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19440" windowHeight="15000" tabRatio="600" firstSheet="0" activeTab="0" autoFilterDateGrouping="1"/>
  </bookViews>
  <sheets>
    <sheet name="MasterSheet" sheetId="1" state="visible" r:id="rId1"/>
    <sheet name="Report 1" sheetId="2" state="hidden" r:id="rId2"/>
    <sheet name="Currency Sheet" sheetId="3" state="hidden" r:id="rId3"/>
    <sheet name="Customer List" sheetId="4" state="visible" r:id="rId4"/>
    <sheet name="Disptach Document" sheetId="5" state="visible" r:id="rId5"/>
    <sheet name="Current Stock Report" sheetId="6" state="visible" r:id="rId6"/>
    <sheet name="Current Inventory" sheetId="7" state="visible" r:id="rId7"/>
    <sheet name="AWB Not Delivered" sheetId="8" state="hidden" r:id="rId8"/>
    <sheet name="Item Wise Current Inventory" sheetId="9" state="hidden" r:id="rId9"/>
    <sheet name="Report 2" sheetId="10" state="hidden" r:id="rId10"/>
    <sheet name="Brand Wise Report" sheetId="11" state="hidden" r:id="rId11"/>
    <sheet name="Dispatches" sheetId="12" state="hidden" r:id="rId12"/>
  </sheets>
  <definedNames>
    <definedName name="_xlnm._FilterDatabase" localSheetId="3" hidden="1">'Customer List'!$A$1:$F$229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\°"/>
    <numFmt numFmtId="165" formatCode="&quot;₹&quot;\ #,##0.00"/>
    <numFmt numFmtId="166" formatCode="_ * #,##0.00_ ;_ * \-#,##0.00_ ;_ * &quot;-&quot;??_ ;_ @_ "/>
    <numFmt numFmtId="167" formatCode="&quot;&quot;0.00"/>
    <numFmt numFmtId="168" formatCode="_(&quot;$&quot;* #,##0.00_);_(&quot;$&quot;* \(#,##0.00\);_(&quot;$&quot;* &quot;-&quot;??_);_(@_)"/>
  </numFmts>
  <fonts count="1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Bookman Old Style"/>
      <family val="1"/>
      <color theme="1"/>
      <sz val="12"/>
    </font>
    <font>
      <name val="Bookman Old Style"/>
      <family val="1"/>
      <b val="1"/>
      <color theme="1"/>
      <sz val="12"/>
    </font>
    <font>
      <name val="Arial"/>
      <family val="2"/>
      <color rgb="FF333333"/>
      <sz val="11"/>
    </font>
    <font>
      <name val="Arial"/>
      <family val="2"/>
      <color rgb="FF222222"/>
      <sz val="12"/>
    </font>
    <font>
      <name val="Aptos"/>
      <family val="2"/>
      <color rgb="FF000000"/>
      <sz val="12"/>
    </font>
    <font>
      <name val="Calibri"/>
      <family val="2"/>
      <b val="1"/>
      <color theme="1"/>
      <sz val="10"/>
      <scheme val="minor"/>
    </font>
    <font>
      <name val="Calibri"/>
      <family val="2"/>
      <b val="1"/>
      <color theme="1" tint="0.0499893185216834"/>
      <sz val="14"/>
      <scheme val="minor"/>
    </font>
    <font>
      <name val="Calibri"/>
      <family val="2"/>
      <color rgb="FF000000"/>
      <sz val="11"/>
      <scheme val="minor"/>
    </font>
    <font>
      <name val="Arial"/>
      <family val="2"/>
      <b val="1"/>
      <color theme="1"/>
      <sz val="10"/>
    </font>
    <font>
      <name val="Calibri"/>
      <family val="2"/>
      <color theme="1"/>
      <sz val="11"/>
      <scheme val="minor"/>
    </font>
    <font>
      <b val="1"/>
    </font>
  </fonts>
  <fills count="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/>
      <right style="thin"/>
      <top style="thin"/>
      <bottom style="thin"/>
    </border>
  </borders>
  <cellStyleXfs count="3">
    <xf numFmtId="0" fontId="11" fillId="0" borderId="0"/>
    <xf numFmtId="168" fontId="11" fillId="0" borderId="0"/>
    <xf numFmtId="43" fontId="11" fillId="0" borderId="0"/>
  </cellStyleXfs>
  <cellXfs count="70">
    <xf numFmtId="0" fontId="0" fillId="0" borderId="0" pivotButton="0" quotePrefix="0" xfId="0"/>
    <xf numFmtId="0" fontId="0" fillId="0" borderId="1" pivotButton="0" quotePrefix="0" xfId="0"/>
    <xf numFmtId="14" fontId="0" fillId="0" borderId="1" pivotButton="0" quotePrefix="0" xfId="0"/>
    <xf numFmtId="164" fontId="0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14" fontId="0" fillId="0" borderId="0" pivotButton="0" quotePrefix="0" xfId="0"/>
    <xf numFmtId="0" fontId="0" fillId="2" borderId="0" pivotButton="0" quotePrefix="0" xfId="0"/>
    <xf numFmtId="4" fontId="0" fillId="0" borderId="0" applyAlignment="1" pivotButton="0" quotePrefix="0" xfId="0">
      <alignment horizontal="center" vertical="center"/>
    </xf>
    <xf numFmtId="164" fontId="0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49" fontId="2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20" fontId="3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wrapText="1"/>
    </xf>
    <xf numFmtId="0" fontId="1" fillId="0" borderId="0" applyAlignment="1" pivotButton="0" quotePrefix="0" xfId="0">
      <alignment horizontal="center"/>
    </xf>
    <xf numFmtId="0" fontId="1" fillId="0" borderId="1" pivotButton="0" quotePrefix="0" xfId="0"/>
    <xf numFmtId="14" fontId="0" fillId="2" borderId="0" pivotButton="0" quotePrefix="0" xfId="0"/>
    <xf numFmtId="14" fontId="1" fillId="0" borderId="1" pivotButton="0" quotePrefix="0" xfId="0"/>
    <xf numFmtId="49" fontId="0" fillId="0" borderId="0" pivotButton="0" quotePrefix="0" xfId="0"/>
    <xf numFmtId="0" fontId="4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4" fontId="7" fillId="0" borderId="1" applyAlignment="1" pivotButton="0" quotePrefix="0" xfId="0">
      <alignment horizontal="center"/>
    </xf>
    <xf numFmtId="0" fontId="0" fillId="2" borderId="0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 vertical="center"/>
    </xf>
    <xf numFmtId="14" fontId="0" fillId="0" borderId="0" applyAlignment="1" pivotButton="0" quotePrefix="0" xfId="0">
      <alignment horizontal="center" vertical="center"/>
    </xf>
    <xf numFmtId="14" fontId="1" fillId="0" borderId="1" applyAlignment="1" pivotButton="0" quotePrefix="0" xfId="0">
      <alignment horizontal="center"/>
    </xf>
    <xf numFmtId="0" fontId="4" fillId="0" borderId="1" pivotButton="0" quotePrefix="0" xfId="0"/>
    <xf numFmtId="0" fontId="1" fillId="0" borderId="5" pivotButton="0" quotePrefix="0" xfId="0"/>
    <xf numFmtId="0" fontId="1" fillId="0" borderId="1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 wrapText="1"/>
    </xf>
    <xf numFmtId="49" fontId="0" fillId="0" borderId="1" applyAlignment="1" pivotButton="0" quotePrefix="0" xfId="0">
      <alignment horizontal="center" vertical="center"/>
    </xf>
    <xf numFmtId="49" fontId="0" fillId="0" borderId="1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49" fontId="0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0" fillId="0" borderId="6" pivotButton="0" quotePrefix="0" xfId="0"/>
    <xf numFmtId="0" fontId="0" fillId="0" borderId="7" pivotButton="0" quotePrefix="0" xfId="0"/>
    <xf numFmtId="165" fontId="0" fillId="0" borderId="0" pivotButton="0" quotePrefix="0" xfId="0"/>
    <xf numFmtId="0" fontId="8" fillId="2" borderId="1" applyAlignment="1" pivotButton="0" quotePrefix="0" xfId="0">
      <alignment horizontal="center" vertical="center"/>
    </xf>
    <xf numFmtId="49" fontId="2" fillId="0" borderId="7" applyAlignment="1" pivotButton="0" quotePrefix="0" xfId="0">
      <alignment horizontal="center" vertical="center"/>
    </xf>
    <xf numFmtId="166" fontId="0" fillId="0" borderId="0" pivotButton="0" quotePrefix="0" xfId="2"/>
    <xf numFmtId="4" fontId="0" fillId="0" borderId="1" applyAlignment="1" pivotButton="0" quotePrefix="0" xfId="0">
      <alignment horizontal="center" vertical="center"/>
    </xf>
    <xf numFmtId="165" fontId="0" fillId="0" borderId="1" applyAlignment="1" pivotButton="0" quotePrefix="0" xfId="0">
      <alignment horizontal="center" vertical="center"/>
    </xf>
    <xf numFmtId="0" fontId="0" fillId="0" borderId="1" applyAlignment="1" pivotButton="0" quotePrefix="1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 wrapText="1"/>
    </xf>
    <xf numFmtId="167" fontId="10" fillId="0" borderId="1" applyAlignment="1" pivotButton="0" quotePrefix="0" xfId="0">
      <alignment horizontal="center" vertical="center"/>
    </xf>
    <xf numFmtId="14" fontId="1" fillId="0" borderId="2" applyAlignment="1" pivotButton="0" quotePrefix="0" xfId="0">
      <alignment horizontal="center"/>
    </xf>
    <xf numFmtId="14" fontId="1" fillId="0" borderId="3" applyAlignment="1" pivotButton="0" quotePrefix="0" xfId="0">
      <alignment horizontal="center"/>
    </xf>
    <xf numFmtId="14" fontId="1" fillId="0" borderId="4" applyAlignment="1" pivotButton="0" quotePrefix="0" xfId="0">
      <alignment horizontal="center"/>
    </xf>
    <xf numFmtId="165" fontId="0" fillId="0" borderId="0" pivotButton="0" quotePrefix="0" xfId="0"/>
    <xf numFmtId="165" fontId="0" fillId="0" borderId="1" applyAlignment="1" pivotButton="0" quotePrefix="0" xfId="0">
      <alignment horizontal="center" vertical="center"/>
    </xf>
    <xf numFmtId="164" fontId="0" fillId="0" borderId="1" applyAlignment="1" pivotButton="0" quotePrefix="0" xfId="0">
      <alignment horizontal="center" vertical="center"/>
    </xf>
    <xf numFmtId="164" fontId="0" fillId="2" borderId="1" applyAlignment="1" pivotButton="0" quotePrefix="0" xfId="0">
      <alignment horizontal="center" vertical="center"/>
    </xf>
    <xf numFmtId="167" fontId="10" fillId="0" borderId="1" applyAlignment="1" pivotButton="0" quotePrefix="0" xfId="0">
      <alignment horizontal="center" vertical="center"/>
    </xf>
    <xf numFmtId="166" fontId="0" fillId="0" borderId="0" pivotButton="0" quotePrefix="0" xfId="2"/>
    <xf numFmtId="0" fontId="0" fillId="0" borderId="3" pivotButton="0" quotePrefix="0" xfId="0"/>
    <xf numFmtId="0" fontId="0" fillId="0" borderId="4" pivotButton="0" quotePrefix="0" xfId="0"/>
    <xf numFmtId="0" fontId="12" fillId="0" borderId="10" applyAlignment="1" pivotButton="0" quotePrefix="0" xfId="0">
      <alignment horizontal="center" vertical="top"/>
    </xf>
  </cellXfs>
  <cellStyles count="3">
    <cellStyle name="Normal" xfId="0" builtinId="0"/>
    <cellStyle name="Currency 2" xfId="1"/>
    <cellStyle name="Comma" xfId="2" builtinId="3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AG3623"/>
  <sheetViews>
    <sheetView tabSelected="1" topLeftCell="J1" zoomScaleNormal="100" workbookViewId="0">
      <pane ySplit="1" topLeftCell="A2" activePane="bottomLeft" state="frozen"/>
      <selection activeCell="B16" sqref="B16"/>
      <selection pane="bottomLeft" activeCell="L1" sqref="L1"/>
    </sheetView>
  </sheetViews>
  <sheetFormatPr baseColWidth="8" defaultColWidth="7.140625" defaultRowHeight="15"/>
  <cols>
    <col width="7.28515625" bestFit="1" customWidth="1" min="1" max="1"/>
    <col width="30.7109375" bestFit="1" customWidth="1" min="2" max="2"/>
    <col width="24.85546875" bestFit="1" customWidth="1" style="6" min="3" max="3"/>
    <col width="21.7109375" bestFit="1" customWidth="1" style="6" min="4" max="4"/>
    <col width="25.28515625" bestFit="1" customWidth="1" style="8" min="5" max="5"/>
    <col width="17.28515625" bestFit="1" customWidth="1" style="8" min="6" max="6"/>
    <col width="18.85546875" bestFit="1" customWidth="1" style="61" min="7" max="7"/>
    <col width="21.7109375" bestFit="1" customWidth="1" min="8" max="8"/>
    <col width="137.5703125" bestFit="1" customWidth="1" min="9" max="9"/>
    <col width="8.140625" bestFit="1" customWidth="1" min="10" max="10"/>
    <col width="10.28515625" bestFit="1" customWidth="1" min="11" max="11"/>
    <col width="19.140625" bestFit="1" customWidth="1" min="12" max="12"/>
    <col width="25" bestFit="1" customWidth="1" min="13" max="13"/>
    <col width="17.28515625" bestFit="1" customWidth="1" style="6" min="14" max="14"/>
    <col width="17.140625" bestFit="1" customWidth="1" min="15" max="15"/>
    <col width="34.85546875" bestFit="1" customWidth="1" min="16" max="16"/>
    <col width="16.42578125" bestFit="1" customWidth="1" style="25" min="17" max="17"/>
    <col width="18" bestFit="1" customWidth="1" style="25" min="18" max="18"/>
    <col width="9.5703125" bestFit="1" customWidth="1" min="19" max="19"/>
    <col width="79.7109375" bestFit="1" customWidth="1" style="16" min="20" max="20"/>
    <col width="22.140625" bestFit="1" customWidth="1" min="21" max="21"/>
    <col width="20" bestFit="1" customWidth="1" min="22" max="22"/>
    <col width="32" bestFit="1" customWidth="1" style="21" min="23" max="23"/>
    <col width="17" bestFit="1" customWidth="1" min="24" max="24"/>
    <col width="24.7109375" bestFit="1" customWidth="1" min="25" max="25"/>
    <col width="16.140625" bestFit="1" customWidth="1" min="26" max="26"/>
    <col width="15.85546875" bestFit="1" customWidth="1" min="27" max="27"/>
    <col width="11.42578125" bestFit="1" customWidth="1" min="28" max="28"/>
    <col width="10.5703125" bestFit="1" customWidth="1" min="29" max="29"/>
    <col width="10" bestFit="1" customWidth="1" min="32" max="32"/>
    <col width="11.5703125" bestFit="1" customWidth="1" min="33" max="33"/>
  </cols>
  <sheetData>
    <row r="1" ht="18.75" customFormat="1" customHeight="1" s="5">
      <c r="A1" s="48" t="inlineStr">
        <is>
          <t>S.No.</t>
        </is>
      </c>
      <c r="B1" s="48" t="inlineStr">
        <is>
          <t>Invoice Number</t>
        </is>
      </c>
      <c r="C1" s="48" t="inlineStr">
        <is>
          <t>Invoice Date</t>
        </is>
      </c>
      <c r="D1" s="48" t="inlineStr">
        <is>
          <t>Goods Recd. Date</t>
        </is>
      </c>
      <c r="E1" s="48" t="inlineStr">
        <is>
          <t>Unit Price dollar/INR</t>
        </is>
      </c>
      <c r="F1" s="48" t="inlineStr">
        <is>
          <t>Unit Price INR</t>
        </is>
      </c>
      <c r="G1" s="48" t="inlineStr">
        <is>
          <t>Purchase Value</t>
        </is>
      </c>
      <c r="H1" s="48" t="inlineStr">
        <is>
          <t>Item Code</t>
        </is>
      </c>
      <c r="I1" s="48" t="inlineStr">
        <is>
          <t>Discription</t>
        </is>
      </c>
      <c r="J1" s="48" t="inlineStr">
        <is>
          <t>In Qty</t>
        </is>
      </c>
      <c r="K1" s="48" t="inlineStr">
        <is>
          <t>Out Qty</t>
        </is>
      </c>
      <c r="L1" s="48" t="inlineStr">
        <is>
          <t>Closing Balance</t>
        </is>
      </c>
      <c r="M1" s="48" t="inlineStr">
        <is>
          <t>Sales Invoice No.</t>
        </is>
      </c>
      <c r="N1" s="48" t="inlineStr">
        <is>
          <t>Dispatch Date</t>
        </is>
      </c>
      <c r="O1" s="48" t="inlineStr">
        <is>
          <t>Taxable Value</t>
        </is>
      </c>
      <c r="P1" s="48" t="inlineStr">
        <is>
          <t>Customer name</t>
        </is>
      </c>
      <c r="Q1" s="48" t="inlineStr">
        <is>
          <t>Awb Number</t>
        </is>
      </c>
      <c r="R1" s="48" t="inlineStr">
        <is>
          <t>Docket Status</t>
        </is>
      </c>
      <c r="S1" s="48" t="inlineStr">
        <is>
          <t>Temp</t>
        </is>
      </c>
      <c r="T1" s="48" t="inlineStr">
        <is>
          <t>Remarks</t>
        </is>
      </c>
      <c r="U1" s="48" t="inlineStr">
        <is>
          <t>Brand</t>
        </is>
      </c>
      <c r="V1" s="48" t="inlineStr">
        <is>
          <t>Location</t>
        </is>
      </c>
      <c r="W1" s="48" t="inlineStr">
        <is>
          <t>Mohit Remarks</t>
        </is>
      </c>
      <c r="X1" s="48" t="inlineStr">
        <is>
          <t>Delivery Date</t>
        </is>
      </c>
      <c r="Y1" s="48" t="inlineStr">
        <is>
          <t>Take time to Deliver</t>
        </is>
      </c>
      <c r="Z1" s="48" t="inlineStr">
        <is>
          <t>Dispatch Day</t>
        </is>
      </c>
      <c r="AA1" s="48" t="inlineStr">
        <is>
          <t>Delivery Day</t>
        </is>
      </c>
      <c r="AB1" s="48" t="inlineStr">
        <is>
          <t>Currency</t>
        </is>
      </c>
      <c r="AC1" s="48" t="inlineStr">
        <is>
          <t>Check</t>
        </is>
      </c>
    </row>
    <row r="2">
      <c r="A2" s="23" t="n">
        <v>1</v>
      </c>
      <c r="B2" s="23" t="inlineStr">
        <is>
          <t>Opening Stock</t>
        </is>
      </c>
      <c r="C2" s="32" t="n">
        <v>45808</v>
      </c>
      <c r="D2" s="32" t="n">
        <v>45808</v>
      </c>
      <c r="E2" s="51" t="n">
        <v>25.2</v>
      </c>
      <c r="F2" s="51">
        <f>IF(AB2="DOLLAR",E2*88,E2)</f>
        <v/>
      </c>
      <c r="G2" s="62">
        <f>F2*J2</f>
        <v/>
      </c>
      <c r="H2" s="23" t="n">
        <v>421101</v>
      </c>
      <c r="I2" s="23" t="inlineStr">
        <is>
          <t>TMB substrate set</t>
        </is>
      </c>
      <c r="J2" s="23" t="n">
        <v>1</v>
      </c>
      <c r="K2" s="23" t="n">
        <v>1</v>
      </c>
      <c r="L2" s="23">
        <f>J2-K2</f>
        <v/>
      </c>
      <c r="M2" s="23" t="inlineStr">
        <is>
          <t>DC-50/25-26</t>
        </is>
      </c>
      <c r="N2" s="32" t="n">
        <v>45812</v>
      </c>
      <c r="O2" s="62" t="n">
        <v>0</v>
      </c>
      <c r="P2" s="23" t="inlineStr">
        <is>
          <t>ICGEB</t>
        </is>
      </c>
      <c r="Q2" s="23" t="inlineStr">
        <is>
          <t>BY HAND</t>
        </is>
      </c>
      <c r="R2" s="23" t="inlineStr">
        <is>
          <t>PRIYANKA MADAM</t>
        </is>
      </c>
      <c r="S2" s="63" t="n"/>
      <c r="T2" s="39" t="inlineStr">
        <is>
          <t xml:space="preserve">FOC </t>
        </is>
      </c>
      <c r="U2" s="23" t="inlineStr">
        <is>
          <t>BioLegend</t>
        </is>
      </c>
      <c r="V2" s="23">
        <f>VLOOKUP(P2,'Customer List'!B:C,2,)</f>
        <v/>
      </c>
      <c r="W2" s="40" t="n"/>
      <c r="X2" s="32" t="n">
        <v>45812</v>
      </c>
      <c r="Y2" s="23">
        <f>IF(X2="", "", X2-N2)</f>
        <v/>
      </c>
      <c r="Z2" s="23">
        <f>IF(N2="", "", TEXT(N2, "dddd"))</f>
        <v/>
      </c>
      <c r="AA2" s="23">
        <f>IF(X2="", "", TEXT(X2, "dddd"))</f>
        <v/>
      </c>
      <c r="AB2" s="23">
        <f>VLOOKUP(U2,'Currency Sheet'!A:C,3,)</f>
        <v/>
      </c>
      <c r="AC2" s="44">
        <f>VLOOKUP(P2,'Customer List'!B:D,3,)</f>
        <v/>
      </c>
    </row>
    <row r="3">
      <c r="A3" s="23">
        <f>A2+1</f>
        <v/>
      </c>
      <c r="B3" s="23" t="inlineStr">
        <is>
          <t>Opening Stock</t>
        </is>
      </c>
      <c r="C3" s="32" t="n">
        <v>45808</v>
      </c>
      <c r="D3" s="32" t="n">
        <v>45808</v>
      </c>
      <c r="E3" s="51" t="n">
        <v>29.4</v>
      </c>
      <c r="F3" s="51">
        <f>IF(AB3="DOLLAR",E3*88,E3)</f>
        <v/>
      </c>
      <c r="G3" s="62">
        <f>F3*J3</f>
        <v/>
      </c>
      <c r="H3" s="23" t="n">
        <v>423501</v>
      </c>
      <c r="I3" s="23" t="inlineStr">
        <is>
          <t>Nunc™ MaxiSorp™ ELISA Plates, Uncoated</t>
        </is>
      </c>
      <c r="J3" s="23" t="n">
        <v>1</v>
      </c>
      <c r="K3" s="23" t="n">
        <v>1</v>
      </c>
      <c r="L3" s="23">
        <f>J3-K3</f>
        <v/>
      </c>
      <c r="M3" s="23" t="inlineStr">
        <is>
          <t>DC-50/25-26</t>
        </is>
      </c>
      <c r="N3" s="32" t="n">
        <v>45812</v>
      </c>
      <c r="O3" s="62" t="n">
        <v>0</v>
      </c>
      <c r="P3" s="23" t="inlineStr">
        <is>
          <t>ICGEB</t>
        </is>
      </c>
      <c r="Q3" s="23" t="inlineStr">
        <is>
          <t>BY HAND</t>
        </is>
      </c>
      <c r="R3" s="23" t="inlineStr">
        <is>
          <t>PRIYANKA MADAM</t>
        </is>
      </c>
      <c r="S3" s="63" t="n"/>
      <c r="T3" s="39" t="inlineStr">
        <is>
          <t xml:space="preserve">FOC </t>
        </is>
      </c>
      <c r="U3" s="23" t="inlineStr">
        <is>
          <t>BioLegend</t>
        </is>
      </c>
      <c r="V3" s="23">
        <f>VLOOKUP(P3,'Customer List'!B:C,2,)</f>
        <v/>
      </c>
      <c r="W3" s="40" t="n"/>
      <c r="X3" s="32" t="n">
        <v>45812</v>
      </c>
      <c r="Y3" s="23">
        <f>IF(X3="", "", X3-N3)</f>
        <v/>
      </c>
      <c r="Z3" s="23">
        <f>IF(N3="", "", TEXT(N3, "dddd"))</f>
        <v/>
      </c>
      <c r="AA3" s="23">
        <f>IF(X3="", "", TEXT(X3, "dddd"))</f>
        <v/>
      </c>
      <c r="AB3" s="23">
        <f>VLOOKUP(U3,'Currency Sheet'!A:C,3,)</f>
        <v/>
      </c>
      <c r="AC3" s="44">
        <f>VLOOKUP(P3,'Customer List'!B:D,3,)</f>
        <v/>
      </c>
    </row>
    <row r="4">
      <c r="A4" s="23">
        <f>A3+1</f>
        <v/>
      </c>
      <c r="B4" s="23" t="inlineStr">
        <is>
          <t>Opening Stock</t>
        </is>
      </c>
      <c r="C4" s="32" t="n">
        <v>45808</v>
      </c>
      <c r="D4" s="32" t="n">
        <v>45808</v>
      </c>
      <c r="E4" s="51" t="n">
        <v>321.75</v>
      </c>
      <c r="F4" s="51">
        <f>IF(AB4="DOLLAR",E4*88,E4)</f>
        <v/>
      </c>
      <c r="G4" s="62">
        <f>F4*J4</f>
        <v/>
      </c>
      <c r="H4" s="23" t="n">
        <v>313524</v>
      </c>
      <c r="I4" s="23" t="inlineStr">
        <is>
          <t xml:space="preserve">Brilliant Violet 421™ anti-human/mouse/rat CD278 </t>
        </is>
      </c>
      <c r="J4" s="23" t="n">
        <v>1</v>
      </c>
      <c r="K4" s="23" t="n">
        <v>1</v>
      </c>
      <c r="L4" s="23">
        <f>J4-K4</f>
        <v/>
      </c>
      <c r="M4" s="23" t="inlineStr">
        <is>
          <t>T-369/25-26</t>
        </is>
      </c>
      <c r="N4" s="32" t="n">
        <v>45812</v>
      </c>
      <c r="O4" s="62" t="n">
        <v>46546.5</v>
      </c>
      <c r="P4" s="23" t="inlineStr">
        <is>
          <t>RESEARCH WORLD</t>
        </is>
      </c>
      <c r="Q4" s="23" t="n"/>
      <c r="R4" s="23" t="n"/>
      <c r="S4" s="63" t="n"/>
      <c r="T4" s="39" t="n"/>
      <c r="U4" s="23" t="inlineStr">
        <is>
          <t>BioLegend</t>
        </is>
      </c>
      <c r="V4" s="23">
        <f>VLOOKUP(P4,'Customer List'!B:C,2,)</f>
        <v/>
      </c>
      <c r="W4" s="40" t="n"/>
      <c r="X4" s="32">
        <f>IF(OR(R3366 = "PRIYANKA MADAM", R3366 = "DEEPAK"), N3366, "")</f>
        <v/>
      </c>
      <c r="Y4" s="23">
        <f>IF(X4="", "", X4-N4)</f>
        <v/>
      </c>
      <c r="Z4" s="23">
        <f>IF(N4="", "", TEXT(N4, "dddd"))</f>
        <v/>
      </c>
      <c r="AA4" s="23">
        <f>IF(X4="", "", TEXT(X4, "dddd"))</f>
        <v/>
      </c>
      <c r="AB4" s="23">
        <f>VLOOKUP(U4,'Currency Sheet'!A:C,3,)</f>
        <v/>
      </c>
      <c r="AC4" s="44">
        <f>VLOOKUP(P4,'Customer List'!B:D,3,)</f>
        <v/>
      </c>
    </row>
    <row r="5" ht="30" customHeight="1">
      <c r="A5" s="23">
        <f>A4+1</f>
        <v/>
      </c>
      <c r="B5" s="23" t="inlineStr">
        <is>
          <t>Opening Stock</t>
        </is>
      </c>
      <c r="C5" s="32" t="n">
        <v>45808</v>
      </c>
      <c r="D5" s="32" t="n">
        <v>45808</v>
      </c>
      <c r="E5" s="51" t="n">
        <v>0</v>
      </c>
      <c r="F5" s="51">
        <f>IF(AB5="DOLLAR",E5*88,E5)</f>
        <v/>
      </c>
      <c r="G5" s="62">
        <f>F5*J5</f>
        <v/>
      </c>
      <c r="H5" s="23" t="inlineStr">
        <is>
          <t>RU-187978-00-0020</t>
        </is>
      </c>
      <c r="I5" s="23" t="inlineStr">
        <is>
          <t>Lincode Human MALAT1 (378938) siRNA - Set of 4</t>
        </is>
      </c>
      <c r="J5" s="23" t="n">
        <v>1</v>
      </c>
      <c r="K5" s="23" t="n"/>
      <c r="L5" s="23">
        <f>J5-K5</f>
        <v/>
      </c>
      <c r="M5" s="23" t="n"/>
      <c r="N5" s="32" t="n"/>
      <c r="O5" s="62" t="n"/>
      <c r="P5" s="23" t="inlineStr">
        <is>
          <t>Opening Stock</t>
        </is>
      </c>
      <c r="Q5" s="23" t="n"/>
      <c r="R5" s="23" t="n"/>
      <c r="S5" s="63" t="n">
        <v>-20</v>
      </c>
      <c r="T5" s="39" t="inlineStr">
        <is>
          <t>Set of 4 item code (N-187978-01-0020, N-187978-02-0020, N-187978-03-0020, N-187978-04-0020)</t>
        </is>
      </c>
      <c r="U5" s="23" t="inlineStr">
        <is>
          <t>Dharmacon</t>
        </is>
      </c>
      <c r="V5" s="23">
        <f>VLOOKUP(P5,'Customer List'!B:C,2,)</f>
        <v/>
      </c>
      <c r="W5" s="40" t="inlineStr">
        <is>
          <t>Stock</t>
        </is>
      </c>
      <c r="X5" s="32">
        <f>IF(OR(R5 = "PRIYANKA MADAM", R5 = "DEEPAK", R5 = "PORTER"),N5,"")</f>
        <v/>
      </c>
      <c r="Y5" s="23">
        <f>IF(X5="", "", X5-N5)</f>
        <v/>
      </c>
      <c r="Z5" s="23">
        <f>IF(N5="", "", TEXT(N5, "dddd"))</f>
        <v/>
      </c>
      <c r="AA5" s="23">
        <f>IF(X5="", "", TEXT(X5, "dddd"))</f>
        <v/>
      </c>
      <c r="AB5" s="23">
        <f>VLOOKUP(U5,'Currency Sheet'!A:C,3,)</f>
        <v/>
      </c>
      <c r="AC5" s="44">
        <f>VLOOKUP(P5,'Customer List'!B:D,3,)</f>
        <v/>
      </c>
    </row>
    <row r="6">
      <c r="A6" s="23">
        <f>A5+1</f>
        <v/>
      </c>
      <c r="B6" s="23" t="inlineStr">
        <is>
          <t>Opening Stock</t>
        </is>
      </c>
      <c r="C6" s="32" t="n">
        <v>45808</v>
      </c>
      <c r="D6" s="32" t="n">
        <v>45808</v>
      </c>
      <c r="E6" s="51" t="n">
        <v>263.9</v>
      </c>
      <c r="F6" s="51">
        <f>IF(AB6="DOLLAR",E6*88,E6)</f>
        <v/>
      </c>
      <c r="G6" s="62">
        <f>F6*J6</f>
        <v/>
      </c>
      <c r="H6" s="23" t="n">
        <v>320208</v>
      </c>
      <c r="I6" s="23" t="inlineStr">
        <is>
          <t>PE anti-human FOXP3 Antibody</t>
        </is>
      </c>
      <c r="J6" s="23" t="n">
        <v>1</v>
      </c>
      <c r="K6" s="23" t="n">
        <v>1</v>
      </c>
      <c r="L6" s="23">
        <f>J6-K6</f>
        <v/>
      </c>
      <c r="M6" s="23" t="inlineStr">
        <is>
          <t>T-369/25-26</t>
        </is>
      </c>
      <c r="N6" s="32" t="n">
        <v>45812</v>
      </c>
      <c r="O6" s="62" t="n">
        <v>40904.5</v>
      </c>
      <c r="P6" s="23" t="inlineStr">
        <is>
          <t>RESEARCH WORLD</t>
        </is>
      </c>
      <c r="Q6" s="23" t="n"/>
      <c r="R6" s="23" t="n"/>
      <c r="S6" s="63" t="n"/>
      <c r="T6" s="39" t="n"/>
      <c r="U6" s="23" t="inlineStr">
        <is>
          <t>BioLegend</t>
        </is>
      </c>
      <c r="V6" s="23">
        <f>VLOOKUP(P6,'Customer List'!B:C,2,)</f>
        <v/>
      </c>
      <c r="W6" s="40" t="n"/>
      <c r="X6" s="32">
        <f>IF(OR(R6 = "PRIYANKA MADAM", R6 = "DEEPAK", R6 = "PORTER"),N6,"")</f>
        <v/>
      </c>
      <c r="Y6" s="23">
        <f>IF(X6="", "", X6-N6)</f>
        <v/>
      </c>
      <c r="Z6" s="23">
        <f>IF(N6="", "", TEXT(N6, "dddd"))</f>
        <v/>
      </c>
      <c r="AA6" s="23">
        <f>IF(X6="", "", TEXT(X6, "dddd"))</f>
        <v/>
      </c>
      <c r="AB6" s="23">
        <f>VLOOKUP(U6,'Currency Sheet'!A:C,3,)</f>
        <v/>
      </c>
      <c r="AC6" s="44">
        <f>VLOOKUP(P6,'Customer List'!B:D,3,)</f>
        <v/>
      </c>
    </row>
    <row r="7">
      <c r="A7" s="23">
        <f>A6+1</f>
        <v/>
      </c>
      <c r="B7" s="23" t="inlineStr">
        <is>
          <t>Opening Stock</t>
        </is>
      </c>
      <c r="C7" s="32" t="n">
        <v>45808</v>
      </c>
      <c r="D7" s="32" t="n">
        <v>45808</v>
      </c>
      <c r="E7" s="51" t="n">
        <v>35.75</v>
      </c>
      <c r="F7" s="51">
        <f>IF(AB7="DOLLAR",E7*88,E7)</f>
        <v/>
      </c>
      <c r="G7" s="62">
        <f>F7*J7</f>
        <v/>
      </c>
      <c r="H7" s="23" t="n">
        <v>344604</v>
      </c>
      <c r="I7" s="23" t="inlineStr">
        <is>
          <t>FITC anti-human CD4 Antibody</t>
        </is>
      </c>
      <c r="J7" s="23" t="n">
        <v>1</v>
      </c>
      <c r="K7" s="23" t="n">
        <v>1</v>
      </c>
      <c r="L7" s="23">
        <f>J7-K7</f>
        <v/>
      </c>
      <c r="M7" s="23" t="inlineStr">
        <is>
          <t>T-369/25-26</t>
        </is>
      </c>
      <c r="N7" s="32" t="n">
        <v>45812</v>
      </c>
      <c r="O7" s="62" t="n">
        <v>5967.5</v>
      </c>
      <c r="P7" s="23" t="inlineStr">
        <is>
          <t>RESEARCH WORLD</t>
        </is>
      </c>
      <c r="Q7" s="23" t="n"/>
      <c r="R7" s="23" t="n"/>
      <c r="S7" s="63" t="n"/>
      <c r="T7" s="39" t="n"/>
      <c r="U7" s="23" t="inlineStr">
        <is>
          <t>BioLegend</t>
        </is>
      </c>
      <c r="V7" s="23">
        <f>VLOOKUP(P7,'Customer List'!B:C,2,)</f>
        <v/>
      </c>
      <c r="W7" s="40" t="n"/>
      <c r="X7" s="32">
        <f>IF(OR(R7 = "PRIYANKA MADAM", R7 = "DEEPAK", R7 = "PORTER"),N7,"")</f>
        <v/>
      </c>
      <c r="Y7" s="23">
        <f>IF(X7="", "", X7-N7)</f>
        <v/>
      </c>
      <c r="Z7" s="23">
        <f>IF(N7="", "", TEXT(N7, "dddd"))</f>
        <v/>
      </c>
      <c r="AA7" s="23">
        <f>IF(X7="", "", TEXT(X7, "dddd"))</f>
        <v/>
      </c>
      <c r="AB7" s="23">
        <f>VLOOKUP(U7,'Currency Sheet'!A:C,3,)</f>
        <v/>
      </c>
      <c r="AC7" s="44">
        <f>VLOOKUP(P7,'Customer List'!B:D,3,)</f>
        <v/>
      </c>
    </row>
    <row r="8">
      <c r="A8" s="23">
        <f>A7+1</f>
        <v/>
      </c>
      <c r="B8" s="23" t="inlineStr">
        <is>
          <t>Opening Stock</t>
        </is>
      </c>
      <c r="C8" s="32" t="n">
        <v>45808</v>
      </c>
      <c r="D8" s="32" t="n">
        <v>45808</v>
      </c>
      <c r="E8" s="51" t="n">
        <v>256.9</v>
      </c>
      <c r="F8" s="51">
        <f>IF(AB8="DOLLAR",E8*88,E8)</f>
        <v/>
      </c>
      <c r="G8" s="62">
        <f>F8*J8</f>
        <v/>
      </c>
      <c r="H8" s="23" t="n">
        <v>356908</v>
      </c>
      <c r="I8" s="23" t="inlineStr">
        <is>
          <t xml:space="preserve">APC anti-human CD185 </t>
        </is>
      </c>
      <c r="J8" s="23" t="n">
        <v>1</v>
      </c>
      <c r="K8" s="23" t="n">
        <v>1</v>
      </c>
      <c r="L8" s="23">
        <f>J8-K8</f>
        <v/>
      </c>
      <c r="M8" s="23" t="inlineStr">
        <is>
          <t>T-369/25-26</t>
        </is>
      </c>
      <c r="N8" s="32" t="n">
        <v>45812</v>
      </c>
      <c r="O8" s="62" t="n">
        <v>39819.5</v>
      </c>
      <c r="P8" s="23" t="inlineStr">
        <is>
          <t>RESEARCH WORLD</t>
        </is>
      </c>
      <c r="Q8" s="23" t="n"/>
      <c r="R8" s="23" t="n"/>
      <c r="S8" s="63" t="n"/>
      <c r="T8" s="39" t="n"/>
      <c r="U8" s="23" t="inlineStr">
        <is>
          <t>BioLegend</t>
        </is>
      </c>
      <c r="V8" s="23">
        <f>VLOOKUP(P8,'Customer List'!B:C,2,)</f>
        <v/>
      </c>
      <c r="W8" s="40" t="n"/>
      <c r="X8" s="32">
        <f>IF(OR(R8 = "PRIYANKA MADAM", R8 = "DEEPAK", R8 = "PORTER"),N8,"")</f>
        <v/>
      </c>
      <c r="Y8" s="23">
        <f>IF(X8="", "", X8-N8)</f>
        <v/>
      </c>
      <c r="Z8" s="23">
        <f>IF(N8="", "", TEXT(N8, "dddd"))</f>
        <v/>
      </c>
      <c r="AA8" s="23">
        <f>IF(X8="", "", TEXT(X8, "dddd"))</f>
        <v/>
      </c>
      <c r="AB8" s="23">
        <f>VLOOKUP(U8,'Currency Sheet'!A:C,3,)</f>
        <v/>
      </c>
      <c r="AC8" s="44">
        <f>VLOOKUP(P8,'Customer List'!B:D,3,)</f>
        <v/>
      </c>
    </row>
    <row r="9">
      <c r="A9" s="23">
        <f>A8+1</f>
        <v/>
      </c>
      <c r="B9" s="23" t="inlineStr">
        <is>
          <t>Opening Stock</t>
        </is>
      </c>
      <c r="C9" s="32" t="n">
        <v>45808</v>
      </c>
      <c r="D9" s="32" t="n">
        <v>45808</v>
      </c>
      <c r="E9" s="51" t="n">
        <v>189</v>
      </c>
      <c r="F9" s="51">
        <f>IF(AB9="DOLLAR",E9*88,E9)</f>
        <v/>
      </c>
      <c r="G9" s="62">
        <f>F9*J9</f>
        <v/>
      </c>
      <c r="H9" s="23" t="n">
        <v>379210</v>
      </c>
      <c r="I9" s="23" t="inlineStr">
        <is>
          <t xml:space="preserve">PE anti-human CD279 </t>
        </is>
      </c>
      <c r="J9" s="23" t="n">
        <v>1</v>
      </c>
      <c r="K9" s="23" t="n">
        <v>1</v>
      </c>
      <c r="L9" s="23">
        <f>J9-K9</f>
        <v/>
      </c>
      <c r="M9" s="23" t="inlineStr">
        <is>
          <t>T-369/25-26</t>
        </is>
      </c>
      <c r="N9" s="32" t="n">
        <v>45812</v>
      </c>
      <c r="O9" s="62" t="n">
        <v>29295</v>
      </c>
      <c r="P9" s="23" t="inlineStr">
        <is>
          <t>RESEARCH WORLD</t>
        </is>
      </c>
      <c r="Q9" s="23" t="n"/>
      <c r="R9" s="23" t="n"/>
      <c r="S9" s="63" t="n"/>
      <c r="T9" s="39" t="n"/>
      <c r="U9" s="23" t="inlineStr">
        <is>
          <t>BioLegend</t>
        </is>
      </c>
      <c r="V9" s="23">
        <f>VLOOKUP(P9,'Customer List'!B:C,2,)</f>
        <v/>
      </c>
      <c r="W9" s="40" t="n"/>
      <c r="X9" s="32">
        <f>IF(OR(R9 = "PRIYANKA MADAM", R9 = "DEEPAK", R9 = "PORTER"),N9,"")</f>
        <v/>
      </c>
      <c r="Y9" s="23">
        <f>IF(X9="", "", X9-N9)</f>
        <v/>
      </c>
      <c r="Z9" s="23">
        <f>IF(N9="", "", TEXT(N9, "dddd"))</f>
        <v/>
      </c>
      <c r="AA9" s="23">
        <f>IF(X9="", "", TEXT(X9, "dddd"))</f>
        <v/>
      </c>
      <c r="AB9" s="23">
        <f>VLOOKUP(U9,'Currency Sheet'!A:C,3,)</f>
        <v/>
      </c>
      <c r="AC9" s="44">
        <f>VLOOKUP(P9,'Customer List'!B:D,3,)</f>
        <v/>
      </c>
    </row>
    <row r="10">
      <c r="A10" s="23">
        <f>A9+1</f>
        <v/>
      </c>
      <c r="B10" s="23" t="inlineStr">
        <is>
          <t>Opening Stock</t>
        </is>
      </c>
      <c r="C10" s="32" t="n">
        <v>45808</v>
      </c>
      <c r="D10" s="32" t="n">
        <v>45808</v>
      </c>
      <c r="E10" s="51" t="n">
        <v>177.1</v>
      </c>
      <c r="F10" s="51">
        <f>IF(AB10="DOLLAR",E10*88,E10)</f>
        <v/>
      </c>
      <c r="G10" s="62">
        <f>F10*J10</f>
        <v/>
      </c>
      <c r="H10" s="23" t="n">
        <v>582504</v>
      </c>
      <c r="I10" s="23" t="inlineStr">
        <is>
          <t xml:space="preserve">Recombinant Mouse CXCL2 </t>
        </is>
      </c>
      <c r="J10" s="23" t="n">
        <v>1</v>
      </c>
      <c r="K10" s="23" t="n">
        <v>1</v>
      </c>
      <c r="L10" s="23">
        <f>J10-K10</f>
        <v/>
      </c>
      <c r="M10" s="23" t="inlineStr">
        <is>
          <t>T-371/25-26</t>
        </is>
      </c>
      <c r="N10" s="32" t="n">
        <v>45812</v>
      </c>
      <c r="O10" s="62" t="n">
        <v>27451</v>
      </c>
      <c r="P10" s="23" t="inlineStr">
        <is>
          <t>IMTECH</t>
        </is>
      </c>
      <c r="Q10" s="23" t="n"/>
      <c r="R10" s="23" t="n"/>
      <c r="S10" s="63" t="n"/>
      <c r="T10" s="39" t="n"/>
      <c r="U10" s="23" t="inlineStr">
        <is>
          <t>BioLegend</t>
        </is>
      </c>
      <c r="V10" s="23">
        <f>VLOOKUP(P10,'Customer List'!B:C,2,)</f>
        <v/>
      </c>
      <c r="W10" s="40" t="n"/>
      <c r="X10" s="32">
        <f>IF(OR(R10 = "PRIYANKA MADAM", R10 = "DEEPAK", R10 = "PORTER"),N10,"")</f>
        <v/>
      </c>
      <c r="Y10" s="23">
        <f>IF(X10="", "", X10-N10)</f>
        <v/>
      </c>
      <c r="Z10" s="23">
        <f>IF(N10="", "", TEXT(N10, "dddd"))</f>
        <v/>
      </c>
      <c r="AA10" s="23">
        <f>IF(X10="", "", TEXT(X10, "dddd"))</f>
        <v/>
      </c>
      <c r="AB10" s="23">
        <f>VLOOKUP(U10,'Currency Sheet'!A:C,3,)</f>
        <v/>
      </c>
      <c r="AC10" s="44">
        <f>VLOOKUP(P10,'Customer List'!B:D,3,)</f>
        <v/>
      </c>
    </row>
    <row r="11">
      <c r="A11" s="23">
        <f>A10+1</f>
        <v/>
      </c>
      <c r="B11" s="23" t="inlineStr">
        <is>
          <t>Opening Stock</t>
        </is>
      </c>
      <c r="C11" s="32" t="n">
        <v>45808</v>
      </c>
      <c r="D11" s="32" t="n">
        <v>45808</v>
      </c>
      <c r="E11" s="51" t="n">
        <v>135.6</v>
      </c>
      <c r="F11" s="51">
        <f>IF(AB11="DOLLAR",E11*88,E11)</f>
        <v/>
      </c>
      <c r="G11" s="62">
        <f>F11*J11</f>
        <v/>
      </c>
      <c r="H11" s="23" t="n">
        <v>505008</v>
      </c>
      <c r="I11" s="23" t="inlineStr">
        <is>
          <t>PE anti-mouse IL-10 Antibody</t>
        </is>
      </c>
      <c r="J11" s="23" t="n">
        <v>1</v>
      </c>
      <c r="K11" s="23" t="n">
        <v>1</v>
      </c>
      <c r="L11" s="23">
        <f>J11-K11</f>
        <v/>
      </c>
      <c r="M11" s="23" t="inlineStr">
        <is>
          <t>T-371/25-26</t>
        </is>
      </c>
      <c r="N11" s="32" t="n">
        <v>45812</v>
      </c>
      <c r="O11" s="62" t="n">
        <v>24521</v>
      </c>
      <c r="P11" s="23" t="inlineStr">
        <is>
          <t>IMTECH</t>
        </is>
      </c>
      <c r="Q11" s="23" t="n"/>
      <c r="R11" s="23" t="n"/>
      <c r="S11" s="63" t="n"/>
      <c r="T11" s="39" t="inlineStr">
        <is>
          <t>Already Dispatch (Only Bill)</t>
        </is>
      </c>
      <c r="U11" s="23" t="inlineStr">
        <is>
          <t>BioLegend</t>
        </is>
      </c>
      <c r="V11" s="23">
        <f>VLOOKUP(P11,'Customer List'!B:C,2,)</f>
        <v/>
      </c>
      <c r="W11" s="40" t="n"/>
      <c r="X11" s="32">
        <f>IF(OR(R11 = "PRIYANKA MADAM", R11 = "DEEPAK", R11 = "PORTER"),N11,"")</f>
        <v/>
      </c>
      <c r="Y11" s="23">
        <f>IF(X11="", "", X11-N11)</f>
        <v/>
      </c>
      <c r="Z11" s="23">
        <f>IF(N11="", "", TEXT(N11, "dddd"))</f>
        <v/>
      </c>
      <c r="AA11" s="23">
        <f>IF(X11="", "", TEXT(X11, "dddd"))</f>
        <v/>
      </c>
      <c r="AB11" s="23">
        <f>VLOOKUP(U11,'Currency Sheet'!A:C,3,)</f>
        <v/>
      </c>
      <c r="AC11" s="44">
        <f>VLOOKUP(P11,'Customer List'!B:D,3,)</f>
        <v/>
      </c>
    </row>
    <row r="12">
      <c r="A12" s="23">
        <f>A11+1</f>
        <v/>
      </c>
      <c r="B12" s="23" t="inlineStr">
        <is>
          <t>Opening Stock</t>
        </is>
      </c>
      <c r="C12" s="32" t="n">
        <v>45808</v>
      </c>
      <c r="D12" s="32" t="n">
        <v>45808</v>
      </c>
      <c r="E12" s="51" t="n">
        <v>141</v>
      </c>
      <c r="F12" s="51">
        <f>IF(AB12="DOLLAR",E12*88,E12)</f>
        <v/>
      </c>
      <c r="G12" s="62">
        <f>F12*J12</f>
        <v/>
      </c>
      <c r="H12" s="23" t="n">
        <v>424602</v>
      </c>
      <c r="I12" s="23" t="inlineStr">
        <is>
          <t>Compensation Beads</t>
        </is>
      </c>
      <c r="J12" s="23" t="n">
        <v>1</v>
      </c>
      <c r="K12" s="23" t="n">
        <v>1</v>
      </c>
      <c r="L12" s="23">
        <f>J12-K12</f>
        <v/>
      </c>
      <c r="M12" s="23" t="inlineStr">
        <is>
          <t>DN/054/25-26</t>
        </is>
      </c>
      <c r="N12" s="32" t="n">
        <v>45813</v>
      </c>
      <c r="O12" s="62" t="n">
        <v>0</v>
      </c>
      <c r="P12" s="23" t="inlineStr">
        <is>
          <t>IGIB</t>
        </is>
      </c>
      <c r="Q12" s="23" t="inlineStr">
        <is>
          <t>BY HAND</t>
        </is>
      </c>
      <c r="R12" s="23" t="inlineStr">
        <is>
          <t>PRIYANKA MADAM</t>
        </is>
      </c>
      <c r="S12" s="63" t="n"/>
      <c r="T12" s="39" t="inlineStr">
        <is>
          <t>Returnable (Dr. Niyati Jain)</t>
        </is>
      </c>
      <c r="U12" s="23" t="inlineStr">
        <is>
          <t>BioLegend</t>
        </is>
      </c>
      <c r="V12" s="23">
        <f>VLOOKUP(P12,'Customer List'!B:C,2,)</f>
        <v/>
      </c>
      <c r="W12" s="40" t="n"/>
      <c r="X12" s="32" t="n">
        <v>45813</v>
      </c>
      <c r="Y12" s="23">
        <f>IF(X12="", "", X12-N12)</f>
        <v/>
      </c>
      <c r="Z12" s="23">
        <f>IF(N12="", "", TEXT(N12, "dddd"))</f>
        <v/>
      </c>
      <c r="AA12" s="23">
        <f>IF(X12="", "", TEXT(X12, "dddd"))</f>
        <v/>
      </c>
      <c r="AB12" s="23">
        <f>VLOOKUP(U12,'Currency Sheet'!A:C,3,)</f>
        <v/>
      </c>
      <c r="AC12" s="44">
        <f>VLOOKUP(P12,'Customer List'!B:D,3,)</f>
        <v/>
      </c>
    </row>
    <row r="13">
      <c r="A13" s="23">
        <f>A12+1</f>
        <v/>
      </c>
      <c r="B13" s="23" t="inlineStr">
        <is>
          <t>Opening Stock</t>
        </is>
      </c>
      <c r="C13" s="32" t="n">
        <v>45808</v>
      </c>
      <c r="D13" s="32" t="n">
        <v>45808</v>
      </c>
      <c r="E13" s="51" t="n">
        <v>61.1</v>
      </c>
      <c r="F13" s="51">
        <f>IF(AB13="DOLLAR",E13*88,E13)</f>
        <v/>
      </c>
      <c r="G13" s="62">
        <f>F13*J13</f>
        <v/>
      </c>
      <c r="H13" s="23" t="n">
        <v>421002</v>
      </c>
      <c r="I13" s="23" t="inlineStr">
        <is>
          <t xml:space="preserve">Intracellular Staining Permeabilization Wash Buffer </t>
        </is>
      </c>
      <c r="J13" s="23" t="n">
        <v>1</v>
      </c>
      <c r="K13" s="23" t="n">
        <v>1</v>
      </c>
      <c r="L13" s="23">
        <f>J13-K13</f>
        <v/>
      </c>
      <c r="M13" s="23" t="inlineStr">
        <is>
          <t>DN/054/25-26</t>
        </is>
      </c>
      <c r="N13" s="32" t="n">
        <v>45813</v>
      </c>
      <c r="O13" s="62" t="n">
        <v>0</v>
      </c>
      <c r="P13" s="23" t="inlineStr">
        <is>
          <t>IGIB</t>
        </is>
      </c>
      <c r="Q13" s="23" t="inlineStr">
        <is>
          <t>BY HAND</t>
        </is>
      </c>
      <c r="R13" s="23" t="inlineStr">
        <is>
          <t>PRIYANKA MADAM</t>
        </is>
      </c>
      <c r="S13" s="63" t="n"/>
      <c r="T13" s="39" t="inlineStr">
        <is>
          <t>Returnable (Dr. Niyati Jain)</t>
        </is>
      </c>
      <c r="U13" s="23" t="inlineStr">
        <is>
          <t>BioLegend</t>
        </is>
      </c>
      <c r="V13" s="23">
        <f>VLOOKUP(P13,'Customer List'!B:C,2,)</f>
        <v/>
      </c>
      <c r="W13" s="40" t="n"/>
      <c r="X13" s="32" t="n">
        <v>45813</v>
      </c>
      <c r="Y13" s="23">
        <f>IF(X13="", "", X13-N13)</f>
        <v/>
      </c>
      <c r="Z13" s="23">
        <f>IF(N13="", "", TEXT(N13, "dddd"))</f>
        <v/>
      </c>
      <c r="AA13" s="23">
        <f>IF(X13="", "", TEXT(X13, "dddd"))</f>
        <v/>
      </c>
      <c r="AB13" s="23">
        <f>VLOOKUP(U13,'Currency Sheet'!A:C,3,)</f>
        <v/>
      </c>
      <c r="AC13" s="44">
        <f>VLOOKUP(P13,'Customer List'!B:D,3,)</f>
        <v/>
      </c>
    </row>
    <row r="14">
      <c r="A14" s="23">
        <f>A13+1</f>
        <v/>
      </c>
      <c r="B14" s="23" t="inlineStr">
        <is>
          <t>Opening Stock</t>
        </is>
      </c>
      <c r="C14" s="32" t="n">
        <v>45808</v>
      </c>
      <c r="D14" s="32" t="n">
        <v>45808</v>
      </c>
      <c r="E14" s="51" t="n">
        <v>38.35</v>
      </c>
      <c r="F14" s="51">
        <f>IF(AB14="DOLLAR",E14*88,E14)</f>
        <v/>
      </c>
      <c r="G14" s="62">
        <f>F14*J14</f>
        <v/>
      </c>
      <c r="H14" s="23" t="n">
        <v>420801</v>
      </c>
      <c r="I14" s="23" t="inlineStr">
        <is>
          <t>Fixation Buffer</t>
        </is>
      </c>
      <c r="J14" s="23" t="n">
        <v>2</v>
      </c>
      <c r="K14" s="23" t="n">
        <v>2</v>
      </c>
      <c r="L14" s="23">
        <f>J14-K14</f>
        <v/>
      </c>
      <c r="M14" s="23" t="inlineStr">
        <is>
          <t>DN/054/25-26</t>
        </is>
      </c>
      <c r="N14" s="32" t="n">
        <v>45813</v>
      </c>
      <c r="O14" s="62" t="n">
        <v>0</v>
      </c>
      <c r="P14" s="23" t="inlineStr">
        <is>
          <t>IGIB</t>
        </is>
      </c>
      <c r="Q14" s="23" t="inlineStr">
        <is>
          <t>BY HAND</t>
        </is>
      </c>
      <c r="R14" s="23" t="inlineStr">
        <is>
          <t>PRIYANKA MADAM</t>
        </is>
      </c>
      <c r="S14" s="63" t="n"/>
      <c r="T14" s="39" t="inlineStr">
        <is>
          <t>Returnable (Dr. Niyati Jain)</t>
        </is>
      </c>
      <c r="U14" s="23" t="inlineStr">
        <is>
          <t>BioLegend</t>
        </is>
      </c>
      <c r="V14" s="23">
        <f>VLOOKUP(P14,'Customer List'!B:C,2,)</f>
        <v/>
      </c>
      <c r="W14" s="40" t="n"/>
      <c r="X14" s="32" t="n">
        <v>45813</v>
      </c>
      <c r="Y14" s="23">
        <f>IF(X14="", "", X14-N14)</f>
        <v/>
      </c>
      <c r="Z14" s="23">
        <f>IF(N14="", "", TEXT(N14, "dddd"))</f>
        <v/>
      </c>
      <c r="AA14" s="23">
        <f>IF(X14="", "", TEXT(X14, "dddd"))</f>
        <v/>
      </c>
      <c r="AB14" s="23">
        <f>VLOOKUP(U14,'Currency Sheet'!A:C,3,)</f>
        <v/>
      </c>
      <c r="AC14" s="44">
        <f>VLOOKUP(P14,'Customer List'!B:D,3,)</f>
        <v/>
      </c>
    </row>
    <row r="15">
      <c r="A15" s="23">
        <f>A14+1</f>
        <v/>
      </c>
      <c r="B15" s="23" t="inlineStr">
        <is>
          <t>Opening Stock</t>
        </is>
      </c>
      <c r="C15" s="32" t="n">
        <v>45808</v>
      </c>
      <c r="D15" s="32" t="n">
        <v>45808</v>
      </c>
      <c r="E15" s="51" t="n">
        <v>84.59999999999999</v>
      </c>
      <c r="F15" s="51">
        <f>IF(AB15="DOLLAR",E15*88,E15)</f>
        <v/>
      </c>
      <c r="G15" s="62">
        <f>F15*J15</f>
        <v/>
      </c>
      <c r="H15" s="23" t="n">
        <v>421403</v>
      </c>
      <c r="I15" s="23" t="inlineStr">
        <is>
          <t>FOXP3 Fix/Perm Buffer Set</t>
        </is>
      </c>
      <c r="J15" s="23" t="n">
        <v>1</v>
      </c>
      <c r="K15" s="23" t="n">
        <v>1</v>
      </c>
      <c r="L15" s="23">
        <f>J15-K15</f>
        <v/>
      </c>
      <c r="M15" s="23" t="inlineStr">
        <is>
          <t>DN/054/25-26</t>
        </is>
      </c>
      <c r="N15" s="32" t="n">
        <v>45813</v>
      </c>
      <c r="O15" s="62" t="n">
        <v>0</v>
      </c>
      <c r="P15" s="23" t="inlineStr">
        <is>
          <t>IGIB</t>
        </is>
      </c>
      <c r="Q15" s="23" t="inlineStr">
        <is>
          <t>BY HAND</t>
        </is>
      </c>
      <c r="R15" s="23" t="inlineStr">
        <is>
          <t>PRIYANKA MADAM</t>
        </is>
      </c>
      <c r="S15" s="63" t="n"/>
      <c r="T15" s="39" t="inlineStr">
        <is>
          <t>Returnable (Dr. Niyati Jain)</t>
        </is>
      </c>
      <c r="U15" s="23" t="inlineStr">
        <is>
          <t>BioLegend</t>
        </is>
      </c>
      <c r="V15" s="23">
        <f>VLOOKUP(P15,'Customer List'!B:C,2,)</f>
        <v/>
      </c>
      <c r="W15" s="40" t="n"/>
      <c r="X15" s="32" t="n">
        <v>45813</v>
      </c>
      <c r="Y15" s="23">
        <f>IF(X15="", "", X15-N15)</f>
        <v/>
      </c>
      <c r="Z15" s="23">
        <f>IF(N15="", "", TEXT(N15, "dddd"))</f>
        <v/>
      </c>
      <c r="AA15" s="23">
        <f>IF(X15="", "", TEXT(X15, "dddd"))</f>
        <v/>
      </c>
      <c r="AB15" s="23">
        <f>VLOOKUP(U15,'Currency Sheet'!A:C,3,)</f>
        <v/>
      </c>
      <c r="AC15" s="44">
        <f>VLOOKUP(P15,'Customer List'!B:D,3,)</f>
        <v/>
      </c>
    </row>
    <row r="16">
      <c r="A16" s="23">
        <f>A15+1</f>
        <v/>
      </c>
      <c r="B16" s="23" t="inlineStr">
        <is>
          <t>Opening Stock</t>
        </is>
      </c>
      <c r="C16" s="32" t="n">
        <v>45808</v>
      </c>
      <c r="D16" s="32" t="n">
        <v>45808</v>
      </c>
      <c r="E16" s="51" t="n">
        <v>56</v>
      </c>
      <c r="F16" s="51">
        <f>IF(AB16="DOLLAR",E16*88,E16)</f>
        <v/>
      </c>
      <c r="G16" s="62">
        <f>F16*J16</f>
        <v/>
      </c>
      <c r="H16" s="23" t="n">
        <v>407107</v>
      </c>
      <c r="I16" s="23" t="inlineStr">
        <is>
          <t>PE anti-mouse IgG2a Antibody</t>
        </is>
      </c>
      <c r="J16" s="23" t="n">
        <v>1</v>
      </c>
      <c r="K16" s="23" t="n">
        <v>1</v>
      </c>
      <c r="L16" s="23">
        <f>J16-K16</f>
        <v/>
      </c>
      <c r="M16" s="23" t="inlineStr">
        <is>
          <t>T-386/25-26</t>
        </is>
      </c>
      <c r="N16" s="32" t="n">
        <v>45820</v>
      </c>
      <c r="O16" s="62" t="n">
        <v>8000</v>
      </c>
      <c r="P16" s="23" t="inlineStr">
        <is>
          <t>ABD Biotech</t>
        </is>
      </c>
      <c r="Q16" s="23" t="inlineStr">
        <is>
          <t>BY HAND</t>
        </is>
      </c>
      <c r="R16" s="23" t="inlineStr">
        <is>
          <t>PRIYANKA MADAM</t>
        </is>
      </c>
      <c r="S16" s="63" t="n">
        <v>4</v>
      </c>
      <c r="T16" s="39" t="inlineStr">
        <is>
          <t>Item return to Office by Priyaka Madam (redispatch 12-06-2025)</t>
        </is>
      </c>
      <c r="U16" s="23" t="inlineStr">
        <is>
          <t>BioLegend</t>
        </is>
      </c>
      <c r="V16" s="23">
        <f>VLOOKUP(P16,'Customer List'!B:C,2,)</f>
        <v/>
      </c>
      <c r="W16" s="40" t="n"/>
      <c r="X16" s="32" t="n">
        <v>45820</v>
      </c>
      <c r="Y16" s="23">
        <f>IF(X16="", "", X16-N16)</f>
        <v/>
      </c>
      <c r="Z16" s="23">
        <f>IF(N16="", "", TEXT(N16, "dddd"))</f>
        <v/>
      </c>
      <c r="AA16" s="23">
        <f>IF(X16="", "", TEXT(X16, "dddd"))</f>
        <v/>
      </c>
      <c r="AB16" s="23">
        <f>VLOOKUP(U16,'Currency Sheet'!A:C,3,)</f>
        <v/>
      </c>
      <c r="AC16" s="44">
        <f>VLOOKUP(P16,'Customer List'!B:D,3,)</f>
        <v/>
      </c>
    </row>
    <row r="17">
      <c r="A17" s="23">
        <f>A16+1</f>
        <v/>
      </c>
      <c r="B17" s="23" t="inlineStr">
        <is>
          <t>Opening Stock</t>
        </is>
      </c>
      <c r="C17" s="32" t="n">
        <v>45808</v>
      </c>
      <c r="D17" s="32" t="n">
        <v>45808</v>
      </c>
      <c r="E17" s="51" t="n">
        <v>35.4</v>
      </c>
      <c r="F17" s="51">
        <f>IF(AB17="DOLLAR",E17*88,E17)</f>
        <v/>
      </c>
      <c r="G17" s="62">
        <f>F17*J17</f>
        <v/>
      </c>
      <c r="H17" s="23" t="n">
        <v>420404</v>
      </c>
      <c r="I17" s="23" t="inlineStr">
        <is>
          <t>7-AAD Viability Staining Solution</t>
        </is>
      </c>
      <c r="J17" s="23" t="n">
        <v>1</v>
      </c>
      <c r="K17" s="23" t="n">
        <v>1</v>
      </c>
      <c r="L17" s="23">
        <f>J17-K17</f>
        <v/>
      </c>
      <c r="M17" s="23" t="inlineStr">
        <is>
          <t>DC-86/25-26</t>
        </is>
      </c>
      <c r="N17" s="32" t="n">
        <v>45850</v>
      </c>
      <c r="O17" s="62" t="n">
        <v>0</v>
      </c>
      <c r="P17" s="23" t="inlineStr">
        <is>
          <t>GENOMID (FOC)</t>
        </is>
      </c>
      <c r="Q17" s="23" t="n">
        <v>58153113502</v>
      </c>
      <c r="R17" s="23" t="inlineStr">
        <is>
          <t>Delivered</t>
        </is>
      </c>
      <c r="S17" s="63" t="n">
        <v>4</v>
      </c>
      <c r="T17" s="39" t="inlineStr">
        <is>
          <t>FOC</t>
        </is>
      </c>
      <c r="U17" s="23" t="inlineStr">
        <is>
          <t>BioLegend</t>
        </is>
      </c>
      <c r="V17" s="23">
        <f>VLOOKUP(P17,'Customer List'!B:C,2,)</f>
        <v/>
      </c>
      <c r="W17" s="40" t="n"/>
      <c r="X17" s="32" t="n">
        <v>45852</v>
      </c>
      <c r="Y17" s="23">
        <f>IF(X17="", "", X17-N17)</f>
        <v/>
      </c>
      <c r="Z17" s="23">
        <f>IF(N17="", "", TEXT(N17, "dddd"))</f>
        <v/>
      </c>
      <c r="AA17" s="23">
        <f>IF(X17="", "", TEXT(X17, "dddd"))</f>
        <v/>
      </c>
      <c r="AB17" s="23">
        <f>VLOOKUP(U17,'Currency Sheet'!A:C,3,)</f>
        <v/>
      </c>
      <c r="AC17" s="44">
        <f>VLOOKUP(P17,'Customer List'!B:D,3,)</f>
        <v/>
      </c>
    </row>
    <row r="18">
      <c r="A18" s="23">
        <f>A17+1</f>
        <v/>
      </c>
      <c r="B18" s="23" t="inlineStr">
        <is>
          <t>Opening Stock</t>
        </is>
      </c>
      <c r="C18" s="32" t="n">
        <v>45808</v>
      </c>
      <c r="D18" s="32" t="n">
        <v>45808</v>
      </c>
      <c r="E18" s="51" t="n">
        <v>78.40000000000001</v>
      </c>
      <c r="F18" s="51">
        <f>IF(AB18="DOLLAR",E18*88,E18)</f>
        <v/>
      </c>
      <c r="G18" s="62">
        <f>F18*J18</f>
        <v/>
      </c>
      <c r="H18" s="23" t="n">
        <v>316302</v>
      </c>
      <c r="I18" s="23" t="inlineStr">
        <is>
          <t>Purified anti-human β2-microglobulin Antibody</t>
        </is>
      </c>
      <c r="J18" s="23" t="n">
        <v>2</v>
      </c>
      <c r="K18" s="23" t="n"/>
      <c r="L18" s="23">
        <f>J18-K18</f>
        <v/>
      </c>
      <c r="M18" s="23" t="n"/>
      <c r="N18" s="32" t="n"/>
      <c r="O18" s="62" t="n"/>
      <c r="P18" s="23" t="inlineStr">
        <is>
          <t>Stock</t>
        </is>
      </c>
      <c r="Q18" s="23" t="n"/>
      <c r="R18" s="23" t="n"/>
      <c r="S18" s="63" t="n">
        <v>4</v>
      </c>
      <c r="T18" s="39" t="inlineStr">
        <is>
          <t>Biocon Order Cancelled</t>
        </is>
      </c>
      <c r="U18" s="23" t="inlineStr">
        <is>
          <t>BioLegend</t>
        </is>
      </c>
      <c r="V18" s="23">
        <f>VLOOKUP(P18,'Customer List'!B:C,2,)</f>
        <v/>
      </c>
      <c r="W18" s="41" t="inlineStr">
        <is>
          <t>stock</t>
        </is>
      </c>
      <c r="X18" s="32">
        <f>IF(OR(R18 = "PRIYANKA MADAM", R18 = "DEEPAK", R18 = "PORTER"),N18,"")</f>
        <v/>
      </c>
      <c r="Y18" s="23">
        <f>IF(X18="", "", X18-N18)</f>
        <v/>
      </c>
      <c r="Z18" s="23">
        <f>IF(N18="", "", TEXT(N18, "dddd"))</f>
        <v/>
      </c>
      <c r="AA18" s="23">
        <f>IF(X18="", "", TEXT(X18, "dddd"))</f>
        <v/>
      </c>
      <c r="AB18" s="23">
        <f>VLOOKUP(U18,'Currency Sheet'!A:C,3,)</f>
        <v/>
      </c>
      <c r="AC18" s="44">
        <f>VLOOKUP(P18,'Customer List'!B:D,3,)</f>
        <v/>
      </c>
    </row>
    <row r="19">
      <c r="A19" s="23">
        <f>A18+1</f>
        <v/>
      </c>
      <c r="B19" s="23" t="inlineStr">
        <is>
          <t>Opening Stock</t>
        </is>
      </c>
      <c r="C19" s="32" t="n">
        <v>45808</v>
      </c>
      <c r="D19" s="32" t="n">
        <v>45808</v>
      </c>
      <c r="E19" s="51" t="n">
        <v>133.8</v>
      </c>
      <c r="F19" s="51">
        <f>IF(AB19="DOLLAR",E19*88,E19)</f>
        <v/>
      </c>
      <c r="G19" s="62">
        <f>F19*J19</f>
        <v/>
      </c>
      <c r="H19" s="23" t="n">
        <v>556002</v>
      </c>
      <c r="I19" s="23" t="inlineStr">
        <is>
          <t xml:space="preserve">Recombinant Mouse IL-9 </t>
        </is>
      </c>
      <c r="J19" s="23" t="n">
        <v>5</v>
      </c>
      <c r="K19" s="23" t="n"/>
      <c r="L19" s="23">
        <f>J19-K19</f>
        <v/>
      </c>
      <c r="M19" s="23" t="n"/>
      <c r="N19" s="32" t="n"/>
      <c r="O19" s="62" t="n"/>
      <c r="P19" s="23" t="inlineStr">
        <is>
          <t>Opening Stock</t>
        </is>
      </c>
      <c r="Q19" s="23" t="n"/>
      <c r="R19" s="23" t="n"/>
      <c r="S19" s="63" t="n">
        <v>-20</v>
      </c>
      <c r="T19" s="39" t="n"/>
      <c r="U19" s="23" t="inlineStr">
        <is>
          <t>BioLegend</t>
        </is>
      </c>
      <c r="V19" s="23">
        <f>VLOOKUP(P19,'Customer List'!B:C,2,)</f>
        <v/>
      </c>
      <c r="W19" s="40" t="inlineStr">
        <is>
          <t>Stock</t>
        </is>
      </c>
      <c r="X19" s="32">
        <f>IF(OR(R19 = "PRIYANKA MADAM", R19 = "DEEPAK", R19 = "PORTER"),N19,"")</f>
        <v/>
      </c>
      <c r="Y19" s="23">
        <f>IF(X19="", "", X19-N19)</f>
        <v/>
      </c>
      <c r="Z19" s="23">
        <f>IF(N19="", "", TEXT(N19, "dddd"))</f>
        <v/>
      </c>
      <c r="AA19" s="23">
        <f>IF(X19="", "", TEXT(X19, "dddd"))</f>
        <v/>
      </c>
      <c r="AB19" s="23">
        <f>VLOOKUP(U19,'Currency Sheet'!A:C,3,)</f>
        <v/>
      </c>
      <c r="AC19" s="44">
        <f>VLOOKUP(P19,'Customer List'!B:D,3,)</f>
        <v/>
      </c>
    </row>
    <row r="20">
      <c r="A20" s="23">
        <f>A19+1</f>
        <v/>
      </c>
      <c r="B20" s="23" t="inlineStr">
        <is>
          <t>Opening Stock</t>
        </is>
      </c>
      <c r="C20" s="32" t="n">
        <v>45808</v>
      </c>
      <c r="D20" s="32" t="n">
        <v>45808</v>
      </c>
      <c r="E20" s="51" t="n">
        <v>88.2</v>
      </c>
      <c r="F20" s="51">
        <f>IF(AB20="DOLLAR",E20*88,E20)</f>
        <v/>
      </c>
      <c r="G20" s="62">
        <f>F20*J20</f>
        <v/>
      </c>
      <c r="H20" s="23" t="n">
        <v>570802</v>
      </c>
      <c r="I20" s="23" t="inlineStr">
        <is>
          <t xml:space="preserve">Recombinant Human IL-6 </t>
        </is>
      </c>
      <c r="J20" s="23" t="n">
        <v>2</v>
      </c>
      <c r="K20" s="23" t="n"/>
      <c r="L20" s="23">
        <f>J20-K20</f>
        <v/>
      </c>
      <c r="M20" s="23" t="n"/>
      <c r="N20" s="32" t="n"/>
      <c r="O20" s="62" t="n"/>
      <c r="P20" s="23" t="inlineStr">
        <is>
          <t>Opening Stock</t>
        </is>
      </c>
      <c r="Q20" s="23" t="n"/>
      <c r="R20" s="23" t="n"/>
      <c r="S20" s="63" t="n">
        <v>-20</v>
      </c>
      <c r="T20" s="39" t="n"/>
      <c r="U20" s="23" t="inlineStr">
        <is>
          <t>BioLegend</t>
        </is>
      </c>
      <c r="V20" s="23">
        <f>VLOOKUP(P20,'Customer List'!B:C,2,)</f>
        <v/>
      </c>
      <c r="W20" s="40" t="inlineStr">
        <is>
          <t>Stock</t>
        </is>
      </c>
      <c r="X20" s="32">
        <f>IF(OR(R20 = "PRIYANKA MADAM", R20 = "DEEPAK", R20 = "PORTER"),N20,"")</f>
        <v/>
      </c>
      <c r="Y20" s="23">
        <f>IF(X20="", "", X20-N20)</f>
        <v/>
      </c>
      <c r="Z20" s="23">
        <f>IF(N20="", "", TEXT(N20, "dddd"))</f>
        <v/>
      </c>
      <c r="AA20" s="23">
        <f>IF(X20="", "", TEXT(X20, "dddd"))</f>
        <v/>
      </c>
      <c r="AB20" s="23">
        <f>VLOOKUP(U20,'Currency Sheet'!A:C,3,)</f>
        <v/>
      </c>
      <c r="AC20" s="44">
        <f>VLOOKUP(P20,'Customer List'!B:D,3,)</f>
        <v/>
      </c>
    </row>
    <row r="21">
      <c r="A21" s="23">
        <f>A20+1</f>
        <v/>
      </c>
      <c r="B21" s="23" t="inlineStr">
        <is>
          <t>Opening Stock</t>
        </is>
      </c>
      <c r="C21" s="32" t="n">
        <v>45808</v>
      </c>
      <c r="D21" s="32" t="n">
        <v>45808</v>
      </c>
      <c r="E21" s="51" t="n">
        <v>88.2</v>
      </c>
      <c r="F21" s="51">
        <f>IF(AB21="DOLLAR",E21*88,E21)</f>
        <v/>
      </c>
      <c r="G21" s="62">
        <f>F21*J21</f>
        <v/>
      </c>
      <c r="H21" s="23" t="n">
        <v>570802</v>
      </c>
      <c r="I21" s="23" t="inlineStr">
        <is>
          <t xml:space="preserve">Recombinant Human IL-6 </t>
        </is>
      </c>
      <c r="J21" s="23" t="n">
        <v>3</v>
      </c>
      <c r="K21" s="23" t="n">
        <v>3</v>
      </c>
      <c r="L21" s="23">
        <f>J21-K21</f>
        <v/>
      </c>
      <c r="M21" s="23" t="inlineStr">
        <is>
          <t>T-1300/25-26</t>
        </is>
      </c>
      <c r="N21" s="32" t="n">
        <v>45929</v>
      </c>
      <c r="O21" s="62" t="n">
        <v>24036</v>
      </c>
      <c r="P21" s="23" t="inlineStr">
        <is>
          <t>Labex</t>
        </is>
      </c>
      <c r="Q21" s="23" t="inlineStr">
        <is>
          <t>PORTER</t>
        </is>
      </c>
      <c r="R21" s="23" t="inlineStr">
        <is>
          <t>PORTER</t>
        </is>
      </c>
      <c r="S21" s="63" t="n">
        <v>-20</v>
      </c>
      <c r="T21" s="39" t="n"/>
      <c r="U21" s="23" t="inlineStr">
        <is>
          <t>BioLegend</t>
        </is>
      </c>
      <c r="V21" s="23">
        <f>VLOOKUP(P21,'Customer List'!B:C,2,)</f>
        <v/>
      </c>
      <c r="W21" s="40" t="n"/>
      <c r="X21" s="32">
        <f>IF(OR(R21 = "PRIYANKA MADAM", R21 = "DEEPAK", R21 = "PORTER"),N21,"")</f>
        <v/>
      </c>
      <c r="Y21" s="23">
        <f>IF(X21="", "", X21-N21)</f>
        <v/>
      </c>
      <c r="Z21" s="23">
        <f>IF(N21="", "", TEXT(N21, "dddd"))</f>
        <v/>
      </c>
      <c r="AA21" s="23">
        <f>IF(X21="", "", TEXT(X21, "dddd"))</f>
        <v/>
      </c>
      <c r="AB21" s="23">
        <f>VLOOKUP(U21,'Currency Sheet'!A:C,3,)</f>
        <v/>
      </c>
      <c r="AC21" s="44">
        <f>VLOOKUP(P21,'Customer List'!B:D,3,)</f>
        <v/>
      </c>
    </row>
    <row r="22">
      <c r="A22" s="23">
        <f>A21+1</f>
        <v/>
      </c>
      <c r="B22" s="23" t="inlineStr">
        <is>
          <t>Opening Stock</t>
        </is>
      </c>
      <c r="C22" s="32" t="n">
        <v>45808</v>
      </c>
      <c r="D22" s="32" t="n">
        <v>45808</v>
      </c>
      <c r="E22" s="51" t="n">
        <v>67.2</v>
      </c>
      <c r="F22" s="51">
        <f>IF(AB22="DOLLAR",E22*88,E22)</f>
        <v/>
      </c>
      <c r="G22" s="62">
        <f>F22*J22</f>
        <v/>
      </c>
      <c r="H22" s="23" t="n">
        <v>423303</v>
      </c>
      <c r="I22" s="23" t="inlineStr">
        <is>
          <t xml:space="preserve">Cell Activation Cocktail </t>
        </is>
      </c>
      <c r="J22" s="23" t="n">
        <v>3</v>
      </c>
      <c r="K22" s="23" t="n">
        <v>3</v>
      </c>
      <c r="L22" s="23">
        <f>J22-K22</f>
        <v/>
      </c>
      <c r="M22" s="23" t="inlineStr">
        <is>
          <t>T-538/25-26</t>
        </is>
      </c>
      <c r="N22" s="32" t="n">
        <v>45834</v>
      </c>
      <c r="O22" s="62" t="n">
        <v>31248</v>
      </c>
      <c r="P22" s="23" t="inlineStr">
        <is>
          <t>Aiims</t>
        </is>
      </c>
      <c r="Q22" s="23" t="inlineStr">
        <is>
          <t>BY HAND</t>
        </is>
      </c>
      <c r="R22" s="23" t="inlineStr">
        <is>
          <t>PRIYANKA MADAM</t>
        </is>
      </c>
      <c r="S22" s="63" t="n">
        <v>-20</v>
      </c>
      <c r="T22" s="39" t="n"/>
      <c r="U22" s="23" t="inlineStr">
        <is>
          <t>BioLegend</t>
        </is>
      </c>
      <c r="V22" s="23">
        <f>VLOOKUP(P22,'Customer List'!B:C,2,)</f>
        <v/>
      </c>
      <c r="W22" s="40" t="n"/>
      <c r="X22" s="32" t="n">
        <v>45834</v>
      </c>
      <c r="Y22" s="23">
        <f>IF(X22="", "", X22-N22)</f>
        <v/>
      </c>
      <c r="Z22" s="23">
        <f>IF(N22="", "", TEXT(N22, "dddd"))</f>
        <v/>
      </c>
      <c r="AA22" s="23">
        <f>IF(X22="", "", TEXT(X22, "dddd"))</f>
        <v/>
      </c>
      <c r="AB22" s="23">
        <f>VLOOKUP(U22,'Currency Sheet'!A:C,3,)</f>
        <v/>
      </c>
      <c r="AC22" s="44">
        <f>VLOOKUP(P22,'Customer List'!B:D,3,)</f>
        <v/>
      </c>
    </row>
    <row r="23">
      <c r="A23" s="23">
        <f>A22+1</f>
        <v/>
      </c>
      <c r="B23" s="23" t="inlineStr">
        <is>
          <t>Opening Stock</t>
        </is>
      </c>
      <c r="C23" s="32" t="n">
        <v>45808</v>
      </c>
      <c r="D23" s="32" t="n">
        <v>45808</v>
      </c>
      <c r="E23" s="51" t="n">
        <v>67.2</v>
      </c>
      <c r="F23" s="51">
        <f>IF(AB23="DOLLAR",E23*88,E23)</f>
        <v/>
      </c>
      <c r="G23" s="62">
        <f>F23*J23</f>
        <v/>
      </c>
      <c r="H23" s="23" t="n">
        <v>423303</v>
      </c>
      <c r="I23" s="23" t="inlineStr">
        <is>
          <t xml:space="preserve">Cell Activation Cocktail </t>
        </is>
      </c>
      <c r="J23" s="23" t="n">
        <v>1</v>
      </c>
      <c r="K23" s="23" t="n"/>
      <c r="L23" s="23">
        <f>J23-K23</f>
        <v/>
      </c>
      <c r="M23" s="23" t="n"/>
      <c r="N23" s="32" t="n"/>
      <c r="O23" s="62" t="n"/>
      <c r="P23" s="23" t="inlineStr">
        <is>
          <t>AGHARKAR</t>
        </is>
      </c>
      <c r="Q23" s="23" t="n"/>
      <c r="R23" s="23" t="n"/>
      <c r="S23" s="63" t="n">
        <v>-20</v>
      </c>
      <c r="T23" s="39" t="n"/>
      <c r="U23" s="23" t="inlineStr">
        <is>
          <t>BioLegend</t>
        </is>
      </c>
      <c r="V23" s="23">
        <f>VLOOKUP(P23,'Customer List'!B:C,2,)</f>
        <v/>
      </c>
      <c r="W23" s="40" t="inlineStr">
        <is>
          <t>Saturday (25-10-25)</t>
        </is>
      </c>
      <c r="X23" s="32">
        <f>IF(OR(R23 = "PRIYANKA MADAM", R23 = "DEEPAK", R23 = "PORTER"),N23,"")</f>
        <v/>
      </c>
      <c r="Y23" s="23">
        <f>IF(X23="", "", X23-N23)</f>
        <v/>
      </c>
      <c r="Z23" s="23">
        <f>IF(N23="", "", TEXT(N23, "dddd"))</f>
        <v/>
      </c>
      <c r="AA23" s="23">
        <f>IF(X23="", "", TEXT(X23, "dddd"))</f>
        <v/>
      </c>
      <c r="AB23" s="23">
        <f>VLOOKUP(U23,'Currency Sheet'!A:C,3,)</f>
        <v/>
      </c>
      <c r="AC23" s="44">
        <f>VLOOKUP(P23,'Customer List'!B:D,3,)</f>
        <v/>
      </c>
    </row>
    <row r="24">
      <c r="A24" s="23">
        <f>A23+1</f>
        <v/>
      </c>
      <c r="B24" s="23" t="inlineStr">
        <is>
          <t>Opening Stock</t>
        </is>
      </c>
      <c r="C24" s="32" t="n">
        <v>45808</v>
      </c>
      <c r="D24" s="32" t="n">
        <v>45808</v>
      </c>
      <c r="E24" s="51" t="n">
        <v>67.2</v>
      </c>
      <c r="F24" s="51">
        <f>IF(AB24="DOLLAR",E24*88,E24)</f>
        <v/>
      </c>
      <c r="G24" s="62">
        <f>F24*J24</f>
        <v/>
      </c>
      <c r="H24" s="23" t="n">
        <v>423303</v>
      </c>
      <c r="I24" s="23" t="inlineStr">
        <is>
          <t xml:space="preserve">Cell Activation Cocktail </t>
        </is>
      </c>
      <c r="J24" s="23" t="n">
        <v>1</v>
      </c>
      <c r="K24" s="23" t="n"/>
      <c r="L24" s="23">
        <f>J24-K24</f>
        <v/>
      </c>
      <c r="M24" s="23" t="n"/>
      <c r="N24" s="32" t="n"/>
      <c r="O24" s="62" t="n"/>
      <c r="P24" s="23" t="inlineStr">
        <is>
          <t>Opening Stock</t>
        </is>
      </c>
      <c r="Q24" s="23" t="n"/>
      <c r="R24" s="23" t="n"/>
      <c r="S24" s="63" t="n">
        <v>-20</v>
      </c>
      <c r="T24" s="39" t="n"/>
      <c r="U24" s="23" t="inlineStr">
        <is>
          <t>BioLegend</t>
        </is>
      </c>
      <c r="V24" s="23">
        <f>VLOOKUP(P24,'Customer List'!B:C,2,)</f>
        <v/>
      </c>
      <c r="W24" s="40" t="inlineStr">
        <is>
          <t>Stock</t>
        </is>
      </c>
      <c r="X24" s="32">
        <f>IF(OR(R24 = "PRIYANKA MADAM", R24 = "DEEPAK", R24 = "PORTER"),N24,"")</f>
        <v/>
      </c>
      <c r="Y24" s="23">
        <f>IF(X24="", "", X24-N24)</f>
        <v/>
      </c>
      <c r="Z24" s="23">
        <f>IF(N24="", "", TEXT(N24, "dddd"))</f>
        <v/>
      </c>
      <c r="AA24" s="23">
        <f>IF(X24="", "", TEXT(X24, "dddd"))</f>
        <v/>
      </c>
      <c r="AB24" s="23">
        <f>VLOOKUP(U24,'Currency Sheet'!A:C,3,)</f>
        <v/>
      </c>
      <c r="AC24" s="44">
        <f>VLOOKUP(P24,'Customer List'!B:D,3,)</f>
        <v/>
      </c>
    </row>
    <row r="25">
      <c r="A25" s="23">
        <f>A24+1</f>
        <v/>
      </c>
      <c r="B25" s="23" t="inlineStr">
        <is>
          <t>Opening Stock</t>
        </is>
      </c>
      <c r="C25" s="32" t="n">
        <v>45808</v>
      </c>
      <c r="D25" s="32" t="n">
        <v>45808</v>
      </c>
      <c r="E25" s="51" t="n">
        <v>25.2</v>
      </c>
      <c r="F25" s="51">
        <f>IF(AB25="DOLLAR",E25*88,E25)</f>
        <v/>
      </c>
      <c r="G25" s="62">
        <f>F25*J25</f>
        <v/>
      </c>
      <c r="H25" s="23" t="n">
        <v>421101</v>
      </c>
      <c r="I25" s="23" t="inlineStr">
        <is>
          <t>TMB substrate set</t>
        </is>
      </c>
      <c r="J25" s="23" t="n">
        <v>2</v>
      </c>
      <c r="K25" s="23" t="n">
        <v>2</v>
      </c>
      <c r="L25" s="23">
        <f>J25-K25</f>
        <v/>
      </c>
      <c r="M25" s="23" t="inlineStr">
        <is>
          <t>T-552/25-26</t>
        </is>
      </c>
      <c r="N25" s="32" t="n">
        <v>45836</v>
      </c>
      <c r="O25" s="62" t="n">
        <v>7812</v>
      </c>
      <c r="P25" s="23" t="inlineStr">
        <is>
          <t>BIO SOLUTION</t>
        </is>
      </c>
      <c r="Q25" s="23" t="n">
        <v>58152577136</v>
      </c>
      <c r="R25" s="23" t="inlineStr">
        <is>
          <t>Delivered</t>
        </is>
      </c>
      <c r="S25" s="63" t="n">
        <v>4</v>
      </c>
      <c r="T25" s="39" t="n"/>
      <c r="U25" s="23" t="inlineStr">
        <is>
          <t>BioLegend</t>
        </is>
      </c>
      <c r="V25" s="23">
        <f>VLOOKUP(P25,'Customer List'!B:C,2,)</f>
        <v/>
      </c>
      <c r="W25" s="40" t="n"/>
      <c r="X25" s="32" t="n">
        <v>45838</v>
      </c>
      <c r="Y25" s="23">
        <f>IF(X25="", "", X25-N25)</f>
        <v/>
      </c>
      <c r="Z25" s="23">
        <f>IF(N25="", "", TEXT(N25, "dddd"))</f>
        <v/>
      </c>
      <c r="AA25" s="23">
        <f>IF(X25="", "", TEXT(X25, "dddd"))</f>
        <v/>
      </c>
      <c r="AB25" s="23">
        <f>VLOOKUP(U25,'Currency Sheet'!A:C,3,)</f>
        <v/>
      </c>
      <c r="AC25" s="44">
        <f>VLOOKUP(P25,'Customer List'!B:D,3,)</f>
        <v/>
      </c>
    </row>
    <row r="26">
      <c r="A26" s="23">
        <f>A25+1</f>
        <v/>
      </c>
      <c r="B26" s="23" t="inlineStr">
        <is>
          <t>Opening Stock</t>
        </is>
      </c>
      <c r="C26" s="32" t="n">
        <v>45808</v>
      </c>
      <c r="D26" s="32" t="n">
        <v>45808</v>
      </c>
      <c r="E26" s="51" t="n">
        <v>25.2</v>
      </c>
      <c r="F26" s="51">
        <f>IF(AB26="DOLLAR",E26*88,E26)</f>
        <v/>
      </c>
      <c r="G26" s="62">
        <f>F26*J26</f>
        <v/>
      </c>
      <c r="H26" s="23" t="n">
        <v>421101</v>
      </c>
      <c r="I26" s="23" t="inlineStr">
        <is>
          <t>TMB substrate set</t>
        </is>
      </c>
      <c r="J26" s="23" t="n">
        <v>1</v>
      </c>
      <c r="K26" s="23" t="n">
        <v>1</v>
      </c>
      <c r="L26" s="23">
        <f>J26-K26</f>
        <v/>
      </c>
      <c r="M26" s="23" t="inlineStr">
        <is>
          <t>T-908/25-26</t>
        </is>
      </c>
      <c r="N26" s="32" t="n">
        <v>45880</v>
      </c>
      <c r="O26" s="62" t="n">
        <v>4882.5</v>
      </c>
      <c r="P26" s="23" t="inlineStr">
        <is>
          <t>IIT-Kharagpur</t>
        </is>
      </c>
      <c r="Q26" s="23" t="n">
        <v>58154307422</v>
      </c>
      <c r="R26" s="23" t="inlineStr">
        <is>
          <t>Delivered</t>
        </is>
      </c>
      <c r="S26" s="63" t="n">
        <v>4</v>
      </c>
      <c r="T26" s="39" t="n"/>
      <c r="U26" s="23" t="inlineStr">
        <is>
          <t>BioLegend</t>
        </is>
      </c>
      <c r="V26" s="23">
        <f>VLOOKUP(P26,'Customer List'!B:C,2,)</f>
        <v/>
      </c>
      <c r="W26" s="40" t="n"/>
      <c r="X26" s="32" t="n">
        <v>45882</v>
      </c>
      <c r="Y26" s="23">
        <f>IF(X26="", "", X26-N26)</f>
        <v/>
      </c>
      <c r="Z26" s="23">
        <f>IF(N26="", "", TEXT(N26, "dddd"))</f>
        <v/>
      </c>
      <c r="AA26" s="23">
        <f>IF(X26="", "", TEXT(X26, "dddd"))</f>
        <v/>
      </c>
      <c r="AB26" s="23">
        <f>VLOOKUP(U26,'Currency Sheet'!A:C,3,)</f>
        <v/>
      </c>
      <c r="AC26" s="44">
        <f>VLOOKUP(P26,'Customer List'!B:D,3,)</f>
        <v/>
      </c>
    </row>
    <row r="27">
      <c r="A27" s="23">
        <f>A26+1</f>
        <v/>
      </c>
      <c r="B27" s="23" t="inlineStr">
        <is>
          <t>Opening Stock</t>
        </is>
      </c>
      <c r="C27" s="32" t="n">
        <v>45808</v>
      </c>
      <c r="D27" s="32" t="n">
        <v>45808</v>
      </c>
      <c r="E27" s="51" t="n">
        <v>25.2</v>
      </c>
      <c r="F27" s="51">
        <f>IF(AB27="DOLLAR",E27*88,E27)</f>
        <v/>
      </c>
      <c r="G27" s="62">
        <f>F27*J27</f>
        <v/>
      </c>
      <c r="H27" s="23" t="n">
        <v>421101</v>
      </c>
      <c r="I27" s="23" t="inlineStr">
        <is>
          <t>TMB substrate set</t>
        </is>
      </c>
      <c r="J27" s="23" t="n">
        <v>1</v>
      </c>
      <c r="K27" s="23" t="n">
        <v>1</v>
      </c>
      <c r="L27" s="23">
        <f>J27-K27</f>
        <v/>
      </c>
      <c r="M27" s="23" t="inlineStr">
        <is>
          <t>T-1058/25-26</t>
        </is>
      </c>
      <c r="N27" s="32" t="n">
        <v>45901</v>
      </c>
      <c r="O27" s="62" t="n">
        <v>6184.33</v>
      </c>
      <c r="P27" s="23" t="inlineStr">
        <is>
          <t>IGIB</t>
        </is>
      </c>
      <c r="Q27" s="23" t="inlineStr">
        <is>
          <t>BY HAND</t>
        </is>
      </c>
      <c r="R27" s="23" t="inlineStr">
        <is>
          <t>PRIYANKA MADAM</t>
        </is>
      </c>
      <c r="S27" s="63" t="n">
        <v>4</v>
      </c>
      <c r="T27" s="39" t="n"/>
      <c r="U27" s="23" t="inlineStr">
        <is>
          <t>BioLegend</t>
        </is>
      </c>
      <c r="V27" s="23">
        <f>VLOOKUP(P27,'Customer List'!B:C,2,)</f>
        <v/>
      </c>
      <c r="W27" s="40" t="n"/>
      <c r="X27" s="32">
        <f>IF(OR(R27 = "PRIYANKA MADAM", R27 = "DEEPAK", R27 = "PORTER"),N27,"")</f>
        <v/>
      </c>
      <c r="Y27" s="23">
        <f>IF(X27="", "", X27-N27)</f>
        <v/>
      </c>
      <c r="Z27" s="23">
        <f>IF(N27="", "", TEXT(N27, "dddd"))</f>
        <v/>
      </c>
      <c r="AA27" s="23">
        <f>IF(X27="", "", TEXT(X27, "dddd"))</f>
        <v/>
      </c>
      <c r="AB27" s="23">
        <f>VLOOKUP(U27,'Currency Sheet'!A:C,3,)</f>
        <v/>
      </c>
      <c r="AC27" s="44">
        <f>VLOOKUP(P27,'Customer List'!B:D,3,)</f>
        <v/>
      </c>
    </row>
    <row r="28">
      <c r="A28" s="23">
        <f>A27+1</f>
        <v/>
      </c>
      <c r="B28" s="23" t="inlineStr">
        <is>
          <t>Opening Stock</t>
        </is>
      </c>
      <c r="C28" s="32" t="n">
        <v>45808</v>
      </c>
      <c r="D28" s="32" t="n">
        <v>45808</v>
      </c>
      <c r="E28" s="51" t="n">
        <v>45.5</v>
      </c>
      <c r="F28" s="51">
        <f>IF(AB28="DOLLAR",E28*88,E28)</f>
        <v/>
      </c>
      <c r="G28" s="62">
        <f>F28*J28</f>
        <v/>
      </c>
      <c r="H28" s="23" t="n">
        <v>420301</v>
      </c>
      <c r="I28" s="23" t="inlineStr">
        <is>
          <t xml:space="preserve">RBC Lysis Buffer </t>
        </is>
      </c>
      <c r="J28" s="23" t="n">
        <v>1</v>
      </c>
      <c r="K28" s="23" t="n">
        <v>1</v>
      </c>
      <c r="L28" s="23">
        <f>J28-K28</f>
        <v/>
      </c>
      <c r="M28" s="23" t="inlineStr">
        <is>
          <t>T-465/25-26</t>
        </is>
      </c>
      <c r="N28" s="32" t="n">
        <v>45825</v>
      </c>
      <c r="O28" s="62" t="n">
        <v>6045</v>
      </c>
      <c r="P28" s="23" t="inlineStr">
        <is>
          <t>GK BIO</t>
        </is>
      </c>
      <c r="Q28" s="23" t="n">
        <v>58152138251</v>
      </c>
      <c r="R28" s="23" t="inlineStr">
        <is>
          <t>Delivered</t>
        </is>
      </c>
      <c r="S28" s="63" t="n">
        <v>4</v>
      </c>
      <c r="T28" s="39" t="n"/>
      <c r="U28" s="23" t="inlineStr">
        <is>
          <t>BioLegend</t>
        </is>
      </c>
      <c r="V28" s="23">
        <f>VLOOKUP(P28,'Customer List'!B:C,2,)</f>
        <v/>
      </c>
      <c r="W28" s="40" t="n"/>
      <c r="X28" s="32" t="n">
        <v>45827</v>
      </c>
      <c r="Y28" s="23">
        <f>IF(X28="", "", X28-N28)</f>
        <v/>
      </c>
      <c r="Z28" s="23">
        <f>IF(N28="", "", TEXT(N28, "dddd"))</f>
        <v/>
      </c>
      <c r="AA28" s="23">
        <f>IF(X28="", "", TEXT(X28, "dddd"))</f>
        <v/>
      </c>
      <c r="AB28" s="23">
        <f>VLOOKUP(U28,'Currency Sheet'!A:C,3,)</f>
        <v/>
      </c>
      <c r="AC28" s="44">
        <f>VLOOKUP(P28,'Customer List'!B:D,3,)</f>
        <v/>
      </c>
    </row>
    <row r="29">
      <c r="A29" s="23">
        <f>A28+1</f>
        <v/>
      </c>
      <c r="B29" s="23" t="inlineStr">
        <is>
          <t>Opening Stock</t>
        </is>
      </c>
      <c r="C29" s="32" t="n">
        <v>45808</v>
      </c>
      <c r="D29" s="32" t="n">
        <v>45808</v>
      </c>
      <c r="E29" s="51" t="n">
        <v>45.5</v>
      </c>
      <c r="F29" s="51">
        <f>IF(AB29="DOLLAR",E29*88,E29)</f>
        <v/>
      </c>
      <c r="G29" s="62">
        <f>F29*J29</f>
        <v/>
      </c>
      <c r="H29" s="23" t="n">
        <v>420301</v>
      </c>
      <c r="I29" s="23" t="inlineStr">
        <is>
          <t xml:space="preserve">RBC Lysis Buffer </t>
        </is>
      </c>
      <c r="J29" s="23" t="n">
        <v>1</v>
      </c>
      <c r="K29" s="23" t="n">
        <v>1</v>
      </c>
      <c r="L29" s="23">
        <f>J29-K29</f>
        <v/>
      </c>
      <c r="M29" s="23" t="inlineStr">
        <is>
          <t>T-850/25-26</t>
        </is>
      </c>
      <c r="N29" s="32" t="n">
        <v>45871</v>
      </c>
      <c r="O29" s="62" t="n">
        <v>7052.5</v>
      </c>
      <c r="P29" s="23" t="inlineStr">
        <is>
          <t>Medlife</t>
        </is>
      </c>
      <c r="Q29" s="23" t="inlineStr">
        <is>
          <t>D3002864042</t>
        </is>
      </c>
      <c r="R29" s="23" t="inlineStr">
        <is>
          <t>Delivered</t>
        </is>
      </c>
      <c r="S29" s="63" t="n">
        <v>4</v>
      </c>
      <c r="T29" s="39" t="n"/>
      <c r="U29" s="23" t="inlineStr">
        <is>
          <t>BioLegend</t>
        </is>
      </c>
      <c r="V29" s="23">
        <f>VLOOKUP(P29,'Customer List'!B:C,2,)</f>
        <v/>
      </c>
      <c r="W29" s="40" t="n"/>
      <c r="X29" s="32" t="n">
        <v>45874</v>
      </c>
      <c r="Y29" s="23">
        <f>IF(X29="", "", X29-N29)</f>
        <v/>
      </c>
      <c r="Z29" s="23">
        <f>IF(N29="", "", TEXT(N29, "dddd"))</f>
        <v/>
      </c>
      <c r="AA29" s="23">
        <f>IF(X29="", "", TEXT(X29, "dddd"))</f>
        <v/>
      </c>
      <c r="AB29" s="23">
        <f>VLOOKUP(U29,'Currency Sheet'!A:C,3,)</f>
        <v/>
      </c>
      <c r="AC29" s="44">
        <f>VLOOKUP(P29,'Customer List'!B:D,3,)</f>
        <v/>
      </c>
    </row>
    <row r="30">
      <c r="A30" s="23">
        <f>A29+1</f>
        <v/>
      </c>
      <c r="B30" s="23" t="inlineStr">
        <is>
          <t>Opening Stock</t>
        </is>
      </c>
      <c r="C30" s="32" t="n">
        <v>45808</v>
      </c>
      <c r="D30" s="32" t="n">
        <v>45808</v>
      </c>
      <c r="E30" s="51" t="n">
        <v>61.1</v>
      </c>
      <c r="F30" s="51">
        <f>IF(AB30="DOLLAR",E30*88,E30)</f>
        <v/>
      </c>
      <c r="G30" s="62">
        <f>F30*J30</f>
        <v/>
      </c>
      <c r="H30" s="23" t="n">
        <v>421002</v>
      </c>
      <c r="I30" s="23" t="inlineStr">
        <is>
          <t xml:space="preserve">Intracellular Staining Permeabilization Wash Buffer </t>
        </is>
      </c>
      <c r="J30" s="23" t="n">
        <v>1</v>
      </c>
      <c r="K30" s="23" t="n">
        <v>1</v>
      </c>
      <c r="L30" s="23">
        <f>J30-K30</f>
        <v/>
      </c>
      <c r="M30" s="23" t="inlineStr">
        <is>
          <t>DC-166/25-26</t>
        </is>
      </c>
      <c r="N30" s="32" t="n">
        <v>45936</v>
      </c>
      <c r="O30" s="62" t="n">
        <v>0</v>
      </c>
      <c r="P30" s="23" t="inlineStr">
        <is>
          <t>ICGEB</t>
        </is>
      </c>
      <c r="Q30" s="23" t="inlineStr">
        <is>
          <t>BY HAND</t>
        </is>
      </c>
      <c r="R30" s="23" t="inlineStr">
        <is>
          <t>PRIYANKA MADAM</t>
        </is>
      </c>
      <c r="S30" s="63" t="n">
        <v>4</v>
      </c>
      <c r="T30" s="39" t="n"/>
      <c r="U30" s="23" t="inlineStr">
        <is>
          <t>BioLegend</t>
        </is>
      </c>
      <c r="V30" s="23">
        <f>VLOOKUP(P30,'Customer List'!B:C,2,)</f>
        <v/>
      </c>
      <c r="W30" s="40" t="n"/>
      <c r="X30" s="32">
        <f>IF(OR(R30 = "PRIYANKA MADAM", R30 = "DEEPAK", R30 = "PORTER"),N30,"")</f>
        <v/>
      </c>
      <c r="Y30" s="23">
        <f>IF(X30="", "", X30-N30)</f>
        <v/>
      </c>
      <c r="Z30" s="23">
        <f>IF(N30="", "", TEXT(N30, "dddd"))</f>
        <v/>
      </c>
      <c r="AA30" s="23">
        <f>IF(X30="", "", TEXT(X30, "dddd"))</f>
        <v/>
      </c>
      <c r="AB30" s="23">
        <f>VLOOKUP(U30,'Currency Sheet'!A:C,3,)</f>
        <v/>
      </c>
      <c r="AC30" s="44">
        <f>VLOOKUP(P30,'Customer List'!B:D,3,)</f>
        <v/>
      </c>
    </row>
    <row r="31">
      <c r="A31" s="23">
        <f>A30+1</f>
        <v/>
      </c>
      <c r="B31" s="23" t="inlineStr">
        <is>
          <t>Opening Stock</t>
        </is>
      </c>
      <c r="C31" s="32" t="n">
        <v>45808</v>
      </c>
      <c r="D31" s="32" t="n">
        <v>45808</v>
      </c>
      <c r="E31" s="51" t="n">
        <v>61.1</v>
      </c>
      <c r="F31" s="51">
        <f>IF(AB31="DOLLAR",E31*88,E31)</f>
        <v/>
      </c>
      <c r="G31" s="62">
        <f>F31*J31</f>
        <v/>
      </c>
      <c r="H31" s="23" t="n">
        <v>421002</v>
      </c>
      <c r="I31" s="23" t="inlineStr">
        <is>
          <t xml:space="preserve">Intracellular Staining Permeabilization Wash Buffer </t>
        </is>
      </c>
      <c r="J31" s="23" t="n">
        <v>2</v>
      </c>
      <c r="K31" s="23" t="n"/>
      <c r="L31" s="23">
        <f>J31-K31</f>
        <v/>
      </c>
      <c r="M31" s="23" t="n"/>
      <c r="N31" s="32" t="n"/>
      <c r="O31" s="62" t="n"/>
      <c r="P31" s="23" t="inlineStr">
        <is>
          <t>Opening Stock</t>
        </is>
      </c>
      <c r="Q31" s="23" t="n"/>
      <c r="R31" s="23" t="n"/>
      <c r="S31" s="63" t="n">
        <v>4</v>
      </c>
      <c r="T31" s="39" t="n"/>
      <c r="U31" s="23" t="inlineStr">
        <is>
          <t>BioLegend</t>
        </is>
      </c>
      <c r="V31" s="23">
        <f>VLOOKUP(P31,'Customer List'!B:C,2,)</f>
        <v/>
      </c>
      <c r="W31" s="40" t="inlineStr">
        <is>
          <t>Stock</t>
        </is>
      </c>
      <c r="X31" s="32">
        <f>IF(OR(R31 = "PRIYANKA MADAM", R31 = "DEEPAK", R31 = "PORTER"),N31,"")</f>
        <v/>
      </c>
      <c r="Y31" s="23">
        <f>IF(X31="", "", X31-N31)</f>
        <v/>
      </c>
      <c r="Z31" s="23">
        <f>IF(N31="", "", TEXT(N31, "dddd"))</f>
        <v/>
      </c>
      <c r="AA31" s="23">
        <f>IF(X31="", "", TEXT(X31, "dddd"))</f>
        <v/>
      </c>
      <c r="AB31" s="23">
        <f>VLOOKUP(U31,'Currency Sheet'!A:C,3,)</f>
        <v/>
      </c>
      <c r="AC31" s="44">
        <f>VLOOKUP(P31,'Customer List'!B:D,3,)</f>
        <v/>
      </c>
    </row>
    <row r="32">
      <c r="A32" s="23">
        <f>A31+1</f>
        <v/>
      </c>
      <c r="B32" s="23" t="inlineStr">
        <is>
          <t>Opening Stock</t>
        </is>
      </c>
      <c r="C32" s="32" t="n">
        <v>45808</v>
      </c>
      <c r="D32" s="32" t="n">
        <v>45808</v>
      </c>
      <c r="E32" s="51" t="n">
        <v>61.1</v>
      </c>
      <c r="F32" s="51">
        <f>IF(AB32="DOLLAR",E32*88,E32)</f>
        <v/>
      </c>
      <c r="G32" s="62">
        <f>F32*J32</f>
        <v/>
      </c>
      <c r="H32" s="23" t="n">
        <v>421002</v>
      </c>
      <c r="I32" s="23" t="inlineStr">
        <is>
          <t xml:space="preserve">Intracellular Staining Permeabilization Wash Buffer </t>
        </is>
      </c>
      <c r="J32" s="23" t="n">
        <v>1</v>
      </c>
      <c r="K32" s="23" t="n"/>
      <c r="L32" s="23">
        <f>J32-K32</f>
        <v/>
      </c>
      <c r="M32" s="23" t="n"/>
      <c r="N32" s="32" t="n"/>
      <c r="O32" s="62" t="n"/>
      <c r="P32" s="23" t="inlineStr">
        <is>
          <t>AGHARKAR</t>
        </is>
      </c>
      <c r="Q32" s="23" t="n"/>
      <c r="R32" s="23" t="n"/>
      <c r="S32" s="63" t="n">
        <v>4</v>
      </c>
      <c r="T32" s="39" t="n"/>
      <c r="U32" s="23" t="inlineStr">
        <is>
          <t>BioLegend</t>
        </is>
      </c>
      <c r="V32" s="23">
        <f>VLOOKUP(P32,'Customer List'!B:C,2,)</f>
        <v/>
      </c>
      <c r="W32" s="40" t="inlineStr">
        <is>
          <t>Saturday (25-10-25)</t>
        </is>
      </c>
      <c r="X32" s="32">
        <f>IF(OR(R32 = "PRIYANKA MADAM", R32 = "DEEPAK", R32 = "PORTER"),N32,"")</f>
        <v/>
      </c>
      <c r="Y32" s="23">
        <f>IF(X32="", "", X32-N32)</f>
        <v/>
      </c>
      <c r="Z32" s="23">
        <f>IF(N32="", "", TEXT(N32, "dddd"))</f>
        <v/>
      </c>
      <c r="AA32" s="23">
        <f>IF(X32="", "", TEXT(X32, "dddd"))</f>
        <v/>
      </c>
      <c r="AB32" s="23">
        <f>VLOOKUP(U32,'Currency Sheet'!A:C,3,)</f>
        <v/>
      </c>
      <c r="AC32" s="44">
        <f>VLOOKUP(P32,'Customer List'!B:D,3,)</f>
        <v/>
      </c>
    </row>
    <row r="33">
      <c r="A33" s="23">
        <f>A32+1</f>
        <v/>
      </c>
      <c r="B33" s="23" t="inlineStr">
        <is>
          <t>Opening Stock</t>
        </is>
      </c>
      <c r="C33" s="32" t="n">
        <v>45808</v>
      </c>
      <c r="D33" s="32" t="n">
        <v>45808</v>
      </c>
      <c r="E33" s="51" t="n">
        <v>84.59999999999999</v>
      </c>
      <c r="F33" s="51">
        <f>IF(AB33="DOLLAR",E33*88,E33)</f>
        <v/>
      </c>
      <c r="G33" s="62">
        <f>F33*J33</f>
        <v/>
      </c>
      <c r="H33" s="23" t="n">
        <v>421403</v>
      </c>
      <c r="I33" s="23" t="inlineStr">
        <is>
          <t>FOXP3 Fix/Perm Buffer Set</t>
        </is>
      </c>
      <c r="J33" s="23" t="n">
        <v>7</v>
      </c>
      <c r="K33" s="23" t="n"/>
      <c r="L33" s="23">
        <f>J33-K33</f>
        <v/>
      </c>
      <c r="M33" s="23" t="n"/>
      <c r="N33" s="32" t="n"/>
      <c r="O33" s="62" t="n"/>
      <c r="P33" s="23" t="inlineStr">
        <is>
          <t>Opening Stock</t>
        </is>
      </c>
      <c r="Q33" s="23" t="n"/>
      <c r="R33" s="23" t="n"/>
      <c r="S33" s="63" t="n">
        <v>4</v>
      </c>
      <c r="T33" s="39" t="n"/>
      <c r="U33" s="23" t="inlineStr">
        <is>
          <t>BioLegend</t>
        </is>
      </c>
      <c r="V33" s="23">
        <f>VLOOKUP(P33,'Customer List'!B:C,2,)</f>
        <v/>
      </c>
      <c r="W33" s="40" t="inlineStr">
        <is>
          <t>Stock</t>
        </is>
      </c>
      <c r="X33" s="32">
        <f>IF(OR(R33 = "PRIYANKA MADAM", R33 = "DEEPAK", R33 = "PORTER"),N33,"")</f>
        <v/>
      </c>
      <c r="Y33" s="23">
        <f>IF(X33="", "", X33-N33)</f>
        <v/>
      </c>
      <c r="Z33" s="23">
        <f>IF(N33="", "", TEXT(N33, "dddd"))</f>
        <v/>
      </c>
      <c r="AA33" s="23">
        <f>IF(X33="", "", TEXT(X33, "dddd"))</f>
        <v/>
      </c>
      <c r="AB33" s="23">
        <f>VLOOKUP(U33,'Currency Sheet'!A:C,3,)</f>
        <v/>
      </c>
      <c r="AC33" s="44">
        <f>VLOOKUP(P33,'Customer List'!B:D,3,)</f>
        <v/>
      </c>
    </row>
    <row r="34">
      <c r="A34" s="23">
        <f>A33+1</f>
        <v/>
      </c>
      <c r="B34" s="23" t="inlineStr">
        <is>
          <t>Opening Stock</t>
        </is>
      </c>
      <c r="C34" s="32" t="n">
        <v>45808</v>
      </c>
      <c r="D34" s="32" t="n">
        <v>45808</v>
      </c>
      <c r="E34" s="51" t="n">
        <v>141</v>
      </c>
      <c r="F34" s="51">
        <f>IF(AB34="DOLLAR",E34*88,E34)</f>
        <v/>
      </c>
      <c r="G34" s="62">
        <f>F34*J34</f>
        <v/>
      </c>
      <c r="H34" s="23" t="n">
        <v>424602</v>
      </c>
      <c r="I34" s="23" t="inlineStr">
        <is>
          <t>Compensation Beads</t>
        </is>
      </c>
      <c r="J34" s="23" t="n">
        <v>2</v>
      </c>
      <c r="K34" s="23" t="n">
        <v>2</v>
      </c>
      <c r="L34" s="23">
        <f>J34-K34</f>
        <v/>
      </c>
      <c r="M34" s="23" t="inlineStr">
        <is>
          <t>T-430/25-26</t>
        </is>
      </c>
      <c r="N34" s="32" t="n">
        <v>45821</v>
      </c>
      <c r="O34" s="62" t="n">
        <v>54637.5</v>
      </c>
      <c r="P34" s="23" t="inlineStr">
        <is>
          <t>THSTI</t>
        </is>
      </c>
      <c r="Q34" s="23" t="inlineStr">
        <is>
          <t>BY HAND</t>
        </is>
      </c>
      <c r="R34" s="23" t="inlineStr">
        <is>
          <t>PRIYANKA MADAM</t>
        </is>
      </c>
      <c r="S34" s="63" t="n">
        <v>4</v>
      </c>
      <c r="T34" s="39" t="n"/>
      <c r="U34" s="23" t="inlineStr">
        <is>
          <t>BioLegend</t>
        </is>
      </c>
      <c r="V34" s="23">
        <f>VLOOKUP(P34,'Customer List'!B:C,2,)</f>
        <v/>
      </c>
      <c r="W34" s="40" t="n"/>
      <c r="X34" s="32" t="n">
        <v>45821</v>
      </c>
      <c r="Y34" s="23">
        <f>IF(X34="", "", X34-N34)</f>
        <v/>
      </c>
      <c r="Z34" s="23">
        <f>IF(N34="", "", TEXT(N34, "dddd"))</f>
        <v/>
      </c>
      <c r="AA34" s="23">
        <f>IF(X34="", "", TEXT(X34, "dddd"))</f>
        <v/>
      </c>
      <c r="AB34" s="23">
        <f>VLOOKUP(U34,'Currency Sheet'!A:C,3,)</f>
        <v/>
      </c>
      <c r="AC34" s="44">
        <f>VLOOKUP(P34,'Customer List'!B:D,3,)</f>
        <v/>
      </c>
    </row>
    <row r="35">
      <c r="A35" s="23">
        <f>A34+1</f>
        <v/>
      </c>
      <c r="B35" s="23" t="inlineStr">
        <is>
          <t>Opening Stock</t>
        </is>
      </c>
      <c r="C35" s="32" t="n">
        <v>45808</v>
      </c>
      <c r="D35" s="32" t="n">
        <v>45808</v>
      </c>
      <c r="E35" s="51" t="n">
        <v>141</v>
      </c>
      <c r="F35" s="51">
        <f>IF(AB35="DOLLAR",E35*88,E35)</f>
        <v/>
      </c>
      <c r="G35" s="62">
        <f>F35*J35</f>
        <v/>
      </c>
      <c r="H35" s="23" t="n">
        <v>424602</v>
      </c>
      <c r="I35" s="23" t="inlineStr">
        <is>
          <t>Compensation Beads</t>
        </is>
      </c>
      <c r="J35" s="23" t="n">
        <v>1</v>
      </c>
      <c r="K35" s="23" t="n">
        <v>1</v>
      </c>
      <c r="L35" s="23">
        <f>J35-K35</f>
        <v/>
      </c>
      <c r="M35" s="23" t="inlineStr">
        <is>
          <t>T-622/25-26</t>
        </is>
      </c>
      <c r="N35" s="32" t="n">
        <v>45846</v>
      </c>
      <c r="O35" s="62" t="n">
        <v>21855</v>
      </c>
      <c r="P35" s="23" t="inlineStr">
        <is>
          <t>VECTOR</t>
        </is>
      </c>
      <c r="Q35" s="23" t="inlineStr">
        <is>
          <t>D3001996933</t>
        </is>
      </c>
      <c r="R35" s="23" t="inlineStr">
        <is>
          <t>Delivered</t>
        </is>
      </c>
      <c r="S35" s="63" t="n">
        <v>4</v>
      </c>
      <c r="T35" s="39" t="inlineStr">
        <is>
          <t>DELIVERY CONFIRM BY ROHIT (FROM VICTOR TECHNOLOGIES)</t>
        </is>
      </c>
      <c r="U35" s="23" t="inlineStr">
        <is>
          <t>BioLegend</t>
        </is>
      </c>
      <c r="V35" s="23">
        <f>VLOOKUP(P35,'Customer List'!B:C,2,)</f>
        <v/>
      </c>
      <c r="W35" s="40" t="n"/>
      <c r="X35" s="32" t="n">
        <v>45848</v>
      </c>
      <c r="Y35" s="23">
        <f>IF(X35="", "", X35-N35)</f>
        <v/>
      </c>
      <c r="Z35" s="23">
        <f>IF(N35="", "", TEXT(N35, "dddd"))</f>
        <v/>
      </c>
      <c r="AA35" s="23">
        <f>IF(X35="", "", TEXT(X35, "dddd"))</f>
        <v/>
      </c>
      <c r="AB35" s="23">
        <f>VLOOKUP(U35,'Currency Sheet'!A:C,3,)</f>
        <v/>
      </c>
      <c r="AC35" s="44">
        <f>VLOOKUP(P35,'Customer List'!B:D,3,)</f>
        <v/>
      </c>
    </row>
    <row r="36">
      <c r="A36" s="23">
        <f>A35+1</f>
        <v/>
      </c>
      <c r="B36" s="23" t="inlineStr">
        <is>
          <t>Opening Stock</t>
        </is>
      </c>
      <c r="C36" s="32" t="n">
        <v>45808</v>
      </c>
      <c r="D36" s="32" t="n">
        <v>45808</v>
      </c>
      <c r="E36" s="51" t="n">
        <v>45.5</v>
      </c>
      <c r="F36" s="51">
        <f>IF(AB36="DOLLAR",E36*88,E36)</f>
        <v/>
      </c>
      <c r="G36" s="62">
        <f>F36*J36</f>
        <v/>
      </c>
      <c r="H36" s="23" t="n">
        <v>420601</v>
      </c>
      <c r="I36" s="23" t="inlineStr">
        <is>
          <t xml:space="preserve">Brefeldin A Solution </t>
        </is>
      </c>
      <c r="J36" s="23" t="n">
        <v>1</v>
      </c>
      <c r="K36" s="23" t="n">
        <v>1</v>
      </c>
      <c r="L36" s="23">
        <f>J36-K36</f>
        <v/>
      </c>
      <c r="M36" s="23" t="inlineStr">
        <is>
          <t>DC-139/25-26</t>
        </is>
      </c>
      <c r="N36" s="32" t="n">
        <v>45903</v>
      </c>
      <c r="O36" s="62" t="n">
        <v>10075</v>
      </c>
      <c r="P36" s="23" t="inlineStr">
        <is>
          <t>IGIB</t>
        </is>
      </c>
      <c r="Q36" s="23" t="inlineStr">
        <is>
          <t>PORTER</t>
        </is>
      </c>
      <c r="R36" s="23" t="inlineStr">
        <is>
          <t>PORTER</t>
        </is>
      </c>
      <c r="S36" s="63" t="n">
        <v>4</v>
      </c>
      <c r="T36" s="39" t="n"/>
      <c r="U36" s="23" t="inlineStr">
        <is>
          <t>BioLegend</t>
        </is>
      </c>
      <c r="V36" s="23">
        <f>VLOOKUP(P36,'Customer List'!B:C,2,)</f>
        <v/>
      </c>
      <c r="W36" s="40" t="n"/>
      <c r="X36" s="32">
        <f>IF(OR(R36 = "PRIYANKA MADAM", R36 = "DEEPAK", R36 = "PORTER"),N36,"")</f>
        <v/>
      </c>
      <c r="Y36" s="23">
        <f>IF(X36="", "", X36-N36)</f>
        <v/>
      </c>
      <c r="Z36" s="23">
        <f>IF(N36="", "", TEXT(N36, "dddd"))</f>
        <v/>
      </c>
      <c r="AA36" s="23">
        <f>IF(X36="", "", TEXT(X36, "dddd"))</f>
        <v/>
      </c>
      <c r="AB36" s="23">
        <f>VLOOKUP(U36,'Currency Sheet'!A:C,3,)</f>
        <v/>
      </c>
      <c r="AC36" s="44">
        <f>VLOOKUP(P36,'Customer List'!B:D,3,)</f>
        <v/>
      </c>
    </row>
    <row r="37">
      <c r="A37" s="23">
        <f>A36+1</f>
        <v/>
      </c>
      <c r="B37" s="23" t="inlineStr">
        <is>
          <t>Opening Stock</t>
        </is>
      </c>
      <c r="C37" s="32" t="n">
        <v>45808</v>
      </c>
      <c r="D37" s="32" t="n">
        <v>45808</v>
      </c>
      <c r="E37" s="51" t="n">
        <v>45.5</v>
      </c>
      <c r="F37" s="51">
        <f>IF(AB37="DOLLAR",E37*88,E37)</f>
        <v/>
      </c>
      <c r="G37" s="62">
        <f>F37*J37</f>
        <v/>
      </c>
      <c r="H37" s="23" t="n">
        <v>420601</v>
      </c>
      <c r="I37" s="23" t="inlineStr">
        <is>
          <t xml:space="preserve">Brefeldin A Solution </t>
        </is>
      </c>
      <c r="J37" s="23" t="n">
        <v>2</v>
      </c>
      <c r="K37" s="23" t="n">
        <v>2</v>
      </c>
      <c r="L37" s="23">
        <f>J37-K37</f>
        <v/>
      </c>
      <c r="M37" s="23" t="inlineStr">
        <is>
          <t>DC-164/25-26</t>
        </is>
      </c>
      <c r="N37" s="32" t="n">
        <v>45933</v>
      </c>
      <c r="O37" s="62" t="n">
        <v>0</v>
      </c>
      <c r="P37" s="23" t="inlineStr">
        <is>
          <t>ICGEB</t>
        </is>
      </c>
      <c r="Q37" s="23" t="inlineStr">
        <is>
          <t>BY HAND</t>
        </is>
      </c>
      <c r="R37" s="23" t="inlineStr">
        <is>
          <t>PRIYANKA MADAM</t>
        </is>
      </c>
      <c r="S37" s="63" t="n">
        <v>4</v>
      </c>
      <c r="T37" s="39" t="n"/>
      <c r="U37" s="23" t="inlineStr">
        <is>
          <t>BioLegend</t>
        </is>
      </c>
      <c r="V37" s="23">
        <f>VLOOKUP(P37,'Customer List'!B:C,2,)</f>
        <v/>
      </c>
      <c r="W37" s="40" t="n"/>
      <c r="X37" s="32">
        <f>IF(OR(R37 = "PRIYANKA MADAM", R37 = "DEEPAK", R37 = "PORTER"),N37,"")</f>
        <v/>
      </c>
      <c r="Y37" s="23">
        <f>IF(X37="", "", X37-N37)</f>
        <v/>
      </c>
      <c r="Z37" s="23">
        <f>IF(N37="", "", TEXT(N37, "dddd"))</f>
        <v/>
      </c>
      <c r="AA37" s="23">
        <f>IF(X37="", "", TEXT(X37, "dddd"))</f>
        <v/>
      </c>
      <c r="AB37" s="23">
        <f>VLOOKUP(U37,'Currency Sheet'!A:C,3,)</f>
        <v/>
      </c>
      <c r="AC37" s="44">
        <f>VLOOKUP(P37,'Customer List'!B:D,3,)</f>
        <v/>
      </c>
    </row>
    <row r="38">
      <c r="A38" s="23">
        <f>A37+1</f>
        <v/>
      </c>
      <c r="B38" s="23" t="inlineStr">
        <is>
          <t>Opening Stock</t>
        </is>
      </c>
      <c r="C38" s="32" t="n">
        <v>45808</v>
      </c>
      <c r="D38" s="32" t="n">
        <v>45808</v>
      </c>
      <c r="E38" s="51" t="n">
        <v>45.5</v>
      </c>
      <c r="F38" s="51">
        <f>IF(AB38="DOLLAR",E38*88,E38)</f>
        <v/>
      </c>
      <c r="G38" s="62">
        <f>F38*J38</f>
        <v/>
      </c>
      <c r="H38" s="23" t="n">
        <v>420601</v>
      </c>
      <c r="I38" s="23" t="inlineStr">
        <is>
          <t xml:space="preserve">Brefeldin A Solution </t>
        </is>
      </c>
      <c r="J38" s="23" t="n">
        <v>1</v>
      </c>
      <c r="K38" s="23" t="n">
        <v>1</v>
      </c>
      <c r="L38" s="23">
        <f>J38-K38</f>
        <v/>
      </c>
      <c r="M38" s="23" t="inlineStr">
        <is>
          <t>T-1187/25-26</t>
        </is>
      </c>
      <c r="N38" s="32" t="n">
        <v>45915</v>
      </c>
      <c r="O38" s="62" t="n">
        <v>8060</v>
      </c>
      <c r="P38" s="23" t="inlineStr">
        <is>
          <t>NOVA</t>
        </is>
      </c>
      <c r="Q38" s="23" t="inlineStr">
        <is>
          <t>BY HAND</t>
        </is>
      </c>
      <c r="R38" s="23" t="inlineStr">
        <is>
          <t>PRIYANKA MADAM</t>
        </is>
      </c>
      <c r="S38" s="63" t="n">
        <v>4</v>
      </c>
      <c r="T38" s="39" t="n"/>
      <c r="U38" s="23" t="inlineStr">
        <is>
          <t>BioLegend</t>
        </is>
      </c>
      <c r="V38" s="23">
        <f>VLOOKUP(P38,'Customer List'!B:C,2,)</f>
        <v/>
      </c>
      <c r="W38" s="40" t="n"/>
      <c r="X38" s="32">
        <f>IF(OR(R38 = "PRIYANKA MADAM", R38 = "DEEPAK", R38 = "PORTER"),N38,"")</f>
        <v/>
      </c>
      <c r="Y38" s="23">
        <f>IF(X38="", "", X38-N38)</f>
        <v/>
      </c>
      <c r="Z38" s="23">
        <f>IF(N38="", "", TEXT(N38, "dddd"))</f>
        <v/>
      </c>
      <c r="AA38" s="23">
        <f>IF(X38="", "", TEXT(X38, "dddd"))</f>
        <v/>
      </c>
      <c r="AB38" s="23">
        <f>VLOOKUP(U38,'Currency Sheet'!A:C,3,)</f>
        <v/>
      </c>
      <c r="AC38" s="44">
        <f>VLOOKUP(P38,'Customer List'!B:D,3,)</f>
        <v/>
      </c>
    </row>
    <row r="39">
      <c r="A39" s="23">
        <f>A38+1</f>
        <v/>
      </c>
      <c r="B39" s="23" t="inlineStr">
        <is>
          <t>Opening Stock</t>
        </is>
      </c>
      <c r="C39" s="32" t="n">
        <v>45808</v>
      </c>
      <c r="D39" s="32" t="n">
        <v>45808</v>
      </c>
      <c r="E39" s="51" t="n">
        <v>35.1</v>
      </c>
      <c r="F39" s="51">
        <f>IF(AB39="DOLLAR",E39*88,E39)</f>
        <v/>
      </c>
      <c r="G39" s="62">
        <f>F39*J39</f>
        <v/>
      </c>
      <c r="H39" s="23" t="n">
        <v>420701</v>
      </c>
      <c r="I39" s="23" t="inlineStr">
        <is>
          <t xml:space="preserve">Monensin Solution </t>
        </is>
      </c>
      <c r="J39" s="23" t="n">
        <v>2</v>
      </c>
      <c r="K39" s="23" t="n">
        <v>2</v>
      </c>
      <c r="L39" s="23">
        <f>J39-K39</f>
        <v/>
      </c>
      <c r="M39" s="23" t="inlineStr">
        <is>
          <t>T-1058/25-26</t>
        </is>
      </c>
      <c r="N39" s="32" t="n">
        <v>45901</v>
      </c>
      <c r="O39" s="62" t="n">
        <v>15903</v>
      </c>
      <c r="P39" s="23" t="inlineStr">
        <is>
          <t>IGIB</t>
        </is>
      </c>
      <c r="Q39" s="23" t="inlineStr">
        <is>
          <t>BY HAND</t>
        </is>
      </c>
      <c r="R39" s="23" t="inlineStr">
        <is>
          <t>PRIYANKA MADAM</t>
        </is>
      </c>
      <c r="S39" s="63" t="n">
        <v>4</v>
      </c>
      <c r="T39" s="39" t="n"/>
      <c r="U39" s="23" t="inlineStr">
        <is>
          <t>BioLegend</t>
        </is>
      </c>
      <c r="V39" s="23">
        <f>VLOOKUP(P39,'Customer List'!B:C,2,)</f>
        <v/>
      </c>
      <c r="W39" s="40" t="n"/>
      <c r="X39" s="32">
        <f>IF(OR(R39 = "PRIYANKA MADAM", R39 = "DEEPAK", R39 = "PORTER"),N39,"")</f>
        <v/>
      </c>
      <c r="Y39" s="23">
        <f>IF(X39="", "", X39-N39)</f>
        <v/>
      </c>
      <c r="Z39" s="23">
        <f>IF(N39="", "", TEXT(N39, "dddd"))</f>
        <v/>
      </c>
      <c r="AA39" s="23">
        <f>IF(X39="", "", TEXT(X39, "dddd"))</f>
        <v/>
      </c>
      <c r="AB39" s="23">
        <f>VLOOKUP(U39,'Currency Sheet'!A:C,3,)</f>
        <v/>
      </c>
      <c r="AC39" s="44">
        <f>VLOOKUP(P39,'Customer List'!B:D,3,)</f>
        <v/>
      </c>
    </row>
    <row r="40">
      <c r="A40" s="23">
        <f>A39+1</f>
        <v/>
      </c>
      <c r="B40" s="23" t="inlineStr">
        <is>
          <t>Opening Stock</t>
        </is>
      </c>
      <c r="C40" s="32" t="n">
        <v>45808</v>
      </c>
      <c r="D40" s="32" t="n">
        <v>45808</v>
      </c>
      <c r="E40" s="51" t="n">
        <v>35.1</v>
      </c>
      <c r="F40" s="51">
        <f>IF(AB40="DOLLAR",E40*88,E40)</f>
        <v/>
      </c>
      <c r="G40" s="62">
        <f>F40*J40</f>
        <v/>
      </c>
      <c r="H40" s="23" t="n">
        <v>420701</v>
      </c>
      <c r="I40" s="23" t="inlineStr">
        <is>
          <t xml:space="preserve">Monensin Solution </t>
        </is>
      </c>
      <c r="J40" s="23" t="n">
        <v>1</v>
      </c>
      <c r="K40" s="23" t="n">
        <v>1</v>
      </c>
      <c r="L40" s="23">
        <f>J40-K40</f>
        <v/>
      </c>
      <c r="M40" s="23" t="inlineStr">
        <is>
          <t>DC-126/25-26</t>
        </is>
      </c>
      <c r="N40" s="32" t="n">
        <v>45891</v>
      </c>
      <c r="O40" s="62" t="n">
        <v>0</v>
      </c>
      <c r="P40" s="23" t="inlineStr">
        <is>
          <t>Aiims</t>
        </is>
      </c>
      <c r="Q40" s="23" t="inlineStr">
        <is>
          <t>BY HAND</t>
        </is>
      </c>
      <c r="R40" s="23" t="inlineStr">
        <is>
          <t>PRIYANKA MADAM</t>
        </is>
      </c>
      <c r="S40" s="63" t="n">
        <v>4</v>
      </c>
      <c r="T40" s="39" t="n"/>
      <c r="U40" s="23" t="inlineStr">
        <is>
          <t>BioLegend</t>
        </is>
      </c>
      <c r="V40" s="23">
        <f>VLOOKUP(P40,'Customer List'!B:C,2,)</f>
        <v/>
      </c>
      <c r="W40" s="40" t="n"/>
      <c r="X40" s="32" t="n">
        <v>45891</v>
      </c>
      <c r="Y40" s="23">
        <f>IF(X40="", "", X40-N40)</f>
        <v/>
      </c>
      <c r="Z40" s="23">
        <f>IF(N40="", "", TEXT(N40, "dddd"))</f>
        <v/>
      </c>
      <c r="AA40" s="23">
        <f>IF(X40="", "", TEXT(X40, "dddd"))</f>
        <v/>
      </c>
      <c r="AB40" s="23">
        <f>VLOOKUP(U40,'Currency Sheet'!A:C,3,)</f>
        <v/>
      </c>
      <c r="AC40" s="44">
        <f>VLOOKUP(P40,'Customer List'!B:D,3,)</f>
        <v/>
      </c>
    </row>
    <row r="41">
      <c r="A41" s="23">
        <f>A40+1</f>
        <v/>
      </c>
      <c r="B41" s="23" t="inlineStr">
        <is>
          <t>Opening Stock</t>
        </is>
      </c>
      <c r="C41" s="32" t="n">
        <v>45808</v>
      </c>
      <c r="D41" s="32" t="n">
        <v>45808</v>
      </c>
      <c r="E41" s="51" t="n">
        <v>98.7</v>
      </c>
      <c r="F41" s="51">
        <f>IF(AB41="DOLLAR",E41*88,E41)</f>
        <v/>
      </c>
      <c r="G41" s="62">
        <f>F41*J41</f>
        <v/>
      </c>
      <c r="H41" s="23" t="n">
        <v>100261</v>
      </c>
      <c r="I41" s="23" t="inlineStr">
        <is>
          <t>Spark NIR™ 685 anti-mouse CD3 Antibody</t>
        </is>
      </c>
      <c r="J41" s="23" t="n">
        <v>1</v>
      </c>
      <c r="K41" s="23" t="n"/>
      <c r="L41" s="23">
        <f>J41-K41</f>
        <v/>
      </c>
      <c r="M41" s="23" t="n"/>
      <c r="N41" s="32" t="n"/>
      <c r="O41" s="62" t="n"/>
      <c r="P41" s="23" t="inlineStr">
        <is>
          <t>Opening Stock</t>
        </is>
      </c>
      <c r="Q41" s="23" t="n"/>
      <c r="R41" s="23" t="n"/>
      <c r="S41" s="63" t="n">
        <v>4</v>
      </c>
      <c r="T41" s="39" t="n"/>
      <c r="U41" s="23" t="inlineStr">
        <is>
          <t>BioLegend</t>
        </is>
      </c>
      <c r="V41" s="23">
        <f>VLOOKUP(P41,'Customer List'!B:C,2,)</f>
        <v/>
      </c>
      <c r="W41" s="40" t="inlineStr">
        <is>
          <t>Stock</t>
        </is>
      </c>
      <c r="X41" s="32">
        <f>IF(OR(R41 = "PRIYANKA MADAM", R41 = "DEEPAK", R41 = "PORTER"),N41,"")</f>
        <v/>
      </c>
      <c r="Y41" s="23">
        <f>IF(X41="", "", X41-N41)</f>
        <v/>
      </c>
      <c r="Z41" s="23">
        <f>IF(N41="", "", TEXT(N41, "dddd"))</f>
        <v/>
      </c>
      <c r="AA41" s="23">
        <f>IF(X41="", "", TEXT(X41, "dddd"))</f>
        <v/>
      </c>
      <c r="AB41" s="23">
        <f>VLOOKUP(U41,'Currency Sheet'!A:C,3,)</f>
        <v/>
      </c>
      <c r="AC41" s="44">
        <f>VLOOKUP(P41,'Customer List'!B:D,3,)</f>
        <v/>
      </c>
    </row>
    <row r="42">
      <c r="A42" s="23">
        <f>A41+1</f>
        <v/>
      </c>
      <c r="B42" s="23" t="inlineStr">
        <is>
          <t>Opening Stock</t>
        </is>
      </c>
      <c r="C42" s="32" t="n">
        <v>45808</v>
      </c>
      <c r="D42" s="32" t="n">
        <v>45808</v>
      </c>
      <c r="E42" s="51" t="n">
        <v>70.8</v>
      </c>
      <c r="F42" s="51">
        <f>IF(AB42="DOLLAR",E42*88,E42)</f>
        <v/>
      </c>
      <c r="G42" s="62">
        <f>F42*J42</f>
        <v/>
      </c>
      <c r="H42" s="23" t="n">
        <v>108123</v>
      </c>
      <c r="I42" s="23" t="inlineStr">
        <is>
          <t xml:space="preserve">PerCP/Cyanine5.5 anti-mouse Ly-6A/E </t>
        </is>
      </c>
      <c r="J42" s="23" t="n">
        <v>1</v>
      </c>
      <c r="K42" s="23" t="n"/>
      <c r="L42" s="23">
        <f>J42-K42</f>
        <v/>
      </c>
      <c r="M42" s="23" t="n"/>
      <c r="N42" s="32" t="n"/>
      <c r="O42" s="62" t="n"/>
      <c r="P42" s="23" t="inlineStr">
        <is>
          <t>Opening Stock</t>
        </is>
      </c>
      <c r="Q42" s="23" t="n"/>
      <c r="R42" s="23" t="n"/>
      <c r="S42" s="63" t="n">
        <v>4</v>
      </c>
      <c r="T42" s="39" t="n"/>
      <c r="U42" s="23" t="inlineStr">
        <is>
          <t>BioLegend</t>
        </is>
      </c>
      <c r="V42" s="23">
        <f>VLOOKUP(P42,'Customer List'!B:C,2,)</f>
        <v/>
      </c>
      <c r="W42" s="40" t="inlineStr">
        <is>
          <t>Stock</t>
        </is>
      </c>
      <c r="X42" s="32">
        <f>IF(OR(R42 = "PRIYANKA MADAM", R42 = "DEEPAK", R42 = "PORTER"),N42,"")</f>
        <v/>
      </c>
      <c r="Y42" s="23">
        <f>IF(X42="", "", X42-N42)</f>
        <v/>
      </c>
      <c r="Z42" s="23">
        <f>IF(N42="", "", TEXT(N42, "dddd"))</f>
        <v/>
      </c>
      <c r="AA42" s="23">
        <f>IF(X42="", "", TEXT(X42, "dddd"))</f>
        <v/>
      </c>
      <c r="AB42" s="23">
        <f>VLOOKUP(U42,'Currency Sheet'!A:C,3,)</f>
        <v/>
      </c>
      <c r="AC42" s="44">
        <f>VLOOKUP(P42,'Customer List'!B:D,3,)</f>
        <v/>
      </c>
    </row>
    <row r="43">
      <c r="A43" s="23">
        <f>A42+1</f>
        <v/>
      </c>
      <c r="B43" s="23" t="inlineStr">
        <is>
          <t>Opening Stock</t>
        </is>
      </c>
      <c r="C43" s="32" t="n">
        <v>45808</v>
      </c>
      <c r="D43" s="32" t="n">
        <v>45808</v>
      </c>
      <c r="E43" s="51" t="n">
        <v>222</v>
      </c>
      <c r="F43" s="51">
        <f>IF(AB43="DOLLAR",E43*88,E43)</f>
        <v/>
      </c>
      <c r="G43" s="62">
        <f>F43*J43</f>
        <v/>
      </c>
      <c r="H43" s="23" t="n">
        <v>626812</v>
      </c>
      <c r="I43" s="23" t="inlineStr">
        <is>
          <t>Alexa Fluor® 488 anti-c-Myc Antibody</t>
        </is>
      </c>
      <c r="J43" s="23" t="n">
        <v>2</v>
      </c>
      <c r="K43" s="23" t="n">
        <v>2</v>
      </c>
      <c r="L43" s="23">
        <f>J43-K43</f>
        <v/>
      </c>
      <c r="M43" s="23" t="inlineStr">
        <is>
          <t>T-596/25-26</t>
        </is>
      </c>
      <c r="N43" s="32" t="n">
        <v>45840</v>
      </c>
      <c r="O43" s="62" t="n">
        <v>68820</v>
      </c>
      <c r="P43" s="23" t="inlineStr">
        <is>
          <t>Aurigine Onco</t>
        </is>
      </c>
      <c r="Q43" s="23" t="n">
        <v>58152715692</v>
      </c>
      <c r="R43" s="23" t="inlineStr">
        <is>
          <t>Delivered</t>
        </is>
      </c>
      <c r="S43" s="63" t="n">
        <v>4</v>
      </c>
      <c r="T43" s="39" t="n"/>
      <c r="U43" s="23" t="inlineStr">
        <is>
          <t>BioLegend</t>
        </is>
      </c>
      <c r="V43" s="23">
        <f>VLOOKUP(P43,'Customer List'!B:C,2,)</f>
        <v/>
      </c>
      <c r="W43" s="40" t="n"/>
      <c r="X43" s="32" t="n">
        <v>45841</v>
      </c>
      <c r="Y43" s="23">
        <f>IF(X43="", "", X43-N43)</f>
        <v/>
      </c>
      <c r="Z43" s="23">
        <f>IF(N43="", "", TEXT(N43, "dddd"))</f>
        <v/>
      </c>
      <c r="AA43" s="23">
        <f>IF(X43="", "", TEXT(X43, "dddd"))</f>
        <v/>
      </c>
      <c r="AB43" s="23">
        <f>VLOOKUP(U43,'Currency Sheet'!A:C,3,)</f>
        <v/>
      </c>
      <c r="AC43" s="44">
        <f>VLOOKUP(P43,'Customer List'!B:D,3,)</f>
        <v/>
      </c>
    </row>
    <row r="44">
      <c r="A44" s="23">
        <f>A43+1</f>
        <v/>
      </c>
      <c r="B44" s="23" t="inlineStr">
        <is>
          <t>Opening Stock</t>
        </is>
      </c>
      <c r="C44" s="32" t="n">
        <v>45808</v>
      </c>
      <c r="D44" s="32" t="n">
        <v>45808</v>
      </c>
      <c r="E44" s="51" t="n">
        <v>222</v>
      </c>
      <c r="F44" s="51">
        <f>IF(AB44="DOLLAR",E44*88,E44)</f>
        <v/>
      </c>
      <c r="G44" s="62">
        <f>F44*J44</f>
        <v/>
      </c>
      <c r="H44" s="23" t="n">
        <v>626812</v>
      </c>
      <c r="I44" s="23" t="inlineStr">
        <is>
          <t>Alexa Fluor® 488 anti-c-Myc Antibody</t>
        </is>
      </c>
      <c r="J44" s="23" t="n">
        <v>1</v>
      </c>
      <c r="K44" s="23" t="n">
        <v>1</v>
      </c>
      <c r="L44" s="23">
        <f>J44-K44</f>
        <v/>
      </c>
      <c r="M44" s="23" t="inlineStr">
        <is>
          <t>T-717/25-26</t>
        </is>
      </c>
      <c r="N44" s="32" t="n">
        <v>45857</v>
      </c>
      <c r="O44" s="62" t="n">
        <v>40145</v>
      </c>
      <c r="P44" s="23" t="inlineStr">
        <is>
          <t>Aurigine Onco</t>
        </is>
      </c>
      <c r="Q44" s="23" t="n">
        <v>58153395974</v>
      </c>
      <c r="R44" s="23" t="inlineStr">
        <is>
          <t>Delivered</t>
        </is>
      </c>
      <c r="S44" s="63" t="n">
        <v>4</v>
      </c>
      <c r="T44" s="39" t="inlineStr">
        <is>
          <t>Opening Stock</t>
        </is>
      </c>
      <c r="U44" s="23" t="inlineStr">
        <is>
          <t>BioLegend</t>
        </is>
      </c>
      <c r="V44" s="23">
        <f>VLOOKUP(P44,'Customer List'!B:C,2,)</f>
        <v/>
      </c>
      <c r="W44" s="40" t="n"/>
      <c r="X44" s="32" t="n">
        <v>45858</v>
      </c>
      <c r="Y44" s="23">
        <f>IF(X44="", "", X44-N44)</f>
        <v/>
      </c>
      <c r="Z44" s="23">
        <f>IF(N44="", "", TEXT(N44, "dddd"))</f>
        <v/>
      </c>
      <c r="AA44" s="23">
        <f>IF(X44="", "", TEXT(X44, "dddd"))</f>
        <v/>
      </c>
      <c r="AB44" s="23">
        <f>VLOOKUP(U44,'Currency Sheet'!A:C,3,)</f>
        <v/>
      </c>
      <c r="AC44" s="44">
        <f>VLOOKUP(P44,'Customer List'!B:D,3,)</f>
        <v/>
      </c>
    </row>
    <row r="45">
      <c r="A45" s="23">
        <f>A44+1</f>
        <v/>
      </c>
      <c r="B45" s="23" t="inlineStr">
        <is>
          <t>Opening Stock</t>
        </is>
      </c>
      <c r="C45" s="32" t="n">
        <v>45808</v>
      </c>
      <c r="D45" s="32" t="n">
        <v>45808</v>
      </c>
      <c r="E45" s="51" t="n">
        <v>58.1</v>
      </c>
      <c r="F45" s="51">
        <f>IF(AB45="DOLLAR",E45*88,E45)</f>
        <v/>
      </c>
      <c r="G45" s="62">
        <f>F45*J45</f>
        <v/>
      </c>
      <c r="H45" s="23" t="n">
        <v>329702</v>
      </c>
      <c r="I45" s="23" t="inlineStr">
        <is>
          <t xml:space="preserve">Purified anti-human CD274 </t>
        </is>
      </c>
      <c r="J45" s="23" t="n">
        <v>2</v>
      </c>
      <c r="K45" s="23" t="n"/>
      <c r="L45" s="23">
        <f>J45-K45</f>
        <v/>
      </c>
      <c r="M45" s="23" t="n"/>
      <c r="N45" s="32" t="n"/>
      <c r="O45" s="62" t="n"/>
      <c r="P45" s="23" t="inlineStr">
        <is>
          <t>Opening Stock</t>
        </is>
      </c>
      <c r="Q45" s="23" t="n"/>
      <c r="R45" s="23" t="n"/>
      <c r="S45" s="63" t="n">
        <v>4</v>
      </c>
      <c r="T45" s="39" t="n"/>
      <c r="U45" s="23" t="inlineStr">
        <is>
          <t>BioLegend</t>
        </is>
      </c>
      <c r="V45" s="23">
        <f>VLOOKUP(P45,'Customer List'!B:C,2,)</f>
        <v/>
      </c>
      <c r="W45" s="40" t="inlineStr">
        <is>
          <t>Stock</t>
        </is>
      </c>
      <c r="X45" s="32">
        <f>IF(OR(R45 = "PRIYANKA MADAM", R45 = "DEEPAK", R45 = "PORTER"),N45,"")</f>
        <v/>
      </c>
      <c r="Y45" s="23">
        <f>IF(X45="", "", X45-N45)</f>
        <v/>
      </c>
      <c r="Z45" s="23">
        <f>IF(N45="", "", TEXT(N45, "dddd"))</f>
        <v/>
      </c>
      <c r="AA45" s="23">
        <f>IF(X45="", "", TEXT(X45, "dddd"))</f>
        <v/>
      </c>
      <c r="AB45" s="23">
        <f>VLOOKUP(U45,'Currency Sheet'!A:C,3,)</f>
        <v/>
      </c>
      <c r="AC45" s="44">
        <f>VLOOKUP(P45,'Customer List'!B:D,3,)</f>
        <v/>
      </c>
    </row>
    <row r="46">
      <c r="A46" s="23">
        <f>A45+1</f>
        <v/>
      </c>
      <c r="B46" s="23" t="inlineStr">
        <is>
          <t>EED115978</t>
        </is>
      </c>
      <c r="C46" s="32" t="n">
        <v>45811</v>
      </c>
      <c r="D46" s="32" t="n">
        <v>45817</v>
      </c>
      <c r="E46" s="51" t="n">
        <v>32.9</v>
      </c>
      <c r="F46" s="51">
        <f>IF(AB46="DOLLAR",E46*88,E46)</f>
        <v/>
      </c>
      <c r="G46" s="62">
        <f>F46*J46</f>
        <v/>
      </c>
      <c r="H46" s="23" t="n">
        <v>101205</v>
      </c>
      <c r="I46" s="23" t="inlineStr">
        <is>
          <t>FITC anti-mouse/human CD11b Antibody</t>
        </is>
      </c>
      <c r="J46" s="23" t="n">
        <v>1</v>
      </c>
      <c r="K46" s="23" t="n">
        <v>1</v>
      </c>
      <c r="L46" s="23">
        <f>J46-K46</f>
        <v/>
      </c>
      <c r="M46" s="23" t="inlineStr">
        <is>
          <t>T-392/25-26</t>
        </is>
      </c>
      <c r="N46" s="32" t="n">
        <v>45818</v>
      </c>
      <c r="O46" s="62" t="n">
        <v>4239.52</v>
      </c>
      <c r="P46" s="23" t="inlineStr">
        <is>
          <t>NII</t>
        </is>
      </c>
      <c r="Q46" s="23" t="inlineStr">
        <is>
          <t>BY HAND</t>
        </is>
      </c>
      <c r="R46" s="23" t="inlineStr">
        <is>
          <t>PRIYANKA MADAM</t>
        </is>
      </c>
      <c r="S46" s="63" t="n">
        <v>4</v>
      </c>
      <c r="T46" s="39" t="n"/>
      <c r="U46" s="23" t="inlineStr">
        <is>
          <t>BioLegend</t>
        </is>
      </c>
      <c r="V46" s="23">
        <f>VLOOKUP(P46,'Customer List'!B:C,2,)</f>
        <v/>
      </c>
      <c r="W46" s="40" t="n"/>
      <c r="X46" s="32" t="n">
        <v>45818</v>
      </c>
      <c r="Y46" s="23">
        <f>IF(X46="", "", X46-N46)</f>
        <v/>
      </c>
      <c r="Z46" s="23">
        <f>IF(N46="", "", TEXT(N46, "dddd"))</f>
        <v/>
      </c>
      <c r="AA46" s="23">
        <f>IF(X46="", "", TEXT(X46, "dddd"))</f>
        <v/>
      </c>
      <c r="AB46" s="23">
        <f>VLOOKUP(U46,'Currency Sheet'!A:C,3,)</f>
        <v/>
      </c>
      <c r="AC46" s="44">
        <f>VLOOKUP(P46,'Customer List'!B:D,3,)</f>
        <v/>
      </c>
    </row>
    <row r="47">
      <c r="A47" s="23">
        <f>A46+1</f>
        <v/>
      </c>
      <c r="B47" s="23" t="inlineStr">
        <is>
          <t>EED115978</t>
        </is>
      </c>
      <c r="C47" s="32" t="n">
        <v>45811</v>
      </c>
      <c r="D47" s="32" t="n">
        <v>45817</v>
      </c>
      <c r="E47" s="51" t="n">
        <v>160.3</v>
      </c>
      <c r="F47" s="51">
        <f>IF(AB47="DOLLAR",E47*88,E47)</f>
        <v/>
      </c>
      <c r="G47" s="62">
        <f>F47*J47</f>
        <v/>
      </c>
      <c r="H47" s="23" t="n">
        <v>101320</v>
      </c>
      <c r="I47" s="23" t="inlineStr">
        <is>
          <t xml:space="preserve">TruStain FcX™ </t>
        </is>
      </c>
      <c r="J47" s="23" t="n">
        <v>1</v>
      </c>
      <c r="K47" s="23" t="n">
        <v>1</v>
      </c>
      <c r="L47" s="23">
        <f>J47-K47</f>
        <v/>
      </c>
      <c r="M47" s="23" t="inlineStr">
        <is>
          <t>T-393/25-26</t>
        </is>
      </c>
      <c r="N47" s="32" t="n">
        <v>45818</v>
      </c>
      <c r="O47" s="62" t="n">
        <v>20656.37</v>
      </c>
      <c r="P47" s="23" t="inlineStr">
        <is>
          <t>NII</t>
        </is>
      </c>
      <c r="Q47" s="23" t="inlineStr">
        <is>
          <t>BY HAND</t>
        </is>
      </c>
      <c r="R47" s="23" t="inlineStr">
        <is>
          <t>PRIYANKA MADAM</t>
        </is>
      </c>
      <c r="S47" s="63" t="n">
        <v>4</v>
      </c>
      <c r="T47" s="39" t="n"/>
      <c r="U47" s="23" t="inlineStr">
        <is>
          <t>BioLegend</t>
        </is>
      </c>
      <c r="V47" s="23">
        <f>VLOOKUP(P47,'Customer List'!B:C,2,)</f>
        <v/>
      </c>
      <c r="W47" s="40" t="n"/>
      <c r="X47" s="32" t="n">
        <v>45818</v>
      </c>
      <c r="Y47" s="23">
        <f>IF(X47="", "", X47-N47)</f>
        <v/>
      </c>
      <c r="Z47" s="23">
        <f>IF(N47="", "", TEXT(N47, "dddd"))</f>
        <v/>
      </c>
      <c r="AA47" s="23">
        <f>IF(X47="", "", TEXT(X47, "dddd"))</f>
        <v/>
      </c>
      <c r="AB47" s="23">
        <f>VLOOKUP(U47,'Currency Sheet'!A:C,3,)</f>
        <v/>
      </c>
      <c r="AC47" s="44">
        <f>VLOOKUP(P47,'Customer List'!B:D,3,)</f>
        <v/>
      </c>
    </row>
    <row r="48">
      <c r="A48" s="23">
        <f>A47+1</f>
        <v/>
      </c>
      <c r="B48" s="23" t="inlineStr">
        <is>
          <t>EED115978</t>
        </is>
      </c>
      <c r="C48" s="32" t="n">
        <v>45811</v>
      </c>
      <c r="D48" s="32" t="n">
        <v>45817</v>
      </c>
      <c r="E48" s="51" t="n">
        <v>98.7</v>
      </c>
      <c r="F48" s="51">
        <f>IF(AB48="DOLLAR",E48*88,E48)</f>
        <v/>
      </c>
      <c r="G48" s="62">
        <f>F48*J48</f>
        <v/>
      </c>
      <c r="H48" s="23" t="n">
        <v>102443</v>
      </c>
      <c r="I48" s="23" t="inlineStr">
        <is>
          <t>Alexa Fluor® 700 anti-mouse CD31 Antibody</t>
        </is>
      </c>
      <c r="J48" s="23" t="n">
        <v>1</v>
      </c>
      <c r="K48" s="23" t="n">
        <v>1</v>
      </c>
      <c r="L48" s="23">
        <f>J48-K48</f>
        <v/>
      </c>
      <c r="M48" s="23" t="inlineStr">
        <is>
          <t>T-391/25-26</t>
        </is>
      </c>
      <c r="N48" s="32" t="n">
        <v>45818</v>
      </c>
      <c r="O48" s="62" t="n">
        <v>12718.55</v>
      </c>
      <c r="P48" s="23" t="inlineStr">
        <is>
          <t>NII</t>
        </is>
      </c>
      <c r="Q48" s="23" t="inlineStr">
        <is>
          <t>BY HAND</t>
        </is>
      </c>
      <c r="R48" s="23" t="inlineStr">
        <is>
          <t>PRIYANKA MADAM</t>
        </is>
      </c>
      <c r="S48" s="63" t="n">
        <v>4</v>
      </c>
      <c r="T48" s="39" t="n"/>
      <c r="U48" s="23" t="inlineStr">
        <is>
          <t>BioLegend</t>
        </is>
      </c>
      <c r="V48" s="23">
        <f>VLOOKUP(P48,'Customer List'!B:C,2,)</f>
        <v/>
      </c>
      <c r="W48" s="40" t="n"/>
      <c r="X48" s="32" t="n">
        <v>45818</v>
      </c>
      <c r="Y48" s="23">
        <f>IF(X48="", "", X48-N48)</f>
        <v/>
      </c>
      <c r="Z48" s="23">
        <f>IF(N48="", "", TEXT(N48, "dddd"))</f>
        <v/>
      </c>
      <c r="AA48" s="23">
        <f>IF(X48="", "", TEXT(X48, "dddd"))</f>
        <v/>
      </c>
      <c r="AB48" s="23">
        <f>VLOOKUP(U48,'Currency Sheet'!A:C,3,)</f>
        <v/>
      </c>
      <c r="AC48" s="44">
        <f>VLOOKUP(P48,'Customer List'!B:D,3,)</f>
        <v/>
      </c>
    </row>
    <row r="49">
      <c r="A49" s="23">
        <f>A48+1</f>
        <v/>
      </c>
      <c r="B49" s="23" t="inlineStr">
        <is>
          <t>EED115978</t>
        </is>
      </c>
      <c r="C49" s="32" t="n">
        <v>45811</v>
      </c>
      <c r="D49" s="32" t="n">
        <v>45817</v>
      </c>
      <c r="E49" s="51" t="n">
        <v>137.2</v>
      </c>
      <c r="F49" s="51">
        <f>IF(AB49="DOLLAR",E49*88,E49)</f>
        <v/>
      </c>
      <c r="G49" s="62">
        <f>F49*J49</f>
        <v/>
      </c>
      <c r="H49" s="23" t="n">
        <v>103116</v>
      </c>
      <c r="I49" s="23" t="inlineStr">
        <is>
          <t>APC/Cyanine7 anti-mouse CD45 Antibody</t>
        </is>
      </c>
      <c r="J49" s="23" t="n">
        <v>1</v>
      </c>
      <c r="K49" s="23" t="n">
        <v>1</v>
      </c>
      <c r="L49" s="23">
        <f>J49-K49</f>
        <v/>
      </c>
      <c r="M49" s="23" t="inlineStr">
        <is>
          <t>T-392/25-26</t>
        </is>
      </c>
      <c r="N49" s="32" t="n">
        <v>45818</v>
      </c>
      <c r="O49" s="62" t="n">
        <v>17679.69</v>
      </c>
      <c r="P49" s="23" t="inlineStr">
        <is>
          <t>NII</t>
        </is>
      </c>
      <c r="Q49" s="23" t="inlineStr">
        <is>
          <t>BY HAND</t>
        </is>
      </c>
      <c r="R49" s="23" t="inlineStr">
        <is>
          <t>PRIYANKA MADAM</t>
        </is>
      </c>
      <c r="S49" s="63" t="n">
        <v>4</v>
      </c>
      <c r="T49" s="39" t="n"/>
      <c r="U49" s="23" t="inlineStr">
        <is>
          <t>BioLegend</t>
        </is>
      </c>
      <c r="V49" s="23">
        <f>VLOOKUP(P49,'Customer List'!B:C,2,)</f>
        <v/>
      </c>
      <c r="W49" s="40" t="n"/>
      <c r="X49" s="32" t="n">
        <v>45818</v>
      </c>
      <c r="Y49" s="23">
        <f>IF(X49="", "", X49-N49)</f>
        <v/>
      </c>
      <c r="Z49" s="23">
        <f>IF(N49="", "", TEXT(N49, "dddd"))</f>
        <v/>
      </c>
      <c r="AA49" s="23">
        <f>IF(X49="", "", TEXT(X49, "dddd"))</f>
        <v/>
      </c>
      <c r="AB49" s="23">
        <f>VLOOKUP(U49,'Currency Sheet'!A:C,3,)</f>
        <v/>
      </c>
      <c r="AC49" s="44">
        <f>VLOOKUP(P49,'Customer List'!B:D,3,)</f>
        <v/>
      </c>
    </row>
    <row r="50">
      <c r="A50" s="23">
        <f>A49+1</f>
        <v/>
      </c>
      <c r="B50" s="23" t="inlineStr">
        <is>
          <t>EED115978</t>
        </is>
      </c>
      <c r="C50" s="32" t="n">
        <v>45811</v>
      </c>
      <c r="D50" s="32" t="n">
        <v>45817</v>
      </c>
      <c r="E50" s="51" t="n">
        <v>59.8</v>
      </c>
      <c r="F50" s="51">
        <f>IF(AB50="DOLLAR",E50*88,E50)</f>
        <v/>
      </c>
      <c r="G50" s="62">
        <f>F50*J50</f>
        <v/>
      </c>
      <c r="H50" s="23" t="n">
        <v>107607</v>
      </c>
      <c r="I50" s="23" t="inlineStr">
        <is>
          <t>PE anti-mouse I-A/I-E Antibody</t>
        </is>
      </c>
      <c r="J50" s="23" t="n">
        <v>1</v>
      </c>
      <c r="K50" s="23" t="n">
        <v>1</v>
      </c>
      <c r="L50" s="23">
        <f>J50-K50</f>
        <v/>
      </c>
      <c r="M50" s="23" t="inlineStr">
        <is>
          <t>T-392/25-26</t>
        </is>
      </c>
      <c r="N50" s="32" t="n">
        <v>45818</v>
      </c>
      <c r="O50" s="62" t="n">
        <v>8298.629999999999</v>
      </c>
      <c r="P50" s="23" t="inlineStr">
        <is>
          <t>NII</t>
        </is>
      </c>
      <c r="Q50" s="23" t="inlineStr">
        <is>
          <t>BY HAND</t>
        </is>
      </c>
      <c r="R50" s="23" t="inlineStr">
        <is>
          <t>PRIYANKA MADAM</t>
        </is>
      </c>
      <c r="S50" s="63" t="n">
        <v>4</v>
      </c>
      <c r="T50" s="39" t="n"/>
      <c r="U50" s="23" t="inlineStr">
        <is>
          <t>BioLegend</t>
        </is>
      </c>
      <c r="V50" s="23">
        <f>VLOOKUP(P50,'Customer List'!B:C,2,)</f>
        <v/>
      </c>
      <c r="W50" s="40" t="n"/>
      <c r="X50" s="32" t="n">
        <v>45818</v>
      </c>
      <c r="Y50" s="23">
        <f>IF(X50="", "", X50-N50)</f>
        <v/>
      </c>
      <c r="Z50" s="23">
        <f>IF(N50="", "", TEXT(N50, "dddd"))</f>
        <v/>
      </c>
      <c r="AA50" s="23">
        <f>IF(X50="", "", TEXT(X50, "dddd"))</f>
        <v/>
      </c>
      <c r="AB50" s="23">
        <f>VLOOKUP(U50,'Currency Sheet'!A:C,3,)</f>
        <v/>
      </c>
      <c r="AC50" s="44">
        <f>VLOOKUP(P50,'Customer List'!B:D,3,)</f>
        <v/>
      </c>
    </row>
    <row r="51">
      <c r="A51" s="23">
        <f>A50+1</f>
        <v/>
      </c>
      <c r="B51" s="23" t="inlineStr">
        <is>
          <t>EED115978</t>
        </is>
      </c>
      <c r="C51" s="32" t="n">
        <v>45811</v>
      </c>
      <c r="D51" s="32" t="n">
        <v>45817</v>
      </c>
      <c r="E51" s="51" t="n">
        <v>50.4</v>
      </c>
      <c r="F51" s="51">
        <f>IF(AB51="DOLLAR",E51*88,E51)</f>
        <v/>
      </c>
      <c r="G51" s="62">
        <f>F51*J51</f>
        <v/>
      </c>
      <c r="H51" s="23" t="n">
        <v>117307</v>
      </c>
      <c r="I51" s="23" t="inlineStr">
        <is>
          <t>PE anti-mouse CD11c Antibody</t>
        </is>
      </c>
      <c r="J51" s="23" t="n">
        <v>1</v>
      </c>
      <c r="K51" s="23" t="n">
        <v>1</v>
      </c>
      <c r="L51" s="23">
        <f>J51-K51</f>
        <v/>
      </c>
      <c r="M51" s="23" t="inlineStr">
        <is>
          <t>T-392/25-26</t>
        </is>
      </c>
      <c r="N51" s="32" t="n">
        <v>45818</v>
      </c>
      <c r="O51" s="62" t="n">
        <v>6494.58</v>
      </c>
      <c r="P51" s="23" t="inlineStr">
        <is>
          <t>NII</t>
        </is>
      </c>
      <c r="Q51" s="23" t="inlineStr">
        <is>
          <t>BY HAND</t>
        </is>
      </c>
      <c r="R51" s="23" t="inlineStr">
        <is>
          <t>PRIYANKA MADAM</t>
        </is>
      </c>
      <c r="S51" s="63" t="n">
        <v>4</v>
      </c>
      <c r="T51" s="39" t="n"/>
      <c r="U51" s="23" t="inlineStr">
        <is>
          <t>BioLegend</t>
        </is>
      </c>
      <c r="V51" s="23">
        <f>VLOOKUP(P51,'Customer List'!B:C,2,)</f>
        <v/>
      </c>
      <c r="W51" s="40" t="n"/>
      <c r="X51" s="32" t="n">
        <v>45818</v>
      </c>
      <c r="Y51" s="23">
        <f>IF(X51="", "", X51-N51)</f>
        <v/>
      </c>
      <c r="Z51" s="23">
        <f>IF(N51="", "", TEXT(N51, "dddd"))</f>
        <v/>
      </c>
      <c r="AA51" s="23">
        <f>IF(X51="", "", TEXT(X51, "dddd"))</f>
        <v/>
      </c>
      <c r="AB51" s="23">
        <f>VLOOKUP(U51,'Currency Sheet'!A:C,3,)</f>
        <v/>
      </c>
      <c r="AC51" s="44">
        <f>VLOOKUP(P51,'Customer List'!B:D,3,)</f>
        <v/>
      </c>
    </row>
    <row r="52">
      <c r="A52" s="23">
        <f>A51+1</f>
        <v/>
      </c>
      <c r="B52" s="23" t="inlineStr">
        <is>
          <t>EED115978</t>
        </is>
      </c>
      <c r="C52" s="32" t="n">
        <v>45811</v>
      </c>
      <c r="D52" s="32" t="n">
        <v>45817</v>
      </c>
      <c r="E52" s="51" t="n">
        <v>204.4</v>
      </c>
      <c r="F52" s="51">
        <f>IF(AB52="DOLLAR",E52*88,E52)</f>
        <v/>
      </c>
      <c r="G52" s="62">
        <f>F52*J52</f>
        <v/>
      </c>
      <c r="H52" s="23" t="n">
        <v>117316</v>
      </c>
      <c r="I52" s="23" t="inlineStr">
        <is>
          <t>PE/Cyanine5 anti-mouse CD11c Antibody</t>
        </is>
      </c>
      <c r="J52" s="23" t="n">
        <v>1</v>
      </c>
      <c r="K52" s="23" t="n">
        <v>1</v>
      </c>
      <c r="L52" s="23">
        <f>J52-K52</f>
        <v/>
      </c>
      <c r="M52" s="23" t="inlineStr">
        <is>
          <t>T-394/25-26</t>
        </is>
      </c>
      <c r="N52" s="32" t="n">
        <v>45818</v>
      </c>
      <c r="O52" s="62" t="n">
        <v>26339.13</v>
      </c>
      <c r="P52" s="23" t="inlineStr">
        <is>
          <t>NII</t>
        </is>
      </c>
      <c r="Q52" s="23" t="inlineStr">
        <is>
          <t>BY HAND</t>
        </is>
      </c>
      <c r="R52" s="23" t="inlineStr">
        <is>
          <t>PRIYANKA MADAM</t>
        </is>
      </c>
      <c r="S52" s="63" t="n">
        <v>4</v>
      </c>
      <c r="T52" s="39" t="n"/>
      <c r="U52" s="23" t="inlineStr">
        <is>
          <t>BioLegend</t>
        </is>
      </c>
      <c r="V52" s="23">
        <f>VLOOKUP(P52,'Customer List'!B:C,2,)</f>
        <v/>
      </c>
      <c r="W52" s="40" t="n"/>
      <c r="X52" s="32" t="n">
        <v>45818</v>
      </c>
      <c r="Y52" s="23">
        <f>IF(X52="", "", X52-N52)</f>
        <v/>
      </c>
      <c r="Z52" s="23">
        <f>IF(N52="", "", TEXT(N52, "dddd"))</f>
        <v/>
      </c>
      <c r="AA52" s="23">
        <f>IF(X52="", "", TEXT(X52, "dddd"))</f>
        <v/>
      </c>
      <c r="AB52" s="23">
        <f>VLOOKUP(U52,'Currency Sheet'!A:C,3,)</f>
        <v/>
      </c>
      <c r="AC52" s="44">
        <f>VLOOKUP(P52,'Customer List'!B:D,3,)</f>
        <v/>
      </c>
    </row>
    <row r="53">
      <c r="A53" s="23">
        <f>A52+1</f>
        <v/>
      </c>
      <c r="B53" s="23" t="inlineStr">
        <is>
          <t>EED115978</t>
        </is>
      </c>
      <c r="C53" s="32" t="n">
        <v>45811</v>
      </c>
      <c r="D53" s="32" t="n">
        <v>45817</v>
      </c>
      <c r="E53" s="51" t="n">
        <v>45.5</v>
      </c>
      <c r="F53" s="51">
        <f>IF(AB53="DOLLAR",E53*88,E53)</f>
        <v/>
      </c>
      <c r="G53" s="62">
        <f>F53*J53</f>
        <v/>
      </c>
      <c r="H53" s="23" t="n">
        <v>122505</v>
      </c>
      <c r="I53" s="23" t="inlineStr">
        <is>
          <t xml:space="preserve">FITC anti-mouse Ly-6A/E </t>
        </is>
      </c>
      <c r="J53" s="23" t="n">
        <v>1</v>
      </c>
      <c r="K53" s="23" t="n">
        <v>1</v>
      </c>
      <c r="L53" s="23">
        <f>J53-K53</f>
        <v/>
      </c>
      <c r="M53" s="23" t="inlineStr">
        <is>
          <t>T-391/25-26</t>
        </is>
      </c>
      <c r="N53" s="32" t="n">
        <v>45818</v>
      </c>
      <c r="O53" s="62" t="n">
        <v>5863.16</v>
      </c>
      <c r="P53" s="23" t="inlineStr">
        <is>
          <t>NII</t>
        </is>
      </c>
      <c r="Q53" s="23" t="inlineStr">
        <is>
          <t>BY HAND</t>
        </is>
      </c>
      <c r="R53" s="23" t="inlineStr">
        <is>
          <t>PRIYANKA MADAM</t>
        </is>
      </c>
      <c r="S53" s="63" t="n">
        <v>4</v>
      </c>
      <c r="T53" s="39" t="n"/>
      <c r="U53" s="23" t="inlineStr">
        <is>
          <t>BioLegend</t>
        </is>
      </c>
      <c r="V53" s="23">
        <f>VLOOKUP(P53,'Customer List'!B:C,2,)</f>
        <v/>
      </c>
      <c r="W53" s="40" t="n"/>
      <c r="X53" s="32" t="n">
        <v>45818</v>
      </c>
      <c r="Y53" s="23">
        <f>IF(X53="", "", X53-N53)</f>
        <v/>
      </c>
      <c r="Z53" s="23">
        <f>IF(N53="", "", TEXT(N53, "dddd"))</f>
        <v/>
      </c>
      <c r="AA53" s="23">
        <f>IF(X53="", "", TEXT(X53, "dddd"))</f>
        <v/>
      </c>
      <c r="AB53" s="23">
        <f>VLOOKUP(U53,'Currency Sheet'!A:C,3,)</f>
        <v/>
      </c>
      <c r="AC53" s="44">
        <f>VLOOKUP(P53,'Customer List'!B:D,3,)</f>
        <v/>
      </c>
    </row>
    <row r="54">
      <c r="A54" s="23">
        <f>A53+1</f>
        <v/>
      </c>
      <c r="B54" s="23" t="inlineStr">
        <is>
          <t>EED115978</t>
        </is>
      </c>
      <c r="C54" s="32" t="n">
        <v>45811</v>
      </c>
      <c r="D54" s="32" t="n">
        <v>45817</v>
      </c>
      <c r="E54" s="51" t="n">
        <v>189.75</v>
      </c>
      <c r="F54" s="51">
        <f>IF(AB54="DOLLAR",E54*88,E54)</f>
        <v/>
      </c>
      <c r="G54" s="62">
        <f>F54*J54</f>
        <v/>
      </c>
      <c r="H54" s="23" t="n">
        <v>123137</v>
      </c>
      <c r="I54" s="23" t="inlineStr">
        <is>
          <t>Brilliant Violet 421™ anti-mouse F4/80 Antibody</t>
        </is>
      </c>
      <c r="J54" s="23" t="n">
        <v>1</v>
      </c>
      <c r="K54" s="23" t="n">
        <v>1</v>
      </c>
      <c r="L54" s="23">
        <f>J54-K54</f>
        <v/>
      </c>
      <c r="M54" s="23" t="inlineStr">
        <is>
          <t>T-392/25-26</t>
        </is>
      </c>
      <c r="N54" s="32" t="n">
        <v>45818</v>
      </c>
      <c r="O54" s="62" t="n">
        <v>22821.23</v>
      </c>
      <c r="P54" s="23" t="inlineStr">
        <is>
          <t>NII</t>
        </is>
      </c>
      <c r="Q54" s="23" t="inlineStr">
        <is>
          <t>BY HAND</t>
        </is>
      </c>
      <c r="R54" s="23" t="inlineStr">
        <is>
          <t>PRIYANKA MADAM</t>
        </is>
      </c>
      <c r="S54" s="63" t="n">
        <v>4</v>
      </c>
      <c r="T54" s="39" t="n"/>
      <c r="U54" s="23" t="inlineStr">
        <is>
          <t>BioLegend</t>
        </is>
      </c>
      <c r="V54" s="23">
        <f>VLOOKUP(P54,'Customer List'!B:C,2,)</f>
        <v/>
      </c>
      <c r="W54" s="40" t="n"/>
      <c r="X54" s="32" t="n">
        <v>45818</v>
      </c>
      <c r="Y54" s="23">
        <f>IF(X54="", "", X54-N54)</f>
        <v/>
      </c>
      <c r="Z54" s="23">
        <f>IF(N54="", "", TEXT(N54, "dddd"))</f>
        <v/>
      </c>
      <c r="AA54" s="23">
        <f>IF(X54="", "", TEXT(X54, "dddd"))</f>
        <v/>
      </c>
      <c r="AB54" s="23">
        <f>VLOOKUP(U54,'Currency Sheet'!A:C,3,)</f>
        <v/>
      </c>
      <c r="AC54" s="44">
        <f>VLOOKUP(P54,'Customer List'!B:D,3,)</f>
        <v/>
      </c>
    </row>
    <row r="55">
      <c r="A55" s="23">
        <f>A54+1</f>
        <v/>
      </c>
      <c r="B55" s="23" t="inlineStr">
        <is>
          <t>EED115978</t>
        </is>
      </c>
      <c r="C55" s="32" t="n">
        <v>45811</v>
      </c>
      <c r="D55" s="32" t="n">
        <v>45817</v>
      </c>
      <c r="E55" s="51" t="n">
        <v>95.2</v>
      </c>
      <c r="F55" s="51">
        <f>IF(AB55="DOLLAR",E55*88,E55)</f>
        <v/>
      </c>
      <c r="G55" s="62">
        <f>F55*J55</f>
        <v/>
      </c>
      <c r="H55" s="23" t="n">
        <v>135911</v>
      </c>
      <c r="I55" s="23" t="inlineStr">
        <is>
          <t>PE/Cyanine7 anti-mouse CD140a Antibody</t>
        </is>
      </c>
      <c r="J55" s="23" t="n">
        <v>1</v>
      </c>
      <c r="K55" s="23" t="n">
        <v>1</v>
      </c>
      <c r="L55" s="23">
        <f>J55-K55</f>
        <v/>
      </c>
      <c r="M55" s="23" t="inlineStr">
        <is>
          <t>T-391/25-26</t>
        </is>
      </c>
      <c r="N55" s="32" t="n">
        <v>45818</v>
      </c>
      <c r="O55" s="62" t="n">
        <v>12267.54</v>
      </c>
      <c r="P55" s="23" t="inlineStr">
        <is>
          <t>NII</t>
        </is>
      </c>
      <c r="Q55" s="23" t="inlineStr">
        <is>
          <t>BY HAND</t>
        </is>
      </c>
      <c r="R55" s="23" t="inlineStr">
        <is>
          <t>PRIYANKA MADAM</t>
        </is>
      </c>
      <c r="S55" s="63" t="n">
        <v>4</v>
      </c>
      <c r="T55" s="39" t="n"/>
      <c r="U55" s="23" t="inlineStr">
        <is>
          <t>BioLegend</t>
        </is>
      </c>
      <c r="V55" s="23">
        <f>VLOOKUP(P55,'Customer List'!B:C,2,)</f>
        <v/>
      </c>
      <c r="W55" s="40" t="n"/>
      <c r="X55" s="32" t="n">
        <v>45818</v>
      </c>
      <c r="Y55" s="23">
        <f>IF(X55="", "", X55-N55)</f>
        <v/>
      </c>
      <c r="Z55" s="23">
        <f>IF(N55="", "", TEXT(N55, "dddd"))</f>
        <v/>
      </c>
      <c r="AA55" s="23">
        <f>IF(X55="", "", TEXT(X55, "dddd"))</f>
        <v/>
      </c>
      <c r="AB55" s="23">
        <f>VLOOKUP(U55,'Currency Sheet'!A:C,3,)</f>
        <v/>
      </c>
      <c r="AC55" s="44">
        <f>VLOOKUP(P55,'Customer List'!B:D,3,)</f>
        <v/>
      </c>
    </row>
    <row r="56">
      <c r="A56" s="23">
        <f>A55+1</f>
        <v/>
      </c>
      <c r="B56" s="23" t="inlineStr">
        <is>
          <t>EED115978</t>
        </is>
      </c>
      <c r="C56" s="32" t="n">
        <v>45811</v>
      </c>
      <c r="D56" s="32" t="n">
        <v>45817</v>
      </c>
      <c r="E56" s="51" t="n">
        <v>234.5</v>
      </c>
      <c r="F56" s="51">
        <f>IF(AB56="DOLLAR",E56*88,E56)</f>
        <v/>
      </c>
      <c r="G56" s="62">
        <f>F56*J56</f>
        <v/>
      </c>
      <c r="H56" s="23" t="n">
        <v>137014</v>
      </c>
      <c r="I56" s="23" t="inlineStr">
        <is>
          <t>PE anti-mouse CD68 Antibody</t>
        </is>
      </c>
      <c r="J56" s="23" t="n">
        <v>1</v>
      </c>
      <c r="K56" s="23" t="n">
        <v>1</v>
      </c>
      <c r="L56" s="23">
        <f>J56-K56</f>
        <v/>
      </c>
      <c r="M56" s="23" t="inlineStr">
        <is>
          <t>T-392/25-26</t>
        </is>
      </c>
      <c r="N56" s="32" t="n">
        <v>45818</v>
      </c>
      <c r="O56" s="62" t="n">
        <v>30217.84</v>
      </c>
      <c r="P56" s="23" t="inlineStr">
        <is>
          <t>NII</t>
        </is>
      </c>
      <c r="Q56" s="23" t="inlineStr">
        <is>
          <t>BY HAND</t>
        </is>
      </c>
      <c r="R56" s="23" t="inlineStr">
        <is>
          <t>PRIYANKA MADAM</t>
        </is>
      </c>
      <c r="S56" s="63" t="n">
        <v>4</v>
      </c>
      <c r="T56" s="39" t="n"/>
      <c r="U56" s="23" t="inlineStr">
        <is>
          <t>BioLegend</t>
        </is>
      </c>
      <c r="V56" s="23">
        <f>VLOOKUP(P56,'Customer List'!B:C,2,)</f>
        <v/>
      </c>
      <c r="W56" s="40" t="n"/>
      <c r="X56" s="32" t="n">
        <v>45818</v>
      </c>
      <c r="Y56" s="23">
        <f>IF(X56="", "", X56-N56)</f>
        <v/>
      </c>
      <c r="Z56" s="23">
        <f>IF(N56="", "", TEXT(N56, "dddd"))</f>
        <v/>
      </c>
      <c r="AA56" s="23">
        <f>IF(X56="", "", TEXT(X56, "dddd"))</f>
        <v/>
      </c>
      <c r="AB56" s="23">
        <f>VLOOKUP(U56,'Currency Sheet'!A:C,3,)</f>
        <v/>
      </c>
      <c r="AC56" s="44">
        <f>VLOOKUP(P56,'Customer List'!B:D,3,)</f>
        <v/>
      </c>
    </row>
    <row r="57">
      <c r="A57" s="23">
        <f>A56+1</f>
        <v/>
      </c>
      <c r="B57" s="23" t="inlineStr">
        <is>
          <t>EED115978</t>
        </is>
      </c>
      <c r="C57" s="32" t="n">
        <v>45811</v>
      </c>
      <c r="D57" s="32" t="n">
        <v>45817</v>
      </c>
      <c r="E57" s="51" t="n">
        <v>207.2</v>
      </c>
      <c r="F57" s="51">
        <f>IF(AB57="DOLLAR",E57*88,E57)</f>
        <v/>
      </c>
      <c r="G57" s="62">
        <f>F57*J57</f>
        <v/>
      </c>
      <c r="H57" s="23" t="n">
        <v>141708</v>
      </c>
      <c r="I57" s="23" t="inlineStr">
        <is>
          <t xml:space="preserve">APC anti-mouse CD206 </t>
        </is>
      </c>
      <c r="J57" s="23" t="n">
        <v>1</v>
      </c>
      <c r="K57" s="23" t="n">
        <v>1</v>
      </c>
      <c r="L57" s="23">
        <f>J57-K57</f>
        <v/>
      </c>
      <c r="M57" s="23" t="inlineStr">
        <is>
          <t>T-392/25-26</t>
        </is>
      </c>
      <c r="N57" s="32" t="n">
        <v>45818</v>
      </c>
      <c r="O57" s="62" t="n">
        <v>26699.94</v>
      </c>
      <c r="P57" s="23" t="inlineStr">
        <is>
          <t>NII</t>
        </is>
      </c>
      <c r="Q57" s="23" t="inlineStr">
        <is>
          <t>BY HAND</t>
        </is>
      </c>
      <c r="R57" s="23" t="inlineStr">
        <is>
          <t>PRIYANKA MADAM</t>
        </is>
      </c>
      <c r="S57" s="63" t="n">
        <v>4</v>
      </c>
      <c r="T57" s="39" t="n"/>
      <c r="U57" s="23" t="inlineStr">
        <is>
          <t>BioLegend</t>
        </is>
      </c>
      <c r="V57" s="23">
        <f>VLOOKUP(P57,'Customer List'!B:C,2,)</f>
        <v/>
      </c>
      <c r="W57" s="40" t="n"/>
      <c r="X57" s="32" t="n">
        <v>45818</v>
      </c>
      <c r="Y57" s="23">
        <f>IF(X57="", "", X57-N57)</f>
        <v/>
      </c>
      <c r="Z57" s="23">
        <f>IF(N57="", "", TEXT(N57, "dddd"))</f>
        <v/>
      </c>
      <c r="AA57" s="23">
        <f>IF(X57="", "", TEXT(X57, "dddd"))</f>
        <v/>
      </c>
      <c r="AB57" s="23">
        <f>VLOOKUP(U57,'Currency Sheet'!A:C,3,)</f>
        <v/>
      </c>
      <c r="AC57" s="44">
        <f>VLOOKUP(P57,'Customer List'!B:D,3,)</f>
        <v/>
      </c>
    </row>
    <row r="58">
      <c r="A58" s="23">
        <f>A57+1</f>
        <v/>
      </c>
      <c r="B58" s="23" t="inlineStr">
        <is>
          <t>EED115978</t>
        </is>
      </c>
      <c r="C58" s="32" t="n">
        <v>45811</v>
      </c>
      <c r="D58" s="32" t="n">
        <v>45817</v>
      </c>
      <c r="E58" s="51" t="n">
        <v>62.3</v>
      </c>
      <c r="F58" s="51">
        <f>IF(AB58="DOLLAR",E58*88,E58)</f>
        <v/>
      </c>
      <c r="G58" s="62">
        <f>F58*J58</f>
        <v/>
      </c>
      <c r="H58" s="23" t="n">
        <v>423101</v>
      </c>
      <c r="I58" s="23" t="inlineStr">
        <is>
          <t>Zombie Aqua™ Fixable Viability Kit</t>
        </is>
      </c>
      <c r="J58" s="23" t="n">
        <v>1</v>
      </c>
      <c r="K58" s="23" t="n">
        <v>1</v>
      </c>
      <c r="L58" s="23">
        <f>J58-K58</f>
        <v/>
      </c>
      <c r="M58" s="23" t="inlineStr">
        <is>
          <t>T-391/25-26</t>
        </is>
      </c>
      <c r="N58" s="32" t="n">
        <v>45818</v>
      </c>
      <c r="O58" s="62" t="n">
        <v>8028.02</v>
      </c>
      <c r="P58" s="23" t="inlineStr">
        <is>
          <t>NII</t>
        </is>
      </c>
      <c r="Q58" s="23" t="inlineStr">
        <is>
          <t>BY HAND</t>
        </is>
      </c>
      <c r="R58" s="23" t="inlineStr">
        <is>
          <t>PRIYANKA MADAM</t>
        </is>
      </c>
      <c r="S58" s="63" t="n">
        <v>-20</v>
      </c>
      <c r="T58" s="39" t="n"/>
      <c r="U58" s="23" t="inlineStr">
        <is>
          <t>BioLegend</t>
        </is>
      </c>
      <c r="V58" s="23">
        <f>VLOOKUP(P58,'Customer List'!B:C,2,)</f>
        <v/>
      </c>
      <c r="W58" s="40" t="n"/>
      <c r="X58" s="32" t="n">
        <v>45818</v>
      </c>
      <c r="Y58" s="23">
        <f>IF(X58="", "", X58-N58)</f>
        <v/>
      </c>
      <c r="Z58" s="23">
        <f>IF(N58="", "", TEXT(N58, "dddd"))</f>
        <v/>
      </c>
      <c r="AA58" s="23">
        <f>IF(X58="", "", TEXT(X58, "dddd"))</f>
        <v/>
      </c>
      <c r="AB58" s="23">
        <f>VLOOKUP(U58,'Currency Sheet'!A:C,3,)</f>
        <v/>
      </c>
      <c r="AC58" s="44">
        <f>VLOOKUP(P58,'Customer List'!B:D,3,)</f>
        <v/>
      </c>
    </row>
    <row r="59">
      <c r="A59" s="23">
        <f>A58+1</f>
        <v/>
      </c>
      <c r="B59" s="23" t="inlineStr">
        <is>
          <t>EED115978</t>
        </is>
      </c>
      <c r="C59" s="32" t="n">
        <v>45811</v>
      </c>
      <c r="D59" s="32" t="n">
        <v>45817</v>
      </c>
      <c r="E59" s="51" t="n">
        <v>107.1</v>
      </c>
      <c r="F59" s="51">
        <f>IF(AB59="DOLLAR",E59*88,E59)</f>
        <v/>
      </c>
      <c r="G59" s="62">
        <f>F59*J59</f>
        <v/>
      </c>
      <c r="H59" s="23" t="n">
        <v>613411</v>
      </c>
      <c r="I59" s="23" t="inlineStr">
        <is>
          <t xml:space="preserve">PE anti-H2A.X Phospho </t>
        </is>
      </c>
      <c r="J59" s="23" t="n">
        <v>1</v>
      </c>
      <c r="K59" s="23" t="n">
        <v>1</v>
      </c>
      <c r="L59" s="23">
        <f>J59-K59</f>
        <v/>
      </c>
      <c r="M59" s="23" t="inlineStr">
        <is>
          <t>T-391/25-26</t>
        </is>
      </c>
      <c r="N59" s="32" t="n">
        <v>45818</v>
      </c>
      <c r="O59" s="62" t="n">
        <v>13800.98</v>
      </c>
      <c r="P59" s="23" t="inlineStr">
        <is>
          <t>NII</t>
        </is>
      </c>
      <c r="Q59" s="23" t="inlineStr">
        <is>
          <t>BY HAND</t>
        </is>
      </c>
      <c r="R59" s="23" t="inlineStr">
        <is>
          <t>PRIYANKA MADAM</t>
        </is>
      </c>
      <c r="S59" s="63" t="n">
        <v>4</v>
      </c>
      <c r="T59" s="39" t="n"/>
      <c r="U59" s="23" t="inlineStr">
        <is>
          <t>BioLegend</t>
        </is>
      </c>
      <c r="V59" s="23">
        <f>VLOOKUP(P59,'Customer List'!B:C,2,)</f>
        <v/>
      </c>
      <c r="W59" s="40" t="n"/>
      <c r="X59" s="32" t="n">
        <v>45818</v>
      </c>
      <c r="Y59" s="23">
        <f>IF(X59="", "", X59-N59)</f>
        <v/>
      </c>
      <c r="Z59" s="23">
        <f>IF(N59="", "", TEXT(N59, "dddd"))</f>
        <v/>
      </c>
      <c r="AA59" s="23">
        <f>IF(X59="", "", TEXT(X59, "dddd"))</f>
        <v/>
      </c>
      <c r="AB59" s="23">
        <f>VLOOKUP(U59,'Currency Sheet'!A:C,3,)</f>
        <v/>
      </c>
      <c r="AC59" s="44">
        <f>VLOOKUP(P59,'Customer List'!B:D,3,)</f>
        <v/>
      </c>
    </row>
    <row r="60">
      <c r="A60" s="23">
        <f>A59+1</f>
        <v/>
      </c>
      <c r="B60" s="23" t="inlineStr">
        <is>
          <t>EED115978</t>
        </is>
      </c>
      <c r="C60" s="32" t="n">
        <v>45811</v>
      </c>
      <c r="D60" s="32" t="n">
        <v>45817</v>
      </c>
      <c r="E60" s="51" t="n">
        <v>389.9</v>
      </c>
      <c r="F60" s="51">
        <f>IF(AB60="DOLLAR",E60*88,E60)</f>
        <v/>
      </c>
      <c r="G60" s="62">
        <f>F60*J60</f>
        <v/>
      </c>
      <c r="H60" s="23" t="n">
        <v>776706</v>
      </c>
      <c r="I60" s="23" t="inlineStr">
        <is>
          <t xml:space="preserve">Recombinant Mouse DLL4 </t>
        </is>
      </c>
      <c r="J60" s="23" t="n">
        <v>1</v>
      </c>
      <c r="K60" s="23" t="n">
        <v>1</v>
      </c>
      <c r="L60" s="23">
        <f>J60-K60</f>
        <v/>
      </c>
      <c r="M60" s="23" t="inlineStr">
        <is>
          <t>T-393/25-26</t>
        </is>
      </c>
      <c r="N60" s="32" t="n">
        <v>45818</v>
      </c>
      <c r="O60" s="62" t="n">
        <v>50242.79</v>
      </c>
      <c r="P60" s="23" t="inlineStr">
        <is>
          <t>NII</t>
        </is>
      </c>
      <c r="Q60" s="23" t="inlineStr">
        <is>
          <t>BY HAND</t>
        </is>
      </c>
      <c r="R60" s="23" t="inlineStr">
        <is>
          <t>PRIYANKA MADAM</t>
        </is>
      </c>
      <c r="S60" s="63" t="n">
        <v>-20</v>
      </c>
      <c r="T60" s="39" t="n"/>
      <c r="U60" s="23" t="inlineStr">
        <is>
          <t>BioLegend</t>
        </is>
      </c>
      <c r="V60" s="23">
        <f>VLOOKUP(P60,'Customer List'!B:C,2,)</f>
        <v/>
      </c>
      <c r="W60" s="40" t="n"/>
      <c r="X60" s="32" t="n">
        <v>45818</v>
      </c>
      <c r="Y60" s="23">
        <f>IF(X60="", "", X60-N60)</f>
        <v/>
      </c>
      <c r="Z60" s="23">
        <f>IF(N60="", "", TEXT(N60, "dddd"))</f>
        <v/>
      </c>
      <c r="AA60" s="23">
        <f>IF(X60="", "", TEXT(X60, "dddd"))</f>
        <v/>
      </c>
      <c r="AB60" s="23">
        <f>VLOOKUP(U60,'Currency Sheet'!A:C,3,)</f>
        <v/>
      </c>
      <c r="AC60" s="44">
        <f>VLOOKUP(P60,'Customer List'!B:D,3,)</f>
        <v/>
      </c>
    </row>
    <row r="61">
      <c r="A61" s="23">
        <f>A60+1</f>
        <v/>
      </c>
      <c r="B61" s="23" t="inlineStr">
        <is>
          <t>EED115898</t>
        </is>
      </c>
      <c r="C61" s="32" t="n">
        <v>45807</v>
      </c>
      <c r="D61" s="32" t="n">
        <v>45818</v>
      </c>
      <c r="E61" s="51" t="n">
        <v>61.1</v>
      </c>
      <c r="F61" s="51">
        <f>IF(AB61="DOLLAR",E61*88,E61)</f>
        <v/>
      </c>
      <c r="G61" s="62">
        <f>F61*J61</f>
        <v/>
      </c>
      <c r="H61" s="23" t="n">
        <v>100202</v>
      </c>
      <c r="I61" s="23" t="inlineStr">
        <is>
          <t>Purified anti-mouse CD3 Antibody</t>
        </is>
      </c>
      <c r="J61" s="23" t="n">
        <v>1</v>
      </c>
      <c r="K61" s="23" t="n">
        <v>1</v>
      </c>
      <c r="L61" s="23">
        <f>J61-K61</f>
        <v/>
      </c>
      <c r="M61" s="23" t="inlineStr">
        <is>
          <t>T-418/25-26</t>
        </is>
      </c>
      <c r="N61" s="32" t="n">
        <v>45820</v>
      </c>
      <c r="O61" s="62" t="n">
        <v>8037</v>
      </c>
      <c r="P61" s="23" t="inlineStr">
        <is>
          <t>ICGEB</t>
        </is>
      </c>
      <c r="Q61" s="23" t="inlineStr">
        <is>
          <t>BY HAND</t>
        </is>
      </c>
      <c r="R61" s="23" t="inlineStr">
        <is>
          <t>PRIYANKA MADAM</t>
        </is>
      </c>
      <c r="S61" s="63" t="n">
        <v>4</v>
      </c>
      <c r="T61" s="39" t="n"/>
      <c r="U61" s="23" t="inlineStr">
        <is>
          <t>BioLegend</t>
        </is>
      </c>
      <c r="V61" s="23">
        <f>VLOOKUP(P61,'Customer List'!B:C,2,)</f>
        <v/>
      </c>
      <c r="W61" s="40" t="n"/>
      <c r="X61" s="32" t="n">
        <v>45820</v>
      </c>
      <c r="Y61" s="23">
        <f>IF(X61="", "", X61-N61)</f>
        <v/>
      </c>
      <c r="Z61" s="23">
        <f>IF(N61="", "", TEXT(N61, "dddd"))</f>
        <v/>
      </c>
      <c r="AA61" s="23">
        <f>IF(X61="", "", TEXT(X61, "dddd"))</f>
        <v/>
      </c>
      <c r="AB61" s="23">
        <f>VLOOKUP(U61,'Currency Sheet'!A:C,3,)</f>
        <v/>
      </c>
      <c r="AC61" s="44">
        <f>VLOOKUP(P61,'Customer List'!B:D,3,)</f>
        <v/>
      </c>
    </row>
    <row r="62">
      <c r="A62" s="23">
        <f>A61+1</f>
        <v/>
      </c>
      <c r="B62" s="23" t="inlineStr">
        <is>
          <t>EED115898</t>
        </is>
      </c>
      <c r="C62" s="32" t="n">
        <v>45807</v>
      </c>
      <c r="D62" s="32" t="n">
        <v>45818</v>
      </c>
      <c r="E62" s="51" t="n">
        <v>92.95</v>
      </c>
      <c r="F62" s="51">
        <f>IF(AB62="DOLLAR",E62*88,E62)</f>
        <v/>
      </c>
      <c r="G62" s="62">
        <f>F62*J62</f>
        <v/>
      </c>
      <c r="H62" s="23" t="n">
        <v>100204</v>
      </c>
      <c r="I62" s="23" t="inlineStr">
        <is>
          <t>FITC anti-mouse CD3 Antibody</t>
        </is>
      </c>
      <c r="J62" s="23" t="n">
        <v>1</v>
      </c>
      <c r="K62" s="23" t="n">
        <v>1</v>
      </c>
      <c r="L62" s="23">
        <f>J62-K62</f>
        <v/>
      </c>
      <c r="M62" s="23" t="inlineStr">
        <is>
          <t>T-418/25-26</t>
        </is>
      </c>
      <c r="N62" s="32" t="n">
        <v>45820</v>
      </c>
      <c r="O62" s="62" t="n">
        <v>12226.5</v>
      </c>
      <c r="P62" s="23" t="inlineStr">
        <is>
          <t>ICGEB</t>
        </is>
      </c>
      <c r="Q62" s="23" t="inlineStr">
        <is>
          <t>BY HAND</t>
        </is>
      </c>
      <c r="R62" s="23" t="inlineStr">
        <is>
          <t>PRIYANKA MADAM</t>
        </is>
      </c>
      <c r="S62" s="63" t="n">
        <v>4</v>
      </c>
      <c r="T62" s="39" t="n"/>
      <c r="U62" s="23" t="inlineStr">
        <is>
          <t>BioLegend</t>
        </is>
      </c>
      <c r="V62" s="23">
        <f>VLOOKUP(P62,'Customer List'!B:C,2,)</f>
        <v/>
      </c>
      <c r="W62" s="40" t="n"/>
      <c r="X62" s="32" t="n">
        <v>45820</v>
      </c>
      <c r="Y62" s="23">
        <f>IF(X62="", "", X62-N62)</f>
        <v/>
      </c>
      <c r="Z62" s="23">
        <f>IF(N62="", "", TEXT(N62, "dddd"))</f>
        <v/>
      </c>
      <c r="AA62" s="23">
        <f>IF(X62="", "", TEXT(X62, "dddd"))</f>
        <v/>
      </c>
      <c r="AB62" s="23">
        <f>VLOOKUP(U62,'Currency Sheet'!A:C,3,)</f>
        <v/>
      </c>
      <c r="AC62" s="44">
        <f>VLOOKUP(P62,'Customer List'!B:D,3,)</f>
        <v/>
      </c>
    </row>
    <row r="63">
      <c r="A63" s="23">
        <f>A62+1</f>
        <v/>
      </c>
      <c r="B63" s="23" t="inlineStr">
        <is>
          <t>EED115898</t>
        </is>
      </c>
      <c r="C63" s="32" t="n">
        <v>45807</v>
      </c>
      <c r="D63" s="32" t="n">
        <v>45818</v>
      </c>
      <c r="E63" s="51" t="n">
        <v>123.2</v>
      </c>
      <c r="F63" s="51">
        <f>IF(AB63="DOLLAR",E63*88,E63)</f>
        <v/>
      </c>
      <c r="G63" s="62">
        <f>F63*J63</f>
        <v/>
      </c>
      <c r="H63" s="23" t="n">
        <v>100227</v>
      </c>
      <c r="I63" s="23" t="inlineStr">
        <is>
          <t>Brilliant Violet 421™ anti-mouse CD3 Antibody</t>
        </is>
      </c>
      <c r="J63" s="23" t="n">
        <v>1</v>
      </c>
      <c r="K63" s="23" t="n">
        <v>1</v>
      </c>
      <c r="L63" s="23">
        <f>J63-K63</f>
        <v/>
      </c>
      <c r="M63" s="23" t="inlineStr">
        <is>
          <t>T-418/25-26</t>
        </is>
      </c>
      <c r="N63" s="32" t="n">
        <v>45820</v>
      </c>
      <c r="O63" s="62" t="n">
        <v>15048</v>
      </c>
      <c r="P63" s="23" t="inlineStr">
        <is>
          <t>ICGEB</t>
        </is>
      </c>
      <c r="Q63" s="23" t="inlineStr">
        <is>
          <t>BY HAND</t>
        </is>
      </c>
      <c r="R63" s="23" t="inlineStr">
        <is>
          <t>PRIYANKA MADAM</t>
        </is>
      </c>
      <c r="S63" s="63" t="n">
        <v>4</v>
      </c>
      <c r="T63" s="39" t="n"/>
      <c r="U63" s="23" t="inlineStr">
        <is>
          <t>BioLegend</t>
        </is>
      </c>
      <c r="V63" s="23">
        <f>VLOOKUP(P63,'Customer List'!B:C,2,)</f>
        <v/>
      </c>
      <c r="W63" s="40" t="n"/>
      <c r="X63" s="32" t="n">
        <v>45820</v>
      </c>
      <c r="Y63" s="23">
        <f>IF(X63="", "", X63-N63)</f>
        <v/>
      </c>
      <c r="Z63" s="23">
        <f>IF(N63="", "", TEXT(N63, "dddd"))</f>
        <v/>
      </c>
      <c r="AA63" s="23">
        <f>IF(X63="", "", TEXT(X63, "dddd"))</f>
        <v/>
      </c>
      <c r="AB63" s="23">
        <f>VLOOKUP(U63,'Currency Sheet'!A:C,3,)</f>
        <v/>
      </c>
      <c r="AC63" s="44">
        <f>VLOOKUP(P63,'Customer List'!B:D,3,)</f>
        <v/>
      </c>
    </row>
    <row r="64">
      <c r="A64" s="23">
        <f>A63+1</f>
        <v/>
      </c>
      <c r="B64" s="23" t="inlineStr">
        <is>
          <t>EED115898</t>
        </is>
      </c>
      <c r="C64" s="32" t="n">
        <v>45807</v>
      </c>
      <c r="D64" s="32" t="n">
        <v>45818</v>
      </c>
      <c r="E64" s="51" t="n">
        <v>165</v>
      </c>
      <c r="F64" s="51">
        <f>IF(AB64="DOLLAR",E64*88,E64)</f>
        <v/>
      </c>
      <c r="G64" s="62">
        <f>F64*J64</f>
        <v/>
      </c>
      <c r="H64" s="23" t="n">
        <v>100229</v>
      </c>
      <c r="I64" s="23" t="inlineStr">
        <is>
          <t>Brilliant Violet 650™ anti-mouse CD3 Antibody</t>
        </is>
      </c>
      <c r="J64" s="23" t="n">
        <v>1</v>
      </c>
      <c r="K64" s="23" t="n">
        <v>1</v>
      </c>
      <c r="L64" s="23">
        <f>J64-K64</f>
        <v/>
      </c>
      <c r="M64" s="23" t="inlineStr">
        <is>
          <t>T-425/25-26</t>
        </is>
      </c>
      <c r="N64" s="32" t="n">
        <v>45821</v>
      </c>
      <c r="O64" s="62" t="n">
        <v>18810</v>
      </c>
      <c r="P64" s="23" t="inlineStr">
        <is>
          <t>THSTI</t>
        </is>
      </c>
      <c r="Q64" s="23" t="inlineStr">
        <is>
          <t>BY HAND</t>
        </is>
      </c>
      <c r="R64" s="23" t="inlineStr">
        <is>
          <t>PRIYANKA MADAM</t>
        </is>
      </c>
      <c r="S64" s="63" t="n">
        <v>4</v>
      </c>
      <c r="T64" s="39" t="n"/>
      <c r="U64" s="23" t="inlineStr">
        <is>
          <t>BioLegend</t>
        </is>
      </c>
      <c r="V64" s="23">
        <f>VLOOKUP(P64,'Customer List'!B:C,2,)</f>
        <v/>
      </c>
      <c r="W64" s="40" t="n"/>
      <c r="X64" s="32" t="n">
        <v>45821</v>
      </c>
      <c r="Y64" s="23">
        <f>IF(X64="", "", X64-N64)</f>
        <v/>
      </c>
      <c r="Z64" s="23">
        <f>IF(N64="", "", TEXT(N64, "dddd"))</f>
        <v/>
      </c>
      <c r="AA64" s="23">
        <f>IF(X64="", "", TEXT(X64, "dddd"))</f>
        <v/>
      </c>
      <c r="AB64" s="23">
        <f>VLOOKUP(U64,'Currency Sheet'!A:C,3,)</f>
        <v/>
      </c>
      <c r="AC64" s="44">
        <f>VLOOKUP(P64,'Customer List'!B:D,3,)</f>
        <v/>
      </c>
    </row>
    <row r="65">
      <c r="A65" s="23">
        <f>A64+1</f>
        <v/>
      </c>
      <c r="B65" s="23" t="inlineStr">
        <is>
          <t>EED115898</t>
        </is>
      </c>
      <c r="C65" s="32" t="n">
        <v>45807</v>
      </c>
      <c r="D65" s="32" t="n">
        <v>45818</v>
      </c>
      <c r="E65" s="51" t="n">
        <v>154</v>
      </c>
      <c r="F65" s="51">
        <f>IF(AB65="DOLLAR",E65*88,E65)</f>
        <v/>
      </c>
      <c r="G65" s="62">
        <f>F65*J65</f>
        <v/>
      </c>
      <c r="H65" s="23" t="n">
        <v>100231</v>
      </c>
      <c r="I65" s="23" t="inlineStr">
        <is>
          <t>Brilliant Violet 785™ anti-mouse CD3 Antibody</t>
        </is>
      </c>
      <c r="J65" s="23" t="n">
        <v>1</v>
      </c>
      <c r="K65" s="23" t="n">
        <v>1</v>
      </c>
      <c r="L65" s="23">
        <f>J65-K65</f>
        <v/>
      </c>
      <c r="M65" s="23" t="inlineStr">
        <is>
          <t>T-418/25-26</t>
        </is>
      </c>
      <c r="N65" s="32" t="n">
        <v>45820</v>
      </c>
      <c r="O65" s="62" t="n">
        <v>18810</v>
      </c>
      <c r="P65" s="23" t="inlineStr">
        <is>
          <t>ICGEB</t>
        </is>
      </c>
      <c r="Q65" s="23" t="inlineStr">
        <is>
          <t>BY HAND</t>
        </is>
      </c>
      <c r="R65" s="23" t="inlineStr">
        <is>
          <t>PRIYANKA MADAM</t>
        </is>
      </c>
      <c r="S65" s="63" t="n">
        <v>4</v>
      </c>
      <c r="T65" s="39" t="n"/>
      <c r="U65" s="23" t="inlineStr">
        <is>
          <t>BioLegend</t>
        </is>
      </c>
      <c r="V65" s="23">
        <f>VLOOKUP(P65,'Customer List'!B:C,2,)</f>
        <v/>
      </c>
      <c r="W65" s="40" t="n"/>
      <c r="X65" s="32" t="n">
        <v>45820</v>
      </c>
      <c r="Y65" s="23">
        <f>IF(X65="", "", X65-N65)</f>
        <v/>
      </c>
      <c r="Z65" s="23">
        <f>IF(N65="", "", TEXT(N65, "dddd"))</f>
        <v/>
      </c>
      <c r="AA65" s="23">
        <f>IF(X65="", "", TEXT(X65, "dddd"))</f>
        <v/>
      </c>
      <c r="AB65" s="23">
        <f>VLOOKUP(U65,'Currency Sheet'!A:C,3,)</f>
        <v/>
      </c>
      <c r="AC65" s="44">
        <f>VLOOKUP(P65,'Customer List'!B:D,3,)</f>
        <v/>
      </c>
    </row>
    <row r="66">
      <c r="A66" s="23">
        <f>A65+1</f>
        <v/>
      </c>
      <c r="B66" s="23" t="inlineStr">
        <is>
          <t>EED115898</t>
        </is>
      </c>
      <c r="C66" s="32" t="n">
        <v>45807</v>
      </c>
      <c r="D66" s="32" t="n">
        <v>45818</v>
      </c>
      <c r="E66" s="51" t="n">
        <v>177.1</v>
      </c>
      <c r="F66" s="51">
        <f>IF(AB66="DOLLAR",E66*88,E66)</f>
        <v/>
      </c>
      <c r="G66" s="62">
        <f>F66*J66</f>
        <v/>
      </c>
      <c r="H66" s="23" t="n">
        <v>100240</v>
      </c>
      <c r="I66" s="23" t="inlineStr">
        <is>
          <t>Alexa Fluor® 594 anti-mouse CD3 Antibody</t>
        </is>
      </c>
      <c r="J66" s="23" t="n">
        <v>1</v>
      </c>
      <c r="K66" s="23" t="n">
        <v>1</v>
      </c>
      <c r="L66" s="23">
        <f>J66-K66</f>
        <v/>
      </c>
      <c r="M66" s="23" t="inlineStr">
        <is>
          <t>DC-55/25-26</t>
        </is>
      </c>
      <c r="N66" s="32" t="n">
        <v>45818</v>
      </c>
      <c r="O66" s="62" t="n">
        <v>0</v>
      </c>
      <c r="P66" s="23" t="inlineStr">
        <is>
          <t>NIAB</t>
        </is>
      </c>
      <c r="Q66" s="23" t="n"/>
      <c r="R66" s="23" t="n"/>
      <c r="S66" s="63" t="n">
        <v>4</v>
      </c>
      <c r="T66" s="39" t="n"/>
      <c r="U66" s="23" t="inlineStr">
        <is>
          <t>BioLegend</t>
        </is>
      </c>
      <c r="V66" s="23">
        <f>VLOOKUP(P66,'Customer List'!B:C,2,)</f>
        <v/>
      </c>
      <c r="W66" s="40" t="n"/>
      <c r="X66" s="32">
        <f>IF(OR(R66 = "PRIYANKA MADAM", R66 = "DEEPAK", R66 = "PORTER"),N66,"")</f>
        <v/>
      </c>
      <c r="Y66" s="23">
        <f>IF(X66="", "", X66-N66)</f>
        <v/>
      </c>
      <c r="Z66" s="23">
        <f>IF(N66="", "", TEXT(N66, "dddd"))</f>
        <v/>
      </c>
      <c r="AA66" s="23">
        <f>IF(X66="", "", TEXT(X66, "dddd"))</f>
        <v/>
      </c>
      <c r="AB66" s="23">
        <f>VLOOKUP(U66,'Currency Sheet'!A:C,3,)</f>
        <v/>
      </c>
      <c r="AC66" s="44">
        <f>VLOOKUP(P66,'Customer List'!B:D,3,)</f>
        <v/>
      </c>
    </row>
    <row r="67">
      <c r="A67" s="23">
        <f>A66+1</f>
        <v/>
      </c>
      <c r="B67" s="23" t="inlineStr">
        <is>
          <t>EED115898</t>
        </is>
      </c>
      <c r="C67" s="32" t="n">
        <v>45807</v>
      </c>
      <c r="D67" s="32" t="n">
        <v>45818</v>
      </c>
      <c r="E67" s="51" t="n">
        <v>50.4</v>
      </c>
      <c r="F67" s="51">
        <f>IF(AB67="DOLLAR",E67*88,E67)</f>
        <v/>
      </c>
      <c r="G67" s="62">
        <f>F67*J67</f>
        <v/>
      </c>
      <c r="H67" s="23" t="n">
        <v>100302</v>
      </c>
      <c r="I67" s="23" t="inlineStr">
        <is>
          <t>Purified anti-mouse CD3ε Antibody</t>
        </is>
      </c>
      <c r="J67" s="23" t="n">
        <v>1</v>
      </c>
      <c r="K67" s="23" t="n">
        <v>1</v>
      </c>
      <c r="L67" s="23">
        <f>J67-K67</f>
        <v/>
      </c>
      <c r="M67" s="23" t="inlineStr">
        <is>
          <t>T-426/25-26</t>
        </is>
      </c>
      <c r="N67" s="32" t="n">
        <v>45821</v>
      </c>
      <c r="O67" s="62" t="n">
        <v>6498</v>
      </c>
      <c r="P67" s="23" t="inlineStr">
        <is>
          <t>THSTI</t>
        </is>
      </c>
      <c r="Q67" s="23" t="inlineStr">
        <is>
          <t>BY HAND</t>
        </is>
      </c>
      <c r="R67" s="23" t="inlineStr">
        <is>
          <t>PRIYANKA MADAM</t>
        </is>
      </c>
      <c r="S67" s="63" t="n">
        <v>4</v>
      </c>
      <c r="T67" s="39" t="n"/>
      <c r="U67" s="23" t="inlineStr">
        <is>
          <t>BioLegend</t>
        </is>
      </c>
      <c r="V67" s="23">
        <f>VLOOKUP(P67,'Customer List'!B:C,2,)</f>
        <v/>
      </c>
      <c r="W67" s="40" t="n"/>
      <c r="X67" s="32" t="n">
        <v>45821</v>
      </c>
      <c r="Y67" s="23">
        <f>IF(X67="", "", X67-N67)</f>
        <v/>
      </c>
      <c r="Z67" s="23">
        <f>IF(N67="", "", TEXT(N67, "dddd"))</f>
        <v/>
      </c>
      <c r="AA67" s="23">
        <f>IF(X67="", "", TEXT(X67, "dddd"))</f>
        <v/>
      </c>
      <c r="AB67" s="23">
        <f>VLOOKUP(U67,'Currency Sheet'!A:C,3,)</f>
        <v/>
      </c>
      <c r="AC67" s="44">
        <f>VLOOKUP(P67,'Customer List'!B:D,3,)</f>
        <v/>
      </c>
    </row>
    <row r="68">
      <c r="A68" s="23">
        <f>A67+1</f>
        <v/>
      </c>
      <c r="B68" s="23" t="inlineStr">
        <is>
          <t>EED115898</t>
        </is>
      </c>
      <c r="C68" s="32" t="n">
        <v>45807</v>
      </c>
      <c r="D68" s="32" t="n">
        <v>45818</v>
      </c>
      <c r="E68" s="51" t="n">
        <v>50.4</v>
      </c>
      <c r="F68" s="51">
        <f>IF(AB68="DOLLAR",E68*88,E68)</f>
        <v/>
      </c>
      <c r="G68" s="62">
        <f>F68*J68</f>
        <v/>
      </c>
      <c r="H68" s="23" t="n">
        <v>100302</v>
      </c>
      <c r="I68" s="23" t="inlineStr">
        <is>
          <t>Purified anti-mouse CD3ε Antibody</t>
        </is>
      </c>
      <c r="J68" s="23" t="n">
        <v>1</v>
      </c>
      <c r="K68" s="23" t="n">
        <v>1</v>
      </c>
      <c r="L68" s="23">
        <f>J68-K68</f>
        <v/>
      </c>
      <c r="M68" s="23" t="inlineStr">
        <is>
          <t>T-416/25-26</t>
        </is>
      </c>
      <c r="N68" s="32" t="n">
        <v>45819</v>
      </c>
      <c r="O68" s="62" t="n">
        <v>8370</v>
      </c>
      <c r="P68" s="23" t="inlineStr">
        <is>
          <t>IIT-Kharagpur</t>
        </is>
      </c>
      <c r="Q68" s="23" t="n"/>
      <c r="R68" s="23" t="n"/>
      <c r="S68" s="63" t="n">
        <v>4</v>
      </c>
      <c r="T68" s="39" t="n"/>
      <c r="U68" s="23" t="inlineStr">
        <is>
          <t>BioLegend</t>
        </is>
      </c>
      <c r="V68" s="23">
        <f>VLOOKUP(P68,'Customer List'!B:C,2,)</f>
        <v/>
      </c>
      <c r="W68" s="40" t="n"/>
      <c r="X68" s="32">
        <f>IF(OR(R68 = "PRIYANKA MADAM", R68 = "DEEPAK", R68 = "PORTER"),N68,"")</f>
        <v/>
      </c>
      <c r="Y68" s="23">
        <f>IF(X68="", "", X68-N68)</f>
        <v/>
      </c>
      <c r="Z68" s="23">
        <f>IF(N68="", "", TEXT(N68, "dddd"))</f>
        <v/>
      </c>
      <c r="AA68" s="23">
        <f>IF(X68="", "", TEXT(X68, "dddd"))</f>
        <v/>
      </c>
      <c r="AB68" s="23">
        <f>VLOOKUP(U68,'Currency Sheet'!A:C,3,)</f>
        <v/>
      </c>
      <c r="AC68" s="44">
        <f>VLOOKUP(P68,'Customer List'!B:D,3,)</f>
        <v/>
      </c>
    </row>
    <row r="69">
      <c r="A69" s="23">
        <f>A68+1</f>
        <v/>
      </c>
      <c r="B69" s="23" t="inlineStr">
        <is>
          <t>EED115898</t>
        </is>
      </c>
      <c r="C69" s="32" t="n">
        <v>45807</v>
      </c>
      <c r="D69" s="32" t="n">
        <v>45818</v>
      </c>
      <c r="E69" s="51" t="n">
        <v>181.5</v>
      </c>
      <c r="F69" s="51">
        <f>IF(AB69="DOLLAR",E69*88,E69)</f>
        <v/>
      </c>
      <c r="G69" s="62">
        <f>F69*J69</f>
        <v/>
      </c>
      <c r="H69" s="23" t="n">
        <v>100353</v>
      </c>
      <c r="I69" s="23" t="inlineStr">
        <is>
          <t>Brilliant Violet 510™ anti-mouse CD3ε Antibody</t>
        </is>
      </c>
      <c r="J69" s="23" t="n">
        <v>1</v>
      </c>
      <c r="K69" s="23" t="n">
        <v>1</v>
      </c>
      <c r="L69" s="23">
        <f>J69-K69</f>
        <v/>
      </c>
      <c r="M69" s="23" t="inlineStr">
        <is>
          <t>T-426/25-26</t>
        </is>
      </c>
      <c r="N69" s="32" t="n">
        <v>45821</v>
      </c>
      <c r="O69" s="62" t="n">
        <v>21840.5</v>
      </c>
      <c r="P69" s="23" t="inlineStr">
        <is>
          <t>THSTI</t>
        </is>
      </c>
      <c r="Q69" s="23" t="inlineStr">
        <is>
          <t>BY HAND</t>
        </is>
      </c>
      <c r="R69" s="23" t="inlineStr">
        <is>
          <t>PRIYANKA MADAM</t>
        </is>
      </c>
      <c r="S69" s="63" t="n">
        <v>4</v>
      </c>
      <c r="T69" s="39" t="n"/>
      <c r="U69" s="23" t="inlineStr">
        <is>
          <t>BioLegend</t>
        </is>
      </c>
      <c r="V69" s="23">
        <f>VLOOKUP(P69,'Customer List'!B:C,2,)</f>
        <v/>
      </c>
      <c r="W69" s="40" t="n"/>
      <c r="X69" s="32" t="n">
        <v>45821</v>
      </c>
      <c r="Y69" s="23">
        <f>IF(X69="", "", X69-N69)</f>
        <v/>
      </c>
      <c r="Z69" s="23">
        <f>IF(N69="", "", TEXT(N69, "dddd"))</f>
        <v/>
      </c>
      <c r="AA69" s="23">
        <f>IF(X69="", "", TEXT(X69, "dddd"))</f>
        <v/>
      </c>
      <c r="AB69" s="23">
        <f>VLOOKUP(U69,'Currency Sheet'!A:C,3,)</f>
        <v/>
      </c>
      <c r="AC69" s="44">
        <f>VLOOKUP(P69,'Customer List'!B:D,3,)</f>
        <v/>
      </c>
    </row>
    <row r="70">
      <c r="A70" s="23">
        <f>A69+1</f>
        <v/>
      </c>
      <c r="B70" s="23" t="inlineStr">
        <is>
          <t>EED115898</t>
        </is>
      </c>
      <c r="C70" s="32" t="n">
        <v>45807</v>
      </c>
      <c r="D70" s="32" t="n">
        <v>45818</v>
      </c>
      <c r="E70" s="51" t="n">
        <v>92.40000000000001</v>
      </c>
      <c r="F70" s="51">
        <f>IF(AB70="DOLLAR",E70*88,E70)</f>
        <v/>
      </c>
      <c r="G70" s="62">
        <f>F70*J70</f>
        <v/>
      </c>
      <c r="H70" s="23" t="n">
        <v>100412</v>
      </c>
      <c r="I70" s="23" t="inlineStr">
        <is>
          <t>APC anti-mouse CD4 Antibody</t>
        </is>
      </c>
      <c r="J70" s="23" t="n">
        <v>1</v>
      </c>
      <c r="K70" s="23" t="n">
        <v>1</v>
      </c>
      <c r="L70" s="23">
        <f>J70-K70</f>
        <v/>
      </c>
      <c r="M70" s="23" t="inlineStr">
        <is>
          <t>T-426/25-26</t>
        </is>
      </c>
      <c r="N70" s="32" t="n">
        <v>45821</v>
      </c>
      <c r="O70" s="62" t="n">
        <v>11913</v>
      </c>
      <c r="P70" s="23" t="inlineStr">
        <is>
          <t>THSTI</t>
        </is>
      </c>
      <c r="Q70" s="23" t="inlineStr">
        <is>
          <t>BY HAND</t>
        </is>
      </c>
      <c r="R70" s="23" t="inlineStr">
        <is>
          <t>PRIYANKA MADAM</t>
        </is>
      </c>
      <c r="S70" s="63" t="n">
        <v>4</v>
      </c>
      <c r="T70" s="39" t="n"/>
      <c r="U70" s="23" t="inlineStr">
        <is>
          <t>BioLegend</t>
        </is>
      </c>
      <c r="V70" s="23">
        <f>VLOOKUP(P70,'Customer List'!B:C,2,)</f>
        <v/>
      </c>
      <c r="W70" s="40" t="n"/>
      <c r="X70" s="32" t="n">
        <v>45821</v>
      </c>
      <c r="Y70" s="23">
        <f>IF(X70="", "", X70-N70)</f>
        <v/>
      </c>
      <c r="Z70" s="23">
        <f>IF(N70="", "", TEXT(N70, "dddd"))</f>
        <v/>
      </c>
      <c r="AA70" s="23">
        <f>IF(X70="", "", TEXT(X70, "dddd"))</f>
        <v/>
      </c>
      <c r="AB70" s="23">
        <f>VLOOKUP(U70,'Currency Sheet'!A:C,3,)</f>
        <v/>
      </c>
      <c r="AC70" s="44">
        <f>VLOOKUP(P70,'Customer List'!B:D,3,)</f>
        <v/>
      </c>
    </row>
    <row r="71">
      <c r="A71" s="23">
        <f>A70+1</f>
        <v/>
      </c>
      <c r="B71" s="23" t="inlineStr">
        <is>
          <t>EED115898</t>
        </is>
      </c>
      <c r="C71" s="32" t="n">
        <v>45807</v>
      </c>
      <c r="D71" s="32" t="n">
        <v>45818</v>
      </c>
      <c r="E71" s="51" t="n">
        <v>64.34999999999999</v>
      </c>
      <c r="F71" s="51">
        <f>IF(AB71="DOLLAR",E71*88,E71)</f>
        <v/>
      </c>
      <c r="G71" s="62">
        <f>F71*J71</f>
        <v/>
      </c>
      <c r="H71" s="23" t="n">
        <v>100510</v>
      </c>
      <c r="I71" s="23" t="inlineStr">
        <is>
          <t>FITC anti-mouse CD4 Antibody</t>
        </is>
      </c>
      <c r="J71" s="23" t="n">
        <v>1</v>
      </c>
      <c r="K71" s="23" t="n">
        <v>1</v>
      </c>
      <c r="L71" s="23">
        <f>J71-K71</f>
        <v/>
      </c>
      <c r="M71" s="23" t="inlineStr">
        <is>
          <t>T-418/25-26</t>
        </is>
      </c>
      <c r="N71" s="32" t="n">
        <v>45820</v>
      </c>
      <c r="O71" s="62" t="n">
        <v>8464.5</v>
      </c>
      <c r="P71" s="23" t="inlineStr">
        <is>
          <t>ICGEB</t>
        </is>
      </c>
      <c r="Q71" s="23" t="inlineStr">
        <is>
          <t>BY HAND</t>
        </is>
      </c>
      <c r="R71" s="23" t="inlineStr">
        <is>
          <t>PRIYANKA MADAM</t>
        </is>
      </c>
      <c r="S71" s="63" t="n">
        <v>4</v>
      </c>
      <c r="T71" s="39" t="n"/>
      <c r="U71" s="23" t="inlineStr">
        <is>
          <t>BioLegend</t>
        </is>
      </c>
      <c r="V71" s="23">
        <f>VLOOKUP(P71,'Customer List'!B:C,2,)</f>
        <v/>
      </c>
      <c r="W71" s="40" t="n"/>
      <c r="X71" s="32" t="n">
        <v>45820</v>
      </c>
      <c r="Y71" s="23">
        <f>IF(X71="", "", X71-N71)</f>
        <v/>
      </c>
      <c r="Z71" s="23">
        <f>IF(N71="", "", TEXT(N71, "dddd"))</f>
        <v/>
      </c>
      <c r="AA71" s="23">
        <f>IF(X71="", "", TEXT(X71, "dddd"))</f>
        <v/>
      </c>
      <c r="AB71" s="23">
        <f>VLOOKUP(U71,'Currency Sheet'!A:C,3,)</f>
        <v/>
      </c>
      <c r="AC71" s="44">
        <f>VLOOKUP(P71,'Customer List'!B:D,3,)</f>
        <v/>
      </c>
    </row>
    <row r="72">
      <c r="A72" s="23">
        <f>A71+1</f>
        <v/>
      </c>
      <c r="B72" s="23" t="inlineStr">
        <is>
          <t>EED115898</t>
        </is>
      </c>
      <c r="C72" s="32" t="n">
        <v>45807</v>
      </c>
      <c r="D72" s="32" t="n">
        <v>45818</v>
      </c>
      <c r="E72" s="51" t="n">
        <v>165.9</v>
      </c>
      <c r="F72" s="51">
        <f>IF(AB72="DOLLAR",E72*88,E72)</f>
        <v/>
      </c>
      <c r="G72" s="62">
        <f>F72*J72</f>
        <v/>
      </c>
      <c r="H72" s="23" t="n">
        <v>100538</v>
      </c>
      <c r="I72" s="23" t="inlineStr">
        <is>
          <t>PerCP anti-mouse CD4 Antibody</t>
        </is>
      </c>
      <c r="J72" s="23" t="n">
        <v>2</v>
      </c>
      <c r="K72" s="23" t="n">
        <v>2</v>
      </c>
      <c r="L72" s="23">
        <f>J72-K72</f>
        <v/>
      </c>
      <c r="M72" s="23" t="inlineStr">
        <is>
          <t>T-426/25-26</t>
        </is>
      </c>
      <c r="N72" s="32" t="n">
        <v>45821</v>
      </c>
      <c r="O72" s="62" t="n">
        <v>42778.5</v>
      </c>
      <c r="P72" s="23" t="inlineStr">
        <is>
          <t>THSTI</t>
        </is>
      </c>
      <c r="Q72" s="23" t="inlineStr">
        <is>
          <t>BY HAND</t>
        </is>
      </c>
      <c r="R72" s="23" t="inlineStr">
        <is>
          <t>PRIYANKA MADAM</t>
        </is>
      </c>
      <c r="S72" s="63" t="n">
        <v>4</v>
      </c>
      <c r="T72" s="39" t="n"/>
      <c r="U72" s="23" t="inlineStr">
        <is>
          <t>BioLegend</t>
        </is>
      </c>
      <c r="V72" s="23">
        <f>VLOOKUP(P72,'Customer List'!B:C,2,)</f>
        <v/>
      </c>
      <c r="W72" s="40" t="n"/>
      <c r="X72" s="32" t="n">
        <v>45821</v>
      </c>
      <c r="Y72" s="23">
        <f>IF(X72="", "", X72-N72)</f>
        <v/>
      </c>
      <c r="Z72" s="23">
        <f>IF(N72="", "", TEXT(N72, "dddd"))</f>
        <v/>
      </c>
      <c r="AA72" s="23">
        <f>IF(X72="", "", TEXT(X72, "dddd"))</f>
        <v/>
      </c>
      <c r="AB72" s="23">
        <f>VLOOKUP(U72,'Currency Sheet'!A:C,3,)</f>
        <v/>
      </c>
      <c r="AC72" s="44">
        <f>VLOOKUP(P72,'Customer List'!B:D,3,)</f>
        <v/>
      </c>
    </row>
    <row r="73">
      <c r="A73" s="23">
        <f>A72+1</f>
        <v/>
      </c>
      <c r="B73" s="23" t="inlineStr">
        <is>
          <t>EED115898</t>
        </is>
      </c>
      <c r="C73" s="32" t="n">
        <v>45807</v>
      </c>
      <c r="D73" s="32" t="n">
        <v>45818</v>
      </c>
      <c r="E73" s="51" t="n">
        <v>66.95</v>
      </c>
      <c r="F73" s="51">
        <f>IF(AB73="DOLLAR",E73*88,E73)</f>
        <v/>
      </c>
      <c r="G73" s="62">
        <f>F73*J73</f>
        <v/>
      </c>
      <c r="H73" s="23" t="n">
        <v>100539</v>
      </c>
      <c r="I73" s="23" t="inlineStr">
        <is>
          <t>PerCP/Cyanine5.5 anti-mouse CD4 Antibody</t>
        </is>
      </c>
      <c r="J73" s="23" t="n">
        <v>1</v>
      </c>
      <c r="K73" s="23" t="n">
        <v>1</v>
      </c>
      <c r="L73" s="23">
        <f>J73-K73</f>
        <v/>
      </c>
      <c r="M73" s="23" t="inlineStr">
        <is>
          <t>T-418/25-26</t>
        </is>
      </c>
      <c r="N73" s="32" t="n">
        <v>45820</v>
      </c>
      <c r="O73" s="62" t="n">
        <v>8806.5</v>
      </c>
      <c r="P73" s="23" t="inlineStr">
        <is>
          <t>ICGEB</t>
        </is>
      </c>
      <c r="Q73" s="23" t="inlineStr">
        <is>
          <t>BY HAND</t>
        </is>
      </c>
      <c r="R73" s="23" t="inlineStr">
        <is>
          <t>PRIYANKA MADAM</t>
        </is>
      </c>
      <c r="S73" s="63" t="n">
        <v>4</v>
      </c>
      <c r="T73" s="39" t="n"/>
      <c r="U73" s="23" t="inlineStr">
        <is>
          <t>BioLegend</t>
        </is>
      </c>
      <c r="V73" s="23">
        <f>VLOOKUP(P73,'Customer List'!B:C,2,)</f>
        <v/>
      </c>
      <c r="W73" s="40" t="n"/>
      <c r="X73" s="32" t="n">
        <v>45820</v>
      </c>
      <c r="Y73" s="23">
        <f>IF(X73="", "", X73-N73)</f>
        <v/>
      </c>
      <c r="Z73" s="23">
        <f>IF(N73="", "", TEXT(N73, "dddd"))</f>
        <v/>
      </c>
      <c r="AA73" s="23">
        <f>IF(X73="", "", TEXT(X73, "dddd"))</f>
        <v/>
      </c>
      <c r="AB73" s="23">
        <f>VLOOKUP(U73,'Currency Sheet'!A:C,3,)</f>
        <v/>
      </c>
      <c r="AC73" s="44">
        <f>VLOOKUP(P73,'Customer List'!B:D,3,)</f>
        <v/>
      </c>
    </row>
    <row r="74">
      <c r="A74" s="23">
        <f>A73+1</f>
        <v/>
      </c>
      <c r="B74" s="23" t="inlineStr">
        <is>
          <t>EED115898</t>
        </is>
      </c>
      <c r="C74" s="32" t="n">
        <v>45807</v>
      </c>
      <c r="D74" s="32" t="n">
        <v>45818</v>
      </c>
      <c r="E74" s="51" t="n">
        <v>204.75</v>
      </c>
      <c r="F74" s="51">
        <f>IF(AB74="DOLLAR",E74*88,E74)</f>
        <v/>
      </c>
      <c r="G74" s="62">
        <f>F74*J74</f>
        <v/>
      </c>
      <c r="H74" s="23" t="n">
        <v>100552</v>
      </c>
      <c r="I74" s="23" t="inlineStr">
        <is>
          <t>Brilliant Violet 785™ anti-mouse CD4 Antibody</t>
        </is>
      </c>
      <c r="J74" s="23" t="n">
        <v>1</v>
      </c>
      <c r="K74" s="23" t="n">
        <v>1</v>
      </c>
      <c r="L74" s="23">
        <f>J74-K74</f>
        <v/>
      </c>
      <c r="M74" s="23" t="inlineStr">
        <is>
          <t>T-425/25-26</t>
        </is>
      </c>
      <c r="N74" s="32" t="n">
        <v>45821</v>
      </c>
      <c r="O74" s="62" t="n">
        <v>23341.5</v>
      </c>
      <c r="P74" s="23" t="inlineStr">
        <is>
          <t>THSTI</t>
        </is>
      </c>
      <c r="Q74" s="23" t="inlineStr">
        <is>
          <t>BY HAND</t>
        </is>
      </c>
      <c r="R74" s="23" t="inlineStr">
        <is>
          <t>PRIYANKA MADAM</t>
        </is>
      </c>
      <c r="S74" s="63" t="n">
        <v>4</v>
      </c>
      <c r="T74" s="39" t="n"/>
      <c r="U74" s="23" t="inlineStr">
        <is>
          <t>BioLegend</t>
        </is>
      </c>
      <c r="V74" s="23">
        <f>VLOOKUP(P74,'Customer List'!B:C,2,)</f>
        <v/>
      </c>
      <c r="W74" s="40" t="n"/>
      <c r="X74" s="32" t="n">
        <v>45821</v>
      </c>
      <c r="Y74" s="23">
        <f>IF(X74="", "", X74-N74)</f>
        <v/>
      </c>
      <c r="Z74" s="23">
        <f>IF(N74="", "", TEXT(N74, "dddd"))</f>
        <v/>
      </c>
      <c r="AA74" s="23">
        <f>IF(X74="", "", TEXT(X74, "dddd"))</f>
        <v/>
      </c>
      <c r="AB74" s="23">
        <f>VLOOKUP(U74,'Currency Sheet'!A:C,3,)</f>
        <v/>
      </c>
      <c r="AC74" s="44">
        <f>VLOOKUP(P74,'Customer List'!B:D,3,)</f>
        <v/>
      </c>
    </row>
    <row r="75">
      <c r="A75" s="23">
        <f>A74+1</f>
        <v/>
      </c>
      <c r="B75" s="23" t="inlineStr">
        <is>
          <t>EED115898</t>
        </is>
      </c>
      <c r="C75" s="32" t="n">
        <v>45807</v>
      </c>
      <c r="D75" s="32" t="n">
        <v>45818</v>
      </c>
      <c r="E75" s="51" t="n">
        <v>69.3</v>
      </c>
      <c r="F75" s="51">
        <f>IF(AB75="DOLLAR",E75*88,E75)</f>
        <v/>
      </c>
      <c r="G75" s="62">
        <f>F75*J75</f>
        <v/>
      </c>
      <c r="H75" s="23" t="n">
        <v>100706</v>
      </c>
      <c r="I75" s="23" t="inlineStr">
        <is>
          <t>FITC anti-mouse CD8a Antibody</t>
        </is>
      </c>
      <c r="J75" s="23" t="n">
        <v>1</v>
      </c>
      <c r="K75" s="23" t="n">
        <v>1</v>
      </c>
      <c r="L75" s="23">
        <f>J75-K75</f>
        <v/>
      </c>
      <c r="M75" s="23" t="inlineStr">
        <is>
          <t>T-426/25-26</t>
        </is>
      </c>
      <c r="N75" s="32" t="n">
        <v>45821</v>
      </c>
      <c r="O75" s="62" t="n">
        <v>8934.75</v>
      </c>
      <c r="P75" s="23" t="inlineStr">
        <is>
          <t>THSTI</t>
        </is>
      </c>
      <c r="Q75" s="23" t="inlineStr">
        <is>
          <t>BY HAND</t>
        </is>
      </c>
      <c r="R75" s="23" t="inlineStr">
        <is>
          <t>PRIYANKA MADAM</t>
        </is>
      </c>
      <c r="S75" s="63" t="n">
        <v>4</v>
      </c>
      <c r="T75" s="39" t="n"/>
      <c r="U75" s="23" t="inlineStr">
        <is>
          <t>BioLegend</t>
        </is>
      </c>
      <c r="V75" s="23">
        <f>VLOOKUP(P75,'Customer List'!B:C,2,)</f>
        <v/>
      </c>
      <c r="W75" s="40" t="n"/>
      <c r="X75" s="32" t="n">
        <v>45821</v>
      </c>
      <c r="Y75" s="23">
        <f>IF(X75="", "", X75-N75)</f>
        <v/>
      </c>
      <c r="Z75" s="23">
        <f>IF(N75="", "", TEXT(N75, "dddd"))</f>
        <v/>
      </c>
      <c r="AA75" s="23">
        <f>IF(X75="", "", TEXT(X75, "dddd"))</f>
        <v/>
      </c>
      <c r="AB75" s="23">
        <f>VLOOKUP(U75,'Currency Sheet'!A:C,3,)</f>
        <v/>
      </c>
      <c r="AC75" s="44">
        <f>VLOOKUP(P75,'Customer List'!B:D,3,)</f>
        <v/>
      </c>
    </row>
    <row r="76">
      <c r="A76" s="23">
        <f>A75+1</f>
        <v/>
      </c>
      <c r="B76" s="23" t="inlineStr">
        <is>
          <t>EED115898</t>
        </is>
      </c>
      <c r="C76" s="32" t="n">
        <v>45807</v>
      </c>
      <c r="D76" s="32" t="n">
        <v>45818</v>
      </c>
      <c r="E76" s="51" t="n">
        <v>145.125</v>
      </c>
      <c r="F76" s="51">
        <f>IF(AB76="DOLLAR",E76*88,E76)</f>
        <v/>
      </c>
      <c r="G76" s="62">
        <f>F76*J76</f>
        <v/>
      </c>
      <c r="H76" s="23" t="n">
        <v>100714</v>
      </c>
      <c r="I76" s="23" t="inlineStr">
        <is>
          <t>APC/Cyanine7 anti-mouse CD8a Antibody</t>
        </is>
      </c>
      <c r="J76" s="23" t="n">
        <v>1</v>
      </c>
      <c r="K76" s="23" t="n">
        <v>1</v>
      </c>
      <c r="L76" s="23">
        <f>J76-K76</f>
        <v/>
      </c>
      <c r="M76" s="23" t="inlineStr">
        <is>
          <t>T-418/25-26</t>
        </is>
      </c>
      <c r="N76" s="32" t="n">
        <v>45820</v>
      </c>
      <c r="O76" s="62" t="n">
        <v>18382.5</v>
      </c>
      <c r="P76" s="23" t="inlineStr">
        <is>
          <t>ICGEB</t>
        </is>
      </c>
      <c r="Q76" s="23" t="inlineStr">
        <is>
          <t>BY HAND</t>
        </is>
      </c>
      <c r="R76" s="23" t="inlineStr">
        <is>
          <t>PRIYANKA MADAM</t>
        </is>
      </c>
      <c r="S76" s="63" t="n">
        <v>4</v>
      </c>
      <c r="T76" s="39" t="n"/>
      <c r="U76" s="23" t="inlineStr">
        <is>
          <t>BioLegend</t>
        </is>
      </c>
      <c r="V76" s="23">
        <f>VLOOKUP(P76,'Customer List'!B:C,2,)</f>
        <v/>
      </c>
      <c r="W76" s="40" t="n"/>
      <c r="X76" s="32" t="n">
        <v>45820</v>
      </c>
      <c r="Y76" s="23">
        <f>IF(X76="", "", X76-N76)</f>
        <v/>
      </c>
      <c r="Z76" s="23">
        <f>IF(N76="", "", TEXT(N76, "dddd"))</f>
        <v/>
      </c>
      <c r="AA76" s="23">
        <f>IF(X76="", "", TEXT(X76, "dddd"))</f>
        <v/>
      </c>
      <c r="AB76" s="23">
        <f>VLOOKUP(U76,'Currency Sheet'!A:C,3,)</f>
        <v/>
      </c>
      <c r="AC76" s="44">
        <f>VLOOKUP(P76,'Customer List'!B:D,3,)</f>
        <v/>
      </c>
    </row>
    <row r="77">
      <c r="A77" s="23">
        <f>A76+1</f>
        <v/>
      </c>
      <c r="B77" s="23" t="inlineStr">
        <is>
          <t>EED115898</t>
        </is>
      </c>
      <c r="C77" s="32" t="n">
        <v>45807</v>
      </c>
      <c r="D77" s="32" t="n">
        <v>45818</v>
      </c>
      <c r="E77" s="51" t="n">
        <v>145.125</v>
      </c>
      <c r="F77" s="51">
        <f>IF(AB77="DOLLAR",E77*88,E77)</f>
        <v/>
      </c>
      <c r="G77" s="62">
        <f>F77*J77</f>
        <v/>
      </c>
      <c r="H77" s="23" t="n">
        <v>100714</v>
      </c>
      <c r="I77" s="23" t="inlineStr">
        <is>
          <t>APC/Cyanine7 anti-mouse CD8a Antibody</t>
        </is>
      </c>
      <c r="J77" s="23" t="n">
        <v>1</v>
      </c>
      <c r="K77" s="23" t="n">
        <v>1</v>
      </c>
      <c r="L77" s="23">
        <f>J77-K77</f>
        <v/>
      </c>
      <c r="M77" s="23" t="inlineStr">
        <is>
          <t>T-425/25-26</t>
        </is>
      </c>
      <c r="N77" s="32" t="n">
        <v>45821</v>
      </c>
      <c r="O77" s="62" t="n">
        <v>18382.5</v>
      </c>
      <c r="P77" s="23" t="inlineStr">
        <is>
          <t>THSTI</t>
        </is>
      </c>
      <c r="Q77" s="23" t="inlineStr">
        <is>
          <t>BY HAND</t>
        </is>
      </c>
      <c r="R77" s="23" t="inlineStr">
        <is>
          <t>PRIYANKA MADAM</t>
        </is>
      </c>
      <c r="S77" s="63" t="n">
        <v>4</v>
      </c>
      <c r="T77" s="39" t="n"/>
      <c r="U77" s="23" t="inlineStr">
        <is>
          <t>BioLegend</t>
        </is>
      </c>
      <c r="V77" s="23">
        <f>VLOOKUP(P77,'Customer List'!B:C,2,)</f>
        <v/>
      </c>
      <c r="W77" s="40" t="n"/>
      <c r="X77" s="32" t="n">
        <v>45821</v>
      </c>
      <c r="Y77" s="23">
        <f>IF(X77="", "", X77-N77)</f>
        <v/>
      </c>
      <c r="Z77" s="23">
        <f>IF(N77="", "", TEXT(N77, "dddd"))</f>
        <v/>
      </c>
      <c r="AA77" s="23">
        <f>IF(X77="", "", TEXT(X77, "dddd"))</f>
        <v/>
      </c>
      <c r="AB77" s="23">
        <f>VLOOKUP(U77,'Currency Sheet'!A:C,3,)</f>
        <v/>
      </c>
      <c r="AC77" s="44">
        <f>VLOOKUP(P77,'Customer List'!B:D,3,)</f>
        <v/>
      </c>
    </row>
    <row r="78">
      <c r="A78" s="23">
        <f>A77+1</f>
        <v/>
      </c>
      <c r="B78" s="23" t="inlineStr">
        <is>
          <t>EED115898</t>
        </is>
      </c>
      <c r="C78" s="32" t="n">
        <v>45807</v>
      </c>
      <c r="D78" s="32" t="n">
        <v>45818</v>
      </c>
      <c r="E78" s="51" t="n">
        <v>138.6</v>
      </c>
      <c r="F78" s="51">
        <f>IF(AB78="DOLLAR",E78*88,E78)</f>
        <v/>
      </c>
      <c r="G78" s="62">
        <f>F78*J78</f>
        <v/>
      </c>
      <c r="H78" s="23" t="n">
        <v>100722</v>
      </c>
      <c r="I78" s="23" t="inlineStr">
        <is>
          <t>PE/Cy7 anti-mouse CD8a Antibody</t>
        </is>
      </c>
      <c r="J78" s="23" t="n">
        <v>1</v>
      </c>
      <c r="K78" s="23" t="n">
        <v>1</v>
      </c>
      <c r="L78" s="23">
        <f>J78-K78</f>
        <v/>
      </c>
      <c r="M78" s="23" t="inlineStr">
        <is>
          <t>T-426/25-26</t>
        </is>
      </c>
      <c r="N78" s="32" t="n">
        <v>45821</v>
      </c>
      <c r="O78" s="62" t="n">
        <v>17869.5</v>
      </c>
      <c r="P78" s="23" t="inlineStr">
        <is>
          <t>THSTI</t>
        </is>
      </c>
      <c r="Q78" s="23" t="inlineStr">
        <is>
          <t>BY HAND</t>
        </is>
      </c>
      <c r="R78" s="23" t="inlineStr">
        <is>
          <t>PRIYANKA MADAM</t>
        </is>
      </c>
      <c r="S78" s="63" t="n">
        <v>4</v>
      </c>
      <c r="T78" s="39" t="n"/>
      <c r="U78" s="23" t="inlineStr">
        <is>
          <t>BioLegend</t>
        </is>
      </c>
      <c r="V78" s="23">
        <f>VLOOKUP(P78,'Customer List'!B:C,2,)</f>
        <v/>
      </c>
      <c r="W78" s="40" t="n"/>
      <c r="X78" s="32" t="n">
        <v>45821</v>
      </c>
      <c r="Y78" s="23">
        <f>IF(X78="", "", X78-N78)</f>
        <v/>
      </c>
      <c r="Z78" s="23">
        <f>IF(N78="", "", TEXT(N78, "dddd"))</f>
        <v/>
      </c>
      <c r="AA78" s="23">
        <f>IF(X78="", "", TEXT(X78, "dddd"))</f>
        <v/>
      </c>
      <c r="AB78" s="23">
        <f>VLOOKUP(U78,'Currency Sheet'!A:C,3,)</f>
        <v/>
      </c>
      <c r="AC78" s="44">
        <f>VLOOKUP(P78,'Customer List'!B:D,3,)</f>
        <v/>
      </c>
    </row>
    <row r="79">
      <c r="A79" s="23">
        <f>A78+1</f>
        <v/>
      </c>
      <c r="B79" s="23" t="inlineStr">
        <is>
          <t>EED115898</t>
        </is>
      </c>
      <c r="C79" s="32" t="n">
        <v>45807</v>
      </c>
      <c r="D79" s="32" t="n">
        <v>45818</v>
      </c>
      <c r="E79" s="51" t="n">
        <v>39.2</v>
      </c>
      <c r="F79" s="51">
        <f>IF(AB79="DOLLAR",E79*88,E79)</f>
        <v/>
      </c>
      <c r="G79" s="62">
        <f>F79*J79</f>
        <v/>
      </c>
      <c r="H79" s="23" t="n">
        <v>101207</v>
      </c>
      <c r="I79" s="23" t="inlineStr">
        <is>
          <t>PE anti-mouse/human CD11b Antibody</t>
        </is>
      </c>
      <c r="J79" s="23" t="n">
        <v>1</v>
      </c>
      <c r="K79" s="23" t="n">
        <v>1</v>
      </c>
      <c r="L79" s="23">
        <f>J79-K79</f>
        <v/>
      </c>
      <c r="M79" s="23" t="inlineStr">
        <is>
          <t>DC-54/25-26</t>
        </is>
      </c>
      <c r="N79" s="32" t="n">
        <v>45818</v>
      </c>
      <c r="O79" s="62" t="n">
        <v>0</v>
      </c>
      <c r="P79" s="23" t="inlineStr">
        <is>
          <t>IGIB</t>
        </is>
      </c>
      <c r="Q79" s="23" t="inlineStr">
        <is>
          <t>BY HAND</t>
        </is>
      </c>
      <c r="R79" s="23" t="inlineStr">
        <is>
          <t>PRIYANKA MADAM</t>
        </is>
      </c>
      <c r="S79" s="63" t="n">
        <v>4</v>
      </c>
      <c r="T79" s="39" t="inlineStr">
        <is>
          <t>FOC (PRIYANKA MADAM)</t>
        </is>
      </c>
      <c r="U79" s="23" t="inlineStr">
        <is>
          <t>BioLegend</t>
        </is>
      </c>
      <c r="V79" s="23">
        <f>VLOOKUP(P79,'Customer List'!B:C,2,)</f>
        <v/>
      </c>
      <c r="W79" s="40" t="n"/>
      <c r="X79" s="32" t="n">
        <v>45818</v>
      </c>
      <c r="Y79" s="23">
        <f>IF(X79="", "", X79-N79)</f>
        <v/>
      </c>
      <c r="Z79" s="23">
        <f>IF(N79="", "", TEXT(N79, "dddd"))</f>
        <v/>
      </c>
      <c r="AA79" s="23">
        <f>IF(X79="", "", TEXT(X79, "dddd"))</f>
        <v/>
      </c>
      <c r="AB79" s="23">
        <f>VLOOKUP(U79,'Currency Sheet'!A:C,3,)</f>
        <v/>
      </c>
      <c r="AC79" s="44">
        <f>VLOOKUP(P79,'Customer List'!B:D,3,)</f>
        <v/>
      </c>
    </row>
    <row r="80">
      <c r="A80" s="23">
        <f>A79+1</f>
        <v/>
      </c>
      <c r="B80" s="23" t="inlineStr">
        <is>
          <t>EED115898</t>
        </is>
      </c>
      <c r="C80" s="32" t="n">
        <v>45807</v>
      </c>
      <c r="D80" s="32" t="n">
        <v>45818</v>
      </c>
      <c r="E80" s="51" t="n">
        <v>147.7</v>
      </c>
      <c r="F80" s="51">
        <f>IF(AB80="DOLLAR",E80*88,E80)</f>
        <v/>
      </c>
      <c r="G80" s="62">
        <f>F80*J80</f>
        <v/>
      </c>
      <c r="H80" s="23" t="n">
        <v>101216</v>
      </c>
      <c r="I80" s="23" t="inlineStr">
        <is>
          <t>PE/Cyanine7 anti-mouse/human CD11b Antibody</t>
        </is>
      </c>
      <c r="J80" s="23" t="n">
        <v>1</v>
      </c>
      <c r="K80" s="23" t="n">
        <v>1</v>
      </c>
      <c r="L80" s="23">
        <f>J80-K80</f>
        <v/>
      </c>
      <c r="M80" s="23" t="inlineStr">
        <is>
          <t>T-426/25-26</t>
        </is>
      </c>
      <c r="N80" s="32" t="n">
        <v>45821</v>
      </c>
      <c r="O80" s="62" t="n">
        <v>19042.75</v>
      </c>
      <c r="P80" s="23" t="inlineStr">
        <is>
          <t>THSTI</t>
        </is>
      </c>
      <c r="Q80" s="23" t="inlineStr">
        <is>
          <t>BY HAND</t>
        </is>
      </c>
      <c r="R80" s="23" t="inlineStr">
        <is>
          <t>PRIYANKA MADAM</t>
        </is>
      </c>
      <c r="S80" s="63" t="n">
        <v>4</v>
      </c>
      <c r="T80" s="39" t="n"/>
      <c r="U80" s="23" t="inlineStr">
        <is>
          <t>BioLegend</t>
        </is>
      </c>
      <c r="V80" s="23">
        <f>VLOOKUP(P80,'Customer List'!B:C,2,)</f>
        <v/>
      </c>
      <c r="W80" s="40" t="n"/>
      <c r="X80" s="32" t="n">
        <v>45821</v>
      </c>
      <c r="Y80" s="23">
        <f>IF(X80="", "", X80-N80)</f>
        <v/>
      </c>
      <c r="Z80" s="23">
        <f>IF(N80="", "", TEXT(N80, "dddd"))</f>
        <v/>
      </c>
      <c r="AA80" s="23">
        <f>IF(X80="", "", TEXT(X80, "dddd"))</f>
        <v/>
      </c>
      <c r="AB80" s="23">
        <f>VLOOKUP(U80,'Currency Sheet'!A:C,3,)</f>
        <v/>
      </c>
      <c r="AC80" s="44">
        <f>VLOOKUP(P80,'Customer List'!B:D,3,)</f>
        <v/>
      </c>
    </row>
    <row r="81">
      <c r="A81" s="23">
        <f>A80+1</f>
        <v/>
      </c>
      <c r="B81" s="23" t="inlineStr">
        <is>
          <t>EED115898</t>
        </is>
      </c>
      <c r="C81" s="32" t="n">
        <v>45807</v>
      </c>
      <c r="D81" s="32" t="n">
        <v>45818</v>
      </c>
      <c r="E81" s="51" t="n">
        <v>140.4</v>
      </c>
      <c r="F81" s="51">
        <f>IF(AB81="DOLLAR",E81*88,E81)</f>
        <v/>
      </c>
      <c r="G81" s="62">
        <f>F81*J81</f>
        <v/>
      </c>
      <c r="H81" s="23" t="n">
        <v>101226</v>
      </c>
      <c r="I81" s="23" t="inlineStr">
        <is>
          <t>APC/Cy7 anti-mouse/human CD11b Antibody</t>
        </is>
      </c>
      <c r="J81" s="23" t="n">
        <v>1</v>
      </c>
      <c r="K81" s="23" t="n">
        <v>1</v>
      </c>
      <c r="L81" s="23">
        <f>J81-K81</f>
        <v/>
      </c>
      <c r="M81" s="23" t="inlineStr">
        <is>
          <t>T-418/25-26</t>
        </is>
      </c>
      <c r="N81" s="32" t="n">
        <v>45820</v>
      </c>
      <c r="O81" s="62" t="n">
        <v>18468</v>
      </c>
      <c r="P81" s="23" t="inlineStr">
        <is>
          <t>ICGEB</t>
        </is>
      </c>
      <c r="Q81" s="23" t="inlineStr">
        <is>
          <t>BY HAND</t>
        </is>
      </c>
      <c r="R81" s="23" t="inlineStr">
        <is>
          <t>PRIYANKA MADAM</t>
        </is>
      </c>
      <c r="S81" s="63" t="n">
        <v>4</v>
      </c>
      <c r="T81" s="39" t="n"/>
      <c r="U81" s="23" t="inlineStr">
        <is>
          <t>BioLegend</t>
        </is>
      </c>
      <c r="V81" s="23">
        <f>VLOOKUP(P81,'Customer List'!B:C,2,)</f>
        <v/>
      </c>
      <c r="W81" s="40" t="n"/>
      <c r="X81" s="32" t="n">
        <v>45820</v>
      </c>
      <c r="Y81" s="23">
        <f>IF(X81="", "", X81-N81)</f>
        <v/>
      </c>
      <c r="Z81" s="23">
        <f>IF(N81="", "", TEXT(N81, "dddd"))</f>
        <v/>
      </c>
      <c r="AA81" s="23">
        <f>IF(X81="", "", TEXT(X81, "dddd"))</f>
        <v/>
      </c>
      <c r="AB81" s="23">
        <f>VLOOKUP(U81,'Currency Sheet'!A:C,3,)</f>
        <v/>
      </c>
      <c r="AC81" s="44">
        <f>VLOOKUP(P81,'Customer List'!B:D,3,)</f>
        <v/>
      </c>
    </row>
    <row r="82">
      <c r="A82" s="23">
        <f>A81+1</f>
        <v/>
      </c>
      <c r="B82" s="23" t="inlineStr">
        <is>
          <t>EED115898</t>
        </is>
      </c>
      <c r="C82" s="32" t="n">
        <v>45807</v>
      </c>
      <c r="D82" s="32" t="n">
        <v>45818</v>
      </c>
      <c r="E82" s="51" t="n">
        <v>101.4</v>
      </c>
      <c r="F82" s="51">
        <f>IF(AB82="DOLLAR",E82*88,E82)</f>
        <v/>
      </c>
      <c r="G82" s="62">
        <f>F82*J82</f>
        <v/>
      </c>
      <c r="H82" s="23" t="n">
        <v>102012</v>
      </c>
      <c r="I82" s="23" t="inlineStr">
        <is>
          <t>APC anti-mouse CD25 Antibody</t>
        </is>
      </c>
      <c r="J82" s="23" t="n">
        <v>1</v>
      </c>
      <c r="K82" s="23" t="n">
        <v>1</v>
      </c>
      <c r="L82" s="23">
        <f>J82-K82</f>
        <v/>
      </c>
      <c r="M82" s="23" t="inlineStr">
        <is>
          <t>T-418/25-26</t>
        </is>
      </c>
      <c r="N82" s="32" t="n">
        <v>45820</v>
      </c>
      <c r="O82" s="62" t="n">
        <v>13338</v>
      </c>
      <c r="P82" s="23" t="inlineStr">
        <is>
          <t>ICGEB</t>
        </is>
      </c>
      <c r="Q82" s="23" t="inlineStr">
        <is>
          <t>BY HAND</t>
        </is>
      </c>
      <c r="R82" s="23" t="inlineStr">
        <is>
          <t>PRIYANKA MADAM</t>
        </is>
      </c>
      <c r="S82" s="63" t="n">
        <v>4</v>
      </c>
      <c r="T82" s="39" t="n"/>
      <c r="U82" s="23" t="inlineStr">
        <is>
          <t>BioLegend</t>
        </is>
      </c>
      <c r="V82" s="23">
        <f>VLOOKUP(P82,'Customer List'!B:C,2,)</f>
        <v/>
      </c>
      <c r="W82" s="40" t="n"/>
      <c r="X82" s="32" t="n">
        <v>45820</v>
      </c>
      <c r="Y82" s="23">
        <f>IF(X82="", "", X82-N82)</f>
        <v/>
      </c>
      <c r="Z82" s="23">
        <f>IF(N82="", "", TEXT(N82, "dddd"))</f>
        <v/>
      </c>
      <c r="AA82" s="23">
        <f>IF(X82="", "", TEXT(X82, "dddd"))</f>
        <v/>
      </c>
      <c r="AB82" s="23">
        <f>VLOOKUP(U82,'Currency Sheet'!A:C,3,)</f>
        <v/>
      </c>
      <c r="AC82" s="44">
        <f>VLOOKUP(P82,'Customer List'!B:D,3,)</f>
        <v/>
      </c>
    </row>
    <row r="83">
      <c r="A83" s="23">
        <f>A82+1</f>
        <v/>
      </c>
      <c r="B83" s="23" t="inlineStr">
        <is>
          <t>EED115898</t>
        </is>
      </c>
      <c r="C83" s="32" t="n">
        <v>45807</v>
      </c>
      <c r="D83" s="32" t="n">
        <v>45818</v>
      </c>
      <c r="E83" s="51" t="n">
        <v>82.55</v>
      </c>
      <c r="F83" s="51">
        <f>IF(AB83="DOLLAR",E83*88,E83)</f>
        <v/>
      </c>
      <c r="G83" s="62">
        <f>F83*J83</f>
        <v/>
      </c>
      <c r="H83" s="23" t="n">
        <v>102102</v>
      </c>
      <c r="I83" s="23" t="inlineStr">
        <is>
          <t>Purified anti-mouse CD28 Antibody</t>
        </is>
      </c>
      <c r="J83" s="23" t="n">
        <v>2</v>
      </c>
      <c r="K83" s="23" t="n">
        <v>2</v>
      </c>
      <c r="L83" s="23">
        <f>J83-K83</f>
        <v/>
      </c>
      <c r="M83" s="23" t="inlineStr">
        <is>
          <t>T-418/25-26</t>
        </is>
      </c>
      <c r="N83" s="32" t="n">
        <v>45820</v>
      </c>
      <c r="O83" s="62" t="n">
        <v>21717</v>
      </c>
      <c r="P83" s="23" t="inlineStr">
        <is>
          <t>ICGEB</t>
        </is>
      </c>
      <c r="Q83" s="23" t="inlineStr">
        <is>
          <t>BY HAND</t>
        </is>
      </c>
      <c r="R83" s="23" t="inlineStr">
        <is>
          <t>PRIYANKA MADAM</t>
        </is>
      </c>
      <c r="S83" s="63" t="n">
        <v>4</v>
      </c>
      <c r="T83" s="39" t="n"/>
      <c r="U83" s="23" t="inlineStr">
        <is>
          <t>BioLegend</t>
        </is>
      </c>
      <c r="V83" s="23">
        <f>VLOOKUP(P83,'Customer List'!B:C,2,)</f>
        <v/>
      </c>
      <c r="W83" s="40" t="n"/>
      <c r="X83" s="32" t="n">
        <v>45820</v>
      </c>
      <c r="Y83" s="23">
        <f>IF(X83="", "", X83-N83)</f>
        <v/>
      </c>
      <c r="Z83" s="23">
        <f>IF(N83="", "", TEXT(N83, "dddd"))</f>
        <v/>
      </c>
      <c r="AA83" s="23">
        <f>IF(X83="", "", TEXT(X83, "dddd"))</f>
        <v/>
      </c>
      <c r="AB83" s="23">
        <f>VLOOKUP(U83,'Currency Sheet'!A:C,3,)</f>
        <v/>
      </c>
      <c r="AC83" s="44">
        <f>VLOOKUP(P83,'Customer List'!B:D,3,)</f>
        <v/>
      </c>
    </row>
    <row r="84">
      <c r="A84" s="23">
        <f>A83+1</f>
        <v/>
      </c>
      <c r="B84" s="23" t="inlineStr">
        <is>
          <t>EED115898</t>
        </is>
      </c>
      <c r="C84" s="32" t="n">
        <v>45807</v>
      </c>
      <c r="D84" s="32" t="n">
        <v>45818</v>
      </c>
      <c r="E84" s="51" t="n">
        <v>77</v>
      </c>
      <c r="F84" s="51">
        <f>IF(AB84="DOLLAR",E84*88,E84)</f>
        <v/>
      </c>
      <c r="G84" s="62">
        <f>F84*J84</f>
        <v/>
      </c>
      <c r="H84" s="23" t="n">
        <v>103006</v>
      </c>
      <c r="I84" s="23" t="inlineStr">
        <is>
          <t>FITC anti-mouse/human CD44 Antibody</t>
        </is>
      </c>
      <c r="J84" s="23" t="n">
        <v>1</v>
      </c>
      <c r="K84" s="23" t="n">
        <v>1</v>
      </c>
      <c r="L84" s="23">
        <f>J84-K84</f>
        <v/>
      </c>
      <c r="M84" s="23" t="inlineStr">
        <is>
          <t>T-425/25-26</t>
        </is>
      </c>
      <c r="N84" s="32" t="n">
        <v>45821</v>
      </c>
      <c r="O84" s="62" t="n">
        <v>9405</v>
      </c>
      <c r="P84" s="23" t="inlineStr">
        <is>
          <t>THSTI</t>
        </is>
      </c>
      <c r="Q84" s="23" t="inlineStr">
        <is>
          <t>BY HAND</t>
        </is>
      </c>
      <c r="R84" s="23" t="inlineStr">
        <is>
          <t>PRIYANKA MADAM</t>
        </is>
      </c>
      <c r="S84" s="63" t="n">
        <v>4</v>
      </c>
      <c r="T84" s="39" t="n"/>
      <c r="U84" s="23" t="inlineStr">
        <is>
          <t>BioLegend</t>
        </is>
      </c>
      <c r="V84" s="23">
        <f>VLOOKUP(P84,'Customer List'!B:C,2,)</f>
        <v/>
      </c>
      <c r="W84" s="40" t="n"/>
      <c r="X84" s="32" t="n">
        <v>45821</v>
      </c>
      <c r="Y84" s="23">
        <f>IF(X84="", "", X84-N84)</f>
        <v/>
      </c>
      <c r="Z84" s="23">
        <f>IF(N84="", "", TEXT(N84, "dddd"))</f>
        <v/>
      </c>
      <c r="AA84" s="23">
        <f>IF(X84="", "", TEXT(X84, "dddd"))</f>
        <v/>
      </c>
      <c r="AB84" s="23">
        <f>VLOOKUP(U84,'Currency Sheet'!A:C,3,)</f>
        <v/>
      </c>
      <c r="AC84" s="44">
        <f>VLOOKUP(P84,'Customer List'!B:D,3,)</f>
        <v/>
      </c>
    </row>
    <row r="85">
      <c r="A85" s="23">
        <f>A84+1</f>
        <v/>
      </c>
      <c r="B85" s="23" t="inlineStr">
        <is>
          <t>EED115898</t>
        </is>
      </c>
      <c r="C85" s="32" t="n">
        <v>45807</v>
      </c>
      <c r="D85" s="32" t="n">
        <v>45818</v>
      </c>
      <c r="E85" s="51" t="n">
        <v>94.90000000000001</v>
      </c>
      <c r="F85" s="51">
        <f>IF(AB85="DOLLAR",E85*88,E85)</f>
        <v/>
      </c>
      <c r="G85" s="62">
        <f>F85*J85</f>
        <v/>
      </c>
      <c r="H85" s="23" t="n">
        <v>103008</v>
      </c>
      <c r="I85" s="23" t="inlineStr">
        <is>
          <t>PE anti-mouse/human CD44 Antibody</t>
        </is>
      </c>
      <c r="J85" s="23" t="n">
        <v>1</v>
      </c>
      <c r="K85" s="23" t="n">
        <v>1</v>
      </c>
      <c r="L85" s="23">
        <f>J85-K85</f>
        <v/>
      </c>
      <c r="M85" s="23" t="inlineStr">
        <is>
          <t>T-418/25-26</t>
        </is>
      </c>
      <c r="N85" s="32" t="n">
        <v>45820</v>
      </c>
      <c r="O85" s="62" t="n">
        <v>12483</v>
      </c>
      <c r="P85" s="23" t="inlineStr">
        <is>
          <t>ICGEB</t>
        </is>
      </c>
      <c r="Q85" s="23" t="inlineStr">
        <is>
          <t>BY HAND</t>
        </is>
      </c>
      <c r="R85" s="23" t="inlineStr">
        <is>
          <t>PRIYANKA MADAM</t>
        </is>
      </c>
      <c r="S85" s="63" t="n">
        <v>4</v>
      </c>
      <c r="T85" s="39" t="n"/>
      <c r="U85" s="23" t="inlineStr">
        <is>
          <t>BioLegend</t>
        </is>
      </c>
      <c r="V85" s="23">
        <f>VLOOKUP(P85,'Customer List'!B:C,2,)</f>
        <v/>
      </c>
      <c r="W85" s="40" t="n"/>
      <c r="X85" s="32" t="n">
        <v>45820</v>
      </c>
      <c r="Y85" s="23">
        <f>IF(X85="", "", X85-N85)</f>
        <v/>
      </c>
      <c r="Z85" s="23">
        <f>IF(N85="", "", TEXT(N85, "dddd"))</f>
        <v/>
      </c>
      <c r="AA85" s="23">
        <f>IF(X85="", "", TEXT(X85, "dddd"))</f>
        <v/>
      </c>
      <c r="AB85" s="23">
        <f>VLOOKUP(U85,'Currency Sheet'!A:C,3,)</f>
        <v/>
      </c>
      <c r="AC85" s="44">
        <f>VLOOKUP(P85,'Customer List'!B:D,3,)</f>
        <v/>
      </c>
    </row>
    <row r="86">
      <c r="A86" s="23">
        <f>A85+1</f>
        <v/>
      </c>
      <c r="B86" s="23" t="inlineStr">
        <is>
          <t>EED115898</t>
        </is>
      </c>
      <c r="C86" s="32" t="n">
        <v>45807</v>
      </c>
      <c r="D86" s="32" t="n">
        <v>45818</v>
      </c>
      <c r="E86" s="51" t="n">
        <v>60.9</v>
      </c>
      <c r="F86" s="51">
        <f>IF(AB86="DOLLAR",E86*88,E86)</f>
        <v/>
      </c>
      <c r="G86" s="62">
        <f>F86*J86</f>
        <v/>
      </c>
      <c r="H86" s="23" t="n">
        <v>103131</v>
      </c>
      <c r="I86" s="23" t="inlineStr">
        <is>
          <t>PerCP/Cyanine5.5 anti-mouse CD45 Antibody</t>
        </is>
      </c>
      <c r="J86" s="23" t="n">
        <v>1</v>
      </c>
      <c r="K86" s="23" t="n">
        <v>1</v>
      </c>
      <c r="L86" s="23">
        <f>J86-K86</f>
        <v/>
      </c>
      <c r="M86" s="23" t="inlineStr">
        <is>
          <t>T-426/25-26</t>
        </is>
      </c>
      <c r="N86" s="32" t="n">
        <v>45821</v>
      </c>
      <c r="O86" s="62" t="n">
        <v>7851.75</v>
      </c>
      <c r="P86" s="23" t="inlineStr">
        <is>
          <t>THSTI</t>
        </is>
      </c>
      <c r="Q86" s="23" t="inlineStr">
        <is>
          <t>BY HAND</t>
        </is>
      </c>
      <c r="R86" s="23" t="inlineStr">
        <is>
          <t>PRIYANKA MADAM</t>
        </is>
      </c>
      <c r="S86" s="63" t="n">
        <v>4</v>
      </c>
      <c r="T86" s="39" t="n"/>
      <c r="U86" s="23" t="inlineStr">
        <is>
          <t>BioLegend</t>
        </is>
      </c>
      <c r="V86" s="23">
        <f>VLOOKUP(P86,'Customer List'!B:C,2,)</f>
        <v/>
      </c>
      <c r="W86" s="40" t="n"/>
      <c r="X86" s="32" t="n">
        <v>45821</v>
      </c>
      <c r="Y86" s="23">
        <f>IF(X86="", "", X86-N86)</f>
        <v/>
      </c>
      <c r="Z86" s="23">
        <f>IF(N86="", "", TEXT(N86, "dddd"))</f>
        <v/>
      </c>
      <c r="AA86" s="23">
        <f>IF(X86="", "", TEXT(X86, "dddd"))</f>
        <v/>
      </c>
      <c r="AB86" s="23">
        <f>VLOOKUP(U86,'Currency Sheet'!A:C,3,)</f>
        <v/>
      </c>
      <c r="AC86" s="44">
        <f>VLOOKUP(P86,'Customer List'!B:D,3,)</f>
        <v/>
      </c>
    </row>
    <row r="87">
      <c r="A87" s="23">
        <f>A86+1</f>
        <v/>
      </c>
      <c r="B87" s="23" t="inlineStr">
        <is>
          <t>EED115898</t>
        </is>
      </c>
      <c r="C87" s="32" t="n">
        <v>45807</v>
      </c>
      <c r="D87" s="32" t="n">
        <v>45818</v>
      </c>
      <c r="E87" s="51" t="n">
        <v>70.7</v>
      </c>
      <c r="F87" s="51">
        <f>IF(AB87="DOLLAR",E87*88,E87)</f>
        <v/>
      </c>
      <c r="G87" s="62">
        <f>F87*J87</f>
        <v/>
      </c>
      <c r="H87" s="23" t="n">
        <v>103228</v>
      </c>
      <c r="I87" s="23" t="inlineStr">
        <is>
          <t>Alexa Fluor® 488 anti-mouse/human CD45R/B220 Antibody</t>
        </is>
      </c>
      <c r="J87" s="23" t="n">
        <v>1</v>
      </c>
      <c r="K87" s="23" t="n">
        <v>1</v>
      </c>
      <c r="L87" s="23">
        <f>J87-K87</f>
        <v/>
      </c>
      <c r="M87" s="23" t="inlineStr">
        <is>
          <t>T-414/25-26</t>
        </is>
      </c>
      <c r="N87" s="32" t="n">
        <v>45818</v>
      </c>
      <c r="O87" s="62" t="n">
        <v>8635.5</v>
      </c>
      <c r="P87" s="23" t="inlineStr">
        <is>
          <t>NIAB</t>
        </is>
      </c>
      <c r="Q87" s="23" t="n"/>
      <c r="R87" s="23" t="n"/>
      <c r="S87" s="63" t="n">
        <v>4</v>
      </c>
      <c r="T87" s="39" t="n"/>
      <c r="U87" s="23" t="inlineStr">
        <is>
          <t>BioLegend</t>
        </is>
      </c>
      <c r="V87" s="23">
        <f>VLOOKUP(P87,'Customer List'!B:C,2,)</f>
        <v/>
      </c>
      <c r="W87" s="40" t="n"/>
      <c r="X87" s="32">
        <f>IF(OR(R87 = "PRIYANKA MADAM", R87 = "DEEPAK", R87 = "PORTER"),N87,"")</f>
        <v/>
      </c>
      <c r="Y87" s="23">
        <f>IF(X87="", "", X87-N87)</f>
        <v/>
      </c>
      <c r="Z87" s="23">
        <f>IF(N87="", "", TEXT(N87, "dddd"))</f>
        <v/>
      </c>
      <c r="AA87" s="23">
        <f>IF(X87="", "", TEXT(X87, "dddd"))</f>
        <v/>
      </c>
      <c r="AB87" s="23">
        <f>VLOOKUP(U87,'Currency Sheet'!A:C,3,)</f>
        <v/>
      </c>
      <c r="AC87" s="44">
        <f>VLOOKUP(P87,'Customer List'!B:D,3,)</f>
        <v/>
      </c>
    </row>
    <row r="88">
      <c r="A88" s="23">
        <f>A87+1</f>
        <v/>
      </c>
      <c r="B88" s="23" t="inlineStr">
        <is>
          <t>EED115898</t>
        </is>
      </c>
      <c r="C88" s="32" t="n">
        <v>45807</v>
      </c>
      <c r="D88" s="32" t="n">
        <v>45818</v>
      </c>
      <c r="E88" s="51" t="n">
        <v>234.5</v>
      </c>
      <c r="F88" s="51">
        <f>IF(AB88="DOLLAR",E88*88,E88)</f>
        <v/>
      </c>
      <c r="G88" s="62">
        <f>F88*J88</f>
        <v/>
      </c>
      <c r="H88" s="23" t="n">
        <v>103520</v>
      </c>
      <c r="I88" s="23" t="inlineStr">
        <is>
          <t>PerCP/Cyanine5.5 anti-mouse CD49b Antibody</t>
        </is>
      </c>
      <c r="J88" s="23" t="n">
        <v>1</v>
      </c>
      <c r="K88" s="23" t="n">
        <v>1</v>
      </c>
      <c r="L88" s="23">
        <f>J88-K88</f>
        <v/>
      </c>
      <c r="M88" s="23" t="inlineStr">
        <is>
          <t>T-426/25-26</t>
        </is>
      </c>
      <c r="N88" s="32" t="n">
        <v>45821</v>
      </c>
      <c r="O88" s="62" t="n">
        <v>30233.75</v>
      </c>
      <c r="P88" s="23" t="inlineStr">
        <is>
          <t>THSTI</t>
        </is>
      </c>
      <c r="Q88" s="23" t="inlineStr">
        <is>
          <t>BY HAND</t>
        </is>
      </c>
      <c r="R88" s="23" t="inlineStr">
        <is>
          <t>PRIYANKA MADAM</t>
        </is>
      </c>
      <c r="S88" s="63" t="n">
        <v>4</v>
      </c>
      <c r="T88" s="39" t="n"/>
      <c r="U88" s="23" t="inlineStr">
        <is>
          <t>BioLegend</t>
        </is>
      </c>
      <c r="V88" s="23">
        <f>VLOOKUP(P88,'Customer List'!B:C,2,)</f>
        <v/>
      </c>
      <c r="W88" s="40" t="n"/>
      <c r="X88" s="32" t="n">
        <v>45821</v>
      </c>
      <c r="Y88" s="23">
        <f>IF(X88="", "", X88-N88)</f>
        <v/>
      </c>
      <c r="Z88" s="23">
        <f>IF(N88="", "", TEXT(N88, "dddd"))</f>
        <v/>
      </c>
      <c r="AA88" s="23">
        <f>IF(X88="", "", TEXT(X88, "dddd"))</f>
        <v/>
      </c>
      <c r="AB88" s="23">
        <f>VLOOKUP(U88,'Currency Sheet'!A:C,3,)</f>
        <v/>
      </c>
      <c r="AC88" s="44">
        <f>VLOOKUP(P88,'Customer List'!B:D,3,)</f>
        <v/>
      </c>
    </row>
    <row r="89">
      <c r="A89" s="23">
        <f>A88+1</f>
        <v/>
      </c>
      <c r="B89" s="23" t="inlineStr">
        <is>
          <t>EED115898</t>
        </is>
      </c>
      <c r="C89" s="32" t="n">
        <v>45807</v>
      </c>
      <c r="D89" s="32" t="n">
        <v>45818</v>
      </c>
      <c r="E89" s="51" t="n">
        <v>135.1</v>
      </c>
      <c r="F89" s="51">
        <f>IF(AB89="DOLLAR",E89*88,E89)</f>
        <v/>
      </c>
      <c r="G89" s="62">
        <f>F89*J89</f>
        <v/>
      </c>
      <c r="H89" s="23" t="n">
        <v>104412</v>
      </c>
      <c r="I89" s="23" t="inlineStr">
        <is>
          <t>APC anti-mouse CD62L Antibody</t>
        </is>
      </c>
      <c r="J89" s="23" t="n">
        <v>1</v>
      </c>
      <c r="K89" s="23" t="n">
        <v>1</v>
      </c>
      <c r="L89" s="23">
        <f>J89-K89</f>
        <v/>
      </c>
      <c r="M89" s="23" t="inlineStr">
        <is>
          <t>T-426/25-26</t>
        </is>
      </c>
      <c r="N89" s="32" t="n">
        <v>45821</v>
      </c>
      <c r="O89" s="62" t="n">
        <v>17418.25</v>
      </c>
      <c r="P89" s="23" t="inlineStr">
        <is>
          <t>THSTI</t>
        </is>
      </c>
      <c r="Q89" s="23" t="inlineStr">
        <is>
          <t>BY HAND</t>
        </is>
      </c>
      <c r="R89" s="23" t="inlineStr">
        <is>
          <t>PRIYANKA MADAM</t>
        </is>
      </c>
      <c r="S89" s="63" t="n">
        <v>4</v>
      </c>
      <c r="T89" s="39" t="n"/>
      <c r="U89" s="23" t="inlineStr">
        <is>
          <t>BioLegend</t>
        </is>
      </c>
      <c r="V89" s="23">
        <f>VLOOKUP(P89,'Customer List'!B:C,2,)</f>
        <v/>
      </c>
      <c r="W89" s="40" t="n"/>
      <c r="X89" s="32" t="n">
        <v>45821</v>
      </c>
      <c r="Y89" s="23">
        <f>IF(X89="", "", X89-N89)</f>
        <v/>
      </c>
      <c r="Z89" s="23">
        <f>IF(N89="", "", TEXT(N89, "dddd"))</f>
        <v/>
      </c>
      <c r="AA89" s="23">
        <f>IF(X89="", "", TEXT(X89, "dddd"))</f>
        <v/>
      </c>
      <c r="AB89" s="23">
        <f>VLOOKUP(U89,'Currency Sheet'!A:C,3,)</f>
        <v/>
      </c>
      <c r="AC89" s="44">
        <f>VLOOKUP(P89,'Customer List'!B:D,3,)</f>
        <v/>
      </c>
    </row>
    <row r="90">
      <c r="A90" s="23">
        <f>A89+1</f>
        <v/>
      </c>
      <c r="B90" s="23" t="inlineStr">
        <is>
          <t>EED115898</t>
        </is>
      </c>
      <c r="C90" s="32" t="n">
        <v>45807</v>
      </c>
      <c r="D90" s="32" t="n">
        <v>45818</v>
      </c>
      <c r="E90" s="51" t="n">
        <v>201.6</v>
      </c>
      <c r="F90" s="51">
        <f>IF(AB90="DOLLAR",E90*88,E90)</f>
        <v/>
      </c>
      <c r="G90" s="62">
        <f>F90*J90</f>
        <v/>
      </c>
      <c r="H90" s="23" t="n">
        <v>104430</v>
      </c>
      <c r="I90" s="23" t="inlineStr">
        <is>
          <t>PerCP anti-mouse CD62L Antibody</t>
        </is>
      </c>
      <c r="J90" s="23" t="n">
        <v>1</v>
      </c>
      <c r="K90" s="23" t="n">
        <v>1</v>
      </c>
      <c r="L90" s="23">
        <f>J90-K90</f>
        <v/>
      </c>
      <c r="M90" s="23" t="inlineStr">
        <is>
          <t>T-426/25-26</t>
        </is>
      </c>
      <c r="N90" s="32" t="n">
        <v>45821</v>
      </c>
      <c r="O90" s="62" t="n">
        <v>25992</v>
      </c>
      <c r="P90" s="23" t="inlineStr">
        <is>
          <t>THSTI</t>
        </is>
      </c>
      <c r="Q90" s="23" t="inlineStr">
        <is>
          <t>BY HAND</t>
        </is>
      </c>
      <c r="R90" s="23" t="inlineStr">
        <is>
          <t>PRIYANKA MADAM</t>
        </is>
      </c>
      <c r="S90" s="63" t="n">
        <v>4</v>
      </c>
      <c r="T90" s="39" t="n"/>
      <c r="U90" s="23" t="inlineStr">
        <is>
          <t>BioLegend</t>
        </is>
      </c>
      <c r="V90" s="23">
        <f>VLOOKUP(P90,'Customer List'!B:C,2,)</f>
        <v/>
      </c>
      <c r="W90" s="40" t="n"/>
      <c r="X90" s="32" t="n">
        <v>45821</v>
      </c>
      <c r="Y90" s="23">
        <f>IF(X90="", "", X90-N90)</f>
        <v/>
      </c>
      <c r="Z90" s="23">
        <f>IF(N90="", "", TEXT(N90, "dddd"))</f>
        <v/>
      </c>
      <c r="AA90" s="23">
        <f>IF(X90="", "", TEXT(X90, "dddd"))</f>
        <v/>
      </c>
      <c r="AB90" s="23">
        <f>VLOOKUP(U90,'Currency Sheet'!A:C,3,)</f>
        <v/>
      </c>
      <c r="AC90" s="44">
        <f>VLOOKUP(P90,'Customer List'!B:D,3,)</f>
        <v/>
      </c>
    </row>
    <row r="91">
      <c r="A91" s="23">
        <f>A90+1</f>
        <v/>
      </c>
      <c r="B91" s="23" t="inlineStr">
        <is>
          <t>EED115898</t>
        </is>
      </c>
      <c r="C91" s="32" t="n">
        <v>45807</v>
      </c>
      <c r="D91" s="32" t="n">
        <v>45818</v>
      </c>
      <c r="E91" s="51" t="n">
        <v>205.1</v>
      </c>
      <c r="F91" s="51">
        <f>IF(AB91="DOLLAR",E91*88,E91)</f>
        <v/>
      </c>
      <c r="G91" s="62">
        <f>F91*J91</f>
        <v/>
      </c>
      <c r="H91" s="23" t="n">
        <v>104510</v>
      </c>
      <c r="I91" s="23" t="inlineStr">
        <is>
          <t>PE/Cyanine5 anti-mouse CD69 Antibody</t>
        </is>
      </c>
      <c r="J91" s="23" t="n">
        <v>1</v>
      </c>
      <c r="K91" s="23" t="n">
        <v>1</v>
      </c>
      <c r="L91" s="23">
        <f>J91-K91</f>
        <v/>
      </c>
      <c r="M91" s="23" t="inlineStr">
        <is>
          <t>T-413/25-26</t>
        </is>
      </c>
      <c r="N91" s="32" t="n">
        <v>45818</v>
      </c>
      <c r="O91" s="62" t="n">
        <v>22256.28</v>
      </c>
      <c r="P91" s="23" t="inlineStr">
        <is>
          <t>NCCS</t>
        </is>
      </c>
      <c r="Q91" s="23" t="n"/>
      <c r="R91" s="23" t="n"/>
      <c r="S91" s="63" t="n">
        <v>4</v>
      </c>
      <c r="T91" s="39" t="n"/>
      <c r="U91" s="23" t="inlineStr">
        <is>
          <t>BioLegend</t>
        </is>
      </c>
      <c r="V91" s="23">
        <f>VLOOKUP(P91,'Customer List'!B:C,2,)</f>
        <v/>
      </c>
      <c r="W91" s="40" t="n"/>
      <c r="X91" s="32">
        <f>IF(OR(R91 = "PRIYANKA MADAM", R91 = "DEEPAK", R91 = "PORTER"),N91,"")</f>
        <v/>
      </c>
      <c r="Y91" s="23">
        <f>IF(X91="", "", X91-N91)</f>
        <v/>
      </c>
      <c r="Z91" s="23">
        <f>IF(N91="", "", TEXT(N91, "dddd"))</f>
        <v/>
      </c>
      <c r="AA91" s="23">
        <f>IF(X91="", "", TEXT(X91, "dddd"))</f>
        <v/>
      </c>
      <c r="AB91" s="23">
        <f>VLOOKUP(U91,'Currency Sheet'!A:C,3,)</f>
        <v/>
      </c>
      <c r="AC91" s="44">
        <f>VLOOKUP(P91,'Customer List'!B:D,3,)</f>
        <v/>
      </c>
    </row>
    <row r="92">
      <c r="A92" s="23">
        <f>A91+1</f>
        <v/>
      </c>
      <c r="B92" s="23" t="inlineStr">
        <is>
          <t>EED115898</t>
        </is>
      </c>
      <c r="C92" s="32" t="n">
        <v>45807</v>
      </c>
      <c r="D92" s="32" t="n">
        <v>45818</v>
      </c>
      <c r="E92" s="51" t="n">
        <v>61.1</v>
      </c>
      <c r="F92" s="51">
        <f>IF(AB92="DOLLAR",E92*88,E92)</f>
        <v/>
      </c>
      <c r="G92" s="62">
        <f>F92*J92</f>
        <v/>
      </c>
      <c r="H92" s="23" t="n">
        <v>104711</v>
      </c>
      <c r="I92" s="23" t="inlineStr">
        <is>
          <t>PE/Cyanine5 anti-mouse CD80 Antibody</t>
        </is>
      </c>
      <c r="J92" s="23" t="n">
        <v>1</v>
      </c>
      <c r="K92" s="23" t="n">
        <v>1</v>
      </c>
      <c r="L92" s="23">
        <f>J92-K92</f>
        <v/>
      </c>
      <c r="M92" s="23" t="inlineStr">
        <is>
          <t>T-418/25-26</t>
        </is>
      </c>
      <c r="N92" s="32" t="n">
        <v>45820</v>
      </c>
      <c r="O92" s="62" t="n">
        <v>8037</v>
      </c>
      <c r="P92" s="23" t="inlineStr">
        <is>
          <t>ICGEB</t>
        </is>
      </c>
      <c r="Q92" s="23" t="inlineStr">
        <is>
          <t>BY HAND</t>
        </is>
      </c>
      <c r="R92" s="23" t="inlineStr">
        <is>
          <t>PRIYANKA MADAM</t>
        </is>
      </c>
      <c r="S92" s="63" t="n">
        <v>4</v>
      </c>
      <c r="T92" s="39" t="n"/>
      <c r="U92" s="23" t="inlineStr">
        <is>
          <t>BioLegend</t>
        </is>
      </c>
      <c r="V92" s="23">
        <f>VLOOKUP(P92,'Customer List'!B:C,2,)</f>
        <v/>
      </c>
      <c r="W92" s="40" t="n"/>
      <c r="X92" s="32" t="n">
        <v>45820</v>
      </c>
      <c r="Y92" s="23">
        <f>IF(X92="", "", X92-N92)</f>
        <v/>
      </c>
      <c r="Z92" s="23">
        <f>IF(N92="", "", TEXT(N92, "dddd"))</f>
        <v/>
      </c>
      <c r="AA92" s="23">
        <f>IF(X92="", "", TEXT(X92, "dddd"))</f>
        <v/>
      </c>
      <c r="AB92" s="23">
        <f>VLOOKUP(U92,'Currency Sheet'!A:C,3,)</f>
        <v/>
      </c>
      <c r="AC92" s="44">
        <f>VLOOKUP(P92,'Customer List'!B:D,3,)</f>
        <v/>
      </c>
    </row>
    <row r="93">
      <c r="A93" s="23">
        <f>A92+1</f>
        <v/>
      </c>
      <c r="B93" s="23" t="inlineStr">
        <is>
          <t>EED115898</t>
        </is>
      </c>
      <c r="C93" s="32" t="n">
        <v>45807</v>
      </c>
      <c r="D93" s="32" t="n">
        <v>45818</v>
      </c>
      <c r="E93" s="51" t="n">
        <v>68.59999999999999</v>
      </c>
      <c r="F93" s="51">
        <f>IF(AB93="DOLLAR",E93*88,E93)</f>
        <v/>
      </c>
      <c r="G93" s="62">
        <f>F93*J93</f>
        <v/>
      </c>
      <c r="H93" s="23" t="n">
        <v>105807</v>
      </c>
      <c r="I93" s="23" t="inlineStr">
        <is>
          <t xml:space="preserve">PE anti-mouse CD117 </t>
        </is>
      </c>
      <c r="J93" s="23" t="n">
        <v>1</v>
      </c>
      <c r="K93" s="23" t="n">
        <v>1</v>
      </c>
      <c r="L93" s="23">
        <f>J93-K93</f>
        <v/>
      </c>
      <c r="M93" s="23" t="inlineStr">
        <is>
          <t>T-426/25-26</t>
        </is>
      </c>
      <c r="N93" s="32" t="n">
        <v>45821</v>
      </c>
      <c r="O93" s="62" t="n">
        <v>8844.5</v>
      </c>
      <c r="P93" s="23" t="inlineStr">
        <is>
          <t>THSTI</t>
        </is>
      </c>
      <c r="Q93" s="23" t="inlineStr">
        <is>
          <t>BY HAND</t>
        </is>
      </c>
      <c r="R93" s="23" t="inlineStr">
        <is>
          <t>PRIYANKA MADAM</t>
        </is>
      </c>
      <c r="S93" s="63" t="n">
        <v>4</v>
      </c>
      <c r="T93" s="39" t="n"/>
      <c r="U93" s="23" t="inlineStr">
        <is>
          <t>BioLegend</t>
        </is>
      </c>
      <c r="V93" s="23">
        <f>VLOOKUP(P93,'Customer List'!B:C,2,)</f>
        <v/>
      </c>
      <c r="W93" s="40" t="n"/>
      <c r="X93" s="32" t="n">
        <v>45821</v>
      </c>
      <c r="Y93" s="23">
        <f>IF(X93="", "", X93-N93)</f>
        <v/>
      </c>
      <c r="Z93" s="23">
        <f>IF(N93="", "", TEXT(N93, "dddd"))</f>
        <v/>
      </c>
      <c r="AA93" s="23">
        <f>IF(X93="", "", TEXT(X93, "dddd"))</f>
        <v/>
      </c>
      <c r="AB93" s="23">
        <f>VLOOKUP(U93,'Currency Sheet'!A:C,3,)</f>
        <v/>
      </c>
      <c r="AC93" s="44">
        <f>VLOOKUP(P93,'Customer List'!B:D,3,)</f>
        <v/>
      </c>
    </row>
    <row r="94">
      <c r="A94" s="23">
        <f>A93+1</f>
        <v/>
      </c>
      <c r="B94" s="23" t="inlineStr">
        <is>
          <t>EED115898</t>
        </is>
      </c>
      <c r="C94" s="32" t="n">
        <v>45807</v>
      </c>
      <c r="D94" s="32" t="n">
        <v>45818</v>
      </c>
      <c r="E94" s="51" t="n">
        <v>59.8</v>
      </c>
      <c r="F94" s="51">
        <f>IF(AB94="DOLLAR",E94*88,E94)</f>
        <v/>
      </c>
      <c r="G94" s="62">
        <f>F94*J94</f>
        <v/>
      </c>
      <c r="H94" s="23" t="n">
        <v>107607</v>
      </c>
      <c r="I94" s="23" t="inlineStr">
        <is>
          <t>PE anti-mouse I-A/I-E Antibody</t>
        </is>
      </c>
      <c r="J94" s="23" t="n">
        <v>1</v>
      </c>
      <c r="K94" s="23" t="n">
        <v>1</v>
      </c>
      <c r="L94" s="23">
        <f>J94-K94</f>
        <v/>
      </c>
      <c r="M94" s="23" t="inlineStr">
        <is>
          <t>T-418/25-26</t>
        </is>
      </c>
      <c r="N94" s="32" t="n">
        <v>45820</v>
      </c>
      <c r="O94" s="62" t="n">
        <v>7866</v>
      </c>
      <c r="P94" s="23" t="inlineStr">
        <is>
          <t>ICGEB</t>
        </is>
      </c>
      <c r="Q94" s="23" t="inlineStr">
        <is>
          <t>BY HAND</t>
        </is>
      </c>
      <c r="R94" s="23" t="inlineStr">
        <is>
          <t>PRIYANKA MADAM</t>
        </is>
      </c>
      <c r="S94" s="63" t="n">
        <v>4</v>
      </c>
      <c r="T94" s="39" t="n"/>
      <c r="U94" s="23" t="inlineStr">
        <is>
          <t>BioLegend</t>
        </is>
      </c>
      <c r="V94" s="23">
        <f>VLOOKUP(P94,'Customer List'!B:C,2,)</f>
        <v/>
      </c>
      <c r="W94" s="40" t="n"/>
      <c r="X94" s="32" t="n">
        <v>45820</v>
      </c>
      <c r="Y94" s="23">
        <f>IF(X94="", "", X94-N94)</f>
        <v/>
      </c>
      <c r="Z94" s="23">
        <f>IF(N94="", "", TEXT(N94, "dddd"))</f>
        <v/>
      </c>
      <c r="AA94" s="23">
        <f>IF(X94="", "", TEXT(X94, "dddd"))</f>
        <v/>
      </c>
      <c r="AB94" s="23">
        <f>VLOOKUP(U94,'Currency Sheet'!A:C,3,)</f>
        <v/>
      </c>
      <c r="AC94" s="44">
        <f>VLOOKUP(P94,'Customer List'!B:D,3,)</f>
        <v/>
      </c>
    </row>
    <row r="95">
      <c r="A95" s="23">
        <f>A94+1</f>
        <v/>
      </c>
      <c r="B95" s="23" t="inlineStr">
        <is>
          <t>EED115898</t>
        </is>
      </c>
      <c r="C95" s="32" t="n">
        <v>45807</v>
      </c>
      <c r="D95" s="32" t="n">
        <v>45818</v>
      </c>
      <c r="E95" s="51" t="n">
        <v>135.1</v>
      </c>
      <c r="F95" s="51">
        <f>IF(AB95="DOLLAR",E95*88,E95)</f>
        <v/>
      </c>
      <c r="G95" s="62">
        <f>F95*J95</f>
        <v/>
      </c>
      <c r="H95" s="23" t="n">
        <v>108127</v>
      </c>
      <c r="I95" s="23" t="inlineStr">
        <is>
          <t xml:space="preserve">Brilliant Violet 421™ anti-mouse Ly-6A/E </t>
        </is>
      </c>
      <c r="J95" s="23" t="n">
        <v>1</v>
      </c>
      <c r="K95" s="23" t="n">
        <v>1</v>
      </c>
      <c r="L95" s="23">
        <f>J95-K95</f>
        <v/>
      </c>
      <c r="M95" s="23" t="inlineStr">
        <is>
          <t>T-418/25-26</t>
        </is>
      </c>
      <c r="N95" s="32" t="n">
        <v>45820</v>
      </c>
      <c r="O95" s="62" t="n">
        <v>16501.5</v>
      </c>
      <c r="P95" s="23" t="inlineStr">
        <is>
          <t>ICGEB</t>
        </is>
      </c>
      <c r="Q95" s="23" t="inlineStr">
        <is>
          <t>BY HAND</t>
        </is>
      </c>
      <c r="R95" s="23" t="inlineStr">
        <is>
          <t>PRIYANKA MADAM</t>
        </is>
      </c>
      <c r="S95" s="63" t="n">
        <v>4</v>
      </c>
      <c r="T95" s="39" t="n"/>
      <c r="U95" s="23" t="inlineStr">
        <is>
          <t>BioLegend</t>
        </is>
      </c>
      <c r="V95" s="23">
        <f>VLOOKUP(P95,'Customer List'!B:C,2,)</f>
        <v/>
      </c>
      <c r="W95" s="40" t="n"/>
      <c r="X95" s="32" t="n">
        <v>45820</v>
      </c>
      <c r="Y95" s="23">
        <f>IF(X95="", "", X95-N95)</f>
        <v/>
      </c>
      <c r="Z95" s="23">
        <f>IF(N95="", "", TEXT(N95, "dddd"))</f>
        <v/>
      </c>
      <c r="AA95" s="23">
        <f>IF(X95="", "", TEXT(X95, "dddd"))</f>
        <v/>
      </c>
      <c r="AB95" s="23">
        <f>VLOOKUP(U95,'Currency Sheet'!A:C,3,)</f>
        <v/>
      </c>
      <c r="AC95" s="44">
        <f>VLOOKUP(P95,'Customer List'!B:D,3,)</f>
        <v/>
      </c>
    </row>
    <row r="96">
      <c r="A96" s="23">
        <f>A95+1</f>
        <v/>
      </c>
      <c r="B96" s="23" t="inlineStr">
        <is>
          <t>EED115898</t>
        </is>
      </c>
      <c r="C96" s="32" t="n">
        <v>45807</v>
      </c>
      <c r="D96" s="32" t="n">
        <v>45818</v>
      </c>
      <c r="E96" s="51" t="n">
        <v>201.6</v>
      </c>
      <c r="F96" s="51">
        <f>IF(AB96="DOLLAR",E96*88,E96)</f>
        <v/>
      </c>
      <c r="G96" s="62">
        <f>F96*J96</f>
        <v/>
      </c>
      <c r="H96" s="23" t="n">
        <v>115534</v>
      </c>
      <c r="I96" s="23" t="inlineStr">
        <is>
          <t>PerCP/Cyanine5.5 anti-mouse CD19 Antibody</t>
        </is>
      </c>
      <c r="J96" s="23" t="n">
        <v>1</v>
      </c>
      <c r="K96" s="23" t="n">
        <v>1</v>
      </c>
      <c r="L96" s="23">
        <f>J96-K96</f>
        <v/>
      </c>
      <c r="M96" s="23" t="inlineStr">
        <is>
          <t>T-426/25-26</t>
        </is>
      </c>
      <c r="N96" s="32" t="n">
        <v>45821</v>
      </c>
      <c r="O96" s="62" t="n">
        <v>25992</v>
      </c>
      <c r="P96" s="23" t="inlineStr">
        <is>
          <t>THSTI</t>
        </is>
      </c>
      <c r="Q96" s="23" t="inlineStr">
        <is>
          <t>BY HAND</t>
        </is>
      </c>
      <c r="R96" s="23" t="inlineStr">
        <is>
          <t>PRIYANKA MADAM</t>
        </is>
      </c>
      <c r="S96" s="63" t="n">
        <v>4</v>
      </c>
      <c r="T96" s="39" t="n"/>
      <c r="U96" s="23" t="inlineStr">
        <is>
          <t>BioLegend</t>
        </is>
      </c>
      <c r="V96" s="23">
        <f>VLOOKUP(P96,'Customer List'!B:C,2,)</f>
        <v/>
      </c>
      <c r="W96" s="40" t="n"/>
      <c r="X96" s="32" t="n">
        <v>45821</v>
      </c>
      <c r="Y96" s="23">
        <f>IF(X96="", "", X96-N96)</f>
        <v/>
      </c>
      <c r="Z96" s="23">
        <f>IF(N96="", "", TEXT(N96, "dddd"))</f>
        <v/>
      </c>
      <c r="AA96" s="23">
        <f>IF(X96="", "", TEXT(X96, "dddd"))</f>
        <v/>
      </c>
      <c r="AB96" s="23">
        <f>VLOOKUP(U96,'Currency Sheet'!A:C,3,)</f>
        <v/>
      </c>
      <c r="AC96" s="44">
        <f>VLOOKUP(P96,'Customer List'!B:D,3,)</f>
        <v/>
      </c>
    </row>
    <row r="97">
      <c r="A97" s="23">
        <f>A96+1</f>
        <v/>
      </c>
      <c r="B97" s="23" t="inlineStr">
        <is>
          <t>EED115898</t>
        </is>
      </c>
      <c r="C97" s="32" t="n">
        <v>45807</v>
      </c>
      <c r="D97" s="32" t="n">
        <v>45818</v>
      </c>
      <c r="E97" s="51" t="n">
        <v>75.40000000000001</v>
      </c>
      <c r="F97" s="51">
        <f>IF(AB97="DOLLAR",E97*88,E97)</f>
        <v/>
      </c>
      <c r="G97" s="62">
        <f>F97*J97</f>
        <v/>
      </c>
      <c r="H97" s="23" t="n">
        <v>117310</v>
      </c>
      <c r="I97" s="23" t="inlineStr">
        <is>
          <t>APC anti-mouse CD11c Antibody</t>
        </is>
      </c>
      <c r="J97" s="23" t="n">
        <v>1</v>
      </c>
      <c r="K97" s="23" t="n">
        <v>1</v>
      </c>
      <c r="L97" s="23">
        <f>J97-K97</f>
        <v/>
      </c>
      <c r="M97" s="23" t="inlineStr">
        <is>
          <t>T-418/25-26</t>
        </is>
      </c>
      <c r="N97" s="32" t="n">
        <v>45820</v>
      </c>
      <c r="O97" s="62" t="n">
        <v>9918</v>
      </c>
      <c r="P97" s="23" t="inlineStr">
        <is>
          <t>ICGEB</t>
        </is>
      </c>
      <c r="Q97" s="23" t="inlineStr">
        <is>
          <t>BY HAND</t>
        </is>
      </c>
      <c r="R97" s="23" t="inlineStr">
        <is>
          <t>PRIYANKA MADAM</t>
        </is>
      </c>
      <c r="S97" s="63" t="n">
        <v>4</v>
      </c>
      <c r="T97" s="39" t="n"/>
      <c r="U97" s="23" t="inlineStr">
        <is>
          <t>BioLegend</t>
        </is>
      </c>
      <c r="V97" s="23">
        <f>VLOOKUP(P97,'Customer List'!B:C,2,)</f>
        <v/>
      </c>
      <c r="W97" s="40" t="n"/>
      <c r="X97" s="32" t="n">
        <v>45820</v>
      </c>
      <c r="Y97" s="23">
        <f>IF(X97="", "", X97-N97)</f>
        <v/>
      </c>
      <c r="Z97" s="23">
        <f>IF(N97="", "", TEXT(N97, "dddd"))</f>
        <v/>
      </c>
      <c r="AA97" s="23">
        <f>IF(X97="", "", TEXT(X97, "dddd"))</f>
        <v/>
      </c>
      <c r="AB97" s="23">
        <f>VLOOKUP(U97,'Currency Sheet'!A:C,3,)</f>
        <v/>
      </c>
      <c r="AC97" s="44">
        <f>VLOOKUP(P97,'Customer List'!B:D,3,)</f>
        <v/>
      </c>
    </row>
    <row r="98">
      <c r="A98" s="23">
        <f>A97+1</f>
        <v/>
      </c>
      <c r="B98" s="23" t="inlineStr">
        <is>
          <t>EED115898</t>
        </is>
      </c>
      <c r="C98" s="32" t="n">
        <v>45807</v>
      </c>
      <c r="D98" s="32" t="n">
        <v>45818</v>
      </c>
      <c r="E98" s="51" t="n">
        <v>73.5</v>
      </c>
      <c r="F98" s="51">
        <f>IF(AB98="DOLLAR",E98*88,E98)</f>
        <v/>
      </c>
      <c r="G98" s="62">
        <f>F98*J98</f>
        <v/>
      </c>
      <c r="H98" s="23" t="n">
        <v>127611</v>
      </c>
      <c r="I98" s="23" t="inlineStr">
        <is>
          <t>Pacific Blue™ anti-mouse Ly-6G Antibody</t>
        </is>
      </c>
      <c r="J98" s="23" t="n">
        <v>1</v>
      </c>
      <c r="K98" s="23" t="n">
        <v>1</v>
      </c>
      <c r="L98" s="23">
        <f>J98-K98</f>
        <v/>
      </c>
      <c r="M98" s="23" t="inlineStr">
        <is>
          <t>T-407/25-26</t>
        </is>
      </c>
      <c r="N98" s="32" t="n">
        <v>45818</v>
      </c>
      <c r="O98" s="62" t="n">
        <v>15461.25</v>
      </c>
      <c r="P98" s="23" t="inlineStr">
        <is>
          <t>IGIB</t>
        </is>
      </c>
      <c r="Q98" s="23" t="inlineStr">
        <is>
          <t>BY HAND</t>
        </is>
      </c>
      <c r="R98" s="23" t="inlineStr">
        <is>
          <t>PRIYANKA MADAM</t>
        </is>
      </c>
      <c r="S98" s="63" t="n">
        <v>4</v>
      </c>
      <c r="T98" s="39" t="n"/>
      <c r="U98" s="23" t="inlineStr">
        <is>
          <t>BioLegend</t>
        </is>
      </c>
      <c r="V98" s="23">
        <f>VLOOKUP(P98,'Customer List'!B:C,2,)</f>
        <v/>
      </c>
      <c r="W98" s="40" t="n"/>
      <c r="X98" s="32" t="n">
        <v>45818</v>
      </c>
      <c r="Y98" s="23">
        <f>IF(X98="", "", X98-N98)</f>
        <v/>
      </c>
      <c r="Z98" s="23">
        <f>IF(N98="", "", TEXT(N98, "dddd"))</f>
        <v/>
      </c>
      <c r="AA98" s="23">
        <f>IF(X98="", "", TEXT(X98, "dddd"))</f>
        <v/>
      </c>
      <c r="AB98" s="23">
        <f>VLOOKUP(U98,'Currency Sheet'!A:C,3,)</f>
        <v/>
      </c>
      <c r="AC98" s="44">
        <f>VLOOKUP(P98,'Customer List'!B:D,3,)</f>
        <v/>
      </c>
    </row>
    <row r="99">
      <c r="A99" s="23">
        <f>A98+1</f>
        <v/>
      </c>
      <c r="B99" s="23" t="inlineStr">
        <is>
          <t>EED115898</t>
        </is>
      </c>
      <c r="C99" s="32" t="n">
        <v>45807</v>
      </c>
      <c r="D99" s="32" t="n">
        <v>45818</v>
      </c>
      <c r="E99" s="51" t="n">
        <v>207.9</v>
      </c>
      <c r="F99" s="51">
        <f>IF(AB99="DOLLAR",E99*88,E99)</f>
        <v/>
      </c>
      <c r="G99" s="62">
        <f>F99*J99</f>
        <v/>
      </c>
      <c r="H99" s="23" t="n">
        <v>127641</v>
      </c>
      <c r="I99" s="23" t="inlineStr">
        <is>
          <t>Brilliant Violet 650™ anti-mouse Ly-6G Antibody</t>
        </is>
      </c>
      <c r="J99" s="23" t="n">
        <v>1</v>
      </c>
      <c r="K99" s="23" t="n">
        <v>1</v>
      </c>
      <c r="L99" s="23">
        <f>J99-K99</f>
        <v/>
      </c>
      <c r="M99" s="23" t="inlineStr">
        <is>
          <t>T-418/25-26</t>
        </is>
      </c>
      <c r="N99" s="32" t="n">
        <v>45820</v>
      </c>
      <c r="O99" s="62" t="n">
        <v>25393.5</v>
      </c>
      <c r="P99" s="23" t="inlineStr">
        <is>
          <t>ICGEB</t>
        </is>
      </c>
      <c r="Q99" s="23" t="inlineStr">
        <is>
          <t>BY HAND</t>
        </is>
      </c>
      <c r="R99" s="23" t="inlineStr">
        <is>
          <t>PRIYANKA MADAM</t>
        </is>
      </c>
      <c r="S99" s="63" t="n">
        <v>4</v>
      </c>
      <c r="T99" s="39" t="n"/>
      <c r="U99" s="23" t="inlineStr">
        <is>
          <t>BioLegend</t>
        </is>
      </c>
      <c r="V99" s="23">
        <f>VLOOKUP(P99,'Customer List'!B:C,2,)</f>
        <v/>
      </c>
      <c r="W99" s="40" t="n"/>
      <c r="X99" s="32" t="n">
        <v>45820</v>
      </c>
      <c r="Y99" s="23">
        <f>IF(X99="", "", X99-N99)</f>
        <v/>
      </c>
      <c r="Z99" s="23">
        <f>IF(N99="", "", TEXT(N99, "dddd"))</f>
        <v/>
      </c>
      <c r="AA99" s="23">
        <f>IF(X99="", "", TEXT(X99, "dddd"))</f>
        <v/>
      </c>
      <c r="AB99" s="23">
        <f>VLOOKUP(U99,'Currency Sheet'!A:C,3,)</f>
        <v/>
      </c>
      <c r="AC99" s="44">
        <f>VLOOKUP(P99,'Customer List'!B:D,3,)</f>
        <v/>
      </c>
    </row>
    <row r="100">
      <c r="A100" s="23">
        <f>A99+1</f>
        <v/>
      </c>
      <c r="B100" s="23" t="inlineStr">
        <is>
          <t>EED115898</t>
        </is>
      </c>
      <c r="C100" s="32" t="n">
        <v>45807</v>
      </c>
      <c r="D100" s="32" t="n">
        <v>45818</v>
      </c>
      <c r="E100" s="51" t="n">
        <v>86.8</v>
      </c>
      <c r="F100" s="51">
        <f>IF(AB100="DOLLAR",E100*88,E100)</f>
        <v/>
      </c>
      <c r="G100" s="62">
        <f>F100*J100</f>
        <v/>
      </c>
      <c r="H100" s="23" t="n">
        <v>128023</v>
      </c>
      <c r="I100" s="23" t="inlineStr">
        <is>
          <t>Alexa Fluor® 700 anti-mouse Ly-6C Antibody</t>
        </is>
      </c>
      <c r="J100" s="23" t="n">
        <v>1</v>
      </c>
      <c r="K100" s="23" t="n">
        <v>1</v>
      </c>
      <c r="L100" s="23">
        <f>J100-K100</f>
        <v/>
      </c>
      <c r="M100" s="23" t="inlineStr">
        <is>
          <t>T-407/25-26</t>
        </is>
      </c>
      <c r="N100" s="32" t="n">
        <v>45818</v>
      </c>
      <c r="O100" s="62" t="n">
        <v>18259</v>
      </c>
      <c r="P100" s="23" t="inlineStr">
        <is>
          <t>IGIB</t>
        </is>
      </c>
      <c r="Q100" s="23" t="inlineStr">
        <is>
          <t>BY HAND</t>
        </is>
      </c>
      <c r="R100" s="23" t="inlineStr">
        <is>
          <t>PRIYANKA MADAM</t>
        </is>
      </c>
      <c r="S100" s="63" t="n">
        <v>4</v>
      </c>
      <c r="T100" s="39" t="n"/>
      <c r="U100" s="23" t="inlineStr">
        <is>
          <t>BioLegend</t>
        </is>
      </c>
      <c r="V100" s="23">
        <f>VLOOKUP(P100,'Customer List'!B:C,2,)</f>
        <v/>
      </c>
      <c r="W100" s="40" t="n"/>
      <c r="X100" s="32" t="n">
        <v>45818</v>
      </c>
      <c r="Y100" s="23">
        <f>IF(X100="", "", X100-N100)</f>
        <v/>
      </c>
      <c r="Z100" s="23">
        <f>IF(N100="", "", TEXT(N100, "dddd"))</f>
        <v/>
      </c>
      <c r="AA100" s="23">
        <f>IF(X100="", "", TEXT(X100, "dddd"))</f>
        <v/>
      </c>
      <c r="AB100" s="23">
        <f>VLOOKUP(U100,'Currency Sheet'!A:C,3,)</f>
        <v/>
      </c>
      <c r="AC100" s="44">
        <f>VLOOKUP(P100,'Customer List'!B:D,3,)</f>
        <v/>
      </c>
    </row>
    <row r="101">
      <c r="A101" s="23">
        <f>A100+1</f>
        <v/>
      </c>
      <c r="B101" s="23" t="inlineStr">
        <is>
          <t>EED115898</t>
        </is>
      </c>
      <c r="C101" s="32" t="n">
        <v>45807</v>
      </c>
      <c r="D101" s="32" t="n">
        <v>45818</v>
      </c>
      <c r="E101" s="51" t="n">
        <v>200.2</v>
      </c>
      <c r="F101" s="51">
        <f>IF(AB101="DOLLAR",E101*88,E101)</f>
        <v/>
      </c>
      <c r="G101" s="62">
        <f>F101*J101</f>
        <v/>
      </c>
      <c r="H101" s="23" t="n">
        <v>128041</v>
      </c>
      <c r="I101" s="23" t="inlineStr">
        <is>
          <t>Brilliant Violet 785™ anti-mouse Ly-6C Antibody</t>
        </is>
      </c>
      <c r="J101" s="23" t="n">
        <v>1</v>
      </c>
      <c r="K101" s="23" t="n">
        <v>1</v>
      </c>
      <c r="L101" s="23">
        <f>J101-K101</f>
        <v/>
      </c>
      <c r="M101" s="23" t="inlineStr">
        <is>
          <t>T-418/25-26</t>
        </is>
      </c>
      <c r="N101" s="32" t="n">
        <v>45820</v>
      </c>
      <c r="O101" s="62" t="n">
        <v>24453</v>
      </c>
      <c r="P101" s="23" t="inlineStr">
        <is>
          <t>ICGEB</t>
        </is>
      </c>
      <c r="Q101" s="23" t="inlineStr">
        <is>
          <t>BY HAND</t>
        </is>
      </c>
      <c r="R101" s="23" t="inlineStr">
        <is>
          <t>PRIYANKA MADAM</t>
        </is>
      </c>
      <c r="S101" s="63" t="n">
        <v>4</v>
      </c>
      <c r="T101" s="39" t="n"/>
      <c r="U101" s="23" t="inlineStr">
        <is>
          <t>BioLegend</t>
        </is>
      </c>
      <c r="V101" s="23">
        <f>VLOOKUP(P101,'Customer List'!B:C,2,)</f>
        <v/>
      </c>
      <c r="W101" s="40" t="n"/>
      <c r="X101" s="32" t="n">
        <v>45820</v>
      </c>
      <c r="Y101" s="23">
        <f>IF(X101="", "", X101-N101)</f>
        <v/>
      </c>
      <c r="Z101" s="23">
        <f>IF(N101="", "", TEXT(N101, "dddd"))</f>
        <v/>
      </c>
      <c r="AA101" s="23">
        <f>IF(X101="", "", TEXT(X101, "dddd"))</f>
        <v/>
      </c>
      <c r="AB101" s="23">
        <f>VLOOKUP(U101,'Currency Sheet'!A:C,3,)</f>
        <v/>
      </c>
      <c r="AC101" s="44">
        <f>VLOOKUP(P101,'Customer List'!B:D,3,)</f>
        <v/>
      </c>
    </row>
    <row r="102">
      <c r="A102" s="23">
        <f>A101+1</f>
        <v/>
      </c>
      <c r="B102" s="23" t="inlineStr">
        <is>
          <t>EED115898</t>
        </is>
      </c>
      <c r="C102" s="32" t="n">
        <v>45807</v>
      </c>
      <c r="D102" s="32" t="n">
        <v>45818</v>
      </c>
      <c r="E102" s="51" t="n">
        <v>245</v>
      </c>
      <c r="F102" s="51">
        <f>IF(AB102="DOLLAR",E102*88,E102)</f>
        <v/>
      </c>
      <c r="G102" s="62">
        <f>F102*J102</f>
        <v/>
      </c>
      <c r="H102" s="23" t="n">
        <v>129814</v>
      </c>
      <c r="I102" s="23" t="inlineStr">
        <is>
          <t xml:space="preserve">APC anti-mouse CD196 </t>
        </is>
      </c>
      <c r="J102" s="23" t="n">
        <v>1</v>
      </c>
      <c r="K102" s="23" t="n">
        <v>1</v>
      </c>
      <c r="L102" s="23">
        <f>J102-K102</f>
        <v/>
      </c>
      <c r="M102" s="23" t="inlineStr">
        <is>
          <t>T-426/25-26</t>
        </is>
      </c>
      <c r="N102" s="32" t="n">
        <v>45821</v>
      </c>
      <c r="O102" s="62" t="n">
        <v>31587.5</v>
      </c>
      <c r="P102" s="23" t="inlineStr">
        <is>
          <t>THSTI</t>
        </is>
      </c>
      <c r="Q102" s="23" t="inlineStr">
        <is>
          <t>BY HAND</t>
        </is>
      </c>
      <c r="R102" s="23" t="inlineStr">
        <is>
          <t>PRIYANKA MADAM</t>
        </is>
      </c>
      <c r="S102" s="63" t="n">
        <v>4</v>
      </c>
      <c r="T102" s="39" t="n"/>
      <c r="U102" s="23" t="inlineStr">
        <is>
          <t>BioLegend</t>
        </is>
      </c>
      <c r="V102" s="23">
        <f>VLOOKUP(P102,'Customer List'!B:C,2,)</f>
        <v/>
      </c>
      <c r="W102" s="40" t="n"/>
      <c r="X102" s="32" t="n">
        <v>45821</v>
      </c>
      <c r="Y102" s="23">
        <f>IF(X102="", "", X102-N102)</f>
        <v/>
      </c>
      <c r="Z102" s="23">
        <f>IF(N102="", "", TEXT(N102, "dddd"))</f>
        <v/>
      </c>
      <c r="AA102" s="23">
        <f>IF(X102="", "", TEXT(X102, "dddd"))</f>
        <v/>
      </c>
      <c r="AB102" s="23">
        <f>VLOOKUP(U102,'Currency Sheet'!A:C,3,)</f>
        <v/>
      </c>
      <c r="AC102" s="44">
        <f>VLOOKUP(P102,'Customer List'!B:D,3,)</f>
        <v/>
      </c>
    </row>
    <row r="103">
      <c r="A103" s="23">
        <f>A102+1</f>
        <v/>
      </c>
      <c r="B103" s="23" t="inlineStr">
        <is>
          <t>EED115898</t>
        </is>
      </c>
      <c r="C103" s="32" t="n">
        <v>45807</v>
      </c>
      <c r="D103" s="32" t="n">
        <v>45818</v>
      </c>
      <c r="E103" s="51" t="n">
        <v>204.4</v>
      </c>
      <c r="F103" s="51">
        <f>IF(AB103="DOLLAR",E103*88,E103)</f>
        <v/>
      </c>
      <c r="G103" s="62">
        <f>F103*J103</f>
        <v/>
      </c>
      <c r="H103" s="23" t="n">
        <v>129819</v>
      </c>
      <c r="I103" s="23" t="inlineStr">
        <is>
          <t xml:space="preserve">Brilliant Violet 605™ anti-mouse CD196 </t>
        </is>
      </c>
      <c r="J103" s="23" t="n">
        <v>1</v>
      </c>
      <c r="K103" s="23" t="n">
        <v>1</v>
      </c>
      <c r="L103" s="23">
        <f>J103-K103</f>
        <v/>
      </c>
      <c r="M103" s="23" t="inlineStr">
        <is>
          <t>T-418/25-26</t>
        </is>
      </c>
      <c r="N103" s="32" t="n">
        <v>45820</v>
      </c>
      <c r="O103" s="62" t="n">
        <v>24966</v>
      </c>
      <c r="P103" s="23" t="inlineStr">
        <is>
          <t>ICGEB</t>
        </is>
      </c>
      <c r="Q103" s="23" t="inlineStr">
        <is>
          <t>BY HAND</t>
        </is>
      </c>
      <c r="R103" s="23" t="inlineStr">
        <is>
          <t>PRIYANKA MADAM</t>
        </is>
      </c>
      <c r="S103" s="63" t="n">
        <v>4</v>
      </c>
      <c r="T103" s="39" t="n"/>
      <c r="U103" s="23" t="inlineStr">
        <is>
          <t>BioLegend</t>
        </is>
      </c>
      <c r="V103" s="23">
        <f>VLOOKUP(P103,'Customer List'!B:C,2,)</f>
        <v/>
      </c>
      <c r="W103" s="40" t="n"/>
      <c r="X103" s="32" t="n">
        <v>45820</v>
      </c>
      <c r="Y103" s="23">
        <f>IF(X103="", "", X103-N103)</f>
        <v/>
      </c>
      <c r="Z103" s="23">
        <f>IF(N103="", "", TEXT(N103, "dddd"))</f>
        <v/>
      </c>
      <c r="AA103" s="23">
        <f>IF(X103="", "", TEXT(X103, "dddd"))</f>
        <v/>
      </c>
      <c r="AB103" s="23">
        <f>VLOOKUP(U103,'Currency Sheet'!A:C,3,)</f>
        <v/>
      </c>
      <c r="AC103" s="44">
        <f>VLOOKUP(P103,'Customer List'!B:D,3,)</f>
        <v/>
      </c>
    </row>
    <row r="104">
      <c r="A104" s="23">
        <f>A103+1</f>
        <v/>
      </c>
      <c r="B104" s="23" t="inlineStr">
        <is>
          <t>EED115898</t>
        </is>
      </c>
      <c r="C104" s="32" t="n">
        <v>45807</v>
      </c>
      <c r="D104" s="32" t="n">
        <v>45818</v>
      </c>
      <c r="E104" s="51" t="n">
        <v>336.7</v>
      </c>
      <c r="F104" s="51">
        <f>IF(AB104="DOLLAR",E104*88,E104)</f>
        <v/>
      </c>
      <c r="G104" s="62">
        <f>F104*J104</f>
        <v/>
      </c>
      <c r="H104" s="23" t="n">
        <v>133303</v>
      </c>
      <c r="I104" s="23" t="inlineStr">
        <is>
          <t>PE anti-mouse Lineage Cocktail with Isotype Ctrl</t>
        </is>
      </c>
      <c r="J104" s="23" t="n">
        <v>1</v>
      </c>
      <c r="K104" s="23" t="n">
        <v>1</v>
      </c>
      <c r="L104" s="23">
        <f>J104-K104</f>
        <v/>
      </c>
      <c r="M104" s="23" t="inlineStr">
        <is>
          <t>T-426/25-26</t>
        </is>
      </c>
      <c r="N104" s="32" t="n">
        <v>45821</v>
      </c>
      <c r="O104" s="62" t="n">
        <v>43410.25</v>
      </c>
      <c r="P104" s="23" t="inlineStr">
        <is>
          <t>THSTI</t>
        </is>
      </c>
      <c r="Q104" s="23" t="inlineStr">
        <is>
          <t>BY HAND</t>
        </is>
      </c>
      <c r="R104" s="23" t="inlineStr">
        <is>
          <t>PRIYANKA MADAM</t>
        </is>
      </c>
      <c r="S104" s="63" t="n">
        <v>4</v>
      </c>
      <c r="T104" s="39" t="n"/>
      <c r="U104" s="23" t="inlineStr">
        <is>
          <t>BioLegend</t>
        </is>
      </c>
      <c r="V104" s="23">
        <f>VLOOKUP(P104,'Customer List'!B:C,2,)</f>
        <v/>
      </c>
      <c r="W104" s="40" t="n"/>
      <c r="X104" s="32" t="n">
        <v>45821</v>
      </c>
      <c r="Y104" s="23">
        <f>IF(X104="", "", X104-N104)</f>
        <v/>
      </c>
      <c r="Z104" s="23">
        <f>IF(N104="", "", TEXT(N104, "dddd"))</f>
        <v/>
      </c>
      <c r="AA104" s="23">
        <f>IF(X104="", "", TEXT(X104, "dddd"))</f>
        <v/>
      </c>
      <c r="AB104" s="23">
        <f>VLOOKUP(U104,'Currency Sheet'!A:C,3,)</f>
        <v/>
      </c>
      <c r="AC104" s="44">
        <f>VLOOKUP(P104,'Customer List'!B:D,3,)</f>
        <v/>
      </c>
    </row>
    <row r="105">
      <c r="A105" s="23">
        <f>A104+1</f>
        <v/>
      </c>
      <c r="B105" s="23" t="inlineStr">
        <is>
          <t>EED115898</t>
        </is>
      </c>
      <c r="C105" s="32" t="n">
        <v>45807</v>
      </c>
      <c r="D105" s="32" t="n">
        <v>45818</v>
      </c>
      <c r="E105" s="51" t="n">
        <v>246.4</v>
      </c>
      <c r="F105" s="51">
        <f>IF(AB105="DOLLAR",E105*88,E105)</f>
        <v/>
      </c>
      <c r="G105" s="62">
        <f>F105*J105</f>
        <v/>
      </c>
      <c r="H105" s="23" t="n">
        <v>135014</v>
      </c>
      <c r="I105" s="23" t="inlineStr">
        <is>
          <t xml:space="preserve">PE/Cyanine7 anti-mouse CD127 </t>
        </is>
      </c>
      <c r="J105" s="23" t="n">
        <v>1</v>
      </c>
      <c r="K105" s="23" t="n">
        <v>1</v>
      </c>
      <c r="L105" s="23">
        <f>J105-K105</f>
        <v/>
      </c>
      <c r="M105" s="23" t="inlineStr">
        <is>
          <t>T-426/25-26</t>
        </is>
      </c>
      <c r="N105" s="32" t="n">
        <v>45821</v>
      </c>
      <c r="O105" s="62" t="n">
        <v>31768</v>
      </c>
      <c r="P105" s="23" t="inlineStr">
        <is>
          <t>THSTI</t>
        </is>
      </c>
      <c r="Q105" s="23" t="inlineStr">
        <is>
          <t>BY HAND</t>
        </is>
      </c>
      <c r="R105" s="23" t="inlineStr">
        <is>
          <t>PRIYANKA MADAM</t>
        </is>
      </c>
      <c r="S105" s="63" t="n">
        <v>4</v>
      </c>
      <c r="T105" s="39" t="n"/>
      <c r="U105" s="23" t="inlineStr">
        <is>
          <t>BioLegend</t>
        </is>
      </c>
      <c r="V105" s="23">
        <f>VLOOKUP(P105,'Customer List'!B:C,2,)</f>
        <v/>
      </c>
      <c r="W105" s="40" t="n"/>
      <c r="X105" s="32" t="n">
        <v>45821</v>
      </c>
      <c r="Y105" s="23">
        <f>IF(X105="", "", X105-N105)</f>
        <v/>
      </c>
      <c r="Z105" s="23">
        <f>IF(N105="", "", TEXT(N105, "dddd"))</f>
        <v/>
      </c>
      <c r="AA105" s="23">
        <f>IF(X105="", "", TEXT(X105, "dddd"))</f>
        <v/>
      </c>
      <c r="AB105" s="23">
        <f>VLOOKUP(U105,'Currency Sheet'!A:C,3,)</f>
        <v/>
      </c>
      <c r="AC105" s="44">
        <f>VLOOKUP(P105,'Customer List'!B:D,3,)</f>
        <v/>
      </c>
    </row>
    <row r="106">
      <c r="A106" s="23">
        <f>A105+1</f>
        <v/>
      </c>
      <c r="B106" s="23" t="inlineStr">
        <is>
          <t>EED115898</t>
        </is>
      </c>
      <c r="C106" s="32" t="n">
        <v>45807</v>
      </c>
      <c r="D106" s="32" t="n">
        <v>45818</v>
      </c>
      <c r="E106" s="51" t="n">
        <v>95.55</v>
      </c>
      <c r="F106" s="51">
        <f>IF(AB106="DOLLAR",E106*88,E106)</f>
        <v/>
      </c>
      <c r="G106" s="62">
        <f>F106*J106</f>
        <v/>
      </c>
      <c r="H106" s="23" t="n">
        <v>135015</v>
      </c>
      <c r="I106" s="23" t="inlineStr">
        <is>
          <t xml:space="preserve">PE/Cyanine5 anti-mouse CD127 </t>
        </is>
      </c>
      <c r="J106" s="23" t="n">
        <v>1</v>
      </c>
      <c r="K106" s="23" t="n">
        <v>1</v>
      </c>
      <c r="L106" s="23">
        <f>J106-K106</f>
        <v/>
      </c>
      <c r="M106" s="23" t="inlineStr">
        <is>
          <t>T-418/25-26</t>
        </is>
      </c>
      <c r="N106" s="32" t="n">
        <v>45820</v>
      </c>
      <c r="O106" s="62" t="n">
        <v>12568.5</v>
      </c>
      <c r="P106" s="23" t="inlineStr">
        <is>
          <t>ICGEB</t>
        </is>
      </c>
      <c r="Q106" s="23" t="inlineStr">
        <is>
          <t>BY HAND</t>
        </is>
      </c>
      <c r="R106" s="23" t="inlineStr">
        <is>
          <t>PRIYANKA MADAM</t>
        </is>
      </c>
      <c r="S106" s="63" t="n">
        <v>4</v>
      </c>
      <c r="T106" s="39" t="n"/>
      <c r="U106" s="23" t="inlineStr">
        <is>
          <t>BioLegend</t>
        </is>
      </c>
      <c r="V106" s="23">
        <f>VLOOKUP(P106,'Customer List'!B:C,2,)</f>
        <v/>
      </c>
      <c r="W106" s="40" t="n"/>
      <c r="X106" s="32" t="n">
        <v>45820</v>
      </c>
      <c r="Y106" s="23">
        <f>IF(X106="", "", X106-N106)</f>
        <v/>
      </c>
      <c r="Z106" s="23">
        <f>IF(N106="", "", TEXT(N106, "dddd"))</f>
        <v/>
      </c>
      <c r="AA106" s="23">
        <f>IF(X106="", "", TEXT(X106, "dddd"))</f>
        <v/>
      </c>
      <c r="AB106" s="23">
        <f>VLOOKUP(U106,'Currency Sheet'!A:C,3,)</f>
        <v/>
      </c>
      <c r="AC106" s="44">
        <f>VLOOKUP(P106,'Customer List'!B:D,3,)</f>
        <v/>
      </c>
    </row>
    <row r="107">
      <c r="A107" s="23">
        <f>A106+1</f>
        <v/>
      </c>
      <c r="B107" s="23" t="inlineStr">
        <is>
          <t>EED115898</t>
        </is>
      </c>
      <c r="C107" s="32" t="n">
        <v>45807</v>
      </c>
      <c r="D107" s="32" t="n">
        <v>45818</v>
      </c>
      <c r="E107" s="51" t="n">
        <v>181.3</v>
      </c>
      <c r="F107" s="51">
        <f>IF(AB107="DOLLAR",E107*88,E107)</f>
        <v/>
      </c>
      <c r="G107" s="62">
        <f>F107*J107</f>
        <v/>
      </c>
      <c r="H107" s="23" t="n">
        <v>135241</v>
      </c>
      <c r="I107" s="23" t="inlineStr">
        <is>
          <t xml:space="preserve">Brilliant Violet 510™ anti-mouse CD279 </t>
        </is>
      </c>
      <c r="J107" s="23" t="n">
        <v>1</v>
      </c>
      <c r="K107" s="23" t="n">
        <v>1</v>
      </c>
      <c r="L107" s="23">
        <f>J107-K107</f>
        <v/>
      </c>
      <c r="M107" s="23" t="inlineStr">
        <is>
          <t>T-418/25-26</t>
        </is>
      </c>
      <c r="N107" s="32" t="n">
        <v>45820</v>
      </c>
      <c r="O107" s="62" t="n">
        <v>22144.5</v>
      </c>
      <c r="P107" s="23" t="inlineStr">
        <is>
          <t>ICGEB</t>
        </is>
      </c>
      <c r="Q107" s="23" t="inlineStr">
        <is>
          <t>BY HAND</t>
        </is>
      </c>
      <c r="R107" s="23" t="inlineStr">
        <is>
          <t>PRIYANKA MADAM</t>
        </is>
      </c>
      <c r="S107" s="63" t="n">
        <v>4</v>
      </c>
      <c r="T107" s="39" t="n"/>
      <c r="U107" s="23" t="inlineStr">
        <is>
          <t>BioLegend</t>
        </is>
      </c>
      <c r="V107" s="23">
        <f>VLOOKUP(P107,'Customer List'!B:C,2,)</f>
        <v/>
      </c>
      <c r="W107" s="40" t="n"/>
      <c r="X107" s="32" t="n">
        <v>45820</v>
      </c>
      <c r="Y107" s="23">
        <f>IF(X107="", "", X107-N107)</f>
        <v/>
      </c>
      <c r="Z107" s="23">
        <f>IF(N107="", "", TEXT(N107, "dddd"))</f>
        <v/>
      </c>
      <c r="AA107" s="23">
        <f>IF(X107="", "", TEXT(X107, "dddd"))</f>
        <v/>
      </c>
      <c r="AB107" s="23">
        <f>VLOOKUP(U107,'Currency Sheet'!A:C,3,)</f>
        <v/>
      </c>
      <c r="AC107" s="44">
        <f>VLOOKUP(P107,'Customer List'!B:D,3,)</f>
        <v/>
      </c>
    </row>
    <row r="108">
      <c r="A108" s="23">
        <f>A107+1</f>
        <v/>
      </c>
      <c r="B108" s="23" t="inlineStr">
        <is>
          <t>EED115898</t>
        </is>
      </c>
      <c r="C108" s="32" t="n">
        <v>45807</v>
      </c>
      <c r="D108" s="32" t="n">
        <v>45818</v>
      </c>
      <c r="E108" s="51" t="n">
        <v>196.5</v>
      </c>
      <c r="F108" s="51">
        <f>IF(AB108="DOLLAR",E108*88,E108)</f>
        <v/>
      </c>
      <c r="G108" s="62">
        <f>F108*J108</f>
        <v/>
      </c>
      <c r="H108" s="23" t="n">
        <v>137623</v>
      </c>
      <c r="I108" s="23" t="inlineStr">
        <is>
          <t xml:space="preserve">Brilliant Violet 510™ anti-mouse CD335 </t>
        </is>
      </c>
      <c r="J108" s="23" t="n">
        <v>1</v>
      </c>
      <c r="K108" s="23" t="n">
        <v>1</v>
      </c>
      <c r="L108" s="23">
        <f>J108-K108</f>
        <v/>
      </c>
      <c r="M108" s="23" t="inlineStr">
        <is>
          <t>T-426/25-26</t>
        </is>
      </c>
      <c r="N108" s="32" t="n">
        <v>45821</v>
      </c>
      <c r="O108" s="62" t="n">
        <v>23645.5</v>
      </c>
      <c r="P108" s="23" t="inlineStr">
        <is>
          <t>THSTI</t>
        </is>
      </c>
      <c r="Q108" s="23" t="inlineStr">
        <is>
          <t>BY HAND</t>
        </is>
      </c>
      <c r="R108" s="23" t="inlineStr">
        <is>
          <t>PRIYANKA MADAM</t>
        </is>
      </c>
      <c r="S108" s="63" t="n">
        <v>4</v>
      </c>
      <c r="T108" s="39" t="n"/>
      <c r="U108" s="23" t="inlineStr">
        <is>
          <t>BioLegend</t>
        </is>
      </c>
      <c r="V108" s="23">
        <f>VLOOKUP(P108,'Customer List'!B:C,2,)</f>
        <v/>
      </c>
      <c r="W108" s="40" t="n"/>
      <c r="X108" s="32" t="n">
        <v>45821</v>
      </c>
      <c r="Y108" s="23">
        <f>IF(X108="", "", X108-N108)</f>
        <v/>
      </c>
      <c r="Z108" s="23">
        <f>IF(N108="", "", TEXT(N108, "dddd"))</f>
        <v/>
      </c>
      <c r="AA108" s="23">
        <f>IF(X108="", "", TEXT(X108, "dddd"))</f>
        <v/>
      </c>
      <c r="AB108" s="23">
        <f>VLOOKUP(U108,'Currency Sheet'!A:C,3,)</f>
        <v/>
      </c>
      <c r="AC108" s="44">
        <f>VLOOKUP(P108,'Customer List'!B:D,3,)</f>
        <v/>
      </c>
    </row>
    <row r="109">
      <c r="A109" s="23">
        <f>A108+1</f>
        <v/>
      </c>
      <c r="B109" s="23" t="inlineStr">
        <is>
          <t>EED115898</t>
        </is>
      </c>
      <c r="C109" s="32" t="n">
        <v>45807</v>
      </c>
      <c r="D109" s="32" t="n">
        <v>45818</v>
      </c>
      <c r="E109" s="51" t="n">
        <v>103.35</v>
      </c>
      <c r="F109" s="51">
        <f>IF(AB109="DOLLAR",E109*88,E109)</f>
        <v/>
      </c>
      <c r="G109" s="62">
        <f>F109*J109</f>
        <v/>
      </c>
      <c r="H109" s="23" t="n">
        <v>141719</v>
      </c>
      <c r="I109" s="23" t="inlineStr">
        <is>
          <t xml:space="preserve">PE/Cyanine7 anti-mouse CD206 </t>
        </is>
      </c>
      <c r="J109" s="23" t="n">
        <v>1</v>
      </c>
      <c r="K109" s="23" t="n">
        <v>1</v>
      </c>
      <c r="L109" s="23">
        <f>J109-K109</f>
        <v/>
      </c>
      <c r="M109" s="23" t="inlineStr">
        <is>
          <t>T-418/25-26</t>
        </is>
      </c>
      <c r="N109" s="32" t="n">
        <v>45820</v>
      </c>
      <c r="O109" s="62" t="n">
        <v>13594.5</v>
      </c>
      <c r="P109" s="23" t="inlineStr">
        <is>
          <t>ICGEB</t>
        </is>
      </c>
      <c r="Q109" s="23" t="inlineStr">
        <is>
          <t>BY HAND</t>
        </is>
      </c>
      <c r="R109" s="23" t="inlineStr">
        <is>
          <t>PRIYANKA MADAM</t>
        </is>
      </c>
      <c r="S109" s="63" t="n">
        <v>4</v>
      </c>
      <c r="T109" s="39" t="n"/>
      <c r="U109" s="23" t="inlineStr">
        <is>
          <t>BioLegend</t>
        </is>
      </c>
      <c r="V109" s="23">
        <f>VLOOKUP(P109,'Customer List'!B:C,2,)</f>
        <v/>
      </c>
      <c r="W109" s="40" t="n"/>
      <c r="X109" s="32" t="n">
        <v>45820</v>
      </c>
      <c r="Y109" s="23">
        <f>IF(X109="", "", X109-N109)</f>
        <v/>
      </c>
      <c r="Z109" s="23">
        <f>IF(N109="", "", TEXT(N109, "dddd"))</f>
        <v/>
      </c>
      <c r="AA109" s="23">
        <f>IF(X109="", "", TEXT(X109, "dddd"))</f>
        <v/>
      </c>
      <c r="AB109" s="23">
        <f>VLOOKUP(U109,'Currency Sheet'!A:C,3,)</f>
        <v/>
      </c>
      <c r="AC109" s="44">
        <f>VLOOKUP(P109,'Customer List'!B:D,3,)</f>
        <v/>
      </c>
    </row>
    <row r="110">
      <c r="A110" s="23">
        <f>A109+1</f>
        <v/>
      </c>
      <c r="B110" s="23" t="inlineStr">
        <is>
          <t>EED115898</t>
        </is>
      </c>
      <c r="C110" s="32" t="n">
        <v>45807</v>
      </c>
      <c r="D110" s="32" t="n">
        <v>45818</v>
      </c>
      <c r="E110" s="51" t="n">
        <v>65.8</v>
      </c>
      <c r="F110" s="51">
        <f>IF(AB110="DOLLAR",E110*88,E110)</f>
        <v/>
      </c>
      <c r="G110" s="62">
        <f>F110*J110</f>
        <v/>
      </c>
      <c r="H110" s="23" t="n">
        <v>144605</v>
      </c>
      <c r="I110" s="23" t="inlineStr">
        <is>
          <t xml:space="preserve">Alexa Fluor® 647 anti-mouse/human GL7 Antigen </t>
        </is>
      </c>
      <c r="J110" s="23" t="n">
        <v>1</v>
      </c>
      <c r="K110" s="23" t="n">
        <v>1</v>
      </c>
      <c r="L110" s="23">
        <f>J110-K110</f>
        <v/>
      </c>
      <c r="M110" s="23" t="inlineStr">
        <is>
          <t>T-414/25-26</t>
        </is>
      </c>
      <c r="N110" s="32" t="n">
        <v>45818</v>
      </c>
      <c r="O110" s="62" t="n">
        <v>8037</v>
      </c>
      <c r="P110" s="23" t="inlineStr">
        <is>
          <t>NIAB</t>
        </is>
      </c>
      <c r="Q110" s="23" t="n"/>
      <c r="R110" s="23" t="n"/>
      <c r="S110" s="63" t="n">
        <v>4</v>
      </c>
      <c r="T110" s="39" t="n"/>
      <c r="U110" s="23" t="inlineStr">
        <is>
          <t>BioLegend</t>
        </is>
      </c>
      <c r="V110" s="23">
        <f>VLOOKUP(P110,'Customer List'!B:C,2,)</f>
        <v/>
      </c>
      <c r="W110" s="40" t="n"/>
      <c r="X110" s="32">
        <f>IF(OR(R110 = "PRIYANKA MADAM", R110 = "DEEPAK", R110 = "PORTER"),N110,"")</f>
        <v/>
      </c>
      <c r="Y110" s="23">
        <f>IF(X110="", "", X110-N110)</f>
        <v/>
      </c>
      <c r="Z110" s="23">
        <f>IF(N110="", "", TEXT(N110, "dddd"))</f>
        <v/>
      </c>
      <c r="AA110" s="23">
        <f>IF(X110="", "", TEXT(X110, "dddd"))</f>
        <v/>
      </c>
      <c r="AB110" s="23">
        <f>VLOOKUP(U110,'Currency Sheet'!A:C,3,)</f>
        <v/>
      </c>
      <c r="AC110" s="44">
        <f>VLOOKUP(P110,'Customer List'!B:D,3,)</f>
        <v/>
      </c>
    </row>
    <row r="111">
      <c r="A111" s="23">
        <f>A110+1</f>
        <v/>
      </c>
      <c r="B111" s="23" t="inlineStr">
        <is>
          <t>EED115898</t>
        </is>
      </c>
      <c r="C111" s="32" t="n">
        <v>45807</v>
      </c>
      <c r="D111" s="32" t="n">
        <v>45818</v>
      </c>
      <c r="E111" s="51" t="n">
        <v>96.84999999999999</v>
      </c>
      <c r="F111" s="51">
        <f>IF(AB111="DOLLAR",E111*88,E111)</f>
        <v/>
      </c>
      <c r="G111" s="62">
        <f>F111*J111</f>
        <v/>
      </c>
      <c r="H111" s="23" t="n">
        <v>145505</v>
      </c>
      <c r="I111" s="23" t="inlineStr">
        <is>
          <t xml:space="preserve">APC anti-mouse CD185 </t>
        </is>
      </c>
      <c r="J111" s="23" t="n">
        <v>1</v>
      </c>
      <c r="K111" s="23" t="n">
        <v>1</v>
      </c>
      <c r="L111" s="23">
        <f>J111-K111</f>
        <v/>
      </c>
      <c r="M111" s="23" t="inlineStr">
        <is>
          <t>T-418/25-26</t>
        </is>
      </c>
      <c r="N111" s="32" t="n">
        <v>45820</v>
      </c>
      <c r="O111" s="62" t="n">
        <v>12739.5</v>
      </c>
      <c r="P111" s="23" t="inlineStr">
        <is>
          <t>ICGEB</t>
        </is>
      </c>
      <c r="Q111" s="23" t="inlineStr">
        <is>
          <t>BY HAND</t>
        </is>
      </c>
      <c r="R111" s="23" t="inlineStr">
        <is>
          <t>PRIYANKA MADAM</t>
        </is>
      </c>
      <c r="S111" s="63" t="n">
        <v>4</v>
      </c>
      <c r="T111" s="39" t="n"/>
      <c r="U111" s="23" t="inlineStr">
        <is>
          <t>BioLegend</t>
        </is>
      </c>
      <c r="V111" s="23">
        <f>VLOOKUP(P111,'Customer List'!B:C,2,)</f>
        <v/>
      </c>
      <c r="W111" s="40" t="n"/>
      <c r="X111" s="32" t="n">
        <v>45820</v>
      </c>
      <c r="Y111" s="23">
        <f>IF(X111="", "", X111-N111)</f>
        <v/>
      </c>
      <c r="Z111" s="23">
        <f>IF(N111="", "", TEXT(N111, "dddd"))</f>
        <v/>
      </c>
      <c r="AA111" s="23">
        <f>IF(X111="", "", TEXT(X111, "dddd"))</f>
        <v/>
      </c>
      <c r="AB111" s="23">
        <f>VLOOKUP(U111,'Currency Sheet'!A:C,3,)</f>
        <v/>
      </c>
      <c r="AC111" s="44">
        <f>VLOOKUP(P111,'Customer List'!B:D,3,)</f>
        <v/>
      </c>
    </row>
    <row r="112">
      <c r="A112" s="23">
        <f>A111+1</f>
        <v/>
      </c>
      <c r="B112" s="23" t="inlineStr">
        <is>
          <t>EED115898</t>
        </is>
      </c>
      <c r="C112" s="32" t="n">
        <v>45807</v>
      </c>
      <c r="D112" s="32" t="n">
        <v>45818</v>
      </c>
      <c r="E112" s="51" t="n">
        <v>140.25</v>
      </c>
      <c r="F112" s="51">
        <f>IF(AB112="DOLLAR",E112*88,E112)</f>
        <v/>
      </c>
      <c r="G112" s="62">
        <f>F112*J112</f>
        <v/>
      </c>
      <c r="H112" s="23" t="n">
        <v>145511</v>
      </c>
      <c r="I112" s="23" t="inlineStr">
        <is>
          <t xml:space="preserve">Brilliant Violet 421™ anti-mouse CD185 </t>
        </is>
      </c>
      <c r="J112" s="23" t="n">
        <v>1</v>
      </c>
      <c r="K112" s="23" t="n">
        <v>1</v>
      </c>
      <c r="L112" s="23">
        <f>J112-K112</f>
        <v/>
      </c>
      <c r="M112" s="23" t="inlineStr">
        <is>
          <t>T-414/25-26</t>
        </is>
      </c>
      <c r="N112" s="32" t="n">
        <v>45818</v>
      </c>
      <c r="O112" s="62" t="n">
        <v>15988.5</v>
      </c>
      <c r="P112" s="23" t="inlineStr">
        <is>
          <t>NIAB</t>
        </is>
      </c>
      <c r="Q112" s="23" t="n"/>
      <c r="R112" s="23" t="n"/>
      <c r="S112" s="63" t="n">
        <v>4</v>
      </c>
      <c r="T112" s="39" t="n"/>
      <c r="U112" s="23" t="inlineStr">
        <is>
          <t>BioLegend</t>
        </is>
      </c>
      <c r="V112" s="23">
        <f>VLOOKUP(P112,'Customer List'!B:C,2,)</f>
        <v/>
      </c>
      <c r="W112" s="40" t="n"/>
      <c r="X112" s="32">
        <f>IF(OR(R112 = "PRIYANKA MADAM", R112 = "DEEPAK", R112 = "PORTER"),N112,"")</f>
        <v/>
      </c>
      <c r="Y112" s="23">
        <f>IF(X112="", "", X112-N112)</f>
        <v/>
      </c>
      <c r="Z112" s="23">
        <f>IF(N112="", "", TEXT(N112, "dddd"))</f>
        <v/>
      </c>
      <c r="AA112" s="23">
        <f>IF(X112="", "", TEXT(X112, "dddd"))</f>
        <v/>
      </c>
      <c r="AB112" s="23">
        <f>VLOOKUP(U112,'Currency Sheet'!A:C,3,)</f>
        <v/>
      </c>
      <c r="AC112" s="44">
        <f>VLOOKUP(P112,'Customer List'!B:D,3,)</f>
        <v/>
      </c>
    </row>
    <row r="113">
      <c r="A113" s="23">
        <f>A112+1</f>
        <v/>
      </c>
      <c r="B113" s="23" t="inlineStr">
        <is>
          <t>EED115898</t>
        </is>
      </c>
      <c r="C113" s="32" t="n">
        <v>45807</v>
      </c>
      <c r="D113" s="32" t="n">
        <v>45818</v>
      </c>
      <c r="E113" s="51" t="n">
        <v>95.55</v>
      </c>
      <c r="F113" s="51">
        <f>IF(AB113="DOLLAR",E113*88,E113)</f>
        <v/>
      </c>
      <c r="G113" s="62">
        <f>F113*J113</f>
        <v/>
      </c>
      <c r="H113" s="23" t="n">
        <v>145521</v>
      </c>
      <c r="I113" s="23" t="inlineStr">
        <is>
          <t xml:space="preserve">PE/Dazzle™ 594 anti-mouse CD185 </t>
        </is>
      </c>
      <c r="J113" s="23" t="n">
        <v>1</v>
      </c>
      <c r="K113" s="23" t="n">
        <v>1</v>
      </c>
      <c r="L113" s="23">
        <f>J113-K113</f>
        <v/>
      </c>
      <c r="M113" s="23" t="inlineStr">
        <is>
          <t>T-418/25-26</t>
        </is>
      </c>
      <c r="N113" s="32" t="n">
        <v>45820</v>
      </c>
      <c r="O113" s="62" t="n">
        <v>12568.5</v>
      </c>
      <c r="P113" s="23" t="inlineStr">
        <is>
          <t>ICGEB</t>
        </is>
      </c>
      <c r="Q113" s="23" t="inlineStr">
        <is>
          <t>BY HAND</t>
        </is>
      </c>
      <c r="R113" s="23" t="inlineStr">
        <is>
          <t>PRIYANKA MADAM</t>
        </is>
      </c>
      <c r="S113" s="63" t="n">
        <v>4</v>
      </c>
      <c r="T113" s="39" t="n"/>
      <c r="U113" s="23" t="inlineStr">
        <is>
          <t>BioLegend</t>
        </is>
      </c>
      <c r="V113" s="23">
        <f>VLOOKUP(P113,'Customer List'!B:C,2,)</f>
        <v/>
      </c>
      <c r="W113" s="40" t="n"/>
      <c r="X113" s="32" t="n">
        <v>45820</v>
      </c>
      <c r="Y113" s="23">
        <f>IF(X113="", "", X113-N113)</f>
        <v/>
      </c>
      <c r="Z113" s="23">
        <f>IF(N113="", "", TEXT(N113, "dddd"))</f>
        <v/>
      </c>
      <c r="AA113" s="23">
        <f>IF(X113="", "", TEXT(X113, "dddd"))</f>
        <v/>
      </c>
      <c r="AB113" s="23">
        <f>VLOOKUP(U113,'Currency Sheet'!A:C,3,)</f>
        <v/>
      </c>
      <c r="AC113" s="44">
        <f>VLOOKUP(P113,'Customer List'!B:D,3,)</f>
        <v/>
      </c>
    </row>
    <row r="114">
      <c r="A114" s="23">
        <f>A113+1</f>
        <v/>
      </c>
      <c r="B114" s="23" t="inlineStr">
        <is>
          <t>EED115898</t>
        </is>
      </c>
      <c r="C114" s="32" t="n">
        <v>45807</v>
      </c>
      <c r="D114" s="32" t="n">
        <v>45818</v>
      </c>
      <c r="E114" s="51" t="n">
        <v>248.5</v>
      </c>
      <c r="F114" s="51">
        <f>IF(AB114="DOLLAR",E114*88,E114)</f>
        <v/>
      </c>
      <c r="G114" s="62">
        <f>F114*J114</f>
        <v/>
      </c>
      <c r="H114" s="23" t="n">
        <v>146606</v>
      </c>
      <c r="I114" s="23" t="inlineStr">
        <is>
          <t xml:space="preserve">APC anti-mouse IL-33Rα </t>
        </is>
      </c>
      <c r="J114" s="23" t="n">
        <v>1</v>
      </c>
      <c r="K114" s="23" t="n">
        <v>1</v>
      </c>
      <c r="L114" s="23">
        <f>J114-K114</f>
        <v/>
      </c>
      <c r="M114" s="23" t="inlineStr">
        <is>
          <t>T-426/25-26</t>
        </is>
      </c>
      <c r="N114" s="32" t="n">
        <v>45821</v>
      </c>
      <c r="O114" s="62" t="n">
        <v>32038.75</v>
      </c>
      <c r="P114" s="23" t="inlineStr">
        <is>
          <t>THSTI</t>
        </is>
      </c>
      <c r="Q114" s="23" t="inlineStr">
        <is>
          <t>BY HAND</t>
        </is>
      </c>
      <c r="R114" s="23" t="inlineStr">
        <is>
          <t>PRIYANKA MADAM</t>
        </is>
      </c>
      <c r="S114" s="63" t="n">
        <v>4</v>
      </c>
      <c r="T114" s="39" t="n"/>
      <c r="U114" s="23" t="inlineStr">
        <is>
          <t>BioLegend</t>
        </is>
      </c>
      <c r="V114" s="23">
        <f>VLOOKUP(P114,'Customer List'!B:C,2,)</f>
        <v/>
      </c>
      <c r="W114" s="40" t="n"/>
      <c r="X114" s="32" t="n">
        <v>45821</v>
      </c>
      <c r="Y114" s="23">
        <f>IF(X114="", "", X114-N114)</f>
        <v/>
      </c>
      <c r="Z114" s="23">
        <f>IF(N114="", "", TEXT(N114, "dddd"))</f>
        <v/>
      </c>
      <c r="AA114" s="23">
        <f>IF(X114="", "", TEXT(X114, "dddd"))</f>
        <v/>
      </c>
      <c r="AB114" s="23">
        <f>VLOOKUP(U114,'Currency Sheet'!A:C,3,)</f>
        <v/>
      </c>
      <c r="AC114" s="44">
        <f>VLOOKUP(P114,'Customer List'!B:D,3,)</f>
        <v/>
      </c>
    </row>
    <row r="115">
      <c r="A115" s="23">
        <f>A114+1</f>
        <v/>
      </c>
      <c r="B115" s="23" t="inlineStr">
        <is>
          <t>EED115898</t>
        </is>
      </c>
      <c r="C115" s="32" t="n">
        <v>45807</v>
      </c>
      <c r="D115" s="32" t="n">
        <v>45818</v>
      </c>
      <c r="E115" s="51" t="n">
        <v>144.95</v>
      </c>
      <c r="F115" s="51">
        <f>IF(AB115="DOLLAR",E115*88,E115)</f>
        <v/>
      </c>
      <c r="G115" s="62">
        <f>F115*J115</f>
        <v/>
      </c>
      <c r="H115" s="23" t="n">
        <v>147710</v>
      </c>
      <c r="I115" s="23" t="inlineStr">
        <is>
          <t>FITC anti-mouse CD45 Antibody</t>
        </is>
      </c>
      <c r="J115" s="23" t="n">
        <v>1</v>
      </c>
      <c r="K115" s="23" t="n">
        <v>1</v>
      </c>
      <c r="L115" s="23">
        <f>J115-K115</f>
        <v/>
      </c>
      <c r="M115" s="23" t="inlineStr">
        <is>
          <t>T-418/25-26</t>
        </is>
      </c>
      <c r="N115" s="32" t="n">
        <v>45820</v>
      </c>
      <c r="O115" s="62" t="n">
        <v>19066.5</v>
      </c>
      <c r="P115" s="23" t="inlineStr">
        <is>
          <t>ICGEB</t>
        </is>
      </c>
      <c r="Q115" s="23" t="inlineStr">
        <is>
          <t>BY HAND</t>
        </is>
      </c>
      <c r="R115" s="23" t="inlineStr">
        <is>
          <t>PRIYANKA MADAM</t>
        </is>
      </c>
      <c r="S115" s="63" t="n">
        <v>4</v>
      </c>
      <c r="T115" s="39" t="n"/>
      <c r="U115" s="23" t="inlineStr">
        <is>
          <t>BioLegend</t>
        </is>
      </c>
      <c r="V115" s="23">
        <f>VLOOKUP(P115,'Customer List'!B:C,2,)</f>
        <v/>
      </c>
      <c r="W115" s="40" t="n"/>
      <c r="X115" s="32" t="n">
        <v>45820</v>
      </c>
      <c r="Y115" s="23">
        <f>IF(X115="", "", X115-N115)</f>
        <v/>
      </c>
      <c r="Z115" s="23">
        <f>IF(N115="", "", TEXT(N115, "dddd"))</f>
        <v/>
      </c>
      <c r="AA115" s="23">
        <f>IF(X115="", "", TEXT(X115, "dddd"))</f>
        <v/>
      </c>
      <c r="AB115" s="23">
        <f>VLOOKUP(U115,'Currency Sheet'!A:C,3,)</f>
        <v/>
      </c>
      <c r="AC115" s="44">
        <f>VLOOKUP(P115,'Customer List'!B:D,3,)</f>
        <v/>
      </c>
    </row>
    <row r="116">
      <c r="A116" s="23">
        <f>A115+1</f>
        <v/>
      </c>
      <c r="B116" s="23" t="inlineStr">
        <is>
          <t>EED115898</t>
        </is>
      </c>
      <c r="C116" s="32" t="n">
        <v>45807</v>
      </c>
      <c r="D116" s="32" t="n">
        <v>45818</v>
      </c>
      <c r="E116" s="51" t="n">
        <v>126.1</v>
      </c>
      <c r="F116" s="51">
        <f>IF(AB116="DOLLAR",E116*88,E116)</f>
        <v/>
      </c>
      <c r="G116" s="62">
        <f>F116*J116</f>
        <v/>
      </c>
      <c r="H116" s="23" t="n">
        <v>148233</v>
      </c>
      <c r="I116" s="23" t="inlineStr">
        <is>
          <t>PE/Dazzle™ 594 anti-mouse/rat XCR1 Antibody</t>
        </is>
      </c>
      <c r="J116" s="23" t="n">
        <v>1</v>
      </c>
      <c r="K116" s="23" t="n">
        <v>1</v>
      </c>
      <c r="L116" s="23">
        <f>J116-K116</f>
        <v/>
      </c>
      <c r="M116" s="23" t="inlineStr">
        <is>
          <t>T-418/25-26</t>
        </is>
      </c>
      <c r="N116" s="32" t="n">
        <v>45820</v>
      </c>
      <c r="O116" s="62" t="n">
        <v>16587</v>
      </c>
      <c r="P116" s="23" t="inlineStr">
        <is>
          <t>ICGEB</t>
        </is>
      </c>
      <c r="Q116" s="23" t="inlineStr">
        <is>
          <t>BY HAND</t>
        </is>
      </c>
      <c r="R116" s="23" t="inlineStr">
        <is>
          <t>PRIYANKA MADAM</t>
        </is>
      </c>
      <c r="S116" s="63" t="n">
        <v>4</v>
      </c>
      <c r="T116" s="39" t="n"/>
      <c r="U116" s="23" t="inlineStr">
        <is>
          <t>BioLegend</t>
        </is>
      </c>
      <c r="V116" s="23">
        <f>VLOOKUP(P116,'Customer List'!B:C,2,)</f>
        <v/>
      </c>
      <c r="W116" s="40" t="n"/>
      <c r="X116" s="32" t="n">
        <v>45820</v>
      </c>
      <c r="Y116" s="23">
        <f>IF(X116="", "", X116-N116)</f>
        <v/>
      </c>
      <c r="Z116" s="23">
        <f>IF(N116="", "", TEXT(N116, "dddd"))</f>
        <v/>
      </c>
      <c r="AA116" s="23">
        <f>IF(X116="", "", TEXT(X116, "dddd"))</f>
        <v/>
      </c>
      <c r="AB116" s="23">
        <f>VLOOKUP(U116,'Currency Sheet'!A:C,3,)</f>
        <v/>
      </c>
      <c r="AC116" s="44">
        <f>VLOOKUP(P116,'Customer List'!B:D,3,)</f>
        <v/>
      </c>
    </row>
    <row r="117">
      <c r="A117" s="23">
        <f>A116+1</f>
        <v/>
      </c>
      <c r="B117" s="23" t="inlineStr">
        <is>
          <t>EED115898</t>
        </is>
      </c>
      <c r="C117" s="32" t="n">
        <v>45807</v>
      </c>
      <c r="D117" s="32" t="n">
        <v>45818</v>
      </c>
      <c r="E117" s="51" t="n">
        <v>262.5</v>
      </c>
      <c r="F117" s="51">
        <f>IF(AB117="DOLLAR",E117*88,E117)</f>
        <v/>
      </c>
      <c r="G117" s="62">
        <f>F117*J117</f>
        <v/>
      </c>
      <c r="H117" s="23" t="n">
        <v>154308</v>
      </c>
      <c r="I117" s="23" t="inlineStr">
        <is>
          <t>Alexa Fluor® 647 anti-mouse Perforin Antibody</t>
        </is>
      </c>
      <c r="J117" s="23" t="n">
        <v>1</v>
      </c>
      <c r="K117" s="23" t="n">
        <v>1</v>
      </c>
      <c r="L117" s="23">
        <f>J117-K117</f>
        <v/>
      </c>
      <c r="M117" s="23" t="inlineStr">
        <is>
          <t>T-426/25-26</t>
        </is>
      </c>
      <c r="N117" s="32" t="n">
        <v>45821</v>
      </c>
      <c r="O117" s="62" t="n">
        <v>33843.75</v>
      </c>
      <c r="P117" s="23" t="inlineStr">
        <is>
          <t>THSTI</t>
        </is>
      </c>
      <c r="Q117" s="23" t="inlineStr">
        <is>
          <t>BY HAND</t>
        </is>
      </c>
      <c r="R117" s="23" t="inlineStr">
        <is>
          <t>PRIYANKA MADAM</t>
        </is>
      </c>
      <c r="S117" s="63" t="n">
        <v>4</v>
      </c>
      <c r="T117" s="39" t="n"/>
      <c r="U117" s="23" t="inlineStr">
        <is>
          <t>BioLegend</t>
        </is>
      </c>
      <c r="V117" s="23">
        <f>VLOOKUP(P117,'Customer List'!B:C,2,)</f>
        <v/>
      </c>
      <c r="W117" s="40" t="n"/>
      <c r="X117" s="32" t="n">
        <v>45821</v>
      </c>
      <c r="Y117" s="23">
        <f>IF(X117="", "", X117-N117)</f>
        <v/>
      </c>
      <c r="Z117" s="23">
        <f>IF(N117="", "", TEXT(N117, "dddd"))</f>
        <v/>
      </c>
      <c r="AA117" s="23">
        <f>IF(X117="", "", TEXT(X117, "dddd"))</f>
        <v/>
      </c>
      <c r="AB117" s="23">
        <f>VLOOKUP(U117,'Currency Sheet'!A:C,3,)</f>
        <v/>
      </c>
      <c r="AC117" s="44">
        <f>VLOOKUP(P117,'Customer List'!B:D,3,)</f>
        <v/>
      </c>
    </row>
    <row r="118">
      <c r="A118" s="23">
        <f>A117+1</f>
        <v/>
      </c>
      <c r="B118" s="23" t="inlineStr">
        <is>
          <t>EED115898</t>
        </is>
      </c>
      <c r="C118" s="32" t="n">
        <v>45807</v>
      </c>
      <c r="D118" s="32" t="n">
        <v>45818</v>
      </c>
      <c r="E118" s="51" t="n">
        <v>243.75</v>
      </c>
      <c r="F118" s="51">
        <f>IF(AB118="DOLLAR",E118*88,E118)</f>
        <v/>
      </c>
      <c r="G118" s="62">
        <f>F118*J118</f>
        <v/>
      </c>
      <c r="H118" s="23" t="n">
        <v>155526</v>
      </c>
      <c r="I118" s="23" t="inlineStr">
        <is>
          <t xml:space="preserve">PerCP/Cyanine5.5 anti-mouse CD170 </t>
        </is>
      </c>
      <c r="J118" s="23" t="n">
        <v>1</v>
      </c>
      <c r="K118" s="23" t="n">
        <v>1</v>
      </c>
      <c r="L118" s="23">
        <f>J118-K118</f>
        <v/>
      </c>
      <c r="M118" s="23" t="inlineStr">
        <is>
          <t>T-418/25-26</t>
        </is>
      </c>
      <c r="N118" s="32" t="n">
        <v>45820</v>
      </c>
      <c r="O118" s="62" t="n">
        <v>32062.5</v>
      </c>
      <c r="P118" s="23" t="inlineStr">
        <is>
          <t>ICGEB</t>
        </is>
      </c>
      <c r="Q118" s="23" t="inlineStr">
        <is>
          <t>BY HAND</t>
        </is>
      </c>
      <c r="R118" s="23" t="inlineStr">
        <is>
          <t>PRIYANKA MADAM</t>
        </is>
      </c>
      <c r="S118" s="63" t="n">
        <v>4</v>
      </c>
      <c r="T118" s="39" t="n"/>
      <c r="U118" s="23" t="inlineStr">
        <is>
          <t>BioLegend</t>
        </is>
      </c>
      <c r="V118" s="23">
        <f>VLOOKUP(P118,'Customer List'!B:C,2,)</f>
        <v/>
      </c>
      <c r="W118" s="40" t="n"/>
      <c r="X118" s="32" t="n">
        <v>45820</v>
      </c>
      <c r="Y118" s="23">
        <f>IF(X118="", "", X118-N118)</f>
        <v/>
      </c>
      <c r="Z118" s="23">
        <f>IF(N118="", "", TEXT(N118, "dddd"))</f>
        <v/>
      </c>
      <c r="AA118" s="23">
        <f>IF(X118="", "", TEXT(X118, "dddd"))</f>
        <v/>
      </c>
      <c r="AB118" s="23">
        <f>VLOOKUP(U118,'Currency Sheet'!A:C,3,)</f>
        <v/>
      </c>
      <c r="AC118" s="44">
        <f>VLOOKUP(P118,'Customer List'!B:D,3,)</f>
        <v/>
      </c>
    </row>
    <row r="119">
      <c r="A119" s="23">
        <f>A118+1</f>
        <v/>
      </c>
      <c r="B119" s="23" t="inlineStr">
        <is>
          <t>EED115898</t>
        </is>
      </c>
      <c r="C119" s="32" t="n">
        <v>45807</v>
      </c>
      <c r="D119" s="32" t="n">
        <v>45818</v>
      </c>
      <c r="E119" s="51" t="n">
        <v>91.65000000000001</v>
      </c>
      <c r="F119" s="51">
        <f>IF(AB119="DOLLAR",E119*88,E119)</f>
        <v/>
      </c>
      <c r="G119" s="62">
        <f>F119*J119</f>
        <v/>
      </c>
      <c r="H119" s="23" t="n">
        <v>155909</v>
      </c>
      <c r="I119" s="23" t="inlineStr">
        <is>
          <t xml:space="preserve">PE/Cyanine7 anti-mouse CD183 </t>
        </is>
      </c>
      <c r="J119" s="23" t="n">
        <v>1</v>
      </c>
      <c r="K119" s="23" t="n">
        <v>1</v>
      </c>
      <c r="L119" s="23">
        <f>J119-K119</f>
        <v/>
      </c>
      <c r="M119" s="23" t="inlineStr">
        <is>
          <t>T-418/25-26</t>
        </is>
      </c>
      <c r="N119" s="32" t="n">
        <v>45820</v>
      </c>
      <c r="O119" s="62" t="n">
        <v>12055.5</v>
      </c>
      <c r="P119" s="23" t="inlineStr">
        <is>
          <t>ICGEB</t>
        </is>
      </c>
      <c r="Q119" s="23" t="inlineStr">
        <is>
          <t>BY HAND</t>
        </is>
      </c>
      <c r="R119" s="23" t="inlineStr">
        <is>
          <t>PRIYANKA MADAM</t>
        </is>
      </c>
      <c r="S119" s="63" t="n">
        <v>4</v>
      </c>
      <c r="T119" s="39" t="n"/>
      <c r="U119" s="23" t="inlineStr">
        <is>
          <t>BioLegend</t>
        </is>
      </c>
      <c r="V119" s="23">
        <f>VLOOKUP(P119,'Customer List'!B:C,2,)</f>
        <v/>
      </c>
      <c r="W119" s="40" t="n"/>
      <c r="X119" s="32" t="n">
        <v>45820</v>
      </c>
      <c r="Y119" s="23">
        <f>IF(X119="", "", X119-N119)</f>
        <v/>
      </c>
      <c r="Z119" s="23">
        <f>IF(N119="", "", TEXT(N119, "dddd"))</f>
        <v/>
      </c>
      <c r="AA119" s="23">
        <f>IF(X119="", "", TEXT(X119, "dddd"))</f>
        <v/>
      </c>
      <c r="AB119" s="23">
        <f>VLOOKUP(U119,'Currency Sheet'!A:C,3,)</f>
        <v/>
      </c>
      <c r="AC119" s="44">
        <f>VLOOKUP(P119,'Customer List'!B:D,3,)</f>
        <v/>
      </c>
    </row>
    <row r="120">
      <c r="A120" s="23">
        <f>A119+1</f>
        <v/>
      </c>
      <c r="B120" s="23" t="inlineStr">
        <is>
          <t>EED115898</t>
        </is>
      </c>
      <c r="C120" s="32" t="n">
        <v>45807</v>
      </c>
      <c r="D120" s="32" t="n">
        <v>45818</v>
      </c>
      <c r="E120" s="51" t="n">
        <v>227.5</v>
      </c>
      <c r="F120" s="51">
        <f>IF(AB120="DOLLAR",E120*88,E120)</f>
        <v/>
      </c>
      <c r="G120" s="62">
        <f>F120*J120</f>
        <v/>
      </c>
      <c r="H120" s="23" t="n">
        <v>156541</v>
      </c>
      <c r="I120" s="23" t="inlineStr">
        <is>
          <t>Brilliant Violet 711™ anti-mouse NK-1.1 Antibody</t>
        </is>
      </c>
      <c r="J120" s="23" t="n">
        <v>1</v>
      </c>
      <c r="K120" s="23" t="n">
        <v>1</v>
      </c>
      <c r="L120" s="23">
        <f>J120-K120</f>
        <v/>
      </c>
      <c r="M120" s="23" t="inlineStr">
        <is>
          <t>T-418/25-26</t>
        </is>
      </c>
      <c r="N120" s="32" t="n">
        <v>45820</v>
      </c>
      <c r="O120" s="62" t="n">
        <v>27787.5</v>
      </c>
      <c r="P120" s="23" t="inlineStr">
        <is>
          <t>ICGEB</t>
        </is>
      </c>
      <c r="Q120" s="23" t="inlineStr">
        <is>
          <t>BY HAND</t>
        </is>
      </c>
      <c r="R120" s="23" t="inlineStr">
        <is>
          <t>PRIYANKA MADAM</t>
        </is>
      </c>
      <c r="S120" s="63" t="n">
        <v>4</v>
      </c>
      <c r="T120" s="39" t="n"/>
      <c r="U120" s="23" t="inlineStr">
        <is>
          <t>BioLegend</t>
        </is>
      </c>
      <c r="V120" s="23">
        <f>VLOOKUP(P120,'Customer List'!B:C,2,)</f>
        <v/>
      </c>
      <c r="W120" s="40" t="n"/>
      <c r="X120" s="32" t="n">
        <v>45820</v>
      </c>
      <c r="Y120" s="23">
        <f>IF(X120="", "", X120-N120)</f>
        <v/>
      </c>
      <c r="Z120" s="23">
        <f>IF(N120="", "", TEXT(N120, "dddd"))</f>
        <v/>
      </c>
      <c r="AA120" s="23">
        <f>IF(X120="", "", TEXT(X120, "dddd"))</f>
        <v/>
      </c>
      <c r="AB120" s="23">
        <f>VLOOKUP(U120,'Currency Sheet'!A:C,3,)</f>
        <v/>
      </c>
      <c r="AC120" s="44">
        <f>VLOOKUP(P120,'Customer List'!B:D,3,)</f>
        <v/>
      </c>
    </row>
    <row r="121">
      <c r="A121" s="23">
        <f>A120+1</f>
        <v/>
      </c>
      <c r="B121" s="23" t="inlineStr">
        <is>
          <t>EED115898</t>
        </is>
      </c>
      <c r="C121" s="32" t="n">
        <v>45807</v>
      </c>
      <c r="D121" s="32" t="n">
        <v>45818</v>
      </c>
      <c r="E121" s="51" t="n">
        <v>220.5</v>
      </c>
      <c r="F121" s="51">
        <f>IF(AB121="DOLLAR",E121*88,E121)</f>
        <v/>
      </c>
      <c r="G121" s="62">
        <f>F121*J121</f>
        <v/>
      </c>
      <c r="H121" s="23" t="n">
        <v>156918</v>
      </c>
      <c r="I121" s="23" t="inlineStr">
        <is>
          <t>PE/Fire™ 640 anti-mouse CD103 Recombinant Antibody</t>
        </is>
      </c>
      <c r="J121" s="23" t="n">
        <v>1</v>
      </c>
      <c r="K121" s="23" t="n">
        <v>1</v>
      </c>
      <c r="L121" s="23">
        <f>J121-K121</f>
        <v/>
      </c>
      <c r="M121" s="23" t="inlineStr">
        <is>
          <t>T-413/25-26</t>
        </is>
      </c>
      <c r="N121" s="32" t="n">
        <v>45818</v>
      </c>
      <c r="O121" s="62" t="n">
        <v>23927.4</v>
      </c>
      <c r="P121" s="23" t="inlineStr">
        <is>
          <t>NCCS</t>
        </is>
      </c>
      <c r="Q121" s="23" t="n"/>
      <c r="R121" s="23" t="n"/>
      <c r="S121" s="63" t="n">
        <v>4</v>
      </c>
      <c r="T121" s="39" t="n"/>
      <c r="U121" s="23" t="inlineStr">
        <is>
          <t>BioLegend</t>
        </is>
      </c>
      <c r="V121" s="23">
        <f>VLOOKUP(P121,'Customer List'!B:C,2,)</f>
        <v/>
      </c>
      <c r="W121" s="40" t="n"/>
      <c r="X121" s="32">
        <f>IF(OR(R121 = "PRIYANKA MADAM", R121 = "DEEPAK", R121 = "PORTER"),N121,"")</f>
        <v/>
      </c>
      <c r="Y121" s="23">
        <f>IF(X121="", "", X121-N121)</f>
        <v/>
      </c>
      <c r="Z121" s="23">
        <f>IF(N121="", "", TEXT(N121, "dddd"))</f>
        <v/>
      </c>
      <c r="AA121" s="23">
        <f>IF(X121="", "", TEXT(X121, "dddd"))</f>
        <v/>
      </c>
      <c r="AB121" s="23">
        <f>VLOOKUP(U121,'Currency Sheet'!A:C,3,)</f>
        <v/>
      </c>
      <c r="AC121" s="44">
        <f>VLOOKUP(P121,'Customer List'!B:D,3,)</f>
        <v/>
      </c>
    </row>
    <row r="122">
      <c r="A122" s="23">
        <f>A121+1</f>
        <v/>
      </c>
      <c r="B122" s="23" t="inlineStr">
        <is>
          <t>EED115898</t>
        </is>
      </c>
      <c r="C122" s="32" t="n">
        <v>45807</v>
      </c>
      <c r="D122" s="32" t="n">
        <v>45818</v>
      </c>
      <c r="E122" s="51" t="n">
        <v>37.8</v>
      </c>
      <c r="F122" s="51">
        <f>IF(AB122="DOLLAR",E122*88,E122)</f>
        <v/>
      </c>
      <c r="G122" s="62">
        <f>F122*J122</f>
        <v/>
      </c>
      <c r="H122" s="23" t="n">
        <v>157305</v>
      </c>
      <c r="I122" s="23" t="inlineStr">
        <is>
          <t>APC anti-mouse F4/80 Recombinant Antibody</t>
        </is>
      </c>
      <c r="J122" s="23" t="n">
        <v>1</v>
      </c>
      <c r="K122" s="23" t="n">
        <v>1</v>
      </c>
      <c r="L122" s="23">
        <f>J122-K122</f>
        <v/>
      </c>
      <c r="M122" s="23" t="inlineStr">
        <is>
          <t>T-407/25-26</t>
        </is>
      </c>
      <c r="N122" s="32" t="n">
        <v>45818</v>
      </c>
      <c r="O122" s="62" t="n">
        <v>7951.5</v>
      </c>
      <c r="P122" s="23" t="inlineStr">
        <is>
          <t>IGIB</t>
        </is>
      </c>
      <c r="Q122" s="23" t="inlineStr">
        <is>
          <t>BY HAND</t>
        </is>
      </c>
      <c r="R122" s="23" t="inlineStr">
        <is>
          <t>PRIYANKA MADAM</t>
        </is>
      </c>
      <c r="S122" s="63" t="n">
        <v>4</v>
      </c>
      <c r="T122" s="39" t="n"/>
      <c r="U122" s="23" t="inlineStr">
        <is>
          <t>BioLegend</t>
        </is>
      </c>
      <c r="V122" s="23">
        <f>VLOOKUP(P122,'Customer List'!B:C,2,)</f>
        <v/>
      </c>
      <c r="W122" s="40" t="n"/>
      <c r="X122" s="32" t="n">
        <v>45818</v>
      </c>
      <c r="Y122" s="23">
        <f>IF(X122="", "", X122-N122)</f>
        <v/>
      </c>
      <c r="Z122" s="23">
        <f>IF(N122="", "", TEXT(N122, "dddd"))</f>
        <v/>
      </c>
      <c r="AA122" s="23">
        <f>IF(X122="", "", TEXT(X122, "dddd"))</f>
        <v/>
      </c>
      <c r="AB122" s="23">
        <f>VLOOKUP(U122,'Currency Sheet'!A:C,3,)</f>
        <v/>
      </c>
      <c r="AC122" s="44">
        <f>VLOOKUP(P122,'Customer List'!B:D,3,)</f>
        <v/>
      </c>
    </row>
    <row r="123">
      <c r="A123" s="23">
        <f>A122+1</f>
        <v/>
      </c>
      <c r="B123" s="23" t="inlineStr">
        <is>
          <t>EED115898</t>
        </is>
      </c>
      <c r="C123" s="32" t="n">
        <v>45807</v>
      </c>
      <c r="D123" s="32" t="n">
        <v>45818</v>
      </c>
      <c r="E123" s="51" t="n">
        <v>182.7</v>
      </c>
      <c r="F123" s="51">
        <f>IF(AB123="DOLLAR",E123*88,E123)</f>
        <v/>
      </c>
      <c r="G123" s="62">
        <f>F123*J123</f>
        <v/>
      </c>
      <c r="H123" s="23" t="n">
        <v>161006</v>
      </c>
      <c r="I123" s="23" t="inlineStr">
        <is>
          <t xml:space="preserve">APC anti-mouse CD64 </t>
        </is>
      </c>
      <c r="J123" s="23" t="n">
        <v>1</v>
      </c>
      <c r="K123" s="23" t="n">
        <v>1</v>
      </c>
      <c r="L123" s="23">
        <f>J123-K123</f>
        <v/>
      </c>
      <c r="M123" s="23" t="inlineStr">
        <is>
          <t>T-426/25-26</t>
        </is>
      </c>
      <c r="N123" s="32" t="n">
        <v>45821</v>
      </c>
      <c r="O123" s="62" t="n">
        <v>23555.25</v>
      </c>
      <c r="P123" s="23" t="inlineStr">
        <is>
          <t>THSTI</t>
        </is>
      </c>
      <c r="Q123" s="23" t="inlineStr">
        <is>
          <t>BY HAND</t>
        </is>
      </c>
      <c r="R123" s="23" t="inlineStr">
        <is>
          <t>PRIYANKA MADAM</t>
        </is>
      </c>
      <c r="S123" s="63" t="n">
        <v>4</v>
      </c>
      <c r="T123" s="39" t="n"/>
      <c r="U123" s="23" t="inlineStr">
        <is>
          <t>BioLegend</t>
        </is>
      </c>
      <c r="V123" s="23">
        <f>VLOOKUP(P123,'Customer List'!B:C,2,)</f>
        <v/>
      </c>
      <c r="W123" s="40" t="n"/>
      <c r="X123" s="32" t="n">
        <v>45821</v>
      </c>
      <c r="Y123" s="23">
        <f>IF(X123="", "", X123-N123)</f>
        <v/>
      </c>
      <c r="Z123" s="23">
        <f>IF(N123="", "", TEXT(N123, "dddd"))</f>
        <v/>
      </c>
      <c r="AA123" s="23">
        <f>IF(X123="", "", TEXT(X123, "dddd"))</f>
        <v/>
      </c>
      <c r="AB123" s="23">
        <f>VLOOKUP(U123,'Currency Sheet'!A:C,3,)</f>
        <v/>
      </c>
      <c r="AC123" s="44">
        <f>VLOOKUP(P123,'Customer List'!B:D,3,)</f>
        <v/>
      </c>
    </row>
    <row r="124">
      <c r="A124" s="23">
        <f>A123+1</f>
        <v/>
      </c>
      <c r="B124" s="23" t="inlineStr">
        <is>
          <t>EED115898</t>
        </is>
      </c>
      <c r="C124" s="32" t="n">
        <v>45807</v>
      </c>
      <c r="D124" s="32" t="n">
        <v>45818</v>
      </c>
      <c r="E124" s="51" t="n">
        <v>120.25</v>
      </c>
      <c r="F124" s="51">
        <f>IF(AB124="DOLLAR",E124*88,E124)</f>
        <v/>
      </c>
      <c r="G124" s="62">
        <f>F124*J124</f>
        <v/>
      </c>
      <c r="H124" s="23" t="n">
        <v>161218</v>
      </c>
      <c r="I124" s="23" t="inlineStr">
        <is>
          <t>APC anti-mouse CD62L Antibody</t>
        </is>
      </c>
      <c r="J124" s="23" t="n">
        <v>1</v>
      </c>
      <c r="K124" s="23" t="n">
        <v>1</v>
      </c>
      <c r="L124" s="23">
        <f>J124-K124</f>
        <v/>
      </c>
      <c r="M124" s="23" t="inlineStr">
        <is>
          <t>T-418/25-26</t>
        </is>
      </c>
      <c r="N124" s="32" t="n">
        <v>45820</v>
      </c>
      <c r="O124" s="62" t="n">
        <v>15817.5</v>
      </c>
      <c r="P124" s="23" t="inlineStr">
        <is>
          <t>ICGEB</t>
        </is>
      </c>
      <c r="Q124" s="23" t="inlineStr">
        <is>
          <t>BY HAND</t>
        </is>
      </c>
      <c r="R124" s="23" t="inlineStr">
        <is>
          <t>PRIYANKA MADAM</t>
        </is>
      </c>
      <c r="S124" s="63" t="n">
        <v>4</v>
      </c>
      <c r="T124" s="39" t="n"/>
      <c r="U124" s="23" t="inlineStr">
        <is>
          <t>BioLegend</t>
        </is>
      </c>
      <c r="V124" s="23">
        <f>VLOOKUP(P124,'Customer List'!B:C,2,)</f>
        <v/>
      </c>
      <c r="W124" s="40" t="n"/>
      <c r="X124" s="32" t="n">
        <v>45820</v>
      </c>
      <c r="Y124" s="23">
        <f>IF(X124="", "", X124-N124)</f>
        <v/>
      </c>
      <c r="Z124" s="23">
        <f>IF(N124="", "", TEXT(N124, "dddd"))</f>
        <v/>
      </c>
      <c r="AA124" s="23">
        <f>IF(X124="", "", TEXT(X124, "dddd"))</f>
        <v/>
      </c>
      <c r="AB124" s="23">
        <f>VLOOKUP(U124,'Currency Sheet'!A:C,3,)</f>
        <v/>
      </c>
      <c r="AC124" s="44">
        <f>VLOOKUP(P124,'Customer List'!B:D,3,)</f>
        <v/>
      </c>
    </row>
    <row r="125">
      <c r="A125" s="23">
        <f>A124+1</f>
        <v/>
      </c>
      <c r="B125" s="23" t="inlineStr">
        <is>
          <t>EED115898</t>
        </is>
      </c>
      <c r="C125" s="32" t="n">
        <v>45807</v>
      </c>
      <c r="D125" s="32" t="n">
        <v>45818</v>
      </c>
      <c r="E125" s="51" t="n">
        <v>160.55</v>
      </c>
      <c r="F125" s="51">
        <f>IF(AB125="DOLLAR",E125*88,E125)</f>
        <v/>
      </c>
      <c r="G125" s="62">
        <f>F125*J125</f>
        <v/>
      </c>
      <c r="H125" s="23" t="n">
        <v>164204</v>
      </c>
      <c r="I125" s="23" t="inlineStr">
        <is>
          <t>PE anti-mouse CD69 Recombinant Antibody</t>
        </is>
      </c>
      <c r="J125" s="23" t="n">
        <v>1</v>
      </c>
      <c r="K125" s="23" t="n">
        <v>1</v>
      </c>
      <c r="L125" s="23">
        <f>J125-K125</f>
        <v/>
      </c>
      <c r="M125" s="23" t="inlineStr">
        <is>
          <t>T-418/25-26</t>
        </is>
      </c>
      <c r="N125" s="32" t="n">
        <v>45820</v>
      </c>
      <c r="O125" s="62" t="n">
        <v>21118.5</v>
      </c>
      <c r="P125" s="23" t="inlineStr">
        <is>
          <t>ICGEB</t>
        </is>
      </c>
      <c r="Q125" s="23" t="inlineStr">
        <is>
          <t>BY HAND</t>
        </is>
      </c>
      <c r="R125" s="23" t="inlineStr">
        <is>
          <t>PRIYANKA MADAM</t>
        </is>
      </c>
      <c r="S125" s="63" t="n">
        <v>4</v>
      </c>
      <c r="T125" s="39" t="n"/>
      <c r="U125" s="23" t="inlineStr">
        <is>
          <t>BioLegend</t>
        </is>
      </c>
      <c r="V125" s="23">
        <f>VLOOKUP(P125,'Customer List'!B:C,2,)</f>
        <v/>
      </c>
      <c r="W125" s="40" t="n"/>
      <c r="X125" s="32" t="n">
        <v>45820</v>
      </c>
      <c r="Y125" s="23">
        <f>IF(X125="", "", X125-N125)</f>
        <v/>
      </c>
      <c r="Z125" s="23">
        <f>IF(N125="", "", TEXT(N125, "dddd"))</f>
        <v/>
      </c>
      <c r="AA125" s="23">
        <f>IF(X125="", "", TEXT(X125, "dddd"))</f>
        <v/>
      </c>
      <c r="AB125" s="23">
        <f>VLOOKUP(U125,'Currency Sheet'!A:C,3,)</f>
        <v/>
      </c>
      <c r="AC125" s="44">
        <f>VLOOKUP(P125,'Customer List'!B:D,3,)</f>
        <v/>
      </c>
    </row>
    <row r="126">
      <c r="A126" s="23">
        <f>A125+1</f>
        <v/>
      </c>
      <c r="B126" s="23" t="inlineStr">
        <is>
          <t>EED115898</t>
        </is>
      </c>
      <c r="C126" s="32" t="n">
        <v>45807</v>
      </c>
      <c r="D126" s="32" t="n">
        <v>45818</v>
      </c>
      <c r="E126" s="51" t="n">
        <v>77</v>
      </c>
      <c r="F126" s="51">
        <f>IF(AB126="DOLLAR",E126*88,E126)</f>
        <v/>
      </c>
      <c r="G126" s="62">
        <f>F126*J126</f>
        <v/>
      </c>
      <c r="H126" s="23" t="n">
        <v>165602</v>
      </c>
      <c r="I126" s="23" t="inlineStr">
        <is>
          <t>Purified anti-mouse CD38 Antibody</t>
        </is>
      </c>
      <c r="J126" s="23" t="n">
        <v>1</v>
      </c>
      <c r="K126" s="23" t="n">
        <v>1</v>
      </c>
      <c r="L126" s="23">
        <f>J126-K126</f>
        <v/>
      </c>
      <c r="M126" s="23" t="inlineStr">
        <is>
          <t>T-413/25-26</t>
        </is>
      </c>
      <c r="N126" s="32" t="n">
        <v>45818</v>
      </c>
      <c r="O126" s="62" t="n">
        <v>8355.6</v>
      </c>
      <c r="P126" s="23" t="inlineStr">
        <is>
          <t>NCCS</t>
        </is>
      </c>
      <c r="Q126" s="23" t="n"/>
      <c r="R126" s="23" t="n"/>
      <c r="S126" s="63" t="n">
        <v>4</v>
      </c>
      <c r="T126" s="39" t="n"/>
      <c r="U126" s="23" t="inlineStr">
        <is>
          <t>BioLegend</t>
        </is>
      </c>
      <c r="V126" s="23">
        <f>VLOOKUP(P126,'Customer List'!B:C,2,)</f>
        <v/>
      </c>
      <c r="W126" s="40" t="n"/>
      <c r="X126" s="32">
        <f>IF(OR(R126 = "PRIYANKA MADAM", R126 = "DEEPAK", R126 = "PORTER"),N126,"")</f>
        <v/>
      </c>
      <c r="Y126" s="23">
        <f>IF(X126="", "", X126-N126)</f>
        <v/>
      </c>
      <c r="Z126" s="23">
        <f>IF(N126="", "", TEXT(N126, "dddd"))</f>
        <v/>
      </c>
      <c r="AA126" s="23">
        <f>IF(X126="", "", TEXT(X126, "dddd"))</f>
        <v/>
      </c>
      <c r="AB126" s="23">
        <f>VLOOKUP(U126,'Currency Sheet'!A:C,3,)</f>
        <v/>
      </c>
      <c r="AC126" s="44">
        <f>VLOOKUP(P126,'Customer List'!B:D,3,)</f>
        <v/>
      </c>
    </row>
    <row r="127">
      <c r="A127" s="23">
        <f>A126+1</f>
        <v/>
      </c>
      <c r="B127" s="23" t="inlineStr">
        <is>
          <t>EED115898</t>
        </is>
      </c>
      <c r="C127" s="32" t="n">
        <v>45807</v>
      </c>
      <c r="D127" s="32" t="n">
        <v>45818</v>
      </c>
      <c r="E127" s="51" t="n">
        <v>35</v>
      </c>
      <c r="F127" s="51">
        <f>IF(AB127="DOLLAR",E127*88,E127)</f>
        <v/>
      </c>
      <c r="G127" s="62">
        <f>F127*J127</f>
        <v/>
      </c>
      <c r="H127" s="23" t="n">
        <v>300406</v>
      </c>
      <c r="I127" s="23" t="inlineStr">
        <is>
          <t>FITC anti-human CD3 Antibody</t>
        </is>
      </c>
      <c r="J127" s="23" t="n">
        <v>2</v>
      </c>
      <c r="K127" s="23" t="n">
        <v>2</v>
      </c>
      <c r="L127" s="23">
        <f>J127-K127</f>
        <v/>
      </c>
      <c r="M127" s="23" t="inlineStr">
        <is>
          <t>T-397/25-26</t>
        </is>
      </c>
      <c r="N127" s="32" t="n">
        <v>45818</v>
      </c>
      <c r="O127" s="62" t="n">
        <v>10848</v>
      </c>
      <c r="P127" s="23" t="inlineStr">
        <is>
          <t>immuneel</t>
        </is>
      </c>
      <c r="Q127" s="23" t="n"/>
      <c r="R127" s="23" t="n"/>
      <c r="S127" s="63" t="n">
        <v>4</v>
      </c>
      <c r="T127" s="39" t="n"/>
      <c r="U127" s="23" t="inlineStr">
        <is>
          <t>BioLegend</t>
        </is>
      </c>
      <c r="V127" s="23">
        <f>VLOOKUP(P127,'Customer List'!B:C,2,)</f>
        <v/>
      </c>
      <c r="W127" s="40" t="n"/>
      <c r="X127" s="32">
        <f>IF(OR(R127 = "PRIYANKA MADAM", R127 = "DEEPAK", R127 = "PORTER"),N127,"")</f>
        <v/>
      </c>
      <c r="Y127" s="23">
        <f>IF(X127="", "", X127-N127)</f>
        <v/>
      </c>
      <c r="Z127" s="23">
        <f>IF(N127="", "", TEXT(N127, "dddd"))</f>
        <v/>
      </c>
      <c r="AA127" s="23">
        <f>IF(X127="", "", TEXT(X127, "dddd"))</f>
        <v/>
      </c>
      <c r="AB127" s="23">
        <f>VLOOKUP(U127,'Currency Sheet'!A:C,3,)</f>
        <v/>
      </c>
      <c r="AC127" s="44">
        <f>VLOOKUP(P127,'Customer List'!B:D,3,)</f>
        <v/>
      </c>
    </row>
    <row r="128">
      <c r="A128" s="23">
        <f>A127+1</f>
        <v/>
      </c>
      <c r="B128" s="23" t="inlineStr">
        <is>
          <t>EED115898</t>
        </is>
      </c>
      <c r="C128" s="32" t="n">
        <v>45807</v>
      </c>
      <c r="D128" s="32" t="n">
        <v>45818</v>
      </c>
      <c r="E128" s="51" t="n">
        <v>72.8</v>
      </c>
      <c r="F128" s="51">
        <f>IF(AB128="DOLLAR",E128*88,E128)</f>
        <v/>
      </c>
      <c r="G128" s="62">
        <f>F128*J128</f>
        <v/>
      </c>
      <c r="H128" s="23" t="n">
        <v>300529</v>
      </c>
      <c r="I128" s="23" t="inlineStr">
        <is>
          <t>PerCP/Cyanine5.5 anti-human CD4 Antibody</t>
        </is>
      </c>
      <c r="J128" s="23" t="n">
        <v>1</v>
      </c>
      <c r="K128" s="23" t="n">
        <v>1</v>
      </c>
      <c r="L128" s="23">
        <f>J128-K128</f>
        <v/>
      </c>
      <c r="M128" s="23" t="inlineStr">
        <is>
          <t>T-418/25-26</t>
        </is>
      </c>
      <c r="N128" s="32" t="n">
        <v>45820</v>
      </c>
      <c r="O128" s="62" t="n">
        <v>9576</v>
      </c>
      <c r="P128" s="23" t="inlineStr">
        <is>
          <t>ICGEB</t>
        </is>
      </c>
      <c r="Q128" s="23" t="inlineStr">
        <is>
          <t>BY HAND</t>
        </is>
      </c>
      <c r="R128" s="23" t="inlineStr">
        <is>
          <t>PRIYANKA MADAM</t>
        </is>
      </c>
      <c r="S128" s="63" t="n">
        <v>4</v>
      </c>
      <c r="T128" s="39" t="n"/>
      <c r="U128" s="23" t="inlineStr">
        <is>
          <t>BioLegend</t>
        </is>
      </c>
      <c r="V128" s="23">
        <f>VLOOKUP(P128,'Customer List'!B:C,2,)</f>
        <v/>
      </c>
      <c r="W128" s="40" t="n"/>
      <c r="X128" s="32" t="n">
        <v>45820</v>
      </c>
      <c r="Y128" s="23">
        <f>IF(X128="", "", X128-N128)</f>
        <v/>
      </c>
      <c r="Z128" s="23">
        <f>IF(N128="", "", TEXT(N128, "dddd"))</f>
        <v/>
      </c>
      <c r="AA128" s="23">
        <f>IF(X128="", "", TEXT(X128, "dddd"))</f>
        <v/>
      </c>
      <c r="AB128" s="23">
        <f>VLOOKUP(U128,'Currency Sheet'!A:C,3,)</f>
        <v/>
      </c>
      <c r="AC128" s="44">
        <f>VLOOKUP(P128,'Customer List'!B:D,3,)</f>
        <v/>
      </c>
    </row>
    <row r="129">
      <c r="A129" s="23">
        <f>A128+1</f>
        <v/>
      </c>
      <c r="B129" s="23" t="inlineStr">
        <is>
          <t>EED115898</t>
        </is>
      </c>
      <c r="C129" s="32" t="n">
        <v>45807</v>
      </c>
      <c r="D129" s="32" t="n">
        <v>45818</v>
      </c>
      <c r="E129" s="51" t="n">
        <v>99.25</v>
      </c>
      <c r="F129" s="51">
        <f>IF(AB129="DOLLAR",E129*88,E129)</f>
        <v/>
      </c>
      <c r="G129" s="62">
        <f>F129*J129</f>
        <v/>
      </c>
      <c r="H129" s="23" t="n">
        <v>300925</v>
      </c>
      <c r="I129" s="23" t="inlineStr">
        <is>
          <t>APC/Cyanine7 anti-human CD8a Antibody</t>
        </is>
      </c>
      <c r="J129" s="23" t="n">
        <v>1</v>
      </c>
      <c r="K129" s="23" t="n">
        <v>1</v>
      </c>
      <c r="L129" s="23">
        <f>J129-K129</f>
        <v/>
      </c>
      <c r="M129" s="23" t="inlineStr">
        <is>
          <t>T-418/25-26</t>
        </is>
      </c>
      <c r="N129" s="32" t="n">
        <v>45820</v>
      </c>
      <c r="O129" s="62" t="n">
        <v>13081.5</v>
      </c>
      <c r="P129" s="23" t="inlineStr">
        <is>
          <t>ICGEB</t>
        </is>
      </c>
      <c r="Q129" s="23" t="inlineStr">
        <is>
          <t>BY HAND</t>
        </is>
      </c>
      <c r="R129" s="23" t="inlineStr">
        <is>
          <t>PRIYANKA MADAM</t>
        </is>
      </c>
      <c r="S129" s="63" t="n">
        <v>4</v>
      </c>
      <c r="T129" s="39" t="n"/>
      <c r="U129" s="23" t="inlineStr">
        <is>
          <t>BioLegend</t>
        </is>
      </c>
      <c r="V129" s="23">
        <f>VLOOKUP(P129,'Customer List'!B:C,2,)</f>
        <v/>
      </c>
      <c r="W129" s="40" t="n"/>
      <c r="X129" s="32" t="n">
        <v>45820</v>
      </c>
      <c r="Y129" s="23">
        <f>IF(X129="", "", X129-N129)</f>
        <v/>
      </c>
      <c r="Z129" s="23">
        <f>IF(N129="", "", TEXT(N129, "dddd"))</f>
        <v/>
      </c>
      <c r="AA129" s="23">
        <f>IF(X129="", "", TEXT(X129, "dddd"))</f>
        <v/>
      </c>
      <c r="AB129" s="23">
        <f>VLOOKUP(U129,'Currency Sheet'!A:C,3,)</f>
        <v/>
      </c>
      <c r="AC129" s="44">
        <f>VLOOKUP(P129,'Customer List'!B:D,3,)</f>
        <v/>
      </c>
    </row>
    <row r="130">
      <c r="A130" s="23">
        <f>A129+1</f>
        <v/>
      </c>
      <c r="B130" s="23" t="inlineStr">
        <is>
          <t>EED115898</t>
        </is>
      </c>
      <c r="C130" s="32" t="n">
        <v>45807</v>
      </c>
      <c r="D130" s="32" t="n">
        <v>45818</v>
      </c>
      <c r="E130" s="51" t="n">
        <v>204.4</v>
      </c>
      <c r="F130" s="51">
        <f>IF(AB130="DOLLAR",E130*88,E130)</f>
        <v/>
      </c>
      <c r="G130" s="62">
        <f>F130*J130</f>
        <v/>
      </c>
      <c r="H130" s="23" t="n">
        <v>301820</v>
      </c>
      <c r="I130" s="23" t="inlineStr">
        <is>
          <t>APC/Cyanine7 anti-human CD14 Antibody</t>
        </is>
      </c>
      <c r="J130" s="23" t="n">
        <v>1</v>
      </c>
      <c r="K130" s="23" t="n">
        <v>1</v>
      </c>
      <c r="L130" s="23">
        <f>J130-K130</f>
        <v/>
      </c>
      <c r="M130" s="23" t="inlineStr">
        <is>
          <t>T-427/25-26</t>
        </is>
      </c>
      <c r="N130" s="32" t="n">
        <v>45821</v>
      </c>
      <c r="O130" s="62" t="n">
        <v>31682</v>
      </c>
      <c r="P130" s="23" t="inlineStr">
        <is>
          <t>Micro Vapi</t>
        </is>
      </c>
      <c r="Q130" s="23" t="n"/>
      <c r="R130" s="23" t="n"/>
      <c r="S130" s="63" t="n">
        <v>4</v>
      </c>
      <c r="T130" s="39" t="n"/>
      <c r="U130" s="23" t="inlineStr">
        <is>
          <t>BioLegend</t>
        </is>
      </c>
      <c r="V130" s="23">
        <f>VLOOKUP(P130,'Customer List'!B:C,2,)</f>
        <v/>
      </c>
      <c r="W130" s="40" t="n"/>
      <c r="X130" s="32">
        <f>IF(OR(R130 = "PRIYANKA MADAM", R130 = "DEEPAK", R130 = "PORTER"),N130,"")</f>
        <v/>
      </c>
      <c r="Y130" s="23">
        <f>IF(X130="", "", X130-N130)</f>
        <v/>
      </c>
      <c r="Z130" s="23">
        <f>IF(N130="", "", TEXT(N130, "dddd"))</f>
        <v/>
      </c>
      <c r="AA130" s="23">
        <f>IF(X130="", "", TEXT(X130, "dddd"))</f>
        <v/>
      </c>
      <c r="AB130" s="23">
        <f>VLOOKUP(U130,'Currency Sheet'!A:C,3,)</f>
        <v/>
      </c>
      <c r="AC130" s="44">
        <f>VLOOKUP(P130,'Customer List'!B:D,3,)</f>
        <v/>
      </c>
    </row>
    <row r="131">
      <c r="A131" s="23">
        <f>A130+1</f>
        <v/>
      </c>
      <c r="B131" s="23" t="inlineStr">
        <is>
          <t>EED115898</t>
        </is>
      </c>
      <c r="C131" s="32" t="n">
        <v>45807</v>
      </c>
      <c r="D131" s="32" t="n">
        <v>45818</v>
      </c>
      <c r="E131" s="51" t="n">
        <v>92.40000000000001</v>
      </c>
      <c r="F131" s="51">
        <f>IF(AB131="DOLLAR",E131*88,E131)</f>
        <v/>
      </c>
      <c r="G131" s="62">
        <f>F131*J131</f>
        <v/>
      </c>
      <c r="H131" s="23" t="n">
        <v>302011</v>
      </c>
      <c r="I131" s="23" t="inlineStr">
        <is>
          <t>APC anti-human CD16 Antibody</t>
        </is>
      </c>
      <c r="J131" s="23" t="n">
        <v>1</v>
      </c>
      <c r="K131" s="23" t="n">
        <v>1</v>
      </c>
      <c r="L131" s="23">
        <f>J131-K131</f>
        <v/>
      </c>
      <c r="M131" s="23" t="inlineStr">
        <is>
          <t>T-432/25-26</t>
        </is>
      </c>
      <c r="N131" s="32" t="n">
        <v>45821</v>
      </c>
      <c r="O131" s="62" t="n">
        <v>12889.8</v>
      </c>
      <c r="P131" s="23" t="inlineStr">
        <is>
          <t>Lifechem India</t>
        </is>
      </c>
      <c r="Q131" s="23" t="n"/>
      <c r="R131" s="23" t="n"/>
      <c r="S131" s="63" t="n">
        <v>4</v>
      </c>
      <c r="T131" s="39" t="n"/>
      <c r="U131" s="23" t="inlineStr">
        <is>
          <t>BioLegend</t>
        </is>
      </c>
      <c r="V131" s="23">
        <f>VLOOKUP(P131,'Customer List'!B:C,2,)</f>
        <v/>
      </c>
      <c r="W131" s="40" t="n"/>
      <c r="X131" s="32">
        <f>IF(OR(R131 = "PRIYANKA MADAM", R131 = "DEEPAK", R131 = "PORTER"),N131,"")</f>
        <v/>
      </c>
      <c r="Y131" s="23">
        <f>IF(X131="", "", X131-N131)</f>
        <v/>
      </c>
      <c r="Z131" s="23">
        <f>IF(N131="", "", TEXT(N131, "dddd"))</f>
        <v/>
      </c>
      <c r="AA131" s="23">
        <f>IF(X131="", "", TEXT(X131, "dddd"))</f>
        <v/>
      </c>
      <c r="AB131" s="23">
        <f>VLOOKUP(U131,'Currency Sheet'!A:C,3,)</f>
        <v/>
      </c>
      <c r="AC131" s="44">
        <f>VLOOKUP(P131,'Customer List'!B:D,3,)</f>
        <v/>
      </c>
    </row>
    <row r="132">
      <c r="A132" s="23">
        <f>A131+1</f>
        <v/>
      </c>
      <c r="B132" s="23" t="inlineStr">
        <is>
          <t>EED115898</t>
        </is>
      </c>
      <c r="C132" s="32" t="n">
        <v>45807</v>
      </c>
      <c r="D132" s="32" t="n">
        <v>45818</v>
      </c>
      <c r="E132" s="51" t="n">
        <v>282</v>
      </c>
      <c r="F132" s="51">
        <f>IF(AB132="DOLLAR",E132*88,E132)</f>
        <v/>
      </c>
      <c r="G132" s="62">
        <f>F132*J132</f>
        <v/>
      </c>
      <c r="H132" s="23" t="n">
        <v>302048</v>
      </c>
      <c r="I132" s="23" t="inlineStr">
        <is>
          <t>Brilliant Violet 510™ anti-human CD16 Antibody</t>
        </is>
      </c>
      <c r="J132" s="23" t="n">
        <v>1</v>
      </c>
      <c r="K132" s="23" t="n">
        <v>1</v>
      </c>
      <c r="L132" s="23">
        <f>J132-K132</f>
        <v/>
      </c>
      <c r="M132" s="23" t="inlineStr">
        <is>
          <t>T-428/25-26</t>
        </is>
      </c>
      <c r="N132" s="32" t="n">
        <v>45821</v>
      </c>
      <c r="O132" s="62" t="n">
        <v>40796</v>
      </c>
      <c r="P132" s="23" t="inlineStr">
        <is>
          <t>Micro Vapi</t>
        </is>
      </c>
      <c r="Q132" s="23" t="n"/>
      <c r="R132" s="23" t="n"/>
      <c r="S132" s="63" t="n">
        <v>4</v>
      </c>
      <c r="T132" s="39" t="n"/>
      <c r="U132" s="23" t="inlineStr">
        <is>
          <t>BioLegend</t>
        </is>
      </c>
      <c r="V132" s="23">
        <f>VLOOKUP(P132,'Customer List'!B:C,2,)</f>
        <v/>
      </c>
      <c r="W132" s="40" t="n"/>
      <c r="X132" s="32">
        <f>IF(OR(R132 = "PRIYANKA MADAM", R132 = "DEEPAK", R132 = "PORTER"),N132,"")</f>
        <v/>
      </c>
      <c r="Y132" s="23">
        <f>IF(X132="", "", X132-N132)</f>
        <v/>
      </c>
      <c r="Z132" s="23">
        <f>IF(N132="", "", TEXT(N132, "dddd"))</f>
        <v/>
      </c>
      <c r="AA132" s="23">
        <f>IF(X132="", "", TEXT(X132, "dddd"))</f>
        <v/>
      </c>
      <c r="AB132" s="23">
        <f>VLOOKUP(U132,'Currency Sheet'!A:C,3,)</f>
        <v/>
      </c>
      <c r="AC132" s="44">
        <f>VLOOKUP(P132,'Customer List'!B:D,3,)</f>
        <v/>
      </c>
    </row>
    <row r="133">
      <c r="A133" s="23">
        <f>A132+1</f>
        <v/>
      </c>
      <c r="B133" s="23" t="inlineStr">
        <is>
          <t>EED115898</t>
        </is>
      </c>
      <c r="C133" s="32" t="n">
        <v>45807</v>
      </c>
      <c r="D133" s="32" t="n">
        <v>45818</v>
      </c>
      <c r="E133" s="51" t="n">
        <v>318</v>
      </c>
      <c r="F133" s="51">
        <f>IF(AB133="DOLLAR",E133*88,E133)</f>
        <v/>
      </c>
      <c r="G133" s="62">
        <f>F133*J133</f>
        <v/>
      </c>
      <c r="H133" s="23" t="n">
        <v>302244</v>
      </c>
      <c r="I133" s="23" t="inlineStr">
        <is>
          <t>Brilliant Violet 605™ anti-human CD19 Antibody</t>
        </is>
      </c>
      <c r="J133" s="23" t="n">
        <v>1</v>
      </c>
      <c r="K133" s="23" t="n">
        <v>1</v>
      </c>
      <c r="L133" s="23">
        <f>J133-K133</f>
        <v/>
      </c>
      <c r="M133" s="23" t="inlineStr">
        <is>
          <t>T-428/25-26</t>
        </is>
      </c>
      <c r="N133" s="32" t="n">
        <v>45821</v>
      </c>
      <c r="O133" s="62" t="n">
        <v>46004</v>
      </c>
      <c r="P133" s="23" t="inlineStr">
        <is>
          <t>Micro Vapi</t>
        </is>
      </c>
      <c r="Q133" s="23" t="n"/>
      <c r="R133" s="23" t="n"/>
      <c r="S133" s="63" t="n">
        <v>4</v>
      </c>
      <c r="T133" s="39" t="n"/>
      <c r="U133" s="23" t="inlineStr">
        <is>
          <t>BioLegend</t>
        </is>
      </c>
      <c r="V133" s="23">
        <f>VLOOKUP(P133,'Customer List'!B:C,2,)</f>
        <v/>
      </c>
      <c r="W133" s="40" t="n"/>
      <c r="X133" s="32">
        <f>IF(OR(R133 = "PRIYANKA MADAM", R133 = "DEEPAK", R133 = "PORTER"),N133,"")</f>
        <v/>
      </c>
      <c r="Y133" s="23">
        <f>IF(X133="", "", X133-N133)</f>
        <v/>
      </c>
      <c r="Z133" s="23">
        <f>IF(N133="", "", TEXT(N133, "dddd"))</f>
        <v/>
      </c>
      <c r="AA133" s="23">
        <f>IF(X133="", "", TEXT(X133, "dddd"))</f>
        <v/>
      </c>
      <c r="AB133" s="23">
        <f>VLOOKUP(U133,'Currency Sheet'!A:C,3,)</f>
        <v/>
      </c>
      <c r="AC133" s="44">
        <f>VLOOKUP(P133,'Customer List'!B:D,3,)</f>
        <v/>
      </c>
    </row>
    <row r="134">
      <c r="A134" s="23">
        <f>A133+1</f>
        <v/>
      </c>
      <c r="B134" s="23" t="inlineStr">
        <is>
          <t>EED115898</t>
        </is>
      </c>
      <c r="C134" s="32" t="n">
        <v>45807</v>
      </c>
      <c r="D134" s="32" t="n">
        <v>45818</v>
      </c>
      <c r="E134" s="51" t="n">
        <v>71.5</v>
      </c>
      <c r="F134" s="51">
        <f>IF(AB134="DOLLAR",E134*88,E134)</f>
        <v/>
      </c>
      <c r="G134" s="62">
        <f>F134*J134</f>
        <v/>
      </c>
      <c r="H134" s="23" t="n">
        <v>302610</v>
      </c>
      <c r="I134" s="23" t="inlineStr">
        <is>
          <t>APC anti-human CD25 Antibody</t>
        </is>
      </c>
      <c r="J134" s="23" t="n">
        <v>1</v>
      </c>
      <c r="K134" s="23" t="n">
        <v>1</v>
      </c>
      <c r="L134" s="23">
        <f>J134-K134</f>
        <v/>
      </c>
      <c r="M134" s="23" t="inlineStr">
        <is>
          <t>T-418/25-26</t>
        </is>
      </c>
      <c r="N134" s="32" t="n">
        <v>45820</v>
      </c>
      <c r="O134" s="62" t="n">
        <v>9405</v>
      </c>
      <c r="P134" s="23" t="inlineStr">
        <is>
          <t>ICGEB</t>
        </is>
      </c>
      <c r="Q134" s="23" t="inlineStr">
        <is>
          <t>BY HAND</t>
        </is>
      </c>
      <c r="R134" s="23" t="inlineStr">
        <is>
          <t>PRIYANKA MADAM</t>
        </is>
      </c>
      <c r="S134" s="63" t="n">
        <v>4</v>
      </c>
      <c r="T134" s="39" t="n"/>
      <c r="U134" s="23" t="inlineStr">
        <is>
          <t>BioLegend</t>
        </is>
      </c>
      <c r="V134" s="23">
        <f>VLOOKUP(P134,'Customer List'!B:C,2,)</f>
        <v/>
      </c>
      <c r="W134" s="40" t="n"/>
      <c r="X134" s="32" t="n">
        <v>45820</v>
      </c>
      <c r="Y134" s="23">
        <f>IF(X134="", "", X134-N134)</f>
        <v/>
      </c>
      <c r="Z134" s="23">
        <f>IF(N134="", "", TEXT(N134, "dddd"))</f>
        <v/>
      </c>
      <c r="AA134" s="23">
        <f>IF(X134="", "", TEXT(X134, "dddd"))</f>
        <v/>
      </c>
      <c r="AB134" s="23">
        <f>VLOOKUP(U134,'Currency Sheet'!A:C,3,)</f>
        <v/>
      </c>
      <c r="AC134" s="44">
        <f>VLOOKUP(P134,'Customer List'!B:D,3,)</f>
        <v/>
      </c>
    </row>
    <row r="135">
      <c r="A135" s="23">
        <f>A134+1</f>
        <v/>
      </c>
      <c r="B135" s="23" t="inlineStr">
        <is>
          <t>EED115898</t>
        </is>
      </c>
      <c r="C135" s="32" t="n">
        <v>45807</v>
      </c>
      <c r="D135" s="32" t="n">
        <v>45818</v>
      </c>
      <c r="E135" s="51" t="n">
        <v>33.33</v>
      </c>
      <c r="F135" s="51">
        <f>IF(AB135="DOLLAR",E135*88,E135)</f>
        <v/>
      </c>
      <c r="G135" s="62">
        <f>F135*J135</f>
        <v/>
      </c>
      <c r="H135" s="23" t="n">
        <v>302902</v>
      </c>
      <c r="I135" s="23" t="inlineStr">
        <is>
          <t>Purified anti-human CD28 Antibody</t>
        </is>
      </c>
      <c r="J135" s="23" t="n">
        <v>2</v>
      </c>
      <c r="K135" s="23" t="n">
        <v>2</v>
      </c>
      <c r="L135" s="23">
        <f>J135-K135</f>
        <v/>
      </c>
      <c r="M135" s="23" t="inlineStr">
        <is>
          <t>T-418/25-26</t>
        </is>
      </c>
      <c r="N135" s="32" t="n">
        <v>45820</v>
      </c>
      <c r="O135" s="62" t="n">
        <v>8550</v>
      </c>
      <c r="P135" s="23" t="inlineStr">
        <is>
          <t>ICGEB</t>
        </is>
      </c>
      <c r="Q135" s="23" t="inlineStr">
        <is>
          <t>BY HAND</t>
        </is>
      </c>
      <c r="R135" s="23" t="inlineStr">
        <is>
          <t>PRIYANKA MADAM</t>
        </is>
      </c>
      <c r="S135" s="63" t="n">
        <v>4</v>
      </c>
      <c r="T135" s="39" t="n"/>
      <c r="U135" s="23" t="inlineStr">
        <is>
          <t>BioLegend</t>
        </is>
      </c>
      <c r="V135" s="23">
        <f>VLOOKUP(P135,'Customer List'!B:C,2,)</f>
        <v/>
      </c>
      <c r="W135" s="40" t="n"/>
      <c r="X135" s="32" t="n">
        <v>45820</v>
      </c>
      <c r="Y135" s="23">
        <f>IF(X135="", "", X135-N135)</f>
        <v/>
      </c>
      <c r="Z135" s="23">
        <f>IF(N135="", "", TEXT(N135, "dddd"))</f>
        <v/>
      </c>
      <c r="AA135" s="23">
        <f>IF(X135="", "", TEXT(X135, "dddd"))</f>
        <v/>
      </c>
      <c r="AB135" s="23">
        <f>VLOOKUP(U135,'Currency Sheet'!A:C,3,)</f>
        <v/>
      </c>
      <c r="AC135" s="44">
        <f>VLOOKUP(P135,'Customer List'!B:D,3,)</f>
        <v/>
      </c>
    </row>
    <row r="136">
      <c r="A136" s="23">
        <f>A135+1</f>
        <v/>
      </c>
      <c r="B136" s="23" t="inlineStr">
        <is>
          <t>EED115898</t>
        </is>
      </c>
      <c r="C136" s="32" t="n">
        <v>45807</v>
      </c>
      <c r="D136" s="32" t="n">
        <v>45818</v>
      </c>
      <c r="E136" s="51" t="n">
        <v>33.33</v>
      </c>
      <c r="F136" s="51">
        <f>IF(AB136="DOLLAR",E136*88,E136)</f>
        <v/>
      </c>
      <c r="G136" s="62">
        <f>F136*J136</f>
        <v/>
      </c>
      <c r="H136" s="23" t="n">
        <v>302902</v>
      </c>
      <c r="I136" s="23" t="inlineStr">
        <is>
          <t>Purified anti-human CD28 Antibody</t>
        </is>
      </c>
      <c r="J136" s="23" t="n">
        <v>1</v>
      </c>
      <c r="K136" s="23" t="n">
        <v>1</v>
      </c>
      <c r="L136" s="23">
        <f>J136-K136</f>
        <v/>
      </c>
      <c r="M136" s="23" t="inlineStr">
        <is>
          <t>T-398/25-26</t>
        </is>
      </c>
      <c r="N136" s="32" t="n">
        <v>45818</v>
      </c>
      <c r="O136" s="62" t="n">
        <v>5812.5</v>
      </c>
      <c r="P136" s="23" t="inlineStr">
        <is>
          <t>IIT BOMBEY</t>
        </is>
      </c>
      <c r="Q136" s="23" t="n"/>
      <c r="R136" s="23" t="n"/>
      <c r="S136" s="63" t="n">
        <v>4</v>
      </c>
      <c r="T136" s="39" t="n"/>
      <c r="U136" s="23" t="inlineStr">
        <is>
          <t>BioLegend</t>
        </is>
      </c>
      <c r="V136" s="23">
        <f>VLOOKUP(P136,'Customer List'!B:C,2,)</f>
        <v/>
      </c>
      <c r="W136" s="40" t="n"/>
      <c r="X136" s="32">
        <f>IF(OR(R136 = "PRIYANKA MADAM", R136 = "DEEPAK", R136 = "PORTER"),N136,"")</f>
        <v/>
      </c>
      <c r="Y136" s="23">
        <f>IF(X136="", "", X136-N136)</f>
        <v/>
      </c>
      <c r="Z136" s="23">
        <f>IF(N136="", "", TEXT(N136, "dddd"))</f>
        <v/>
      </c>
      <c r="AA136" s="23">
        <f>IF(X136="", "", TEXT(X136, "dddd"))</f>
        <v/>
      </c>
      <c r="AB136" s="23">
        <f>VLOOKUP(U136,'Currency Sheet'!A:C,3,)</f>
        <v/>
      </c>
      <c r="AC136" s="44">
        <f>VLOOKUP(P136,'Customer List'!B:D,3,)</f>
        <v/>
      </c>
    </row>
    <row r="137">
      <c r="A137" s="23">
        <f>A136+1</f>
        <v/>
      </c>
      <c r="B137" s="23" t="inlineStr">
        <is>
          <t>EED115898</t>
        </is>
      </c>
      <c r="C137" s="32" t="n">
        <v>45807</v>
      </c>
      <c r="D137" s="32" t="n">
        <v>45818</v>
      </c>
      <c r="E137" s="51" t="n">
        <v>70</v>
      </c>
      <c r="F137" s="51">
        <f>IF(AB137="DOLLAR",E137*88,E137)</f>
        <v/>
      </c>
      <c r="G137" s="62">
        <f>F137*J137</f>
        <v/>
      </c>
      <c r="H137" s="23" t="n">
        <v>303003</v>
      </c>
      <c r="I137" s="23" t="inlineStr">
        <is>
          <t>PE anti-human CD29 Antibody</t>
        </is>
      </c>
      <c r="J137" s="23" t="n">
        <v>1</v>
      </c>
      <c r="K137" s="23" t="n">
        <v>1</v>
      </c>
      <c r="L137" s="23">
        <f>J137-K137</f>
        <v/>
      </c>
      <c r="M137" s="23" t="inlineStr">
        <is>
          <t>T-420/25-26</t>
        </is>
      </c>
      <c r="N137" s="32" t="n">
        <v>45820</v>
      </c>
      <c r="O137" s="62" t="n">
        <v>8550</v>
      </c>
      <c r="P137" s="23" t="inlineStr">
        <is>
          <t>Aiims</t>
        </is>
      </c>
      <c r="Q137" s="23" t="inlineStr">
        <is>
          <t>BY HAND</t>
        </is>
      </c>
      <c r="R137" s="23" t="inlineStr">
        <is>
          <t>PRIYANKA MADAM</t>
        </is>
      </c>
      <c r="S137" s="63" t="n">
        <v>4</v>
      </c>
      <c r="T137" s="39" t="n"/>
      <c r="U137" s="23" t="inlineStr">
        <is>
          <t>BioLegend</t>
        </is>
      </c>
      <c r="V137" s="23">
        <f>VLOOKUP(P137,'Customer List'!B:C,2,)</f>
        <v/>
      </c>
      <c r="W137" s="40" t="n"/>
      <c r="X137" s="32" t="n">
        <v>45820</v>
      </c>
      <c r="Y137" s="23">
        <f>IF(X137="", "", X137-N137)</f>
        <v/>
      </c>
      <c r="Z137" s="23">
        <f>IF(N137="", "", TEXT(N137, "dddd"))</f>
        <v/>
      </c>
      <c r="AA137" s="23">
        <f>IF(X137="", "", TEXT(X137, "dddd"))</f>
        <v/>
      </c>
      <c r="AB137" s="23">
        <f>VLOOKUP(U137,'Currency Sheet'!A:C,3,)</f>
        <v/>
      </c>
      <c r="AC137" s="44">
        <f>VLOOKUP(P137,'Customer List'!B:D,3,)</f>
        <v/>
      </c>
    </row>
    <row r="138">
      <c r="A138" s="23">
        <f>A137+1</f>
        <v/>
      </c>
      <c r="B138" s="23" t="inlineStr">
        <is>
          <t>EED115898</t>
        </is>
      </c>
      <c r="C138" s="32" t="n">
        <v>45807</v>
      </c>
      <c r="D138" s="32" t="n">
        <v>45818</v>
      </c>
      <c r="E138" s="51" t="n">
        <v>79.09999999999999</v>
      </c>
      <c r="F138" s="51">
        <f>IF(AB138="DOLLAR",E138*88,E138)</f>
        <v/>
      </c>
      <c r="G138" s="62">
        <f>F138*J138</f>
        <v/>
      </c>
      <c r="H138" s="23" t="n">
        <v>303115</v>
      </c>
      <c r="I138" s="23" t="inlineStr">
        <is>
          <t>APC anti-human CD31 Antibody</t>
        </is>
      </c>
      <c r="J138" s="23" t="n">
        <v>1</v>
      </c>
      <c r="K138" s="23" t="n">
        <v>1</v>
      </c>
      <c r="L138" s="23">
        <f>J138-K138</f>
        <v/>
      </c>
      <c r="M138" s="23" t="inlineStr">
        <is>
          <t>T-396/25-2</t>
        </is>
      </c>
      <c r="N138" s="32" t="n">
        <v>45818</v>
      </c>
      <c r="O138" s="62" t="n">
        <v>12260.5</v>
      </c>
      <c r="P138" s="23" t="inlineStr">
        <is>
          <t>Essence</t>
        </is>
      </c>
      <c r="Q138" s="23" t="n"/>
      <c r="R138" s="23" t="n"/>
      <c r="S138" s="63" t="n">
        <v>4</v>
      </c>
      <c r="T138" s="39" t="n"/>
      <c r="U138" s="23" t="inlineStr">
        <is>
          <t>BioLegend</t>
        </is>
      </c>
      <c r="V138" s="23">
        <f>VLOOKUP(P138,'Customer List'!B:C,2,)</f>
        <v/>
      </c>
      <c r="W138" s="40" t="n"/>
      <c r="X138" s="32">
        <f>IF(OR(R138 = "PRIYANKA MADAM", R138 = "DEEPAK", R138 = "PORTER"),N138,"")</f>
        <v/>
      </c>
      <c r="Y138" s="23">
        <f>IF(X138="", "", X138-N138)</f>
        <v/>
      </c>
      <c r="Z138" s="23">
        <f>IF(N138="", "", TEXT(N138, "dddd"))</f>
        <v/>
      </c>
      <c r="AA138" s="23">
        <f>IF(X138="", "", TEXT(X138, "dddd"))</f>
        <v/>
      </c>
      <c r="AB138" s="23">
        <f>VLOOKUP(U138,'Currency Sheet'!A:C,3,)</f>
        <v/>
      </c>
      <c r="AC138" s="44">
        <f>VLOOKUP(P138,'Customer List'!B:D,3,)</f>
        <v/>
      </c>
    </row>
    <row r="139">
      <c r="A139" s="23">
        <f>A138+1</f>
        <v/>
      </c>
      <c r="B139" s="23" t="inlineStr">
        <is>
          <t>EED115898</t>
        </is>
      </c>
      <c r="C139" s="32" t="n">
        <v>45807</v>
      </c>
      <c r="D139" s="32" t="n">
        <v>45818</v>
      </c>
      <c r="E139" s="51" t="n">
        <v>285.75</v>
      </c>
      <c r="F139" s="51">
        <f>IF(AB139="DOLLAR",E139*88,E139)</f>
        <v/>
      </c>
      <c r="G139" s="62">
        <f>F139*J139</f>
        <v/>
      </c>
      <c r="H139" s="23" t="n">
        <v>303526</v>
      </c>
      <c r="I139" s="23" t="inlineStr">
        <is>
          <t>Brilliant Violet 421™ anti-human CD38 Antibody</t>
        </is>
      </c>
      <c r="J139" s="23" t="n">
        <v>2</v>
      </c>
      <c r="K139" s="23" t="n">
        <v>2</v>
      </c>
      <c r="L139" s="23">
        <f>J139-K139</f>
        <v/>
      </c>
      <c r="M139" s="23" t="inlineStr">
        <is>
          <t>T-429/25-26</t>
        </is>
      </c>
      <c r="N139" s="32" t="n">
        <v>45821</v>
      </c>
      <c r="O139" s="62" t="n">
        <v>82677</v>
      </c>
      <c r="P139" s="23" t="inlineStr">
        <is>
          <t>Micro Vapi</t>
        </is>
      </c>
      <c r="Q139" s="23" t="n"/>
      <c r="R139" s="23" t="n"/>
      <c r="S139" s="63" t="n">
        <v>4</v>
      </c>
      <c r="T139" s="39" t="n"/>
      <c r="U139" s="23" t="inlineStr">
        <is>
          <t>BioLegend</t>
        </is>
      </c>
      <c r="V139" s="23">
        <f>VLOOKUP(P139,'Customer List'!B:C,2,)</f>
        <v/>
      </c>
      <c r="W139" s="40" t="n"/>
      <c r="X139" s="32">
        <f>IF(OR(R139 = "PRIYANKA MADAM", R139 = "DEEPAK", R139 = "PORTER"),N139,"")</f>
        <v/>
      </c>
      <c r="Y139" s="23">
        <f>IF(X139="", "", X139-N139)</f>
        <v/>
      </c>
      <c r="Z139" s="23">
        <f>IF(N139="", "", TEXT(N139, "dddd"))</f>
        <v/>
      </c>
      <c r="AA139" s="23">
        <f>IF(X139="", "", TEXT(X139, "dddd"))</f>
        <v/>
      </c>
      <c r="AB139" s="23">
        <f>VLOOKUP(U139,'Currency Sheet'!A:C,3,)</f>
        <v/>
      </c>
      <c r="AC139" s="44">
        <f>VLOOKUP(P139,'Customer List'!B:D,3,)</f>
        <v/>
      </c>
    </row>
    <row r="140" customFormat="1" s="7">
      <c r="A140" s="23">
        <f>A139+1</f>
        <v/>
      </c>
      <c r="B140" s="23" t="inlineStr">
        <is>
          <t>EED115898</t>
        </is>
      </c>
      <c r="C140" s="32" t="n">
        <v>45807</v>
      </c>
      <c r="D140" s="32" t="n">
        <v>45818</v>
      </c>
      <c r="E140" s="51" t="n">
        <v>50.4</v>
      </c>
      <c r="F140" s="51">
        <f>IF(AB140="DOLLAR",E140*88,E140)</f>
        <v/>
      </c>
      <c r="G140" s="62">
        <f>F140*J140</f>
        <v/>
      </c>
      <c r="H140" s="23" t="n">
        <v>304006</v>
      </c>
      <c r="I140" s="23" t="inlineStr">
        <is>
          <t>FITC anti-human CD45 Antibody</t>
        </is>
      </c>
      <c r="J140" s="23" t="n">
        <v>1</v>
      </c>
      <c r="K140" s="23" t="n">
        <v>1</v>
      </c>
      <c r="L140" s="23">
        <f>J140-K140</f>
        <v/>
      </c>
      <c r="M140" s="23" t="inlineStr">
        <is>
          <t>T-401/25-26</t>
        </is>
      </c>
      <c r="N140" s="32" t="n">
        <v>45818</v>
      </c>
      <c r="O140" s="62" t="n">
        <v>7812</v>
      </c>
      <c r="P140" s="23" t="inlineStr">
        <is>
          <t>Medlife</t>
        </is>
      </c>
      <c r="Q140" s="23" t="n"/>
      <c r="R140" s="23" t="n"/>
      <c r="S140" s="64" t="n">
        <v>4</v>
      </c>
      <c r="T140" s="42" t="n"/>
      <c r="U140" s="24" t="inlineStr">
        <is>
          <t>BioLegend</t>
        </is>
      </c>
      <c r="V140" s="24">
        <f>VLOOKUP(P140,'Customer List'!B:C,2,)</f>
        <v/>
      </c>
      <c r="W140" s="43" t="n"/>
      <c r="X140" s="32">
        <f>IF(OR(R140 = "PRIYANKA MADAM", R140 = "DEEPAK", R140 = "PORTER"),N140,"")</f>
        <v/>
      </c>
      <c r="Y140" s="23">
        <f>IF(X140="", "", X140-N140)</f>
        <v/>
      </c>
      <c r="Z140" s="23">
        <f>IF(N140="", "", TEXT(N140, "dddd"))</f>
        <v/>
      </c>
      <c r="AA140" s="23">
        <f>IF(X140="", "", TEXT(X140, "dddd"))</f>
        <v/>
      </c>
      <c r="AB140" s="23">
        <f>VLOOKUP(U140,'Currency Sheet'!A:C,3,)</f>
        <v/>
      </c>
      <c r="AC140" s="44">
        <f>VLOOKUP(P140,'Customer List'!B:D,3,)</f>
        <v/>
      </c>
    </row>
    <row r="141" customFormat="1" s="7">
      <c r="A141" s="23">
        <f>A140+1</f>
        <v/>
      </c>
      <c r="B141" s="23" t="inlineStr">
        <is>
          <t>Opening Stock</t>
        </is>
      </c>
      <c r="C141" s="32" t="n">
        <v>45808</v>
      </c>
      <c r="D141" s="32" t="n">
        <v>45808</v>
      </c>
      <c r="E141" s="51" t="n">
        <v>50.4</v>
      </c>
      <c r="F141" s="51">
        <f>IF(AB141="DOLLAR",E141*88,E141)</f>
        <v/>
      </c>
      <c r="G141" s="62">
        <f>F141*J141</f>
        <v/>
      </c>
      <c r="H141" s="23" t="n">
        <v>304006</v>
      </c>
      <c r="I141" s="23" t="inlineStr">
        <is>
          <t>FITC anti-human CD45 Antibody</t>
        </is>
      </c>
      <c r="J141" s="23" t="n">
        <v>1</v>
      </c>
      <c r="K141" s="23" t="n">
        <v>1</v>
      </c>
      <c r="L141" s="23">
        <f>J141-K141</f>
        <v/>
      </c>
      <c r="M141" s="23" t="inlineStr">
        <is>
          <t>T-450/25-26</t>
        </is>
      </c>
      <c r="N141" s="32" t="n">
        <v>45822</v>
      </c>
      <c r="O141" s="62" t="n">
        <v>7254</v>
      </c>
      <c r="P141" s="23" t="inlineStr">
        <is>
          <t>RG SONS</t>
        </is>
      </c>
      <c r="Q141" s="23" t="n"/>
      <c r="R141" s="23" t="n"/>
      <c r="S141" s="64" t="n">
        <v>4</v>
      </c>
      <c r="T141" s="42" t="n"/>
      <c r="U141" s="24" t="inlineStr">
        <is>
          <t>BioLegend</t>
        </is>
      </c>
      <c r="V141" s="24">
        <f>VLOOKUP(P141,'Customer List'!B:C,2,)</f>
        <v/>
      </c>
      <c r="W141" s="43" t="n"/>
      <c r="X141" s="32">
        <f>IF(OR(R141 = "PRIYANKA MADAM", R141 = "DEEPAK", R141 = "PORTER"),N141,"")</f>
        <v/>
      </c>
      <c r="Y141" s="23">
        <f>IF(X141="", "", X141-N141)</f>
        <v/>
      </c>
      <c r="Z141" s="23">
        <f>IF(N141="", "", TEXT(N141, "dddd"))</f>
        <v/>
      </c>
      <c r="AA141" s="23">
        <f>IF(X141="", "", TEXT(X141, "dddd"))</f>
        <v/>
      </c>
      <c r="AB141" s="23">
        <f>VLOOKUP(U141,'Currency Sheet'!A:C,3,)</f>
        <v/>
      </c>
      <c r="AC141" s="44">
        <f>VLOOKUP(P141,'Customer List'!B:D,3,)</f>
        <v/>
      </c>
    </row>
    <row r="142">
      <c r="A142" s="23">
        <f>A141+1</f>
        <v/>
      </c>
      <c r="B142" s="23" t="inlineStr">
        <is>
          <t>EED115898</t>
        </is>
      </c>
      <c r="C142" s="32" t="n">
        <v>45807</v>
      </c>
      <c r="D142" s="32" t="n">
        <v>45818</v>
      </c>
      <c r="E142" s="51" t="n">
        <v>91.65000000000001</v>
      </c>
      <c r="F142" s="51">
        <f>IF(AB142="DOLLAR",E142*88,E142)</f>
        <v/>
      </c>
      <c r="G142" s="62">
        <f>F142*J142</f>
        <v/>
      </c>
      <c r="H142" s="23" t="n">
        <v>304242</v>
      </c>
      <c r="I142" s="23" t="inlineStr">
        <is>
          <t>FITC anti-human CD45RO Antibody</t>
        </is>
      </c>
      <c r="J142" s="23" t="n">
        <v>1</v>
      </c>
      <c r="K142" s="23" t="n">
        <v>1</v>
      </c>
      <c r="L142" s="23">
        <f>J142-K142</f>
        <v/>
      </c>
      <c r="M142" s="23" t="inlineStr">
        <is>
          <t>T-418/25-26</t>
        </is>
      </c>
      <c r="N142" s="32" t="n">
        <v>45820</v>
      </c>
      <c r="O142" s="62" t="n">
        <v>12055.5</v>
      </c>
      <c r="P142" s="23" t="inlineStr">
        <is>
          <t>ICGEB</t>
        </is>
      </c>
      <c r="Q142" s="23" t="inlineStr">
        <is>
          <t>BY HAND</t>
        </is>
      </c>
      <c r="R142" s="23" t="inlineStr">
        <is>
          <t>PRIYANKA MADAM</t>
        </is>
      </c>
      <c r="S142" s="63" t="n">
        <v>4</v>
      </c>
      <c r="T142" s="39" t="n"/>
      <c r="U142" s="23" t="inlineStr">
        <is>
          <t>BioLegend</t>
        </is>
      </c>
      <c r="V142" s="23">
        <f>VLOOKUP(P142,'Customer List'!B:C,2,)</f>
        <v/>
      </c>
      <c r="W142" s="40" t="n"/>
      <c r="X142" s="32" t="n">
        <v>45820</v>
      </c>
      <c r="Y142" s="23">
        <f>IF(X142="", "", X142-N142)</f>
        <v/>
      </c>
      <c r="Z142" s="23">
        <f>IF(N142="", "", TEXT(N142, "dddd"))</f>
        <v/>
      </c>
      <c r="AA142" s="23">
        <f>IF(X142="", "", TEXT(X142, "dddd"))</f>
        <v/>
      </c>
      <c r="AB142" s="23">
        <f>VLOOKUP(U142,'Currency Sheet'!A:C,3,)</f>
        <v/>
      </c>
      <c r="AC142" s="44">
        <f>VLOOKUP(P142,'Customer List'!B:D,3,)</f>
        <v/>
      </c>
    </row>
    <row r="143">
      <c r="A143" s="23">
        <f>A142+1</f>
        <v/>
      </c>
      <c r="B143" s="23" t="inlineStr">
        <is>
          <t>EED115898</t>
        </is>
      </c>
      <c r="C143" s="32" t="n">
        <v>45807</v>
      </c>
      <c r="D143" s="32" t="n">
        <v>45818</v>
      </c>
      <c r="E143" s="51" t="n">
        <v>133</v>
      </c>
      <c r="F143" s="51">
        <f>IF(AB143="DOLLAR",E143*88,E143)</f>
        <v/>
      </c>
      <c r="G143" s="62">
        <f>F143*J143</f>
        <v/>
      </c>
      <c r="H143" s="23" t="n">
        <v>305623</v>
      </c>
      <c r="I143" s="23" t="inlineStr">
        <is>
          <t xml:space="preserve">Brilliant Violet 421™ anti-human CD95 </t>
        </is>
      </c>
      <c r="J143" s="23" t="n">
        <v>1</v>
      </c>
      <c r="K143" s="23" t="n">
        <v>1</v>
      </c>
      <c r="L143" s="23">
        <f>J143-K143</f>
        <v/>
      </c>
      <c r="M143" s="23" t="inlineStr">
        <is>
          <t>T-418/25-26</t>
        </is>
      </c>
      <c r="N143" s="32" t="n">
        <v>45820</v>
      </c>
      <c r="O143" s="62" t="n">
        <v>16245</v>
      </c>
      <c r="P143" s="23" t="inlineStr">
        <is>
          <t>ICGEB</t>
        </is>
      </c>
      <c r="Q143" s="23" t="inlineStr">
        <is>
          <t>BY HAND</t>
        </is>
      </c>
      <c r="R143" s="23" t="inlineStr">
        <is>
          <t>PRIYANKA MADAM</t>
        </is>
      </c>
      <c r="S143" s="63" t="n">
        <v>4</v>
      </c>
      <c r="T143" s="39" t="n"/>
      <c r="U143" s="23" t="inlineStr">
        <is>
          <t>BioLegend</t>
        </is>
      </c>
      <c r="V143" s="23">
        <f>VLOOKUP(P143,'Customer List'!B:C,2,)</f>
        <v/>
      </c>
      <c r="W143" s="40" t="n"/>
      <c r="X143" s="32" t="n">
        <v>45820</v>
      </c>
      <c r="Y143" s="23">
        <f>IF(X143="", "", X143-N143)</f>
        <v/>
      </c>
      <c r="Z143" s="23">
        <f>IF(N143="", "", TEXT(N143, "dddd"))</f>
        <v/>
      </c>
      <c r="AA143" s="23">
        <f>IF(X143="", "", TEXT(X143, "dddd"))</f>
        <v/>
      </c>
      <c r="AB143" s="23">
        <f>VLOOKUP(U143,'Currency Sheet'!A:C,3,)</f>
        <v/>
      </c>
      <c r="AC143" s="44">
        <f>VLOOKUP(P143,'Customer List'!B:D,3,)</f>
        <v/>
      </c>
    </row>
    <row r="144">
      <c r="A144" s="23">
        <f>A143+1</f>
        <v/>
      </c>
      <c r="B144" s="23" t="inlineStr">
        <is>
          <t>EED115898</t>
        </is>
      </c>
      <c r="C144" s="32" t="n">
        <v>45807</v>
      </c>
      <c r="D144" s="32" t="n">
        <v>45818</v>
      </c>
      <c r="E144" s="51" t="n">
        <v>326.25</v>
      </c>
      <c r="F144" s="51">
        <f>IF(AB144="DOLLAR",E144*88,E144)</f>
        <v/>
      </c>
      <c r="G144" s="62">
        <f>F144*J144</f>
        <v/>
      </c>
      <c r="H144" s="23" t="n">
        <v>306742</v>
      </c>
      <c r="I144" s="23" t="inlineStr">
        <is>
          <t>Brilliant Violet 785™ anti-human TCR α/β Antibody</t>
        </is>
      </c>
      <c r="J144" s="23" t="n">
        <v>2</v>
      </c>
      <c r="K144" s="23" t="n">
        <v>2</v>
      </c>
      <c r="L144" s="23">
        <f>J144-K144</f>
        <v/>
      </c>
      <c r="M144" s="23" t="inlineStr">
        <is>
          <t>T-397/25-26</t>
        </is>
      </c>
      <c r="N144" s="32" t="n">
        <v>45818</v>
      </c>
      <c r="O144" s="62" t="n">
        <v>94395</v>
      </c>
      <c r="P144" s="23" t="inlineStr">
        <is>
          <t>immuneel</t>
        </is>
      </c>
      <c r="Q144" s="23" t="n"/>
      <c r="R144" s="23" t="n"/>
      <c r="S144" s="63" t="n">
        <v>4</v>
      </c>
      <c r="T144" s="39" t="n"/>
      <c r="U144" s="23" t="inlineStr">
        <is>
          <t>BioLegend</t>
        </is>
      </c>
      <c r="V144" s="23">
        <f>VLOOKUP(P144,'Customer List'!B:C,2,)</f>
        <v/>
      </c>
      <c r="W144" s="40" t="n"/>
      <c r="X144" s="32">
        <f>IF(OR(R144 = "PRIYANKA MADAM", R144 = "DEEPAK", R144 = "PORTER"),N144,"")</f>
        <v/>
      </c>
      <c r="Y144" s="23">
        <f>IF(X144="", "", X144-N144)</f>
        <v/>
      </c>
      <c r="Z144" s="23">
        <f>IF(N144="", "", TEXT(N144, "dddd"))</f>
        <v/>
      </c>
      <c r="AA144" s="23">
        <f>IF(X144="", "", TEXT(X144, "dddd"))</f>
        <v/>
      </c>
      <c r="AB144" s="23">
        <f>VLOOKUP(U144,'Currency Sheet'!A:C,3,)</f>
        <v/>
      </c>
      <c r="AC144" s="44">
        <f>VLOOKUP(P144,'Customer List'!B:D,3,)</f>
        <v/>
      </c>
    </row>
    <row r="145">
      <c r="A145" s="23">
        <f>A144+1</f>
        <v/>
      </c>
      <c r="B145" s="23" t="inlineStr">
        <is>
          <t>EED115898</t>
        </is>
      </c>
      <c r="C145" s="32" t="n">
        <v>45807</v>
      </c>
      <c r="D145" s="32" t="n">
        <v>45818</v>
      </c>
      <c r="E145" s="51" t="n">
        <v>100.1</v>
      </c>
      <c r="F145" s="51">
        <f>IF(AB145="DOLLAR",E145*88,E145)</f>
        <v/>
      </c>
      <c r="G145" s="62">
        <f>F145*J145</f>
        <v/>
      </c>
      <c r="H145" s="23" t="n">
        <v>307627</v>
      </c>
      <c r="I145" s="23" t="inlineStr">
        <is>
          <t>PerCP anti-human HLA-DR Antibody</t>
        </is>
      </c>
      <c r="J145" s="23" t="n">
        <v>1</v>
      </c>
      <c r="K145" s="23" t="n">
        <v>1</v>
      </c>
      <c r="L145" s="23">
        <f>J145-K145</f>
        <v/>
      </c>
      <c r="M145" s="23" t="inlineStr">
        <is>
          <t>T-396/25-2</t>
        </is>
      </c>
      <c r="N145" s="32" t="n">
        <v>45818</v>
      </c>
      <c r="O145" s="62" t="n">
        <v>15515.5</v>
      </c>
      <c r="P145" s="23" t="inlineStr">
        <is>
          <t>Essence</t>
        </is>
      </c>
      <c r="Q145" s="23" t="n"/>
      <c r="R145" s="23" t="n"/>
      <c r="S145" s="63" t="n">
        <v>4</v>
      </c>
      <c r="T145" s="39" t="n"/>
      <c r="U145" s="23" t="inlineStr">
        <is>
          <t>BioLegend</t>
        </is>
      </c>
      <c r="V145" s="23">
        <f>VLOOKUP(P145,'Customer List'!B:C,2,)</f>
        <v/>
      </c>
      <c r="W145" s="40" t="n"/>
      <c r="X145" s="32">
        <f>IF(OR(R145 = "PRIYANKA MADAM", R145 = "DEEPAK", R145 = "PORTER"),N145,"")</f>
        <v/>
      </c>
      <c r="Y145" s="23">
        <f>IF(X145="", "", X145-N145)</f>
        <v/>
      </c>
      <c r="Z145" s="23">
        <f>IF(N145="", "", TEXT(N145, "dddd"))</f>
        <v/>
      </c>
      <c r="AA145" s="23">
        <f>IF(X145="", "", TEXT(X145, "dddd"))</f>
        <v/>
      </c>
      <c r="AB145" s="23">
        <f>VLOOKUP(U145,'Currency Sheet'!A:C,3,)</f>
        <v/>
      </c>
      <c r="AC145" s="44">
        <f>VLOOKUP(P145,'Customer List'!B:D,3,)</f>
        <v/>
      </c>
    </row>
    <row r="146">
      <c r="A146" s="23">
        <f>A145+1</f>
        <v/>
      </c>
      <c r="B146" s="23" t="inlineStr">
        <is>
          <t>EED115898</t>
        </is>
      </c>
      <c r="C146" s="32" t="n">
        <v>45807</v>
      </c>
      <c r="D146" s="32" t="n">
        <v>45818</v>
      </c>
      <c r="E146" s="51" t="n">
        <v>144.2</v>
      </c>
      <c r="F146" s="51">
        <f>IF(AB146="DOLLAR",E146*88,E146)</f>
        <v/>
      </c>
      <c r="G146" s="62">
        <f>F146*J146</f>
        <v/>
      </c>
      <c r="H146" s="23" t="n">
        <v>308102</v>
      </c>
      <c r="I146" s="23" t="inlineStr">
        <is>
          <t>Purified anti-human Perforin Antibody</t>
        </is>
      </c>
      <c r="J146" s="23" t="n">
        <v>1</v>
      </c>
      <c r="K146" s="23" t="n">
        <v>1</v>
      </c>
      <c r="L146" s="23">
        <f>J146-K146</f>
        <v/>
      </c>
      <c r="M146" s="23" t="inlineStr">
        <is>
          <t>T-404/25-26</t>
        </is>
      </c>
      <c r="N146" s="32" t="n">
        <v>45818</v>
      </c>
      <c r="O146" s="62" t="n">
        <v>20754.5</v>
      </c>
      <c r="P146" s="23" t="inlineStr">
        <is>
          <t>RG SONS</t>
        </is>
      </c>
      <c r="Q146" s="23" t="n"/>
      <c r="R146" s="23" t="n"/>
      <c r="S146" s="63" t="n">
        <v>4</v>
      </c>
      <c r="T146" s="39" t="n"/>
      <c r="U146" s="23" t="inlineStr">
        <is>
          <t>BioLegend</t>
        </is>
      </c>
      <c r="V146" s="23">
        <f>VLOOKUP(P146,'Customer List'!B:C,2,)</f>
        <v/>
      </c>
      <c r="W146" s="40" t="n"/>
      <c r="X146" s="32">
        <f>IF(OR(R146 = "PRIYANKA MADAM", R146 = "DEEPAK", R146 = "PORTER"),N146,"")</f>
        <v/>
      </c>
      <c r="Y146" s="23">
        <f>IF(X146="", "", X146-N146)</f>
        <v/>
      </c>
      <c r="Z146" s="23">
        <f>IF(N146="", "", TEXT(N146, "dddd"))</f>
        <v/>
      </c>
      <c r="AA146" s="23">
        <f>IF(X146="", "", TEXT(X146, "dddd"))</f>
        <v/>
      </c>
      <c r="AB146" s="23">
        <f>VLOOKUP(U146,'Currency Sheet'!A:C,3,)</f>
        <v/>
      </c>
      <c r="AC146" s="44">
        <f>VLOOKUP(P146,'Customer List'!B:D,3,)</f>
        <v/>
      </c>
    </row>
    <row r="147">
      <c r="A147" s="23">
        <f>A146+1</f>
        <v/>
      </c>
      <c r="B147" s="23" t="inlineStr">
        <is>
          <t>EED115898</t>
        </is>
      </c>
      <c r="C147" s="32" t="n">
        <v>45807</v>
      </c>
      <c r="D147" s="32" t="n">
        <v>45818</v>
      </c>
      <c r="E147" s="51" t="n">
        <v>180.6</v>
      </c>
      <c r="F147" s="51">
        <f>IF(AB147="DOLLAR",E147*88,E147)</f>
        <v/>
      </c>
      <c r="G147" s="62">
        <f>F147*J147</f>
        <v/>
      </c>
      <c r="H147" s="23" t="n">
        <v>308104</v>
      </c>
      <c r="I147" s="23" t="inlineStr">
        <is>
          <t>FITC anti-human Perforin Antibody</t>
        </is>
      </c>
      <c r="J147" s="23" t="n">
        <v>1</v>
      </c>
      <c r="K147" s="23" t="n">
        <v>1</v>
      </c>
      <c r="L147" s="23">
        <f>J147-K147</f>
        <v/>
      </c>
      <c r="M147" s="23" t="inlineStr">
        <is>
          <t>T-404/25-26</t>
        </is>
      </c>
      <c r="N147" s="32" t="n">
        <v>45818</v>
      </c>
      <c r="O147" s="62" t="n">
        <v>25993.5</v>
      </c>
      <c r="P147" s="23" t="inlineStr">
        <is>
          <t>RG SONS</t>
        </is>
      </c>
      <c r="Q147" s="23" t="n"/>
      <c r="R147" s="23" t="n"/>
      <c r="S147" s="63" t="n">
        <v>4</v>
      </c>
      <c r="T147" s="39" t="n"/>
      <c r="U147" s="23" t="inlineStr">
        <is>
          <t>BioLegend</t>
        </is>
      </c>
      <c r="V147" s="23">
        <f>VLOOKUP(P147,'Customer List'!B:C,2,)</f>
        <v/>
      </c>
      <c r="W147" s="40" t="n"/>
      <c r="X147" s="32">
        <f>IF(OR(R147 = "PRIYANKA MADAM", R147 = "DEEPAK", R147 = "PORTER"),N147,"")</f>
        <v/>
      </c>
      <c r="Y147" s="23">
        <f>IF(X147="", "", X147-N147)</f>
        <v/>
      </c>
      <c r="Z147" s="23">
        <f>IF(N147="", "", TEXT(N147, "dddd"))</f>
        <v/>
      </c>
      <c r="AA147" s="23">
        <f>IF(X147="", "", TEXT(X147, "dddd"))</f>
        <v/>
      </c>
      <c r="AB147" s="23">
        <f>VLOOKUP(U147,'Currency Sheet'!A:C,3,)</f>
        <v/>
      </c>
      <c r="AC147" s="44">
        <f>VLOOKUP(P147,'Customer List'!B:D,3,)</f>
        <v/>
      </c>
    </row>
    <row r="148">
      <c r="A148" s="23">
        <f>A147+1</f>
        <v/>
      </c>
      <c r="B148" s="23" t="inlineStr">
        <is>
          <t>EED115898</t>
        </is>
      </c>
      <c r="C148" s="32" t="n">
        <v>45807</v>
      </c>
      <c r="D148" s="32" t="n">
        <v>45818</v>
      </c>
      <c r="E148" s="51" t="n">
        <v>100.1</v>
      </c>
      <c r="F148" s="51">
        <f>IF(AB148="DOLLAR",E148*88,E148)</f>
        <v/>
      </c>
      <c r="G148" s="62">
        <f>F148*J148</f>
        <v/>
      </c>
      <c r="H148" s="23" t="n">
        <v>310906</v>
      </c>
      <c r="I148" s="23" t="inlineStr">
        <is>
          <t>PE anti-human CD69 Antibody</t>
        </is>
      </c>
      <c r="J148" s="23" t="n">
        <v>1</v>
      </c>
      <c r="K148" s="23" t="n">
        <v>1</v>
      </c>
      <c r="L148" s="23">
        <f>J148-K148</f>
        <v/>
      </c>
      <c r="M148" s="23" t="inlineStr">
        <is>
          <t>T-404/25-26</t>
        </is>
      </c>
      <c r="N148" s="32" t="n">
        <v>45818</v>
      </c>
      <c r="O148" s="62" t="n">
        <v>14407.25</v>
      </c>
      <c r="P148" s="23" t="inlineStr">
        <is>
          <t>RG SONS</t>
        </is>
      </c>
      <c r="Q148" s="23" t="n"/>
      <c r="R148" s="23" t="n"/>
      <c r="S148" s="63" t="n">
        <v>4</v>
      </c>
      <c r="T148" s="39" t="n"/>
      <c r="U148" s="23" t="inlineStr">
        <is>
          <t>BioLegend</t>
        </is>
      </c>
      <c r="V148" s="23">
        <f>VLOOKUP(P148,'Customer List'!B:C,2,)</f>
        <v/>
      </c>
      <c r="W148" s="40" t="n"/>
      <c r="X148" s="32">
        <f>IF(OR(R148 = "PRIYANKA MADAM", R148 = "DEEPAK", R148 = "PORTER"),N148,"")</f>
        <v/>
      </c>
      <c r="Y148" s="23">
        <f>IF(X148="", "", X148-N148)</f>
        <v/>
      </c>
      <c r="Z148" s="23">
        <f>IF(N148="", "", TEXT(N148, "dddd"))</f>
        <v/>
      </c>
      <c r="AA148" s="23">
        <f>IF(X148="", "", TEXT(X148, "dddd"))</f>
        <v/>
      </c>
      <c r="AB148" s="23">
        <f>VLOOKUP(U148,'Currency Sheet'!A:C,3,)</f>
        <v/>
      </c>
      <c r="AC148" s="44">
        <f>VLOOKUP(P148,'Customer List'!B:D,3,)</f>
        <v/>
      </c>
    </row>
    <row r="149">
      <c r="A149" s="23">
        <f>A148+1</f>
        <v/>
      </c>
      <c r="B149" s="23" t="inlineStr">
        <is>
          <t>EED115898</t>
        </is>
      </c>
      <c r="C149" s="32" t="n">
        <v>45807</v>
      </c>
      <c r="D149" s="32" t="n">
        <v>45818</v>
      </c>
      <c r="E149" s="51" t="n">
        <v>115.5</v>
      </c>
      <c r="F149" s="51">
        <f>IF(AB149="DOLLAR",E149*88,E149)</f>
        <v/>
      </c>
      <c r="G149" s="62">
        <f>F149*J149</f>
        <v/>
      </c>
      <c r="H149" s="23" t="n">
        <v>315809</v>
      </c>
      <c r="I149" s="23" t="inlineStr">
        <is>
          <t>APC/Cy7 anti-human CD177 Antibody</t>
        </is>
      </c>
      <c r="J149" s="23" t="n">
        <v>1</v>
      </c>
      <c r="K149" s="23" t="n">
        <v>1</v>
      </c>
      <c r="L149" s="23">
        <f>J149-K149</f>
        <v/>
      </c>
      <c r="M149" s="23" t="inlineStr">
        <is>
          <t>T-432/25-26</t>
        </is>
      </c>
      <c r="N149" s="32" t="n">
        <v>45821</v>
      </c>
      <c r="O149" s="62" t="n">
        <v>16112.25</v>
      </c>
      <c r="P149" s="23" t="inlineStr">
        <is>
          <t>Lifechem India</t>
        </is>
      </c>
      <c r="Q149" s="23" t="n"/>
      <c r="R149" s="23" t="n"/>
      <c r="S149" s="63" t="n">
        <v>4</v>
      </c>
      <c r="T149" s="39" t="n"/>
      <c r="U149" s="23" t="inlineStr">
        <is>
          <t>BioLegend</t>
        </is>
      </c>
      <c r="V149" s="23">
        <f>VLOOKUP(P149,'Customer List'!B:C,2,)</f>
        <v/>
      </c>
      <c r="W149" s="40" t="n"/>
      <c r="X149" s="32">
        <f>IF(OR(R149 = "PRIYANKA MADAM", R149 = "DEEPAK", R149 = "PORTER"),N149,"")</f>
        <v/>
      </c>
      <c r="Y149" s="23">
        <f>IF(X149="", "", X149-N149)</f>
        <v/>
      </c>
      <c r="Z149" s="23">
        <f>IF(N149="", "", TEXT(N149, "dddd"))</f>
        <v/>
      </c>
      <c r="AA149" s="23">
        <f>IF(X149="", "", TEXT(X149, "dddd"))</f>
        <v/>
      </c>
      <c r="AB149" s="23">
        <f>VLOOKUP(U149,'Currency Sheet'!A:C,3,)</f>
        <v/>
      </c>
      <c r="AC149" s="44">
        <f>VLOOKUP(P149,'Customer List'!B:D,3,)</f>
        <v/>
      </c>
    </row>
    <row r="150">
      <c r="A150" s="23">
        <f>A149+1</f>
        <v/>
      </c>
      <c r="B150" s="23" t="inlineStr">
        <is>
          <t>EED115898</t>
        </is>
      </c>
      <c r="C150" s="32" t="n">
        <v>45807</v>
      </c>
      <c r="D150" s="32" t="n">
        <v>45818</v>
      </c>
      <c r="E150" s="51" t="n">
        <v>35.75</v>
      </c>
      <c r="F150" s="51">
        <f>IF(AB150="DOLLAR",E150*88,E150)</f>
        <v/>
      </c>
      <c r="G150" s="62">
        <f>F150*J150</f>
        <v/>
      </c>
      <c r="H150" s="23" t="n">
        <v>317302</v>
      </c>
      <c r="I150" s="23" t="inlineStr">
        <is>
          <t>Purified anti-human CD3 Antibody</t>
        </is>
      </c>
      <c r="J150" s="23" t="n">
        <v>1</v>
      </c>
      <c r="K150" s="23" t="n">
        <v>1</v>
      </c>
      <c r="L150" s="23">
        <f>J150-K150</f>
        <v/>
      </c>
      <c r="M150" s="23" t="inlineStr">
        <is>
          <t>T-418/25-26</t>
        </is>
      </c>
      <c r="N150" s="32" t="n">
        <v>45820</v>
      </c>
      <c r="O150" s="62" t="n">
        <v>4702.5</v>
      </c>
      <c r="P150" s="23" t="inlineStr">
        <is>
          <t>ICGEB</t>
        </is>
      </c>
      <c r="Q150" s="23" t="inlineStr">
        <is>
          <t>BY HAND</t>
        </is>
      </c>
      <c r="R150" s="23" t="inlineStr">
        <is>
          <t>PRIYANKA MADAM</t>
        </is>
      </c>
      <c r="S150" s="63" t="n">
        <v>4</v>
      </c>
      <c r="T150" s="39" t="n"/>
      <c r="U150" s="23" t="inlineStr">
        <is>
          <t>BioLegend</t>
        </is>
      </c>
      <c r="V150" s="23">
        <f>VLOOKUP(P150,'Customer List'!B:C,2,)</f>
        <v/>
      </c>
      <c r="W150" s="40" t="n"/>
      <c r="X150" s="32" t="n">
        <v>45820</v>
      </c>
      <c r="Y150" s="23">
        <f>IF(X150="", "", X150-N150)</f>
        <v/>
      </c>
      <c r="Z150" s="23">
        <f>IF(N150="", "", TEXT(N150, "dddd"))</f>
        <v/>
      </c>
      <c r="AA150" s="23">
        <f>IF(X150="", "", TEXT(X150, "dddd"))</f>
        <v/>
      </c>
      <c r="AB150" s="23">
        <f>VLOOKUP(U150,'Currency Sheet'!A:C,3,)</f>
        <v/>
      </c>
      <c r="AC150" s="44">
        <f>VLOOKUP(P150,'Customer List'!B:D,3,)</f>
        <v/>
      </c>
    </row>
    <row r="151">
      <c r="A151" s="23">
        <f>A150+1</f>
        <v/>
      </c>
      <c r="B151" s="23" t="inlineStr">
        <is>
          <t>EED115898</t>
        </is>
      </c>
      <c r="C151" s="32" t="n">
        <v>45807</v>
      </c>
      <c r="D151" s="32" t="n">
        <v>45818</v>
      </c>
      <c r="E151" s="51" t="n">
        <v>140.7</v>
      </c>
      <c r="F151" s="51">
        <f>IF(AB151="DOLLAR",E151*88,E151)</f>
        <v/>
      </c>
      <c r="G151" s="62">
        <f>F151*J151</f>
        <v/>
      </c>
      <c r="H151" s="23" t="n">
        <v>317329</v>
      </c>
      <c r="I151" s="23" t="inlineStr">
        <is>
          <t>Brilliant Violet 785™ anti-human CD3 Antibody</t>
        </is>
      </c>
      <c r="J151" s="23" t="n">
        <v>1</v>
      </c>
      <c r="K151" s="23" t="n">
        <v>1</v>
      </c>
      <c r="L151" s="23">
        <f>J151-K151</f>
        <v/>
      </c>
      <c r="M151" s="23" t="inlineStr">
        <is>
          <t>T-418/25-26</t>
        </is>
      </c>
      <c r="N151" s="32" t="n">
        <v>45820</v>
      </c>
      <c r="O151" s="62" t="n">
        <v>17185.5</v>
      </c>
      <c r="P151" s="23" t="inlineStr">
        <is>
          <t>ICGEB</t>
        </is>
      </c>
      <c r="Q151" s="23" t="inlineStr">
        <is>
          <t>BY HAND</t>
        </is>
      </c>
      <c r="R151" s="23" t="inlineStr">
        <is>
          <t>PRIYANKA MADAM</t>
        </is>
      </c>
      <c r="S151" s="63" t="n">
        <v>4</v>
      </c>
      <c r="T151" s="39" t="n"/>
      <c r="U151" s="23" t="inlineStr">
        <is>
          <t>BioLegend</t>
        </is>
      </c>
      <c r="V151" s="23">
        <f>VLOOKUP(P151,'Customer List'!B:C,2,)</f>
        <v/>
      </c>
      <c r="W151" s="40" t="n"/>
      <c r="X151" s="32" t="n">
        <v>45820</v>
      </c>
      <c r="Y151" s="23">
        <f>IF(X151="", "", X151-N151)</f>
        <v/>
      </c>
      <c r="Z151" s="23">
        <f>IF(N151="", "", TEXT(N151, "dddd"))</f>
        <v/>
      </c>
      <c r="AA151" s="23">
        <f>IF(X151="", "", TEXT(X151, "dddd"))</f>
        <v/>
      </c>
      <c r="AB151" s="23">
        <f>VLOOKUP(U151,'Currency Sheet'!A:C,3,)</f>
        <v/>
      </c>
      <c r="AC151" s="44">
        <f>VLOOKUP(P151,'Customer List'!B:D,3,)</f>
        <v/>
      </c>
    </row>
    <row r="152">
      <c r="A152" s="23">
        <f>A151+1</f>
        <v/>
      </c>
      <c r="B152" s="23" t="inlineStr">
        <is>
          <t>EED115898</t>
        </is>
      </c>
      <c r="C152" s="32" t="n">
        <v>45807</v>
      </c>
      <c r="D152" s="32" t="n">
        <v>45818</v>
      </c>
      <c r="E152" s="51" t="n">
        <v>147.7</v>
      </c>
      <c r="F152" s="51">
        <f>IF(AB152="DOLLAR",E152*88,E152)</f>
        <v/>
      </c>
      <c r="G152" s="62">
        <f>F152*J152</f>
        <v/>
      </c>
      <c r="H152" s="23" t="n">
        <v>318304</v>
      </c>
      <c r="I152" s="23" t="inlineStr">
        <is>
          <t xml:space="preserve">FITC anti-human CD56 </t>
        </is>
      </c>
      <c r="J152" s="23" t="n">
        <v>1</v>
      </c>
      <c r="K152" s="23" t="n">
        <v>1</v>
      </c>
      <c r="L152" s="23">
        <f>J152-K152</f>
        <v/>
      </c>
      <c r="M152" s="23" t="inlineStr">
        <is>
          <t>T-404/25-26</t>
        </is>
      </c>
      <c r="N152" s="32" t="n">
        <v>45818</v>
      </c>
      <c r="O152" s="62" t="n">
        <v>21258.25</v>
      </c>
      <c r="P152" s="23" t="inlineStr">
        <is>
          <t>RG SONS</t>
        </is>
      </c>
      <c r="Q152" s="23" t="n"/>
      <c r="R152" s="23" t="n"/>
      <c r="S152" s="63" t="n">
        <v>4</v>
      </c>
      <c r="T152" s="39" t="n"/>
      <c r="U152" s="23" t="inlineStr">
        <is>
          <t>BioLegend</t>
        </is>
      </c>
      <c r="V152" s="23">
        <f>VLOOKUP(P152,'Customer List'!B:C,2,)</f>
        <v/>
      </c>
      <c r="W152" s="40" t="n"/>
      <c r="X152" s="32">
        <f>IF(OR(R152 = "PRIYANKA MADAM", R152 = "DEEPAK", R152 = "PORTER"),N152,"")</f>
        <v/>
      </c>
      <c r="Y152" s="23">
        <f>IF(X152="", "", X152-N152)</f>
        <v/>
      </c>
      <c r="Z152" s="23">
        <f>IF(N152="", "", TEXT(N152, "dddd"))</f>
        <v/>
      </c>
      <c r="AA152" s="23">
        <f>IF(X152="", "", TEXT(X152, "dddd"))</f>
        <v/>
      </c>
      <c r="AB152" s="23">
        <f>VLOOKUP(U152,'Currency Sheet'!A:C,3,)</f>
        <v/>
      </c>
      <c r="AC152" s="44">
        <f>VLOOKUP(P152,'Customer List'!B:D,3,)</f>
        <v/>
      </c>
    </row>
    <row r="153">
      <c r="A153" s="23">
        <f>A152+1</f>
        <v/>
      </c>
      <c r="B153" s="23" t="inlineStr">
        <is>
          <t>EED115898</t>
        </is>
      </c>
      <c r="C153" s="32" t="n">
        <v>45807</v>
      </c>
      <c r="D153" s="32" t="n">
        <v>45818</v>
      </c>
      <c r="E153" s="51" t="n">
        <v>107.1</v>
      </c>
      <c r="F153" s="51">
        <f>IF(AB153="DOLLAR",E153*88,E153)</f>
        <v/>
      </c>
      <c r="G153" s="62">
        <f>F153*J153</f>
        <v/>
      </c>
      <c r="H153" s="23" t="n">
        <v>318317</v>
      </c>
      <c r="I153" s="23" t="inlineStr">
        <is>
          <t xml:space="preserve">PE/Cyanine7 anti-human CD56 </t>
        </is>
      </c>
      <c r="J153" s="23" t="n">
        <v>2</v>
      </c>
      <c r="K153" s="23" t="n">
        <v>2</v>
      </c>
      <c r="L153" s="23">
        <f>J153-K153</f>
        <v/>
      </c>
      <c r="M153" s="23" t="inlineStr">
        <is>
          <t>T-429/25-26</t>
        </is>
      </c>
      <c r="N153" s="32" t="n">
        <v>45821</v>
      </c>
      <c r="O153" s="62" t="n">
        <v>33201</v>
      </c>
      <c r="P153" s="23" t="inlineStr">
        <is>
          <t>Micro Vapi</t>
        </is>
      </c>
      <c r="Q153" s="23" t="n"/>
      <c r="R153" s="23" t="n"/>
      <c r="S153" s="63" t="n">
        <v>4</v>
      </c>
      <c r="T153" s="39" t="n"/>
      <c r="U153" s="23" t="inlineStr">
        <is>
          <t>BioLegend</t>
        </is>
      </c>
      <c r="V153" s="23">
        <f>VLOOKUP(P153,'Customer List'!B:C,2,)</f>
        <v/>
      </c>
      <c r="W153" s="40" t="n"/>
      <c r="X153" s="32">
        <f>IF(OR(R153 = "PRIYANKA MADAM", R153 = "DEEPAK", R153 = "PORTER"),N153,"")</f>
        <v/>
      </c>
      <c r="Y153" s="23">
        <f>IF(X153="", "", X153-N153)</f>
        <v/>
      </c>
      <c r="Z153" s="23">
        <f>IF(N153="", "", TEXT(N153, "dddd"))</f>
        <v/>
      </c>
      <c r="AA153" s="23">
        <f>IF(X153="", "", TEXT(X153, "dddd"))</f>
        <v/>
      </c>
      <c r="AB153" s="23">
        <f>VLOOKUP(U153,'Currency Sheet'!A:C,3,)</f>
        <v/>
      </c>
      <c r="AC153" s="44">
        <f>VLOOKUP(P153,'Customer List'!B:D,3,)</f>
        <v/>
      </c>
    </row>
    <row r="154">
      <c r="A154" s="23">
        <f>A153+1</f>
        <v/>
      </c>
      <c r="B154" s="23" t="inlineStr">
        <is>
          <t>EED115898</t>
        </is>
      </c>
      <c r="C154" s="32" t="n">
        <v>45807</v>
      </c>
      <c r="D154" s="32" t="n">
        <v>45818</v>
      </c>
      <c r="E154" s="51" t="n">
        <v>119.7</v>
      </c>
      <c r="F154" s="51">
        <f>IF(AB154="DOLLAR",E154*88,E154)</f>
        <v/>
      </c>
      <c r="G154" s="62">
        <f>F154*J154</f>
        <v/>
      </c>
      <c r="H154" s="23" t="n">
        <v>323204</v>
      </c>
      <c r="I154" s="23" t="inlineStr">
        <is>
          <t>FITC anti-human CD105 Antibody</t>
        </is>
      </c>
      <c r="J154" s="23" t="n">
        <v>1</v>
      </c>
      <c r="K154" s="23" t="n">
        <v>1</v>
      </c>
      <c r="L154" s="23">
        <f>J154-K154</f>
        <v/>
      </c>
      <c r="M154" s="23" t="inlineStr">
        <is>
          <t>T-404/25-26</t>
        </is>
      </c>
      <c r="N154" s="32" t="n">
        <v>45818</v>
      </c>
      <c r="O154" s="62" t="n">
        <v>17228.25</v>
      </c>
      <c r="P154" s="23" t="inlineStr">
        <is>
          <t>RG SONS</t>
        </is>
      </c>
      <c r="Q154" s="23" t="n"/>
      <c r="R154" s="23" t="n"/>
      <c r="S154" s="63" t="n">
        <v>4</v>
      </c>
      <c r="T154" s="39" t="n"/>
      <c r="U154" s="23" t="inlineStr">
        <is>
          <t>BioLegend</t>
        </is>
      </c>
      <c r="V154" s="23">
        <f>VLOOKUP(P154,'Customer List'!B:C,2,)</f>
        <v/>
      </c>
      <c r="W154" s="40" t="n"/>
      <c r="X154" s="32">
        <f>IF(OR(R154 = "PRIYANKA MADAM", R154 = "DEEPAK", R154 = "PORTER"),N154,"")</f>
        <v/>
      </c>
      <c r="Y154" s="23">
        <f>IF(X154="", "", X154-N154)</f>
        <v/>
      </c>
      <c r="Z154" s="23">
        <f>IF(N154="", "", TEXT(N154, "dddd"))</f>
        <v/>
      </c>
      <c r="AA154" s="23">
        <f>IF(X154="", "", TEXT(X154, "dddd"))</f>
        <v/>
      </c>
      <c r="AB154" s="23">
        <f>VLOOKUP(U154,'Currency Sheet'!A:C,3,)</f>
        <v/>
      </c>
      <c r="AC154" s="44">
        <f>VLOOKUP(P154,'Customer List'!B:D,3,)</f>
        <v/>
      </c>
    </row>
    <row r="155">
      <c r="A155" s="23">
        <f>A154+1</f>
        <v/>
      </c>
      <c r="B155" s="23" t="inlineStr">
        <is>
          <t>EED115898</t>
        </is>
      </c>
      <c r="C155" s="32" t="n">
        <v>45807</v>
      </c>
      <c r="D155" s="32" t="n">
        <v>45818</v>
      </c>
      <c r="E155" s="51" t="n">
        <v>187.6</v>
      </c>
      <c r="F155" s="51">
        <f>IF(AB155="DOLLAR",E155*88,E155)</f>
        <v/>
      </c>
      <c r="G155" s="62">
        <f>F155*J155</f>
        <v/>
      </c>
      <c r="H155" s="23" t="n">
        <v>328610</v>
      </c>
      <c r="I155" s="23" t="inlineStr">
        <is>
          <t xml:space="preserve">Alexa Fluor® 488 anti-human CD107a </t>
        </is>
      </c>
      <c r="J155" s="23" t="n">
        <v>1</v>
      </c>
      <c r="K155" s="23" t="n">
        <v>1</v>
      </c>
      <c r="L155" s="23">
        <f>J155-K155</f>
        <v/>
      </c>
      <c r="M155" s="23" t="inlineStr">
        <is>
          <t>T-404/25-26</t>
        </is>
      </c>
      <c r="N155" s="32" t="n">
        <v>45818</v>
      </c>
      <c r="O155" s="62" t="n">
        <v>27001</v>
      </c>
      <c r="P155" s="23" t="inlineStr">
        <is>
          <t>RG SONS</t>
        </is>
      </c>
      <c r="Q155" s="23" t="n"/>
      <c r="R155" s="23" t="n"/>
      <c r="S155" s="63" t="n">
        <v>4</v>
      </c>
      <c r="T155" s="39" t="n"/>
      <c r="U155" s="23" t="inlineStr">
        <is>
          <t>BioLegend</t>
        </is>
      </c>
      <c r="V155" s="23">
        <f>VLOOKUP(P155,'Customer List'!B:C,2,)</f>
        <v/>
      </c>
      <c r="W155" s="40" t="n"/>
      <c r="X155" s="32">
        <f>IF(OR(R155 = "PRIYANKA MADAM", R155 = "DEEPAK", R155 = "PORTER"),N155,"")</f>
        <v/>
      </c>
      <c r="Y155" s="23">
        <f>IF(X155="", "", X155-N155)</f>
        <v/>
      </c>
      <c r="Z155" s="23">
        <f>IF(N155="", "", TEXT(N155, "dddd"))</f>
        <v/>
      </c>
      <c r="AA155" s="23">
        <f>IF(X155="", "", TEXT(X155, "dddd"))</f>
        <v/>
      </c>
      <c r="AB155" s="23">
        <f>VLOOKUP(U155,'Currency Sheet'!A:C,3,)</f>
        <v/>
      </c>
      <c r="AC155" s="44">
        <f>VLOOKUP(P155,'Customer List'!B:D,3,)</f>
        <v/>
      </c>
    </row>
    <row r="156">
      <c r="A156" s="23">
        <f>A155+1</f>
        <v/>
      </c>
      <c r="B156" s="23" t="inlineStr">
        <is>
          <t>EED115898</t>
        </is>
      </c>
      <c r="C156" s="32" t="n">
        <v>45807</v>
      </c>
      <c r="D156" s="32" t="n">
        <v>45818</v>
      </c>
      <c r="E156" s="51" t="n">
        <v>160.3</v>
      </c>
      <c r="F156" s="51">
        <f>IF(AB156="DOLLAR",E156*88,E156)</f>
        <v/>
      </c>
      <c r="G156" s="62">
        <f>F156*J156</f>
        <v/>
      </c>
      <c r="H156" s="23" t="n">
        <v>329904</v>
      </c>
      <c r="I156" s="23" t="inlineStr">
        <is>
          <t xml:space="preserve">FITC anti-human CD279 </t>
        </is>
      </c>
      <c r="J156" s="23" t="n">
        <v>1</v>
      </c>
      <c r="K156" s="23" t="n">
        <v>1</v>
      </c>
      <c r="L156" s="23">
        <f>J156-K156</f>
        <v/>
      </c>
      <c r="M156" s="23" t="inlineStr">
        <is>
          <t>T-400/25-26</t>
        </is>
      </c>
      <c r="N156" s="32" t="n">
        <v>45818</v>
      </c>
      <c r="O156" s="62" t="n">
        <v>24846.5</v>
      </c>
      <c r="P156" s="23" t="inlineStr">
        <is>
          <t>Medlife</t>
        </is>
      </c>
      <c r="Q156" s="23" t="n"/>
      <c r="R156" s="23" t="n"/>
      <c r="S156" s="63" t="n">
        <v>4</v>
      </c>
      <c r="T156" s="39" t="n"/>
      <c r="U156" s="23" t="inlineStr">
        <is>
          <t>BioLegend</t>
        </is>
      </c>
      <c r="V156" s="23">
        <f>VLOOKUP(P156,'Customer List'!B:C,2,)</f>
        <v/>
      </c>
      <c r="W156" s="40" t="n"/>
      <c r="X156" s="32">
        <f>IF(OR(R156 = "PRIYANKA MADAM", R156 = "DEEPAK", R156 = "PORTER"),N156,"")</f>
        <v/>
      </c>
      <c r="Y156" s="23">
        <f>IF(X156="", "", X156-N156)</f>
        <v/>
      </c>
      <c r="Z156" s="23">
        <f>IF(N156="", "", TEXT(N156, "dddd"))</f>
        <v/>
      </c>
      <c r="AA156" s="23">
        <f>IF(X156="", "", TEXT(X156, "dddd"))</f>
        <v/>
      </c>
      <c r="AB156" s="23">
        <f>VLOOKUP(U156,'Currency Sheet'!A:C,3,)</f>
        <v/>
      </c>
      <c r="AC156" s="44">
        <f>VLOOKUP(P156,'Customer List'!B:D,3,)</f>
        <v/>
      </c>
    </row>
    <row r="157">
      <c r="A157" s="23">
        <f>A156+1</f>
        <v/>
      </c>
      <c r="B157" s="23" t="inlineStr">
        <is>
          <t>EED115898</t>
        </is>
      </c>
      <c r="C157" s="32" t="n">
        <v>45807</v>
      </c>
      <c r="D157" s="32" t="n">
        <v>45818</v>
      </c>
      <c r="E157" s="51" t="n">
        <v>142.8</v>
      </c>
      <c r="F157" s="51">
        <f>IF(AB157="DOLLAR",E157*88,E157)</f>
        <v/>
      </c>
      <c r="G157" s="62">
        <f>F157*J157</f>
        <v/>
      </c>
      <c r="H157" s="23" t="n">
        <v>329931</v>
      </c>
      <c r="I157" s="23" t="inlineStr">
        <is>
          <t xml:space="preserve">Brilliant Violet 510™ anti-human CD279 </t>
        </is>
      </c>
      <c r="J157" s="23" t="n">
        <v>1</v>
      </c>
      <c r="K157" s="23" t="n">
        <v>1</v>
      </c>
      <c r="L157" s="23">
        <f>J157-K157</f>
        <v/>
      </c>
      <c r="M157" s="23" t="inlineStr">
        <is>
          <t>T-418/25-26</t>
        </is>
      </c>
      <c r="N157" s="32" t="n">
        <v>45820</v>
      </c>
      <c r="O157" s="62" t="n">
        <v>17442</v>
      </c>
      <c r="P157" s="23" t="inlineStr">
        <is>
          <t>ICGEB</t>
        </is>
      </c>
      <c r="Q157" s="23" t="inlineStr">
        <is>
          <t>BY HAND</t>
        </is>
      </c>
      <c r="R157" s="23" t="inlineStr">
        <is>
          <t>PRIYANKA MADAM</t>
        </is>
      </c>
      <c r="S157" s="63" t="n">
        <v>4</v>
      </c>
      <c r="T157" s="39" t="n"/>
      <c r="U157" s="23" t="inlineStr">
        <is>
          <t>BioLegend</t>
        </is>
      </c>
      <c r="V157" s="23">
        <f>VLOOKUP(P157,'Customer List'!B:C,2,)</f>
        <v/>
      </c>
      <c r="W157" s="40" t="n"/>
      <c r="X157" s="32" t="n">
        <v>45820</v>
      </c>
      <c r="Y157" s="23">
        <f>IF(X157="", "", X157-N157)</f>
        <v/>
      </c>
      <c r="Z157" s="23">
        <f>IF(N157="", "", TEXT(N157, "dddd"))</f>
        <v/>
      </c>
      <c r="AA157" s="23">
        <f>IF(X157="", "", TEXT(X157, "dddd"))</f>
        <v/>
      </c>
      <c r="AB157" s="23">
        <f>VLOOKUP(U157,'Currency Sheet'!A:C,3,)</f>
        <v/>
      </c>
      <c r="AC157" s="44">
        <f>VLOOKUP(P157,'Customer List'!B:D,3,)</f>
        <v/>
      </c>
    </row>
    <row r="158">
      <c r="A158" s="23">
        <f>A157+1</f>
        <v/>
      </c>
      <c r="B158" s="23" t="inlineStr">
        <is>
          <t>EED115898</t>
        </is>
      </c>
      <c r="C158" s="32" t="n">
        <v>45807</v>
      </c>
      <c r="D158" s="32" t="n">
        <v>45818</v>
      </c>
      <c r="E158" s="51" t="n">
        <v>187.6</v>
      </c>
      <c r="F158" s="51">
        <f>IF(AB158="DOLLAR",E158*88,E158)</f>
        <v/>
      </c>
      <c r="G158" s="62">
        <f>F158*J158</f>
        <v/>
      </c>
      <c r="H158" s="23" t="n">
        <v>331210</v>
      </c>
      <c r="I158" s="23" t="inlineStr">
        <is>
          <t>PE anti-human TCR γ/δ Antibody</t>
        </is>
      </c>
      <c r="J158" s="23" t="n">
        <v>2</v>
      </c>
      <c r="K158" s="23" t="n">
        <v>2</v>
      </c>
      <c r="L158" s="23">
        <f>J158-K158</f>
        <v/>
      </c>
      <c r="M158" s="23" t="inlineStr">
        <is>
          <t>T-397/25-26</t>
        </is>
      </c>
      <c r="N158" s="32" t="n">
        <v>45818</v>
      </c>
      <c r="O158" s="62" t="n">
        <v>58156</v>
      </c>
      <c r="P158" s="23" t="inlineStr">
        <is>
          <t>immuneel</t>
        </is>
      </c>
      <c r="Q158" s="23" t="n"/>
      <c r="R158" s="23" t="n"/>
      <c r="S158" s="63" t="n">
        <v>4</v>
      </c>
      <c r="T158" s="39" t="n"/>
      <c r="U158" s="23" t="inlineStr">
        <is>
          <t>BioLegend</t>
        </is>
      </c>
      <c r="V158" s="23">
        <f>VLOOKUP(P158,'Customer List'!B:C,2,)</f>
        <v/>
      </c>
      <c r="W158" s="40" t="n"/>
      <c r="X158" s="32">
        <f>IF(OR(R158 = "PRIYANKA MADAM", R158 = "DEEPAK", R158 = "PORTER"),N158,"")</f>
        <v/>
      </c>
      <c r="Y158" s="23">
        <f>IF(X158="", "", X158-N158)</f>
        <v/>
      </c>
      <c r="Z158" s="23">
        <f>IF(N158="", "", TEXT(N158, "dddd"))</f>
        <v/>
      </c>
      <c r="AA158" s="23">
        <f>IF(X158="", "", TEXT(X158, "dddd"))</f>
        <v/>
      </c>
      <c r="AB158" s="23">
        <f>VLOOKUP(U158,'Currency Sheet'!A:C,3,)</f>
        <v/>
      </c>
      <c r="AC158" s="44">
        <f>VLOOKUP(P158,'Customer List'!B:D,3,)</f>
        <v/>
      </c>
    </row>
    <row r="159">
      <c r="A159" s="23">
        <f>A158+1</f>
        <v/>
      </c>
      <c r="B159" s="23" t="inlineStr">
        <is>
          <t>EED115898</t>
        </is>
      </c>
      <c r="C159" s="32" t="n">
        <v>45807</v>
      </c>
      <c r="D159" s="32" t="n">
        <v>45818</v>
      </c>
      <c r="E159" s="51" t="n">
        <v>250.6</v>
      </c>
      <c r="F159" s="51">
        <f>IF(AB159="DOLLAR",E159*88,E159)</f>
        <v/>
      </c>
      <c r="G159" s="62">
        <f>F159*J159</f>
        <v/>
      </c>
      <c r="H159" s="23" t="n">
        <v>343616</v>
      </c>
      <c r="I159" s="23" t="inlineStr">
        <is>
          <t>PE/Cyanine7 anti-human CD34 Antibody</t>
        </is>
      </c>
      <c r="J159" s="23" t="n">
        <v>1</v>
      </c>
      <c r="K159" s="23" t="n">
        <v>1</v>
      </c>
      <c r="L159" s="23">
        <f>J159-K159</f>
        <v/>
      </c>
      <c r="M159" s="23" t="inlineStr">
        <is>
          <t>T-411/25-26</t>
        </is>
      </c>
      <c r="N159" s="32" t="n">
        <v>45820</v>
      </c>
      <c r="O159" s="62" t="n">
        <v>36068.5</v>
      </c>
      <c r="P159" s="23" t="inlineStr">
        <is>
          <t>BIO HEALTH</t>
        </is>
      </c>
      <c r="Q159" s="23" t="inlineStr">
        <is>
          <t>BY HAND</t>
        </is>
      </c>
      <c r="R159" s="23" t="inlineStr">
        <is>
          <t>PRIYANKA MADAM</t>
        </is>
      </c>
      <c r="S159" s="63" t="n">
        <v>4</v>
      </c>
      <c r="T159" s="39" t="inlineStr">
        <is>
          <t>return by priyanka madam (Redispatched on 12-6-25)</t>
        </is>
      </c>
      <c r="U159" s="23" t="inlineStr">
        <is>
          <t>BioLegend</t>
        </is>
      </c>
      <c r="V159" s="23">
        <f>VLOOKUP(P159,'Customer List'!B:C,2,)</f>
        <v/>
      </c>
      <c r="W159" s="40" t="n"/>
      <c r="X159" s="32" t="n">
        <v>45820</v>
      </c>
      <c r="Y159" s="23">
        <f>IF(X159="", "", X159-N159)</f>
        <v/>
      </c>
      <c r="Z159" s="23">
        <f>IF(N159="", "", TEXT(N159, "dddd"))</f>
        <v/>
      </c>
      <c r="AA159" s="23">
        <f>IF(X159="", "", TEXT(X159, "dddd"))</f>
        <v/>
      </c>
      <c r="AB159" s="23">
        <f>VLOOKUP(U159,'Currency Sheet'!A:C,3,)</f>
        <v/>
      </c>
      <c r="AC159" s="44">
        <f>VLOOKUP(P159,'Customer List'!B:D,3,)</f>
        <v/>
      </c>
    </row>
    <row r="160">
      <c r="A160" s="23">
        <f>A159+1</f>
        <v/>
      </c>
      <c r="B160" s="23" t="inlineStr">
        <is>
          <t>EED115898</t>
        </is>
      </c>
      <c r="C160" s="32" t="n">
        <v>45807</v>
      </c>
      <c r="D160" s="32" t="n">
        <v>45818</v>
      </c>
      <c r="E160" s="51" t="n">
        <v>35.75</v>
      </c>
      <c r="F160" s="51">
        <f>IF(AB160="DOLLAR",E160*88,E160)</f>
        <v/>
      </c>
      <c r="G160" s="62">
        <f>F160*J160</f>
        <v/>
      </c>
      <c r="H160" s="23" t="n">
        <v>344604</v>
      </c>
      <c r="I160" s="23" t="inlineStr">
        <is>
          <t>FITC anti-human CD4 Antibody</t>
        </is>
      </c>
      <c r="J160" s="23" t="n">
        <v>1</v>
      </c>
      <c r="K160" s="23" t="n">
        <v>1</v>
      </c>
      <c r="L160" s="23">
        <f>J160-K160</f>
        <v/>
      </c>
      <c r="M160" s="23" t="inlineStr">
        <is>
          <t>T-418/25-26</t>
        </is>
      </c>
      <c r="N160" s="32" t="n">
        <v>45820</v>
      </c>
      <c r="O160" s="62" t="n">
        <v>4702.5</v>
      </c>
      <c r="P160" s="23" t="inlineStr">
        <is>
          <t>ICGEB</t>
        </is>
      </c>
      <c r="Q160" s="23" t="inlineStr">
        <is>
          <t>BY HAND</t>
        </is>
      </c>
      <c r="R160" s="23" t="inlineStr">
        <is>
          <t>PRIYANKA MADAM</t>
        </is>
      </c>
      <c r="S160" s="63" t="n">
        <v>4</v>
      </c>
      <c r="T160" s="39" t="n"/>
      <c r="U160" s="23" t="inlineStr">
        <is>
          <t>BioLegend</t>
        </is>
      </c>
      <c r="V160" s="23">
        <f>VLOOKUP(P160,'Customer List'!B:C,2,)</f>
        <v/>
      </c>
      <c r="W160" s="40" t="n"/>
      <c r="X160" s="32" t="n">
        <v>45820</v>
      </c>
      <c r="Y160" s="23">
        <f>IF(X160="", "", X160-N160)</f>
        <v/>
      </c>
      <c r="Z160" s="23">
        <f>IF(N160="", "", TEXT(N160, "dddd"))</f>
        <v/>
      </c>
      <c r="AA160" s="23">
        <f>IF(X160="", "", TEXT(X160, "dddd"))</f>
        <v/>
      </c>
      <c r="AB160" s="23">
        <f>VLOOKUP(U160,'Currency Sheet'!A:C,3,)</f>
        <v/>
      </c>
      <c r="AC160" s="44">
        <f>VLOOKUP(P160,'Customer List'!B:D,3,)</f>
        <v/>
      </c>
    </row>
    <row r="161">
      <c r="A161" s="23">
        <f>A160+1</f>
        <v/>
      </c>
      <c r="B161" s="23" t="inlineStr">
        <is>
          <t>EED115898</t>
        </is>
      </c>
      <c r="C161" s="32" t="n">
        <v>45807</v>
      </c>
      <c r="D161" s="32" t="n">
        <v>45818</v>
      </c>
      <c r="E161" s="51" t="n">
        <v>205.1</v>
      </c>
      <c r="F161" s="51">
        <f>IF(AB161="DOLLAR",E161*88,E161)</f>
        <v/>
      </c>
      <c r="G161" s="62">
        <f>F161*J161</f>
        <v/>
      </c>
      <c r="H161" s="23" t="n">
        <v>348006</v>
      </c>
      <c r="I161" s="23" t="inlineStr">
        <is>
          <t>Alexa Fluor® 647 anti-human Granulysin Antibody</t>
        </is>
      </c>
      <c r="J161" s="23" t="n">
        <v>1</v>
      </c>
      <c r="K161" s="23" t="n">
        <v>1</v>
      </c>
      <c r="L161" s="23">
        <f>J161-K161</f>
        <v/>
      </c>
      <c r="M161" s="23" t="inlineStr">
        <is>
          <t>T-404/25-26</t>
        </is>
      </c>
      <c r="N161" s="32" t="n">
        <v>45818</v>
      </c>
      <c r="O161" s="62" t="n">
        <v>29519.75</v>
      </c>
      <c r="P161" s="23" t="inlineStr">
        <is>
          <t>RG SONS</t>
        </is>
      </c>
      <c r="Q161" s="23" t="n"/>
      <c r="R161" s="23" t="n"/>
      <c r="S161" s="63" t="n">
        <v>4</v>
      </c>
      <c r="T161" s="39" t="n"/>
      <c r="U161" s="23" t="inlineStr">
        <is>
          <t>BioLegend</t>
        </is>
      </c>
      <c r="V161" s="23">
        <f>VLOOKUP(P161,'Customer List'!B:C,2,)</f>
        <v/>
      </c>
      <c r="W161" s="40" t="n"/>
      <c r="X161" s="32">
        <f>IF(OR(R161 = "PRIYANKA MADAM", R161 = "DEEPAK", R161 = "PORTER"),N161,"")</f>
        <v/>
      </c>
      <c r="Y161" s="23">
        <f>IF(X161="", "", X161-N161)</f>
        <v/>
      </c>
      <c r="Z161" s="23">
        <f>IF(N161="", "", TEXT(N161, "dddd"))</f>
        <v/>
      </c>
      <c r="AA161" s="23">
        <f>IF(X161="", "", TEXT(X161, "dddd"))</f>
        <v/>
      </c>
      <c r="AB161" s="23">
        <f>VLOOKUP(U161,'Currency Sheet'!A:C,3,)</f>
        <v/>
      </c>
      <c r="AC161" s="44">
        <f>VLOOKUP(P161,'Customer List'!B:D,3,)</f>
        <v/>
      </c>
    </row>
    <row r="162">
      <c r="A162" s="23">
        <f>A161+1</f>
        <v/>
      </c>
      <c r="B162" s="23" t="inlineStr">
        <is>
          <t>EED115898</t>
        </is>
      </c>
      <c r="C162" s="32" t="n">
        <v>45807</v>
      </c>
      <c r="D162" s="32" t="n">
        <v>45818</v>
      </c>
      <c r="E162" s="51" t="n">
        <v>74.90000000000001</v>
      </c>
      <c r="F162" s="51">
        <f>IF(AB162="DOLLAR",E162*88,E162)</f>
        <v/>
      </c>
      <c r="G162" s="62">
        <f>F162*J162</f>
        <v/>
      </c>
      <c r="H162" s="23" t="n">
        <v>349509</v>
      </c>
      <c r="I162" s="23" t="inlineStr">
        <is>
          <t xml:space="preserve">APC anti-human CD81 </t>
        </is>
      </c>
      <c r="J162" s="23" t="n">
        <v>1</v>
      </c>
      <c r="K162" s="23" t="n">
        <v>1</v>
      </c>
      <c r="L162" s="23">
        <f>J162-K162</f>
        <v/>
      </c>
      <c r="M162" s="23" t="inlineStr">
        <is>
          <t>T-420/25-26</t>
        </is>
      </c>
      <c r="N162" s="32" t="n">
        <v>45820</v>
      </c>
      <c r="O162" s="62" t="n">
        <v>9148.5</v>
      </c>
      <c r="P162" s="23" t="inlineStr">
        <is>
          <t>Aiims</t>
        </is>
      </c>
      <c r="Q162" s="23" t="inlineStr">
        <is>
          <t>BY HAND</t>
        </is>
      </c>
      <c r="R162" s="23" t="inlineStr">
        <is>
          <t>PRIYANKA MADAM</t>
        </is>
      </c>
      <c r="S162" s="63" t="n">
        <v>4</v>
      </c>
      <c r="T162" s="39" t="n"/>
      <c r="U162" s="23" t="inlineStr">
        <is>
          <t>BioLegend</t>
        </is>
      </c>
      <c r="V162" s="23">
        <f>VLOOKUP(P162,'Customer List'!B:C,2,)</f>
        <v/>
      </c>
      <c r="W162" s="40" t="n"/>
      <c r="X162" s="32" t="n">
        <v>45820</v>
      </c>
      <c r="Y162" s="23">
        <f>IF(X162="", "", X162-N162)</f>
        <v/>
      </c>
      <c r="Z162" s="23">
        <f>IF(N162="", "", TEXT(N162, "dddd"))</f>
        <v/>
      </c>
      <c r="AA162" s="23">
        <f>IF(X162="", "", TEXT(X162, "dddd"))</f>
        <v/>
      </c>
      <c r="AB162" s="23">
        <f>VLOOKUP(U162,'Currency Sheet'!A:C,3,)</f>
        <v/>
      </c>
      <c r="AC162" s="44">
        <f>VLOOKUP(P162,'Customer List'!B:D,3,)</f>
        <v/>
      </c>
    </row>
    <row r="163">
      <c r="A163" s="23">
        <f>A162+1</f>
        <v/>
      </c>
      <c r="B163" s="23" t="inlineStr">
        <is>
          <t>EED115898</t>
        </is>
      </c>
      <c r="C163" s="32" t="n">
        <v>45807</v>
      </c>
      <c r="D163" s="32" t="n">
        <v>45818</v>
      </c>
      <c r="E163" s="51" t="n">
        <v>95.55</v>
      </c>
      <c r="F163" s="51">
        <f>IF(AB163="DOLLAR",E163*88,E163)</f>
        <v/>
      </c>
      <c r="G163" s="62">
        <f>F163*J163</f>
        <v/>
      </c>
      <c r="H163" s="23" t="n">
        <v>351323</v>
      </c>
      <c r="I163" s="23" t="inlineStr">
        <is>
          <t xml:space="preserve">PE/Cyanine5 anti-human CD127 </t>
        </is>
      </c>
      <c r="J163" s="23" t="n">
        <v>1</v>
      </c>
      <c r="K163" s="23" t="n">
        <v>1</v>
      </c>
      <c r="L163" s="23">
        <f>J163-K163</f>
        <v/>
      </c>
      <c r="M163" s="23" t="inlineStr">
        <is>
          <t>T-418/25-26</t>
        </is>
      </c>
      <c r="N163" s="32" t="n">
        <v>45820</v>
      </c>
      <c r="O163" s="62" t="n">
        <v>12568.5</v>
      </c>
      <c r="P163" s="23" t="inlineStr">
        <is>
          <t>ICGEB</t>
        </is>
      </c>
      <c r="Q163" s="23" t="inlineStr">
        <is>
          <t>BY HAND</t>
        </is>
      </c>
      <c r="R163" s="23" t="inlineStr">
        <is>
          <t>PRIYANKA MADAM</t>
        </is>
      </c>
      <c r="S163" s="63" t="n">
        <v>4</v>
      </c>
      <c r="T163" s="39" t="n"/>
      <c r="U163" s="23" t="inlineStr">
        <is>
          <t>BioLegend</t>
        </is>
      </c>
      <c r="V163" s="23">
        <f>VLOOKUP(P163,'Customer List'!B:C,2,)</f>
        <v/>
      </c>
      <c r="W163" s="40" t="n"/>
      <c r="X163" s="32" t="n">
        <v>45820</v>
      </c>
      <c r="Y163" s="23">
        <f>IF(X163="", "", X163-N163)</f>
        <v/>
      </c>
      <c r="Z163" s="23">
        <f>IF(N163="", "", TEXT(N163, "dddd"))</f>
        <v/>
      </c>
      <c r="AA163" s="23">
        <f>IF(X163="", "", TEXT(X163, "dddd"))</f>
        <v/>
      </c>
      <c r="AB163" s="23">
        <f>VLOOKUP(U163,'Currency Sheet'!A:C,3,)</f>
        <v/>
      </c>
      <c r="AC163" s="44">
        <f>VLOOKUP(P163,'Customer List'!B:D,3,)</f>
        <v/>
      </c>
    </row>
    <row r="164">
      <c r="A164" s="23">
        <f>A163+1</f>
        <v/>
      </c>
      <c r="B164" s="23" t="inlineStr">
        <is>
          <t>EED115898</t>
        </is>
      </c>
      <c r="C164" s="32" t="n">
        <v>45807</v>
      </c>
      <c r="D164" s="32" t="n">
        <v>45818</v>
      </c>
      <c r="E164" s="51" t="n">
        <v>242.9</v>
      </c>
      <c r="F164" s="51">
        <f>IF(AB164="DOLLAR",E164*88,E164)</f>
        <v/>
      </c>
      <c r="G164" s="62">
        <f>F164*J164</f>
        <v/>
      </c>
      <c r="H164" s="23" t="n">
        <v>352908</v>
      </c>
      <c r="I164" s="23" t="inlineStr">
        <is>
          <t>Alexa Fluor® 488 anti-human EGFR Antibody</t>
        </is>
      </c>
      <c r="J164" s="23" t="n">
        <v>1</v>
      </c>
      <c r="K164" s="23" t="n">
        <v>1</v>
      </c>
      <c r="L164" s="23">
        <f>J164-K164</f>
        <v/>
      </c>
      <c r="M164" s="23" t="inlineStr">
        <is>
          <t>T-404/25-26</t>
        </is>
      </c>
      <c r="N164" s="32" t="n">
        <v>45818</v>
      </c>
      <c r="O164" s="62" t="n">
        <v>34960.25</v>
      </c>
      <c r="P164" s="23" t="inlineStr">
        <is>
          <t>RG SONS</t>
        </is>
      </c>
      <c r="Q164" s="23" t="n"/>
      <c r="R164" s="23" t="n"/>
      <c r="S164" s="63" t="n">
        <v>4</v>
      </c>
      <c r="T164" s="39" t="n"/>
      <c r="U164" s="23" t="inlineStr">
        <is>
          <t>BioLegend</t>
        </is>
      </c>
      <c r="V164" s="23">
        <f>VLOOKUP(P164,'Customer List'!B:C,2,)</f>
        <v/>
      </c>
      <c r="W164" s="40" t="n"/>
      <c r="X164" s="32">
        <f>IF(OR(R164 = "PRIYANKA MADAM", R164 = "DEEPAK", R164 = "PORTER"),N164,"")</f>
        <v/>
      </c>
      <c r="Y164" s="23">
        <f>IF(X164="", "", X164-N164)</f>
        <v/>
      </c>
      <c r="Z164" s="23">
        <f>IF(N164="", "", TEXT(N164, "dddd"))</f>
        <v/>
      </c>
      <c r="AA164" s="23">
        <f>IF(X164="", "", TEXT(X164, "dddd"))</f>
        <v/>
      </c>
      <c r="AB164" s="23">
        <f>VLOOKUP(U164,'Currency Sheet'!A:C,3,)</f>
        <v/>
      </c>
      <c r="AC164" s="44">
        <f>VLOOKUP(P164,'Customer List'!B:D,3,)</f>
        <v/>
      </c>
    </row>
    <row r="165">
      <c r="A165" s="23">
        <f>A164+1</f>
        <v/>
      </c>
      <c r="B165" s="23" t="inlineStr">
        <is>
          <t>EED115898</t>
        </is>
      </c>
      <c r="C165" s="32" t="n">
        <v>45807</v>
      </c>
      <c r="D165" s="32" t="n">
        <v>45818</v>
      </c>
      <c r="E165" s="51" t="n">
        <v>334.5</v>
      </c>
      <c r="F165" s="51">
        <f>IF(AB165="DOLLAR",E165*88,E165)</f>
        <v/>
      </c>
      <c r="G165" s="62">
        <f>F165*J165</f>
        <v/>
      </c>
      <c r="H165" s="23" t="n">
        <v>353224</v>
      </c>
      <c r="I165" s="23" t="inlineStr">
        <is>
          <t xml:space="preserve">Brilliant Violet 605™ anti-human CD197 </t>
        </is>
      </c>
      <c r="J165" s="23" t="n">
        <v>1</v>
      </c>
      <c r="K165" s="23" t="n">
        <v>1</v>
      </c>
      <c r="L165" s="23">
        <f>J165-K165</f>
        <v/>
      </c>
      <c r="M165" s="23" t="inlineStr">
        <is>
          <t>T-400/25-26</t>
        </is>
      </c>
      <c r="N165" s="32" t="n">
        <v>45818</v>
      </c>
      <c r="O165" s="62" t="n">
        <v>48391</v>
      </c>
      <c r="P165" s="23" t="inlineStr">
        <is>
          <t>Medlife</t>
        </is>
      </c>
      <c r="Q165" s="23" t="n"/>
      <c r="R165" s="23" t="n"/>
      <c r="S165" s="63" t="n">
        <v>4</v>
      </c>
      <c r="T165" s="39" t="n"/>
      <c r="U165" s="23" t="inlineStr">
        <is>
          <t>BioLegend</t>
        </is>
      </c>
      <c r="V165" s="23">
        <f>VLOOKUP(P165,'Customer List'!B:C,2,)</f>
        <v/>
      </c>
      <c r="W165" s="40" t="n"/>
      <c r="X165" s="32">
        <f>IF(OR(R165 = "PRIYANKA MADAM", R165 = "DEEPAK", R165 = "PORTER"),N165,"")</f>
        <v/>
      </c>
      <c r="Y165" s="23">
        <f>IF(X165="", "", X165-N165)</f>
        <v/>
      </c>
      <c r="Z165" s="23">
        <f>IF(N165="", "", TEXT(N165, "dddd"))</f>
        <v/>
      </c>
      <c r="AA165" s="23">
        <f>IF(X165="", "", TEXT(X165, "dddd"))</f>
        <v/>
      </c>
      <c r="AB165" s="23">
        <f>VLOOKUP(U165,'Currency Sheet'!A:C,3,)</f>
        <v/>
      </c>
      <c r="AC165" s="44">
        <f>VLOOKUP(P165,'Customer List'!B:D,3,)</f>
        <v/>
      </c>
    </row>
    <row r="166">
      <c r="A166" s="23">
        <f>A165+1</f>
        <v/>
      </c>
      <c r="B166" s="23" t="inlineStr">
        <is>
          <t>EED115898</t>
        </is>
      </c>
      <c r="C166" s="32" t="n">
        <v>45807</v>
      </c>
      <c r="D166" s="32" t="n">
        <v>45818</v>
      </c>
      <c r="E166" s="51" t="n">
        <v>169.4</v>
      </c>
      <c r="F166" s="51">
        <f>IF(AB166="DOLLAR",E166*88,E166)</f>
        <v/>
      </c>
      <c r="G166" s="62">
        <f>F166*J166</f>
        <v/>
      </c>
      <c r="H166" s="23" t="n">
        <v>353227</v>
      </c>
      <c r="I166" s="23" t="inlineStr">
        <is>
          <t xml:space="preserve">Brilliant Violet 711™ anti-human CD197 </t>
        </is>
      </c>
      <c r="J166" s="23" t="n">
        <v>1</v>
      </c>
      <c r="K166" s="23" t="n">
        <v>1</v>
      </c>
      <c r="L166" s="23">
        <f>J166-K166</f>
        <v/>
      </c>
      <c r="M166" s="23" t="inlineStr">
        <is>
          <t>T-418/25-26</t>
        </is>
      </c>
      <c r="N166" s="32" t="n">
        <v>45820</v>
      </c>
      <c r="O166" s="62" t="n">
        <v>20691</v>
      </c>
      <c r="P166" s="23" t="inlineStr">
        <is>
          <t>ICGEB</t>
        </is>
      </c>
      <c r="Q166" s="23" t="inlineStr">
        <is>
          <t>BY HAND</t>
        </is>
      </c>
      <c r="R166" s="23" t="inlineStr">
        <is>
          <t>PRIYANKA MADAM</t>
        </is>
      </c>
      <c r="S166" s="63" t="n">
        <v>4</v>
      </c>
      <c r="T166" s="39" t="n"/>
      <c r="U166" s="23" t="inlineStr">
        <is>
          <t>BioLegend</t>
        </is>
      </c>
      <c r="V166" s="23">
        <f>VLOOKUP(P166,'Customer List'!B:C,2,)</f>
        <v/>
      </c>
      <c r="W166" s="40" t="n"/>
      <c r="X166" s="32" t="n">
        <v>45820</v>
      </c>
      <c r="Y166" s="23">
        <f>IF(X166="", "", X166-N166)</f>
        <v/>
      </c>
      <c r="Z166" s="23">
        <f>IF(N166="", "", TEXT(N166, "dddd"))</f>
        <v/>
      </c>
      <c r="AA166" s="23">
        <f>IF(X166="", "", TEXT(X166, "dddd"))</f>
        <v/>
      </c>
      <c r="AB166" s="23">
        <f>VLOOKUP(U166,'Currency Sheet'!A:C,3,)</f>
        <v/>
      </c>
      <c r="AC166" s="44">
        <f>VLOOKUP(P166,'Customer List'!B:D,3,)</f>
        <v/>
      </c>
    </row>
    <row r="167">
      <c r="A167" s="23">
        <f>A166+1</f>
        <v/>
      </c>
      <c r="B167" s="23" t="inlineStr">
        <is>
          <t>EED115898</t>
        </is>
      </c>
      <c r="C167" s="32" t="n">
        <v>45807</v>
      </c>
      <c r="D167" s="32" t="n">
        <v>45818</v>
      </c>
      <c r="E167" s="51" t="n">
        <v>173.6</v>
      </c>
      <c r="F167" s="51">
        <f>IF(AB167="DOLLAR",E167*88,E167)</f>
        <v/>
      </c>
      <c r="G167" s="62">
        <f>F167*J167</f>
        <v/>
      </c>
      <c r="H167" s="23" t="n">
        <v>353419</v>
      </c>
      <c r="I167" s="23" t="inlineStr">
        <is>
          <t xml:space="preserve">Brilliant Violet 605™ anti-human CD196 </t>
        </is>
      </c>
      <c r="J167" s="23" t="n">
        <v>1</v>
      </c>
      <c r="K167" s="23" t="n">
        <v>1</v>
      </c>
      <c r="L167" s="23">
        <f>J167-K167</f>
        <v/>
      </c>
      <c r="M167" s="23" t="inlineStr">
        <is>
          <t>T-418/25-26</t>
        </is>
      </c>
      <c r="N167" s="32" t="n">
        <v>45820</v>
      </c>
      <c r="O167" s="62" t="n">
        <v>21204</v>
      </c>
      <c r="P167" s="23" t="inlineStr">
        <is>
          <t>ICGEB</t>
        </is>
      </c>
      <c r="Q167" s="23" t="inlineStr">
        <is>
          <t>BY HAND</t>
        </is>
      </c>
      <c r="R167" s="23" t="inlineStr">
        <is>
          <t>PRIYANKA MADAM</t>
        </is>
      </c>
      <c r="S167" s="63" t="n">
        <v>4</v>
      </c>
      <c r="T167" s="39" t="n"/>
      <c r="U167" s="23" t="inlineStr">
        <is>
          <t>BioLegend</t>
        </is>
      </c>
      <c r="V167" s="23">
        <f>VLOOKUP(P167,'Customer List'!B:C,2,)</f>
        <v/>
      </c>
      <c r="W167" s="40" t="n"/>
      <c r="X167" s="32" t="n">
        <v>45820</v>
      </c>
      <c r="Y167" s="23">
        <f>IF(X167="", "", X167-N167)</f>
        <v/>
      </c>
      <c r="Z167" s="23">
        <f>IF(N167="", "", TEXT(N167, "dddd"))</f>
        <v/>
      </c>
      <c r="AA167" s="23">
        <f>IF(X167="", "", TEXT(X167, "dddd"))</f>
        <v/>
      </c>
      <c r="AB167" s="23">
        <f>VLOOKUP(U167,'Currency Sheet'!A:C,3,)</f>
        <v/>
      </c>
      <c r="AC167" s="44">
        <f>VLOOKUP(P167,'Customer List'!B:D,3,)</f>
        <v/>
      </c>
    </row>
    <row r="168">
      <c r="A168" s="23">
        <f>A167+1</f>
        <v/>
      </c>
      <c r="B168" s="23" t="inlineStr">
        <is>
          <t>EED115898</t>
        </is>
      </c>
      <c r="C168" s="32" t="n">
        <v>45807</v>
      </c>
      <c r="D168" s="32" t="n">
        <v>45818</v>
      </c>
      <c r="E168" s="51" t="n">
        <v>103.35</v>
      </c>
      <c r="F168" s="51">
        <f>IF(AB168="DOLLAR",E168*88,E168)</f>
        <v/>
      </c>
      <c r="G168" s="62">
        <f>F168*J168</f>
        <v/>
      </c>
      <c r="H168" s="23" t="n">
        <v>353719</v>
      </c>
      <c r="I168" s="23" t="inlineStr">
        <is>
          <t xml:space="preserve">PE/Cyanine7 anti-human CD183 </t>
        </is>
      </c>
      <c r="J168" s="23" t="n">
        <v>1</v>
      </c>
      <c r="K168" s="23" t="n">
        <v>1</v>
      </c>
      <c r="L168" s="23">
        <f>J168-K168</f>
        <v/>
      </c>
      <c r="M168" s="23" t="inlineStr">
        <is>
          <t>T-418/25-26</t>
        </is>
      </c>
      <c r="N168" s="32" t="n">
        <v>45820</v>
      </c>
      <c r="O168" s="62" t="n">
        <v>13594.5</v>
      </c>
      <c r="P168" s="23" t="inlineStr">
        <is>
          <t>ICGEB</t>
        </is>
      </c>
      <c r="Q168" s="23" t="inlineStr">
        <is>
          <t>BY HAND</t>
        </is>
      </c>
      <c r="R168" s="23" t="inlineStr">
        <is>
          <t>PRIYANKA MADAM</t>
        </is>
      </c>
      <c r="S168" s="63" t="n">
        <v>4</v>
      </c>
      <c r="T168" s="39" t="n"/>
      <c r="U168" s="23" t="inlineStr">
        <is>
          <t>BioLegend</t>
        </is>
      </c>
      <c r="V168" s="23">
        <f>VLOOKUP(P168,'Customer List'!B:C,2,)</f>
        <v/>
      </c>
      <c r="W168" s="40" t="n"/>
      <c r="X168" s="32" t="n">
        <v>45820</v>
      </c>
      <c r="Y168" s="23">
        <f>IF(X168="", "", X168-N168)</f>
        <v/>
      </c>
      <c r="Z168" s="23">
        <f>IF(N168="", "", TEXT(N168, "dddd"))</f>
        <v/>
      </c>
      <c r="AA168" s="23">
        <f>IF(X168="", "", TEXT(X168, "dddd"))</f>
        <v/>
      </c>
      <c r="AB168" s="23">
        <f>VLOOKUP(U168,'Currency Sheet'!A:C,3,)</f>
        <v/>
      </c>
      <c r="AC168" s="44">
        <f>VLOOKUP(P168,'Customer List'!B:D,3,)</f>
        <v/>
      </c>
    </row>
    <row r="169">
      <c r="A169" s="23">
        <f>A168+1</f>
        <v/>
      </c>
      <c r="B169" s="23" t="inlineStr">
        <is>
          <t>EED115898</t>
        </is>
      </c>
      <c r="C169" s="32" t="n">
        <v>45807</v>
      </c>
      <c r="D169" s="32" t="n">
        <v>45818</v>
      </c>
      <c r="E169" s="51" t="n">
        <v>92.3</v>
      </c>
      <c r="F169" s="51">
        <f>IF(AB169="DOLLAR",E169*88,E169)</f>
        <v/>
      </c>
      <c r="G169" s="62">
        <f>F169*J169</f>
        <v/>
      </c>
      <c r="H169" s="23" t="n">
        <v>356907</v>
      </c>
      <c r="I169" s="23" t="inlineStr">
        <is>
          <t xml:space="preserve">APC anti-human CD185 </t>
        </is>
      </c>
      <c r="J169" s="23" t="n">
        <v>1</v>
      </c>
      <c r="K169" s="23" t="n">
        <v>1</v>
      </c>
      <c r="L169" s="23">
        <f>J169-K169</f>
        <v/>
      </c>
      <c r="M169" s="23" t="inlineStr">
        <is>
          <t>T-418/25-26</t>
        </is>
      </c>
      <c r="N169" s="32" t="n">
        <v>45820</v>
      </c>
      <c r="O169" s="62" t="n">
        <v>12141</v>
      </c>
      <c r="P169" s="23" t="inlineStr">
        <is>
          <t>ICGEB</t>
        </is>
      </c>
      <c r="Q169" s="23" t="inlineStr">
        <is>
          <t>BY HAND</t>
        </is>
      </c>
      <c r="R169" s="23" t="inlineStr">
        <is>
          <t>PRIYANKA MADAM</t>
        </is>
      </c>
      <c r="S169" s="63" t="n">
        <v>4</v>
      </c>
      <c r="T169" s="39" t="n"/>
      <c r="U169" s="23" t="inlineStr">
        <is>
          <t>BioLegend</t>
        </is>
      </c>
      <c r="V169" s="23">
        <f>VLOOKUP(P169,'Customer List'!B:C,2,)</f>
        <v/>
      </c>
      <c r="W169" s="40" t="n"/>
      <c r="X169" s="32" t="n">
        <v>45820</v>
      </c>
      <c r="Y169" s="23">
        <f>IF(X169="", "", X169-N169)</f>
        <v/>
      </c>
      <c r="Z169" s="23">
        <f>IF(N169="", "", TEXT(N169, "dddd"))</f>
        <v/>
      </c>
      <c r="AA169" s="23">
        <f>IF(X169="", "", TEXT(X169, "dddd"))</f>
        <v/>
      </c>
      <c r="AB169" s="23">
        <f>VLOOKUP(U169,'Currency Sheet'!A:C,3,)</f>
        <v/>
      </c>
      <c r="AC169" s="44">
        <f>VLOOKUP(P169,'Customer List'!B:D,3,)</f>
        <v/>
      </c>
    </row>
    <row r="170">
      <c r="A170" s="23">
        <f>A169+1</f>
        <v/>
      </c>
      <c r="B170" s="23" t="inlineStr">
        <is>
          <t>EED115898</t>
        </is>
      </c>
      <c r="C170" s="32" t="n">
        <v>45807</v>
      </c>
      <c r="D170" s="32" t="n">
        <v>45818</v>
      </c>
      <c r="E170" s="51" t="n">
        <v>103.35</v>
      </c>
      <c r="F170" s="51">
        <f>IF(AB170="DOLLAR",E170*88,E170)</f>
        <v/>
      </c>
      <c r="G170" s="62">
        <f>F170*J170</f>
        <v/>
      </c>
      <c r="H170" s="23" t="n">
        <v>356927</v>
      </c>
      <c r="I170" s="23" t="inlineStr">
        <is>
          <t xml:space="preserve">PE/Dazzle™ 594 anti-human CD185 </t>
        </is>
      </c>
      <c r="J170" s="23" t="n">
        <v>1</v>
      </c>
      <c r="K170" s="23" t="n">
        <v>1</v>
      </c>
      <c r="L170" s="23">
        <f>J170-K170</f>
        <v/>
      </c>
      <c r="M170" s="23" t="inlineStr">
        <is>
          <t>T-418/25-26</t>
        </is>
      </c>
      <c r="N170" s="32" t="n">
        <v>45820</v>
      </c>
      <c r="O170" s="62" t="n">
        <v>13594.5</v>
      </c>
      <c r="P170" s="23" t="inlineStr">
        <is>
          <t>ICGEB</t>
        </is>
      </c>
      <c r="Q170" s="23" t="inlineStr">
        <is>
          <t>BY HAND</t>
        </is>
      </c>
      <c r="R170" s="23" t="inlineStr">
        <is>
          <t>PRIYANKA MADAM</t>
        </is>
      </c>
      <c r="S170" s="63" t="n">
        <v>4</v>
      </c>
      <c r="T170" s="39" t="n"/>
      <c r="U170" s="23" t="inlineStr">
        <is>
          <t>BioLegend</t>
        </is>
      </c>
      <c r="V170" s="23">
        <f>VLOOKUP(P170,'Customer List'!B:C,2,)</f>
        <v/>
      </c>
      <c r="W170" s="40" t="n"/>
      <c r="X170" s="32" t="n">
        <v>45820</v>
      </c>
      <c r="Y170" s="23">
        <f>IF(X170="", "", X170-N170)</f>
        <v/>
      </c>
      <c r="Z170" s="23">
        <f>IF(N170="", "", TEXT(N170, "dddd"))</f>
        <v/>
      </c>
      <c r="AA170" s="23">
        <f>IF(X170="", "", TEXT(X170, "dddd"))</f>
        <v/>
      </c>
      <c r="AB170" s="23">
        <f>VLOOKUP(U170,'Currency Sheet'!A:C,3,)</f>
        <v/>
      </c>
      <c r="AC170" s="44">
        <f>VLOOKUP(P170,'Customer List'!B:D,3,)</f>
        <v/>
      </c>
    </row>
    <row r="171">
      <c r="A171" s="23">
        <f>A170+1</f>
        <v/>
      </c>
      <c r="B171" s="23" t="inlineStr">
        <is>
          <t>EED115898</t>
        </is>
      </c>
      <c r="C171" s="32" t="n">
        <v>45807</v>
      </c>
      <c r="D171" s="32" t="n">
        <v>45818</v>
      </c>
      <c r="E171" s="51" t="n">
        <v>269.5</v>
      </c>
      <c r="F171" s="51">
        <f>IF(AB171="DOLLAR",E171*88,E171)</f>
        <v/>
      </c>
      <c r="G171" s="62">
        <f>F171*J171</f>
        <v/>
      </c>
      <c r="H171" s="23" t="n">
        <v>357506</v>
      </c>
      <c r="I171" s="23" t="inlineStr">
        <is>
          <t xml:space="preserve">APC anti-human CD269 </t>
        </is>
      </c>
      <c r="J171" s="23" t="n">
        <v>2</v>
      </c>
      <c r="K171" s="23" t="n">
        <v>2</v>
      </c>
      <c r="L171" s="23">
        <f>J171-K171</f>
        <v/>
      </c>
      <c r="M171" s="23" t="inlineStr">
        <is>
          <t>T-429/25-26</t>
        </is>
      </c>
      <c r="N171" s="32" t="n">
        <v>45821</v>
      </c>
      <c r="O171" s="62" t="n">
        <v>83545</v>
      </c>
      <c r="P171" s="23" t="inlineStr">
        <is>
          <t>Micro Vapi</t>
        </is>
      </c>
      <c r="Q171" s="23" t="n"/>
      <c r="R171" s="23" t="n"/>
      <c r="S171" s="63" t="n">
        <v>4</v>
      </c>
      <c r="T171" s="39" t="n"/>
      <c r="U171" s="23" t="inlineStr">
        <is>
          <t>BioLegend</t>
        </is>
      </c>
      <c r="V171" s="23">
        <f>VLOOKUP(P171,'Customer List'!B:C,2,)</f>
        <v/>
      </c>
      <c r="W171" s="40" t="n"/>
      <c r="X171" s="32">
        <f>IF(OR(R171 = "PRIYANKA MADAM", R171 = "DEEPAK", R171 = "PORTER"),N171,"")</f>
        <v/>
      </c>
      <c r="Y171" s="23">
        <f>IF(X171="", "", X171-N171)</f>
        <v/>
      </c>
      <c r="Z171" s="23">
        <f>IF(N171="", "", TEXT(N171, "dddd"))</f>
        <v/>
      </c>
      <c r="AA171" s="23">
        <f>IF(X171="", "", TEXT(X171, "dddd"))</f>
        <v/>
      </c>
      <c r="AB171" s="23">
        <f>VLOOKUP(U171,'Currency Sheet'!A:C,3,)</f>
        <v/>
      </c>
      <c r="AC171" s="44">
        <f>VLOOKUP(P171,'Customer List'!B:D,3,)</f>
        <v/>
      </c>
    </row>
    <row r="172">
      <c r="A172" s="23">
        <f>A171+1</f>
        <v/>
      </c>
      <c r="B172" s="23" t="inlineStr">
        <is>
          <t>EED115898</t>
        </is>
      </c>
      <c r="C172" s="32" t="n">
        <v>45807</v>
      </c>
      <c r="D172" s="32" t="n">
        <v>45818</v>
      </c>
      <c r="E172" s="51" t="n">
        <v>78.40000000000001</v>
      </c>
      <c r="F172" s="51">
        <f>IF(AB172="DOLLAR",E172*88,E172)</f>
        <v/>
      </c>
      <c r="G172" s="62">
        <f>F172*J172</f>
        <v/>
      </c>
      <c r="H172" s="23" t="n">
        <v>363402</v>
      </c>
      <c r="I172" s="23" t="inlineStr">
        <is>
          <t xml:space="preserve">Purified anti-human CD11a/CD18 </t>
        </is>
      </c>
      <c r="J172" s="23" t="n">
        <v>1</v>
      </c>
      <c r="K172" s="23" t="n">
        <v>1</v>
      </c>
      <c r="L172" s="23">
        <f>J172-K172</f>
        <v/>
      </c>
      <c r="M172" s="23" t="inlineStr">
        <is>
          <t>T-404/25-26</t>
        </is>
      </c>
      <c r="N172" s="32" t="n">
        <v>45818</v>
      </c>
      <c r="O172" s="62" t="n">
        <v>11284</v>
      </c>
      <c r="P172" s="23" t="inlineStr">
        <is>
          <t>RG SONS</t>
        </is>
      </c>
      <c r="Q172" s="23" t="n"/>
      <c r="R172" s="23" t="n"/>
      <c r="S172" s="63" t="n">
        <v>4</v>
      </c>
      <c r="T172" s="39" t="n"/>
      <c r="U172" s="23" t="inlineStr">
        <is>
          <t>BioLegend</t>
        </is>
      </c>
      <c r="V172" s="23">
        <f>VLOOKUP(P172,'Customer List'!B:C,2,)</f>
        <v/>
      </c>
      <c r="W172" s="40" t="n"/>
      <c r="X172" s="32">
        <f>IF(OR(R172 = "PRIYANKA MADAM", R172 = "DEEPAK", R172 = "PORTER"),N172,"")</f>
        <v/>
      </c>
      <c r="Y172" s="23">
        <f>IF(X172="", "", X172-N172)</f>
        <v/>
      </c>
      <c r="Z172" s="23">
        <f>IF(N172="", "", TEXT(N172, "dddd"))</f>
        <v/>
      </c>
      <c r="AA172" s="23">
        <f>IF(X172="", "", TEXT(X172, "dddd"))</f>
        <v/>
      </c>
      <c r="AB172" s="23">
        <f>VLOOKUP(U172,'Currency Sheet'!A:C,3,)</f>
        <v/>
      </c>
      <c r="AC172" s="44">
        <f>VLOOKUP(P172,'Customer List'!B:D,3,)</f>
        <v/>
      </c>
    </row>
    <row r="173">
      <c r="A173" s="23">
        <f>A172+1</f>
        <v/>
      </c>
      <c r="B173" s="23" t="inlineStr">
        <is>
          <t>EED115898</t>
        </is>
      </c>
      <c r="C173" s="32" t="n">
        <v>45807</v>
      </c>
      <c r="D173" s="32" t="n">
        <v>45818</v>
      </c>
      <c r="E173" s="51" t="n">
        <v>259</v>
      </c>
      <c r="F173" s="51">
        <f>IF(AB173="DOLLAR",E173*88,E173)</f>
        <v/>
      </c>
      <c r="G173" s="62">
        <f>F173*J173</f>
        <v/>
      </c>
      <c r="H173" s="23" t="n">
        <v>372214</v>
      </c>
      <c r="I173" s="23" t="inlineStr">
        <is>
          <t>PE/Cyanine7 anti-human/mouse Granzyme B Recombinant Antibody</t>
        </is>
      </c>
      <c r="J173" s="23" t="n">
        <v>1</v>
      </c>
      <c r="K173" s="23" t="n">
        <v>1</v>
      </c>
      <c r="L173" s="23">
        <f>J173-K173</f>
        <v/>
      </c>
      <c r="M173" s="23" t="inlineStr">
        <is>
          <t>T-400/25-26</t>
        </is>
      </c>
      <c r="N173" s="32" t="n">
        <v>45818</v>
      </c>
      <c r="O173" s="62" t="n">
        <v>40145</v>
      </c>
      <c r="P173" s="23" t="inlineStr">
        <is>
          <t>Medlife</t>
        </is>
      </c>
      <c r="Q173" s="23" t="n"/>
      <c r="R173" s="23" t="n"/>
      <c r="S173" s="63" t="n">
        <v>4</v>
      </c>
      <c r="T173" s="39" t="n"/>
      <c r="U173" s="23" t="inlineStr">
        <is>
          <t>BioLegend</t>
        </is>
      </c>
      <c r="V173" s="23">
        <f>VLOOKUP(P173,'Customer List'!B:C,2,)</f>
        <v/>
      </c>
      <c r="W173" s="40" t="n"/>
      <c r="X173" s="32">
        <f>IF(OR(R173 = "PRIYANKA MADAM", R173 = "DEEPAK", R173 = "PORTER"),N173,"")</f>
        <v/>
      </c>
      <c r="Y173" s="23">
        <f>IF(X173="", "", X173-N173)</f>
        <v/>
      </c>
      <c r="Z173" s="23">
        <f>IF(N173="", "", TEXT(N173, "dddd"))</f>
        <v/>
      </c>
      <c r="AA173" s="23">
        <f>IF(X173="", "", TEXT(X173, "dddd"))</f>
        <v/>
      </c>
      <c r="AB173" s="23">
        <f>VLOOKUP(U173,'Currency Sheet'!A:C,3,)</f>
        <v/>
      </c>
      <c r="AC173" s="44">
        <f>VLOOKUP(P173,'Customer List'!B:D,3,)</f>
        <v/>
      </c>
    </row>
    <row r="174">
      <c r="A174" s="23">
        <f>A173+1</f>
        <v/>
      </c>
      <c r="B174" s="23" t="inlineStr">
        <is>
          <t>EED115898</t>
        </is>
      </c>
      <c r="C174" s="32" t="n">
        <v>45807</v>
      </c>
      <c r="D174" s="32" t="n">
        <v>45818</v>
      </c>
      <c r="E174" s="51" t="n">
        <v>300.3</v>
      </c>
      <c r="F174" s="51">
        <f>IF(AB174="DOLLAR",E174*88,E174)</f>
        <v/>
      </c>
      <c r="G174" s="62">
        <f>F174*J174</f>
        <v/>
      </c>
      <c r="H174" s="23" t="n">
        <v>372714</v>
      </c>
      <c r="I174" s="23" t="inlineStr">
        <is>
          <t xml:space="preserve">PE/Cyanine7 anti-human TIGIT </t>
        </is>
      </c>
      <c r="J174" s="23" t="n">
        <v>1</v>
      </c>
      <c r="K174" s="23" t="n">
        <v>1</v>
      </c>
      <c r="L174" s="23">
        <f>J174-K174</f>
        <v/>
      </c>
      <c r="M174" s="23" t="inlineStr">
        <is>
          <t>T-400/25-26</t>
        </is>
      </c>
      <c r="N174" s="32" t="n">
        <v>45818</v>
      </c>
      <c r="O174" s="62" t="n">
        <v>46546.5</v>
      </c>
      <c r="P174" s="23" t="inlineStr">
        <is>
          <t>Medlife</t>
        </is>
      </c>
      <c r="Q174" s="23" t="n"/>
      <c r="R174" s="23" t="n"/>
      <c r="S174" s="63" t="n">
        <v>4</v>
      </c>
      <c r="T174" s="39" t="n"/>
      <c r="U174" s="23" t="inlineStr">
        <is>
          <t>BioLegend</t>
        </is>
      </c>
      <c r="V174" s="23">
        <f>VLOOKUP(P174,'Customer List'!B:C,2,)</f>
        <v/>
      </c>
      <c r="W174" s="40" t="n"/>
      <c r="X174" s="32">
        <f>IF(OR(R174 = "PRIYANKA MADAM", R174 = "DEEPAK", R174 = "PORTER"),N174,"")</f>
        <v/>
      </c>
      <c r="Y174" s="23">
        <f>IF(X174="", "", X174-N174)</f>
        <v/>
      </c>
      <c r="Z174" s="23">
        <f>IF(N174="", "", TEXT(N174, "dddd"))</f>
        <v/>
      </c>
      <c r="AA174" s="23">
        <f>IF(X174="", "", TEXT(X174, "dddd"))</f>
        <v/>
      </c>
      <c r="AB174" s="23">
        <f>VLOOKUP(U174,'Currency Sheet'!A:C,3,)</f>
        <v/>
      </c>
      <c r="AC174" s="44">
        <f>VLOOKUP(P174,'Customer List'!B:D,3,)</f>
        <v/>
      </c>
    </row>
    <row r="175">
      <c r="A175" s="23">
        <f>A174+1</f>
        <v/>
      </c>
      <c r="B175" s="23" t="inlineStr">
        <is>
          <t>EED115898</t>
        </is>
      </c>
      <c r="C175" s="32" t="n">
        <v>45807</v>
      </c>
      <c r="D175" s="32" t="n">
        <v>45818</v>
      </c>
      <c r="E175" s="51" t="n">
        <v>91</v>
      </c>
      <c r="F175" s="51">
        <f>IF(AB175="DOLLAR",E175*88,E175)</f>
        <v/>
      </c>
      <c r="G175" s="62">
        <f>F175*J175</f>
        <v/>
      </c>
      <c r="H175" s="23" t="n">
        <v>388604</v>
      </c>
      <c r="I175" s="23" t="inlineStr">
        <is>
          <t>PE anti-human CD69 Antibody</t>
        </is>
      </c>
      <c r="J175" s="23" t="n">
        <v>1</v>
      </c>
      <c r="K175" s="23" t="n">
        <v>1</v>
      </c>
      <c r="L175" s="23">
        <f>J175-K175</f>
        <v/>
      </c>
      <c r="M175" s="23" t="inlineStr">
        <is>
          <t>T-418/25-26</t>
        </is>
      </c>
      <c r="N175" s="32" t="n">
        <v>45820</v>
      </c>
      <c r="O175" s="62" t="n">
        <v>11970</v>
      </c>
      <c r="P175" s="23" t="inlineStr">
        <is>
          <t>ICGEB</t>
        </is>
      </c>
      <c r="Q175" s="23" t="inlineStr">
        <is>
          <t>BY HAND</t>
        </is>
      </c>
      <c r="R175" s="23" t="inlineStr">
        <is>
          <t>PRIYANKA MADAM</t>
        </is>
      </c>
      <c r="S175" s="63" t="n">
        <v>4</v>
      </c>
      <c r="T175" s="39" t="n"/>
      <c r="U175" s="23" t="inlineStr">
        <is>
          <t>BioLegend</t>
        </is>
      </c>
      <c r="V175" s="23">
        <f>VLOOKUP(P175,'Customer List'!B:C,2,)</f>
        <v/>
      </c>
      <c r="W175" s="40" t="n"/>
      <c r="X175" s="32" t="n">
        <v>45820</v>
      </c>
      <c r="Y175" s="23">
        <f>IF(X175="", "", X175-N175)</f>
        <v/>
      </c>
      <c r="Z175" s="23">
        <f>IF(N175="", "", TEXT(N175, "dddd"))</f>
        <v/>
      </c>
      <c r="AA175" s="23">
        <f>IF(X175="", "", TEXT(X175, "dddd"))</f>
        <v/>
      </c>
      <c r="AB175" s="23">
        <f>VLOOKUP(U175,'Currency Sheet'!A:C,3,)</f>
        <v/>
      </c>
      <c r="AC175" s="44">
        <f>VLOOKUP(P175,'Customer List'!B:D,3,)</f>
        <v/>
      </c>
    </row>
    <row r="176">
      <c r="A176" s="23">
        <f>A175+1</f>
        <v/>
      </c>
      <c r="B176" s="23" t="inlineStr">
        <is>
          <t>EED115898</t>
        </is>
      </c>
      <c r="C176" s="32" t="n">
        <v>45807</v>
      </c>
      <c r="D176" s="32" t="n">
        <v>45818</v>
      </c>
      <c r="E176" s="51" t="n">
        <v>398.3</v>
      </c>
      <c r="F176" s="51">
        <f>IF(AB176="DOLLAR",E176*88,E176)</f>
        <v/>
      </c>
      <c r="G176" s="62">
        <f>F176*J176</f>
        <v/>
      </c>
      <c r="H176" s="23" t="n">
        <v>391501</v>
      </c>
      <c r="I176" s="23" t="inlineStr">
        <is>
          <t>Human TBNK Cocktail</t>
        </is>
      </c>
      <c r="J176" s="23" t="n">
        <v>1</v>
      </c>
      <c r="K176" s="23" t="n">
        <v>1</v>
      </c>
      <c r="L176" s="23">
        <f>J176-K176</f>
        <v/>
      </c>
      <c r="M176" s="23" t="inlineStr">
        <is>
          <t>T-406/25-26</t>
        </is>
      </c>
      <c r="N176" s="32" t="n">
        <v>45818</v>
      </c>
      <c r="O176" s="62" t="n">
        <v>48820.2</v>
      </c>
      <c r="P176" s="23" t="inlineStr">
        <is>
          <t>Aiims</t>
        </is>
      </c>
      <c r="Q176" s="23" t="inlineStr">
        <is>
          <t>BY HAND</t>
        </is>
      </c>
      <c r="R176" s="23" t="inlineStr">
        <is>
          <t>PRIYANKA MADAM</t>
        </is>
      </c>
      <c r="S176" s="63" t="n">
        <v>4</v>
      </c>
      <c r="T176" s="39" t="n"/>
      <c r="U176" s="23" t="inlineStr">
        <is>
          <t>BioLegend</t>
        </is>
      </c>
      <c r="V176" s="23">
        <f>VLOOKUP(P176,'Customer List'!B:C,2,)</f>
        <v/>
      </c>
      <c r="W176" s="40" t="n"/>
      <c r="X176" s="32" t="n">
        <v>45818</v>
      </c>
      <c r="Y176" s="23">
        <f>IF(X176="", "", X176-N176)</f>
        <v/>
      </c>
      <c r="Z176" s="23">
        <f>IF(N176="", "", TEXT(N176, "dddd"))</f>
        <v/>
      </c>
      <c r="AA176" s="23">
        <f>IF(X176="", "", TEXT(X176, "dddd"))</f>
        <v/>
      </c>
      <c r="AB176" s="23">
        <f>VLOOKUP(U176,'Currency Sheet'!A:C,3,)</f>
        <v/>
      </c>
      <c r="AC176" s="44">
        <f>VLOOKUP(P176,'Customer List'!B:D,3,)</f>
        <v/>
      </c>
    </row>
    <row r="177">
      <c r="A177" s="23">
        <f>A176+1</f>
        <v/>
      </c>
      <c r="B177" s="23" t="inlineStr">
        <is>
          <t>EED115898</t>
        </is>
      </c>
      <c r="C177" s="32" t="n">
        <v>45807</v>
      </c>
      <c r="D177" s="32" t="n">
        <v>45818</v>
      </c>
      <c r="E177" s="51" t="n">
        <v>326.25</v>
      </c>
      <c r="F177" s="51">
        <f>IF(AB177="DOLLAR",E177*88,E177)</f>
        <v/>
      </c>
      <c r="G177" s="62">
        <f>F177*J177</f>
        <v/>
      </c>
      <c r="H177" s="23" t="n">
        <v>396434</v>
      </c>
      <c r="I177" s="23" t="inlineStr">
        <is>
          <t>Brilliant Violet 605™ anti-human/mouse Granzyme B Recombinant Antibody</t>
        </is>
      </c>
      <c r="J177" s="23" t="n">
        <v>1</v>
      </c>
      <c r="K177" s="23" t="n">
        <v>1</v>
      </c>
      <c r="L177" s="23">
        <f>J177-K177</f>
        <v/>
      </c>
      <c r="M177" s="23" t="inlineStr">
        <is>
          <t>T-426/25-26</t>
        </is>
      </c>
      <c r="N177" s="32" t="n">
        <v>45821</v>
      </c>
      <c r="O177" s="62" t="n">
        <v>39258.75</v>
      </c>
      <c r="P177" s="23" t="inlineStr">
        <is>
          <t>THSTI</t>
        </is>
      </c>
      <c r="Q177" s="23" t="inlineStr">
        <is>
          <t>BY HAND</t>
        </is>
      </c>
      <c r="R177" s="23" t="inlineStr">
        <is>
          <t>PRIYANKA MADAM</t>
        </is>
      </c>
      <c r="S177" s="63" t="n">
        <v>4</v>
      </c>
      <c r="T177" s="39" t="n"/>
      <c r="U177" s="23" t="inlineStr">
        <is>
          <t>BioLegend</t>
        </is>
      </c>
      <c r="V177" s="23">
        <f>VLOOKUP(P177,'Customer List'!B:C,2,)</f>
        <v/>
      </c>
      <c r="W177" s="40" t="n"/>
      <c r="X177" s="32" t="n">
        <v>45821</v>
      </c>
      <c r="Y177" s="23">
        <f>IF(X177="", "", X177-N177)</f>
        <v/>
      </c>
      <c r="Z177" s="23">
        <f>IF(N177="", "", TEXT(N177, "dddd"))</f>
        <v/>
      </c>
      <c r="AA177" s="23">
        <f>IF(X177="", "", TEXT(X177, "dddd"))</f>
        <v/>
      </c>
      <c r="AB177" s="23">
        <f>VLOOKUP(U177,'Currency Sheet'!A:C,3,)</f>
        <v/>
      </c>
      <c r="AC177" s="44">
        <f>VLOOKUP(P177,'Customer List'!B:D,3,)</f>
        <v/>
      </c>
    </row>
    <row r="178">
      <c r="A178" s="23">
        <f>A177+1</f>
        <v/>
      </c>
      <c r="B178" s="23" t="inlineStr">
        <is>
          <t>EED115898</t>
        </is>
      </c>
      <c r="C178" s="32" t="n">
        <v>45807</v>
      </c>
      <c r="D178" s="32" t="n">
        <v>45818</v>
      </c>
      <c r="E178" s="51" t="n">
        <v>74.90000000000001</v>
      </c>
      <c r="F178" s="51">
        <f>IF(AB178="DOLLAR",E178*88,E178)</f>
        <v/>
      </c>
      <c r="G178" s="62">
        <f>F178*J178</f>
        <v/>
      </c>
      <c r="H178" s="23" t="n">
        <v>400110</v>
      </c>
      <c r="I178" s="23" t="inlineStr">
        <is>
          <t>FITC Mouse IgG1</t>
        </is>
      </c>
      <c r="J178" s="23" t="n">
        <v>2</v>
      </c>
      <c r="K178" s="23" t="n">
        <v>2</v>
      </c>
      <c r="L178" s="23">
        <f>J178-K178</f>
        <v/>
      </c>
      <c r="M178" s="23" t="inlineStr">
        <is>
          <t>T-404/25-26</t>
        </is>
      </c>
      <c r="N178" s="32" t="n">
        <v>45818</v>
      </c>
      <c r="O178" s="62" t="n">
        <v>21560.5</v>
      </c>
      <c r="P178" s="23" t="inlineStr">
        <is>
          <t>RG SONS</t>
        </is>
      </c>
      <c r="Q178" s="23" t="n"/>
      <c r="R178" s="23" t="n"/>
      <c r="S178" s="63" t="n">
        <v>4</v>
      </c>
      <c r="T178" s="39" t="n"/>
      <c r="U178" s="23" t="inlineStr">
        <is>
          <t>BioLegend</t>
        </is>
      </c>
      <c r="V178" s="23">
        <f>VLOOKUP(P178,'Customer List'!B:C,2,)</f>
        <v/>
      </c>
      <c r="W178" s="40" t="n"/>
      <c r="X178" s="32">
        <f>IF(OR(R178 = "PRIYANKA MADAM", R178 = "DEEPAK", R178 = "PORTER"),N178,"")</f>
        <v/>
      </c>
      <c r="Y178" s="23">
        <f>IF(X178="", "", X178-N178)</f>
        <v/>
      </c>
      <c r="Z178" s="23">
        <f>IF(N178="", "", TEXT(N178, "dddd"))</f>
        <v/>
      </c>
      <c r="AA178" s="23">
        <f>IF(X178="", "", TEXT(X178, "dddd"))</f>
        <v/>
      </c>
      <c r="AB178" s="23">
        <f>VLOOKUP(U178,'Currency Sheet'!A:C,3,)</f>
        <v/>
      </c>
      <c r="AC178" s="44">
        <f>VLOOKUP(P178,'Customer List'!B:D,3,)</f>
        <v/>
      </c>
    </row>
    <row r="179">
      <c r="A179" s="23">
        <f>A178+1</f>
        <v/>
      </c>
      <c r="B179" s="23" t="inlineStr">
        <is>
          <t>EED115898</t>
        </is>
      </c>
      <c r="C179" s="32" t="n">
        <v>45807</v>
      </c>
      <c r="D179" s="32" t="n">
        <v>45818</v>
      </c>
      <c r="E179" s="51" t="n">
        <v>133.9</v>
      </c>
      <c r="F179" s="51">
        <f>IF(AB179="DOLLAR",E179*88,E179)</f>
        <v/>
      </c>
      <c r="G179" s="62">
        <f>F179*J179</f>
        <v/>
      </c>
      <c r="H179" s="23" t="n">
        <v>420302</v>
      </c>
      <c r="I179" s="23" t="inlineStr">
        <is>
          <t xml:space="preserve">RBC Lysis Buffer </t>
        </is>
      </c>
      <c r="J179" s="23" t="n">
        <v>1</v>
      </c>
      <c r="K179" s="23" t="n">
        <v>1</v>
      </c>
      <c r="L179" s="23">
        <f>J179-K179</f>
        <v/>
      </c>
      <c r="M179" s="23" t="inlineStr">
        <is>
          <t>T-418/25-26</t>
        </is>
      </c>
      <c r="N179" s="32" t="n">
        <v>45820</v>
      </c>
      <c r="O179" s="62" t="n">
        <v>17613</v>
      </c>
      <c r="P179" s="23" t="inlineStr">
        <is>
          <t>ICGEB</t>
        </is>
      </c>
      <c r="Q179" s="23" t="inlineStr">
        <is>
          <t>BY HAND</t>
        </is>
      </c>
      <c r="R179" s="23" t="inlineStr">
        <is>
          <t>PRIYANKA MADAM</t>
        </is>
      </c>
      <c r="S179" s="63" t="n">
        <v>4</v>
      </c>
      <c r="T179" s="39" t="n"/>
      <c r="U179" s="23" t="inlineStr">
        <is>
          <t>BioLegend</t>
        </is>
      </c>
      <c r="V179" s="23">
        <f>VLOOKUP(P179,'Customer List'!B:C,2,)</f>
        <v/>
      </c>
      <c r="W179" s="40" t="n"/>
      <c r="X179" s="32" t="n">
        <v>45820</v>
      </c>
      <c r="Y179" s="23">
        <f>IF(X179="", "", X179-N179)</f>
        <v/>
      </c>
      <c r="Z179" s="23">
        <f>IF(N179="", "", TEXT(N179, "dddd"))</f>
        <v/>
      </c>
      <c r="AA179" s="23">
        <f>IF(X179="", "", TEXT(X179, "dddd"))</f>
        <v/>
      </c>
      <c r="AB179" s="23">
        <f>VLOOKUP(U179,'Currency Sheet'!A:C,3,)</f>
        <v/>
      </c>
      <c r="AC179" s="44">
        <f>VLOOKUP(P179,'Customer List'!B:D,3,)</f>
        <v/>
      </c>
    </row>
    <row r="180">
      <c r="A180" s="23">
        <f>A179+1</f>
        <v/>
      </c>
      <c r="B180" s="23" t="inlineStr">
        <is>
          <t>EED115898</t>
        </is>
      </c>
      <c r="C180" s="32" t="n">
        <v>45807</v>
      </c>
      <c r="D180" s="32" t="n">
        <v>45818</v>
      </c>
      <c r="E180" s="51" t="n">
        <v>21</v>
      </c>
      <c r="F180" s="51">
        <f>IF(AB180="DOLLAR",E180*88,E180)</f>
        <v/>
      </c>
      <c r="G180" s="62">
        <f>F180*J180</f>
        <v/>
      </c>
      <c r="H180" s="23" t="n">
        <v>420403</v>
      </c>
      <c r="I180" s="23" t="inlineStr">
        <is>
          <t>7-AAD Viability Staining Solution</t>
        </is>
      </c>
      <c r="J180" s="23" t="n">
        <v>1</v>
      </c>
      <c r="K180" s="23" t="n">
        <v>1</v>
      </c>
      <c r="L180" s="23">
        <f>J180-K180</f>
        <v/>
      </c>
      <c r="M180" s="23" t="inlineStr">
        <is>
          <t>T-409/25-26</t>
        </is>
      </c>
      <c r="N180" s="32" t="n">
        <v>45818</v>
      </c>
      <c r="O180" s="62" t="n">
        <v>3487.5</v>
      </c>
      <c r="P180" s="23" t="inlineStr">
        <is>
          <t>Shri Mahant</t>
        </is>
      </c>
      <c r="Q180" s="23" t="n"/>
      <c r="R180" s="23" t="n"/>
      <c r="S180" s="63" t="n">
        <v>4</v>
      </c>
      <c r="T180" s="39" t="n"/>
      <c r="U180" s="23" t="inlineStr">
        <is>
          <t>BioLegend</t>
        </is>
      </c>
      <c r="V180" s="23">
        <f>VLOOKUP(P180,'Customer List'!B:C,2,)</f>
        <v/>
      </c>
      <c r="W180" s="40" t="n"/>
      <c r="X180" s="32">
        <f>IF(OR(R180 = "PRIYANKA MADAM", R180 = "DEEPAK", R180 = "PORTER"),N180,"")</f>
        <v/>
      </c>
      <c r="Y180" s="23">
        <f>IF(X180="", "", X180-N180)</f>
        <v/>
      </c>
      <c r="Z180" s="23">
        <f>IF(N180="", "", TEXT(N180, "dddd"))</f>
        <v/>
      </c>
      <c r="AA180" s="23">
        <f>IF(X180="", "", TEXT(X180, "dddd"))</f>
        <v/>
      </c>
      <c r="AB180" s="23">
        <f>VLOOKUP(U180,'Currency Sheet'!A:C,3,)</f>
        <v/>
      </c>
      <c r="AC180" s="44">
        <f>VLOOKUP(P180,'Customer List'!B:D,3,)</f>
        <v/>
      </c>
    </row>
    <row r="181">
      <c r="A181" s="23">
        <f>A180+1</f>
        <v/>
      </c>
      <c r="B181" s="23" t="inlineStr">
        <is>
          <t>EED115898</t>
        </is>
      </c>
      <c r="C181" s="32" t="n">
        <v>45807</v>
      </c>
      <c r="D181" s="32" t="n">
        <v>45818</v>
      </c>
      <c r="E181" s="51" t="n">
        <v>45.5</v>
      </c>
      <c r="F181" s="51">
        <f>IF(AB181="DOLLAR",E181*88,E181)</f>
        <v/>
      </c>
      <c r="G181" s="62">
        <f>F181*J181</f>
        <v/>
      </c>
      <c r="H181" s="23" t="n">
        <v>420601</v>
      </c>
      <c r="I181" s="23" t="inlineStr">
        <is>
          <t xml:space="preserve">Brefeldin A Solution </t>
        </is>
      </c>
      <c r="J181" s="23" t="n">
        <v>2</v>
      </c>
      <c r="K181" s="23" t="n">
        <v>2</v>
      </c>
      <c r="L181" s="23">
        <f>J181-K181</f>
        <v/>
      </c>
      <c r="M181" s="23" t="inlineStr">
        <is>
          <t>T-413/25-26</t>
        </is>
      </c>
      <c r="N181" s="32" t="n">
        <v>45818</v>
      </c>
      <c r="O181" s="62" t="n">
        <v>9874.799999999999</v>
      </c>
      <c r="P181" s="23" t="inlineStr">
        <is>
          <t>NCCS</t>
        </is>
      </c>
      <c r="Q181" s="23" t="n"/>
      <c r="R181" s="23" t="n"/>
      <c r="S181" s="63" t="n">
        <v>4</v>
      </c>
      <c r="T181" s="39" t="n"/>
      <c r="U181" s="23" t="inlineStr">
        <is>
          <t>BioLegend</t>
        </is>
      </c>
      <c r="V181" s="23">
        <f>VLOOKUP(P181,'Customer List'!B:C,2,)</f>
        <v/>
      </c>
      <c r="W181" s="40" t="n"/>
      <c r="X181" s="32">
        <f>IF(OR(R181 = "PRIYANKA MADAM", R181 = "DEEPAK", R181 = "PORTER"),N181,"")</f>
        <v/>
      </c>
      <c r="Y181" s="23">
        <f>IF(X181="", "", X181-N181)</f>
        <v/>
      </c>
      <c r="Z181" s="23">
        <f>IF(N181="", "", TEXT(N181, "dddd"))</f>
        <v/>
      </c>
      <c r="AA181" s="23">
        <f>IF(X181="", "", TEXT(X181, "dddd"))</f>
        <v/>
      </c>
      <c r="AB181" s="23">
        <f>VLOOKUP(U181,'Currency Sheet'!A:C,3,)</f>
        <v/>
      </c>
      <c r="AC181" s="44">
        <f>VLOOKUP(P181,'Customer List'!B:D,3,)</f>
        <v/>
      </c>
    </row>
    <row r="182">
      <c r="A182" s="23">
        <f>A181+1</f>
        <v/>
      </c>
      <c r="B182" s="23" t="inlineStr">
        <is>
          <t>EED115898</t>
        </is>
      </c>
      <c r="C182" s="32" t="n">
        <v>45807</v>
      </c>
      <c r="D182" s="32" t="n">
        <v>45818</v>
      </c>
      <c r="E182" s="51" t="n">
        <v>38.35</v>
      </c>
      <c r="F182" s="51">
        <f>IF(AB182="DOLLAR",E182*88,E182)</f>
        <v/>
      </c>
      <c r="G182" s="62">
        <f>F182*J182</f>
        <v/>
      </c>
      <c r="H182" s="23" t="n">
        <v>420801</v>
      </c>
      <c r="I182" s="23" t="inlineStr">
        <is>
          <t>Fixation Buffer</t>
        </is>
      </c>
      <c r="J182" s="23" t="n">
        <v>2</v>
      </c>
      <c r="K182" s="23" t="n">
        <v>2</v>
      </c>
      <c r="L182" s="23">
        <f>J182-K182</f>
        <v/>
      </c>
      <c r="M182" s="23" t="inlineStr">
        <is>
          <t>T-418/25-26</t>
        </is>
      </c>
      <c r="N182" s="32" t="n">
        <v>45820</v>
      </c>
      <c r="O182" s="62" t="n">
        <v>10089</v>
      </c>
      <c r="P182" s="23" t="inlineStr">
        <is>
          <t>ICGEB</t>
        </is>
      </c>
      <c r="Q182" s="23" t="inlineStr">
        <is>
          <t>BY HAND</t>
        </is>
      </c>
      <c r="R182" s="23" t="inlineStr">
        <is>
          <t>PRIYANKA MADAM</t>
        </is>
      </c>
      <c r="S182" s="63" t="n">
        <v>4</v>
      </c>
      <c r="T182" s="39" t="n"/>
      <c r="U182" s="23" t="inlineStr">
        <is>
          <t>BioLegend</t>
        </is>
      </c>
      <c r="V182" s="23">
        <f>VLOOKUP(P182,'Customer List'!B:C,2,)</f>
        <v/>
      </c>
      <c r="W182" s="40" t="n"/>
      <c r="X182" s="32" t="n">
        <v>45820</v>
      </c>
      <c r="Y182" s="23">
        <f>IF(X182="", "", X182-N182)</f>
        <v/>
      </c>
      <c r="Z182" s="23">
        <f>IF(N182="", "", TEXT(N182, "dddd"))</f>
        <v/>
      </c>
      <c r="AA182" s="23">
        <f>IF(X182="", "", TEXT(X182, "dddd"))</f>
        <v/>
      </c>
      <c r="AB182" s="23">
        <f>VLOOKUP(U182,'Currency Sheet'!A:C,3,)</f>
        <v/>
      </c>
      <c r="AC182" s="44">
        <f>VLOOKUP(P182,'Customer List'!B:D,3,)</f>
        <v/>
      </c>
    </row>
    <row r="183">
      <c r="A183" s="23">
        <f>A182+1</f>
        <v/>
      </c>
      <c r="B183" s="23" t="inlineStr">
        <is>
          <t>EED115898</t>
        </is>
      </c>
      <c r="C183" s="32" t="n">
        <v>45807</v>
      </c>
      <c r="D183" s="32" t="n">
        <v>45818</v>
      </c>
      <c r="E183" s="51" t="n">
        <v>61.1</v>
      </c>
      <c r="F183" s="51">
        <f>IF(AB183="DOLLAR",E183*88,E183)</f>
        <v/>
      </c>
      <c r="G183" s="62">
        <f>F183*J183</f>
        <v/>
      </c>
      <c r="H183" s="23" t="n">
        <v>421002</v>
      </c>
      <c r="I183" s="23" t="inlineStr">
        <is>
          <t xml:space="preserve">Intracellular Staining Permeabilization Wash Buffer </t>
        </is>
      </c>
      <c r="J183" s="23" t="n">
        <v>2</v>
      </c>
      <c r="K183" s="23" t="n">
        <v>2</v>
      </c>
      <c r="L183" s="23">
        <f>J183-K183</f>
        <v/>
      </c>
      <c r="M183" s="23" t="inlineStr">
        <is>
          <t>T-418/25-26</t>
        </is>
      </c>
      <c r="N183" s="32" t="n">
        <v>45820</v>
      </c>
      <c r="O183" s="62" t="n">
        <v>16074</v>
      </c>
      <c r="P183" s="23" t="inlineStr">
        <is>
          <t>ICGEB</t>
        </is>
      </c>
      <c r="Q183" s="23" t="inlineStr">
        <is>
          <t>BY HAND</t>
        </is>
      </c>
      <c r="R183" s="23" t="inlineStr">
        <is>
          <t>PRIYANKA MADAM</t>
        </is>
      </c>
      <c r="S183" s="63" t="n">
        <v>4</v>
      </c>
      <c r="T183" s="39" t="n"/>
      <c r="U183" s="23" t="inlineStr">
        <is>
          <t>BioLegend</t>
        </is>
      </c>
      <c r="V183" s="23">
        <f>VLOOKUP(P183,'Customer List'!B:C,2,)</f>
        <v/>
      </c>
      <c r="W183" s="40" t="n"/>
      <c r="X183" s="32" t="n">
        <v>45820</v>
      </c>
      <c r="Y183" s="23">
        <f>IF(X183="", "", X183-N183)</f>
        <v/>
      </c>
      <c r="Z183" s="23">
        <f>IF(N183="", "", TEXT(N183, "dddd"))</f>
        <v/>
      </c>
      <c r="AA183" s="23">
        <f>IF(X183="", "", TEXT(X183, "dddd"))</f>
        <v/>
      </c>
      <c r="AB183" s="23">
        <f>VLOOKUP(U183,'Currency Sheet'!A:C,3,)</f>
        <v/>
      </c>
      <c r="AC183" s="44">
        <f>VLOOKUP(P183,'Customer List'!B:D,3,)</f>
        <v/>
      </c>
    </row>
    <row r="184">
      <c r="A184" s="23">
        <f>A183+1</f>
        <v/>
      </c>
      <c r="B184" s="23" t="inlineStr">
        <is>
          <t>EED115898</t>
        </is>
      </c>
      <c r="C184" s="32" t="n">
        <v>45807</v>
      </c>
      <c r="D184" s="32" t="n">
        <v>45818</v>
      </c>
      <c r="E184" s="51" t="n">
        <v>70.7</v>
      </c>
      <c r="F184" s="51">
        <f>IF(AB184="DOLLAR",E184*88,E184)</f>
        <v/>
      </c>
      <c r="G184" s="62">
        <f>F184*J184</f>
        <v/>
      </c>
      <c r="H184" s="23" t="n">
        <v>422301</v>
      </c>
      <c r="I184" s="23" t="inlineStr">
        <is>
          <t xml:space="preserve">Human TruStain FcX™ </t>
        </is>
      </c>
      <c r="J184" s="23" t="n">
        <v>1</v>
      </c>
      <c r="K184" s="23" t="n">
        <v>1</v>
      </c>
      <c r="L184" s="23">
        <f>J184-K184</f>
        <v/>
      </c>
      <c r="M184" s="23" t="inlineStr">
        <is>
          <t>T-396/25-2</t>
        </is>
      </c>
      <c r="N184" s="32" t="n">
        <v>45818</v>
      </c>
      <c r="O184" s="62" t="n">
        <v>10958.5</v>
      </c>
      <c r="P184" s="23" t="inlineStr">
        <is>
          <t>Essence</t>
        </is>
      </c>
      <c r="Q184" s="23" t="n"/>
      <c r="R184" s="23" t="n"/>
      <c r="S184" s="63" t="n">
        <v>4</v>
      </c>
      <c r="T184" s="39" t="n"/>
      <c r="U184" s="23" t="inlineStr">
        <is>
          <t>BioLegend</t>
        </is>
      </c>
      <c r="V184" s="23">
        <f>VLOOKUP(P184,'Customer List'!B:C,2,)</f>
        <v/>
      </c>
      <c r="W184" s="40" t="n"/>
      <c r="X184" s="32">
        <f>IF(OR(R184 = "PRIYANKA MADAM", R184 = "DEEPAK", R184 = "PORTER"),N184,"")</f>
        <v/>
      </c>
      <c r="Y184" s="23">
        <f>IF(X184="", "", X184-N184)</f>
        <v/>
      </c>
      <c r="Z184" s="23">
        <f>IF(N184="", "", TEXT(N184, "dddd"))</f>
        <v/>
      </c>
      <c r="AA184" s="23">
        <f>IF(X184="", "", TEXT(X184, "dddd"))</f>
        <v/>
      </c>
      <c r="AB184" s="23">
        <f>VLOOKUP(U184,'Currency Sheet'!A:C,3,)</f>
        <v/>
      </c>
      <c r="AC184" s="44">
        <f>VLOOKUP(P184,'Customer List'!B:D,3,)</f>
        <v/>
      </c>
    </row>
    <row r="185">
      <c r="A185" s="23">
        <f>A184+1</f>
        <v/>
      </c>
      <c r="B185" s="23" t="inlineStr">
        <is>
          <t>EED115898</t>
        </is>
      </c>
      <c r="C185" s="32" t="n">
        <v>45807</v>
      </c>
      <c r="D185" s="32" t="n">
        <v>45818</v>
      </c>
      <c r="E185" s="51" t="n">
        <v>98.7</v>
      </c>
      <c r="F185" s="51">
        <f>IF(AB185="DOLLAR",E185*88,E185)</f>
        <v/>
      </c>
      <c r="G185" s="62">
        <f>F185*J185</f>
        <v/>
      </c>
      <c r="H185" s="23" t="n">
        <v>422401</v>
      </c>
      <c r="I185" s="23" t="inlineStr">
        <is>
          <t xml:space="preserve">RBC Lysis/Fixation Solution </t>
        </is>
      </c>
      <c r="J185" s="23" t="n">
        <v>1</v>
      </c>
      <c r="K185" s="23" t="n">
        <v>1</v>
      </c>
      <c r="L185" s="23">
        <f>J185-K185</f>
        <v/>
      </c>
      <c r="M185" s="23" t="inlineStr">
        <is>
          <t>T-406/25-26</t>
        </is>
      </c>
      <c r="N185" s="32" t="n">
        <v>45818</v>
      </c>
      <c r="O185" s="62" t="n">
        <v>12097.8</v>
      </c>
      <c r="P185" s="23" t="inlineStr">
        <is>
          <t>Aiims</t>
        </is>
      </c>
      <c r="Q185" s="23" t="inlineStr">
        <is>
          <t>BY HAND</t>
        </is>
      </c>
      <c r="R185" s="23" t="inlineStr">
        <is>
          <t>PRIYANKA MADAM</t>
        </is>
      </c>
      <c r="S185" s="63" t="n">
        <v>4</v>
      </c>
      <c r="T185" s="39" t="n"/>
      <c r="U185" s="23" t="inlineStr">
        <is>
          <t>BioLegend</t>
        </is>
      </c>
      <c r="V185" s="23">
        <f>VLOOKUP(P185,'Customer List'!B:C,2,)</f>
        <v/>
      </c>
      <c r="W185" s="40" t="n"/>
      <c r="X185" s="32" t="n">
        <v>45818</v>
      </c>
      <c r="Y185" s="23">
        <f>IF(X185="", "", X185-N185)</f>
        <v/>
      </c>
      <c r="Z185" s="23">
        <f>IF(N185="", "", TEXT(N185, "dddd"))</f>
        <v/>
      </c>
      <c r="AA185" s="23">
        <f>IF(X185="", "", TEXT(X185, "dddd"))</f>
        <v/>
      </c>
      <c r="AB185" s="23">
        <f>VLOOKUP(U185,'Currency Sheet'!A:C,3,)</f>
        <v/>
      </c>
      <c r="AC185" s="44">
        <f>VLOOKUP(P185,'Customer List'!B:D,3,)</f>
        <v/>
      </c>
    </row>
    <row r="186">
      <c r="A186" s="23">
        <f>A185+1</f>
        <v/>
      </c>
      <c r="B186" s="23" t="inlineStr">
        <is>
          <t>EED115898</t>
        </is>
      </c>
      <c r="C186" s="32" t="n">
        <v>45807</v>
      </c>
      <c r="D186" s="32" t="n">
        <v>45818</v>
      </c>
      <c r="E186" s="51" t="n">
        <v>234.5</v>
      </c>
      <c r="F186" s="51">
        <f>IF(AB186="DOLLAR",E186*88,E186)</f>
        <v/>
      </c>
      <c r="G186" s="62">
        <f>F186*J186</f>
        <v/>
      </c>
      <c r="H186" s="23" t="n">
        <v>423102</v>
      </c>
      <c r="I186" s="23" t="inlineStr">
        <is>
          <t>Zombie Aqua™ Fixable Viability Kit</t>
        </is>
      </c>
      <c r="J186" s="23" t="n">
        <v>1</v>
      </c>
      <c r="K186" s="23" t="n">
        <v>1</v>
      </c>
      <c r="L186" s="23">
        <f>J186-K186</f>
        <v/>
      </c>
      <c r="M186" s="23" t="inlineStr">
        <is>
          <t>T-425/25-26</t>
        </is>
      </c>
      <c r="N186" s="32" t="n">
        <v>45821</v>
      </c>
      <c r="O186" s="62" t="n">
        <v>28642.5</v>
      </c>
      <c r="P186" s="23" t="inlineStr">
        <is>
          <t>THSTI</t>
        </is>
      </c>
      <c r="Q186" s="23" t="inlineStr">
        <is>
          <t>BY HAND</t>
        </is>
      </c>
      <c r="R186" s="23" t="inlineStr">
        <is>
          <t>PRIYANKA MADAM</t>
        </is>
      </c>
      <c r="S186" s="63" t="n">
        <v>-20</v>
      </c>
      <c r="T186" s="39" t="n"/>
      <c r="U186" s="23" t="inlineStr">
        <is>
          <t>BioLegend</t>
        </is>
      </c>
      <c r="V186" s="23">
        <f>VLOOKUP(P186,'Customer List'!B:C,2,)</f>
        <v/>
      </c>
      <c r="W186" s="40" t="n"/>
      <c r="X186" s="32" t="n">
        <v>45821</v>
      </c>
      <c r="Y186" s="23">
        <f>IF(X186="", "", X186-N186)</f>
        <v/>
      </c>
      <c r="Z186" s="23">
        <f>IF(N186="", "", TEXT(N186, "dddd"))</f>
        <v/>
      </c>
      <c r="AA186" s="23">
        <f>IF(X186="", "", TEXT(X186, "dddd"))</f>
        <v/>
      </c>
      <c r="AB186" s="23">
        <f>VLOOKUP(U186,'Currency Sheet'!A:C,3,)</f>
        <v/>
      </c>
      <c r="AC186" s="44">
        <f>VLOOKUP(P186,'Customer List'!B:D,3,)</f>
        <v/>
      </c>
    </row>
    <row r="187">
      <c r="A187" s="23">
        <f>A186+1</f>
        <v/>
      </c>
      <c r="B187" s="23" t="inlineStr">
        <is>
          <t>EED115898</t>
        </is>
      </c>
      <c r="C187" s="32" t="n">
        <v>45807</v>
      </c>
      <c r="D187" s="32" t="n">
        <v>45818</v>
      </c>
      <c r="E187" s="51" t="n">
        <v>234.5</v>
      </c>
      <c r="F187" s="51">
        <f>IF(AB187="DOLLAR",E187*88,E187)</f>
        <v/>
      </c>
      <c r="G187" s="62">
        <f>F187*J187</f>
        <v/>
      </c>
      <c r="H187" s="23" t="n">
        <v>423106</v>
      </c>
      <c r="I187" s="23" t="inlineStr">
        <is>
          <t>Zombie NIR™ Fixable Viability Kit</t>
        </is>
      </c>
      <c r="J187" s="23" t="n">
        <v>1</v>
      </c>
      <c r="K187" s="23" t="n">
        <v>1</v>
      </c>
      <c r="L187" s="23">
        <f>J187-K187</f>
        <v/>
      </c>
      <c r="M187" s="23" t="inlineStr">
        <is>
          <t>T-412/25-26</t>
        </is>
      </c>
      <c r="N187" s="32" t="n">
        <v>45818</v>
      </c>
      <c r="O187" s="62" t="n">
        <v>36347.5</v>
      </c>
      <c r="P187" s="23" t="inlineStr">
        <is>
          <t>IIT-Ropar</t>
        </is>
      </c>
      <c r="Q187" s="23" t="n"/>
      <c r="R187" s="23" t="n"/>
      <c r="S187" s="63" t="n">
        <v>-20</v>
      </c>
      <c r="T187" s="39" t="n"/>
      <c r="U187" s="23" t="inlineStr">
        <is>
          <t>BioLegend</t>
        </is>
      </c>
      <c r="V187" s="23">
        <f>VLOOKUP(P187,'Customer List'!B:C,2,)</f>
        <v/>
      </c>
      <c r="W187" s="40" t="n"/>
      <c r="X187" s="32">
        <f>IF(OR(R187 = "PRIYANKA MADAM", R187 = "DEEPAK", R187 = "PORTER"),N187,"")</f>
        <v/>
      </c>
      <c r="Y187" s="23">
        <f>IF(X187="", "", X187-N187)</f>
        <v/>
      </c>
      <c r="Z187" s="23">
        <f>IF(N187="", "", TEXT(N187, "dddd"))</f>
        <v/>
      </c>
      <c r="AA187" s="23">
        <f>IF(X187="", "", TEXT(X187, "dddd"))</f>
        <v/>
      </c>
      <c r="AB187" s="23">
        <f>VLOOKUP(U187,'Currency Sheet'!A:C,3,)</f>
        <v/>
      </c>
      <c r="AC187" s="44">
        <f>VLOOKUP(P187,'Customer List'!B:D,3,)</f>
        <v/>
      </c>
    </row>
    <row r="188">
      <c r="A188" s="23">
        <f>A187+1</f>
        <v/>
      </c>
      <c r="B188" s="23" t="inlineStr">
        <is>
          <t>EED115898</t>
        </is>
      </c>
      <c r="C188" s="32" t="n">
        <v>45807</v>
      </c>
      <c r="D188" s="32" t="n">
        <v>45818</v>
      </c>
      <c r="E188" s="51" t="n">
        <v>107.25</v>
      </c>
      <c r="F188" s="51">
        <f>IF(AB188="DOLLAR",E188*88,E188)</f>
        <v/>
      </c>
      <c r="G188" s="62">
        <f>F188*J188</f>
        <v/>
      </c>
      <c r="H188" s="23" t="n">
        <v>424401</v>
      </c>
      <c r="I188" s="23" t="inlineStr">
        <is>
          <t>True-Nuclear™ Transcription Factor Buffer Set</t>
        </is>
      </c>
      <c r="J188" s="23" t="n">
        <v>1</v>
      </c>
      <c r="K188" s="23" t="n">
        <v>1</v>
      </c>
      <c r="L188" s="23">
        <f>J188-K188</f>
        <v/>
      </c>
      <c r="M188" s="23" t="inlineStr">
        <is>
          <t>DC-56/25-26</t>
        </is>
      </c>
      <c r="N188" s="32" t="n">
        <v>45820</v>
      </c>
      <c r="O188" s="62" t="n">
        <v>0</v>
      </c>
      <c r="P188" s="23" t="inlineStr">
        <is>
          <t>MIRANDA</t>
        </is>
      </c>
      <c r="Q188" s="23" t="inlineStr">
        <is>
          <t>BY HAND</t>
        </is>
      </c>
      <c r="R188" s="23" t="inlineStr">
        <is>
          <t>PRIYANKA MADAM</t>
        </is>
      </c>
      <c r="S188" s="63" t="n">
        <v>4</v>
      </c>
      <c r="T188" s="39" t="inlineStr">
        <is>
          <t xml:space="preserve">BILL WILL BE GENERATED </t>
        </is>
      </c>
      <c r="U188" s="23" t="inlineStr">
        <is>
          <t>BioLegend</t>
        </is>
      </c>
      <c r="V188" s="23">
        <f>VLOOKUP(P188,'Customer List'!B:C,2,)</f>
        <v/>
      </c>
      <c r="W188" s="40" t="n"/>
      <c r="X188" s="32" t="n">
        <v>45820</v>
      </c>
      <c r="Y188" s="23">
        <f>IF(X188="", "", X188-N188)</f>
        <v/>
      </c>
      <c r="Z188" s="23">
        <f>IF(N188="", "", TEXT(N188, "dddd"))</f>
        <v/>
      </c>
      <c r="AA188" s="23">
        <f>IF(X188="", "", TEXT(X188, "dddd"))</f>
        <v/>
      </c>
      <c r="AB188" s="23">
        <f>VLOOKUP(U188,'Currency Sheet'!A:C,3,)</f>
        <v/>
      </c>
      <c r="AC188" s="44">
        <f>VLOOKUP(P188,'Customer List'!B:D,3,)</f>
        <v/>
      </c>
    </row>
    <row r="189">
      <c r="A189" s="23">
        <f>A188+1</f>
        <v/>
      </c>
      <c r="B189" s="23" t="inlineStr">
        <is>
          <t>EED115898</t>
        </is>
      </c>
      <c r="C189" s="32" t="n">
        <v>45807</v>
      </c>
      <c r="D189" s="32" t="n">
        <v>45818</v>
      </c>
      <c r="E189" s="51" t="n">
        <v>62.3</v>
      </c>
      <c r="F189" s="51">
        <f>IF(AB189="DOLLAR",E189*88,E189)</f>
        <v/>
      </c>
      <c r="G189" s="62">
        <f>F189*J189</f>
        <v/>
      </c>
      <c r="H189" s="23" t="n">
        <v>425003</v>
      </c>
      <c r="I189" s="23" t="inlineStr">
        <is>
          <t>Veri-Cells™ PBMC</t>
        </is>
      </c>
      <c r="J189" s="23" t="n">
        <v>1</v>
      </c>
      <c r="K189" s="23" t="n">
        <v>1</v>
      </c>
      <c r="L189" s="23">
        <f>J189-K189</f>
        <v/>
      </c>
      <c r="M189" s="23" t="inlineStr">
        <is>
          <t>T-402/25-26</t>
        </is>
      </c>
      <c r="N189" s="32" t="n">
        <v>45818</v>
      </c>
      <c r="O189" s="62" t="n">
        <v>10346.25</v>
      </c>
      <c r="P189" s="23" t="inlineStr">
        <is>
          <t>Miltenyi Biotech</t>
        </is>
      </c>
      <c r="Q189" s="23" t="n"/>
      <c r="R189" s="23" t="n"/>
      <c r="S189" s="63" t="n">
        <v>4</v>
      </c>
      <c r="T189" s="39" t="n"/>
      <c r="U189" s="23" t="inlineStr">
        <is>
          <t>BioLegend</t>
        </is>
      </c>
      <c r="V189" s="23">
        <f>VLOOKUP(P189,'Customer List'!B:C,2,)</f>
        <v/>
      </c>
      <c r="W189" s="40" t="n"/>
      <c r="X189" s="32">
        <f>IF(OR(R189 = "PRIYANKA MADAM", R189 = "DEEPAK", R189 = "PORTER"),N189,"")</f>
        <v/>
      </c>
      <c r="Y189" s="23">
        <f>IF(X189="", "", X189-N189)</f>
        <v/>
      </c>
      <c r="Z189" s="23">
        <f>IF(N189="", "", TEXT(N189, "dddd"))</f>
        <v/>
      </c>
      <c r="AA189" s="23">
        <f>IF(X189="", "", TEXT(X189, "dddd"))</f>
        <v/>
      </c>
      <c r="AB189" s="23">
        <f>VLOOKUP(U189,'Currency Sheet'!A:C,3,)</f>
        <v/>
      </c>
      <c r="AC189" s="44">
        <f>VLOOKUP(P189,'Customer List'!B:D,3,)</f>
        <v/>
      </c>
    </row>
    <row r="190">
      <c r="A190" s="23">
        <f>A189+1</f>
        <v/>
      </c>
      <c r="B190" s="23" t="inlineStr">
        <is>
          <t>EED115898</t>
        </is>
      </c>
      <c r="C190" s="32" t="n">
        <v>45807</v>
      </c>
      <c r="D190" s="32" t="n">
        <v>45818</v>
      </c>
      <c r="E190" s="51" t="n">
        <v>410.2</v>
      </c>
      <c r="F190" s="51">
        <f>IF(AB190="DOLLAR",E190*88,E190)</f>
        <v/>
      </c>
      <c r="G190" s="62">
        <f>F190*J190</f>
        <v/>
      </c>
      <c r="H190" s="23" t="n">
        <v>430515</v>
      </c>
      <c r="I190" s="23" t="inlineStr">
        <is>
          <t>ELISA MAX™ Deluxe Set Human IL-6</t>
        </is>
      </c>
      <c r="J190" s="23" t="n">
        <v>1</v>
      </c>
      <c r="K190" s="23" t="n">
        <v>1</v>
      </c>
      <c r="L190" s="23">
        <f>J190-K190</f>
        <v/>
      </c>
      <c r="M190" s="23" t="inlineStr">
        <is>
          <t>T-405/25-26</t>
        </is>
      </c>
      <c r="N190" s="32" t="n">
        <v>45818</v>
      </c>
      <c r="O190" s="62" t="n">
        <v>56314.6</v>
      </c>
      <c r="P190" s="23" t="inlineStr">
        <is>
          <t>RG SONS</t>
        </is>
      </c>
      <c r="Q190" s="23" t="n"/>
      <c r="R190" s="23" t="n"/>
      <c r="S190" s="63" t="n">
        <v>4</v>
      </c>
      <c r="T190" s="39" t="n"/>
      <c r="U190" s="23" t="inlineStr">
        <is>
          <t>BioLegend</t>
        </is>
      </c>
      <c r="V190" s="23">
        <f>VLOOKUP(P190,'Customer List'!B:C,2,)</f>
        <v/>
      </c>
      <c r="W190" s="40" t="n"/>
      <c r="X190" s="32">
        <f>IF(OR(R190 = "PRIYANKA MADAM", R190 = "DEEPAK", R190 = "PORTER"),N190,"")</f>
        <v/>
      </c>
      <c r="Y190" s="23">
        <f>IF(X190="", "", X190-N190)</f>
        <v/>
      </c>
      <c r="Z190" s="23">
        <f>IF(N190="", "", TEXT(N190, "dddd"))</f>
        <v/>
      </c>
      <c r="AA190" s="23">
        <f>IF(X190="", "", TEXT(X190, "dddd"))</f>
        <v/>
      </c>
      <c r="AB190" s="23">
        <f>VLOOKUP(U190,'Currency Sheet'!A:C,3,)</f>
        <v/>
      </c>
      <c r="AC190" s="44">
        <f>VLOOKUP(P190,'Customer List'!B:D,3,)</f>
        <v/>
      </c>
    </row>
    <row r="191">
      <c r="A191" s="23">
        <f>A190+1</f>
        <v/>
      </c>
      <c r="B191" s="23" t="inlineStr">
        <is>
          <t>EED115898</t>
        </is>
      </c>
      <c r="C191" s="32" t="n">
        <v>45807</v>
      </c>
      <c r="D191" s="32" t="n">
        <v>45818</v>
      </c>
      <c r="E191" s="51" t="n">
        <v>185.5</v>
      </c>
      <c r="F191" s="51">
        <f>IF(AB191="DOLLAR",E191*88,E191)</f>
        <v/>
      </c>
      <c r="G191" s="62">
        <f>F191*J191</f>
        <v/>
      </c>
      <c r="H191" s="23" t="n">
        <v>503818</v>
      </c>
      <c r="I191" s="23" t="inlineStr">
        <is>
          <t>Alexa Fluor® 700 anti-mouse IL-2 Antibody</t>
        </is>
      </c>
      <c r="J191" s="23" t="n">
        <v>1</v>
      </c>
      <c r="K191" s="23" t="n">
        <v>1</v>
      </c>
      <c r="L191" s="23">
        <f>J191-K191</f>
        <v/>
      </c>
      <c r="M191" s="23" t="inlineStr">
        <is>
          <t>T-425/25-26</t>
        </is>
      </c>
      <c r="N191" s="32" t="n">
        <v>45821</v>
      </c>
      <c r="O191" s="62" t="n">
        <v>22657.5</v>
      </c>
      <c r="P191" s="23" t="inlineStr">
        <is>
          <t>THSTI</t>
        </is>
      </c>
      <c r="Q191" s="23" t="inlineStr">
        <is>
          <t>BY HAND</t>
        </is>
      </c>
      <c r="R191" s="23" t="inlineStr">
        <is>
          <t>PRIYANKA MADAM</t>
        </is>
      </c>
      <c r="S191" s="63" t="n">
        <v>4</v>
      </c>
      <c r="T191" s="39" t="n"/>
      <c r="U191" s="23" t="inlineStr">
        <is>
          <t>BioLegend</t>
        </is>
      </c>
      <c r="V191" s="23">
        <f>VLOOKUP(P191,'Customer List'!B:C,2,)</f>
        <v/>
      </c>
      <c r="W191" s="40" t="n"/>
      <c r="X191" s="32" t="n">
        <v>45821</v>
      </c>
      <c r="Y191" s="23">
        <f>IF(X191="", "", X191-N191)</f>
        <v/>
      </c>
      <c r="Z191" s="23">
        <f>IF(N191="", "", TEXT(N191, "dddd"))</f>
        <v/>
      </c>
      <c r="AA191" s="23">
        <f>IF(X191="", "", TEXT(X191, "dddd"))</f>
        <v/>
      </c>
      <c r="AB191" s="23">
        <f>VLOOKUP(U191,'Currency Sheet'!A:C,3,)</f>
        <v/>
      </c>
      <c r="AC191" s="44">
        <f>VLOOKUP(P191,'Customer List'!B:D,3,)</f>
        <v/>
      </c>
    </row>
    <row r="192">
      <c r="A192" s="23">
        <f>A191+1</f>
        <v/>
      </c>
      <c r="B192" s="23" t="inlineStr">
        <is>
          <t>EED115898</t>
        </is>
      </c>
      <c r="C192" s="32" t="n">
        <v>45807</v>
      </c>
      <c r="D192" s="32" t="n">
        <v>45818</v>
      </c>
      <c r="E192" s="51" t="n">
        <v>177.1</v>
      </c>
      <c r="F192" s="51">
        <f>IF(AB192="DOLLAR",E192*88,E192)</f>
        <v/>
      </c>
      <c r="G192" s="62">
        <f>F192*J192</f>
        <v/>
      </c>
      <c r="H192" s="23" t="n">
        <v>504104</v>
      </c>
      <c r="I192" s="23" t="inlineStr">
        <is>
          <t>PE anti-mouse IL-4 Antibody</t>
        </is>
      </c>
      <c r="J192" s="23" t="n">
        <v>1</v>
      </c>
      <c r="K192" s="23" t="n">
        <v>1</v>
      </c>
      <c r="L192" s="23">
        <f>J192-K192</f>
        <v/>
      </c>
      <c r="M192" s="23" t="inlineStr">
        <is>
          <t>T-425/25-26</t>
        </is>
      </c>
      <c r="N192" s="32" t="n">
        <v>45821</v>
      </c>
      <c r="O192" s="62" t="n">
        <v>21631.5</v>
      </c>
      <c r="P192" s="23" t="inlineStr">
        <is>
          <t>THSTI</t>
        </is>
      </c>
      <c r="Q192" s="23" t="inlineStr">
        <is>
          <t>BY HAND</t>
        </is>
      </c>
      <c r="R192" s="23" t="inlineStr">
        <is>
          <t>PRIYANKA MADAM</t>
        </is>
      </c>
      <c r="S192" s="63" t="n">
        <v>4</v>
      </c>
      <c r="T192" s="39" t="n"/>
      <c r="U192" s="23" t="inlineStr">
        <is>
          <t>BioLegend</t>
        </is>
      </c>
      <c r="V192" s="23">
        <f>VLOOKUP(P192,'Customer List'!B:C,2,)</f>
        <v/>
      </c>
      <c r="W192" s="40" t="n"/>
      <c r="X192" s="32" t="n">
        <v>45821</v>
      </c>
      <c r="Y192" s="23">
        <f>IF(X192="", "", X192-N192)</f>
        <v/>
      </c>
      <c r="Z192" s="23">
        <f>IF(N192="", "", TEXT(N192, "dddd"))</f>
        <v/>
      </c>
      <c r="AA192" s="23">
        <f>IF(X192="", "", TEXT(X192, "dddd"))</f>
        <v/>
      </c>
      <c r="AB192" s="23">
        <f>VLOOKUP(U192,'Currency Sheet'!A:C,3,)</f>
        <v/>
      </c>
      <c r="AC192" s="44">
        <f>VLOOKUP(P192,'Customer List'!B:D,3,)</f>
        <v/>
      </c>
    </row>
    <row r="193">
      <c r="A193" s="23">
        <f>A192+1</f>
        <v/>
      </c>
      <c r="B193" s="23" t="inlineStr">
        <is>
          <t>EED115898</t>
        </is>
      </c>
      <c r="C193" s="32" t="n">
        <v>45807</v>
      </c>
      <c r="D193" s="32" t="n">
        <v>45818</v>
      </c>
      <c r="E193" s="51" t="n">
        <v>177.1</v>
      </c>
      <c r="F193" s="51">
        <f>IF(AB193="DOLLAR",E193*88,E193)</f>
        <v/>
      </c>
      <c r="G193" s="62">
        <f>F193*J193</f>
        <v/>
      </c>
      <c r="H193" s="23" t="n">
        <v>504104</v>
      </c>
      <c r="I193" s="23" t="inlineStr">
        <is>
          <t>PE anti-mouse IL-4 Antibody</t>
        </is>
      </c>
      <c r="J193" s="23" t="n">
        <v>1</v>
      </c>
      <c r="K193" s="23" t="n">
        <v>1</v>
      </c>
      <c r="L193" s="23">
        <f>J193-K193</f>
        <v/>
      </c>
      <c r="M193" s="23" t="inlineStr">
        <is>
          <t>T-426/25-26</t>
        </is>
      </c>
      <c r="N193" s="32" t="n">
        <v>45821</v>
      </c>
      <c r="O193" s="62" t="n">
        <v>22833.25</v>
      </c>
      <c r="P193" s="23" t="inlineStr">
        <is>
          <t>THSTI</t>
        </is>
      </c>
      <c r="Q193" s="23" t="inlineStr">
        <is>
          <t>BY HAND</t>
        </is>
      </c>
      <c r="R193" s="23" t="inlineStr">
        <is>
          <t>PRIYANKA MADAM</t>
        </is>
      </c>
      <c r="S193" s="63" t="n">
        <v>4</v>
      </c>
      <c r="T193" s="39" t="n"/>
      <c r="U193" s="23" t="inlineStr">
        <is>
          <t>BioLegend</t>
        </is>
      </c>
      <c r="V193" s="23">
        <f>VLOOKUP(P193,'Customer List'!B:C,2,)</f>
        <v/>
      </c>
      <c r="W193" s="40" t="n"/>
      <c r="X193" s="32" t="n">
        <v>45821</v>
      </c>
      <c r="Y193" s="23">
        <f>IF(X193="", "", X193-N193)</f>
        <v/>
      </c>
      <c r="Z193" s="23">
        <f>IF(N193="", "", TEXT(N193, "dddd"))</f>
        <v/>
      </c>
      <c r="AA193" s="23">
        <f>IF(X193="", "", TEXT(X193, "dddd"))</f>
        <v/>
      </c>
      <c r="AB193" s="23">
        <f>VLOOKUP(U193,'Currency Sheet'!A:C,3,)</f>
        <v/>
      </c>
      <c r="AC193" s="44">
        <f>VLOOKUP(P193,'Customer List'!B:D,3,)</f>
        <v/>
      </c>
    </row>
    <row r="194">
      <c r="A194" s="23">
        <f>A193+1</f>
        <v/>
      </c>
      <c r="B194" s="23" t="inlineStr">
        <is>
          <t>EED115898</t>
        </is>
      </c>
      <c r="C194" s="32" t="n">
        <v>45807</v>
      </c>
      <c r="D194" s="32" t="n">
        <v>45818</v>
      </c>
      <c r="E194" s="51" t="n">
        <v>234.5</v>
      </c>
      <c r="F194" s="51">
        <f>IF(AB194="DOLLAR",E194*88,E194)</f>
        <v/>
      </c>
      <c r="G194" s="62">
        <f>F194*J194</f>
        <v/>
      </c>
      <c r="H194" s="23" t="n">
        <v>504118</v>
      </c>
      <c r="I194" s="23" t="inlineStr">
        <is>
          <t>PE/Cyanine7 anti-mouse IL-4 Antibody</t>
        </is>
      </c>
      <c r="J194" s="23" t="n">
        <v>1</v>
      </c>
      <c r="K194" s="23" t="n">
        <v>1</v>
      </c>
      <c r="L194" s="23">
        <f>J194-K194</f>
        <v/>
      </c>
      <c r="M194" s="23" t="inlineStr">
        <is>
          <t>T-426/25-26</t>
        </is>
      </c>
      <c r="N194" s="32" t="n">
        <v>45821</v>
      </c>
      <c r="O194" s="62" t="n">
        <v>30233.75</v>
      </c>
      <c r="P194" s="23" t="inlineStr">
        <is>
          <t>THSTI</t>
        </is>
      </c>
      <c r="Q194" s="23" t="inlineStr">
        <is>
          <t>BY HAND</t>
        </is>
      </c>
      <c r="R194" s="23" t="inlineStr">
        <is>
          <t>PRIYANKA MADAM</t>
        </is>
      </c>
      <c r="S194" s="63" t="n">
        <v>4</v>
      </c>
      <c r="T194" s="39" t="n"/>
      <c r="U194" s="23" t="inlineStr">
        <is>
          <t>BioLegend</t>
        </is>
      </c>
      <c r="V194" s="23">
        <f>VLOOKUP(P194,'Customer List'!B:C,2,)</f>
        <v/>
      </c>
      <c r="W194" s="40" t="n"/>
      <c r="X194" s="32" t="n">
        <v>45821</v>
      </c>
      <c r="Y194" s="23">
        <f>IF(X194="", "", X194-N194)</f>
        <v/>
      </c>
      <c r="Z194" s="23">
        <f>IF(N194="", "", TEXT(N194, "dddd"))</f>
        <v/>
      </c>
      <c r="AA194" s="23">
        <f>IF(X194="", "", TEXT(X194, "dddd"))</f>
        <v/>
      </c>
      <c r="AB194" s="23">
        <f>VLOOKUP(U194,'Currency Sheet'!A:C,3,)</f>
        <v/>
      </c>
      <c r="AC194" s="44">
        <f>VLOOKUP(P194,'Customer List'!B:D,3,)</f>
        <v/>
      </c>
    </row>
    <row r="195">
      <c r="A195" s="23">
        <f>A194+1</f>
        <v/>
      </c>
      <c r="B195" s="23" t="inlineStr">
        <is>
          <t>EED115898</t>
        </is>
      </c>
      <c r="C195" s="32" t="n">
        <v>45807</v>
      </c>
      <c r="D195" s="32" t="n">
        <v>45818</v>
      </c>
      <c r="E195" s="51" t="n">
        <v>234.5</v>
      </c>
      <c r="F195" s="51">
        <f>IF(AB195="DOLLAR",E195*88,E195)</f>
        <v/>
      </c>
      <c r="G195" s="62">
        <f>F195*J195</f>
        <v/>
      </c>
      <c r="H195" s="23" t="n">
        <v>504124</v>
      </c>
      <c r="I195" s="23" t="inlineStr">
        <is>
          <t>PerCP/Cyanine5.5 anti-mouse IL-4 Antibody</t>
        </is>
      </c>
      <c r="J195" s="23" t="n">
        <v>1</v>
      </c>
      <c r="K195" s="23" t="n">
        <v>1</v>
      </c>
      <c r="L195" s="23">
        <f>J195-K195</f>
        <v/>
      </c>
      <c r="M195" s="23" t="inlineStr">
        <is>
          <t>T-426/25-26</t>
        </is>
      </c>
      <c r="N195" s="32" t="n">
        <v>45821</v>
      </c>
      <c r="O195" s="62" t="n">
        <v>30233.75</v>
      </c>
      <c r="P195" s="23" t="inlineStr">
        <is>
          <t>THSTI</t>
        </is>
      </c>
      <c r="Q195" s="23" t="inlineStr">
        <is>
          <t>BY HAND</t>
        </is>
      </c>
      <c r="R195" s="23" t="inlineStr">
        <is>
          <t>PRIYANKA MADAM</t>
        </is>
      </c>
      <c r="S195" s="63" t="n">
        <v>4</v>
      </c>
      <c r="T195" s="39" t="n"/>
      <c r="U195" s="23" t="inlineStr">
        <is>
          <t>BioLegend</t>
        </is>
      </c>
      <c r="V195" s="23">
        <f>VLOOKUP(P195,'Customer List'!B:C,2,)</f>
        <v/>
      </c>
      <c r="W195" s="40" t="n"/>
      <c r="X195" s="32" t="n">
        <v>45821</v>
      </c>
      <c r="Y195" s="23">
        <f>IF(X195="", "", X195-N195)</f>
        <v/>
      </c>
      <c r="Z195" s="23">
        <f>IF(N195="", "", TEXT(N195, "dddd"))</f>
        <v/>
      </c>
      <c r="AA195" s="23">
        <f>IF(X195="", "", TEXT(X195, "dddd"))</f>
        <v/>
      </c>
      <c r="AB195" s="23">
        <f>VLOOKUP(U195,'Currency Sheet'!A:C,3,)</f>
        <v/>
      </c>
      <c r="AC195" s="44">
        <f>VLOOKUP(P195,'Customer List'!B:D,3,)</f>
        <v/>
      </c>
    </row>
    <row r="196">
      <c r="A196" s="23">
        <f>A195+1</f>
        <v/>
      </c>
      <c r="B196" s="23" t="inlineStr">
        <is>
          <t>EED115898</t>
        </is>
      </c>
      <c r="C196" s="32" t="n">
        <v>45807</v>
      </c>
      <c r="D196" s="32" t="n">
        <v>45818</v>
      </c>
      <c r="E196" s="51" t="n">
        <v>206.25</v>
      </c>
      <c r="F196" s="51">
        <f>IF(AB196="DOLLAR",E196*88,E196)</f>
        <v/>
      </c>
      <c r="G196" s="62">
        <f>F196*J196</f>
        <v/>
      </c>
      <c r="H196" s="23" t="n">
        <v>505039</v>
      </c>
      <c r="I196" s="23" t="inlineStr">
        <is>
          <t>Brilliant Violet 650™ anti-mouse IL-10 Antibody</t>
        </is>
      </c>
      <c r="J196" s="23" t="n">
        <v>1</v>
      </c>
      <c r="K196" s="23" t="n">
        <v>1</v>
      </c>
      <c r="L196" s="23">
        <f>J196-K196</f>
        <v/>
      </c>
      <c r="M196" s="23" t="inlineStr">
        <is>
          <t>T-426/25-26</t>
        </is>
      </c>
      <c r="N196" s="32" t="n">
        <v>45821</v>
      </c>
      <c r="O196" s="62" t="n">
        <v>24818.75</v>
      </c>
      <c r="P196" s="23" t="inlineStr">
        <is>
          <t>THSTI</t>
        </is>
      </c>
      <c r="Q196" s="23" t="inlineStr">
        <is>
          <t>BY HAND</t>
        </is>
      </c>
      <c r="R196" s="23" t="inlineStr">
        <is>
          <t>PRIYANKA MADAM</t>
        </is>
      </c>
      <c r="S196" s="63" t="n">
        <v>4</v>
      </c>
      <c r="T196" s="39" t="n"/>
      <c r="U196" s="23" t="inlineStr">
        <is>
          <t>BioLegend</t>
        </is>
      </c>
      <c r="V196" s="23">
        <f>VLOOKUP(P196,'Customer List'!B:C,2,)</f>
        <v/>
      </c>
      <c r="W196" s="40" t="n"/>
      <c r="X196" s="32" t="n">
        <v>45821</v>
      </c>
      <c r="Y196" s="23">
        <f>IF(X196="", "", X196-N196)</f>
        <v/>
      </c>
      <c r="Z196" s="23">
        <f>IF(N196="", "", TEXT(N196, "dddd"))</f>
        <v/>
      </c>
      <c r="AA196" s="23">
        <f>IF(X196="", "", TEXT(X196, "dddd"))</f>
        <v/>
      </c>
      <c r="AB196" s="23">
        <f>VLOOKUP(U196,'Currency Sheet'!A:C,3,)</f>
        <v/>
      </c>
      <c r="AC196" s="44">
        <f>VLOOKUP(P196,'Customer List'!B:D,3,)</f>
        <v/>
      </c>
    </row>
    <row r="197">
      <c r="A197" s="23">
        <f>A196+1</f>
        <v/>
      </c>
      <c r="B197" s="23" t="inlineStr">
        <is>
          <t>EED115898</t>
        </is>
      </c>
      <c r="C197" s="32" t="n">
        <v>45807</v>
      </c>
      <c r="D197" s="32" t="n">
        <v>45818</v>
      </c>
      <c r="E197" s="51" t="n">
        <v>77</v>
      </c>
      <c r="F197" s="51">
        <f>IF(AB197="DOLLAR",E197*88,E197)</f>
        <v/>
      </c>
      <c r="G197" s="62">
        <f>F197*J197</f>
        <v/>
      </c>
      <c r="H197" s="23" t="n">
        <v>505808</v>
      </c>
      <c r="I197" s="23" t="inlineStr">
        <is>
          <t>PE anti-mouse IFN-γ Antibody</t>
        </is>
      </c>
      <c r="J197" s="23" t="n">
        <v>1</v>
      </c>
      <c r="K197" s="23" t="n">
        <v>1</v>
      </c>
      <c r="L197" s="23">
        <f>J197-K197</f>
        <v/>
      </c>
      <c r="M197" s="23" t="inlineStr">
        <is>
          <t>T-426/25-26</t>
        </is>
      </c>
      <c r="N197" s="32" t="n">
        <v>45821</v>
      </c>
      <c r="O197" s="62" t="n">
        <v>9927.5</v>
      </c>
      <c r="P197" s="23" t="inlineStr">
        <is>
          <t>THSTI</t>
        </is>
      </c>
      <c r="Q197" s="23" t="inlineStr">
        <is>
          <t>BY HAND</t>
        </is>
      </c>
      <c r="R197" s="23" t="inlineStr">
        <is>
          <t>PRIYANKA MADAM</t>
        </is>
      </c>
      <c r="S197" s="63" t="n">
        <v>4</v>
      </c>
      <c r="T197" s="39" t="n"/>
      <c r="U197" s="23" t="inlineStr">
        <is>
          <t>BioLegend</t>
        </is>
      </c>
      <c r="V197" s="23">
        <f>VLOOKUP(P197,'Customer List'!B:C,2,)</f>
        <v/>
      </c>
      <c r="W197" s="40" t="n"/>
      <c r="X197" s="32" t="n">
        <v>45821</v>
      </c>
      <c r="Y197" s="23">
        <f>IF(X197="", "", X197-N197)</f>
        <v/>
      </c>
      <c r="Z197" s="23">
        <f>IF(N197="", "", TEXT(N197, "dddd"))</f>
        <v/>
      </c>
      <c r="AA197" s="23">
        <f>IF(X197="", "", TEXT(X197, "dddd"))</f>
        <v/>
      </c>
      <c r="AB197" s="23">
        <f>VLOOKUP(U197,'Currency Sheet'!A:C,3,)</f>
        <v/>
      </c>
      <c r="AC197" s="44">
        <f>VLOOKUP(P197,'Customer List'!B:D,3,)</f>
        <v/>
      </c>
    </row>
    <row r="198">
      <c r="A198" s="23">
        <f>A197+1</f>
        <v/>
      </c>
      <c r="B198" s="23" t="inlineStr">
        <is>
          <t>EED115898</t>
        </is>
      </c>
      <c r="C198" s="32" t="n">
        <v>45807</v>
      </c>
      <c r="D198" s="32" t="n">
        <v>45818</v>
      </c>
      <c r="E198" s="51" t="n">
        <v>92.40000000000001</v>
      </c>
      <c r="F198" s="51">
        <f>IF(AB198="DOLLAR",E198*88,E198)</f>
        <v/>
      </c>
      <c r="G198" s="62">
        <f>F198*J198</f>
        <v/>
      </c>
      <c r="H198" s="23" t="n">
        <v>505810</v>
      </c>
      <c r="I198" s="23" t="inlineStr">
        <is>
          <t>APC anti-mouse IFN-γ Antibody</t>
        </is>
      </c>
      <c r="J198" s="23" t="n">
        <v>1</v>
      </c>
      <c r="K198" s="23" t="n">
        <v>1</v>
      </c>
      <c r="L198" s="23">
        <f>J198-K198</f>
        <v/>
      </c>
      <c r="M198" s="23" t="inlineStr">
        <is>
          <t>T-425/25-26</t>
        </is>
      </c>
      <c r="N198" s="32" t="n">
        <v>45821</v>
      </c>
      <c r="O198" s="62" t="n">
        <v>11286</v>
      </c>
      <c r="P198" s="23" t="inlineStr">
        <is>
          <t>THSTI</t>
        </is>
      </c>
      <c r="Q198" s="23" t="inlineStr">
        <is>
          <t>BY HAND</t>
        </is>
      </c>
      <c r="R198" s="23" t="inlineStr">
        <is>
          <t>PRIYANKA MADAM</t>
        </is>
      </c>
      <c r="S198" s="63" t="n">
        <v>4</v>
      </c>
      <c r="T198" s="39" t="n"/>
      <c r="U198" s="23" t="inlineStr">
        <is>
          <t>BioLegend</t>
        </is>
      </c>
      <c r="V198" s="23">
        <f>VLOOKUP(P198,'Customer List'!B:C,2,)</f>
        <v/>
      </c>
      <c r="W198" s="40" t="n"/>
      <c r="X198" s="32" t="n">
        <v>45821</v>
      </c>
      <c r="Y198" s="23">
        <f>IF(X198="", "", X198-N198)</f>
        <v/>
      </c>
      <c r="Z198" s="23">
        <f>IF(N198="", "", TEXT(N198, "dddd"))</f>
        <v/>
      </c>
      <c r="AA198" s="23">
        <f>IF(X198="", "", TEXT(X198, "dddd"))</f>
        <v/>
      </c>
      <c r="AB198" s="23">
        <f>VLOOKUP(U198,'Currency Sheet'!A:C,3,)</f>
        <v/>
      </c>
      <c r="AC198" s="44">
        <f>VLOOKUP(P198,'Customer List'!B:D,3,)</f>
        <v/>
      </c>
    </row>
    <row r="199">
      <c r="A199" s="23">
        <f>A198+1</f>
        <v/>
      </c>
      <c r="B199" s="23" t="inlineStr">
        <is>
          <t>EED115898</t>
        </is>
      </c>
      <c r="C199" s="32" t="n">
        <v>45807</v>
      </c>
      <c r="D199" s="32" t="n">
        <v>45818</v>
      </c>
      <c r="E199" s="51" t="n">
        <v>194.25</v>
      </c>
      <c r="F199" s="51">
        <f>IF(AB199="DOLLAR",E199*88,E199)</f>
        <v/>
      </c>
      <c r="G199" s="62">
        <f>F199*J199</f>
        <v/>
      </c>
      <c r="H199" s="23" t="n">
        <v>505842</v>
      </c>
      <c r="I199" s="23" t="inlineStr">
        <is>
          <t>Brilliant Violet 510™ anti-mouse IFN-γ Antibody</t>
        </is>
      </c>
      <c r="J199" s="23" t="n">
        <v>1</v>
      </c>
      <c r="K199" s="23" t="n">
        <v>1</v>
      </c>
      <c r="L199" s="23">
        <f>J199-K199</f>
        <v/>
      </c>
      <c r="M199" s="23" t="inlineStr">
        <is>
          <t>T-426/25-26</t>
        </is>
      </c>
      <c r="N199" s="32" t="n">
        <v>45821</v>
      </c>
      <c r="O199" s="62" t="n">
        <v>23374.75</v>
      </c>
      <c r="P199" s="23" t="inlineStr">
        <is>
          <t>THSTI</t>
        </is>
      </c>
      <c r="Q199" s="23" t="inlineStr">
        <is>
          <t>BY HAND</t>
        </is>
      </c>
      <c r="R199" s="23" t="inlineStr">
        <is>
          <t>PRIYANKA MADAM</t>
        </is>
      </c>
      <c r="S199" s="63" t="n">
        <v>4</v>
      </c>
      <c r="T199" s="39" t="n"/>
      <c r="U199" s="23" t="inlineStr">
        <is>
          <t>BioLegend</t>
        </is>
      </c>
      <c r="V199" s="23">
        <f>VLOOKUP(P199,'Customer List'!B:C,2,)</f>
        <v/>
      </c>
      <c r="W199" s="40" t="n"/>
      <c r="X199" s="32" t="n">
        <v>45821</v>
      </c>
      <c r="Y199" s="23">
        <f>IF(X199="", "", X199-N199)</f>
        <v/>
      </c>
      <c r="Z199" s="23">
        <f>IF(N199="", "", TEXT(N199, "dddd"))</f>
        <v/>
      </c>
      <c r="AA199" s="23">
        <f>IF(X199="", "", TEXT(X199, "dddd"))</f>
        <v/>
      </c>
      <c r="AB199" s="23">
        <f>VLOOKUP(U199,'Currency Sheet'!A:C,3,)</f>
        <v/>
      </c>
      <c r="AC199" s="44">
        <f>VLOOKUP(P199,'Customer List'!B:D,3,)</f>
        <v/>
      </c>
    </row>
    <row r="200">
      <c r="A200" s="23">
        <f>A199+1</f>
        <v/>
      </c>
      <c r="B200" s="23" t="inlineStr">
        <is>
          <t>EED115898</t>
        </is>
      </c>
      <c r="C200" s="32" t="n">
        <v>45807</v>
      </c>
      <c r="D200" s="32" t="n">
        <v>45818</v>
      </c>
      <c r="E200" s="51" t="n">
        <v>221.9</v>
      </c>
      <c r="F200" s="51">
        <f>IF(AB200="DOLLAR",E200*88,E200)</f>
        <v/>
      </c>
      <c r="G200" s="62">
        <f>F200*J200</f>
        <v/>
      </c>
      <c r="H200" s="23" t="n">
        <v>506324</v>
      </c>
      <c r="I200" s="23" t="inlineStr">
        <is>
          <t>PE/Cyanine7 anti-mouse TNF-α Antibody</t>
        </is>
      </c>
      <c r="J200" s="23" t="n">
        <v>1</v>
      </c>
      <c r="K200" s="23" t="n">
        <v>1</v>
      </c>
      <c r="L200" s="23">
        <f>J200-K200</f>
        <v/>
      </c>
      <c r="M200" s="23" t="inlineStr">
        <is>
          <t>T-425/25-26</t>
        </is>
      </c>
      <c r="N200" s="32" t="n">
        <v>45821</v>
      </c>
      <c r="O200" s="62" t="n">
        <v>27103.5</v>
      </c>
      <c r="P200" s="23" t="inlineStr">
        <is>
          <t>THSTI</t>
        </is>
      </c>
      <c r="Q200" s="23" t="inlineStr">
        <is>
          <t>BY HAND</t>
        </is>
      </c>
      <c r="R200" s="23" t="inlineStr">
        <is>
          <t>PRIYANKA MADAM</t>
        </is>
      </c>
      <c r="S200" s="63" t="n">
        <v>4</v>
      </c>
      <c r="T200" s="39" t="n"/>
      <c r="U200" s="23" t="inlineStr">
        <is>
          <t>BioLegend</t>
        </is>
      </c>
      <c r="V200" s="23">
        <f>VLOOKUP(P200,'Customer List'!B:C,2,)</f>
        <v/>
      </c>
      <c r="W200" s="40" t="n"/>
      <c r="X200" s="32" t="n">
        <v>45821</v>
      </c>
      <c r="Y200" s="23">
        <f>IF(X200="", "", X200-N200)</f>
        <v/>
      </c>
      <c r="Z200" s="23">
        <f>IF(N200="", "", TEXT(N200, "dddd"))</f>
        <v/>
      </c>
      <c r="AA200" s="23">
        <f>IF(X200="", "", TEXT(X200, "dddd"))</f>
        <v/>
      </c>
      <c r="AB200" s="23">
        <f>VLOOKUP(U200,'Currency Sheet'!A:C,3,)</f>
        <v/>
      </c>
      <c r="AC200" s="44">
        <f>VLOOKUP(P200,'Customer List'!B:D,3,)</f>
        <v/>
      </c>
    </row>
    <row r="201">
      <c r="A201" s="23">
        <f>A200+1</f>
        <v/>
      </c>
      <c r="B201" s="23" t="inlineStr">
        <is>
          <t>EED115898</t>
        </is>
      </c>
      <c r="C201" s="32" t="n">
        <v>45807</v>
      </c>
      <c r="D201" s="32" t="n">
        <v>45818</v>
      </c>
      <c r="E201" s="51" t="n">
        <v>196</v>
      </c>
      <c r="F201" s="51">
        <f>IF(AB201="DOLLAR",E201*88,E201)</f>
        <v/>
      </c>
      <c r="G201" s="62">
        <f>F201*J201</f>
        <v/>
      </c>
      <c r="H201" s="23" t="n">
        <v>506904</v>
      </c>
      <c r="I201" s="23" t="inlineStr">
        <is>
          <t>PE anti-mouse IL-17A Antibody</t>
        </is>
      </c>
      <c r="J201" s="23" t="n">
        <v>1</v>
      </c>
      <c r="K201" s="23" t="n">
        <v>1</v>
      </c>
      <c r="L201" s="23">
        <f>J201-K201</f>
        <v/>
      </c>
      <c r="M201" s="23" t="inlineStr">
        <is>
          <t>T-426/25-26</t>
        </is>
      </c>
      <c r="N201" s="32" t="n">
        <v>45821</v>
      </c>
      <c r="O201" s="62" t="n">
        <v>25270</v>
      </c>
      <c r="P201" s="23" t="inlineStr">
        <is>
          <t>THSTI</t>
        </is>
      </c>
      <c r="Q201" s="23" t="inlineStr">
        <is>
          <t>BY HAND</t>
        </is>
      </c>
      <c r="R201" s="23" t="inlineStr">
        <is>
          <t>PRIYANKA MADAM</t>
        </is>
      </c>
      <c r="S201" s="63" t="n">
        <v>4</v>
      </c>
      <c r="T201" s="39" t="n"/>
      <c r="U201" s="23" t="inlineStr">
        <is>
          <t>BioLegend</t>
        </is>
      </c>
      <c r="V201" s="23">
        <f>VLOOKUP(P201,'Customer List'!B:C,2,)</f>
        <v/>
      </c>
      <c r="W201" s="40" t="n"/>
      <c r="X201" s="32" t="n">
        <v>45821</v>
      </c>
      <c r="Y201" s="23">
        <f>IF(X201="", "", X201-N201)</f>
        <v/>
      </c>
      <c r="Z201" s="23">
        <f>IF(N201="", "", TEXT(N201, "dddd"))</f>
        <v/>
      </c>
      <c r="AA201" s="23">
        <f>IF(X201="", "", TEXT(X201, "dddd"))</f>
        <v/>
      </c>
      <c r="AB201" s="23">
        <f>VLOOKUP(U201,'Currency Sheet'!A:C,3,)</f>
        <v/>
      </c>
      <c r="AC201" s="44">
        <f>VLOOKUP(P201,'Customer List'!B:D,3,)</f>
        <v/>
      </c>
    </row>
    <row r="202">
      <c r="A202" s="23">
        <f>A201+1</f>
        <v/>
      </c>
      <c r="B202" s="23" t="inlineStr">
        <is>
          <t>EED115898</t>
        </is>
      </c>
      <c r="C202" s="32" t="n">
        <v>45807</v>
      </c>
      <c r="D202" s="32" t="n">
        <v>45818</v>
      </c>
      <c r="E202" s="51" t="n">
        <v>242.9</v>
      </c>
      <c r="F202" s="51">
        <f>IF(AB202="DOLLAR",E202*88,E202)</f>
        <v/>
      </c>
      <c r="G202" s="62">
        <f>F202*J202</f>
        <v/>
      </c>
      <c r="H202" s="23" t="n">
        <v>506922</v>
      </c>
      <c r="I202" s="23" t="inlineStr">
        <is>
          <t>PE/Cyanine7 anti-mouse IL-17A Antibody</t>
        </is>
      </c>
      <c r="J202" s="23" t="n">
        <v>1</v>
      </c>
      <c r="K202" s="23" t="n">
        <v>1</v>
      </c>
      <c r="L202" s="23">
        <f>J202-K202</f>
        <v/>
      </c>
      <c r="M202" s="23" t="inlineStr">
        <is>
          <t>T-426/25-26</t>
        </is>
      </c>
      <c r="N202" s="32" t="n">
        <v>45821</v>
      </c>
      <c r="O202" s="62" t="n">
        <v>31316.75</v>
      </c>
      <c r="P202" s="23" t="inlineStr">
        <is>
          <t>THSTI</t>
        </is>
      </c>
      <c r="Q202" s="23" t="inlineStr">
        <is>
          <t>BY HAND</t>
        </is>
      </c>
      <c r="R202" s="23" t="inlineStr">
        <is>
          <t>PRIYANKA MADAM</t>
        </is>
      </c>
      <c r="S202" s="63" t="n">
        <v>4</v>
      </c>
      <c r="T202" s="39" t="n"/>
      <c r="U202" s="23" t="inlineStr">
        <is>
          <t>BioLegend</t>
        </is>
      </c>
      <c r="V202" s="23">
        <f>VLOOKUP(P202,'Customer List'!B:C,2,)</f>
        <v/>
      </c>
      <c r="W202" s="40" t="n"/>
      <c r="X202" s="32" t="n">
        <v>45821</v>
      </c>
      <c r="Y202" s="23">
        <f>IF(X202="", "", X202-N202)</f>
        <v/>
      </c>
      <c r="Z202" s="23">
        <f>IF(N202="", "", TEXT(N202, "dddd"))</f>
        <v/>
      </c>
      <c r="AA202" s="23">
        <f>IF(X202="", "", TEXT(X202, "dddd"))</f>
        <v/>
      </c>
      <c r="AB202" s="23">
        <f>VLOOKUP(U202,'Currency Sheet'!A:C,3,)</f>
        <v/>
      </c>
      <c r="AC202" s="44">
        <f>VLOOKUP(P202,'Customer List'!B:D,3,)</f>
        <v/>
      </c>
    </row>
    <row r="203">
      <c r="A203" s="23">
        <f>A202+1</f>
        <v/>
      </c>
      <c r="B203" s="23" t="inlineStr">
        <is>
          <t>EED115898</t>
        </is>
      </c>
      <c r="C203" s="32" t="n">
        <v>45807</v>
      </c>
      <c r="D203" s="32" t="n">
        <v>45818</v>
      </c>
      <c r="E203" s="51" t="n">
        <v>242.9</v>
      </c>
      <c r="F203" s="51">
        <f>IF(AB203="DOLLAR",E203*88,E203)</f>
        <v/>
      </c>
      <c r="G203" s="62">
        <f>F203*J203</f>
        <v/>
      </c>
      <c r="H203" s="23" t="n">
        <v>514104</v>
      </c>
      <c r="I203" s="23" t="inlineStr">
        <is>
          <t>PE anti-mouse IL-9 Antibody</t>
        </is>
      </c>
      <c r="J203" s="23" t="n">
        <v>1</v>
      </c>
      <c r="K203" s="23" t="n">
        <v>1</v>
      </c>
      <c r="L203" s="23">
        <f>J203-K203</f>
        <v/>
      </c>
      <c r="M203" s="23" t="inlineStr">
        <is>
          <t>T-426/25-26</t>
        </is>
      </c>
      <c r="N203" s="32" t="n">
        <v>45821</v>
      </c>
      <c r="O203" s="62" t="n">
        <v>31316.75</v>
      </c>
      <c r="P203" s="23" t="inlineStr">
        <is>
          <t>THSTI</t>
        </is>
      </c>
      <c r="Q203" s="23" t="inlineStr">
        <is>
          <t>BY HAND</t>
        </is>
      </c>
      <c r="R203" s="23" t="inlineStr">
        <is>
          <t>PRIYANKA MADAM</t>
        </is>
      </c>
      <c r="S203" s="63" t="n">
        <v>4</v>
      </c>
      <c r="T203" s="39" t="n"/>
      <c r="U203" s="23" t="inlineStr">
        <is>
          <t>BioLegend</t>
        </is>
      </c>
      <c r="V203" s="23">
        <f>VLOOKUP(P203,'Customer List'!B:C,2,)</f>
        <v/>
      </c>
      <c r="W203" s="40" t="n"/>
      <c r="X203" s="32" t="n">
        <v>45821</v>
      </c>
      <c r="Y203" s="23">
        <f>IF(X203="", "", X203-N203)</f>
        <v/>
      </c>
      <c r="Z203" s="23">
        <f>IF(N203="", "", TEXT(N203, "dddd"))</f>
        <v/>
      </c>
      <c r="AA203" s="23">
        <f>IF(X203="", "", TEXT(X203, "dddd"))</f>
        <v/>
      </c>
      <c r="AB203" s="23">
        <f>VLOOKUP(U203,'Currency Sheet'!A:C,3,)</f>
        <v/>
      </c>
      <c r="AC203" s="44">
        <f>VLOOKUP(P203,'Customer List'!B:D,3,)</f>
        <v/>
      </c>
    </row>
    <row r="204">
      <c r="A204" s="23">
        <f>A203+1</f>
        <v/>
      </c>
      <c r="B204" s="23" t="inlineStr">
        <is>
          <t>EED115898</t>
        </is>
      </c>
      <c r="C204" s="32" t="n">
        <v>45807</v>
      </c>
      <c r="D204" s="32" t="n">
        <v>45818</v>
      </c>
      <c r="E204" s="51" t="n">
        <v>242.9</v>
      </c>
      <c r="F204" s="51">
        <f>IF(AB204="DOLLAR",E204*88,E204)</f>
        <v/>
      </c>
      <c r="G204" s="62">
        <f>F204*J204</f>
        <v/>
      </c>
      <c r="H204" s="23" t="n">
        <v>552906</v>
      </c>
      <c r="I204" s="23" t="inlineStr">
        <is>
          <t xml:space="preserve">Recombinant Human ICAM-1-Fc Chimera </t>
        </is>
      </c>
      <c r="J204" s="23" t="n">
        <v>1</v>
      </c>
      <c r="K204" s="23" t="n">
        <v>1</v>
      </c>
      <c r="L204" s="23">
        <f>J204-K204</f>
        <v/>
      </c>
      <c r="M204" s="23" t="inlineStr">
        <is>
          <t>T-404/25-26</t>
        </is>
      </c>
      <c r="N204" s="32" t="n">
        <v>45818</v>
      </c>
      <c r="O204" s="62" t="n">
        <v>34960.25</v>
      </c>
      <c r="P204" s="23" t="inlineStr">
        <is>
          <t>RG SONS</t>
        </is>
      </c>
      <c r="Q204" s="23" t="n"/>
      <c r="R204" s="23" t="n"/>
      <c r="S204" s="63" t="n">
        <v>-20</v>
      </c>
      <c r="T204" s="39" t="n"/>
      <c r="U204" s="23" t="inlineStr">
        <is>
          <t>BioLegend</t>
        </is>
      </c>
      <c r="V204" s="23">
        <f>VLOOKUP(P204,'Customer List'!B:C,2,)</f>
        <v/>
      </c>
      <c r="W204" s="40" t="n"/>
      <c r="X204" s="32">
        <f>IF(OR(R204 = "PRIYANKA MADAM", R204 = "DEEPAK", R204 = "PORTER"),N204,"")</f>
        <v/>
      </c>
      <c r="Y204" s="23">
        <f>IF(X204="", "", X204-N204)</f>
        <v/>
      </c>
      <c r="Z204" s="23">
        <f>IF(N204="", "", TEXT(N204, "dddd"))</f>
        <v/>
      </c>
      <c r="AA204" s="23">
        <f>IF(X204="", "", TEXT(X204, "dddd"))</f>
        <v/>
      </c>
      <c r="AB204" s="23">
        <f>VLOOKUP(U204,'Currency Sheet'!A:C,3,)</f>
        <v/>
      </c>
      <c r="AC204" s="44">
        <f>VLOOKUP(P204,'Customer List'!B:D,3,)</f>
        <v/>
      </c>
    </row>
    <row r="205">
      <c r="A205" s="23">
        <f>A204+1</f>
        <v/>
      </c>
      <c r="B205" s="23" t="inlineStr">
        <is>
          <t>EED115898</t>
        </is>
      </c>
      <c r="C205" s="32" t="n">
        <v>45807</v>
      </c>
      <c r="D205" s="32" t="n">
        <v>45818</v>
      </c>
      <c r="E205" s="51" t="n">
        <v>177.1</v>
      </c>
      <c r="F205" s="51">
        <f>IF(AB205="DOLLAR",E205*88,E205)</f>
        <v/>
      </c>
      <c r="G205" s="62">
        <f>F205*J205</f>
        <v/>
      </c>
      <c r="H205" s="23" t="n">
        <v>570804</v>
      </c>
      <c r="I205" s="23" t="inlineStr">
        <is>
          <t xml:space="preserve">Recombinant Human IL-6 </t>
        </is>
      </c>
      <c r="J205" s="23" t="n">
        <v>14</v>
      </c>
      <c r="K205" s="23" t="n">
        <v>14</v>
      </c>
      <c r="L205" s="23">
        <f>J205-K205</f>
        <v/>
      </c>
      <c r="M205" s="23" t="inlineStr">
        <is>
          <t>T-405/25-26</t>
        </is>
      </c>
      <c r="N205" s="32" t="n">
        <v>45818</v>
      </c>
      <c r="O205" s="62" t="n">
        <v>339605</v>
      </c>
      <c r="P205" s="23" t="inlineStr">
        <is>
          <t>RG SONS</t>
        </is>
      </c>
      <c r="Q205" s="23" t="n"/>
      <c r="R205" s="23" t="n"/>
      <c r="S205" s="63" t="n">
        <v>-20</v>
      </c>
      <c r="T205" s="39" t="n"/>
      <c r="U205" s="23" t="inlineStr">
        <is>
          <t>BioLegend</t>
        </is>
      </c>
      <c r="V205" s="23">
        <f>VLOOKUP(P205,'Customer List'!B:C,2,)</f>
        <v/>
      </c>
      <c r="W205" s="40" t="n"/>
      <c r="X205" s="32">
        <f>IF(OR(R205 = "PRIYANKA MADAM", R205 = "DEEPAK", R205 = "PORTER"),N205,"")</f>
        <v/>
      </c>
      <c r="Y205" s="23">
        <f>IF(X205="", "", X205-N205)</f>
        <v/>
      </c>
      <c r="Z205" s="23">
        <f>IF(N205="", "", TEXT(N205, "dddd"))</f>
        <v/>
      </c>
      <c r="AA205" s="23">
        <f>IF(X205="", "", TEXT(X205, "dddd"))</f>
        <v/>
      </c>
      <c r="AB205" s="23">
        <f>VLOOKUP(U205,'Currency Sheet'!A:C,3,)</f>
        <v/>
      </c>
      <c r="AC205" s="44">
        <f>VLOOKUP(P205,'Customer List'!B:D,3,)</f>
        <v/>
      </c>
    </row>
    <row r="206">
      <c r="A206" s="23">
        <f>A205+1</f>
        <v/>
      </c>
      <c r="B206" s="23" t="inlineStr">
        <is>
          <t>EED115898</t>
        </is>
      </c>
      <c r="C206" s="32" t="n">
        <v>45807</v>
      </c>
      <c r="D206" s="32" t="n">
        <v>45818</v>
      </c>
      <c r="E206" s="51" t="n">
        <v>533.4</v>
      </c>
      <c r="F206" s="51">
        <f>IF(AB206="DOLLAR",E206*88,E206)</f>
        <v/>
      </c>
      <c r="G206" s="62">
        <f>F206*J206</f>
        <v/>
      </c>
      <c r="H206" s="23" t="n">
        <v>574306</v>
      </c>
      <c r="I206" s="23" t="inlineStr">
        <is>
          <t xml:space="preserve">Recombinant Mouse IL-4 </t>
        </is>
      </c>
      <c r="J206" s="23" t="n">
        <v>1</v>
      </c>
      <c r="K206" s="23" t="n">
        <v>1</v>
      </c>
      <c r="L206" s="23">
        <f>J206-K206</f>
        <v/>
      </c>
      <c r="M206" s="23" t="inlineStr">
        <is>
          <t>T-0033/25-26</t>
        </is>
      </c>
      <c r="N206" s="32" t="n">
        <v>45820</v>
      </c>
      <c r="O206" s="62" t="n">
        <v>65151</v>
      </c>
      <c r="P206" s="23" t="inlineStr">
        <is>
          <t>IIT-DELHI</t>
        </is>
      </c>
      <c r="Q206" s="23" t="inlineStr">
        <is>
          <t>BY HAND</t>
        </is>
      </c>
      <c r="R206" s="23" t="inlineStr">
        <is>
          <t>PRIYANKA MADAM</t>
        </is>
      </c>
      <c r="S206" s="63" t="n">
        <v>-20</v>
      </c>
      <c r="T206" s="39" t="n"/>
      <c r="U206" s="23" t="inlineStr">
        <is>
          <t>BioLegend</t>
        </is>
      </c>
      <c r="V206" s="23">
        <f>VLOOKUP(P206,'Customer List'!B:C,2,)</f>
        <v/>
      </c>
      <c r="W206" s="40" t="n"/>
      <c r="X206" s="32" t="n">
        <v>45820</v>
      </c>
      <c r="Y206" s="23">
        <f>IF(X206="", "", X206-N206)</f>
        <v/>
      </c>
      <c r="Z206" s="23">
        <f>IF(N206="", "", TEXT(N206, "dddd"))</f>
        <v/>
      </c>
      <c r="AA206" s="23">
        <f>IF(X206="", "", TEXT(X206, "dddd"))</f>
        <v/>
      </c>
      <c r="AB206" s="23">
        <f>VLOOKUP(U206,'Currency Sheet'!A:C,3,)</f>
        <v/>
      </c>
      <c r="AC206" s="44">
        <f>VLOOKUP(P206,'Customer List'!B:D,3,)</f>
        <v/>
      </c>
    </row>
    <row r="207">
      <c r="A207" s="23">
        <f>A206+1</f>
        <v/>
      </c>
      <c r="B207" s="23" t="inlineStr">
        <is>
          <t>EED115898</t>
        </is>
      </c>
      <c r="C207" s="32" t="n">
        <v>45807</v>
      </c>
      <c r="D207" s="32" t="n">
        <v>45818</v>
      </c>
      <c r="E207" s="51" t="n">
        <v>242.9</v>
      </c>
      <c r="F207" s="51">
        <f>IF(AB207="DOLLAR",E207*88,E207)</f>
        <v/>
      </c>
      <c r="G207" s="62">
        <f>F207*J207</f>
        <v/>
      </c>
      <c r="H207" s="23" t="n">
        <v>575804</v>
      </c>
      <c r="I207" s="23" t="inlineStr">
        <is>
          <t xml:space="preserve">Recombinant Mouse IL-10 </t>
        </is>
      </c>
      <c r="J207" s="23" t="n">
        <v>1</v>
      </c>
      <c r="K207" s="23" t="n">
        <v>1</v>
      </c>
      <c r="L207" s="23">
        <f>J207-K207</f>
        <v/>
      </c>
      <c r="M207" s="23" t="inlineStr">
        <is>
          <t>T-0033/25-26</t>
        </is>
      </c>
      <c r="N207" s="32" t="n">
        <v>45820</v>
      </c>
      <c r="O207" s="62" t="n">
        <v>29668.5</v>
      </c>
      <c r="P207" s="23" t="inlineStr">
        <is>
          <t>IIT-DELHI</t>
        </is>
      </c>
      <c r="Q207" s="23" t="inlineStr">
        <is>
          <t>BY HAND</t>
        </is>
      </c>
      <c r="R207" s="23" t="inlineStr">
        <is>
          <t>PRIYANKA MADAM</t>
        </is>
      </c>
      <c r="S207" s="63" t="n">
        <v>-20</v>
      </c>
      <c r="T207" s="39" t="n"/>
      <c r="U207" s="23" t="inlineStr">
        <is>
          <t>BioLegend</t>
        </is>
      </c>
      <c r="V207" s="23">
        <f>VLOOKUP(P207,'Customer List'!B:C,2,)</f>
        <v/>
      </c>
      <c r="W207" s="40" t="n"/>
      <c r="X207" s="32" t="n">
        <v>45820</v>
      </c>
      <c r="Y207" s="23">
        <f>IF(X207="", "", X207-N207)</f>
        <v/>
      </c>
      <c r="Z207" s="23">
        <f>IF(N207="", "", TEXT(N207, "dddd"))</f>
        <v/>
      </c>
      <c r="AA207" s="23">
        <f>IF(X207="", "", TEXT(X207, "dddd"))</f>
        <v/>
      </c>
      <c r="AB207" s="23">
        <f>VLOOKUP(U207,'Currency Sheet'!A:C,3,)</f>
        <v/>
      </c>
      <c r="AC207" s="44">
        <f>VLOOKUP(P207,'Customer List'!B:D,3,)</f>
        <v/>
      </c>
    </row>
    <row r="208">
      <c r="A208" s="23">
        <f>A207+1</f>
        <v/>
      </c>
      <c r="B208" s="23" t="inlineStr">
        <is>
          <t>EED115898</t>
        </is>
      </c>
      <c r="C208" s="32" t="n">
        <v>45807</v>
      </c>
      <c r="D208" s="32" t="n">
        <v>45818</v>
      </c>
      <c r="E208" s="51" t="n">
        <v>533.4</v>
      </c>
      <c r="F208" s="51">
        <f>IF(AB208="DOLLAR",E208*88,E208)</f>
        <v/>
      </c>
      <c r="G208" s="62">
        <f>F208*J208</f>
        <v/>
      </c>
      <c r="H208" s="23" t="n">
        <v>576306</v>
      </c>
      <c r="I208" s="23" t="inlineStr">
        <is>
          <t xml:space="preserve">Recombinant Mouse GM-CSF </t>
        </is>
      </c>
      <c r="J208" s="23" t="n">
        <v>1</v>
      </c>
      <c r="K208" s="23" t="n">
        <v>1</v>
      </c>
      <c r="L208" s="23">
        <f>J208-K208</f>
        <v/>
      </c>
      <c r="M208" s="23" t="inlineStr">
        <is>
          <t>T-0033/25-26</t>
        </is>
      </c>
      <c r="N208" s="32" t="n">
        <v>45820</v>
      </c>
      <c r="O208" s="62" t="n">
        <v>65151</v>
      </c>
      <c r="P208" s="23" t="inlineStr">
        <is>
          <t>IIT-DELHI</t>
        </is>
      </c>
      <c r="Q208" s="23" t="inlineStr">
        <is>
          <t>BY HAND</t>
        </is>
      </c>
      <c r="R208" s="23" t="inlineStr">
        <is>
          <t>PRIYANKA MADAM</t>
        </is>
      </c>
      <c r="S208" s="63" t="n">
        <v>-20</v>
      </c>
      <c r="T208" s="39" t="n"/>
      <c r="U208" s="23" t="inlineStr">
        <is>
          <t>BioLegend</t>
        </is>
      </c>
      <c r="V208" s="23">
        <f>VLOOKUP(P208,'Customer List'!B:C,2,)</f>
        <v/>
      </c>
      <c r="W208" s="40" t="n"/>
      <c r="X208" s="32" t="n">
        <v>45820</v>
      </c>
      <c r="Y208" s="23">
        <f>IF(X208="", "", X208-N208)</f>
        <v/>
      </c>
      <c r="Z208" s="23">
        <f>IF(N208="", "", TEXT(N208, "dddd"))</f>
        <v/>
      </c>
      <c r="AA208" s="23">
        <f>IF(X208="", "", TEXT(X208, "dddd"))</f>
        <v/>
      </c>
      <c r="AB208" s="23">
        <f>VLOOKUP(U208,'Currency Sheet'!A:C,3,)</f>
        <v/>
      </c>
      <c r="AC208" s="44">
        <f>VLOOKUP(P208,'Customer List'!B:D,3,)</f>
        <v/>
      </c>
    </row>
    <row r="209">
      <c r="A209" s="23">
        <f>A208+1</f>
        <v/>
      </c>
      <c r="B209" s="23" t="inlineStr">
        <is>
          <t>EED115898</t>
        </is>
      </c>
      <c r="C209" s="32" t="n">
        <v>45807</v>
      </c>
      <c r="D209" s="32" t="n">
        <v>45818</v>
      </c>
      <c r="E209" s="51" t="n">
        <v>108.5</v>
      </c>
      <c r="F209" s="51">
        <f>IF(AB209="DOLLAR",E209*88,E209)</f>
        <v/>
      </c>
      <c r="G209" s="62">
        <f>F209*J209</f>
        <v/>
      </c>
      <c r="H209" s="23" t="n">
        <v>609551</v>
      </c>
      <c r="I209" s="23" t="inlineStr">
        <is>
          <t>Purified anti-Oligodendrocyte Marker O4 Antibody</t>
        </is>
      </c>
      <c r="J209" s="23" t="n">
        <v>1</v>
      </c>
      <c r="K209" s="23" t="n">
        <v>1</v>
      </c>
      <c r="L209" s="23">
        <f>J209-K209</f>
        <v/>
      </c>
      <c r="M209" s="23" t="inlineStr">
        <is>
          <t>T-464/25-26</t>
        </is>
      </c>
      <c r="N209" s="32" t="n">
        <v>45824</v>
      </c>
      <c r="O209" s="62" t="n">
        <v>18018.75</v>
      </c>
      <c r="P209" s="23" t="inlineStr">
        <is>
          <t>Nanogen Healthcare</t>
        </is>
      </c>
      <c r="Q209" s="23" t="inlineStr">
        <is>
          <t>BY HAND</t>
        </is>
      </c>
      <c r="R209" s="23" t="inlineStr">
        <is>
          <t>PRIYANKA MADAM</t>
        </is>
      </c>
      <c r="S209" s="63" t="n">
        <v>4</v>
      </c>
      <c r="T209" s="39" t="n"/>
      <c r="U209" s="23" t="inlineStr">
        <is>
          <t>BioLegend</t>
        </is>
      </c>
      <c r="V209" s="23">
        <f>VLOOKUP(P209,'Customer List'!B:C,2,)</f>
        <v/>
      </c>
      <c r="W209" s="40" t="n"/>
      <c r="X209" s="32" t="n">
        <v>45824</v>
      </c>
      <c r="Y209" s="23">
        <f>IF(X209="", "", X209-N209)</f>
        <v/>
      </c>
      <c r="Z209" s="23">
        <f>IF(N209="", "", TEXT(N209, "dddd"))</f>
        <v/>
      </c>
      <c r="AA209" s="23">
        <f>IF(X209="", "", TEXT(X209, "dddd"))</f>
        <v/>
      </c>
      <c r="AB209" s="23">
        <f>VLOOKUP(U209,'Currency Sheet'!A:C,3,)</f>
        <v/>
      </c>
      <c r="AC209" s="44">
        <f>VLOOKUP(P209,'Customer List'!B:D,3,)</f>
        <v/>
      </c>
    </row>
    <row r="210">
      <c r="A210" s="23">
        <f>A209+1</f>
        <v/>
      </c>
      <c r="B210" s="23" t="inlineStr">
        <is>
          <t>EED115898</t>
        </is>
      </c>
      <c r="C210" s="32" t="n">
        <v>45807</v>
      </c>
      <c r="D210" s="32" t="n">
        <v>45818</v>
      </c>
      <c r="E210" s="51" t="n">
        <v>177.1</v>
      </c>
      <c r="F210" s="51">
        <f>IF(AB210="DOLLAR",E210*88,E210)</f>
        <v/>
      </c>
      <c r="G210" s="62">
        <f>F210*J210</f>
        <v/>
      </c>
      <c r="H210" s="23" t="n">
        <v>640914</v>
      </c>
      <c r="I210" s="23" t="inlineStr">
        <is>
          <t>FITC Annexin V Apoptosis Detection Kit with PI</t>
        </is>
      </c>
      <c r="J210" s="23" t="n">
        <v>2</v>
      </c>
      <c r="K210" s="23" t="n">
        <v>2</v>
      </c>
      <c r="L210" s="23">
        <f>J210-K210</f>
        <v/>
      </c>
      <c r="M210" s="23" t="inlineStr">
        <is>
          <t>T-405/25-26</t>
        </is>
      </c>
      <c r="N210" s="32" t="n">
        <v>45818</v>
      </c>
      <c r="O210" s="62" t="n">
        <v>48626.6</v>
      </c>
      <c r="P210" s="23" t="inlineStr">
        <is>
          <t>RG SONS</t>
        </is>
      </c>
      <c r="Q210" s="23" t="n"/>
      <c r="R210" s="23" t="n"/>
      <c r="S210" s="63" t="n">
        <v>4</v>
      </c>
      <c r="T210" s="39" t="n"/>
      <c r="U210" s="23" t="inlineStr">
        <is>
          <t>BioLegend</t>
        </is>
      </c>
      <c r="V210" s="23">
        <f>VLOOKUP(P210,'Customer List'!B:C,2,)</f>
        <v/>
      </c>
      <c r="W210" s="40" t="n"/>
      <c r="X210" s="32">
        <f>IF(OR(R210 = "PRIYANKA MADAM", R210 = "DEEPAK", R210 = "PORTER"),N210,"")</f>
        <v/>
      </c>
      <c r="Y210" s="23">
        <f>IF(X210="", "", X210-N210)</f>
        <v/>
      </c>
      <c r="Z210" s="23">
        <f>IF(N210="", "", TEXT(N210, "dddd"))</f>
        <v/>
      </c>
      <c r="AA210" s="23">
        <f>IF(X210="", "", TEXT(X210, "dddd"))</f>
        <v/>
      </c>
      <c r="AB210" s="23">
        <f>VLOOKUP(U210,'Currency Sheet'!A:C,3,)</f>
        <v/>
      </c>
      <c r="AC210" s="44">
        <f>VLOOKUP(P210,'Customer List'!B:D,3,)</f>
        <v/>
      </c>
    </row>
    <row r="211">
      <c r="A211" s="23">
        <f>A210+1</f>
        <v/>
      </c>
      <c r="B211" s="23" t="inlineStr">
        <is>
          <t>EED115898</t>
        </is>
      </c>
      <c r="C211" s="32" t="n">
        <v>45807</v>
      </c>
      <c r="D211" s="32" t="n">
        <v>45818</v>
      </c>
      <c r="E211" s="51" t="n">
        <v>493.5</v>
      </c>
      <c r="F211" s="51">
        <f>IF(AB211="DOLLAR",E211*88,E211)</f>
        <v/>
      </c>
      <c r="G211" s="62">
        <f>F211*J211</f>
        <v/>
      </c>
      <c r="H211" s="23" t="n">
        <v>740715</v>
      </c>
      <c r="I211" s="23" t="inlineStr">
        <is>
          <t xml:space="preserve">LEGENDplex™ Human Immunoglobulin Isotyping Panel - IgGs </t>
        </is>
      </c>
      <c r="J211" s="23" t="n">
        <v>3</v>
      </c>
      <c r="K211" s="23" t="n">
        <v>3</v>
      </c>
      <c r="L211" s="23">
        <f>J211-K211</f>
        <v/>
      </c>
      <c r="M211" s="23" t="inlineStr">
        <is>
          <t>T-403/25-26</t>
        </is>
      </c>
      <c r="N211" s="32" t="n">
        <v>45818</v>
      </c>
      <c r="O211" s="62" t="n">
        <v>200925</v>
      </c>
      <c r="P211" s="23" t="inlineStr">
        <is>
          <t>Narayan Netralay</t>
        </is>
      </c>
      <c r="Q211" s="23" t="n"/>
      <c r="R211" s="23" t="n"/>
      <c r="S211" s="63" t="n">
        <v>4</v>
      </c>
      <c r="T211" s="39" t="n"/>
      <c r="U211" s="23" t="inlineStr">
        <is>
          <t>BioLegend</t>
        </is>
      </c>
      <c r="V211" s="23">
        <f>VLOOKUP(P211,'Customer List'!B:C,2,)</f>
        <v/>
      </c>
      <c r="W211" s="40" t="n"/>
      <c r="X211" s="32">
        <f>IF(OR(R211 = "PRIYANKA MADAM", R211 = "DEEPAK", R211 = "PORTER"),N211,"")</f>
        <v/>
      </c>
      <c r="Y211" s="23">
        <f>IF(X211="", "", X211-N211)</f>
        <v/>
      </c>
      <c r="Z211" s="23">
        <f>IF(N211="", "", TEXT(N211, "dddd"))</f>
        <v/>
      </c>
      <c r="AA211" s="23">
        <f>IF(X211="", "", TEXT(X211, "dddd"))</f>
        <v/>
      </c>
      <c r="AB211" s="23">
        <f>VLOOKUP(U211,'Currency Sheet'!A:C,3,)</f>
        <v/>
      </c>
      <c r="AC211" s="44">
        <f>VLOOKUP(P211,'Customer List'!B:D,3,)</f>
        <v/>
      </c>
    </row>
    <row r="212">
      <c r="A212" s="23">
        <f>A211+1</f>
        <v/>
      </c>
      <c r="B212" s="23" t="inlineStr">
        <is>
          <t>EED115898</t>
        </is>
      </c>
      <c r="C212" s="32" t="n">
        <v>45807</v>
      </c>
      <c r="D212" s="32" t="n">
        <v>45818</v>
      </c>
      <c r="E212" s="51" t="n">
        <v>763.1</v>
      </c>
      <c r="F212" s="51">
        <f>IF(AB212="DOLLAR",E212*88,E212)</f>
        <v/>
      </c>
      <c r="G212" s="62">
        <f>F212*J212</f>
        <v/>
      </c>
      <c r="H212" s="23" t="n">
        <v>741029</v>
      </c>
      <c r="I212" s="23" t="inlineStr">
        <is>
          <t xml:space="preserve">LEGENDplex™ HU Th1/Th2 Panel </t>
        </is>
      </c>
      <c r="J212" s="23" t="n">
        <v>1</v>
      </c>
      <c r="K212" s="23" t="n">
        <v>1</v>
      </c>
      <c r="L212" s="23">
        <f>J212-K212</f>
        <v/>
      </c>
      <c r="M212" s="23" t="inlineStr">
        <is>
          <t>T-419/25-26</t>
        </is>
      </c>
      <c r="N212" s="32" t="n">
        <v>45820</v>
      </c>
      <c r="O212" s="62" t="n">
        <v>100377</v>
      </c>
      <c r="P212" s="23" t="inlineStr">
        <is>
          <t>ICGEB</t>
        </is>
      </c>
      <c r="Q212" s="23" t="inlineStr">
        <is>
          <t>BY HAND</t>
        </is>
      </c>
      <c r="R212" s="23" t="inlineStr">
        <is>
          <t>PRIYANKA MADAM</t>
        </is>
      </c>
      <c r="S212" s="63" t="n">
        <v>4</v>
      </c>
      <c r="T212" s="39" t="n"/>
      <c r="U212" s="23" t="inlineStr">
        <is>
          <t>BioLegend</t>
        </is>
      </c>
      <c r="V212" s="23">
        <f>VLOOKUP(P212,'Customer List'!B:C,2,)</f>
        <v/>
      </c>
      <c r="W212" s="40" t="n"/>
      <c r="X212" s="32" t="n">
        <v>45820</v>
      </c>
      <c r="Y212" s="23">
        <f>IF(X212="", "", X212-N212)</f>
        <v/>
      </c>
      <c r="Z212" s="23">
        <f>IF(N212="", "", TEXT(N212, "dddd"))</f>
        <v/>
      </c>
      <c r="AA212" s="23">
        <f>IF(X212="", "", TEXT(X212, "dddd"))</f>
        <v/>
      </c>
      <c r="AB212" s="23">
        <f>VLOOKUP(U212,'Currency Sheet'!A:C,3,)</f>
        <v/>
      </c>
      <c r="AC212" s="44">
        <f>VLOOKUP(P212,'Customer List'!B:D,3,)</f>
        <v/>
      </c>
    </row>
    <row r="213">
      <c r="A213" s="23">
        <f>A212+1</f>
        <v/>
      </c>
      <c r="B213" s="23" t="inlineStr">
        <is>
          <t>EED115898</t>
        </is>
      </c>
      <c r="C213" s="32" t="n">
        <v>45807</v>
      </c>
      <c r="D213" s="32" t="n">
        <v>45818</v>
      </c>
      <c r="E213" s="51" t="n">
        <v>78.40000000000001</v>
      </c>
      <c r="F213" s="51">
        <f>IF(AB213="DOLLAR",E213*88,E213)</f>
        <v/>
      </c>
      <c r="G213" s="62">
        <f>F213*J213</f>
        <v/>
      </c>
      <c r="H213" s="23" t="n">
        <v>803004</v>
      </c>
      <c r="I213" s="23" t="inlineStr">
        <is>
          <t>Purified anti-β-Amyloid</t>
        </is>
      </c>
      <c r="J213" s="23" t="n">
        <v>1</v>
      </c>
      <c r="K213" s="23" t="n">
        <v>1</v>
      </c>
      <c r="L213" s="23">
        <f>J213-K213</f>
        <v/>
      </c>
      <c r="M213" s="23" t="inlineStr">
        <is>
          <t>T-432/25-26</t>
        </is>
      </c>
      <c r="N213" s="32" t="n">
        <v>45821</v>
      </c>
      <c r="O213" s="62" t="n">
        <v>10936.8</v>
      </c>
      <c r="P213" s="23" t="inlineStr">
        <is>
          <t>Lifechem India</t>
        </is>
      </c>
      <c r="Q213" s="23" t="n"/>
      <c r="R213" s="23" t="n"/>
      <c r="S213" s="63" t="n">
        <v>4</v>
      </c>
      <c r="T213" s="39" t="n"/>
      <c r="U213" s="23" t="inlineStr">
        <is>
          <t>BioLegend</t>
        </is>
      </c>
      <c r="V213" s="23">
        <f>VLOOKUP(P213,'Customer List'!B:C,2,)</f>
        <v/>
      </c>
      <c r="W213" s="40" t="n"/>
      <c r="X213" s="32">
        <f>IF(OR(R213 = "PRIYANKA MADAM", R213 = "DEEPAK", R213 = "PORTER"),N213,"")</f>
        <v/>
      </c>
      <c r="Y213" s="23">
        <f>IF(X213="", "", X213-N213)</f>
        <v/>
      </c>
      <c r="Z213" s="23">
        <f>IF(N213="", "", TEXT(N213, "dddd"))</f>
        <v/>
      </c>
      <c r="AA213" s="23">
        <f>IF(X213="", "", TEXT(X213, "dddd"))</f>
        <v/>
      </c>
      <c r="AB213" s="23">
        <f>VLOOKUP(U213,'Currency Sheet'!A:C,3,)</f>
        <v/>
      </c>
      <c r="AC213" s="44">
        <f>VLOOKUP(P213,'Customer List'!B:D,3,)</f>
        <v/>
      </c>
    </row>
    <row r="214">
      <c r="A214" s="23">
        <f>A213+1</f>
        <v/>
      </c>
      <c r="B214" s="23" t="inlineStr">
        <is>
          <t>EED116107</t>
        </is>
      </c>
      <c r="C214" s="32" t="n">
        <v>45814</v>
      </c>
      <c r="D214" s="32" t="n">
        <v>45821</v>
      </c>
      <c r="E214" s="51" t="n">
        <v>92.95</v>
      </c>
      <c r="F214" s="51">
        <f>IF(AB214="DOLLAR",E214*88,E214)</f>
        <v/>
      </c>
      <c r="G214" s="62">
        <f>F214*J214</f>
        <v/>
      </c>
      <c r="H214" s="23" t="n">
        <v>100204</v>
      </c>
      <c r="I214" s="23" t="inlineStr">
        <is>
          <t>FITC anti-mouse CD3 Antibody</t>
        </is>
      </c>
      <c r="J214" s="23" t="n">
        <v>1</v>
      </c>
      <c r="K214" s="23" t="n">
        <v>1</v>
      </c>
      <c r="L214" s="23">
        <f>J214-K214</f>
        <v/>
      </c>
      <c r="M214" s="23" t="inlineStr">
        <is>
          <t>T-0034/25-26</t>
        </is>
      </c>
      <c r="N214" s="32" t="n">
        <v>45831</v>
      </c>
      <c r="O214" s="62" t="n">
        <v>14300</v>
      </c>
      <c r="P214" s="23" t="inlineStr">
        <is>
          <t>SNU</t>
        </is>
      </c>
      <c r="Q214" s="23" t="inlineStr">
        <is>
          <t>PORTER</t>
        </is>
      </c>
      <c r="R214" s="23" t="inlineStr">
        <is>
          <t>PORTER</t>
        </is>
      </c>
      <c r="S214" s="63" t="n">
        <v>4</v>
      </c>
      <c r="T214" s="39" t="n"/>
      <c r="U214" s="23" t="inlineStr">
        <is>
          <t>BioLegend</t>
        </is>
      </c>
      <c r="V214" s="23">
        <f>VLOOKUP(P214,'Customer List'!B:C,2,)</f>
        <v/>
      </c>
      <c r="W214" s="40" t="n"/>
      <c r="X214" s="32">
        <f>IF(OR(R214 = "PRIYANKA MADAM", R214 = "DEEPAK", R214 = "PORTER"),N214,"")</f>
        <v/>
      </c>
      <c r="Y214" s="23">
        <f>IF(X214="", "", X214-N214)</f>
        <v/>
      </c>
      <c r="Z214" s="23">
        <f>IF(N214="", "", TEXT(N214, "dddd"))</f>
        <v/>
      </c>
      <c r="AA214" s="23">
        <f>IF(X214="", "", TEXT(X214, "dddd"))</f>
        <v/>
      </c>
      <c r="AB214" s="23">
        <f>VLOOKUP(U214,'Currency Sheet'!A:C,3,)</f>
        <v/>
      </c>
      <c r="AC214" s="44">
        <f>VLOOKUP(P214,'Customer List'!B:D,3,)</f>
        <v/>
      </c>
    </row>
    <row r="215">
      <c r="A215" s="23">
        <f>A214+1</f>
        <v/>
      </c>
      <c r="B215" s="23" t="inlineStr">
        <is>
          <t>EED116107</t>
        </is>
      </c>
      <c r="C215" s="32" t="n">
        <v>45814</v>
      </c>
      <c r="D215" s="32" t="n">
        <v>45821</v>
      </c>
      <c r="E215" s="51" t="n">
        <v>173.6</v>
      </c>
      <c r="F215" s="51">
        <f>IF(AB215="DOLLAR",E215*88,E215)</f>
        <v/>
      </c>
      <c r="G215" s="62">
        <f>F215*J215</f>
        <v/>
      </c>
      <c r="H215" s="23" t="n">
        <v>100220</v>
      </c>
      <c r="I215" s="23" t="inlineStr">
        <is>
          <t>PE/Cy7 anti-mouse CD3 Antibody</t>
        </is>
      </c>
      <c r="J215" s="23" t="n">
        <v>1</v>
      </c>
      <c r="K215" s="23" t="n">
        <v>1</v>
      </c>
      <c r="L215" s="23">
        <f>J215-K215</f>
        <v/>
      </c>
      <c r="M215" s="23" t="inlineStr">
        <is>
          <t>T-459/25-26</t>
        </is>
      </c>
      <c r="N215" s="32" t="n">
        <v>45824</v>
      </c>
      <c r="O215" s="62" t="n">
        <v>26908</v>
      </c>
      <c r="P215" s="23" t="inlineStr">
        <is>
          <t>IMTECH</t>
        </is>
      </c>
      <c r="Q215" s="23" t="n"/>
      <c r="R215" s="23" t="n"/>
      <c r="S215" s="63" t="n">
        <v>4</v>
      </c>
      <c r="T215" s="39" t="n"/>
      <c r="U215" s="23" t="inlineStr">
        <is>
          <t>BioLegend</t>
        </is>
      </c>
      <c r="V215" s="23">
        <f>VLOOKUP(P215,'Customer List'!B:C,2,)</f>
        <v/>
      </c>
      <c r="W215" s="40" t="n"/>
      <c r="X215" s="32">
        <f>IF(OR(R215 = "PRIYANKA MADAM", R215 = "DEEPAK", R215 = "PORTER"),N215,"")</f>
        <v/>
      </c>
      <c r="Y215" s="23">
        <f>IF(X215="", "", X215-N215)</f>
        <v/>
      </c>
      <c r="Z215" s="23">
        <f>IF(N215="", "", TEXT(N215, "dddd"))</f>
        <v/>
      </c>
      <c r="AA215" s="23">
        <f>IF(X215="", "", TEXT(X215, "dddd"))</f>
        <v/>
      </c>
      <c r="AB215" s="23">
        <f>VLOOKUP(U215,'Currency Sheet'!A:C,3,)</f>
        <v/>
      </c>
      <c r="AC215" s="44">
        <f>VLOOKUP(P215,'Customer List'!B:D,3,)</f>
        <v/>
      </c>
    </row>
    <row r="216">
      <c r="A216" s="23">
        <f>A215+1</f>
        <v/>
      </c>
      <c r="B216" s="23" t="inlineStr">
        <is>
          <t>EED116107</t>
        </is>
      </c>
      <c r="C216" s="32" t="n">
        <v>45814</v>
      </c>
      <c r="D216" s="32" t="n">
        <v>45821</v>
      </c>
      <c r="E216" s="51" t="n">
        <v>53.9</v>
      </c>
      <c r="F216" s="51">
        <f>IF(AB216="DOLLAR",E216*88,E216)</f>
        <v/>
      </c>
      <c r="G216" s="62">
        <f>F216*J216</f>
        <v/>
      </c>
      <c r="H216" s="23" t="n">
        <v>100236</v>
      </c>
      <c r="I216" s="23" t="inlineStr">
        <is>
          <t>APC anti-mouse CD3 Antibody</t>
        </is>
      </c>
      <c r="J216" s="23" t="n">
        <v>1</v>
      </c>
      <c r="K216" s="23" t="n">
        <v>1</v>
      </c>
      <c r="L216" s="23">
        <f>J216-K216</f>
        <v/>
      </c>
      <c r="M216" s="23" t="inlineStr">
        <is>
          <t>T-0034/25-26</t>
        </is>
      </c>
      <c r="N216" s="32" t="n">
        <v>45831</v>
      </c>
      <c r="O216" s="62" t="n">
        <v>7700</v>
      </c>
      <c r="P216" s="23" t="inlineStr">
        <is>
          <t>SNU</t>
        </is>
      </c>
      <c r="Q216" s="23" t="inlineStr">
        <is>
          <t>PORTER</t>
        </is>
      </c>
      <c r="R216" s="23" t="inlineStr">
        <is>
          <t>PORTER</t>
        </is>
      </c>
      <c r="S216" s="63" t="n">
        <v>4</v>
      </c>
      <c r="T216" s="39" t="n"/>
      <c r="U216" s="23" t="inlineStr">
        <is>
          <t>BioLegend</t>
        </is>
      </c>
      <c r="V216" s="23">
        <f>VLOOKUP(P216,'Customer List'!B:C,2,)</f>
        <v/>
      </c>
      <c r="W216" s="40" t="n"/>
      <c r="X216" s="32">
        <f>IF(OR(R216 = "PRIYANKA MADAM", R216 = "DEEPAK", R216 = "PORTER"),N216,"")</f>
        <v/>
      </c>
      <c r="Y216" s="23">
        <f>IF(X216="", "", X216-N216)</f>
        <v/>
      </c>
      <c r="Z216" s="23">
        <f>IF(N216="", "", TEXT(N216, "dddd"))</f>
        <v/>
      </c>
      <c r="AA216" s="23">
        <f>IF(X216="", "", TEXT(X216, "dddd"))</f>
        <v/>
      </c>
      <c r="AB216" s="23">
        <f>VLOOKUP(U216,'Currency Sheet'!A:C,3,)</f>
        <v/>
      </c>
      <c r="AC216" s="44">
        <f>VLOOKUP(P216,'Customer List'!B:D,3,)</f>
        <v/>
      </c>
    </row>
    <row r="217">
      <c r="A217" s="23">
        <f>A216+1</f>
        <v/>
      </c>
      <c r="B217" s="23" t="inlineStr">
        <is>
          <t>EED116107</t>
        </is>
      </c>
      <c r="C217" s="32" t="n">
        <v>45814</v>
      </c>
      <c r="D217" s="32" t="n">
        <v>45821</v>
      </c>
      <c r="E217" s="51" t="n">
        <v>226.1</v>
      </c>
      <c r="F217" s="51">
        <f>IF(AB217="DOLLAR",E217*88,E217)</f>
        <v/>
      </c>
      <c r="G217" s="62">
        <f>F217*J217</f>
        <v/>
      </c>
      <c r="H217" s="23" t="n">
        <v>100434</v>
      </c>
      <c r="I217" s="23" t="inlineStr">
        <is>
          <t>PerCP/Cyanine5.5 anti-mouse CD4 Antibody</t>
        </is>
      </c>
      <c r="J217" s="23" t="n">
        <v>1</v>
      </c>
      <c r="K217" s="23" t="n">
        <v>1</v>
      </c>
      <c r="L217" s="23">
        <f>J217-K217</f>
        <v/>
      </c>
      <c r="M217" s="23" t="inlineStr">
        <is>
          <t>T-459/25-26</t>
        </is>
      </c>
      <c r="N217" s="32" t="n">
        <v>45824</v>
      </c>
      <c r="O217" s="62" t="n">
        <v>35045</v>
      </c>
      <c r="P217" s="23" t="inlineStr">
        <is>
          <t>IMTECH</t>
        </is>
      </c>
      <c r="Q217" s="23" t="n"/>
      <c r="R217" s="23" t="n"/>
      <c r="S217" s="63" t="n">
        <v>4</v>
      </c>
      <c r="T217" s="39" t="n"/>
      <c r="U217" s="23" t="inlineStr">
        <is>
          <t>BioLegend</t>
        </is>
      </c>
      <c r="V217" s="23">
        <f>VLOOKUP(P217,'Customer List'!B:C,2,)</f>
        <v/>
      </c>
      <c r="W217" s="40" t="n"/>
      <c r="X217" s="32">
        <f>IF(OR(R217 = "PRIYANKA MADAM", R217 = "DEEPAK", R217 = "PORTER"),N217,"")</f>
        <v/>
      </c>
      <c r="Y217" s="23">
        <f>IF(X217="", "", X217-N217)</f>
        <v/>
      </c>
      <c r="Z217" s="23">
        <f>IF(N217="", "", TEXT(N217, "dddd"))</f>
        <v/>
      </c>
      <c r="AA217" s="23">
        <f>IF(X217="", "", TEXT(X217, "dddd"))</f>
        <v/>
      </c>
      <c r="AB217" s="23">
        <f>VLOOKUP(U217,'Currency Sheet'!A:C,3,)</f>
        <v/>
      </c>
      <c r="AC217" s="44">
        <f>VLOOKUP(P217,'Customer List'!B:D,3,)</f>
        <v/>
      </c>
    </row>
    <row r="218">
      <c r="A218" s="23">
        <f>A217+1</f>
        <v/>
      </c>
      <c r="B218" s="23" t="inlineStr">
        <is>
          <t>EED116107</t>
        </is>
      </c>
      <c r="C218" s="32" t="n">
        <v>45814</v>
      </c>
      <c r="D218" s="32" t="n">
        <v>45821</v>
      </c>
      <c r="E218" s="51" t="n">
        <v>204.75</v>
      </c>
      <c r="F218" s="51">
        <f>IF(AB218="DOLLAR",E218*88,E218)</f>
        <v/>
      </c>
      <c r="G218" s="62">
        <f>F218*J218</f>
        <v/>
      </c>
      <c r="H218" s="23" t="n">
        <v>101259</v>
      </c>
      <c r="I218" s="23" t="inlineStr">
        <is>
          <t>Brilliant Violet 650™ anti-mouse/human CD11b Antibody</t>
        </is>
      </c>
      <c r="J218" s="23" t="n">
        <v>1</v>
      </c>
      <c r="K218" s="23" t="n">
        <v>1</v>
      </c>
      <c r="L218" s="23">
        <f>J218-K218</f>
        <v/>
      </c>
      <c r="M218" s="23" t="inlineStr">
        <is>
          <t>T-438/25-26</t>
        </is>
      </c>
      <c r="N218" s="32" t="n">
        <v>45822</v>
      </c>
      <c r="O218" s="62" t="n">
        <v>29620.5</v>
      </c>
      <c r="P218" s="23" t="inlineStr">
        <is>
          <t>Essence</t>
        </is>
      </c>
      <c r="Q218" s="23" t="n"/>
      <c r="R218" s="23" t="n"/>
      <c r="S218" s="63" t="n">
        <v>4</v>
      </c>
      <c r="T218" s="39" t="n"/>
      <c r="U218" s="23" t="inlineStr">
        <is>
          <t>BioLegend</t>
        </is>
      </c>
      <c r="V218" s="23">
        <f>VLOOKUP(P218,'Customer List'!B:C,2,)</f>
        <v/>
      </c>
      <c r="W218" s="40" t="n"/>
      <c r="X218" s="32">
        <f>IF(OR(R218 = "PRIYANKA MADAM", R218 = "DEEPAK", R218 = "PORTER"),N218,"")</f>
        <v/>
      </c>
      <c r="Y218" s="23">
        <f>IF(X218="", "", X218-N218)</f>
        <v/>
      </c>
      <c r="Z218" s="23">
        <f>IF(N218="", "", TEXT(N218, "dddd"))</f>
        <v/>
      </c>
      <c r="AA218" s="23">
        <f>IF(X218="", "", TEXT(X218, "dddd"))</f>
        <v/>
      </c>
      <c r="AB218" s="23">
        <f>VLOOKUP(U218,'Currency Sheet'!A:C,3,)</f>
        <v/>
      </c>
      <c r="AC218" s="44">
        <f>VLOOKUP(P218,'Customer List'!B:D,3,)</f>
        <v/>
      </c>
    </row>
    <row r="219">
      <c r="A219" s="23">
        <f>A218+1</f>
        <v/>
      </c>
      <c r="B219" s="23" t="inlineStr">
        <is>
          <t>EED116107</t>
        </is>
      </c>
      <c r="C219" s="32" t="n">
        <v>45814</v>
      </c>
      <c r="D219" s="32" t="n">
        <v>45821</v>
      </c>
      <c r="E219" s="51" t="n">
        <v>224.025</v>
      </c>
      <c r="F219" s="51">
        <f>IF(AB219="DOLLAR",E219*88,E219)</f>
        <v/>
      </c>
      <c r="G219" s="62">
        <f>F219*J219</f>
        <v/>
      </c>
      <c r="H219" s="23" t="n">
        <v>104445</v>
      </c>
      <c r="I219" s="23" t="inlineStr">
        <is>
          <t>Brilliant Violet 711™ anti-mouse CD62L Antibody</t>
        </is>
      </c>
      <c r="J219" s="23" t="n">
        <v>1</v>
      </c>
      <c r="K219" s="23" t="n">
        <v>1</v>
      </c>
      <c r="L219" s="23">
        <f>J219-K219</f>
        <v/>
      </c>
      <c r="M219" s="23" t="inlineStr">
        <is>
          <t>T-462/25-26</t>
        </is>
      </c>
      <c r="N219" s="32" t="n">
        <v>45824</v>
      </c>
      <c r="O219" s="62" t="n">
        <v>26419.5</v>
      </c>
      <c r="P219" s="23" t="inlineStr">
        <is>
          <t>THSTI</t>
        </is>
      </c>
      <c r="Q219" s="23" t="inlineStr">
        <is>
          <t>BY HAND</t>
        </is>
      </c>
      <c r="R219" s="23" t="inlineStr">
        <is>
          <t>PRIYANKA MADAM</t>
        </is>
      </c>
      <c r="S219" s="63" t="n">
        <v>4</v>
      </c>
      <c r="T219" s="39" t="n"/>
      <c r="U219" s="23" t="inlineStr">
        <is>
          <t>BioLegend</t>
        </is>
      </c>
      <c r="V219" s="23">
        <f>VLOOKUP(P219,'Customer List'!B:C,2,)</f>
        <v/>
      </c>
      <c r="W219" s="40" t="n"/>
      <c r="X219" s="32" t="n">
        <v>45824</v>
      </c>
      <c r="Y219" s="23">
        <f>IF(X219="", "", X219-N219)</f>
        <v/>
      </c>
      <c r="Z219" s="23">
        <f>IF(N219="", "", TEXT(N219, "dddd"))</f>
        <v/>
      </c>
      <c r="AA219" s="23">
        <f>IF(X219="", "", TEXT(X219, "dddd"))</f>
        <v/>
      </c>
      <c r="AB219" s="23">
        <f>VLOOKUP(U219,'Currency Sheet'!A:C,3,)</f>
        <v/>
      </c>
      <c r="AC219" s="44">
        <f>VLOOKUP(P219,'Customer List'!B:D,3,)</f>
        <v/>
      </c>
    </row>
    <row r="220">
      <c r="A220" s="23">
        <f>A219+1</f>
        <v/>
      </c>
      <c r="B220" s="23" t="inlineStr">
        <is>
          <t>EED116107</t>
        </is>
      </c>
      <c r="C220" s="32" t="n">
        <v>45814</v>
      </c>
      <c r="D220" s="32" t="n">
        <v>45821</v>
      </c>
      <c r="E220" s="51" t="n">
        <v>224.025</v>
      </c>
      <c r="F220" s="51">
        <f>IF(AB220="DOLLAR",E220*88,E220)</f>
        <v/>
      </c>
      <c r="G220" s="62">
        <f>F220*J220</f>
        <v/>
      </c>
      <c r="H220" s="23" t="n">
        <v>104445</v>
      </c>
      <c r="I220" s="23" t="inlineStr">
        <is>
          <t>Brilliant Violet 711™ anti-mouse CD62L Antibody</t>
        </is>
      </c>
      <c r="J220" s="23" t="n">
        <v>1</v>
      </c>
      <c r="K220" s="23" t="n">
        <v>1</v>
      </c>
      <c r="L220" s="23">
        <f>J220-K220</f>
        <v/>
      </c>
      <c r="M220" s="23" t="inlineStr">
        <is>
          <t>T-478/25-26</t>
        </is>
      </c>
      <c r="N220" s="32" t="n">
        <v>45825</v>
      </c>
      <c r="O220" s="62" t="n">
        <v>26419.5</v>
      </c>
      <c r="P220" s="23" t="inlineStr">
        <is>
          <t>ICGEB</t>
        </is>
      </c>
      <c r="Q220" s="23" t="inlineStr">
        <is>
          <t>BY HAND</t>
        </is>
      </c>
      <c r="R220" s="23" t="inlineStr">
        <is>
          <t>PRIYANKA MADAM</t>
        </is>
      </c>
      <c r="S220" s="63" t="n">
        <v>4</v>
      </c>
      <c r="T220" s="39" t="inlineStr">
        <is>
          <t>Priyanka madam (without information) only third copy received</t>
        </is>
      </c>
      <c r="U220" s="23" t="inlineStr">
        <is>
          <t>BioLegend</t>
        </is>
      </c>
      <c r="V220" s="23">
        <f>VLOOKUP(P220,'Customer List'!B:C,2,)</f>
        <v/>
      </c>
      <c r="W220" s="40" t="n"/>
      <c r="X220" s="32" t="n">
        <v>45825</v>
      </c>
      <c r="Y220" s="23">
        <f>IF(X220="", "", X220-N220)</f>
        <v/>
      </c>
      <c r="Z220" s="23">
        <f>IF(N220="", "", TEXT(N220, "dddd"))</f>
        <v/>
      </c>
      <c r="AA220" s="23">
        <f>IF(X220="", "", TEXT(X220, "dddd"))</f>
        <v/>
      </c>
      <c r="AB220" s="23">
        <f>VLOOKUP(U220,'Currency Sheet'!A:C,3,)</f>
        <v/>
      </c>
      <c r="AC220" s="44">
        <f>VLOOKUP(P220,'Customer List'!B:D,3,)</f>
        <v/>
      </c>
    </row>
    <row r="221">
      <c r="A221" s="23">
        <f>A220+1</f>
        <v/>
      </c>
      <c r="B221" s="23" t="inlineStr">
        <is>
          <t>EED116107</t>
        </is>
      </c>
      <c r="C221" s="32" t="n">
        <v>45814</v>
      </c>
      <c r="D221" s="32" t="n">
        <v>45821</v>
      </c>
      <c r="E221" s="51" t="n">
        <v>224</v>
      </c>
      <c r="F221" s="51">
        <f>IF(AB221="DOLLAR",E221*88,E221)</f>
        <v/>
      </c>
      <c r="G221" s="62">
        <f>F221*J221</f>
        <v/>
      </c>
      <c r="H221" s="23" t="n">
        <v>118904</v>
      </c>
      <c r="I221" s="23" t="inlineStr">
        <is>
          <t>PE anti-mouse FOXP3 Recombinant Antibody</t>
        </is>
      </c>
      <c r="J221" s="23" t="n">
        <v>1</v>
      </c>
      <c r="K221" s="23" t="n">
        <v>1</v>
      </c>
      <c r="L221" s="23">
        <f>J221-K221</f>
        <v/>
      </c>
      <c r="M221" s="23" t="inlineStr">
        <is>
          <t>T-445/25-26</t>
        </is>
      </c>
      <c r="N221" s="32" t="n">
        <v>45822</v>
      </c>
      <c r="O221" s="62" t="n">
        <v>30752</v>
      </c>
      <c r="P221" s="23" t="inlineStr">
        <is>
          <t>RG SONS</t>
        </is>
      </c>
      <c r="Q221" s="23" t="n"/>
      <c r="R221" s="23" t="n"/>
      <c r="S221" s="63" t="n">
        <v>4</v>
      </c>
      <c r="T221" s="39" t="n"/>
      <c r="U221" s="23" t="inlineStr">
        <is>
          <t>BioLegend</t>
        </is>
      </c>
      <c r="V221" s="23">
        <f>VLOOKUP(P221,'Customer List'!B:C,2,)</f>
        <v/>
      </c>
      <c r="W221" s="40" t="n"/>
      <c r="X221" s="32">
        <f>IF(OR(R221 = "PRIYANKA MADAM", R221 = "DEEPAK", R221 = "PORTER"),N221,"")</f>
        <v/>
      </c>
      <c r="Y221" s="23">
        <f>IF(X221="", "", X221-N221)</f>
        <v/>
      </c>
      <c r="Z221" s="23">
        <f>IF(N221="", "", TEXT(N221, "dddd"))</f>
        <v/>
      </c>
      <c r="AA221" s="23">
        <f>IF(X221="", "", TEXT(X221, "dddd"))</f>
        <v/>
      </c>
      <c r="AB221" s="23">
        <f>VLOOKUP(U221,'Currency Sheet'!A:C,3,)</f>
        <v/>
      </c>
      <c r="AC221" s="44">
        <f>VLOOKUP(P221,'Customer List'!B:D,3,)</f>
        <v/>
      </c>
    </row>
    <row r="222">
      <c r="A222" s="23">
        <f>A221+1</f>
        <v/>
      </c>
      <c r="B222" s="23" t="inlineStr">
        <is>
          <t>EED116107</t>
        </is>
      </c>
      <c r="C222" s="32" t="n">
        <v>45814</v>
      </c>
      <c r="D222" s="32" t="n">
        <v>45821</v>
      </c>
      <c r="E222" s="51" t="n">
        <v>119.7</v>
      </c>
      <c r="F222" s="51">
        <f>IF(AB222="DOLLAR",E222*88,E222)</f>
        <v/>
      </c>
      <c r="G222" s="62">
        <f>F222*J222</f>
        <v/>
      </c>
      <c r="H222" s="23" t="n">
        <v>127525</v>
      </c>
      <c r="I222" s="23" t="inlineStr">
        <is>
          <t>APC/Cyanine7 anti-mouse CD47 Antibody</t>
        </is>
      </c>
      <c r="J222" s="23" t="n">
        <v>1</v>
      </c>
      <c r="K222" s="23" t="n">
        <v>1</v>
      </c>
      <c r="L222" s="23">
        <f>J222-K222</f>
        <v/>
      </c>
      <c r="M222" s="23" t="inlineStr">
        <is>
          <t>T-501/25-26</t>
        </is>
      </c>
      <c r="N222" s="32" t="n">
        <v>45829</v>
      </c>
      <c r="O222" s="62" t="n">
        <v>18553.5</v>
      </c>
      <c r="P222" s="23" t="inlineStr">
        <is>
          <t>IISER BHOPAL</t>
        </is>
      </c>
      <c r="Q222" s="23" t="n">
        <v>58152285520</v>
      </c>
      <c r="R222" s="23" t="inlineStr">
        <is>
          <t>Delivered</t>
        </is>
      </c>
      <c r="S222" s="63" t="n">
        <v>4</v>
      </c>
      <c r="T222" s="39" t="n"/>
      <c r="U222" s="23" t="inlineStr">
        <is>
          <t>BioLegend</t>
        </is>
      </c>
      <c r="V222" s="23">
        <f>VLOOKUP(P222,'Customer List'!B:C,2,)</f>
        <v/>
      </c>
      <c r="W222" s="40" t="n"/>
      <c r="X222" s="32" t="n">
        <v>45832</v>
      </c>
      <c r="Y222" s="23">
        <f>IF(X222="", "", X222-N222)</f>
        <v/>
      </c>
      <c r="Z222" s="23">
        <f>IF(N222="", "", TEXT(N222, "dddd"))</f>
        <v/>
      </c>
      <c r="AA222" s="23">
        <f>IF(X222="", "", TEXT(X222, "dddd"))</f>
        <v/>
      </c>
      <c r="AB222" s="23">
        <f>VLOOKUP(U222,'Currency Sheet'!A:C,3,)</f>
        <v/>
      </c>
      <c r="AC222" s="44">
        <f>VLOOKUP(P222,'Customer List'!B:D,3,)</f>
        <v/>
      </c>
    </row>
    <row r="223">
      <c r="A223" s="23">
        <f>A222+1</f>
        <v/>
      </c>
      <c r="B223" s="23" t="inlineStr">
        <is>
          <t>EED116107</t>
        </is>
      </c>
      <c r="C223" s="32" t="n">
        <v>45814</v>
      </c>
      <c r="D223" s="32" t="n">
        <v>45821</v>
      </c>
      <c r="E223" s="51" t="n">
        <v>283.5</v>
      </c>
      <c r="F223" s="51">
        <f>IF(AB223="DOLLAR",E223*88,E223)</f>
        <v/>
      </c>
      <c r="G223" s="62">
        <f>F223*J223</f>
        <v/>
      </c>
      <c r="H223" s="23" t="n">
        <v>129822</v>
      </c>
      <c r="I223" s="23" t="inlineStr">
        <is>
          <t xml:space="preserve">PE/Dazzle™ 594 anti-mouse CD196 </t>
        </is>
      </c>
      <c r="J223" s="23" t="n">
        <v>1</v>
      </c>
      <c r="K223" s="23" t="n">
        <v>1</v>
      </c>
      <c r="L223" s="23">
        <f>J223-K223</f>
        <v/>
      </c>
      <c r="M223" s="23" t="inlineStr">
        <is>
          <t>T-476/25-26</t>
        </is>
      </c>
      <c r="N223" s="32" t="n">
        <v>45825</v>
      </c>
      <c r="O223" s="62" t="n">
        <v>56497.5</v>
      </c>
      <c r="P223" s="23" t="inlineStr">
        <is>
          <t>Aiims</t>
        </is>
      </c>
      <c r="Q223" s="23" t="inlineStr">
        <is>
          <t>BY HAND</t>
        </is>
      </c>
      <c r="R223" s="23" t="inlineStr">
        <is>
          <t>PRIYANKA MADAM</t>
        </is>
      </c>
      <c r="S223" s="63" t="n">
        <v>4</v>
      </c>
      <c r="T223" s="39" t="inlineStr">
        <is>
          <t>Priyanka madam (without information) only third copy received</t>
        </is>
      </c>
      <c r="U223" s="23" t="inlineStr">
        <is>
          <t>BioLegend</t>
        </is>
      </c>
      <c r="V223" s="23">
        <f>VLOOKUP(P223,'Customer List'!B:C,2,)</f>
        <v/>
      </c>
      <c r="W223" s="40" t="n"/>
      <c r="X223" s="32" t="n">
        <v>45825</v>
      </c>
      <c r="Y223" s="23">
        <f>IF(X223="", "", X223-N223)</f>
        <v/>
      </c>
      <c r="Z223" s="23">
        <f>IF(N223="", "", TEXT(N223, "dddd"))</f>
        <v/>
      </c>
      <c r="AA223" s="23">
        <f>IF(X223="", "", TEXT(X223, "dddd"))</f>
        <v/>
      </c>
      <c r="AB223" s="23">
        <f>VLOOKUP(U223,'Currency Sheet'!A:C,3,)</f>
        <v/>
      </c>
      <c r="AC223" s="44">
        <f>VLOOKUP(P223,'Customer List'!B:D,3,)</f>
        <v/>
      </c>
    </row>
    <row r="224">
      <c r="A224" s="23">
        <f>A223+1</f>
        <v/>
      </c>
      <c r="B224" s="23" t="inlineStr">
        <is>
          <t>EED116107</t>
        </is>
      </c>
      <c r="C224" s="32" t="n">
        <v>45814</v>
      </c>
      <c r="D224" s="32" t="n">
        <v>45821</v>
      </c>
      <c r="E224" s="51" t="n">
        <v>74.2</v>
      </c>
      <c r="F224" s="51">
        <f>IF(AB224="DOLLAR",E224*88,E224)</f>
        <v/>
      </c>
      <c r="G224" s="62">
        <f>F224*J224</f>
        <v/>
      </c>
      <c r="H224" s="23" t="n">
        <v>163002</v>
      </c>
      <c r="I224" s="23" t="inlineStr">
        <is>
          <t>Purified anti-mouse CD36 Antibody</t>
        </is>
      </c>
      <c r="J224" s="23" t="n">
        <v>1</v>
      </c>
      <c r="K224" s="23" t="n">
        <v>1</v>
      </c>
      <c r="L224" s="23">
        <f>J224-K224</f>
        <v/>
      </c>
      <c r="M224" s="23" t="inlineStr">
        <is>
          <t>T-439/25-26</t>
        </is>
      </c>
      <c r="N224" s="32" t="n">
        <v>45822</v>
      </c>
      <c r="O224" s="62" t="n">
        <v>11865</v>
      </c>
      <c r="P224" s="23" t="inlineStr">
        <is>
          <t>M BIOTECH</t>
        </is>
      </c>
      <c r="Q224" s="23" t="n"/>
      <c r="R224" s="23" t="n"/>
      <c r="S224" s="63" t="n">
        <v>4</v>
      </c>
      <c r="T224" s="39" t="n"/>
      <c r="U224" s="23" t="inlineStr">
        <is>
          <t>BioLegend</t>
        </is>
      </c>
      <c r="V224" s="23">
        <f>VLOOKUP(P224,'Customer List'!B:C,2,)</f>
        <v/>
      </c>
      <c r="W224" s="40" t="n"/>
      <c r="X224" s="32">
        <f>IF(OR(R224 = "PRIYANKA MADAM", R224 = "DEEPAK", R224 = "PORTER"),N224,"")</f>
        <v/>
      </c>
      <c r="Y224" s="23">
        <f>IF(X224="", "", X224-N224)</f>
        <v/>
      </c>
      <c r="Z224" s="23">
        <f>IF(N224="", "", TEXT(N224, "dddd"))</f>
        <v/>
      </c>
      <c r="AA224" s="23">
        <f>IF(X224="", "", TEXT(X224, "dddd"))</f>
        <v/>
      </c>
      <c r="AB224" s="23">
        <f>VLOOKUP(U224,'Currency Sheet'!A:C,3,)</f>
        <v/>
      </c>
      <c r="AC224" s="44">
        <f>VLOOKUP(P224,'Customer List'!B:D,3,)</f>
        <v/>
      </c>
    </row>
    <row r="225">
      <c r="A225" s="23">
        <f>A224+1</f>
        <v/>
      </c>
      <c r="B225" s="23" t="inlineStr">
        <is>
          <t>EED116107</t>
        </is>
      </c>
      <c r="C225" s="32" t="n">
        <v>45814</v>
      </c>
      <c r="D225" s="32" t="n">
        <v>45821</v>
      </c>
      <c r="E225" s="51" t="n">
        <v>184.8</v>
      </c>
      <c r="F225" s="51">
        <f>IF(AB225="DOLLAR",E225*88,E225)</f>
        <v/>
      </c>
      <c r="G225" s="62">
        <f>F225*J225</f>
        <v/>
      </c>
      <c r="H225" s="23" t="n">
        <v>300431</v>
      </c>
      <c r="I225" s="23" t="inlineStr">
        <is>
          <t>Pacific Blue™ anti-human CD3 Antibody</t>
        </is>
      </c>
      <c r="J225" s="23" t="n">
        <v>1</v>
      </c>
      <c r="K225" s="23" t="n">
        <v>1</v>
      </c>
      <c r="L225" s="23">
        <f>J225-K225</f>
        <v/>
      </c>
      <c r="M225" s="23" t="inlineStr">
        <is>
          <t>T-455/25-26</t>
        </is>
      </c>
      <c r="N225" s="32" t="n">
        <v>45824</v>
      </c>
      <c r="O225" s="62" t="n">
        <v>29462.4</v>
      </c>
      <c r="P225" s="23" t="inlineStr">
        <is>
          <t>IMMUNITAS BIO</t>
        </is>
      </c>
      <c r="Q225" s="23" t="n"/>
      <c r="R225" s="23" t="n"/>
      <c r="S225" s="63" t="n">
        <v>4</v>
      </c>
      <c r="T225" s="39" t="n"/>
      <c r="U225" s="23" t="inlineStr">
        <is>
          <t>BioLegend</t>
        </is>
      </c>
      <c r="V225" s="23">
        <f>VLOOKUP(P225,'Customer List'!B:C,2,)</f>
        <v/>
      </c>
      <c r="W225" s="40" t="n"/>
      <c r="X225" s="32">
        <f>IF(OR(R225 = "PRIYANKA MADAM", R225 = "DEEPAK", R225 = "PORTER"),N225,"")</f>
        <v/>
      </c>
      <c r="Y225" s="23">
        <f>IF(X225="", "", X225-N225)</f>
        <v/>
      </c>
      <c r="Z225" s="23">
        <f>IF(N225="", "", TEXT(N225, "dddd"))</f>
        <v/>
      </c>
      <c r="AA225" s="23">
        <f>IF(X225="", "", TEXT(X225, "dddd"))</f>
        <v/>
      </c>
      <c r="AB225" s="23">
        <f>VLOOKUP(U225,'Currency Sheet'!A:C,3,)</f>
        <v/>
      </c>
      <c r="AC225" s="44">
        <f>VLOOKUP(P225,'Customer List'!B:D,3,)</f>
        <v/>
      </c>
    </row>
    <row r="226">
      <c r="A226" s="23">
        <f>A225+1</f>
        <v/>
      </c>
      <c r="B226" s="23" t="inlineStr">
        <is>
          <t>EED116107</t>
        </is>
      </c>
      <c r="C226" s="32" t="n">
        <v>45814</v>
      </c>
      <c r="D226" s="32" t="n">
        <v>45821</v>
      </c>
      <c r="E226" s="51" t="n">
        <v>318</v>
      </c>
      <c r="F226" s="51">
        <f>IF(AB226="DOLLAR",E226*88,E226)</f>
        <v/>
      </c>
      <c r="G226" s="62">
        <f>F226*J226</f>
        <v/>
      </c>
      <c r="H226" s="23" t="n">
        <v>300546</v>
      </c>
      <c r="I226" s="23" t="inlineStr">
        <is>
          <t>Brilliant Violet 510™ anti-human CD4 Antibody</t>
        </is>
      </c>
      <c r="J226" s="23" t="n">
        <v>1</v>
      </c>
      <c r="K226" s="23" t="n">
        <v>1</v>
      </c>
      <c r="L226" s="23">
        <f>J226-K226</f>
        <v/>
      </c>
      <c r="M226" s="23" t="inlineStr">
        <is>
          <t>T-455/25-26</t>
        </is>
      </c>
      <c r="N226" s="32" t="n">
        <v>45824</v>
      </c>
      <c r="O226" s="62" t="n">
        <v>47318.4</v>
      </c>
      <c r="P226" s="23" t="inlineStr">
        <is>
          <t>IMMUNITAS BIO</t>
        </is>
      </c>
      <c r="Q226" s="23" t="n"/>
      <c r="R226" s="23" t="n"/>
      <c r="S226" s="63" t="n">
        <v>4</v>
      </c>
      <c r="T226" s="39" t="n"/>
      <c r="U226" s="23" t="inlineStr">
        <is>
          <t>BioLegend</t>
        </is>
      </c>
      <c r="V226" s="23">
        <f>VLOOKUP(P226,'Customer List'!B:C,2,)</f>
        <v/>
      </c>
      <c r="W226" s="40" t="n"/>
      <c r="X226" s="32">
        <f>IF(OR(R226 = "PRIYANKA MADAM", R226 = "DEEPAK", R226 = "PORTER"),N226,"")</f>
        <v/>
      </c>
      <c r="Y226" s="23">
        <f>IF(X226="", "", X226-N226)</f>
        <v/>
      </c>
      <c r="Z226" s="23">
        <f>IF(N226="", "", TEXT(N226, "dddd"))</f>
        <v/>
      </c>
      <c r="AA226" s="23">
        <f>IF(X226="", "", TEXT(X226, "dddd"))</f>
        <v/>
      </c>
      <c r="AB226" s="23">
        <f>VLOOKUP(U226,'Currency Sheet'!A:C,3,)</f>
        <v/>
      </c>
      <c r="AC226" s="44">
        <f>VLOOKUP(P226,'Customer List'!B:D,3,)</f>
        <v/>
      </c>
    </row>
    <row r="227">
      <c r="A227" s="23">
        <f>A226+1</f>
        <v/>
      </c>
      <c r="B227" s="23" t="inlineStr">
        <is>
          <t>EED116107</t>
        </is>
      </c>
      <c r="C227" s="32" t="n">
        <v>45814</v>
      </c>
      <c r="D227" s="32" t="n">
        <v>45821</v>
      </c>
      <c r="E227" s="51" t="n">
        <v>297</v>
      </c>
      <c r="F227" s="51">
        <f>IF(AB227="DOLLAR",E227*88,E227)</f>
        <v/>
      </c>
      <c r="G227" s="62">
        <f>F227*J227</f>
        <v/>
      </c>
      <c r="H227" s="23" t="n">
        <v>301046</v>
      </c>
      <c r="I227" s="23" t="inlineStr">
        <is>
          <t>Brilliant Violet 785™ anti-human CD8a Antibody</t>
        </is>
      </c>
      <c r="J227" s="23" t="n">
        <v>1</v>
      </c>
      <c r="K227" s="23" t="n">
        <v>1</v>
      </c>
      <c r="L227" s="23">
        <f>J227-K227</f>
        <v/>
      </c>
      <c r="M227" s="23" t="inlineStr">
        <is>
          <t>T-455/25-26</t>
        </is>
      </c>
      <c r="N227" s="32" t="n">
        <v>45824</v>
      </c>
      <c r="O227" s="62" t="n">
        <v>44193.6</v>
      </c>
      <c r="P227" s="23" t="inlineStr">
        <is>
          <t>IMMUNITAS BIO</t>
        </is>
      </c>
      <c r="Q227" s="23" t="n"/>
      <c r="R227" s="23" t="n"/>
      <c r="S227" s="63" t="n">
        <v>4</v>
      </c>
      <c r="T227" s="39" t="n"/>
      <c r="U227" s="23" t="inlineStr">
        <is>
          <t>BioLegend</t>
        </is>
      </c>
      <c r="V227" s="23">
        <f>VLOOKUP(P227,'Customer List'!B:C,2,)</f>
        <v/>
      </c>
      <c r="W227" s="40" t="n"/>
      <c r="X227" s="32">
        <f>IF(OR(R227 = "PRIYANKA MADAM", R227 = "DEEPAK", R227 = "PORTER"),N227,"")</f>
        <v/>
      </c>
      <c r="Y227" s="23">
        <f>IF(X227="", "", X227-N227)</f>
        <v/>
      </c>
      <c r="Z227" s="23">
        <f>IF(N227="", "", TEXT(N227, "dddd"))</f>
        <v/>
      </c>
      <c r="AA227" s="23">
        <f>IF(X227="", "", TEXT(X227, "dddd"))</f>
        <v/>
      </c>
      <c r="AB227" s="23">
        <f>VLOOKUP(U227,'Currency Sheet'!A:C,3,)</f>
        <v/>
      </c>
      <c r="AC227" s="44">
        <f>VLOOKUP(P227,'Customer List'!B:D,3,)</f>
        <v/>
      </c>
    </row>
    <row r="228">
      <c r="A228" s="23">
        <f>A227+1</f>
        <v/>
      </c>
      <c r="B228" s="23" t="inlineStr">
        <is>
          <t>EED116107</t>
        </is>
      </c>
      <c r="C228" s="32" t="n">
        <v>45814</v>
      </c>
      <c r="D228" s="32" t="n">
        <v>45821</v>
      </c>
      <c r="E228" s="51" t="n">
        <v>326.25</v>
      </c>
      <c r="F228" s="51">
        <f>IF(AB228="DOLLAR",E228*88,E228)</f>
        <v/>
      </c>
      <c r="G228" s="62">
        <f>F228*J228</f>
        <v/>
      </c>
      <c r="H228" s="23" t="n">
        <v>301334</v>
      </c>
      <c r="I228" s="23" t="inlineStr">
        <is>
          <t>Brilliant Violet 510™ anti-human CD11b Antibody</t>
        </is>
      </c>
      <c r="J228" s="23" t="n">
        <v>1</v>
      </c>
      <c r="K228" s="23" t="n">
        <v>1</v>
      </c>
      <c r="L228" s="23">
        <f>J228-K228</f>
        <v/>
      </c>
      <c r="M228" s="23" t="inlineStr">
        <is>
          <t>T-532/25-26</t>
        </is>
      </c>
      <c r="N228" s="32" t="n">
        <v>45833</v>
      </c>
      <c r="O228" s="62" t="n">
        <v>47197.5</v>
      </c>
      <c r="P228" s="23" t="inlineStr">
        <is>
          <t>AMRITA</t>
        </is>
      </c>
      <c r="Q228" s="23" t="inlineStr">
        <is>
          <t>BY HAND</t>
        </is>
      </c>
      <c r="R228" s="23" t="inlineStr">
        <is>
          <t>PRIYANKA MADAM</t>
        </is>
      </c>
      <c r="S228" s="63" t="n">
        <v>4</v>
      </c>
      <c r="T228" s="39" t="n"/>
      <c r="U228" s="23" t="inlineStr">
        <is>
          <t>BioLegend</t>
        </is>
      </c>
      <c r="V228" s="23">
        <f>VLOOKUP(P228,'Customer List'!B:C,2,)</f>
        <v/>
      </c>
      <c r="W228" s="40" t="n"/>
      <c r="X228" s="32" t="n">
        <v>45833</v>
      </c>
      <c r="Y228" s="23">
        <f>IF(X228="", "", X228-N228)</f>
        <v/>
      </c>
      <c r="Z228" s="23">
        <f>IF(N228="", "", TEXT(N228, "dddd"))</f>
        <v/>
      </c>
      <c r="AA228" s="23">
        <f>IF(X228="", "", TEXT(X228, "dddd"))</f>
        <v/>
      </c>
      <c r="AB228" s="23">
        <f>VLOOKUP(U228,'Currency Sheet'!A:C,3,)</f>
        <v/>
      </c>
      <c r="AC228" s="44">
        <f>VLOOKUP(P228,'Customer List'!B:D,3,)</f>
        <v/>
      </c>
    </row>
    <row r="229">
      <c r="A229" s="23">
        <f>A228+1</f>
        <v/>
      </c>
      <c r="B229" s="23" t="inlineStr">
        <is>
          <t>EED116107</t>
        </is>
      </c>
      <c r="C229" s="32" t="n">
        <v>45814</v>
      </c>
      <c r="D229" s="32" t="n">
        <v>45821</v>
      </c>
      <c r="E229" s="51" t="n">
        <v>321.75</v>
      </c>
      <c r="F229" s="51">
        <f>IF(AB229="DOLLAR",E229*88,E229)</f>
        <v/>
      </c>
      <c r="G229" s="62">
        <f>F229*J229</f>
        <v/>
      </c>
      <c r="H229" s="23" t="n">
        <v>301344</v>
      </c>
      <c r="I229" s="23" t="inlineStr">
        <is>
          <t>Brilliant Violet 711™ anti-human CD11b Antibody</t>
        </is>
      </c>
      <c r="J229" s="23" t="n">
        <v>2</v>
      </c>
      <c r="K229" s="23" t="n">
        <v>2</v>
      </c>
      <c r="L229" s="23">
        <f>J229-K229</f>
        <v/>
      </c>
      <c r="M229" s="23" t="inlineStr">
        <is>
          <t>T-453/25-26</t>
        </is>
      </c>
      <c r="N229" s="32" t="n">
        <v>45824</v>
      </c>
      <c r="O229" s="62" t="n">
        <v>86444</v>
      </c>
      <c r="P229" s="23" t="inlineStr">
        <is>
          <t>NEUBERG</t>
        </is>
      </c>
      <c r="Q229" s="23" t="n"/>
      <c r="R229" s="23" t="n"/>
      <c r="S229" s="63" t="n">
        <v>4</v>
      </c>
      <c r="T229" s="39" t="n"/>
      <c r="U229" s="23" t="inlineStr">
        <is>
          <t>BioLegend</t>
        </is>
      </c>
      <c r="V229" s="23">
        <f>VLOOKUP(P229,'Customer List'!B:C,2,)</f>
        <v/>
      </c>
      <c r="W229" s="40" t="n"/>
      <c r="X229" s="32">
        <f>IF(OR(R229 = "PRIYANKA MADAM", R229 = "DEEPAK", R229 = "PORTER"),N229,"")</f>
        <v/>
      </c>
      <c r="Y229" s="23">
        <f>IF(X229="", "", X229-N229)</f>
        <v/>
      </c>
      <c r="Z229" s="23">
        <f>IF(N229="", "", TEXT(N229, "dddd"))</f>
        <v/>
      </c>
      <c r="AA229" s="23">
        <f>IF(X229="", "", TEXT(X229, "dddd"))</f>
        <v/>
      </c>
      <c r="AB229" s="23">
        <f>VLOOKUP(U229,'Currency Sheet'!A:C,3,)</f>
        <v/>
      </c>
      <c r="AC229" s="44">
        <f>VLOOKUP(P229,'Customer List'!B:D,3,)</f>
        <v/>
      </c>
    </row>
    <row r="230">
      <c r="A230" s="23">
        <f>A229+1</f>
        <v/>
      </c>
      <c r="B230" s="23" t="inlineStr">
        <is>
          <t>EED116107</t>
        </is>
      </c>
      <c r="C230" s="32" t="n">
        <v>45814</v>
      </c>
      <c r="D230" s="32" t="n">
        <v>45821</v>
      </c>
      <c r="E230" s="51" t="n">
        <v>94.5</v>
      </c>
      <c r="F230" s="51">
        <f>IF(AB230="DOLLAR",E230*88,E230)</f>
        <v/>
      </c>
      <c r="G230" s="62">
        <f>F230*J230</f>
        <v/>
      </c>
      <c r="H230" s="23" t="n">
        <v>301808</v>
      </c>
      <c r="I230" s="23" t="inlineStr">
        <is>
          <t>APC anti-human CD14 Antibody</t>
        </is>
      </c>
      <c r="J230" s="23" t="n">
        <v>1</v>
      </c>
      <c r="K230" s="23" t="n">
        <v>1</v>
      </c>
      <c r="L230" s="23">
        <f>J230-K230</f>
        <v/>
      </c>
      <c r="M230" s="23" t="inlineStr">
        <is>
          <t>T-532/25-26</t>
        </is>
      </c>
      <c r="N230" s="32" t="n">
        <v>45833</v>
      </c>
      <c r="O230" s="62" t="n">
        <v>14647.5</v>
      </c>
      <c r="P230" s="23" t="inlineStr">
        <is>
          <t>AMRITA</t>
        </is>
      </c>
      <c r="Q230" s="23" t="inlineStr">
        <is>
          <t>BY HAND</t>
        </is>
      </c>
      <c r="R230" s="23" t="inlineStr">
        <is>
          <t>PRIYANKA MADAM</t>
        </is>
      </c>
      <c r="S230" s="63" t="n">
        <v>4</v>
      </c>
      <c r="T230" s="39" t="n"/>
      <c r="U230" s="23" t="inlineStr">
        <is>
          <t>BioLegend</t>
        </is>
      </c>
      <c r="V230" s="23">
        <f>VLOOKUP(P230,'Customer List'!B:C,2,)</f>
        <v/>
      </c>
      <c r="W230" s="40" t="n"/>
      <c r="X230" s="32" t="n">
        <v>45833</v>
      </c>
      <c r="Y230" s="23">
        <f>IF(X230="", "", X230-N230)</f>
        <v/>
      </c>
      <c r="Z230" s="23">
        <f>IF(N230="", "", TEXT(N230, "dddd"))</f>
        <v/>
      </c>
      <c r="AA230" s="23">
        <f>IF(X230="", "", TEXT(X230, "dddd"))</f>
        <v/>
      </c>
      <c r="AB230" s="23">
        <f>VLOOKUP(U230,'Currency Sheet'!A:C,3,)</f>
        <v/>
      </c>
      <c r="AC230" s="44">
        <f>VLOOKUP(P230,'Customer List'!B:D,3,)</f>
        <v/>
      </c>
    </row>
    <row r="231">
      <c r="A231" s="23">
        <f>A230+1</f>
        <v/>
      </c>
      <c r="B231" s="23" t="inlineStr">
        <is>
          <t>EED116107</t>
        </is>
      </c>
      <c r="C231" s="32" t="n">
        <v>45814</v>
      </c>
      <c r="D231" s="32" t="n">
        <v>45821</v>
      </c>
      <c r="E231" s="51" t="n">
        <v>204.4</v>
      </c>
      <c r="F231" s="51">
        <f>IF(AB231="DOLLAR",E231*88,E231)</f>
        <v/>
      </c>
      <c r="G231" s="62">
        <f>F231*J231</f>
        <v/>
      </c>
      <c r="H231" s="23" t="n">
        <v>301814</v>
      </c>
      <c r="I231" s="23" t="inlineStr">
        <is>
          <t>PE/Cyanine7 anti-human CD14 Antibody</t>
        </is>
      </c>
      <c r="J231" s="23" t="n">
        <v>1</v>
      </c>
      <c r="K231" s="23" t="n">
        <v>1</v>
      </c>
      <c r="L231" s="23">
        <f>J231-K231</f>
        <v/>
      </c>
      <c r="M231" s="23" t="inlineStr">
        <is>
          <t>T-455/25-26</t>
        </is>
      </c>
      <c r="N231" s="32" t="n">
        <v>45824</v>
      </c>
      <c r="O231" s="62" t="n">
        <v>32587.2</v>
      </c>
      <c r="P231" s="23" t="inlineStr">
        <is>
          <t>IMMUNITAS BIO</t>
        </is>
      </c>
      <c r="Q231" s="23" t="n"/>
      <c r="R231" s="23" t="n"/>
      <c r="S231" s="63" t="n">
        <v>4</v>
      </c>
      <c r="T231" s="39" t="n"/>
      <c r="U231" s="23" t="inlineStr">
        <is>
          <t>BioLegend</t>
        </is>
      </c>
      <c r="V231" s="23">
        <f>VLOOKUP(P231,'Customer List'!B:C,2,)</f>
        <v/>
      </c>
      <c r="W231" s="40" t="n"/>
      <c r="X231" s="32">
        <f>IF(OR(R231 = "PRIYANKA MADAM", R231 = "DEEPAK", R231 = "PORTER"),N231,"")</f>
        <v/>
      </c>
      <c r="Y231" s="23">
        <f>IF(X231="", "", X231-N231)</f>
        <v/>
      </c>
      <c r="Z231" s="23">
        <f>IF(N231="", "", TEXT(N231, "dddd"))</f>
        <v/>
      </c>
      <c r="AA231" s="23">
        <f>IF(X231="", "", TEXT(X231, "dddd"))</f>
        <v/>
      </c>
      <c r="AB231" s="23">
        <f>VLOOKUP(U231,'Currency Sheet'!A:C,3,)</f>
        <v/>
      </c>
      <c r="AC231" s="44">
        <f>VLOOKUP(P231,'Customer List'!B:D,3,)</f>
        <v/>
      </c>
    </row>
    <row r="232">
      <c r="A232" s="23">
        <f>A231+1</f>
        <v/>
      </c>
      <c r="B232" s="23" t="inlineStr">
        <is>
          <t>EED116107</t>
        </is>
      </c>
      <c r="C232" s="32" t="n">
        <v>45814</v>
      </c>
      <c r="D232" s="32" t="n">
        <v>45821</v>
      </c>
      <c r="E232" s="51" t="n">
        <v>326.25</v>
      </c>
      <c r="F232" s="51">
        <f>IF(AB232="DOLLAR",E232*88,E232)</f>
        <v/>
      </c>
      <c r="G232" s="62">
        <f>F232*J232</f>
        <v/>
      </c>
      <c r="H232" s="23" t="n">
        <v>302044</v>
      </c>
      <c r="I232" s="23" t="inlineStr">
        <is>
          <t>Brilliant Violet 711™ anti-human CD16 Antibody</t>
        </is>
      </c>
      <c r="J232" s="23" t="n">
        <v>1</v>
      </c>
      <c r="K232" s="23" t="n">
        <v>1</v>
      </c>
      <c r="L232" s="23">
        <f>J232-K232</f>
        <v/>
      </c>
      <c r="M232" s="23" t="inlineStr">
        <is>
          <t>T-532/25-26</t>
        </is>
      </c>
      <c r="N232" s="32" t="n">
        <v>45833</v>
      </c>
      <c r="O232" s="62" t="n">
        <v>47197.5</v>
      </c>
      <c r="P232" s="23" t="inlineStr">
        <is>
          <t>AMRITA</t>
        </is>
      </c>
      <c r="Q232" s="23" t="inlineStr">
        <is>
          <t>BY HAND</t>
        </is>
      </c>
      <c r="R232" s="23" t="inlineStr">
        <is>
          <t>PRIYANKA MADAM</t>
        </is>
      </c>
      <c r="S232" s="63" t="n">
        <v>4</v>
      </c>
      <c r="T232" s="39" t="n"/>
      <c r="U232" s="23" t="inlineStr">
        <is>
          <t>BioLegend</t>
        </is>
      </c>
      <c r="V232" s="23">
        <f>VLOOKUP(P232,'Customer List'!B:C,2,)</f>
        <v/>
      </c>
      <c r="W232" s="40" t="n"/>
      <c r="X232" s="32" t="n">
        <v>45833</v>
      </c>
      <c r="Y232" s="23">
        <f>IF(X232="", "", X232-N232)</f>
        <v/>
      </c>
      <c r="Z232" s="23">
        <f>IF(N232="", "", TEXT(N232, "dddd"))</f>
        <v/>
      </c>
      <c r="AA232" s="23">
        <f>IF(X232="", "", TEXT(X232, "dddd"))</f>
        <v/>
      </c>
      <c r="AB232" s="23">
        <f>VLOOKUP(U232,'Currency Sheet'!A:C,3,)</f>
        <v/>
      </c>
      <c r="AC232" s="44">
        <f>VLOOKUP(P232,'Customer List'!B:D,3,)</f>
        <v/>
      </c>
    </row>
    <row r="233">
      <c r="A233" s="23">
        <f>A232+1</f>
        <v/>
      </c>
      <c r="B233" s="23" t="inlineStr">
        <is>
          <t>EED116107</t>
        </is>
      </c>
      <c r="C233" s="32" t="n">
        <v>45814</v>
      </c>
      <c r="D233" s="32" t="n">
        <v>45821</v>
      </c>
      <c r="E233" s="51" t="n">
        <v>160.3</v>
      </c>
      <c r="F233" s="51">
        <f>IF(AB233="DOLLAR",E233*88,E233)</f>
        <v/>
      </c>
      <c r="G233" s="62">
        <f>F233*J233</f>
        <v/>
      </c>
      <c r="H233" s="23" t="n">
        <v>302106</v>
      </c>
      <c r="I233" s="23" t="inlineStr">
        <is>
          <t>FITC anti-human CD18 Antibody</t>
        </is>
      </c>
      <c r="J233" s="23" t="n">
        <v>1</v>
      </c>
      <c r="K233" s="23" t="n">
        <v>1</v>
      </c>
      <c r="L233" s="23">
        <f>J233-K233</f>
        <v/>
      </c>
      <c r="M233" s="23" t="inlineStr">
        <is>
          <t>T-457/25-26</t>
        </is>
      </c>
      <c r="N233" s="32" t="n">
        <v>45824</v>
      </c>
      <c r="O233" s="62" t="n">
        <v>25556.4</v>
      </c>
      <c r="P233" s="23" t="inlineStr">
        <is>
          <t>BIOGENIX</t>
        </is>
      </c>
      <c r="Q233" s="23" t="n"/>
      <c r="R233" s="23" t="n"/>
      <c r="S233" s="63" t="n">
        <v>4</v>
      </c>
      <c r="T233" s="39" t="n"/>
      <c r="U233" s="23" t="inlineStr">
        <is>
          <t>BioLegend</t>
        </is>
      </c>
      <c r="V233" s="23">
        <f>VLOOKUP(P233,'Customer List'!B:C,2,)</f>
        <v/>
      </c>
      <c r="W233" s="40" t="n"/>
      <c r="X233" s="32">
        <f>IF(OR(R233 = "PRIYANKA MADAM", R233 = "DEEPAK", R233 = "PORTER"),N233,"")</f>
        <v/>
      </c>
      <c r="Y233" s="23">
        <f>IF(X233="", "", X233-N233)</f>
        <v/>
      </c>
      <c r="Z233" s="23">
        <f>IF(N233="", "", TEXT(N233, "dddd"))</f>
        <v/>
      </c>
      <c r="AA233" s="23">
        <f>IF(X233="", "", TEXT(X233, "dddd"))</f>
        <v/>
      </c>
      <c r="AB233" s="23">
        <f>VLOOKUP(U233,'Currency Sheet'!A:C,3,)</f>
        <v/>
      </c>
      <c r="AC233" s="44">
        <f>VLOOKUP(P233,'Customer List'!B:D,3,)</f>
        <v/>
      </c>
    </row>
    <row r="234">
      <c r="A234" s="23">
        <f>A233+1</f>
        <v/>
      </c>
      <c r="B234" s="23" t="inlineStr">
        <is>
          <t>EED116107</t>
        </is>
      </c>
      <c r="C234" s="32" t="n">
        <v>45814</v>
      </c>
      <c r="D234" s="32" t="n">
        <v>45821</v>
      </c>
      <c r="E234" s="51" t="n">
        <v>72.09999999999999</v>
      </c>
      <c r="F234" s="51">
        <f>IF(AB234="DOLLAR",E234*88,E234)</f>
        <v/>
      </c>
      <c r="G234" s="62">
        <f>F234*J234</f>
        <v/>
      </c>
      <c r="H234" s="23" t="n">
        <v>302206</v>
      </c>
      <c r="I234" s="23" t="inlineStr">
        <is>
          <t>FITC anti-human CD19 Antibody</t>
        </is>
      </c>
      <c r="J234" s="23" t="n">
        <v>1</v>
      </c>
      <c r="K234" s="23" t="n">
        <v>1</v>
      </c>
      <c r="L234" s="23">
        <f>J234-K234</f>
        <v/>
      </c>
      <c r="M234" s="23" t="inlineStr">
        <is>
          <t>T-532/25-26</t>
        </is>
      </c>
      <c r="N234" s="32" t="n">
        <v>45833</v>
      </c>
      <c r="O234" s="62" t="n">
        <v>11175.5</v>
      </c>
      <c r="P234" s="23" t="inlineStr">
        <is>
          <t>AMRITA</t>
        </is>
      </c>
      <c r="Q234" s="23" t="inlineStr">
        <is>
          <t>BY HAND</t>
        </is>
      </c>
      <c r="R234" s="23" t="inlineStr">
        <is>
          <t>PRIYANKA MADAM</t>
        </is>
      </c>
      <c r="S234" s="63" t="n">
        <v>4</v>
      </c>
      <c r="T234" s="39" t="n"/>
      <c r="U234" s="23" t="inlineStr">
        <is>
          <t>BioLegend</t>
        </is>
      </c>
      <c r="V234" s="23">
        <f>VLOOKUP(P234,'Customer List'!B:C,2,)</f>
        <v/>
      </c>
      <c r="W234" s="40" t="n"/>
      <c r="X234" s="32" t="n">
        <v>45833</v>
      </c>
      <c r="Y234" s="23">
        <f>IF(X234="", "", X234-N234)</f>
        <v/>
      </c>
      <c r="Z234" s="23">
        <f>IF(N234="", "", TEXT(N234, "dddd"))</f>
        <v/>
      </c>
      <c r="AA234" s="23">
        <f>IF(X234="", "", TEXT(X234, "dddd"))</f>
        <v/>
      </c>
      <c r="AB234" s="23">
        <f>VLOOKUP(U234,'Currency Sheet'!A:C,3,)</f>
        <v/>
      </c>
      <c r="AC234" s="44">
        <f>VLOOKUP(P234,'Customer List'!B:D,3,)</f>
        <v/>
      </c>
    </row>
    <row r="235">
      <c r="A235" s="23">
        <f>A234+1</f>
        <v/>
      </c>
      <c r="B235" s="23" t="inlineStr">
        <is>
          <t>EED116107</t>
        </is>
      </c>
      <c r="C235" s="32" t="n">
        <v>45814</v>
      </c>
      <c r="D235" s="32" t="n">
        <v>45821</v>
      </c>
      <c r="E235" s="51" t="n">
        <v>46.2</v>
      </c>
      <c r="F235" s="51">
        <f>IF(AB235="DOLLAR",E235*88,E235)</f>
        <v/>
      </c>
      <c r="G235" s="62">
        <f>F235*J235</f>
        <v/>
      </c>
      <c r="H235" s="23" t="n">
        <v>302208</v>
      </c>
      <c r="I235" s="23" t="inlineStr">
        <is>
          <t>PE anti-human CD19 Antibody</t>
        </is>
      </c>
      <c r="J235" s="23" t="n">
        <v>2</v>
      </c>
      <c r="K235" s="23" t="n">
        <v>2</v>
      </c>
      <c r="L235" s="23">
        <f>J235-K235</f>
        <v/>
      </c>
      <c r="M235" s="23" t="inlineStr">
        <is>
          <t>T-443/25-26</t>
        </is>
      </c>
      <c r="N235" s="32" t="n">
        <v>45822</v>
      </c>
      <c r="O235" s="62" t="n">
        <v>14322</v>
      </c>
      <c r="P235" s="23" t="inlineStr">
        <is>
          <t>MEDLIFE</t>
        </is>
      </c>
      <c r="Q235" s="23" t="n"/>
      <c r="R235" s="23" t="n"/>
      <c r="S235" s="63" t="n">
        <v>4</v>
      </c>
      <c r="T235" s="39" t="n"/>
      <c r="U235" s="23" t="inlineStr">
        <is>
          <t>BioLegend</t>
        </is>
      </c>
      <c r="V235" s="23">
        <f>VLOOKUP(P235,'Customer List'!B:C,2,)</f>
        <v/>
      </c>
      <c r="W235" s="40" t="n"/>
      <c r="X235" s="32">
        <f>IF(OR(R235 = "PRIYANKA MADAM", R235 = "DEEPAK", R235 = "PORTER"),N235,"")</f>
        <v/>
      </c>
      <c r="Y235" s="23">
        <f>IF(X235="", "", X235-N235)</f>
        <v/>
      </c>
      <c r="Z235" s="23">
        <f>IF(N235="", "", TEXT(N235, "dddd"))</f>
        <v/>
      </c>
      <c r="AA235" s="23">
        <f>IF(X235="", "", TEXT(X235, "dddd"))</f>
        <v/>
      </c>
      <c r="AB235" s="23">
        <f>VLOOKUP(U235,'Currency Sheet'!A:C,3,)</f>
        <v/>
      </c>
      <c r="AC235" s="44">
        <f>VLOOKUP(P235,'Customer List'!B:D,3,)</f>
        <v/>
      </c>
    </row>
    <row r="236">
      <c r="A236" s="23">
        <f>A235+1</f>
        <v/>
      </c>
      <c r="B236" s="23" t="inlineStr">
        <is>
          <t>EED116107</t>
        </is>
      </c>
      <c r="C236" s="32" t="n">
        <v>45814</v>
      </c>
      <c r="D236" s="32" t="n">
        <v>45821</v>
      </c>
      <c r="E236" s="51" t="n">
        <v>185.5</v>
      </c>
      <c r="F236" s="51">
        <f>IF(AB236="DOLLAR",E236*88,E236)</f>
        <v/>
      </c>
      <c r="G236" s="62">
        <f>F236*J236</f>
        <v/>
      </c>
      <c r="H236" s="23" t="n">
        <v>302220</v>
      </c>
      <c r="I236" s="23" t="inlineStr">
        <is>
          <t>Alexa Fluor® 647 anti-human CD19 Antibody</t>
        </is>
      </c>
      <c r="J236" s="23" t="n">
        <v>1</v>
      </c>
      <c r="K236" s="23" t="n">
        <v>1</v>
      </c>
      <c r="L236" s="23">
        <f>J236-K236</f>
        <v/>
      </c>
      <c r="M236" s="23" t="inlineStr">
        <is>
          <t>T-455/25-26</t>
        </is>
      </c>
      <c r="N236" s="32" t="n">
        <v>45824</v>
      </c>
      <c r="O236" s="62" t="n">
        <v>29574</v>
      </c>
      <c r="P236" s="23" t="inlineStr">
        <is>
          <t>IMMUNITAS BIO</t>
        </is>
      </c>
      <c r="Q236" s="23" t="n"/>
      <c r="R236" s="23" t="n"/>
      <c r="S236" s="63" t="n">
        <v>4</v>
      </c>
      <c r="T236" s="39" t="n"/>
      <c r="U236" s="23" t="inlineStr">
        <is>
          <t>BioLegend</t>
        </is>
      </c>
      <c r="V236" s="23">
        <f>VLOOKUP(P236,'Customer List'!B:C,2,)</f>
        <v/>
      </c>
      <c r="W236" s="40" t="n"/>
      <c r="X236" s="32">
        <f>IF(OR(R236 = "PRIYANKA MADAM", R236 = "DEEPAK", R236 = "PORTER"),N236,"")</f>
        <v/>
      </c>
      <c r="Y236" s="23">
        <f>IF(X236="", "", X236-N236)</f>
        <v/>
      </c>
      <c r="Z236" s="23">
        <f>IF(N236="", "", TEXT(N236, "dddd"))</f>
        <v/>
      </c>
      <c r="AA236" s="23">
        <f>IF(X236="", "", TEXT(X236, "dddd"))</f>
        <v/>
      </c>
      <c r="AB236" s="23">
        <f>VLOOKUP(U236,'Currency Sheet'!A:C,3,)</f>
        <v/>
      </c>
      <c r="AC236" s="44">
        <f>VLOOKUP(P236,'Customer List'!B:D,3,)</f>
        <v/>
      </c>
    </row>
    <row r="237">
      <c r="A237" s="23">
        <f>A236+1</f>
        <v/>
      </c>
      <c r="B237" s="23" t="inlineStr">
        <is>
          <t>EED116107</t>
        </is>
      </c>
      <c r="C237" s="32" t="n">
        <v>45814</v>
      </c>
      <c r="D237" s="32" t="n">
        <v>45821</v>
      </c>
      <c r="E237" s="51" t="n">
        <v>92.40000000000001</v>
      </c>
      <c r="F237" s="51">
        <f>IF(AB237="DOLLAR",E237*88,E237)</f>
        <v/>
      </c>
      <c r="G237" s="62">
        <f>F237*J237</f>
        <v/>
      </c>
      <c r="H237" s="23" t="n">
        <v>302304</v>
      </c>
      <c r="I237" s="23" t="inlineStr">
        <is>
          <t>FITC anti-human CD20 Antibody</t>
        </is>
      </c>
      <c r="J237" s="23" t="n">
        <v>1</v>
      </c>
      <c r="K237" s="23" t="n">
        <v>1</v>
      </c>
      <c r="L237" s="23">
        <f>J237-K237</f>
        <v/>
      </c>
      <c r="M237" s="23" t="inlineStr">
        <is>
          <t>T-463/25-26</t>
        </is>
      </c>
      <c r="N237" s="32" t="n">
        <v>45824</v>
      </c>
      <c r="O237" s="62" t="n">
        <v>15345</v>
      </c>
      <c r="P237" s="23" t="inlineStr">
        <is>
          <t>IIT KANPUR</t>
        </is>
      </c>
      <c r="Q237" s="23" t="n"/>
      <c r="R237" s="23" t="n"/>
      <c r="S237" s="63" t="n">
        <v>4</v>
      </c>
      <c r="T237" s="39" t="n"/>
      <c r="U237" s="23" t="inlineStr">
        <is>
          <t>BioLegend</t>
        </is>
      </c>
      <c r="V237" s="23">
        <f>VLOOKUP(P237,'Customer List'!B:C,2,)</f>
        <v/>
      </c>
      <c r="W237" s="40" t="n"/>
      <c r="X237" s="32">
        <f>IF(OR(R237 = "PRIYANKA MADAM", R237 = "DEEPAK", R237 = "PORTER"),N237,"")</f>
        <v/>
      </c>
      <c r="Y237" s="23">
        <f>IF(X237="", "", X237-N237)</f>
        <v/>
      </c>
      <c r="Z237" s="23">
        <f>IF(N237="", "", TEXT(N237, "dddd"))</f>
        <v/>
      </c>
      <c r="AA237" s="23">
        <f>IF(X237="", "", TEXT(X237, "dddd"))</f>
        <v/>
      </c>
      <c r="AB237" s="23">
        <f>VLOOKUP(U237,'Currency Sheet'!A:C,3,)</f>
        <v/>
      </c>
      <c r="AC237" s="44">
        <f>VLOOKUP(P237,'Customer List'!B:D,3,)</f>
        <v/>
      </c>
    </row>
    <row r="238">
      <c r="A238" s="23">
        <f>A237+1</f>
        <v/>
      </c>
      <c r="B238" s="23" t="inlineStr">
        <is>
          <t>EED116107</t>
        </is>
      </c>
      <c r="C238" s="32" t="n">
        <v>45814</v>
      </c>
      <c r="D238" s="32" t="n">
        <v>45821</v>
      </c>
      <c r="E238" s="51" t="n">
        <v>176.4</v>
      </c>
      <c r="F238" s="51">
        <f>IF(AB238="DOLLAR",E238*88,E238)</f>
        <v/>
      </c>
      <c r="G238" s="62">
        <f>F238*J238</f>
        <v/>
      </c>
      <c r="H238" s="23" t="n">
        <v>302506</v>
      </c>
      <c r="I238" s="23" t="inlineStr">
        <is>
          <t>PE anti-human CD22 Antibody</t>
        </is>
      </c>
      <c r="J238" s="23" t="n">
        <v>1</v>
      </c>
      <c r="K238" s="23" t="n">
        <v>1</v>
      </c>
      <c r="L238" s="23">
        <f>J238-K238</f>
        <v/>
      </c>
      <c r="M238" s="23" t="inlineStr">
        <is>
          <t>T-463/25-26</t>
        </is>
      </c>
      <c r="N238" s="32" t="n">
        <v>45824</v>
      </c>
      <c r="O238" s="62" t="n">
        <v>29295</v>
      </c>
      <c r="P238" s="23" t="inlineStr">
        <is>
          <t>IIT KANPUR</t>
        </is>
      </c>
      <c r="Q238" s="23" t="n"/>
      <c r="R238" s="23" t="n"/>
      <c r="S238" s="63" t="n">
        <v>4</v>
      </c>
      <c r="T238" s="39" t="n"/>
      <c r="U238" s="23" t="inlineStr">
        <is>
          <t>BioLegend</t>
        </is>
      </c>
      <c r="V238" s="23">
        <f>VLOOKUP(P238,'Customer List'!B:C,2,)</f>
        <v/>
      </c>
      <c r="W238" s="40" t="n"/>
      <c r="X238" s="32">
        <f>IF(OR(R238 = "PRIYANKA MADAM", R238 = "DEEPAK", R238 = "PORTER"),N238,"")</f>
        <v/>
      </c>
      <c r="Y238" s="23">
        <f>IF(X238="", "", X238-N238)</f>
        <v/>
      </c>
      <c r="Z238" s="23">
        <f>IF(N238="", "", TEXT(N238, "dddd"))</f>
        <v/>
      </c>
      <c r="AA238" s="23">
        <f>IF(X238="", "", TEXT(X238, "dddd"))</f>
        <v/>
      </c>
      <c r="AB238" s="23">
        <f>VLOOKUP(U238,'Currency Sheet'!A:C,3,)</f>
        <v/>
      </c>
      <c r="AC238" s="44">
        <f>VLOOKUP(P238,'Customer List'!B:D,3,)</f>
        <v/>
      </c>
    </row>
    <row r="239">
      <c r="A239" s="23">
        <f>A238+1</f>
        <v/>
      </c>
      <c r="B239" s="23" t="inlineStr">
        <is>
          <t>EED116107</t>
        </is>
      </c>
      <c r="C239" s="32" t="n">
        <v>45814</v>
      </c>
      <c r="D239" s="32" t="n">
        <v>45821</v>
      </c>
      <c r="E239" s="51" t="n">
        <v>326.25</v>
      </c>
      <c r="F239" s="51">
        <f>IF(AB239="DOLLAR",E239*88,E239)</f>
        <v/>
      </c>
      <c r="G239" s="62">
        <f>F239*J239</f>
        <v/>
      </c>
      <c r="H239" s="23" t="n">
        <v>303430</v>
      </c>
      <c r="I239" s="23" t="inlineStr">
        <is>
          <t>Brilliant Violet 650™ anti-human CD33 Antibody</t>
        </is>
      </c>
      <c r="J239" s="23" t="n">
        <v>1</v>
      </c>
      <c r="K239" s="23" t="n">
        <v>1</v>
      </c>
      <c r="L239" s="23">
        <f>J239-K239</f>
        <v/>
      </c>
      <c r="M239" s="23" t="inlineStr">
        <is>
          <t>T-532/25-26</t>
        </is>
      </c>
      <c r="N239" s="32" t="n">
        <v>45833</v>
      </c>
      <c r="O239" s="62" t="n">
        <v>47197.5</v>
      </c>
      <c r="P239" s="23" t="inlineStr">
        <is>
          <t>AMRITA</t>
        </is>
      </c>
      <c r="Q239" s="23" t="inlineStr">
        <is>
          <t>BY HAND</t>
        </is>
      </c>
      <c r="R239" s="23" t="inlineStr">
        <is>
          <t>PRIYANKA MADAM</t>
        </is>
      </c>
      <c r="S239" s="63" t="n">
        <v>4</v>
      </c>
      <c r="T239" s="39" t="n"/>
      <c r="U239" s="23" t="inlineStr">
        <is>
          <t>BioLegend</t>
        </is>
      </c>
      <c r="V239" s="23">
        <f>VLOOKUP(P239,'Customer List'!B:C,2,)</f>
        <v/>
      </c>
      <c r="W239" s="40" t="n"/>
      <c r="X239" s="32" t="n">
        <v>45833</v>
      </c>
      <c r="Y239" s="23">
        <f>IF(X239="", "", X239-N239)</f>
        <v/>
      </c>
      <c r="Z239" s="23">
        <f>IF(N239="", "", TEXT(N239, "dddd"))</f>
        <v/>
      </c>
      <c r="AA239" s="23">
        <f>IF(X239="", "", TEXT(X239, "dddd"))</f>
        <v/>
      </c>
      <c r="AB239" s="23">
        <f>VLOOKUP(U239,'Currency Sheet'!A:C,3,)</f>
        <v/>
      </c>
      <c r="AC239" s="44">
        <f>VLOOKUP(P239,'Customer List'!B:D,3,)</f>
        <v/>
      </c>
    </row>
    <row r="240">
      <c r="A240" s="23">
        <f>A239+1</f>
        <v/>
      </c>
      <c r="B240" s="23" t="inlineStr">
        <is>
          <t>EED116107</t>
        </is>
      </c>
      <c r="C240" s="32" t="n">
        <v>45814</v>
      </c>
      <c r="D240" s="32" t="n">
        <v>45821</v>
      </c>
      <c r="E240" s="51" t="n">
        <v>50.4</v>
      </c>
      <c r="F240" s="51">
        <f>IF(AB240="DOLLAR",E240*88,E240)</f>
        <v/>
      </c>
      <c r="G240" s="62">
        <f>F240*J240</f>
        <v/>
      </c>
      <c r="H240" s="23" t="n">
        <v>304006</v>
      </c>
      <c r="I240" s="23" t="inlineStr">
        <is>
          <t>FITC anti-human CD45 Antibody</t>
        </is>
      </c>
      <c r="J240" s="23" t="n">
        <v>1</v>
      </c>
      <c r="K240" s="23" t="n">
        <v>1</v>
      </c>
      <c r="L240" s="23">
        <f>J240-K240</f>
        <v/>
      </c>
      <c r="M240" s="23" t="inlineStr">
        <is>
          <t>T-449/25-26</t>
        </is>
      </c>
      <c r="N240" s="32" t="n">
        <v>45822</v>
      </c>
      <c r="O240" s="62" t="n">
        <v>7812</v>
      </c>
      <c r="P240" s="23" t="inlineStr">
        <is>
          <t>MEDLIFE</t>
        </is>
      </c>
      <c r="Q240" s="23" t="n"/>
      <c r="R240" s="23" t="n"/>
      <c r="S240" s="63" t="n">
        <v>4</v>
      </c>
      <c r="T240" s="39" t="n"/>
      <c r="U240" s="23" t="inlineStr">
        <is>
          <t>BioLegend</t>
        </is>
      </c>
      <c r="V240" s="23">
        <f>VLOOKUP(P240,'Customer List'!B:C,2,)</f>
        <v/>
      </c>
      <c r="W240" s="40" t="n"/>
      <c r="X240" s="32">
        <f>IF(OR(R240 = "PRIYANKA MADAM", R240 = "DEEPAK", R240 = "PORTER"),N240,"")</f>
        <v/>
      </c>
      <c r="Y240" s="23">
        <f>IF(X240="", "", X240-N240)</f>
        <v/>
      </c>
      <c r="Z240" s="23">
        <f>IF(N240="", "", TEXT(N240, "dddd"))</f>
        <v/>
      </c>
      <c r="AA240" s="23">
        <f>IF(X240="", "", TEXT(X240, "dddd"))</f>
        <v/>
      </c>
      <c r="AB240" s="23">
        <f>VLOOKUP(U240,'Currency Sheet'!A:C,3,)</f>
        <v/>
      </c>
      <c r="AC240" s="44">
        <f>VLOOKUP(P240,'Customer List'!B:D,3,)</f>
        <v/>
      </c>
    </row>
    <row r="241">
      <c r="A241" s="23">
        <f>A240+1</f>
        <v/>
      </c>
      <c r="B241" s="23" t="inlineStr">
        <is>
          <t>EED116107</t>
        </is>
      </c>
      <c r="C241" s="32" t="n">
        <v>45814</v>
      </c>
      <c r="D241" s="32" t="n">
        <v>45821</v>
      </c>
      <c r="E241" s="51" t="n">
        <v>285.75</v>
      </c>
      <c r="F241" s="51">
        <f>IF(AB241="DOLLAR",E241*88,E241)</f>
        <v/>
      </c>
      <c r="G241" s="62">
        <f>F241*J241</f>
        <v/>
      </c>
      <c r="H241" s="23" t="n">
        <v>304032</v>
      </c>
      <c r="I241" s="23" t="inlineStr">
        <is>
          <t>Brilliant Violet 421™ anti-human CD45 Antibody</t>
        </is>
      </c>
      <c r="J241" s="23" t="n">
        <v>1</v>
      </c>
      <c r="K241" s="23" t="n">
        <v>1</v>
      </c>
      <c r="L241" s="23">
        <f>J241-K241</f>
        <v/>
      </c>
      <c r="M241" s="23" t="inlineStr">
        <is>
          <t>T-532/25-26</t>
        </is>
      </c>
      <c r="N241" s="32" t="n">
        <v>45833</v>
      </c>
      <c r="O241" s="62" t="n">
        <v>41338.5</v>
      </c>
      <c r="P241" s="23" t="inlineStr">
        <is>
          <t>AMRITA</t>
        </is>
      </c>
      <c r="Q241" s="23" t="inlineStr">
        <is>
          <t>BY HAND</t>
        </is>
      </c>
      <c r="R241" s="23" t="inlineStr">
        <is>
          <t>PRIYANKA MADAM</t>
        </is>
      </c>
      <c r="S241" s="63" t="n">
        <v>4</v>
      </c>
      <c r="T241" s="39" t="n"/>
      <c r="U241" s="23" t="inlineStr">
        <is>
          <t>BioLegend</t>
        </is>
      </c>
      <c r="V241" s="23">
        <f>VLOOKUP(P241,'Customer List'!B:C,2,)</f>
        <v/>
      </c>
      <c r="W241" s="40" t="n"/>
      <c r="X241" s="32" t="n">
        <v>45833</v>
      </c>
      <c r="Y241" s="23">
        <f>IF(X241="", "", X241-N241)</f>
        <v/>
      </c>
      <c r="Z241" s="23">
        <f>IF(N241="", "", TEXT(N241, "dddd"))</f>
        <v/>
      </c>
      <c r="AA241" s="23">
        <f>IF(X241="", "", TEXT(X241, "dddd"))</f>
        <v/>
      </c>
      <c r="AB241" s="23">
        <f>VLOOKUP(U241,'Currency Sheet'!A:C,3,)</f>
        <v/>
      </c>
      <c r="AC241" s="44">
        <f>VLOOKUP(P241,'Customer List'!B:D,3,)</f>
        <v/>
      </c>
    </row>
    <row r="242">
      <c r="A242" s="23">
        <f>A241+1</f>
        <v/>
      </c>
      <c r="B242" s="23" t="inlineStr">
        <is>
          <t>EED116107</t>
        </is>
      </c>
      <c r="C242" s="32" t="n">
        <v>45814</v>
      </c>
      <c r="D242" s="32" t="n">
        <v>45821</v>
      </c>
      <c r="E242" s="51" t="n">
        <v>187.6</v>
      </c>
      <c r="F242" s="51">
        <f>IF(AB242="DOLLAR",E242*88,E242)</f>
        <v/>
      </c>
      <c r="G242" s="62">
        <f>F242*J242</f>
        <v/>
      </c>
      <c r="H242" s="23" t="n">
        <v>304122</v>
      </c>
      <c r="I242" s="23" t="inlineStr">
        <is>
          <t>PerCP/Cyanine5.5 anti-human CD45RA Antibody</t>
        </is>
      </c>
      <c r="J242" s="23" t="n">
        <v>2</v>
      </c>
      <c r="K242" s="23" t="n">
        <v>2</v>
      </c>
      <c r="L242" s="23">
        <f>J242-K242</f>
        <v/>
      </c>
      <c r="M242" s="23" t="inlineStr">
        <is>
          <t>T-458/25-26</t>
        </is>
      </c>
      <c r="N242" s="32" t="n">
        <v>45824</v>
      </c>
      <c r="O242" s="62" t="n">
        <v>62310</v>
      </c>
      <c r="P242" s="23" t="inlineStr">
        <is>
          <t>BIOGENIX</t>
        </is>
      </c>
      <c r="Q242" s="23" t="n"/>
      <c r="R242" s="23" t="n"/>
      <c r="S242" s="63" t="n">
        <v>4</v>
      </c>
      <c r="T242" s="39" t="n"/>
      <c r="U242" s="23" t="inlineStr">
        <is>
          <t>BioLegend</t>
        </is>
      </c>
      <c r="V242" s="23">
        <f>VLOOKUP(P242,'Customer List'!B:C,2,)</f>
        <v/>
      </c>
      <c r="W242" s="40" t="n"/>
      <c r="X242" s="32">
        <f>IF(OR(R242 = "PRIYANKA MADAM", R242 = "DEEPAK", R242 = "PORTER"),N242,"")</f>
        <v/>
      </c>
      <c r="Y242" s="23">
        <f>IF(X242="", "", X242-N242)</f>
        <v/>
      </c>
      <c r="Z242" s="23">
        <f>IF(N242="", "", TEXT(N242, "dddd"))</f>
        <v/>
      </c>
      <c r="AA242" s="23">
        <f>IF(X242="", "", TEXT(X242, "dddd"))</f>
        <v/>
      </c>
      <c r="AB242" s="23">
        <f>VLOOKUP(U242,'Currency Sheet'!A:C,3,)</f>
        <v/>
      </c>
      <c r="AC242" s="44">
        <f>VLOOKUP(P242,'Customer List'!B:D,3,)</f>
        <v/>
      </c>
    </row>
    <row r="243">
      <c r="A243" s="23">
        <f>A242+1</f>
        <v/>
      </c>
      <c r="B243" s="23" t="inlineStr">
        <is>
          <t>EED116107</t>
        </is>
      </c>
      <c r="C243" s="32" t="n">
        <v>45814</v>
      </c>
      <c r="D243" s="32" t="n">
        <v>45821</v>
      </c>
      <c r="E243" s="51" t="n">
        <v>184.8</v>
      </c>
      <c r="F243" s="51">
        <f>IF(AB243="DOLLAR",E243*88,E243)</f>
        <v/>
      </c>
      <c r="G243" s="62">
        <f>F243*J243</f>
        <v/>
      </c>
      <c r="H243" s="23" t="n">
        <v>304123</v>
      </c>
      <c r="I243" s="23" t="inlineStr">
        <is>
          <t>Pacific Blue™ anti-human CD45RA Antibody</t>
        </is>
      </c>
      <c r="J243" s="23" t="n">
        <v>1</v>
      </c>
      <c r="K243" s="23" t="n">
        <v>1</v>
      </c>
      <c r="L243" s="23">
        <f>J243-K243</f>
        <v/>
      </c>
      <c r="M243" s="23" t="inlineStr">
        <is>
          <t>T-441/25-26</t>
        </is>
      </c>
      <c r="N243" s="32" t="n">
        <v>45822</v>
      </c>
      <c r="O243" s="62" t="n">
        <v>28644</v>
      </c>
      <c r="P243" s="23" t="inlineStr">
        <is>
          <t>MEDLIFE</t>
        </is>
      </c>
      <c r="Q243" s="23" t="n"/>
      <c r="R243" s="23" t="n"/>
      <c r="S243" s="63" t="n">
        <v>4</v>
      </c>
      <c r="T243" s="39" t="n"/>
      <c r="U243" s="23" t="inlineStr">
        <is>
          <t>BioLegend</t>
        </is>
      </c>
      <c r="V243" s="23">
        <f>VLOOKUP(P243,'Customer List'!B:C,2,)</f>
        <v/>
      </c>
      <c r="W243" s="40" t="n"/>
      <c r="X243" s="32">
        <f>IF(OR(R243 = "PRIYANKA MADAM", R243 = "DEEPAK", R243 = "PORTER"),N243,"")</f>
        <v/>
      </c>
      <c r="Y243" s="23">
        <f>IF(X243="", "", X243-N243)</f>
        <v/>
      </c>
      <c r="Z243" s="23">
        <f>IF(N243="", "", TEXT(N243, "dddd"))</f>
        <v/>
      </c>
      <c r="AA243" s="23">
        <f>IF(X243="", "", TEXT(X243, "dddd"))</f>
        <v/>
      </c>
      <c r="AB243" s="23">
        <f>VLOOKUP(U243,'Currency Sheet'!A:C,3,)</f>
        <v/>
      </c>
      <c r="AC243" s="44">
        <f>VLOOKUP(P243,'Customer List'!B:D,3,)</f>
        <v/>
      </c>
    </row>
    <row r="244">
      <c r="A244" s="23">
        <f>A243+1</f>
        <v/>
      </c>
      <c r="B244" s="23" t="inlineStr">
        <is>
          <t>EED116107</t>
        </is>
      </c>
      <c r="C244" s="32" t="n">
        <v>45814</v>
      </c>
      <c r="D244" s="32" t="n">
        <v>45821</v>
      </c>
      <c r="E244" s="51" t="n">
        <v>185.5</v>
      </c>
      <c r="F244" s="51">
        <f>IF(AB244="DOLLAR",E244*88,E244)</f>
        <v/>
      </c>
      <c r="G244" s="62">
        <f>F244*J244</f>
        <v/>
      </c>
      <c r="H244" s="23" t="n">
        <v>304218</v>
      </c>
      <c r="I244" s="23" t="inlineStr">
        <is>
          <t>Alexa Fluor® 700 anti-human CD45RO Antibody</t>
        </is>
      </c>
      <c r="J244" s="23" t="n">
        <v>1</v>
      </c>
      <c r="K244" s="23" t="n">
        <v>1</v>
      </c>
      <c r="L244" s="23">
        <f>J244-K244</f>
        <v/>
      </c>
      <c r="M244" s="23" t="inlineStr">
        <is>
          <t>T-458/25-26</t>
        </is>
      </c>
      <c r="N244" s="32" t="n">
        <v>45824</v>
      </c>
      <c r="O244" s="62" t="n">
        <v>29574</v>
      </c>
      <c r="P244" s="23" t="inlineStr">
        <is>
          <t>BIOGENIX</t>
        </is>
      </c>
      <c r="Q244" s="23" t="n"/>
      <c r="R244" s="23" t="n"/>
      <c r="S244" s="63" t="n">
        <v>4</v>
      </c>
      <c r="T244" s="39" t="n"/>
      <c r="U244" s="23" t="inlineStr">
        <is>
          <t>BioLegend</t>
        </is>
      </c>
      <c r="V244" s="23">
        <f>VLOOKUP(P244,'Customer List'!B:C,2,)</f>
        <v/>
      </c>
      <c r="W244" s="40" t="n"/>
      <c r="X244" s="32">
        <f>IF(OR(R244 = "PRIYANKA MADAM", R244 = "DEEPAK", R244 = "PORTER"),N244,"")</f>
        <v/>
      </c>
      <c r="Y244" s="23">
        <f>IF(X244="", "", X244-N244)</f>
        <v/>
      </c>
      <c r="Z244" s="23">
        <f>IF(N244="", "", TEXT(N244, "dddd"))</f>
        <v/>
      </c>
      <c r="AA244" s="23">
        <f>IF(X244="", "", TEXT(X244, "dddd"))</f>
        <v/>
      </c>
      <c r="AB244" s="23">
        <f>VLOOKUP(U244,'Currency Sheet'!A:C,3,)</f>
        <v/>
      </c>
      <c r="AC244" s="44">
        <f>VLOOKUP(P244,'Customer List'!B:D,3,)</f>
        <v/>
      </c>
    </row>
    <row r="245">
      <c r="A245" s="23">
        <f>A244+1</f>
        <v/>
      </c>
      <c r="B245" s="23" t="inlineStr">
        <is>
          <t>EED116107</t>
        </is>
      </c>
      <c r="C245" s="32" t="n">
        <v>45814</v>
      </c>
      <c r="D245" s="32" t="n">
        <v>45821</v>
      </c>
      <c r="E245" s="51" t="n">
        <v>326.25</v>
      </c>
      <c r="F245" s="51">
        <f>IF(AB245="DOLLAR",E245*88,E245)</f>
        <v/>
      </c>
      <c r="G245" s="62">
        <f>F245*J245</f>
        <v/>
      </c>
      <c r="H245" s="23" t="n">
        <v>305044</v>
      </c>
      <c r="I245" s="23" t="inlineStr">
        <is>
          <t>Brilliant Violet 785™ anti-human CD64 Antibody</t>
        </is>
      </c>
      <c r="J245" s="23" t="n">
        <v>1</v>
      </c>
      <c r="K245" s="23" t="n">
        <v>1</v>
      </c>
      <c r="L245" s="23">
        <f>J245-K245</f>
        <v/>
      </c>
      <c r="M245" s="23" t="inlineStr">
        <is>
          <t>T-532/25-26</t>
        </is>
      </c>
      <c r="N245" s="32" t="n">
        <v>45833</v>
      </c>
      <c r="O245" s="62" t="n">
        <v>47197.5</v>
      </c>
      <c r="P245" s="23" t="inlineStr">
        <is>
          <t>AMRITA</t>
        </is>
      </c>
      <c r="Q245" s="23" t="inlineStr">
        <is>
          <t>BY HAND</t>
        </is>
      </c>
      <c r="R245" s="23" t="inlineStr">
        <is>
          <t>PRIYANKA MADAM</t>
        </is>
      </c>
      <c r="S245" s="63" t="n">
        <v>4</v>
      </c>
      <c r="T245" s="39" t="n"/>
      <c r="U245" s="23" t="inlineStr">
        <is>
          <t>BioLegend</t>
        </is>
      </c>
      <c r="V245" s="23">
        <f>VLOOKUP(P245,'Customer List'!B:C,2,)</f>
        <v/>
      </c>
      <c r="W245" s="40" t="n"/>
      <c r="X245" s="32" t="n">
        <v>45833</v>
      </c>
      <c r="Y245" s="23">
        <f>IF(X245="", "", X245-N245)</f>
        <v/>
      </c>
      <c r="Z245" s="23">
        <f>IF(N245="", "", TEXT(N245, "dddd"))</f>
        <v/>
      </c>
      <c r="AA245" s="23">
        <f>IF(X245="", "", TEXT(X245, "dddd"))</f>
        <v/>
      </c>
      <c r="AB245" s="23">
        <f>VLOOKUP(U245,'Currency Sheet'!A:C,3,)</f>
        <v/>
      </c>
      <c r="AC245" s="44">
        <f>VLOOKUP(P245,'Customer List'!B:D,3,)</f>
        <v/>
      </c>
    </row>
    <row r="246">
      <c r="A246" s="23">
        <f>A245+1</f>
        <v/>
      </c>
      <c r="B246" s="23" t="inlineStr">
        <is>
          <t>EED116107</t>
        </is>
      </c>
      <c r="C246" s="32" t="n">
        <v>45814</v>
      </c>
      <c r="D246" s="32" t="n">
        <v>45821</v>
      </c>
      <c r="E246" s="51" t="n">
        <v>259</v>
      </c>
      <c r="F246" s="51">
        <f>IF(AB246="DOLLAR",E246*88,E246)</f>
        <v/>
      </c>
      <c r="G246" s="62">
        <f>F246*J246</f>
        <v/>
      </c>
      <c r="H246" s="23" t="n">
        <v>305116</v>
      </c>
      <c r="I246" s="23" t="inlineStr">
        <is>
          <t>PE/Cyanine7 anti-human CD66b Antibody</t>
        </is>
      </c>
      <c r="J246" s="23" t="n">
        <v>1</v>
      </c>
      <c r="K246" s="23" t="n">
        <v>1</v>
      </c>
      <c r="L246" s="23">
        <f>J246-K246</f>
        <v/>
      </c>
      <c r="M246" s="23" t="inlineStr">
        <is>
          <t>T-532/25-26</t>
        </is>
      </c>
      <c r="N246" s="32" t="n">
        <v>45833</v>
      </c>
      <c r="O246" s="62" t="n">
        <v>40145.5</v>
      </c>
      <c r="P246" s="23" t="inlineStr">
        <is>
          <t>AMRITA</t>
        </is>
      </c>
      <c r="Q246" s="23" t="inlineStr">
        <is>
          <t>BY HAND</t>
        </is>
      </c>
      <c r="R246" s="23" t="inlineStr">
        <is>
          <t>PRIYANKA MADAM</t>
        </is>
      </c>
      <c r="S246" s="63" t="n">
        <v>4</v>
      </c>
      <c r="T246" s="39" t="n"/>
      <c r="U246" s="23" t="inlineStr">
        <is>
          <t>BioLegend</t>
        </is>
      </c>
      <c r="V246" s="23">
        <f>VLOOKUP(P246,'Customer List'!B:C,2,)</f>
        <v/>
      </c>
      <c r="W246" s="40" t="n"/>
      <c r="X246" s="32" t="n">
        <v>45833</v>
      </c>
      <c r="Y246" s="23">
        <f>IF(X246="", "", X246-N246)</f>
        <v/>
      </c>
      <c r="Z246" s="23">
        <f>IF(N246="", "", TEXT(N246, "dddd"))</f>
        <v/>
      </c>
      <c r="AA246" s="23">
        <f>IF(X246="", "", TEXT(X246, "dddd"))</f>
        <v/>
      </c>
      <c r="AB246" s="23">
        <f>VLOOKUP(U246,'Currency Sheet'!A:C,3,)</f>
        <v/>
      </c>
      <c r="AC246" s="44">
        <f>VLOOKUP(P246,'Customer List'!B:D,3,)</f>
        <v/>
      </c>
    </row>
    <row r="247">
      <c r="A247" s="23">
        <f>A246+1</f>
        <v/>
      </c>
      <c r="B247" s="23" t="inlineStr">
        <is>
          <t>EED116107</t>
        </is>
      </c>
      <c r="C247" s="32" t="n">
        <v>45814</v>
      </c>
      <c r="D247" s="32" t="n">
        <v>45821</v>
      </c>
      <c r="E247" s="51" t="n">
        <v>242.9</v>
      </c>
      <c r="F247" s="51">
        <f>IF(AB247="DOLLAR",E247*88,E247)</f>
        <v/>
      </c>
      <c r="G247" s="62">
        <f>F247*J247</f>
        <v/>
      </c>
      <c r="H247" s="23" t="n">
        <v>307654</v>
      </c>
      <c r="I247" s="23" t="inlineStr">
        <is>
          <t>PE/Dazzle™ 594 anti-human HLA-DR Antibody</t>
        </is>
      </c>
      <c r="J247" s="23" t="n">
        <v>1</v>
      </c>
      <c r="K247" s="23" t="n">
        <v>1</v>
      </c>
      <c r="L247" s="23">
        <f>J247-K247</f>
        <v/>
      </c>
      <c r="M247" s="23" t="inlineStr">
        <is>
          <t>T-532/25-26</t>
        </is>
      </c>
      <c r="N247" s="32" t="n">
        <v>45833</v>
      </c>
      <c r="O247" s="62" t="n">
        <v>37649.5</v>
      </c>
      <c r="P247" s="23" t="inlineStr">
        <is>
          <t>AMRITA</t>
        </is>
      </c>
      <c r="Q247" s="23" t="inlineStr">
        <is>
          <t>BY HAND</t>
        </is>
      </c>
      <c r="R247" s="23" t="inlineStr">
        <is>
          <t>PRIYANKA MADAM</t>
        </is>
      </c>
      <c r="S247" s="63" t="n">
        <v>4</v>
      </c>
      <c r="T247" s="39" t="n"/>
      <c r="U247" s="23" t="inlineStr">
        <is>
          <t>BioLegend</t>
        </is>
      </c>
      <c r="V247" s="23">
        <f>VLOOKUP(P247,'Customer List'!B:C,2,)</f>
        <v/>
      </c>
      <c r="W247" s="40" t="n"/>
      <c r="X247" s="32" t="n">
        <v>45833</v>
      </c>
      <c r="Y247" s="23">
        <f>IF(X247="", "", X247-N247)</f>
        <v/>
      </c>
      <c r="Z247" s="23">
        <f>IF(N247="", "", TEXT(N247, "dddd"))</f>
        <v/>
      </c>
      <c r="AA247" s="23">
        <f>IF(X247="", "", TEXT(X247, "dddd"))</f>
        <v/>
      </c>
      <c r="AB247" s="23">
        <f>VLOOKUP(U247,'Currency Sheet'!A:C,3,)</f>
        <v/>
      </c>
      <c r="AC247" s="44">
        <f>VLOOKUP(P247,'Customer List'!B:D,3,)</f>
        <v/>
      </c>
    </row>
    <row r="248">
      <c r="A248" s="23">
        <f>A247+1</f>
        <v/>
      </c>
      <c r="B248" s="23" t="inlineStr">
        <is>
          <t>EED116107</t>
        </is>
      </c>
      <c r="C248" s="32" t="n">
        <v>45814</v>
      </c>
      <c r="D248" s="32" t="n">
        <v>45821</v>
      </c>
      <c r="E248" s="51" t="n">
        <v>196</v>
      </c>
      <c r="F248" s="51">
        <f>IF(AB248="DOLLAR",E248*88,E248)</f>
        <v/>
      </c>
      <c r="G248" s="62">
        <f>F248*J248</f>
        <v/>
      </c>
      <c r="H248" s="23" t="n">
        <v>311504</v>
      </c>
      <c r="I248" s="23" t="inlineStr">
        <is>
          <t xml:space="preserve">PE anti-human CD137L </t>
        </is>
      </c>
      <c r="J248" s="23" t="n">
        <v>2</v>
      </c>
      <c r="K248" s="23" t="n">
        <v>2</v>
      </c>
      <c r="L248" s="23">
        <f>J248-K248</f>
        <v/>
      </c>
      <c r="M248" s="23" t="inlineStr">
        <is>
          <t>T-452/25-26</t>
        </is>
      </c>
      <c r="N248" s="32" t="n">
        <v>45824</v>
      </c>
      <c r="O248" s="62" t="n">
        <v>60760</v>
      </c>
      <c r="P248" s="23" t="inlineStr">
        <is>
          <t>Aurigine Onco</t>
        </is>
      </c>
      <c r="Q248" s="23" t="n"/>
      <c r="R248" s="23" t="n"/>
      <c r="S248" s="63" t="n">
        <v>4</v>
      </c>
      <c r="T248" s="39" t="n"/>
      <c r="U248" s="23" t="inlineStr">
        <is>
          <t>BioLegend</t>
        </is>
      </c>
      <c r="V248" s="23">
        <f>VLOOKUP(P248,'Customer List'!B:C,2,)</f>
        <v/>
      </c>
      <c r="W248" s="40" t="n"/>
      <c r="X248" s="32">
        <f>IF(OR(R248 = "PRIYANKA MADAM", R248 = "DEEPAK", R248 = "PORTER"),N248,"")</f>
        <v/>
      </c>
      <c r="Y248" s="23">
        <f>IF(X248="", "", X248-N248)</f>
        <v/>
      </c>
      <c r="Z248" s="23">
        <f>IF(N248="", "", TEXT(N248, "dddd"))</f>
        <v/>
      </c>
      <c r="AA248" s="23">
        <f>IF(X248="", "", TEXT(X248, "dddd"))</f>
        <v/>
      </c>
      <c r="AB248" s="23">
        <f>VLOOKUP(U248,'Currency Sheet'!A:C,3,)</f>
        <v/>
      </c>
      <c r="AC248" s="44">
        <f>VLOOKUP(P248,'Customer List'!B:D,3,)</f>
        <v/>
      </c>
    </row>
    <row r="249">
      <c r="A249" s="23">
        <f>A248+1</f>
        <v/>
      </c>
      <c r="B249" s="23" t="inlineStr">
        <is>
          <t>EED116107</t>
        </is>
      </c>
      <c r="C249" s="32" t="n">
        <v>45814</v>
      </c>
      <c r="D249" s="32" t="n">
        <v>45821</v>
      </c>
      <c r="E249" s="51" t="n">
        <v>186.9</v>
      </c>
      <c r="F249" s="51">
        <f>IF(AB249="DOLLAR",E249*88,E249)</f>
        <v/>
      </c>
      <c r="G249" s="62">
        <f>F249*J249</f>
        <v/>
      </c>
      <c r="H249" s="23" t="n">
        <v>312108</v>
      </c>
      <c r="I249" s="23" t="inlineStr">
        <is>
          <t>APC anti-human CD9 Antibody</t>
        </is>
      </c>
      <c r="J249" s="23" t="n">
        <v>1</v>
      </c>
      <c r="K249" s="23" t="n">
        <v>1</v>
      </c>
      <c r="L249" s="23">
        <f>J249-K249</f>
        <v/>
      </c>
      <c r="M249" s="23" t="inlineStr">
        <is>
          <t>T-454/25-26</t>
        </is>
      </c>
      <c r="N249" s="32" t="n">
        <v>45824</v>
      </c>
      <c r="O249" s="62" t="n">
        <v>30211.05</v>
      </c>
      <c r="P249" s="23" t="inlineStr">
        <is>
          <t>SYMBIOSIS</t>
        </is>
      </c>
      <c r="Q249" s="23" t="n"/>
      <c r="R249" s="23" t="n"/>
      <c r="S249" s="63" t="n">
        <v>4</v>
      </c>
      <c r="T249" s="39" t="n"/>
      <c r="U249" s="23" t="inlineStr">
        <is>
          <t>BioLegend</t>
        </is>
      </c>
      <c r="V249" s="23">
        <f>VLOOKUP(P249,'Customer List'!B:C,2,)</f>
        <v/>
      </c>
      <c r="W249" s="40" t="n"/>
      <c r="X249" s="32">
        <f>IF(OR(R249 = "PRIYANKA MADAM", R249 = "DEEPAK", R249 = "PORTER"),N249,"")</f>
        <v/>
      </c>
      <c r="Y249" s="23">
        <f>IF(X249="", "", X249-N249)</f>
        <v/>
      </c>
      <c r="Z249" s="23">
        <f>IF(N249="", "", TEXT(N249, "dddd"))</f>
        <v/>
      </c>
      <c r="AA249" s="23">
        <f>IF(X249="", "", TEXT(X249, "dddd"))</f>
        <v/>
      </c>
      <c r="AB249" s="23">
        <f>VLOOKUP(U249,'Currency Sheet'!A:C,3,)</f>
        <v/>
      </c>
      <c r="AC249" s="44">
        <f>VLOOKUP(P249,'Customer List'!B:D,3,)</f>
        <v/>
      </c>
    </row>
    <row r="250">
      <c r="A250" s="23">
        <f>A249+1</f>
        <v/>
      </c>
      <c r="B250" s="23" t="inlineStr">
        <is>
          <t>EED116107</t>
        </is>
      </c>
      <c r="C250" s="32" t="n">
        <v>45814</v>
      </c>
      <c r="D250" s="32" t="n">
        <v>45821</v>
      </c>
      <c r="E250" s="51" t="n">
        <v>203.7</v>
      </c>
      <c r="F250" s="51">
        <f>IF(AB250="DOLLAR",E250*88,E250)</f>
        <v/>
      </c>
      <c r="G250" s="62">
        <f>F250*J250</f>
        <v/>
      </c>
      <c r="H250" s="23" t="n">
        <v>314510</v>
      </c>
      <c r="I250" s="23" t="inlineStr">
        <is>
          <t>APC anti-human IgM Antibody</t>
        </is>
      </c>
      <c r="J250" s="23" t="n">
        <v>1</v>
      </c>
      <c r="K250" s="23" t="n">
        <v>1</v>
      </c>
      <c r="L250" s="23">
        <f>J250-K250</f>
        <v/>
      </c>
      <c r="M250" s="23" t="inlineStr">
        <is>
          <t>T-457/25-26</t>
        </is>
      </c>
      <c r="N250" s="32" t="n">
        <v>45824</v>
      </c>
      <c r="O250" s="62" t="n">
        <v>32475.6</v>
      </c>
      <c r="P250" s="23" t="inlineStr">
        <is>
          <t>BIOGENIX</t>
        </is>
      </c>
      <c r="Q250" s="23" t="n"/>
      <c r="R250" s="23" t="n"/>
      <c r="S250" s="63" t="n">
        <v>4</v>
      </c>
      <c r="T250" s="39" t="n"/>
      <c r="U250" s="23" t="inlineStr">
        <is>
          <t>BioLegend</t>
        </is>
      </c>
      <c r="V250" s="23">
        <f>VLOOKUP(P250,'Customer List'!B:C,2,)</f>
        <v/>
      </c>
      <c r="W250" s="40" t="n"/>
      <c r="X250" s="32">
        <f>IF(OR(R250 = "PRIYANKA MADAM", R250 = "DEEPAK", R250 = "PORTER"),N250,"")</f>
        <v/>
      </c>
      <c r="Y250" s="23">
        <f>IF(X250="", "", X250-N250)</f>
        <v/>
      </c>
      <c r="Z250" s="23">
        <f>IF(N250="", "", TEXT(N250, "dddd"))</f>
        <v/>
      </c>
      <c r="AA250" s="23">
        <f>IF(X250="", "", TEXT(X250, "dddd"))</f>
        <v/>
      </c>
      <c r="AB250" s="23">
        <f>VLOOKUP(U250,'Currency Sheet'!A:C,3,)</f>
        <v/>
      </c>
      <c r="AC250" s="44">
        <f>VLOOKUP(P250,'Customer List'!B:D,3,)</f>
        <v/>
      </c>
    </row>
    <row r="251">
      <c r="A251" s="23">
        <f>A250+1</f>
        <v/>
      </c>
      <c r="B251" s="23" t="inlineStr">
        <is>
          <t>EED116107</t>
        </is>
      </c>
      <c r="C251" s="32" t="n">
        <v>45814</v>
      </c>
      <c r="D251" s="32" t="n">
        <v>45821</v>
      </c>
      <c r="E251" s="51" t="n">
        <v>123.2</v>
      </c>
      <c r="F251" s="51">
        <f>IF(AB251="DOLLAR",E251*88,E251)</f>
        <v/>
      </c>
      <c r="G251" s="62">
        <f>F251*J251</f>
        <v/>
      </c>
      <c r="H251" s="23" t="n">
        <v>316317</v>
      </c>
      <c r="I251" s="23" t="inlineStr">
        <is>
          <t>PE/Cyanine7 anti-human β2-microglobulin Antibody</t>
        </is>
      </c>
      <c r="J251" s="23" t="n">
        <v>2</v>
      </c>
      <c r="K251" s="23" t="n">
        <v>2</v>
      </c>
      <c r="L251" s="23">
        <f>J251-K251</f>
        <v/>
      </c>
      <c r="M251" s="23" t="inlineStr">
        <is>
          <t>T-434/25-26</t>
        </is>
      </c>
      <c r="N251" s="32" t="n">
        <v>45821</v>
      </c>
      <c r="O251" s="62" t="n">
        <v>33792</v>
      </c>
      <c r="P251" s="23" t="inlineStr">
        <is>
          <t>BTL</t>
        </is>
      </c>
      <c r="Q251" s="23" t="inlineStr">
        <is>
          <t>PORTER</t>
        </is>
      </c>
      <c r="R251" s="23" t="inlineStr">
        <is>
          <t>PORTER</t>
        </is>
      </c>
      <c r="S251" s="63" t="n">
        <v>4</v>
      </c>
      <c r="T251" s="39" t="n"/>
      <c r="U251" s="23" t="inlineStr">
        <is>
          <t>BioLegend</t>
        </is>
      </c>
      <c r="V251" s="23">
        <f>VLOOKUP(P251,'Customer List'!B:C,2,)</f>
        <v/>
      </c>
      <c r="W251" s="40" t="n"/>
      <c r="X251" s="32">
        <f>IF(OR(R251 = "PRIYANKA MADAM", R251 = "DEEPAK", R251 = "PORTER"),N251,"")</f>
        <v/>
      </c>
      <c r="Y251" s="23">
        <f>IF(X251="", "", X251-N251)</f>
        <v/>
      </c>
      <c r="Z251" s="23">
        <f>IF(N251="", "", TEXT(N251, "dddd"))</f>
        <v/>
      </c>
      <c r="AA251" s="23">
        <f>IF(X251="", "", TEXT(X251, "dddd"))</f>
        <v/>
      </c>
      <c r="AB251" s="23">
        <f>VLOOKUP(U251,'Currency Sheet'!A:C,3,)</f>
        <v/>
      </c>
      <c r="AC251" s="44">
        <f>VLOOKUP(P251,'Customer List'!B:D,3,)</f>
        <v/>
      </c>
    </row>
    <row r="252">
      <c r="A252" s="23">
        <f>A251+1</f>
        <v/>
      </c>
      <c r="B252" s="23" t="inlineStr">
        <is>
          <t>EED116107</t>
        </is>
      </c>
      <c r="C252" s="32" t="n">
        <v>45814</v>
      </c>
      <c r="D252" s="32" t="n">
        <v>45821</v>
      </c>
      <c r="E252" s="51" t="n">
        <v>242.9</v>
      </c>
      <c r="F252" s="51">
        <f>IF(AB252="DOLLAR",E252*88,E252)</f>
        <v/>
      </c>
      <c r="G252" s="62">
        <f>F252*J252</f>
        <v/>
      </c>
      <c r="H252" s="23" t="n">
        <v>317352</v>
      </c>
      <c r="I252" s="23" t="inlineStr">
        <is>
          <t>APC/Fire™ 750 anti-human CD3 Antibody</t>
        </is>
      </c>
      <c r="J252" s="23" t="n">
        <v>1</v>
      </c>
      <c r="K252" s="23" t="n">
        <v>1</v>
      </c>
      <c r="L252" s="23">
        <f>J252-K252</f>
        <v/>
      </c>
      <c r="M252" s="23" t="inlineStr">
        <is>
          <t>T-437/25-26</t>
        </is>
      </c>
      <c r="N252" s="32" t="n">
        <v>45822</v>
      </c>
      <c r="O252" s="62" t="n">
        <v>34960.25</v>
      </c>
      <c r="P252" s="23" t="inlineStr">
        <is>
          <t>BIONOVA</t>
        </is>
      </c>
      <c r="Q252" s="23" t="n"/>
      <c r="R252" s="23" t="n"/>
      <c r="S252" s="63" t="n">
        <v>4</v>
      </c>
      <c r="T252" s="39" t="n"/>
      <c r="U252" s="23" t="inlineStr">
        <is>
          <t>BioLegend</t>
        </is>
      </c>
      <c r="V252" s="23">
        <f>VLOOKUP(P252,'Customer List'!B:C,2,)</f>
        <v/>
      </c>
      <c r="W252" s="40" t="n"/>
      <c r="X252" s="32">
        <f>IF(OR(R252 = "PRIYANKA MADAM", R252 = "DEEPAK", R252 = "PORTER"),N252,"")</f>
        <v/>
      </c>
      <c r="Y252" s="23">
        <f>IF(X252="", "", X252-N252)</f>
        <v/>
      </c>
      <c r="Z252" s="23">
        <f>IF(N252="", "", TEXT(N252, "dddd"))</f>
        <v/>
      </c>
      <c r="AA252" s="23">
        <f>IF(X252="", "", TEXT(X252, "dddd"))</f>
        <v/>
      </c>
      <c r="AB252" s="23">
        <f>VLOOKUP(U252,'Currency Sheet'!A:C,3,)</f>
        <v/>
      </c>
      <c r="AC252" s="44">
        <f>VLOOKUP(P252,'Customer List'!B:D,3,)</f>
        <v/>
      </c>
    </row>
    <row r="253">
      <c r="A253" s="23">
        <f>A252+1</f>
        <v/>
      </c>
      <c r="B253" s="23" t="inlineStr">
        <is>
          <t>EED116107</t>
        </is>
      </c>
      <c r="C253" s="32" t="n">
        <v>45814</v>
      </c>
      <c r="D253" s="32" t="n">
        <v>45821</v>
      </c>
      <c r="E253" s="51" t="n">
        <v>313.5</v>
      </c>
      <c r="F253" s="51">
        <f>IF(AB253="DOLLAR",E253*88,E253)</f>
        <v/>
      </c>
      <c r="G253" s="62">
        <f>F253*J253</f>
        <v/>
      </c>
      <c r="H253" s="23" t="n">
        <v>321140</v>
      </c>
      <c r="I253" s="23" t="inlineStr">
        <is>
          <t xml:space="preserve">Brilliant Violet 605™ anti-human CD206 </t>
        </is>
      </c>
      <c r="J253" s="23" t="n">
        <v>1</v>
      </c>
      <c r="K253" s="23" t="n">
        <v>1</v>
      </c>
      <c r="L253" s="23">
        <f>J253-K253</f>
        <v/>
      </c>
      <c r="M253" s="23" t="inlineStr">
        <is>
          <t>T-455/25-26</t>
        </is>
      </c>
      <c r="N253" s="32" t="n">
        <v>45824</v>
      </c>
      <c r="O253" s="62" t="n">
        <v>46648.8</v>
      </c>
      <c r="P253" s="23" t="inlineStr">
        <is>
          <t>IMMUNITAS BIO</t>
        </is>
      </c>
      <c r="Q253" s="23" t="n"/>
      <c r="R253" s="23" t="n"/>
      <c r="S253" s="63" t="n">
        <v>4</v>
      </c>
      <c r="T253" s="39" t="n"/>
      <c r="U253" s="23" t="inlineStr">
        <is>
          <t>BioLegend</t>
        </is>
      </c>
      <c r="V253" s="23">
        <f>VLOOKUP(P253,'Customer List'!B:C,2,)</f>
        <v/>
      </c>
      <c r="W253" s="40" t="n"/>
      <c r="X253" s="32">
        <f>IF(OR(R253 = "PRIYANKA MADAM", R253 = "DEEPAK", R253 = "PORTER"),N253,"")</f>
        <v/>
      </c>
      <c r="Y253" s="23">
        <f>IF(X253="", "", X253-N253)</f>
        <v/>
      </c>
      <c r="Z253" s="23">
        <f>IF(N253="", "", TEXT(N253, "dddd"))</f>
        <v/>
      </c>
      <c r="AA253" s="23">
        <f>IF(X253="", "", TEXT(X253, "dddd"))</f>
        <v/>
      </c>
      <c r="AB253" s="23">
        <f>VLOOKUP(U253,'Currency Sheet'!A:C,3,)</f>
        <v/>
      </c>
      <c r="AC253" s="44">
        <f>VLOOKUP(P253,'Customer List'!B:D,3,)</f>
        <v/>
      </c>
    </row>
    <row r="254">
      <c r="A254" s="23">
        <f>A253+1</f>
        <v/>
      </c>
      <c r="B254" s="23" t="inlineStr">
        <is>
          <t>EED116107</t>
        </is>
      </c>
      <c r="C254" s="32" t="n">
        <v>45814</v>
      </c>
      <c r="D254" s="32" t="n">
        <v>45821</v>
      </c>
      <c r="E254" s="51" t="n">
        <v>212.8</v>
      </c>
      <c r="F254" s="51">
        <f>IF(AB254="DOLLAR",E254*88,E254)</f>
        <v/>
      </c>
      <c r="G254" s="62">
        <f>F254*J254</f>
        <v/>
      </c>
      <c r="H254" s="23" t="n">
        <v>322008</v>
      </c>
      <c r="I254" s="23" t="inlineStr">
        <is>
          <t xml:space="preserve">PE anti-human Lymphotoxin beta receptor </t>
        </is>
      </c>
      <c r="J254" s="23" t="n">
        <v>1</v>
      </c>
      <c r="K254" s="23" t="n">
        <v>1</v>
      </c>
      <c r="L254" s="23">
        <f>J254-K254</f>
        <v/>
      </c>
      <c r="M254" s="23" t="inlineStr">
        <is>
          <t>T-532/25-26</t>
        </is>
      </c>
      <c r="N254" s="32" t="n">
        <v>45833</v>
      </c>
      <c r="O254" s="62" t="n">
        <v>32984</v>
      </c>
      <c r="P254" s="23" t="inlineStr">
        <is>
          <t>AMRITA</t>
        </is>
      </c>
      <c r="Q254" s="23" t="inlineStr">
        <is>
          <t>BY HAND</t>
        </is>
      </c>
      <c r="R254" s="23" t="inlineStr">
        <is>
          <t>PRIYANKA MADAM</t>
        </is>
      </c>
      <c r="S254" s="63" t="n">
        <v>4</v>
      </c>
      <c r="T254" s="39" t="n"/>
      <c r="U254" s="23" t="inlineStr">
        <is>
          <t>BioLegend</t>
        </is>
      </c>
      <c r="V254" s="23">
        <f>VLOOKUP(P254,'Customer List'!B:C,2,)</f>
        <v/>
      </c>
      <c r="W254" s="40" t="n"/>
      <c r="X254" s="32" t="n">
        <v>45833</v>
      </c>
      <c r="Y254" s="23">
        <f>IF(X254="", "", X254-N254)</f>
        <v/>
      </c>
      <c r="Z254" s="23">
        <f>IF(N254="", "", TEXT(N254, "dddd"))</f>
        <v/>
      </c>
      <c r="AA254" s="23">
        <f>IF(X254="", "", TEXT(X254, "dddd"))</f>
        <v/>
      </c>
      <c r="AB254" s="23">
        <f>VLOOKUP(U254,'Currency Sheet'!A:C,3,)</f>
        <v/>
      </c>
      <c r="AC254" s="44">
        <f>VLOOKUP(P254,'Customer List'!B:D,3,)</f>
        <v/>
      </c>
    </row>
    <row r="255">
      <c r="A255" s="23">
        <f>A254+1</f>
        <v/>
      </c>
      <c r="B255" s="23" t="inlineStr">
        <is>
          <t>EED116107</t>
        </is>
      </c>
      <c r="C255" s="32" t="n">
        <v>45814</v>
      </c>
      <c r="D255" s="32" t="n">
        <v>45821</v>
      </c>
      <c r="E255" s="51" t="n">
        <v>132</v>
      </c>
      <c r="F255" s="51">
        <f>IF(AB255="DOLLAR",E255*88,E255)</f>
        <v/>
      </c>
      <c r="G255" s="62">
        <f>F255*J255</f>
        <v/>
      </c>
      <c r="H255" s="23" t="n">
        <v>325227</v>
      </c>
      <c r="I255" s="23" t="inlineStr">
        <is>
          <t xml:space="preserve">Brilliant Violet 421™ anti-human CD337 </t>
        </is>
      </c>
      <c r="J255" s="23" t="n">
        <v>1</v>
      </c>
      <c r="K255" s="23" t="n">
        <v>1</v>
      </c>
      <c r="L255" s="23">
        <f>J255-K255</f>
        <v/>
      </c>
      <c r="M255" s="23" t="inlineStr">
        <is>
          <t>T-433/25-26</t>
        </is>
      </c>
      <c r="N255" s="32" t="n">
        <v>45821</v>
      </c>
      <c r="O255" s="62" t="n">
        <v>16720</v>
      </c>
      <c r="P255" s="23" t="inlineStr">
        <is>
          <t>LABEX</t>
        </is>
      </c>
      <c r="Q255" s="23" t="inlineStr">
        <is>
          <t>PORTER</t>
        </is>
      </c>
      <c r="R255" s="23" t="inlineStr">
        <is>
          <t>PORTER</t>
        </is>
      </c>
      <c r="S255" s="63" t="n">
        <v>4</v>
      </c>
      <c r="T255" s="39" t="n"/>
      <c r="U255" s="23" t="inlineStr">
        <is>
          <t>BioLegend</t>
        </is>
      </c>
      <c r="V255" s="23">
        <f>VLOOKUP(P255,'Customer List'!B:C,2,)</f>
        <v/>
      </c>
      <c r="W255" s="40" t="n"/>
      <c r="X255" s="32">
        <f>IF(OR(R255 = "PRIYANKA MADAM", R255 = "DEEPAK", R255 = "PORTER"),N255,"")</f>
        <v/>
      </c>
      <c r="Y255" s="23">
        <f>IF(X255="", "", X255-N255)</f>
        <v/>
      </c>
      <c r="Z255" s="23">
        <f>IF(N255="", "", TEXT(N255, "dddd"))</f>
        <v/>
      </c>
      <c r="AA255" s="23">
        <f>IF(X255="", "", TEXT(X255, "dddd"))</f>
        <v/>
      </c>
      <c r="AB255" s="23">
        <f>VLOOKUP(U255,'Currency Sheet'!A:C,3,)</f>
        <v/>
      </c>
      <c r="AC255" s="44">
        <f>VLOOKUP(P255,'Customer List'!B:D,3,)</f>
        <v/>
      </c>
    </row>
    <row r="256">
      <c r="A256" s="23">
        <f>A255+1</f>
        <v/>
      </c>
      <c r="B256" s="23" t="inlineStr">
        <is>
          <t>EED116107</t>
        </is>
      </c>
      <c r="C256" s="32" t="n">
        <v>45814</v>
      </c>
      <c r="D256" s="32" t="n">
        <v>45821</v>
      </c>
      <c r="E256" s="51" t="n">
        <v>99.40000000000001</v>
      </c>
      <c r="F256" s="51">
        <f>IF(AB256="DOLLAR",E256*88,E256)</f>
        <v/>
      </c>
      <c r="G256" s="62">
        <f>F256*J256</f>
        <v/>
      </c>
      <c r="H256" s="23" t="n">
        <v>331917</v>
      </c>
      <c r="I256" s="23" t="inlineStr">
        <is>
          <t xml:space="preserve">APC anti-human CD335 </t>
        </is>
      </c>
      <c r="J256" s="23" t="n">
        <v>1</v>
      </c>
      <c r="K256" s="23" t="n">
        <v>1</v>
      </c>
      <c r="L256" s="23">
        <f>J256-K256</f>
        <v/>
      </c>
      <c r="M256" s="23" t="inlineStr">
        <is>
          <t>T-433/25-26</t>
        </is>
      </c>
      <c r="N256" s="32" t="n">
        <v>45821</v>
      </c>
      <c r="O256" s="62" t="n">
        <v>13490</v>
      </c>
      <c r="P256" s="23" t="inlineStr">
        <is>
          <t>LABEX</t>
        </is>
      </c>
      <c r="Q256" s="23" t="inlineStr">
        <is>
          <t>PORTER</t>
        </is>
      </c>
      <c r="R256" s="23" t="inlineStr">
        <is>
          <t>PORTER</t>
        </is>
      </c>
      <c r="S256" s="63" t="n">
        <v>4</v>
      </c>
      <c r="T256" s="39" t="n"/>
      <c r="U256" s="23" t="inlineStr">
        <is>
          <t>BioLegend</t>
        </is>
      </c>
      <c r="V256" s="23">
        <f>VLOOKUP(P256,'Customer List'!B:C,2,)</f>
        <v/>
      </c>
      <c r="W256" s="40" t="n"/>
      <c r="X256" s="32">
        <f>IF(OR(R256 = "PRIYANKA MADAM", R256 = "DEEPAK", R256 = "PORTER"),N256,"")</f>
        <v/>
      </c>
      <c r="Y256" s="23">
        <f>IF(X256="", "", X256-N256)</f>
        <v/>
      </c>
      <c r="Z256" s="23">
        <f>IF(N256="", "", TEXT(N256, "dddd"))</f>
        <v/>
      </c>
      <c r="AA256" s="23">
        <f>IF(X256="", "", TEXT(X256, "dddd"))</f>
        <v/>
      </c>
      <c r="AB256" s="23">
        <f>VLOOKUP(U256,'Currency Sheet'!A:C,3,)</f>
        <v/>
      </c>
      <c r="AC256" s="44">
        <f>VLOOKUP(P256,'Customer List'!B:D,3,)</f>
        <v/>
      </c>
    </row>
    <row r="257">
      <c r="A257" s="23">
        <f>A256+1</f>
        <v/>
      </c>
      <c r="B257" s="23" t="inlineStr">
        <is>
          <t>EED116107</t>
        </is>
      </c>
      <c r="C257" s="32" t="n">
        <v>45814</v>
      </c>
      <c r="D257" s="32" t="n">
        <v>45821</v>
      </c>
      <c r="E257" s="51" t="n">
        <v>242.9</v>
      </c>
      <c r="F257" s="51">
        <f>IF(AB257="DOLLAR",E257*88,E257)</f>
        <v/>
      </c>
      <c r="G257" s="62">
        <f>F257*J257</f>
        <v/>
      </c>
      <c r="H257" s="23" t="n">
        <v>333634</v>
      </c>
      <c r="I257" s="23" t="inlineStr">
        <is>
          <t>APC/Fire™ 750 anti-human CD163 Antibody</t>
        </is>
      </c>
      <c r="J257" s="23" t="n">
        <v>1</v>
      </c>
      <c r="K257" s="23" t="n">
        <v>1</v>
      </c>
      <c r="L257" s="23">
        <f>J257-K257</f>
        <v/>
      </c>
      <c r="M257" s="23" t="inlineStr">
        <is>
          <t>T-455/25-26</t>
        </is>
      </c>
      <c r="N257" s="32" t="n">
        <v>45824</v>
      </c>
      <c r="O257" s="62" t="n">
        <v>38725.2</v>
      </c>
      <c r="P257" s="23" t="inlineStr">
        <is>
          <t>IMMUNITAS BIO</t>
        </is>
      </c>
      <c r="Q257" s="23" t="n"/>
      <c r="R257" s="23" t="n"/>
      <c r="S257" s="63" t="n">
        <v>4</v>
      </c>
      <c r="T257" s="39" t="n"/>
      <c r="U257" s="23" t="inlineStr">
        <is>
          <t>BioLegend</t>
        </is>
      </c>
      <c r="V257" s="23">
        <f>VLOOKUP(P257,'Customer List'!B:C,2,)</f>
        <v/>
      </c>
      <c r="W257" s="40" t="n"/>
      <c r="X257" s="32">
        <f>IF(OR(R257 = "PRIYANKA MADAM", R257 = "DEEPAK", R257 = "PORTER"),N257,"")</f>
        <v/>
      </c>
      <c r="Y257" s="23">
        <f>IF(X257="", "", X257-N257)</f>
        <v/>
      </c>
      <c r="Z257" s="23">
        <f>IF(N257="", "", TEXT(N257, "dddd"))</f>
        <v/>
      </c>
      <c r="AA257" s="23">
        <f>IF(X257="", "", TEXT(X257, "dddd"))</f>
        <v/>
      </c>
      <c r="AB257" s="23">
        <f>VLOOKUP(U257,'Currency Sheet'!A:C,3,)</f>
        <v/>
      </c>
      <c r="AC257" s="44">
        <f>VLOOKUP(P257,'Customer List'!B:D,3,)</f>
        <v/>
      </c>
    </row>
    <row r="258">
      <c r="A258" s="23">
        <f>A257+1</f>
        <v/>
      </c>
      <c r="B258" s="23" t="inlineStr">
        <is>
          <t>EED116107</t>
        </is>
      </c>
      <c r="C258" s="32" t="n">
        <v>45814</v>
      </c>
      <c r="D258" s="32" t="n">
        <v>45821</v>
      </c>
      <c r="E258" s="51" t="n">
        <v>267.4</v>
      </c>
      <c r="F258" s="51">
        <f>IF(AB258="DOLLAR",E258*88,E258)</f>
        <v/>
      </c>
      <c r="G258" s="62">
        <f>F258*J258</f>
        <v/>
      </c>
      <c r="H258" s="23" t="n">
        <v>337248</v>
      </c>
      <c r="I258" s="23" t="inlineStr">
        <is>
          <t>PE/Fire™ 700 anti-human CD11c Antibody</t>
        </is>
      </c>
      <c r="J258" s="23" t="n">
        <v>1</v>
      </c>
      <c r="K258" s="23" t="n">
        <v>1</v>
      </c>
      <c r="L258" s="23">
        <f>J258-K258</f>
        <v/>
      </c>
      <c r="M258" s="23" t="inlineStr">
        <is>
          <t>T-532/25-26</t>
        </is>
      </c>
      <c r="N258" s="32" t="n">
        <v>45833</v>
      </c>
      <c r="O258" s="62" t="n">
        <v>41447</v>
      </c>
      <c r="P258" s="23" t="inlineStr">
        <is>
          <t>AMRITA</t>
        </is>
      </c>
      <c r="Q258" s="23" t="inlineStr">
        <is>
          <t>BY HAND</t>
        </is>
      </c>
      <c r="R258" s="23" t="inlineStr">
        <is>
          <t>PRIYANKA MADAM</t>
        </is>
      </c>
      <c r="S258" s="63" t="n">
        <v>4</v>
      </c>
      <c r="T258" s="39" t="n"/>
      <c r="U258" s="23" t="inlineStr">
        <is>
          <t>BioLegend</t>
        </is>
      </c>
      <c r="V258" s="23">
        <f>VLOOKUP(P258,'Customer List'!B:C,2,)</f>
        <v/>
      </c>
      <c r="W258" s="40" t="n"/>
      <c r="X258" s="32" t="n">
        <v>45833</v>
      </c>
      <c r="Y258" s="23">
        <f>IF(X258="", "", X258-N258)</f>
        <v/>
      </c>
      <c r="Z258" s="23">
        <f>IF(N258="", "", TEXT(N258, "dddd"))</f>
        <v/>
      </c>
      <c r="AA258" s="23">
        <f>IF(X258="", "", TEXT(X258, "dddd"))</f>
        <v/>
      </c>
      <c r="AB258" s="23">
        <f>VLOOKUP(U258,'Currency Sheet'!A:C,3,)</f>
        <v/>
      </c>
      <c r="AC258" s="44">
        <f>VLOOKUP(P258,'Customer List'!B:D,3,)</f>
        <v/>
      </c>
    </row>
    <row r="259">
      <c r="A259" s="23">
        <f>A258+1</f>
        <v/>
      </c>
      <c r="B259" s="23" t="inlineStr">
        <is>
          <t>EED116107</t>
        </is>
      </c>
      <c r="C259" s="32" t="n">
        <v>45814</v>
      </c>
      <c r="D259" s="32" t="n">
        <v>45821</v>
      </c>
      <c r="E259" s="51" t="n">
        <v>227.5</v>
      </c>
      <c r="F259" s="51">
        <f>IF(AB259="DOLLAR",E259*88,E259)</f>
        <v/>
      </c>
      <c r="G259" s="62">
        <f>F259*J259</f>
        <v/>
      </c>
      <c r="H259" s="23" t="n">
        <v>344722</v>
      </c>
      <c r="I259" s="23" t="inlineStr">
        <is>
          <t>APC anti-human CD8 Antibody</t>
        </is>
      </c>
      <c r="J259" s="23" t="n">
        <v>1</v>
      </c>
      <c r="K259" s="23" t="n">
        <v>1</v>
      </c>
      <c r="L259" s="23">
        <f>J259-K259</f>
        <v/>
      </c>
      <c r="M259" s="23" t="inlineStr">
        <is>
          <t>T-457/25-26</t>
        </is>
      </c>
      <c r="N259" s="32" t="n">
        <v>45824</v>
      </c>
      <c r="O259" s="62" t="n">
        <v>36270</v>
      </c>
      <c r="P259" s="23" t="inlineStr">
        <is>
          <t>BIOGENIX</t>
        </is>
      </c>
      <c r="Q259" s="23" t="n"/>
      <c r="R259" s="23" t="n"/>
      <c r="S259" s="63" t="n">
        <v>4</v>
      </c>
      <c r="T259" s="39" t="n"/>
      <c r="U259" s="23" t="inlineStr">
        <is>
          <t>BioLegend</t>
        </is>
      </c>
      <c r="V259" s="23">
        <f>VLOOKUP(P259,'Customer List'!B:C,2,)</f>
        <v/>
      </c>
      <c r="W259" s="40" t="n"/>
      <c r="X259" s="32">
        <f>IF(OR(R259 = "PRIYANKA MADAM", R259 = "DEEPAK", R259 = "PORTER"),N259,"")</f>
        <v/>
      </c>
      <c r="Y259" s="23">
        <f>IF(X259="", "", X259-N259)</f>
        <v/>
      </c>
      <c r="Z259" s="23">
        <f>IF(N259="", "", TEXT(N259, "dddd"))</f>
        <v/>
      </c>
      <c r="AA259" s="23">
        <f>IF(X259="", "", TEXT(X259, "dddd"))</f>
        <v/>
      </c>
      <c r="AB259" s="23">
        <f>VLOOKUP(U259,'Currency Sheet'!A:C,3,)</f>
        <v/>
      </c>
      <c r="AC259" s="44">
        <f>VLOOKUP(P259,'Customer List'!B:D,3,)</f>
        <v/>
      </c>
    </row>
    <row r="260">
      <c r="A260" s="23">
        <f>A259+1</f>
        <v/>
      </c>
      <c r="B260" s="23" t="inlineStr">
        <is>
          <t>EED116107</t>
        </is>
      </c>
      <c r="C260" s="32" t="n">
        <v>45814</v>
      </c>
      <c r="D260" s="32" t="n">
        <v>45821</v>
      </c>
      <c r="E260" s="51" t="n">
        <v>112</v>
      </c>
      <c r="F260" s="51">
        <f>IF(AB260="DOLLAR",E260*88,E260)</f>
        <v/>
      </c>
      <c r="G260" s="62">
        <f>F260*J260</f>
        <v/>
      </c>
      <c r="H260" s="23" t="n">
        <v>344804</v>
      </c>
      <c r="I260" s="23" t="inlineStr">
        <is>
          <t>FITC anti-human CD3 Antibody</t>
        </is>
      </c>
      <c r="J260" s="23" t="n">
        <v>1</v>
      </c>
      <c r="K260" s="23" t="n">
        <v>1</v>
      </c>
      <c r="L260" s="23">
        <f>J260-K260</f>
        <v/>
      </c>
      <c r="M260" s="23" t="inlineStr">
        <is>
          <t>T-532/25-26</t>
        </is>
      </c>
      <c r="N260" s="32" t="n">
        <v>45833</v>
      </c>
      <c r="O260" s="62" t="n">
        <v>17360</v>
      </c>
      <c r="P260" s="23" t="inlineStr">
        <is>
          <t>AMRITA</t>
        </is>
      </c>
      <c r="Q260" s="23" t="inlineStr">
        <is>
          <t>BY HAND</t>
        </is>
      </c>
      <c r="R260" s="23" t="inlineStr">
        <is>
          <t>PRIYANKA MADAM</t>
        </is>
      </c>
      <c r="S260" s="63" t="n">
        <v>4</v>
      </c>
      <c r="T260" s="39" t="n"/>
      <c r="U260" s="23" t="inlineStr">
        <is>
          <t>BioLegend</t>
        </is>
      </c>
      <c r="V260" s="23">
        <f>VLOOKUP(P260,'Customer List'!B:C,2,)</f>
        <v/>
      </c>
      <c r="W260" s="40" t="n"/>
      <c r="X260" s="32" t="n">
        <v>45833</v>
      </c>
      <c r="Y260" s="23">
        <f>IF(X260="", "", X260-N260)</f>
        <v/>
      </c>
      <c r="Z260" s="23">
        <f>IF(N260="", "", TEXT(N260, "dddd"))</f>
        <v/>
      </c>
      <c r="AA260" s="23">
        <f>IF(X260="", "", TEXT(X260, "dddd"))</f>
        <v/>
      </c>
      <c r="AB260" s="23">
        <f>VLOOKUP(U260,'Currency Sheet'!A:C,3,)</f>
        <v/>
      </c>
      <c r="AC260" s="44">
        <f>VLOOKUP(P260,'Customer List'!B:D,3,)</f>
        <v/>
      </c>
    </row>
    <row r="261">
      <c r="A261" s="23">
        <f>A260+1</f>
        <v/>
      </c>
      <c r="B261" s="23" t="inlineStr">
        <is>
          <t>EED116107</t>
        </is>
      </c>
      <c r="C261" s="32" t="n">
        <v>45814</v>
      </c>
      <c r="D261" s="32" t="n">
        <v>45821</v>
      </c>
      <c r="E261" s="51" t="n">
        <v>173.6</v>
      </c>
      <c r="F261" s="51">
        <f>IF(AB261="DOLLAR",E261*88,E261)</f>
        <v/>
      </c>
      <c r="G261" s="62">
        <f>F261*J261</f>
        <v/>
      </c>
      <c r="H261" s="23" t="n">
        <v>344812</v>
      </c>
      <c r="I261" s="23" t="inlineStr">
        <is>
          <t>APC anti-human CD3 Antibody</t>
        </is>
      </c>
      <c r="J261" s="23" t="n">
        <v>1</v>
      </c>
      <c r="K261" s="23" t="n">
        <v>1</v>
      </c>
      <c r="L261" s="23">
        <f>J261-K261</f>
        <v/>
      </c>
      <c r="M261" s="23" t="inlineStr">
        <is>
          <t>T-431/25-26</t>
        </is>
      </c>
      <c r="N261" s="32" t="n">
        <v>45821</v>
      </c>
      <c r="O261" s="62" t="n">
        <v>24986</v>
      </c>
      <c r="P261" s="23" t="inlineStr">
        <is>
          <t>BIO HEALTH</t>
        </is>
      </c>
      <c r="Q261" s="23" t="inlineStr">
        <is>
          <t>BY HAND</t>
        </is>
      </c>
      <c r="R261" s="23" t="inlineStr">
        <is>
          <t>PRIYANKA MADAM</t>
        </is>
      </c>
      <c r="S261" s="63" t="n">
        <v>4</v>
      </c>
      <c r="T261" s="39" t="inlineStr">
        <is>
          <t>As per Gaurav Sir Information Priyanka Madam change it from Aiims to Bio Health</t>
        </is>
      </c>
      <c r="U261" s="23" t="inlineStr">
        <is>
          <t>BioLegend</t>
        </is>
      </c>
      <c r="V261" s="23">
        <f>VLOOKUP(P261,'Customer List'!B:C,2,)</f>
        <v/>
      </c>
      <c r="W261" s="40" t="n"/>
      <c r="X261" s="32" t="n">
        <v>45821</v>
      </c>
      <c r="Y261" s="23">
        <f>IF(X261="", "", X261-N261)</f>
        <v/>
      </c>
      <c r="Z261" s="23">
        <f>IF(N261="", "", TEXT(N261, "dddd"))</f>
        <v/>
      </c>
      <c r="AA261" s="23">
        <f>IF(X261="", "", TEXT(X261, "dddd"))</f>
        <v/>
      </c>
      <c r="AB261" s="23">
        <f>VLOOKUP(U261,'Currency Sheet'!A:C,3,)</f>
        <v/>
      </c>
      <c r="AC261" s="44">
        <f>VLOOKUP(P261,'Customer List'!B:D,3,)</f>
        <v/>
      </c>
    </row>
    <row r="262">
      <c r="A262" s="23">
        <f>A261+1</f>
        <v/>
      </c>
      <c r="B262" s="23" t="inlineStr">
        <is>
          <t>EED116107</t>
        </is>
      </c>
      <c r="C262" s="32" t="n">
        <v>45814</v>
      </c>
      <c r="D262" s="32" t="n">
        <v>45821</v>
      </c>
      <c r="E262" s="51" t="n">
        <v>95.2</v>
      </c>
      <c r="F262" s="51">
        <f>IF(AB262="DOLLAR",E262*88,E262)</f>
        <v/>
      </c>
      <c r="G262" s="62">
        <f>F262*J262</f>
        <v/>
      </c>
      <c r="H262" s="23" t="n">
        <v>345041</v>
      </c>
      <c r="I262" s="23" t="inlineStr">
        <is>
          <t xml:space="preserve">Pacific Blue™ anti-human CD366 </t>
        </is>
      </c>
      <c r="J262" s="23" t="n">
        <v>1</v>
      </c>
      <c r="K262" s="23" t="n">
        <v>1</v>
      </c>
      <c r="L262" s="23">
        <f>J262-K262</f>
        <v/>
      </c>
      <c r="M262" s="23" t="inlineStr">
        <is>
          <t>T-437/25-26</t>
        </is>
      </c>
      <c r="N262" s="32" t="n">
        <v>45822</v>
      </c>
      <c r="O262" s="62" t="n">
        <v>13702</v>
      </c>
      <c r="P262" s="23" t="inlineStr">
        <is>
          <t>BIONOVA</t>
        </is>
      </c>
      <c r="Q262" s="23" t="n"/>
      <c r="R262" s="23" t="n"/>
      <c r="S262" s="63" t="n">
        <v>4</v>
      </c>
      <c r="T262" s="39" t="n"/>
      <c r="U262" s="23" t="inlineStr">
        <is>
          <t>BioLegend</t>
        </is>
      </c>
      <c r="V262" s="23">
        <f>VLOOKUP(P262,'Customer List'!B:C,2,)</f>
        <v/>
      </c>
      <c r="W262" s="40" t="n"/>
      <c r="X262" s="32">
        <f>IF(OR(R262 = "PRIYANKA MADAM", R262 = "DEEPAK", R262 = "PORTER"),N262,"")</f>
        <v/>
      </c>
      <c r="Y262" s="23">
        <f>IF(X262="", "", X262-N262)</f>
        <v/>
      </c>
      <c r="Z262" s="23">
        <f>IF(N262="", "", TEXT(N262, "dddd"))</f>
        <v/>
      </c>
      <c r="AA262" s="23">
        <f>IF(X262="", "", TEXT(X262, "dddd"))</f>
        <v/>
      </c>
      <c r="AB262" s="23">
        <f>VLOOKUP(U262,'Currency Sheet'!A:C,3,)</f>
        <v/>
      </c>
      <c r="AC262" s="44">
        <f>VLOOKUP(P262,'Customer List'!B:D,3,)</f>
        <v/>
      </c>
    </row>
    <row r="263">
      <c r="A263" s="23">
        <f>A262+1</f>
        <v/>
      </c>
      <c r="B263" s="23" t="inlineStr">
        <is>
          <t>EED116107</t>
        </is>
      </c>
      <c r="C263" s="32" t="n">
        <v>45814</v>
      </c>
      <c r="D263" s="32" t="n">
        <v>45821</v>
      </c>
      <c r="E263" s="51" t="n">
        <v>176.4</v>
      </c>
      <c r="F263" s="51">
        <f>IF(AB263="DOLLAR",E263*88,E263)</f>
        <v/>
      </c>
      <c r="G263" s="62">
        <f>F263*J263</f>
        <v/>
      </c>
      <c r="H263" s="23" t="n">
        <v>348206</v>
      </c>
      <c r="I263" s="23" t="inlineStr">
        <is>
          <t>FITC anti-human IgD Antibody</t>
        </is>
      </c>
      <c r="J263" s="23" t="n">
        <v>1</v>
      </c>
      <c r="K263" s="23" t="n">
        <v>1</v>
      </c>
      <c r="L263" s="23">
        <f>J263-K263</f>
        <v/>
      </c>
      <c r="M263" s="23" t="inlineStr">
        <is>
          <t>T-457/25-26</t>
        </is>
      </c>
      <c r="N263" s="32" t="n">
        <v>45824</v>
      </c>
      <c r="O263" s="62" t="n">
        <v>28123.6</v>
      </c>
      <c r="P263" s="23" t="inlineStr">
        <is>
          <t>BIOGENIX</t>
        </is>
      </c>
      <c r="Q263" s="23" t="n"/>
      <c r="R263" s="23" t="n"/>
      <c r="S263" s="63" t="n">
        <v>4</v>
      </c>
      <c r="T263" s="39" t="n"/>
      <c r="U263" s="23" t="inlineStr">
        <is>
          <t>BioLegend</t>
        </is>
      </c>
      <c r="V263" s="23">
        <f>VLOOKUP(P263,'Customer List'!B:C,2,)</f>
        <v/>
      </c>
      <c r="W263" s="40" t="n"/>
      <c r="X263" s="32">
        <f>IF(OR(R263 = "PRIYANKA MADAM", R263 = "DEEPAK", R263 = "PORTER"),N263,"")</f>
        <v/>
      </c>
      <c r="Y263" s="23">
        <f>IF(X263="", "", X263-N263)</f>
        <v/>
      </c>
      <c r="Z263" s="23">
        <f>IF(N263="", "", TEXT(N263, "dddd"))</f>
        <v/>
      </c>
      <c r="AA263" s="23">
        <f>IF(X263="", "", TEXT(X263, "dddd"))</f>
        <v/>
      </c>
      <c r="AB263" s="23">
        <f>VLOOKUP(U263,'Currency Sheet'!A:C,3,)</f>
        <v/>
      </c>
      <c r="AC263" s="44">
        <f>VLOOKUP(P263,'Customer List'!B:D,3,)</f>
        <v/>
      </c>
    </row>
    <row r="264">
      <c r="A264" s="23">
        <f>A263+1</f>
        <v/>
      </c>
      <c r="B264" s="23" t="inlineStr">
        <is>
          <t>EED116107</t>
        </is>
      </c>
      <c r="C264" s="32" t="n">
        <v>45814</v>
      </c>
      <c r="D264" s="32" t="n">
        <v>45821</v>
      </c>
      <c r="E264" s="51" t="n">
        <v>447.3</v>
      </c>
      <c r="F264" s="51">
        <f>IF(AB264="DOLLAR",E264*88,E264)</f>
        <v/>
      </c>
      <c r="G264" s="62">
        <f>F264*J264</f>
        <v/>
      </c>
      <c r="H264" s="23" t="n">
        <v>348801</v>
      </c>
      <c r="I264" s="23" t="inlineStr">
        <is>
          <t xml:space="preserve">FITC anti-human Lineage Cocktail </t>
        </is>
      </c>
      <c r="J264" s="23" t="n">
        <v>1</v>
      </c>
      <c r="K264" s="23" t="n">
        <v>1</v>
      </c>
      <c r="L264" s="23">
        <f>J264-K264</f>
        <v/>
      </c>
      <c r="M264" s="23" t="inlineStr">
        <is>
          <t>DC-58/25-26</t>
        </is>
      </c>
      <c r="N264" s="32" t="n">
        <v>45821</v>
      </c>
      <c r="O264" s="62" t="n">
        <v>0</v>
      </c>
      <c r="P264" s="23" t="inlineStr">
        <is>
          <t>Aiims</t>
        </is>
      </c>
      <c r="Q264" s="23" t="inlineStr">
        <is>
          <t>BY HAND</t>
        </is>
      </c>
      <c r="R264" s="23" t="inlineStr">
        <is>
          <t>PRIYANKA MADAM</t>
        </is>
      </c>
      <c r="S264" s="63" t="n">
        <v>4</v>
      </c>
      <c r="T264" s="39" t="inlineStr">
        <is>
          <t xml:space="preserve">BILL WILL BE GENERATED </t>
        </is>
      </c>
      <c r="U264" s="23" t="inlineStr">
        <is>
          <t>BioLegend</t>
        </is>
      </c>
      <c r="V264" s="23">
        <f>VLOOKUP(P264,'Customer List'!B:C,2,)</f>
        <v/>
      </c>
      <c r="W264" s="40" t="n"/>
      <c r="X264" s="32" t="n">
        <v>45821</v>
      </c>
      <c r="Y264" s="23">
        <f>IF(X264="", "", X264-N264)</f>
        <v/>
      </c>
      <c r="Z264" s="23">
        <f>IF(N264="", "", TEXT(N264, "dddd"))</f>
        <v/>
      </c>
      <c r="AA264" s="23">
        <f>IF(X264="", "", TEXT(X264, "dddd"))</f>
        <v/>
      </c>
      <c r="AB264" s="23">
        <f>VLOOKUP(U264,'Currency Sheet'!A:C,3,)</f>
        <v/>
      </c>
      <c r="AC264" s="44">
        <f>VLOOKUP(P264,'Customer List'!B:D,3,)</f>
        <v/>
      </c>
    </row>
    <row r="265">
      <c r="A265" s="23">
        <f>A264+1</f>
        <v/>
      </c>
      <c r="B265" s="23" t="inlineStr">
        <is>
          <t>EED116107</t>
        </is>
      </c>
      <c r="C265" s="32" t="n">
        <v>45814</v>
      </c>
      <c r="D265" s="32" t="n">
        <v>45821</v>
      </c>
      <c r="E265" s="51" t="n">
        <v>267.4</v>
      </c>
      <c r="F265" s="51">
        <f>IF(AB265="DOLLAR",E265*88,E265)</f>
        <v/>
      </c>
      <c r="G265" s="62">
        <f>F265*J265</f>
        <v/>
      </c>
      <c r="H265" s="23" t="n">
        <v>358512</v>
      </c>
      <c r="I265" s="23" t="inlineStr">
        <is>
          <t>PE/Cyanine7 anti-human/mouse Bcl-6 Antibody</t>
        </is>
      </c>
      <c r="J265" s="23" t="n">
        <v>1</v>
      </c>
      <c r="K265" s="23" t="n">
        <v>1</v>
      </c>
      <c r="L265" s="23">
        <f>J265-K265</f>
        <v/>
      </c>
      <c r="M265" s="23" t="inlineStr">
        <is>
          <t>T-444/25-26</t>
        </is>
      </c>
      <c r="N265" s="32" t="n">
        <v>45822</v>
      </c>
      <c r="O265" s="62" t="n">
        <v>41447</v>
      </c>
      <c r="P265" s="23" t="inlineStr">
        <is>
          <t>RESEARCH WORLD</t>
        </is>
      </c>
      <c r="Q265" s="23" t="n"/>
      <c r="R265" s="23" t="n"/>
      <c r="S265" s="63" t="n">
        <v>4</v>
      </c>
      <c r="T265" s="39" t="n"/>
      <c r="U265" s="23" t="inlineStr">
        <is>
          <t>BioLegend</t>
        </is>
      </c>
      <c r="V265" s="23">
        <f>VLOOKUP(P265,'Customer List'!B:C,2,)</f>
        <v/>
      </c>
      <c r="W265" s="40" t="n"/>
      <c r="X265" s="32">
        <f>IF(OR(R265 = "PRIYANKA MADAM", R265 = "DEEPAK", R265 = "PORTER"),N265,"")</f>
        <v/>
      </c>
      <c r="Y265" s="23">
        <f>IF(X265="", "", X265-N265)</f>
        <v/>
      </c>
      <c r="Z265" s="23">
        <f>IF(N265="", "", TEXT(N265, "dddd"))</f>
        <v/>
      </c>
      <c r="AA265" s="23">
        <f>IF(X265="", "", TEXT(X265, "dddd"))</f>
        <v/>
      </c>
      <c r="AB265" s="23">
        <f>VLOOKUP(U265,'Currency Sheet'!A:C,3,)</f>
        <v/>
      </c>
      <c r="AC265" s="44">
        <f>VLOOKUP(P265,'Customer List'!B:D,3,)</f>
        <v/>
      </c>
    </row>
    <row r="266">
      <c r="A266" s="23">
        <f>A265+1</f>
        <v/>
      </c>
      <c r="B266" s="23" t="inlineStr">
        <is>
          <t>EED116107</t>
        </is>
      </c>
      <c r="C266" s="32" t="n">
        <v>45814</v>
      </c>
      <c r="D266" s="32" t="n">
        <v>45821</v>
      </c>
      <c r="E266" s="51" t="n">
        <v>219.8</v>
      </c>
      <c r="F266" s="51">
        <f>IF(AB266="DOLLAR",E266*88,E266)</f>
        <v/>
      </c>
      <c r="G266" s="62">
        <f>F266*J266</f>
        <v/>
      </c>
      <c r="H266" s="23" t="n">
        <v>359122</v>
      </c>
      <c r="I266" s="23" t="inlineStr">
        <is>
          <t xml:space="preserve">APC anti-human CD195 </t>
        </is>
      </c>
      <c r="J266" s="23" t="n">
        <v>1</v>
      </c>
      <c r="K266" s="23" t="n">
        <v>1</v>
      </c>
      <c r="L266" s="23">
        <f>J266-K266</f>
        <v/>
      </c>
      <c r="M266" s="23" t="inlineStr">
        <is>
          <t>T-451/25-26</t>
        </is>
      </c>
      <c r="N266" s="32" t="n">
        <v>45824</v>
      </c>
      <c r="O266" s="62" t="n">
        <v>34069</v>
      </c>
      <c r="P266" s="23" t="inlineStr">
        <is>
          <t>VECTOR</t>
        </is>
      </c>
      <c r="Q266" s="23" t="n"/>
      <c r="R266" s="23" t="n"/>
      <c r="S266" s="63" t="n">
        <v>4</v>
      </c>
      <c r="T266" s="39" t="n"/>
      <c r="U266" s="23" t="inlineStr">
        <is>
          <t>BioLegend</t>
        </is>
      </c>
      <c r="V266" s="23">
        <f>VLOOKUP(P266,'Customer List'!B:C,2,)</f>
        <v/>
      </c>
      <c r="W266" s="40" t="n"/>
      <c r="X266" s="32">
        <f>IF(OR(R266 = "PRIYANKA MADAM", R266 = "DEEPAK", R266 = "PORTER"),N266,"")</f>
        <v/>
      </c>
      <c r="Y266" s="23">
        <f>IF(X266="", "", X266-N266)</f>
        <v/>
      </c>
      <c r="Z266" s="23">
        <f>IF(N266="", "", TEXT(N266, "dddd"))</f>
        <v/>
      </c>
      <c r="AA266" s="23">
        <f>IF(X266="", "", TEXT(X266, "dddd"))</f>
        <v/>
      </c>
      <c r="AB266" s="23">
        <f>VLOOKUP(U266,'Currency Sheet'!A:C,3,)</f>
        <v/>
      </c>
      <c r="AC266" s="44">
        <f>VLOOKUP(P266,'Customer List'!B:D,3,)</f>
        <v/>
      </c>
    </row>
    <row r="267">
      <c r="A267" s="23">
        <f>A266+1</f>
        <v/>
      </c>
      <c r="B267" s="23" t="inlineStr">
        <is>
          <t>EED116107</t>
        </is>
      </c>
      <c r="C267" s="32" t="n">
        <v>45814</v>
      </c>
      <c r="D267" s="32" t="n">
        <v>45821</v>
      </c>
      <c r="E267" s="51" t="n">
        <v>95.2</v>
      </c>
      <c r="F267" s="51">
        <f>IF(AB267="DOLLAR",E267*88,E267)</f>
        <v/>
      </c>
      <c r="G267" s="62">
        <f>F267*J267</f>
        <v/>
      </c>
      <c r="H267" s="23" t="n">
        <v>369607</v>
      </c>
      <c r="I267" s="23" t="inlineStr">
        <is>
          <t xml:space="preserve">PerCP/Cyanine5.5 anti-human CD152 </t>
        </is>
      </c>
      <c r="J267" s="23" t="n">
        <v>1</v>
      </c>
      <c r="K267" s="23" t="n">
        <v>1</v>
      </c>
      <c r="L267" s="23">
        <f>J267-K267</f>
        <v/>
      </c>
      <c r="M267" s="23" t="inlineStr">
        <is>
          <t>T-437/25-26</t>
        </is>
      </c>
      <c r="N267" s="32" t="n">
        <v>45822</v>
      </c>
      <c r="O267" s="62" t="n">
        <v>13702</v>
      </c>
      <c r="P267" s="23" t="inlineStr">
        <is>
          <t>BIONOVA</t>
        </is>
      </c>
      <c r="Q267" s="23" t="n"/>
      <c r="R267" s="23" t="n"/>
      <c r="S267" s="63" t="n">
        <v>4</v>
      </c>
      <c r="T267" s="39" t="n"/>
      <c r="U267" s="23" t="inlineStr">
        <is>
          <t>BioLegend</t>
        </is>
      </c>
      <c r="V267" s="23">
        <f>VLOOKUP(P267,'Customer List'!B:C,2,)</f>
        <v/>
      </c>
      <c r="W267" s="40" t="n"/>
      <c r="X267" s="32">
        <f>IF(OR(R267 = "PRIYANKA MADAM", R267 = "DEEPAK", R267 = "PORTER"),N267,"")</f>
        <v/>
      </c>
      <c r="Y267" s="23">
        <f>IF(X267="", "", X267-N267)</f>
        <v/>
      </c>
      <c r="Z267" s="23">
        <f>IF(N267="", "", TEXT(N267, "dddd"))</f>
        <v/>
      </c>
      <c r="AA267" s="23">
        <f>IF(X267="", "", TEXT(X267, "dddd"))</f>
        <v/>
      </c>
      <c r="AB267" s="23">
        <f>VLOOKUP(U267,'Currency Sheet'!A:C,3,)</f>
        <v/>
      </c>
      <c r="AC267" s="44">
        <f>VLOOKUP(P267,'Customer List'!B:D,3,)</f>
        <v/>
      </c>
    </row>
    <row r="268">
      <c r="A268" s="23">
        <f>A267+1</f>
        <v/>
      </c>
      <c r="B268" s="23" t="inlineStr">
        <is>
          <t>EED116107</t>
        </is>
      </c>
      <c r="C268" s="32" t="n">
        <v>45814</v>
      </c>
      <c r="D268" s="32" t="n">
        <v>45821</v>
      </c>
      <c r="E268" s="51" t="n">
        <v>95.2</v>
      </c>
      <c r="F268" s="51">
        <f>IF(AB268="DOLLAR",E268*88,E268)</f>
        <v/>
      </c>
      <c r="G268" s="62">
        <f>F268*J268</f>
        <v/>
      </c>
      <c r="H268" s="23" t="n">
        <v>374209</v>
      </c>
      <c r="I268" s="23" t="inlineStr">
        <is>
          <t>PE/Cyanine7 anti-human CD86 Antibody</t>
        </is>
      </c>
      <c r="J268" s="23" t="n">
        <v>1</v>
      </c>
      <c r="K268" s="23" t="n">
        <v>1</v>
      </c>
      <c r="L268" s="23">
        <f>J268-K268</f>
        <v/>
      </c>
      <c r="M268" s="23" t="inlineStr">
        <is>
          <t>T-437/25-26</t>
        </is>
      </c>
      <c r="N268" s="32" t="n">
        <v>45822</v>
      </c>
      <c r="O268" s="62" t="n">
        <v>13702</v>
      </c>
      <c r="P268" s="23" t="inlineStr">
        <is>
          <t>BIONOVA</t>
        </is>
      </c>
      <c r="Q268" s="23" t="n"/>
      <c r="R268" s="23" t="n"/>
      <c r="S268" s="63" t="n">
        <v>4</v>
      </c>
      <c r="T268" s="39" t="n"/>
      <c r="U268" s="23" t="inlineStr">
        <is>
          <t>BioLegend</t>
        </is>
      </c>
      <c r="V268" s="23">
        <f>VLOOKUP(P268,'Customer List'!B:C,2,)</f>
        <v/>
      </c>
      <c r="W268" s="40" t="n"/>
      <c r="X268" s="32">
        <f>IF(OR(R268 = "PRIYANKA MADAM", R268 = "DEEPAK", R268 = "PORTER"),N268,"")</f>
        <v/>
      </c>
      <c r="Y268" s="23">
        <f>IF(X268="", "", X268-N268)</f>
        <v/>
      </c>
      <c r="Z268" s="23">
        <f>IF(N268="", "", TEXT(N268, "dddd"))</f>
        <v/>
      </c>
      <c r="AA268" s="23">
        <f>IF(X268="", "", TEXT(X268, "dddd"))</f>
        <v/>
      </c>
      <c r="AB268" s="23">
        <f>VLOOKUP(U268,'Currency Sheet'!A:C,3,)</f>
        <v/>
      </c>
      <c r="AC268" s="44">
        <f>VLOOKUP(P268,'Customer List'!B:D,3,)</f>
        <v/>
      </c>
    </row>
    <row r="269">
      <c r="A269" s="23">
        <f>A268+1</f>
        <v/>
      </c>
      <c r="B269" s="23" t="inlineStr">
        <is>
          <t>EED116107</t>
        </is>
      </c>
      <c r="C269" s="32" t="n">
        <v>45814</v>
      </c>
      <c r="D269" s="32" t="n">
        <v>45821</v>
      </c>
      <c r="E269" s="51" t="n">
        <v>74.90000000000001</v>
      </c>
      <c r="F269" s="51">
        <f>IF(AB269="DOLLAR",E269*88,E269)</f>
        <v/>
      </c>
      <c r="G269" s="62">
        <f>F269*J269</f>
        <v/>
      </c>
      <c r="H269" s="23" t="n">
        <v>375403</v>
      </c>
      <c r="I269" s="23" t="inlineStr">
        <is>
          <t>APC anti-human CD80 Antibody</t>
        </is>
      </c>
      <c r="J269" s="23" t="n">
        <v>1</v>
      </c>
      <c r="K269" s="23" t="n">
        <v>1</v>
      </c>
      <c r="L269" s="23">
        <f>J269-K269</f>
        <v/>
      </c>
      <c r="M269" s="23" t="inlineStr">
        <is>
          <t>T-437/25-26</t>
        </is>
      </c>
      <c r="N269" s="32" t="n">
        <v>45822</v>
      </c>
      <c r="O269" s="62" t="n">
        <v>10780.25</v>
      </c>
      <c r="P269" s="23" t="inlineStr">
        <is>
          <t>BIONOVA</t>
        </is>
      </c>
      <c r="Q269" s="23" t="n"/>
      <c r="R269" s="23" t="n"/>
      <c r="S269" s="63" t="n">
        <v>4</v>
      </c>
      <c r="T269" s="39" t="n"/>
      <c r="U269" s="23" t="inlineStr">
        <is>
          <t>BioLegend</t>
        </is>
      </c>
      <c r="V269" s="23">
        <f>VLOOKUP(P269,'Customer List'!B:C,2,)</f>
        <v/>
      </c>
      <c r="W269" s="40" t="n"/>
      <c r="X269" s="32">
        <f>IF(OR(R269 = "PRIYANKA MADAM", R269 = "DEEPAK", R269 = "PORTER"),N269,"")</f>
        <v/>
      </c>
      <c r="Y269" s="23">
        <f>IF(X269="", "", X269-N269)</f>
        <v/>
      </c>
      <c r="Z269" s="23">
        <f>IF(N269="", "", TEXT(N269, "dddd"))</f>
        <v/>
      </c>
      <c r="AA269" s="23">
        <f>IF(X269="", "", TEXT(X269, "dddd"))</f>
        <v/>
      </c>
      <c r="AB269" s="23">
        <f>VLOOKUP(U269,'Currency Sheet'!A:C,3,)</f>
        <v/>
      </c>
      <c r="AC269" s="44">
        <f>VLOOKUP(P269,'Customer List'!B:D,3,)</f>
        <v/>
      </c>
    </row>
    <row r="270">
      <c r="A270" s="23">
        <f>A269+1</f>
        <v/>
      </c>
      <c r="B270" s="23" t="inlineStr">
        <is>
          <t>EED116107</t>
        </is>
      </c>
      <c r="C270" s="32" t="n">
        <v>45814</v>
      </c>
      <c r="D270" s="32" t="n">
        <v>45821</v>
      </c>
      <c r="E270" s="51" t="n">
        <v>234.5</v>
      </c>
      <c r="F270" s="51">
        <f>IF(AB270="DOLLAR",E270*88,E270)</f>
        <v/>
      </c>
      <c r="G270" s="62">
        <f>F270*J270</f>
        <v/>
      </c>
      <c r="H270" s="23" t="n">
        <v>392114</v>
      </c>
      <c r="I270" s="23" t="inlineStr">
        <is>
          <t>APC anti-human P2RY12 Antibody</t>
        </is>
      </c>
      <c r="J270" s="23" t="n">
        <v>1</v>
      </c>
      <c r="K270" s="23" t="n">
        <v>1</v>
      </c>
      <c r="L270" s="23">
        <f>J270-K270</f>
        <v/>
      </c>
      <c r="M270" s="23" t="inlineStr">
        <is>
          <t>T-437/25-26</t>
        </is>
      </c>
      <c r="N270" s="32" t="n">
        <v>45822</v>
      </c>
      <c r="O270" s="62" t="n">
        <v>33751.25</v>
      </c>
      <c r="P270" s="23" t="inlineStr">
        <is>
          <t>BIONOVA</t>
        </is>
      </c>
      <c r="Q270" s="23" t="n"/>
      <c r="R270" s="23" t="n"/>
      <c r="S270" s="63" t="n">
        <v>4</v>
      </c>
      <c r="T270" s="39" t="n"/>
      <c r="U270" s="23" t="inlineStr">
        <is>
          <t>BioLegend</t>
        </is>
      </c>
      <c r="V270" s="23">
        <f>VLOOKUP(P270,'Customer List'!B:C,2,)</f>
        <v/>
      </c>
      <c r="W270" s="40" t="n"/>
      <c r="X270" s="32">
        <f>IF(OR(R270 = "PRIYANKA MADAM", R270 = "DEEPAK", R270 = "PORTER"),N270,"")</f>
        <v/>
      </c>
      <c r="Y270" s="23">
        <f>IF(X270="", "", X270-N270)</f>
        <v/>
      </c>
      <c r="Z270" s="23">
        <f>IF(N270="", "", TEXT(N270, "dddd"))</f>
        <v/>
      </c>
      <c r="AA270" s="23">
        <f>IF(X270="", "", TEXT(X270, "dddd"))</f>
        <v/>
      </c>
      <c r="AB270" s="23">
        <f>VLOOKUP(U270,'Currency Sheet'!A:C,3,)</f>
        <v/>
      </c>
      <c r="AC270" s="44">
        <f>VLOOKUP(P270,'Customer List'!B:D,3,)</f>
        <v/>
      </c>
    </row>
    <row r="271">
      <c r="A271" s="23">
        <f>A270+1</f>
        <v/>
      </c>
      <c r="B271" s="23" t="inlineStr">
        <is>
          <t>EED116107</t>
        </is>
      </c>
      <c r="C271" s="32" t="n">
        <v>45814</v>
      </c>
      <c r="D271" s="32" t="n">
        <v>45821</v>
      </c>
      <c r="E271" s="51" t="n">
        <v>107.1</v>
      </c>
      <c r="F271" s="51">
        <f>IF(AB271="DOLLAR",E271*88,E271)</f>
        <v/>
      </c>
      <c r="G271" s="62">
        <f>F271*J271</f>
        <v/>
      </c>
      <c r="H271" s="23" t="n">
        <v>393607</v>
      </c>
      <c r="I271" s="23" t="inlineStr">
        <is>
          <t xml:space="preserve">PE anti-human CD274 </t>
        </is>
      </c>
      <c r="J271" s="23" t="n">
        <v>1</v>
      </c>
      <c r="K271" s="23" t="n">
        <v>1</v>
      </c>
      <c r="L271" s="23">
        <f>J271-K271</f>
        <v/>
      </c>
      <c r="M271" s="23" t="inlineStr">
        <is>
          <t>T-436/25-26</t>
        </is>
      </c>
      <c r="N271" s="32" t="n">
        <v>45822</v>
      </c>
      <c r="O271" s="62" t="n">
        <v>16127.56</v>
      </c>
      <c r="P271" s="23" t="inlineStr">
        <is>
          <t>ABHI BIO</t>
        </is>
      </c>
      <c r="Q271" s="23" t="n"/>
      <c r="R271" s="23" t="n"/>
      <c r="S271" s="63" t="n">
        <v>4</v>
      </c>
      <c r="T271" s="39" t="n"/>
      <c r="U271" s="23" t="inlineStr">
        <is>
          <t>BioLegend</t>
        </is>
      </c>
      <c r="V271" s="23">
        <f>VLOOKUP(P271,'Customer List'!B:C,2,)</f>
        <v/>
      </c>
      <c r="W271" s="40" t="n"/>
      <c r="X271" s="32">
        <f>IF(OR(R271 = "PRIYANKA MADAM", R271 = "DEEPAK", R271 = "PORTER"),N271,"")</f>
        <v/>
      </c>
      <c r="Y271" s="23">
        <f>IF(X271="", "", X271-N271)</f>
        <v/>
      </c>
      <c r="Z271" s="23">
        <f>IF(N271="", "", TEXT(N271, "dddd"))</f>
        <v/>
      </c>
      <c r="AA271" s="23">
        <f>IF(X271="", "", TEXT(X271, "dddd"))</f>
        <v/>
      </c>
      <c r="AB271" s="23">
        <f>VLOOKUP(U271,'Currency Sheet'!A:C,3,)</f>
        <v/>
      </c>
      <c r="AC271" s="44">
        <f>VLOOKUP(P271,'Customer List'!B:D,3,)</f>
        <v/>
      </c>
    </row>
    <row r="272">
      <c r="A272" s="23">
        <f>A271+1</f>
        <v/>
      </c>
      <c r="B272" s="23" t="inlineStr">
        <is>
          <t>EED116107</t>
        </is>
      </c>
      <c r="C272" s="32" t="n">
        <v>45814</v>
      </c>
      <c r="D272" s="32" t="n">
        <v>45821</v>
      </c>
      <c r="E272" s="51" t="n">
        <v>144.2</v>
      </c>
      <c r="F272" s="51">
        <f>IF(AB272="DOLLAR",E272*88,E272)</f>
        <v/>
      </c>
      <c r="G272" s="62">
        <f>F272*J272</f>
        <v/>
      </c>
      <c r="H272" s="23" t="n">
        <v>400329</v>
      </c>
      <c r="I272" s="23" t="inlineStr">
        <is>
          <t>Alexa Fluor® 488 Mouse IgG2b</t>
        </is>
      </c>
      <c r="J272" s="23" t="n">
        <v>1</v>
      </c>
      <c r="K272" s="23" t="n">
        <v>1</v>
      </c>
      <c r="L272" s="23">
        <f>J272-K272</f>
        <v/>
      </c>
      <c r="M272" s="23" t="inlineStr">
        <is>
          <t>T-437/25-26</t>
        </is>
      </c>
      <c r="N272" s="32" t="n">
        <v>45822</v>
      </c>
      <c r="O272" s="62" t="n">
        <v>20754.5</v>
      </c>
      <c r="P272" s="23" t="inlineStr">
        <is>
          <t>BIONOVA</t>
        </is>
      </c>
      <c r="Q272" s="23" t="n"/>
      <c r="R272" s="23" t="n"/>
      <c r="S272" s="63" t="n">
        <v>4</v>
      </c>
      <c r="T272" s="39" t="n"/>
      <c r="U272" s="23" t="inlineStr">
        <is>
          <t>BioLegend</t>
        </is>
      </c>
      <c r="V272" s="23">
        <f>VLOOKUP(P272,'Customer List'!B:C,2,)</f>
        <v/>
      </c>
      <c r="W272" s="40" t="n"/>
      <c r="X272" s="32">
        <f>IF(OR(R272 = "PRIYANKA MADAM", R272 = "DEEPAK", R272 = "PORTER"),N272,"")</f>
        <v/>
      </c>
      <c r="Y272" s="23">
        <f>IF(X272="", "", X272-N272)</f>
        <v/>
      </c>
      <c r="Z272" s="23">
        <f>IF(N272="", "", TEXT(N272, "dddd"))</f>
        <v/>
      </c>
      <c r="AA272" s="23">
        <f>IF(X272="", "", TEXT(X272, "dddd"))</f>
        <v/>
      </c>
      <c r="AB272" s="23">
        <f>VLOOKUP(U272,'Currency Sheet'!A:C,3,)</f>
        <v/>
      </c>
      <c r="AC272" s="44">
        <f>VLOOKUP(P272,'Customer List'!B:D,3,)</f>
        <v/>
      </c>
    </row>
    <row r="273">
      <c r="A273" s="23">
        <f>A272+1</f>
        <v/>
      </c>
      <c r="B273" s="23" t="inlineStr">
        <is>
          <t>EED116107</t>
        </is>
      </c>
      <c r="C273" s="32" t="n">
        <v>45814</v>
      </c>
      <c r="D273" s="32" t="n">
        <v>45821</v>
      </c>
      <c r="E273" s="51" t="n">
        <v>29.4</v>
      </c>
      <c r="F273" s="51">
        <f>IF(AB273="DOLLAR",E273*88,E273)</f>
        <v/>
      </c>
      <c r="G273" s="62">
        <f>F273*J273</f>
        <v/>
      </c>
      <c r="H273" s="23" t="n">
        <v>405201</v>
      </c>
      <c r="I273" s="23" t="inlineStr">
        <is>
          <t>FITC Streptavidin</t>
        </is>
      </c>
      <c r="J273" s="23" t="n">
        <v>1</v>
      </c>
      <c r="K273" s="23" t="n">
        <v>1</v>
      </c>
      <c r="L273" s="23">
        <f>J273-K273</f>
        <v/>
      </c>
      <c r="M273" s="23" t="inlineStr">
        <is>
          <t>T-439/25-26</t>
        </is>
      </c>
      <c r="N273" s="32" t="n">
        <v>45822</v>
      </c>
      <c r="O273" s="62" t="n">
        <v>4410</v>
      </c>
      <c r="P273" s="23" t="inlineStr">
        <is>
          <t>M BIOTECH</t>
        </is>
      </c>
      <c r="Q273" s="23" t="n"/>
      <c r="R273" s="23" t="n"/>
      <c r="S273" s="63" t="n">
        <v>4</v>
      </c>
      <c r="T273" s="39" t="n"/>
      <c r="U273" s="23" t="inlineStr">
        <is>
          <t>BioLegend</t>
        </is>
      </c>
      <c r="V273" s="23">
        <f>VLOOKUP(P273,'Customer List'!B:C,2,)</f>
        <v/>
      </c>
      <c r="W273" s="40" t="n"/>
      <c r="X273" s="32">
        <f>IF(OR(R273 = "PRIYANKA MADAM", R273 = "DEEPAK", R273 = "PORTER"),N273,"")</f>
        <v/>
      </c>
      <c r="Y273" s="23">
        <f>IF(X273="", "", X273-N273)</f>
        <v/>
      </c>
      <c r="Z273" s="23">
        <f>IF(N273="", "", TEXT(N273, "dddd"))</f>
        <v/>
      </c>
      <c r="AA273" s="23">
        <f>IF(X273="", "", TEXT(X273, "dddd"))</f>
        <v/>
      </c>
      <c r="AB273" s="23">
        <f>VLOOKUP(U273,'Currency Sheet'!A:C,3,)</f>
        <v/>
      </c>
      <c r="AC273" s="44">
        <f>VLOOKUP(P273,'Customer List'!B:D,3,)</f>
        <v/>
      </c>
    </row>
    <row r="274">
      <c r="A274" s="23">
        <f>A273+1</f>
        <v/>
      </c>
      <c r="B274" s="23" t="inlineStr">
        <is>
          <t>EED116107</t>
        </is>
      </c>
      <c r="C274" s="32" t="n">
        <v>45814</v>
      </c>
      <c r="D274" s="32" t="n">
        <v>45821</v>
      </c>
      <c r="E274" s="51" t="n">
        <v>160.3</v>
      </c>
      <c r="F274" s="51">
        <f>IF(AB274="DOLLAR",E274*88,E274)</f>
        <v/>
      </c>
      <c r="G274" s="62">
        <f>F274*J274</f>
        <v/>
      </c>
      <c r="H274" s="23" t="n">
        <v>422302</v>
      </c>
      <c r="I274" s="23" t="inlineStr">
        <is>
          <t xml:space="preserve">Human TruStain FcX™ </t>
        </is>
      </c>
      <c r="J274" s="23" t="n">
        <v>1</v>
      </c>
      <c r="K274" s="23" t="n">
        <v>1</v>
      </c>
      <c r="L274" s="23">
        <f>J274-K274</f>
        <v/>
      </c>
      <c r="M274" s="23" t="inlineStr">
        <is>
          <t>T-532/25-26</t>
        </is>
      </c>
      <c r="N274" s="32" t="n">
        <v>45833</v>
      </c>
      <c r="O274" s="62" t="n">
        <v>24846.5</v>
      </c>
      <c r="P274" s="23" t="inlineStr">
        <is>
          <t>AMRITA</t>
        </is>
      </c>
      <c r="Q274" s="23" t="inlineStr">
        <is>
          <t>BY HAND</t>
        </is>
      </c>
      <c r="R274" s="23" t="inlineStr">
        <is>
          <t>PRIYANKA MADAM</t>
        </is>
      </c>
      <c r="S274" s="63" t="n">
        <v>4</v>
      </c>
      <c r="T274" s="39" t="n"/>
      <c r="U274" s="23" t="inlineStr">
        <is>
          <t>BioLegend</t>
        </is>
      </c>
      <c r="V274" s="23">
        <f>VLOOKUP(P274,'Customer List'!B:C,2,)</f>
        <v/>
      </c>
      <c r="W274" s="40" t="n"/>
      <c r="X274" s="32" t="n">
        <v>45833</v>
      </c>
      <c r="Y274" s="23">
        <f>IF(X274="", "", X274-N274)</f>
        <v/>
      </c>
      <c r="Z274" s="23">
        <f>IF(N274="", "", TEXT(N274, "dddd"))</f>
        <v/>
      </c>
      <c r="AA274" s="23">
        <f>IF(X274="", "", TEXT(X274, "dddd"))</f>
        <v/>
      </c>
      <c r="AB274" s="23">
        <f>VLOOKUP(U274,'Currency Sheet'!A:C,3,)</f>
        <v/>
      </c>
      <c r="AC274" s="44">
        <f>VLOOKUP(P274,'Customer List'!B:D,3,)</f>
        <v/>
      </c>
    </row>
    <row r="275">
      <c r="A275" s="23">
        <f>A274+1</f>
        <v/>
      </c>
      <c r="B275" s="23" t="inlineStr">
        <is>
          <t>EED116107</t>
        </is>
      </c>
      <c r="C275" s="32" t="n">
        <v>45814</v>
      </c>
      <c r="D275" s="32" t="n">
        <v>45821</v>
      </c>
      <c r="E275" s="51" t="n">
        <v>62.3</v>
      </c>
      <c r="F275" s="51">
        <f>IF(AB275="DOLLAR",E275*88,E275)</f>
        <v/>
      </c>
      <c r="G275" s="62">
        <f>F275*J275</f>
        <v/>
      </c>
      <c r="H275" s="23" t="n">
        <v>423105</v>
      </c>
      <c r="I275" s="23" t="inlineStr">
        <is>
          <t>Zombie NIR™ Fixable Viability Kit</t>
        </is>
      </c>
      <c r="J275" s="23" t="n">
        <v>1</v>
      </c>
      <c r="K275" s="23" t="n">
        <v>1</v>
      </c>
      <c r="L275" s="23">
        <f>J275-K275</f>
        <v/>
      </c>
      <c r="M275" s="23" t="inlineStr">
        <is>
          <t>T-532/25-26</t>
        </is>
      </c>
      <c r="N275" s="32" t="n">
        <v>45833</v>
      </c>
      <c r="O275" s="62" t="n">
        <v>9656.5</v>
      </c>
      <c r="P275" s="23" t="inlineStr">
        <is>
          <t>AMRITA</t>
        </is>
      </c>
      <c r="Q275" s="23" t="inlineStr">
        <is>
          <t>BY HAND</t>
        </is>
      </c>
      <c r="R275" s="23" t="inlineStr">
        <is>
          <t>PRIYANKA MADAM</t>
        </is>
      </c>
      <c r="S275" s="63" t="n">
        <v>-20</v>
      </c>
      <c r="T275" s="39" t="n"/>
      <c r="U275" s="23" t="inlineStr">
        <is>
          <t>BioLegend</t>
        </is>
      </c>
      <c r="V275" s="23">
        <f>VLOOKUP(P275,'Customer List'!B:C,2,)</f>
        <v/>
      </c>
      <c r="W275" s="40" t="n"/>
      <c r="X275" s="32" t="n">
        <v>45833</v>
      </c>
      <c r="Y275" s="23">
        <f>IF(X275="", "", X275-N275)</f>
        <v/>
      </c>
      <c r="Z275" s="23">
        <f>IF(N275="", "", TEXT(N275, "dddd"))</f>
        <v/>
      </c>
      <c r="AA275" s="23">
        <f>IF(X275="", "", TEXT(X275, "dddd"))</f>
        <v/>
      </c>
      <c r="AB275" s="23">
        <f>VLOOKUP(U275,'Currency Sheet'!A:C,3,)</f>
        <v/>
      </c>
      <c r="AC275" s="44">
        <f>VLOOKUP(P275,'Customer List'!B:D,3,)</f>
        <v/>
      </c>
    </row>
    <row r="276">
      <c r="A276" s="23">
        <f>A275+1</f>
        <v/>
      </c>
      <c r="B276" s="23" t="inlineStr">
        <is>
          <t>EED116107</t>
        </is>
      </c>
      <c r="C276" s="32" t="n">
        <v>45814</v>
      </c>
      <c r="D276" s="32" t="n">
        <v>45821</v>
      </c>
      <c r="E276" s="51" t="n">
        <v>410.2</v>
      </c>
      <c r="F276" s="51">
        <f>IF(AB276="DOLLAR",E276*88,E276)</f>
        <v/>
      </c>
      <c r="G276" s="62">
        <f>F276*J276</f>
        <v/>
      </c>
      <c r="H276" s="23" t="n">
        <v>430115</v>
      </c>
      <c r="I276" s="23" t="inlineStr">
        <is>
          <t>ELISA MAX™ Deluxe Set Human IFN-γ</t>
        </is>
      </c>
      <c r="J276" s="23" t="n">
        <v>1</v>
      </c>
      <c r="K276" s="23" t="n">
        <v>1</v>
      </c>
      <c r="L276" s="23">
        <f>J276-K276</f>
        <v/>
      </c>
      <c r="M276" s="23" t="inlineStr">
        <is>
          <t>T-437/25-26</t>
        </is>
      </c>
      <c r="N276" s="32" t="n">
        <v>45822</v>
      </c>
      <c r="O276" s="62" t="n">
        <v>59039.5</v>
      </c>
      <c r="P276" s="23" t="inlineStr">
        <is>
          <t>BIONOVA</t>
        </is>
      </c>
      <c r="Q276" s="23" t="n"/>
      <c r="R276" s="23" t="n"/>
      <c r="S276" s="63" t="n">
        <v>4</v>
      </c>
      <c r="T276" s="39" t="n"/>
      <c r="U276" s="23" t="inlineStr">
        <is>
          <t>BioLegend</t>
        </is>
      </c>
      <c r="V276" s="23">
        <f>VLOOKUP(P276,'Customer List'!B:C,2,)</f>
        <v/>
      </c>
      <c r="W276" s="40" t="n"/>
      <c r="X276" s="32">
        <f>IF(OR(R276 = "PRIYANKA MADAM", R276 = "DEEPAK", R276 = "PORTER"),N276,"")</f>
        <v/>
      </c>
      <c r="Y276" s="23">
        <f>IF(X276="", "", X276-N276)</f>
        <v/>
      </c>
      <c r="Z276" s="23">
        <f>IF(N276="", "", TEXT(N276, "dddd"))</f>
        <v/>
      </c>
      <c r="AA276" s="23">
        <f>IF(X276="", "", TEXT(X276, "dddd"))</f>
        <v/>
      </c>
      <c r="AB276" s="23">
        <f>VLOOKUP(U276,'Currency Sheet'!A:C,3,)</f>
        <v/>
      </c>
      <c r="AC276" s="44">
        <f>VLOOKUP(P276,'Customer List'!B:D,3,)</f>
        <v/>
      </c>
    </row>
    <row r="277">
      <c r="A277" s="23">
        <f>A276+1</f>
        <v/>
      </c>
      <c r="B277" s="23" t="inlineStr">
        <is>
          <t>EED116107</t>
        </is>
      </c>
      <c r="C277" s="32" t="n">
        <v>45814</v>
      </c>
      <c r="D277" s="32" t="n">
        <v>45821</v>
      </c>
      <c r="E277" s="51" t="n">
        <v>495</v>
      </c>
      <c r="F277" s="51">
        <f>IF(AB277="DOLLAR",E277*88,E277)</f>
        <v/>
      </c>
      <c r="G277" s="62">
        <f>F277*J277</f>
        <v/>
      </c>
      <c r="H277" s="23" t="n">
        <v>480090</v>
      </c>
      <c r="I277" s="23" t="inlineStr">
        <is>
          <t>MojoSort™ Human anti-APC Nanobeads</t>
        </is>
      </c>
      <c r="J277" s="23" t="n">
        <v>1</v>
      </c>
      <c r="K277" s="23" t="n">
        <v>1</v>
      </c>
      <c r="L277" s="23">
        <f>J277-K277</f>
        <v/>
      </c>
      <c r="M277" s="23" t="inlineStr">
        <is>
          <t>T-451/25-26</t>
        </is>
      </c>
      <c r="N277" s="32" t="n">
        <v>45824</v>
      </c>
      <c r="O277" s="62" t="n">
        <v>71610</v>
      </c>
      <c r="P277" s="23" t="inlineStr">
        <is>
          <t>VECTOR</t>
        </is>
      </c>
      <c r="Q277" s="23" t="n"/>
      <c r="R277" s="23" t="n"/>
      <c r="S277" s="63" t="n">
        <v>4</v>
      </c>
      <c r="T277" s="39" t="n"/>
      <c r="U277" s="23" t="inlineStr">
        <is>
          <t>BioLegend</t>
        </is>
      </c>
      <c r="V277" s="23">
        <f>VLOOKUP(P277,'Customer List'!B:C,2,)</f>
        <v/>
      </c>
      <c r="W277" s="40" t="n"/>
      <c r="X277" s="32">
        <f>IF(OR(R277 = "PRIYANKA MADAM", R277 = "DEEPAK", R277 = "PORTER"),N277,"")</f>
        <v/>
      </c>
      <c r="Y277" s="23">
        <f>IF(X277="", "", X277-N277)</f>
        <v/>
      </c>
      <c r="Z277" s="23">
        <f>IF(N277="", "", TEXT(N277, "dddd"))</f>
        <v/>
      </c>
      <c r="AA277" s="23">
        <f>IF(X277="", "", TEXT(X277, "dddd"))</f>
        <v/>
      </c>
      <c r="AB277" s="23">
        <f>VLOOKUP(U277,'Currency Sheet'!A:C,3,)</f>
        <v/>
      </c>
      <c r="AC277" s="44">
        <f>VLOOKUP(P277,'Customer List'!B:D,3,)</f>
        <v/>
      </c>
    </row>
    <row r="278">
      <c r="A278" s="23">
        <f>A277+1</f>
        <v/>
      </c>
      <c r="B278" s="23" t="inlineStr">
        <is>
          <t>EED116107</t>
        </is>
      </c>
      <c r="C278" s="32" t="n">
        <v>45814</v>
      </c>
      <c r="D278" s="32" t="n">
        <v>45821</v>
      </c>
      <c r="E278" s="51" t="n">
        <v>204.75</v>
      </c>
      <c r="F278" s="51">
        <f>IF(AB278="DOLLAR",E278*88,E278)</f>
        <v/>
      </c>
      <c r="G278" s="62">
        <f>F278*J278</f>
        <v/>
      </c>
      <c r="H278" s="23" t="n">
        <v>504133</v>
      </c>
      <c r="I278" s="23" t="inlineStr">
        <is>
          <t>Brilliant Violet 711™ anti-mouse IL-4 Antibody</t>
        </is>
      </c>
      <c r="J278" s="23" t="n">
        <v>1</v>
      </c>
      <c r="K278" s="23" t="n">
        <v>1</v>
      </c>
      <c r="L278" s="23">
        <f>J278-K278</f>
        <v/>
      </c>
      <c r="M278" s="23" t="inlineStr">
        <is>
          <t>T-476/25-26</t>
        </is>
      </c>
      <c r="N278" s="32" t="n">
        <v>45825</v>
      </c>
      <c r="O278" s="62" t="n">
        <v>38083.5</v>
      </c>
      <c r="P278" s="23" t="inlineStr">
        <is>
          <t>Aiims</t>
        </is>
      </c>
      <c r="Q278" s="23" t="inlineStr">
        <is>
          <t>BY HAND</t>
        </is>
      </c>
      <c r="R278" s="23" t="inlineStr">
        <is>
          <t>PRIYANKA MADAM</t>
        </is>
      </c>
      <c r="S278" s="63" t="n">
        <v>4</v>
      </c>
      <c r="T278" s="39" t="inlineStr">
        <is>
          <t>Priyanka madam (without information) only third copy received</t>
        </is>
      </c>
      <c r="U278" s="23" t="inlineStr">
        <is>
          <t>BioLegend</t>
        </is>
      </c>
      <c r="V278" s="23">
        <f>VLOOKUP(P278,'Customer List'!B:C,2,)</f>
        <v/>
      </c>
      <c r="W278" s="40" t="n"/>
      <c r="X278" s="32" t="n">
        <v>45825</v>
      </c>
      <c r="Y278" s="23">
        <f>IF(X278="", "", X278-N278)</f>
        <v/>
      </c>
      <c r="Z278" s="23">
        <f>IF(N278="", "", TEXT(N278, "dddd"))</f>
        <v/>
      </c>
      <c r="AA278" s="23">
        <f>IF(X278="", "", TEXT(X278, "dddd"))</f>
        <v/>
      </c>
      <c r="AB278" s="23">
        <f>VLOOKUP(U278,'Currency Sheet'!A:C,3,)</f>
        <v/>
      </c>
      <c r="AC278" s="44">
        <f>VLOOKUP(P278,'Customer List'!B:D,3,)</f>
        <v/>
      </c>
    </row>
    <row r="279">
      <c r="A279" s="23">
        <f>A278+1</f>
        <v/>
      </c>
      <c r="B279" s="23" t="inlineStr">
        <is>
          <t>EED116107</t>
        </is>
      </c>
      <c r="C279" s="32" t="n">
        <v>45814</v>
      </c>
      <c r="D279" s="32" t="n">
        <v>45821</v>
      </c>
      <c r="E279" s="51" t="n">
        <v>196.5</v>
      </c>
      <c r="F279" s="51">
        <f>IF(AB279="DOLLAR",E279*88,E279)</f>
        <v/>
      </c>
      <c r="G279" s="62">
        <f>F279*J279</f>
        <v/>
      </c>
      <c r="H279" s="23" t="n">
        <v>505022</v>
      </c>
      <c r="I279" s="23" t="inlineStr">
        <is>
          <t>Brilliant Violet 421™ anti-mouse IL-10 Antibody</t>
        </is>
      </c>
      <c r="J279" s="23" t="n">
        <v>2</v>
      </c>
      <c r="K279" s="23" t="n">
        <v>2</v>
      </c>
      <c r="L279" s="23">
        <f>J279-K279</f>
        <v/>
      </c>
      <c r="M279" s="23" t="inlineStr">
        <is>
          <t>T-476/25-26</t>
        </is>
      </c>
      <c r="N279" s="32" t="n">
        <v>45825</v>
      </c>
      <c r="O279" s="62" t="n">
        <v>73098</v>
      </c>
      <c r="P279" s="23" t="inlineStr">
        <is>
          <t>Aiims</t>
        </is>
      </c>
      <c r="Q279" s="23" t="inlineStr">
        <is>
          <t>BY HAND</t>
        </is>
      </c>
      <c r="R279" s="23" t="inlineStr">
        <is>
          <t>PRIYANKA MADAM</t>
        </is>
      </c>
      <c r="S279" s="63" t="n">
        <v>4</v>
      </c>
      <c r="T279" s="39" t="inlineStr">
        <is>
          <t>Priyanka madam (without information) only third copy received</t>
        </is>
      </c>
      <c r="U279" s="23" t="inlineStr">
        <is>
          <t>BioLegend</t>
        </is>
      </c>
      <c r="V279" s="23">
        <f>VLOOKUP(P279,'Customer List'!B:C,2,)</f>
        <v/>
      </c>
      <c r="W279" s="40" t="n"/>
      <c r="X279" s="32" t="n">
        <v>45825</v>
      </c>
      <c r="Y279" s="23">
        <f>IF(X279="", "", X279-N279)</f>
        <v/>
      </c>
      <c r="Z279" s="23">
        <f>IF(N279="", "", TEXT(N279, "dddd"))</f>
        <v/>
      </c>
      <c r="AA279" s="23">
        <f>IF(X279="", "", TEXT(X279, "dddd"))</f>
        <v/>
      </c>
      <c r="AB279" s="23">
        <f>VLOOKUP(U279,'Currency Sheet'!A:C,3,)</f>
        <v/>
      </c>
      <c r="AC279" s="44">
        <f>VLOOKUP(P279,'Customer List'!B:D,3,)</f>
        <v/>
      </c>
    </row>
    <row r="280">
      <c r="A280" s="23">
        <f>A279+1</f>
        <v/>
      </c>
      <c r="B280" s="23" t="inlineStr">
        <is>
          <t>EED116107</t>
        </is>
      </c>
      <c r="C280" s="32" t="n">
        <v>45814</v>
      </c>
      <c r="D280" s="32" t="n">
        <v>45821</v>
      </c>
      <c r="E280" s="51" t="n">
        <v>242.9</v>
      </c>
      <c r="F280" s="51">
        <f>IF(AB280="DOLLAR",E280*88,E280)</f>
        <v/>
      </c>
      <c r="G280" s="62">
        <f>F280*J280</f>
        <v/>
      </c>
      <c r="H280" s="23" t="n">
        <v>514104</v>
      </c>
      <c r="I280" s="23" t="inlineStr">
        <is>
          <t>PE anti-mouse IL-9 Antibody</t>
        </is>
      </c>
      <c r="J280" s="23" t="n">
        <v>1</v>
      </c>
      <c r="K280" s="23" t="n">
        <v>1</v>
      </c>
      <c r="L280" s="23">
        <f>J280-K280</f>
        <v/>
      </c>
      <c r="M280" s="23" t="inlineStr">
        <is>
          <t>T-476/25-26</t>
        </is>
      </c>
      <c r="N280" s="32" t="n">
        <v>45825</v>
      </c>
      <c r="O280" s="62" t="n">
        <v>48406.5</v>
      </c>
      <c r="P280" s="23" t="inlineStr">
        <is>
          <t>Aiims</t>
        </is>
      </c>
      <c r="Q280" s="23" t="inlineStr">
        <is>
          <t>BY HAND</t>
        </is>
      </c>
      <c r="R280" s="23" t="inlineStr">
        <is>
          <t>PRIYANKA MADAM</t>
        </is>
      </c>
      <c r="S280" s="63" t="n">
        <v>4</v>
      </c>
      <c r="T280" s="39" t="inlineStr">
        <is>
          <t>Priyanka madam (without information) only third copy received</t>
        </is>
      </c>
      <c r="U280" s="23" t="inlineStr">
        <is>
          <t>BioLegend</t>
        </is>
      </c>
      <c r="V280" s="23">
        <f>VLOOKUP(P280,'Customer List'!B:C,2,)</f>
        <v/>
      </c>
      <c r="W280" s="40" t="n"/>
      <c r="X280" s="32" t="n">
        <v>45825</v>
      </c>
      <c r="Y280" s="23">
        <f>IF(X280="", "", X280-N280)</f>
        <v/>
      </c>
      <c r="Z280" s="23">
        <f>IF(N280="", "", TEXT(N280, "dddd"))</f>
        <v/>
      </c>
      <c r="AA280" s="23">
        <f>IF(X280="", "", TEXT(X280, "dddd"))</f>
        <v/>
      </c>
      <c r="AB280" s="23">
        <f>VLOOKUP(U280,'Currency Sheet'!A:C,3,)</f>
        <v/>
      </c>
      <c r="AC280" s="44">
        <f>VLOOKUP(P280,'Customer List'!B:D,3,)</f>
        <v/>
      </c>
    </row>
    <row r="281">
      <c r="A281" s="23">
        <f>A280+1</f>
        <v/>
      </c>
      <c r="B281" s="23" t="inlineStr">
        <is>
          <t>EED116107</t>
        </is>
      </c>
      <c r="C281" s="32" t="n">
        <v>45814</v>
      </c>
      <c r="D281" s="32" t="n">
        <v>45821</v>
      </c>
      <c r="E281" s="51" t="n">
        <v>349.3</v>
      </c>
      <c r="F281" s="51">
        <f>IF(AB281="DOLLAR",E281*88,E281)</f>
        <v/>
      </c>
      <c r="G281" s="62">
        <f>F281*J281</f>
        <v/>
      </c>
      <c r="H281" s="23" t="n">
        <v>576406</v>
      </c>
      <c r="I281" s="23" t="inlineStr">
        <is>
          <t xml:space="preserve">Recombinant Mouse M-CSF </t>
        </is>
      </c>
      <c r="J281" s="23" t="n">
        <v>1</v>
      </c>
      <c r="K281" s="23" t="n">
        <v>1</v>
      </c>
      <c r="L281" s="23">
        <f>J281-K281</f>
        <v/>
      </c>
      <c r="M281" s="23" t="inlineStr">
        <is>
          <t>T-446/25-26</t>
        </is>
      </c>
      <c r="N281" s="32" t="n">
        <v>45822</v>
      </c>
      <c r="O281" s="62" t="n">
        <v>54141.5</v>
      </c>
      <c r="P281" s="23" t="inlineStr">
        <is>
          <t>SOLAR</t>
        </is>
      </c>
      <c r="Q281" s="23" t="n"/>
      <c r="R281" s="23" t="n"/>
      <c r="S281" s="63" t="n">
        <v>-20</v>
      </c>
      <c r="T281" s="39" t="n"/>
      <c r="U281" s="23" t="inlineStr">
        <is>
          <t>BioLegend</t>
        </is>
      </c>
      <c r="V281" s="23">
        <f>VLOOKUP(P281,'Customer List'!B:C,2,)</f>
        <v/>
      </c>
      <c r="W281" s="40" t="n"/>
      <c r="X281" s="32">
        <f>IF(OR(R281 = "PRIYANKA MADAM", R281 = "DEEPAK", R281 = "PORTER"),N281,"")</f>
        <v/>
      </c>
      <c r="Y281" s="23">
        <f>IF(X281="", "", X281-N281)</f>
        <v/>
      </c>
      <c r="Z281" s="23">
        <f>IF(N281="", "", TEXT(N281, "dddd"))</f>
        <v/>
      </c>
      <c r="AA281" s="23">
        <f>IF(X281="", "", TEXT(X281, "dddd"))</f>
        <v/>
      </c>
      <c r="AB281" s="23">
        <f>VLOOKUP(U281,'Currency Sheet'!A:C,3,)</f>
        <v/>
      </c>
      <c r="AC281" s="44">
        <f>VLOOKUP(P281,'Customer List'!B:D,3,)</f>
        <v/>
      </c>
    </row>
    <row r="282">
      <c r="A282" s="23">
        <f>A281+1</f>
        <v/>
      </c>
      <c r="B282" s="23" t="inlineStr">
        <is>
          <t>EED116107</t>
        </is>
      </c>
      <c r="C282" s="32" t="n">
        <v>45814</v>
      </c>
      <c r="D282" s="32" t="n">
        <v>45821</v>
      </c>
      <c r="E282" s="51" t="n">
        <v>70.7</v>
      </c>
      <c r="F282" s="51">
        <f>IF(AB282="DOLLAR",E282*88,E282)</f>
        <v/>
      </c>
      <c r="G282" s="62">
        <f>F282*J282</f>
        <v/>
      </c>
      <c r="H282" s="23" t="n">
        <v>607901</v>
      </c>
      <c r="I282" s="23" t="inlineStr">
        <is>
          <t>Purified anti-GAPDH Antibody</t>
        </is>
      </c>
      <c r="J282" s="23" t="n">
        <v>1</v>
      </c>
      <c r="K282" s="23" t="n">
        <v>1</v>
      </c>
      <c r="L282" s="23">
        <f>J282-K282</f>
        <v/>
      </c>
      <c r="M282" s="23" t="inlineStr">
        <is>
          <t>T-437/25-26</t>
        </is>
      </c>
      <c r="N282" s="32" t="n">
        <v>45822</v>
      </c>
      <c r="O282" s="62" t="n">
        <v>10175.75</v>
      </c>
      <c r="P282" s="23" t="inlineStr">
        <is>
          <t>BIONOVA</t>
        </is>
      </c>
      <c r="Q282" s="23" t="n"/>
      <c r="R282" s="23" t="n"/>
      <c r="S282" s="63" t="n">
        <v>4</v>
      </c>
      <c r="T282" s="39" t="n"/>
      <c r="U282" s="23" t="inlineStr">
        <is>
          <t>BioLegend</t>
        </is>
      </c>
      <c r="V282" s="23">
        <f>VLOOKUP(P282,'Customer List'!B:C,2,)</f>
        <v/>
      </c>
      <c r="W282" s="40" t="n"/>
      <c r="X282" s="32">
        <f>IF(OR(R282 = "PRIYANKA MADAM", R282 = "DEEPAK", R282 = "PORTER"),N282,"")</f>
        <v/>
      </c>
      <c r="Y282" s="23">
        <f>IF(X282="", "", X282-N282)</f>
        <v/>
      </c>
      <c r="Z282" s="23">
        <f>IF(N282="", "", TEXT(N282, "dddd"))</f>
        <v/>
      </c>
      <c r="AA282" s="23">
        <f>IF(X282="", "", TEXT(X282, "dddd"))</f>
        <v/>
      </c>
      <c r="AB282" s="23">
        <f>VLOOKUP(U282,'Currency Sheet'!A:C,3,)</f>
        <v/>
      </c>
      <c r="AC282" s="44">
        <f>VLOOKUP(P282,'Customer List'!B:D,3,)</f>
        <v/>
      </c>
    </row>
    <row r="283">
      <c r="A283" s="23">
        <f>A282+1</f>
        <v/>
      </c>
      <c r="B283" s="23" t="inlineStr">
        <is>
          <t>EED116107</t>
        </is>
      </c>
      <c r="C283" s="32" t="n">
        <v>45814</v>
      </c>
      <c r="D283" s="32" t="n">
        <v>45821</v>
      </c>
      <c r="E283" s="51" t="n">
        <v>160.3</v>
      </c>
      <c r="F283" s="51">
        <f>IF(AB283="DOLLAR",E283*88,E283)</f>
        <v/>
      </c>
      <c r="G283" s="62">
        <f>F283*J283</f>
        <v/>
      </c>
      <c r="H283" s="23" t="n">
        <v>627702</v>
      </c>
      <c r="I283" s="23" t="inlineStr">
        <is>
          <t>Purified anti-PLK-1 Antibody</t>
        </is>
      </c>
      <c r="J283" s="23" t="n">
        <v>1</v>
      </c>
      <c r="K283" s="23" t="n">
        <v>1</v>
      </c>
      <c r="L283" s="23">
        <f>J283-K283</f>
        <v/>
      </c>
      <c r="M283" s="23" t="inlineStr">
        <is>
          <t>T-437/25-26</t>
        </is>
      </c>
      <c r="N283" s="32" t="n">
        <v>45822</v>
      </c>
      <c r="O283" s="62" t="n">
        <v>23071.75</v>
      </c>
      <c r="P283" s="23" t="inlineStr">
        <is>
          <t>BIONOVA</t>
        </is>
      </c>
      <c r="Q283" s="23" t="n"/>
      <c r="R283" s="23" t="n"/>
      <c r="S283" s="63" t="n">
        <v>4</v>
      </c>
      <c r="T283" s="39" t="n"/>
      <c r="U283" s="23" t="inlineStr">
        <is>
          <t>BioLegend</t>
        </is>
      </c>
      <c r="V283" s="23">
        <f>VLOOKUP(P283,'Customer List'!B:C,2,)</f>
        <v/>
      </c>
      <c r="W283" s="40" t="n"/>
      <c r="X283" s="32">
        <f>IF(OR(R283 = "PRIYANKA MADAM", R283 = "DEEPAK", R283 = "PORTER"),N283,"")</f>
        <v/>
      </c>
      <c r="Y283" s="23">
        <f>IF(X283="", "", X283-N283)</f>
        <v/>
      </c>
      <c r="Z283" s="23">
        <f>IF(N283="", "", TEXT(N283, "dddd"))</f>
        <v/>
      </c>
      <c r="AA283" s="23">
        <f>IF(X283="", "", TEXT(X283, "dddd"))</f>
        <v/>
      </c>
      <c r="AB283" s="23">
        <f>VLOOKUP(U283,'Currency Sheet'!A:C,3,)</f>
        <v/>
      </c>
      <c r="AC283" s="44">
        <f>VLOOKUP(P283,'Customer List'!B:D,3,)</f>
        <v/>
      </c>
    </row>
    <row r="284">
      <c r="A284" s="23">
        <f>A283+1</f>
        <v/>
      </c>
      <c r="B284" s="23" t="inlineStr">
        <is>
          <t>EED116107</t>
        </is>
      </c>
      <c r="C284" s="32" t="n">
        <v>45814</v>
      </c>
      <c r="D284" s="32" t="n">
        <v>45821</v>
      </c>
      <c r="E284" s="51" t="n">
        <v>5</v>
      </c>
      <c r="F284" s="51">
        <f>IF(AB284="DOLLAR",E284*88,E284)</f>
        <v/>
      </c>
      <c r="G284" s="62">
        <f>F284*J284</f>
        <v/>
      </c>
      <c r="H284" s="23" t="n">
        <v>631151</v>
      </c>
      <c r="I284" s="23" t="inlineStr">
        <is>
          <t>Purified anti-MAP2 Antibody</t>
        </is>
      </c>
      <c r="J284" s="23" t="n">
        <v>1</v>
      </c>
      <c r="K284" s="23" t="n"/>
      <c r="L284" s="23">
        <f>J284-K284</f>
        <v/>
      </c>
      <c r="M284" s="23" t="n"/>
      <c r="N284" s="32" t="n"/>
      <c r="O284" s="62" t="n"/>
      <c r="P284" s="23" t="inlineStr">
        <is>
          <t>STOCK</t>
        </is>
      </c>
      <c r="Q284" s="23" t="n"/>
      <c r="R284" s="23" t="n"/>
      <c r="S284" s="63" t="n">
        <v>4</v>
      </c>
      <c r="T284" s="39" t="inlineStr">
        <is>
          <t>FOC Informed By Priya Madam and informed to SM Sir</t>
        </is>
      </c>
      <c r="U284" s="23" t="inlineStr">
        <is>
          <t>BioLegend</t>
        </is>
      </c>
      <c r="V284" s="23">
        <f>VLOOKUP(P284,'Customer List'!B:C,2,)</f>
        <v/>
      </c>
      <c r="W284" s="40" t="inlineStr">
        <is>
          <t>Stock</t>
        </is>
      </c>
      <c r="X284" s="32">
        <f>IF(OR(R284 = "PRIYANKA MADAM", R284 = "DEEPAK", R284 = "PORTER"),N284,"")</f>
        <v/>
      </c>
      <c r="Y284" s="23">
        <f>IF(X284="", "", X284-N284)</f>
        <v/>
      </c>
      <c r="Z284" s="23">
        <f>IF(N284="", "", TEXT(N284, "dddd"))</f>
        <v/>
      </c>
      <c r="AA284" s="23">
        <f>IF(X284="", "", TEXT(X284, "dddd"))</f>
        <v/>
      </c>
      <c r="AB284" s="23">
        <f>VLOOKUP(U284,'Currency Sheet'!A:C,3,)</f>
        <v/>
      </c>
      <c r="AC284" s="44">
        <f>VLOOKUP(P284,'Customer List'!B:D,3,)</f>
        <v/>
      </c>
    </row>
    <row r="285">
      <c r="A285" s="23">
        <f>A284+1</f>
        <v/>
      </c>
      <c r="B285" s="23" t="inlineStr">
        <is>
          <t>EED116107</t>
        </is>
      </c>
      <c r="C285" s="32" t="n">
        <v>45814</v>
      </c>
      <c r="D285" s="32" t="n">
        <v>45821</v>
      </c>
      <c r="E285" s="51" t="n">
        <v>5</v>
      </c>
      <c r="F285" s="51">
        <f>IF(AB285="DOLLAR",E285*88,E285)</f>
        <v/>
      </c>
      <c r="G285" s="62">
        <f>F285*J285</f>
        <v/>
      </c>
      <c r="H285" s="23" t="n">
        <v>656801</v>
      </c>
      <c r="I285" s="23" t="inlineStr">
        <is>
          <t>Purified anti-Nestin Antibody</t>
        </is>
      </c>
      <c r="J285" s="23" t="n">
        <v>1</v>
      </c>
      <c r="K285" s="23" t="n"/>
      <c r="L285" s="23">
        <f>J285-K285</f>
        <v/>
      </c>
      <c r="M285" s="23" t="n"/>
      <c r="N285" s="32" t="n"/>
      <c r="O285" s="62" t="n"/>
      <c r="P285" s="23" t="inlineStr">
        <is>
          <t>STOCK</t>
        </is>
      </c>
      <c r="Q285" s="23" t="n"/>
      <c r="R285" s="23" t="n"/>
      <c r="S285" s="63" t="n">
        <v>4</v>
      </c>
      <c r="T285" s="39" t="inlineStr">
        <is>
          <t>FOC Informed By Priya Madam and informed to SM Sir</t>
        </is>
      </c>
      <c r="U285" s="23" t="inlineStr">
        <is>
          <t>BioLegend</t>
        </is>
      </c>
      <c r="V285" s="23">
        <f>VLOOKUP(P285,'Customer List'!B:C,2,)</f>
        <v/>
      </c>
      <c r="W285" s="40" t="inlineStr">
        <is>
          <t>Stock</t>
        </is>
      </c>
      <c r="X285" s="32">
        <f>IF(OR(R285 = "PRIYANKA MADAM", R285 = "DEEPAK", R285 = "PORTER"),N285,"")</f>
        <v/>
      </c>
      <c r="Y285" s="23">
        <f>IF(X285="", "", X285-N285)</f>
        <v/>
      </c>
      <c r="Z285" s="23">
        <f>IF(N285="", "", TEXT(N285, "dddd"))</f>
        <v/>
      </c>
      <c r="AA285" s="23">
        <f>IF(X285="", "", TEXT(X285, "dddd"))</f>
        <v/>
      </c>
      <c r="AB285" s="23">
        <f>VLOOKUP(U285,'Currency Sheet'!A:C,3,)</f>
        <v/>
      </c>
      <c r="AC285" s="44">
        <f>VLOOKUP(P285,'Customer List'!B:D,3,)</f>
        <v/>
      </c>
    </row>
    <row r="286">
      <c r="A286" s="23">
        <f>A285+1</f>
        <v/>
      </c>
      <c r="B286" s="23" t="inlineStr">
        <is>
          <t>EED116107</t>
        </is>
      </c>
      <c r="C286" s="32" t="n">
        <v>45814</v>
      </c>
      <c r="D286" s="32" t="n">
        <v>45821</v>
      </c>
      <c r="E286" s="51" t="n">
        <v>185.5</v>
      </c>
      <c r="F286" s="51">
        <f>IF(AB286="DOLLAR",E286*88,E286)</f>
        <v/>
      </c>
      <c r="G286" s="62">
        <f>F286*J286</f>
        <v/>
      </c>
      <c r="H286" s="23" t="n">
        <v>658402</v>
      </c>
      <c r="I286" s="23" t="inlineStr">
        <is>
          <t>Purified anti-NFATc2 Antibody</t>
        </is>
      </c>
      <c r="J286" s="23" t="n">
        <v>1</v>
      </c>
      <c r="K286" s="23" t="n">
        <v>1</v>
      </c>
      <c r="L286" s="23">
        <f>J286-K286</f>
        <v/>
      </c>
      <c r="M286" s="23" t="inlineStr">
        <is>
          <t>T-0034/25-26</t>
        </is>
      </c>
      <c r="N286" s="32" t="n">
        <v>45831</v>
      </c>
      <c r="O286" s="62" t="n">
        <v>26500</v>
      </c>
      <c r="P286" s="23" t="inlineStr">
        <is>
          <t>SNU</t>
        </is>
      </c>
      <c r="Q286" s="23" t="inlineStr">
        <is>
          <t>PORTER</t>
        </is>
      </c>
      <c r="R286" s="23" t="inlineStr">
        <is>
          <t>PORTER</t>
        </is>
      </c>
      <c r="S286" s="63" t="n">
        <v>4</v>
      </c>
      <c r="T286" s="39" t="n"/>
      <c r="U286" s="23" t="inlineStr">
        <is>
          <t>BioLegend</t>
        </is>
      </c>
      <c r="V286" s="23">
        <f>VLOOKUP(P286,'Customer List'!B:C,2,)</f>
        <v/>
      </c>
      <c r="W286" s="40" t="n"/>
      <c r="X286" s="32">
        <f>IF(OR(R286 = "PRIYANKA MADAM", R286 = "DEEPAK", R286 = "PORTER"),N286,"")</f>
        <v/>
      </c>
      <c r="Y286" s="23">
        <f>IF(X286="", "", X286-N286)</f>
        <v/>
      </c>
      <c r="Z286" s="23">
        <f>IF(N286="", "", TEXT(N286, "dddd"))</f>
        <v/>
      </c>
      <c r="AA286" s="23">
        <f>IF(X286="", "", TEXT(X286, "dddd"))</f>
        <v/>
      </c>
      <c r="AB286" s="23">
        <f>VLOOKUP(U286,'Currency Sheet'!A:C,3,)</f>
        <v/>
      </c>
      <c r="AC286" s="44">
        <f>VLOOKUP(P286,'Customer List'!B:D,3,)</f>
        <v/>
      </c>
    </row>
    <row r="287">
      <c r="A287" s="23">
        <f>A286+1</f>
        <v/>
      </c>
      <c r="B287" s="23" t="inlineStr">
        <is>
          <t>EED116107</t>
        </is>
      </c>
      <c r="C287" s="32" t="n">
        <v>45814</v>
      </c>
      <c r="D287" s="32" t="n">
        <v>45821</v>
      </c>
      <c r="E287" s="51" t="n">
        <v>82.59999999999999</v>
      </c>
      <c r="F287" s="51">
        <f>IF(AB287="DOLLAR",E287*88,E287)</f>
        <v/>
      </c>
      <c r="G287" s="62">
        <f>F287*J287</f>
        <v/>
      </c>
      <c r="H287" s="23" t="n">
        <v>740121</v>
      </c>
      <c r="I287" s="23" t="inlineStr">
        <is>
          <t>LEGENDplex™ Human IFN-γ Capture Bead A6, 13X</t>
        </is>
      </c>
      <c r="J287" s="23" t="n">
        <v>1</v>
      </c>
      <c r="K287" s="23" t="n">
        <v>1</v>
      </c>
      <c r="L287" s="23">
        <f>J287-K287</f>
        <v/>
      </c>
      <c r="M287" s="23" t="inlineStr">
        <is>
          <t>T-482/25-26</t>
        </is>
      </c>
      <c r="N287" s="32" t="n">
        <v>45825</v>
      </c>
      <c r="O287" s="62" t="n">
        <v>10089</v>
      </c>
      <c r="P287" s="23" t="inlineStr">
        <is>
          <t>ACTREC</t>
        </is>
      </c>
      <c r="Q287" s="23" t="n">
        <v>58152138962</v>
      </c>
      <c r="R287" s="23" t="inlineStr">
        <is>
          <t>Delivered</t>
        </is>
      </c>
      <c r="S287" s="63" t="n">
        <v>4</v>
      </c>
      <c r="T287" s="39" t="n"/>
      <c r="U287" s="23" t="inlineStr">
        <is>
          <t>BioLegend</t>
        </is>
      </c>
      <c r="V287" s="23">
        <f>VLOOKUP(P287,'Customer List'!B:C,2,)</f>
        <v/>
      </c>
      <c r="W287" s="40" t="n"/>
      <c r="X287" s="32" t="n">
        <v>45826</v>
      </c>
      <c r="Y287" s="23">
        <f>IF(X287="", "", X287-N287)</f>
        <v/>
      </c>
      <c r="Z287" s="23">
        <f>IF(N287="", "", TEXT(N287, "dddd"))</f>
        <v/>
      </c>
      <c r="AA287" s="23">
        <f>IF(X287="", "", TEXT(X287, "dddd"))</f>
        <v/>
      </c>
      <c r="AB287" s="23">
        <f>VLOOKUP(U287,'Currency Sheet'!A:C,3,)</f>
        <v/>
      </c>
      <c r="AC287" s="44">
        <f>VLOOKUP(P287,'Customer List'!B:D,3,)</f>
        <v/>
      </c>
    </row>
    <row r="288">
      <c r="A288" s="23">
        <f>A287+1</f>
        <v/>
      </c>
      <c r="B288" s="23" t="inlineStr">
        <is>
          <t>EED116107</t>
        </is>
      </c>
      <c r="C288" s="32" t="n">
        <v>45814</v>
      </c>
      <c r="D288" s="32" t="n">
        <v>45821</v>
      </c>
      <c r="E288" s="51" t="n">
        <v>82.59999999999999</v>
      </c>
      <c r="F288" s="51">
        <f>IF(AB288="DOLLAR",E288*88,E288)</f>
        <v/>
      </c>
      <c r="G288" s="62">
        <f>F288*J288</f>
        <v/>
      </c>
      <c r="H288" s="23" t="n">
        <v>740122</v>
      </c>
      <c r="I288" s="23" t="inlineStr">
        <is>
          <t>LEGENDplex™ Human TNF-α Capture Bead A7, 13X</t>
        </is>
      </c>
      <c r="J288" s="23" t="n">
        <v>1</v>
      </c>
      <c r="K288" s="23" t="n">
        <v>1</v>
      </c>
      <c r="L288" s="23">
        <f>J288-K288</f>
        <v/>
      </c>
      <c r="M288" s="23" t="inlineStr">
        <is>
          <t>T-482/25-26</t>
        </is>
      </c>
      <c r="N288" s="32" t="n">
        <v>45825</v>
      </c>
      <c r="O288" s="62" t="n">
        <v>10089</v>
      </c>
      <c r="P288" s="23" t="inlineStr">
        <is>
          <t>ACTREC</t>
        </is>
      </c>
      <c r="Q288" s="23" t="n">
        <v>58152138962</v>
      </c>
      <c r="R288" s="23" t="inlineStr">
        <is>
          <t>Delivered</t>
        </is>
      </c>
      <c r="S288" s="63" t="n">
        <v>4</v>
      </c>
      <c r="T288" s="39" t="n"/>
      <c r="U288" s="23" t="inlineStr">
        <is>
          <t>BioLegend</t>
        </is>
      </c>
      <c r="V288" s="23">
        <f>VLOOKUP(P288,'Customer List'!B:C,2,)</f>
        <v/>
      </c>
      <c r="W288" s="40" t="n"/>
      <c r="X288" s="32" t="n">
        <v>45826</v>
      </c>
      <c r="Y288" s="23">
        <f>IF(X288="", "", X288-N288)</f>
        <v/>
      </c>
      <c r="Z288" s="23">
        <f>IF(N288="", "", TEXT(N288, "dddd"))</f>
        <v/>
      </c>
      <c r="AA288" s="23">
        <f>IF(X288="", "", TEXT(X288, "dddd"))</f>
        <v/>
      </c>
      <c r="AB288" s="23">
        <f>VLOOKUP(U288,'Currency Sheet'!A:C,3,)</f>
        <v/>
      </c>
      <c r="AC288" s="44">
        <f>VLOOKUP(P288,'Customer List'!B:D,3,)</f>
        <v/>
      </c>
    </row>
    <row r="289">
      <c r="A289" s="23">
        <f>A288+1</f>
        <v/>
      </c>
      <c r="B289" s="23" t="inlineStr">
        <is>
          <t>EED116107</t>
        </is>
      </c>
      <c r="C289" s="32" t="n">
        <v>45814</v>
      </c>
      <c r="D289" s="32" t="n">
        <v>45821</v>
      </c>
      <c r="E289" s="51" t="n">
        <v>82.59999999999999</v>
      </c>
      <c r="F289" s="51">
        <f>IF(AB289="DOLLAR",E289*88,E289)</f>
        <v/>
      </c>
      <c r="G289" s="62">
        <f>F289*J289</f>
        <v/>
      </c>
      <c r="H289" s="23" t="n">
        <v>740124</v>
      </c>
      <c r="I289" s="23" t="inlineStr">
        <is>
          <t>LEGENDplex™ Human IL-6 Capture Bead A10, 13X</t>
        </is>
      </c>
      <c r="J289" s="23" t="n">
        <v>1</v>
      </c>
      <c r="K289" s="23" t="n">
        <v>1</v>
      </c>
      <c r="L289" s="23">
        <f>J289-K289</f>
        <v/>
      </c>
      <c r="M289" s="23" t="inlineStr">
        <is>
          <t>T-482/25-26</t>
        </is>
      </c>
      <c r="N289" s="32" t="n">
        <v>45825</v>
      </c>
      <c r="O289" s="62" t="n">
        <v>10089</v>
      </c>
      <c r="P289" s="23" t="inlineStr">
        <is>
          <t>ACTREC</t>
        </is>
      </c>
      <c r="Q289" s="23" t="n">
        <v>58152138962</v>
      </c>
      <c r="R289" s="23" t="inlineStr">
        <is>
          <t>Delivered</t>
        </is>
      </c>
      <c r="S289" s="63" t="n">
        <v>4</v>
      </c>
      <c r="T289" s="39" t="n"/>
      <c r="U289" s="23" t="inlineStr">
        <is>
          <t>BioLegend</t>
        </is>
      </c>
      <c r="V289" s="23">
        <f>VLOOKUP(P289,'Customer List'!B:C,2,)</f>
        <v/>
      </c>
      <c r="W289" s="40" t="n"/>
      <c r="X289" s="32" t="n">
        <v>45826</v>
      </c>
      <c r="Y289" s="23">
        <f>IF(X289="", "", X289-N289)</f>
        <v/>
      </c>
      <c r="Z289" s="23">
        <f>IF(N289="", "", TEXT(N289, "dddd"))</f>
        <v/>
      </c>
      <c r="AA289" s="23">
        <f>IF(X289="", "", TEXT(X289, "dddd"))</f>
        <v/>
      </c>
      <c r="AB289" s="23">
        <f>VLOOKUP(U289,'Currency Sheet'!A:C,3,)</f>
        <v/>
      </c>
      <c r="AC289" s="44">
        <f>VLOOKUP(P289,'Customer List'!B:D,3,)</f>
        <v/>
      </c>
    </row>
    <row r="290">
      <c r="A290" s="23">
        <f>A289+1</f>
        <v/>
      </c>
      <c r="B290" s="23" t="inlineStr">
        <is>
          <t>EED116107</t>
        </is>
      </c>
      <c r="C290" s="32" t="n">
        <v>45814</v>
      </c>
      <c r="D290" s="32" t="n">
        <v>45821</v>
      </c>
      <c r="E290" s="51" t="n">
        <v>82.59999999999999</v>
      </c>
      <c r="F290" s="51">
        <f>IF(AB290="DOLLAR",E290*88,E290)</f>
        <v/>
      </c>
      <c r="G290" s="62">
        <f>F290*J290</f>
        <v/>
      </c>
      <c r="H290" s="23" t="n">
        <v>740126</v>
      </c>
      <c r="I290" s="23" t="inlineStr">
        <is>
          <t>LEGENDplex™ Human IL-10 Capture Bead B3, 13X</t>
        </is>
      </c>
      <c r="J290" s="23" t="n">
        <v>1</v>
      </c>
      <c r="K290" s="23" t="n">
        <v>1</v>
      </c>
      <c r="L290" s="23">
        <f>J290-K290</f>
        <v/>
      </c>
      <c r="M290" s="23" t="inlineStr">
        <is>
          <t>T-482/25-26</t>
        </is>
      </c>
      <c r="N290" s="32" t="n">
        <v>45825</v>
      </c>
      <c r="O290" s="62" t="n">
        <v>10089</v>
      </c>
      <c r="P290" s="23" t="inlineStr">
        <is>
          <t>ACTREC</t>
        </is>
      </c>
      <c r="Q290" s="23" t="n">
        <v>58152138962</v>
      </c>
      <c r="R290" s="23" t="inlineStr">
        <is>
          <t>Delivered</t>
        </is>
      </c>
      <c r="S290" s="63" t="n">
        <v>4</v>
      </c>
      <c r="T290" s="39" t="n"/>
      <c r="U290" s="23" t="inlineStr">
        <is>
          <t>BioLegend</t>
        </is>
      </c>
      <c r="V290" s="23">
        <f>VLOOKUP(P290,'Customer List'!B:C,2,)</f>
        <v/>
      </c>
      <c r="W290" s="40" t="n"/>
      <c r="X290" s="32" t="n">
        <v>45826</v>
      </c>
      <c r="Y290" s="23">
        <f>IF(X290="", "", X290-N290)</f>
        <v/>
      </c>
      <c r="Z290" s="23">
        <f>IF(N290="", "", TEXT(N290, "dddd"))</f>
        <v/>
      </c>
      <c r="AA290" s="23">
        <f>IF(X290="", "", TEXT(X290, "dddd"))</f>
        <v/>
      </c>
      <c r="AB290" s="23">
        <f>VLOOKUP(U290,'Currency Sheet'!A:C,3,)</f>
        <v/>
      </c>
      <c r="AC290" s="44">
        <f>VLOOKUP(P290,'Customer List'!B:D,3,)</f>
        <v/>
      </c>
    </row>
    <row r="291">
      <c r="A291" s="23">
        <f>A290+1</f>
        <v/>
      </c>
      <c r="B291" s="23" t="inlineStr">
        <is>
          <t>EED116107</t>
        </is>
      </c>
      <c r="C291" s="32" t="n">
        <v>45814</v>
      </c>
      <c r="D291" s="32" t="n">
        <v>45821</v>
      </c>
      <c r="E291" s="51" t="n">
        <v>82.59999999999999</v>
      </c>
      <c r="F291" s="51">
        <f>IF(AB291="DOLLAR",E291*88,E291)</f>
        <v/>
      </c>
      <c r="G291" s="62">
        <f>F291*J291</f>
        <v/>
      </c>
      <c r="H291" s="23" t="n">
        <v>740129</v>
      </c>
      <c r="I291" s="23" t="inlineStr">
        <is>
          <t>LEGENDplex™ Human IL-18 Capture Bead B6, 13X</t>
        </is>
      </c>
      <c r="J291" s="23" t="n">
        <v>1</v>
      </c>
      <c r="K291" s="23" t="n">
        <v>1</v>
      </c>
      <c r="L291" s="23">
        <f>J291-K291</f>
        <v/>
      </c>
      <c r="M291" s="23" t="inlineStr">
        <is>
          <t>T-482/25-26</t>
        </is>
      </c>
      <c r="N291" s="32" t="n">
        <v>45825</v>
      </c>
      <c r="O291" s="62" t="n">
        <v>10089</v>
      </c>
      <c r="P291" s="23" t="inlineStr">
        <is>
          <t>ACTREC</t>
        </is>
      </c>
      <c r="Q291" s="23" t="n">
        <v>58152138962</v>
      </c>
      <c r="R291" s="23" t="inlineStr">
        <is>
          <t>Delivered</t>
        </is>
      </c>
      <c r="S291" s="63" t="n">
        <v>4</v>
      </c>
      <c r="T291" s="39" t="n"/>
      <c r="U291" s="23" t="inlineStr">
        <is>
          <t>BioLegend</t>
        </is>
      </c>
      <c r="V291" s="23">
        <f>VLOOKUP(P291,'Customer List'!B:C,2,)</f>
        <v/>
      </c>
      <c r="W291" s="40" t="n"/>
      <c r="X291" s="32" t="n">
        <v>45826</v>
      </c>
      <c r="Y291" s="23">
        <f>IF(X291="", "", X291-N291)</f>
        <v/>
      </c>
      <c r="Z291" s="23">
        <f>IF(N291="", "", TEXT(N291, "dddd"))</f>
        <v/>
      </c>
      <c r="AA291" s="23">
        <f>IF(X291="", "", TEXT(X291, "dddd"))</f>
        <v/>
      </c>
      <c r="AB291" s="23">
        <f>VLOOKUP(U291,'Currency Sheet'!A:C,3,)</f>
        <v/>
      </c>
      <c r="AC291" s="44">
        <f>VLOOKUP(P291,'Customer List'!B:D,3,)</f>
        <v/>
      </c>
    </row>
    <row r="292">
      <c r="A292" s="23">
        <f>A291+1</f>
        <v/>
      </c>
      <c r="B292" s="23" t="inlineStr">
        <is>
          <t>EED116107</t>
        </is>
      </c>
      <c r="C292" s="32" t="n">
        <v>45814</v>
      </c>
      <c r="D292" s="32" t="n">
        <v>45821</v>
      </c>
      <c r="E292" s="51" t="n">
        <v>4.9</v>
      </c>
      <c r="F292" s="51">
        <f>IF(AB292="DOLLAR",E292*88,E292)</f>
        <v/>
      </c>
      <c r="G292" s="62">
        <f>F292*J292</f>
        <v/>
      </c>
      <c r="H292" s="23" t="n">
        <v>740379</v>
      </c>
      <c r="I292" s="23" t="inlineStr">
        <is>
          <t>V-bottom Plate for LEGENDplex™ Assay</t>
        </is>
      </c>
      <c r="J292" s="23" t="n">
        <v>2</v>
      </c>
      <c r="K292" s="23" t="n">
        <v>2</v>
      </c>
      <c r="L292" s="23">
        <f>J292-K292</f>
        <v/>
      </c>
      <c r="M292" s="23" t="inlineStr">
        <is>
          <t>T-482/25-26</t>
        </is>
      </c>
      <c r="N292" s="32" t="n">
        <v>45825</v>
      </c>
      <c r="O292" s="62" t="n">
        <v>1197</v>
      </c>
      <c r="P292" s="23" t="inlineStr">
        <is>
          <t>ACTREC</t>
        </is>
      </c>
      <c r="Q292" s="23" t="n">
        <v>58152138962</v>
      </c>
      <c r="R292" s="23" t="inlineStr">
        <is>
          <t>Delivered</t>
        </is>
      </c>
      <c r="S292" s="63" t="n">
        <v>4</v>
      </c>
      <c r="T292" s="39" t="n"/>
      <c r="U292" s="23" t="inlineStr">
        <is>
          <t>BioLegend</t>
        </is>
      </c>
      <c r="V292" s="23">
        <f>VLOOKUP(P292,'Customer List'!B:C,2,)</f>
        <v/>
      </c>
      <c r="W292" s="40" t="n"/>
      <c r="X292" s="32" t="n">
        <v>45826</v>
      </c>
      <c r="Y292" s="23">
        <f>IF(X292="", "", X292-N292)</f>
        <v/>
      </c>
      <c r="Z292" s="23">
        <f>IF(N292="", "", TEXT(N292, "dddd"))</f>
        <v/>
      </c>
      <c r="AA292" s="23">
        <f>IF(X292="", "", TEXT(X292, "dddd"))</f>
        <v/>
      </c>
      <c r="AB292" s="23">
        <f>VLOOKUP(U292,'Currency Sheet'!A:C,3,)</f>
        <v/>
      </c>
      <c r="AC292" s="44">
        <f>VLOOKUP(P292,'Customer List'!B:D,3,)</f>
        <v/>
      </c>
    </row>
    <row r="293">
      <c r="A293" s="23">
        <f>A292+1</f>
        <v/>
      </c>
      <c r="B293" s="23" t="inlineStr">
        <is>
          <t>EED116107</t>
        </is>
      </c>
      <c r="C293" s="32" t="n">
        <v>45814</v>
      </c>
      <c r="D293" s="32" t="n">
        <v>45821</v>
      </c>
      <c r="E293" s="51" t="n">
        <v>205.8</v>
      </c>
      <c r="F293" s="51">
        <f>IF(AB293="DOLLAR",E293*88,E293)</f>
        <v/>
      </c>
      <c r="G293" s="62">
        <f>F293*J293</f>
        <v/>
      </c>
      <c r="H293" s="23" t="n">
        <v>740810</v>
      </c>
      <c r="I293" s="23" t="inlineStr">
        <is>
          <t>LEGENDplex™ Human Inflammation Panel 1 Detection Antibodies</t>
        </is>
      </c>
      <c r="J293" s="23" t="n">
        <v>1</v>
      </c>
      <c r="K293" s="23" t="n">
        <v>1</v>
      </c>
      <c r="L293" s="23">
        <f>J293-K293</f>
        <v/>
      </c>
      <c r="M293" s="23" t="inlineStr">
        <is>
          <t>T-482/25-26</t>
        </is>
      </c>
      <c r="N293" s="32" t="n">
        <v>45825</v>
      </c>
      <c r="O293" s="62" t="n">
        <v>25137</v>
      </c>
      <c r="P293" s="23" t="inlineStr">
        <is>
          <t>ACTREC</t>
        </is>
      </c>
      <c r="Q293" s="23" t="n">
        <v>58152138962</v>
      </c>
      <c r="R293" s="23" t="inlineStr">
        <is>
          <t>Delivered</t>
        </is>
      </c>
      <c r="S293" s="63" t="n">
        <v>4</v>
      </c>
      <c r="T293" s="39" t="n"/>
      <c r="U293" s="23" t="inlineStr">
        <is>
          <t>BioLegend</t>
        </is>
      </c>
      <c r="V293" s="23">
        <f>VLOOKUP(P293,'Customer List'!B:C,2,)</f>
        <v/>
      </c>
      <c r="W293" s="40" t="n"/>
      <c r="X293" s="32" t="n">
        <v>45826</v>
      </c>
      <c r="Y293" s="23">
        <f>IF(X293="", "", X293-N293)</f>
        <v/>
      </c>
      <c r="Z293" s="23">
        <f>IF(N293="", "", TEXT(N293, "dddd"))</f>
        <v/>
      </c>
      <c r="AA293" s="23">
        <f>IF(X293="", "", TEXT(X293, "dddd"))</f>
        <v/>
      </c>
      <c r="AB293" s="23">
        <f>VLOOKUP(U293,'Currency Sheet'!A:C,3,)</f>
        <v/>
      </c>
      <c r="AC293" s="44">
        <f>VLOOKUP(P293,'Customer List'!B:D,3,)</f>
        <v/>
      </c>
    </row>
    <row r="294">
      <c r="A294" s="23">
        <f>A293+1</f>
        <v/>
      </c>
      <c r="B294" s="23" t="inlineStr">
        <is>
          <t>EED116107</t>
        </is>
      </c>
      <c r="C294" s="32" t="n">
        <v>45814</v>
      </c>
      <c r="D294" s="32" t="n">
        <v>45821</v>
      </c>
      <c r="E294" s="51" t="n">
        <v>41.3</v>
      </c>
      <c r="F294" s="51">
        <f>IF(AB294="DOLLAR",E294*88,E294)</f>
        <v/>
      </c>
      <c r="G294" s="62">
        <f>F294*J294</f>
        <v/>
      </c>
      <c r="H294" s="23" t="n">
        <v>740811</v>
      </c>
      <c r="I294" s="23" t="inlineStr">
        <is>
          <t>LEGENDplex™ Human Inflammation Panel 1 Standard</t>
        </is>
      </c>
      <c r="J294" s="23" t="n">
        <v>1</v>
      </c>
      <c r="K294" s="23" t="n">
        <v>1</v>
      </c>
      <c r="L294" s="23">
        <f>J294-K294</f>
        <v/>
      </c>
      <c r="M294" s="23" t="inlineStr">
        <is>
          <t>T-482/25-26</t>
        </is>
      </c>
      <c r="N294" s="32" t="n">
        <v>45825</v>
      </c>
      <c r="O294" s="62" t="n">
        <v>5044.5</v>
      </c>
      <c r="P294" s="23" t="inlineStr">
        <is>
          <t>ACTREC</t>
        </is>
      </c>
      <c r="Q294" s="23" t="n">
        <v>58152138962</v>
      </c>
      <c r="R294" s="23" t="inlineStr">
        <is>
          <t>Delivered</t>
        </is>
      </c>
      <c r="S294" s="63" t="n">
        <v>4</v>
      </c>
      <c r="T294" s="39" t="n"/>
      <c r="U294" s="23" t="inlineStr">
        <is>
          <t>BioLegend</t>
        </is>
      </c>
      <c r="V294" s="23">
        <f>VLOOKUP(P294,'Customer List'!B:C,2,)</f>
        <v/>
      </c>
      <c r="W294" s="40" t="n"/>
      <c r="X294" s="32" t="n">
        <v>45826</v>
      </c>
      <c r="Y294" s="23">
        <f>IF(X294="", "", X294-N294)</f>
        <v/>
      </c>
      <c r="Z294" s="23">
        <f>IF(N294="", "", TEXT(N294, "dddd"))</f>
        <v/>
      </c>
      <c r="AA294" s="23">
        <f>IF(X294="", "", TEXT(X294, "dddd"))</f>
        <v/>
      </c>
      <c r="AB294" s="23">
        <f>VLOOKUP(U294,'Currency Sheet'!A:C,3,)</f>
        <v/>
      </c>
      <c r="AC294" s="44">
        <f>VLOOKUP(P294,'Customer List'!B:D,3,)</f>
        <v/>
      </c>
    </row>
    <row r="295">
      <c r="A295" s="23">
        <f>A294+1</f>
        <v/>
      </c>
      <c r="B295" s="23" t="inlineStr">
        <is>
          <t>EED116107</t>
        </is>
      </c>
      <c r="C295" s="32" t="n">
        <v>45814</v>
      </c>
      <c r="D295" s="32" t="n">
        <v>45821</v>
      </c>
      <c r="E295" s="51" t="n">
        <v>82.59999999999999</v>
      </c>
      <c r="F295" s="51">
        <f>IF(AB295="DOLLAR",E295*88,E295)</f>
        <v/>
      </c>
      <c r="G295" s="62">
        <f>F295*J295</f>
        <v/>
      </c>
      <c r="H295" s="23" t="n">
        <v>740812</v>
      </c>
      <c r="I295" s="23" t="inlineStr">
        <is>
          <t>LEGENDplex™ Human IL-1β Capture Bead A4, 13X</t>
        </is>
      </c>
      <c r="J295" s="23" t="n">
        <v>1</v>
      </c>
      <c r="K295" s="23" t="n">
        <v>1</v>
      </c>
      <c r="L295" s="23">
        <f>J295-K295</f>
        <v/>
      </c>
      <c r="M295" s="23" t="inlineStr">
        <is>
          <t>T-482/25-26</t>
        </is>
      </c>
      <c r="N295" s="32" t="n">
        <v>45825</v>
      </c>
      <c r="O295" s="62" t="n">
        <v>10089</v>
      </c>
      <c r="P295" s="23" t="inlineStr">
        <is>
          <t>ACTREC</t>
        </is>
      </c>
      <c r="Q295" s="23" t="n">
        <v>58152138962</v>
      </c>
      <c r="R295" s="23" t="inlineStr">
        <is>
          <t>Delivered</t>
        </is>
      </c>
      <c r="S295" s="63" t="n">
        <v>4</v>
      </c>
      <c r="T295" s="39" t="n"/>
      <c r="U295" s="23" t="inlineStr">
        <is>
          <t>BioLegend</t>
        </is>
      </c>
      <c r="V295" s="23">
        <f>VLOOKUP(P295,'Customer List'!B:C,2,)</f>
        <v/>
      </c>
      <c r="W295" s="40" t="n"/>
      <c r="X295" s="32" t="n">
        <v>45826</v>
      </c>
      <c r="Y295" s="23">
        <f>IF(X295="", "", X295-N295)</f>
        <v/>
      </c>
      <c r="Z295" s="23">
        <f>IF(N295="", "", TEXT(N295, "dddd"))</f>
        <v/>
      </c>
      <c r="AA295" s="23">
        <f>IF(X295="", "", TEXT(X295, "dddd"))</f>
        <v/>
      </c>
      <c r="AB295" s="23">
        <f>VLOOKUP(U295,'Currency Sheet'!A:C,3,)</f>
        <v/>
      </c>
      <c r="AC295" s="44">
        <f>VLOOKUP(P295,'Customer List'!B:D,3,)</f>
        <v/>
      </c>
    </row>
    <row r="296">
      <c r="A296" s="23">
        <f>A295+1</f>
        <v/>
      </c>
      <c r="B296" s="23" t="inlineStr">
        <is>
          <t>EED116107</t>
        </is>
      </c>
      <c r="C296" s="32" t="n">
        <v>45814</v>
      </c>
      <c r="D296" s="32" t="n">
        <v>45821</v>
      </c>
      <c r="E296" s="51" t="n">
        <v>205.8</v>
      </c>
      <c r="F296" s="51">
        <f>IF(AB296="DOLLAR",E296*88,E296)</f>
        <v/>
      </c>
      <c r="G296" s="62">
        <f>F296*J296</f>
        <v/>
      </c>
      <c r="H296" s="23" t="n">
        <v>740986</v>
      </c>
      <c r="I296" s="23" t="inlineStr">
        <is>
          <t>LEGENDplex™ HU Proinflam. Chemokine Panel 1 Detection Abs</t>
        </is>
      </c>
      <c r="J296" s="23" t="n">
        <v>1</v>
      </c>
      <c r="K296" s="23" t="n">
        <v>1</v>
      </c>
      <c r="L296" s="23">
        <f>J296-K296</f>
        <v/>
      </c>
      <c r="M296" s="23" t="inlineStr">
        <is>
          <t>T-482/25-26</t>
        </is>
      </c>
      <c r="N296" s="32" t="n">
        <v>45825</v>
      </c>
      <c r="O296" s="62" t="n">
        <v>25137</v>
      </c>
      <c r="P296" s="23" t="inlineStr">
        <is>
          <t>ACTREC</t>
        </is>
      </c>
      <c r="Q296" s="23" t="n">
        <v>58152138962</v>
      </c>
      <c r="R296" s="23" t="inlineStr">
        <is>
          <t>Delivered</t>
        </is>
      </c>
      <c r="S296" s="63" t="n">
        <v>4</v>
      </c>
      <c r="T296" s="39" t="n"/>
      <c r="U296" s="23" t="inlineStr">
        <is>
          <t>BioLegend</t>
        </is>
      </c>
      <c r="V296" s="23">
        <f>VLOOKUP(P296,'Customer List'!B:C,2,)</f>
        <v/>
      </c>
      <c r="W296" s="40" t="n"/>
      <c r="X296" s="32" t="n">
        <v>45826</v>
      </c>
      <c r="Y296" s="23">
        <f>IF(X296="", "", X296-N296)</f>
        <v/>
      </c>
      <c r="Z296" s="23">
        <f>IF(N296="", "", TEXT(N296, "dddd"))</f>
        <v/>
      </c>
      <c r="AA296" s="23">
        <f>IF(X296="", "", TEXT(X296, "dddd"))</f>
        <v/>
      </c>
      <c r="AB296" s="23">
        <f>VLOOKUP(U296,'Currency Sheet'!A:C,3,)</f>
        <v/>
      </c>
      <c r="AC296" s="44">
        <f>VLOOKUP(P296,'Customer List'!B:D,3,)</f>
        <v/>
      </c>
    </row>
    <row r="297">
      <c r="A297" s="23">
        <f>A296+1</f>
        <v/>
      </c>
      <c r="B297" s="23" t="inlineStr">
        <is>
          <t>EED116107</t>
        </is>
      </c>
      <c r="C297" s="32" t="n">
        <v>45814</v>
      </c>
      <c r="D297" s="32" t="n">
        <v>45821</v>
      </c>
      <c r="E297" s="51" t="n">
        <v>41.3</v>
      </c>
      <c r="F297" s="51">
        <f>IF(AB297="DOLLAR",E297*88,E297)</f>
        <v/>
      </c>
      <c r="G297" s="62">
        <f>F297*J297</f>
        <v/>
      </c>
      <c r="H297" s="23" t="n">
        <v>740987</v>
      </c>
      <c r="I297" s="23" t="inlineStr">
        <is>
          <t>LEGENDplex™ HU Proinflam. Chemokine Panel 1 Standard</t>
        </is>
      </c>
      <c r="J297" s="23" t="n">
        <v>1</v>
      </c>
      <c r="K297" s="23" t="n">
        <v>1</v>
      </c>
      <c r="L297" s="23">
        <f>J297-K297</f>
        <v/>
      </c>
      <c r="M297" s="23" t="inlineStr">
        <is>
          <t>T-482/25-26</t>
        </is>
      </c>
      <c r="N297" s="32" t="n">
        <v>45825</v>
      </c>
      <c r="O297" s="62" t="n">
        <v>5044.5</v>
      </c>
      <c r="P297" s="23" t="inlineStr">
        <is>
          <t>ACTREC</t>
        </is>
      </c>
      <c r="Q297" s="23" t="n">
        <v>58152138962</v>
      </c>
      <c r="R297" s="23" t="inlineStr">
        <is>
          <t>Delivered</t>
        </is>
      </c>
      <c r="S297" s="63" t="n">
        <v>4</v>
      </c>
      <c r="T297" s="39" t="n"/>
      <c r="U297" s="23" t="inlineStr">
        <is>
          <t>BioLegend</t>
        </is>
      </c>
      <c r="V297" s="23">
        <f>VLOOKUP(P297,'Customer List'!B:C,2,)</f>
        <v/>
      </c>
      <c r="W297" s="40" t="n"/>
      <c r="X297" s="32" t="n">
        <v>45826</v>
      </c>
      <c r="Y297" s="23">
        <f>IF(X297="", "", X297-N297)</f>
        <v/>
      </c>
      <c r="Z297" s="23">
        <f>IF(N297="", "", TEXT(N297, "dddd"))</f>
        <v/>
      </c>
      <c r="AA297" s="23">
        <f>IF(X297="", "", TEXT(X297, "dddd"))</f>
        <v/>
      </c>
      <c r="AB297" s="23">
        <f>VLOOKUP(U297,'Currency Sheet'!A:C,3,)</f>
        <v/>
      </c>
      <c r="AC297" s="44">
        <f>VLOOKUP(P297,'Customer List'!B:D,3,)</f>
        <v/>
      </c>
    </row>
    <row r="298">
      <c r="A298" s="23">
        <f>A297+1</f>
        <v/>
      </c>
      <c r="B298" s="23" t="inlineStr">
        <is>
          <t>EED116107</t>
        </is>
      </c>
      <c r="C298" s="32" t="n">
        <v>45814</v>
      </c>
      <c r="D298" s="32" t="n">
        <v>45821</v>
      </c>
      <c r="E298" s="51" t="n">
        <v>82.59999999999999</v>
      </c>
      <c r="F298" s="51">
        <f>IF(AB298="DOLLAR",E298*88,E298)</f>
        <v/>
      </c>
      <c r="G298" s="62">
        <f>F298*J298</f>
        <v/>
      </c>
      <c r="H298" s="23" t="n">
        <v>740989</v>
      </c>
      <c r="I298" s="23" t="inlineStr">
        <is>
          <t>LEGENDplex™ Human CXCL10 (IP-10) Capture Bead A5, 13X</t>
        </is>
      </c>
      <c r="J298" s="23" t="n">
        <v>1</v>
      </c>
      <c r="K298" s="23" t="n">
        <v>1</v>
      </c>
      <c r="L298" s="23">
        <f>J298-K298</f>
        <v/>
      </c>
      <c r="M298" s="23" t="inlineStr">
        <is>
          <t>T-482/25-26</t>
        </is>
      </c>
      <c r="N298" s="32" t="n">
        <v>45825</v>
      </c>
      <c r="O298" s="62" t="n">
        <v>10089</v>
      </c>
      <c r="P298" s="23" t="inlineStr">
        <is>
          <t>ACTREC</t>
        </is>
      </c>
      <c r="Q298" s="23" t="n">
        <v>58152138962</v>
      </c>
      <c r="R298" s="23" t="inlineStr">
        <is>
          <t>Delivered</t>
        </is>
      </c>
      <c r="S298" s="63" t="n">
        <v>4</v>
      </c>
      <c r="T298" s="39" t="n"/>
      <c r="U298" s="23" t="inlineStr">
        <is>
          <t>BioLegend</t>
        </is>
      </c>
      <c r="V298" s="23">
        <f>VLOOKUP(P298,'Customer List'!B:C,2,)</f>
        <v/>
      </c>
      <c r="W298" s="40" t="n"/>
      <c r="X298" s="32" t="n">
        <v>45826</v>
      </c>
      <c r="Y298" s="23">
        <f>IF(X298="", "", X298-N298)</f>
        <v/>
      </c>
      <c r="Z298" s="23">
        <f>IF(N298="", "", TEXT(N298, "dddd"))</f>
        <v/>
      </c>
      <c r="AA298" s="23">
        <f>IF(X298="", "", TEXT(X298, "dddd"))</f>
        <v/>
      </c>
      <c r="AB298" s="23">
        <f>VLOOKUP(U298,'Currency Sheet'!A:C,3,)</f>
        <v/>
      </c>
      <c r="AC298" s="44">
        <f>VLOOKUP(P298,'Customer List'!B:D,3,)</f>
        <v/>
      </c>
    </row>
    <row r="299">
      <c r="A299" s="23">
        <f>A298+1</f>
        <v/>
      </c>
      <c r="B299" s="23" t="inlineStr">
        <is>
          <t>EED116107</t>
        </is>
      </c>
      <c r="C299" s="32" t="n">
        <v>45814</v>
      </c>
      <c r="D299" s="32" t="n">
        <v>45821</v>
      </c>
      <c r="E299" s="51" t="n">
        <v>82.59999999999999</v>
      </c>
      <c r="F299" s="51">
        <f>IF(AB299="DOLLAR",E299*88,E299)</f>
        <v/>
      </c>
      <c r="G299" s="62">
        <f>F299*J299</f>
        <v/>
      </c>
      <c r="H299" s="23" t="n">
        <v>740994</v>
      </c>
      <c r="I299" s="23" t="inlineStr">
        <is>
          <t>LEGENDplex™ Human CXCL9 (MIG) Capture Bead B3, 13X</t>
        </is>
      </c>
      <c r="J299" s="23" t="n">
        <v>1</v>
      </c>
      <c r="K299" s="23" t="n">
        <v>1</v>
      </c>
      <c r="L299" s="23">
        <f>J299-K299</f>
        <v/>
      </c>
      <c r="M299" s="23" t="inlineStr">
        <is>
          <t>T-482/25-26</t>
        </is>
      </c>
      <c r="N299" s="32" t="n">
        <v>45825</v>
      </c>
      <c r="O299" s="62" t="n">
        <v>10089</v>
      </c>
      <c r="P299" s="23" t="inlineStr">
        <is>
          <t>ACTREC</t>
        </is>
      </c>
      <c r="Q299" s="23" t="n">
        <v>58152138962</v>
      </c>
      <c r="R299" s="23" t="inlineStr">
        <is>
          <t>Delivered</t>
        </is>
      </c>
      <c r="S299" s="63" t="n">
        <v>4</v>
      </c>
      <c r="T299" s="39" t="n"/>
      <c r="U299" s="23" t="inlineStr">
        <is>
          <t>BioLegend</t>
        </is>
      </c>
      <c r="V299" s="23">
        <f>VLOOKUP(P299,'Customer List'!B:C,2,)</f>
        <v/>
      </c>
      <c r="W299" s="40" t="n"/>
      <c r="X299" s="32" t="n">
        <v>45826</v>
      </c>
      <c r="Y299" s="23">
        <f>IF(X299="", "", X299-N299)</f>
        <v/>
      </c>
      <c r="Z299" s="23">
        <f>IF(N299="", "", TEXT(N299, "dddd"))</f>
        <v/>
      </c>
      <c r="AA299" s="23">
        <f>IF(X299="", "", TEXT(X299, "dddd"))</f>
        <v/>
      </c>
      <c r="AB299" s="23">
        <f>VLOOKUP(U299,'Currency Sheet'!A:C,3,)</f>
        <v/>
      </c>
      <c r="AC299" s="44">
        <f>VLOOKUP(P299,'Customer List'!B:D,3,)</f>
        <v/>
      </c>
    </row>
    <row r="300">
      <c r="A300" s="23">
        <f>A299+1</f>
        <v/>
      </c>
      <c r="B300" s="23" t="inlineStr">
        <is>
          <t>EED116107</t>
        </is>
      </c>
      <c r="C300" s="32" t="n">
        <v>45814</v>
      </c>
      <c r="D300" s="32" t="n">
        <v>45821</v>
      </c>
      <c r="E300" s="51" t="n">
        <v>82.59999999999999</v>
      </c>
      <c r="F300" s="51">
        <f>IF(AB300="DOLLAR",E300*88,E300)</f>
        <v/>
      </c>
      <c r="G300" s="62">
        <f>F300*J300</f>
        <v/>
      </c>
      <c r="H300" s="23" t="n">
        <v>740995</v>
      </c>
      <c r="I300" s="23" t="inlineStr">
        <is>
          <t>LEGENDplex™ Human CCL20 (MIP-3α) Capture Bead B5, 13X</t>
        </is>
      </c>
      <c r="J300" s="23" t="n">
        <v>1</v>
      </c>
      <c r="K300" s="23" t="n">
        <v>1</v>
      </c>
      <c r="L300" s="23">
        <f>J300-K300</f>
        <v/>
      </c>
      <c r="M300" s="23" t="inlineStr">
        <is>
          <t>T-482/25-26</t>
        </is>
      </c>
      <c r="N300" s="32" t="n">
        <v>45825</v>
      </c>
      <c r="O300" s="62" t="n">
        <v>10089</v>
      </c>
      <c r="P300" s="23" t="inlineStr">
        <is>
          <t>ACTREC</t>
        </is>
      </c>
      <c r="Q300" s="23" t="n">
        <v>58152138962</v>
      </c>
      <c r="R300" s="23" t="inlineStr">
        <is>
          <t>Delivered</t>
        </is>
      </c>
      <c r="S300" s="63" t="n">
        <v>4</v>
      </c>
      <c r="T300" s="39" t="n"/>
      <c r="U300" s="23" t="inlineStr">
        <is>
          <t>BioLegend</t>
        </is>
      </c>
      <c r="V300" s="23">
        <f>VLOOKUP(P300,'Customer List'!B:C,2,)</f>
        <v/>
      </c>
      <c r="W300" s="40" t="n"/>
      <c r="X300" s="32" t="n">
        <v>45826</v>
      </c>
      <c r="Y300" s="23">
        <f>IF(X300="", "", X300-N300)</f>
        <v/>
      </c>
      <c r="Z300" s="23">
        <f>IF(N300="", "", TEXT(N300, "dddd"))</f>
        <v/>
      </c>
      <c r="AA300" s="23">
        <f>IF(X300="", "", TEXT(X300, "dddd"))</f>
        <v/>
      </c>
      <c r="AB300" s="23">
        <f>VLOOKUP(U300,'Currency Sheet'!A:C,3,)</f>
        <v/>
      </c>
      <c r="AC300" s="44">
        <f>VLOOKUP(P300,'Customer List'!B:D,3,)</f>
        <v/>
      </c>
    </row>
    <row r="301">
      <c r="A301" s="23">
        <f>A300+1</f>
        <v/>
      </c>
      <c r="B301" s="23" t="inlineStr">
        <is>
          <t>EED116107</t>
        </is>
      </c>
      <c r="C301" s="32" t="n">
        <v>45814</v>
      </c>
      <c r="D301" s="32" t="n">
        <v>45821</v>
      </c>
      <c r="E301" s="51" t="n">
        <v>763.1</v>
      </c>
      <c r="F301" s="51">
        <f>IF(AB301="DOLLAR",E301*88,E301)</f>
        <v/>
      </c>
      <c r="G301" s="62">
        <f>F301*J301</f>
        <v/>
      </c>
      <c r="H301" s="23" t="n">
        <v>741053</v>
      </c>
      <c r="I301" s="23" t="inlineStr">
        <is>
          <t xml:space="preserve">LEGENDplex™ MU Th1/Th2 Panel </t>
        </is>
      </c>
      <c r="J301" s="23" t="n">
        <v>1</v>
      </c>
      <c r="K301" s="23" t="n">
        <v>1</v>
      </c>
      <c r="L301" s="23">
        <f>J301-K301</f>
        <v/>
      </c>
      <c r="M301" s="23" t="inlineStr">
        <is>
          <t>T-479/25-26</t>
        </is>
      </c>
      <c r="N301" s="32" t="n">
        <v>45825</v>
      </c>
      <c r="O301" s="62" t="n">
        <v>100377</v>
      </c>
      <c r="P301" s="23" t="inlineStr">
        <is>
          <t>ICGEB</t>
        </is>
      </c>
      <c r="Q301" s="23" t="inlineStr">
        <is>
          <t>BY HAND</t>
        </is>
      </c>
      <c r="R301" s="23" t="inlineStr">
        <is>
          <t>PRIYANKA MADAM</t>
        </is>
      </c>
      <c r="S301" s="63" t="n">
        <v>4</v>
      </c>
      <c r="T301" s="39" t="inlineStr">
        <is>
          <t>Priyanka madam (without information) only third copy received</t>
        </is>
      </c>
      <c r="U301" s="23" t="inlineStr">
        <is>
          <t>BioLegend</t>
        </is>
      </c>
      <c r="V301" s="23">
        <f>VLOOKUP(P301,'Customer List'!B:C,2,)</f>
        <v/>
      </c>
      <c r="W301" s="40" t="n"/>
      <c r="X301" s="32" t="n">
        <v>45825</v>
      </c>
      <c r="Y301" s="23">
        <f>IF(X301="", "", X301-N301)</f>
        <v/>
      </c>
      <c r="Z301" s="23">
        <f>IF(N301="", "", TEXT(N301, "dddd"))</f>
        <v/>
      </c>
      <c r="AA301" s="23">
        <f>IF(X301="", "", TEXT(X301, "dddd"))</f>
        <v/>
      </c>
      <c r="AB301" s="23">
        <f>VLOOKUP(U301,'Currency Sheet'!A:C,3,)</f>
        <v/>
      </c>
      <c r="AC301" s="44">
        <f>VLOOKUP(P301,'Customer List'!B:D,3,)</f>
        <v/>
      </c>
    </row>
    <row r="302">
      <c r="A302" s="23">
        <f>A301+1</f>
        <v/>
      </c>
      <c r="B302" s="23" t="inlineStr">
        <is>
          <t>EED116107</t>
        </is>
      </c>
      <c r="C302" s="32" t="n">
        <v>45814</v>
      </c>
      <c r="D302" s="32" t="n">
        <v>45821</v>
      </c>
      <c r="E302" s="51" t="n">
        <v>82.59999999999999</v>
      </c>
      <c r="F302" s="51">
        <f>IF(AB302="DOLLAR",E302*88,E302)</f>
        <v/>
      </c>
      <c r="G302" s="62">
        <f>F302*J302</f>
        <v/>
      </c>
      <c r="H302" s="23" t="n">
        <v>741146</v>
      </c>
      <c r="I302" s="23" t="inlineStr">
        <is>
          <t>LEGENDplex™ Buffer Set A3</t>
        </is>
      </c>
      <c r="J302" s="23" t="n">
        <v>1</v>
      </c>
      <c r="K302" s="23" t="n">
        <v>1</v>
      </c>
      <c r="L302" s="23">
        <f>J302-K302</f>
        <v/>
      </c>
      <c r="M302" s="23" t="inlineStr">
        <is>
          <t>T-482/25-26</t>
        </is>
      </c>
      <c r="N302" s="32" t="n">
        <v>45825</v>
      </c>
      <c r="O302" s="62" t="n">
        <v>10089</v>
      </c>
      <c r="P302" s="23" t="inlineStr">
        <is>
          <t>ACTREC</t>
        </is>
      </c>
      <c r="Q302" s="23" t="n">
        <v>58152138962</v>
      </c>
      <c r="R302" s="23" t="inlineStr">
        <is>
          <t>Delivered</t>
        </is>
      </c>
      <c r="S302" s="63" t="n">
        <v>4</v>
      </c>
      <c r="T302" s="39" t="n"/>
      <c r="U302" s="23" t="inlineStr">
        <is>
          <t>BioLegend</t>
        </is>
      </c>
      <c r="V302" s="23">
        <f>VLOOKUP(P302,'Customer List'!B:C,2,)</f>
        <v/>
      </c>
      <c r="W302" s="40" t="n"/>
      <c r="X302" s="32" t="n">
        <v>45826</v>
      </c>
      <c r="Y302" s="23">
        <f>IF(X302="", "", X302-N302)</f>
        <v/>
      </c>
      <c r="Z302" s="23">
        <f>IF(N302="", "", TEXT(N302, "dddd"))</f>
        <v/>
      </c>
      <c r="AA302" s="23">
        <f>IF(X302="", "", TEXT(X302, "dddd"))</f>
        <v/>
      </c>
      <c r="AB302" s="23">
        <f>VLOOKUP(U302,'Currency Sheet'!A:C,3,)</f>
        <v/>
      </c>
      <c r="AC302" s="44">
        <f>VLOOKUP(P302,'Customer List'!B:D,3,)</f>
        <v/>
      </c>
    </row>
    <row r="303">
      <c r="A303" s="23">
        <f>A302+1</f>
        <v/>
      </c>
      <c r="B303" s="23" t="inlineStr">
        <is>
          <t>EED116107</t>
        </is>
      </c>
      <c r="C303" s="32" t="n">
        <v>45814</v>
      </c>
      <c r="D303" s="32" t="n">
        <v>45821</v>
      </c>
      <c r="E303" s="51" t="n">
        <v>5</v>
      </c>
      <c r="F303" s="51">
        <f>IF(AB303="DOLLAR",E303*88,E303)</f>
        <v/>
      </c>
      <c r="G303" s="62">
        <f>F303*J303</f>
        <v/>
      </c>
      <c r="H303" s="23" t="n">
        <v>805002</v>
      </c>
      <c r="I303" s="23" t="inlineStr">
        <is>
          <t xml:space="preserve">Purified anti-SNAP-25 Antibody </t>
        </is>
      </c>
      <c r="J303" s="23" t="n">
        <v>1</v>
      </c>
      <c r="K303" s="23" t="n"/>
      <c r="L303" s="23">
        <f>J303-K303</f>
        <v/>
      </c>
      <c r="M303" s="23" t="n"/>
      <c r="N303" s="32" t="n"/>
      <c r="O303" s="62" t="n"/>
      <c r="P303" s="23" t="inlineStr">
        <is>
          <t>STOCK</t>
        </is>
      </c>
      <c r="Q303" s="23" t="n"/>
      <c r="R303" s="23" t="n"/>
      <c r="S303" s="63" t="n">
        <v>4</v>
      </c>
      <c r="T303" s="39" t="inlineStr">
        <is>
          <t>FOC Informed By Priya Madam and informed to SM Sir</t>
        </is>
      </c>
      <c r="U303" s="23" t="inlineStr">
        <is>
          <t>BioLegend</t>
        </is>
      </c>
      <c r="V303" s="23">
        <f>VLOOKUP(P303,'Customer List'!B:C,2,)</f>
        <v/>
      </c>
      <c r="W303" s="40" t="inlineStr">
        <is>
          <t>Stock</t>
        </is>
      </c>
      <c r="X303" s="32">
        <f>IF(OR(R303 = "PRIYANKA MADAM", R303 = "DEEPAK", R303 = "PORTER"),N303,"")</f>
        <v/>
      </c>
      <c r="Y303" s="23">
        <f>IF(X303="", "", X303-N303)</f>
        <v/>
      </c>
      <c r="Z303" s="23">
        <f>IF(N303="", "", TEXT(N303, "dddd"))</f>
        <v/>
      </c>
      <c r="AA303" s="23">
        <f>IF(X303="", "", TEXT(X303, "dddd"))</f>
        <v/>
      </c>
      <c r="AB303" s="23">
        <f>VLOOKUP(U303,'Currency Sheet'!A:C,3,)</f>
        <v/>
      </c>
      <c r="AC303" s="44">
        <f>VLOOKUP(P303,'Customer List'!B:D,3,)</f>
        <v/>
      </c>
    </row>
    <row r="304">
      <c r="A304" s="23">
        <f>A303+1</f>
        <v/>
      </c>
      <c r="B304" s="23" t="inlineStr">
        <is>
          <t>EED116107</t>
        </is>
      </c>
      <c r="C304" s="32" t="n">
        <v>45814</v>
      </c>
      <c r="D304" s="32" t="n">
        <v>45821</v>
      </c>
      <c r="E304" s="51" t="n">
        <v>297.5</v>
      </c>
      <c r="F304" s="51">
        <f>IF(AB304="DOLLAR",E304*88,E304)</f>
        <v/>
      </c>
      <c r="G304" s="62">
        <f>F304*J304</f>
        <v/>
      </c>
      <c r="H304" s="23" t="n">
        <v>853318</v>
      </c>
      <c r="I304" s="23" t="inlineStr">
        <is>
          <t xml:space="preserve">Alexa Fluor® 488 anti-TMEM119 </t>
        </is>
      </c>
      <c r="J304" s="23" t="n">
        <v>1</v>
      </c>
      <c r="K304" s="23" t="n">
        <v>1</v>
      </c>
      <c r="L304" s="23">
        <f>J304-K304</f>
        <v/>
      </c>
      <c r="M304" s="23" t="inlineStr">
        <is>
          <t>T-437/25-26</t>
        </is>
      </c>
      <c r="N304" s="32" t="n">
        <v>45822</v>
      </c>
      <c r="O304" s="62" t="n">
        <v>42818.75</v>
      </c>
      <c r="P304" s="23" t="inlineStr">
        <is>
          <t>BIONOVA</t>
        </is>
      </c>
      <c r="Q304" s="23" t="n"/>
      <c r="R304" s="23" t="n"/>
      <c r="S304" s="63" t="n">
        <v>4</v>
      </c>
      <c r="T304" s="39" t="n"/>
      <c r="U304" s="23" t="inlineStr">
        <is>
          <t>BioLegend</t>
        </is>
      </c>
      <c r="V304" s="23">
        <f>VLOOKUP(P304,'Customer List'!B:C,2,)</f>
        <v/>
      </c>
      <c r="W304" s="40" t="n"/>
      <c r="X304" s="32">
        <f>IF(OR(R304 = "PRIYANKA MADAM", R304 = "DEEPAK", R304 = "PORTER"),N304,"")</f>
        <v/>
      </c>
      <c r="Y304" s="23">
        <f>IF(X304="", "", X304-N304)</f>
        <v/>
      </c>
      <c r="Z304" s="23">
        <f>IF(N304="", "", TEXT(N304, "dddd"))</f>
        <v/>
      </c>
      <c r="AA304" s="23">
        <f>IF(X304="", "", TEXT(X304, "dddd"))</f>
        <v/>
      </c>
      <c r="AB304" s="23">
        <f>VLOOKUP(U304,'Currency Sheet'!A:C,3,)</f>
        <v/>
      </c>
      <c r="AC304" s="44">
        <f>VLOOKUP(P304,'Customer List'!B:D,3,)</f>
        <v/>
      </c>
    </row>
    <row r="305">
      <c r="A305" s="23">
        <f>A304+1</f>
        <v/>
      </c>
      <c r="B305" s="23" t="inlineStr">
        <is>
          <t>EED116209</t>
        </is>
      </c>
      <c r="C305" s="32" t="n">
        <v>45818</v>
      </c>
      <c r="D305" s="32" t="n">
        <v>45824</v>
      </c>
      <c r="E305" s="51" t="n">
        <v>21.6</v>
      </c>
      <c r="F305" s="51">
        <f>IF(AB305="DOLLAR",E305*88,E305)</f>
        <v/>
      </c>
      <c r="G305" s="62">
        <f>F305*J305</f>
        <v/>
      </c>
      <c r="H305" s="23" t="n">
        <v>100203</v>
      </c>
      <c r="I305" s="23" t="inlineStr">
        <is>
          <t>FITC anti-mouse CD3 Antibody</t>
        </is>
      </c>
      <c r="J305" s="23" t="n">
        <v>1</v>
      </c>
      <c r="K305" s="23" t="n">
        <v>1</v>
      </c>
      <c r="L305" s="23">
        <f>J305-K305</f>
        <v/>
      </c>
      <c r="M305" s="23" t="inlineStr">
        <is>
          <t>T-490/25-26</t>
        </is>
      </c>
      <c r="N305" s="32" t="n">
        <v>45829</v>
      </c>
      <c r="O305" s="62" t="n">
        <v>3906.25</v>
      </c>
      <c r="P305" s="23" t="inlineStr">
        <is>
          <t>Imtech</t>
        </is>
      </c>
      <c r="Q305" s="23" t="inlineStr">
        <is>
          <t>D3002213705</t>
        </is>
      </c>
      <c r="R305" s="23" t="inlineStr">
        <is>
          <t>Delivered</t>
        </is>
      </c>
      <c r="S305" s="63" t="n">
        <v>4</v>
      </c>
      <c r="T305" s="39" t="n"/>
      <c r="U305" s="23" t="inlineStr">
        <is>
          <t>BioLegend</t>
        </is>
      </c>
      <c r="V305" s="23">
        <f>VLOOKUP(P305,'Customer List'!B:C,2,)</f>
        <v/>
      </c>
      <c r="W305" s="40" t="n"/>
      <c r="X305" s="32" t="n">
        <v>45833</v>
      </c>
      <c r="Y305" s="23">
        <f>IF(X305="", "", X305-N305)</f>
        <v/>
      </c>
      <c r="Z305" s="23">
        <f>IF(N305="", "", TEXT(N305, "dddd"))</f>
        <v/>
      </c>
      <c r="AA305" s="23">
        <f>IF(X305="", "", TEXT(X305, "dddd"))</f>
        <v/>
      </c>
      <c r="AB305" s="23">
        <f>VLOOKUP(U305,'Currency Sheet'!A:C,3,)</f>
        <v/>
      </c>
      <c r="AC305" s="44">
        <f>VLOOKUP(P305,'Customer List'!B:D,3,)</f>
        <v/>
      </c>
    </row>
    <row r="306">
      <c r="A306" s="23">
        <f>A305+1</f>
        <v/>
      </c>
      <c r="B306" s="23" t="inlineStr">
        <is>
          <t>EED116209</t>
        </is>
      </c>
      <c r="C306" s="32" t="n">
        <v>45818</v>
      </c>
      <c r="D306" s="32" t="n">
        <v>45824</v>
      </c>
      <c r="E306" s="51" t="n">
        <v>129</v>
      </c>
      <c r="F306" s="51">
        <f>IF(AB306="DOLLAR",E306*88,E306)</f>
        <v/>
      </c>
      <c r="G306" s="62">
        <f>F306*J306</f>
        <v/>
      </c>
      <c r="H306" s="23" t="n">
        <v>100216</v>
      </c>
      <c r="I306" s="23" t="inlineStr">
        <is>
          <t>Alexa Fluor® 700 anti-mouse CD3 Antibody</t>
        </is>
      </c>
      <c r="J306" s="23" t="n">
        <v>2</v>
      </c>
      <c r="K306" s="23" t="n">
        <v>2</v>
      </c>
      <c r="L306" s="23">
        <f>J306-K306</f>
        <v/>
      </c>
      <c r="M306" s="23" t="inlineStr">
        <is>
          <t>T-469/25-26</t>
        </is>
      </c>
      <c r="N306" s="32" t="n">
        <v>45825</v>
      </c>
      <c r="O306" s="62" t="n">
        <v>46655</v>
      </c>
      <c r="P306" s="23" t="inlineStr">
        <is>
          <t>Micro Vapi</t>
        </is>
      </c>
      <c r="Q306" s="23" t="n"/>
      <c r="R306" s="23" t="n"/>
      <c r="S306" s="63" t="n">
        <v>4</v>
      </c>
      <c r="T306" s="39" t="n"/>
      <c r="U306" s="23" t="inlineStr">
        <is>
          <t>BioLegend</t>
        </is>
      </c>
      <c r="V306" s="23">
        <f>VLOOKUP(P306,'Customer List'!B:C,2,)</f>
        <v/>
      </c>
      <c r="W306" s="40" t="n"/>
      <c r="X306" s="32">
        <f>IF(OR(R306 = "PRIYANKA MADAM", R306 = "DEEPAK", R306 = "PORTER"),N306,"")</f>
        <v/>
      </c>
      <c r="Y306" s="23">
        <f>IF(X306="", "", X306-N306)</f>
        <v/>
      </c>
      <c r="Z306" s="23">
        <f>IF(N306="", "", TEXT(N306, "dddd"))</f>
        <v/>
      </c>
      <c r="AA306" s="23">
        <f>IF(X306="", "", TEXT(X306, "dddd"))</f>
        <v/>
      </c>
      <c r="AB306" s="23">
        <f>VLOOKUP(U306,'Currency Sheet'!A:C,3,)</f>
        <v/>
      </c>
      <c r="AC306" s="44">
        <f>VLOOKUP(P306,'Customer List'!B:D,3,)</f>
        <v/>
      </c>
    </row>
    <row r="307" ht="30" customHeight="1">
      <c r="A307" s="23">
        <f>A306+1</f>
        <v/>
      </c>
      <c r="B307" s="23" t="inlineStr">
        <is>
          <t>EED116209</t>
        </is>
      </c>
      <c r="C307" s="32" t="n">
        <v>45818</v>
      </c>
      <c r="D307" s="32" t="n">
        <v>45824</v>
      </c>
      <c r="E307" s="51" t="n">
        <v>844.8</v>
      </c>
      <c r="F307" s="51">
        <f>IF(AB307="DOLLAR",E307*88,E307)</f>
        <v/>
      </c>
      <c r="G307" s="62">
        <f>F307*J307</f>
        <v/>
      </c>
      <c r="H307" s="23" t="n">
        <v>100458</v>
      </c>
      <c r="I307" s="23" t="inlineStr">
        <is>
          <t>Ultra-LEAF™ Purified anti-mouse CD4 Antibody</t>
        </is>
      </c>
      <c r="J307" s="23" t="n">
        <v>1</v>
      </c>
      <c r="K307" s="23" t="n">
        <v>1</v>
      </c>
      <c r="L307" s="23">
        <f>J307-K307</f>
        <v/>
      </c>
      <c r="M307" s="23" t="inlineStr">
        <is>
          <t>T-461/25-26</t>
        </is>
      </c>
      <c r="N307" s="32" t="n">
        <v>45824</v>
      </c>
      <c r="O307" s="62" t="n">
        <v>100320</v>
      </c>
      <c r="P307" s="23" t="inlineStr">
        <is>
          <t>RCB</t>
        </is>
      </c>
      <c r="Q307" s="23" t="inlineStr">
        <is>
          <t>BY HAND</t>
        </is>
      </c>
      <c r="R307" s="23" t="inlineStr">
        <is>
          <t>PRIYANKA MADAM</t>
        </is>
      </c>
      <c r="S307" s="63" t="n">
        <v>4</v>
      </c>
      <c r="T307" s="39" t="inlineStr">
        <is>
          <t>Two Extra Items Mentioned in Bill but not dispatched (Priyanka Madam), 113605, 141611</t>
        </is>
      </c>
      <c r="U307" s="23" t="inlineStr">
        <is>
          <t>BioLegend</t>
        </is>
      </c>
      <c r="V307" s="23">
        <f>VLOOKUP(P307,'Customer List'!B:C,2,)</f>
        <v/>
      </c>
      <c r="W307" s="40" t="n"/>
      <c r="X307" s="32" t="n">
        <v>45824</v>
      </c>
      <c r="Y307" s="23">
        <f>IF(X307="", "", X307-N307)</f>
        <v/>
      </c>
      <c r="Z307" s="23">
        <f>IF(N307="", "", TEXT(N307, "dddd"))</f>
        <v/>
      </c>
      <c r="AA307" s="23">
        <f>IF(X307="", "", TEXT(X307, "dddd"))</f>
        <v/>
      </c>
      <c r="AB307" s="23">
        <f>VLOOKUP(U307,'Currency Sheet'!A:C,3,)</f>
        <v/>
      </c>
      <c r="AC307" s="44">
        <f>VLOOKUP(P307,'Customer List'!B:D,3,)</f>
        <v/>
      </c>
    </row>
    <row r="308">
      <c r="A308" s="23">
        <f>A307+1</f>
        <v/>
      </c>
      <c r="B308" s="23" t="inlineStr">
        <is>
          <t>EED116209</t>
        </is>
      </c>
      <c r="C308" s="32" t="n">
        <v>45818</v>
      </c>
      <c r="D308" s="32" t="n">
        <v>45824</v>
      </c>
      <c r="E308" s="51" t="n">
        <v>129</v>
      </c>
      <c r="F308" s="51">
        <f>IF(AB308="DOLLAR",E308*88,E308)</f>
        <v/>
      </c>
      <c r="G308" s="62">
        <f>F308*J308</f>
        <v/>
      </c>
      <c r="H308" s="23" t="n">
        <v>100536</v>
      </c>
      <c r="I308" s="23" t="inlineStr">
        <is>
          <t>Alexa Fluor® 700 anti-mouse CD4 Antibody</t>
        </is>
      </c>
      <c r="J308" s="23" t="n">
        <v>2</v>
      </c>
      <c r="K308" s="23" t="n">
        <v>2</v>
      </c>
      <c r="L308" s="23">
        <f>J308-K308</f>
        <v/>
      </c>
      <c r="M308" s="23" t="inlineStr">
        <is>
          <t>T-469/25-26</t>
        </is>
      </c>
      <c r="N308" s="32" t="n">
        <v>45825</v>
      </c>
      <c r="O308" s="62" t="n">
        <v>46655</v>
      </c>
      <c r="P308" s="23" t="inlineStr">
        <is>
          <t>Micro Vapi</t>
        </is>
      </c>
      <c r="Q308" s="23" t="n"/>
      <c r="R308" s="23" t="n"/>
      <c r="S308" s="63" t="n">
        <v>4</v>
      </c>
      <c r="T308" s="39" t="n"/>
      <c r="U308" s="23" t="inlineStr">
        <is>
          <t>BioLegend</t>
        </is>
      </c>
      <c r="V308" s="23">
        <f>VLOOKUP(P308,'Customer List'!B:C,2,)</f>
        <v/>
      </c>
      <c r="W308" s="40" t="n"/>
      <c r="X308" s="32">
        <f>IF(OR(R308 = "PRIYANKA MADAM", R308 = "DEEPAK", R308 = "PORTER"),N308,"")</f>
        <v/>
      </c>
      <c r="Y308" s="23">
        <f>IF(X308="", "", X308-N308)</f>
        <v/>
      </c>
      <c r="Z308" s="23">
        <f>IF(N308="", "", TEXT(N308, "dddd"))</f>
        <v/>
      </c>
      <c r="AA308" s="23">
        <f>IF(X308="", "", TEXT(X308, "dddd"))</f>
        <v/>
      </c>
      <c r="AB308" s="23">
        <f>VLOOKUP(U308,'Currency Sheet'!A:C,3,)</f>
        <v/>
      </c>
      <c r="AC308" s="44">
        <f>VLOOKUP(P308,'Customer List'!B:D,3,)</f>
        <v/>
      </c>
    </row>
    <row r="309">
      <c r="A309" s="23">
        <f>A308+1</f>
        <v/>
      </c>
      <c r="B309" s="23" t="inlineStr">
        <is>
          <t>EED116209</t>
        </is>
      </c>
      <c r="C309" s="32" t="n">
        <v>45818</v>
      </c>
      <c r="D309" s="32" t="n">
        <v>45824</v>
      </c>
      <c r="E309" s="51" t="n">
        <v>169.8</v>
      </c>
      <c r="F309" s="51">
        <f>IF(AB309="DOLLAR",E309*88,E309)</f>
        <v/>
      </c>
      <c r="G309" s="62">
        <f>F309*J309</f>
        <v/>
      </c>
      <c r="H309" s="23" t="n">
        <v>100540</v>
      </c>
      <c r="I309" s="23" t="inlineStr">
        <is>
          <t>PerCP/Cyanine5.5 anti-mouse CD4 Antibody</t>
        </is>
      </c>
      <c r="J309" s="23" t="n">
        <v>2</v>
      </c>
      <c r="K309" s="23" t="n">
        <v>2</v>
      </c>
      <c r="L309" s="23">
        <f>J309-K309</f>
        <v/>
      </c>
      <c r="M309" s="23" t="inlineStr">
        <is>
          <t>T-469/25-26</t>
        </is>
      </c>
      <c r="N309" s="32" t="n">
        <v>45825</v>
      </c>
      <c r="O309" s="62" t="n">
        <v>61411</v>
      </c>
      <c r="P309" s="23" t="inlineStr">
        <is>
          <t>Micro Vapi</t>
        </is>
      </c>
      <c r="Q309" s="23" t="n"/>
      <c r="R309" s="23" t="n"/>
      <c r="S309" s="63" t="n">
        <v>4</v>
      </c>
      <c r="T309" s="39" t="n"/>
      <c r="U309" s="23" t="inlineStr">
        <is>
          <t>BioLegend</t>
        </is>
      </c>
      <c r="V309" s="23">
        <f>VLOOKUP(P309,'Customer List'!B:C,2,)</f>
        <v/>
      </c>
      <c r="W309" s="40" t="n"/>
      <c r="X309" s="32">
        <f>IF(OR(R309 = "PRIYANKA MADAM", R309 = "DEEPAK", R309 = "PORTER"),N309,"")</f>
        <v/>
      </c>
      <c r="Y309" s="23">
        <f>IF(X309="", "", X309-N309)</f>
        <v/>
      </c>
      <c r="Z309" s="23">
        <f>IF(N309="", "", TEXT(N309, "dddd"))</f>
        <v/>
      </c>
      <c r="AA309" s="23">
        <f>IF(X309="", "", TEXT(X309, "dddd"))</f>
        <v/>
      </c>
      <c r="AB309" s="23">
        <f>VLOOKUP(U309,'Currency Sheet'!A:C,3,)</f>
        <v/>
      </c>
      <c r="AC309" s="44">
        <f>VLOOKUP(P309,'Customer List'!B:D,3,)</f>
        <v/>
      </c>
    </row>
    <row r="310">
      <c r="A310" s="23">
        <f>A309+1</f>
        <v/>
      </c>
      <c r="B310" s="23" t="inlineStr">
        <is>
          <t>EED116209</t>
        </is>
      </c>
      <c r="C310" s="32" t="n">
        <v>45818</v>
      </c>
      <c r="D310" s="32" t="n">
        <v>45824</v>
      </c>
      <c r="E310" s="51" t="n">
        <v>64.2</v>
      </c>
      <c r="F310" s="51">
        <f>IF(AB310="DOLLAR",E310*88,E310)</f>
        <v/>
      </c>
      <c r="G310" s="62">
        <f>F310*J310</f>
        <v/>
      </c>
      <c r="H310" s="23" t="n">
        <v>100708</v>
      </c>
      <c r="I310" s="23" t="inlineStr">
        <is>
          <t>PE anti-mouse CD8a Antibody</t>
        </is>
      </c>
      <c r="J310" s="23" t="n">
        <v>1</v>
      </c>
      <c r="K310" s="23" t="n">
        <v>1</v>
      </c>
      <c r="L310" s="23">
        <f>J310-K310</f>
        <v/>
      </c>
      <c r="M310" s="23" t="inlineStr">
        <is>
          <t>T-490/25-26</t>
        </is>
      </c>
      <c r="N310" s="32" t="n">
        <v>45829</v>
      </c>
      <c r="O310" s="62" t="n">
        <v>11609.5</v>
      </c>
      <c r="P310" s="23" t="inlineStr">
        <is>
          <t>Imtech</t>
        </is>
      </c>
      <c r="Q310" s="23" t="inlineStr">
        <is>
          <t>D3002213705</t>
        </is>
      </c>
      <c r="R310" s="23" t="inlineStr">
        <is>
          <t>Delivered</t>
        </is>
      </c>
      <c r="S310" s="63" t="n">
        <v>4</v>
      </c>
      <c r="T310" s="39" t="n"/>
      <c r="U310" s="23" t="inlineStr">
        <is>
          <t>BioLegend</t>
        </is>
      </c>
      <c r="V310" s="23">
        <f>VLOOKUP(P310,'Customer List'!B:C,2,)</f>
        <v/>
      </c>
      <c r="W310" s="40" t="n"/>
      <c r="X310" s="32" t="n">
        <v>45833</v>
      </c>
      <c r="Y310" s="23">
        <f>IF(X310="", "", X310-N310)</f>
        <v/>
      </c>
      <c r="Z310" s="23">
        <f>IF(N310="", "", TEXT(N310, "dddd"))</f>
        <v/>
      </c>
      <c r="AA310" s="23">
        <f>IF(X310="", "", TEXT(X310, "dddd"))</f>
        <v/>
      </c>
      <c r="AB310" s="23">
        <f>VLOOKUP(U310,'Currency Sheet'!A:C,3,)</f>
        <v/>
      </c>
      <c r="AC310" s="44">
        <f>VLOOKUP(P310,'Customer List'!B:D,3,)</f>
        <v/>
      </c>
    </row>
    <row r="311" ht="30" customHeight="1">
      <c r="A311" s="23">
        <f>A310+1</f>
        <v/>
      </c>
      <c r="B311" s="23" t="inlineStr">
        <is>
          <t>EED116209</t>
        </is>
      </c>
      <c r="C311" s="32" t="n">
        <v>45818</v>
      </c>
      <c r="D311" s="32" t="n">
        <v>45824</v>
      </c>
      <c r="E311" s="51" t="n">
        <v>844.8</v>
      </c>
      <c r="F311" s="51">
        <f>IF(AB311="DOLLAR",E311*88,E311)</f>
        <v/>
      </c>
      <c r="G311" s="62">
        <f>F311*J311</f>
        <v/>
      </c>
      <c r="H311" s="23" t="n">
        <v>100764</v>
      </c>
      <c r="I311" s="23" t="inlineStr">
        <is>
          <t>Ultra-LEAF™ Purified anti-mouse CD8a Antibody</t>
        </is>
      </c>
      <c r="J311" s="23" t="n">
        <v>1</v>
      </c>
      <c r="K311" s="23" t="n">
        <v>1</v>
      </c>
      <c r="L311" s="23">
        <f>J311-K311</f>
        <v/>
      </c>
      <c r="M311" s="23" t="inlineStr">
        <is>
          <t>T-461/25-26</t>
        </is>
      </c>
      <c r="N311" s="32" t="n">
        <v>45824</v>
      </c>
      <c r="O311" s="62" t="n">
        <v>100320</v>
      </c>
      <c r="P311" s="23" t="inlineStr">
        <is>
          <t>RCB</t>
        </is>
      </c>
      <c r="Q311" s="23" t="inlineStr">
        <is>
          <t>BY HAND</t>
        </is>
      </c>
      <c r="R311" s="23" t="inlineStr">
        <is>
          <t>PRIYANKA MADAM</t>
        </is>
      </c>
      <c r="S311" s="63" t="n">
        <v>4</v>
      </c>
      <c r="T311" s="39" t="inlineStr">
        <is>
          <t>Two Extra Items Mentioned in Bill but not dispatched (Priyanka Madam), 113605, 141611</t>
        </is>
      </c>
      <c r="U311" s="23" t="inlineStr">
        <is>
          <t>BioLegend</t>
        </is>
      </c>
      <c r="V311" s="23">
        <f>VLOOKUP(P311,'Customer List'!B:C,2,)</f>
        <v/>
      </c>
      <c r="W311" s="40" t="n"/>
      <c r="X311" s="32" t="n">
        <v>45824</v>
      </c>
      <c r="Y311" s="23">
        <f>IF(X311="", "", X311-N311)</f>
        <v/>
      </c>
      <c r="Z311" s="23">
        <f>IF(N311="", "", TEXT(N311, "dddd"))</f>
        <v/>
      </c>
      <c r="AA311" s="23">
        <f>IF(X311="", "", TEXT(X311, "dddd"))</f>
        <v/>
      </c>
      <c r="AB311" s="23">
        <f>VLOOKUP(U311,'Currency Sheet'!A:C,3,)</f>
        <v/>
      </c>
      <c r="AC311" s="44">
        <f>VLOOKUP(P311,'Customer List'!B:D,3,)</f>
        <v/>
      </c>
    </row>
    <row r="312">
      <c r="A312" s="23">
        <f>A311+1</f>
        <v/>
      </c>
      <c r="B312" s="23" t="inlineStr">
        <is>
          <t>EED116209</t>
        </is>
      </c>
      <c r="C312" s="32" t="n">
        <v>45818</v>
      </c>
      <c r="D312" s="32" t="n">
        <v>45824</v>
      </c>
      <c r="E312" s="51" t="n">
        <v>165.6</v>
      </c>
      <c r="F312" s="51">
        <f>IF(AB312="DOLLAR",E312*88,E312)</f>
        <v/>
      </c>
      <c r="G312" s="62">
        <f>F312*J312</f>
        <v/>
      </c>
      <c r="H312" s="23" t="n">
        <v>102702</v>
      </c>
      <c r="I312" s="23" t="inlineStr">
        <is>
          <t>Purified anti-mouse CD38 Antibody</t>
        </is>
      </c>
      <c r="J312" s="23" t="n">
        <v>2</v>
      </c>
      <c r="K312" s="23" t="n">
        <v>2</v>
      </c>
      <c r="L312" s="23">
        <f>J312-K312</f>
        <v/>
      </c>
      <c r="M312" s="23" t="inlineStr">
        <is>
          <t>T-469/25-26</t>
        </is>
      </c>
      <c r="N312" s="32" t="n">
        <v>45825</v>
      </c>
      <c r="O312" s="62" t="n">
        <v>59892</v>
      </c>
      <c r="P312" s="23" t="inlineStr">
        <is>
          <t>Micro Vapi</t>
        </is>
      </c>
      <c r="Q312" s="23" t="n"/>
      <c r="R312" s="23" t="n"/>
      <c r="S312" s="63" t="n">
        <v>4</v>
      </c>
      <c r="T312" s="39" t="n"/>
      <c r="U312" s="23" t="inlineStr">
        <is>
          <t>BioLegend</t>
        </is>
      </c>
      <c r="V312" s="23">
        <f>VLOOKUP(P312,'Customer List'!B:C,2,)</f>
        <v/>
      </c>
      <c r="W312" s="40" t="n"/>
      <c r="X312" s="32">
        <f>IF(OR(R312 = "PRIYANKA MADAM", R312 = "DEEPAK", R312 = "PORTER"),N312,"")</f>
        <v/>
      </c>
      <c r="Y312" s="23">
        <f>IF(X312="", "", X312-N312)</f>
        <v/>
      </c>
      <c r="Z312" s="23">
        <f>IF(N312="", "", TEXT(N312, "dddd"))</f>
        <v/>
      </c>
      <c r="AA312" s="23">
        <f>IF(X312="", "", TEXT(X312, "dddd"))</f>
        <v/>
      </c>
      <c r="AB312" s="23">
        <f>VLOOKUP(U312,'Currency Sheet'!A:C,3,)</f>
        <v/>
      </c>
      <c r="AC312" s="44">
        <f>VLOOKUP(P312,'Customer List'!B:D,3,)</f>
        <v/>
      </c>
    </row>
    <row r="313">
      <c r="A313" s="23">
        <f>A312+1</f>
        <v/>
      </c>
      <c r="B313" s="23" t="inlineStr">
        <is>
          <t>EED116209</t>
        </is>
      </c>
      <c r="C313" s="32" t="n">
        <v>45818</v>
      </c>
      <c r="D313" s="32" t="n">
        <v>45824</v>
      </c>
      <c r="E313" s="51" t="n">
        <v>214.8</v>
      </c>
      <c r="F313" s="51">
        <f>IF(AB313="DOLLAR",E313*88,E313)</f>
        <v/>
      </c>
      <c r="G313" s="62">
        <f>F313*J313</f>
        <v/>
      </c>
      <c r="H313" s="23" t="n">
        <v>102730</v>
      </c>
      <c r="I313" s="23" t="inlineStr">
        <is>
          <t>PE/Dazzle™ 594 anti-mouse CD38 Antibody</t>
        </is>
      </c>
      <c r="J313" s="23" t="n">
        <v>2</v>
      </c>
      <c r="K313" s="23" t="n">
        <v>2</v>
      </c>
      <c r="L313" s="23">
        <f>J313-K313</f>
        <v/>
      </c>
      <c r="M313" s="23" t="inlineStr">
        <is>
          <t>T-469/25-26</t>
        </is>
      </c>
      <c r="N313" s="32" t="n">
        <v>45825</v>
      </c>
      <c r="O313" s="62" t="n">
        <v>77686</v>
      </c>
      <c r="P313" s="23" t="inlineStr">
        <is>
          <t>Micro Vapi</t>
        </is>
      </c>
      <c r="Q313" s="23" t="n"/>
      <c r="R313" s="23" t="n"/>
      <c r="S313" s="63" t="n">
        <v>4</v>
      </c>
      <c r="T313" s="39" t="n"/>
      <c r="U313" s="23" t="inlineStr">
        <is>
          <t>BioLegend</t>
        </is>
      </c>
      <c r="V313" s="23">
        <f>VLOOKUP(P313,'Customer List'!B:C,2,)</f>
        <v/>
      </c>
      <c r="W313" s="40" t="n"/>
      <c r="X313" s="32">
        <f>IF(OR(R313 = "PRIYANKA MADAM", R313 = "DEEPAK", R313 = "PORTER"),N313,"")</f>
        <v/>
      </c>
      <c r="Y313" s="23">
        <f>IF(X313="", "", X313-N313)</f>
        <v/>
      </c>
      <c r="Z313" s="23">
        <f>IF(N313="", "", TEXT(N313, "dddd"))</f>
        <v/>
      </c>
      <c r="AA313" s="23">
        <f>IF(X313="", "", TEXT(X313, "dddd"))</f>
        <v/>
      </c>
      <c r="AB313" s="23">
        <f>VLOOKUP(U313,'Currency Sheet'!A:C,3,)</f>
        <v/>
      </c>
      <c r="AC313" s="44">
        <f>VLOOKUP(P313,'Customer List'!B:D,3,)</f>
        <v/>
      </c>
    </row>
    <row r="314">
      <c r="A314" s="23">
        <f>A313+1</f>
        <v/>
      </c>
      <c r="B314" s="23" t="inlineStr">
        <is>
          <t>EED116209</t>
        </is>
      </c>
      <c r="C314" s="32" t="n">
        <v>45818</v>
      </c>
      <c r="D314" s="32" t="n">
        <v>45824</v>
      </c>
      <c r="E314" s="51" t="n">
        <v>201</v>
      </c>
      <c r="F314" s="51">
        <f>IF(AB314="DOLLAR",E314*88,E314)</f>
        <v/>
      </c>
      <c r="G314" s="62">
        <f>F314*J314</f>
        <v/>
      </c>
      <c r="H314" s="23" t="n">
        <v>103047</v>
      </c>
      <c r="I314" s="23" t="inlineStr">
        <is>
          <t>Brilliant Violet 605™ anti-mouse/human CD44 Antibody</t>
        </is>
      </c>
      <c r="J314" s="23" t="n">
        <v>2</v>
      </c>
      <c r="K314" s="23" t="n">
        <v>2</v>
      </c>
      <c r="L314" s="23">
        <f>J314-K314</f>
        <v/>
      </c>
      <c r="M314" s="23" t="inlineStr">
        <is>
          <t>T-469/25-26</t>
        </is>
      </c>
      <c r="N314" s="32" t="n">
        <v>45825</v>
      </c>
      <c r="O314" s="62" t="n">
        <v>58156</v>
      </c>
      <c r="P314" s="23" t="inlineStr">
        <is>
          <t>Micro Vapi</t>
        </is>
      </c>
      <c r="Q314" s="23" t="n"/>
      <c r="R314" s="23" t="n"/>
      <c r="S314" s="63" t="n">
        <v>4</v>
      </c>
      <c r="T314" s="39" t="n"/>
      <c r="U314" s="23" t="inlineStr">
        <is>
          <t>BioLegend</t>
        </is>
      </c>
      <c r="V314" s="23">
        <f>VLOOKUP(P314,'Customer List'!B:C,2,)</f>
        <v/>
      </c>
      <c r="W314" s="40" t="n"/>
      <c r="X314" s="32">
        <f>IF(OR(R314 = "PRIYANKA MADAM", R314 = "DEEPAK", R314 = "PORTER"),N314,"")</f>
        <v/>
      </c>
      <c r="Y314" s="23">
        <f>IF(X314="", "", X314-N314)</f>
        <v/>
      </c>
      <c r="Z314" s="23">
        <f>IF(N314="", "", TEXT(N314, "dddd"))</f>
        <v/>
      </c>
      <c r="AA314" s="23">
        <f>IF(X314="", "", TEXT(X314, "dddd"))</f>
        <v/>
      </c>
      <c r="AB314" s="23">
        <f>VLOOKUP(U314,'Currency Sheet'!A:C,3,)</f>
        <v/>
      </c>
      <c r="AC314" s="44">
        <f>VLOOKUP(P314,'Customer List'!B:D,3,)</f>
        <v/>
      </c>
    </row>
    <row r="315">
      <c r="A315" s="23">
        <f>A314+1</f>
        <v/>
      </c>
      <c r="B315" s="23" t="inlineStr">
        <is>
          <t>EED116209</t>
        </is>
      </c>
      <c r="C315" s="32" t="n">
        <v>45818</v>
      </c>
      <c r="D315" s="32" t="n">
        <v>45824</v>
      </c>
      <c r="E315" s="51" t="n">
        <v>126.6</v>
      </c>
      <c r="F315" s="51">
        <f>IF(AB315="DOLLAR",E315*88,E315)</f>
        <v/>
      </c>
      <c r="G315" s="62">
        <f>F315*J315</f>
        <v/>
      </c>
      <c r="H315" s="23" t="n">
        <v>103232</v>
      </c>
      <c r="I315" s="23" t="inlineStr">
        <is>
          <t>Alexa Fluor® 700 anti-mouse/human CD45R/B220 Antibody</t>
        </is>
      </c>
      <c r="J315" s="23" t="n">
        <v>2</v>
      </c>
      <c r="K315" s="23" t="n">
        <v>2</v>
      </c>
      <c r="L315" s="23">
        <f>J315-K315</f>
        <v/>
      </c>
      <c r="M315" s="23" t="inlineStr">
        <is>
          <t>T-469/25-26</t>
        </is>
      </c>
      <c r="N315" s="32" t="n">
        <v>45825</v>
      </c>
      <c r="O315" s="62" t="n">
        <v>45787</v>
      </c>
      <c r="P315" s="23" t="inlineStr">
        <is>
          <t>Micro Vapi</t>
        </is>
      </c>
      <c r="Q315" s="23" t="n"/>
      <c r="R315" s="23" t="n"/>
      <c r="S315" s="63" t="n">
        <v>4</v>
      </c>
      <c r="T315" s="39" t="n"/>
      <c r="U315" s="23" t="inlineStr">
        <is>
          <t>BioLegend</t>
        </is>
      </c>
      <c r="V315" s="23">
        <f>VLOOKUP(P315,'Customer List'!B:C,2,)</f>
        <v/>
      </c>
      <c r="W315" s="40" t="n"/>
      <c r="X315" s="32">
        <f>IF(OR(R315 = "PRIYANKA MADAM", R315 = "DEEPAK", R315 = "PORTER"),N315,"")</f>
        <v/>
      </c>
      <c r="Y315" s="23">
        <f>IF(X315="", "", X315-N315)</f>
        <v/>
      </c>
      <c r="Z315" s="23">
        <f>IF(N315="", "", TEXT(N315, "dddd"))</f>
        <v/>
      </c>
      <c r="AA315" s="23">
        <f>IF(X315="", "", TEXT(X315, "dddd"))</f>
        <v/>
      </c>
      <c r="AB315" s="23">
        <f>VLOOKUP(U315,'Currency Sheet'!A:C,3,)</f>
        <v/>
      </c>
      <c r="AC315" s="44">
        <f>VLOOKUP(P315,'Customer List'!B:D,3,)</f>
        <v/>
      </c>
    </row>
    <row r="316">
      <c r="A316" s="23">
        <f>A315+1</f>
        <v/>
      </c>
      <c r="B316" s="23" t="inlineStr">
        <is>
          <t>EED116209</t>
        </is>
      </c>
      <c r="C316" s="32" t="n">
        <v>45818</v>
      </c>
      <c r="D316" s="32" t="n">
        <v>45824</v>
      </c>
      <c r="E316" s="51" t="n">
        <v>156.75</v>
      </c>
      <c r="F316" s="51">
        <f>IF(AB316="DOLLAR",E316*88,E316)</f>
        <v/>
      </c>
      <c r="G316" s="62">
        <f>F316*J316</f>
        <v/>
      </c>
      <c r="H316" s="23" t="n">
        <v>103241</v>
      </c>
      <c r="I316" s="23" t="inlineStr">
        <is>
          <t>Brilliant Violet 650™ anti-mouse/human CD45R/B220 Antibody</t>
        </is>
      </c>
      <c r="J316" s="23" t="n">
        <v>2</v>
      </c>
      <c r="K316" s="23" t="n">
        <v>2</v>
      </c>
      <c r="L316" s="23">
        <f>J316-K316</f>
        <v/>
      </c>
      <c r="M316" s="23" t="inlineStr">
        <is>
          <t>T-469/25-26</t>
        </is>
      </c>
      <c r="N316" s="32" t="n">
        <v>45825</v>
      </c>
      <c r="O316" s="62" t="n">
        <v>45353</v>
      </c>
      <c r="P316" s="23" t="inlineStr">
        <is>
          <t>Micro Vapi</t>
        </is>
      </c>
      <c r="Q316" s="23" t="n"/>
      <c r="R316" s="23" t="n"/>
      <c r="S316" s="63" t="n">
        <v>4</v>
      </c>
      <c r="T316" s="39" t="n"/>
      <c r="U316" s="23" t="inlineStr">
        <is>
          <t>BioLegend</t>
        </is>
      </c>
      <c r="V316" s="23">
        <f>VLOOKUP(P316,'Customer List'!B:C,2,)</f>
        <v/>
      </c>
      <c r="W316" s="40" t="n"/>
      <c r="X316" s="32">
        <f>IF(OR(R316 = "PRIYANKA MADAM", R316 = "DEEPAK", R316 = "PORTER"),N316,"")</f>
        <v/>
      </c>
      <c r="Y316" s="23">
        <f>IF(X316="", "", X316-N316)</f>
        <v/>
      </c>
      <c r="Z316" s="23">
        <f>IF(N316="", "", TEXT(N316, "dddd"))</f>
        <v/>
      </c>
      <c r="AA316" s="23">
        <f>IF(X316="", "", TEXT(X316, "dddd"))</f>
        <v/>
      </c>
      <c r="AB316" s="23">
        <f>VLOOKUP(U316,'Currency Sheet'!A:C,3,)</f>
        <v/>
      </c>
      <c r="AC316" s="44">
        <f>VLOOKUP(P316,'Customer List'!B:D,3,)</f>
        <v/>
      </c>
    </row>
    <row r="317">
      <c r="A317" s="23">
        <f>A316+1</f>
        <v/>
      </c>
      <c r="B317" s="23" t="inlineStr">
        <is>
          <t>EED116209</t>
        </is>
      </c>
      <c r="C317" s="32" t="n">
        <v>45818</v>
      </c>
      <c r="D317" s="32" t="n">
        <v>45824</v>
      </c>
      <c r="E317" s="51" t="n">
        <v>129</v>
      </c>
      <c r="F317" s="51">
        <f>IF(AB317="DOLLAR",E317*88,E317)</f>
        <v/>
      </c>
      <c r="G317" s="62">
        <f>F317*J317</f>
        <v/>
      </c>
      <c r="H317" s="23" t="n">
        <v>104418</v>
      </c>
      <c r="I317" s="23" t="inlineStr">
        <is>
          <t>PE/Cyanine7 anti-mouse CD62L Antibody</t>
        </is>
      </c>
      <c r="J317" s="23" t="n">
        <v>2</v>
      </c>
      <c r="K317" s="23" t="n">
        <v>2</v>
      </c>
      <c r="L317" s="23">
        <f>J317-K317</f>
        <v/>
      </c>
      <c r="M317" s="23" t="inlineStr">
        <is>
          <t>T-469/25-26</t>
        </is>
      </c>
      <c r="N317" s="32" t="n">
        <v>45825</v>
      </c>
      <c r="O317" s="62" t="n">
        <v>46655</v>
      </c>
      <c r="P317" s="23" t="inlineStr">
        <is>
          <t>Micro Vapi</t>
        </is>
      </c>
      <c r="Q317" s="23" t="n"/>
      <c r="R317" s="23" t="n"/>
      <c r="S317" s="63" t="n">
        <v>4</v>
      </c>
      <c r="T317" s="39" t="n"/>
      <c r="U317" s="23" t="inlineStr">
        <is>
          <t>BioLegend</t>
        </is>
      </c>
      <c r="V317" s="23">
        <f>VLOOKUP(P317,'Customer List'!B:C,2,)</f>
        <v/>
      </c>
      <c r="W317" s="40" t="n"/>
      <c r="X317" s="32">
        <f>IF(OR(R317 = "PRIYANKA MADAM", R317 = "DEEPAK", R317 = "PORTER"),N317,"")</f>
        <v/>
      </c>
      <c r="Y317" s="23">
        <f>IF(X317="", "", X317-N317)</f>
        <v/>
      </c>
      <c r="Z317" s="23">
        <f>IF(N317="", "", TEXT(N317, "dddd"))</f>
        <v/>
      </c>
      <c r="AA317" s="23">
        <f>IF(X317="", "", TEXT(X317, "dddd"))</f>
        <v/>
      </c>
      <c r="AB317" s="23">
        <f>VLOOKUP(U317,'Currency Sheet'!A:C,3,)</f>
        <v/>
      </c>
      <c r="AC317" s="44">
        <f>VLOOKUP(P317,'Customer List'!B:D,3,)</f>
        <v/>
      </c>
    </row>
    <row r="318" ht="30" customHeight="1">
      <c r="A318" s="23">
        <f>A317+1</f>
        <v/>
      </c>
      <c r="B318" s="23" t="inlineStr">
        <is>
          <t>EED116209</t>
        </is>
      </c>
      <c r="C318" s="32" t="n">
        <v>45818</v>
      </c>
      <c r="D318" s="32" t="n">
        <v>45824</v>
      </c>
      <c r="E318" s="51" t="n">
        <v>844.8</v>
      </c>
      <c r="F318" s="51">
        <f>IF(AB318="DOLLAR",E318*88,E318)</f>
        <v/>
      </c>
      <c r="G318" s="62">
        <f>F318*J318</f>
        <v/>
      </c>
      <c r="H318" s="23" t="n">
        <v>106214</v>
      </c>
      <c r="I318" s="23" t="inlineStr">
        <is>
          <t>Ultra-LEAF™ Purified anti-mouse CD152 Antibody</t>
        </is>
      </c>
      <c r="J318" s="23" t="n">
        <v>1</v>
      </c>
      <c r="K318" s="23" t="n">
        <v>1</v>
      </c>
      <c r="L318" s="23">
        <f>J318-K318</f>
        <v/>
      </c>
      <c r="M318" s="23" t="inlineStr">
        <is>
          <t>T-461/25-26</t>
        </is>
      </c>
      <c r="N318" s="32" t="n">
        <v>45824</v>
      </c>
      <c r="O318" s="62" t="n">
        <v>100320</v>
      </c>
      <c r="P318" s="23" t="inlineStr">
        <is>
          <t>RCB</t>
        </is>
      </c>
      <c r="Q318" s="23" t="inlineStr">
        <is>
          <t>BY HAND</t>
        </is>
      </c>
      <c r="R318" s="23" t="inlineStr">
        <is>
          <t>PRIYANKA MADAM</t>
        </is>
      </c>
      <c r="S318" s="63" t="n">
        <v>4</v>
      </c>
      <c r="T318" s="39" t="inlineStr">
        <is>
          <t>Two Extra Items Mentioned in Bill but not dispatched (Priyanka Madam), 113605, 141611</t>
        </is>
      </c>
      <c r="U318" s="23" t="inlineStr">
        <is>
          <t>BioLegend</t>
        </is>
      </c>
      <c r="V318" s="23">
        <f>VLOOKUP(P318,'Customer List'!B:C,2,)</f>
        <v/>
      </c>
      <c r="W318" s="40" t="n"/>
      <c r="X318" s="32" t="n">
        <v>45824</v>
      </c>
      <c r="Y318" s="23">
        <f>IF(X318="", "", X318-N318)</f>
        <v/>
      </c>
      <c r="Z318" s="23">
        <f>IF(N318="", "", TEXT(N318, "dddd"))</f>
        <v/>
      </c>
      <c r="AA318" s="23">
        <f>IF(X318="", "", TEXT(X318, "dddd"))</f>
        <v/>
      </c>
      <c r="AB318" s="23">
        <f>VLOOKUP(U318,'Currency Sheet'!A:C,3,)</f>
        <v/>
      </c>
      <c r="AC318" s="44">
        <f>VLOOKUP(P318,'Customer List'!B:D,3,)</f>
        <v/>
      </c>
    </row>
    <row r="319">
      <c r="A319" s="23">
        <f>A318+1</f>
        <v/>
      </c>
      <c r="B319" s="23" t="inlineStr">
        <is>
          <t>EED116209</t>
        </is>
      </c>
      <c r="C319" s="32" t="n">
        <v>45818</v>
      </c>
      <c r="D319" s="32" t="n">
        <v>45824</v>
      </c>
      <c r="E319" s="51" t="n">
        <v>129</v>
      </c>
      <c r="F319" s="51">
        <f>IF(AB319="DOLLAR",E319*88,E319)</f>
        <v/>
      </c>
      <c r="G319" s="62">
        <f>F319*J319</f>
        <v/>
      </c>
      <c r="H319" s="23" t="n">
        <v>108422</v>
      </c>
      <c r="I319" s="23" t="inlineStr">
        <is>
          <t xml:space="preserve">Alexa Fluor® 700 anti-mouse Ly-6G/Ly-6C </t>
        </is>
      </c>
      <c r="J319" s="23" t="n">
        <v>2</v>
      </c>
      <c r="K319" s="23" t="n">
        <v>2</v>
      </c>
      <c r="L319" s="23">
        <f>J319-K319</f>
        <v/>
      </c>
      <c r="M319" s="23" t="inlineStr">
        <is>
          <t>T-469/25-26</t>
        </is>
      </c>
      <c r="N319" s="32" t="n">
        <v>45825</v>
      </c>
      <c r="O319" s="62" t="n">
        <v>46655</v>
      </c>
      <c r="P319" s="23" t="inlineStr">
        <is>
          <t>Micro Vapi</t>
        </is>
      </c>
      <c r="Q319" s="23" t="n"/>
      <c r="R319" s="23" t="n"/>
      <c r="S319" s="63" t="n">
        <v>4</v>
      </c>
      <c r="T319" s="39" t="n"/>
      <c r="U319" s="23" t="inlineStr">
        <is>
          <t>BioLegend</t>
        </is>
      </c>
      <c r="V319" s="23">
        <f>VLOOKUP(P319,'Customer List'!B:C,2,)</f>
        <v/>
      </c>
      <c r="W319" s="40" t="n"/>
      <c r="X319" s="32">
        <f>IF(OR(R319 = "PRIYANKA MADAM", R319 = "DEEPAK", R319 = "PORTER"),N319,"")</f>
        <v/>
      </c>
      <c r="Y319" s="23">
        <f>IF(X319="", "", X319-N319)</f>
        <v/>
      </c>
      <c r="Z319" s="23">
        <f>IF(N319="", "", TEXT(N319, "dddd"))</f>
        <v/>
      </c>
      <c r="AA319" s="23">
        <f>IF(X319="", "", TEXT(X319, "dddd"))</f>
        <v/>
      </c>
      <c r="AB319" s="23">
        <f>VLOOKUP(U319,'Currency Sheet'!A:C,3,)</f>
        <v/>
      </c>
      <c r="AC319" s="44">
        <f>VLOOKUP(P319,'Customer List'!B:D,3,)</f>
        <v/>
      </c>
    </row>
    <row r="320">
      <c r="A320" s="23">
        <f>A319+1</f>
        <v/>
      </c>
      <c r="B320" s="23" t="inlineStr">
        <is>
          <t>EED116209</t>
        </is>
      </c>
      <c r="C320" s="32" t="n">
        <v>45818</v>
      </c>
      <c r="D320" s="32" t="n">
        <v>45824</v>
      </c>
      <c r="E320" s="51" t="n">
        <v>211.8</v>
      </c>
      <c r="F320" s="51">
        <f>IF(AB320="DOLLAR",E320*88,E320)</f>
        <v/>
      </c>
      <c r="G320" s="62">
        <f>F320*J320</f>
        <v/>
      </c>
      <c r="H320" s="23" t="n">
        <v>109104</v>
      </c>
      <c r="I320" s="23" t="inlineStr">
        <is>
          <t xml:space="preserve">PE anti-mouse CD279 </t>
        </is>
      </c>
      <c r="J320" s="23" t="n">
        <v>2</v>
      </c>
      <c r="K320" s="23" t="n">
        <v>2</v>
      </c>
      <c r="L320" s="23">
        <f>J320-K320</f>
        <v/>
      </c>
      <c r="M320" s="23" t="inlineStr">
        <is>
          <t>T-469/25-26</t>
        </is>
      </c>
      <c r="N320" s="32" t="n">
        <v>45825</v>
      </c>
      <c r="O320" s="62" t="n">
        <v>76601</v>
      </c>
      <c r="P320" s="23" t="inlineStr">
        <is>
          <t>Micro Vapi</t>
        </is>
      </c>
      <c r="Q320" s="23" t="n"/>
      <c r="R320" s="23" t="n"/>
      <c r="S320" s="63" t="n">
        <v>4</v>
      </c>
      <c r="T320" s="39" t="n"/>
      <c r="U320" s="23" t="inlineStr">
        <is>
          <t>BioLegend</t>
        </is>
      </c>
      <c r="V320" s="23">
        <f>VLOOKUP(P320,'Customer List'!B:C,2,)</f>
        <v/>
      </c>
      <c r="W320" s="40" t="n"/>
      <c r="X320" s="32">
        <f>IF(OR(R320 = "PRIYANKA MADAM", R320 = "DEEPAK", R320 = "PORTER"),N320,"")</f>
        <v/>
      </c>
      <c r="Y320" s="23">
        <f>IF(X320="", "", X320-N320)</f>
        <v/>
      </c>
      <c r="Z320" s="23">
        <f>IF(N320="", "", TEXT(N320, "dddd"))</f>
        <v/>
      </c>
      <c r="AA320" s="23">
        <f>IF(X320="", "", TEXT(X320, "dddd"))</f>
        <v/>
      </c>
      <c r="AB320" s="23">
        <f>VLOOKUP(U320,'Currency Sheet'!A:C,3,)</f>
        <v/>
      </c>
      <c r="AC320" s="44">
        <f>VLOOKUP(P320,'Customer List'!B:D,3,)</f>
        <v/>
      </c>
    </row>
    <row r="321">
      <c r="A321" s="23">
        <f>A320+1</f>
        <v/>
      </c>
      <c r="B321" s="23" t="inlineStr">
        <is>
          <t>EED116209</t>
        </is>
      </c>
      <c r="C321" s="32" t="n">
        <v>45818</v>
      </c>
      <c r="D321" s="32" t="n">
        <v>45824</v>
      </c>
      <c r="E321" s="51" t="n">
        <v>182.4</v>
      </c>
      <c r="F321" s="51">
        <f>IF(AB321="DOLLAR",E321*88,E321)</f>
        <v/>
      </c>
      <c r="G321" s="62">
        <f>F321*J321</f>
        <v/>
      </c>
      <c r="H321" s="23" t="n">
        <v>109116</v>
      </c>
      <c r="I321" s="23" t="inlineStr">
        <is>
          <t xml:space="preserve">PE/Dazzle™ 594 anti-mouse CD279 </t>
        </is>
      </c>
      <c r="J321" s="23" t="n">
        <v>2</v>
      </c>
      <c r="K321" s="23" t="n">
        <v>2</v>
      </c>
      <c r="L321" s="23">
        <f>J321-K321</f>
        <v/>
      </c>
      <c r="M321" s="23" t="inlineStr">
        <is>
          <t>T-469/25-26</t>
        </is>
      </c>
      <c r="N321" s="32" t="n">
        <v>45825</v>
      </c>
      <c r="O321" s="62" t="n">
        <v>65968</v>
      </c>
      <c r="P321" s="23" t="inlineStr">
        <is>
          <t>Micro Vapi</t>
        </is>
      </c>
      <c r="Q321" s="23" t="n"/>
      <c r="R321" s="23" t="n"/>
      <c r="S321" s="63" t="n">
        <v>4</v>
      </c>
      <c r="T321" s="39" t="n"/>
      <c r="U321" s="23" t="inlineStr">
        <is>
          <t>BioLegend</t>
        </is>
      </c>
      <c r="V321" s="23">
        <f>VLOOKUP(P321,'Customer List'!B:C,2,)</f>
        <v/>
      </c>
      <c r="W321" s="40" t="n"/>
      <c r="X321" s="32">
        <f>IF(OR(R321 = "PRIYANKA MADAM", R321 = "DEEPAK", R321 = "PORTER"),N321,"")</f>
        <v/>
      </c>
      <c r="Y321" s="23">
        <f>IF(X321="", "", X321-N321)</f>
        <v/>
      </c>
      <c r="Z321" s="23">
        <f>IF(N321="", "", TEXT(N321, "dddd"))</f>
        <v/>
      </c>
      <c r="AA321" s="23">
        <f>IF(X321="", "", TEXT(X321, "dddd"))</f>
        <v/>
      </c>
      <c r="AB321" s="23">
        <f>VLOOKUP(U321,'Currency Sheet'!A:C,3,)</f>
        <v/>
      </c>
      <c r="AC321" s="44">
        <f>VLOOKUP(P321,'Customer List'!B:D,3,)</f>
        <v/>
      </c>
    </row>
    <row r="322">
      <c r="A322" s="23">
        <f>A321+1</f>
        <v/>
      </c>
      <c r="B322" s="23" t="inlineStr">
        <is>
          <t>EED116209</t>
        </is>
      </c>
      <c r="C322" s="32" t="n">
        <v>45818</v>
      </c>
      <c r="D322" s="32" t="n">
        <v>45824</v>
      </c>
      <c r="E322" s="51" t="n">
        <v>88.2</v>
      </c>
      <c r="F322" s="51">
        <f>IF(AB322="DOLLAR",E322*88,E322)</f>
        <v/>
      </c>
      <c r="G322" s="62">
        <f>F322*J322</f>
        <v/>
      </c>
      <c r="H322" s="23" t="n">
        <v>113815</v>
      </c>
      <c r="I322" s="23" t="inlineStr">
        <is>
          <t>PerCP/Cyanine5.5 anti-mouse CD71 Antibody</t>
        </is>
      </c>
      <c r="J322" s="23" t="n">
        <v>1</v>
      </c>
      <c r="K322" s="23" t="n">
        <v>1</v>
      </c>
      <c r="L322" s="23">
        <f>J322-K322</f>
        <v/>
      </c>
      <c r="M322" s="23" t="inlineStr">
        <is>
          <t>T-481/25-26</t>
        </is>
      </c>
      <c r="N322" s="32" t="n">
        <v>45825</v>
      </c>
      <c r="O322" s="62" t="n">
        <v>13965</v>
      </c>
      <c r="P322" s="23" t="inlineStr">
        <is>
          <t>Labex</t>
        </is>
      </c>
      <c r="Q322" s="23" t="inlineStr">
        <is>
          <t>PORTER</t>
        </is>
      </c>
      <c r="R322" s="23" t="inlineStr">
        <is>
          <t>PORTER</t>
        </is>
      </c>
      <c r="S322" s="63" t="n">
        <v>4</v>
      </c>
      <c r="T322" s="39" t="n"/>
      <c r="U322" s="23" t="inlineStr">
        <is>
          <t>BioLegend</t>
        </is>
      </c>
      <c r="V322" s="23">
        <f>VLOOKUP(P322,'Customer List'!B:C,2,)</f>
        <v/>
      </c>
      <c r="W322" s="40" t="n"/>
      <c r="X322" s="32">
        <f>IF(OR(R322 = "PRIYANKA MADAM", R322 = "DEEPAK", R322 = "PORTER"),N322,"")</f>
        <v/>
      </c>
      <c r="Y322" s="23">
        <f>IF(X322="", "", X322-N322)</f>
        <v/>
      </c>
      <c r="Z322" s="23">
        <f>IF(N322="", "", TEXT(N322, "dddd"))</f>
        <v/>
      </c>
      <c r="AA322" s="23">
        <f>IF(X322="", "", TEXT(X322, "dddd"))</f>
        <v/>
      </c>
      <c r="AB322" s="23">
        <f>VLOOKUP(U322,'Currency Sheet'!A:C,3,)</f>
        <v/>
      </c>
      <c r="AC322" s="44">
        <f>VLOOKUP(P322,'Customer List'!B:D,3,)</f>
        <v/>
      </c>
    </row>
    <row r="323">
      <c r="A323" s="23">
        <f>A322+1</f>
        <v/>
      </c>
      <c r="B323" s="23" t="inlineStr">
        <is>
          <t>EED116209</t>
        </is>
      </c>
      <c r="C323" s="32" t="n">
        <v>45818</v>
      </c>
      <c r="D323" s="32" t="n">
        <v>45824</v>
      </c>
      <c r="E323" s="51" t="n">
        <v>74.40000000000001</v>
      </c>
      <c r="F323" s="51">
        <f>IF(AB323="DOLLAR",E323*88,E323)</f>
        <v/>
      </c>
      <c r="G323" s="62">
        <f>F323*J323</f>
        <v/>
      </c>
      <c r="H323" s="23" t="n">
        <v>115502</v>
      </c>
      <c r="I323" s="23" t="inlineStr">
        <is>
          <t>Purified anti-mouse CD19 Antibody</t>
        </is>
      </c>
      <c r="J323" s="23" t="n">
        <v>2</v>
      </c>
      <c r="K323" s="23" t="n">
        <v>2</v>
      </c>
      <c r="L323" s="23">
        <f>J323-K323</f>
        <v/>
      </c>
      <c r="M323" s="23" t="inlineStr">
        <is>
          <t>T-469/25-26</t>
        </is>
      </c>
      <c r="N323" s="32" t="n">
        <v>45825</v>
      </c>
      <c r="O323" s="62" t="n">
        <v>26908</v>
      </c>
      <c r="P323" s="23" t="inlineStr">
        <is>
          <t>Micro Vapi</t>
        </is>
      </c>
      <c r="Q323" s="23" t="n"/>
      <c r="R323" s="23" t="n"/>
      <c r="S323" s="63" t="n">
        <v>4</v>
      </c>
      <c r="T323" s="39" t="n"/>
      <c r="U323" s="23" t="inlineStr">
        <is>
          <t>BioLegend</t>
        </is>
      </c>
      <c r="V323" s="23">
        <f>VLOOKUP(P323,'Customer List'!B:C,2,)</f>
        <v/>
      </c>
      <c r="W323" s="40" t="n"/>
      <c r="X323" s="32">
        <f>IF(OR(R323 = "PRIYANKA MADAM", R323 = "DEEPAK", R323 = "PORTER"),N323,"")</f>
        <v/>
      </c>
      <c r="Y323" s="23">
        <f>IF(X323="", "", X323-N323)</f>
        <v/>
      </c>
      <c r="Z323" s="23">
        <f>IF(N323="", "", TEXT(N323, "dddd"))</f>
        <v/>
      </c>
      <c r="AA323" s="23">
        <f>IF(X323="", "", TEXT(X323, "dddd"))</f>
        <v/>
      </c>
      <c r="AB323" s="23">
        <f>VLOOKUP(U323,'Currency Sheet'!A:C,3,)</f>
        <v/>
      </c>
      <c r="AC323" s="44">
        <f>VLOOKUP(P323,'Customer List'!B:D,3,)</f>
        <v/>
      </c>
    </row>
    <row r="324">
      <c r="A324" s="23">
        <f>A323+1</f>
        <v/>
      </c>
      <c r="B324" s="23" t="inlineStr">
        <is>
          <t>EED116209</t>
        </is>
      </c>
      <c r="C324" s="32" t="n">
        <v>45818</v>
      </c>
      <c r="D324" s="32" t="n">
        <v>45824</v>
      </c>
      <c r="E324" s="51" t="n">
        <v>129</v>
      </c>
      <c r="F324" s="51">
        <f>IF(AB324="DOLLAR",E324*88,E324)</f>
        <v/>
      </c>
      <c r="G324" s="62">
        <f>F324*J324</f>
        <v/>
      </c>
      <c r="H324" s="23" t="n">
        <v>115520</v>
      </c>
      <c r="I324" s="23" t="inlineStr">
        <is>
          <t>PE/Cyanine7 anti-mouse CD19 Antibody</t>
        </is>
      </c>
      <c r="J324" s="23" t="n">
        <v>2</v>
      </c>
      <c r="K324" s="23" t="n">
        <v>2</v>
      </c>
      <c r="L324" s="23">
        <f>J324-K324</f>
        <v/>
      </c>
      <c r="M324" s="23" t="inlineStr">
        <is>
          <t>T-469/25-26</t>
        </is>
      </c>
      <c r="N324" s="32" t="n">
        <v>45825</v>
      </c>
      <c r="O324" s="62" t="n">
        <v>46655</v>
      </c>
      <c r="P324" s="23" t="inlineStr">
        <is>
          <t>Micro Vapi</t>
        </is>
      </c>
      <c r="Q324" s="23" t="n"/>
      <c r="R324" s="23" t="n"/>
      <c r="S324" s="63" t="n">
        <v>4</v>
      </c>
      <c r="T324" s="39" t="n"/>
      <c r="U324" s="23" t="inlineStr">
        <is>
          <t>BioLegend</t>
        </is>
      </c>
      <c r="V324" s="23">
        <f>VLOOKUP(P324,'Customer List'!B:C,2,)</f>
        <v/>
      </c>
      <c r="W324" s="40" t="n"/>
      <c r="X324" s="32">
        <f>IF(OR(R324 = "PRIYANKA MADAM", R324 = "DEEPAK", R324 = "PORTER"),N324,"")</f>
        <v/>
      </c>
      <c r="Y324" s="23">
        <f>IF(X324="", "", X324-N324)</f>
        <v/>
      </c>
      <c r="Z324" s="23">
        <f>IF(N324="", "", TEXT(N324, "dddd"))</f>
        <v/>
      </c>
      <c r="AA324" s="23">
        <f>IF(X324="", "", TEXT(X324, "dddd"))</f>
        <v/>
      </c>
      <c r="AB324" s="23">
        <f>VLOOKUP(U324,'Currency Sheet'!A:C,3,)</f>
        <v/>
      </c>
      <c r="AC324" s="44">
        <f>VLOOKUP(P324,'Customer List'!B:D,3,)</f>
        <v/>
      </c>
    </row>
    <row r="325">
      <c r="A325" s="23">
        <f>A324+1</f>
        <v/>
      </c>
      <c r="B325" s="23" t="inlineStr">
        <is>
          <t>EED116209</t>
        </is>
      </c>
      <c r="C325" s="32" t="n">
        <v>45818</v>
      </c>
      <c r="D325" s="32" t="n">
        <v>45824</v>
      </c>
      <c r="E325" s="51" t="n">
        <v>129</v>
      </c>
      <c r="F325" s="51">
        <f>IF(AB325="DOLLAR",E325*88,E325)</f>
        <v/>
      </c>
      <c r="G325" s="62">
        <f>F325*J325</f>
        <v/>
      </c>
      <c r="H325" s="23" t="n">
        <v>116220</v>
      </c>
      <c r="I325" s="23" t="inlineStr">
        <is>
          <t>Alexa Fluor® 700 anti-mouse TER-119/Erythroid Cells Antibody</t>
        </is>
      </c>
      <c r="J325" s="23" t="n">
        <v>1</v>
      </c>
      <c r="K325" s="23" t="n">
        <v>1</v>
      </c>
      <c r="L325" s="23">
        <f>J325-K325</f>
        <v/>
      </c>
      <c r="M325" s="23" t="inlineStr">
        <is>
          <t>T-469/25-26</t>
        </is>
      </c>
      <c r="N325" s="32" t="n">
        <v>45825</v>
      </c>
      <c r="O325" s="62" t="n">
        <v>23327.5</v>
      </c>
      <c r="P325" s="23" t="inlineStr">
        <is>
          <t>Micro Vapi</t>
        </is>
      </c>
      <c r="Q325" s="23" t="n"/>
      <c r="R325" s="23" t="n"/>
      <c r="S325" s="63" t="n">
        <v>4</v>
      </c>
      <c r="T325" s="39" t="n"/>
      <c r="U325" s="23" t="inlineStr">
        <is>
          <t>BioLegend</t>
        </is>
      </c>
      <c r="V325" s="23">
        <f>VLOOKUP(P325,'Customer List'!B:C,2,)</f>
        <v/>
      </c>
      <c r="W325" s="40" t="n"/>
      <c r="X325" s="32">
        <f>IF(OR(R325 = "PRIYANKA MADAM", R325 = "DEEPAK", R325 = "PORTER"),N325,"")</f>
        <v/>
      </c>
      <c r="Y325" s="23">
        <f>IF(X325="", "", X325-N325)</f>
        <v/>
      </c>
      <c r="Z325" s="23">
        <f>IF(N325="", "", TEXT(N325, "dddd"))</f>
        <v/>
      </c>
      <c r="AA325" s="23">
        <f>IF(X325="", "", TEXT(X325, "dddd"))</f>
        <v/>
      </c>
      <c r="AB325" s="23">
        <f>VLOOKUP(U325,'Currency Sheet'!A:C,3,)</f>
        <v/>
      </c>
      <c r="AC325" s="44">
        <f>VLOOKUP(P325,'Customer List'!B:D,3,)</f>
        <v/>
      </c>
    </row>
    <row r="326">
      <c r="A326" s="23">
        <f>A325+1</f>
        <v/>
      </c>
      <c r="B326" s="23" t="inlineStr">
        <is>
          <t>EED116209</t>
        </is>
      </c>
      <c r="C326" s="32" t="n">
        <v>45818</v>
      </c>
      <c r="D326" s="32" t="n">
        <v>45824</v>
      </c>
      <c r="E326" s="51" t="n">
        <v>188.4</v>
      </c>
      <c r="F326" s="51">
        <f>IF(AB326="DOLLAR",E326*88,E326)</f>
        <v/>
      </c>
      <c r="G326" s="62">
        <f>F326*J326</f>
        <v/>
      </c>
      <c r="H326" s="23" t="n">
        <v>123130</v>
      </c>
      <c r="I326" s="23" t="inlineStr">
        <is>
          <t>Alexa Fluor® 700 anti-mouse F4/80 Antibody</t>
        </is>
      </c>
      <c r="J326" s="23" t="n">
        <v>2</v>
      </c>
      <c r="K326" s="23" t="n">
        <v>2</v>
      </c>
      <c r="L326" s="23">
        <f>J326-K326</f>
        <v/>
      </c>
      <c r="M326" s="23" t="inlineStr">
        <is>
          <t>T-469/25-26</t>
        </is>
      </c>
      <c r="N326" s="32" t="n">
        <v>45825</v>
      </c>
      <c r="O326" s="62" t="n">
        <v>68138</v>
      </c>
      <c r="P326" s="23" t="inlineStr">
        <is>
          <t>Micro Vapi</t>
        </is>
      </c>
      <c r="Q326" s="23" t="n"/>
      <c r="R326" s="23" t="n"/>
      <c r="S326" s="63" t="n">
        <v>4</v>
      </c>
      <c r="T326" s="39" t="n"/>
      <c r="U326" s="23" t="inlineStr">
        <is>
          <t>BioLegend</t>
        </is>
      </c>
      <c r="V326" s="23">
        <f>VLOOKUP(P326,'Customer List'!B:C,2,)</f>
        <v/>
      </c>
      <c r="W326" s="40" t="n"/>
      <c r="X326" s="32">
        <f>IF(OR(R326 = "PRIYANKA MADAM", R326 = "DEEPAK", R326 = "PORTER"),N326,"")</f>
        <v/>
      </c>
      <c r="Y326" s="23">
        <f>IF(X326="", "", X326-N326)</f>
        <v/>
      </c>
      <c r="Z326" s="23">
        <f>IF(N326="", "", TEXT(N326, "dddd"))</f>
        <v/>
      </c>
      <c r="AA326" s="23">
        <f>IF(X326="", "", TEXT(X326, "dddd"))</f>
        <v/>
      </c>
      <c r="AB326" s="23">
        <f>VLOOKUP(U326,'Currency Sheet'!A:C,3,)</f>
        <v/>
      </c>
      <c r="AC326" s="44">
        <f>VLOOKUP(P326,'Customer List'!B:D,3,)</f>
        <v/>
      </c>
    </row>
    <row r="327" ht="30" customHeight="1">
      <c r="A327" s="23">
        <f>A326+1</f>
        <v/>
      </c>
      <c r="B327" s="23" t="inlineStr">
        <is>
          <t>EED116209</t>
        </is>
      </c>
      <c r="C327" s="32" t="n">
        <v>45818</v>
      </c>
      <c r="D327" s="32" t="n">
        <v>45824</v>
      </c>
      <c r="E327" s="51" t="n">
        <v>844.8</v>
      </c>
      <c r="F327" s="51">
        <f>IF(AB327="DOLLAR",E327*88,E327)</f>
        <v/>
      </c>
      <c r="G327" s="62">
        <f>F327*J327</f>
        <v/>
      </c>
      <c r="H327" s="23" t="n">
        <v>135248</v>
      </c>
      <c r="I327" s="23" t="inlineStr">
        <is>
          <t xml:space="preserve">Ultra-LEAF™ Purified anti-mouse CD279 </t>
        </is>
      </c>
      <c r="J327" s="23" t="n">
        <v>1</v>
      </c>
      <c r="K327" s="23" t="n">
        <v>1</v>
      </c>
      <c r="L327" s="23">
        <f>J327-K327</f>
        <v/>
      </c>
      <c r="M327" s="23" t="inlineStr">
        <is>
          <t>T-461/25-26</t>
        </is>
      </c>
      <c r="N327" s="32" t="n">
        <v>45824</v>
      </c>
      <c r="O327" s="62" t="n">
        <v>100320</v>
      </c>
      <c r="P327" s="23" t="inlineStr">
        <is>
          <t>rcb</t>
        </is>
      </c>
      <c r="Q327" s="23" t="inlineStr">
        <is>
          <t>BY HAND</t>
        </is>
      </c>
      <c r="R327" s="23" t="inlineStr">
        <is>
          <t>PRIYANKA MADAM</t>
        </is>
      </c>
      <c r="S327" s="63" t="n">
        <v>4</v>
      </c>
      <c r="T327" s="39" t="inlineStr">
        <is>
          <t>Two Extra Items Mentioned in Bill but not dispatched (Priyanka Madam), 113605, 141611</t>
        </is>
      </c>
      <c r="U327" s="23" t="inlineStr">
        <is>
          <t>BioLegend</t>
        </is>
      </c>
      <c r="V327" s="23">
        <f>VLOOKUP(P327,'Customer List'!B:C,2,)</f>
        <v/>
      </c>
      <c r="W327" s="40" t="n"/>
      <c r="X327" s="32" t="n">
        <v>45824</v>
      </c>
      <c r="Y327" s="23">
        <f>IF(X327="", "", X327-N327)</f>
        <v/>
      </c>
      <c r="Z327" s="23">
        <f>IF(N327="", "", TEXT(N327, "dddd"))</f>
        <v/>
      </c>
      <c r="AA327" s="23">
        <f>IF(X327="", "", TEXT(X327, "dddd"))</f>
        <v/>
      </c>
      <c r="AB327" s="23">
        <f>VLOOKUP(U327,'Currency Sheet'!A:C,3,)</f>
        <v/>
      </c>
      <c r="AC327" s="44">
        <f>VLOOKUP(P327,'Customer List'!B:D,3,)</f>
        <v/>
      </c>
    </row>
    <row r="328">
      <c r="A328" s="23">
        <f>A327+1</f>
        <v/>
      </c>
      <c r="B328" s="23" t="inlineStr">
        <is>
          <t>EED116209</t>
        </is>
      </c>
      <c r="C328" s="32" t="n">
        <v>45818</v>
      </c>
      <c r="D328" s="32" t="n">
        <v>45824</v>
      </c>
      <c r="E328" s="51" t="n">
        <v>191.1</v>
      </c>
      <c r="F328" s="51">
        <f>IF(AB328="DOLLAR",E328*88,E328)</f>
        <v/>
      </c>
      <c r="G328" s="62">
        <f>F328*J328</f>
        <v/>
      </c>
      <c r="H328" s="23" t="n">
        <v>142512</v>
      </c>
      <c r="I328" s="23" t="inlineStr">
        <is>
          <t xml:space="preserve">Biotin anti-mouse CD138 </t>
        </is>
      </c>
      <c r="J328" s="23" t="n">
        <v>2</v>
      </c>
      <c r="K328" s="23" t="n">
        <v>2</v>
      </c>
      <c r="L328" s="23">
        <f>J328-K328</f>
        <v/>
      </c>
      <c r="M328" s="23" t="inlineStr">
        <is>
          <t>T-469/25-26</t>
        </is>
      </c>
      <c r="N328" s="32" t="n">
        <v>45825</v>
      </c>
      <c r="O328" s="62" t="n">
        <v>69223</v>
      </c>
      <c r="P328" s="23" t="inlineStr">
        <is>
          <t>Micro Vapi</t>
        </is>
      </c>
      <c r="Q328" s="23" t="n"/>
      <c r="R328" s="23" t="n"/>
      <c r="S328" s="63" t="n">
        <v>4</v>
      </c>
      <c r="T328" s="39" t="n"/>
      <c r="U328" s="23" t="inlineStr">
        <is>
          <t>BioLegend</t>
        </is>
      </c>
      <c r="V328" s="23">
        <f>VLOOKUP(P328,'Customer List'!B:C,2,)</f>
        <v/>
      </c>
      <c r="W328" s="40" t="n"/>
      <c r="X328" s="32">
        <f>IF(OR(R328 = "PRIYANKA MADAM", R328 = "DEEPAK", R328 = "PORTER"),N328,"")</f>
        <v/>
      </c>
      <c r="Y328" s="23">
        <f>IF(X328="", "", X328-N328)</f>
        <v/>
      </c>
      <c r="Z328" s="23">
        <f>IF(N328="", "", TEXT(N328, "dddd"))</f>
        <v/>
      </c>
      <c r="AA328" s="23">
        <f>IF(X328="", "", TEXT(X328, "dddd"))</f>
        <v/>
      </c>
      <c r="AB328" s="23">
        <f>VLOOKUP(U328,'Currency Sheet'!A:C,3,)</f>
        <v/>
      </c>
      <c r="AC328" s="44">
        <f>VLOOKUP(P328,'Customer List'!B:D,3,)</f>
        <v/>
      </c>
    </row>
    <row r="329">
      <c r="A329" s="23">
        <f>A328+1</f>
        <v/>
      </c>
      <c r="B329" s="23" t="inlineStr">
        <is>
          <t>EED116209</t>
        </is>
      </c>
      <c r="C329" s="32" t="n">
        <v>45818</v>
      </c>
      <c r="D329" s="32" t="n">
        <v>45824</v>
      </c>
      <c r="E329" s="51" t="n">
        <v>229.2</v>
      </c>
      <c r="F329" s="51">
        <f>IF(AB329="DOLLAR",E329*88,E329)</f>
        <v/>
      </c>
      <c r="G329" s="62">
        <f>F329*J329</f>
        <v/>
      </c>
      <c r="H329" s="23" t="n">
        <v>144610</v>
      </c>
      <c r="I329" s="23" t="inlineStr">
        <is>
          <t xml:space="preserve">PerCP/Cyanine5.5 anti-mouse/human GL7 Antigen </t>
        </is>
      </c>
      <c r="J329" s="23" t="n">
        <v>2</v>
      </c>
      <c r="K329" s="23" t="n">
        <v>2</v>
      </c>
      <c r="L329" s="23">
        <f>J329-K329</f>
        <v/>
      </c>
      <c r="M329" s="23" t="inlineStr">
        <is>
          <t>T-469/25-26</t>
        </is>
      </c>
      <c r="N329" s="32" t="n">
        <v>45825</v>
      </c>
      <c r="O329" s="62" t="n">
        <v>82894</v>
      </c>
      <c r="P329" s="23" t="inlineStr">
        <is>
          <t>Micro Vapi</t>
        </is>
      </c>
      <c r="Q329" s="23" t="n"/>
      <c r="R329" s="23" t="n"/>
      <c r="S329" s="63" t="n">
        <v>4</v>
      </c>
      <c r="T329" s="39" t="n"/>
      <c r="U329" s="23" t="inlineStr">
        <is>
          <t>BioLegend</t>
        </is>
      </c>
      <c r="V329" s="23">
        <f>VLOOKUP(P329,'Customer List'!B:C,2,)</f>
        <v/>
      </c>
      <c r="W329" s="40" t="n"/>
      <c r="X329" s="32">
        <f>IF(OR(R329 = "PRIYANKA MADAM", R329 = "DEEPAK", R329 = "PORTER"),N329,"")</f>
        <v/>
      </c>
      <c r="Y329" s="23">
        <f>IF(X329="", "", X329-N329)</f>
        <v/>
      </c>
      <c r="Z329" s="23">
        <f>IF(N329="", "", TEXT(N329, "dddd"))</f>
        <v/>
      </c>
      <c r="AA329" s="23">
        <f>IF(X329="", "", TEXT(X329, "dddd"))</f>
        <v/>
      </c>
      <c r="AB329" s="23">
        <f>VLOOKUP(U329,'Currency Sheet'!A:C,3,)</f>
        <v/>
      </c>
      <c r="AC329" s="44">
        <f>VLOOKUP(P329,'Customer List'!B:D,3,)</f>
        <v/>
      </c>
    </row>
    <row r="330">
      <c r="A330" s="23">
        <f>A329+1</f>
        <v/>
      </c>
      <c r="B330" s="23" t="inlineStr">
        <is>
          <t>EED116209</t>
        </is>
      </c>
      <c r="C330" s="32" t="n">
        <v>45818</v>
      </c>
      <c r="D330" s="32" t="n">
        <v>45824</v>
      </c>
      <c r="E330" s="51" t="n">
        <v>116.4</v>
      </c>
      <c r="F330" s="51">
        <f>IF(AB330="DOLLAR",E330*88,E330)</f>
        <v/>
      </c>
      <c r="G330" s="62">
        <f>F330*J330</f>
        <v/>
      </c>
      <c r="H330" s="23" t="n">
        <v>144612</v>
      </c>
      <c r="I330" s="23" t="inlineStr">
        <is>
          <t xml:space="preserve">Alexa Fluor® 488 anti-mouse/human GL7 Antigen </t>
        </is>
      </c>
      <c r="J330" s="23" t="n">
        <v>2</v>
      </c>
      <c r="K330" s="23" t="n">
        <v>2</v>
      </c>
      <c r="L330" s="23">
        <f>J330-K330</f>
        <v/>
      </c>
      <c r="M330" s="23" t="inlineStr">
        <is>
          <t>T-469/25-26</t>
        </is>
      </c>
      <c r="N330" s="32" t="n">
        <v>45825</v>
      </c>
      <c r="O330" s="62" t="n">
        <v>42098</v>
      </c>
      <c r="P330" s="23" t="inlineStr">
        <is>
          <t>Micro Vapi</t>
        </is>
      </c>
      <c r="Q330" s="23" t="n"/>
      <c r="R330" s="23" t="n"/>
      <c r="S330" s="63" t="n">
        <v>4</v>
      </c>
      <c r="T330" s="39" t="n"/>
      <c r="U330" s="23" t="inlineStr">
        <is>
          <t>BioLegend</t>
        </is>
      </c>
      <c r="V330" s="23">
        <f>VLOOKUP(P330,'Customer List'!B:C,2,)</f>
        <v/>
      </c>
      <c r="W330" s="40" t="n"/>
      <c r="X330" s="32">
        <f>IF(OR(R330 = "PRIYANKA MADAM", R330 = "DEEPAK", R330 = "PORTER"),N330,"")</f>
        <v/>
      </c>
      <c r="Y330" s="23">
        <f>IF(X330="", "", X330-N330)</f>
        <v/>
      </c>
      <c r="Z330" s="23">
        <f>IF(N330="", "", TEXT(N330, "dddd"))</f>
        <v/>
      </c>
      <c r="AA330" s="23">
        <f>IF(X330="", "", TEXT(X330, "dddd"))</f>
        <v/>
      </c>
      <c r="AB330" s="23">
        <f>VLOOKUP(U330,'Currency Sheet'!A:C,3,)</f>
        <v/>
      </c>
      <c r="AC330" s="44">
        <f>VLOOKUP(P330,'Customer List'!B:D,3,)</f>
        <v/>
      </c>
    </row>
    <row r="331">
      <c r="A331" s="23">
        <f>A330+1</f>
        <v/>
      </c>
      <c r="B331" s="23" t="inlineStr">
        <is>
          <t>EED116209</t>
        </is>
      </c>
      <c r="C331" s="32" t="n">
        <v>45818</v>
      </c>
      <c r="D331" s="32" t="n">
        <v>45824</v>
      </c>
      <c r="E331" s="51" t="n">
        <v>136.5</v>
      </c>
      <c r="F331" s="51">
        <f>IF(AB331="DOLLAR",E331*88,E331)</f>
        <v/>
      </c>
      <c r="G331" s="62">
        <f>F331*J331</f>
        <v/>
      </c>
      <c r="H331" s="23" t="n">
        <v>302339</v>
      </c>
      <c r="I331" s="23" t="inlineStr">
        <is>
          <t>Brilliant Violet 510™ anti-human CD20 Antibody</t>
        </is>
      </c>
      <c r="J331" s="23" t="n">
        <v>2</v>
      </c>
      <c r="K331" s="23" t="n">
        <v>2</v>
      </c>
      <c r="L331" s="23">
        <f>J331-K331</f>
        <v/>
      </c>
      <c r="M331" s="23" t="inlineStr">
        <is>
          <t>T-475/25-26</t>
        </is>
      </c>
      <c r="N331" s="32" t="n">
        <v>45825</v>
      </c>
      <c r="O331" s="62" t="n">
        <v>41188</v>
      </c>
      <c r="P331" s="23" t="inlineStr">
        <is>
          <t>Invitro</t>
        </is>
      </c>
      <c r="Q331" s="23" t="inlineStr">
        <is>
          <t>BY HAND</t>
        </is>
      </c>
      <c r="R331" s="23" t="inlineStr">
        <is>
          <t>PRIYANKA MADAM</t>
        </is>
      </c>
      <c r="S331" s="63" t="n">
        <v>4</v>
      </c>
      <c r="T331" s="39" t="inlineStr">
        <is>
          <t>Priyanka madam (without information) only third copy received</t>
        </is>
      </c>
      <c r="U331" s="23" t="inlineStr">
        <is>
          <t>BioLegend</t>
        </is>
      </c>
      <c r="V331" s="23">
        <f>VLOOKUP(P331,'Customer List'!B:C,2,)</f>
        <v/>
      </c>
      <c r="W331" s="40" t="n"/>
      <c r="X331" s="32" t="n">
        <v>45825</v>
      </c>
      <c r="Y331" s="23">
        <f>IF(X331="", "", X331-N331)</f>
        <v/>
      </c>
      <c r="Z331" s="23">
        <f>IF(N331="", "", TEXT(N331, "dddd"))</f>
        <v/>
      </c>
      <c r="AA331" s="23">
        <f>IF(X331="", "", TEXT(X331, "dddd"))</f>
        <v/>
      </c>
      <c r="AB331" s="23">
        <f>VLOOKUP(U331,'Currency Sheet'!A:C,3,)</f>
        <v/>
      </c>
      <c r="AC331" s="44">
        <f>VLOOKUP(P331,'Customer List'!B:D,3,)</f>
        <v/>
      </c>
    </row>
    <row r="332">
      <c r="A332" s="23">
        <f>A331+1</f>
        <v/>
      </c>
      <c r="B332" s="23" t="inlineStr">
        <is>
          <t>EED116209</t>
        </is>
      </c>
      <c r="C332" s="32" t="n">
        <v>45818</v>
      </c>
      <c r="D332" s="32" t="n">
        <v>45824</v>
      </c>
      <c r="E332" s="51" t="n">
        <v>92.40000000000001</v>
      </c>
      <c r="F332" s="51">
        <f>IF(AB332="DOLLAR",E332*88,E332)</f>
        <v/>
      </c>
      <c r="G332" s="62">
        <f>F332*J332</f>
        <v/>
      </c>
      <c r="H332" s="23" t="n">
        <v>310910</v>
      </c>
      <c r="I332" s="23" t="inlineStr">
        <is>
          <t>APC anti-human CD69 Antibody</t>
        </is>
      </c>
      <c r="J332" s="23" t="n">
        <v>1</v>
      </c>
      <c r="K332" s="23" t="n">
        <v>1</v>
      </c>
      <c r="L332" s="23">
        <f>J332-K332</f>
        <v/>
      </c>
      <c r="M332" s="23" t="inlineStr">
        <is>
          <t>T-470/25-26</t>
        </is>
      </c>
      <c r="N332" s="32" t="n">
        <v>45825</v>
      </c>
      <c r="O332" s="62" t="n">
        <v>16709</v>
      </c>
      <c r="P332" s="23" t="inlineStr">
        <is>
          <t>Micro Vapi</t>
        </is>
      </c>
      <c r="Q332" s="23" t="n">
        <v>58152141202</v>
      </c>
      <c r="R332" s="23" t="inlineStr">
        <is>
          <t>Delivered</t>
        </is>
      </c>
      <c r="S332" s="63" t="n">
        <v>4</v>
      </c>
      <c r="T332" s="39" t="n"/>
      <c r="U332" s="23" t="inlineStr">
        <is>
          <t>BioLegend</t>
        </is>
      </c>
      <c r="V332" s="23">
        <f>VLOOKUP(P332,'Customer List'!B:C,2,)</f>
        <v/>
      </c>
      <c r="W332" s="40" t="n"/>
      <c r="X332" s="32" t="n">
        <v>45827</v>
      </c>
      <c r="Y332" s="23">
        <f>IF(X332="", "", X332-N332)</f>
        <v/>
      </c>
      <c r="Z332" s="23">
        <f>IF(N332="", "", TEXT(N332, "dddd"))</f>
        <v/>
      </c>
      <c r="AA332" s="23">
        <f>IF(X332="", "", TEXT(X332, "dddd"))</f>
        <v/>
      </c>
      <c r="AB332" s="23">
        <f>VLOOKUP(U332,'Currency Sheet'!A:C,3,)</f>
        <v/>
      </c>
      <c r="AC332" s="44">
        <f>VLOOKUP(P332,'Customer List'!B:D,3,)</f>
        <v/>
      </c>
    </row>
    <row r="333">
      <c r="A333" s="23">
        <f>A332+1</f>
        <v/>
      </c>
      <c r="B333" s="23" t="inlineStr">
        <is>
          <t>EED116209</t>
        </is>
      </c>
      <c r="C333" s="32" t="n">
        <v>45818</v>
      </c>
      <c r="D333" s="32" t="n">
        <v>45824</v>
      </c>
      <c r="E333" s="51" t="n">
        <v>123.75</v>
      </c>
      <c r="F333" s="51">
        <f>IF(AB333="DOLLAR",E333*88,E333)</f>
        <v/>
      </c>
      <c r="G333" s="62">
        <f>F333*J333</f>
        <v/>
      </c>
      <c r="H333" s="23" t="n">
        <v>317433</v>
      </c>
      <c r="I333" s="23" t="inlineStr">
        <is>
          <t>Brilliant Violet 421™ anti-human CD4 Antibody</t>
        </is>
      </c>
      <c r="J333" s="23" t="n">
        <v>1</v>
      </c>
      <c r="K333" s="23" t="n">
        <v>1</v>
      </c>
      <c r="L333" s="23">
        <f>J333-K333</f>
        <v/>
      </c>
      <c r="M333" s="23" t="inlineStr">
        <is>
          <t>T-503/25-26</t>
        </is>
      </c>
      <c r="N333" s="32" t="n">
        <v>45831</v>
      </c>
      <c r="O333" s="62" t="n">
        <v>17602.5</v>
      </c>
      <c r="P333" s="23" t="inlineStr">
        <is>
          <t>Micro Delhi</t>
        </is>
      </c>
      <c r="Q333" s="23" t="inlineStr">
        <is>
          <t>BY HAND</t>
        </is>
      </c>
      <c r="R333" s="23" t="inlineStr">
        <is>
          <t>PRIYANKA MADAM</t>
        </is>
      </c>
      <c r="S333" s="63" t="n">
        <v>4</v>
      </c>
      <c r="T333" s="39" t="n"/>
      <c r="U333" s="23" t="inlineStr">
        <is>
          <t>BioLegend</t>
        </is>
      </c>
      <c r="V333" s="23">
        <f>VLOOKUP(P333,'Customer List'!B:C,2,)</f>
        <v/>
      </c>
      <c r="W333" s="40" t="n"/>
      <c r="X333" s="32" t="n">
        <v>45831</v>
      </c>
      <c r="Y333" s="23">
        <f>IF(X333="", "", X333-N333)</f>
        <v/>
      </c>
      <c r="Z333" s="23">
        <f>IF(N333="", "", TEXT(N333, "dddd"))</f>
        <v/>
      </c>
      <c r="AA333" s="23">
        <f>IF(X333="", "", TEXT(X333, "dddd"))</f>
        <v/>
      </c>
      <c r="AB333" s="23">
        <f>VLOOKUP(U333,'Currency Sheet'!A:C,3,)</f>
        <v/>
      </c>
      <c r="AC333" s="44">
        <f>VLOOKUP(P333,'Customer List'!B:D,3,)</f>
        <v/>
      </c>
    </row>
    <row r="334" ht="30" customHeight="1">
      <c r="A334" s="23">
        <f>A333+1</f>
        <v/>
      </c>
      <c r="B334" s="23" t="inlineStr">
        <is>
          <t>EED116209</t>
        </is>
      </c>
      <c r="C334" s="32" t="n">
        <v>45818</v>
      </c>
      <c r="D334" s="32" t="n">
        <v>45824</v>
      </c>
      <c r="E334" s="51" t="n">
        <v>80.40000000000001</v>
      </c>
      <c r="F334" s="51">
        <f>IF(AB334="DOLLAR",E334*88,E334)</f>
        <v/>
      </c>
      <c r="G334" s="62">
        <f>F334*J334</f>
        <v/>
      </c>
      <c r="H334" s="23" t="n">
        <v>328109</v>
      </c>
      <c r="I334" s="23" t="inlineStr">
        <is>
          <t xml:space="preserve">PE anti-human CD90 </t>
        </is>
      </c>
      <c r="J334" s="23" t="n">
        <v>1</v>
      </c>
      <c r="K334" s="23" t="n">
        <v>1</v>
      </c>
      <c r="L334" s="23">
        <f>J334-K334</f>
        <v/>
      </c>
      <c r="M334" s="23" t="inlineStr">
        <is>
          <t>T-461/25-26</t>
        </is>
      </c>
      <c r="N334" s="32" t="n">
        <v>45824</v>
      </c>
      <c r="O334" s="62" t="n">
        <v>9547.5</v>
      </c>
      <c r="P334" s="23" t="inlineStr">
        <is>
          <t>RCB</t>
        </is>
      </c>
      <c r="Q334" s="23" t="inlineStr">
        <is>
          <t>BY HAND</t>
        </is>
      </c>
      <c r="R334" s="23" t="inlineStr">
        <is>
          <t>PRIYANKA MADAM</t>
        </is>
      </c>
      <c r="S334" s="63" t="n">
        <v>4</v>
      </c>
      <c r="T334" s="39" t="inlineStr">
        <is>
          <t>Two Extra Items Mentioned in Bill but not dispatched (Priyanka Madam), 113605, 141611</t>
        </is>
      </c>
      <c r="U334" s="23" t="inlineStr">
        <is>
          <t>BioLegend</t>
        </is>
      </c>
      <c r="V334" s="23">
        <f>VLOOKUP(P334,'Customer List'!B:C,2,)</f>
        <v/>
      </c>
      <c r="W334" s="40" t="n"/>
      <c r="X334" s="32" t="n">
        <v>45824</v>
      </c>
      <c r="Y334" s="23">
        <f>IF(X334="", "", X334-N334)</f>
        <v/>
      </c>
      <c r="Z334" s="23">
        <f>IF(N334="", "", TEXT(N334, "dddd"))</f>
        <v/>
      </c>
      <c r="AA334" s="23">
        <f>IF(X334="", "", TEXT(X334, "dddd"))</f>
        <v/>
      </c>
      <c r="AB334" s="23">
        <f>VLOOKUP(U334,'Currency Sheet'!A:C,3,)</f>
        <v/>
      </c>
      <c r="AC334" s="44">
        <f>VLOOKUP(P334,'Customer List'!B:D,3,)</f>
        <v/>
      </c>
    </row>
    <row r="335" ht="30" customHeight="1">
      <c r="A335" s="23">
        <f>A334+1</f>
        <v/>
      </c>
      <c r="B335" s="23" t="inlineStr">
        <is>
          <t>EED116209</t>
        </is>
      </c>
      <c r="C335" s="32" t="n">
        <v>45818</v>
      </c>
      <c r="D335" s="32" t="n">
        <v>45824</v>
      </c>
      <c r="E335" s="51" t="n">
        <v>67.8</v>
      </c>
      <c r="F335" s="51">
        <f>IF(AB335="DOLLAR",E335*88,E335)</f>
        <v/>
      </c>
      <c r="G335" s="62">
        <f>F335*J335</f>
        <v/>
      </c>
      <c r="H335" s="23" t="n">
        <v>343509</v>
      </c>
      <c r="I335" s="23" t="inlineStr">
        <is>
          <t>APC anti-human CD34 Antibody</t>
        </is>
      </c>
      <c r="J335" s="23" t="n">
        <v>1</v>
      </c>
      <c r="K335" s="23" t="n">
        <v>1</v>
      </c>
      <c r="L335" s="23">
        <f>J335-K335</f>
        <v/>
      </c>
      <c r="M335" s="23" t="inlineStr">
        <is>
          <t>T-461/25-26</t>
        </is>
      </c>
      <c r="N335" s="32" t="n">
        <v>45824</v>
      </c>
      <c r="O335" s="62" t="n">
        <v>8051.25</v>
      </c>
      <c r="P335" s="23" t="inlineStr">
        <is>
          <t>RCB</t>
        </is>
      </c>
      <c r="Q335" s="23" t="inlineStr">
        <is>
          <t>BY HAND</t>
        </is>
      </c>
      <c r="R335" s="23" t="inlineStr">
        <is>
          <t>PRIYANKA MADAM</t>
        </is>
      </c>
      <c r="S335" s="63" t="n">
        <v>4</v>
      </c>
      <c r="T335" s="39" t="inlineStr">
        <is>
          <t>Two Extra Items Mentioned in Bill but not dispatched (Priyanka Madam), 113605, 141611</t>
        </is>
      </c>
      <c r="U335" s="23" t="inlineStr">
        <is>
          <t>BioLegend</t>
        </is>
      </c>
      <c r="V335" s="23">
        <f>VLOOKUP(P335,'Customer List'!B:C,2,)</f>
        <v/>
      </c>
      <c r="W335" s="40" t="n"/>
      <c r="X335" s="32" t="n">
        <v>45824</v>
      </c>
      <c r="Y335" s="23">
        <f>IF(X335="", "", X335-N335)</f>
        <v/>
      </c>
      <c r="Z335" s="23">
        <f>IF(N335="", "", TEXT(N335, "dddd"))</f>
        <v/>
      </c>
      <c r="AA335" s="23">
        <f>IF(X335="", "", TEXT(X335, "dddd"))</f>
        <v/>
      </c>
      <c r="AB335" s="23">
        <f>VLOOKUP(U335,'Currency Sheet'!A:C,3,)</f>
        <v/>
      </c>
      <c r="AC335" s="44">
        <f>VLOOKUP(P335,'Customer List'!B:D,3,)</f>
        <v/>
      </c>
    </row>
    <row r="336">
      <c r="A336" s="23">
        <f>A335+1</f>
        <v/>
      </c>
      <c r="B336" s="23" t="inlineStr">
        <is>
          <t>EED116209</t>
        </is>
      </c>
      <c r="C336" s="32" t="n">
        <v>45818</v>
      </c>
      <c r="D336" s="32" t="n">
        <v>45824</v>
      </c>
      <c r="E336" s="51" t="n">
        <v>142.5</v>
      </c>
      <c r="F336" s="51">
        <f>IF(AB336="DOLLAR",E336*88,E336)</f>
        <v/>
      </c>
      <c r="G336" s="62">
        <f>F336*J336</f>
        <v/>
      </c>
      <c r="H336" s="23" t="n">
        <v>344007</v>
      </c>
      <c r="I336" s="23" t="inlineStr">
        <is>
          <t xml:space="preserve">Brilliant Violet 421™ anti-human CD73 </t>
        </is>
      </c>
      <c r="J336" s="23" t="n">
        <v>1</v>
      </c>
      <c r="K336" s="23" t="n">
        <v>1</v>
      </c>
      <c r="L336" s="23">
        <f>J336-K336</f>
        <v/>
      </c>
      <c r="M336" s="23" t="inlineStr">
        <is>
          <t>T-475/25-26</t>
        </is>
      </c>
      <c r="N336" s="32" t="n">
        <v>45825</v>
      </c>
      <c r="O336" s="62" t="n">
        <v>21498.5</v>
      </c>
      <c r="P336" s="23" t="inlineStr">
        <is>
          <t>Invitro</t>
        </is>
      </c>
      <c r="Q336" s="23" t="inlineStr">
        <is>
          <t>BY HAND</t>
        </is>
      </c>
      <c r="R336" s="23" t="inlineStr">
        <is>
          <t>PRIYANKA MADAM</t>
        </is>
      </c>
      <c r="S336" s="63" t="n">
        <v>4</v>
      </c>
      <c r="T336" s="39" t="inlineStr">
        <is>
          <t>Priyanka madam (without information) only third copy received</t>
        </is>
      </c>
      <c r="U336" s="23" t="inlineStr">
        <is>
          <t>BioLegend</t>
        </is>
      </c>
      <c r="V336" s="23">
        <f>VLOOKUP(P336,'Customer List'!B:C,2,)</f>
        <v/>
      </c>
      <c r="W336" s="40" t="n"/>
      <c r="X336" s="32" t="n">
        <v>45825</v>
      </c>
      <c r="Y336" s="23">
        <f>IF(X336="", "", X336-N336)</f>
        <v/>
      </c>
      <c r="Z336" s="23">
        <f>IF(N336="", "", TEXT(N336, "dddd"))</f>
        <v/>
      </c>
      <c r="AA336" s="23">
        <f>IF(X336="", "", TEXT(X336, "dddd"))</f>
        <v/>
      </c>
      <c r="AB336" s="23">
        <f>VLOOKUP(U336,'Currency Sheet'!A:C,3,)</f>
        <v/>
      </c>
      <c r="AC336" s="44">
        <f>VLOOKUP(P336,'Customer List'!B:D,3,)</f>
        <v/>
      </c>
    </row>
    <row r="337">
      <c r="A337" s="23">
        <f>A336+1</f>
        <v/>
      </c>
      <c r="B337" s="23" t="inlineStr">
        <is>
          <t>EED116209</t>
        </is>
      </c>
      <c r="C337" s="32" t="n">
        <v>45818</v>
      </c>
      <c r="D337" s="32" t="n">
        <v>45824</v>
      </c>
      <c r="E337" s="51" t="n">
        <v>202.8</v>
      </c>
      <c r="F337" s="51">
        <f>IF(AB337="DOLLAR",E337*88,E337)</f>
        <v/>
      </c>
      <c r="G337" s="62">
        <f>F337*J337</f>
        <v/>
      </c>
      <c r="H337" s="23" t="n">
        <v>353214</v>
      </c>
      <c r="I337" s="23" t="inlineStr">
        <is>
          <t xml:space="preserve">APC anti-human CD197 </t>
        </is>
      </c>
      <c r="J337" s="23" t="n">
        <v>4</v>
      </c>
      <c r="K337" s="23" t="n">
        <v>4</v>
      </c>
      <c r="L337" s="23">
        <f>J337-K337</f>
        <v/>
      </c>
      <c r="M337" s="23" t="inlineStr">
        <is>
          <t>T-466/25-26</t>
        </is>
      </c>
      <c r="N337" s="32" t="n">
        <v>45825</v>
      </c>
      <c r="O337" s="62" t="n">
        <v>446692</v>
      </c>
      <c r="P337" s="23" t="inlineStr">
        <is>
          <t>immuneel</t>
        </is>
      </c>
      <c r="Q337" s="23" t="n">
        <v>58152136291</v>
      </c>
      <c r="R337" s="23" t="inlineStr">
        <is>
          <t>Delivered</t>
        </is>
      </c>
      <c r="S337" s="63" t="n">
        <v>4</v>
      </c>
      <c r="T337" s="39" t="n"/>
      <c r="U337" s="23" t="inlineStr">
        <is>
          <t>BioLegend</t>
        </is>
      </c>
      <c r="V337" s="23">
        <f>VLOOKUP(P337,'Customer List'!B:C,2,)</f>
        <v/>
      </c>
      <c r="W337" s="40" t="n"/>
      <c r="X337" s="32" t="n">
        <v>45826</v>
      </c>
      <c r="Y337" s="23">
        <f>IF(X337="", "", X337-N337)</f>
        <v/>
      </c>
      <c r="Z337" s="23">
        <f>IF(N337="", "", TEXT(N337, "dddd"))</f>
        <v/>
      </c>
      <c r="AA337" s="23">
        <f>IF(X337="", "", TEXT(X337, "dddd"))</f>
        <v/>
      </c>
      <c r="AB337" s="23">
        <f>VLOOKUP(U337,'Currency Sheet'!A:C,3,)</f>
        <v/>
      </c>
      <c r="AC337" s="44">
        <f>VLOOKUP(P337,'Customer List'!B:D,3,)</f>
        <v/>
      </c>
    </row>
    <row r="338">
      <c r="A338" s="23">
        <f>A337+1</f>
        <v/>
      </c>
      <c r="B338" s="23" t="inlineStr">
        <is>
          <t>EED116209</t>
        </is>
      </c>
      <c r="C338" s="32" t="n">
        <v>45818</v>
      </c>
      <c r="D338" s="32" t="n">
        <v>45824</v>
      </c>
      <c r="E338" s="51" t="n">
        <v>156.75</v>
      </c>
      <c r="F338" s="51">
        <f>IF(AB338="DOLLAR",E338*88,E338)</f>
        <v/>
      </c>
      <c r="G338" s="62">
        <f>F338*J338</f>
        <v/>
      </c>
      <c r="H338" s="23" t="n">
        <v>356619</v>
      </c>
      <c r="I338" s="23" t="inlineStr">
        <is>
          <t>Brilliant Violet 650™ anti-human CD38 Antibody</t>
        </is>
      </c>
      <c r="J338" s="23" t="n">
        <v>1</v>
      </c>
      <c r="K338" s="23" t="n">
        <v>1</v>
      </c>
      <c r="L338" s="23">
        <f>J338-K338</f>
        <v/>
      </c>
      <c r="M338" s="23" t="inlineStr">
        <is>
          <t>T-483/25-26</t>
        </is>
      </c>
      <c r="N338" s="32" t="n">
        <v>45825</v>
      </c>
      <c r="O338" s="62" t="n">
        <v>19437</v>
      </c>
      <c r="P338" s="23" t="inlineStr">
        <is>
          <t>GK Bio</t>
        </is>
      </c>
      <c r="Q338" s="23" t="n"/>
      <c r="R338" s="23" t="n"/>
      <c r="S338" s="63" t="n">
        <v>4</v>
      </c>
      <c r="T338" s="39" t="n"/>
      <c r="U338" s="23" t="inlineStr">
        <is>
          <t>BioLegend</t>
        </is>
      </c>
      <c r="V338" s="23">
        <f>VLOOKUP(P338,'Customer List'!B:C,2,)</f>
        <v/>
      </c>
      <c r="W338" s="40" t="n"/>
      <c r="X338" s="32">
        <f>IF(OR(R338 = "PRIYANKA MADAM", R338 = "DEEPAK", R338 = "PORTER"),N338,"")</f>
        <v/>
      </c>
      <c r="Y338" s="23">
        <f>IF(X338="", "", X338-N338)</f>
        <v/>
      </c>
      <c r="Z338" s="23">
        <f>IF(N338="", "", TEXT(N338, "dddd"))</f>
        <v/>
      </c>
      <c r="AA338" s="23">
        <f>IF(X338="", "", TEXT(X338, "dddd"))</f>
        <v/>
      </c>
      <c r="AB338" s="23">
        <f>VLOOKUP(U338,'Currency Sheet'!A:C,3,)</f>
        <v/>
      </c>
      <c r="AC338" s="44">
        <f>VLOOKUP(P338,'Customer List'!B:D,3,)</f>
        <v/>
      </c>
    </row>
    <row r="339">
      <c r="A339" s="23">
        <f>A338+1</f>
        <v/>
      </c>
      <c r="B339" s="23" t="inlineStr">
        <is>
          <t>EED116209</t>
        </is>
      </c>
      <c r="C339" s="32" t="n">
        <v>45818</v>
      </c>
      <c r="D339" s="32" t="n">
        <v>45824</v>
      </c>
      <c r="E339" s="51" t="n">
        <v>136.5</v>
      </c>
      <c r="F339" s="51">
        <f>IF(AB339="DOLLAR",E339*88,E339)</f>
        <v/>
      </c>
      <c r="G339" s="62">
        <f>F339*J339</f>
        <v/>
      </c>
      <c r="H339" s="23" t="n">
        <v>359413</v>
      </c>
      <c r="I339" s="23" t="inlineStr">
        <is>
          <t xml:space="preserve">Brilliant Violet 421™ anti-human CD194 </t>
        </is>
      </c>
      <c r="J339" s="23" t="n">
        <v>1</v>
      </c>
      <c r="K339" s="23" t="n">
        <v>1</v>
      </c>
      <c r="L339" s="23">
        <f>J339-K339</f>
        <v/>
      </c>
      <c r="M339" s="23" t="inlineStr">
        <is>
          <t>T-483/25-26</t>
        </is>
      </c>
      <c r="N339" s="32" t="n">
        <v>45825</v>
      </c>
      <c r="O339" s="62" t="n">
        <v>16926</v>
      </c>
      <c r="P339" s="23" t="inlineStr">
        <is>
          <t>GK Bio</t>
        </is>
      </c>
      <c r="Q339" s="23" t="n"/>
      <c r="R339" s="23" t="n"/>
      <c r="S339" s="63" t="n">
        <v>4</v>
      </c>
      <c r="T339" s="39" t="n"/>
      <c r="U339" s="23" t="inlineStr">
        <is>
          <t>BioLegend</t>
        </is>
      </c>
      <c r="V339" s="23">
        <f>VLOOKUP(P339,'Customer List'!B:C,2,)</f>
        <v/>
      </c>
      <c r="W339" s="40" t="n"/>
      <c r="X339" s="32">
        <f>IF(OR(R339 = "PRIYANKA MADAM", R339 = "DEEPAK", R339 = "PORTER"),N339,"")</f>
        <v/>
      </c>
      <c r="Y339" s="23">
        <f>IF(X339="", "", X339-N339)</f>
        <v/>
      </c>
      <c r="Z339" s="23">
        <f>IF(N339="", "", TEXT(N339, "dddd"))</f>
        <v/>
      </c>
      <c r="AA339" s="23">
        <f>IF(X339="", "", TEXT(X339, "dddd"))</f>
        <v/>
      </c>
      <c r="AB339" s="23">
        <f>VLOOKUP(U339,'Currency Sheet'!A:C,3,)</f>
        <v/>
      </c>
      <c r="AC339" s="44">
        <f>VLOOKUP(P339,'Customer List'!B:D,3,)</f>
        <v/>
      </c>
    </row>
    <row r="340">
      <c r="A340" s="23">
        <f>A339+1</f>
        <v/>
      </c>
      <c r="B340" s="23" t="inlineStr">
        <is>
          <t>EED116209</t>
        </is>
      </c>
      <c r="C340" s="32" t="n">
        <v>45818</v>
      </c>
      <c r="D340" s="32" t="n">
        <v>45824</v>
      </c>
      <c r="E340" s="51" t="n">
        <v>177.75</v>
      </c>
      <c r="F340" s="51">
        <f>IF(AB340="DOLLAR",E340*88,E340)</f>
        <v/>
      </c>
      <c r="G340" s="62">
        <f>F340*J340</f>
        <v/>
      </c>
      <c r="H340" s="23" t="n">
        <v>360731</v>
      </c>
      <c r="I340" s="23" t="inlineStr">
        <is>
          <t>Brilliant Violet 711™ anti-human CD16 Antibody</t>
        </is>
      </c>
      <c r="J340" s="23" t="n">
        <v>1</v>
      </c>
      <c r="K340" s="23" t="n">
        <v>1</v>
      </c>
      <c r="L340" s="23">
        <f>J340-K340</f>
        <v/>
      </c>
      <c r="M340" s="23" t="inlineStr">
        <is>
          <t>T-483/25-26</t>
        </is>
      </c>
      <c r="N340" s="32" t="n">
        <v>45825</v>
      </c>
      <c r="O340" s="62" t="n">
        <v>22041</v>
      </c>
      <c r="P340" s="23" t="inlineStr">
        <is>
          <t>GK Bio</t>
        </is>
      </c>
      <c r="Q340" s="23" t="n"/>
      <c r="R340" s="23" t="n"/>
      <c r="S340" s="63" t="n">
        <v>4</v>
      </c>
      <c r="T340" s="39" t="n"/>
      <c r="U340" s="23" t="inlineStr">
        <is>
          <t>BioLegend</t>
        </is>
      </c>
      <c r="V340" s="23">
        <f>VLOOKUP(P340,'Customer List'!B:C,2,)</f>
        <v/>
      </c>
      <c r="W340" s="40" t="n"/>
      <c r="X340" s="32">
        <f>IF(OR(R340 = "PRIYANKA MADAM", R340 = "DEEPAK", R340 = "PORTER"),N340,"")</f>
        <v/>
      </c>
      <c r="Y340" s="23">
        <f>IF(X340="", "", X340-N340)</f>
        <v/>
      </c>
      <c r="Z340" s="23">
        <f>IF(N340="", "", TEXT(N340, "dddd"))</f>
        <v/>
      </c>
      <c r="AA340" s="23">
        <f>IF(X340="", "", TEXT(X340, "dddd"))</f>
        <v/>
      </c>
      <c r="AB340" s="23">
        <f>VLOOKUP(U340,'Currency Sheet'!A:C,3,)</f>
        <v/>
      </c>
      <c r="AC340" s="44">
        <f>VLOOKUP(P340,'Customer List'!B:D,3,)</f>
        <v/>
      </c>
    </row>
    <row r="341">
      <c r="A341" s="23">
        <f>A340+1</f>
        <v/>
      </c>
      <c r="B341" s="23" t="inlineStr">
        <is>
          <t>EED116209</t>
        </is>
      </c>
      <c r="C341" s="32" t="n">
        <v>45818</v>
      </c>
      <c r="D341" s="32" t="n">
        <v>45824</v>
      </c>
      <c r="E341" s="51" t="n">
        <v>180</v>
      </c>
      <c r="F341" s="51">
        <f>IF(AB341="DOLLAR",E341*88,E341)</f>
        <v/>
      </c>
      <c r="G341" s="62">
        <f>F341*J341</f>
        <v/>
      </c>
      <c r="H341" s="23" t="n">
        <v>362510</v>
      </c>
      <c r="I341" s="23" t="inlineStr">
        <is>
          <t xml:space="preserve">PE/Cyanine7 anti-human CD56 </t>
        </is>
      </c>
      <c r="J341" s="23" t="n">
        <v>1</v>
      </c>
      <c r="K341" s="23" t="n">
        <v>1</v>
      </c>
      <c r="L341" s="23">
        <f>J341-K341</f>
        <v/>
      </c>
      <c r="M341" s="23" t="inlineStr">
        <is>
          <t>T-467/25-26</t>
        </is>
      </c>
      <c r="N341" s="32" t="n">
        <v>45825</v>
      </c>
      <c r="O341" s="62" t="n">
        <v>32550</v>
      </c>
      <c r="P341" s="23" t="inlineStr">
        <is>
          <t>Micro Vapi</t>
        </is>
      </c>
      <c r="Q341" s="23" t="n"/>
      <c r="R341" s="23" t="n"/>
      <c r="S341" s="63" t="n">
        <v>4</v>
      </c>
      <c r="T341" s="39" t="n"/>
      <c r="U341" s="23" t="inlineStr">
        <is>
          <t>BioLegend</t>
        </is>
      </c>
      <c r="V341" s="23">
        <f>VLOOKUP(P341,'Customer List'!B:C,2,)</f>
        <v/>
      </c>
      <c r="W341" s="40" t="n"/>
      <c r="X341" s="32">
        <f>IF(OR(R341 = "PRIYANKA MADAM", R341 = "DEEPAK", R341 = "PORTER"),N341,"")</f>
        <v/>
      </c>
      <c r="Y341" s="23">
        <f>IF(X341="", "", X341-N341)</f>
        <v/>
      </c>
      <c r="Z341" s="23">
        <f>IF(N341="", "", TEXT(N341, "dddd"))</f>
        <v/>
      </c>
      <c r="AA341" s="23">
        <f>IF(X341="", "", TEXT(X341, "dddd"))</f>
        <v/>
      </c>
      <c r="AB341" s="23">
        <f>VLOOKUP(U341,'Currency Sheet'!A:C,3,)</f>
        <v/>
      </c>
      <c r="AC341" s="44">
        <f>VLOOKUP(P341,'Customer List'!B:D,3,)</f>
        <v/>
      </c>
    </row>
    <row r="342">
      <c r="A342" s="23">
        <f>A341+1</f>
        <v/>
      </c>
      <c r="B342" s="23" t="inlineStr">
        <is>
          <t>EED116209</t>
        </is>
      </c>
      <c r="C342" s="32" t="n">
        <v>45818</v>
      </c>
      <c r="D342" s="32" t="n">
        <v>45824</v>
      </c>
      <c r="E342" s="51" t="n">
        <v>85.8</v>
      </c>
      <c r="F342" s="51">
        <f>IF(AB342="DOLLAR",E342*88,E342)</f>
        <v/>
      </c>
      <c r="G342" s="62">
        <f>F342*J342</f>
        <v/>
      </c>
      <c r="H342" s="23" t="n">
        <v>379207</v>
      </c>
      <c r="I342" s="23" t="inlineStr">
        <is>
          <t xml:space="preserve">APC anti-human CD279 </t>
        </is>
      </c>
      <c r="J342" s="23" t="n">
        <v>1</v>
      </c>
      <c r="K342" s="23" t="n">
        <v>1</v>
      </c>
      <c r="L342" s="23">
        <f>J342-K342</f>
        <v/>
      </c>
      <c r="M342" s="23" t="inlineStr">
        <is>
          <t>T-483/25-26</t>
        </is>
      </c>
      <c r="N342" s="32" t="n">
        <v>45825</v>
      </c>
      <c r="O342" s="62" t="n">
        <v>13206</v>
      </c>
      <c r="P342" s="23" t="inlineStr">
        <is>
          <t>GK Bio</t>
        </is>
      </c>
      <c r="Q342" s="23" t="n"/>
      <c r="R342" s="23" t="n"/>
      <c r="S342" s="63" t="n">
        <v>4</v>
      </c>
      <c r="T342" s="39" t="n"/>
      <c r="U342" s="23" t="inlineStr">
        <is>
          <t>BioLegend</t>
        </is>
      </c>
      <c r="V342" s="23">
        <f>VLOOKUP(P342,'Customer List'!B:C,2,)</f>
        <v/>
      </c>
      <c r="W342" s="40" t="n"/>
      <c r="X342" s="32">
        <f>IF(OR(R342 = "PRIYANKA MADAM", R342 = "DEEPAK", R342 = "PORTER"),N342,"")</f>
        <v/>
      </c>
      <c r="Y342" s="23">
        <f>IF(X342="", "", X342-N342)</f>
        <v/>
      </c>
      <c r="Z342" s="23">
        <f>IF(N342="", "", TEXT(N342, "dddd"))</f>
        <v/>
      </c>
      <c r="AA342" s="23">
        <f>IF(X342="", "", TEXT(X342, "dddd"))</f>
        <v/>
      </c>
      <c r="AB342" s="23">
        <f>VLOOKUP(U342,'Currency Sheet'!A:C,3,)</f>
        <v/>
      </c>
      <c r="AC342" s="44">
        <f>VLOOKUP(P342,'Customer List'!B:D,3,)</f>
        <v/>
      </c>
    </row>
    <row r="343">
      <c r="A343" s="23">
        <f>A342+1</f>
        <v/>
      </c>
      <c r="B343" s="23" t="inlineStr">
        <is>
          <t>EED116209</t>
        </is>
      </c>
      <c r="C343" s="32" t="n">
        <v>45818</v>
      </c>
      <c r="D343" s="32" t="n">
        <v>45824</v>
      </c>
      <c r="E343" s="51" t="n">
        <v>239.4</v>
      </c>
      <c r="F343" s="51">
        <f>IF(AB343="DOLLAR",E343*88,E343)</f>
        <v/>
      </c>
      <c r="G343" s="62">
        <f>F343*J343</f>
        <v/>
      </c>
      <c r="H343" s="23" t="n">
        <v>381506</v>
      </c>
      <c r="I343" s="23" t="inlineStr">
        <is>
          <t>Alexa Fluor® 488 anti-Puromycin Antibody</t>
        </is>
      </c>
      <c r="J343" s="23" t="n">
        <v>1</v>
      </c>
      <c r="K343" s="23" t="n">
        <v>1</v>
      </c>
      <c r="L343" s="23">
        <f>J343-K343</f>
        <v/>
      </c>
      <c r="M343" s="23" t="inlineStr">
        <is>
          <t>T-471/25-26</t>
        </is>
      </c>
      <c r="N343" s="32" t="n">
        <v>45825</v>
      </c>
      <c r="O343" s="62" t="n">
        <v>35907.45</v>
      </c>
      <c r="P343" s="23" t="inlineStr">
        <is>
          <t>NIBMG</t>
        </is>
      </c>
      <c r="Q343" s="23" t="n">
        <v>58152136825</v>
      </c>
      <c r="R343" s="23" t="inlineStr">
        <is>
          <t>Delivered</t>
        </is>
      </c>
      <c r="S343" s="63" t="n">
        <v>4</v>
      </c>
      <c r="T343" s="39" t="n"/>
      <c r="U343" s="23" t="inlineStr">
        <is>
          <t>BioLegend</t>
        </is>
      </c>
      <c r="V343" s="23">
        <f>VLOOKUP(P343,'Customer List'!B:C,2,)</f>
        <v/>
      </c>
      <c r="W343" s="40" t="n"/>
      <c r="X343" s="32" t="n">
        <v>45828</v>
      </c>
      <c r="Y343" s="23">
        <f>IF(X343="", "", X343-N343)</f>
        <v/>
      </c>
      <c r="Z343" s="23">
        <f>IF(N343="", "", TEXT(N343, "dddd"))</f>
        <v/>
      </c>
      <c r="AA343" s="23">
        <f>IF(X343="", "", TEXT(X343, "dddd"))</f>
        <v/>
      </c>
      <c r="AB343" s="23">
        <f>VLOOKUP(U343,'Currency Sheet'!A:C,3,)</f>
        <v/>
      </c>
      <c r="AC343" s="44">
        <f>VLOOKUP(P343,'Customer List'!B:D,3,)</f>
        <v/>
      </c>
    </row>
    <row r="344" ht="30" customHeight="1">
      <c r="A344" s="23">
        <f>A343+1</f>
        <v/>
      </c>
      <c r="B344" s="23" t="inlineStr">
        <is>
          <t>EED116209</t>
        </is>
      </c>
      <c r="C344" s="32" t="n">
        <v>45818</v>
      </c>
      <c r="D344" s="32" t="n">
        <v>45824</v>
      </c>
      <c r="E344" s="51" t="n">
        <v>75</v>
      </c>
      <c r="F344" s="51">
        <f>IF(AB344="DOLLAR",E344*88,E344)</f>
        <v/>
      </c>
      <c r="G344" s="62">
        <f>F344*J344</f>
        <v/>
      </c>
      <c r="H344" s="23" t="n">
        <v>397907</v>
      </c>
      <c r="I344" s="23" t="inlineStr">
        <is>
          <t>FITC anti-human CD133 Antibody</t>
        </is>
      </c>
      <c r="J344" s="23" t="n">
        <v>1</v>
      </c>
      <c r="K344" s="23" t="n">
        <v>1</v>
      </c>
      <c r="L344" s="23">
        <f>J344-K344</f>
        <v/>
      </c>
      <c r="M344" s="23" t="inlineStr">
        <is>
          <t>T-461/25-26</t>
        </is>
      </c>
      <c r="N344" s="32" t="n">
        <v>45824</v>
      </c>
      <c r="O344" s="62" t="n">
        <v>8906.25</v>
      </c>
      <c r="P344" s="23" t="inlineStr">
        <is>
          <t>RCB</t>
        </is>
      </c>
      <c r="Q344" s="23" t="inlineStr">
        <is>
          <t>BY HAND</t>
        </is>
      </c>
      <c r="R344" s="23" t="inlineStr">
        <is>
          <t>PRIYANKA MADAM</t>
        </is>
      </c>
      <c r="S344" s="63" t="n">
        <v>4</v>
      </c>
      <c r="T344" s="39" t="inlineStr">
        <is>
          <t>Two Extra Items Mentioned in Bill but not dispatched (Priyanka Madam), 113605, 141611</t>
        </is>
      </c>
      <c r="U344" s="23" t="inlineStr">
        <is>
          <t>BioLegend</t>
        </is>
      </c>
      <c r="V344" s="23">
        <f>VLOOKUP(P344,'Customer List'!B:C,2,)</f>
        <v/>
      </c>
      <c r="W344" s="40" t="n"/>
      <c r="X344" s="32" t="n">
        <v>45824</v>
      </c>
      <c r="Y344" s="23">
        <f>IF(X344="", "", X344-N344)</f>
        <v/>
      </c>
      <c r="Z344" s="23">
        <f>IF(N344="", "", TEXT(N344, "dddd"))</f>
        <v/>
      </c>
      <c r="AA344" s="23">
        <f>IF(X344="", "", TEXT(X344, "dddd"))</f>
        <v/>
      </c>
      <c r="AB344" s="23">
        <f>VLOOKUP(U344,'Currency Sheet'!A:C,3,)</f>
        <v/>
      </c>
      <c r="AC344" s="44">
        <f>VLOOKUP(P344,'Customer List'!B:D,3,)</f>
        <v/>
      </c>
    </row>
    <row r="345">
      <c r="A345" s="23">
        <f>A344+1</f>
        <v/>
      </c>
      <c r="B345" s="23" t="inlineStr">
        <is>
          <t>EED116209</t>
        </is>
      </c>
      <c r="C345" s="32" t="n">
        <v>45818</v>
      </c>
      <c r="D345" s="32" t="n">
        <v>45824</v>
      </c>
      <c r="E345" s="51" t="n">
        <v>18</v>
      </c>
      <c r="F345" s="51">
        <f>IF(AB345="DOLLAR",E345*88,E345)</f>
        <v/>
      </c>
      <c r="G345" s="62">
        <f>F345*J345</f>
        <v/>
      </c>
      <c r="H345" s="23" t="n">
        <v>400401</v>
      </c>
      <c r="I345" s="23" t="inlineStr">
        <is>
          <t>Purified Rat IgG1</t>
        </is>
      </c>
      <c r="J345" s="23" t="n">
        <v>1</v>
      </c>
      <c r="K345" s="23" t="n">
        <v>1</v>
      </c>
      <c r="L345" s="23">
        <f>J345-K345</f>
        <v/>
      </c>
      <c r="M345" s="23" t="inlineStr">
        <is>
          <t>T-490/25-26</t>
        </is>
      </c>
      <c r="N345" s="32" t="n">
        <v>45829</v>
      </c>
      <c r="O345" s="62" t="n">
        <v>3255</v>
      </c>
      <c r="P345" s="23" t="inlineStr">
        <is>
          <t>Imtech</t>
        </is>
      </c>
      <c r="Q345" s="23" t="inlineStr">
        <is>
          <t>D3002213705</t>
        </is>
      </c>
      <c r="R345" s="23" t="inlineStr">
        <is>
          <t>Delivered</t>
        </is>
      </c>
      <c r="S345" s="63" t="n">
        <v>4</v>
      </c>
      <c r="T345" s="39" t="n"/>
      <c r="U345" s="23" t="inlineStr">
        <is>
          <t>BioLegend</t>
        </is>
      </c>
      <c r="V345" s="23">
        <f>VLOOKUP(P345,'Customer List'!B:C,2,)</f>
        <v/>
      </c>
      <c r="W345" s="40" t="n"/>
      <c r="X345" s="32" t="n">
        <v>45833</v>
      </c>
      <c r="Y345" s="23">
        <f>IF(X345="", "", X345-N345)</f>
        <v/>
      </c>
      <c r="Z345" s="23">
        <f>IF(N345="", "", TEXT(N345, "dddd"))</f>
        <v/>
      </c>
      <c r="AA345" s="23">
        <f>IF(X345="", "", TEXT(X345, "dddd"))</f>
        <v/>
      </c>
      <c r="AB345" s="23">
        <f>VLOOKUP(U345,'Currency Sheet'!A:C,3,)</f>
        <v/>
      </c>
      <c r="AC345" s="44">
        <f>VLOOKUP(P345,'Customer List'!B:D,3,)</f>
        <v/>
      </c>
    </row>
    <row r="346" ht="30" customHeight="1">
      <c r="A346" s="23">
        <f>A345+1</f>
        <v/>
      </c>
      <c r="B346" s="23" t="inlineStr">
        <is>
          <t>EED116209</t>
        </is>
      </c>
      <c r="C346" s="32" t="n">
        <v>45818</v>
      </c>
      <c r="D346" s="32" t="n">
        <v>45824</v>
      </c>
      <c r="E346" s="51" t="n">
        <v>844.8</v>
      </c>
      <c r="F346" s="51">
        <f>IF(AB346="DOLLAR",E346*88,E346)</f>
        <v/>
      </c>
      <c r="G346" s="62">
        <f>F346*J346</f>
        <v/>
      </c>
      <c r="H346" s="23" t="n">
        <v>400672</v>
      </c>
      <c r="I346" s="23" t="inlineStr">
        <is>
          <t>Ultra-LEAF™ Purified Rat IgG2b</t>
        </is>
      </c>
      <c r="J346" s="23" t="n">
        <v>1</v>
      </c>
      <c r="K346" s="23" t="n">
        <v>1</v>
      </c>
      <c r="L346" s="23">
        <f>J346-K346</f>
        <v/>
      </c>
      <c r="M346" s="23" t="inlineStr">
        <is>
          <t>T-461/25-26</t>
        </is>
      </c>
      <c r="N346" s="32" t="n">
        <v>45824</v>
      </c>
      <c r="O346" s="62" t="n">
        <v>100320</v>
      </c>
      <c r="P346" s="23" t="inlineStr">
        <is>
          <t>RCB</t>
        </is>
      </c>
      <c r="Q346" s="23" t="inlineStr">
        <is>
          <t>BY HAND</t>
        </is>
      </c>
      <c r="R346" s="23" t="inlineStr">
        <is>
          <t>PRIYANKA MADAM</t>
        </is>
      </c>
      <c r="S346" s="63" t="n">
        <v>4</v>
      </c>
      <c r="T346" s="39" t="inlineStr">
        <is>
          <t>Two Extra Items Mentioned in Bill but not dispatched (Priyanka Madam), 113605, 141611</t>
        </is>
      </c>
      <c r="U346" s="23" t="inlineStr">
        <is>
          <t>BioLegend</t>
        </is>
      </c>
      <c r="V346" s="23">
        <f>VLOOKUP(P346,'Customer List'!B:C,2,)</f>
        <v/>
      </c>
      <c r="W346" s="40" t="n"/>
      <c r="X346" s="32" t="n">
        <v>45824</v>
      </c>
      <c r="Y346" s="23">
        <f>IF(X346="", "", X346-N346)</f>
        <v/>
      </c>
      <c r="Z346" s="23">
        <f>IF(N346="", "", TEXT(N346, "dddd"))</f>
        <v/>
      </c>
      <c r="AA346" s="23">
        <f>IF(X346="", "", TEXT(X346, "dddd"))</f>
        <v/>
      </c>
      <c r="AB346" s="23">
        <f>VLOOKUP(U346,'Currency Sheet'!A:C,3,)</f>
        <v/>
      </c>
      <c r="AC346" s="44">
        <f>VLOOKUP(P346,'Customer List'!B:D,3,)</f>
        <v/>
      </c>
    </row>
    <row r="347">
      <c r="A347" s="23">
        <f>A346+1</f>
        <v/>
      </c>
      <c r="B347" s="23" t="inlineStr">
        <is>
          <t>EED116209</t>
        </is>
      </c>
      <c r="C347" s="32" t="n">
        <v>45818</v>
      </c>
      <c r="D347" s="32" t="n">
        <v>45824</v>
      </c>
      <c r="E347" s="51" t="n">
        <v>346.5</v>
      </c>
      <c r="F347" s="51">
        <f>IF(AB347="DOLLAR",E347*88,E347)</f>
        <v/>
      </c>
      <c r="G347" s="62">
        <f>F347*J347</f>
        <v/>
      </c>
      <c r="H347" s="23" t="n">
        <v>405225</v>
      </c>
      <c r="I347" s="23" t="inlineStr">
        <is>
          <t>Brilliant Violet 421™ Streptavidin</t>
        </is>
      </c>
      <c r="J347" s="23" t="n">
        <v>2</v>
      </c>
      <c r="K347" s="23" t="n">
        <v>2</v>
      </c>
      <c r="L347" s="23">
        <f>J347-K347</f>
        <v/>
      </c>
      <c r="M347" s="23" t="inlineStr">
        <is>
          <t>T-469/25-26</t>
        </is>
      </c>
      <c r="N347" s="32" t="n">
        <v>45825</v>
      </c>
      <c r="O347" s="62" t="n">
        <v>100254</v>
      </c>
      <c r="P347" s="23" t="inlineStr">
        <is>
          <t>Micro Vapi</t>
        </is>
      </c>
      <c r="Q347" s="23" t="n"/>
      <c r="R347" s="23" t="n"/>
      <c r="S347" s="63" t="n">
        <v>4</v>
      </c>
      <c r="T347" s="39" t="n"/>
      <c r="U347" s="23" t="inlineStr">
        <is>
          <t>BioLegend</t>
        </is>
      </c>
      <c r="V347" s="23">
        <f>VLOOKUP(P347,'Customer List'!B:C,2,)</f>
        <v/>
      </c>
      <c r="W347" s="40" t="n"/>
      <c r="X347" s="32">
        <f>IF(OR(R347 = "PRIYANKA MADAM", R347 = "DEEPAK", R347 = "PORTER"),N347,"")</f>
        <v/>
      </c>
      <c r="Y347" s="23">
        <f>IF(X347="", "", X347-N347)</f>
        <v/>
      </c>
      <c r="Z347" s="23">
        <f>IF(N347="", "", TEXT(N347, "dddd"))</f>
        <v/>
      </c>
      <c r="AA347" s="23">
        <f>IF(X347="", "", TEXT(X347, "dddd"))</f>
        <v/>
      </c>
      <c r="AB347" s="23">
        <f>VLOOKUP(U347,'Currency Sheet'!A:C,3,)</f>
        <v/>
      </c>
      <c r="AC347" s="44">
        <f>VLOOKUP(P347,'Customer List'!B:D,3,)</f>
        <v/>
      </c>
    </row>
    <row r="348">
      <c r="A348" s="23">
        <f>A347+1</f>
        <v/>
      </c>
      <c r="B348" s="23" t="inlineStr">
        <is>
          <t>EED116209</t>
        </is>
      </c>
      <c r="C348" s="32" t="n">
        <v>45818</v>
      </c>
      <c r="D348" s="32" t="n">
        <v>45824</v>
      </c>
      <c r="E348" s="51" t="n">
        <v>123.6</v>
      </c>
      <c r="F348" s="51">
        <f>IF(AB348="DOLLAR",E348*88,E348)</f>
        <v/>
      </c>
      <c r="G348" s="62">
        <f>F348*J348</f>
        <v/>
      </c>
      <c r="H348" s="23" t="n">
        <v>405235</v>
      </c>
      <c r="I348" s="23" t="inlineStr">
        <is>
          <t>Alexa Fluor® 488 Streptavidin</t>
        </is>
      </c>
      <c r="J348" s="23" t="n">
        <v>2</v>
      </c>
      <c r="K348" s="23" t="n">
        <v>2</v>
      </c>
      <c r="L348" s="23">
        <f>J348-K348</f>
        <v/>
      </c>
      <c r="M348" s="23" t="inlineStr">
        <is>
          <t>T-469/25-26</t>
        </is>
      </c>
      <c r="N348" s="32" t="n">
        <v>45825</v>
      </c>
      <c r="O348" s="62" t="n">
        <v>44702</v>
      </c>
      <c r="P348" s="23" t="inlineStr">
        <is>
          <t>Micro Vapi</t>
        </is>
      </c>
      <c r="Q348" s="23" t="n"/>
      <c r="R348" s="23" t="n"/>
      <c r="S348" s="63" t="n">
        <v>4</v>
      </c>
      <c r="T348" s="39" t="n"/>
      <c r="U348" s="23" t="inlineStr">
        <is>
          <t>BioLegend</t>
        </is>
      </c>
      <c r="V348" s="23">
        <f>VLOOKUP(P348,'Customer List'!B:C,2,)</f>
        <v/>
      </c>
      <c r="W348" s="40" t="n"/>
      <c r="X348" s="32">
        <f>IF(OR(R348 = "PRIYANKA MADAM", R348 = "DEEPAK", R348 = "PORTER"),N348,"")</f>
        <v/>
      </c>
      <c r="Y348" s="23">
        <f>IF(X348="", "", X348-N348)</f>
        <v/>
      </c>
      <c r="Z348" s="23">
        <f>IF(N348="", "", TEXT(N348, "dddd"))</f>
        <v/>
      </c>
      <c r="AA348" s="23">
        <f>IF(X348="", "", TEXT(X348, "dddd"))</f>
        <v/>
      </c>
      <c r="AB348" s="23">
        <f>VLOOKUP(U348,'Currency Sheet'!A:C,3,)</f>
        <v/>
      </c>
      <c r="AC348" s="44">
        <f>VLOOKUP(P348,'Customer List'!B:D,3,)</f>
        <v/>
      </c>
    </row>
    <row r="349">
      <c r="A349" s="23">
        <f>A348+1</f>
        <v/>
      </c>
      <c r="B349" s="23" t="inlineStr">
        <is>
          <t>EED116209</t>
        </is>
      </c>
      <c r="C349" s="32" t="n">
        <v>45818</v>
      </c>
      <c r="D349" s="32" t="n">
        <v>45824</v>
      </c>
      <c r="E349" s="51" t="n">
        <v>123.6</v>
      </c>
      <c r="F349" s="51">
        <f>IF(AB349="DOLLAR",E349*88,E349)</f>
        <v/>
      </c>
      <c r="G349" s="62">
        <f>F349*J349</f>
        <v/>
      </c>
      <c r="H349" s="23" t="n">
        <v>405237</v>
      </c>
      <c r="I349" s="23" t="inlineStr">
        <is>
          <t>Alexa Fluor® 647 Streptavidin</t>
        </is>
      </c>
      <c r="J349" s="23" t="n">
        <v>2</v>
      </c>
      <c r="K349" s="23" t="n">
        <v>2</v>
      </c>
      <c r="L349" s="23">
        <f>J349-K349</f>
        <v/>
      </c>
      <c r="M349" s="23" t="inlineStr">
        <is>
          <t>T-469/25-26</t>
        </is>
      </c>
      <c r="N349" s="32" t="n">
        <v>45825</v>
      </c>
      <c r="O349" s="62" t="n">
        <v>44702</v>
      </c>
      <c r="P349" s="23" t="inlineStr">
        <is>
          <t>Micro Vapi</t>
        </is>
      </c>
      <c r="Q349" s="23" t="n"/>
      <c r="R349" s="23" t="n"/>
      <c r="S349" s="63" t="n">
        <v>4</v>
      </c>
      <c r="T349" s="39" t="n"/>
      <c r="U349" s="23" t="inlineStr">
        <is>
          <t>BioLegend</t>
        </is>
      </c>
      <c r="V349" s="23">
        <f>VLOOKUP(P349,'Customer List'!B:C,2,)</f>
        <v/>
      </c>
      <c r="W349" s="40" t="n"/>
      <c r="X349" s="32">
        <f>IF(OR(R349 = "PRIYANKA MADAM", R349 = "DEEPAK", R349 = "PORTER"),N349,"")</f>
        <v/>
      </c>
      <c r="Y349" s="23">
        <f>IF(X349="", "", X349-N349)</f>
        <v/>
      </c>
      <c r="Z349" s="23">
        <f>IF(N349="", "", TEXT(N349, "dddd"))</f>
        <v/>
      </c>
      <c r="AA349" s="23">
        <f>IF(X349="", "", TEXT(X349, "dddd"))</f>
        <v/>
      </c>
      <c r="AB349" s="23">
        <f>VLOOKUP(U349,'Currency Sheet'!A:C,3,)</f>
        <v/>
      </c>
      <c r="AC349" s="44">
        <f>VLOOKUP(P349,'Customer List'!B:D,3,)</f>
        <v/>
      </c>
    </row>
    <row r="350">
      <c r="A350" s="23">
        <f>A349+1</f>
        <v/>
      </c>
      <c r="B350" s="23" t="inlineStr">
        <is>
          <t>EED116209</t>
        </is>
      </c>
      <c r="C350" s="32" t="n">
        <v>45818</v>
      </c>
      <c r="D350" s="32" t="n">
        <v>45824</v>
      </c>
      <c r="E350" s="51" t="n">
        <v>208.2</v>
      </c>
      <c r="F350" s="51">
        <f>IF(AB350="DOLLAR",E350*88,E350)</f>
        <v/>
      </c>
      <c r="G350" s="62">
        <f>F350*J350</f>
        <v/>
      </c>
      <c r="H350" s="23" t="n">
        <v>405710</v>
      </c>
      <c r="I350" s="23" t="inlineStr">
        <is>
          <t>PerCP/Cyanine5.5 anti-mouse IgD Antibody</t>
        </is>
      </c>
      <c r="J350" s="23" t="n">
        <v>2</v>
      </c>
      <c r="K350" s="23" t="n">
        <v>2</v>
      </c>
      <c r="L350" s="23">
        <f>J350-K350</f>
        <v/>
      </c>
      <c r="M350" s="23" t="inlineStr">
        <is>
          <t>T-469/25-26</t>
        </is>
      </c>
      <c r="N350" s="32" t="n">
        <v>45825</v>
      </c>
      <c r="O350" s="62" t="n">
        <v>75299</v>
      </c>
      <c r="P350" s="23" t="inlineStr">
        <is>
          <t>Micro Vapi</t>
        </is>
      </c>
      <c r="Q350" s="23" t="n"/>
      <c r="R350" s="23" t="n"/>
      <c r="S350" s="63" t="n">
        <v>4</v>
      </c>
      <c r="T350" s="39" t="n"/>
      <c r="U350" s="23" t="inlineStr">
        <is>
          <t>BioLegend</t>
        </is>
      </c>
      <c r="V350" s="23">
        <f>VLOOKUP(P350,'Customer List'!B:C,2,)</f>
        <v/>
      </c>
      <c r="W350" s="40" t="n"/>
      <c r="X350" s="32">
        <f>IF(OR(R350 = "PRIYANKA MADAM", R350 = "DEEPAK", R350 = "PORTER"),N350,"")</f>
        <v/>
      </c>
      <c r="Y350" s="23">
        <f>IF(X350="", "", X350-N350)</f>
        <v/>
      </c>
      <c r="Z350" s="23">
        <f>IF(N350="", "", TEXT(N350, "dddd"))</f>
        <v/>
      </c>
      <c r="AA350" s="23">
        <f>IF(X350="", "", TEXT(X350, "dddd"))</f>
        <v/>
      </c>
      <c r="AB350" s="23">
        <f>VLOOKUP(U350,'Currency Sheet'!A:C,3,)</f>
        <v/>
      </c>
      <c r="AC350" s="44">
        <f>VLOOKUP(P350,'Customer List'!B:D,3,)</f>
        <v/>
      </c>
    </row>
    <row r="351">
      <c r="A351" s="23">
        <f>A350+1</f>
        <v/>
      </c>
      <c r="B351" s="23" t="inlineStr">
        <is>
          <t>EED116209</t>
        </is>
      </c>
      <c r="C351" s="32" t="n">
        <v>45818</v>
      </c>
      <c r="D351" s="32" t="n">
        <v>45824</v>
      </c>
      <c r="E351" s="51" t="n">
        <v>204</v>
      </c>
      <c r="F351" s="51">
        <f>IF(AB351="DOLLAR",E351*88,E351)</f>
        <v/>
      </c>
      <c r="G351" s="62">
        <f>F351*J351</f>
        <v/>
      </c>
      <c r="H351" s="23" t="n">
        <v>405720</v>
      </c>
      <c r="I351" s="23" t="inlineStr">
        <is>
          <t>PE/Cyanine7 anti-mouse IgD Antibody</t>
        </is>
      </c>
      <c r="J351" s="23" t="n">
        <v>2</v>
      </c>
      <c r="K351" s="23" t="n">
        <v>2</v>
      </c>
      <c r="L351" s="23">
        <f>J351-K351</f>
        <v/>
      </c>
      <c r="M351" s="23" t="inlineStr">
        <is>
          <t>T-469/25-26</t>
        </is>
      </c>
      <c r="N351" s="32" t="n">
        <v>45825</v>
      </c>
      <c r="O351" s="62" t="n">
        <v>73780</v>
      </c>
      <c r="P351" s="23" t="inlineStr">
        <is>
          <t>Micro Vapi</t>
        </is>
      </c>
      <c r="Q351" s="23" t="n"/>
      <c r="R351" s="23" t="n"/>
      <c r="S351" s="63" t="n">
        <v>4</v>
      </c>
      <c r="T351" s="39" t="n"/>
      <c r="U351" s="23" t="inlineStr">
        <is>
          <t>BioLegend</t>
        </is>
      </c>
      <c r="V351" s="23">
        <f>VLOOKUP(P351,'Customer List'!B:C,2,)</f>
        <v/>
      </c>
      <c r="W351" s="40" t="n"/>
      <c r="X351" s="32">
        <f>IF(OR(R351 = "PRIYANKA MADAM", R351 = "DEEPAK", R351 = "PORTER"),N351,"")</f>
        <v/>
      </c>
      <c r="Y351" s="23">
        <f>IF(X351="", "", X351-N351)</f>
        <v/>
      </c>
      <c r="Z351" s="23">
        <f>IF(N351="", "", TEXT(N351, "dddd"))</f>
        <v/>
      </c>
      <c r="AA351" s="23">
        <f>IF(X351="", "", TEXT(X351, "dddd"))</f>
        <v/>
      </c>
      <c r="AB351" s="23">
        <f>VLOOKUP(U351,'Currency Sheet'!A:C,3,)</f>
        <v/>
      </c>
      <c r="AC351" s="44">
        <f>VLOOKUP(P351,'Customer List'!B:D,3,)</f>
        <v/>
      </c>
    </row>
    <row r="352">
      <c r="A352" s="23">
        <f>A351+1</f>
        <v/>
      </c>
      <c r="B352" s="23" t="inlineStr">
        <is>
          <t>EED116209</t>
        </is>
      </c>
      <c r="C352" s="32" t="n">
        <v>45818</v>
      </c>
      <c r="D352" s="32" t="n">
        <v>45824</v>
      </c>
      <c r="E352" s="51" t="n">
        <v>35.4</v>
      </c>
      <c r="F352" s="51">
        <f>IF(AB352="DOLLAR",E352*88,E352)</f>
        <v/>
      </c>
      <c r="G352" s="62">
        <f>F352*J352</f>
        <v/>
      </c>
      <c r="H352" s="23" t="n">
        <v>420404</v>
      </c>
      <c r="I352" s="23" t="inlineStr">
        <is>
          <t>7-AAD Viability Staining Solution</t>
        </is>
      </c>
      <c r="J352" s="23" t="n">
        <v>5</v>
      </c>
      <c r="K352" s="23" t="n">
        <v>5</v>
      </c>
      <c r="L352" s="23">
        <f>J352-K352</f>
        <v/>
      </c>
      <c r="M352" s="23" t="inlineStr">
        <is>
          <t>T-468/25-26</t>
        </is>
      </c>
      <c r="N352" s="32" t="n">
        <v>45825</v>
      </c>
      <c r="O352" s="62" t="n">
        <v>32007.5</v>
      </c>
      <c r="P352" s="23" t="inlineStr">
        <is>
          <t>Micro Vapi</t>
        </is>
      </c>
      <c r="Q352" s="23" t="n"/>
      <c r="R352" s="23" t="n"/>
      <c r="S352" s="63" t="n">
        <v>4</v>
      </c>
      <c r="T352" s="39" t="n"/>
      <c r="U352" s="23" t="inlineStr">
        <is>
          <t>BioLegend</t>
        </is>
      </c>
      <c r="V352" s="23">
        <f>VLOOKUP(P352,'Customer List'!B:C,2,)</f>
        <v/>
      </c>
      <c r="W352" s="40" t="n"/>
      <c r="X352" s="32">
        <f>IF(OR(R352 = "PRIYANKA MADAM", R352 = "DEEPAK", R352 = "PORTER"),N352,"")</f>
        <v/>
      </c>
      <c r="Y352" s="23">
        <f>IF(X352="", "", X352-N352)</f>
        <v/>
      </c>
      <c r="Z352" s="23">
        <f>IF(N352="", "", TEXT(N352, "dddd"))</f>
        <v/>
      </c>
      <c r="AA352" s="23">
        <f>IF(X352="", "", TEXT(X352, "dddd"))</f>
        <v/>
      </c>
      <c r="AB352" s="23">
        <f>VLOOKUP(U352,'Currency Sheet'!A:C,3,)</f>
        <v/>
      </c>
      <c r="AC352" s="44">
        <f>VLOOKUP(P352,'Customer List'!B:D,3,)</f>
        <v/>
      </c>
    </row>
    <row r="353">
      <c r="A353" s="23">
        <f>A352+1</f>
        <v/>
      </c>
      <c r="B353" s="23" t="inlineStr">
        <is>
          <t>EED116209</t>
        </is>
      </c>
      <c r="C353" s="32" t="n">
        <v>45818</v>
      </c>
      <c r="D353" s="32" t="n">
        <v>45824</v>
      </c>
      <c r="E353" s="51" t="n">
        <v>160.3</v>
      </c>
      <c r="F353" s="51">
        <f>IF(AB353="DOLLAR",E353*88,E353)</f>
        <v/>
      </c>
      <c r="G353" s="62">
        <f>F353*J353</f>
        <v/>
      </c>
      <c r="H353" s="23" t="n">
        <v>422302</v>
      </c>
      <c r="I353" s="23" t="inlineStr">
        <is>
          <t xml:space="preserve">Human TruStain FcX™ </t>
        </is>
      </c>
      <c r="J353" s="23" t="n">
        <v>5</v>
      </c>
      <c r="K353" s="23" t="n">
        <v>5</v>
      </c>
      <c r="L353" s="23">
        <f>J353-K353</f>
        <v/>
      </c>
      <c r="M353" s="23" t="inlineStr">
        <is>
          <t>T-466/25-26</t>
        </is>
      </c>
      <c r="N353" s="32" t="n">
        <v>45825</v>
      </c>
      <c r="O353" s="62" t="n">
        <v>124232.5</v>
      </c>
      <c r="P353" s="23" t="inlineStr">
        <is>
          <t>immuneel</t>
        </is>
      </c>
      <c r="Q353" s="23" t="n">
        <v>58152136291</v>
      </c>
      <c r="R353" s="23" t="inlineStr">
        <is>
          <t>Delivered</t>
        </is>
      </c>
      <c r="S353" s="63" t="n">
        <v>4</v>
      </c>
      <c r="T353" s="39" t="n"/>
      <c r="U353" s="23" t="inlineStr">
        <is>
          <t>BioLegend</t>
        </is>
      </c>
      <c r="V353" s="23">
        <f>VLOOKUP(P353,'Customer List'!B:C,2,)</f>
        <v/>
      </c>
      <c r="W353" s="40" t="n"/>
      <c r="X353" s="32" t="n">
        <v>45826</v>
      </c>
      <c r="Y353" s="23">
        <f>IF(X353="", "", X353-N353)</f>
        <v/>
      </c>
      <c r="Z353" s="23">
        <f>IF(N353="", "", TEXT(N353, "dddd"))</f>
        <v/>
      </c>
      <c r="AA353" s="23">
        <f>IF(X353="", "", TEXT(X353, "dddd"))</f>
        <v/>
      </c>
      <c r="AB353" s="23">
        <f>VLOOKUP(U353,'Currency Sheet'!A:C,3,)</f>
        <v/>
      </c>
      <c r="AC353" s="44">
        <f>VLOOKUP(P353,'Customer List'!B:D,3,)</f>
        <v/>
      </c>
    </row>
    <row r="354">
      <c r="A354" s="23">
        <f>A353+1</f>
        <v/>
      </c>
      <c r="B354" s="23" t="inlineStr">
        <is>
          <t>EED116209</t>
        </is>
      </c>
      <c r="C354" s="32" t="n">
        <v>45818</v>
      </c>
      <c r="D354" s="32" t="n">
        <v>45824</v>
      </c>
      <c r="E354" s="51" t="n">
        <v>159</v>
      </c>
      <c r="F354" s="51">
        <f>IF(AB354="DOLLAR",E354*88,E354)</f>
        <v/>
      </c>
      <c r="G354" s="62">
        <f>F354*J354</f>
        <v/>
      </c>
      <c r="H354" s="23" t="n">
        <v>430501</v>
      </c>
      <c r="I354" s="23" t="inlineStr">
        <is>
          <t>ELISA MAX™ Standard Set Human IL-6</t>
        </is>
      </c>
      <c r="J354" s="23" t="n">
        <v>3</v>
      </c>
      <c r="K354" s="23" t="n">
        <v>3</v>
      </c>
      <c r="L354" s="23">
        <f>J354-K354</f>
        <v/>
      </c>
      <c r="M354" s="23" t="inlineStr">
        <is>
          <t>T-472/25-26</t>
        </is>
      </c>
      <c r="N354" s="32" t="n">
        <v>45825</v>
      </c>
      <c r="O354" s="62" t="n">
        <v>83793</v>
      </c>
      <c r="P354" s="23" t="inlineStr">
        <is>
          <t>RELIANCE</t>
        </is>
      </c>
      <c r="Q354" s="23" t="n">
        <v>58152137643</v>
      </c>
      <c r="R354" s="23" t="inlineStr">
        <is>
          <t>Delivered</t>
        </is>
      </c>
      <c r="S354" s="63" t="n">
        <v>4</v>
      </c>
      <c r="T354" s="39" t="n"/>
      <c r="U354" s="23" t="inlineStr">
        <is>
          <t>BioLegend</t>
        </is>
      </c>
      <c r="V354" s="23">
        <f>VLOOKUP(P354,'Customer List'!B:C,2,)</f>
        <v/>
      </c>
      <c r="W354" s="40" t="n"/>
      <c r="X354" s="32" t="n">
        <v>45826</v>
      </c>
      <c r="Y354" s="23">
        <f>IF(X354="", "", X354-N354)</f>
        <v/>
      </c>
      <c r="Z354" s="23">
        <f>IF(N354="", "", TEXT(N354, "dddd"))</f>
        <v/>
      </c>
      <c r="AA354" s="23">
        <f>IF(X354="", "", TEXT(X354, "dddd"))</f>
        <v/>
      </c>
      <c r="AB354" s="23">
        <f>VLOOKUP(U354,'Currency Sheet'!A:C,3,)</f>
        <v/>
      </c>
      <c r="AC354" s="44">
        <f>VLOOKUP(P354,'Customer List'!B:D,3,)</f>
        <v/>
      </c>
    </row>
    <row r="355">
      <c r="A355" s="23">
        <f>A354+1</f>
        <v/>
      </c>
      <c r="B355" s="23" t="inlineStr">
        <is>
          <t>EED116209</t>
        </is>
      </c>
      <c r="C355" s="32" t="n">
        <v>45818</v>
      </c>
      <c r="D355" s="32" t="n">
        <v>45824</v>
      </c>
      <c r="E355" s="51" t="n">
        <v>193.8</v>
      </c>
      <c r="F355" s="51">
        <f>IF(AB355="DOLLAR",E355*88,E355)</f>
        <v/>
      </c>
      <c r="G355" s="62">
        <f>F355*J355</f>
        <v/>
      </c>
      <c r="H355" s="23" t="n">
        <v>506344</v>
      </c>
      <c r="I355" s="23" t="inlineStr">
        <is>
          <t>APC/Cyanine7 anti-mouse TNF-α Antibody</t>
        </is>
      </c>
      <c r="J355" s="23" t="n">
        <v>1</v>
      </c>
      <c r="K355" s="23" t="n">
        <v>1</v>
      </c>
      <c r="L355" s="23">
        <f>J355-K355</f>
        <v/>
      </c>
      <c r="M355" s="23" t="inlineStr">
        <is>
          <t>T-490/25-26</t>
        </is>
      </c>
      <c r="N355" s="32" t="n">
        <v>45829</v>
      </c>
      <c r="O355" s="62" t="n">
        <v>35045.5</v>
      </c>
      <c r="P355" s="23" t="inlineStr">
        <is>
          <t>Imtech</t>
        </is>
      </c>
      <c r="Q355" s="23" t="inlineStr">
        <is>
          <t>D3002213705</t>
        </is>
      </c>
      <c r="R355" s="23" t="inlineStr">
        <is>
          <t>Delivered</t>
        </is>
      </c>
      <c r="S355" s="63" t="n">
        <v>4</v>
      </c>
      <c r="T355" s="39" t="n"/>
      <c r="U355" s="23" t="inlineStr">
        <is>
          <t>BioLegend</t>
        </is>
      </c>
      <c r="V355" s="23">
        <f>VLOOKUP(P355,'Customer List'!B:C,2,)</f>
        <v/>
      </c>
      <c r="W355" s="40" t="n"/>
      <c r="X355" s="32" t="n">
        <v>45833</v>
      </c>
      <c r="Y355" s="23">
        <f>IF(X355="", "", X355-N355)</f>
        <v/>
      </c>
      <c r="Z355" s="23">
        <f>IF(N355="", "", TEXT(N355, "dddd"))</f>
        <v/>
      </c>
      <c r="AA355" s="23">
        <f>IF(X355="", "", TEXT(X355, "dddd"))</f>
        <v/>
      </c>
      <c r="AB355" s="23">
        <f>VLOOKUP(U355,'Currency Sheet'!A:C,3,)</f>
        <v/>
      </c>
      <c r="AC355" s="44">
        <f>VLOOKUP(P355,'Customer List'!B:D,3,)</f>
        <v/>
      </c>
    </row>
    <row r="356" ht="30" customHeight="1">
      <c r="A356" s="23">
        <f>A355+1</f>
        <v/>
      </c>
      <c r="B356" s="23" t="inlineStr">
        <is>
          <t>EED116209</t>
        </is>
      </c>
      <c r="C356" s="32" t="n">
        <v>45818</v>
      </c>
      <c r="D356" s="32" t="n">
        <v>45824</v>
      </c>
      <c r="E356" s="51" t="n">
        <v>137.4</v>
      </c>
      <c r="F356" s="51">
        <f>IF(AB356="DOLLAR",E356*88,E356)</f>
        <v/>
      </c>
      <c r="G356" s="62">
        <f>F356*J356</f>
        <v/>
      </c>
      <c r="H356" s="23" t="n">
        <v>575306</v>
      </c>
      <c r="I356" s="23" t="inlineStr">
        <is>
          <t xml:space="preserve">Recombinant Mouse IFN-γ </t>
        </is>
      </c>
      <c r="J356" s="23" t="n">
        <v>1</v>
      </c>
      <c r="K356" s="23" t="n">
        <v>1</v>
      </c>
      <c r="L356" s="23">
        <f>J356-K356</f>
        <v/>
      </c>
      <c r="M356" s="23" t="inlineStr">
        <is>
          <t>T-461/25-26</t>
        </is>
      </c>
      <c r="N356" s="32" t="n">
        <v>45824</v>
      </c>
      <c r="O356" s="62" t="n">
        <v>16316.25</v>
      </c>
      <c r="P356" s="23" t="inlineStr">
        <is>
          <t>RCB</t>
        </is>
      </c>
      <c r="Q356" s="23" t="inlineStr">
        <is>
          <t>BY HAND</t>
        </is>
      </c>
      <c r="R356" s="23" t="inlineStr">
        <is>
          <t>PRIYANKA MADAM</t>
        </is>
      </c>
      <c r="S356" s="63" t="n">
        <v>-20</v>
      </c>
      <c r="T356" s="39" t="inlineStr">
        <is>
          <t>Two Extra Items Mentioned in Bill but not dispatched (Priyanka Madam), 113605, 141611</t>
        </is>
      </c>
      <c r="U356" s="23" t="inlineStr">
        <is>
          <t>BioLegend</t>
        </is>
      </c>
      <c r="V356" s="23">
        <f>VLOOKUP(P356,'Customer List'!B:C,2,)</f>
        <v/>
      </c>
      <c r="W356" s="40" t="n"/>
      <c r="X356" s="32" t="n">
        <v>45824</v>
      </c>
      <c r="Y356" s="23">
        <f>IF(X356="", "", X356-N356)</f>
        <v/>
      </c>
      <c r="Z356" s="23">
        <f>IF(N356="", "", TEXT(N356, "dddd"))</f>
        <v/>
      </c>
      <c r="AA356" s="23">
        <f>IF(X356="", "", TEXT(X356, "dddd"))</f>
        <v/>
      </c>
      <c r="AB356" s="23">
        <f>VLOOKUP(U356,'Currency Sheet'!A:C,3,)</f>
        <v/>
      </c>
      <c r="AC356" s="44">
        <f>VLOOKUP(P356,'Customer List'!B:D,3,)</f>
        <v/>
      </c>
    </row>
    <row r="357">
      <c r="A357" s="23">
        <f>A356+1</f>
        <v/>
      </c>
      <c r="B357" s="23" t="inlineStr">
        <is>
          <t>EED116333</t>
        </is>
      </c>
      <c r="C357" s="32" t="n">
        <v>45821</v>
      </c>
      <c r="D357" s="32" t="n">
        <v>45831</v>
      </c>
      <c r="E357" s="51" t="n">
        <v>56.4</v>
      </c>
      <c r="F357" s="51">
        <f>IF(AB357="DOLLAR",E357*88,E357)</f>
        <v/>
      </c>
      <c r="G357" s="62">
        <f>F357*J357</f>
        <v/>
      </c>
      <c r="H357" s="23" t="n">
        <v>100215</v>
      </c>
      <c r="I357" s="23" t="inlineStr">
        <is>
          <t>Alexa Fluor® 700 anti-mouse CD3 Antibody</t>
        </is>
      </c>
      <c r="J357" s="23" t="n">
        <v>1</v>
      </c>
      <c r="K357" s="23" t="n">
        <v>1</v>
      </c>
      <c r="L357" s="23">
        <f>J357-K357</f>
        <v/>
      </c>
      <c r="M357" s="23" t="inlineStr">
        <is>
          <t>T-533/25-26</t>
        </is>
      </c>
      <c r="N357" s="32" t="n">
        <v>45835</v>
      </c>
      <c r="O357" s="62" t="n">
        <v>8037</v>
      </c>
      <c r="P357" s="23" t="inlineStr">
        <is>
          <t>ICGEB</t>
        </is>
      </c>
      <c r="Q357" s="23" t="inlineStr">
        <is>
          <t>BY HAND</t>
        </is>
      </c>
      <c r="R357" s="23" t="inlineStr">
        <is>
          <t>PRIYANKA MADAM</t>
        </is>
      </c>
      <c r="S357" s="63" t="n">
        <v>4</v>
      </c>
      <c r="T357" s="39" t="n"/>
      <c r="U357" s="23" t="inlineStr">
        <is>
          <t>BioLegend</t>
        </is>
      </c>
      <c r="V357" s="23">
        <f>VLOOKUP(P357,'Customer List'!B:C,2,)</f>
        <v/>
      </c>
      <c r="W357" s="40" t="n"/>
      <c r="X357" s="32" t="n">
        <v>45835</v>
      </c>
      <c r="Y357" s="23">
        <f>IF(X357="", "", X357-N357)</f>
        <v/>
      </c>
      <c r="Z357" s="23">
        <f>IF(N357="", "", TEXT(N357, "dddd"))</f>
        <v/>
      </c>
      <c r="AA357" s="23">
        <f>IF(X357="", "", TEXT(X357, "dddd"))</f>
        <v/>
      </c>
      <c r="AB357" s="23">
        <f>VLOOKUP(U357,'Currency Sheet'!A:C,3,)</f>
        <v/>
      </c>
      <c r="AC357" s="44">
        <f>VLOOKUP(P357,'Customer List'!B:D,3,)</f>
        <v/>
      </c>
    </row>
    <row r="358">
      <c r="A358" s="23">
        <f>A357+1</f>
        <v/>
      </c>
      <c r="B358" s="23" t="inlineStr">
        <is>
          <t>EED116333</t>
        </is>
      </c>
      <c r="C358" s="32" t="n">
        <v>45821</v>
      </c>
      <c r="D358" s="32" t="n">
        <v>45831</v>
      </c>
      <c r="E358" s="51" t="n">
        <v>63</v>
      </c>
      <c r="F358" s="51">
        <f>IF(AB358="DOLLAR",E358*88,E358)</f>
        <v/>
      </c>
      <c r="G358" s="62">
        <f>F358*J358</f>
        <v/>
      </c>
      <c r="H358" s="23" t="n">
        <v>100221</v>
      </c>
      <c r="I358" s="23" t="inlineStr">
        <is>
          <t>APC/Cyanine7 anti-mouse CD3 Antibody</t>
        </is>
      </c>
      <c r="J358" s="23" t="n">
        <v>1</v>
      </c>
      <c r="K358" s="23" t="n">
        <v>1</v>
      </c>
      <c r="L358" s="23">
        <f>J358-K358</f>
        <v/>
      </c>
      <c r="M358" s="23" t="inlineStr">
        <is>
          <t>T-749/25-26</t>
        </is>
      </c>
      <c r="N358" s="32" t="n">
        <v>45860</v>
      </c>
      <c r="O358" s="62" t="n">
        <v>11392.5</v>
      </c>
      <c r="P358" s="23" t="inlineStr">
        <is>
          <t>IMTECH</t>
        </is>
      </c>
      <c r="Q358" s="23" t="inlineStr">
        <is>
          <t>D3002709684</t>
        </is>
      </c>
      <c r="R358" s="23" t="inlineStr">
        <is>
          <t>Delivered</t>
        </is>
      </c>
      <c r="S358" s="63" t="n">
        <v>4</v>
      </c>
      <c r="T358" s="39" t="inlineStr">
        <is>
          <t>PO Awaited</t>
        </is>
      </c>
      <c r="U358" s="23" t="inlineStr">
        <is>
          <t>BioLegend</t>
        </is>
      </c>
      <c r="V358" s="23">
        <f>VLOOKUP(P358,'Customer List'!B:C,2,)</f>
        <v/>
      </c>
      <c r="W358" s="40" t="n"/>
      <c r="X358" s="32" t="n">
        <v>45861</v>
      </c>
      <c r="Y358" s="23">
        <f>IF(X358="", "", X358-N358)</f>
        <v/>
      </c>
      <c r="Z358" s="23">
        <f>IF(N358="", "", TEXT(N358, "dddd"))</f>
        <v/>
      </c>
      <c r="AA358" s="23">
        <f>IF(X358="", "", TEXT(X358, "dddd"))</f>
        <v/>
      </c>
      <c r="AB358" s="23">
        <f>VLOOKUP(U358,'Currency Sheet'!A:C,3,)</f>
        <v/>
      </c>
      <c r="AC358" s="44">
        <f>VLOOKUP(P358,'Customer List'!B:D,3,)</f>
        <v/>
      </c>
    </row>
    <row r="359">
      <c r="A359" s="23">
        <f>A358+1</f>
        <v/>
      </c>
      <c r="B359" s="23" t="inlineStr">
        <is>
          <t>EED116333</t>
        </is>
      </c>
      <c r="C359" s="32" t="n">
        <v>45821</v>
      </c>
      <c r="D359" s="32" t="n">
        <v>45831</v>
      </c>
      <c r="E359" s="51" t="n">
        <v>205.5</v>
      </c>
      <c r="F359" s="51">
        <f>IF(AB359="DOLLAR",E359*88,E359)</f>
        <v/>
      </c>
      <c r="G359" s="62">
        <f>F359*J359</f>
        <v/>
      </c>
      <c r="H359" s="23" t="n">
        <v>100234</v>
      </c>
      <c r="I359" s="23" t="inlineStr">
        <is>
          <t>Brilliant Violet 510™ anti-mouse CD3 Antibody</t>
        </is>
      </c>
      <c r="J359" s="23" t="n">
        <v>1</v>
      </c>
      <c r="K359" s="23" t="n">
        <v>1</v>
      </c>
      <c r="L359" s="23">
        <f>J359-K359</f>
        <v/>
      </c>
      <c r="M359" s="23" t="inlineStr">
        <is>
          <t>T-589/25-26</t>
        </is>
      </c>
      <c r="N359" s="32" t="n">
        <v>45838</v>
      </c>
      <c r="O359" s="62" t="n">
        <v>24728.5</v>
      </c>
      <c r="P359" s="23" t="inlineStr">
        <is>
          <t>THSTI</t>
        </is>
      </c>
      <c r="Q359" s="23" t="inlineStr">
        <is>
          <t>BY HAND</t>
        </is>
      </c>
      <c r="R359" s="23" t="inlineStr">
        <is>
          <t>PRIYANKA MADAM</t>
        </is>
      </c>
      <c r="S359" s="63" t="n">
        <v>4</v>
      </c>
      <c r="T359" s="39" t="inlineStr">
        <is>
          <t>One Item Back Order</t>
        </is>
      </c>
      <c r="U359" s="23" t="inlineStr">
        <is>
          <t>BioLegend</t>
        </is>
      </c>
      <c r="V359" s="23">
        <f>VLOOKUP(P359,'Customer List'!B:C,2,)</f>
        <v/>
      </c>
      <c r="W359" s="40" t="n"/>
      <c r="X359" s="32" t="n">
        <v>45838</v>
      </c>
      <c r="Y359" s="23">
        <f>IF(X359="", "", X359-N359)</f>
        <v/>
      </c>
      <c r="Z359" s="23">
        <f>IF(N359="", "", TEXT(N359, "dddd"))</f>
        <v/>
      </c>
      <c r="AA359" s="23">
        <f>IF(X359="", "", TEXT(X359, "dddd"))</f>
        <v/>
      </c>
      <c r="AB359" s="23">
        <f>VLOOKUP(U359,'Currency Sheet'!A:C,3,)</f>
        <v/>
      </c>
      <c r="AC359" s="44">
        <f>VLOOKUP(P359,'Customer List'!B:D,3,)</f>
        <v/>
      </c>
    </row>
    <row r="360">
      <c r="A360" s="23">
        <f>A359+1</f>
        <v/>
      </c>
      <c r="B360" s="23" t="inlineStr">
        <is>
          <t>EED116333</t>
        </is>
      </c>
      <c r="C360" s="32" t="n">
        <v>45821</v>
      </c>
      <c r="D360" s="32" t="n">
        <v>45831</v>
      </c>
      <c r="E360" s="51" t="n">
        <v>59.4</v>
      </c>
      <c r="F360" s="51">
        <f>IF(AB360="DOLLAR",E360*88,E360)</f>
        <v/>
      </c>
      <c r="G360" s="62">
        <f>F360*J360</f>
        <v/>
      </c>
      <c r="H360" s="23" t="n">
        <v>100306</v>
      </c>
      <c r="I360" s="23" t="inlineStr">
        <is>
          <t>FITC anti-mouse CD3ε Antibody</t>
        </is>
      </c>
      <c r="J360" s="23" t="n">
        <v>1</v>
      </c>
      <c r="K360" s="23" t="n">
        <v>1</v>
      </c>
      <c r="L360" s="23">
        <f>J360-K360</f>
        <v/>
      </c>
      <c r="M360" s="23" t="inlineStr">
        <is>
          <t>T-531/25-26</t>
        </is>
      </c>
      <c r="N360" s="32" t="n">
        <v>45833</v>
      </c>
      <c r="O360" s="62" t="n">
        <v>9504</v>
      </c>
      <c r="P360" s="23" t="inlineStr">
        <is>
          <t>BTL</t>
        </is>
      </c>
      <c r="Q360" s="23" t="inlineStr">
        <is>
          <t>PORTER</t>
        </is>
      </c>
      <c r="R360" s="23" t="inlineStr">
        <is>
          <t>PORTER</t>
        </is>
      </c>
      <c r="S360" s="63" t="n">
        <v>4</v>
      </c>
      <c r="T360" s="39" t="n"/>
      <c r="U360" s="23" t="inlineStr">
        <is>
          <t>BioLegend</t>
        </is>
      </c>
      <c r="V360" s="23">
        <f>VLOOKUP(P360,'Customer List'!B:C,2,)</f>
        <v/>
      </c>
      <c r="W360" s="40" t="n"/>
      <c r="X360" s="32">
        <f>IF(OR(R360 = "PRIYANKA MADAM", R360 = "DEEPAK", R360 = "PORTER"),N360,"")</f>
        <v/>
      </c>
      <c r="Y360" s="23">
        <f>IF(X360="", "", X360-N360)</f>
        <v/>
      </c>
      <c r="Z360" s="23">
        <f>IF(N360="", "", TEXT(N360, "dddd"))</f>
        <v/>
      </c>
      <c r="AA360" s="23">
        <f>IF(X360="", "", TEXT(X360, "dddd"))</f>
        <v/>
      </c>
      <c r="AB360" s="23">
        <f>VLOOKUP(U360,'Currency Sheet'!A:C,3,)</f>
        <v/>
      </c>
      <c r="AC360" s="44">
        <f>VLOOKUP(P360,'Customer List'!B:D,3,)</f>
        <v/>
      </c>
    </row>
    <row r="361">
      <c r="A361" s="23">
        <f>A360+1</f>
        <v/>
      </c>
      <c r="B361" s="23" t="inlineStr">
        <is>
          <t>EED116333</t>
        </is>
      </c>
      <c r="C361" s="32" t="n">
        <v>45821</v>
      </c>
      <c r="D361" s="32" t="n">
        <v>45831</v>
      </c>
      <c r="E361" s="51" t="n">
        <v>49.2</v>
      </c>
      <c r="F361" s="51">
        <f>IF(AB361="DOLLAR",E361*88,E361)</f>
        <v/>
      </c>
      <c r="G361" s="62">
        <f>F361*J361</f>
        <v/>
      </c>
      <c r="H361" s="23" t="n">
        <v>100327</v>
      </c>
      <c r="I361" s="23" t="inlineStr">
        <is>
          <t>PerCP/Cyanine5.5 anti-mouse CD3ε Antibody</t>
        </is>
      </c>
      <c r="J361" s="23" t="n">
        <v>5</v>
      </c>
      <c r="K361" s="23" t="n">
        <v>5</v>
      </c>
      <c r="L361" s="23">
        <f>J361-K361</f>
        <v/>
      </c>
      <c r="M361" s="23" t="inlineStr">
        <is>
          <t>T-510/25-26</t>
        </is>
      </c>
      <c r="N361" s="32" t="n">
        <v>45832</v>
      </c>
      <c r="O361" s="62" t="n">
        <v>38130</v>
      </c>
      <c r="P361" s="23" t="inlineStr">
        <is>
          <t>Aurigine Service</t>
        </is>
      </c>
      <c r="Q361" s="23" t="n">
        <v>58152373274</v>
      </c>
      <c r="R361" s="23" t="inlineStr">
        <is>
          <t>Delivered</t>
        </is>
      </c>
      <c r="S361" s="63" t="n">
        <v>4</v>
      </c>
      <c r="T361" s="39" t="n"/>
      <c r="U361" s="23" t="inlineStr">
        <is>
          <t>BioLegend</t>
        </is>
      </c>
      <c r="V361" s="23">
        <f>VLOOKUP(P361,'Customer List'!B:C,2,)</f>
        <v/>
      </c>
      <c r="W361" s="40" t="n"/>
      <c r="X361" s="32" t="n">
        <v>45833</v>
      </c>
      <c r="Y361" s="23">
        <f>IF(X361="", "", X361-N361)</f>
        <v/>
      </c>
      <c r="Z361" s="23">
        <f>IF(N361="", "", TEXT(N361, "dddd"))</f>
        <v/>
      </c>
      <c r="AA361" s="23">
        <f>IF(X361="", "", TEXT(X361, "dddd"))</f>
        <v/>
      </c>
      <c r="AB361" s="23">
        <f>VLOOKUP(U361,'Currency Sheet'!A:C,3,)</f>
        <v/>
      </c>
      <c r="AC361" s="44">
        <f>VLOOKUP(P361,'Customer List'!B:D,3,)</f>
        <v/>
      </c>
    </row>
    <row r="362">
      <c r="A362" s="23">
        <f>A361+1</f>
        <v/>
      </c>
      <c r="B362" s="23" t="inlineStr">
        <is>
          <t>EED116333</t>
        </is>
      </c>
      <c r="C362" s="32" t="n">
        <v>45821</v>
      </c>
      <c r="D362" s="32" t="n">
        <v>45831</v>
      </c>
      <c r="E362" s="51" t="n">
        <v>60.6</v>
      </c>
      <c r="F362" s="51">
        <f>IF(AB362="DOLLAR",E362*88,E362)</f>
        <v/>
      </c>
      <c r="G362" s="62">
        <f>F362*J362</f>
        <v/>
      </c>
      <c r="H362" s="23" t="n">
        <v>100425</v>
      </c>
      <c r="I362" s="23" t="inlineStr">
        <is>
          <t>Alexa Fluor® 488 anti-mouse CD4 Antibody</t>
        </is>
      </c>
      <c r="J362" s="23" t="n">
        <v>1</v>
      </c>
      <c r="K362" s="23" t="n">
        <v>1</v>
      </c>
      <c r="L362" s="23">
        <f>J362-K362</f>
        <v/>
      </c>
      <c r="M362" s="23" t="inlineStr">
        <is>
          <t>T-749/25-26</t>
        </is>
      </c>
      <c r="N362" s="32" t="n">
        <v>45860</v>
      </c>
      <c r="O362" s="62" t="n">
        <v>10958.5</v>
      </c>
      <c r="P362" s="23" t="inlineStr">
        <is>
          <t>IMTECH</t>
        </is>
      </c>
      <c r="Q362" s="23" t="inlineStr">
        <is>
          <t>D3002709684</t>
        </is>
      </c>
      <c r="R362" s="23" t="inlineStr">
        <is>
          <t>Delivered</t>
        </is>
      </c>
      <c r="S362" s="63" t="n">
        <v>4</v>
      </c>
      <c r="T362" s="39" t="inlineStr">
        <is>
          <t>PO Awaited</t>
        </is>
      </c>
      <c r="U362" s="23" t="inlineStr">
        <is>
          <t>BioLegend</t>
        </is>
      </c>
      <c r="V362" s="23">
        <f>VLOOKUP(P362,'Customer List'!B:C,2,)</f>
        <v/>
      </c>
      <c r="W362" s="40" t="n"/>
      <c r="X362" s="32" t="n">
        <v>45861</v>
      </c>
      <c r="Y362" s="23">
        <f>IF(X362="", "", X362-N362)</f>
        <v/>
      </c>
      <c r="Z362" s="23">
        <f>IF(N362="", "", TEXT(N362, "dddd"))</f>
        <v/>
      </c>
      <c r="AA362" s="23">
        <f>IF(X362="", "", TEXT(X362, "dddd"))</f>
        <v/>
      </c>
      <c r="AB362" s="23">
        <f>VLOOKUP(U362,'Currency Sheet'!A:C,3,)</f>
        <v/>
      </c>
      <c r="AC362" s="44">
        <f>VLOOKUP(P362,'Customer List'!B:D,3,)</f>
        <v/>
      </c>
    </row>
    <row r="363">
      <c r="A363" s="23">
        <f>A362+1</f>
        <v/>
      </c>
      <c r="B363" s="23" t="inlineStr">
        <is>
          <t>EED116333</t>
        </is>
      </c>
      <c r="C363" s="32" t="n">
        <v>45821</v>
      </c>
      <c r="D363" s="32" t="n">
        <v>45831</v>
      </c>
      <c r="E363" s="51" t="n">
        <v>172.8</v>
      </c>
      <c r="F363" s="51">
        <f>IF(AB363="DOLLAR",E363*88,E363)</f>
        <v/>
      </c>
      <c r="G363" s="62">
        <f>F363*J363</f>
        <v/>
      </c>
      <c r="H363" s="23" t="n">
        <v>100432</v>
      </c>
      <c r="I363" s="23" t="inlineStr">
        <is>
          <t>PerCP anti-mouse CD4 Antibody</t>
        </is>
      </c>
      <c r="J363" s="23" t="n">
        <v>1</v>
      </c>
      <c r="K363" s="23" t="n">
        <v>1</v>
      </c>
      <c r="L363" s="23">
        <f>J363-K363</f>
        <v/>
      </c>
      <c r="M363" s="23" t="inlineStr">
        <is>
          <t>T-589/25-26</t>
        </is>
      </c>
      <c r="N363" s="32" t="n">
        <v>45838</v>
      </c>
      <c r="O363" s="62" t="n">
        <v>25992</v>
      </c>
      <c r="P363" s="23" t="inlineStr">
        <is>
          <t>THSTI</t>
        </is>
      </c>
      <c r="Q363" s="23" t="inlineStr">
        <is>
          <t>BY HAND</t>
        </is>
      </c>
      <c r="R363" s="23" t="inlineStr">
        <is>
          <t>PRIYANKA MADAM</t>
        </is>
      </c>
      <c r="S363" s="63" t="n">
        <v>4</v>
      </c>
      <c r="T363" s="39" t="inlineStr">
        <is>
          <t>One Item Back Order</t>
        </is>
      </c>
      <c r="U363" s="23" t="inlineStr">
        <is>
          <t>BioLegend</t>
        </is>
      </c>
      <c r="V363" s="23">
        <f>VLOOKUP(P363,'Customer List'!B:C,2,)</f>
        <v/>
      </c>
      <c r="W363" s="40" t="n"/>
      <c r="X363" s="32" t="n">
        <v>45838</v>
      </c>
      <c r="Y363" s="23">
        <f>IF(X363="", "", X363-N363)</f>
        <v/>
      </c>
      <c r="Z363" s="23">
        <f>IF(N363="", "", TEXT(N363, "dddd"))</f>
        <v/>
      </c>
      <c r="AA363" s="23">
        <f>IF(X363="", "", TEXT(X363, "dddd"))</f>
        <v/>
      </c>
      <c r="AB363" s="23">
        <f>VLOOKUP(U363,'Currency Sheet'!A:C,3,)</f>
        <v/>
      </c>
      <c r="AC363" s="44">
        <f>VLOOKUP(P363,'Customer List'!B:D,3,)</f>
        <v/>
      </c>
    </row>
    <row r="364">
      <c r="A364" s="23">
        <f>A363+1</f>
        <v/>
      </c>
      <c r="B364" s="23" t="inlineStr">
        <is>
          <t>EED116333</t>
        </is>
      </c>
      <c r="C364" s="32" t="n">
        <v>45821</v>
      </c>
      <c r="D364" s="32" t="n">
        <v>45831</v>
      </c>
      <c r="E364" s="51" t="n">
        <v>64.34999999999999</v>
      </c>
      <c r="F364" s="51">
        <f>IF(AB364="DOLLAR",E364*88,E364)</f>
        <v/>
      </c>
      <c r="G364" s="62">
        <f>F364*J364</f>
        <v/>
      </c>
      <c r="H364" s="23" t="n">
        <v>100510</v>
      </c>
      <c r="I364" s="23" t="inlineStr">
        <is>
          <t>FITC anti-mouse CD4 Antibody</t>
        </is>
      </c>
      <c r="J364" s="23" t="n">
        <v>1</v>
      </c>
      <c r="K364" s="23" t="n">
        <v>1</v>
      </c>
      <c r="L364" s="23">
        <f>J364-K364</f>
        <v/>
      </c>
      <c r="M364" s="23" t="inlineStr">
        <is>
          <t>T-572/25-26</t>
        </is>
      </c>
      <c r="N364" s="32" t="n">
        <v>45836</v>
      </c>
      <c r="O364" s="62" t="n">
        <v>10741.5</v>
      </c>
      <c r="P364" s="23" t="inlineStr">
        <is>
          <t>IIT-Ropar</t>
        </is>
      </c>
      <c r="Q364" s="23" t="inlineStr">
        <is>
          <t>PORTER</t>
        </is>
      </c>
      <c r="R364" s="23" t="inlineStr">
        <is>
          <t>PORTER</t>
        </is>
      </c>
      <c r="S364" s="63" t="n">
        <v>4</v>
      </c>
      <c r="T364" s="39" t="inlineStr">
        <is>
          <t>By porter Received in Delhi</t>
        </is>
      </c>
      <c r="U364" s="23" t="inlineStr">
        <is>
          <t>BioLegend</t>
        </is>
      </c>
      <c r="V364" s="23">
        <f>VLOOKUP(P364,'Customer List'!B:C,2,)</f>
        <v/>
      </c>
      <c r="W364" s="40" t="n"/>
      <c r="X364" s="32">
        <f>IF(OR(R364 = "PRIYANKA MADAM", R364 = "DEEPAK", R364 = "PORTER"),N364,"")</f>
        <v/>
      </c>
      <c r="Y364" s="23">
        <f>IF(X364="", "", X364-N364)</f>
        <v/>
      </c>
      <c r="Z364" s="23">
        <f>IF(N364="", "", TEXT(N364, "dddd"))</f>
        <v/>
      </c>
      <c r="AA364" s="23">
        <f>IF(X364="", "", TEXT(X364, "dddd"))</f>
        <v/>
      </c>
      <c r="AB364" s="23">
        <f>VLOOKUP(U364,'Currency Sheet'!A:C,3,)</f>
        <v/>
      </c>
      <c r="AC364" s="44">
        <f>VLOOKUP(P364,'Customer List'!B:D,3,)</f>
        <v/>
      </c>
    </row>
    <row r="365">
      <c r="A365" s="23">
        <f>A364+1</f>
        <v/>
      </c>
      <c r="B365" s="23" t="inlineStr">
        <is>
          <t>EED116333</t>
        </is>
      </c>
      <c r="C365" s="32" t="n">
        <v>45821</v>
      </c>
      <c r="D365" s="32" t="n">
        <v>45831</v>
      </c>
      <c r="E365" s="51" t="n">
        <v>54</v>
      </c>
      <c r="F365" s="51">
        <f>IF(AB365="DOLLAR",E365*88,E365)</f>
        <v/>
      </c>
      <c r="G365" s="62">
        <f>F365*J365</f>
        <v/>
      </c>
      <c r="H365" s="23" t="n">
        <v>100512</v>
      </c>
      <c r="I365" s="23" t="inlineStr">
        <is>
          <t>PE anti-mouse CD4 Antibody</t>
        </is>
      </c>
      <c r="J365" s="23" t="n">
        <v>1</v>
      </c>
      <c r="K365" s="23" t="n">
        <v>1</v>
      </c>
      <c r="L365" s="23">
        <f>J365-K365</f>
        <v/>
      </c>
      <c r="M365" s="23" t="inlineStr">
        <is>
          <t>T-522/25-26</t>
        </is>
      </c>
      <c r="N365" s="32" t="n">
        <v>45832</v>
      </c>
      <c r="O365" s="62" t="n">
        <v>6836.4</v>
      </c>
      <c r="P365" s="23" t="inlineStr">
        <is>
          <t>NCCS</t>
        </is>
      </c>
      <c r="Q365" s="23" t="n">
        <v>58152369052</v>
      </c>
      <c r="R365" s="23" t="inlineStr">
        <is>
          <t>Delivered</t>
        </is>
      </c>
      <c r="S365" s="63" t="n">
        <v>4</v>
      </c>
      <c r="T365" s="39" t="n"/>
      <c r="U365" s="23" t="inlineStr">
        <is>
          <t>BioLegend</t>
        </is>
      </c>
      <c r="V365" s="23">
        <f>VLOOKUP(P365,'Customer List'!B:C,2,)</f>
        <v/>
      </c>
      <c r="W365" s="40" t="n"/>
      <c r="X365" s="32" t="n">
        <v>45833</v>
      </c>
      <c r="Y365" s="23">
        <f>IF(X365="", "", X365-N365)</f>
        <v/>
      </c>
      <c r="Z365" s="23">
        <f>IF(N365="", "", TEXT(N365, "dddd"))</f>
        <v/>
      </c>
      <c r="AA365" s="23">
        <f>IF(X365="", "", TEXT(X365, "dddd"))</f>
        <v/>
      </c>
      <c r="AB365" s="23">
        <f>VLOOKUP(U365,'Currency Sheet'!A:C,3,)</f>
        <v/>
      </c>
      <c r="AC365" s="44">
        <f>VLOOKUP(P365,'Customer List'!B:D,3,)</f>
        <v/>
      </c>
    </row>
    <row r="366">
      <c r="A366" s="23">
        <f>A365+1</f>
        <v/>
      </c>
      <c r="B366" s="23" t="inlineStr">
        <is>
          <t>EED116333</t>
        </is>
      </c>
      <c r="C366" s="32" t="n">
        <v>45821</v>
      </c>
      <c r="D366" s="32" t="n">
        <v>45831</v>
      </c>
      <c r="E366" s="51" t="n">
        <v>63</v>
      </c>
      <c r="F366" s="51">
        <f>IF(AB366="DOLLAR",E366*88,E366)</f>
        <v/>
      </c>
      <c r="G366" s="62">
        <f>F366*J366</f>
        <v/>
      </c>
      <c r="H366" s="23" t="n">
        <v>100516</v>
      </c>
      <c r="I366" s="23" t="inlineStr">
        <is>
          <t>APC anti-mouse CD4 Antibody</t>
        </is>
      </c>
      <c r="J366" s="23" t="n">
        <v>1</v>
      </c>
      <c r="K366" s="23" t="n">
        <v>1</v>
      </c>
      <c r="L366" s="23">
        <f>J366-K366</f>
        <v/>
      </c>
      <c r="M366" s="23" t="inlineStr">
        <is>
          <t>T-533/25-26</t>
        </is>
      </c>
      <c r="N366" s="32" t="n">
        <v>45835</v>
      </c>
      <c r="O366" s="62" t="n">
        <v>8977.5</v>
      </c>
      <c r="P366" s="23" t="inlineStr">
        <is>
          <t>ICGEB</t>
        </is>
      </c>
      <c r="Q366" s="23" t="inlineStr">
        <is>
          <t>BY HAND</t>
        </is>
      </c>
      <c r="R366" s="23" t="inlineStr">
        <is>
          <t>PRIYANKA MADAM</t>
        </is>
      </c>
      <c r="S366" s="63" t="n">
        <v>4</v>
      </c>
      <c r="T366" s="39" t="n"/>
      <c r="U366" s="23" t="inlineStr">
        <is>
          <t>BioLegend</t>
        </is>
      </c>
      <c r="V366" s="23">
        <f>VLOOKUP(P366,'Customer List'!B:C,2,)</f>
        <v/>
      </c>
      <c r="W366" s="40" t="n"/>
      <c r="X366" s="32" t="n">
        <v>45835</v>
      </c>
      <c r="Y366" s="23">
        <f>IF(X366="", "", X366-N366)</f>
        <v/>
      </c>
      <c r="Z366" s="23">
        <f>IF(N366="", "", TEXT(N366, "dddd"))</f>
        <v/>
      </c>
      <c r="AA366" s="23">
        <f>IF(X366="", "", TEXT(X366, "dddd"))</f>
        <v/>
      </c>
      <c r="AB366" s="23">
        <f>VLOOKUP(U366,'Currency Sheet'!A:C,3,)</f>
        <v/>
      </c>
      <c r="AC366" s="44">
        <f>VLOOKUP(P366,'Customer List'!B:D,3,)</f>
        <v/>
      </c>
    </row>
    <row r="367">
      <c r="A367" s="23">
        <f>A366+1</f>
        <v/>
      </c>
      <c r="B367" s="23" t="inlineStr">
        <is>
          <t>EED116333</t>
        </is>
      </c>
      <c r="C367" s="32" t="n">
        <v>45821</v>
      </c>
      <c r="D367" s="32" t="n">
        <v>45831</v>
      </c>
      <c r="E367" s="51" t="n">
        <v>139.8</v>
      </c>
      <c r="F367" s="51">
        <f>IF(AB367="DOLLAR",E367*88,E367)</f>
        <v/>
      </c>
      <c r="G367" s="62">
        <f>F367*J367</f>
        <v/>
      </c>
      <c r="H367" s="23" t="n">
        <v>100530</v>
      </c>
      <c r="I367" s="23" t="inlineStr">
        <is>
          <t>Alexa Fluor® 647 anti-mouse CD4 Antibody</t>
        </is>
      </c>
      <c r="J367" s="23" t="n">
        <v>1</v>
      </c>
      <c r="K367" s="23" t="n">
        <v>1</v>
      </c>
      <c r="L367" s="23">
        <f>J367-K367</f>
        <v/>
      </c>
      <c r="M367" s="23" t="inlineStr">
        <is>
          <t>T-531/25-26</t>
        </is>
      </c>
      <c r="N367" s="32" t="n">
        <v>45833</v>
      </c>
      <c r="O367" s="62" t="n">
        <v>22368</v>
      </c>
      <c r="P367" s="23" t="inlineStr">
        <is>
          <t>BTL</t>
        </is>
      </c>
      <c r="Q367" s="23" t="inlineStr">
        <is>
          <t>PORTER</t>
        </is>
      </c>
      <c r="R367" s="23" t="inlineStr">
        <is>
          <t>PORTER</t>
        </is>
      </c>
      <c r="S367" s="63" t="n">
        <v>4</v>
      </c>
      <c r="T367" s="39" t="n"/>
      <c r="U367" s="23" t="inlineStr">
        <is>
          <t>BioLegend</t>
        </is>
      </c>
      <c r="V367" s="23">
        <f>VLOOKUP(P367,'Customer List'!B:C,2,)</f>
        <v/>
      </c>
      <c r="W367" s="40" t="n"/>
      <c r="X367" s="32">
        <f>IF(OR(R367 = "PRIYANKA MADAM", R367 = "DEEPAK", R367 = "PORTER"),N367,"")</f>
        <v/>
      </c>
      <c r="Y367" s="23">
        <f>IF(X367="", "", X367-N367)</f>
        <v/>
      </c>
      <c r="Z367" s="23">
        <f>IF(N367="", "", TEXT(N367, "dddd"))</f>
        <v/>
      </c>
      <c r="AA367" s="23">
        <f>IF(X367="", "", TEXT(X367, "dddd"))</f>
        <v/>
      </c>
      <c r="AB367" s="23">
        <f>VLOOKUP(U367,'Currency Sheet'!A:C,3,)</f>
        <v/>
      </c>
      <c r="AC367" s="44">
        <f>VLOOKUP(P367,'Customer List'!B:D,3,)</f>
        <v/>
      </c>
    </row>
    <row r="368">
      <c r="A368" s="23">
        <f>A367+1</f>
        <v/>
      </c>
      <c r="B368" s="23" t="inlineStr">
        <is>
          <t>EED116333</t>
        </is>
      </c>
      <c r="C368" s="32" t="n">
        <v>45821</v>
      </c>
      <c r="D368" s="32" t="n">
        <v>45831</v>
      </c>
      <c r="E368" s="51" t="n">
        <v>18</v>
      </c>
      <c r="F368" s="51">
        <f>IF(AB368="DOLLAR",E368*88,E368)</f>
        <v/>
      </c>
      <c r="G368" s="62">
        <f>F368*J368</f>
        <v/>
      </c>
      <c r="H368" s="23" t="n">
        <v>100705</v>
      </c>
      <c r="I368" s="23" t="inlineStr">
        <is>
          <t>FITC anti-mouse CD8a Antibody</t>
        </is>
      </c>
      <c r="J368" s="23" t="n">
        <v>1</v>
      </c>
      <c r="K368" s="23" t="n">
        <v>1</v>
      </c>
      <c r="L368" s="23">
        <f>J368-K368</f>
        <v/>
      </c>
      <c r="M368" s="23" t="inlineStr">
        <is>
          <t>T-533/25-26</t>
        </is>
      </c>
      <c r="N368" s="32" t="n">
        <v>45835</v>
      </c>
      <c r="O368" s="62" t="n">
        <v>2565</v>
      </c>
      <c r="P368" s="23" t="inlineStr">
        <is>
          <t>ICGEB</t>
        </is>
      </c>
      <c r="Q368" s="23" t="inlineStr">
        <is>
          <t>BY HAND</t>
        </is>
      </c>
      <c r="R368" s="23" t="inlineStr">
        <is>
          <t>PRIYANKA MADAM</t>
        </is>
      </c>
      <c r="S368" s="63" t="n">
        <v>4</v>
      </c>
      <c r="T368" s="39" t="n"/>
      <c r="U368" s="23" t="inlineStr">
        <is>
          <t>BioLegend</t>
        </is>
      </c>
      <c r="V368" s="23">
        <f>VLOOKUP(P368,'Customer List'!B:C,2,)</f>
        <v/>
      </c>
      <c r="W368" s="40" t="n"/>
      <c r="X368" s="32" t="n">
        <v>45835</v>
      </c>
      <c r="Y368" s="23">
        <f>IF(X368="", "", X368-N368)</f>
        <v/>
      </c>
      <c r="Z368" s="23">
        <f>IF(N368="", "", TEXT(N368, "dddd"))</f>
        <v/>
      </c>
      <c r="AA368" s="23">
        <f>IF(X368="", "", TEXT(X368, "dddd"))</f>
        <v/>
      </c>
      <c r="AB368" s="23">
        <f>VLOOKUP(U368,'Currency Sheet'!A:C,3,)</f>
        <v/>
      </c>
      <c r="AC368" s="44">
        <f>VLOOKUP(P368,'Customer List'!B:D,3,)</f>
        <v/>
      </c>
    </row>
    <row r="369">
      <c r="A369" s="23">
        <f>A368+1</f>
        <v/>
      </c>
      <c r="B369" s="23" t="inlineStr">
        <is>
          <t>EED116333</t>
        </is>
      </c>
      <c r="C369" s="32" t="n">
        <v>45821</v>
      </c>
      <c r="D369" s="32" t="n">
        <v>45831</v>
      </c>
      <c r="E369" s="51" t="n">
        <v>64.2</v>
      </c>
      <c r="F369" s="51">
        <f>IF(AB369="DOLLAR",E369*88,E369)</f>
        <v/>
      </c>
      <c r="G369" s="62">
        <f>F369*J369</f>
        <v/>
      </c>
      <c r="H369" s="23" t="n">
        <v>100708</v>
      </c>
      <c r="I369" s="23" t="inlineStr">
        <is>
          <t>PE anti-mouse CD8a Antibody</t>
        </is>
      </c>
      <c r="J369" s="23" t="n">
        <v>1</v>
      </c>
      <c r="K369" s="23" t="n">
        <v>1</v>
      </c>
      <c r="L369" s="23">
        <f>J369-K369</f>
        <v/>
      </c>
      <c r="M369" s="23" t="inlineStr">
        <is>
          <t>DC-111/25-26</t>
        </is>
      </c>
      <c r="N369" s="32" t="n">
        <v>45860</v>
      </c>
      <c r="O369" s="62" t="n">
        <v>0</v>
      </c>
      <c r="P369" s="23" t="inlineStr">
        <is>
          <t>IMTECH</t>
        </is>
      </c>
      <c r="Q369" s="23" t="inlineStr">
        <is>
          <t>D3002709684</t>
        </is>
      </c>
      <c r="R369" s="23" t="inlineStr">
        <is>
          <t>Delivered</t>
        </is>
      </c>
      <c r="S369" s="63" t="n">
        <v>4</v>
      </c>
      <c r="T369" s="39" t="inlineStr">
        <is>
          <t>FOC Dr. Pradeep Sain (DC DATE 31-7-25)</t>
        </is>
      </c>
      <c r="U369" s="23" t="inlineStr">
        <is>
          <t>BioLegend</t>
        </is>
      </c>
      <c r="V369" s="23">
        <f>VLOOKUP(P369,'Customer List'!B:C,2,)</f>
        <v/>
      </c>
      <c r="W369" s="40" t="n"/>
      <c r="X369" s="32" t="n">
        <v>45861</v>
      </c>
      <c r="Y369" s="23">
        <f>IF(X369="", "", X369-N369)</f>
        <v/>
      </c>
      <c r="Z369" s="23">
        <f>IF(N369="", "", TEXT(N369, "dddd"))</f>
        <v/>
      </c>
      <c r="AA369" s="23">
        <f>IF(X369="", "", TEXT(X369, "dddd"))</f>
        <v/>
      </c>
      <c r="AB369" s="23">
        <f>VLOOKUP(U369,'Currency Sheet'!A:C,3,)</f>
        <v/>
      </c>
      <c r="AC369" s="44">
        <f>VLOOKUP(P369,'Customer List'!B:D,3,)</f>
        <v/>
      </c>
    </row>
    <row r="370">
      <c r="A370" s="23">
        <f>A369+1</f>
        <v/>
      </c>
      <c r="B370" s="23" t="inlineStr">
        <is>
          <t>EED116333</t>
        </is>
      </c>
      <c r="C370" s="32" t="n">
        <v>45821</v>
      </c>
      <c r="D370" s="32" t="n">
        <v>45831</v>
      </c>
      <c r="E370" s="51" t="n">
        <v>43.2</v>
      </c>
      <c r="F370" s="51">
        <f>IF(AB370="DOLLAR",E370*88,E370)</f>
        <v/>
      </c>
      <c r="G370" s="62">
        <f>F370*J370</f>
        <v/>
      </c>
      <c r="H370" s="23" t="n">
        <v>100723</v>
      </c>
      <c r="I370" s="23" t="inlineStr">
        <is>
          <t>Alexa Fluor® 488 anti-mouse CD8a Antibody</t>
        </is>
      </c>
      <c r="J370" s="23" t="n">
        <v>1</v>
      </c>
      <c r="K370" s="23" t="n">
        <v>1</v>
      </c>
      <c r="L370" s="23">
        <f>J370-K370</f>
        <v/>
      </c>
      <c r="M370" s="23" t="inlineStr">
        <is>
          <t>T-531/25-26</t>
        </is>
      </c>
      <c r="N370" s="32" t="n">
        <v>45833</v>
      </c>
      <c r="O370" s="62" t="n">
        <v>6912</v>
      </c>
      <c r="P370" s="23" t="inlineStr">
        <is>
          <t>BTL</t>
        </is>
      </c>
      <c r="Q370" s="23" t="inlineStr">
        <is>
          <t>PORTER</t>
        </is>
      </c>
      <c r="R370" s="23" t="inlineStr">
        <is>
          <t>PORTER</t>
        </is>
      </c>
      <c r="S370" s="63" t="n">
        <v>4</v>
      </c>
      <c r="T370" s="39" t="n"/>
      <c r="U370" s="23" t="inlineStr">
        <is>
          <t>BioLegend</t>
        </is>
      </c>
      <c r="V370" s="23">
        <f>VLOOKUP(P370,'Customer List'!B:C,2,)</f>
        <v/>
      </c>
      <c r="W370" s="40" t="n"/>
      <c r="X370" s="32">
        <f>IF(OR(R370 = "PRIYANKA MADAM", R370 = "DEEPAK", R370 = "PORTER"),N370,"")</f>
        <v/>
      </c>
      <c r="Y370" s="23">
        <f>IF(X370="", "", X370-N370)</f>
        <v/>
      </c>
      <c r="Z370" s="23">
        <f>IF(N370="", "", TEXT(N370, "dddd"))</f>
        <v/>
      </c>
      <c r="AA370" s="23">
        <f>IF(X370="", "", TEXT(X370, "dddd"))</f>
        <v/>
      </c>
      <c r="AB370" s="23">
        <f>VLOOKUP(U370,'Currency Sheet'!A:C,3,)</f>
        <v/>
      </c>
      <c r="AC370" s="44">
        <f>VLOOKUP(P370,'Customer List'!B:D,3,)</f>
        <v/>
      </c>
    </row>
    <row r="371">
      <c r="A371" s="23">
        <f>A370+1</f>
        <v/>
      </c>
      <c r="B371" s="23" t="inlineStr">
        <is>
          <t>EED116333</t>
        </is>
      </c>
      <c r="C371" s="32" t="n">
        <v>45821</v>
      </c>
      <c r="D371" s="32" t="n">
        <v>45831</v>
      </c>
      <c r="E371" s="51" t="n">
        <v>204.75</v>
      </c>
      <c r="F371" s="51">
        <f>IF(AB371="DOLLAR",E371*88,E371)</f>
        <v/>
      </c>
      <c r="G371" s="62">
        <f>F371*J371</f>
        <v/>
      </c>
      <c r="H371" s="23" t="n">
        <v>100744</v>
      </c>
      <c r="I371" s="23" t="inlineStr">
        <is>
          <t>Brilliant Violet 605™ anti-mouse CD8a Antibody</t>
        </is>
      </c>
      <c r="J371" s="23" t="n">
        <v>1</v>
      </c>
      <c r="K371" s="23" t="n">
        <v>1</v>
      </c>
      <c r="L371" s="23">
        <f>J371-K371</f>
        <v/>
      </c>
      <c r="M371" s="23" t="inlineStr">
        <is>
          <t>T-572/25-26</t>
        </is>
      </c>
      <c r="N371" s="32" t="n">
        <v>45836</v>
      </c>
      <c r="O371" s="62" t="n">
        <v>31736.25</v>
      </c>
      <c r="P371" s="23" t="inlineStr">
        <is>
          <t>IIT-Ropar</t>
        </is>
      </c>
      <c r="Q371" s="23" t="inlineStr">
        <is>
          <t>PORTER</t>
        </is>
      </c>
      <c r="R371" s="23" t="inlineStr">
        <is>
          <t>PORTER</t>
        </is>
      </c>
      <c r="S371" s="63" t="n">
        <v>4</v>
      </c>
      <c r="T371" s="39" t="inlineStr">
        <is>
          <t>By porter Received in Delhi</t>
        </is>
      </c>
      <c r="U371" s="23" t="inlineStr">
        <is>
          <t>BioLegend</t>
        </is>
      </c>
      <c r="V371" s="23">
        <f>VLOOKUP(P371,'Customer List'!B:C,2,)</f>
        <v/>
      </c>
      <c r="W371" s="40" t="n"/>
      <c r="X371" s="32">
        <f>IF(OR(R371 = "PRIYANKA MADAM", R371 = "DEEPAK", R371 = "PORTER"),N371,"")</f>
        <v/>
      </c>
      <c r="Y371" s="23">
        <f>IF(X371="", "", X371-N371)</f>
        <v/>
      </c>
      <c r="Z371" s="23">
        <f>IF(N371="", "", TEXT(N371, "dddd"))</f>
        <v/>
      </c>
      <c r="AA371" s="23">
        <f>IF(X371="", "", TEXT(X371, "dddd"))</f>
        <v/>
      </c>
      <c r="AB371" s="23">
        <f>VLOOKUP(U371,'Currency Sheet'!A:C,3,)</f>
        <v/>
      </c>
      <c r="AC371" s="44">
        <f>VLOOKUP(P371,'Customer List'!B:D,3,)</f>
        <v/>
      </c>
    </row>
    <row r="372">
      <c r="A372" s="23">
        <f>A371+1</f>
        <v/>
      </c>
      <c r="B372" s="23" t="inlineStr">
        <is>
          <t>EED116333</t>
        </is>
      </c>
      <c r="C372" s="32" t="n">
        <v>45821</v>
      </c>
      <c r="D372" s="32" t="n">
        <v>45831</v>
      </c>
      <c r="E372" s="51" t="n">
        <v>189</v>
      </c>
      <c r="F372" s="51">
        <f>IF(AB372="DOLLAR",E372*88,E372)</f>
        <v/>
      </c>
      <c r="G372" s="62">
        <f>F372*J372</f>
        <v/>
      </c>
      <c r="H372" s="23" t="n">
        <v>100753</v>
      </c>
      <c r="I372" s="23" t="inlineStr">
        <is>
          <t>Brilliant Violet 421™ anti-mouse CD8a Antibody</t>
        </is>
      </c>
      <c r="J372" s="23" t="n">
        <v>1</v>
      </c>
      <c r="K372" s="23" t="n">
        <v>1</v>
      </c>
      <c r="L372" s="23">
        <f>J372-K372</f>
        <v/>
      </c>
      <c r="M372" s="23" t="inlineStr">
        <is>
          <t>T-589/25-26</t>
        </is>
      </c>
      <c r="N372" s="32" t="n">
        <v>45838</v>
      </c>
      <c r="O372" s="62" t="n">
        <v>22743</v>
      </c>
      <c r="P372" s="23" t="inlineStr">
        <is>
          <t>THSTI</t>
        </is>
      </c>
      <c r="Q372" s="23" t="inlineStr">
        <is>
          <t>BY HAND</t>
        </is>
      </c>
      <c r="R372" s="23" t="inlineStr">
        <is>
          <t>PRIYANKA MADAM</t>
        </is>
      </c>
      <c r="S372" s="63" t="n">
        <v>4</v>
      </c>
      <c r="T372" s="39" t="inlineStr">
        <is>
          <t>One Item Back Order</t>
        </is>
      </c>
      <c r="U372" s="23" t="inlineStr">
        <is>
          <t>BioLegend</t>
        </is>
      </c>
      <c r="V372" s="23">
        <f>VLOOKUP(P372,'Customer List'!B:C,2,)</f>
        <v/>
      </c>
      <c r="W372" s="40" t="n"/>
      <c r="X372" s="32" t="n">
        <v>45838</v>
      </c>
      <c r="Y372" s="23">
        <f>IF(X372="", "", X372-N372)</f>
        <v/>
      </c>
      <c r="Z372" s="23">
        <f>IF(N372="", "", TEXT(N372, "dddd"))</f>
        <v/>
      </c>
      <c r="AA372" s="23">
        <f>IF(X372="", "", TEXT(X372, "dddd"))</f>
        <v/>
      </c>
      <c r="AB372" s="23">
        <f>VLOOKUP(U372,'Currency Sheet'!A:C,3,)</f>
        <v/>
      </c>
      <c r="AC372" s="44">
        <f>VLOOKUP(P372,'Customer List'!B:D,3,)</f>
        <v/>
      </c>
    </row>
    <row r="373">
      <c r="A373" s="23">
        <f>A372+1</f>
        <v/>
      </c>
      <c r="B373" s="23" t="inlineStr">
        <is>
          <t>EED116333</t>
        </is>
      </c>
      <c r="C373" s="32" t="n">
        <v>45821</v>
      </c>
      <c r="D373" s="32" t="n">
        <v>45831</v>
      </c>
      <c r="E373" s="51" t="n">
        <v>19.8</v>
      </c>
      <c r="F373" s="51">
        <f>IF(AB373="DOLLAR",E373*88,E373)</f>
        <v/>
      </c>
      <c r="G373" s="62">
        <f>F373*J373</f>
        <v/>
      </c>
      <c r="H373" s="23" t="n">
        <v>101211</v>
      </c>
      <c r="I373" s="23" t="inlineStr">
        <is>
          <t>APC anti-mouse/human CD11b Antibody</t>
        </is>
      </c>
      <c r="J373" s="23" t="n">
        <v>1</v>
      </c>
      <c r="K373" s="23" t="n">
        <v>1</v>
      </c>
      <c r="L373" s="23">
        <f>J373-K373</f>
        <v/>
      </c>
      <c r="M373" s="23" t="inlineStr">
        <is>
          <t>T-533/25-26</t>
        </is>
      </c>
      <c r="N373" s="32" t="n">
        <v>45835</v>
      </c>
      <c r="O373" s="62" t="n">
        <v>2821.5</v>
      </c>
      <c r="P373" s="23" t="inlineStr">
        <is>
          <t>ICGEB</t>
        </is>
      </c>
      <c r="Q373" s="23" t="inlineStr">
        <is>
          <t>BY HAND</t>
        </is>
      </c>
      <c r="R373" s="23" t="inlineStr">
        <is>
          <t>PRIYANKA MADAM</t>
        </is>
      </c>
      <c r="S373" s="63" t="n">
        <v>4</v>
      </c>
      <c r="T373" s="39" t="n"/>
      <c r="U373" s="23" t="inlineStr">
        <is>
          <t>BioLegend</t>
        </is>
      </c>
      <c r="V373" s="23">
        <f>VLOOKUP(P373,'Customer List'!B:C,2,)</f>
        <v/>
      </c>
      <c r="W373" s="40" t="n"/>
      <c r="X373" s="32" t="n">
        <v>45835</v>
      </c>
      <c r="Y373" s="23">
        <f>IF(X373="", "", X373-N373)</f>
        <v/>
      </c>
      <c r="Z373" s="23">
        <f>IF(N373="", "", TEXT(N373, "dddd"))</f>
        <v/>
      </c>
      <c r="AA373" s="23">
        <f>IF(X373="", "", TEXT(X373, "dddd"))</f>
        <v/>
      </c>
      <c r="AB373" s="23">
        <f>VLOOKUP(U373,'Currency Sheet'!A:C,3,)</f>
        <v/>
      </c>
      <c r="AC373" s="44">
        <f>VLOOKUP(P373,'Customer List'!B:D,3,)</f>
        <v/>
      </c>
    </row>
    <row r="374">
      <c r="A374" s="23">
        <f>A373+1</f>
        <v/>
      </c>
      <c r="B374" s="23" t="inlineStr">
        <is>
          <t>EED116333</t>
        </is>
      </c>
      <c r="C374" s="32" t="n">
        <v>45821</v>
      </c>
      <c r="D374" s="32" t="n">
        <v>45831</v>
      </c>
      <c r="E374" s="51" t="n">
        <v>172.8</v>
      </c>
      <c r="F374" s="51">
        <f>IF(AB374="DOLLAR",E374*88,E374)</f>
        <v/>
      </c>
      <c r="G374" s="62">
        <f>F374*J374</f>
        <v/>
      </c>
      <c r="H374" s="23" t="n">
        <v>101230</v>
      </c>
      <c r="I374" s="23" t="inlineStr">
        <is>
          <t>PerCP anti-mouse/human CD11b Antibody</t>
        </is>
      </c>
      <c r="J374" s="23" t="n">
        <v>2</v>
      </c>
      <c r="K374" s="23" t="n">
        <v>2</v>
      </c>
      <c r="L374" s="23">
        <f>J374-K374</f>
        <v/>
      </c>
      <c r="M374" s="23" t="inlineStr">
        <is>
          <t>T-507/25-26</t>
        </is>
      </c>
      <c r="N374" s="32" t="n">
        <v>45832</v>
      </c>
      <c r="O374" s="62" t="n">
        <v>49222.08</v>
      </c>
      <c r="P374" s="23" t="inlineStr">
        <is>
          <t>ACTREC</t>
        </is>
      </c>
      <c r="Q374" s="23" t="n">
        <v>58152374722</v>
      </c>
      <c r="R374" s="23" t="inlineStr">
        <is>
          <t>Delivered</t>
        </is>
      </c>
      <c r="S374" s="63" t="n">
        <v>4</v>
      </c>
      <c r="T374" s="39" t="n"/>
      <c r="U374" s="23" t="inlineStr">
        <is>
          <t>BioLegend</t>
        </is>
      </c>
      <c r="V374" s="23">
        <f>VLOOKUP(P374,'Customer List'!B:C,2,)</f>
        <v/>
      </c>
      <c r="W374" s="40" t="n"/>
      <c r="X374" s="32" t="n">
        <v>45833</v>
      </c>
      <c r="Y374" s="23">
        <f>IF(X374="", "", X374-N374)</f>
        <v/>
      </c>
      <c r="Z374" s="23">
        <f>IF(N374="", "", TEXT(N374, "dddd"))</f>
        <v/>
      </c>
      <c r="AA374" s="23">
        <f>IF(X374="", "", TEXT(X374, "dddd"))</f>
        <v/>
      </c>
      <c r="AB374" s="23">
        <f>VLOOKUP(U374,'Currency Sheet'!A:C,3,)</f>
        <v/>
      </c>
      <c r="AC374" s="44">
        <f>VLOOKUP(P374,'Customer List'!B:D,3,)</f>
        <v/>
      </c>
    </row>
    <row r="375">
      <c r="A375" s="23">
        <f>A374+1</f>
        <v/>
      </c>
      <c r="B375" s="23" t="inlineStr">
        <is>
          <t>EED116333</t>
        </is>
      </c>
      <c r="C375" s="32" t="n">
        <v>45821</v>
      </c>
      <c r="D375" s="32" t="n">
        <v>45831</v>
      </c>
      <c r="E375" s="51" t="n">
        <v>182.4</v>
      </c>
      <c r="F375" s="51">
        <f>IF(AB375="DOLLAR",E375*88,E375)</f>
        <v/>
      </c>
      <c r="G375" s="62">
        <f>F375*J375</f>
        <v/>
      </c>
      <c r="H375" s="23" t="n">
        <v>101256</v>
      </c>
      <c r="I375" s="23" t="inlineStr">
        <is>
          <t>PE/Dazzle™ 594 anti-mouse/human CD11b Antibody</t>
        </is>
      </c>
      <c r="J375" s="23" t="n">
        <v>1</v>
      </c>
      <c r="K375" s="23" t="n">
        <v>1</v>
      </c>
      <c r="L375" s="23">
        <f>J375-K375</f>
        <v/>
      </c>
      <c r="M375" s="23" t="inlineStr">
        <is>
          <t>T-589/25-26</t>
        </is>
      </c>
      <c r="N375" s="32" t="n">
        <v>45838</v>
      </c>
      <c r="O375" s="62" t="n">
        <v>27436</v>
      </c>
      <c r="P375" s="23" t="inlineStr">
        <is>
          <t>THSTI</t>
        </is>
      </c>
      <c r="Q375" s="23" t="inlineStr">
        <is>
          <t>BY HAND</t>
        </is>
      </c>
      <c r="R375" s="23" t="inlineStr">
        <is>
          <t>PRIYANKA MADAM</t>
        </is>
      </c>
      <c r="S375" s="63" t="n">
        <v>4</v>
      </c>
      <c r="T375" s="39" t="inlineStr">
        <is>
          <t>One Item Back Order</t>
        </is>
      </c>
      <c r="U375" s="23" t="inlineStr">
        <is>
          <t>BioLegend</t>
        </is>
      </c>
      <c r="V375" s="23">
        <f>VLOOKUP(P375,'Customer List'!B:C,2,)</f>
        <v/>
      </c>
      <c r="W375" s="40" t="n"/>
      <c r="X375" s="32" t="n">
        <v>45838</v>
      </c>
      <c r="Y375" s="23">
        <f>IF(X375="", "", X375-N375)</f>
        <v/>
      </c>
      <c r="Z375" s="23">
        <f>IF(N375="", "", TEXT(N375, "dddd"))</f>
        <v/>
      </c>
      <c r="AA375" s="23">
        <f>IF(X375="", "", TEXT(X375, "dddd"))</f>
        <v/>
      </c>
      <c r="AB375" s="23">
        <f>VLOOKUP(U375,'Currency Sheet'!A:C,3,)</f>
        <v/>
      </c>
      <c r="AC375" s="44">
        <f>VLOOKUP(P375,'Customer List'!B:D,3,)</f>
        <v/>
      </c>
    </row>
    <row r="376">
      <c r="A376" s="23">
        <f>A375+1</f>
        <v/>
      </c>
      <c r="B376" s="23" t="inlineStr">
        <is>
          <t>EED116333</t>
        </is>
      </c>
      <c r="C376" s="32" t="n">
        <v>45821</v>
      </c>
      <c r="D376" s="32" t="n">
        <v>45831</v>
      </c>
      <c r="E376" s="51" t="n">
        <v>42.6</v>
      </c>
      <c r="F376" s="51">
        <f>IF(AB376="DOLLAR",E376*88,E376)</f>
        <v/>
      </c>
      <c r="G376" s="62">
        <f>F376*J376</f>
        <v/>
      </c>
      <c r="H376" s="23" t="n">
        <v>102005</v>
      </c>
      <c r="I376" s="23" t="inlineStr">
        <is>
          <t>FITC anti-mouse CD25 Antibody</t>
        </is>
      </c>
      <c r="J376" s="23" t="n">
        <v>6</v>
      </c>
      <c r="K376" s="23" t="n">
        <v>6</v>
      </c>
      <c r="L376" s="23">
        <f>J376-K376</f>
        <v/>
      </c>
      <c r="M376" s="23" t="inlineStr">
        <is>
          <t>T-510/25-26</t>
        </is>
      </c>
      <c r="N376" s="32" t="n">
        <v>45832</v>
      </c>
      <c r="O376" s="62" t="n">
        <v>39618</v>
      </c>
      <c r="P376" s="23" t="inlineStr">
        <is>
          <t>Aurigine Service</t>
        </is>
      </c>
      <c r="Q376" s="23" t="n">
        <v>58152373274</v>
      </c>
      <c r="R376" s="23" t="inlineStr">
        <is>
          <t>Delivered</t>
        </is>
      </c>
      <c r="S376" s="63" t="n">
        <v>4</v>
      </c>
      <c r="T376" s="39" t="n"/>
      <c r="U376" s="23" t="inlineStr">
        <is>
          <t>BioLegend</t>
        </is>
      </c>
      <c r="V376" s="23">
        <f>VLOOKUP(P376,'Customer List'!B:C,2,)</f>
        <v/>
      </c>
      <c r="W376" s="40" t="n"/>
      <c r="X376" s="32" t="n">
        <v>45833</v>
      </c>
      <c r="Y376" s="23">
        <f>IF(X376="", "", X376-N376)</f>
        <v/>
      </c>
      <c r="Z376" s="23">
        <f>IF(N376="", "", TEXT(N376, "dddd"))</f>
        <v/>
      </c>
      <c r="AA376" s="23">
        <f>IF(X376="", "", TEXT(X376, "dddd"))</f>
        <v/>
      </c>
      <c r="AB376" s="23">
        <f>VLOOKUP(U376,'Currency Sheet'!A:C,3,)</f>
        <v/>
      </c>
      <c r="AC376" s="44">
        <f>VLOOKUP(P376,'Customer List'!B:D,3,)</f>
        <v/>
      </c>
    </row>
    <row r="377">
      <c r="A377" s="23">
        <f>A376+1</f>
        <v/>
      </c>
      <c r="B377" s="23" t="inlineStr">
        <is>
          <t>EED116333</t>
        </is>
      </c>
      <c r="C377" s="32" t="n">
        <v>45821</v>
      </c>
      <c r="D377" s="32" t="n">
        <v>45831</v>
      </c>
      <c r="E377" s="51" t="n">
        <v>52.2</v>
      </c>
      <c r="F377" s="51">
        <f>IF(AB377="DOLLAR",E377*88,E377)</f>
        <v/>
      </c>
      <c r="G377" s="62">
        <f>F377*J377</f>
        <v/>
      </c>
      <c r="H377" s="23" t="n">
        <v>102015</v>
      </c>
      <c r="I377" s="23" t="inlineStr">
        <is>
          <t>PE/Cyanine7 anti-mouse CD25 Antibody</t>
        </is>
      </c>
      <c r="J377" s="23" t="n">
        <v>1</v>
      </c>
      <c r="K377" s="23" t="n">
        <v>1</v>
      </c>
      <c r="L377" s="23">
        <f>J377-K377</f>
        <v/>
      </c>
      <c r="M377" s="23" t="inlineStr">
        <is>
          <t>T-749/25-26</t>
        </is>
      </c>
      <c r="N377" s="32" t="n">
        <v>45860</v>
      </c>
      <c r="O377" s="62" t="n">
        <v>9439.5</v>
      </c>
      <c r="P377" s="23" t="inlineStr">
        <is>
          <t>IMTECH</t>
        </is>
      </c>
      <c r="Q377" s="23" t="inlineStr">
        <is>
          <t>D3002709684</t>
        </is>
      </c>
      <c r="R377" s="23" t="inlineStr">
        <is>
          <t>Delivered</t>
        </is>
      </c>
      <c r="S377" s="63" t="n">
        <v>4</v>
      </c>
      <c r="T377" s="39" t="inlineStr">
        <is>
          <t>PO Awaited</t>
        </is>
      </c>
      <c r="U377" s="23" t="inlineStr">
        <is>
          <t>BioLegend</t>
        </is>
      </c>
      <c r="V377" s="23">
        <f>VLOOKUP(P377,'Customer List'!B:C,2,)</f>
        <v/>
      </c>
      <c r="W377" s="40" t="n"/>
      <c r="X377" s="32" t="n">
        <v>45861</v>
      </c>
      <c r="Y377" s="23">
        <f>IF(X377="", "", X377-N377)</f>
        <v/>
      </c>
      <c r="Z377" s="23">
        <f>IF(N377="", "", TEXT(N377, "dddd"))</f>
        <v/>
      </c>
      <c r="AA377" s="23">
        <f>IF(X377="", "", TEXT(X377, "dddd"))</f>
        <v/>
      </c>
      <c r="AB377" s="23">
        <f>VLOOKUP(U377,'Currency Sheet'!A:C,3,)</f>
        <v/>
      </c>
      <c r="AC377" s="44">
        <f>VLOOKUP(P377,'Customer List'!B:D,3,)</f>
        <v/>
      </c>
    </row>
    <row r="378">
      <c r="A378" s="23">
        <f>A377+1</f>
        <v/>
      </c>
      <c r="B378" s="23" t="inlineStr">
        <is>
          <t>EED116333</t>
        </is>
      </c>
      <c r="C378" s="32" t="n">
        <v>45821</v>
      </c>
      <c r="D378" s="32" t="n">
        <v>45831</v>
      </c>
      <c r="E378" s="51" t="n">
        <v>60.6</v>
      </c>
      <c r="F378" s="51">
        <f>IF(AB378="DOLLAR",E378*88,E378)</f>
        <v/>
      </c>
      <c r="G378" s="62">
        <f>F378*J378</f>
        <v/>
      </c>
      <c r="H378" s="23" t="n">
        <v>102205</v>
      </c>
      <c r="I378" s="23" t="inlineStr">
        <is>
          <t>FITC anti-mouse/rat CD29 Antibody</t>
        </is>
      </c>
      <c r="J378" s="23" t="n">
        <v>1</v>
      </c>
      <c r="K378" s="23" t="n">
        <v>1</v>
      </c>
      <c r="L378" s="23">
        <f>J378-K378</f>
        <v/>
      </c>
      <c r="M378" s="23" t="inlineStr">
        <is>
          <t>T-595/25-26</t>
        </is>
      </c>
      <c r="N378" s="32" t="n">
        <v>45840</v>
      </c>
      <c r="O378" s="62" t="n">
        <v>6608.27</v>
      </c>
      <c r="P378" s="23" t="inlineStr">
        <is>
          <t>SEEMA</t>
        </is>
      </c>
      <c r="Q378" s="23" t="n">
        <v>58152715250</v>
      </c>
      <c r="R378" s="23" t="inlineStr">
        <is>
          <t>Delivered</t>
        </is>
      </c>
      <c r="S378" s="63" t="n">
        <v>4</v>
      </c>
      <c r="T378" s="39" t="inlineStr">
        <is>
          <t>Dispatch To Mr. Ashish Ranjan</t>
        </is>
      </c>
      <c r="U378" s="23" t="inlineStr">
        <is>
          <t>BioLegend</t>
        </is>
      </c>
      <c r="V378" s="23">
        <f>VLOOKUP(P378,'Customer List'!B:C,2,)</f>
        <v/>
      </c>
      <c r="W378" s="40" t="n"/>
      <c r="X378" s="32" t="n">
        <v>45843</v>
      </c>
      <c r="Y378" s="23">
        <f>IF(X378="", "", X378-N378)</f>
        <v/>
      </c>
      <c r="Z378" s="23">
        <f>IF(N378="", "", TEXT(N378, "dddd"))</f>
        <v/>
      </c>
      <c r="AA378" s="23">
        <f>IF(X378="", "", TEXT(X378, "dddd"))</f>
        <v/>
      </c>
      <c r="AB378" s="23">
        <f>VLOOKUP(U378,'Currency Sheet'!A:C,3,)</f>
        <v/>
      </c>
      <c r="AC378" s="44">
        <f>VLOOKUP(P378,'Customer List'!B:D,3,)</f>
        <v/>
      </c>
    </row>
    <row r="379">
      <c r="A379" s="23">
        <f>A378+1</f>
        <v/>
      </c>
      <c r="B379" s="23" t="inlineStr">
        <is>
          <t>EED116333</t>
        </is>
      </c>
      <c r="C379" s="32" t="n">
        <v>45821</v>
      </c>
      <c r="D379" s="32" t="n">
        <v>45831</v>
      </c>
      <c r="E379" s="51" t="n">
        <v>33.6</v>
      </c>
      <c r="F379" s="51">
        <f>IF(AB379="DOLLAR",E379*88,E379)</f>
        <v/>
      </c>
      <c r="G379" s="62">
        <f>F379*J379</f>
        <v/>
      </c>
      <c r="H379" s="23" t="n">
        <v>103007</v>
      </c>
      <c r="I379" s="23" t="inlineStr">
        <is>
          <t>PE anti-mouse/human CD44 Antibody</t>
        </is>
      </c>
      <c r="J379" s="23" t="n">
        <v>1</v>
      </c>
      <c r="K379" s="23" t="n">
        <v>1</v>
      </c>
      <c r="L379" s="23">
        <f>J379-K379</f>
        <v/>
      </c>
      <c r="M379" s="23" t="inlineStr">
        <is>
          <t>T-533/25-26</t>
        </is>
      </c>
      <c r="N379" s="32" t="n">
        <v>45835</v>
      </c>
      <c r="O379" s="62" t="n">
        <v>4788</v>
      </c>
      <c r="P379" s="23" t="inlineStr">
        <is>
          <t>ICGEB</t>
        </is>
      </c>
      <c r="Q379" s="23" t="inlineStr">
        <is>
          <t>BY HAND</t>
        </is>
      </c>
      <c r="R379" s="23" t="inlineStr">
        <is>
          <t>PRIYANKA MADAM</t>
        </is>
      </c>
      <c r="S379" s="63" t="n">
        <v>4</v>
      </c>
      <c r="T379" s="39" t="n"/>
      <c r="U379" s="23" t="inlineStr">
        <is>
          <t>BioLegend</t>
        </is>
      </c>
      <c r="V379" s="23">
        <f>VLOOKUP(P379,'Customer List'!B:C,2,)</f>
        <v/>
      </c>
      <c r="W379" s="40" t="n"/>
      <c r="X379" s="32" t="n">
        <v>45835</v>
      </c>
      <c r="Y379" s="23">
        <f>IF(X379="", "", X379-N379)</f>
        <v/>
      </c>
      <c r="Z379" s="23">
        <f>IF(N379="", "", TEXT(N379, "dddd"))</f>
        <v/>
      </c>
      <c r="AA379" s="23">
        <f>IF(X379="", "", TEXT(X379, "dddd"))</f>
        <v/>
      </c>
      <c r="AB379" s="23">
        <f>VLOOKUP(U379,'Currency Sheet'!A:C,3,)</f>
        <v/>
      </c>
      <c r="AC379" s="44">
        <f>VLOOKUP(P379,'Customer List'!B:D,3,)</f>
        <v/>
      </c>
    </row>
    <row r="380">
      <c r="A380" s="23">
        <f>A379+1</f>
        <v/>
      </c>
      <c r="B380" s="23" t="inlineStr">
        <is>
          <t>EED116333</t>
        </is>
      </c>
      <c r="C380" s="32" t="n">
        <v>45821</v>
      </c>
      <c r="D380" s="32" t="n">
        <v>45831</v>
      </c>
      <c r="E380" s="51" t="n">
        <v>60.6</v>
      </c>
      <c r="F380" s="51">
        <f>IF(AB380="DOLLAR",E380*88,E380)</f>
        <v/>
      </c>
      <c r="G380" s="62">
        <f>F380*J380</f>
        <v/>
      </c>
      <c r="H380" s="23" t="n">
        <v>103017</v>
      </c>
      <c r="I380" s="23" t="inlineStr">
        <is>
          <t>Alexa Fluor® 647 anti-mouse/human CD44 Antibody</t>
        </is>
      </c>
      <c r="J380" s="23" t="n">
        <v>2</v>
      </c>
      <c r="K380" s="23" t="n">
        <v>2</v>
      </c>
      <c r="L380" s="23">
        <f>J380-K380</f>
        <v/>
      </c>
      <c r="M380" s="23" t="inlineStr">
        <is>
          <t>T-512/25-26</t>
        </is>
      </c>
      <c r="N380" s="32" t="n">
        <v>45832</v>
      </c>
      <c r="O380" s="62" t="n">
        <v>18786</v>
      </c>
      <c r="P380" s="23" t="inlineStr">
        <is>
          <t>Aurigine Service</t>
        </is>
      </c>
      <c r="Q380" s="23" t="n">
        <v>58152373274</v>
      </c>
      <c r="R380" s="23" t="inlineStr">
        <is>
          <t>Delivered</t>
        </is>
      </c>
      <c r="S380" s="63" t="n">
        <v>4</v>
      </c>
      <c r="T380" s="39" t="n"/>
      <c r="U380" s="23" t="inlineStr">
        <is>
          <t>BioLegend</t>
        </is>
      </c>
      <c r="V380" s="23">
        <f>VLOOKUP(P380,'Customer List'!B:C,2,)</f>
        <v/>
      </c>
      <c r="W380" s="40" t="n"/>
      <c r="X380" s="32" t="n">
        <v>45833</v>
      </c>
      <c r="Y380" s="23">
        <f>IF(X380="", "", X380-N380)</f>
        <v/>
      </c>
      <c r="Z380" s="23">
        <f>IF(N380="", "", TEXT(N380, "dddd"))</f>
        <v/>
      </c>
      <c r="AA380" s="23">
        <f>IF(X380="", "", TEXT(X380, "dddd"))</f>
        <v/>
      </c>
      <c r="AB380" s="23">
        <f>VLOOKUP(U380,'Currency Sheet'!A:C,3,)</f>
        <v/>
      </c>
      <c r="AC380" s="44">
        <f>VLOOKUP(P380,'Customer List'!B:D,3,)</f>
        <v/>
      </c>
    </row>
    <row r="381">
      <c r="A381" s="23">
        <f>A380+1</f>
        <v/>
      </c>
      <c r="B381" s="23" t="inlineStr">
        <is>
          <t>EED116333</t>
        </is>
      </c>
      <c r="C381" s="32" t="n">
        <v>45821</v>
      </c>
      <c r="D381" s="32" t="n">
        <v>45831</v>
      </c>
      <c r="E381" s="51" t="n">
        <v>26.4</v>
      </c>
      <c r="F381" s="51">
        <f>IF(AB381="DOLLAR",E381*88,E381)</f>
        <v/>
      </c>
      <c r="G381" s="62">
        <f>F381*J381</f>
        <v/>
      </c>
      <c r="H381" s="23" t="n">
        <v>103023</v>
      </c>
      <c r="I381" s="23" t="inlineStr">
        <is>
          <t>PE anti-mouse/human CD44 Antibody</t>
        </is>
      </c>
      <c r="J381" s="23" t="n">
        <v>1</v>
      </c>
      <c r="K381" s="23" t="n">
        <v>1</v>
      </c>
      <c r="L381" s="23">
        <f>J381-K381</f>
        <v/>
      </c>
      <c r="M381" s="23" t="inlineStr">
        <is>
          <t>T-749/25-26</t>
        </is>
      </c>
      <c r="N381" s="32" t="n">
        <v>45860</v>
      </c>
      <c r="O381" s="62" t="n">
        <v>4774</v>
      </c>
      <c r="P381" s="23" t="inlineStr">
        <is>
          <t>IMTECH</t>
        </is>
      </c>
      <c r="Q381" s="23" t="inlineStr">
        <is>
          <t>D3002709684</t>
        </is>
      </c>
      <c r="R381" s="23" t="inlineStr">
        <is>
          <t>Delivered</t>
        </is>
      </c>
      <c r="S381" s="63" t="n">
        <v>4</v>
      </c>
      <c r="T381" s="39" t="inlineStr">
        <is>
          <t>PO Awaited</t>
        </is>
      </c>
      <c r="U381" s="23" t="inlineStr">
        <is>
          <t>BioLegend</t>
        </is>
      </c>
      <c r="V381" s="23">
        <f>VLOOKUP(P381,'Customer List'!B:C,2,)</f>
        <v/>
      </c>
      <c r="W381" s="40" t="n"/>
      <c r="X381" s="32" t="n">
        <v>45861</v>
      </c>
      <c r="Y381" s="23">
        <f>IF(X381="", "", X381-N381)</f>
        <v/>
      </c>
      <c r="Z381" s="23">
        <f>IF(N381="", "", TEXT(N381, "dddd"))</f>
        <v/>
      </c>
      <c r="AA381" s="23">
        <f>IF(X381="", "", TEXT(X381, "dddd"))</f>
        <v/>
      </c>
      <c r="AB381" s="23">
        <f>VLOOKUP(U381,'Currency Sheet'!A:C,3,)</f>
        <v/>
      </c>
      <c r="AC381" s="44">
        <f>VLOOKUP(P381,'Customer List'!B:D,3,)</f>
        <v/>
      </c>
    </row>
    <row r="382">
      <c r="A382" s="23">
        <f>A381+1</f>
        <v/>
      </c>
      <c r="B382" s="23" t="inlineStr">
        <is>
          <t>EED116333</t>
        </is>
      </c>
      <c r="C382" s="32" t="n">
        <v>45821</v>
      </c>
      <c r="D382" s="32" t="n">
        <v>45831</v>
      </c>
      <c r="E382" s="51" t="n">
        <v>159</v>
      </c>
      <c r="F382" s="51">
        <f>IF(AB382="DOLLAR",E382*88,E382)</f>
        <v/>
      </c>
      <c r="G382" s="62">
        <f>F382*J382</f>
        <v/>
      </c>
      <c r="H382" s="23" t="n">
        <v>103032</v>
      </c>
      <c r="I382" s="23" t="inlineStr">
        <is>
          <t>PerCP/Cyanine5.5 anti-mouse/human CD44 Antibody</t>
        </is>
      </c>
      <c r="J382" s="23" t="n">
        <v>1</v>
      </c>
      <c r="K382" s="23" t="n">
        <v>1</v>
      </c>
      <c r="L382" s="23">
        <f>J382-K382</f>
        <v/>
      </c>
      <c r="M382" s="23" t="inlineStr">
        <is>
          <t>T-572/25-26</t>
        </is>
      </c>
      <c r="N382" s="32" t="n">
        <v>45836</v>
      </c>
      <c r="O382" s="62" t="n">
        <v>28752.5</v>
      </c>
      <c r="P382" s="23" t="inlineStr">
        <is>
          <t>IIT-Ropar</t>
        </is>
      </c>
      <c r="Q382" s="23" t="inlineStr">
        <is>
          <t>PORTER</t>
        </is>
      </c>
      <c r="R382" s="23" t="inlineStr">
        <is>
          <t>PORTER</t>
        </is>
      </c>
      <c r="S382" s="63" t="n">
        <v>4</v>
      </c>
      <c r="T382" s="39" t="inlineStr">
        <is>
          <t>By porter Received in Delhi</t>
        </is>
      </c>
      <c r="U382" s="23" t="inlineStr">
        <is>
          <t>BioLegend</t>
        </is>
      </c>
      <c r="V382" s="23">
        <f>VLOOKUP(P382,'Customer List'!B:C,2,)</f>
        <v/>
      </c>
      <c r="W382" s="40" t="n"/>
      <c r="X382" s="32">
        <f>IF(OR(R382 = "PRIYANKA MADAM", R382 = "DEEPAK", R382 = "PORTER"),N382,"")</f>
        <v/>
      </c>
      <c r="Y382" s="23">
        <f>IF(X382="", "", X382-N382)</f>
        <v/>
      </c>
      <c r="Z382" s="23">
        <f>IF(N382="", "", TEXT(N382, "dddd"))</f>
        <v/>
      </c>
      <c r="AA382" s="23">
        <f>IF(X382="", "", TEXT(X382, "dddd"))</f>
        <v/>
      </c>
      <c r="AB382" s="23">
        <f>VLOOKUP(U382,'Currency Sheet'!A:C,3,)</f>
        <v/>
      </c>
      <c r="AC382" s="44">
        <f>VLOOKUP(P382,'Customer List'!B:D,3,)</f>
        <v/>
      </c>
    </row>
    <row r="383">
      <c r="A383" s="23">
        <f>A382+1</f>
        <v/>
      </c>
      <c r="B383" s="23" t="inlineStr">
        <is>
          <t>EED116333</t>
        </is>
      </c>
      <c r="C383" s="32" t="n">
        <v>45821</v>
      </c>
      <c r="D383" s="32" t="n">
        <v>45831</v>
      </c>
      <c r="E383" s="51" t="n">
        <v>204.75</v>
      </c>
      <c r="F383" s="51">
        <f>IF(AB383="DOLLAR",E383*88,E383)</f>
        <v/>
      </c>
      <c r="G383" s="62">
        <f>F383*J383</f>
        <v/>
      </c>
      <c r="H383" s="23" t="n">
        <v>103059</v>
      </c>
      <c r="I383" s="23" t="inlineStr">
        <is>
          <t>Brilliant Violet 785™ anti-mouse/human CD44 Antibody</t>
        </is>
      </c>
      <c r="J383" s="23" t="n">
        <v>1</v>
      </c>
      <c r="K383" s="23" t="n">
        <v>1</v>
      </c>
      <c r="L383" s="23">
        <f>J383-K383</f>
        <v/>
      </c>
      <c r="M383" s="23" t="inlineStr">
        <is>
          <t>T-589/25-26</t>
        </is>
      </c>
      <c r="N383" s="32" t="n">
        <v>45838</v>
      </c>
      <c r="O383" s="62" t="n">
        <v>24638.25</v>
      </c>
      <c r="P383" s="23" t="inlineStr">
        <is>
          <t>THSTI</t>
        </is>
      </c>
      <c r="Q383" s="23" t="inlineStr">
        <is>
          <t>BY HAND</t>
        </is>
      </c>
      <c r="R383" s="23" t="inlineStr">
        <is>
          <t>PRIYANKA MADAM</t>
        </is>
      </c>
      <c r="S383" s="63" t="n">
        <v>4</v>
      </c>
      <c r="T383" s="39" t="inlineStr">
        <is>
          <t>One Item Back Order</t>
        </is>
      </c>
      <c r="U383" s="23" t="inlineStr">
        <is>
          <t>BioLegend</t>
        </is>
      </c>
      <c r="V383" s="23">
        <f>VLOOKUP(P383,'Customer List'!B:C,2,)</f>
        <v/>
      </c>
      <c r="W383" s="40" t="n"/>
      <c r="X383" s="32" t="n">
        <v>45838</v>
      </c>
      <c r="Y383" s="23">
        <f>IF(X383="", "", X383-N383)</f>
        <v/>
      </c>
      <c r="Z383" s="23">
        <f>IF(N383="", "", TEXT(N383, "dddd"))</f>
        <v/>
      </c>
      <c r="AA383" s="23">
        <f>IF(X383="", "", TEXT(X383, "dddd"))</f>
        <v/>
      </c>
      <c r="AB383" s="23">
        <f>VLOOKUP(U383,'Currency Sheet'!A:C,3,)</f>
        <v/>
      </c>
      <c r="AC383" s="44">
        <f>VLOOKUP(P383,'Customer List'!B:D,3,)</f>
        <v/>
      </c>
    </row>
    <row r="384">
      <c r="A384" s="23">
        <f>A383+1</f>
        <v/>
      </c>
      <c r="B384" s="23" t="inlineStr">
        <is>
          <t>EED116333</t>
        </is>
      </c>
      <c r="C384" s="32" t="n">
        <v>45821</v>
      </c>
      <c r="D384" s="32" t="n">
        <v>45831</v>
      </c>
      <c r="E384" s="51" t="n">
        <v>136.5</v>
      </c>
      <c r="F384" s="51">
        <f>IF(AB384="DOLLAR",E384*88,E384)</f>
        <v/>
      </c>
      <c r="G384" s="62">
        <f>F384*J384</f>
        <v/>
      </c>
      <c r="H384" s="23" t="n">
        <v>103133</v>
      </c>
      <c r="I384" s="23" t="inlineStr">
        <is>
          <t>Brilliant Violet 421™ anti-mouse CD45 Antibody</t>
        </is>
      </c>
      <c r="J384" s="23" t="n">
        <v>1</v>
      </c>
      <c r="K384" s="23" t="n">
        <v>1</v>
      </c>
      <c r="L384" s="23">
        <f>J384-K384</f>
        <v/>
      </c>
      <c r="M384" s="23" t="inlineStr">
        <is>
          <t>T-595/25-26</t>
        </is>
      </c>
      <c r="N384" s="32" t="n">
        <v>45840</v>
      </c>
      <c r="O384" s="62" t="n">
        <v>12827.88</v>
      </c>
      <c r="P384" s="23" t="inlineStr">
        <is>
          <t>SEEMA</t>
        </is>
      </c>
      <c r="Q384" s="23" t="n">
        <v>58152715250</v>
      </c>
      <c r="R384" s="23" t="inlineStr">
        <is>
          <t>Delivered</t>
        </is>
      </c>
      <c r="S384" s="63" t="n">
        <v>4</v>
      </c>
      <c r="T384" s="39" t="inlineStr">
        <is>
          <t>Dispatch To Mr. Ashish Ranjan</t>
        </is>
      </c>
      <c r="U384" s="23" t="inlineStr">
        <is>
          <t>BioLegend</t>
        </is>
      </c>
      <c r="V384" s="23">
        <f>VLOOKUP(P384,'Customer List'!B:C,2,)</f>
        <v/>
      </c>
      <c r="W384" s="40" t="n"/>
      <c r="X384" s="32" t="n">
        <v>45843</v>
      </c>
      <c r="Y384" s="23">
        <f>IF(X384="", "", X384-N384)</f>
        <v/>
      </c>
      <c r="Z384" s="23">
        <f>IF(N384="", "", TEXT(N384, "dddd"))</f>
        <v/>
      </c>
      <c r="AA384" s="23">
        <f>IF(X384="", "", TEXT(X384, "dddd"))</f>
        <v/>
      </c>
      <c r="AB384" s="23">
        <f>VLOOKUP(U384,'Currency Sheet'!A:C,3,)</f>
        <v/>
      </c>
      <c r="AC384" s="44">
        <f>VLOOKUP(P384,'Customer List'!B:D,3,)</f>
        <v/>
      </c>
    </row>
    <row r="385">
      <c r="A385" s="23">
        <f>A384+1</f>
        <v/>
      </c>
      <c r="B385" s="23" t="inlineStr">
        <is>
          <t>EED116333</t>
        </is>
      </c>
      <c r="C385" s="32" t="n">
        <v>45821</v>
      </c>
      <c r="D385" s="32" t="n">
        <v>45831</v>
      </c>
      <c r="E385" s="51" t="n">
        <v>196.5</v>
      </c>
      <c r="F385" s="51">
        <f>IF(AB385="DOLLAR",E385*88,E385)</f>
        <v/>
      </c>
      <c r="G385" s="62">
        <f>F385*J385</f>
        <v/>
      </c>
      <c r="H385" s="23" t="n">
        <v>103155</v>
      </c>
      <c r="I385" s="23" t="inlineStr">
        <is>
          <t>Brilliant Violet 605™ anti-mouse CD45 Antibody</t>
        </is>
      </c>
      <c r="J385" s="23" t="n">
        <v>1</v>
      </c>
      <c r="K385" s="23" t="n">
        <v>1</v>
      </c>
      <c r="L385" s="23">
        <f>J385-K385</f>
        <v/>
      </c>
      <c r="M385" s="23" t="inlineStr">
        <is>
          <t>T-533/25-26</t>
        </is>
      </c>
      <c r="N385" s="32" t="n">
        <v>45835</v>
      </c>
      <c r="O385" s="62" t="n">
        <v>22401</v>
      </c>
      <c r="P385" s="23" t="inlineStr">
        <is>
          <t>ICGEB</t>
        </is>
      </c>
      <c r="Q385" s="23" t="inlineStr">
        <is>
          <t>BY HAND</t>
        </is>
      </c>
      <c r="R385" s="23" t="inlineStr">
        <is>
          <t>PRIYANKA MADAM</t>
        </is>
      </c>
      <c r="S385" s="63" t="n">
        <v>4</v>
      </c>
      <c r="T385" s="39" t="n"/>
      <c r="U385" s="23" t="inlineStr">
        <is>
          <t>BioLegend</t>
        </is>
      </c>
      <c r="V385" s="23">
        <f>VLOOKUP(P385,'Customer List'!B:C,2,)</f>
        <v/>
      </c>
      <c r="W385" s="40" t="n"/>
      <c r="X385" s="32" t="n">
        <v>45835</v>
      </c>
      <c r="Y385" s="23">
        <f>IF(X385="", "", X385-N385)</f>
        <v/>
      </c>
      <c r="Z385" s="23">
        <f>IF(N385="", "", TEXT(N385, "dddd"))</f>
        <v/>
      </c>
      <c r="AA385" s="23">
        <f>IF(X385="", "", TEXT(X385, "dddd"))</f>
        <v/>
      </c>
      <c r="AB385" s="23">
        <f>VLOOKUP(U385,'Currency Sheet'!A:C,3,)</f>
        <v/>
      </c>
      <c r="AC385" s="44">
        <f>VLOOKUP(P385,'Customer List'!B:D,3,)</f>
        <v/>
      </c>
    </row>
    <row r="386">
      <c r="A386" s="23">
        <f>A385+1</f>
        <v/>
      </c>
      <c r="B386" s="23" t="inlineStr">
        <is>
          <t>EED116333</t>
        </is>
      </c>
      <c r="C386" s="32" t="n">
        <v>45821</v>
      </c>
      <c r="D386" s="32" t="n">
        <v>45831</v>
      </c>
      <c r="E386" s="51" t="n">
        <v>135.1</v>
      </c>
      <c r="F386" s="51">
        <f>IF(AB386="DOLLAR",E386*88,E386)</f>
        <v/>
      </c>
      <c r="G386" s="62">
        <f>F386*J386</f>
        <v/>
      </c>
      <c r="H386" s="23" t="n">
        <v>104412</v>
      </c>
      <c r="I386" s="23" t="inlineStr">
        <is>
          <t>APC anti-mouse CD62L Antibody</t>
        </is>
      </c>
      <c r="J386" s="23" t="n">
        <v>1</v>
      </c>
      <c r="K386" s="23" t="n">
        <v>1</v>
      </c>
      <c r="L386" s="23">
        <f>J386-K386</f>
        <v/>
      </c>
      <c r="M386" s="23" t="inlineStr">
        <is>
          <t>T-589/25-26</t>
        </is>
      </c>
      <c r="N386" s="32" t="n">
        <v>45838</v>
      </c>
      <c r="O386" s="62" t="n">
        <v>17418.25</v>
      </c>
      <c r="P386" s="23" t="inlineStr">
        <is>
          <t>THSTI</t>
        </is>
      </c>
      <c r="Q386" s="23" t="inlineStr">
        <is>
          <t>BY HAND</t>
        </is>
      </c>
      <c r="R386" s="23" t="inlineStr">
        <is>
          <t>PRIYANKA MADAM</t>
        </is>
      </c>
      <c r="S386" s="63" t="n">
        <v>4</v>
      </c>
      <c r="T386" s="39" t="inlineStr">
        <is>
          <t>One Item Back Order</t>
        </is>
      </c>
      <c r="U386" s="23" t="inlineStr">
        <is>
          <t>BioLegend</t>
        </is>
      </c>
      <c r="V386" s="23">
        <f>VLOOKUP(P386,'Customer List'!B:C,2,)</f>
        <v/>
      </c>
      <c r="W386" s="40" t="n"/>
      <c r="X386" s="32" t="n">
        <v>45838</v>
      </c>
      <c r="Y386" s="23">
        <f>IF(X386="", "", X386-N386)</f>
        <v/>
      </c>
      <c r="Z386" s="23">
        <f>IF(N386="", "", TEXT(N386, "dddd"))</f>
        <v/>
      </c>
      <c r="AA386" s="23">
        <f>IF(X386="", "", TEXT(X386, "dddd"))</f>
        <v/>
      </c>
      <c r="AB386" s="23">
        <f>VLOOKUP(U386,'Currency Sheet'!A:C,3,)</f>
        <v/>
      </c>
      <c r="AC386" s="44">
        <f>VLOOKUP(P386,'Customer List'!B:D,3,)</f>
        <v/>
      </c>
    </row>
    <row r="387">
      <c r="A387" s="23">
        <f>A386+1</f>
        <v/>
      </c>
      <c r="B387" s="23" t="inlineStr">
        <is>
          <t>EED116333</t>
        </is>
      </c>
      <c r="C387" s="32" t="n">
        <v>45821</v>
      </c>
      <c r="D387" s="32" t="n">
        <v>45831</v>
      </c>
      <c r="E387" s="51" t="n">
        <v>135.1</v>
      </c>
      <c r="F387" s="51">
        <f>IF(AB387="DOLLAR",E387*88,E387)</f>
        <v/>
      </c>
      <c r="G387" s="62">
        <f>F387*J387</f>
        <v/>
      </c>
      <c r="H387" s="23" t="n">
        <v>104412</v>
      </c>
      <c r="I387" s="23" t="inlineStr">
        <is>
          <t>APC anti-mouse CD62L Antibody</t>
        </is>
      </c>
      <c r="J387" s="23" t="n">
        <v>1</v>
      </c>
      <c r="K387" s="23" t="n">
        <v>1</v>
      </c>
      <c r="L387" s="23">
        <f>J387-K387</f>
        <v/>
      </c>
      <c r="M387" s="23" t="inlineStr">
        <is>
          <t>T-572/25-26</t>
        </is>
      </c>
      <c r="N387" s="32" t="n">
        <v>45836</v>
      </c>
      <c r="O387" s="62" t="n">
        <v>20940.5</v>
      </c>
      <c r="P387" s="23" t="inlineStr">
        <is>
          <t>IIT-Ropar</t>
        </is>
      </c>
      <c r="Q387" s="23" t="inlineStr">
        <is>
          <t>PORTER</t>
        </is>
      </c>
      <c r="R387" s="23" t="inlineStr">
        <is>
          <t>PORTER</t>
        </is>
      </c>
      <c r="S387" s="63" t="n">
        <v>4</v>
      </c>
      <c r="T387" s="39" t="inlineStr">
        <is>
          <t>By porter Received in Delhi</t>
        </is>
      </c>
      <c r="U387" s="23" t="inlineStr">
        <is>
          <t>BioLegend</t>
        </is>
      </c>
      <c r="V387" s="23">
        <f>VLOOKUP(P387,'Customer List'!B:C,2,)</f>
        <v/>
      </c>
      <c r="W387" s="40" t="n"/>
      <c r="X387" s="32">
        <f>IF(OR(R387 = "PRIYANKA MADAM", R387 = "DEEPAK", R387 = "PORTER"),N387,"")</f>
        <v/>
      </c>
      <c r="Y387" s="23">
        <f>IF(X387="", "", X387-N387)</f>
        <v/>
      </c>
      <c r="Z387" s="23">
        <f>IF(N387="", "", TEXT(N387, "dddd"))</f>
        <v/>
      </c>
      <c r="AA387" s="23">
        <f>IF(X387="", "", TEXT(X387, "dddd"))</f>
        <v/>
      </c>
      <c r="AB387" s="23">
        <f>VLOOKUP(U387,'Currency Sheet'!A:C,3,)</f>
        <v/>
      </c>
      <c r="AC387" s="44">
        <f>VLOOKUP(P387,'Customer List'!B:D,3,)</f>
        <v/>
      </c>
    </row>
    <row r="388">
      <c r="A388" s="23">
        <f>A387+1</f>
        <v/>
      </c>
      <c r="B388" s="23" t="inlineStr">
        <is>
          <t>EED116333</t>
        </is>
      </c>
      <c r="C388" s="32" t="n">
        <v>45821</v>
      </c>
      <c r="D388" s="32" t="n">
        <v>45831</v>
      </c>
      <c r="E388" s="51" t="n">
        <v>49.8</v>
      </c>
      <c r="F388" s="51">
        <f>IF(AB388="DOLLAR",E388*88,E388)</f>
        <v/>
      </c>
      <c r="G388" s="62">
        <f>F388*J388</f>
        <v/>
      </c>
      <c r="H388" s="23" t="n">
        <v>104505</v>
      </c>
      <c r="I388" s="23" t="inlineStr">
        <is>
          <t>FITC anti-mouse CD69 Antibody</t>
        </is>
      </c>
      <c r="J388" s="23" t="n">
        <v>1</v>
      </c>
      <c r="K388" s="23" t="n">
        <v>1</v>
      </c>
      <c r="L388" s="23">
        <f>J388-K388</f>
        <v/>
      </c>
      <c r="M388" s="23" t="inlineStr">
        <is>
          <t>T-589/25-26</t>
        </is>
      </c>
      <c r="N388" s="32" t="n">
        <v>45838</v>
      </c>
      <c r="O388" s="62" t="n">
        <v>7490.75</v>
      </c>
      <c r="P388" s="23" t="inlineStr">
        <is>
          <t>THSTI</t>
        </is>
      </c>
      <c r="Q388" s="23" t="inlineStr">
        <is>
          <t>BY HAND</t>
        </is>
      </c>
      <c r="R388" s="23" t="inlineStr">
        <is>
          <t>PRIYANKA MADAM</t>
        </is>
      </c>
      <c r="S388" s="63" t="n">
        <v>4</v>
      </c>
      <c r="T388" s="39" t="inlineStr">
        <is>
          <t>One Item Back Order</t>
        </is>
      </c>
      <c r="U388" s="23" t="inlineStr">
        <is>
          <t>BioLegend</t>
        </is>
      </c>
      <c r="V388" s="23">
        <f>VLOOKUP(P388,'Customer List'!B:C,2,)</f>
        <v/>
      </c>
      <c r="W388" s="40" t="n"/>
      <c r="X388" s="32" t="n">
        <v>45838</v>
      </c>
      <c r="Y388" s="23">
        <f>IF(X388="", "", X388-N388)</f>
        <v/>
      </c>
      <c r="Z388" s="23">
        <f>IF(N388="", "", TEXT(N388, "dddd"))</f>
        <v/>
      </c>
      <c r="AA388" s="23">
        <f>IF(X388="", "", TEXT(X388, "dddd"))</f>
        <v/>
      </c>
      <c r="AB388" s="23">
        <f>VLOOKUP(U388,'Currency Sheet'!A:C,3,)</f>
        <v/>
      </c>
      <c r="AC388" s="44">
        <f>VLOOKUP(P388,'Customer List'!B:D,3,)</f>
        <v/>
      </c>
    </row>
    <row r="389">
      <c r="A389" s="23">
        <f>A388+1</f>
        <v/>
      </c>
      <c r="B389" s="23" t="inlineStr">
        <is>
          <t>EED116333</t>
        </is>
      </c>
      <c r="C389" s="32" t="n">
        <v>45821</v>
      </c>
      <c r="D389" s="32" t="n">
        <v>45831</v>
      </c>
      <c r="E389" s="51" t="n">
        <v>175.8</v>
      </c>
      <c r="F389" s="51">
        <f>IF(AB389="DOLLAR",E389*88,E389)</f>
        <v/>
      </c>
      <c r="G389" s="62">
        <f>F389*J389</f>
        <v/>
      </c>
      <c r="H389" s="23" t="n">
        <v>104508</v>
      </c>
      <c r="I389" s="23" t="inlineStr">
        <is>
          <t>PE anti-mouse CD69 Antibody</t>
        </is>
      </c>
      <c r="J389" s="23" t="n">
        <v>1</v>
      </c>
      <c r="K389" s="23" t="n">
        <v>1</v>
      </c>
      <c r="L389" s="23">
        <f>J389-K389</f>
        <v/>
      </c>
      <c r="M389" s="23" t="inlineStr">
        <is>
          <t>T-572/25-26</t>
        </is>
      </c>
      <c r="N389" s="32" t="n">
        <v>45836</v>
      </c>
      <c r="O389" s="62" t="n">
        <v>31790.5</v>
      </c>
      <c r="P389" s="23" t="inlineStr">
        <is>
          <t>IIT-Ropar</t>
        </is>
      </c>
      <c r="Q389" s="23" t="inlineStr">
        <is>
          <t>PORTER</t>
        </is>
      </c>
      <c r="R389" s="23" t="inlineStr">
        <is>
          <t>PORTER</t>
        </is>
      </c>
      <c r="S389" s="63" t="n">
        <v>4</v>
      </c>
      <c r="T389" s="39" t="inlineStr">
        <is>
          <t>By porter Received in Delhi</t>
        </is>
      </c>
      <c r="U389" s="23" t="inlineStr">
        <is>
          <t>BioLegend</t>
        </is>
      </c>
      <c r="V389" s="23">
        <f>VLOOKUP(P389,'Customer List'!B:C,2,)</f>
        <v/>
      </c>
      <c r="W389" s="40" t="n"/>
      <c r="X389" s="32">
        <f>IF(OR(R389 = "PRIYANKA MADAM", R389 = "DEEPAK", R389 = "PORTER"),N389,"")</f>
        <v/>
      </c>
      <c r="Y389" s="23">
        <f>IF(X389="", "", X389-N389)</f>
        <v/>
      </c>
      <c r="Z389" s="23">
        <f>IF(N389="", "", TEXT(N389, "dddd"))</f>
        <v/>
      </c>
      <c r="AA389" s="23">
        <f>IF(X389="", "", TEXT(X389, "dddd"))</f>
        <v/>
      </c>
      <c r="AB389" s="23">
        <f>VLOOKUP(U389,'Currency Sheet'!A:C,3,)</f>
        <v/>
      </c>
      <c r="AC389" s="44">
        <f>VLOOKUP(P389,'Customer List'!B:D,3,)</f>
        <v/>
      </c>
    </row>
    <row r="390">
      <c r="A390" s="23">
        <f>A389+1</f>
        <v/>
      </c>
      <c r="B390" s="23" t="inlineStr">
        <is>
          <t>EED116333</t>
        </is>
      </c>
      <c r="C390" s="32" t="n">
        <v>45821</v>
      </c>
      <c r="D390" s="32" t="n">
        <v>45831</v>
      </c>
      <c r="E390" s="51" t="n">
        <v>49.8</v>
      </c>
      <c r="F390" s="51">
        <f>IF(AB390="DOLLAR",E390*88,E390)</f>
        <v/>
      </c>
      <c r="G390" s="62">
        <f>F390*J390</f>
        <v/>
      </c>
      <c r="H390" s="23" t="n">
        <v>104525</v>
      </c>
      <c r="I390" s="23" t="inlineStr">
        <is>
          <t>APC/Cyanine7 anti-mouse CD69 Antibody</t>
        </is>
      </c>
      <c r="J390" s="23" t="n">
        <v>1</v>
      </c>
      <c r="K390" s="23" t="n">
        <v>1</v>
      </c>
      <c r="L390" s="23">
        <f>J390-K390</f>
        <v/>
      </c>
      <c r="M390" s="23" t="inlineStr">
        <is>
          <t>T-510/25-26</t>
        </is>
      </c>
      <c r="N390" s="32" t="n">
        <v>45832</v>
      </c>
      <c r="O390" s="62" t="n">
        <v>7719</v>
      </c>
      <c r="P390" s="23" t="inlineStr">
        <is>
          <t>Aurigine Service</t>
        </is>
      </c>
      <c r="Q390" s="23" t="n">
        <v>58152373274</v>
      </c>
      <c r="R390" s="23" t="inlineStr">
        <is>
          <t>Delivered</t>
        </is>
      </c>
      <c r="S390" s="63" t="n">
        <v>4</v>
      </c>
      <c r="T390" s="39" t="n"/>
      <c r="U390" s="23" t="inlineStr">
        <is>
          <t>BioLegend</t>
        </is>
      </c>
      <c r="V390" s="23">
        <f>VLOOKUP(P390,'Customer List'!B:C,2,)</f>
        <v/>
      </c>
      <c r="W390" s="40" t="n"/>
      <c r="X390" s="32" t="n">
        <v>45833</v>
      </c>
      <c r="Y390" s="23">
        <f>IF(X390="", "", X390-N390)</f>
        <v/>
      </c>
      <c r="Z390" s="23">
        <f>IF(N390="", "", TEXT(N390, "dddd"))</f>
        <v/>
      </c>
      <c r="AA390" s="23">
        <f>IF(X390="", "", TEXT(X390, "dddd"))</f>
        <v/>
      </c>
      <c r="AB390" s="23">
        <f>VLOOKUP(U390,'Currency Sheet'!A:C,3,)</f>
        <v/>
      </c>
      <c r="AC390" s="44">
        <f>VLOOKUP(P390,'Customer List'!B:D,3,)</f>
        <v/>
      </c>
    </row>
    <row r="391">
      <c r="A391" s="23">
        <f>A390+1</f>
        <v/>
      </c>
      <c r="B391" s="23" t="inlineStr">
        <is>
          <t>EED116333</t>
        </is>
      </c>
      <c r="C391" s="32" t="n">
        <v>45821</v>
      </c>
      <c r="D391" s="32" t="n">
        <v>45831</v>
      </c>
      <c r="E391" s="51" t="n">
        <v>137.4</v>
      </c>
      <c r="F391" s="51">
        <f>IF(AB391="DOLLAR",E391*88,E391)</f>
        <v/>
      </c>
      <c r="G391" s="62">
        <f>F391*J391</f>
        <v/>
      </c>
      <c r="H391" s="23" t="n">
        <v>104718</v>
      </c>
      <c r="I391" s="23" t="inlineStr">
        <is>
          <t>Alexa Fluor® 647 anti-mouse CD80 Antibody</t>
        </is>
      </c>
      <c r="J391" s="23" t="n">
        <v>1</v>
      </c>
      <c r="K391" s="23" t="n">
        <v>1</v>
      </c>
      <c r="L391" s="23">
        <f>J391-K391</f>
        <v/>
      </c>
      <c r="M391" s="23" t="inlineStr">
        <is>
          <t>T-589/25-26</t>
        </is>
      </c>
      <c r="N391" s="32" t="n">
        <v>45838</v>
      </c>
      <c r="O391" s="62" t="n">
        <v>20667.25</v>
      </c>
      <c r="P391" s="23" t="inlineStr">
        <is>
          <t>THSTI</t>
        </is>
      </c>
      <c r="Q391" s="23" t="inlineStr">
        <is>
          <t>BY HAND</t>
        </is>
      </c>
      <c r="R391" s="23" t="inlineStr">
        <is>
          <t>PRIYANKA MADAM</t>
        </is>
      </c>
      <c r="S391" s="63" t="n">
        <v>4</v>
      </c>
      <c r="T391" s="39" t="inlineStr">
        <is>
          <t>One Item Back Order</t>
        </is>
      </c>
      <c r="U391" s="23" t="inlineStr">
        <is>
          <t>BioLegend</t>
        </is>
      </c>
      <c r="V391" s="23">
        <f>VLOOKUP(P391,'Customer List'!B:C,2,)</f>
        <v/>
      </c>
      <c r="W391" s="40" t="n"/>
      <c r="X391" s="32" t="n">
        <v>45838</v>
      </c>
      <c r="Y391" s="23">
        <f>IF(X391="", "", X391-N391)</f>
        <v/>
      </c>
      <c r="Z391" s="23">
        <f>IF(N391="", "", TEXT(N391, "dddd"))</f>
        <v/>
      </c>
      <c r="AA391" s="23">
        <f>IF(X391="", "", TEXT(X391, "dddd"))</f>
        <v/>
      </c>
      <c r="AB391" s="23">
        <f>VLOOKUP(U391,'Currency Sheet'!A:C,3,)</f>
        <v/>
      </c>
      <c r="AC391" s="44">
        <f>VLOOKUP(P391,'Customer List'!B:D,3,)</f>
        <v/>
      </c>
    </row>
    <row r="392">
      <c r="A392" s="23">
        <f>A391+1</f>
        <v/>
      </c>
      <c r="B392" s="23" t="inlineStr">
        <is>
          <t>EED116333</t>
        </is>
      </c>
      <c r="C392" s="32" t="n">
        <v>45821</v>
      </c>
      <c r="D392" s="32" t="n">
        <v>45831</v>
      </c>
      <c r="E392" s="51" t="n">
        <v>62.4</v>
      </c>
      <c r="F392" s="51">
        <f>IF(AB392="DOLLAR",E392*88,E392)</f>
        <v/>
      </c>
      <c r="G392" s="62">
        <f>F392*J392</f>
        <v/>
      </c>
      <c r="H392" s="23" t="n">
        <v>106105</v>
      </c>
      <c r="I392" s="23" t="inlineStr">
        <is>
          <t>PE anti-mouse CD137 Antibody</t>
        </is>
      </c>
      <c r="J392" s="23" t="n">
        <v>2</v>
      </c>
      <c r="K392" s="23" t="n">
        <v>2</v>
      </c>
      <c r="L392" s="23">
        <f>J392-K392</f>
        <v/>
      </c>
      <c r="M392" s="23" t="inlineStr">
        <is>
          <t>T-510/25-26</t>
        </is>
      </c>
      <c r="N392" s="32" t="n">
        <v>45832</v>
      </c>
      <c r="O392" s="62" t="n">
        <v>19344</v>
      </c>
      <c r="P392" s="23" t="inlineStr">
        <is>
          <t>Aurigine Service</t>
        </is>
      </c>
      <c r="Q392" s="23" t="n">
        <v>58152373274</v>
      </c>
      <c r="R392" s="23" t="inlineStr">
        <is>
          <t>Delivered</t>
        </is>
      </c>
      <c r="S392" s="63" t="n">
        <v>4</v>
      </c>
      <c r="T392" s="39" t="n"/>
      <c r="U392" s="23" t="inlineStr">
        <is>
          <t>BioLegend</t>
        </is>
      </c>
      <c r="V392" s="23">
        <f>VLOOKUP(P392,'Customer List'!B:C,2,)</f>
        <v/>
      </c>
      <c r="W392" s="40" t="n"/>
      <c r="X392" s="32" t="n">
        <v>45833</v>
      </c>
      <c r="Y392" s="23">
        <f>IF(X392="", "", X392-N392)</f>
        <v/>
      </c>
      <c r="Z392" s="23">
        <f>IF(N392="", "", TEXT(N392, "dddd"))</f>
        <v/>
      </c>
      <c r="AA392" s="23">
        <f>IF(X392="", "", TEXT(X392, "dddd"))</f>
        <v/>
      </c>
      <c r="AB392" s="23">
        <f>VLOOKUP(U392,'Currency Sheet'!A:C,3,)</f>
        <v/>
      </c>
      <c r="AC392" s="44">
        <f>VLOOKUP(P392,'Customer List'!B:D,3,)</f>
        <v/>
      </c>
    </row>
    <row r="393">
      <c r="A393" s="23">
        <f>A392+1</f>
        <v/>
      </c>
      <c r="B393" s="23" t="inlineStr">
        <is>
          <t>EED116333</t>
        </is>
      </c>
      <c r="C393" s="32" t="n">
        <v>45821</v>
      </c>
      <c r="D393" s="32" t="n">
        <v>45831</v>
      </c>
      <c r="E393" s="51" t="n">
        <v>125.4</v>
      </c>
      <c r="F393" s="51">
        <f>IF(AB393="DOLLAR",E393*88,E393)</f>
        <v/>
      </c>
      <c r="G393" s="62">
        <f>F393*J393</f>
        <v/>
      </c>
      <c r="H393" s="23" t="n">
        <v>107614</v>
      </c>
      <c r="I393" s="23" t="inlineStr">
        <is>
          <t>APC anti-mouse I-A/I-E Antibody</t>
        </is>
      </c>
      <c r="J393" s="23" t="n">
        <v>1</v>
      </c>
      <c r="K393" s="23" t="n">
        <v>1</v>
      </c>
      <c r="L393" s="23">
        <f>J393-K393</f>
        <v/>
      </c>
      <c r="M393" s="23" t="inlineStr">
        <is>
          <t>T-522/25-26</t>
        </is>
      </c>
      <c r="N393" s="32" t="n">
        <v>45832</v>
      </c>
      <c r="O393" s="62" t="n">
        <v>15875.64</v>
      </c>
      <c r="P393" s="23" t="inlineStr">
        <is>
          <t>NCCS</t>
        </is>
      </c>
      <c r="Q393" s="23" t="n">
        <v>58152369052</v>
      </c>
      <c r="R393" s="23" t="inlineStr">
        <is>
          <t>Delivered</t>
        </is>
      </c>
      <c r="S393" s="63" t="n">
        <v>4</v>
      </c>
      <c r="T393" s="39" t="n"/>
      <c r="U393" s="23" t="inlineStr">
        <is>
          <t>BioLegend</t>
        </is>
      </c>
      <c r="V393" s="23">
        <f>VLOOKUP(P393,'Customer List'!B:C,2,)</f>
        <v/>
      </c>
      <c r="W393" s="40" t="n"/>
      <c r="X393" s="32" t="n">
        <v>45833</v>
      </c>
      <c r="Y393" s="23">
        <f>IF(X393="", "", X393-N393)</f>
        <v/>
      </c>
      <c r="Z393" s="23">
        <f>IF(N393="", "", TEXT(N393, "dddd"))</f>
        <v/>
      </c>
      <c r="AA393" s="23">
        <f>IF(X393="", "", TEXT(X393, "dddd"))</f>
        <v/>
      </c>
      <c r="AB393" s="23">
        <f>VLOOKUP(U393,'Currency Sheet'!A:C,3,)</f>
        <v/>
      </c>
      <c r="AC393" s="44">
        <f>VLOOKUP(P393,'Customer List'!B:D,3,)</f>
        <v/>
      </c>
    </row>
    <row r="394">
      <c r="A394" s="23">
        <f>A393+1</f>
        <v/>
      </c>
      <c r="B394" s="23" t="inlineStr">
        <is>
          <t>EED116333</t>
        </is>
      </c>
      <c r="C394" s="32" t="n">
        <v>45821</v>
      </c>
      <c r="D394" s="32" t="n">
        <v>45831</v>
      </c>
      <c r="E394" s="51" t="n">
        <v>165</v>
      </c>
      <c r="F394" s="51">
        <f>IF(AB394="DOLLAR",E394*88,E394)</f>
        <v/>
      </c>
      <c r="G394" s="62">
        <f>F394*J394</f>
        <v/>
      </c>
      <c r="H394" s="23" t="n">
        <v>108133</v>
      </c>
      <c r="I394" s="23" t="inlineStr">
        <is>
          <t>Brilliant Violet 605™ anti-mouse Ly-6A/E (Sca-1) Antibody</t>
        </is>
      </c>
      <c r="J394" s="23" t="n">
        <v>1</v>
      </c>
      <c r="K394" s="23" t="n">
        <v>1</v>
      </c>
      <c r="L394" s="23">
        <f>J394-K394</f>
        <v/>
      </c>
      <c r="M394" s="23" t="inlineStr">
        <is>
          <t>T-595/25-26</t>
        </is>
      </c>
      <c r="N394" s="32" t="n">
        <v>45840</v>
      </c>
      <c r="O394" s="62" t="n">
        <v>15548.95</v>
      </c>
      <c r="P394" s="23" t="inlineStr">
        <is>
          <t>SEEMA</t>
        </is>
      </c>
      <c r="Q394" s="23" t="n">
        <v>58152715250</v>
      </c>
      <c r="R394" s="23" t="inlineStr">
        <is>
          <t>Delivered</t>
        </is>
      </c>
      <c r="S394" s="63" t="n">
        <v>4</v>
      </c>
      <c r="T394" s="39" t="inlineStr">
        <is>
          <t>Dispatch To Mr. Ashish Ranjan</t>
        </is>
      </c>
      <c r="U394" s="23" t="inlineStr">
        <is>
          <t>BioLegend</t>
        </is>
      </c>
      <c r="V394" s="23">
        <f>VLOOKUP(P394,'Customer List'!B:C,2,)</f>
        <v/>
      </c>
      <c r="W394" s="40" t="n"/>
      <c r="X394" s="32" t="n">
        <v>45843</v>
      </c>
      <c r="Y394" s="23">
        <f>IF(X394="", "", X394-N394)</f>
        <v/>
      </c>
      <c r="Z394" s="23">
        <f>IF(N394="", "", TEXT(N394, "dddd"))</f>
        <v/>
      </c>
      <c r="AA394" s="23">
        <f>IF(X394="", "", TEXT(X394, "dddd"))</f>
        <v/>
      </c>
      <c r="AB394" s="23">
        <f>VLOOKUP(U394,'Currency Sheet'!A:C,3,)</f>
        <v/>
      </c>
      <c r="AC394" s="44">
        <f>VLOOKUP(P394,'Customer List'!B:D,3,)</f>
        <v/>
      </c>
    </row>
    <row r="395">
      <c r="A395" s="23">
        <f>A394+1</f>
        <v/>
      </c>
      <c r="B395" s="23" t="inlineStr">
        <is>
          <t>EED116333</t>
        </is>
      </c>
      <c r="C395" s="32" t="n">
        <v>45821</v>
      </c>
      <c r="D395" s="32" t="n">
        <v>45831</v>
      </c>
      <c r="E395" s="51" t="n">
        <v>109.8</v>
      </c>
      <c r="F395" s="51">
        <f>IF(AB395="DOLLAR",E395*88,E395)</f>
        <v/>
      </c>
      <c r="G395" s="62">
        <f>F395*J395</f>
        <v/>
      </c>
      <c r="H395" s="23" t="n">
        <v>108408</v>
      </c>
      <c r="I395" s="23" t="inlineStr">
        <is>
          <t xml:space="preserve">PE anti-mouse Ly-6G/Ly-6C </t>
        </is>
      </c>
      <c r="J395" s="23" t="n">
        <v>1</v>
      </c>
      <c r="K395" s="23" t="n">
        <v>1</v>
      </c>
      <c r="L395" s="23">
        <f>J395-K395</f>
        <v/>
      </c>
      <c r="M395" s="23" t="inlineStr">
        <is>
          <t>T-523/25-26</t>
        </is>
      </c>
      <c r="N395" s="32" t="n">
        <v>45832</v>
      </c>
      <c r="O395" s="62" t="n">
        <v>19855.5</v>
      </c>
      <c r="P395" s="23" t="inlineStr">
        <is>
          <t>MEDLIFE</t>
        </is>
      </c>
      <c r="Q395" s="23" t="inlineStr">
        <is>
          <t>D3002213704</t>
        </is>
      </c>
      <c r="R395" s="23" t="inlineStr">
        <is>
          <t>Delivered</t>
        </is>
      </c>
      <c r="S395" s="63" t="n">
        <v>4</v>
      </c>
      <c r="T395" s="39" t="n"/>
      <c r="U395" s="23" t="inlineStr">
        <is>
          <t>BioLegend</t>
        </is>
      </c>
      <c r="V395" s="23">
        <f>VLOOKUP(P395,'Customer List'!B:C,2,)</f>
        <v/>
      </c>
      <c r="W395" s="40" t="n"/>
      <c r="X395" s="32" t="n">
        <v>45833</v>
      </c>
      <c r="Y395" s="23">
        <f>IF(X395="", "", X395-N395)</f>
        <v/>
      </c>
      <c r="Z395" s="23">
        <f>IF(N395="", "", TEXT(N395, "dddd"))</f>
        <v/>
      </c>
      <c r="AA395" s="23">
        <f>IF(X395="", "", TEXT(X395, "dddd"))</f>
        <v/>
      </c>
      <c r="AB395" s="23">
        <f>VLOOKUP(U395,'Currency Sheet'!A:C,3,)</f>
        <v/>
      </c>
      <c r="AC395" s="44">
        <f>VLOOKUP(P395,'Customer List'!B:D,3,)</f>
        <v/>
      </c>
    </row>
    <row r="396">
      <c r="A396" s="23">
        <f>A395+1</f>
        <v/>
      </c>
      <c r="B396" s="23" t="inlineStr">
        <is>
          <t>EED116333</t>
        </is>
      </c>
      <c r="C396" s="32" t="n">
        <v>45821</v>
      </c>
      <c r="D396" s="32" t="n">
        <v>45831</v>
      </c>
      <c r="E396" s="51" t="n">
        <v>132</v>
      </c>
      <c r="F396" s="51">
        <f>IF(AB396="DOLLAR",E396*88,E396)</f>
        <v/>
      </c>
      <c r="G396" s="62">
        <f>F396*J396</f>
        <v/>
      </c>
      <c r="H396" s="23" t="n">
        <v>108437</v>
      </c>
      <c r="I396" s="23" t="inlineStr">
        <is>
          <t xml:space="preserve">Brilliant Violet 510™ anti-mouse Ly-6G/Ly-6C </t>
        </is>
      </c>
      <c r="J396" s="23" t="n">
        <v>1</v>
      </c>
      <c r="K396" s="23" t="n">
        <v>1</v>
      </c>
      <c r="L396" s="23">
        <f>J396-K396</f>
        <v/>
      </c>
      <c r="M396" s="23" t="inlineStr">
        <is>
          <t>T-522/25-26</t>
        </is>
      </c>
      <c r="N396" s="32" t="n">
        <v>45832</v>
      </c>
      <c r="O396" s="62" t="n">
        <v>13368.96</v>
      </c>
      <c r="P396" s="23" t="inlineStr">
        <is>
          <t>NCCS</t>
        </is>
      </c>
      <c r="Q396" s="23" t="n">
        <v>58152369052</v>
      </c>
      <c r="R396" s="23" t="inlineStr">
        <is>
          <t>Delivered</t>
        </is>
      </c>
      <c r="S396" s="63" t="n">
        <v>4</v>
      </c>
      <c r="T396" s="39" t="n"/>
      <c r="U396" s="23" t="inlineStr">
        <is>
          <t>BioLegend</t>
        </is>
      </c>
      <c r="V396" s="23">
        <f>VLOOKUP(P396,'Customer List'!B:C,2,)</f>
        <v/>
      </c>
      <c r="W396" s="40" t="n"/>
      <c r="X396" s="32" t="n">
        <v>45833</v>
      </c>
      <c r="Y396" s="23">
        <f>IF(X396="", "", X396-N396)</f>
        <v/>
      </c>
      <c r="Z396" s="23">
        <f>IF(N396="", "", TEXT(N396, "dddd"))</f>
        <v/>
      </c>
      <c r="AA396" s="23">
        <f>IF(X396="", "", TEXT(X396, "dddd"))</f>
        <v/>
      </c>
      <c r="AB396" s="23">
        <f>VLOOKUP(U396,'Currency Sheet'!A:C,3,)</f>
        <v/>
      </c>
      <c r="AC396" s="44">
        <f>VLOOKUP(P396,'Customer List'!B:D,3,)</f>
        <v/>
      </c>
    </row>
    <row r="397">
      <c r="A397" s="23">
        <f>A396+1</f>
        <v/>
      </c>
      <c r="B397" s="23" t="inlineStr">
        <is>
          <t>EED116333</t>
        </is>
      </c>
      <c r="C397" s="32" t="n">
        <v>45821</v>
      </c>
      <c r="D397" s="32" t="n">
        <v>45831</v>
      </c>
      <c r="E397" s="51" t="n">
        <v>237</v>
      </c>
      <c r="F397" s="51">
        <f>IF(AB397="DOLLAR",E397*88,E397)</f>
        <v/>
      </c>
      <c r="G397" s="62">
        <f>F397*J397</f>
        <v/>
      </c>
      <c r="H397" s="23" t="n">
        <v>108442</v>
      </c>
      <c r="I397" s="23" t="inlineStr">
        <is>
          <t xml:space="preserve">Brilliant Violet 650™ anti-mouse Ly-6G/Ly-6C </t>
        </is>
      </c>
      <c r="J397" s="23" t="n">
        <v>1</v>
      </c>
      <c r="K397" s="23" t="n">
        <v>1</v>
      </c>
      <c r="L397" s="23">
        <f>J397-K397</f>
        <v/>
      </c>
      <c r="M397" s="23" t="inlineStr">
        <is>
          <t>T-589/25-26</t>
        </is>
      </c>
      <c r="N397" s="32" t="n">
        <v>45838</v>
      </c>
      <c r="O397" s="62" t="n">
        <v>28519</v>
      </c>
      <c r="P397" s="23" t="inlineStr">
        <is>
          <t>THSTI</t>
        </is>
      </c>
      <c r="Q397" s="23" t="inlineStr">
        <is>
          <t>BY HAND</t>
        </is>
      </c>
      <c r="R397" s="23" t="inlineStr">
        <is>
          <t>PRIYANKA MADAM</t>
        </is>
      </c>
      <c r="S397" s="63" t="n">
        <v>4</v>
      </c>
      <c r="T397" s="39" t="inlineStr">
        <is>
          <t>One Item Back Order</t>
        </is>
      </c>
      <c r="U397" s="23" t="inlineStr">
        <is>
          <t>BioLegend</t>
        </is>
      </c>
      <c r="V397" s="23">
        <f>VLOOKUP(P397,'Customer List'!B:C,2,)</f>
        <v/>
      </c>
      <c r="W397" s="40" t="n"/>
      <c r="X397" s="32" t="n">
        <v>45838</v>
      </c>
      <c r="Y397" s="23">
        <f>IF(X397="", "", X397-N397)</f>
        <v/>
      </c>
      <c r="Z397" s="23">
        <f>IF(N397="", "", TEXT(N397, "dddd"))</f>
        <v/>
      </c>
      <c r="AA397" s="23">
        <f>IF(X397="", "", TEXT(X397, "dddd"))</f>
        <v/>
      </c>
      <c r="AB397" s="23">
        <f>VLOOKUP(U397,'Currency Sheet'!A:C,3,)</f>
        <v/>
      </c>
      <c r="AC397" s="44">
        <f>VLOOKUP(P397,'Customer List'!B:D,3,)</f>
        <v/>
      </c>
    </row>
    <row r="398">
      <c r="A398" s="23">
        <f>A397+1</f>
        <v/>
      </c>
      <c r="B398" s="23" t="inlineStr">
        <is>
          <t>EED116333</t>
        </is>
      </c>
      <c r="C398" s="32" t="n">
        <v>45821</v>
      </c>
      <c r="D398" s="32" t="n">
        <v>45831</v>
      </c>
      <c r="E398" s="51" t="n">
        <v>52.2</v>
      </c>
      <c r="F398" s="51">
        <f>IF(AB398="DOLLAR",E398*88,E398)</f>
        <v/>
      </c>
      <c r="G398" s="62">
        <f>F398*J398</f>
        <v/>
      </c>
      <c r="H398" s="23" t="n">
        <v>108713</v>
      </c>
      <c r="I398" s="23" t="inlineStr">
        <is>
          <t>PE/Cy7 anti-mouse NK-1.1 Antibody</t>
        </is>
      </c>
      <c r="J398" s="23" t="n">
        <v>1</v>
      </c>
      <c r="K398" s="23" t="n">
        <v>1</v>
      </c>
      <c r="L398" s="23">
        <f>J398-K398</f>
        <v/>
      </c>
      <c r="M398" s="23" t="inlineStr">
        <is>
          <t>T-589/25-26</t>
        </is>
      </c>
      <c r="N398" s="32" t="n">
        <v>45838</v>
      </c>
      <c r="O398" s="62" t="n">
        <v>7851.75</v>
      </c>
      <c r="P398" s="23" t="inlineStr">
        <is>
          <t>THSTI</t>
        </is>
      </c>
      <c r="Q398" s="23" t="inlineStr">
        <is>
          <t>BY HAND</t>
        </is>
      </c>
      <c r="R398" s="23" t="inlineStr">
        <is>
          <t>PRIYANKA MADAM</t>
        </is>
      </c>
      <c r="S398" s="63" t="n">
        <v>4</v>
      </c>
      <c r="T398" s="39" t="inlineStr">
        <is>
          <t>One Item Back Order</t>
        </is>
      </c>
      <c r="U398" s="23" t="inlineStr">
        <is>
          <t>BioLegend</t>
        </is>
      </c>
      <c r="V398" s="23">
        <f>VLOOKUP(P398,'Customer List'!B:C,2,)</f>
        <v/>
      </c>
      <c r="W398" s="40" t="n"/>
      <c r="X398" s="32" t="n">
        <v>45838</v>
      </c>
      <c r="Y398" s="23">
        <f>IF(X398="", "", X398-N398)</f>
        <v/>
      </c>
      <c r="Z398" s="23">
        <f>IF(N398="", "", TEXT(N398, "dddd"))</f>
        <v/>
      </c>
      <c r="AA398" s="23">
        <f>IF(X398="", "", TEXT(X398, "dddd"))</f>
        <v/>
      </c>
      <c r="AB398" s="23">
        <f>VLOOKUP(U398,'Currency Sheet'!A:C,3,)</f>
        <v/>
      </c>
      <c r="AC398" s="44">
        <f>VLOOKUP(P398,'Customer List'!B:D,3,)</f>
        <v/>
      </c>
    </row>
    <row r="399">
      <c r="A399" s="23">
        <f>A398+1</f>
        <v/>
      </c>
      <c r="B399" s="23" t="inlineStr">
        <is>
          <t>EED116333</t>
        </is>
      </c>
      <c r="C399" s="32" t="n">
        <v>45821</v>
      </c>
      <c r="D399" s="32" t="n">
        <v>45831</v>
      </c>
      <c r="E399" s="51" t="n">
        <v>125.4</v>
      </c>
      <c r="F399" s="51">
        <f>IF(AB399="DOLLAR",E399*88,E399)</f>
        <v/>
      </c>
      <c r="G399" s="62">
        <f>F399*J399</f>
        <v/>
      </c>
      <c r="H399" s="23" t="n">
        <v>109830</v>
      </c>
      <c r="I399" s="23" t="inlineStr">
        <is>
          <t>PE/Cyanine7 anti-mouse CD45.2 Antibody</t>
        </is>
      </c>
      <c r="J399" s="23" t="n">
        <v>1</v>
      </c>
      <c r="K399" s="23" t="n">
        <v>1</v>
      </c>
      <c r="L399" s="23">
        <f>J399-K399</f>
        <v/>
      </c>
      <c r="M399" s="23" t="inlineStr">
        <is>
          <t>T-522/25-26</t>
        </is>
      </c>
      <c r="N399" s="32" t="n">
        <v>45832</v>
      </c>
      <c r="O399" s="62" t="n">
        <v>15875.64</v>
      </c>
      <c r="P399" s="23" t="inlineStr">
        <is>
          <t>NCCS</t>
        </is>
      </c>
      <c r="Q399" s="23" t="n">
        <v>58152369052</v>
      </c>
      <c r="R399" s="23" t="inlineStr">
        <is>
          <t>Delivered</t>
        </is>
      </c>
      <c r="S399" s="63" t="n">
        <v>4</v>
      </c>
      <c r="T399" s="39" t="n"/>
      <c r="U399" s="23" t="inlineStr">
        <is>
          <t>BioLegend</t>
        </is>
      </c>
      <c r="V399" s="23">
        <f>VLOOKUP(P399,'Customer List'!B:C,2,)</f>
        <v/>
      </c>
      <c r="W399" s="40" t="n"/>
      <c r="X399" s="32" t="n">
        <v>45833</v>
      </c>
      <c r="Y399" s="23">
        <f>IF(X399="", "", X399-N399)</f>
        <v/>
      </c>
      <c r="Z399" s="23">
        <f>IF(N399="", "", TEXT(N399, "dddd"))</f>
        <v/>
      </c>
      <c r="AA399" s="23">
        <f>IF(X399="", "", TEXT(X399, "dddd"))</f>
        <v/>
      </c>
      <c r="AB399" s="23">
        <f>VLOOKUP(U399,'Currency Sheet'!A:C,3,)</f>
        <v/>
      </c>
      <c r="AC399" s="44">
        <f>VLOOKUP(P399,'Customer List'!B:D,3,)</f>
        <v/>
      </c>
    </row>
    <row r="400">
      <c r="A400" s="23">
        <f>A399+1</f>
        <v/>
      </c>
      <c r="B400" s="23" t="inlineStr">
        <is>
          <t>EED116333</t>
        </is>
      </c>
      <c r="C400" s="32" t="n">
        <v>45821</v>
      </c>
      <c r="D400" s="32" t="n">
        <v>45831</v>
      </c>
      <c r="E400" s="51" t="n">
        <v>73.2</v>
      </c>
      <c r="F400" s="51">
        <f>IF(AB400="DOLLAR",E400*88,E400)</f>
        <v/>
      </c>
      <c r="G400" s="62">
        <f>F400*J400</f>
        <v/>
      </c>
      <c r="H400" s="23" t="n">
        <v>119409</v>
      </c>
      <c r="I400" s="23" t="inlineStr">
        <is>
          <t xml:space="preserve">PE anti-mouse CD134 </t>
        </is>
      </c>
      <c r="J400" s="23" t="n">
        <v>1</v>
      </c>
      <c r="K400" s="23" t="n">
        <v>1</v>
      </c>
      <c r="L400" s="23">
        <f>J400-K400</f>
        <v/>
      </c>
      <c r="M400" s="23" t="inlineStr">
        <is>
          <t>T-589/25-26</t>
        </is>
      </c>
      <c r="N400" s="32" t="n">
        <v>45838</v>
      </c>
      <c r="O400" s="62" t="n">
        <v>11010.5</v>
      </c>
      <c r="P400" s="23" t="inlineStr">
        <is>
          <t>THSTI</t>
        </is>
      </c>
      <c r="Q400" s="23" t="inlineStr">
        <is>
          <t>BY HAND</t>
        </is>
      </c>
      <c r="R400" s="23" t="inlineStr">
        <is>
          <t>PRIYANKA MADAM</t>
        </is>
      </c>
      <c r="S400" s="63" t="n">
        <v>4</v>
      </c>
      <c r="T400" s="39" t="inlineStr">
        <is>
          <t>One Item Back Order</t>
        </is>
      </c>
      <c r="U400" s="23" t="inlineStr">
        <is>
          <t>BioLegend</t>
        </is>
      </c>
      <c r="V400" s="23">
        <f>VLOOKUP(P400,'Customer List'!B:C,2,)</f>
        <v/>
      </c>
      <c r="W400" s="40" t="n"/>
      <c r="X400" s="32" t="n">
        <v>45838</v>
      </c>
      <c r="Y400" s="23">
        <f>IF(X400="", "", X400-N400)</f>
        <v/>
      </c>
      <c r="Z400" s="23">
        <f>IF(N400="", "", TEXT(N400, "dddd"))</f>
        <v/>
      </c>
      <c r="AA400" s="23">
        <f>IF(X400="", "", TEXT(X400, "dddd"))</f>
        <v/>
      </c>
      <c r="AB400" s="23">
        <f>VLOOKUP(U400,'Currency Sheet'!A:C,3,)</f>
        <v/>
      </c>
      <c r="AC400" s="44">
        <f>VLOOKUP(P400,'Customer List'!B:D,3,)</f>
        <v/>
      </c>
    </row>
    <row r="401">
      <c r="A401" s="23">
        <f>A400+1</f>
        <v/>
      </c>
      <c r="B401" s="23" t="inlineStr">
        <is>
          <t>EED116333</t>
        </is>
      </c>
      <c r="C401" s="32" t="n">
        <v>45821</v>
      </c>
      <c r="D401" s="32" t="n">
        <v>45831</v>
      </c>
      <c r="E401" s="51" t="n">
        <v>69.60000000000001</v>
      </c>
      <c r="F401" s="51">
        <f>IF(AB401="DOLLAR",E401*88,E401)</f>
        <v/>
      </c>
      <c r="G401" s="62">
        <f>F401*J401</f>
        <v/>
      </c>
      <c r="H401" s="23" t="n">
        <v>119413</v>
      </c>
      <c r="I401" s="23" t="inlineStr">
        <is>
          <t xml:space="preserve">APC anti-mouse CD134 </t>
        </is>
      </c>
      <c r="J401" s="23" t="n">
        <v>3</v>
      </c>
      <c r="K401" s="23" t="n">
        <v>3</v>
      </c>
      <c r="L401" s="23">
        <f>J401-K401</f>
        <v/>
      </c>
      <c r="M401" s="23" t="inlineStr">
        <is>
          <t>T-510/25-26</t>
        </is>
      </c>
      <c r="N401" s="32" t="n">
        <v>45832</v>
      </c>
      <c r="O401" s="62" t="n">
        <v>32364</v>
      </c>
      <c r="P401" s="23" t="inlineStr">
        <is>
          <t>Aurigine Service</t>
        </is>
      </c>
      <c r="Q401" s="23" t="n">
        <v>58152373274</v>
      </c>
      <c r="R401" s="23" t="inlineStr">
        <is>
          <t>Delivered</t>
        </is>
      </c>
      <c r="S401" s="63" t="n">
        <v>4</v>
      </c>
      <c r="T401" s="39" t="n"/>
      <c r="U401" s="23" t="inlineStr">
        <is>
          <t>BioLegend</t>
        </is>
      </c>
      <c r="V401" s="23">
        <f>VLOOKUP(P401,'Customer List'!B:C,2,)</f>
        <v/>
      </c>
      <c r="W401" s="40" t="n"/>
      <c r="X401" s="32" t="n">
        <v>45833</v>
      </c>
      <c r="Y401" s="23">
        <f>IF(X401="", "", X401-N401)</f>
        <v/>
      </c>
      <c r="Z401" s="23">
        <f>IF(N401="", "", TEXT(N401, "dddd"))</f>
        <v/>
      </c>
      <c r="AA401" s="23">
        <f>IF(X401="", "", TEXT(X401, "dddd"))</f>
        <v/>
      </c>
      <c r="AB401" s="23">
        <f>VLOOKUP(U401,'Currency Sheet'!A:C,3,)</f>
        <v/>
      </c>
      <c r="AC401" s="44">
        <f>VLOOKUP(P401,'Customer List'!B:D,3,)</f>
        <v/>
      </c>
    </row>
    <row r="402">
      <c r="A402" s="23">
        <f>A401+1</f>
        <v/>
      </c>
      <c r="B402" s="23" t="inlineStr">
        <is>
          <t>EED116333</t>
        </is>
      </c>
      <c r="C402" s="32" t="n">
        <v>45821</v>
      </c>
      <c r="D402" s="32" t="n">
        <v>45831</v>
      </c>
      <c r="E402" s="51" t="n">
        <v>201</v>
      </c>
      <c r="F402" s="51">
        <f>IF(AB402="DOLLAR",E402*88,E402)</f>
        <v/>
      </c>
      <c r="G402" s="62">
        <f>F402*J402</f>
        <v/>
      </c>
      <c r="H402" s="23" t="n">
        <v>120127</v>
      </c>
      <c r="I402" s="23" t="inlineStr">
        <is>
          <t xml:space="preserve">Brilliant Violet 785™ anti-mouse CD197 </t>
        </is>
      </c>
      <c r="J402" s="23" t="n">
        <v>1</v>
      </c>
      <c r="K402" s="23" t="n">
        <v>1</v>
      </c>
      <c r="L402" s="23">
        <f>J402-K402</f>
        <v/>
      </c>
      <c r="M402" s="23" t="inlineStr">
        <is>
          <t>T-572/25-26</t>
        </is>
      </c>
      <c r="N402" s="32" t="n">
        <v>45836</v>
      </c>
      <c r="O402" s="62" t="n">
        <v>31155</v>
      </c>
      <c r="P402" s="23" t="inlineStr">
        <is>
          <t>IIT-Ropar</t>
        </is>
      </c>
      <c r="Q402" s="23" t="inlineStr">
        <is>
          <t>PORTER</t>
        </is>
      </c>
      <c r="R402" s="23" t="inlineStr">
        <is>
          <t>PORTER</t>
        </is>
      </c>
      <c r="S402" s="63" t="n">
        <v>4</v>
      </c>
      <c r="T402" s="39" t="inlineStr">
        <is>
          <t>By porter Received in Delhi</t>
        </is>
      </c>
      <c r="U402" s="23" t="inlineStr">
        <is>
          <t>BioLegend</t>
        </is>
      </c>
      <c r="V402" s="23">
        <f>VLOOKUP(P402,'Customer List'!B:C,2,)</f>
        <v/>
      </c>
      <c r="W402" s="40" t="n"/>
      <c r="X402" s="32">
        <f>IF(OR(R402 = "PRIYANKA MADAM", R402 = "DEEPAK", R402 = "PORTER"),N402,"")</f>
        <v/>
      </c>
      <c r="Y402" s="23">
        <f>IF(X402="", "", X402-N402)</f>
        <v/>
      </c>
      <c r="Z402" s="23">
        <f>IF(N402="", "", TEXT(N402, "dddd"))</f>
        <v/>
      </c>
      <c r="AA402" s="23">
        <f>IF(X402="", "", TEXT(X402, "dddd"))</f>
        <v/>
      </c>
      <c r="AB402" s="23">
        <f>VLOOKUP(U402,'Currency Sheet'!A:C,3,)</f>
        <v/>
      </c>
      <c r="AC402" s="44">
        <f>VLOOKUP(P402,'Customer List'!B:D,3,)</f>
        <v/>
      </c>
    </row>
    <row r="403">
      <c r="A403" s="23">
        <f>A402+1</f>
        <v/>
      </c>
      <c r="B403" s="23" t="inlineStr">
        <is>
          <t>EED116333</t>
        </is>
      </c>
      <c r="C403" s="32" t="n">
        <v>45821</v>
      </c>
      <c r="D403" s="32" t="n">
        <v>45831</v>
      </c>
      <c r="E403" s="51" t="n">
        <v>88.2</v>
      </c>
      <c r="F403" s="51">
        <f>IF(AB403="DOLLAR",E403*88,E403)</f>
        <v/>
      </c>
      <c r="G403" s="62">
        <f>F403*J403</f>
        <v/>
      </c>
      <c r="H403" s="23" t="n">
        <v>120409</v>
      </c>
      <c r="I403" s="23" t="inlineStr">
        <is>
          <t>PE/Cyanine7 anti-mouse CD105 Antibody</t>
        </is>
      </c>
      <c r="J403" s="23" t="n">
        <v>1</v>
      </c>
      <c r="K403" s="23" t="n">
        <v>1</v>
      </c>
      <c r="L403" s="23">
        <f>J403-K403</f>
        <v/>
      </c>
      <c r="M403" s="23" t="inlineStr">
        <is>
          <t>T-595/25-26</t>
        </is>
      </c>
      <c r="N403" s="32" t="n">
        <v>45840</v>
      </c>
      <c r="O403" s="62" t="n">
        <v>9718.049999999999</v>
      </c>
      <c r="P403" s="23" t="inlineStr">
        <is>
          <t>SEEMA</t>
        </is>
      </c>
      <c r="Q403" s="23" t="n">
        <v>58152715250</v>
      </c>
      <c r="R403" s="23" t="inlineStr">
        <is>
          <t>Delivered</t>
        </is>
      </c>
      <c r="S403" s="63" t="n">
        <v>4</v>
      </c>
      <c r="T403" s="39" t="inlineStr">
        <is>
          <t>Dispatch To Mr. Ashish Ranjan</t>
        </is>
      </c>
      <c r="U403" s="23" t="inlineStr">
        <is>
          <t>BioLegend</t>
        </is>
      </c>
      <c r="V403" s="23">
        <f>VLOOKUP(P403,'Customer List'!B:C,2,)</f>
        <v/>
      </c>
      <c r="W403" s="40" t="n"/>
      <c r="X403" s="32" t="n">
        <v>45843</v>
      </c>
      <c r="Y403" s="23">
        <f>IF(X403="", "", X403-N403)</f>
        <v/>
      </c>
      <c r="Z403" s="23">
        <f>IF(N403="", "", TEXT(N403, "dddd"))</f>
        <v/>
      </c>
      <c r="AA403" s="23">
        <f>IF(X403="", "", TEXT(X403, "dddd"))</f>
        <v/>
      </c>
      <c r="AB403" s="23">
        <f>VLOOKUP(U403,'Currency Sheet'!A:C,3,)</f>
        <v/>
      </c>
      <c r="AC403" s="44">
        <f>VLOOKUP(P403,'Customer List'!B:D,3,)</f>
        <v/>
      </c>
    </row>
    <row r="404">
      <c r="A404" s="23">
        <f>A403+1</f>
        <v/>
      </c>
      <c r="B404" s="23" t="inlineStr">
        <is>
          <t>EED116333</t>
        </is>
      </c>
      <c r="C404" s="32" t="n">
        <v>45821</v>
      </c>
      <c r="D404" s="32" t="n">
        <v>45831</v>
      </c>
      <c r="E404" s="51" t="n">
        <v>214.5</v>
      </c>
      <c r="F404" s="51">
        <f>IF(AB404="DOLLAR",E404*88,E404)</f>
        <v/>
      </c>
      <c r="G404" s="62">
        <f>F404*J404</f>
        <v/>
      </c>
      <c r="H404" s="23" t="n">
        <v>121435</v>
      </c>
      <c r="I404" s="23" t="inlineStr">
        <is>
          <t>Brilliant Violet 711™ anti-mouse CD103 Antibody</t>
        </is>
      </c>
      <c r="J404" s="23" t="n">
        <v>1</v>
      </c>
      <c r="K404" s="23" t="n">
        <v>1</v>
      </c>
      <c r="L404" s="23">
        <f>J404-K404</f>
        <v/>
      </c>
      <c r="M404" s="23" t="inlineStr">
        <is>
          <t>T-572/25-26</t>
        </is>
      </c>
      <c r="N404" s="32" t="n">
        <v>45836</v>
      </c>
      <c r="O404" s="62" t="n">
        <v>33247.5</v>
      </c>
      <c r="P404" s="23" t="inlineStr">
        <is>
          <t>IIT-Ropar</t>
        </is>
      </c>
      <c r="Q404" s="23" t="inlineStr">
        <is>
          <t>PORTER</t>
        </is>
      </c>
      <c r="R404" s="23" t="inlineStr">
        <is>
          <t>PORTER</t>
        </is>
      </c>
      <c r="S404" s="63" t="n">
        <v>4</v>
      </c>
      <c r="T404" s="39" t="inlineStr">
        <is>
          <t>By porter Received in Delhi</t>
        </is>
      </c>
      <c r="U404" s="23" t="inlineStr">
        <is>
          <t>BioLegend</t>
        </is>
      </c>
      <c r="V404" s="23">
        <f>VLOOKUP(P404,'Customer List'!B:C,2,)</f>
        <v/>
      </c>
      <c r="W404" s="40" t="n"/>
      <c r="X404" s="32">
        <f>IF(OR(R404 = "PRIYANKA MADAM", R404 = "DEEPAK", R404 = "PORTER"),N404,"")</f>
        <v/>
      </c>
      <c r="Y404" s="23">
        <f>IF(X404="", "", X404-N404)</f>
        <v/>
      </c>
      <c r="Z404" s="23">
        <f>IF(N404="", "", TEXT(N404, "dddd"))</f>
        <v/>
      </c>
      <c r="AA404" s="23">
        <f>IF(X404="", "", TEXT(X404, "dddd"))</f>
        <v/>
      </c>
      <c r="AB404" s="23">
        <f>VLOOKUP(U404,'Currency Sheet'!A:C,3,)</f>
        <v/>
      </c>
      <c r="AC404" s="44">
        <f>VLOOKUP(P404,'Customer List'!B:D,3,)</f>
        <v/>
      </c>
    </row>
    <row r="405">
      <c r="A405" s="23">
        <f>A404+1</f>
        <v/>
      </c>
      <c r="B405" s="23" t="inlineStr">
        <is>
          <t>EED116333</t>
        </is>
      </c>
      <c r="C405" s="32" t="n">
        <v>45821</v>
      </c>
      <c r="D405" s="32" t="n">
        <v>45831</v>
      </c>
      <c r="E405" s="51" t="n">
        <v>84.59999999999999</v>
      </c>
      <c r="F405" s="51">
        <f>IF(AB405="DOLLAR",E405*88,E405)</f>
        <v/>
      </c>
      <c r="G405" s="62">
        <f>F405*J405</f>
        <v/>
      </c>
      <c r="H405" s="23" t="n">
        <v>123110</v>
      </c>
      <c r="I405" s="23" t="inlineStr">
        <is>
          <t>PE anti-mouse F4/80 Antibody</t>
        </is>
      </c>
      <c r="J405" s="23" t="n">
        <v>1</v>
      </c>
      <c r="K405" s="23" t="n">
        <v>1</v>
      </c>
      <c r="L405" s="23">
        <f>J405-K405</f>
        <v/>
      </c>
      <c r="M405" s="23" t="inlineStr">
        <is>
          <t>DC-67/25-26</t>
        </is>
      </c>
      <c r="N405" s="32" t="n">
        <v>45835</v>
      </c>
      <c r="O405" s="62" t="n">
        <v>0</v>
      </c>
      <c r="P405" s="23" t="inlineStr">
        <is>
          <t>ICGEB</t>
        </is>
      </c>
      <c r="Q405" s="23" t="inlineStr">
        <is>
          <t>BY HAND</t>
        </is>
      </c>
      <c r="R405" s="23" t="inlineStr">
        <is>
          <t>PRIYANKA MADAM</t>
        </is>
      </c>
      <c r="S405" s="63" t="n">
        <v>4</v>
      </c>
      <c r="T405" s="39" t="inlineStr">
        <is>
          <t>FOC</t>
        </is>
      </c>
      <c r="U405" s="23" t="inlineStr">
        <is>
          <t>BioLegend</t>
        </is>
      </c>
      <c r="V405" s="23">
        <f>VLOOKUP(P405,'Customer List'!B:C,2,)</f>
        <v/>
      </c>
      <c r="W405" s="40" t="n"/>
      <c r="X405" s="32" t="n">
        <v>45835</v>
      </c>
      <c r="Y405" s="23">
        <f>IF(X405="", "", X405-N405)</f>
        <v/>
      </c>
      <c r="Z405" s="23">
        <f>IF(N405="", "", TEXT(N405, "dddd"))</f>
        <v/>
      </c>
      <c r="AA405" s="23">
        <f>IF(X405="", "", TEXT(X405, "dddd"))</f>
        <v/>
      </c>
      <c r="AB405" s="23">
        <f>VLOOKUP(U405,'Currency Sheet'!A:C,3,)</f>
        <v/>
      </c>
      <c r="AC405" s="44">
        <f>VLOOKUP(P405,'Customer List'!B:D,3,)</f>
        <v/>
      </c>
    </row>
    <row r="406">
      <c r="A406" s="23">
        <f>A405+1</f>
        <v/>
      </c>
      <c r="B406" s="23" t="inlineStr">
        <is>
          <t>EED116333</t>
        </is>
      </c>
      <c r="C406" s="32" t="n">
        <v>45821</v>
      </c>
      <c r="D406" s="32" t="n">
        <v>45831</v>
      </c>
      <c r="E406" s="51" t="n">
        <v>175.8</v>
      </c>
      <c r="F406" s="51">
        <f>IF(AB406="DOLLAR",E406*88,E406)</f>
        <v/>
      </c>
      <c r="G406" s="62">
        <f>F406*J406</f>
        <v/>
      </c>
      <c r="H406" s="23" t="n">
        <v>123112</v>
      </c>
      <c r="I406" s="23" t="inlineStr">
        <is>
          <t>PE/Cyanine5 anti-mouse F4/80 Antibody</t>
        </is>
      </c>
      <c r="J406" s="23" t="n">
        <v>1</v>
      </c>
      <c r="K406" s="23" t="n">
        <v>1</v>
      </c>
      <c r="L406" s="23">
        <f>J406-K406</f>
        <v/>
      </c>
      <c r="M406" s="23" t="inlineStr">
        <is>
          <t>T-589/25-26</t>
        </is>
      </c>
      <c r="N406" s="32" t="n">
        <v>45838</v>
      </c>
      <c r="O406" s="62" t="n">
        <v>26443.25</v>
      </c>
      <c r="P406" s="23" t="inlineStr">
        <is>
          <t>THSTI</t>
        </is>
      </c>
      <c r="Q406" s="23" t="inlineStr">
        <is>
          <t>BY HAND</t>
        </is>
      </c>
      <c r="R406" s="23" t="inlineStr">
        <is>
          <t>PRIYANKA MADAM</t>
        </is>
      </c>
      <c r="S406" s="63" t="n">
        <v>4</v>
      </c>
      <c r="T406" s="39" t="inlineStr">
        <is>
          <t>One Item Back Order</t>
        </is>
      </c>
      <c r="U406" s="23" t="inlineStr">
        <is>
          <t>BioLegend</t>
        </is>
      </c>
      <c r="V406" s="23">
        <f>VLOOKUP(P406,'Customer List'!B:C,2,)</f>
        <v/>
      </c>
      <c r="W406" s="40" t="n"/>
      <c r="X406" s="32" t="n">
        <v>45838</v>
      </c>
      <c r="Y406" s="23">
        <f>IF(X406="", "", X406-N406)</f>
        <v/>
      </c>
      <c r="Z406" s="23">
        <f>IF(N406="", "", TEXT(N406, "dddd"))</f>
        <v/>
      </c>
      <c r="AA406" s="23">
        <f>IF(X406="", "", TEXT(X406, "dddd"))</f>
        <v/>
      </c>
      <c r="AB406" s="23">
        <f>VLOOKUP(U406,'Currency Sheet'!A:C,3,)</f>
        <v/>
      </c>
      <c r="AC406" s="44">
        <f>VLOOKUP(P406,'Customer List'!B:D,3,)</f>
        <v/>
      </c>
    </row>
    <row r="407">
      <c r="A407" s="23">
        <f>A406+1</f>
        <v/>
      </c>
      <c r="B407" s="23" t="inlineStr">
        <is>
          <t>EED116333</t>
        </is>
      </c>
      <c r="C407" s="32" t="n">
        <v>45821</v>
      </c>
      <c r="D407" s="32" t="n">
        <v>45831</v>
      </c>
      <c r="E407" s="51" t="n">
        <v>85.8</v>
      </c>
      <c r="F407" s="51">
        <f>IF(AB407="DOLLAR",E407*88,E407)</f>
        <v/>
      </c>
      <c r="G407" s="62">
        <f>F407*J407</f>
        <v/>
      </c>
      <c r="H407" s="23" t="n">
        <v>123116</v>
      </c>
      <c r="I407" s="23" t="inlineStr">
        <is>
          <t>APC anti-mouse F4/80 Antibody</t>
        </is>
      </c>
      <c r="J407" s="23" t="n">
        <v>1</v>
      </c>
      <c r="K407" s="23" t="n">
        <v>1</v>
      </c>
      <c r="L407" s="23">
        <f>J407-K407</f>
        <v/>
      </c>
      <c r="M407" s="23" t="inlineStr">
        <is>
          <t>T-531/25-26</t>
        </is>
      </c>
      <c r="N407" s="32" t="n">
        <v>45833</v>
      </c>
      <c r="O407" s="62" t="n">
        <v>13728</v>
      </c>
      <c r="P407" s="23" t="inlineStr">
        <is>
          <t>BTL</t>
        </is>
      </c>
      <c r="Q407" s="23" t="inlineStr">
        <is>
          <t>PORTER</t>
        </is>
      </c>
      <c r="R407" s="23" t="inlineStr">
        <is>
          <t>PORTER</t>
        </is>
      </c>
      <c r="S407" s="63" t="n">
        <v>4</v>
      </c>
      <c r="T407" s="39" t="n"/>
      <c r="U407" s="23" t="inlineStr">
        <is>
          <t>BioLegend</t>
        </is>
      </c>
      <c r="V407" s="23">
        <f>VLOOKUP(P407,'Customer List'!B:C,2,)</f>
        <v/>
      </c>
      <c r="W407" s="40" t="n"/>
      <c r="X407" s="32">
        <f>IF(OR(R407 = "PRIYANKA MADAM", R407 = "DEEPAK", R407 = "PORTER"),N407,"")</f>
        <v/>
      </c>
      <c r="Y407" s="23">
        <f>IF(X407="", "", X407-N407)</f>
        <v/>
      </c>
      <c r="Z407" s="23">
        <f>IF(N407="", "", TEXT(N407, "dddd"))</f>
        <v/>
      </c>
      <c r="AA407" s="23">
        <f>IF(X407="", "", TEXT(X407, "dddd"))</f>
        <v/>
      </c>
      <c r="AB407" s="23">
        <f>VLOOKUP(U407,'Currency Sheet'!A:C,3,)</f>
        <v/>
      </c>
      <c r="AC407" s="44">
        <f>VLOOKUP(P407,'Customer List'!B:D,3,)</f>
        <v/>
      </c>
    </row>
    <row r="408">
      <c r="A408" s="23">
        <f>A407+1</f>
        <v/>
      </c>
      <c r="B408" s="23" t="inlineStr">
        <is>
          <t>EED116333</t>
        </is>
      </c>
      <c r="C408" s="32" t="n">
        <v>45821</v>
      </c>
      <c r="D408" s="32" t="n">
        <v>45831</v>
      </c>
      <c r="E408" s="51" t="n">
        <v>112.8</v>
      </c>
      <c r="F408" s="51">
        <f>IF(AB408="DOLLAR",E408*88,E408)</f>
        <v/>
      </c>
      <c r="G408" s="62">
        <f>F408*J408</f>
        <v/>
      </c>
      <c r="H408" s="23" t="n">
        <v>126407</v>
      </c>
      <c r="I408" s="23" t="inlineStr">
        <is>
          <t>Alexa Fluor® 647 anti-mouse FOXP3 Antibody</t>
        </is>
      </c>
      <c r="J408" s="23" t="n">
        <v>1</v>
      </c>
      <c r="K408" s="23" t="n">
        <v>1</v>
      </c>
      <c r="L408" s="23">
        <f>J408-K408</f>
        <v/>
      </c>
      <c r="M408" s="23" t="inlineStr">
        <is>
          <t>T-749/25-26</t>
        </is>
      </c>
      <c r="N408" s="32" t="n">
        <v>45860</v>
      </c>
      <c r="O408" s="62" t="n">
        <v>20398</v>
      </c>
      <c r="P408" s="23" t="inlineStr">
        <is>
          <t>IMTECH</t>
        </is>
      </c>
      <c r="Q408" s="23" t="inlineStr">
        <is>
          <t>D3002709684</t>
        </is>
      </c>
      <c r="R408" s="23" t="inlineStr">
        <is>
          <t>Delivered</t>
        </is>
      </c>
      <c r="S408" s="63" t="n">
        <v>4</v>
      </c>
      <c r="T408" s="39" t="inlineStr">
        <is>
          <t>PO Awaited</t>
        </is>
      </c>
      <c r="U408" s="23" t="inlineStr">
        <is>
          <t>BioLegend</t>
        </is>
      </c>
      <c r="V408" s="23">
        <f>VLOOKUP(P408,'Customer List'!B:C,2,)</f>
        <v/>
      </c>
      <c r="W408" s="40" t="n"/>
      <c r="X408" s="32" t="n">
        <v>45861</v>
      </c>
      <c r="Y408" s="23">
        <f>IF(X408="", "", X408-N408)</f>
        <v/>
      </c>
      <c r="Z408" s="23">
        <f>IF(N408="", "", TEXT(N408, "dddd"))</f>
        <v/>
      </c>
      <c r="AA408" s="23">
        <f>IF(X408="", "", TEXT(X408, "dddd"))</f>
        <v/>
      </c>
      <c r="AB408" s="23">
        <f>VLOOKUP(U408,'Currency Sheet'!A:C,3,)</f>
        <v/>
      </c>
      <c r="AC408" s="44">
        <f>VLOOKUP(P408,'Customer List'!B:D,3,)</f>
        <v/>
      </c>
    </row>
    <row r="409">
      <c r="A409" s="23">
        <f>A408+1</f>
        <v/>
      </c>
      <c r="B409" s="23" t="inlineStr">
        <is>
          <t>EED116333</t>
        </is>
      </c>
      <c r="C409" s="32" t="n">
        <v>45821</v>
      </c>
      <c r="D409" s="32" t="n">
        <v>45831</v>
      </c>
      <c r="E409" s="51" t="n">
        <v>222</v>
      </c>
      <c r="F409" s="51">
        <f>IF(AB409="DOLLAR",E409*88,E409)</f>
        <v/>
      </c>
      <c r="G409" s="62">
        <f>F409*J409</f>
        <v/>
      </c>
      <c r="H409" s="23" t="n">
        <v>126408</v>
      </c>
      <c r="I409" s="23" t="inlineStr">
        <is>
          <t>Alexa Fluor® 647 anti-mouse FOXP3 Antibody</t>
        </is>
      </c>
      <c r="J409" s="23" t="n">
        <v>1</v>
      </c>
      <c r="K409" s="23" t="n">
        <v>1</v>
      </c>
      <c r="L409" s="23">
        <f>J409-K409</f>
        <v/>
      </c>
      <c r="M409" s="23" t="inlineStr">
        <is>
          <t>T-589/25-26</t>
        </is>
      </c>
      <c r="N409" s="32" t="n">
        <v>45838</v>
      </c>
      <c r="O409" s="62" t="n">
        <v>33392.5</v>
      </c>
      <c r="P409" s="23" t="inlineStr">
        <is>
          <t>THSTI</t>
        </is>
      </c>
      <c r="Q409" s="23" t="inlineStr">
        <is>
          <t>BY HAND</t>
        </is>
      </c>
      <c r="R409" s="23" t="inlineStr">
        <is>
          <t>PRIYANKA MADAM</t>
        </is>
      </c>
      <c r="S409" s="63" t="n">
        <v>4</v>
      </c>
      <c r="T409" s="39" t="inlineStr">
        <is>
          <t>One Item Back Order</t>
        </is>
      </c>
      <c r="U409" s="23" t="inlineStr">
        <is>
          <t>BioLegend</t>
        </is>
      </c>
      <c r="V409" s="23">
        <f>VLOOKUP(P409,'Customer List'!B:C,2,)</f>
        <v/>
      </c>
      <c r="W409" s="40" t="n"/>
      <c r="X409" s="32" t="n">
        <v>45838</v>
      </c>
      <c r="Y409" s="23">
        <f>IF(X409="", "", X409-N409)</f>
        <v/>
      </c>
      <c r="Z409" s="23">
        <f>IF(N409="", "", TEXT(N409, "dddd"))</f>
        <v/>
      </c>
      <c r="AA409" s="23">
        <f>IF(X409="", "", TEXT(X409, "dddd"))</f>
        <v/>
      </c>
      <c r="AB409" s="23">
        <f>VLOOKUP(U409,'Currency Sheet'!A:C,3,)</f>
        <v/>
      </c>
      <c r="AC409" s="44">
        <f>VLOOKUP(P409,'Customer List'!B:D,3,)</f>
        <v/>
      </c>
    </row>
    <row r="410">
      <c r="A410" s="23">
        <f>A409+1</f>
        <v/>
      </c>
      <c r="B410" s="23" t="inlineStr">
        <is>
          <t>EED116333</t>
        </is>
      </c>
      <c r="C410" s="32" t="n">
        <v>45821</v>
      </c>
      <c r="D410" s="32" t="n">
        <v>45831</v>
      </c>
      <c r="E410" s="51" t="n">
        <v>148.8</v>
      </c>
      <c r="F410" s="51">
        <f>IF(AB410="DOLLAR",E410*88,E410)</f>
        <v/>
      </c>
      <c r="G410" s="62">
        <f>F410*J410</f>
        <v/>
      </c>
      <c r="H410" s="23" t="n">
        <v>127622</v>
      </c>
      <c r="I410" s="23" t="inlineStr">
        <is>
          <t>Alexa Fluor® 700 anti-mouse Ly-6G Antibody</t>
        </is>
      </c>
      <c r="J410" s="23" t="n">
        <v>1</v>
      </c>
      <c r="K410" s="23" t="n">
        <v>1</v>
      </c>
      <c r="L410" s="23">
        <f>J410-K410</f>
        <v/>
      </c>
      <c r="M410" s="23" t="inlineStr">
        <is>
          <t>T-531/25-26</t>
        </is>
      </c>
      <c r="N410" s="32" t="n">
        <v>45833</v>
      </c>
      <c r="O410" s="62" t="n">
        <v>23808</v>
      </c>
      <c r="P410" s="23" t="inlineStr">
        <is>
          <t>BTL</t>
        </is>
      </c>
      <c r="Q410" s="23" t="inlineStr">
        <is>
          <t>PORTER</t>
        </is>
      </c>
      <c r="R410" s="23" t="inlineStr">
        <is>
          <t>PORTER</t>
        </is>
      </c>
      <c r="S410" s="63" t="n">
        <v>4</v>
      </c>
      <c r="T410" s="39" t="n"/>
      <c r="U410" s="23" t="inlineStr">
        <is>
          <t>BioLegend</t>
        </is>
      </c>
      <c r="V410" s="23">
        <f>VLOOKUP(P410,'Customer List'!B:C,2,)</f>
        <v/>
      </c>
      <c r="W410" s="40" t="n"/>
      <c r="X410" s="32">
        <f>IF(OR(R410 = "PRIYANKA MADAM", R410 = "DEEPAK", R410 = "PORTER"),N410,"")</f>
        <v/>
      </c>
      <c r="Y410" s="23">
        <f>IF(X410="", "", X410-N410)</f>
        <v/>
      </c>
      <c r="Z410" s="23">
        <f>IF(N410="", "", TEXT(N410, "dddd"))</f>
        <v/>
      </c>
      <c r="AA410" s="23">
        <f>IF(X410="", "", TEXT(X410, "dddd"))</f>
        <v/>
      </c>
      <c r="AB410" s="23">
        <f>VLOOKUP(U410,'Currency Sheet'!A:C,3,)</f>
        <v/>
      </c>
      <c r="AC410" s="44">
        <f>VLOOKUP(P410,'Customer List'!B:D,3,)</f>
        <v/>
      </c>
    </row>
    <row r="411">
      <c r="A411" s="23">
        <f>A410+1</f>
        <v/>
      </c>
      <c r="B411" s="23" t="inlineStr">
        <is>
          <t>EED116333</t>
        </is>
      </c>
      <c r="C411" s="32" t="n">
        <v>45821</v>
      </c>
      <c r="D411" s="32" t="n">
        <v>45831</v>
      </c>
      <c r="E411" s="51" t="n">
        <v>95.55</v>
      </c>
      <c r="F411" s="51">
        <f>IF(AB411="DOLLAR",E411*88,E411)</f>
        <v/>
      </c>
      <c r="G411" s="62">
        <f>F411*J411</f>
        <v/>
      </c>
      <c r="H411" s="23" t="n">
        <v>135015</v>
      </c>
      <c r="I411" s="23" t="inlineStr">
        <is>
          <t xml:space="preserve">PE/Cyanine5 anti-mouse CD127 </t>
        </is>
      </c>
      <c r="J411" s="23" t="n">
        <v>1</v>
      </c>
      <c r="K411" s="23" t="n">
        <v>1</v>
      </c>
      <c r="L411" s="23">
        <f>J411-K411</f>
        <v/>
      </c>
      <c r="M411" s="23" t="inlineStr">
        <is>
          <t>T-749/25-26</t>
        </is>
      </c>
      <c r="N411" s="32" t="n">
        <v>45860</v>
      </c>
      <c r="O411" s="62" t="n">
        <v>15949.5</v>
      </c>
      <c r="P411" s="23" t="inlineStr">
        <is>
          <t>IMTECH</t>
        </is>
      </c>
      <c r="Q411" s="23" t="inlineStr">
        <is>
          <t>D3002709684</t>
        </is>
      </c>
      <c r="R411" s="23" t="inlineStr">
        <is>
          <t>Delivered</t>
        </is>
      </c>
      <c r="S411" s="63" t="n">
        <v>4</v>
      </c>
      <c r="T411" s="39" t="inlineStr">
        <is>
          <t>PO Awaited</t>
        </is>
      </c>
      <c r="U411" s="23" t="inlineStr">
        <is>
          <t>BioLegend</t>
        </is>
      </c>
      <c r="V411" s="23">
        <f>VLOOKUP(P411,'Customer List'!B:C,2,)</f>
        <v/>
      </c>
      <c r="W411" s="40" t="n"/>
      <c r="X411" s="32" t="n">
        <v>45861</v>
      </c>
      <c r="Y411" s="23">
        <f>IF(X411="", "", X411-N411)</f>
        <v/>
      </c>
      <c r="Z411" s="23">
        <f>IF(N411="", "", TEXT(N411, "dddd"))</f>
        <v/>
      </c>
      <c r="AA411" s="23">
        <f>IF(X411="", "", TEXT(X411, "dddd"))</f>
        <v/>
      </c>
      <c r="AB411" s="23">
        <f>VLOOKUP(U411,'Currency Sheet'!A:C,3,)</f>
        <v/>
      </c>
      <c r="AC411" s="44">
        <f>VLOOKUP(P411,'Customer List'!B:D,3,)</f>
        <v/>
      </c>
    </row>
    <row r="412">
      <c r="A412" s="23">
        <f>A411+1</f>
        <v/>
      </c>
      <c r="B412" s="23" t="inlineStr">
        <is>
          <t>EED116333</t>
        </is>
      </c>
      <c r="C412" s="32" t="n">
        <v>45821</v>
      </c>
      <c r="D412" s="32" t="n">
        <v>45831</v>
      </c>
      <c r="E412" s="51" t="n">
        <v>208.2</v>
      </c>
      <c r="F412" s="51">
        <f>IF(AB412="DOLLAR",E412*88,E412)</f>
        <v/>
      </c>
      <c r="G412" s="62">
        <f>F412*J412</f>
        <v/>
      </c>
      <c r="H412" s="23" t="n">
        <v>137012</v>
      </c>
      <c r="I412" s="23" t="inlineStr">
        <is>
          <t>Alexa Fluor® 488 anti-mouse CD68 Antibody</t>
        </is>
      </c>
      <c r="J412" s="23" t="n">
        <v>1</v>
      </c>
      <c r="K412" s="23" t="n">
        <v>1</v>
      </c>
      <c r="L412" s="23">
        <f>J412-K412</f>
        <v/>
      </c>
      <c r="M412" s="23" t="inlineStr">
        <is>
          <t>T-531/25-26</t>
        </is>
      </c>
      <c r="N412" s="32" t="n">
        <v>45833</v>
      </c>
      <c r="O412" s="62" t="n">
        <v>33312</v>
      </c>
      <c r="P412" s="23" t="inlineStr">
        <is>
          <t>BTL</t>
        </is>
      </c>
      <c r="Q412" s="23" t="inlineStr">
        <is>
          <t>PORTER</t>
        </is>
      </c>
      <c r="R412" s="23" t="inlineStr">
        <is>
          <t>PORTER</t>
        </is>
      </c>
      <c r="S412" s="63" t="n">
        <v>4</v>
      </c>
      <c r="T412" s="39" t="n"/>
      <c r="U412" s="23" t="inlineStr">
        <is>
          <t>BioLegend</t>
        </is>
      </c>
      <c r="V412" s="23">
        <f>VLOOKUP(P412,'Customer List'!B:C,2,)</f>
        <v/>
      </c>
      <c r="W412" s="40" t="n"/>
      <c r="X412" s="32">
        <f>IF(OR(R412 = "PRIYANKA MADAM", R412 = "DEEPAK", R412 = "PORTER"),N412,"")</f>
        <v/>
      </c>
      <c r="Y412" s="23">
        <f>IF(X412="", "", X412-N412)</f>
        <v/>
      </c>
      <c r="Z412" s="23">
        <f>IF(N412="", "", TEXT(N412, "dddd"))</f>
        <v/>
      </c>
      <c r="AA412" s="23">
        <f>IF(X412="", "", TEXT(X412, "dddd"))</f>
        <v/>
      </c>
      <c r="AB412" s="23">
        <f>VLOOKUP(U412,'Currency Sheet'!A:C,3,)</f>
        <v/>
      </c>
      <c r="AC412" s="44">
        <f>VLOOKUP(P412,'Customer List'!B:D,3,)</f>
        <v/>
      </c>
    </row>
    <row r="413">
      <c r="A413" s="23">
        <f>A412+1</f>
        <v/>
      </c>
      <c r="B413" s="23" t="inlineStr">
        <is>
          <t>EED116333</t>
        </is>
      </c>
      <c r="C413" s="32" t="n">
        <v>45821</v>
      </c>
      <c r="D413" s="32" t="n">
        <v>45831</v>
      </c>
      <c r="E413" s="51" t="n">
        <v>74.40000000000001</v>
      </c>
      <c r="F413" s="51">
        <f>IF(AB413="DOLLAR",E413*88,E413)</f>
        <v/>
      </c>
      <c r="G413" s="62">
        <f>F413*J413</f>
        <v/>
      </c>
      <c r="H413" s="23" t="n">
        <v>140417</v>
      </c>
      <c r="I413" s="23" t="inlineStr">
        <is>
          <t>PerCP/Cyanine5.5 anti-mouse CD8b.2 Antibody</t>
        </is>
      </c>
      <c r="J413" s="23" t="n">
        <v>1</v>
      </c>
      <c r="K413" s="23" t="n">
        <v>1</v>
      </c>
      <c r="L413" s="23">
        <f>J413-K413</f>
        <v/>
      </c>
      <c r="M413" s="23" t="inlineStr">
        <is>
          <t>T-749/25-26</t>
        </is>
      </c>
      <c r="N413" s="32" t="n">
        <v>45860</v>
      </c>
      <c r="O413" s="62" t="n">
        <v>13454</v>
      </c>
      <c r="P413" s="23" t="inlineStr">
        <is>
          <t>IMTECH</t>
        </is>
      </c>
      <c r="Q413" s="23" t="inlineStr">
        <is>
          <t>D3002709684</t>
        </is>
      </c>
      <c r="R413" s="23" t="inlineStr">
        <is>
          <t>Delivered</t>
        </is>
      </c>
      <c r="S413" s="63" t="n">
        <v>4</v>
      </c>
      <c r="T413" s="39" t="inlineStr">
        <is>
          <t>PO Awaited</t>
        </is>
      </c>
      <c r="U413" s="23" t="inlineStr">
        <is>
          <t>BioLegend</t>
        </is>
      </c>
      <c r="V413" s="23">
        <f>VLOOKUP(P413,'Customer List'!B:C,2,)</f>
        <v/>
      </c>
      <c r="W413" s="40" t="n"/>
      <c r="X413" s="32" t="n">
        <v>45861</v>
      </c>
      <c r="Y413" s="23">
        <f>IF(X413="", "", X413-N413)</f>
        <v/>
      </c>
      <c r="Z413" s="23">
        <f>IF(N413="", "", TEXT(N413, "dddd"))</f>
        <v/>
      </c>
      <c r="AA413" s="23">
        <f>IF(X413="", "", TEXT(X413, "dddd"))</f>
        <v/>
      </c>
      <c r="AB413" s="23">
        <f>VLOOKUP(U413,'Currency Sheet'!A:C,3,)</f>
        <v/>
      </c>
      <c r="AC413" s="44">
        <f>VLOOKUP(P413,'Customer List'!B:D,3,)</f>
        <v/>
      </c>
    </row>
    <row r="414">
      <c r="A414" s="23">
        <f>A413+1</f>
        <v/>
      </c>
      <c r="B414" s="23" t="inlineStr">
        <is>
          <t>EED116333</t>
        </is>
      </c>
      <c r="C414" s="32" t="n">
        <v>45821</v>
      </c>
      <c r="D414" s="32" t="n">
        <v>45831</v>
      </c>
      <c r="E414" s="51" t="n">
        <v>159</v>
      </c>
      <c r="F414" s="51">
        <f>IF(AB414="DOLLAR",E414*88,E414)</f>
        <v/>
      </c>
      <c r="G414" s="62">
        <f>F414*J414</f>
        <v/>
      </c>
      <c r="H414" s="23" t="n">
        <v>141702</v>
      </c>
      <c r="I414" s="23" t="inlineStr">
        <is>
          <t xml:space="preserve">Purified anti-mouse CD206 </t>
        </is>
      </c>
      <c r="J414" s="23" t="n">
        <v>1</v>
      </c>
      <c r="K414" s="23" t="n">
        <v>1</v>
      </c>
      <c r="L414" s="23">
        <f>J414-K414</f>
        <v/>
      </c>
      <c r="M414" s="23" t="inlineStr">
        <is>
          <t>T-522/25-26</t>
        </is>
      </c>
      <c r="N414" s="32" t="n">
        <v>45832</v>
      </c>
      <c r="O414" s="62" t="n">
        <v>20129.4</v>
      </c>
      <c r="P414" s="23" t="inlineStr">
        <is>
          <t>NCCS</t>
        </is>
      </c>
      <c r="Q414" s="23" t="n">
        <v>58152369052</v>
      </c>
      <c r="R414" s="23" t="inlineStr">
        <is>
          <t>Delivered</t>
        </is>
      </c>
      <c r="S414" s="63" t="n">
        <v>4</v>
      </c>
      <c r="T414" s="39" t="n"/>
      <c r="U414" s="23" t="inlineStr">
        <is>
          <t>BioLegend</t>
        </is>
      </c>
      <c r="V414" s="23">
        <f>VLOOKUP(P414,'Customer List'!B:C,2,)</f>
        <v/>
      </c>
      <c r="W414" s="40" t="n"/>
      <c r="X414" s="32" t="n">
        <v>45833</v>
      </c>
      <c r="Y414" s="23">
        <f>IF(X414="", "", X414-N414)</f>
        <v/>
      </c>
      <c r="Z414" s="23">
        <f>IF(N414="", "", TEXT(N414, "dddd"))</f>
        <v/>
      </c>
      <c r="AA414" s="23">
        <f>IF(X414="", "", TEXT(X414, "dddd"))</f>
        <v/>
      </c>
      <c r="AB414" s="23">
        <f>VLOOKUP(U414,'Currency Sheet'!A:C,3,)</f>
        <v/>
      </c>
      <c r="AC414" s="44">
        <f>VLOOKUP(P414,'Customer List'!B:D,3,)</f>
        <v/>
      </c>
    </row>
    <row r="415">
      <c r="A415" s="23">
        <f>A414+1</f>
        <v/>
      </c>
      <c r="B415" s="23" t="inlineStr">
        <is>
          <t>EED116333</t>
        </is>
      </c>
      <c r="C415" s="32" t="n">
        <v>45821</v>
      </c>
      <c r="D415" s="32" t="n">
        <v>45831</v>
      </c>
      <c r="E415" s="51" t="n">
        <v>227.25</v>
      </c>
      <c r="F415" s="51">
        <f>IF(AB415="DOLLAR",E415*88,E415)</f>
        <v/>
      </c>
      <c r="G415" s="62">
        <f>F415*J415</f>
        <v/>
      </c>
      <c r="H415" s="23" t="n">
        <v>141727</v>
      </c>
      <c r="I415" s="23" t="inlineStr">
        <is>
          <t xml:space="preserve">Brilliant Violet 711™ anti-mouse CD206 </t>
        </is>
      </c>
      <c r="J415" s="23" t="n">
        <v>1</v>
      </c>
      <c r="K415" s="23" t="n">
        <v>1</v>
      </c>
      <c r="L415" s="23">
        <f>J415-K415</f>
        <v/>
      </c>
      <c r="M415" s="23" t="inlineStr">
        <is>
          <t>T-589/25-26</t>
        </is>
      </c>
      <c r="N415" s="32" t="n">
        <v>45838</v>
      </c>
      <c r="O415" s="62" t="n">
        <v>27345.75</v>
      </c>
      <c r="P415" s="23" t="inlineStr">
        <is>
          <t>THSTI</t>
        </is>
      </c>
      <c r="Q415" s="23" t="inlineStr">
        <is>
          <t>BY HAND</t>
        </is>
      </c>
      <c r="R415" s="23" t="inlineStr">
        <is>
          <t>PRIYANKA MADAM</t>
        </is>
      </c>
      <c r="S415" s="63" t="n">
        <v>4</v>
      </c>
      <c r="T415" s="39" t="inlineStr">
        <is>
          <t>One Item Back Order</t>
        </is>
      </c>
      <c r="U415" s="23" t="inlineStr">
        <is>
          <t>BioLegend</t>
        </is>
      </c>
      <c r="V415" s="23">
        <f>VLOOKUP(P415,'Customer List'!B:C,2,)</f>
        <v/>
      </c>
      <c r="W415" s="40" t="n"/>
      <c r="X415" s="32" t="n">
        <v>45838</v>
      </c>
      <c r="Y415" s="23">
        <f>IF(X415="", "", X415-N415)</f>
        <v/>
      </c>
      <c r="Z415" s="23">
        <f>IF(N415="", "", TEXT(N415, "dddd"))</f>
        <v/>
      </c>
      <c r="AA415" s="23">
        <f>IF(X415="", "", TEXT(X415, "dddd"))</f>
        <v/>
      </c>
      <c r="AB415" s="23">
        <f>VLOOKUP(U415,'Currency Sheet'!A:C,3,)</f>
        <v/>
      </c>
      <c r="AC415" s="44">
        <f>VLOOKUP(P415,'Customer List'!B:D,3,)</f>
        <v/>
      </c>
    </row>
    <row r="416">
      <c r="A416" s="23">
        <f>A415+1</f>
        <v/>
      </c>
      <c r="B416" s="23" t="inlineStr">
        <is>
          <t>EED116333</t>
        </is>
      </c>
      <c r="C416" s="32" t="n">
        <v>45821</v>
      </c>
      <c r="D416" s="32" t="n">
        <v>45831</v>
      </c>
      <c r="E416" s="51" t="n">
        <v>58.8</v>
      </c>
      <c r="F416" s="51">
        <f>IF(AB416="DOLLAR",E416*88,E416)</f>
        <v/>
      </c>
      <c r="G416" s="62">
        <f>F416*J416</f>
        <v/>
      </c>
      <c r="H416" s="23" t="n">
        <v>152203</v>
      </c>
      <c r="I416" s="23" t="inlineStr">
        <is>
          <t>PE anti-mouse CD34 Antibody</t>
        </is>
      </c>
      <c r="J416" s="23" t="n">
        <v>1</v>
      </c>
      <c r="K416" s="23" t="n">
        <v>1</v>
      </c>
      <c r="L416" s="23">
        <f>J416-K416</f>
        <v/>
      </c>
      <c r="M416" s="23" t="inlineStr">
        <is>
          <t>T-595/25-26</t>
        </is>
      </c>
      <c r="N416" s="32" t="n">
        <v>45840</v>
      </c>
      <c r="O416" s="62" t="n">
        <v>6219</v>
      </c>
      <c r="P416" s="23" t="inlineStr">
        <is>
          <t>SEEMA</t>
        </is>
      </c>
      <c r="Q416" s="23" t="n">
        <v>58152715250</v>
      </c>
      <c r="R416" s="23" t="inlineStr">
        <is>
          <t>Delivered</t>
        </is>
      </c>
      <c r="S416" s="63" t="n">
        <v>4</v>
      </c>
      <c r="T416" s="39" t="inlineStr">
        <is>
          <t>Dispatch To Mr. Ashish Ranjan</t>
        </is>
      </c>
      <c r="U416" s="23" t="inlineStr">
        <is>
          <t>BioLegend</t>
        </is>
      </c>
      <c r="V416" s="23">
        <f>VLOOKUP(P416,'Customer List'!B:C,2,)</f>
        <v/>
      </c>
      <c r="W416" s="40" t="n"/>
      <c r="X416" s="32" t="n">
        <v>45843</v>
      </c>
      <c r="Y416" s="23">
        <f>IF(X416="", "", X416-N416)</f>
        <v/>
      </c>
      <c r="Z416" s="23">
        <f>IF(N416="", "", TEXT(N416, "dddd"))</f>
        <v/>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List'!B:D,3,)</f>
        <v/>
      </c>
    </row>
    <row r="417">
      <c r="A417" s="23">
        <f>A416+1</f>
        <v/>
      </c>
      <c r="B417" s="23" t="inlineStr">
        <is>
          <t>EED116333</t>
        </is>
      </c>
      <c r="C417" s="32" t="n">
        <v>45821</v>
      </c>
      <c r="D417" s="32" t="n">
        <v>45831</v>
      </c>
      <c r="E417" s="51" t="n">
        <v>257.4</v>
      </c>
      <c r="F417" s="51">
        <f>IF(AB417="DOLLAR",E417*88,E417)</f>
        <v/>
      </c>
      <c r="G417" s="62">
        <f>F417*J417</f>
        <v/>
      </c>
      <c r="H417" s="23" t="n">
        <v>154316</v>
      </c>
      <c r="I417" s="23" t="inlineStr">
        <is>
          <t>PE/Dazzle™ 594 anti-mouse Perforin Antibody</t>
        </is>
      </c>
      <c r="J417" s="23" t="n">
        <v>1</v>
      </c>
      <c r="K417" s="23" t="n">
        <v>1</v>
      </c>
      <c r="L417" s="23">
        <f>J417-K417</f>
        <v/>
      </c>
      <c r="M417" s="23" t="inlineStr">
        <is>
          <t>T-522/25-26</t>
        </is>
      </c>
      <c r="N417" s="32" t="n">
        <v>45832</v>
      </c>
      <c r="O417" s="62" t="n">
        <v>32586.84</v>
      </c>
      <c r="P417" s="23" t="inlineStr">
        <is>
          <t>NCCS</t>
        </is>
      </c>
      <c r="Q417" s="23" t="n">
        <v>58152369052</v>
      </c>
      <c r="R417" s="23" t="inlineStr">
        <is>
          <t>Delivered</t>
        </is>
      </c>
      <c r="S417" s="63" t="n">
        <v>4</v>
      </c>
      <c r="T417" s="39" t="n"/>
      <c r="U417" s="23" t="inlineStr">
        <is>
          <t>BioLegend</t>
        </is>
      </c>
      <c r="V417" s="23">
        <f>VLOOKUP(P417,'Customer List'!B:C,2,)</f>
        <v/>
      </c>
      <c r="W417" s="40" t="n"/>
      <c r="X417" s="32" t="n">
        <v>45833</v>
      </c>
      <c r="Y417" s="23">
        <f>IF(X417="", "", X417-N417)</f>
        <v/>
      </c>
      <c r="Z417" s="23">
        <f>IF(N417="", "", TEXT(N417, "dddd"))</f>
        <v/>
      </c>
      <c r="AA417" s="23">
        <f>IF(X417="", "", TEXT(X417, "dddd"))</f>
        <v/>
      </c>
      <c r="AB417" s="23">
        <f>VLOOKUP(U417,'Currency Sheet'!A:C,3,)</f>
        <v/>
      </c>
      <c r="AC417" s="44">
        <f>VLOOKUP(P417,'Customer List'!B:D,3,)</f>
        <v/>
      </c>
    </row>
    <row r="418">
      <c r="A418" s="23">
        <f>A417+1</f>
        <v/>
      </c>
      <c r="B418" s="23" t="inlineStr">
        <is>
          <t>EED116333</t>
        </is>
      </c>
      <c r="C418" s="32" t="n">
        <v>45821</v>
      </c>
      <c r="D418" s="32" t="n">
        <v>45831</v>
      </c>
      <c r="E418" s="51" t="n">
        <v>225</v>
      </c>
      <c r="F418" s="51">
        <f>IF(AB418="DOLLAR",E418*88,E418)</f>
        <v/>
      </c>
      <c r="G418" s="62">
        <f>F418*J418</f>
        <v/>
      </c>
      <c r="H418" s="23" t="n">
        <v>155528</v>
      </c>
      <c r="I418" s="23" t="inlineStr">
        <is>
          <t xml:space="preserve">PE/Cyanine7 anti-mouse CD170 </t>
        </is>
      </c>
      <c r="J418" s="23" t="n">
        <v>1</v>
      </c>
      <c r="K418" s="23" t="n">
        <v>1</v>
      </c>
      <c r="L418" s="23">
        <f>J418-K418</f>
        <v/>
      </c>
      <c r="M418" s="23" t="inlineStr">
        <is>
          <t>T-533/25-26</t>
        </is>
      </c>
      <c r="N418" s="32" t="n">
        <v>45835</v>
      </c>
      <c r="O418" s="62" t="n">
        <v>32062.5</v>
      </c>
      <c r="P418" s="23" t="inlineStr">
        <is>
          <t>ICGEB</t>
        </is>
      </c>
      <c r="Q418" s="23" t="inlineStr">
        <is>
          <t>BY HAND</t>
        </is>
      </c>
      <c r="R418" s="23" t="inlineStr">
        <is>
          <t>PRIYANKA MADAM</t>
        </is>
      </c>
      <c r="S418" s="63" t="n">
        <v>4</v>
      </c>
      <c r="T418" s="39" t="n"/>
      <c r="U418" s="23" t="inlineStr">
        <is>
          <t>BioLegend</t>
        </is>
      </c>
      <c r="V418" s="23">
        <f>VLOOKUP(P418,'Customer List'!B:C,2,)</f>
        <v/>
      </c>
      <c r="W418" s="40" t="n"/>
      <c r="X418" s="32" t="n">
        <v>45835</v>
      </c>
      <c r="Y418" s="23">
        <f>IF(X418="", "", X418-N418)</f>
        <v/>
      </c>
      <c r="Z418" s="23">
        <f>IF(N418="", "", TEXT(N418, "dddd"))</f>
        <v/>
      </c>
      <c r="AA418" s="23">
        <f>IF(X418="", "", TEXT(X418, "dddd"))</f>
        <v/>
      </c>
      <c r="AB418" s="23">
        <f>VLOOKUP(U418,'Currency Sheet'!A:C,3,)</f>
        <v/>
      </c>
      <c r="AC418" s="44">
        <f>VLOOKUP(P418,'Customer List'!B:D,3,)</f>
        <v/>
      </c>
    </row>
    <row r="419">
      <c r="A419" s="23">
        <f>A418+1</f>
        <v/>
      </c>
      <c r="B419" s="23" t="inlineStr">
        <is>
          <t>EED116333</t>
        </is>
      </c>
      <c r="C419" s="32" t="n">
        <v>45821</v>
      </c>
      <c r="D419" s="32" t="n">
        <v>45831</v>
      </c>
      <c r="E419" s="51" t="n">
        <v>184.8</v>
      </c>
      <c r="F419" s="51">
        <f>IF(AB419="DOLLAR",E419*88,E419)</f>
        <v/>
      </c>
      <c r="G419" s="62">
        <f>F419*J419</f>
        <v/>
      </c>
      <c r="H419" s="23" t="n">
        <v>156506</v>
      </c>
      <c r="I419" s="23" t="inlineStr">
        <is>
          <t>APC anti-mouse NK-1.1 Antibody</t>
        </is>
      </c>
      <c r="J419" s="23" t="n">
        <v>1</v>
      </c>
      <c r="K419" s="23" t="n">
        <v>1</v>
      </c>
      <c r="L419" s="23">
        <f>J419-K419</f>
        <v/>
      </c>
      <c r="M419" s="23" t="inlineStr">
        <is>
          <t>T-522/25-26</t>
        </is>
      </c>
      <c r="N419" s="32" t="n">
        <v>45832</v>
      </c>
      <c r="O419" s="62" t="n">
        <v>23395.68</v>
      </c>
      <c r="P419" s="23" t="inlineStr">
        <is>
          <t>NCCS</t>
        </is>
      </c>
      <c r="Q419" s="23" t="n">
        <v>58152369052</v>
      </c>
      <c r="R419" s="23" t="inlineStr">
        <is>
          <t>Delivered</t>
        </is>
      </c>
      <c r="S419" s="63" t="n">
        <v>4</v>
      </c>
      <c r="T419" s="39" t="n"/>
      <c r="U419" s="23" t="inlineStr">
        <is>
          <t>BioLegend</t>
        </is>
      </c>
      <c r="V419" s="23">
        <f>VLOOKUP(P419,'Customer List'!B:C,2,)</f>
        <v/>
      </c>
      <c r="W419" s="40" t="n"/>
      <c r="X419" s="32" t="n">
        <v>45833</v>
      </c>
      <c r="Y419" s="23">
        <f>IF(X419="", "", X419-N419)</f>
        <v/>
      </c>
      <c r="Z419" s="23">
        <f>IF(N419="", "", TEXT(N419, "dddd"))</f>
        <v/>
      </c>
      <c r="AA419" s="23">
        <f>IF(X419="", "", TEXT(X419, "dddd"))</f>
        <v/>
      </c>
      <c r="AB419" s="23">
        <f>VLOOKUP(U419,'Currency Sheet'!A:C,3,)</f>
        <v/>
      </c>
      <c r="AC419" s="44">
        <f>VLOOKUP(P419,'Customer List'!B:D,3,)</f>
        <v/>
      </c>
    </row>
    <row r="420">
      <c r="A420" s="23">
        <f>A419+1</f>
        <v/>
      </c>
      <c r="B420" s="23" t="inlineStr">
        <is>
          <t>EED116333</t>
        </is>
      </c>
      <c r="C420" s="32" t="n">
        <v>45821</v>
      </c>
      <c r="D420" s="32" t="n">
        <v>45831</v>
      </c>
      <c r="E420" s="51" t="n">
        <v>60</v>
      </c>
      <c r="F420" s="51">
        <f>IF(AB420="DOLLAR",E420*88,E420)</f>
        <v/>
      </c>
      <c r="G420" s="62">
        <f>F420*J420</f>
        <v/>
      </c>
      <c r="H420" s="23" t="n">
        <v>166405</v>
      </c>
      <c r="I420" s="23" t="inlineStr">
        <is>
          <t xml:space="preserve">APC anti-mouse CD90 </t>
        </is>
      </c>
      <c r="J420" s="23" t="n">
        <v>1</v>
      </c>
      <c r="K420" s="23" t="n">
        <v>1</v>
      </c>
      <c r="L420" s="23">
        <f>J420-K420</f>
        <v/>
      </c>
      <c r="M420" s="23" t="inlineStr">
        <is>
          <t>T-595/25-26</t>
        </is>
      </c>
      <c r="N420" s="32" t="n">
        <v>45840</v>
      </c>
      <c r="O420" s="62" t="n">
        <v>8310.65</v>
      </c>
      <c r="P420" s="23" t="inlineStr">
        <is>
          <t>SEEMA</t>
        </is>
      </c>
      <c r="Q420" s="23" t="n">
        <v>58152715250</v>
      </c>
      <c r="R420" s="23" t="inlineStr">
        <is>
          <t>Delivered</t>
        </is>
      </c>
      <c r="S420" s="63" t="n">
        <v>4</v>
      </c>
      <c r="T420" s="39" t="inlineStr">
        <is>
          <t>Dispatch To Mr. Ashish Ranjan</t>
        </is>
      </c>
      <c r="U420" s="23" t="inlineStr">
        <is>
          <t>BioLegend</t>
        </is>
      </c>
      <c r="V420" s="23">
        <f>VLOOKUP(P420,'Customer List'!B:C,2,)</f>
        <v/>
      </c>
      <c r="W420" s="40" t="n"/>
      <c r="X420" s="32" t="n">
        <v>45843</v>
      </c>
      <c r="Y420" s="23">
        <f>IF(X420="", "", X420-N420)</f>
        <v/>
      </c>
      <c r="Z420" s="23">
        <f>IF(N420="", "", TEXT(N420, "dddd"))</f>
        <v/>
      </c>
      <c r="AA420" s="23">
        <f>IF(X420="", "", TEXT(X420, "dddd"))</f>
        <v/>
      </c>
      <c r="AB420" s="23">
        <f>VLOOKUP(U420,'Currency Sheet'!A:C,3,)</f>
        <v/>
      </c>
      <c r="AC420" s="44">
        <f>VLOOKUP(P420,'Customer List'!B:D,3,)</f>
        <v/>
      </c>
    </row>
    <row r="421">
      <c r="A421" s="23">
        <f>A420+1</f>
        <v/>
      </c>
      <c r="B421" s="23" t="inlineStr">
        <is>
          <t>EED116333</t>
        </is>
      </c>
      <c r="C421" s="32" t="n">
        <v>45821</v>
      </c>
      <c r="D421" s="32" t="n">
        <v>45831</v>
      </c>
      <c r="E421" s="51" t="n">
        <v>36.6</v>
      </c>
      <c r="F421" s="51">
        <f>IF(AB421="DOLLAR",E421*88,E421)</f>
        <v/>
      </c>
      <c r="G421" s="62">
        <f>F421*J421</f>
        <v/>
      </c>
      <c r="H421" s="23" t="n">
        <v>300308</v>
      </c>
      <c r="I421" s="23" t="inlineStr">
        <is>
          <t>PE anti-human CD3 Antibody</t>
        </is>
      </c>
      <c r="J421" s="23" t="n">
        <v>1</v>
      </c>
      <c r="K421" s="23" t="n">
        <v>1</v>
      </c>
      <c r="L421" s="23">
        <f>J421-K421</f>
        <v/>
      </c>
      <c r="M421" s="23" t="inlineStr">
        <is>
          <t>T-521/25-26</t>
        </is>
      </c>
      <c r="N421" s="32" t="n">
        <v>45832</v>
      </c>
      <c r="O421" s="62" t="n">
        <v>6618.5</v>
      </c>
      <c r="P421" s="23" t="inlineStr">
        <is>
          <t>Micro Vapi</t>
        </is>
      </c>
      <c r="Q421" s="23" t="n">
        <v>58152370496</v>
      </c>
      <c r="R421" s="23" t="inlineStr">
        <is>
          <t>Delivered</t>
        </is>
      </c>
      <c r="S421" s="63" t="n">
        <v>4</v>
      </c>
      <c r="T421" s="39" t="n"/>
      <c r="U421" s="23" t="inlineStr">
        <is>
          <t>BioLegend</t>
        </is>
      </c>
      <c r="V421" s="23">
        <f>VLOOKUP(P421,'Customer List'!B:C,2,)</f>
        <v/>
      </c>
      <c r="W421" s="40" t="n"/>
      <c r="X421" s="32" t="n">
        <v>45834</v>
      </c>
      <c r="Y421" s="23">
        <f>IF(X421="", "", X421-N421)</f>
        <v/>
      </c>
      <c r="Z421" s="23">
        <f>IF(N421="", "", TEXT(N421, "dddd"))</f>
        <v/>
      </c>
      <c r="AA421" s="23">
        <f>IF(X421="", "", TEXT(X421, "dddd"))</f>
        <v/>
      </c>
      <c r="AB421" s="23">
        <f>VLOOKUP(U421,'Currency Sheet'!A:C,3,)</f>
        <v/>
      </c>
      <c r="AC421" s="44">
        <f>VLOOKUP(P421,'Customer List'!B:D,3,)</f>
        <v/>
      </c>
    </row>
    <row r="422">
      <c r="A422" s="23">
        <f>A421+1</f>
        <v/>
      </c>
      <c r="B422" s="23" t="inlineStr">
        <is>
          <t>EED116333</t>
        </is>
      </c>
      <c r="C422" s="32" t="n">
        <v>45821</v>
      </c>
      <c r="D422" s="32" t="n">
        <v>45831</v>
      </c>
      <c r="E422" s="51" t="n">
        <v>5</v>
      </c>
      <c r="F422" s="51">
        <f>IF(AB422="DOLLAR",E422*88,E422)</f>
        <v/>
      </c>
      <c r="G422" s="62">
        <f>F422*J422</f>
        <v/>
      </c>
      <c r="H422" s="23" t="n">
        <v>300415</v>
      </c>
      <c r="I422" s="23" t="inlineStr">
        <is>
          <t>Alexa Fluor® 488 anti-human CD3 Antibody</t>
        </is>
      </c>
      <c r="J422" s="23" t="n">
        <v>1</v>
      </c>
      <c r="K422" s="23" t="n">
        <v>1</v>
      </c>
      <c r="L422" s="23">
        <f>J422-K422</f>
        <v/>
      </c>
      <c r="M422" s="23" t="inlineStr">
        <is>
          <t>DC-93/25-26</t>
        </is>
      </c>
      <c r="N422" s="32" t="n">
        <v>45853</v>
      </c>
      <c r="O422" s="62" t="n">
        <v>0</v>
      </c>
      <c r="P422" s="23" t="inlineStr">
        <is>
          <t>ZYDUS</t>
        </is>
      </c>
      <c r="Q422" s="23" t="n">
        <v>58153220145</v>
      </c>
      <c r="R422" s="23" t="inlineStr">
        <is>
          <t>Delivered</t>
        </is>
      </c>
      <c r="S422" s="63" t="n">
        <v>4</v>
      </c>
      <c r="T422" s="39" t="inlineStr">
        <is>
          <t>FOC</t>
        </is>
      </c>
      <c r="U422" s="23" t="inlineStr">
        <is>
          <t>BioLegend</t>
        </is>
      </c>
      <c r="V422" s="23">
        <f>VLOOKUP(P422,'Customer List'!B:C,2,)</f>
        <v/>
      </c>
      <c r="W422" s="40" t="n"/>
      <c r="X422" s="32" t="n">
        <v>45854</v>
      </c>
      <c r="Y422" s="23">
        <f>IF(X422="", "", X422-N422)</f>
        <v/>
      </c>
      <c r="Z422" s="23">
        <f>IF(N422="", "", TEXT(N422, "dddd"))</f>
        <v/>
      </c>
      <c r="AA422" s="23">
        <f>IF(X422="", "", TEXT(X422, "dddd"))</f>
        <v/>
      </c>
      <c r="AB422" s="23">
        <f>VLOOKUP(U422,'Currency Sheet'!A:C,3,)</f>
        <v/>
      </c>
      <c r="AC422" s="44">
        <f>VLOOKUP(P422,'Customer List'!B:D,3,)</f>
        <v/>
      </c>
    </row>
    <row r="423">
      <c r="A423" s="23">
        <f>A422+1</f>
        <v/>
      </c>
      <c r="B423" s="23" t="inlineStr">
        <is>
          <t>EED116333</t>
        </is>
      </c>
      <c r="C423" s="32" t="n">
        <v>45821</v>
      </c>
      <c r="D423" s="32" t="n">
        <v>45831</v>
      </c>
      <c r="E423" s="51" t="n">
        <v>285.75</v>
      </c>
      <c r="F423" s="51">
        <f>IF(AB423="DOLLAR",E423*88,E423)</f>
        <v/>
      </c>
      <c r="G423" s="62">
        <f>F423*J423</f>
        <v/>
      </c>
      <c r="H423" s="23" t="n">
        <v>301036</v>
      </c>
      <c r="I423" s="23" t="inlineStr">
        <is>
          <t>Brilliant Violet 421™ anti-human CD8a Antibody</t>
        </is>
      </c>
      <c r="J423" s="23" t="n">
        <v>1</v>
      </c>
      <c r="K423" s="23" t="n">
        <v>1</v>
      </c>
      <c r="L423" s="23">
        <f>J423-K423</f>
        <v/>
      </c>
      <c r="M423" s="23" t="inlineStr">
        <is>
          <t>T-526/25-26</t>
        </is>
      </c>
      <c r="N423" s="32" t="n">
        <v>45832</v>
      </c>
      <c r="O423" s="62" t="n">
        <v>34385.25</v>
      </c>
      <c r="P423" s="23" t="inlineStr">
        <is>
          <t>THSTI</t>
        </is>
      </c>
      <c r="Q423" s="23" t="inlineStr">
        <is>
          <t>BY HAND</t>
        </is>
      </c>
      <c r="R423" s="23" t="inlineStr">
        <is>
          <t>PRIYANKA MADAM</t>
        </is>
      </c>
      <c r="S423" s="63" t="n">
        <v>4</v>
      </c>
      <c r="T423" s="39" t="n"/>
      <c r="U423" s="23" t="inlineStr">
        <is>
          <t>BioLegend</t>
        </is>
      </c>
      <c r="V423" s="23">
        <f>VLOOKUP(P423,'Customer List'!B:C,2,)</f>
        <v/>
      </c>
      <c r="W423" s="40" t="n"/>
      <c r="X423" s="32" t="n">
        <v>45832</v>
      </c>
      <c r="Y423" s="23">
        <f>IF(X423="", "", X423-N423)</f>
        <v/>
      </c>
      <c r="Z423" s="23">
        <f>IF(N423="", "", TEXT(N423, "dddd"))</f>
        <v/>
      </c>
      <c r="AA423" s="23">
        <f>IF(X423="", "", TEXT(X423, "dddd"))</f>
        <v/>
      </c>
      <c r="AB423" s="23">
        <f>VLOOKUP(U423,'Currency Sheet'!A:C,3,)</f>
        <v/>
      </c>
      <c r="AC423" s="44">
        <f>VLOOKUP(P423,'Customer List'!B:D,3,)</f>
        <v/>
      </c>
    </row>
    <row r="424">
      <c r="A424" s="23">
        <f>A423+1</f>
        <v/>
      </c>
      <c r="B424" s="23" t="inlineStr">
        <is>
          <t>EED116333</t>
        </is>
      </c>
      <c r="C424" s="32" t="n">
        <v>45821</v>
      </c>
      <c r="D424" s="32" t="n">
        <v>45831</v>
      </c>
      <c r="E424" s="51" t="n">
        <v>157.2</v>
      </c>
      <c r="F424" s="51">
        <f>IF(AB424="DOLLAR",E424*88,E424)</f>
        <v/>
      </c>
      <c r="G424" s="62">
        <f>F424*J424</f>
        <v/>
      </c>
      <c r="H424" s="23" t="n">
        <v>301906</v>
      </c>
      <c r="I424" s="23" t="inlineStr">
        <is>
          <t xml:space="preserve">PE anti-human CD15 </t>
        </is>
      </c>
      <c r="J424" s="23" t="n">
        <v>1</v>
      </c>
      <c r="K424" s="23" t="n">
        <v>1</v>
      </c>
      <c r="L424" s="23">
        <f>J424-K424</f>
        <v/>
      </c>
      <c r="M424" s="23" t="inlineStr">
        <is>
          <t>T-521/25-26</t>
        </is>
      </c>
      <c r="N424" s="32" t="n">
        <v>45832</v>
      </c>
      <c r="O424" s="62" t="n">
        <v>28427</v>
      </c>
      <c r="P424" s="23" t="inlineStr">
        <is>
          <t>Micro Vapi</t>
        </is>
      </c>
      <c r="Q424" s="23" t="n">
        <v>58152370496</v>
      </c>
      <c r="R424" s="23" t="inlineStr">
        <is>
          <t>Delivered</t>
        </is>
      </c>
      <c r="S424" s="63" t="n">
        <v>4</v>
      </c>
      <c r="T424" s="39" t="n"/>
      <c r="U424" s="23" t="inlineStr">
        <is>
          <t>BioLegend</t>
        </is>
      </c>
      <c r="V424" s="23">
        <f>VLOOKUP(P424,'Customer List'!B:C,2,)</f>
        <v/>
      </c>
      <c r="W424" s="40" t="n"/>
      <c r="X424" s="32" t="n">
        <v>45834</v>
      </c>
      <c r="Y424" s="23">
        <f>IF(X424="", "", X424-N424)</f>
        <v/>
      </c>
      <c r="Z424" s="23">
        <f>IF(N424="", "", TEXT(N424, "dddd"))</f>
        <v/>
      </c>
      <c r="AA424" s="23">
        <f>IF(X424="", "", TEXT(X424, "dddd"))</f>
        <v/>
      </c>
      <c r="AB424" s="23">
        <f>VLOOKUP(U424,'Currency Sheet'!A:C,3,)</f>
        <v/>
      </c>
      <c r="AC424" s="44">
        <f>VLOOKUP(P424,'Customer List'!B:D,3,)</f>
        <v/>
      </c>
    </row>
    <row r="425">
      <c r="A425" s="23">
        <f>A424+1</f>
        <v/>
      </c>
      <c r="B425" s="23" t="inlineStr">
        <is>
          <t>EED116333</t>
        </is>
      </c>
      <c r="C425" s="32" t="n">
        <v>45821</v>
      </c>
      <c r="D425" s="32" t="n">
        <v>45831</v>
      </c>
      <c r="E425" s="51" t="n">
        <v>207</v>
      </c>
      <c r="F425" s="51">
        <f>IF(AB425="DOLLAR",E425*88,E425)</f>
        <v/>
      </c>
      <c r="G425" s="62">
        <f>F425*J425</f>
        <v/>
      </c>
      <c r="H425" s="23" t="n">
        <v>301928</v>
      </c>
      <c r="I425" s="23" t="inlineStr">
        <is>
          <t xml:space="preserve">Spark Violet™ 538 anti-human CD15 </t>
        </is>
      </c>
      <c r="J425" s="23" t="n">
        <v>1</v>
      </c>
      <c r="K425" s="23" t="n">
        <v>1</v>
      </c>
      <c r="L425" s="23">
        <f>J425-K425</f>
        <v/>
      </c>
      <c r="M425" s="23" t="inlineStr">
        <is>
          <t>T-507/25-26</t>
        </is>
      </c>
      <c r="N425" s="32" t="n">
        <v>45832</v>
      </c>
      <c r="O425" s="62" t="n">
        <v>29481.98</v>
      </c>
      <c r="P425" s="23" t="inlineStr">
        <is>
          <t>ACTREC</t>
        </is>
      </c>
      <c r="Q425" s="23" t="n">
        <v>58152374722</v>
      </c>
      <c r="R425" s="23" t="inlineStr">
        <is>
          <t>Delivered</t>
        </is>
      </c>
      <c r="S425" s="63" t="n">
        <v>4</v>
      </c>
      <c r="T425" s="39" t="n"/>
      <c r="U425" s="23" t="inlineStr">
        <is>
          <t>BioLegend</t>
        </is>
      </c>
      <c r="V425" s="23">
        <f>VLOOKUP(P425,'Customer List'!B:C,2,)</f>
        <v/>
      </c>
      <c r="W425" s="40" t="n"/>
      <c r="X425" s="32" t="n">
        <v>45833</v>
      </c>
      <c r="Y425" s="23">
        <f>IF(X425="", "", X425-N425)</f>
        <v/>
      </c>
      <c r="Z425" s="23">
        <f>IF(N425="", "", TEXT(N425, "dddd"))</f>
        <v/>
      </c>
      <c r="AA425" s="23">
        <f>IF(X425="", "", TEXT(X425, "dddd"))</f>
        <v/>
      </c>
      <c r="AB425" s="23">
        <f>VLOOKUP(U425,'Currency Sheet'!A:C,3,)</f>
        <v/>
      </c>
      <c r="AC425" s="44">
        <f>VLOOKUP(P425,'Customer List'!B:D,3,)</f>
        <v/>
      </c>
    </row>
    <row r="426">
      <c r="A426" s="23">
        <f>A425+1</f>
        <v/>
      </c>
      <c r="B426" s="23" t="inlineStr">
        <is>
          <t>EED116333</t>
        </is>
      </c>
      <c r="C426" s="32" t="n">
        <v>45821</v>
      </c>
      <c r="D426" s="32" t="n">
        <v>45831</v>
      </c>
      <c r="E426" s="51" t="n">
        <v>85.8</v>
      </c>
      <c r="F426" s="51">
        <f>IF(AB426="DOLLAR",E426*88,E426)</f>
        <v/>
      </c>
      <c r="G426" s="62">
        <f>F426*J426</f>
        <v/>
      </c>
      <c r="H426" s="23" t="n">
        <v>302015</v>
      </c>
      <c r="I426" s="23" t="inlineStr">
        <is>
          <t>PE/Cyanine7 anti-human CD16 Antibody</t>
        </is>
      </c>
      <c r="J426" s="23" t="n">
        <v>1</v>
      </c>
      <c r="K426" s="23" t="n">
        <v>1</v>
      </c>
      <c r="L426" s="23">
        <f>J426-K426</f>
        <v/>
      </c>
      <c r="M426" s="23" t="inlineStr">
        <is>
          <t>T-521/25-26</t>
        </is>
      </c>
      <c r="N426" s="32" t="n">
        <v>45832</v>
      </c>
      <c r="O426" s="62" t="n">
        <v>15515.5</v>
      </c>
      <c r="P426" s="23" t="inlineStr">
        <is>
          <t>Micro Vapi</t>
        </is>
      </c>
      <c r="Q426" s="23" t="n">
        <v>58152370496</v>
      </c>
      <c r="R426" s="23" t="inlineStr">
        <is>
          <t>Delivered</t>
        </is>
      </c>
      <c r="S426" s="63" t="n">
        <v>4</v>
      </c>
      <c r="T426" s="39" t="n"/>
      <c r="U426" s="23" t="inlineStr">
        <is>
          <t>BioLegend</t>
        </is>
      </c>
      <c r="V426" s="23">
        <f>VLOOKUP(P426,'Customer List'!B:C,2,)</f>
        <v/>
      </c>
      <c r="W426" s="40" t="n"/>
      <c r="X426" s="32" t="n">
        <v>45834</v>
      </c>
      <c r="Y426" s="23">
        <f>IF(X426="", "", X426-N426)</f>
        <v/>
      </c>
      <c r="Z426" s="23">
        <f>IF(N426="", "", TEXT(N426, "dddd"))</f>
        <v/>
      </c>
      <c r="AA426" s="23">
        <f>IF(X426="", "", TEXT(X426, "dddd"))</f>
        <v/>
      </c>
      <c r="AB426" s="23">
        <f>VLOOKUP(U426,'Currency Sheet'!A:C,3,)</f>
        <v/>
      </c>
      <c r="AC426" s="44">
        <f>VLOOKUP(P426,'Customer List'!B:D,3,)</f>
        <v/>
      </c>
    </row>
    <row r="427">
      <c r="A427" s="23">
        <f>A426+1</f>
        <v/>
      </c>
      <c r="B427" s="23" t="inlineStr">
        <is>
          <t>EED116333</t>
        </is>
      </c>
      <c r="C427" s="32" t="n">
        <v>45821</v>
      </c>
      <c r="D427" s="32" t="n">
        <v>45831</v>
      </c>
      <c r="E427" s="51" t="n">
        <v>186.6</v>
      </c>
      <c r="F427" s="51">
        <f>IF(AB427="DOLLAR",E427*88,E427)</f>
        <v/>
      </c>
      <c r="G427" s="62">
        <f>F427*J427</f>
        <v/>
      </c>
      <c r="H427" s="23" t="n">
        <v>302218</v>
      </c>
      <c r="I427" s="23" t="inlineStr">
        <is>
          <t>APC/Cyanine7 anti-human CD19 Antibody</t>
        </is>
      </c>
      <c r="J427" s="23" t="n">
        <v>1</v>
      </c>
      <c r="K427" s="23" t="n">
        <v>1</v>
      </c>
      <c r="L427" s="23">
        <f>J427-K427</f>
        <v/>
      </c>
      <c r="M427" s="23" t="inlineStr">
        <is>
          <t>T-521/25-26</t>
        </is>
      </c>
      <c r="N427" s="32" t="n">
        <v>45832</v>
      </c>
      <c r="O427" s="62" t="n">
        <v>33743.5</v>
      </c>
      <c r="P427" s="23" t="inlineStr">
        <is>
          <t>Micro Vapi</t>
        </is>
      </c>
      <c r="Q427" s="23" t="n">
        <v>58152370496</v>
      </c>
      <c r="R427" s="23" t="inlineStr">
        <is>
          <t>Delivered</t>
        </is>
      </c>
      <c r="S427" s="63" t="n">
        <v>4</v>
      </c>
      <c r="T427" s="39" t="n"/>
      <c r="U427" s="23" t="inlineStr">
        <is>
          <t>BioLegend</t>
        </is>
      </c>
      <c r="V427" s="23">
        <f>VLOOKUP(P427,'Customer List'!B:C,2,)</f>
        <v/>
      </c>
      <c r="W427" s="40" t="n"/>
      <c r="X427" s="32" t="n">
        <v>45834</v>
      </c>
      <c r="Y427" s="23">
        <f>IF(X427="", "", X427-N427)</f>
        <v/>
      </c>
      <c r="Z427" s="23">
        <f>IF(N427="", "", TEXT(N427, "dddd"))</f>
        <v/>
      </c>
      <c r="AA427" s="23">
        <f>IF(X427="", "", TEXT(X427, "dddd"))</f>
        <v/>
      </c>
      <c r="AB427" s="23">
        <f>VLOOKUP(U427,'Currency Sheet'!A:C,3,)</f>
        <v/>
      </c>
      <c r="AC427" s="44">
        <f>VLOOKUP(P427,'Customer List'!B:D,3,)</f>
        <v/>
      </c>
    </row>
    <row r="428">
      <c r="A428" s="23">
        <f>A427+1</f>
        <v/>
      </c>
      <c r="B428" s="23" t="inlineStr">
        <is>
          <t>EED116333</t>
        </is>
      </c>
      <c r="C428" s="32" t="n">
        <v>45821</v>
      </c>
      <c r="D428" s="32" t="n">
        <v>45831</v>
      </c>
      <c r="E428" s="51" t="n">
        <v>318</v>
      </c>
      <c r="F428" s="51">
        <f>IF(AB428="DOLLAR",E428*88,E428)</f>
        <v/>
      </c>
      <c r="G428" s="62">
        <f>F428*J428</f>
        <v/>
      </c>
      <c r="H428" s="23" t="n">
        <v>302240</v>
      </c>
      <c r="I428" s="23" t="inlineStr">
        <is>
          <t>Brilliant Violet 785™ anti-human CD19 Antibody</t>
        </is>
      </c>
      <c r="J428" s="23" t="n">
        <v>2</v>
      </c>
      <c r="K428" s="23" t="n">
        <v>2</v>
      </c>
      <c r="L428" s="23">
        <f>J428-K428</f>
        <v/>
      </c>
      <c r="M428" s="23" t="inlineStr">
        <is>
          <t>T-556/25-26</t>
        </is>
      </c>
      <c r="N428" s="32" t="n">
        <v>45836</v>
      </c>
      <c r="O428" s="62" t="n">
        <v>105152</v>
      </c>
      <c r="P428" s="23" t="inlineStr">
        <is>
          <t>HOMI BABA</t>
        </is>
      </c>
      <c r="Q428" s="23" t="n">
        <v>58152581163</v>
      </c>
      <c r="R428" s="23" t="inlineStr">
        <is>
          <t>Delivered</t>
        </is>
      </c>
      <c r="S428" s="63" t="n">
        <v>4</v>
      </c>
      <c r="T428" s="39" t="inlineStr">
        <is>
          <t>Confirm By Priya Madam</t>
        </is>
      </c>
      <c r="U428" s="23" t="inlineStr">
        <is>
          <t>BioLegend</t>
        </is>
      </c>
      <c r="V428" s="23">
        <f>VLOOKUP(P428,'Customer List'!B:C,2,)</f>
        <v/>
      </c>
      <c r="W428" s="40" t="n"/>
      <c r="X428" s="32" t="n">
        <v>45838</v>
      </c>
      <c r="Y428" s="23">
        <f>IF(X428="", "", X428-N428)</f>
        <v/>
      </c>
      <c r="Z428" s="23">
        <f>IF(N428="", "", TEXT(N428, "dddd"))</f>
        <v/>
      </c>
      <c r="AA428" s="23">
        <f>IF(X428="", "", TEXT(X428, "dddd"))</f>
        <v/>
      </c>
      <c r="AB428" s="23">
        <f>VLOOKUP(U428,'Currency Sheet'!A:C,3,)</f>
        <v/>
      </c>
      <c r="AC428" s="44">
        <f>VLOOKUP(P428,'Customer List'!B:D,3,)</f>
        <v/>
      </c>
    </row>
    <row r="429">
      <c r="A429" s="23">
        <f>A428+1</f>
        <v/>
      </c>
      <c r="B429" s="23" t="inlineStr">
        <is>
          <t>EED116333</t>
        </is>
      </c>
      <c r="C429" s="32" t="n">
        <v>45821</v>
      </c>
      <c r="D429" s="32" t="n">
        <v>45831</v>
      </c>
      <c r="E429" s="51" t="n">
        <v>5</v>
      </c>
      <c r="F429" s="51">
        <f>IF(AB429="DOLLAR",E429*88,E429)</f>
        <v/>
      </c>
      <c r="G429" s="62">
        <f>F429*J429</f>
        <v/>
      </c>
      <c r="H429" s="23" t="n">
        <v>304012</v>
      </c>
      <c r="I429" s="23" t="inlineStr">
        <is>
          <t>APC anti-human CD45 Antibody</t>
        </is>
      </c>
      <c r="J429" s="23" t="n">
        <v>1</v>
      </c>
      <c r="K429" s="23" t="n">
        <v>1</v>
      </c>
      <c r="L429" s="23">
        <f>J429-K429</f>
        <v/>
      </c>
      <c r="M429" s="23" t="inlineStr">
        <is>
          <t>DC-93/25-26</t>
        </is>
      </c>
      <c r="N429" s="32" t="n">
        <v>45853</v>
      </c>
      <c r="O429" s="62" t="n">
        <v>0</v>
      </c>
      <c r="P429" s="23" t="inlineStr">
        <is>
          <t>ZYDUS</t>
        </is>
      </c>
      <c r="Q429" s="23" t="n">
        <v>58153220145</v>
      </c>
      <c r="R429" s="23" t="inlineStr">
        <is>
          <t>Delivered</t>
        </is>
      </c>
      <c r="S429" s="63" t="n">
        <v>4</v>
      </c>
      <c r="T429" s="39" t="inlineStr">
        <is>
          <t>FOC</t>
        </is>
      </c>
      <c r="U429" s="23" t="inlineStr">
        <is>
          <t>BioLegend</t>
        </is>
      </c>
      <c r="V429" s="23">
        <f>VLOOKUP(P429,'Customer List'!B:C,2,)</f>
        <v/>
      </c>
      <c r="W429" s="40" t="n"/>
      <c r="X429" s="32" t="n">
        <v>45854</v>
      </c>
      <c r="Y429" s="23">
        <f>IF(X429="", "", X429-N429)</f>
        <v/>
      </c>
      <c r="Z429" s="23">
        <f>IF(N429="", "", TEXT(N429, "dddd"))</f>
        <v/>
      </c>
      <c r="AA429" s="23">
        <f>IF(X429="", "", TEXT(X429, "dddd"))</f>
        <v/>
      </c>
      <c r="AB429" s="23">
        <f>VLOOKUP(U429,'Currency Sheet'!A:C,3,)</f>
        <v/>
      </c>
      <c r="AC429" s="44">
        <f>VLOOKUP(P429,'Customer List'!B:D,3,)</f>
        <v/>
      </c>
    </row>
    <row r="430">
      <c r="A430" s="23">
        <f>A429+1</f>
        <v/>
      </c>
      <c r="B430" s="23" t="inlineStr">
        <is>
          <t>EED116333</t>
        </is>
      </c>
      <c r="C430" s="32" t="n">
        <v>45821</v>
      </c>
      <c r="D430" s="32" t="n">
        <v>45831</v>
      </c>
      <c r="E430" s="51" t="n">
        <v>159</v>
      </c>
      <c r="F430" s="51">
        <f>IF(AB430="DOLLAR",E430*88,E430)</f>
        <v/>
      </c>
      <c r="G430" s="62">
        <f>F430*J430</f>
        <v/>
      </c>
      <c r="H430" s="23" t="n">
        <v>304120</v>
      </c>
      <c r="I430" s="23" t="inlineStr">
        <is>
          <t>Alexa Fluor® 700 anti-human CD45RA Antibody</t>
        </is>
      </c>
      <c r="J430" s="23" t="n">
        <v>1</v>
      </c>
      <c r="K430" s="23" t="n">
        <v>1</v>
      </c>
      <c r="L430" s="23">
        <f>J430-K430</f>
        <v/>
      </c>
      <c r="M430" s="23" t="inlineStr">
        <is>
          <t>T-526/25-26</t>
        </is>
      </c>
      <c r="N430" s="32" t="n">
        <v>45832</v>
      </c>
      <c r="O430" s="62" t="n">
        <v>23916.25</v>
      </c>
      <c r="P430" s="23" t="inlineStr">
        <is>
          <t>THSTI</t>
        </is>
      </c>
      <c r="Q430" s="23" t="inlineStr">
        <is>
          <t>BY HAND</t>
        </is>
      </c>
      <c r="R430" s="23" t="inlineStr">
        <is>
          <t>PRIYANKA MADAM</t>
        </is>
      </c>
      <c r="S430" s="63" t="n">
        <v>4</v>
      </c>
      <c r="T430" s="39" t="n"/>
      <c r="U430" s="23" t="inlineStr">
        <is>
          <t>BioLegend</t>
        </is>
      </c>
      <c r="V430" s="23">
        <f>VLOOKUP(P430,'Customer List'!B:C,2,)</f>
        <v/>
      </c>
      <c r="W430" s="40" t="n"/>
      <c r="X430" s="32" t="n">
        <v>45832</v>
      </c>
      <c r="Y430" s="23">
        <f>IF(X430="", "", X430-N430)</f>
        <v/>
      </c>
      <c r="Z430" s="23">
        <f>IF(N430="", "", TEXT(N430, "dddd"))</f>
        <v/>
      </c>
      <c r="AA430" s="23">
        <f>IF(X430="", "", TEXT(X430, "dddd"))</f>
        <v/>
      </c>
      <c r="AB430" s="23">
        <f>VLOOKUP(U430,'Currency Sheet'!A:C,3,)</f>
        <v/>
      </c>
      <c r="AC430" s="44">
        <f>VLOOKUP(P430,'Customer List'!B:D,3,)</f>
        <v/>
      </c>
    </row>
    <row r="431">
      <c r="A431" s="23">
        <f>A430+1</f>
        <v/>
      </c>
      <c r="B431" s="23" t="inlineStr">
        <is>
          <t>EED116333</t>
        </is>
      </c>
      <c r="C431" s="32" t="n">
        <v>45821</v>
      </c>
      <c r="D431" s="32" t="n">
        <v>45831</v>
      </c>
      <c r="E431" s="51" t="n">
        <v>195</v>
      </c>
      <c r="F431" s="51">
        <f>IF(AB431="DOLLAR",E431*88,E431)</f>
        <v/>
      </c>
      <c r="G431" s="62">
        <f>F431*J431</f>
        <v/>
      </c>
      <c r="H431" s="23" t="n">
        <v>304126</v>
      </c>
      <c r="I431" s="23" t="inlineStr">
        <is>
          <t>PE/Cy7 anti-human CD45RA Antibody</t>
        </is>
      </c>
      <c r="J431" s="23" t="n">
        <v>1</v>
      </c>
      <c r="K431" s="23" t="n">
        <v>1</v>
      </c>
      <c r="L431" s="23">
        <f>J431-K431</f>
        <v/>
      </c>
      <c r="M431" s="23" t="inlineStr">
        <is>
          <t>T-521/25-26</t>
        </is>
      </c>
      <c r="N431" s="32" t="n">
        <v>45832</v>
      </c>
      <c r="O431" s="62" t="n">
        <v>35262.5</v>
      </c>
      <c r="P431" s="23" t="inlineStr">
        <is>
          <t>Micro Vapi</t>
        </is>
      </c>
      <c r="Q431" s="23" t="n">
        <v>58152370496</v>
      </c>
      <c r="R431" s="23" t="inlineStr">
        <is>
          <t>Delivered</t>
        </is>
      </c>
      <c r="S431" s="63" t="n">
        <v>4</v>
      </c>
      <c r="T431" s="39" t="n"/>
      <c r="U431" s="23" t="inlineStr">
        <is>
          <t>BioLegend</t>
        </is>
      </c>
      <c r="V431" s="23">
        <f>VLOOKUP(P431,'Customer List'!B:C,2,)</f>
        <v/>
      </c>
      <c r="W431" s="40" t="n"/>
      <c r="X431" s="32" t="n">
        <v>45834</v>
      </c>
      <c r="Y431" s="23">
        <f>IF(X431="", "", X431-N431)</f>
        <v/>
      </c>
      <c r="Z431" s="23">
        <f>IF(N431="", "", TEXT(N431, "dddd"))</f>
        <v/>
      </c>
      <c r="AA431" s="23">
        <f>IF(X431="", "", TEXT(X431, "dddd"))</f>
        <v/>
      </c>
      <c r="AB431" s="23">
        <f>VLOOKUP(U431,'Currency Sheet'!A:C,3,)</f>
        <v/>
      </c>
      <c r="AC431" s="44">
        <f>VLOOKUP(P431,'Customer List'!B:D,3,)</f>
        <v/>
      </c>
    </row>
    <row r="432">
      <c r="A432" s="23">
        <f>A431+1</f>
        <v/>
      </c>
      <c r="B432" s="23" t="inlineStr">
        <is>
          <t>EED116333</t>
        </is>
      </c>
      <c r="C432" s="32" t="n">
        <v>45821</v>
      </c>
      <c r="D432" s="32" t="n">
        <v>45831</v>
      </c>
      <c r="E432" s="51" t="n">
        <v>321.75</v>
      </c>
      <c r="F432" s="51">
        <f>IF(AB432="DOLLAR",E432*88,E432)</f>
        <v/>
      </c>
      <c r="G432" s="62">
        <f>F432*J432</f>
        <v/>
      </c>
      <c r="H432" s="23" t="n">
        <v>304132</v>
      </c>
      <c r="I432" s="23" t="inlineStr">
        <is>
          <t>Brilliant Violet 570™ anti-human CD45RA Antibody</t>
        </is>
      </c>
      <c r="J432" s="23" t="n">
        <v>1</v>
      </c>
      <c r="K432" s="23" t="n">
        <v>1</v>
      </c>
      <c r="L432" s="23">
        <f>J432-K432</f>
        <v/>
      </c>
      <c r="M432" s="23" t="inlineStr">
        <is>
          <t>T-507/25-26</t>
        </is>
      </c>
      <c r="N432" s="32" t="n">
        <v>45832</v>
      </c>
      <c r="O432" s="62" t="n">
        <v>36679.5</v>
      </c>
      <c r="P432" s="23" t="inlineStr">
        <is>
          <t>ACTREC</t>
        </is>
      </c>
      <c r="Q432" s="23" t="n">
        <v>58152374722</v>
      </c>
      <c r="R432" s="23" t="inlineStr">
        <is>
          <t>Delivered</t>
        </is>
      </c>
      <c r="S432" s="63" t="n">
        <v>4</v>
      </c>
      <c r="T432" s="39" t="n"/>
      <c r="U432" s="23" t="inlineStr">
        <is>
          <t>BioLegend</t>
        </is>
      </c>
      <c r="V432" s="23">
        <f>VLOOKUP(P432,'Customer List'!B:C,2,)</f>
        <v/>
      </c>
      <c r="W432" s="40" t="n"/>
      <c r="X432" s="32" t="n">
        <v>45833</v>
      </c>
      <c r="Y432" s="23">
        <f>IF(X432="", "", X432-N432)</f>
        <v/>
      </c>
      <c r="Z432" s="23">
        <f>IF(N432="", "", TEXT(N432, "dddd"))</f>
        <v/>
      </c>
      <c r="AA432" s="23">
        <f>IF(X432="", "", TEXT(X432, "dddd"))</f>
        <v/>
      </c>
      <c r="AB432" s="23">
        <f>VLOOKUP(U432,'Currency Sheet'!A:C,3,)</f>
        <v/>
      </c>
      <c r="AC432" s="44">
        <f>VLOOKUP(P432,'Customer List'!B:D,3,)</f>
        <v/>
      </c>
    </row>
    <row r="433">
      <c r="A433" s="23">
        <f>A432+1</f>
        <v/>
      </c>
      <c r="B433" s="23" t="inlineStr">
        <is>
          <t>EED116333</t>
        </is>
      </c>
      <c r="C433" s="32" t="n">
        <v>45821</v>
      </c>
      <c r="D433" s="32" t="n">
        <v>45831</v>
      </c>
      <c r="E433" s="51" t="n">
        <v>159</v>
      </c>
      <c r="F433" s="51">
        <f>IF(AB433="DOLLAR",E433*88,E433)</f>
        <v/>
      </c>
      <c r="G433" s="62">
        <f>F433*J433</f>
        <v/>
      </c>
      <c r="H433" s="23" t="n">
        <v>304154</v>
      </c>
      <c r="I433" s="23" t="inlineStr">
        <is>
          <t>Alexa Fluor® 647 anti-human CD45RA Antibody</t>
        </is>
      </c>
      <c r="J433" s="23" t="n">
        <v>1</v>
      </c>
      <c r="K433" s="23" t="n">
        <v>1</v>
      </c>
      <c r="L433" s="23">
        <f>J433-K433</f>
        <v/>
      </c>
      <c r="M433" s="23" t="inlineStr">
        <is>
          <t>T-521/25-26</t>
        </is>
      </c>
      <c r="N433" s="32" t="n">
        <v>45832</v>
      </c>
      <c r="O433" s="62" t="n">
        <v>28752.5</v>
      </c>
      <c r="P433" s="23" t="inlineStr">
        <is>
          <t>Micro Vapi</t>
        </is>
      </c>
      <c r="Q433" s="23" t="n">
        <v>58152370496</v>
      </c>
      <c r="R433" s="23" t="inlineStr">
        <is>
          <t>Delivered</t>
        </is>
      </c>
      <c r="S433" s="63" t="n">
        <v>4</v>
      </c>
      <c r="T433" s="39" t="n"/>
      <c r="U433" s="23" t="inlineStr">
        <is>
          <t>BioLegend</t>
        </is>
      </c>
      <c r="V433" s="23">
        <f>VLOOKUP(P433,'Customer List'!B:C,2,)</f>
        <v/>
      </c>
      <c r="W433" s="40" t="n"/>
      <c r="X433" s="32" t="n">
        <v>45834</v>
      </c>
      <c r="Y433" s="23">
        <f>IF(X433="", "", X433-N433)</f>
        <v/>
      </c>
      <c r="Z433" s="23">
        <f>IF(N433="", "", TEXT(N433, "dddd"))</f>
        <v/>
      </c>
      <c r="AA433" s="23">
        <f>IF(X433="", "", TEXT(X433, "dddd"))</f>
        <v/>
      </c>
      <c r="AB433" s="23">
        <f>VLOOKUP(U433,'Currency Sheet'!A:C,3,)</f>
        <v/>
      </c>
      <c r="AC433" s="44">
        <f>VLOOKUP(P433,'Customer List'!B:D,3,)</f>
        <v/>
      </c>
    </row>
    <row r="434">
      <c r="A434" s="23">
        <f>A433+1</f>
        <v/>
      </c>
      <c r="B434" s="23" t="inlineStr">
        <is>
          <t>EED116333</t>
        </is>
      </c>
      <c r="C434" s="32" t="n">
        <v>45821</v>
      </c>
      <c r="D434" s="32" t="n">
        <v>45831</v>
      </c>
      <c r="E434" s="51" t="n">
        <v>61.2</v>
      </c>
      <c r="F434" s="51">
        <f>IF(AB434="DOLLAR",E434*88,E434)</f>
        <v/>
      </c>
      <c r="G434" s="62">
        <f>F434*J434</f>
        <v/>
      </c>
      <c r="H434" s="23" t="n">
        <v>304302</v>
      </c>
      <c r="I434" s="23" t="inlineStr">
        <is>
          <t>Purified anti-human CD49d Antibody</t>
        </is>
      </c>
      <c r="J434" s="23" t="n">
        <v>4</v>
      </c>
      <c r="K434" s="23" t="n">
        <v>4</v>
      </c>
      <c r="L434" s="23">
        <f>J434-K434</f>
        <v/>
      </c>
      <c r="M434" s="23" t="inlineStr">
        <is>
          <t>T-525/25-26</t>
        </is>
      </c>
      <c r="N434" s="32" t="n">
        <v>45832</v>
      </c>
      <c r="O434" s="62" t="n">
        <v>33721.2</v>
      </c>
      <c r="P434" s="23" t="inlineStr">
        <is>
          <t>THSTI</t>
        </is>
      </c>
      <c r="Q434" s="23" t="inlineStr">
        <is>
          <t>BY HAND</t>
        </is>
      </c>
      <c r="R434" s="23" t="inlineStr">
        <is>
          <t>PRIYANKA MADAM</t>
        </is>
      </c>
      <c r="S434" s="63" t="n">
        <v>4</v>
      </c>
      <c r="T434" s="39" t="n"/>
      <c r="U434" s="23" t="inlineStr">
        <is>
          <t>BioLegend</t>
        </is>
      </c>
      <c r="V434" s="23">
        <f>VLOOKUP(P434,'Customer List'!B:C,2,)</f>
        <v/>
      </c>
      <c r="W434" s="40" t="n"/>
      <c r="X434" s="32" t="n">
        <v>45832</v>
      </c>
      <c r="Y434" s="23">
        <f>IF(X434="", "", X434-N434)</f>
        <v/>
      </c>
      <c r="Z434" s="23">
        <f>IF(N434="", "", TEXT(N434, "dddd"))</f>
        <v/>
      </c>
      <c r="AA434" s="23">
        <f>IF(X434="", "", TEXT(X434, "dddd"))</f>
        <v/>
      </c>
      <c r="AB434" s="23">
        <f>VLOOKUP(U434,'Currency Sheet'!A:C,3,)</f>
        <v/>
      </c>
      <c r="AC434" s="44">
        <f>VLOOKUP(P434,'Customer List'!B:D,3,)</f>
        <v/>
      </c>
    </row>
    <row r="435">
      <c r="A435" s="23">
        <f>A434+1</f>
        <v/>
      </c>
      <c r="B435" s="23" t="inlineStr">
        <is>
          <t>EED116333</t>
        </is>
      </c>
      <c r="C435" s="32" t="n">
        <v>45821</v>
      </c>
      <c r="D435" s="32" t="n">
        <v>45831</v>
      </c>
      <c r="E435" s="51" t="n">
        <v>330</v>
      </c>
      <c r="F435" s="51">
        <f>IF(AB435="DOLLAR",E435*88,E435)</f>
        <v/>
      </c>
      <c r="G435" s="62">
        <f>F435*J435</f>
        <v/>
      </c>
      <c r="H435" s="23" t="n">
        <v>307638</v>
      </c>
      <c r="I435" s="23" t="inlineStr">
        <is>
          <t>Brilliant Violet 570™ anti-human HLA-DR Antibody</t>
        </is>
      </c>
      <c r="J435" s="23" t="n">
        <v>1</v>
      </c>
      <c r="K435" s="23" t="n">
        <v>1</v>
      </c>
      <c r="L435" s="23">
        <f>J435-K435</f>
        <v/>
      </c>
      <c r="M435" s="23" t="inlineStr">
        <is>
          <t>T-507/25-26</t>
        </is>
      </c>
      <c r="N435" s="32" t="n">
        <v>45832</v>
      </c>
      <c r="O435" s="62" t="n">
        <v>37600.2</v>
      </c>
      <c r="P435" s="23" t="inlineStr">
        <is>
          <t>ACTREC</t>
        </is>
      </c>
      <c r="Q435" s="23" t="n">
        <v>58152374722</v>
      </c>
      <c r="R435" s="23" t="inlineStr">
        <is>
          <t>Delivered</t>
        </is>
      </c>
      <c r="S435" s="63" t="n">
        <v>4</v>
      </c>
      <c r="T435" s="39" t="n"/>
      <c r="U435" s="23" t="inlineStr">
        <is>
          <t>BioLegend</t>
        </is>
      </c>
      <c r="V435" s="23">
        <f>VLOOKUP(P435,'Customer List'!B:C,2,)</f>
        <v/>
      </c>
      <c r="W435" s="40" t="n"/>
      <c r="X435" s="32" t="n">
        <v>45833</v>
      </c>
      <c r="Y435" s="23">
        <f>IF(X435="", "", X435-N435)</f>
        <v/>
      </c>
      <c r="Z435" s="23">
        <f>IF(N435="", "", TEXT(N435, "dddd"))</f>
        <v/>
      </c>
      <c r="AA435" s="23">
        <f>IF(X435="", "", TEXT(X435, "dddd"))</f>
        <v/>
      </c>
      <c r="AB435" s="23">
        <f>VLOOKUP(U435,'Currency Sheet'!A:C,3,)</f>
        <v/>
      </c>
      <c r="AC435" s="44">
        <f>VLOOKUP(P435,'Customer List'!B:D,3,)</f>
        <v/>
      </c>
    </row>
    <row r="436">
      <c r="A436" s="23">
        <f>A435+1</f>
        <v/>
      </c>
      <c r="B436" s="23" t="inlineStr">
        <is>
          <t>EED116333</t>
        </is>
      </c>
      <c r="C436" s="32" t="n">
        <v>45821</v>
      </c>
      <c r="D436" s="32" t="n">
        <v>45831</v>
      </c>
      <c r="E436" s="51" t="n">
        <v>162</v>
      </c>
      <c r="F436" s="51">
        <f>IF(AB436="DOLLAR",E436*88,E436)</f>
        <v/>
      </c>
      <c r="G436" s="62">
        <f>F436*J436</f>
        <v/>
      </c>
      <c r="H436" s="23" t="n">
        <v>310614</v>
      </c>
      <c r="I436" s="23" t="inlineStr">
        <is>
          <t>PE/Cyanine7 anti-human IL-2 Antibody</t>
        </is>
      </c>
      <c r="J436" s="23" t="n">
        <v>2</v>
      </c>
      <c r="K436" s="23" t="n">
        <v>2</v>
      </c>
      <c r="L436" s="23">
        <f>J436-K436</f>
        <v/>
      </c>
      <c r="M436" s="23" t="inlineStr">
        <is>
          <t>T-525/25-26</t>
        </is>
      </c>
      <c r="N436" s="32" t="n">
        <v>45832</v>
      </c>
      <c r="O436" s="62" t="n">
        <v>44631</v>
      </c>
      <c r="P436" s="23" t="inlineStr">
        <is>
          <t>THSTI</t>
        </is>
      </c>
      <c r="Q436" s="23" t="inlineStr">
        <is>
          <t>BY HAND</t>
        </is>
      </c>
      <c r="R436" s="23" t="inlineStr">
        <is>
          <t>PRIYANKA MADAM</t>
        </is>
      </c>
      <c r="S436" s="63" t="n">
        <v>4</v>
      </c>
      <c r="T436" s="39" t="n"/>
      <c r="U436" s="23" t="inlineStr">
        <is>
          <t>BioLegend</t>
        </is>
      </c>
      <c r="V436" s="23">
        <f>VLOOKUP(P436,'Customer List'!B:C,2,)</f>
        <v/>
      </c>
      <c r="W436" s="40" t="n"/>
      <c r="X436" s="32" t="n">
        <v>45832</v>
      </c>
      <c r="Y436" s="23">
        <f>IF(X436="", "", X436-N436)</f>
        <v/>
      </c>
      <c r="Z436" s="23">
        <f>IF(N436="", "", TEXT(N436, "dddd"))</f>
        <v/>
      </c>
      <c r="AA436" s="23">
        <f>IF(X436="", "", TEXT(X436, "dddd"))</f>
        <v/>
      </c>
      <c r="AB436" s="23">
        <f>VLOOKUP(U436,'Currency Sheet'!A:C,3,)</f>
        <v/>
      </c>
      <c r="AC436" s="44">
        <f>VLOOKUP(P436,'Customer List'!B:D,3,)</f>
        <v/>
      </c>
    </row>
    <row r="437">
      <c r="A437" s="23">
        <f>A436+1</f>
        <v/>
      </c>
      <c r="B437" s="23" t="inlineStr">
        <is>
          <t>EED116333</t>
        </is>
      </c>
      <c r="C437" s="32" t="n">
        <v>45821</v>
      </c>
      <c r="D437" s="32" t="n">
        <v>45831</v>
      </c>
      <c r="E437" s="51" t="n">
        <v>285.75</v>
      </c>
      <c r="F437" s="51">
        <f>IF(AB437="DOLLAR",E437*88,E437)</f>
        <v/>
      </c>
      <c r="G437" s="62">
        <f>F437*J437</f>
        <v/>
      </c>
      <c r="H437" s="23" t="n">
        <v>310930</v>
      </c>
      <c r="I437" s="23" t="inlineStr">
        <is>
          <t>Brilliant Violet 421™ anti-human CD69 Antibody</t>
        </is>
      </c>
      <c r="J437" s="23" t="n">
        <v>1</v>
      </c>
      <c r="K437" s="23" t="n">
        <v>1</v>
      </c>
      <c r="L437" s="23">
        <f>J437-K437</f>
        <v/>
      </c>
      <c r="M437" s="23" t="inlineStr">
        <is>
          <t>T-526/25-26</t>
        </is>
      </c>
      <c r="N437" s="32" t="n">
        <v>45832</v>
      </c>
      <c r="O437" s="62" t="n">
        <v>34385.25</v>
      </c>
      <c r="P437" s="23" t="inlineStr">
        <is>
          <t>THSTI</t>
        </is>
      </c>
      <c r="Q437" s="23" t="inlineStr">
        <is>
          <t>BY HAND</t>
        </is>
      </c>
      <c r="R437" s="23" t="inlineStr">
        <is>
          <t>PRIYANKA MADAM</t>
        </is>
      </c>
      <c r="S437" s="63" t="n">
        <v>4</v>
      </c>
      <c r="T437" s="39" t="n"/>
      <c r="U437" s="23" t="inlineStr">
        <is>
          <t>BioLegend</t>
        </is>
      </c>
      <c r="V437" s="23">
        <f>VLOOKUP(P437,'Customer List'!B:C,2,)</f>
        <v/>
      </c>
      <c r="W437" s="40" t="n"/>
      <c r="X437" s="32" t="n">
        <v>45832</v>
      </c>
      <c r="Y437" s="23">
        <f>IF(X437="", "", X437-N437)</f>
        <v/>
      </c>
      <c r="Z437" s="23">
        <f>IF(N437="", "", TEXT(N437, "dddd"))</f>
        <v/>
      </c>
      <c r="AA437" s="23">
        <f>IF(X437="", "", TEXT(X437, "dddd"))</f>
        <v/>
      </c>
      <c r="AB437" s="23">
        <f>VLOOKUP(U437,'Currency Sheet'!A:C,3,)</f>
        <v/>
      </c>
      <c r="AC437" s="44">
        <f>VLOOKUP(P437,'Customer List'!B:D,3,)</f>
        <v/>
      </c>
    </row>
    <row r="438">
      <c r="A438" s="23">
        <f>A437+1</f>
        <v/>
      </c>
      <c r="B438" s="23" t="inlineStr">
        <is>
          <t>EED116333</t>
        </is>
      </c>
      <c r="C438" s="32" t="n">
        <v>45821</v>
      </c>
      <c r="D438" s="32" t="n">
        <v>45831</v>
      </c>
      <c r="E438" s="51" t="n">
        <v>326.25</v>
      </c>
      <c r="F438" s="51">
        <f>IF(AB438="DOLLAR",E438*88,E438)</f>
        <v/>
      </c>
      <c r="G438" s="62">
        <f>F438*J438</f>
        <v/>
      </c>
      <c r="H438" s="23" t="n">
        <v>313238</v>
      </c>
      <c r="I438" s="23" t="inlineStr">
        <is>
          <t xml:space="preserve">Brilliant Violet 785™ anti-human CD117 </t>
        </is>
      </c>
      <c r="J438" s="23" t="n">
        <v>8</v>
      </c>
      <c r="K438" s="23" t="n">
        <v>8</v>
      </c>
      <c r="L438" s="23">
        <f>J438-K438</f>
        <v/>
      </c>
      <c r="M438" s="23" t="inlineStr">
        <is>
          <t>T-507/25-26</t>
        </is>
      </c>
      <c r="N438" s="32" t="n">
        <v>45832</v>
      </c>
      <c r="O438" s="62" t="n">
        <v>297540</v>
      </c>
      <c r="P438" s="23" t="inlineStr">
        <is>
          <t>ACTREC</t>
        </is>
      </c>
      <c r="Q438" s="23" t="n">
        <v>58152374722</v>
      </c>
      <c r="R438" s="23" t="inlineStr">
        <is>
          <t>Delivered</t>
        </is>
      </c>
      <c r="S438" s="63" t="n">
        <v>4</v>
      </c>
      <c r="T438" s="39" t="n"/>
      <c r="U438" s="23" t="inlineStr">
        <is>
          <t>BioLegend</t>
        </is>
      </c>
      <c r="V438" s="23">
        <f>VLOOKUP(P438,'Customer List'!B:C,2,)</f>
        <v/>
      </c>
      <c r="W438" s="40" t="n"/>
      <c r="X438" s="32" t="n">
        <v>45833</v>
      </c>
      <c r="Y438" s="23">
        <f>IF(X438="", "", X438-N438)</f>
        <v/>
      </c>
      <c r="Z438" s="23">
        <f>IF(N438="", "", TEXT(N438, "dddd"))</f>
        <v/>
      </c>
      <c r="AA438" s="23">
        <f>IF(X438="", "", TEXT(X438, "dddd"))</f>
        <v/>
      </c>
      <c r="AB438" s="23">
        <f>VLOOKUP(U438,'Currency Sheet'!A:C,3,)</f>
        <v/>
      </c>
      <c r="AC438" s="44">
        <f>VLOOKUP(P438,'Customer List'!B:D,3,)</f>
        <v/>
      </c>
    </row>
    <row r="439">
      <c r="A439" s="23">
        <f>A438+1</f>
        <v/>
      </c>
      <c r="B439" s="23" t="inlineStr">
        <is>
          <t>EED116333</t>
        </is>
      </c>
      <c r="C439" s="32" t="n">
        <v>45821</v>
      </c>
      <c r="D439" s="32" t="n">
        <v>45831</v>
      </c>
      <c r="E439" s="51" t="n">
        <v>273.75</v>
      </c>
      <c r="F439" s="51">
        <f>IF(AB439="DOLLAR",E439*88,E439)</f>
        <v/>
      </c>
      <c r="G439" s="62">
        <f>F439*J439</f>
        <v/>
      </c>
      <c r="H439" s="23" t="n">
        <v>317332</v>
      </c>
      <c r="I439" s="23" t="inlineStr">
        <is>
          <t>Brilliant Violet 510™ anti-human CD3 Antibody</t>
        </is>
      </c>
      <c r="J439" s="23" t="n">
        <v>1</v>
      </c>
      <c r="K439" s="23" t="n">
        <v>1</v>
      </c>
      <c r="L439" s="23">
        <f>J439-K439</f>
        <v/>
      </c>
      <c r="M439" s="23" t="inlineStr">
        <is>
          <t>T-515/25-26</t>
        </is>
      </c>
      <c r="N439" s="32" t="n">
        <v>45832</v>
      </c>
      <c r="O439" s="62" t="n">
        <v>36773</v>
      </c>
      <c r="P439" s="23" t="inlineStr">
        <is>
          <t>FARCAST</t>
        </is>
      </c>
      <c r="Q439" s="23" t="n">
        <v>58152370091</v>
      </c>
      <c r="R439" s="23" t="inlineStr">
        <is>
          <t>Delivered</t>
        </is>
      </c>
      <c r="S439" s="63" t="n">
        <v>4</v>
      </c>
      <c r="T439" s="39" t="n"/>
      <c r="U439" s="23" t="inlineStr">
        <is>
          <t>BioLegend</t>
        </is>
      </c>
      <c r="V439" s="23">
        <f>VLOOKUP(P439,'Customer List'!B:C,2,)</f>
        <v/>
      </c>
      <c r="W439" s="40" t="n"/>
      <c r="X439" s="32" t="n">
        <v>45833</v>
      </c>
      <c r="Y439" s="23">
        <f>IF(X439="", "", X439-N439)</f>
        <v/>
      </c>
      <c r="Z439" s="23">
        <f>IF(N439="", "", TEXT(N439, "dddd"))</f>
        <v/>
      </c>
      <c r="AA439" s="23">
        <f>IF(X439="", "", TEXT(X439, "dddd"))</f>
        <v/>
      </c>
      <c r="AB439" s="23">
        <f>VLOOKUP(U439,'Currency Sheet'!A:C,3,)</f>
        <v/>
      </c>
      <c r="AC439" s="44">
        <f>VLOOKUP(P439,'Customer List'!B:D,3,)</f>
        <v/>
      </c>
    </row>
    <row r="440">
      <c r="A440" s="23">
        <f>A439+1</f>
        <v/>
      </c>
      <c r="B440" s="23" t="inlineStr">
        <is>
          <t>EED116333</t>
        </is>
      </c>
      <c r="C440" s="32" t="n">
        <v>45821</v>
      </c>
      <c r="D440" s="32" t="n">
        <v>45831</v>
      </c>
      <c r="E440" s="51" t="n">
        <v>201</v>
      </c>
      <c r="F440" s="51">
        <f>IF(AB440="DOLLAR",E440*88,E440)</f>
        <v/>
      </c>
      <c r="G440" s="62">
        <f>F440*J440</f>
        <v/>
      </c>
      <c r="H440" s="23" t="n">
        <v>318332</v>
      </c>
      <c r="I440" s="23" t="inlineStr">
        <is>
          <t xml:space="preserve">APC/Cyanine7 anti-human CD56 </t>
        </is>
      </c>
      <c r="J440" s="23" t="n">
        <v>1</v>
      </c>
      <c r="K440" s="23" t="n">
        <v>1</v>
      </c>
      <c r="L440" s="23">
        <f>J440-K440</f>
        <v/>
      </c>
      <c r="M440" s="23" t="inlineStr">
        <is>
          <t>T-521/25-26</t>
        </is>
      </c>
      <c r="N440" s="32" t="n">
        <v>45832</v>
      </c>
      <c r="O440" s="62" t="n">
        <v>36347.5</v>
      </c>
      <c r="P440" s="23" t="inlineStr">
        <is>
          <t>Micro Vapi</t>
        </is>
      </c>
      <c r="Q440" s="23" t="n">
        <v>58152370496</v>
      </c>
      <c r="R440" s="23" t="inlineStr">
        <is>
          <t>Delivered</t>
        </is>
      </c>
      <c r="S440" s="63" t="n">
        <v>4</v>
      </c>
      <c r="T440" s="39" t="n"/>
      <c r="U440" s="23" t="inlineStr">
        <is>
          <t>BioLegend</t>
        </is>
      </c>
      <c r="V440" s="23">
        <f>VLOOKUP(P440,'Customer List'!B:C,2,)</f>
        <v/>
      </c>
      <c r="W440" s="40" t="n"/>
      <c r="X440" s="32" t="n">
        <v>45834</v>
      </c>
      <c r="Y440" s="23">
        <f>IF(X440="", "", X440-N440)</f>
        <v/>
      </c>
      <c r="Z440" s="23">
        <f>IF(N440="", "", TEXT(N440, "dddd"))</f>
        <v/>
      </c>
      <c r="AA440" s="23">
        <f>IF(X440="", "", TEXT(X440, "dddd"))</f>
        <v/>
      </c>
      <c r="AB440" s="23">
        <f>VLOOKUP(U440,'Currency Sheet'!A:C,3,)</f>
        <v/>
      </c>
      <c r="AC440" s="44">
        <f>VLOOKUP(P440,'Customer List'!B:D,3,)</f>
        <v/>
      </c>
    </row>
    <row r="441">
      <c r="A441" s="23">
        <f>A440+1</f>
        <v/>
      </c>
      <c r="B441" s="23" t="inlineStr">
        <is>
          <t>EED116333</t>
        </is>
      </c>
      <c r="C441" s="32" t="n">
        <v>45821</v>
      </c>
      <c r="D441" s="32" t="n">
        <v>45831</v>
      </c>
      <c r="E441" s="51" t="n">
        <v>313.5</v>
      </c>
      <c r="F441" s="51">
        <f>IF(AB441="DOLLAR",E441*88,E441)</f>
        <v/>
      </c>
      <c r="G441" s="62">
        <f>F441*J441</f>
        <v/>
      </c>
      <c r="H441" s="23" t="n">
        <v>321142</v>
      </c>
      <c r="I441" s="23" t="inlineStr">
        <is>
          <t xml:space="preserve">Brilliant Violet 785™ anti-human CD206 </t>
        </is>
      </c>
      <c r="J441" s="23" t="n">
        <v>1</v>
      </c>
      <c r="K441" s="23" t="n">
        <v>1</v>
      </c>
      <c r="L441" s="23">
        <f>J441-K441</f>
        <v/>
      </c>
      <c r="M441" s="23" t="inlineStr">
        <is>
          <t>T-515/25-26</t>
        </is>
      </c>
      <c r="N441" s="32" t="n">
        <v>45832</v>
      </c>
      <c r="O441" s="62" t="n">
        <v>42113</v>
      </c>
      <c r="P441" s="23" t="inlineStr">
        <is>
          <t>FARCAST</t>
        </is>
      </c>
      <c r="Q441" s="23" t="n">
        <v>58152370091</v>
      </c>
      <c r="R441" s="23" t="inlineStr">
        <is>
          <t>Delivered</t>
        </is>
      </c>
      <c r="S441" s="63" t="n">
        <v>4</v>
      </c>
      <c r="T441" s="39" t="n"/>
      <c r="U441" s="23" t="inlineStr">
        <is>
          <t>BioLegend</t>
        </is>
      </c>
      <c r="V441" s="23">
        <f>VLOOKUP(P441,'Customer List'!B:C,2,)</f>
        <v/>
      </c>
      <c r="W441" s="40" t="n"/>
      <c r="X441" s="32" t="n">
        <v>45833</v>
      </c>
      <c r="Y441" s="23">
        <f>IF(X441="", "", X441-N441)</f>
        <v/>
      </c>
      <c r="Z441" s="23">
        <f>IF(N441="", "", TEXT(N441, "dddd"))</f>
        <v/>
      </c>
      <c r="AA441" s="23">
        <f>IF(X441="", "", TEXT(X441, "dddd"))</f>
        <v/>
      </c>
      <c r="AB441" s="23">
        <f>VLOOKUP(U441,'Currency Sheet'!A:C,3,)</f>
        <v/>
      </c>
      <c r="AC441" s="44">
        <f>VLOOKUP(P441,'Customer List'!B:D,3,)</f>
        <v/>
      </c>
    </row>
    <row r="442">
      <c r="A442" s="23">
        <f>A441+1</f>
        <v/>
      </c>
      <c r="B442" s="23" t="inlineStr">
        <is>
          <t>EED116333</t>
        </is>
      </c>
      <c r="C442" s="32" t="n">
        <v>45821</v>
      </c>
      <c r="D442" s="32" t="n">
        <v>45831</v>
      </c>
      <c r="E442" s="51" t="n">
        <v>229.2</v>
      </c>
      <c r="F442" s="51">
        <f>IF(AB442="DOLLAR",E442*88,E442)</f>
        <v/>
      </c>
      <c r="G442" s="62">
        <f>F442*J442</f>
        <v/>
      </c>
      <c r="H442" s="23" t="n">
        <v>325622</v>
      </c>
      <c r="I442" s="23" t="inlineStr">
        <is>
          <t>PerCP/Cyanine5.5 anti-human CD14 Antibody</t>
        </is>
      </c>
      <c r="J442" s="23" t="n">
        <v>1</v>
      </c>
      <c r="K442" s="23" t="n">
        <v>1</v>
      </c>
      <c r="L442" s="23">
        <f>J442-K442</f>
        <v/>
      </c>
      <c r="M442" s="23" t="inlineStr">
        <is>
          <t>T-515/25-26</t>
        </is>
      </c>
      <c r="N442" s="32" t="n">
        <v>45832</v>
      </c>
      <c r="O442" s="62" t="n">
        <v>38486</v>
      </c>
      <c r="P442" s="23" t="inlineStr">
        <is>
          <t>FARCAST</t>
        </is>
      </c>
      <c r="Q442" s="23" t="n">
        <v>58152370091</v>
      </c>
      <c r="R442" s="23" t="inlineStr">
        <is>
          <t>Delivered</t>
        </is>
      </c>
      <c r="S442" s="63" t="n">
        <v>4</v>
      </c>
      <c r="T442" s="39" t="n"/>
      <c r="U442" s="23" t="inlineStr">
        <is>
          <t>BioLegend</t>
        </is>
      </c>
      <c r="V442" s="23">
        <f>VLOOKUP(P442,'Customer List'!B:C,2,)</f>
        <v/>
      </c>
      <c r="W442" s="40" t="n"/>
      <c r="X442" s="32" t="n">
        <v>45833</v>
      </c>
      <c r="Y442" s="23">
        <f>IF(X442="", "", X442-N442)</f>
        <v/>
      </c>
      <c r="Z442" s="23">
        <f>IF(N442="", "", TEXT(N442, "dddd"))</f>
        <v/>
      </c>
      <c r="AA442" s="23">
        <f>IF(X442="", "", TEXT(X442, "dddd"))</f>
        <v/>
      </c>
      <c r="AB442" s="23">
        <f>VLOOKUP(U442,'Currency Sheet'!A:C,3,)</f>
        <v/>
      </c>
      <c r="AC442" s="44">
        <f>VLOOKUP(P442,'Customer List'!B:D,3,)</f>
        <v/>
      </c>
    </row>
    <row r="443">
      <c r="A443" s="23">
        <f>A442+1</f>
        <v/>
      </c>
      <c r="B443" s="23" t="inlineStr">
        <is>
          <t>EED116333</t>
        </is>
      </c>
      <c r="C443" s="32" t="n">
        <v>45821</v>
      </c>
      <c r="D443" s="32" t="n">
        <v>45831</v>
      </c>
      <c r="E443" s="51" t="n">
        <v>5</v>
      </c>
      <c r="F443" s="51">
        <f>IF(AB443="DOLLAR",E443*88,E443)</f>
        <v/>
      </c>
      <c r="G443" s="62">
        <f>F443*J443</f>
        <v/>
      </c>
      <c r="H443" s="23" t="n">
        <v>331218</v>
      </c>
      <c r="I443" s="23" t="inlineStr">
        <is>
          <t>Brilliant Violet 421™ anti-human TCR γ/δ Antibody</t>
        </is>
      </c>
      <c r="J443" s="23" t="n">
        <v>1</v>
      </c>
      <c r="K443" s="23" t="n">
        <v>1</v>
      </c>
      <c r="L443" s="23">
        <f>J443-K443</f>
        <v/>
      </c>
      <c r="M443" s="23" t="inlineStr">
        <is>
          <t>DC-93/25-26</t>
        </is>
      </c>
      <c r="N443" s="32" t="n">
        <v>45853</v>
      </c>
      <c r="O443" s="62" t="n">
        <v>0</v>
      </c>
      <c r="P443" s="23" t="inlineStr">
        <is>
          <t>ZYDUS</t>
        </is>
      </c>
      <c r="Q443" s="23" t="n">
        <v>58153220145</v>
      </c>
      <c r="R443" s="23" t="inlineStr">
        <is>
          <t>Delivered</t>
        </is>
      </c>
      <c r="S443" s="63" t="n">
        <v>4</v>
      </c>
      <c r="T443" s="39" t="inlineStr">
        <is>
          <t>FOC</t>
        </is>
      </c>
      <c r="U443" s="23" t="inlineStr">
        <is>
          <t>BioLegend</t>
        </is>
      </c>
      <c r="V443" s="23">
        <f>VLOOKUP(P443,'Customer List'!B:C,2,)</f>
        <v/>
      </c>
      <c r="W443" s="40" t="n"/>
      <c r="X443" s="32" t="n">
        <v>45854</v>
      </c>
      <c r="Y443" s="23">
        <f>IF(X443="", "", X443-N443)</f>
        <v/>
      </c>
      <c r="Z443" s="23">
        <f>IF(N443="", "", TEXT(N443, "dddd"))</f>
        <v/>
      </c>
      <c r="AA443" s="23">
        <f>IF(X443="", "", TEXT(X443, "dddd"))</f>
        <v/>
      </c>
      <c r="AB443" s="23">
        <f>VLOOKUP(U443,'Currency Sheet'!A:C,3,)</f>
        <v/>
      </c>
      <c r="AC443" s="44">
        <f>VLOOKUP(P443,'Customer List'!B:D,3,)</f>
        <v/>
      </c>
    </row>
    <row r="444">
      <c r="A444" s="23">
        <f>A443+1</f>
        <v/>
      </c>
      <c r="B444" s="23" t="inlineStr">
        <is>
          <t>EED116333</t>
        </is>
      </c>
      <c r="C444" s="32" t="n">
        <v>45821</v>
      </c>
      <c r="D444" s="32" t="n">
        <v>45831</v>
      </c>
      <c r="E444" s="51" t="n">
        <v>151.2</v>
      </c>
      <c r="F444" s="51">
        <f>IF(AB444="DOLLAR",E444*88,E444)</f>
        <v/>
      </c>
      <c r="G444" s="62">
        <f>F444*J444</f>
        <v/>
      </c>
      <c r="H444" s="23" t="n">
        <v>333504</v>
      </c>
      <c r="I444" s="23" t="inlineStr">
        <is>
          <t xml:space="preserve">PE anti-human CD79a </t>
        </is>
      </c>
      <c r="J444" s="23" t="n">
        <v>1</v>
      </c>
      <c r="K444" s="23" t="n">
        <v>1</v>
      </c>
      <c r="L444" s="23">
        <f>J444-K444</f>
        <v/>
      </c>
      <c r="M444" s="23" t="inlineStr">
        <is>
          <t>T-512/25-26</t>
        </is>
      </c>
      <c r="N444" s="32" t="n">
        <v>45832</v>
      </c>
      <c r="O444" s="62" t="n">
        <v>23436</v>
      </c>
      <c r="P444" s="23" t="inlineStr">
        <is>
          <t>Aurigine Service</t>
        </is>
      </c>
      <c r="Q444" s="23" t="n">
        <v>58152373274</v>
      </c>
      <c r="R444" s="23" t="inlineStr">
        <is>
          <t>Delivered</t>
        </is>
      </c>
      <c r="S444" s="63" t="n">
        <v>4</v>
      </c>
      <c r="T444" s="39" t="n"/>
      <c r="U444" s="23" t="inlineStr">
        <is>
          <t>BioLegend</t>
        </is>
      </c>
      <c r="V444" s="23">
        <f>VLOOKUP(P444,'Customer List'!B:C,2,)</f>
        <v/>
      </c>
      <c r="W444" s="40" t="n"/>
      <c r="X444" s="32" t="n">
        <v>45833</v>
      </c>
      <c r="Y444" s="23">
        <f>IF(X444="", "", X444-N444)</f>
        <v/>
      </c>
      <c r="Z444" s="23">
        <f>IF(N444="", "", TEXT(N444, "dddd"))</f>
        <v/>
      </c>
      <c r="AA444" s="23">
        <f>IF(X444="", "", TEXT(X444, "dddd"))</f>
        <v/>
      </c>
      <c r="AB444" s="23">
        <f>VLOOKUP(U444,'Currency Sheet'!A:C,3,)</f>
        <v/>
      </c>
      <c r="AC444" s="44">
        <f>VLOOKUP(P444,'Customer List'!B:D,3,)</f>
        <v/>
      </c>
    </row>
    <row r="445">
      <c r="A445" s="23">
        <f>A444+1</f>
        <v/>
      </c>
      <c r="B445" s="23" t="inlineStr">
        <is>
          <t>EED116333</t>
        </is>
      </c>
      <c r="C445" s="32" t="n">
        <v>45821</v>
      </c>
      <c r="D445" s="32" t="n">
        <v>45831</v>
      </c>
      <c r="E445" s="51" t="n">
        <v>218.4</v>
      </c>
      <c r="F445" s="51">
        <f>IF(AB445="DOLLAR",E445*88,E445)</f>
        <v/>
      </c>
      <c r="G445" s="62">
        <f>F445*J445</f>
        <v/>
      </c>
      <c r="H445" s="23" t="n">
        <v>341424</v>
      </c>
      <c r="I445" s="23" t="inlineStr">
        <is>
          <t xml:space="preserve">Spark Violet™ 423 anti-human CD79b </t>
        </is>
      </c>
      <c r="J445" s="23" t="n">
        <v>1</v>
      </c>
      <c r="K445" s="23" t="n">
        <v>1</v>
      </c>
      <c r="L445" s="23">
        <f>J445-K445</f>
        <v/>
      </c>
      <c r="M445" s="23" t="inlineStr">
        <is>
          <t>T-512/25-26</t>
        </is>
      </c>
      <c r="N445" s="32" t="n">
        <v>45832</v>
      </c>
      <c r="O445" s="62" t="n">
        <v>33852</v>
      </c>
      <c r="P445" s="23" t="inlineStr">
        <is>
          <t>Aurigine Service</t>
        </is>
      </c>
      <c r="Q445" s="23" t="n">
        <v>58152373274</v>
      </c>
      <c r="R445" s="23" t="inlineStr">
        <is>
          <t>Delivered</t>
        </is>
      </c>
      <c r="S445" s="63" t="n">
        <v>4</v>
      </c>
      <c r="T445" s="39" t="n"/>
      <c r="U445" s="23" t="inlineStr">
        <is>
          <t>BioLegend</t>
        </is>
      </c>
      <c r="V445" s="23">
        <f>VLOOKUP(P445,'Customer List'!B:C,2,)</f>
        <v/>
      </c>
      <c r="W445" s="40" t="n"/>
      <c r="X445" s="32" t="n">
        <v>45833</v>
      </c>
      <c r="Y445" s="23">
        <f>IF(X445="", "", X445-N445)</f>
        <v/>
      </c>
      <c r="Z445" s="23">
        <f>IF(N445="", "", TEXT(N445, "dddd"))</f>
        <v/>
      </c>
      <c r="AA445" s="23">
        <f>IF(X445="", "", TEXT(X445, "dddd"))</f>
        <v/>
      </c>
      <c r="AB445" s="23">
        <f>VLOOKUP(U445,'Currency Sheet'!A:C,3,)</f>
        <v/>
      </c>
      <c r="AC445" s="44">
        <f>VLOOKUP(P445,'Customer List'!B:D,3,)</f>
        <v/>
      </c>
    </row>
    <row r="446">
      <c r="A446" s="23">
        <f>A445+1</f>
        <v/>
      </c>
      <c r="B446" s="23" t="inlineStr">
        <is>
          <t>EED116333</t>
        </is>
      </c>
      <c r="C446" s="32" t="n">
        <v>45821</v>
      </c>
      <c r="D446" s="32" t="n">
        <v>45831</v>
      </c>
      <c r="E446" s="51" t="n">
        <v>80.40000000000001</v>
      </c>
      <c r="F446" s="51">
        <f>IF(AB446="DOLLAR",E446*88,E446)</f>
        <v/>
      </c>
      <c r="G446" s="62">
        <f>F446*J446</f>
        <v/>
      </c>
      <c r="H446" s="23" t="n">
        <v>342903</v>
      </c>
      <c r="I446" s="23" t="inlineStr">
        <is>
          <t xml:space="preserve">PE anti-human TCR Vα24-Jα18 </t>
        </is>
      </c>
      <c r="J446" s="23" t="n">
        <v>1</v>
      </c>
      <c r="K446" s="23" t="n">
        <v>1</v>
      </c>
      <c r="L446" s="23">
        <f>J446-K446</f>
        <v/>
      </c>
      <c r="M446" s="23" t="inlineStr">
        <is>
          <t>T-506/25-26</t>
        </is>
      </c>
      <c r="N446" s="32" t="n">
        <v>45832</v>
      </c>
      <c r="O446" s="62" t="n">
        <v>11457</v>
      </c>
      <c r="P446" s="23" t="inlineStr">
        <is>
          <t>ACTREC</t>
        </is>
      </c>
      <c r="Q446" s="23" t="n">
        <v>58152374722</v>
      </c>
      <c r="R446" s="23" t="inlineStr">
        <is>
          <t>Delivered</t>
        </is>
      </c>
      <c r="S446" s="63" t="n">
        <v>4</v>
      </c>
      <c r="T446" s="39" t="n"/>
      <c r="U446" s="23" t="inlineStr">
        <is>
          <t>BioLegend</t>
        </is>
      </c>
      <c r="V446" s="23">
        <f>VLOOKUP(P446,'Customer List'!B:C,2,)</f>
        <v/>
      </c>
      <c r="W446" s="40" t="n"/>
      <c r="X446" s="32" t="n">
        <v>45833</v>
      </c>
      <c r="Y446" s="23">
        <f>IF(X446="", "", X446-N446)</f>
        <v/>
      </c>
      <c r="Z446" s="23">
        <f>IF(N446="", "", TEXT(N446, "dddd"))</f>
        <v/>
      </c>
      <c r="AA446" s="23">
        <f>IF(X446="", "", TEXT(X446, "dddd"))</f>
        <v/>
      </c>
      <c r="AB446" s="23">
        <f>VLOOKUP(U446,'Currency Sheet'!A:C,3,)</f>
        <v/>
      </c>
      <c r="AC446" s="44">
        <f>VLOOKUP(P446,'Customer List'!B:D,3,)</f>
        <v/>
      </c>
    </row>
    <row r="447">
      <c r="A447" s="23">
        <f>A446+1</f>
        <v/>
      </c>
      <c r="B447" s="23" t="inlineStr">
        <is>
          <t>EED116333</t>
        </is>
      </c>
      <c r="C447" s="32" t="n">
        <v>45821</v>
      </c>
      <c r="D447" s="32" t="n">
        <v>45831</v>
      </c>
      <c r="E447" s="51" t="n">
        <v>68.59999999999999</v>
      </c>
      <c r="F447" s="51">
        <f>IF(AB447="DOLLAR",E447*88,E447)</f>
        <v/>
      </c>
      <c r="G447" s="62">
        <f>F447*J447</f>
        <v/>
      </c>
      <c r="H447" s="23" t="n">
        <v>343105</v>
      </c>
      <c r="I447" s="23" t="inlineStr">
        <is>
          <t>PE anti-human CD7 Antibody</t>
        </is>
      </c>
      <c r="J447" s="23" t="n">
        <v>1</v>
      </c>
      <c r="K447" s="23" t="n">
        <v>1</v>
      </c>
      <c r="L447" s="23">
        <f>J447-K447</f>
        <v/>
      </c>
      <c r="M447" s="23" t="inlineStr">
        <is>
          <t>T-514/25-26</t>
        </is>
      </c>
      <c r="N447" s="32" t="n">
        <v>45832</v>
      </c>
      <c r="O447" s="62" t="n">
        <v>9873.5</v>
      </c>
      <c r="P447" s="23" t="inlineStr">
        <is>
          <t>BIONOVA</t>
        </is>
      </c>
      <c r="Q447" s="23" t="n">
        <v>58152368330</v>
      </c>
      <c r="R447" s="23" t="inlineStr">
        <is>
          <t>Delivered</t>
        </is>
      </c>
      <c r="S447" s="63" t="n">
        <v>4</v>
      </c>
      <c r="T447" s="39" t="n"/>
      <c r="U447" s="23" t="inlineStr">
        <is>
          <t>BioLegend</t>
        </is>
      </c>
      <c r="V447" s="23">
        <f>VLOOKUP(P447,'Customer List'!B:C,2,)</f>
        <v/>
      </c>
      <c r="W447" s="40" t="n"/>
      <c r="X447" s="32" t="n">
        <v>45833</v>
      </c>
      <c r="Y447" s="23">
        <f>IF(X447="", "", X447-N447)</f>
        <v/>
      </c>
      <c r="Z447" s="23">
        <f>IF(N447="", "", TEXT(N447, "dddd"))</f>
        <v/>
      </c>
      <c r="AA447" s="23">
        <f>IF(X447="", "", TEXT(X447, "dddd"))</f>
        <v/>
      </c>
      <c r="AB447" s="23">
        <f>VLOOKUP(U447,'Currency Sheet'!A:C,3,)</f>
        <v/>
      </c>
      <c r="AC447" s="44">
        <f>VLOOKUP(P447,'Customer List'!B:D,3,)</f>
        <v/>
      </c>
    </row>
    <row r="448">
      <c r="A448" s="23">
        <f>A447+1</f>
        <v/>
      </c>
      <c r="B448" s="23" t="inlineStr">
        <is>
          <t>EED116333</t>
        </is>
      </c>
      <c r="C448" s="32" t="n">
        <v>45821</v>
      </c>
      <c r="D448" s="32" t="n">
        <v>45831</v>
      </c>
      <c r="E448" s="51" t="n">
        <v>156.6</v>
      </c>
      <c r="F448" s="51">
        <f>IF(AB448="DOLLAR",E448*88,E448)</f>
        <v/>
      </c>
      <c r="G448" s="62">
        <f>F448*J448</f>
        <v/>
      </c>
      <c r="H448" s="23" t="n">
        <v>343108</v>
      </c>
      <c r="I448" s="23" t="inlineStr">
        <is>
          <t>APC anti-human CD7 Antibody</t>
        </is>
      </c>
      <c r="J448" s="23" t="n">
        <v>1</v>
      </c>
      <c r="K448" s="23" t="n">
        <v>1</v>
      </c>
      <c r="L448" s="23">
        <f>J448-K448</f>
        <v/>
      </c>
      <c r="M448" s="23" t="inlineStr">
        <is>
          <t>T-526/25-26</t>
        </is>
      </c>
      <c r="N448" s="32" t="n">
        <v>45832</v>
      </c>
      <c r="O448" s="62" t="n">
        <v>23555.25</v>
      </c>
      <c r="P448" s="23" t="inlineStr">
        <is>
          <t>THSTI</t>
        </is>
      </c>
      <c r="Q448" s="23" t="inlineStr">
        <is>
          <t>BY HAND</t>
        </is>
      </c>
      <c r="R448" s="23" t="inlineStr">
        <is>
          <t>PRIYANKA MADAM</t>
        </is>
      </c>
      <c r="S448" s="63" t="n">
        <v>4</v>
      </c>
      <c r="T448" s="39" t="n"/>
      <c r="U448" s="23" t="inlineStr">
        <is>
          <t>BioLegend</t>
        </is>
      </c>
      <c r="V448" s="23">
        <f>VLOOKUP(P448,'Customer List'!B:C,2,)</f>
        <v/>
      </c>
      <c r="W448" s="40" t="n"/>
      <c r="X448" s="32" t="n">
        <v>45832</v>
      </c>
      <c r="Y448" s="23">
        <f>IF(X448="", "", X448-N448)</f>
        <v/>
      </c>
      <c r="Z448" s="23">
        <f>IF(N448="", "", TEXT(N448, "dddd"))</f>
        <v/>
      </c>
      <c r="AA448" s="23">
        <f>IF(X448="", "", TEXT(X448, "dddd"))</f>
        <v/>
      </c>
      <c r="AB448" s="23">
        <f>VLOOKUP(U448,'Currency Sheet'!A:C,3,)</f>
        <v/>
      </c>
      <c r="AC448" s="44">
        <f>VLOOKUP(P448,'Customer List'!B:D,3,)</f>
        <v/>
      </c>
    </row>
    <row r="449">
      <c r="A449" s="23">
        <f>A448+1</f>
        <v/>
      </c>
      <c r="B449" s="23" t="inlineStr">
        <is>
          <t>EED116333</t>
        </is>
      </c>
      <c r="C449" s="32" t="n">
        <v>45821</v>
      </c>
      <c r="D449" s="32" t="n">
        <v>45831</v>
      </c>
      <c r="E449" s="51" t="n">
        <v>171.6</v>
      </c>
      <c r="F449" s="51">
        <f>IF(AB449="DOLLAR",E449*88,E449)</f>
        <v/>
      </c>
      <c r="G449" s="62">
        <f>F449*J449</f>
        <v/>
      </c>
      <c r="H449" s="23" t="n">
        <v>343510</v>
      </c>
      <c r="I449" s="23" t="inlineStr">
        <is>
          <t>APC anti-human CD34 Antibody</t>
        </is>
      </c>
      <c r="J449" s="23" t="n">
        <v>1</v>
      </c>
      <c r="K449" s="23" t="n">
        <v>1</v>
      </c>
      <c r="L449" s="23">
        <f>J449-K449</f>
        <v/>
      </c>
      <c r="M449" s="23" t="inlineStr">
        <is>
          <t>T-521/25-26</t>
        </is>
      </c>
      <c r="N449" s="32" t="n">
        <v>45832</v>
      </c>
      <c r="O449" s="62" t="n">
        <v>31031</v>
      </c>
      <c r="P449" s="23" t="inlineStr">
        <is>
          <t>Micro Vapi</t>
        </is>
      </c>
      <c r="Q449" s="23" t="n">
        <v>58152370496</v>
      </c>
      <c r="R449" s="23" t="inlineStr">
        <is>
          <t>Delivered</t>
        </is>
      </c>
      <c r="S449" s="63" t="n">
        <v>4</v>
      </c>
      <c r="T449" s="39" t="n"/>
      <c r="U449" s="23" t="inlineStr">
        <is>
          <t>BioLegend</t>
        </is>
      </c>
      <c r="V449" s="23">
        <f>VLOOKUP(P449,'Customer List'!B:C,2,)</f>
        <v/>
      </c>
      <c r="W449" s="40" t="n"/>
      <c r="X449" s="32" t="n">
        <v>45834</v>
      </c>
      <c r="Y449" s="23">
        <f>IF(X449="", "", X449-N449)</f>
        <v/>
      </c>
      <c r="Z449" s="23">
        <f>IF(N449="", "", TEXT(N449, "dddd"))</f>
        <v/>
      </c>
      <c r="AA449" s="23">
        <f>IF(X449="", "", TEXT(X449, "dddd"))</f>
        <v/>
      </c>
      <c r="AB449" s="23">
        <f>VLOOKUP(U449,'Currency Sheet'!A:C,3,)</f>
        <v/>
      </c>
      <c r="AC449" s="44">
        <f>VLOOKUP(P449,'Customer List'!B:D,3,)</f>
        <v/>
      </c>
    </row>
    <row r="450">
      <c r="A450" s="23">
        <f>A449+1</f>
        <v/>
      </c>
      <c r="B450" s="23" t="inlineStr">
        <is>
          <t>EED116333</t>
        </is>
      </c>
      <c r="C450" s="32" t="n">
        <v>45821</v>
      </c>
      <c r="D450" s="32" t="n">
        <v>45831</v>
      </c>
      <c r="E450" s="51" t="n">
        <v>170.4</v>
      </c>
      <c r="F450" s="51">
        <f>IF(AB450="DOLLAR",E450*88,E450)</f>
        <v/>
      </c>
      <c r="G450" s="62">
        <f>F450*J450</f>
        <v/>
      </c>
      <c r="H450" s="23" t="n">
        <v>343608</v>
      </c>
      <c r="I450" s="23" t="inlineStr">
        <is>
          <t>APC anti-human CD34 Antibody</t>
        </is>
      </c>
      <c r="J450" s="23" t="n">
        <v>1</v>
      </c>
      <c r="K450" s="23" t="n">
        <v>1</v>
      </c>
      <c r="L450" s="23">
        <f>J450-K450</f>
        <v/>
      </c>
      <c r="M450" s="23" t="inlineStr">
        <is>
          <t>T-832/25-26</t>
        </is>
      </c>
      <c r="N450" s="32" t="n">
        <v>45870</v>
      </c>
      <c r="O450" s="62" t="n">
        <v>30814</v>
      </c>
      <c r="P450" s="23" t="inlineStr">
        <is>
          <t>Cellogen</t>
        </is>
      </c>
      <c r="Q450" s="23" t="inlineStr">
        <is>
          <t>BY HAND</t>
        </is>
      </c>
      <c r="R450" s="23" t="inlineStr">
        <is>
          <t>DEEPAK</t>
        </is>
      </c>
      <c r="S450" s="63" t="n">
        <v>4</v>
      </c>
      <c r="T450" s="39" t="n"/>
      <c r="U450" s="23" t="inlineStr">
        <is>
          <t>BioLegend</t>
        </is>
      </c>
      <c r="V450" s="23">
        <f>VLOOKUP(P450,'Customer List'!B:C,2,)</f>
        <v/>
      </c>
      <c r="W450" s="40" t="n"/>
      <c r="X450" s="32" t="n">
        <v>45870</v>
      </c>
      <c r="Y450" s="23">
        <f>IF(X450="", "", X450-N450)</f>
        <v/>
      </c>
      <c r="Z450" s="23">
        <f>IF(N450="", "", TEXT(N450, "dddd"))</f>
        <v/>
      </c>
      <c r="AA450" s="23">
        <f>IF(X450="", "", TEXT(X450, "dddd"))</f>
        <v/>
      </c>
      <c r="AB450" s="23">
        <f>VLOOKUP(U450,'Currency Sheet'!A:C,3,)</f>
        <v/>
      </c>
      <c r="AC450" s="44">
        <f>VLOOKUP(P450,'Customer List'!B:D,3,)</f>
        <v/>
      </c>
    </row>
    <row r="451">
      <c r="A451" s="23">
        <f>A450+1</f>
        <v/>
      </c>
      <c r="B451" s="23" t="inlineStr">
        <is>
          <t>EED116333</t>
        </is>
      </c>
      <c r="C451" s="32" t="n">
        <v>45821</v>
      </c>
      <c r="D451" s="32" t="n">
        <v>45831</v>
      </c>
      <c r="E451" s="51" t="n">
        <v>129.6</v>
      </c>
      <c r="F451" s="51">
        <f>IF(AB451="DOLLAR",E451*88,E451)</f>
        <v/>
      </c>
      <c r="G451" s="62">
        <f>F451*J451</f>
        <v/>
      </c>
      <c r="H451" s="23" t="n">
        <v>344016</v>
      </c>
      <c r="I451" s="23" t="inlineStr">
        <is>
          <t xml:space="preserve">FITC anti-human CD73 </t>
        </is>
      </c>
      <c r="J451" s="23" t="n">
        <v>1</v>
      </c>
      <c r="K451" s="23" t="n">
        <v>1</v>
      </c>
      <c r="L451" s="23">
        <f>J451-K451</f>
        <v/>
      </c>
      <c r="M451" s="23" t="inlineStr">
        <is>
          <t>T-523/25-26</t>
        </is>
      </c>
      <c r="N451" s="32" t="n">
        <v>45832</v>
      </c>
      <c r="O451" s="62" t="n">
        <v>23436</v>
      </c>
      <c r="P451" s="23" t="inlineStr">
        <is>
          <t>MEDLIFE</t>
        </is>
      </c>
      <c r="Q451" s="23" t="inlineStr">
        <is>
          <t>D3002213704</t>
        </is>
      </c>
      <c r="R451" s="23" t="inlineStr">
        <is>
          <t>Delivered</t>
        </is>
      </c>
      <c r="S451" s="63" t="n">
        <v>4</v>
      </c>
      <c r="T451" s="39" t="n"/>
      <c r="U451" s="23" t="inlineStr">
        <is>
          <t>BioLegend</t>
        </is>
      </c>
      <c r="V451" s="23">
        <f>VLOOKUP(P451,'Customer List'!B:C,2,)</f>
        <v/>
      </c>
      <c r="W451" s="40" t="n"/>
      <c r="X451" s="32" t="n">
        <v>45833</v>
      </c>
      <c r="Y451" s="23">
        <f>IF(X451="", "", X451-N451)</f>
        <v/>
      </c>
      <c r="Z451" s="23">
        <f>IF(N451="", "", TEXT(N451, "dddd"))</f>
        <v/>
      </c>
      <c r="AA451" s="23">
        <f>IF(X451="", "", TEXT(X451, "dddd"))</f>
        <v/>
      </c>
      <c r="AB451" s="23">
        <f>VLOOKUP(U451,'Currency Sheet'!A:C,3,)</f>
        <v/>
      </c>
      <c r="AC451" s="44">
        <f>VLOOKUP(P451,'Customer List'!B:D,3,)</f>
        <v/>
      </c>
    </row>
    <row r="452">
      <c r="A452" s="23">
        <f>A451+1</f>
        <v/>
      </c>
      <c r="B452" s="23" t="inlineStr">
        <is>
          <t>EED116333</t>
        </is>
      </c>
      <c r="C452" s="32" t="n">
        <v>45821</v>
      </c>
      <c r="D452" s="32" t="n">
        <v>45831</v>
      </c>
      <c r="E452" s="51" t="n">
        <v>334.5</v>
      </c>
      <c r="F452" s="51">
        <f>IF(AB452="DOLLAR",E452*88,E452)</f>
        <v/>
      </c>
      <c r="G452" s="62">
        <f>F452*J452</f>
        <v/>
      </c>
      <c r="H452" s="23" t="n">
        <v>353234</v>
      </c>
      <c r="I452" s="23" t="inlineStr">
        <is>
          <t xml:space="preserve">Brilliant Violet 650™ anti-human CD197 </t>
        </is>
      </c>
      <c r="J452" s="23" t="n">
        <v>1</v>
      </c>
      <c r="K452" s="23" t="n">
        <v>1</v>
      </c>
      <c r="L452" s="23">
        <f>J452-K452</f>
        <v/>
      </c>
      <c r="M452" s="23" t="inlineStr">
        <is>
          <t>T-526/25-26</t>
        </is>
      </c>
      <c r="N452" s="32" t="n">
        <v>45832</v>
      </c>
      <c r="O452" s="62" t="n">
        <v>40251.5</v>
      </c>
      <c r="P452" s="23" t="inlineStr">
        <is>
          <t>THSTI</t>
        </is>
      </c>
      <c r="Q452" s="23" t="inlineStr">
        <is>
          <t>BY HAND</t>
        </is>
      </c>
      <c r="R452" s="23" t="inlineStr">
        <is>
          <t>PRIYANKA MADAM</t>
        </is>
      </c>
      <c r="S452" s="63" t="n">
        <v>4</v>
      </c>
      <c r="T452" s="39" t="n"/>
      <c r="U452" s="23" t="inlineStr">
        <is>
          <t>BioLegend</t>
        </is>
      </c>
      <c r="V452" s="23">
        <f>VLOOKUP(P452,'Customer List'!B:C,2,)</f>
        <v/>
      </c>
      <c r="W452" s="40" t="n"/>
      <c r="X452" s="32" t="n">
        <v>45832</v>
      </c>
      <c r="Y452" s="23">
        <f>IF(X452="", "", X452-N452)</f>
        <v/>
      </c>
      <c r="Z452" s="23">
        <f>IF(N452="", "", TEXT(N452, "dddd"))</f>
        <v/>
      </c>
      <c r="AA452" s="23">
        <f>IF(X452="", "", TEXT(X452, "dddd"))</f>
        <v/>
      </c>
      <c r="AB452" s="23">
        <f>VLOOKUP(U452,'Currency Sheet'!A:C,3,)</f>
        <v/>
      </c>
      <c r="AC452" s="44">
        <f>VLOOKUP(P452,'Customer List'!B:D,3,)</f>
        <v/>
      </c>
    </row>
    <row r="453">
      <c r="A453" s="23">
        <f>A452+1</f>
        <v/>
      </c>
      <c r="B453" s="23" t="inlineStr">
        <is>
          <t>EED116333</t>
        </is>
      </c>
      <c r="C453" s="32" t="n">
        <v>45821</v>
      </c>
      <c r="D453" s="32" t="n">
        <v>45831</v>
      </c>
      <c r="E453" s="51" t="n">
        <v>153</v>
      </c>
      <c r="F453" s="51">
        <f>IF(AB453="DOLLAR",E453*88,E453)</f>
        <v/>
      </c>
      <c r="G453" s="62">
        <f>F453*J453</f>
        <v/>
      </c>
      <c r="H453" s="23" t="n">
        <v>354515</v>
      </c>
      <c r="I453" s="23" t="inlineStr">
        <is>
          <t xml:space="preserve">Brilliant Violet 510™ anti-human CD304 </t>
        </is>
      </c>
      <c r="J453" s="23" t="n">
        <v>1</v>
      </c>
      <c r="K453" s="23" t="n">
        <v>1</v>
      </c>
      <c r="L453" s="23">
        <f>J453-K453</f>
        <v/>
      </c>
      <c r="M453" s="23" t="inlineStr">
        <is>
          <t>T-513/25-26</t>
        </is>
      </c>
      <c r="N453" s="32" t="n">
        <v>45832</v>
      </c>
      <c r="O453" s="62" t="n">
        <v>23715</v>
      </c>
      <c r="P453" s="23" t="inlineStr">
        <is>
          <t>BIOGENE SCIENTIFIC</t>
        </is>
      </c>
      <c r="Q453" s="23" t="n">
        <v>58152368164</v>
      </c>
      <c r="R453" s="23" t="inlineStr">
        <is>
          <t>Delivered</t>
        </is>
      </c>
      <c r="S453" s="63" t="n">
        <v>4</v>
      </c>
      <c r="T453" s="39" t="n"/>
      <c r="U453" s="23" t="inlineStr">
        <is>
          <t>BioLegend</t>
        </is>
      </c>
      <c r="V453" s="23">
        <f>VLOOKUP(P453,'Customer List'!B:C,2,)</f>
        <v/>
      </c>
      <c r="W453" s="40" t="n"/>
      <c r="X453" s="32" t="n">
        <v>45833</v>
      </c>
      <c r="Y453" s="23">
        <f>IF(X453="", "", X453-N453)</f>
        <v/>
      </c>
      <c r="Z453" s="23">
        <f>IF(N453="", "", TEXT(N453, "dddd"))</f>
        <v/>
      </c>
      <c r="AA453" s="23">
        <f>IF(X453="", "", TEXT(X453, "dddd"))</f>
        <v/>
      </c>
      <c r="AB453" s="23">
        <f>VLOOKUP(U453,'Currency Sheet'!A:C,3,)</f>
        <v/>
      </c>
      <c r="AC453" s="44">
        <f>VLOOKUP(P453,'Customer List'!B:D,3,)</f>
        <v/>
      </c>
    </row>
    <row r="454">
      <c r="A454" s="23">
        <f>A453+1</f>
        <v/>
      </c>
      <c r="B454" s="23" t="inlineStr">
        <is>
          <t>EED116333</t>
        </is>
      </c>
      <c r="C454" s="32" t="n">
        <v>45821</v>
      </c>
      <c r="D454" s="32" t="n">
        <v>45831</v>
      </c>
      <c r="E454" s="51" t="n">
        <v>5</v>
      </c>
      <c r="F454" s="51">
        <f>IF(AB454="DOLLAR",E454*88,E454)</f>
        <v/>
      </c>
      <c r="G454" s="62">
        <f>F454*J454</f>
        <v/>
      </c>
      <c r="H454" s="23" t="n">
        <v>362508</v>
      </c>
      <c r="I454" s="23" t="inlineStr">
        <is>
          <t xml:space="preserve">PE anti-human CD56 </t>
        </is>
      </c>
      <c r="J454" s="23" t="n">
        <v>1</v>
      </c>
      <c r="K454" s="23" t="n">
        <v>1</v>
      </c>
      <c r="L454" s="23">
        <f>J454-K454</f>
        <v/>
      </c>
      <c r="M454" s="23" t="inlineStr">
        <is>
          <t>DC-93/25-26</t>
        </is>
      </c>
      <c r="N454" s="32" t="n">
        <v>45853</v>
      </c>
      <c r="O454" s="62" t="n">
        <v>0</v>
      </c>
      <c r="P454" s="23" t="inlineStr">
        <is>
          <t>ZYDUS</t>
        </is>
      </c>
      <c r="Q454" s="23" t="n">
        <v>58153220145</v>
      </c>
      <c r="R454" s="23" t="inlineStr">
        <is>
          <t>Delivered</t>
        </is>
      </c>
      <c r="S454" s="63" t="n">
        <v>4</v>
      </c>
      <c r="T454" s="39" t="inlineStr">
        <is>
          <t>FOC</t>
        </is>
      </c>
      <c r="U454" s="23" t="inlineStr">
        <is>
          <t>BioLegend</t>
        </is>
      </c>
      <c r="V454" s="23">
        <f>VLOOKUP(P454,'Customer List'!B:C,2,)</f>
        <v/>
      </c>
      <c r="W454" s="40" t="n"/>
      <c r="X454" s="32" t="n">
        <v>45854</v>
      </c>
      <c r="Y454" s="23">
        <f>IF(X454="", "", X454-N454)</f>
        <v/>
      </c>
      <c r="Z454" s="23">
        <f>IF(N454="", "", TEXT(N454, "dddd"))</f>
        <v/>
      </c>
      <c r="AA454" s="23">
        <f>IF(X454="", "", TEXT(X454, "dddd"))</f>
        <v/>
      </c>
      <c r="AB454" s="23">
        <f>VLOOKUP(U454,'Currency Sheet'!A:C,3,)</f>
        <v/>
      </c>
      <c r="AC454" s="44">
        <f>VLOOKUP(P454,'Customer List'!B:D,3,)</f>
        <v/>
      </c>
    </row>
    <row r="455">
      <c r="A455" s="23">
        <f>A454+1</f>
        <v/>
      </c>
      <c r="B455" s="23" t="inlineStr">
        <is>
          <t>EED116333</t>
        </is>
      </c>
      <c r="C455" s="32" t="n">
        <v>45821</v>
      </c>
      <c r="D455" s="32" t="n">
        <v>45831</v>
      </c>
      <c r="E455" s="51" t="n">
        <v>180</v>
      </c>
      <c r="F455" s="51">
        <f>IF(AB455="DOLLAR",E455*88,E455)</f>
        <v/>
      </c>
      <c r="G455" s="62">
        <f>F455*J455</f>
        <v/>
      </c>
      <c r="H455" s="23" t="n">
        <v>362510</v>
      </c>
      <c r="I455" s="23" t="inlineStr">
        <is>
          <t xml:space="preserve">PE/Cyanine7 anti-human CD56 </t>
        </is>
      </c>
      <c r="J455" s="23" t="n">
        <v>1</v>
      </c>
      <c r="K455" s="23" t="n">
        <v>1</v>
      </c>
      <c r="L455" s="23">
        <f>J455-K455</f>
        <v/>
      </c>
      <c r="M455" s="23" t="inlineStr">
        <is>
          <t>T-521/25-26</t>
        </is>
      </c>
      <c r="N455" s="32" t="n">
        <v>45832</v>
      </c>
      <c r="O455" s="62" t="n">
        <v>32550</v>
      </c>
      <c r="P455" s="23" t="inlineStr">
        <is>
          <t>Micro Vapi</t>
        </is>
      </c>
      <c r="Q455" s="23" t="n">
        <v>58152370496</v>
      </c>
      <c r="R455" s="23" t="inlineStr">
        <is>
          <t>Delivered</t>
        </is>
      </c>
      <c r="S455" s="63" t="n">
        <v>4</v>
      </c>
      <c r="T455" s="39" t="n"/>
      <c r="U455" s="23" t="inlineStr">
        <is>
          <t>BioLegend</t>
        </is>
      </c>
      <c r="V455" s="23">
        <f>VLOOKUP(P455,'Customer List'!B:C,2,)</f>
        <v/>
      </c>
      <c r="W455" s="40" t="n"/>
      <c r="X455" s="32" t="n">
        <v>45834</v>
      </c>
      <c r="Y455" s="23">
        <f>IF(X455="", "", X455-N455)</f>
        <v/>
      </c>
      <c r="Z455" s="23">
        <f>IF(N455="", "", TEXT(N455, "dddd"))</f>
        <v/>
      </c>
      <c r="AA455" s="23">
        <f>IF(X455="", "", TEXT(X455, "dddd"))</f>
        <v/>
      </c>
      <c r="AB455" s="23">
        <f>VLOOKUP(U455,'Currency Sheet'!A:C,3,)</f>
        <v/>
      </c>
      <c r="AC455" s="44">
        <f>VLOOKUP(P455,'Customer List'!B:D,3,)</f>
        <v/>
      </c>
    </row>
    <row r="456">
      <c r="A456" s="23">
        <f>A455+1</f>
        <v/>
      </c>
      <c r="B456" s="23" t="inlineStr">
        <is>
          <t>EED116333</t>
        </is>
      </c>
      <c r="C456" s="32" t="n">
        <v>45821</v>
      </c>
      <c r="D456" s="32" t="n">
        <v>45831</v>
      </c>
      <c r="E456" s="51" t="n">
        <v>186.6</v>
      </c>
      <c r="F456" s="51">
        <f>IF(AB456="DOLLAR",E456*88,E456)</f>
        <v/>
      </c>
      <c r="G456" s="62">
        <f>F456*J456</f>
        <v/>
      </c>
      <c r="H456" s="23" t="n">
        <v>362564</v>
      </c>
      <c r="I456" s="23" t="inlineStr">
        <is>
          <t xml:space="preserve">Spark NIR™ 685 anti-human CD56 </t>
        </is>
      </c>
      <c r="J456" s="23" t="n">
        <v>1</v>
      </c>
      <c r="K456" s="23" t="n">
        <v>1</v>
      </c>
      <c r="L456" s="23">
        <f>J456-K456</f>
        <v/>
      </c>
      <c r="M456" s="23" t="inlineStr">
        <is>
          <t>T-507/25-26</t>
        </is>
      </c>
      <c r="N456" s="32" t="n">
        <v>45832</v>
      </c>
      <c r="O456" s="62" t="n">
        <v>26576.51</v>
      </c>
      <c r="P456" s="23" t="inlineStr">
        <is>
          <t>ACTREC</t>
        </is>
      </c>
      <c r="Q456" s="23" t="n">
        <v>58152374722</v>
      </c>
      <c r="R456" s="23" t="inlineStr">
        <is>
          <t>Delivered</t>
        </is>
      </c>
      <c r="S456" s="63" t="n">
        <v>4</v>
      </c>
      <c r="T456" s="39" t="n"/>
      <c r="U456" s="23" t="inlineStr">
        <is>
          <t>BioLegend</t>
        </is>
      </c>
      <c r="V456" s="23">
        <f>VLOOKUP(P456,'Customer List'!B:C,2,)</f>
        <v/>
      </c>
      <c r="W456" s="40" t="n"/>
      <c r="X456" s="32" t="n">
        <v>45833</v>
      </c>
      <c r="Y456" s="23">
        <f>IF(X456="", "", X456-N456)</f>
        <v/>
      </c>
      <c r="Z456" s="23">
        <f>IF(N456="", "", TEXT(N456, "dddd"))</f>
        <v/>
      </c>
      <c r="AA456" s="23">
        <f>IF(X456="", "", TEXT(X456, "dddd"))</f>
        <v/>
      </c>
      <c r="AB456" s="23">
        <f>VLOOKUP(U456,'Currency Sheet'!A:C,3,)</f>
        <v/>
      </c>
      <c r="AC456" s="44">
        <f>VLOOKUP(P456,'Customer List'!B:D,3,)</f>
        <v/>
      </c>
    </row>
    <row r="457">
      <c r="A457" s="23">
        <f>A456+1</f>
        <v/>
      </c>
      <c r="B457" s="23" t="inlineStr">
        <is>
          <t>EED116333</t>
        </is>
      </c>
      <c r="C457" s="32" t="n">
        <v>45821</v>
      </c>
      <c r="D457" s="32" t="n">
        <v>45831</v>
      </c>
      <c r="E457" s="51" t="n">
        <v>213</v>
      </c>
      <c r="F457" s="51">
        <f>IF(AB457="DOLLAR",E457*88,E457)</f>
        <v/>
      </c>
      <c r="G457" s="62">
        <f>F457*J457</f>
        <v/>
      </c>
      <c r="H457" s="23" t="n">
        <v>364804</v>
      </c>
      <c r="I457" s="23" t="inlineStr">
        <is>
          <t xml:space="preserve">APC anti-human CD366 </t>
        </is>
      </c>
      <c r="J457" s="23" t="n">
        <v>1</v>
      </c>
      <c r="K457" s="23" t="n">
        <v>1</v>
      </c>
      <c r="L457" s="23">
        <f>J457-K457</f>
        <v/>
      </c>
      <c r="M457" s="23" t="inlineStr">
        <is>
          <t>T-526/25-26</t>
        </is>
      </c>
      <c r="N457" s="32" t="n">
        <v>45832</v>
      </c>
      <c r="O457" s="62" t="n">
        <v>32038.75</v>
      </c>
      <c r="P457" s="23" t="inlineStr">
        <is>
          <t>THSTI</t>
        </is>
      </c>
      <c r="Q457" s="23" t="inlineStr">
        <is>
          <t>BY HAND</t>
        </is>
      </c>
      <c r="R457" s="23" t="inlineStr">
        <is>
          <t>PRIYANKA MADAM</t>
        </is>
      </c>
      <c r="S457" s="63" t="n">
        <v>4</v>
      </c>
      <c r="T457" s="39" t="n"/>
      <c r="U457" s="23" t="inlineStr">
        <is>
          <t>BioLegend</t>
        </is>
      </c>
      <c r="V457" s="23">
        <f>VLOOKUP(P457,'Customer List'!B:C,2,)</f>
        <v/>
      </c>
      <c r="W457" s="40" t="n"/>
      <c r="X457" s="32" t="n">
        <v>45832</v>
      </c>
      <c r="Y457" s="23">
        <f>IF(X457="", "", X457-N457)</f>
        <v/>
      </c>
      <c r="Z457" s="23">
        <f>IF(N457="", "", TEXT(N457, "dddd"))</f>
        <v/>
      </c>
      <c r="AA457" s="23">
        <f>IF(X457="", "", TEXT(X457, "dddd"))</f>
        <v/>
      </c>
      <c r="AB457" s="23">
        <f>VLOOKUP(U457,'Currency Sheet'!A:C,3,)</f>
        <v/>
      </c>
      <c r="AC457" s="44">
        <f>VLOOKUP(P457,'Customer List'!B:D,3,)</f>
        <v/>
      </c>
    </row>
    <row r="458">
      <c r="A458" s="23">
        <f>A457+1</f>
        <v/>
      </c>
      <c r="B458" s="23" t="inlineStr">
        <is>
          <t>EED116333</t>
        </is>
      </c>
      <c r="C458" s="32" t="n">
        <v>45821</v>
      </c>
      <c r="D458" s="32" t="n">
        <v>45831</v>
      </c>
      <c r="E458" s="51" t="n">
        <v>309.75</v>
      </c>
      <c r="F458" s="51">
        <f>IF(AB458="DOLLAR",E458*88,E458)</f>
        <v/>
      </c>
      <c r="G458" s="62">
        <f>F458*J458</f>
        <v/>
      </c>
      <c r="H458" s="23" t="n">
        <v>369324</v>
      </c>
      <c r="I458" s="23" t="inlineStr">
        <is>
          <t xml:space="preserve">Brilliant Violet 605™ anti-human CD223 </t>
        </is>
      </c>
      <c r="J458" s="23" t="n">
        <v>1</v>
      </c>
      <c r="K458" s="23" t="n">
        <v>1</v>
      </c>
      <c r="L458" s="23">
        <f>J458-K458</f>
        <v/>
      </c>
      <c r="M458" s="23" t="inlineStr">
        <is>
          <t>T-526/25-26</t>
        </is>
      </c>
      <c r="N458" s="32" t="n">
        <v>45832</v>
      </c>
      <c r="O458" s="62" t="n">
        <v>37273.25</v>
      </c>
      <c r="P458" s="23" t="inlineStr">
        <is>
          <t>THSTI</t>
        </is>
      </c>
      <c r="Q458" s="23" t="inlineStr">
        <is>
          <t>BY HAND</t>
        </is>
      </c>
      <c r="R458" s="23" t="inlineStr">
        <is>
          <t>PRIYANKA MADAM</t>
        </is>
      </c>
      <c r="S458" s="63" t="n">
        <v>4</v>
      </c>
      <c r="T458" s="39" t="n"/>
      <c r="U458" s="23" t="inlineStr">
        <is>
          <t>BioLegend</t>
        </is>
      </c>
      <c r="V458" s="23">
        <f>VLOOKUP(P458,'Customer List'!B:C,2,)</f>
        <v/>
      </c>
      <c r="W458" s="40" t="n"/>
      <c r="X458" s="32" t="n">
        <v>45832</v>
      </c>
      <c r="Y458" s="23">
        <f>IF(X458="", "", X458-N458)</f>
        <v/>
      </c>
      <c r="Z458" s="23">
        <f>IF(N458="", "", TEXT(N458, "dddd"))</f>
        <v/>
      </c>
      <c r="AA458" s="23">
        <f>IF(X458="", "", TEXT(X458, "dddd"))</f>
        <v/>
      </c>
      <c r="AB458" s="23">
        <f>VLOOKUP(U458,'Currency Sheet'!A:C,3,)</f>
        <v/>
      </c>
      <c r="AC458" s="44">
        <f>VLOOKUP(P458,'Customer List'!B:D,3,)</f>
        <v/>
      </c>
    </row>
    <row r="459">
      <c r="A459" s="23">
        <f>A458+1</f>
        <v/>
      </c>
      <c r="B459" s="23" t="inlineStr">
        <is>
          <t>EED116333</t>
        </is>
      </c>
      <c r="C459" s="32" t="n">
        <v>45821</v>
      </c>
      <c r="D459" s="32" t="n">
        <v>45831</v>
      </c>
      <c r="E459" s="51" t="n">
        <v>148.2</v>
      </c>
      <c r="F459" s="51">
        <f>IF(AB459="DOLLAR",E459*88,E459)</f>
        <v/>
      </c>
      <c r="G459" s="62">
        <f>F459*J459</f>
        <v/>
      </c>
      <c r="H459" s="23" t="n">
        <v>392414</v>
      </c>
      <c r="I459" s="23" t="inlineStr">
        <is>
          <t xml:space="preserve">FITC anti-human CD56 </t>
        </is>
      </c>
      <c r="J459" s="23" t="n">
        <v>1</v>
      </c>
      <c r="K459" s="23" t="n">
        <v>1</v>
      </c>
      <c r="L459" s="23">
        <f>J459-K459</f>
        <v/>
      </c>
      <c r="M459" s="23" t="inlineStr">
        <is>
          <t>T-526/25-26</t>
        </is>
      </c>
      <c r="N459" s="32" t="n">
        <v>45832</v>
      </c>
      <c r="O459" s="62" t="n">
        <v>22291.75</v>
      </c>
      <c r="P459" s="23" t="inlineStr">
        <is>
          <t>THSTI</t>
        </is>
      </c>
      <c r="Q459" s="23" t="inlineStr">
        <is>
          <t>BY HAND</t>
        </is>
      </c>
      <c r="R459" s="23" t="inlineStr">
        <is>
          <t>PRIYANKA MADAM</t>
        </is>
      </c>
      <c r="S459" s="63" t="n">
        <v>4</v>
      </c>
      <c r="T459" s="39" t="n"/>
      <c r="U459" s="23" t="inlineStr">
        <is>
          <t>BioLegend</t>
        </is>
      </c>
      <c r="V459" s="23">
        <f>VLOOKUP(P459,'Customer List'!B:C,2,)</f>
        <v/>
      </c>
      <c r="W459" s="40" t="n"/>
      <c r="X459" s="32" t="n">
        <v>45832</v>
      </c>
      <c r="Y459" s="23">
        <f>IF(X459="", "", X459-N459)</f>
        <v/>
      </c>
      <c r="Z459" s="23">
        <f>IF(N459="", "", TEXT(N459, "dddd"))</f>
        <v/>
      </c>
      <c r="AA459" s="23">
        <f>IF(X459="", "", TEXT(X459, "dddd"))</f>
        <v/>
      </c>
      <c r="AB459" s="23">
        <f>VLOOKUP(U459,'Currency Sheet'!A:C,3,)</f>
        <v/>
      </c>
      <c r="AC459" s="44">
        <f>VLOOKUP(P459,'Customer List'!B:D,3,)</f>
        <v/>
      </c>
    </row>
    <row r="460">
      <c r="A460" s="23">
        <f>A459+1</f>
        <v/>
      </c>
      <c r="B460" s="23" t="inlineStr">
        <is>
          <t>EED116333</t>
        </is>
      </c>
      <c r="C460" s="32" t="n">
        <v>45821</v>
      </c>
      <c r="D460" s="32" t="n">
        <v>45831</v>
      </c>
      <c r="E460" s="51" t="n">
        <v>137.4</v>
      </c>
      <c r="F460" s="51">
        <f>IF(AB460="DOLLAR",E460*88,E460)</f>
        <v/>
      </c>
      <c r="G460" s="62">
        <f>F460*J460</f>
        <v/>
      </c>
      <c r="H460" s="23" t="n">
        <v>402422</v>
      </c>
      <c r="I460" s="23" t="inlineStr">
        <is>
          <t>Spark Violet™ 423 Mouse IgG1</t>
        </is>
      </c>
      <c r="J460" s="23" t="n">
        <v>1</v>
      </c>
      <c r="K460" s="23" t="n">
        <v>1</v>
      </c>
      <c r="L460" s="23">
        <f>J460-K460</f>
        <v/>
      </c>
      <c r="M460" s="23" t="inlineStr">
        <is>
          <t>T-512/25-26</t>
        </is>
      </c>
      <c r="N460" s="32" t="n">
        <v>45832</v>
      </c>
      <c r="O460" s="62" t="n">
        <v>21297</v>
      </c>
      <c r="P460" s="23" t="inlineStr">
        <is>
          <t>Aurigine Service</t>
        </is>
      </c>
      <c r="Q460" s="23" t="n">
        <v>58152373274</v>
      </c>
      <c r="R460" s="23" t="inlineStr">
        <is>
          <t>Delivered</t>
        </is>
      </c>
      <c r="S460" s="63" t="n">
        <v>4</v>
      </c>
      <c r="T460" s="39" t="n"/>
      <c r="U460" s="23" t="inlineStr">
        <is>
          <t>BioLegend</t>
        </is>
      </c>
      <c r="V460" s="23">
        <f>VLOOKUP(P460,'Customer List'!B:C,2,)</f>
        <v/>
      </c>
      <c r="W460" s="40" t="n"/>
      <c r="X460" s="32" t="n">
        <v>45833</v>
      </c>
      <c r="Y460" s="23">
        <f>IF(X460="", "", X460-N460)</f>
        <v/>
      </c>
      <c r="Z460" s="23">
        <f>IF(N460="", "", TEXT(N460, "dddd"))</f>
        <v/>
      </c>
      <c r="AA460" s="23">
        <f>IF(X460="", "", TEXT(X460, "dddd"))</f>
        <v/>
      </c>
      <c r="AB460" s="23">
        <f>VLOOKUP(U460,'Currency Sheet'!A:C,3,)</f>
        <v/>
      </c>
      <c r="AC460" s="44">
        <f>VLOOKUP(P460,'Customer List'!B:D,3,)</f>
        <v/>
      </c>
    </row>
    <row r="461">
      <c r="A461" s="23">
        <f>A460+1</f>
        <v/>
      </c>
      <c r="B461" s="23" t="inlineStr">
        <is>
          <t>EED116333</t>
        </is>
      </c>
      <c r="C461" s="32" t="n">
        <v>45821</v>
      </c>
      <c r="D461" s="32" t="n">
        <v>45831</v>
      </c>
      <c r="E461" s="51" t="n">
        <v>29.4</v>
      </c>
      <c r="F461" s="51">
        <f>IF(AB461="DOLLAR",E461*88,E461)</f>
        <v/>
      </c>
      <c r="G461" s="62">
        <f>F461*J461</f>
        <v/>
      </c>
      <c r="H461" s="23" t="n">
        <v>405201</v>
      </c>
      <c r="I461" s="23" t="inlineStr">
        <is>
          <t>FITC Streptavidin</t>
        </is>
      </c>
      <c r="J461" s="23" t="n">
        <v>2</v>
      </c>
      <c r="K461" s="23" t="n">
        <v>2</v>
      </c>
      <c r="L461" s="23">
        <f>J461-K461</f>
        <v/>
      </c>
      <c r="M461" s="23" t="inlineStr">
        <is>
          <t>T-607/25-26</t>
        </is>
      </c>
      <c r="N461" s="32" t="n">
        <v>45843</v>
      </c>
      <c r="O461" s="62" t="n">
        <v>10416</v>
      </c>
      <c r="P461" s="23" t="inlineStr">
        <is>
          <t>DR. LAL</t>
        </is>
      </c>
      <c r="Q461" s="23" t="inlineStr">
        <is>
          <t>BY HAND</t>
        </is>
      </c>
      <c r="R461" s="23" t="inlineStr">
        <is>
          <t>DEEPAK</t>
        </is>
      </c>
      <c r="S461" s="63" t="n">
        <v>4</v>
      </c>
      <c r="T461" s="39" t="n"/>
      <c r="U461" s="23" t="inlineStr">
        <is>
          <t>BioLegend</t>
        </is>
      </c>
      <c r="V461" s="23">
        <f>VLOOKUP(P461,'Customer List'!B:C,2,)</f>
        <v/>
      </c>
      <c r="W461" s="40" t="n"/>
      <c r="X461" s="32" t="n">
        <v>45843</v>
      </c>
      <c r="Y461" s="23">
        <f>IF(X461="", "", X461-N461)</f>
        <v/>
      </c>
      <c r="Z461" s="23">
        <f>IF(N461="", "", TEXT(N461, "dddd"))</f>
        <v/>
      </c>
      <c r="AA461" s="23">
        <f>IF(X461="", "", TEXT(X461, "dddd"))</f>
        <v/>
      </c>
      <c r="AB461" s="23">
        <f>VLOOKUP(U461,'Currency Sheet'!A:C,3,)</f>
        <v/>
      </c>
      <c r="AC461" s="44">
        <f>VLOOKUP(P461,'Customer List'!B:D,3,)</f>
        <v/>
      </c>
    </row>
    <row r="462">
      <c r="A462" s="23">
        <f>A461+1</f>
        <v/>
      </c>
      <c r="B462" s="23" t="inlineStr">
        <is>
          <t>EED116333</t>
        </is>
      </c>
      <c r="C462" s="32" t="n">
        <v>45821</v>
      </c>
      <c r="D462" s="32" t="n">
        <v>45831</v>
      </c>
      <c r="E462" s="51" t="n">
        <v>71.40000000000001</v>
      </c>
      <c r="F462" s="51">
        <f>IF(AB462="DOLLAR",E462*88,E462)</f>
        <v/>
      </c>
      <c r="G462" s="62">
        <f>F462*J462</f>
        <v/>
      </c>
      <c r="H462" s="23" t="n">
        <v>405207</v>
      </c>
      <c r="I462" s="23" t="inlineStr">
        <is>
          <t>APC Streptavidin</t>
        </is>
      </c>
      <c r="J462" s="23" t="n">
        <v>1</v>
      </c>
      <c r="K462" s="23" t="n">
        <v>1</v>
      </c>
      <c r="L462" s="23">
        <f>J462-K462</f>
        <v/>
      </c>
      <c r="M462" s="23" t="inlineStr">
        <is>
          <t>T-517/25-26</t>
        </is>
      </c>
      <c r="N462" s="32" t="n">
        <v>45832</v>
      </c>
      <c r="O462" s="62" t="n">
        <v>12911.5</v>
      </c>
      <c r="P462" s="23" t="inlineStr">
        <is>
          <t>HELIX</t>
        </is>
      </c>
      <c r="Q462" s="23" t="n">
        <v>58152373871</v>
      </c>
      <c r="R462" s="23" t="inlineStr">
        <is>
          <t>Delivered</t>
        </is>
      </c>
      <c r="S462" s="63" t="n">
        <v>4</v>
      </c>
      <c r="T462" s="39" t="n"/>
      <c r="U462" s="23" t="inlineStr">
        <is>
          <t>BioLegend</t>
        </is>
      </c>
      <c r="V462" s="23">
        <f>VLOOKUP(P462,'Customer List'!B:C,2,)</f>
        <v/>
      </c>
      <c r="W462" s="40" t="n"/>
      <c r="X462" s="32" t="n">
        <v>45835</v>
      </c>
      <c r="Y462" s="23">
        <f>IF(X462="", "", X462-N462)</f>
        <v/>
      </c>
      <c r="Z462" s="23">
        <f>IF(N462="", "", TEXT(N462, "dddd"))</f>
        <v/>
      </c>
      <c r="AA462" s="23">
        <f>IF(X462="", "", TEXT(X462, "dddd"))</f>
        <v/>
      </c>
      <c r="AB462" s="23">
        <f>VLOOKUP(U462,'Currency Sheet'!A:C,3,)</f>
        <v/>
      </c>
      <c r="AC462" s="44">
        <f>VLOOKUP(P462,'Customer List'!B:D,3,)</f>
        <v/>
      </c>
    </row>
    <row r="463">
      <c r="A463" s="23">
        <f>A462+1</f>
        <v/>
      </c>
      <c r="B463" s="23" t="inlineStr">
        <is>
          <t>EED116333</t>
        </is>
      </c>
      <c r="C463" s="32" t="n">
        <v>45821</v>
      </c>
      <c r="D463" s="32" t="n">
        <v>45831</v>
      </c>
      <c r="E463" s="51" t="n">
        <v>35.4</v>
      </c>
      <c r="F463" s="51">
        <f>IF(AB463="DOLLAR",E463*88,E463)</f>
        <v/>
      </c>
      <c r="G463" s="62">
        <f>F463*J463</f>
        <v/>
      </c>
      <c r="H463" s="23" t="n">
        <v>420404</v>
      </c>
      <c r="I463" s="23" t="inlineStr">
        <is>
          <t>7-AAD Viability Staining Solution</t>
        </is>
      </c>
      <c r="J463" s="23" t="n">
        <v>4</v>
      </c>
      <c r="K463" s="23" t="n">
        <v>4</v>
      </c>
      <c r="L463" s="23">
        <f>J463-K463</f>
        <v/>
      </c>
      <c r="M463" s="23" t="inlineStr">
        <is>
          <t>T-526/25-26</t>
        </is>
      </c>
      <c r="N463" s="32" t="n">
        <v>45832</v>
      </c>
      <c r="O463" s="62" t="n">
        <v>21299</v>
      </c>
      <c r="P463" s="23" t="inlineStr">
        <is>
          <t>THSTI</t>
        </is>
      </c>
      <c r="Q463" s="23" t="inlineStr">
        <is>
          <t>BY HAND</t>
        </is>
      </c>
      <c r="R463" s="23" t="inlineStr">
        <is>
          <t>PRIYANKA MADAM</t>
        </is>
      </c>
      <c r="S463" s="63" t="n">
        <v>4</v>
      </c>
      <c r="T463" s="39" t="n"/>
      <c r="U463" s="23" t="inlineStr">
        <is>
          <t>BioLegend</t>
        </is>
      </c>
      <c r="V463" s="23">
        <f>VLOOKUP(P463,'Customer List'!B:C,2,)</f>
        <v/>
      </c>
      <c r="W463" s="40" t="n"/>
      <c r="X463" s="32" t="n">
        <v>45832</v>
      </c>
      <c r="Y463" s="23">
        <f>IF(X463="", "", X463-N463)</f>
        <v/>
      </c>
      <c r="Z463" s="23">
        <f>IF(N463="", "", TEXT(N463, "dddd"))</f>
        <v/>
      </c>
      <c r="AA463" s="23">
        <f>IF(X463="", "", TEXT(X463, "dddd"))</f>
        <v/>
      </c>
      <c r="AB463" s="23">
        <f>VLOOKUP(U463,'Currency Sheet'!A:C,3,)</f>
        <v/>
      </c>
      <c r="AC463" s="44">
        <f>VLOOKUP(P463,'Customer List'!B:D,3,)</f>
        <v/>
      </c>
    </row>
    <row r="464">
      <c r="A464" s="23">
        <f>A463+1</f>
        <v/>
      </c>
      <c r="B464" s="23" t="inlineStr">
        <is>
          <t>EED116333</t>
        </is>
      </c>
      <c r="C464" s="32" t="n">
        <v>45821</v>
      </c>
      <c r="D464" s="32" t="n">
        <v>45831</v>
      </c>
      <c r="E464" s="51" t="n">
        <v>35.4</v>
      </c>
      <c r="F464" s="51">
        <f>IF(AB464="DOLLAR",E464*88,E464)</f>
        <v/>
      </c>
      <c r="G464" s="62">
        <f>F464*J464</f>
        <v/>
      </c>
      <c r="H464" s="23" t="n">
        <v>420404</v>
      </c>
      <c r="I464" s="23" t="inlineStr">
        <is>
          <t>7-AAD Viability Staining Solution</t>
        </is>
      </c>
      <c r="J464" s="23" t="n">
        <v>1</v>
      </c>
      <c r="K464" s="23" t="n">
        <v>1</v>
      </c>
      <c r="L464" s="23">
        <f>J464-K464</f>
        <v/>
      </c>
      <c r="M464" s="23" t="inlineStr">
        <is>
          <t>T-517/25-26</t>
        </is>
      </c>
      <c r="N464" s="32" t="n">
        <v>45832</v>
      </c>
      <c r="O464" s="62" t="n">
        <v>6401.5</v>
      </c>
      <c r="P464" s="23" t="inlineStr">
        <is>
          <t>HELIX</t>
        </is>
      </c>
      <c r="Q464" s="23" t="n">
        <v>58152373871</v>
      </c>
      <c r="R464" s="23" t="inlineStr">
        <is>
          <t>Delivered</t>
        </is>
      </c>
      <c r="S464" s="63" t="n">
        <v>4</v>
      </c>
      <c r="T464" s="39" t="n"/>
      <c r="U464" s="23" t="inlineStr">
        <is>
          <t>BioLegend</t>
        </is>
      </c>
      <c r="V464" s="23">
        <f>VLOOKUP(P464,'Customer List'!B:C,2,)</f>
        <v/>
      </c>
      <c r="W464" s="40" t="n"/>
      <c r="X464" s="32" t="n">
        <v>45835</v>
      </c>
      <c r="Y464" s="23">
        <f>IF(X464="", "", X464-N464)</f>
        <v/>
      </c>
      <c r="Z464" s="23">
        <f>IF(N464="", "", TEXT(N464, "dddd"))</f>
        <v/>
      </c>
      <c r="AA464" s="23">
        <f>IF(X464="", "", TEXT(X464, "dddd"))</f>
        <v/>
      </c>
      <c r="AB464" s="23">
        <f>VLOOKUP(U464,'Currency Sheet'!A:C,3,)</f>
        <v/>
      </c>
      <c r="AC464" s="44">
        <f>VLOOKUP(P464,'Customer List'!B:D,3,)</f>
        <v/>
      </c>
    </row>
    <row r="465">
      <c r="A465" s="23">
        <f>A464+1</f>
        <v/>
      </c>
      <c r="B465" s="23" t="inlineStr">
        <is>
          <t>EED116333</t>
        </is>
      </c>
      <c r="C465" s="32" t="n">
        <v>45821</v>
      </c>
      <c r="D465" s="32" t="n">
        <v>45831</v>
      </c>
      <c r="E465" s="51" t="n">
        <v>25.2</v>
      </c>
      <c r="F465" s="51">
        <f>IF(AB465="DOLLAR",E465*88,E465)</f>
        <v/>
      </c>
      <c r="G465" s="62">
        <f>F465*J465</f>
        <v/>
      </c>
      <c r="H465" s="23" t="n">
        <v>421101</v>
      </c>
      <c r="I465" s="23" t="inlineStr">
        <is>
          <t>TMB substrate set</t>
        </is>
      </c>
      <c r="J465" s="23" t="n">
        <v>1</v>
      </c>
      <c r="K465" s="23" t="n">
        <v>1</v>
      </c>
      <c r="L465" s="23">
        <f>J465-K465</f>
        <v/>
      </c>
      <c r="M465" s="23" t="inlineStr">
        <is>
          <t>T-595/25-26</t>
        </is>
      </c>
      <c r="N465" s="32" t="n">
        <v>45840</v>
      </c>
      <c r="O465" s="62" t="n">
        <v>2721.06</v>
      </c>
      <c r="P465" s="23" t="inlineStr">
        <is>
          <t>SEEMA</t>
        </is>
      </c>
      <c r="Q465" s="23" t="n">
        <v>58152715250</v>
      </c>
      <c r="R465" s="23" t="inlineStr">
        <is>
          <t>Delivered</t>
        </is>
      </c>
      <c r="S465" s="63" t="n">
        <v>4</v>
      </c>
      <c r="T465" s="39" t="inlineStr">
        <is>
          <t>Dispatch To Mr. Ashish Ranjan</t>
        </is>
      </c>
      <c r="U465" s="23" t="inlineStr">
        <is>
          <t>BioLegend</t>
        </is>
      </c>
      <c r="V465" s="23">
        <f>VLOOKUP(P465,'Customer List'!B:C,2,)</f>
        <v/>
      </c>
      <c r="W465" s="40" t="n"/>
      <c r="X465" s="32" t="n">
        <v>45843</v>
      </c>
      <c r="Y465" s="23">
        <f>IF(X465="", "", X465-N465)</f>
        <v/>
      </c>
      <c r="Z465" s="23">
        <f>IF(N465="", "", TEXT(N465, "dddd"))</f>
        <v/>
      </c>
      <c r="AA465" s="23">
        <f>IF(X465="", "", TEXT(X465, "dddd"))</f>
        <v/>
      </c>
      <c r="AB465" s="23">
        <f>VLOOKUP(U465,'Currency Sheet'!A:C,3,)</f>
        <v/>
      </c>
      <c r="AC465" s="44">
        <f>VLOOKUP(P465,'Customer List'!B:D,3,)</f>
        <v/>
      </c>
    </row>
    <row r="466">
      <c r="A466" s="23">
        <f>A465+1</f>
        <v/>
      </c>
      <c r="B466" s="23" t="inlineStr">
        <is>
          <t>EED116333</t>
        </is>
      </c>
      <c r="C466" s="32" t="n">
        <v>45821</v>
      </c>
      <c r="D466" s="32" t="n">
        <v>45831</v>
      </c>
      <c r="E466" s="51" t="n">
        <v>70.7</v>
      </c>
      <c r="F466" s="51">
        <f>IF(AB466="DOLLAR",E466*88,E466)</f>
        <v/>
      </c>
      <c r="G466" s="62">
        <f>F466*J466</f>
        <v/>
      </c>
      <c r="H466" s="23" t="n">
        <v>422301</v>
      </c>
      <c r="I466" s="23" t="inlineStr">
        <is>
          <t xml:space="preserve">Human TruStain FcX™ </t>
        </is>
      </c>
      <c r="J466" s="23" t="n">
        <v>6</v>
      </c>
      <c r="K466" s="23" t="n">
        <v>6</v>
      </c>
      <c r="L466" s="23">
        <f>J466-K466</f>
        <v/>
      </c>
      <c r="M466" s="23" t="inlineStr">
        <is>
          <t>T-511/25-26</t>
        </is>
      </c>
      <c r="N466" s="32" t="n">
        <v>45832</v>
      </c>
      <c r="O466" s="62" t="n">
        <v>56358</v>
      </c>
      <c r="P466" s="23" t="inlineStr">
        <is>
          <t>Aurigine Service</t>
        </is>
      </c>
      <c r="Q466" s="23" t="n">
        <v>58152373274</v>
      </c>
      <c r="R466" s="23" t="inlineStr">
        <is>
          <t>Delivered</t>
        </is>
      </c>
      <c r="S466" s="63" t="n">
        <v>4</v>
      </c>
      <c r="T466" s="39" t="n"/>
      <c r="U466" s="23" t="inlineStr">
        <is>
          <t>BioLegend</t>
        </is>
      </c>
      <c r="V466" s="23">
        <f>VLOOKUP(P466,'Customer List'!B:C,2,)</f>
        <v/>
      </c>
      <c r="W466" s="40" t="n"/>
      <c r="X466" s="32" t="n">
        <v>45833</v>
      </c>
      <c r="Y466" s="23">
        <f>IF(X466="", "", X466-N466)</f>
        <v/>
      </c>
      <c r="Z466" s="23">
        <f>IF(N466="", "", TEXT(N466, "dddd"))</f>
        <v/>
      </c>
      <c r="AA466" s="23">
        <f>IF(X466="", "", TEXT(X466, "dddd"))</f>
        <v/>
      </c>
      <c r="AB466" s="23">
        <f>VLOOKUP(U466,'Currency Sheet'!A:C,3,)</f>
        <v/>
      </c>
      <c r="AC466" s="44">
        <f>VLOOKUP(P466,'Customer List'!B:D,3,)</f>
        <v/>
      </c>
    </row>
    <row r="467">
      <c r="A467" s="23">
        <f>A466+1</f>
        <v/>
      </c>
      <c r="B467" s="23" t="inlineStr">
        <is>
          <t>EED116333</t>
        </is>
      </c>
      <c r="C467" s="32" t="n">
        <v>45821</v>
      </c>
      <c r="D467" s="32" t="n">
        <v>45831</v>
      </c>
      <c r="E467" s="51" t="n">
        <v>70.7</v>
      </c>
      <c r="F467" s="51">
        <f>IF(AB467="DOLLAR",E467*88,E467)</f>
        <v/>
      </c>
      <c r="G467" s="62">
        <f>F467*J467</f>
        <v/>
      </c>
      <c r="H467" s="23" t="n">
        <v>422301</v>
      </c>
      <c r="I467" s="23" t="inlineStr">
        <is>
          <t xml:space="preserve">Human TruStain FcX™ </t>
        </is>
      </c>
      <c r="J467" s="23" t="n">
        <v>1</v>
      </c>
      <c r="K467" s="23" t="n">
        <v>1</v>
      </c>
      <c r="L467" s="23">
        <f>J467-K467</f>
        <v/>
      </c>
      <c r="M467" s="23" t="inlineStr">
        <is>
          <t>T-517/25-26</t>
        </is>
      </c>
      <c r="N467" s="32" t="n">
        <v>45832</v>
      </c>
      <c r="O467" s="62" t="n">
        <v>10958.5</v>
      </c>
      <c r="P467" s="23" t="inlineStr">
        <is>
          <t>HELIX</t>
        </is>
      </c>
      <c r="Q467" s="23" t="n">
        <v>58152373871</v>
      </c>
      <c r="R467" s="23" t="inlineStr">
        <is>
          <t>Delivered</t>
        </is>
      </c>
      <c r="S467" s="63" t="n">
        <v>4</v>
      </c>
      <c r="T467" s="39" t="n"/>
      <c r="U467" s="23" t="inlineStr">
        <is>
          <t>BioLegend</t>
        </is>
      </c>
      <c r="V467" s="23">
        <f>VLOOKUP(P467,'Customer List'!B:C,2,)</f>
        <v/>
      </c>
      <c r="W467" s="40" t="n"/>
      <c r="X467" s="32" t="n">
        <v>45835</v>
      </c>
      <c r="Y467" s="23">
        <f>IF(X467="", "", X467-N467)</f>
        <v/>
      </c>
      <c r="Z467" s="23">
        <f>IF(N467="", "", TEXT(N467, "dddd"))</f>
        <v/>
      </c>
      <c r="AA467" s="23">
        <f>IF(X467="", "", TEXT(X467, "dddd"))</f>
        <v/>
      </c>
      <c r="AB467" s="23">
        <f>VLOOKUP(U467,'Currency Sheet'!A:C,3,)</f>
        <v/>
      </c>
      <c r="AC467" s="44">
        <f>VLOOKUP(P467,'Customer List'!B:D,3,)</f>
        <v/>
      </c>
    </row>
    <row r="468">
      <c r="A468" s="23">
        <f>A467+1</f>
        <v/>
      </c>
      <c r="B468" s="23" t="inlineStr">
        <is>
          <t>EED116333</t>
        </is>
      </c>
      <c r="C468" s="32" t="n">
        <v>45821</v>
      </c>
      <c r="D468" s="32" t="n">
        <v>45831</v>
      </c>
      <c r="E468" s="51" t="n">
        <v>160.3</v>
      </c>
      <c r="F468" s="51">
        <f>IF(AB468="DOLLAR",E468*88,E468)</f>
        <v/>
      </c>
      <c r="G468" s="62">
        <f>F468*J468</f>
        <v/>
      </c>
      <c r="H468" s="23" t="n">
        <v>422302</v>
      </c>
      <c r="I468" s="23" t="inlineStr">
        <is>
          <t xml:space="preserve">Human TruStain FcX™ </t>
        </is>
      </c>
      <c r="J468" s="23" t="n">
        <v>1</v>
      </c>
      <c r="K468" s="23" t="n">
        <v>1</v>
      </c>
      <c r="L468" s="23">
        <f>J468-K468</f>
        <v/>
      </c>
      <c r="M468" s="23" t="inlineStr">
        <is>
          <t>T-517/25-26</t>
        </is>
      </c>
      <c r="N468" s="32" t="n">
        <v>45832</v>
      </c>
      <c r="O468" s="62" t="n">
        <v>24846.5</v>
      </c>
      <c r="P468" s="23" t="inlineStr">
        <is>
          <t>HELIX</t>
        </is>
      </c>
      <c r="Q468" s="23" t="n">
        <v>58152373871</v>
      </c>
      <c r="R468" s="23" t="inlineStr">
        <is>
          <t>Delivered</t>
        </is>
      </c>
      <c r="S468" s="63" t="n">
        <v>4</v>
      </c>
      <c r="T468" s="39" t="n"/>
      <c r="U468" s="23" t="inlineStr">
        <is>
          <t>BioLegend</t>
        </is>
      </c>
      <c r="V468" s="23">
        <f>VLOOKUP(P468,'Customer List'!B:C,2,)</f>
        <v/>
      </c>
      <c r="W468" s="40" t="n"/>
      <c r="X468" s="32" t="n">
        <v>45835</v>
      </c>
      <c r="Y468" s="23">
        <f>IF(X468="", "", X468-N468)</f>
        <v/>
      </c>
      <c r="Z468" s="23">
        <f>IF(N468="", "", TEXT(N468, "dddd"))</f>
        <v/>
      </c>
      <c r="AA468" s="23">
        <f>IF(X468="", "", TEXT(X468, "dddd"))</f>
        <v/>
      </c>
      <c r="AB468" s="23">
        <f>VLOOKUP(U468,'Currency Sheet'!A:C,3,)</f>
        <v/>
      </c>
      <c r="AC468" s="44">
        <f>VLOOKUP(P468,'Customer List'!B:D,3,)</f>
        <v/>
      </c>
    </row>
    <row r="469">
      <c r="A469" s="23">
        <f>A468+1</f>
        <v/>
      </c>
      <c r="B469" s="23" t="inlineStr">
        <is>
          <t>EED116333</t>
        </is>
      </c>
      <c r="C469" s="32" t="n">
        <v>45821</v>
      </c>
      <c r="D469" s="32" t="n">
        <v>45831</v>
      </c>
      <c r="E469" s="51" t="n">
        <v>237</v>
      </c>
      <c r="F469" s="51">
        <f>IF(AB469="DOLLAR",E469*88,E469)</f>
        <v/>
      </c>
      <c r="G469" s="62">
        <f>F469*J469</f>
        <v/>
      </c>
      <c r="H469" s="23" t="n">
        <v>422304</v>
      </c>
      <c r="I469" s="23" t="inlineStr">
        <is>
          <t>Human TruStain FcX™</t>
        </is>
      </c>
      <c r="J469" s="23" t="n">
        <v>1</v>
      </c>
      <c r="K469" s="23" t="n">
        <v>1</v>
      </c>
      <c r="L469" s="23">
        <f>J469-K469</f>
        <v/>
      </c>
      <c r="M469" s="23" t="inlineStr">
        <is>
          <t>T-512/25-26</t>
        </is>
      </c>
      <c r="N469" s="32" t="n">
        <v>45832</v>
      </c>
      <c r="O469" s="62" t="n">
        <v>36735</v>
      </c>
      <c r="P469" s="23" t="inlineStr">
        <is>
          <t>Aurigine Service</t>
        </is>
      </c>
      <c r="Q469" s="23" t="n">
        <v>58152373274</v>
      </c>
      <c r="R469" s="23" t="inlineStr">
        <is>
          <t>Delivered</t>
        </is>
      </c>
      <c r="S469" s="63" t="n">
        <v>4</v>
      </c>
      <c r="T469" s="39" t="n"/>
      <c r="U469" s="23" t="inlineStr">
        <is>
          <t>BioLegend</t>
        </is>
      </c>
      <c r="V469" s="23">
        <f>VLOOKUP(P469,'Customer List'!B:C,2,)</f>
        <v/>
      </c>
      <c r="W469" s="40" t="n"/>
      <c r="X469" s="32" t="n">
        <v>45833</v>
      </c>
      <c r="Y469" s="23">
        <f>IF(X469="", "", X469-N469)</f>
        <v/>
      </c>
      <c r="Z469" s="23">
        <f>IF(N469="", "", TEXT(N469, "dddd"))</f>
        <v/>
      </c>
      <c r="AA469" s="23">
        <f>IF(X469="", "", TEXT(X469, "dddd"))</f>
        <v/>
      </c>
      <c r="AB469" s="23">
        <f>VLOOKUP(U469,'Currency Sheet'!A:C,3,)</f>
        <v/>
      </c>
      <c r="AC469" s="44">
        <f>VLOOKUP(P469,'Customer List'!B:D,3,)</f>
        <v/>
      </c>
    </row>
    <row r="470">
      <c r="A470" s="23">
        <f>A469+1</f>
        <v/>
      </c>
      <c r="B470" s="23" t="inlineStr">
        <is>
          <t>EED116333</t>
        </is>
      </c>
      <c r="C470" s="32" t="n">
        <v>45821</v>
      </c>
      <c r="D470" s="32" t="n">
        <v>45831</v>
      </c>
      <c r="E470" s="51" t="n">
        <v>49.8</v>
      </c>
      <c r="F470" s="51">
        <f>IF(AB470="DOLLAR",E470*88,E470)</f>
        <v/>
      </c>
      <c r="G470" s="62">
        <f>F470*J470</f>
        <v/>
      </c>
      <c r="H470" s="23" t="n">
        <v>423113</v>
      </c>
      <c r="I470" s="23" t="inlineStr">
        <is>
          <t>Zombie Violet™ Fixable Viability Kit</t>
        </is>
      </c>
      <c r="J470" s="23" t="n">
        <v>1</v>
      </c>
      <c r="K470" s="23" t="n">
        <v>1</v>
      </c>
      <c r="L470" s="23">
        <f>J470-K470</f>
        <v/>
      </c>
      <c r="M470" s="23" t="inlineStr">
        <is>
          <t>T-749/25-26</t>
        </is>
      </c>
      <c r="N470" s="32" t="n">
        <v>45860</v>
      </c>
      <c r="O470" s="62" t="n">
        <v>9005.5</v>
      </c>
      <c r="P470" s="23" t="inlineStr">
        <is>
          <t>IMTECH</t>
        </is>
      </c>
      <c r="Q470" s="23" t="inlineStr">
        <is>
          <t>D3002709684</t>
        </is>
      </c>
      <c r="R470" s="23" t="inlineStr">
        <is>
          <t>Delivered</t>
        </is>
      </c>
      <c r="S470" s="63" t="n">
        <v>-20</v>
      </c>
      <c r="T470" s="39" t="inlineStr">
        <is>
          <t>PO Awaited</t>
        </is>
      </c>
      <c r="U470" s="23" t="inlineStr">
        <is>
          <t>BioLegend</t>
        </is>
      </c>
      <c r="V470" s="23">
        <f>VLOOKUP(P470,'Customer List'!B:C,2,)</f>
        <v/>
      </c>
      <c r="W470" s="40" t="n"/>
      <c r="X470" s="32" t="n">
        <v>45861</v>
      </c>
      <c r="Y470" s="23">
        <f>IF(X470="", "", X470-N470)</f>
        <v/>
      </c>
      <c r="Z470" s="23">
        <f>IF(N470="", "", TEXT(N470, "dddd"))</f>
        <v/>
      </c>
      <c r="AA470" s="23">
        <f>IF(X470="", "", TEXT(X470, "dddd"))</f>
        <v/>
      </c>
      <c r="AB470" s="23">
        <f>VLOOKUP(U470,'Currency Sheet'!A:C,3,)</f>
        <v/>
      </c>
      <c r="AC470" s="44">
        <f>VLOOKUP(P470,'Customer List'!B:D,3,)</f>
        <v/>
      </c>
    </row>
    <row r="471">
      <c r="A471" s="23">
        <f>A470+1</f>
        <v/>
      </c>
      <c r="B471" s="23" t="inlineStr">
        <is>
          <t>EED116333</t>
        </is>
      </c>
      <c r="C471" s="32" t="n">
        <v>45821</v>
      </c>
      <c r="D471" s="32" t="n">
        <v>45831</v>
      </c>
      <c r="E471" s="51" t="n">
        <v>46.2</v>
      </c>
      <c r="F471" s="51">
        <f>IF(AB471="DOLLAR",E471*88,E471)</f>
        <v/>
      </c>
      <c r="G471" s="62">
        <f>F471*J471</f>
        <v/>
      </c>
      <c r="H471" s="23" t="n">
        <v>423601</v>
      </c>
      <c r="I471" s="23" t="inlineStr">
        <is>
          <t>Plate Sealers</t>
        </is>
      </c>
      <c r="J471" s="23" t="n">
        <v>4</v>
      </c>
      <c r="K471" s="23" t="n">
        <v>4</v>
      </c>
      <c r="L471" s="23">
        <f>J471-K471</f>
        <v/>
      </c>
      <c r="M471" s="23" t="inlineStr">
        <is>
          <t>T-518/25-26</t>
        </is>
      </c>
      <c r="N471" s="32" t="n">
        <v>45832</v>
      </c>
      <c r="O471" s="62" t="n">
        <v>28644</v>
      </c>
      <c r="P471" s="23" t="inlineStr">
        <is>
          <t>JUBILANT</t>
        </is>
      </c>
      <c r="Q471" s="23" t="n">
        <v>58152367781</v>
      </c>
      <c r="R471" s="23" t="inlineStr">
        <is>
          <t>Delivered</t>
        </is>
      </c>
      <c r="S471" s="63" t="inlineStr">
        <is>
          <t>RT</t>
        </is>
      </c>
      <c r="T471" s="39" t="n"/>
      <c r="U471" s="23" t="inlineStr">
        <is>
          <t>BioLegend</t>
        </is>
      </c>
      <c r="V471" s="23">
        <f>VLOOKUP(P471,'Customer List'!B:C,2,)</f>
        <v/>
      </c>
      <c r="W471" s="40" t="n"/>
      <c r="X471" s="32" t="n">
        <v>45833</v>
      </c>
      <c r="Y471" s="23">
        <f>IF(X471="", "", X471-N471)</f>
        <v/>
      </c>
      <c r="Z471" s="23">
        <f>IF(N471="", "", TEXT(N471, "dddd"))</f>
        <v/>
      </c>
      <c r="AA471" s="23">
        <f>IF(X471="", "", TEXT(X471, "dddd"))</f>
        <v/>
      </c>
      <c r="AB471" s="23">
        <f>VLOOKUP(U471,'Currency Sheet'!A:C,3,)</f>
        <v/>
      </c>
      <c r="AC471" s="44">
        <f>VLOOKUP(P471,'Customer List'!B:D,3,)</f>
        <v/>
      </c>
    </row>
    <row r="472">
      <c r="A472" s="23">
        <f>A471+1</f>
        <v/>
      </c>
      <c r="B472" s="23" t="inlineStr">
        <is>
          <t>EED116333</t>
        </is>
      </c>
      <c r="C472" s="32" t="n">
        <v>45821</v>
      </c>
      <c r="D472" s="32" t="n">
        <v>45831</v>
      </c>
      <c r="E472" s="51" t="n">
        <v>458.5</v>
      </c>
      <c r="F472" s="51">
        <f>IF(AB472="DOLLAR",E472*88,E472)</f>
        <v/>
      </c>
      <c r="G472" s="62">
        <f>F472*J472</f>
        <v/>
      </c>
      <c r="H472" s="23" t="n">
        <v>449507</v>
      </c>
      <c r="I472" s="23" t="inlineStr">
        <is>
          <t>LEGEND MAX™ Human IFN-β ELISA Kit</t>
        </is>
      </c>
      <c r="J472" s="23" t="n">
        <v>1</v>
      </c>
      <c r="K472" s="23" t="n">
        <v>1</v>
      </c>
      <c r="L472" s="23">
        <f>J472-K472</f>
        <v/>
      </c>
      <c r="M472" s="23" t="inlineStr">
        <is>
          <t>T-509/25-26</t>
        </is>
      </c>
      <c r="N472" s="32" t="n">
        <v>45832</v>
      </c>
      <c r="O472" s="62" t="n">
        <v>56002.5</v>
      </c>
      <c r="P472" s="23" t="inlineStr">
        <is>
          <t>ACTREC</t>
        </is>
      </c>
      <c r="Q472" s="23" t="n">
        <v>58152374722</v>
      </c>
      <c r="R472" s="23" t="inlineStr">
        <is>
          <t>Delivered</t>
        </is>
      </c>
      <c r="S472" s="63" t="n">
        <v>4</v>
      </c>
      <c r="T472" s="39" t="n"/>
      <c r="U472" s="23" t="inlineStr">
        <is>
          <t>BioLegend</t>
        </is>
      </c>
      <c r="V472" s="23">
        <f>VLOOKUP(P472,'Customer List'!B:C,2,)</f>
        <v/>
      </c>
      <c r="W472" s="40" t="n"/>
      <c r="X472" s="32" t="n">
        <v>45833</v>
      </c>
      <c r="Y472" s="23">
        <f>IF(X472="", "", X472-N472)</f>
        <v/>
      </c>
      <c r="Z472" s="23">
        <f>IF(N472="", "", TEXT(N472, "dddd"))</f>
        <v/>
      </c>
      <c r="AA472" s="23">
        <f>IF(X472="", "", TEXT(X472, "dddd"))</f>
        <v/>
      </c>
      <c r="AB472" s="23">
        <f>VLOOKUP(U472,'Currency Sheet'!A:C,3,)</f>
        <v/>
      </c>
      <c r="AC472" s="44">
        <f>VLOOKUP(P472,'Customer List'!B:D,3,)</f>
        <v/>
      </c>
    </row>
    <row r="473">
      <c r="A473" s="23">
        <f>A472+1</f>
        <v/>
      </c>
      <c r="B473" s="23" t="inlineStr">
        <is>
          <t>EED116333</t>
        </is>
      </c>
      <c r="C473" s="32" t="n">
        <v>45821</v>
      </c>
      <c r="D473" s="32" t="n">
        <v>45831</v>
      </c>
      <c r="E473" s="51" t="n">
        <v>490.5</v>
      </c>
      <c r="F473" s="51">
        <f>IF(AB473="DOLLAR",E473*88,E473)</f>
        <v/>
      </c>
      <c r="G473" s="62">
        <f>F473*J473</f>
        <v/>
      </c>
      <c r="H473" s="23" t="n">
        <v>480058</v>
      </c>
      <c r="I473" s="23" t="inlineStr">
        <is>
          <t>MojoSort™ Mouse Neutrophil Isolation Kit</t>
        </is>
      </c>
      <c r="J473" s="23" t="n">
        <v>1</v>
      </c>
      <c r="K473" s="23" t="n">
        <v>1</v>
      </c>
      <c r="L473" s="23">
        <f>J473-K473</f>
        <v/>
      </c>
      <c r="M473" s="23" t="inlineStr">
        <is>
          <t>T-520/25-26</t>
        </is>
      </c>
      <c r="N473" s="32" t="n">
        <v>45832</v>
      </c>
      <c r="O473" s="62" t="n">
        <v>62130</v>
      </c>
      <c r="P473" s="23" t="inlineStr">
        <is>
          <t>MANIPAL</t>
        </is>
      </c>
      <c r="Q473" s="23" t="n">
        <v>58152371351</v>
      </c>
      <c r="R473" s="23" t="inlineStr">
        <is>
          <t>Delivered</t>
        </is>
      </c>
      <c r="S473" s="63" t="n">
        <v>4</v>
      </c>
      <c r="T473" s="39" t="n"/>
      <c r="U473" s="23" t="inlineStr">
        <is>
          <t>BioLegend</t>
        </is>
      </c>
      <c r="V473" s="23">
        <f>VLOOKUP(P473,'Customer List'!B:C,2,)</f>
        <v/>
      </c>
      <c r="W473" s="40" t="n"/>
      <c r="X473" s="32" t="n">
        <v>45835</v>
      </c>
      <c r="Y473" s="23">
        <f>IF(X473="", "", X473-N473)</f>
        <v/>
      </c>
      <c r="Z473" s="23">
        <f>IF(N473="", "", TEXT(N473, "dddd"))</f>
        <v/>
      </c>
      <c r="AA473" s="23">
        <f>IF(X473="", "", TEXT(X473, "dddd"))</f>
        <v/>
      </c>
      <c r="AB473" s="23">
        <f>VLOOKUP(U473,'Currency Sheet'!A:C,3,)</f>
        <v/>
      </c>
      <c r="AC473" s="44">
        <f>VLOOKUP(P473,'Customer List'!B:D,3,)</f>
        <v/>
      </c>
    </row>
    <row r="474">
      <c r="A474" s="23">
        <f>A473+1</f>
        <v/>
      </c>
      <c r="B474" s="23" t="inlineStr">
        <is>
          <t>EED116333</t>
        </is>
      </c>
      <c r="C474" s="32" t="n">
        <v>45821</v>
      </c>
      <c r="D474" s="32" t="n">
        <v>45831</v>
      </c>
      <c r="E474" s="51" t="n">
        <v>208.2</v>
      </c>
      <c r="F474" s="51">
        <f>IF(AB474="DOLLAR",E474*88,E474)</f>
        <v/>
      </c>
      <c r="G474" s="62">
        <f>F474*J474</f>
        <v/>
      </c>
      <c r="H474" s="23" t="n">
        <v>501118</v>
      </c>
      <c r="I474" s="23" t="inlineStr">
        <is>
          <t>PerCP/Cyanine5.5 anti-human IL-6 Antibody</t>
        </is>
      </c>
      <c r="J474" s="23" t="n">
        <v>1</v>
      </c>
      <c r="K474" s="23" t="n">
        <v>1</v>
      </c>
      <c r="L474" s="23">
        <f>J474-K474</f>
        <v/>
      </c>
      <c r="M474" s="23" t="inlineStr">
        <is>
          <t>T-530/25-26</t>
        </is>
      </c>
      <c r="N474" s="32" t="n">
        <v>45833</v>
      </c>
      <c r="O474" s="62" t="n">
        <v>32965</v>
      </c>
      <c r="P474" s="23" t="inlineStr">
        <is>
          <t>LABEX</t>
        </is>
      </c>
      <c r="Q474" s="23" t="inlineStr">
        <is>
          <t>PORTER</t>
        </is>
      </c>
      <c r="R474" s="23" t="inlineStr">
        <is>
          <t>PORTER</t>
        </is>
      </c>
      <c r="S474" s="63" t="n">
        <v>4</v>
      </c>
      <c r="T474" s="39" t="n"/>
      <c r="U474" s="23" t="inlineStr">
        <is>
          <t>BioLegend</t>
        </is>
      </c>
      <c r="V474" s="23">
        <f>VLOOKUP(P474,'Customer List'!B:C,2,)</f>
        <v/>
      </c>
      <c r="W474" s="40" t="n"/>
      <c r="X474" s="32">
        <f>IF(OR(R474 = "PRIYANKA MADAM", R474 = "DEEPAK", R474 = "PORTER"),N474,"")</f>
        <v/>
      </c>
      <c r="Y474" s="23">
        <f>IF(X474="", "", X474-N474)</f>
        <v/>
      </c>
      <c r="Z474" s="23">
        <f>IF(N474="", "", TEXT(N474, "dddd"))</f>
        <v/>
      </c>
      <c r="AA474" s="23">
        <f>IF(X474="", "", TEXT(X474, "dddd"))</f>
        <v/>
      </c>
      <c r="AB474" s="23">
        <f>VLOOKUP(U474,'Currency Sheet'!A:C,3,)</f>
        <v/>
      </c>
      <c r="AC474" s="44">
        <f>VLOOKUP(P474,'Customer List'!B:D,3,)</f>
        <v/>
      </c>
    </row>
    <row r="475">
      <c r="A475" s="23">
        <f>A474+1</f>
        <v/>
      </c>
      <c r="B475" s="23" t="inlineStr">
        <is>
          <t>EED116333</t>
        </is>
      </c>
      <c r="C475" s="32" t="n">
        <v>45821</v>
      </c>
      <c r="D475" s="32" t="n">
        <v>45831</v>
      </c>
      <c r="E475" s="51" t="n">
        <v>99</v>
      </c>
      <c r="F475" s="51">
        <f>IF(AB475="DOLLAR",E475*88,E475)</f>
        <v/>
      </c>
      <c r="G475" s="62">
        <f>F475*J475</f>
        <v/>
      </c>
      <c r="H475" s="23" t="n">
        <v>502510</v>
      </c>
      <c r="I475" s="23" t="inlineStr">
        <is>
          <t>PE anti-human IFN-γ Antibody</t>
        </is>
      </c>
      <c r="J475" s="23" t="n">
        <v>1</v>
      </c>
      <c r="K475" s="23" t="n">
        <v>1</v>
      </c>
      <c r="L475" s="23">
        <f>J475-K475</f>
        <v/>
      </c>
      <c r="M475" s="23" t="inlineStr">
        <is>
          <t>T-526/25-26</t>
        </is>
      </c>
      <c r="N475" s="32" t="n">
        <v>45832</v>
      </c>
      <c r="O475" s="62" t="n">
        <v>14891.25</v>
      </c>
      <c r="P475" s="23" t="inlineStr">
        <is>
          <t>THSTI</t>
        </is>
      </c>
      <c r="Q475" s="23" t="inlineStr">
        <is>
          <t>BY HAND</t>
        </is>
      </c>
      <c r="R475" s="23" t="inlineStr">
        <is>
          <t>PRIYANKA MADAM</t>
        </is>
      </c>
      <c r="S475" s="63" t="n">
        <v>4</v>
      </c>
      <c r="T475" s="39" t="n"/>
      <c r="U475" s="23" t="inlineStr">
        <is>
          <t>BioLegend</t>
        </is>
      </c>
      <c r="V475" s="23">
        <f>VLOOKUP(P475,'Customer List'!B:C,2,)</f>
        <v/>
      </c>
      <c r="W475" s="40" t="n"/>
      <c r="X475" s="32" t="n">
        <v>45832</v>
      </c>
      <c r="Y475" s="23">
        <f>IF(X475="", "", X475-N475)</f>
        <v/>
      </c>
      <c r="Z475" s="23">
        <f>IF(N475="", "", TEXT(N475, "dddd"))</f>
        <v/>
      </c>
      <c r="AA475" s="23">
        <f>IF(X475="", "", TEXT(X475, "dddd"))</f>
        <v/>
      </c>
      <c r="AB475" s="23">
        <f>VLOOKUP(U475,'Currency Sheet'!A:C,3,)</f>
        <v/>
      </c>
      <c r="AC475" s="44">
        <f>VLOOKUP(P475,'Customer List'!B:D,3,)</f>
        <v/>
      </c>
    </row>
    <row r="476">
      <c r="A476" s="23">
        <f>A475+1</f>
        <v/>
      </c>
      <c r="B476" s="23" t="inlineStr">
        <is>
          <t>EED116333</t>
        </is>
      </c>
      <c r="C476" s="32" t="n">
        <v>45821</v>
      </c>
      <c r="D476" s="32" t="n">
        <v>45831</v>
      </c>
      <c r="E476" s="51" t="n">
        <v>167.4</v>
      </c>
      <c r="F476" s="51">
        <f>IF(AB476="DOLLAR",E476*88,E476)</f>
        <v/>
      </c>
      <c r="G476" s="62">
        <f>F476*J476</f>
        <v/>
      </c>
      <c r="H476" s="23" t="n">
        <v>502912</v>
      </c>
      <c r="I476" s="23" t="inlineStr">
        <is>
          <t>APC anti-human TNF-α Antibody</t>
        </is>
      </c>
      <c r="J476" s="23" t="n">
        <v>2</v>
      </c>
      <c r="K476" s="23" t="n">
        <v>2</v>
      </c>
      <c r="L476" s="23">
        <f>J476-K476</f>
        <v/>
      </c>
      <c r="M476" s="23" t="inlineStr">
        <is>
          <t>T-531/25-26</t>
        </is>
      </c>
      <c r="N476" s="32" t="n">
        <v>45833</v>
      </c>
      <c r="O476" s="62" t="n">
        <v>53568</v>
      </c>
      <c r="P476" s="23" t="inlineStr">
        <is>
          <t>BTL</t>
        </is>
      </c>
      <c r="Q476" s="23" t="inlineStr">
        <is>
          <t>PORTER</t>
        </is>
      </c>
      <c r="R476" s="23" t="inlineStr">
        <is>
          <t>PORTER</t>
        </is>
      </c>
      <c r="S476" s="63" t="n">
        <v>4</v>
      </c>
      <c r="T476" s="39" t="n"/>
      <c r="U476" s="23" t="inlineStr">
        <is>
          <t>BioLegend</t>
        </is>
      </c>
      <c r="V476" s="23">
        <f>VLOOKUP(P476,'Customer List'!B:C,2,)</f>
        <v/>
      </c>
      <c r="W476" s="40" t="n"/>
      <c r="X476" s="32">
        <f>IF(OR(R476 = "PRIYANKA MADAM", R476 = "DEEPAK", R476 = "PORTER"),N476,"")</f>
        <v/>
      </c>
      <c r="Y476" s="23">
        <f>IF(X476="", "", X476-N476)</f>
        <v/>
      </c>
      <c r="Z476" s="23">
        <f>IF(N476="", "", TEXT(N476, "dddd"))</f>
        <v/>
      </c>
      <c r="AA476" s="23">
        <f>IF(X476="", "", TEXT(X476, "dddd"))</f>
        <v/>
      </c>
      <c r="AB476" s="23">
        <f>VLOOKUP(U476,'Currency Sheet'!A:C,3,)</f>
        <v/>
      </c>
      <c r="AC476" s="44">
        <f>VLOOKUP(P476,'Customer List'!B:D,3,)</f>
        <v/>
      </c>
    </row>
    <row r="477">
      <c r="A477" s="23">
        <f>A476+1</f>
        <v/>
      </c>
      <c r="B477" s="23" t="inlineStr">
        <is>
          <t>EED116333</t>
        </is>
      </c>
      <c r="C477" s="32" t="n">
        <v>45821</v>
      </c>
      <c r="D477" s="32" t="n">
        <v>45831</v>
      </c>
      <c r="E477" s="51" t="n">
        <v>178.2</v>
      </c>
      <c r="F477" s="51">
        <f>IF(AB477="DOLLAR",E477*88,E477)</f>
        <v/>
      </c>
      <c r="G477" s="62">
        <f>F477*J477</f>
        <v/>
      </c>
      <c r="H477" s="23" t="n">
        <v>502930</v>
      </c>
      <c r="I477" s="23" t="inlineStr">
        <is>
          <t>PE/Cyanine7 anti-human TNF-α Antibody</t>
        </is>
      </c>
      <c r="J477" s="23" t="n">
        <v>1</v>
      </c>
      <c r="K477" s="23" t="n">
        <v>1</v>
      </c>
      <c r="L477" s="23">
        <f>J477-K477</f>
        <v/>
      </c>
      <c r="M477" s="23" t="inlineStr">
        <is>
          <t>T-526/25-26</t>
        </is>
      </c>
      <c r="N477" s="32" t="n">
        <v>45832</v>
      </c>
      <c r="O477" s="62" t="n">
        <v>26804.25</v>
      </c>
      <c r="P477" s="23" t="inlineStr">
        <is>
          <t>THSTI</t>
        </is>
      </c>
      <c r="Q477" s="23" t="inlineStr">
        <is>
          <t>BY HAND</t>
        </is>
      </c>
      <c r="R477" s="23" t="inlineStr">
        <is>
          <t>PRIYANKA MADAM</t>
        </is>
      </c>
      <c r="S477" s="63" t="n">
        <v>4</v>
      </c>
      <c r="T477" s="39" t="n"/>
      <c r="U477" s="23" t="inlineStr">
        <is>
          <t>BioLegend</t>
        </is>
      </c>
      <c r="V477" s="23">
        <f>VLOOKUP(P477,'Customer List'!B:C,2,)</f>
        <v/>
      </c>
      <c r="W477" s="40" t="n"/>
      <c r="X477" s="32" t="n">
        <v>45832</v>
      </c>
      <c r="Y477" s="23">
        <f>IF(X477="", "", X477-N477)</f>
        <v/>
      </c>
      <c r="Z477" s="23">
        <f>IF(N477="", "", TEXT(N477, "dddd"))</f>
        <v/>
      </c>
      <c r="AA477" s="23">
        <f>IF(X477="", "", TEXT(X477, "dddd"))</f>
        <v/>
      </c>
      <c r="AB477" s="23">
        <f>VLOOKUP(U477,'Currency Sheet'!A:C,3,)</f>
        <v/>
      </c>
      <c r="AC477" s="44">
        <f>VLOOKUP(P477,'Customer List'!B:D,3,)</f>
        <v/>
      </c>
    </row>
    <row r="478">
      <c r="A478" s="23">
        <f>A477+1</f>
        <v/>
      </c>
      <c r="B478" s="23" t="inlineStr">
        <is>
          <t>EED116333</t>
        </is>
      </c>
      <c r="C478" s="32" t="n">
        <v>45821</v>
      </c>
      <c r="D478" s="32" t="n">
        <v>45831</v>
      </c>
      <c r="E478" s="51" t="n">
        <v>214.5</v>
      </c>
      <c r="F478" s="51">
        <f>IF(AB478="DOLLAR",E478*88,E478)</f>
        <v/>
      </c>
      <c r="G478" s="62">
        <f>F478*J478</f>
        <v/>
      </c>
      <c r="H478" s="23" t="n">
        <v>503837</v>
      </c>
      <c r="I478" s="23" t="inlineStr">
        <is>
          <t>Brilliant Violet 711™ anti-mouse IL-2 Antibody</t>
        </is>
      </c>
      <c r="J478" s="23" t="n">
        <v>1</v>
      </c>
      <c r="K478" s="23" t="n">
        <v>1</v>
      </c>
      <c r="L478" s="23">
        <f>J478-K478</f>
        <v/>
      </c>
      <c r="M478" s="23" t="inlineStr">
        <is>
          <t>T-589/25-26</t>
        </is>
      </c>
      <c r="N478" s="32" t="n">
        <v>45838</v>
      </c>
      <c r="O478" s="62" t="n">
        <v>25811.5</v>
      </c>
      <c r="P478" s="23" t="inlineStr">
        <is>
          <t>THSTI</t>
        </is>
      </c>
      <c r="Q478" s="23" t="inlineStr">
        <is>
          <t>BY HAND</t>
        </is>
      </c>
      <c r="R478" s="23" t="inlineStr">
        <is>
          <t>PRIYANKA MADAM</t>
        </is>
      </c>
      <c r="S478" s="63" t="n">
        <v>4</v>
      </c>
      <c r="T478" s="39" t="inlineStr">
        <is>
          <t>One Item Back Order</t>
        </is>
      </c>
      <c r="U478" s="23" t="inlineStr">
        <is>
          <t>BioLegend</t>
        </is>
      </c>
      <c r="V478" s="23">
        <f>VLOOKUP(P478,'Customer List'!B:C,2,)</f>
        <v/>
      </c>
      <c r="W478" s="40" t="n"/>
      <c r="X478" s="32" t="n">
        <v>45838</v>
      </c>
      <c r="Y478" s="23">
        <f>IF(X478="", "", X478-N478)</f>
        <v/>
      </c>
      <c r="Z478" s="23">
        <f>IF(N478="", "", TEXT(N478, "dddd"))</f>
        <v/>
      </c>
      <c r="AA478" s="23">
        <f>IF(X478="", "", TEXT(X478, "dddd"))</f>
        <v/>
      </c>
      <c r="AB478" s="23">
        <f>VLOOKUP(U478,'Currency Sheet'!A:C,3,)</f>
        <v/>
      </c>
      <c r="AC478" s="44">
        <f>VLOOKUP(P478,'Customer List'!B:D,3,)</f>
        <v/>
      </c>
    </row>
    <row r="479">
      <c r="A479" s="23">
        <f>A478+1</f>
        <v/>
      </c>
      <c r="B479" s="23" t="inlineStr">
        <is>
          <t>EED116333</t>
        </is>
      </c>
      <c r="C479" s="32" t="n">
        <v>45821</v>
      </c>
      <c r="D479" s="32" t="n">
        <v>45831</v>
      </c>
      <c r="E479" s="51" t="n">
        <v>52.8</v>
      </c>
      <c r="F479" s="51">
        <f>IF(AB479="DOLLAR",E479*88,E479)</f>
        <v/>
      </c>
      <c r="G479" s="62">
        <f>F479*J479</f>
        <v/>
      </c>
      <c r="H479" s="23" t="n">
        <v>504105</v>
      </c>
      <c r="I479" s="23" t="inlineStr">
        <is>
          <t>APC anti-mouse IL-4 Antibody</t>
        </is>
      </c>
      <c r="J479" s="23" t="n">
        <v>1</v>
      </c>
      <c r="K479" s="23" t="n">
        <v>1</v>
      </c>
      <c r="L479" s="23">
        <f>J479-K479</f>
        <v/>
      </c>
      <c r="M479" s="23" t="inlineStr">
        <is>
          <t>T-589/25-26</t>
        </is>
      </c>
      <c r="N479" s="32" t="n">
        <v>45838</v>
      </c>
      <c r="O479" s="62" t="n">
        <v>7942</v>
      </c>
      <c r="P479" s="23" t="inlineStr">
        <is>
          <t>THSTI</t>
        </is>
      </c>
      <c r="Q479" s="23" t="inlineStr">
        <is>
          <t>BY HAND</t>
        </is>
      </c>
      <c r="R479" s="23" t="inlineStr">
        <is>
          <t>PRIYANKA MADAM</t>
        </is>
      </c>
      <c r="S479" s="63" t="n">
        <v>4</v>
      </c>
      <c r="T479" s="39" t="inlineStr">
        <is>
          <t>One Item Back Order</t>
        </is>
      </c>
      <c r="U479" s="23" t="inlineStr">
        <is>
          <t>BioLegend</t>
        </is>
      </c>
      <c r="V479" s="23">
        <f>VLOOKUP(P479,'Customer List'!B:C,2,)</f>
        <v/>
      </c>
      <c r="W479" s="40" t="n"/>
      <c r="X479" s="32" t="n">
        <v>45838</v>
      </c>
      <c r="Y479" s="23">
        <f>IF(X479="", "", X479-N479)</f>
        <v/>
      </c>
      <c r="Z479" s="23">
        <f>IF(N479="", "", TEXT(N479, "dddd"))</f>
        <v/>
      </c>
      <c r="AA479" s="23">
        <f>IF(X479="", "", TEXT(X479, "dddd"))</f>
        <v/>
      </c>
      <c r="AB479" s="23">
        <f>VLOOKUP(U479,'Currency Sheet'!A:C,3,)</f>
        <v/>
      </c>
      <c r="AC479" s="44">
        <f>VLOOKUP(P479,'Customer List'!B:D,3,)</f>
        <v/>
      </c>
    </row>
    <row r="480">
      <c r="A480" s="23">
        <f>A479+1</f>
        <v/>
      </c>
      <c r="B480" s="23" t="inlineStr">
        <is>
          <t>EED116333</t>
        </is>
      </c>
      <c r="C480" s="32" t="n">
        <v>45821</v>
      </c>
      <c r="D480" s="32" t="n">
        <v>45831</v>
      </c>
      <c r="E480" s="51" t="n">
        <v>204.75</v>
      </c>
      <c r="F480" s="51">
        <f>IF(AB480="DOLLAR",E480*88,E480)</f>
        <v/>
      </c>
      <c r="G480" s="62">
        <f>F480*J480</f>
        <v/>
      </c>
      <c r="H480" s="23" t="n">
        <v>504127</v>
      </c>
      <c r="I480" s="23" t="inlineStr">
        <is>
          <t>Brilliant Violet 421™ anti-mouse IL-4 Antibody</t>
        </is>
      </c>
      <c r="J480" s="23" t="n">
        <v>1</v>
      </c>
      <c r="K480" s="23" t="n">
        <v>1</v>
      </c>
      <c r="L480" s="23">
        <f>J480-K480</f>
        <v/>
      </c>
      <c r="M480" s="23" t="inlineStr">
        <is>
          <t>T-572/25-26</t>
        </is>
      </c>
      <c r="N480" s="32" t="n">
        <v>45836</v>
      </c>
      <c r="O480" s="62" t="n">
        <v>31736.25</v>
      </c>
      <c r="P480" s="23" t="inlineStr">
        <is>
          <t>IIT-Ropar</t>
        </is>
      </c>
      <c r="Q480" s="23" t="inlineStr">
        <is>
          <t>PORTER</t>
        </is>
      </c>
      <c r="R480" s="23" t="inlineStr">
        <is>
          <t>PORTER</t>
        </is>
      </c>
      <c r="S480" s="63" t="n">
        <v>4</v>
      </c>
      <c r="T480" s="39" t="inlineStr">
        <is>
          <t>By porter Received in Delhi</t>
        </is>
      </c>
      <c r="U480" s="23" t="inlineStr">
        <is>
          <t>BioLegend</t>
        </is>
      </c>
      <c r="V480" s="23">
        <f>VLOOKUP(P480,'Customer List'!B:C,2,)</f>
        <v/>
      </c>
      <c r="W480" s="40" t="n"/>
      <c r="X480" s="32">
        <f>IF(OR(R480 = "PRIYANKA MADAM", R480 = "DEEPAK", R480 = "PORTER"),N480,"")</f>
        <v/>
      </c>
      <c r="Y480" s="23">
        <f>IF(X480="", "", X480-N480)</f>
        <v/>
      </c>
      <c r="Z480" s="23">
        <f>IF(N480="", "", TEXT(N480, "dddd"))</f>
        <v/>
      </c>
      <c r="AA480" s="23">
        <f>IF(X480="", "", TEXT(X480, "dddd"))</f>
        <v/>
      </c>
      <c r="AB480" s="23">
        <f>VLOOKUP(U480,'Currency Sheet'!A:C,3,)</f>
        <v/>
      </c>
      <c r="AC480" s="44">
        <f>VLOOKUP(P480,'Customer List'!B:D,3,)</f>
        <v/>
      </c>
    </row>
    <row r="481">
      <c r="A481" s="23">
        <f>A480+1</f>
        <v/>
      </c>
      <c r="B481" s="23" t="inlineStr">
        <is>
          <t>EED116333</t>
        </is>
      </c>
      <c r="C481" s="32" t="n">
        <v>45821</v>
      </c>
      <c r="D481" s="32" t="n">
        <v>45831</v>
      </c>
      <c r="E481" s="51" t="n">
        <v>323.4</v>
      </c>
      <c r="F481" s="51">
        <f>IF(AB481="DOLLAR",E481*88,E481)</f>
        <v/>
      </c>
      <c r="G481" s="62">
        <f>F481*J481</f>
        <v/>
      </c>
      <c r="H481" s="23" t="n">
        <v>504135</v>
      </c>
      <c r="I481" s="23" t="inlineStr">
        <is>
          <t>Ultra-LEAF™ Purified anti-mouse IL-4 Antibody</t>
        </is>
      </c>
      <c r="J481" s="23" t="n">
        <v>1</v>
      </c>
      <c r="K481" s="23" t="n">
        <v>1</v>
      </c>
      <c r="L481" s="23">
        <f>J481-K481</f>
        <v/>
      </c>
      <c r="M481" s="23" t="inlineStr">
        <is>
          <t>T-749/25-26</t>
        </is>
      </c>
      <c r="N481" s="32" t="n">
        <v>45860</v>
      </c>
      <c r="O481" s="62" t="n">
        <v>58481.5</v>
      </c>
      <c r="P481" s="23" t="inlineStr">
        <is>
          <t>IMTECH</t>
        </is>
      </c>
      <c r="Q481" s="23" t="inlineStr">
        <is>
          <t>D3002709684</t>
        </is>
      </c>
      <c r="R481" s="23" t="inlineStr">
        <is>
          <t>Delivered</t>
        </is>
      </c>
      <c r="S481" s="63" t="n">
        <v>4</v>
      </c>
      <c r="T481" s="39" t="inlineStr">
        <is>
          <t>PO Awaited</t>
        </is>
      </c>
      <c r="U481" s="23" t="inlineStr">
        <is>
          <t>BioLegend</t>
        </is>
      </c>
      <c r="V481" s="23">
        <f>VLOOKUP(P481,'Customer List'!B:C,2,)</f>
        <v/>
      </c>
      <c r="W481" s="40" t="n"/>
      <c r="X481" s="32" t="n">
        <v>45861</v>
      </c>
      <c r="Y481" s="23">
        <f>IF(X481="", "", X481-N481)</f>
        <v/>
      </c>
      <c r="Z481" s="23">
        <f>IF(N481="", "", TEXT(N481, "dddd"))</f>
        <v/>
      </c>
      <c r="AA481" s="23">
        <f>IF(X481="", "", TEXT(X481, "dddd"))</f>
        <v/>
      </c>
      <c r="AB481" s="23">
        <f>VLOOKUP(U481,'Currency Sheet'!A:C,3,)</f>
        <v/>
      </c>
      <c r="AC481" s="44">
        <f>VLOOKUP(P481,'Customer List'!B:D,3,)</f>
        <v/>
      </c>
    </row>
    <row r="482">
      <c r="A482" s="23">
        <f>A481+1</f>
        <v/>
      </c>
      <c r="B482" s="23" t="inlineStr">
        <is>
          <t>EED116333</t>
        </is>
      </c>
      <c r="C482" s="32" t="n">
        <v>45821</v>
      </c>
      <c r="D482" s="32" t="n">
        <v>45831</v>
      </c>
      <c r="E482" s="51" t="n">
        <v>135.6</v>
      </c>
      <c r="F482" s="51">
        <f>IF(AB482="DOLLAR",E482*88,E482)</f>
        <v/>
      </c>
      <c r="G482" s="62">
        <f>F482*J482</f>
        <v/>
      </c>
      <c r="H482" s="23" t="n">
        <v>505008</v>
      </c>
      <c r="I482" s="23" t="inlineStr">
        <is>
          <t>PE anti-mouse IL-10 Antibody</t>
        </is>
      </c>
      <c r="J482" s="23" t="n">
        <v>1</v>
      </c>
      <c r="K482" s="23" t="n">
        <v>1</v>
      </c>
      <c r="L482" s="23">
        <f>J482-K482</f>
        <v/>
      </c>
      <c r="M482" s="23" t="inlineStr">
        <is>
          <t>T-589/25-26</t>
        </is>
      </c>
      <c r="N482" s="32" t="n">
        <v>45838</v>
      </c>
      <c r="O482" s="62" t="n">
        <v>20396.5</v>
      </c>
      <c r="P482" s="23" t="inlineStr">
        <is>
          <t>THSTI</t>
        </is>
      </c>
      <c r="Q482" s="23" t="inlineStr">
        <is>
          <t>BY HAND</t>
        </is>
      </c>
      <c r="R482" s="23" t="inlineStr">
        <is>
          <t>PRIYANKA MADAM</t>
        </is>
      </c>
      <c r="S482" s="63" t="n">
        <v>4</v>
      </c>
      <c r="T482" s="39" t="inlineStr">
        <is>
          <t>One Item Back Order</t>
        </is>
      </c>
      <c r="U482" s="23" t="inlineStr">
        <is>
          <t>BioLegend</t>
        </is>
      </c>
      <c r="V482" s="23">
        <f>VLOOKUP(P482,'Customer List'!B:C,2,)</f>
        <v/>
      </c>
      <c r="W482" s="40" t="n"/>
      <c r="X482" s="32" t="n">
        <v>45838</v>
      </c>
      <c r="Y482" s="23">
        <f>IF(X482="", "", X482-N482)</f>
        <v/>
      </c>
      <c r="Z482" s="23">
        <f>IF(N482="", "", TEXT(N482, "dddd"))</f>
        <v/>
      </c>
      <c r="AA482" s="23">
        <f>IF(X482="", "", TEXT(X482, "dddd"))</f>
        <v/>
      </c>
      <c r="AB482" s="23">
        <f>VLOOKUP(U482,'Currency Sheet'!A:C,3,)</f>
        <v/>
      </c>
      <c r="AC482" s="44">
        <f>VLOOKUP(P482,'Customer List'!B:D,3,)</f>
        <v/>
      </c>
    </row>
    <row r="483">
      <c r="A483" s="23">
        <f>A482+1</f>
        <v/>
      </c>
      <c r="B483" s="23" t="inlineStr">
        <is>
          <t>EED116333</t>
        </is>
      </c>
      <c r="C483" s="32" t="n">
        <v>45821</v>
      </c>
      <c r="D483" s="32" t="n">
        <v>45831</v>
      </c>
      <c r="E483" s="51" t="n">
        <v>323.4</v>
      </c>
      <c r="F483" s="51">
        <f>IF(AB483="DOLLAR",E483*88,E483)</f>
        <v/>
      </c>
      <c r="G483" s="62">
        <f>F483*J483</f>
        <v/>
      </c>
      <c r="H483" s="23" t="n">
        <v>505710</v>
      </c>
      <c r="I483" s="23" t="inlineStr">
        <is>
          <t>Ultra-LEAF™ Purified anti-mouse IFN-γ Antibody</t>
        </is>
      </c>
      <c r="J483" s="23" t="n">
        <v>1</v>
      </c>
      <c r="K483" s="23" t="n">
        <v>1</v>
      </c>
      <c r="L483" s="23">
        <f>J483-K483</f>
        <v/>
      </c>
      <c r="M483" s="23" t="inlineStr">
        <is>
          <t>T-749/25-26</t>
        </is>
      </c>
      <c r="N483" s="32" t="n">
        <v>45860</v>
      </c>
      <c r="O483" s="62" t="n">
        <v>58481.5</v>
      </c>
      <c r="P483" s="23" t="inlineStr">
        <is>
          <t>IMTECH</t>
        </is>
      </c>
      <c r="Q483" s="23" t="inlineStr">
        <is>
          <t>D3002709684</t>
        </is>
      </c>
      <c r="R483" s="23" t="inlineStr">
        <is>
          <t>Delivered</t>
        </is>
      </c>
      <c r="S483" s="63" t="n">
        <v>4</v>
      </c>
      <c r="T483" s="39" t="inlineStr">
        <is>
          <t>PO Awaited</t>
        </is>
      </c>
      <c r="U483" s="23" t="inlineStr">
        <is>
          <t>BioLegend</t>
        </is>
      </c>
      <c r="V483" s="23">
        <f>VLOOKUP(P483,'Customer List'!B:C,2,)</f>
        <v/>
      </c>
      <c r="W483" s="40" t="n"/>
      <c r="X483" s="32" t="n">
        <v>45861</v>
      </c>
      <c r="Y483" s="23">
        <f>IF(X483="", "", X483-N483)</f>
        <v/>
      </c>
      <c r="Z483" s="23">
        <f>IF(N483="", "", TEXT(N483, "dddd"))</f>
        <v/>
      </c>
      <c r="AA483" s="23">
        <f>IF(X483="", "", TEXT(X483, "dddd"))</f>
        <v/>
      </c>
      <c r="AB483" s="23">
        <f>VLOOKUP(U483,'Currency Sheet'!A:C,3,)</f>
        <v/>
      </c>
      <c r="AC483" s="44">
        <f>VLOOKUP(P483,'Customer List'!B:D,3,)</f>
        <v/>
      </c>
    </row>
    <row r="484">
      <c r="A484" s="23">
        <f>A483+1</f>
        <v/>
      </c>
      <c r="B484" s="23" t="inlineStr">
        <is>
          <t>EED116333</t>
        </is>
      </c>
      <c r="C484" s="32" t="n">
        <v>45821</v>
      </c>
      <c r="D484" s="32" t="n">
        <v>45831</v>
      </c>
      <c r="E484" s="51" t="n">
        <v>181.5</v>
      </c>
      <c r="F484" s="51">
        <f>IF(AB484="DOLLAR",E484*88,E484)</f>
        <v/>
      </c>
      <c r="G484" s="62">
        <f>F484*J484</f>
        <v/>
      </c>
      <c r="H484" s="23" t="n">
        <v>505830</v>
      </c>
      <c r="I484" s="23" t="inlineStr">
        <is>
          <t>Brilliant Violet 421™ anti-mouse IFN-γ Antibody</t>
        </is>
      </c>
      <c r="J484" s="23" t="n">
        <v>1</v>
      </c>
      <c r="K484" s="23" t="n">
        <v>1</v>
      </c>
      <c r="L484" s="23">
        <f>J484-K484</f>
        <v/>
      </c>
      <c r="M484" s="23" t="inlineStr">
        <is>
          <t>T-533/25-26</t>
        </is>
      </c>
      <c r="N484" s="32" t="n">
        <v>45835</v>
      </c>
      <c r="O484" s="62" t="n">
        <v>20691</v>
      </c>
      <c r="P484" s="23" t="inlineStr">
        <is>
          <t>ICGEB</t>
        </is>
      </c>
      <c r="Q484" s="23" t="inlineStr">
        <is>
          <t>BY HAND</t>
        </is>
      </c>
      <c r="R484" s="23" t="inlineStr">
        <is>
          <t>PRIYANKA MADAM</t>
        </is>
      </c>
      <c r="S484" s="63" t="n">
        <v>4</v>
      </c>
      <c r="T484" s="39" t="n"/>
      <c r="U484" s="23" t="inlineStr">
        <is>
          <t>BioLegend</t>
        </is>
      </c>
      <c r="V484" s="23">
        <f>VLOOKUP(P484,'Customer List'!B:C,2,)</f>
        <v/>
      </c>
      <c r="W484" s="40" t="n"/>
      <c r="X484" s="32" t="n">
        <v>45835</v>
      </c>
      <c r="Y484" s="23">
        <f>IF(X484="", "", X484-N484)</f>
        <v/>
      </c>
      <c r="Z484" s="23">
        <f>IF(N484="", "", TEXT(N484, "dddd"))</f>
        <v/>
      </c>
      <c r="AA484" s="23">
        <f>IF(X484="", "", TEXT(X484, "dddd"))</f>
        <v/>
      </c>
      <c r="AB484" s="23">
        <f>VLOOKUP(U484,'Currency Sheet'!A:C,3,)</f>
        <v/>
      </c>
      <c r="AC484" s="44">
        <f>VLOOKUP(P484,'Customer List'!B:D,3,)</f>
        <v/>
      </c>
    </row>
    <row r="485">
      <c r="A485" s="23">
        <f>A484+1</f>
        <v/>
      </c>
      <c r="B485" s="23" t="inlineStr">
        <is>
          <t>EED116333</t>
        </is>
      </c>
      <c r="C485" s="32" t="n">
        <v>45821</v>
      </c>
      <c r="D485" s="32" t="n">
        <v>45831</v>
      </c>
      <c r="E485" s="51" t="n">
        <v>177.75</v>
      </c>
      <c r="F485" s="51">
        <f>IF(AB485="DOLLAR",E485*88,E485)</f>
        <v/>
      </c>
      <c r="G485" s="62">
        <f>F485*J485</f>
        <v/>
      </c>
      <c r="H485" s="23" t="n">
        <v>505835</v>
      </c>
      <c r="I485" s="23" t="inlineStr">
        <is>
          <t>Brilliant Violet 711™ anti-mouse IFN-γ Antibody</t>
        </is>
      </c>
      <c r="J485" s="23" t="n">
        <v>1</v>
      </c>
      <c r="K485" s="23" t="n">
        <v>1</v>
      </c>
      <c r="L485" s="23">
        <f>J485-K485</f>
        <v/>
      </c>
      <c r="M485" s="23" t="inlineStr">
        <is>
          <t>T-522/25-26</t>
        </is>
      </c>
      <c r="N485" s="32" t="n">
        <v>45832</v>
      </c>
      <c r="O485" s="62" t="n">
        <v>18002.52</v>
      </c>
      <c r="P485" s="23" t="inlineStr">
        <is>
          <t>NCCS</t>
        </is>
      </c>
      <c r="Q485" s="23" t="n">
        <v>58152369052</v>
      </c>
      <c r="R485" s="23" t="inlineStr">
        <is>
          <t>Delivered</t>
        </is>
      </c>
      <c r="S485" s="63" t="n">
        <v>4</v>
      </c>
      <c r="T485" s="39" t="n"/>
      <c r="U485" s="23" t="inlineStr">
        <is>
          <t>BioLegend</t>
        </is>
      </c>
      <c r="V485" s="23">
        <f>VLOOKUP(P485,'Customer List'!B:C,2,)</f>
        <v/>
      </c>
      <c r="W485" s="40" t="n"/>
      <c r="X485" s="32" t="n">
        <v>45833</v>
      </c>
      <c r="Y485" s="23">
        <f>IF(X485="", "", X485-N485)</f>
        <v/>
      </c>
      <c r="Z485" s="23">
        <f>IF(N485="", "", TEXT(N485, "dddd"))</f>
        <v/>
      </c>
      <c r="AA485" s="23">
        <f>IF(X485="", "", TEXT(X485, "dddd"))</f>
        <v/>
      </c>
      <c r="AB485" s="23">
        <f>VLOOKUP(U485,'Currency Sheet'!A:C,3,)</f>
        <v/>
      </c>
      <c r="AC485" s="44">
        <f>VLOOKUP(P485,'Customer List'!B:D,3,)</f>
        <v/>
      </c>
    </row>
    <row r="486">
      <c r="A486" s="23">
        <f>A485+1</f>
        <v/>
      </c>
      <c r="B486" s="23" t="inlineStr">
        <is>
          <t>EED116333</t>
        </is>
      </c>
      <c r="C486" s="32" t="n">
        <v>45821</v>
      </c>
      <c r="D486" s="32" t="n">
        <v>45831</v>
      </c>
      <c r="E486" s="51" t="n">
        <v>204.75</v>
      </c>
      <c r="F486" s="51">
        <f>IF(AB486="DOLLAR",E486*88,E486)</f>
        <v/>
      </c>
      <c r="G486" s="62">
        <f>F486*J486</f>
        <v/>
      </c>
      <c r="H486" s="23" t="n">
        <v>506333</v>
      </c>
      <c r="I486" s="23" t="inlineStr">
        <is>
          <t>Brilliant Violet 650™ anti-mouse TNF-α Antibody</t>
        </is>
      </c>
      <c r="J486" s="23" t="n">
        <v>1</v>
      </c>
      <c r="K486" s="23" t="n">
        <v>1</v>
      </c>
      <c r="L486" s="23">
        <f>J486-K486</f>
        <v/>
      </c>
      <c r="M486" s="23" t="inlineStr">
        <is>
          <t>T-533/25-26</t>
        </is>
      </c>
      <c r="N486" s="32" t="n">
        <v>45835</v>
      </c>
      <c r="O486" s="62" t="n">
        <v>23341.5</v>
      </c>
      <c r="P486" s="23" t="inlineStr">
        <is>
          <t>ICGEB</t>
        </is>
      </c>
      <c r="Q486" s="23" t="inlineStr">
        <is>
          <t>BY HAND</t>
        </is>
      </c>
      <c r="R486" s="23" t="inlineStr">
        <is>
          <t>PRIYANKA MADAM</t>
        </is>
      </c>
      <c r="S486" s="63" t="n">
        <v>4</v>
      </c>
      <c r="T486" s="39" t="n"/>
      <c r="U486" s="23" t="inlineStr">
        <is>
          <t>BioLegend</t>
        </is>
      </c>
      <c r="V486" s="23">
        <f>VLOOKUP(P486,'Customer List'!B:C,2,)</f>
        <v/>
      </c>
      <c r="W486" s="40" t="n"/>
      <c r="X486" s="32" t="n">
        <v>45835</v>
      </c>
      <c r="Y486" s="23">
        <f>IF(X486="", "", X486-N486)</f>
        <v/>
      </c>
      <c r="Z486" s="23">
        <f>IF(N486="", "", TEXT(N486, "dddd"))</f>
        <v/>
      </c>
      <c r="AA486" s="23">
        <f>IF(X486="", "", TEXT(X486, "dddd"))</f>
        <v/>
      </c>
      <c r="AB486" s="23">
        <f>VLOOKUP(U486,'Currency Sheet'!A:C,3,)</f>
        <v/>
      </c>
      <c r="AC486" s="44">
        <f>VLOOKUP(P486,'Customer List'!B:D,3,)</f>
        <v/>
      </c>
    </row>
    <row r="487">
      <c r="A487" s="23">
        <f>A486+1</f>
        <v/>
      </c>
      <c r="B487" s="23" t="inlineStr">
        <is>
          <t>EED116333</t>
        </is>
      </c>
      <c r="C487" s="32" t="n">
        <v>45821</v>
      </c>
      <c r="D487" s="32" t="n">
        <v>45831</v>
      </c>
      <c r="E487" s="51" t="n">
        <v>214.5</v>
      </c>
      <c r="F487" s="51">
        <f>IF(AB487="DOLLAR",E487*88,E487)</f>
        <v/>
      </c>
      <c r="G487" s="62">
        <f>F487*J487</f>
        <v/>
      </c>
      <c r="H487" s="23" t="n">
        <v>506341</v>
      </c>
      <c r="I487" s="23" t="inlineStr">
        <is>
          <t>Brilliant Violet 785™ anti-mouse TNF-α Antibody</t>
        </is>
      </c>
      <c r="J487" s="23" t="n">
        <v>1</v>
      </c>
      <c r="K487" s="23" t="n">
        <v>1</v>
      </c>
      <c r="L487" s="23">
        <f>J487-K487</f>
        <v/>
      </c>
      <c r="M487" s="23" t="inlineStr">
        <is>
          <t>T-589/25-26</t>
        </is>
      </c>
      <c r="N487" s="32" t="n">
        <v>45838</v>
      </c>
      <c r="O487" s="62" t="n">
        <v>25811.5</v>
      </c>
      <c r="P487" s="23" t="inlineStr">
        <is>
          <t>THSTI</t>
        </is>
      </c>
      <c r="Q487" s="23" t="inlineStr">
        <is>
          <t>BY HAND</t>
        </is>
      </c>
      <c r="R487" s="23" t="inlineStr">
        <is>
          <t>PRIYANKA MADAM</t>
        </is>
      </c>
      <c r="S487" s="63" t="n">
        <v>4</v>
      </c>
      <c r="T487" s="39" t="inlineStr">
        <is>
          <t>One Item Back Order</t>
        </is>
      </c>
      <c r="U487" s="23" t="inlineStr">
        <is>
          <t>BioLegend</t>
        </is>
      </c>
      <c r="V487" s="23">
        <f>VLOOKUP(P487,'Customer List'!B:C,2,)</f>
        <v/>
      </c>
      <c r="W487" s="40" t="n"/>
      <c r="X487" s="32" t="n">
        <v>45838</v>
      </c>
      <c r="Y487" s="23">
        <f>IF(X487="", "", X487-N487)</f>
        <v/>
      </c>
      <c r="Z487" s="23">
        <f>IF(N487="", "", TEXT(N487, "dddd"))</f>
        <v/>
      </c>
      <c r="AA487" s="23">
        <f>IF(X487="", "", TEXT(X487, "dddd"))</f>
        <v/>
      </c>
      <c r="AB487" s="23">
        <f>VLOOKUP(U487,'Currency Sheet'!A:C,3,)</f>
        <v/>
      </c>
      <c r="AC487" s="44">
        <f>VLOOKUP(P487,'Customer List'!B:D,3,)</f>
        <v/>
      </c>
    </row>
    <row r="488">
      <c r="A488" s="23">
        <f>A487+1</f>
        <v/>
      </c>
      <c r="B488" s="23" t="inlineStr">
        <is>
          <t>EED116333</t>
        </is>
      </c>
      <c r="C488" s="32" t="n">
        <v>45821</v>
      </c>
      <c r="D488" s="32" t="n">
        <v>45831</v>
      </c>
      <c r="E488" s="51" t="n">
        <v>66</v>
      </c>
      <c r="F488" s="51">
        <f>IF(AB488="DOLLAR",E488*88,E488)</f>
        <v/>
      </c>
      <c r="G488" s="62">
        <f>F488*J488</f>
        <v/>
      </c>
      <c r="H488" s="23" t="n">
        <v>506903</v>
      </c>
      <c r="I488" s="23" t="inlineStr">
        <is>
          <t>PE anti-mouse IL-17A Antibody</t>
        </is>
      </c>
      <c r="J488" s="23" t="n">
        <v>1</v>
      </c>
      <c r="K488" s="23" t="n">
        <v>1</v>
      </c>
      <c r="L488" s="23">
        <f>J488-K488</f>
        <v/>
      </c>
      <c r="M488" s="23" t="inlineStr">
        <is>
          <t>T-749/25-26</t>
        </is>
      </c>
      <c r="N488" s="32" t="n">
        <v>45860</v>
      </c>
      <c r="O488" s="62" t="n">
        <v>11935</v>
      </c>
      <c r="P488" s="23" t="inlineStr">
        <is>
          <t>IMTECH</t>
        </is>
      </c>
      <c r="Q488" s="23" t="inlineStr">
        <is>
          <t>D3002709684</t>
        </is>
      </c>
      <c r="R488" s="23" t="inlineStr">
        <is>
          <t>Delivered</t>
        </is>
      </c>
      <c r="S488" s="63" t="n">
        <v>4</v>
      </c>
      <c r="T488" s="39" t="inlineStr">
        <is>
          <t>PO Awaited</t>
        </is>
      </c>
      <c r="U488" s="23" t="inlineStr">
        <is>
          <t>BioLegend</t>
        </is>
      </c>
      <c r="V488" s="23">
        <f>VLOOKUP(P488,'Customer List'!B:C,2,)</f>
        <v/>
      </c>
      <c r="W488" s="40" t="n"/>
      <c r="X488" s="32" t="n">
        <v>45861</v>
      </c>
      <c r="Y488" s="23">
        <f>IF(X488="", "", X488-N488)</f>
        <v/>
      </c>
      <c r="Z488" s="23">
        <f>IF(N488="", "", TEXT(N488, "dddd"))</f>
        <v/>
      </c>
      <c r="AA488" s="23">
        <f>IF(X488="", "", TEXT(X488, "dddd"))</f>
        <v/>
      </c>
      <c r="AB488" s="23">
        <f>VLOOKUP(U488,'Currency Sheet'!A:C,3,)</f>
        <v/>
      </c>
      <c r="AC488" s="44">
        <f>VLOOKUP(P488,'Customer List'!B:D,3,)</f>
        <v/>
      </c>
    </row>
    <row r="489">
      <c r="A489" s="23">
        <f>A488+1</f>
        <v/>
      </c>
      <c r="B489" s="23" t="inlineStr">
        <is>
          <t>EED116333</t>
        </is>
      </c>
      <c r="C489" s="32" t="n">
        <v>45821</v>
      </c>
      <c r="D489" s="32" t="n">
        <v>45831</v>
      </c>
      <c r="E489" s="51" t="n">
        <v>159</v>
      </c>
      <c r="F489" s="51">
        <f>IF(AB489="DOLLAR",E489*88,E489)</f>
        <v/>
      </c>
      <c r="G489" s="62">
        <f>F489*J489</f>
        <v/>
      </c>
      <c r="H489" s="23" t="n">
        <v>506910</v>
      </c>
      <c r="I489" s="23" t="inlineStr">
        <is>
          <t>Alexa Fluor® 488 anti-mouse IL-17A Antibody</t>
        </is>
      </c>
      <c r="J489" s="23" t="n">
        <v>1</v>
      </c>
      <c r="K489" s="23" t="n">
        <v>1</v>
      </c>
      <c r="L489" s="23">
        <f>J489-K489</f>
        <v/>
      </c>
      <c r="M489" s="23" t="inlineStr">
        <is>
          <t>T-589/25-26</t>
        </is>
      </c>
      <c r="N489" s="32" t="n">
        <v>45838</v>
      </c>
      <c r="O489" s="62" t="n">
        <v>23916.25</v>
      </c>
      <c r="P489" s="23" t="inlineStr">
        <is>
          <t>THSTI</t>
        </is>
      </c>
      <c r="Q489" s="23" t="inlineStr">
        <is>
          <t>BY HAND</t>
        </is>
      </c>
      <c r="R489" s="23" t="inlineStr">
        <is>
          <t>PRIYANKA MADAM</t>
        </is>
      </c>
      <c r="S489" s="63" t="n">
        <v>4</v>
      </c>
      <c r="T489" s="39" t="inlineStr">
        <is>
          <t>One Item Back Order</t>
        </is>
      </c>
      <c r="U489" s="23" t="inlineStr">
        <is>
          <t>BioLegend</t>
        </is>
      </c>
      <c r="V489" s="23">
        <f>VLOOKUP(P489,'Customer List'!B:C,2,)</f>
        <v/>
      </c>
      <c r="W489" s="40" t="n"/>
      <c r="X489" s="32" t="n">
        <v>45838</v>
      </c>
      <c r="Y489" s="23">
        <f>IF(X489="", "", X489-N489)</f>
        <v/>
      </c>
      <c r="Z489" s="23">
        <f>IF(N489="", "", TEXT(N489, "dddd"))</f>
        <v/>
      </c>
      <c r="AA489" s="23">
        <f>IF(X489="", "", TEXT(X489, "dddd"))</f>
        <v/>
      </c>
      <c r="AB489" s="23">
        <f>VLOOKUP(U489,'Currency Sheet'!A:C,3,)</f>
        <v/>
      </c>
      <c r="AC489" s="44">
        <f>VLOOKUP(P489,'Customer List'!B:D,3,)</f>
        <v/>
      </c>
    </row>
    <row r="490">
      <c r="A490" s="23">
        <f>A489+1</f>
        <v/>
      </c>
      <c r="B490" s="23" t="inlineStr">
        <is>
          <t>EED116333</t>
        </is>
      </c>
      <c r="C490" s="32" t="n">
        <v>45821</v>
      </c>
      <c r="D490" s="32" t="n">
        <v>45831</v>
      </c>
      <c r="E490" s="51" t="n">
        <v>208.2</v>
      </c>
      <c r="F490" s="51">
        <f>IF(AB490="DOLLAR",E490*88,E490)</f>
        <v/>
      </c>
      <c r="G490" s="62">
        <f>F490*J490</f>
        <v/>
      </c>
      <c r="H490" s="23" t="n">
        <v>506938</v>
      </c>
      <c r="I490" s="23" t="inlineStr">
        <is>
          <t>PE/Dazzle™ 594 anti-mouse IL-17A Antibody</t>
        </is>
      </c>
      <c r="J490" s="23" t="n">
        <v>1</v>
      </c>
      <c r="K490" s="23" t="n">
        <v>1</v>
      </c>
      <c r="L490" s="23">
        <f>J490-K490</f>
        <v/>
      </c>
      <c r="M490" s="23" t="inlineStr">
        <is>
          <t>T-572/25-26</t>
        </is>
      </c>
      <c r="N490" s="32" t="n">
        <v>45836</v>
      </c>
      <c r="O490" s="62" t="n">
        <v>37649.5</v>
      </c>
      <c r="P490" s="23" t="inlineStr">
        <is>
          <t>IIT-Ropar</t>
        </is>
      </c>
      <c r="Q490" s="23" t="inlineStr">
        <is>
          <t>PORTER</t>
        </is>
      </c>
      <c r="R490" s="23" t="inlineStr">
        <is>
          <t>PORTER</t>
        </is>
      </c>
      <c r="S490" s="63" t="n">
        <v>4</v>
      </c>
      <c r="T490" s="39" t="inlineStr">
        <is>
          <t>By porter Received in Delhi</t>
        </is>
      </c>
      <c r="U490" s="23" t="inlineStr">
        <is>
          <t>BioLegend</t>
        </is>
      </c>
      <c r="V490" s="23">
        <f>VLOOKUP(P490,'Customer List'!B:C,2,)</f>
        <v/>
      </c>
      <c r="W490" s="40" t="n"/>
      <c r="X490" s="32">
        <f>IF(OR(R490 = "PRIYANKA MADAM", R490 = "DEEPAK", R490 = "PORTER"),N490,"")</f>
        <v/>
      </c>
      <c r="Y490" s="23">
        <f>IF(X490="", "", X490-N490)</f>
        <v/>
      </c>
      <c r="Z490" s="23">
        <f>IF(N490="", "", TEXT(N490, "dddd"))</f>
        <v/>
      </c>
      <c r="AA490" s="23">
        <f>IF(X490="", "", TEXT(X490, "dddd"))</f>
        <v/>
      </c>
      <c r="AB490" s="23">
        <f>VLOOKUP(U490,'Currency Sheet'!A:C,3,)</f>
        <v/>
      </c>
      <c r="AC490" s="44">
        <f>VLOOKUP(P490,'Customer List'!B:D,3,)</f>
        <v/>
      </c>
    </row>
    <row r="491">
      <c r="A491" s="23">
        <f>A490+1</f>
        <v/>
      </c>
      <c r="B491" s="23" t="inlineStr">
        <is>
          <t>EED116333</t>
        </is>
      </c>
      <c r="C491" s="32" t="n">
        <v>45821</v>
      </c>
      <c r="D491" s="32" t="n">
        <v>45831</v>
      </c>
      <c r="E491" s="51" t="n">
        <v>214.5</v>
      </c>
      <c r="F491" s="51">
        <f>IF(AB491="DOLLAR",E491*88,E491)</f>
        <v/>
      </c>
      <c r="G491" s="62">
        <f>F491*J491</f>
        <v/>
      </c>
      <c r="H491" s="23" t="n">
        <v>506941</v>
      </c>
      <c r="I491" s="23" t="inlineStr">
        <is>
          <t>Brilliant Violet 711™ anti-mouse IL-17A Antibody</t>
        </is>
      </c>
      <c r="J491" s="23" t="n">
        <v>1</v>
      </c>
      <c r="K491" s="23" t="n">
        <v>1</v>
      </c>
      <c r="L491" s="23">
        <f>J491-K491</f>
        <v/>
      </c>
      <c r="M491" s="23" t="inlineStr">
        <is>
          <t>T-533/25-26</t>
        </is>
      </c>
      <c r="N491" s="32" t="n">
        <v>45835</v>
      </c>
      <c r="O491" s="62" t="n">
        <v>24453</v>
      </c>
      <c r="P491" s="23" t="inlineStr">
        <is>
          <t>ICGEB</t>
        </is>
      </c>
      <c r="Q491" s="23" t="inlineStr">
        <is>
          <t>BY HAND</t>
        </is>
      </c>
      <c r="R491" s="23" t="inlineStr">
        <is>
          <t>PRIYANKA MADAM</t>
        </is>
      </c>
      <c r="S491" s="63" t="n">
        <v>4</v>
      </c>
      <c r="T491" s="39" t="n"/>
      <c r="U491" s="23" t="inlineStr">
        <is>
          <t>BioLegend</t>
        </is>
      </c>
      <c r="V491" s="23">
        <f>VLOOKUP(P491,'Customer List'!B:C,2,)</f>
        <v/>
      </c>
      <c r="W491" s="40" t="n"/>
      <c r="X491" s="32" t="n">
        <v>45835</v>
      </c>
      <c r="Y491" s="23">
        <f>IF(X491="", "", X491-N491)</f>
        <v/>
      </c>
      <c r="Z491" s="23">
        <f>IF(N491="", "", TEXT(N491, "dddd"))</f>
        <v/>
      </c>
      <c r="AA491" s="23">
        <f>IF(X491="", "", TEXT(X491, "dddd"))</f>
        <v/>
      </c>
      <c r="AB491" s="23">
        <f>VLOOKUP(U491,'Currency Sheet'!A:C,3,)</f>
        <v/>
      </c>
      <c r="AC491" s="44">
        <f>VLOOKUP(P491,'Customer List'!B:D,3,)</f>
        <v/>
      </c>
    </row>
    <row r="492">
      <c r="A492" s="23">
        <f>A491+1</f>
        <v/>
      </c>
      <c r="B492" s="23" t="inlineStr">
        <is>
          <t>EED116333</t>
        </is>
      </c>
      <c r="C492" s="32" t="n">
        <v>45821</v>
      </c>
      <c r="D492" s="32" t="n">
        <v>45831</v>
      </c>
      <c r="E492" s="51" t="n">
        <v>70.8</v>
      </c>
      <c r="F492" s="51">
        <f>IF(AB492="DOLLAR",E492*88,E492)</f>
        <v/>
      </c>
      <c r="G492" s="62">
        <f>F492*J492</f>
        <v/>
      </c>
      <c r="H492" s="23" t="n">
        <v>613401</v>
      </c>
      <c r="I492" s="23" t="inlineStr">
        <is>
          <t xml:space="preserve">Purified anti-H2A.X Phospho </t>
        </is>
      </c>
      <c r="J492" s="23" t="n">
        <v>1</v>
      </c>
      <c r="K492" s="23" t="n">
        <v>1</v>
      </c>
      <c r="L492" s="23">
        <f>J492-K492</f>
        <v/>
      </c>
      <c r="M492" s="23" t="inlineStr">
        <is>
          <t>T-595/25-26</t>
        </is>
      </c>
      <c r="N492" s="32" t="n">
        <v>45840</v>
      </c>
      <c r="O492" s="62" t="n">
        <v>7774.47</v>
      </c>
      <c r="P492" s="23" t="inlineStr">
        <is>
          <t>SEEMA</t>
        </is>
      </c>
      <c r="Q492" s="23" t="n">
        <v>58152715250</v>
      </c>
      <c r="R492" s="23" t="inlineStr">
        <is>
          <t>Delivered</t>
        </is>
      </c>
      <c r="S492" s="63" t="n">
        <v>4</v>
      </c>
      <c r="T492" s="39" t="inlineStr">
        <is>
          <t>Dispatch To Mr. Ashish Ranjan</t>
        </is>
      </c>
      <c r="U492" s="23" t="inlineStr">
        <is>
          <t>BioLegend</t>
        </is>
      </c>
      <c r="V492" s="23">
        <f>VLOOKUP(P492,'Customer List'!B:C,2,)</f>
        <v/>
      </c>
      <c r="W492" s="40" t="n"/>
      <c r="X492" s="32" t="n">
        <v>45843</v>
      </c>
      <c r="Y492" s="23">
        <f>IF(X492="", "", X492-N492)</f>
        <v/>
      </c>
      <c r="Z492" s="23">
        <f>IF(N492="", "", TEXT(N492, "dddd"))</f>
        <v/>
      </c>
      <c r="AA492" s="23">
        <f>IF(X492="", "", TEXT(X492, "dddd"))</f>
        <v/>
      </c>
      <c r="AB492" s="23">
        <f>VLOOKUP(U492,'Currency Sheet'!A:C,3,)</f>
        <v/>
      </c>
      <c r="AC492" s="44">
        <f>VLOOKUP(P492,'Customer List'!B:D,3,)</f>
        <v/>
      </c>
    </row>
    <row r="493">
      <c r="A493" s="23">
        <f>A492+1</f>
        <v/>
      </c>
      <c r="B493" s="23" t="inlineStr">
        <is>
          <t>EED116333</t>
        </is>
      </c>
      <c r="C493" s="32" t="n">
        <v>45821</v>
      </c>
      <c r="D493" s="32" t="n">
        <v>45831</v>
      </c>
      <c r="E493" s="51" t="n">
        <v>229.2</v>
      </c>
      <c r="F493" s="51">
        <f>IF(AB493="DOLLAR",E493*88,E493)</f>
        <v/>
      </c>
      <c r="G493" s="62">
        <f>F493*J493</f>
        <v/>
      </c>
      <c r="H493" s="23" t="n">
        <v>644828</v>
      </c>
      <c r="I493" s="23" t="inlineStr">
        <is>
          <t>PE/Dazzle™ 594 anti-T-bet Antibody</t>
        </is>
      </c>
      <c r="J493" s="23" t="n">
        <v>1</v>
      </c>
      <c r="K493" s="23" t="n">
        <v>1</v>
      </c>
      <c r="L493" s="23">
        <f>J493-K493</f>
        <v/>
      </c>
      <c r="M493" s="23" t="inlineStr">
        <is>
          <t>T-572/25-26</t>
        </is>
      </c>
      <c r="N493" s="32" t="n">
        <v>45836</v>
      </c>
      <c r="O493" s="62" t="n">
        <v>41447</v>
      </c>
      <c r="P493" s="23" t="inlineStr">
        <is>
          <t>IIT-Ropar</t>
        </is>
      </c>
      <c r="Q493" s="23" t="inlineStr">
        <is>
          <t>PORTER</t>
        </is>
      </c>
      <c r="R493" s="23" t="inlineStr">
        <is>
          <t>PORTER</t>
        </is>
      </c>
      <c r="S493" s="63" t="n">
        <v>4</v>
      </c>
      <c r="T493" s="39" t="inlineStr">
        <is>
          <t>By porter Received in Delhi</t>
        </is>
      </c>
      <c r="U493" s="23" t="inlineStr">
        <is>
          <t>BioLegend</t>
        </is>
      </c>
      <c r="V493" s="23">
        <f>VLOOKUP(P493,'Customer List'!B:C,2,)</f>
        <v/>
      </c>
      <c r="W493" s="40" t="n"/>
      <c r="X493" s="32">
        <f>IF(OR(R493 = "PRIYANKA MADAM", R493 = "DEEPAK", R493 = "PORTER"),N493,"")</f>
        <v/>
      </c>
      <c r="Y493" s="23">
        <f>IF(X493="", "", X493-N493)</f>
        <v/>
      </c>
      <c r="Z493" s="23">
        <f>IF(N493="", "", TEXT(N493, "dddd"))</f>
        <v/>
      </c>
      <c r="AA493" s="23">
        <f>IF(X493="", "", TEXT(X493, "dddd"))</f>
        <v/>
      </c>
      <c r="AB493" s="23">
        <f>VLOOKUP(U493,'Currency Sheet'!A:C,3,)</f>
        <v/>
      </c>
      <c r="AC493" s="44">
        <f>VLOOKUP(P493,'Customer List'!B:D,3,)</f>
        <v/>
      </c>
    </row>
    <row r="494">
      <c r="A494" s="23">
        <f>A493+1</f>
        <v/>
      </c>
      <c r="B494" s="23" t="inlineStr">
        <is>
          <t>EED116333</t>
        </is>
      </c>
      <c r="C494" s="32" t="n">
        <v>45821</v>
      </c>
      <c r="D494" s="32" t="n">
        <v>45831</v>
      </c>
      <c r="E494" s="51" t="n">
        <v>95.40000000000001</v>
      </c>
      <c r="F494" s="51">
        <f>IF(AB494="DOLLAR",E494*88,E494)</f>
        <v/>
      </c>
      <c r="G494" s="62">
        <f>F494*J494</f>
        <v/>
      </c>
      <c r="H494" s="23" t="n">
        <v>652509</v>
      </c>
      <c r="I494" s="23" t="inlineStr">
        <is>
          <t>Alexa Fluor® 488 anti-His Tag Antibody</t>
        </is>
      </c>
      <c r="J494" s="23" t="n">
        <v>1</v>
      </c>
      <c r="K494" s="23" t="n">
        <v>1</v>
      </c>
      <c r="L494" s="23">
        <f>J494-K494</f>
        <v/>
      </c>
      <c r="M494" s="23" t="inlineStr">
        <is>
          <t>T-531/25-26</t>
        </is>
      </c>
      <c r="N494" s="32" t="n">
        <v>45833</v>
      </c>
      <c r="O494" s="62" t="n">
        <v>15264</v>
      </c>
      <c r="P494" s="23" t="inlineStr">
        <is>
          <t>BTL</t>
        </is>
      </c>
      <c r="Q494" s="23" t="inlineStr">
        <is>
          <t>PORTER</t>
        </is>
      </c>
      <c r="R494" s="23" t="inlineStr">
        <is>
          <t>PORTER</t>
        </is>
      </c>
      <c r="S494" s="63" t="n">
        <v>4</v>
      </c>
      <c r="T494" s="39" t="n"/>
      <c r="U494" s="23" t="inlineStr">
        <is>
          <t>BioLegend</t>
        </is>
      </c>
      <c r="V494" s="23">
        <f>VLOOKUP(P494,'Customer List'!B:C,2,)</f>
        <v/>
      </c>
      <c r="W494" s="40" t="n"/>
      <c r="X494" s="32">
        <f>IF(OR(R494 = "PRIYANKA MADAM", R494 = "DEEPAK", R494 = "PORTER"),N494,"")</f>
        <v/>
      </c>
      <c r="Y494" s="23">
        <f>IF(X494="", "", X494-N494)</f>
        <v/>
      </c>
      <c r="Z494" s="23">
        <f>IF(N494="", "", TEXT(N494, "dddd"))</f>
        <v/>
      </c>
      <c r="AA494" s="23">
        <f>IF(X494="", "", TEXT(X494, "dddd"))</f>
        <v/>
      </c>
      <c r="AB494" s="23">
        <f>VLOOKUP(U494,'Currency Sheet'!A:C,3,)</f>
        <v/>
      </c>
      <c r="AC494" s="44">
        <f>VLOOKUP(P494,'Customer List'!B:D,3,)</f>
        <v/>
      </c>
    </row>
    <row r="495">
      <c r="A495" s="23">
        <f>A494+1</f>
        <v/>
      </c>
      <c r="B495" s="23" t="inlineStr">
        <is>
          <t>EED116333</t>
        </is>
      </c>
      <c r="C495" s="32" t="n">
        <v>45821</v>
      </c>
      <c r="D495" s="32" t="n">
        <v>45831</v>
      </c>
      <c r="E495" s="51" t="n">
        <v>82.59999999999999</v>
      </c>
      <c r="F495" s="51">
        <f>IF(AB495="DOLLAR",E495*88,E495)</f>
        <v/>
      </c>
      <c r="G495" s="62">
        <f>F495*J495</f>
        <v/>
      </c>
      <c r="H495" s="23" t="n">
        <v>740368</v>
      </c>
      <c r="I495" s="23" t="inlineStr">
        <is>
          <t>LEGENDplex™ Buffer Set A</t>
        </is>
      </c>
      <c r="J495" s="23" t="n">
        <v>1</v>
      </c>
      <c r="K495" s="23" t="n">
        <v>1</v>
      </c>
      <c r="L495" s="23">
        <f>J495-K495</f>
        <v/>
      </c>
      <c r="M495" s="23" t="inlineStr">
        <is>
          <t>T-508/25-26</t>
        </is>
      </c>
      <c r="N495" s="32" t="n">
        <v>45832</v>
      </c>
      <c r="O495" s="62" t="n">
        <v>1089</v>
      </c>
      <c r="P495" s="23" t="inlineStr">
        <is>
          <t>ACTREC</t>
        </is>
      </c>
      <c r="Q495" s="23" t="n">
        <v>58152374722</v>
      </c>
      <c r="R495" s="23" t="inlineStr">
        <is>
          <t>Delivered</t>
        </is>
      </c>
      <c r="S495" s="63" t="n">
        <v>4</v>
      </c>
      <c r="T495" s="39" t="n"/>
      <c r="U495" s="23" t="inlineStr">
        <is>
          <t>BioLegend</t>
        </is>
      </c>
      <c r="V495" s="23">
        <f>VLOOKUP(P495,'Customer List'!B:C,2,)</f>
        <v/>
      </c>
      <c r="W495" s="40" t="n"/>
      <c r="X495" s="32" t="n">
        <v>45833</v>
      </c>
      <c r="Y495" s="23">
        <f>IF(X495="", "", X495-N495)</f>
        <v/>
      </c>
      <c r="Z495" s="23">
        <f>IF(N495="", "", TEXT(N495, "dddd"))</f>
        <v/>
      </c>
      <c r="AA495" s="23">
        <f>IF(X495="", "", TEXT(X495, "dddd"))</f>
        <v/>
      </c>
      <c r="AB495" s="23">
        <f>VLOOKUP(U495,'Currency Sheet'!A:C,3,)</f>
        <v/>
      </c>
      <c r="AC495" s="44">
        <f>VLOOKUP(P495,'Customer List'!B:D,3,)</f>
        <v/>
      </c>
    </row>
    <row r="496">
      <c r="A496" s="23">
        <f>A495+1</f>
        <v/>
      </c>
      <c r="B496" s="23" t="inlineStr">
        <is>
          <t>EED116333</t>
        </is>
      </c>
      <c r="C496" s="32" t="n">
        <v>45821</v>
      </c>
      <c r="D496" s="32" t="n">
        <v>45831</v>
      </c>
      <c r="E496" s="51" t="n">
        <v>201</v>
      </c>
      <c r="F496" s="51">
        <f>IF(AB496="DOLLAR",E496*88,E496)</f>
        <v/>
      </c>
      <c r="G496" s="62">
        <f>F496*J496</f>
        <v/>
      </c>
      <c r="H496" s="23" t="n">
        <v>825701</v>
      </c>
      <c r="I496" s="23" t="inlineStr">
        <is>
          <t xml:space="preserve">Purified anti-α-Synuclein Phospho </t>
        </is>
      </c>
      <c r="J496" s="23" t="n">
        <v>2</v>
      </c>
      <c r="K496" s="23" t="n">
        <v>2</v>
      </c>
      <c r="L496" s="23">
        <f>J496-K496</f>
        <v/>
      </c>
      <c r="M496" s="23" t="inlineStr">
        <is>
          <t>T-519/25-26</t>
        </is>
      </c>
      <c r="N496" s="32" t="n">
        <v>45832</v>
      </c>
      <c r="O496" s="62" t="n">
        <v>76849</v>
      </c>
      <c r="P496" s="23" t="inlineStr">
        <is>
          <t>MANIPAL</t>
        </is>
      </c>
      <c r="Q496" s="23" t="n">
        <v>58152370916</v>
      </c>
      <c r="R496" s="23" t="inlineStr">
        <is>
          <t>Delivered</t>
        </is>
      </c>
      <c r="S496" s="63" t="n">
        <v>4</v>
      </c>
      <c r="T496" s="39" t="n"/>
      <c r="U496" s="23" t="inlineStr">
        <is>
          <t>BioLegend</t>
        </is>
      </c>
      <c r="V496" s="23">
        <f>VLOOKUP(P496,'Customer List'!B:C,2,)</f>
        <v/>
      </c>
      <c r="W496" s="40" t="n"/>
      <c r="X496" s="32" t="n">
        <v>45835</v>
      </c>
      <c r="Y496" s="23">
        <f>IF(X496="", "", X496-N496)</f>
        <v/>
      </c>
      <c r="Z496" s="23">
        <f>IF(N496="", "", TEXT(N496, "dddd"))</f>
        <v/>
      </c>
      <c r="AA496" s="23">
        <f>IF(X496="", "", TEXT(X496, "dddd"))</f>
        <v/>
      </c>
      <c r="AB496" s="23">
        <f>VLOOKUP(U496,'Currency Sheet'!A:C,3,)</f>
        <v/>
      </c>
      <c r="AC496" s="44">
        <f>VLOOKUP(P496,'Customer List'!B:D,3,)</f>
        <v/>
      </c>
    </row>
    <row r="497">
      <c r="A497" s="23">
        <f>A496+1</f>
        <v/>
      </c>
      <c r="B497" s="23" t="n">
        <v>90228065</v>
      </c>
      <c r="C497" s="32" t="n">
        <v>45804</v>
      </c>
      <c r="D497" s="32" t="n">
        <v>45810</v>
      </c>
      <c r="E497" s="51" t="n">
        <v>61.1</v>
      </c>
      <c r="F497" s="51">
        <f>IF(AB497="DOLLAR",E497*88,E497)</f>
        <v/>
      </c>
      <c r="G497" s="62">
        <f>F497*J497</f>
        <v/>
      </c>
      <c r="H497" s="23" t="inlineStr">
        <is>
          <t>CGSTV-0600</t>
        </is>
      </c>
      <c r="I497" s="23" t="inlineStr">
        <is>
          <t>Streptavidin CGC</t>
        </is>
      </c>
      <c r="J497" s="23" t="n">
        <v>10</v>
      </c>
      <c r="K497" s="23" t="n">
        <v>10</v>
      </c>
      <c r="L497" s="23">
        <f>J497-K497</f>
        <v/>
      </c>
      <c r="M497" s="23" t="inlineStr">
        <is>
          <t>T-448/25-26</t>
        </is>
      </c>
      <c r="N497" s="32" t="n">
        <v>45822</v>
      </c>
      <c r="O497" s="62" t="n">
        <v>78208</v>
      </c>
      <c r="P497" s="23" t="inlineStr">
        <is>
          <t>TIGS</t>
        </is>
      </c>
      <c r="Q497" s="23" t="n"/>
      <c r="R497" s="23" t="n"/>
      <c r="S497" s="63" t="n">
        <v>4</v>
      </c>
      <c r="T497" s="39" t="n"/>
      <c r="U497" s="23" t="inlineStr">
        <is>
          <t>bethyl</t>
        </is>
      </c>
      <c r="V497" s="23">
        <f>VLOOKUP(P497,'Customer List'!B:C,2,)</f>
        <v/>
      </c>
      <c r="W497" s="40" t="n"/>
      <c r="X497" s="32">
        <f>IF(OR(R497 = "PRIYANKA MADAM", R497 = "DEEPAK", R497 = "PORTER"),N497,"")</f>
        <v/>
      </c>
      <c r="Y497" s="23">
        <f>IF(X497="", "", X497-N497)</f>
        <v/>
      </c>
      <c r="Z497" s="23">
        <f>IF(N497="", "", TEXT(N497, "dddd"))</f>
        <v/>
      </c>
      <c r="AA497" s="23">
        <f>IF(X497="", "", TEXT(X497, "dddd"))</f>
        <v/>
      </c>
      <c r="AB497" s="23">
        <f>VLOOKUP(U497,'Currency Sheet'!A:C,3,)</f>
        <v/>
      </c>
      <c r="AC497" s="44">
        <f>VLOOKUP(P497,'Customer List'!B:D,3,)</f>
        <v/>
      </c>
    </row>
    <row r="498">
      <c r="A498" s="23">
        <f>A497+1</f>
        <v/>
      </c>
      <c r="B498" s="23" t="n">
        <v>90228065</v>
      </c>
      <c r="C498" s="32" t="n">
        <v>45804</v>
      </c>
      <c r="D498" s="32" t="n">
        <v>45810</v>
      </c>
      <c r="E498" s="51" t="n">
        <v>61.1</v>
      </c>
      <c r="F498" s="51">
        <f>IF(AB498="DOLLAR",E498*88,E498)</f>
        <v/>
      </c>
      <c r="G498" s="62">
        <f>F498*J498</f>
        <v/>
      </c>
      <c r="H498" s="23" t="inlineStr">
        <is>
          <t>CGPTG-0601</t>
        </is>
      </c>
      <c r="I498" s="23" t="inlineStr">
        <is>
          <t>Recombinant Protein G CGC Packaging type (1) plastic bottle</t>
        </is>
      </c>
      <c r="J498" s="23" t="n">
        <v>10</v>
      </c>
      <c r="K498" s="23" t="n">
        <v>10</v>
      </c>
      <c r="L498" s="23">
        <f>J498-K498</f>
        <v/>
      </c>
      <c r="M498" s="23" t="inlineStr">
        <is>
          <t>T-448/25-26</t>
        </is>
      </c>
      <c r="N498" s="32" t="n">
        <v>45822</v>
      </c>
      <c r="O498" s="62" t="n">
        <v>78208</v>
      </c>
      <c r="P498" s="23" t="inlineStr">
        <is>
          <t>TIGS</t>
        </is>
      </c>
      <c r="Q498" s="23" t="n"/>
      <c r="R498" s="23" t="n"/>
      <c r="S498" s="63" t="n">
        <v>4</v>
      </c>
      <c r="T498" s="39" t="n"/>
      <c r="U498" s="23" t="inlineStr">
        <is>
          <t>bethyl</t>
        </is>
      </c>
      <c r="V498" s="23">
        <f>VLOOKUP(P498,'Customer List'!B:C,2,)</f>
        <v/>
      </c>
      <c r="W498" s="40" t="n"/>
      <c r="X498" s="32">
        <f>IF(OR(R498 = "PRIYANKA MADAM", R498 = "DEEPAK", R498 = "PORTER"),N498,"")</f>
        <v/>
      </c>
      <c r="Y498" s="23">
        <f>IF(X498="", "", X498-N498)</f>
        <v/>
      </c>
      <c r="Z498" s="23">
        <f>IF(N498="", "", TEXT(N498, "dddd"))</f>
        <v/>
      </c>
      <c r="AA498" s="23">
        <f>IF(X498="", "", TEXT(X498, "dddd"))</f>
        <v/>
      </c>
      <c r="AB498" s="23">
        <f>VLOOKUP(U498,'Currency Sheet'!A:C,3,)</f>
        <v/>
      </c>
      <c r="AC498" s="44">
        <f>VLOOKUP(P498,'Customer List'!B:D,3,)</f>
        <v/>
      </c>
    </row>
    <row r="499">
      <c r="A499" s="23">
        <f>A498+1</f>
        <v/>
      </c>
      <c r="B499" s="23" t="n">
        <v>90228940</v>
      </c>
      <c r="C499" s="32" t="n">
        <v>45828</v>
      </c>
      <c r="D499" s="32" t="n">
        <v>45831</v>
      </c>
      <c r="E499" s="51" t="n">
        <v>324.8</v>
      </c>
      <c r="F499" s="51">
        <f>IF(AB499="DOLLAR",E499*88,E499)</f>
        <v/>
      </c>
      <c r="G499" s="62">
        <f>F499*J499</f>
        <v/>
      </c>
      <c r="H499" s="23" t="inlineStr">
        <is>
          <t>A303-936A</t>
        </is>
      </c>
      <c r="I499" s="23" t="inlineStr">
        <is>
          <t>RB X-RPS11 Antibody</t>
        </is>
      </c>
      <c r="J499" s="23" t="n">
        <v>1</v>
      </c>
      <c r="K499" s="23" t="n">
        <v>1</v>
      </c>
      <c r="L499" s="23">
        <f>J499-K499</f>
        <v/>
      </c>
      <c r="M499" s="23" t="inlineStr">
        <is>
          <t>DC-77/25-26</t>
        </is>
      </c>
      <c r="N499" s="32" t="n">
        <v>45843</v>
      </c>
      <c r="O499" s="62" t="n">
        <v>0</v>
      </c>
      <c r="P499" s="23" t="inlineStr">
        <is>
          <t>ACTREC</t>
        </is>
      </c>
      <c r="Q499" s="23" t="n">
        <v>58152845796</v>
      </c>
      <c r="R499" s="23" t="inlineStr">
        <is>
          <t>Delivered</t>
        </is>
      </c>
      <c r="S499" s="63" t="n">
        <v>4</v>
      </c>
      <c r="T499" s="39" t="inlineStr">
        <is>
          <t>Dispatch To Mr. Anas Shaikh (Will be billed)</t>
        </is>
      </c>
      <c r="U499" s="23" t="inlineStr">
        <is>
          <t>bethyl</t>
        </is>
      </c>
      <c r="V499" s="23">
        <f>VLOOKUP(P499,'Customer List'!B:C,2,)</f>
        <v/>
      </c>
      <c r="W499" s="40" t="n"/>
      <c r="X499" s="32" t="n">
        <v>45845</v>
      </c>
      <c r="Y499" s="23">
        <f>IF(X499="", "", X499-N499)</f>
        <v/>
      </c>
      <c r="Z499" s="23">
        <f>IF(N499="", "", TEXT(N499, "dddd"))</f>
        <v/>
      </c>
      <c r="AA499" s="23">
        <f>IF(X499="", "", TEXT(X499, "dddd"))</f>
        <v/>
      </c>
      <c r="AB499" s="23">
        <f>VLOOKUP(U499,'Currency Sheet'!A:C,3,)</f>
        <v/>
      </c>
      <c r="AC499" s="44">
        <f>VLOOKUP(P499,'Customer List'!B:D,3,)</f>
        <v/>
      </c>
    </row>
    <row r="500">
      <c r="A500" s="23">
        <f>A499+1</f>
        <v/>
      </c>
      <c r="B500" s="23" t="inlineStr">
        <is>
          <t>D052825IN3292836G</t>
        </is>
      </c>
      <c r="C500" s="32" t="n">
        <v>45806</v>
      </c>
      <c r="D500" s="32" t="n">
        <v>45811</v>
      </c>
      <c r="E500" s="51" t="n">
        <v>4906.82</v>
      </c>
      <c r="F500" s="51">
        <f>IF(AB500="DOLLAR",E500*88,E500)</f>
        <v/>
      </c>
      <c r="G500" s="62">
        <f>F500*J500</f>
        <v/>
      </c>
      <c r="H500" s="23" t="inlineStr">
        <is>
          <t>CTM-1143308</t>
        </is>
      </c>
      <c r="I500" s="23" t="inlineStr">
        <is>
          <t>RRM2 S2 siSTABLE invivo: Custom siRNA, in vivo 10 μmol siSTABLE</t>
        </is>
      </c>
      <c r="J500" s="23" t="n">
        <v>1</v>
      </c>
      <c r="K500" s="23" t="n">
        <v>1</v>
      </c>
      <c r="L500" s="23">
        <f>J500-K500</f>
        <v/>
      </c>
      <c r="M500" s="23" t="inlineStr">
        <is>
          <t>T-370/25-26</t>
        </is>
      </c>
      <c r="N500" s="32" t="n">
        <v>45812</v>
      </c>
      <c r="O500" s="62" t="n">
        <v>1197243.44</v>
      </c>
      <c r="P500" s="23" t="inlineStr">
        <is>
          <t>SUN PHARMA</t>
        </is>
      </c>
      <c r="Q500" s="23" t="n"/>
      <c r="R500" s="23" t="n"/>
      <c r="S500" s="63" t="n"/>
      <c r="T500" s="39" t="n"/>
      <c r="U500" s="23" t="inlineStr">
        <is>
          <t>Dharmacon</t>
        </is>
      </c>
      <c r="V500" s="23">
        <f>VLOOKUP(P500,'Customer List'!B:C,2,)</f>
        <v/>
      </c>
      <c r="W500" s="40" t="n"/>
      <c r="X500" s="32">
        <f>IF(OR(R500 = "PRIYANKA MADAM", R500 = "DEEPAK", R500 = "PORTER"),N500,"")</f>
        <v/>
      </c>
      <c r="Y500" s="23">
        <f>IF(X500="", "", X500-N500)</f>
        <v/>
      </c>
      <c r="Z500" s="23">
        <f>IF(N500="", "", TEXT(N500, "dddd"))</f>
        <v/>
      </c>
      <c r="AA500" s="23">
        <f>IF(X500="", "", TEXT(X500, "dddd"))</f>
        <v/>
      </c>
      <c r="AB500" s="23">
        <f>VLOOKUP(U500,'Currency Sheet'!A:C,3,)</f>
        <v/>
      </c>
      <c r="AC500" s="44">
        <f>VLOOKUP(P500,'Customer List'!B:D,3,)</f>
        <v/>
      </c>
    </row>
    <row r="501">
      <c r="A501" s="23">
        <f>A500+1</f>
        <v/>
      </c>
      <c r="B501" s="23" t="inlineStr">
        <is>
          <t>Opening Stock</t>
        </is>
      </c>
      <c r="C501" s="32" t="n">
        <v>45808</v>
      </c>
      <c r="D501" s="32" t="n">
        <v>45808</v>
      </c>
      <c r="E501" s="51" t="n">
        <v>236.6</v>
      </c>
      <c r="F501" s="51">
        <f>IF(AB501="DOLLAR",E501*88,E501)</f>
        <v/>
      </c>
      <c r="G501" s="62">
        <f>F501*J501</f>
        <v/>
      </c>
      <c r="H501" s="23" t="inlineStr">
        <is>
          <t>T-2001-02</t>
        </is>
      </c>
      <c r="I501" s="23" t="inlineStr">
        <is>
          <t>DharmaFECT 1 Transfection Reagent 0.75ml</t>
        </is>
      </c>
      <c r="J501" s="23" t="n">
        <v>1</v>
      </c>
      <c r="K501" s="23" t="n">
        <v>1</v>
      </c>
      <c r="L501" s="23">
        <f>J501-K501</f>
        <v/>
      </c>
      <c r="M501" s="23" t="inlineStr">
        <is>
          <t>T-374/25-26</t>
        </is>
      </c>
      <c r="N501" s="32" t="n">
        <v>45813</v>
      </c>
      <c r="O501" s="62" t="n">
        <v>30504.5</v>
      </c>
      <c r="P501" s="23" t="inlineStr">
        <is>
          <t>IGIB</t>
        </is>
      </c>
      <c r="Q501" s="23" t="inlineStr">
        <is>
          <t>BY HAND</t>
        </is>
      </c>
      <c r="R501" s="23" t="inlineStr">
        <is>
          <t>PRIYANKA MADAM</t>
        </is>
      </c>
      <c r="S501" s="63" t="n">
        <v>4</v>
      </c>
      <c r="T501" s="39" t="inlineStr">
        <is>
          <t>Only One Item Sent In This Bill Rest Already Deposited (Priyanka Madam)</t>
        </is>
      </c>
      <c r="U501" s="23" t="inlineStr">
        <is>
          <t>Dharmacon</t>
        </is>
      </c>
      <c r="V501" s="23">
        <f>VLOOKUP(P501,'Customer List'!B:C,2,)</f>
        <v/>
      </c>
      <c r="W501" s="40" t="n"/>
      <c r="X501" s="32" t="n">
        <v>45813</v>
      </c>
      <c r="Y501" s="23">
        <f>IF(X501="", "", X501-N501)</f>
        <v/>
      </c>
      <c r="Z501" s="23">
        <f>IF(N501="", "", TEXT(N501, "dddd"))</f>
        <v/>
      </c>
      <c r="AA501" s="23">
        <f>IF(X501="", "", TEXT(X501, "dddd"))</f>
        <v/>
      </c>
      <c r="AB501" s="23">
        <f>VLOOKUP(U501,'Currency Sheet'!A:C,3,)</f>
        <v/>
      </c>
      <c r="AC501" s="44">
        <f>VLOOKUP(P501,'Customer List'!B:D,3,)</f>
        <v/>
      </c>
    </row>
    <row r="502">
      <c r="A502" s="23">
        <f>A501+1</f>
        <v/>
      </c>
      <c r="B502" s="23" t="inlineStr">
        <is>
          <t>0052825IN3296786G</t>
        </is>
      </c>
      <c r="C502" s="32" t="n">
        <v>45807</v>
      </c>
      <c r="D502" s="32" t="n">
        <v>45814</v>
      </c>
      <c r="E502" s="51" t="n">
        <v>105.46</v>
      </c>
      <c r="F502" s="51">
        <f>IF(AB502="DOLLAR",E502*88,E502)</f>
        <v/>
      </c>
      <c r="G502" s="62">
        <f>F502*J502</f>
        <v/>
      </c>
      <c r="H502" s="23" t="inlineStr">
        <is>
          <t>CTM-1150447</t>
        </is>
      </c>
      <c r="I502" s="23" t="inlineStr">
        <is>
          <t>Custom siRNA: Custom siRNA,</t>
        </is>
      </c>
      <c r="J502" s="23" t="n">
        <v>1</v>
      </c>
      <c r="K502" s="23" t="n">
        <v>1</v>
      </c>
      <c r="L502" s="23">
        <f>J502-K502</f>
        <v/>
      </c>
      <c r="M502" s="23" t="inlineStr">
        <is>
          <t>T-377/25-26</t>
        </is>
      </c>
      <c r="N502" s="32" t="n">
        <v>45815</v>
      </c>
      <c r="O502" s="62" t="n">
        <v>15818.25</v>
      </c>
      <c r="P502" s="23" t="inlineStr">
        <is>
          <t>IMTECH</t>
        </is>
      </c>
      <c r="Q502" s="23" t="n"/>
      <c r="R502" s="23" t="n"/>
      <c r="S502" s="63" t="n"/>
      <c r="T502" s="39" t="n"/>
      <c r="U502" s="23" t="inlineStr">
        <is>
          <t>Dharmacon</t>
        </is>
      </c>
      <c r="V502" s="23">
        <f>VLOOKUP(P502,'Customer List'!B:C,2,)</f>
        <v/>
      </c>
      <c r="W502" s="40" t="n"/>
      <c r="X502" s="32">
        <f>IF(OR(R502 = "PRIYANKA MADAM", R502 = "DEEPAK", R502 = "PORTER"),N502,"")</f>
        <v/>
      </c>
      <c r="Y502" s="23">
        <f>IF(X502="", "", X502-N502)</f>
        <v/>
      </c>
      <c r="Z502" s="23">
        <f>IF(N502="", "", TEXT(N502, "dddd"))</f>
        <v/>
      </c>
      <c r="AA502" s="23">
        <f>IF(X502="", "", TEXT(X502, "dddd"))</f>
        <v/>
      </c>
      <c r="AB502" s="23">
        <f>VLOOKUP(U502,'Currency Sheet'!A:C,3,)</f>
        <v/>
      </c>
      <c r="AC502" s="44">
        <f>VLOOKUP(P502,'Customer List'!B:D,3,)</f>
        <v/>
      </c>
    </row>
    <row r="503">
      <c r="A503" s="23">
        <f>A502+1</f>
        <v/>
      </c>
      <c r="B503" s="23" t="inlineStr">
        <is>
          <t>0052825IN3296786G</t>
        </is>
      </c>
      <c r="C503" s="32" t="n">
        <v>45807</v>
      </c>
      <c r="D503" s="32" t="n">
        <v>45814</v>
      </c>
      <c r="E503" s="51" t="n">
        <v>374</v>
      </c>
      <c r="F503" s="51">
        <f>IF(AB503="DOLLAR",E503*88,E503)</f>
        <v/>
      </c>
      <c r="G503" s="62">
        <f>F503*J503</f>
        <v/>
      </c>
      <c r="H503" s="23" t="inlineStr">
        <is>
          <t>L-009935-00-0005</t>
        </is>
      </c>
      <c r="I503" s="23" t="inlineStr">
        <is>
          <t>Standard 0.015 μmol Regular</t>
        </is>
      </c>
      <c r="J503" s="23" t="n">
        <v>1</v>
      </c>
      <c r="K503" s="23" t="n">
        <v>1</v>
      </c>
      <c r="L503" s="23">
        <f>J503-K503</f>
        <v/>
      </c>
      <c r="M503" s="23" t="inlineStr">
        <is>
          <t>T-380/25-26</t>
        </is>
      </c>
      <c r="N503" s="32" t="n">
        <v>45815</v>
      </c>
      <c r="O503" s="62" t="n">
        <v>67373.03999999999</v>
      </c>
      <c r="P503" s="23" t="inlineStr">
        <is>
          <t>IISC</t>
        </is>
      </c>
      <c r="Q503" s="23" t="n"/>
      <c r="R503" s="23" t="n"/>
      <c r="S503" s="63" t="n">
        <v>-20</v>
      </c>
      <c r="T503" s="39" t="n"/>
      <c r="U503" s="23" t="inlineStr">
        <is>
          <t>Dharmacon</t>
        </is>
      </c>
      <c r="V503" s="23">
        <f>VLOOKUP(P503,'Customer List'!B:C,2,)</f>
        <v/>
      </c>
      <c r="W503" s="40" t="n"/>
      <c r="X503" s="32">
        <f>IF(OR(R503 = "PRIYANKA MADAM", R503 = "DEEPAK", R503 = "PORTER"),N503,"")</f>
        <v/>
      </c>
      <c r="Y503" s="23">
        <f>IF(X503="", "", X503-N503)</f>
        <v/>
      </c>
      <c r="Z503" s="23">
        <f>IF(N503="", "", TEXT(N503, "dddd"))</f>
        <v/>
      </c>
      <c r="AA503" s="23">
        <f>IF(X503="", "", TEXT(X503, "dddd"))</f>
        <v/>
      </c>
      <c r="AB503" s="23">
        <f>VLOOKUP(U503,'Currency Sheet'!A:C,3,)</f>
        <v/>
      </c>
      <c r="AC503" s="44">
        <f>VLOOKUP(P503,'Customer List'!B:D,3,)</f>
        <v/>
      </c>
    </row>
    <row r="504">
      <c r="A504" s="23">
        <f>A503+1</f>
        <v/>
      </c>
      <c r="B504" s="23" t="inlineStr">
        <is>
          <t>0052825IN3296786G</t>
        </is>
      </c>
      <c r="C504" s="32" t="n">
        <v>45807</v>
      </c>
      <c r="D504" s="32" t="n">
        <v>45814</v>
      </c>
      <c r="E504" s="51" t="n">
        <v>374</v>
      </c>
      <c r="F504" s="51">
        <f>IF(AB504="DOLLAR",E504*88,E504)</f>
        <v/>
      </c>
      <c r="G504" s="62">
        <f>F504*J504</f>
        <v/>
      </c>
      <c r="H504" s="23" t="inlineStr">
        <is>
          <t>L-008786-00-0005</t>
        </is>
      </c>
      <c r="I504" s="23" t="inlineStr">
        <is>
          <t>TARGETplus Human KIFC2
(90990) siRNA - SMARTpool, 5
nmol</t>
        </is>
      </c>
      <c r="J504" s="23" t="n">
        <v>1</v>
      </c>
      <c r="K504" s="23" t="n">
        <v>1</v>
      </c>
      <c r="L504" s="23">
        <f>J504-K504</f>
        <v/>
      </c>
      <c r="M504" s="23" t="inlineStr">
        <is>
          <t>T-381/25-26</t>
        </is>
      </c>
      <c r="N504" s="32" t="n">
        <v>45815</v>
      </c>
      <c r="O504" s="62" t="n">
        <v>41562.96</v>
      </c>
      <c r="P504" s="23" t="inlineStr">
        <is>
          <t>IISC</t>
        </is>
      </c>
      <c r="Q504" s="23" t="n"/>
      <c r="R504" s="23" t="n"/>
      <c r="S504" s="63" t="n">
        <v>-20</v>
      </c>
      <c r="T504" s="39" t="n"/>
      <c r="U504" s="23" t="inlineStr">
        <is>
          <t>Dharmacon</t>
        </is>
      </c>
      <c r="V504" s="23">
        <f>VLOOKUP(P504,'Customer List'!B:C,2,)</f>
        <v/>
      </c>
      <c r="W504" s="40" t="n"/>
      <c r="X504" s="32">
        <f>IF(OR(R504 = "PRIYANKA MADAM", R504 = "DEEPAK", R504 = "PORTER"),N504,"")</f>
        <v/>
      </c>
      <c r="Y504" s="23">
        <f>IF(X504="", "", X504-N504)</f>
        <v/>
      </c>
      <c r="Z504" s="23">
        <f>IF(N504="", "", TEXT(N504, "dddd"))</f>
        <v/>
      </c>
      <c r="AA504" s="23">
        <f>IF(X504="", "", TEXT(X504, "dddd"))</f>
        <v/>
      </c>
      <c r="AB504" s="23">
        <f>VLOOKUP(U504,'Currency Sheet'!A:C,3,)</f>
        <v/>
      </c>
      <c r="AC504" s="44">
        <f>VLOOKUP(P504,'Customer List'!B:D,3,)</f>
        <v/>
      </c>
    </row>
    <row r="505">
      <c r="A505" s="23">
        <f>A504+1</f>
        <v/>
      </c>
      <c r="B505" s="23" t="inlineStr">
        <is>
          <t>0052825IN3296786G</t>
        </is>
      </c>
      <c r="C505" s="32" t="n">
        <v>45807</v>
      </c>
      <c r="D505" s="32" t="n">
        <v>45814</v>
      </c>
      <c r="E505" s="51" t="n">
        <v>188</v>
      </c>
      <c r="F505" s="51">
        <f>IF(AB505="DOLLAR",E505*88,E505)</f>
        <v/>
      </c>
      <c r="G505" s="62">
        <f>F505*J505</f>
        <v/>
      </c>
      <c r="H505" s="23" t="inlineStr">
        <is>
          <t>D-001810-10-05</t>
        </is>
      </c>
      <c r="I505" s="23" t="inlineStr">
        <is>
          <t>TARGETplus Non-targeting Pool</t>
        </is>
      </c>
      <c r="J505" s="23" t="n">
        <v>1</v>
      </c>
      <c r="K505" s="23" t="n">
        <v>1</v>
      </c>
      <c r="L505" s="23">
        <f>J505-K505</f>
        <v/>
      </c>
      <c r="M505" s="23" t="inlineStr">
        <is>
          <t>T-383/25-26</t>
        </is>
      </c>
      <c r="N505" s="32" t="n">
        <v>45815</v>
      </c>
      <c r="O505" s="62" t="n">
        <v>23730</v>
      </c>
      <c r="P505" s="23" t="inlineStr">
        <is>
          <t>RG SONS</t>
        </is>
      </c>
      <c r="Q505" s="23" t="n"/>
      <c r="R505" s="23" t="n"/>
      <c r="S505" s="63" t="n">
        <v>-20</v>
      </c>
      <c r="T505" s="39" t="n"/>
      <c r="U505" s="23" t="inlineStr">
        <is>
          <t>Dharmacon</t>
        </is>
      </c>
      <c r="V505" s="23">
        <f>VLOOKUP(P505,'Customer List'!B:C,2,)</f>
        <v/>
      </c>
      <c r="W505" s="40" t="n"/>
      <c r="X505" s="32">
        <f>IF(OR(R505 = "PRIYANKA MADAM", R505 = "DEEPAK", R505 = "PORTER"),N505,"")</f>
        <v/>
      </c>
      <c r="Y505" s="23">
        <f>IF(X505="", "", X505-N505)</f>
        <v/>
      </c>
      <c r="Z505" s="23">
        <f>IF(N505="", "", TEXT(N505, "dddd"))</f>
        <v/>
      </c>
      <c r="AA505" s="23">
        <f>IF(X505="", "", TEXT(X505, "dddd"))</f>
        <v/>
      </c>
      <c r="AB505" s="23">
        <f>VLOOKUP(U505,'Currency Sheet'!A:C,3,)</f>
        <v/>
      </c>
      <c r="AC505" s="44">
        <f>VLOOKUP(P505,'Customer List'!B:D,3,)</f>
        <v/>
      </c>
    </row>
    <row r="506">
      <c r="A506" s="23">
        <f>A505+1</f>
        <v/>
      </c>
      <c r="B506" s="23" t="inlineStr">
        <is>
          <t>0052825IN3296786G</t>
        </is>
      </c>
      <c r="C506" s="32" t="n">
        <v>45807</v>
      </c>
      <c r="D506" s="32" t="n">
        <v>45814</v>
      </c>
      <c r="E506" s="51" t="n">
        <v>374</v>
      </c>
      <c r="F506" s="51">
        <f>IF(AB506="DOLLAR",E506*88,E506)</f>
        <v/>
      </c>
      <c r="G506" s="62">
        <f>F506*J506</f>
        <v/>
      </c>
      <c r="H506" s="23" t="inlineStr">
        <is>
          <t>L-046846-01-0005</t>
        </is>
      </c>
      <c r="I506" s="23" t="inlineStr">
        <is>
          <t>TARGETplus Mouse Tnfsf12 (21944) siRNA - SMARTpool</t>
        </is>
      </c>
      <c r="J506" s="23" t="n">
        <v>1</v>
      </c>
      <c r="K506" s="23" t="n">
        <v>1</v>
      </c>
      <c r="L506" s="23">
        <f>J506-K506</f>
        <v/>
      </c>
      <c r="M506" s="23" t="inlineStr">
        <is>
          <t>T-383/25-26</t>
        </is>
      </c>
      <c r="N506" s="32" t="n">
        <v>45815</v>
      </c>
      <c r="O506" s="62" t="n">
        <v>56070</v>
      </c>
      <c r="P506" s="23" t="inlineStr">
        <is>
          <t>RG SONS</t>
        </is>
      </c>
      <c r="Q506" s="23" t="n"/>
      <c r="R506" s="23" t="n"/>
      <c r="S506" s="63" t="n">
        <v>-20</v>
      </c>
      <c r="T506" s="39" t="n"/>
      <c r="U506" s="23" t="inlineStr">
        <is>
          <t>Dharmacon</t>
        </is>
      </c>
      <c r="V506" s="23">
        <f>VLOOKUP(P506,'Customer List'!B:C,2,)</f>
        <v/>
      </c>
      <c r="W506" s="40" t="n"/>
      <c r="X506" s="32">
        <f>IF(OR(R506 = "PRIYANKA MADAM", R506 = "DEEPAK", R506 = "PORTER"),N506,"")</f>
        <v/>
      </c>
      <c r="Y506" s="23">
        <f>IF(X506="", "", X506-N506)</f>
        <v/>
      </c>
      <c r="Z506" s="23">
        <f>IF(N506="", "", TEXT(N506, "dddd"))</f>
        <v/>
      </c>
      <c r="AA506" s="23">
        <f>IF(X506="", "", TEXT(X506, "dddd"))</f>
        <v/>
      </c>
      <c r="AB506" s="23">
        <f>VLOOKUP(U506,'Currency Sheet'!A:C,3,)</f>
        <v/>
      </c>
      <c r="AC506" s="44">
        <f>VLOOKUP(P506,'Customer List'!B:D,3,)</f>
        <v/>
      </c>
    </row>
    <row r="507">
      <c r="A507" s="23">
        <f>A506+1</f>
        <v/>
      </c>
      <c r="B507" s="23" t="inlineStr">
        <is>
          <t>0052825IN3296786G</t>
        </is>
      </c>
      <c r="C507" s="32" t="n">
        <v>45807</v>
      </c>
      <c r="D507" s="32" t="n">
        <v>45814</v>
      </c>
      <c r="E507" s="51" t="n">
        <v>441</v>
      </c>
      <c r="F507" s="51">
        <f>IF(AB507="DOLLAR",E507*88,E507)</f>
        <v/>
      </c>
      <c r="G507" s="62">
        <f>F507*J507</f>
        <v/>
      </c>
      <c r="H507" s="23" t="inlineStr">
        <is>
          <t>D-001810-10-20</t>
        </is>
      </c>
      <c r="I507" s="23" t="inlineStr">
        <is>
          <t>TARGETplus Non-targeting Pool</t>
        </is>
      </c>
      <c r="J507" s="23" t="n">
        <v>1</v>
      </c>
      <c r="K507" s="23" t="n">
        <v>1</v>
      </c>
      <c r="L507" s="23">
        <f>J507-K507</f>
        <v/>
      </c>
      <c r="M507" s="23" t="inlineStr">
        <is>
          <t>T-0032/25-26</t>
        </is>
      </c>
      <c r="N507" s="32" t="n">
        <v>45819</v>
      </c>
      <c r="O507" s="62" t="n">
        <v>64260</v>
      </c>
      <c r="P507" s="23" t="inlineStr">
        <is>
          <t>Syngene</t>
        </is>
      </c>
      <c r="Q507" s="23" t="n"/>
      <c r="R507" s="23" t="n"/>
      <c r="S507" s="63" t="n">
        <v>-20</v>
      </c>
      <c r="T507" s="39" t="n"/>
      <c r="U507" s="23" t="inlineStr">
        <is>
          <t>Dharmacon</t>
        </is>
      </c>
      <c r="V507" s="23">
        <f>VLOOKUP(P507,'Customer List'!B:C,2,)</f>
        <v/>
      </c>
      <c r="W507" s="40" t="n"/>
      <c r="X507" s="32">
        <f>IF(OR(R507 = "PRIYANKA MADAM", R507 = "DEEPAK", R507 = "PORTER"),N507,"")</f>
        <v/>
      </c>
      <c r="Y507" s="23">
        <f>IF(X507="", "", X507-N507)</f>
        <v/>
      </c>
      <c r="Z507" s="23">
        <f>IF(N507="", "", TEXT(N507, "dddd"))</f>
        <v/>
      </c>
      <c r="AA507" s="23">
        <f>IF(X507="", "", TEXT(X507, "dddd"))</f>
        <v/>
      </c>
      <c r="AB507" s="23">
        <f>VLOOKUP(U507,'Currency Sheet'!A:C,3,)</f>
        <v/>
      </c>
      <c r="AC507" s="44">
        <f>VLOOKUP(P507,'Customer List'!B:D,3,)</f>
        <v/>
      </c>
    </row>
    <row r="508">
      <c r="A508" s="23">
        <f>A507+1</f>
        <v/>
      </c>
      <c r="B508" s="23" t="inlineStr">
        <is>
          <t>0052825IN3296786G</t>
        </is>
      </c>
      <c r="C508" s="32" t="n">
        <v>45807</v>
      </c>
      <c r="D508" s="32" t="n">
        <v>45814</v>
      </c>
      <c r="E508" s="51" t="n">
        <v>587</v>
      </c>
      <c r="F508" s="51">
        <f>IF(AB508="DOLLAR",E508*88,E508)</f>
        <v/>
      </c>
      <c r="G508" s="62">
        <f>F508*J508</f>
        <v/>
      </c>
      <c r="H508" s="23" t="inlineStr">
        <is>
          <t>L-006068-00-0010</t>
        </is>
      </c>
      <c r="I508" s="23" t="inlineStr">
        <is>
          <t>TARGETplus Human USP19
(10869) siRNA - SMARTpool, 10
nmol</t>
        </is>
      </c>
      <c r="J508" s="23" t="n">
        <v>1</v>
      </c>
      <c r="K508" s="23" t="n">
        <v>1</v>
      </c>
      <c r="L508" s="23">
        <f>J508-K508</f>
        <v/>
      </c>
      <c r="M508" s="23" t="inlineStr">
        <is>
          <t>T-0032/25-26</t>
        </is>
      </c>
      <c r="N508" s="32" t="n">
        <v>45819</v>
      </c>
      <c r="O508" s="62" t="n">
        <v>85578</v>
      </c>
      <c r="P508" s="23" t="inlineStr">
        <is>
          <t>Syngene</t>
        </is>
      </c>
      <c r="Q508" s="23" t="n"/>
      <c r="R508" s="23" t="n"/>
      <c r="S508" s="63" t="n">
        <v>-20</v>
      </c>
      <c r="T508" s="39" t="n"/>
      <c r="U508" s="23" t="inlineStr">
        <is>
          <t>Dharmacon</t>
        </is>
      </c>
      <c r="V508" s="23">
        <f>VLOOKUP(P508,'Customer List'!B:C,2,)</f>
        <v/>
      </c>
      <c r="W508" s="40" t="n"/>
      <c r="X508" s="32">
        <f>IF(OR(R508 = "PRIYANKA MADAM", R508 = "DEEPAK", R508 = "PORTER"),N508,"")</f>
        <v/>
      </c>
      <c r="Y508" s="23">
        <f>IF(X508="", "", X508-N508)</f>
        <v/>
      </c>
      <c r="Z508" s="23">
        <f>IF(N508="", "", TEXT(N508, "dddd"))</f>
        <v/>
      </c>
      <c r="AA508" s="23">
        <f>IF(X508="", "", TEXT(X508, "dddd"))</f>
        <v/>
      </c>
      <c r="AB508" s="23">
        <f>VLOOKUP(U508,'Currency Sheet'!A:C,3,)</f>
        <v/>
      </c>
      <c r="AC508" s="44">
        <f>VLOOKUP(P508,'Customer List'!B:D,3,)</f>
        <v/>
      </c>
    </row>
    <row r="509">
      <c r="A509" s="23">
        <f>A508+1</f>
        <v/>
      </c>
      <c r="B509" s="23" t="inlineStr">
        <is>
          <t>0052825IN3296786G</t>
        </is>
      </c>
      <c r="C509" s="32" t="n">
        <v>45807</v>
      </c>
      <c r="D509" s="32" t="n">
        <v>45814</v>
      </c>
      <c r="E509" s="51" t="n">
        <v>88</v>
      </c>
      <c r="F509" s="51">
        <f>IF(AB509="DOLLAR",E509*88,E509)</f>
        <v/>
      </c>
      <c r="G509" s="62">
        <f>F509*J509</f>
        <v/>
      </c>
      <c r="H509" s="23" t="inlineStr">
        <is>
          <t>MHS6278-202807649</t>
        </is>
      </c>
      <c r="I509" s="23" t="inlineStr">
        <is>
          <t>MGC Human AGFG1 Sequence-_x000D_
Verified cDNA, glycerol stock</t>
        </is>
      </c>
      <c r="J509" s="23" t="n">
        <v>1</v>
      </c>
      <c r="K509" s="23" t="n">
        <v>1</v>
      </c>
      <c r="L509" s="23">
        <f>J509-K509</f>
        <v/>
      </c>
      <c r="M509" s="23" t="inlineStr">
        <is>
          <t>T-382/25-26</t>
        </is>
      </c>
      <c r="N509" s="32" t="n">
        <v>45815</v>
      </c>
      <c r="O509" s="62" t="n">
        <v>11126.24</v>
      </c>
      <c r="P509" s="23" t="inlineStr">
        <is>
          <t>NCCS</t>
        </is>
      </c>
      <c r="Q509" s="23" t="n"/>
      <c r="R509" s="23" t="n"/>
      <c r="S509" s="63" t="n"/>
      <c r="T509" s="39" t="n"/>
      <c r="U509" s="23" t="inlineStr">
        <is>
          <t>Dharmacon</t>
        </is>
      </c>
      <c r="V509" s="23">
        <f>VLOOKUP(P509,'Customer List'!B:C,2,)</f>
        <v/>
      </c>
      <c r="W509" s="40" t="n"/>
      <c r="X509" s="32">
        <f>IF(OR(R509 = "PRIYANKA MADAM", R509 = "DEEPAK", R509 = "PORTER"),N509,"")</f>
        <v/>
      </c>
      <c r="Y509" s="23">
        <f>IF(X509="", "", X509-N509)</f>
        <v/>
      </c>
      <c r="Z509" s="23">
        <f>IF(N509="", "", TEXT(N509, "dddd"))</f>
        <v/>
      </c>
      <c r="AA509" s="23">
        <f>IF(X509="", "", TEXT(X509, "dddd"))</f>
        <v/>
      </c>
      <c r="AB509" s="23">
        <f>VLOOKUP(U509,'Currency Sheet'!A:C,3,)</f>
        <v/>
      </c>
      <c r="AC509" s="44">
        <f>VLOOKUP(P509,'Customer List'!B:D,3,)</f>
        <v/>
      </c>
    </row>
    <row r="510">
      <c r="A510" s="23">
        <f>A509+1</f>
        <v/>
      </c>
      <c r="B510" s="23" t="inlineStr">
        <is>
          <t>0052825IN3296786G</t>
        </is>
      </c>
      <c r="C510" s="32" t="n">
        <v>45807</v>
      </c>
      <c r="D510" s="32" t="n">
        <v>45814</v>
      </c>
      <c r="E510" s="51" t="n">
        <v>88</v>
      </c>
      <c r="F510" s="51">
        <f>IF(AB510="DOLLAR",E510*88,E510)</f>
        <v/>
      </c>
      <c r="G510" s="62">
        <f>F510*J510</f>
        <v/>
      </c>
      <c r="H510" s="23" t="inlineStr">
        <is>
          <t>MHS6278-202832260</t>
        </is>
      </c>
      <c r="I510" s="23" t="inlineStr">
        <is>
          <t>RRM2 S2 siSTABLE invivo:_x000D_
Custom siRNA, in vivo 10 μmol_x000D_
siSTABLE</t>
        </is>
      </c>
      <c r="J510" s="23" t="n">
        <v>1</v>
      </c>
      <c r="K510" s="23" t="n">
        <v>1</v>
      </c>
      <c r="L510" s="23">
        <f>J510-K510</f>
        <v/>
      </c>
      <c r="M510" s="23" t="inlineStr">
        <is>
          <t>T-382/25-26</t>
        </is>
      </c>
      <c r="N510" s="32" t="n">
        <v>45815</v>
      </c>
      <c r="O510" s="62" t="n">
        <v>11126.24</v>
      </c>
      <c r="P510" s="23" t="inlineStr">
        <is>
          <t>NCCS</t>
        </is>
      </c>
      <c r="Q510" s="23" t="n"/>
      <c r="R510" s="23" t="n"/>
      <c r="S510" s="63" t="n"/>
      <c r="T510" s="39" t="n"/>
      <c r="U510" s="23" t="inlineStr">
        <is>
          <t>Dharmacon</t>
        </is>
      </c>
      <c r="V510" s="23">
        <f>VLOOKUP(P510,'Customer List'!B:C,2,)</f>
        <v/>
      </c>
      <c r="W510" s="40" t="n"/>
      <c r="X510" s="32">
        <f>IF(OR(R510 = "PRIYANKA MADAM", R510 = "DEEPAK", R510 = "PORTER"),N510,"")</f>
        <v/>
      </c>
      <c r="Y510" s="23">
        <f>IF(X510="", "", X510-N510)</f>
        <v/>
      </c>
      <c r="Z510" s="23">
        <f>IF(N510="", "", TEXT(N510, "dddd"))</f>
        <v/>
      </c>
      <c r="AA510" s="23">
        <f>IF(X510="", "", TEXT(X510, "dddd"))</f>
        <v/>
      </c>
      <c r="AB510" s="23">
        <f>VLOOKUP(U510,'Currency Sheet'!A:C,3,)</f>
        <v/>
      </c>
      <c r="AC510" s="44">
        <f>VLOOKUP(P510,'Customer List'!B:D,3,)</f>
        <v/>
      </c>
    </row>
    <row r="511">
      <c r="A511" s="23">
        <f>A510+1</f>
        <v/>
      </c>
      <c r="B511" s="23" t="inlineStr">
        <is>
          <t>0052825IN3296786G</t>
        </is>
      </c>
      <c r="C511" s="32" t="n">
        <v>45807</v>
      </c>
      <c r="D511" s="32" t="n">
        <v>45814</v>
      </c>
      <c r="E511" s="51" t="n">
        <v>81</v>
      </c>
      <c r="F511" s="51">
        <f>IF(AB511="DOLLAR",E511*88,E511)</f>
        <v/>
      </c>
      <c r="G511" s="62">
        <f>F511*J511</f>
        <v/>
      </c>
      <c r="H511" s="23" t="inlineStr">
        <is>
          <t>T-2001-01</t>
        </is>
      </c>
      <c r="I511" s="23" t="inlineStr">
        <is>
          <t>Dharmafact 1 Transfection Regeant 0.2ml</t>
        </is>
      </c>
      <c r="J511" s="23" t="n">
        <v>1</v>
      </c>
      <c r="K511" s="23" t="n">
        <v>1</v>
      </c>
      <c r="L511" s="23">
        <f>J511-K511</f>
        <v/>
      </c>
      <c r="M511" s="23" t="inlineStr">
        <is>
          <t>T-383/25-26</t>
        </is>
      </c>
      <c r="N511" s="32" t="n">
        <v>45815</v>
      </c>
      <c r="O511" s="62" t="n">
        <v>12180</v>
      </c>
      <c r="P511" s="23" t="inlineStr">
        <is>
          <t>RG SONS</t>
        </is>
      </c>
      <c r="Q511" s="23" t="n"/>
      <c r="R511" s="23" t="n"/>
      <c r="S511" s="63" t="n">
        <v>4</v>
      </c>
      <c r="T511" s="39" t="n"/>
      <c r="U511" s="23" t="inlineStr">
        <is>
          <t>Dharmacon</t>
        </is>
      </c>
      <c r="V511" s="23">
        <f>VLOOKUP(P511,'Customer List'!B:C,2,)</f>
        <v/>
      </c>
      <c r="W511" s="40" t="n"/>
      <c r="X511" s="32">
        <f>IF(OR(R511 = "PRIYANKA MADAM", R511 = "DEEPAK", R511 = "PORTER"),N511,"")</f>
        <v/>
      </c>
      <c r="Y511" s="23">
        <f>IF(X511="", "", X511-N511)</f>
        <v/>
      </c>
      <c r="Z511" s="23">
        <f>IF(N511="", "", TEXT(N511, "dddd"))</f>
        <v/>
      </c>
      <c r="AA511" s="23">
        <f>IF(X511="", "", TEXT(X511, "dddd"))</f>
        <v/>
      </c>
      <c r="AB511" s="23">
        <f>VLOOKUP(U511,'Currency Sheet'!A:C,3,)</f>
        <v/>
      </c>
      <c r="AC511" s="44">
        <f>VLOOKUP(P511,'Customer List'!B:D,3,)</f>
        <v/>
      </c>
    </row>
    <row r="512">
      <c r="A512" s="23">
        <f>A511+1</f>
        <v/>
      </c>
      <c r="B512" s="23" t="inlineStr">
        <is>
          <t>0052825IN3296786G</t>
        </is>
      </c>
      <c r="C512" s="32" t="n">
        <v>45807</v>
      </c>
      <c r="D512" s="32" t="n">
        <v>45814</v>
      </c>
      <c r="E512" s="51" t="n">
        <v>81</v>
      </c>
      <c r="F512" s="51">
        <f>IF(AB512="DOLLAR",E512*88,E512)</f>
        <v/>
      </c>
      <c r="G512" s="62">
        <f>F512*J512</f>
        <v/>
      </c>
      <c r="H512" s="23" t="inlineStr">
        <is>
          <t>T-2004-01</t>
        </is>
      </c>
      <c r="I512" s="23" t="inlineStr">
        <is>
          <t>Dharmafact 4 Transfection Regeant 0.2ml</t>
        </is>
      </c>
      <c r="J512" s="23" t="n">
        <v>1</v>
      </c>
      <c r="K512" s="23" t="n">
        <v>1</v>
      </c>
      <c r="L512" s="23">
        <f>J512-K512</f>
        <v/>
      </c>
      <c r="M512" s="23" t="inlineStr">
        <is>
          <t>T-488/25-26</t>
        </is>
      </c>
      <c r="N512" s="32" t="n">
        <v>45828</v>
      </c>
      <c r="O512" s="62" t="n">
        <v>11310</v>
      </c>
      <c r="P512" s="23" t="inlineStr">
        <is>
          <t>BIOLOGIST</t>
        </is>
      </c>
      <c r="Q512" s="23" t="inlineStr">
        <is>
          <t>BY HAND</t>
        </is>
      </c>
      <c r="R512" s="23" t="inlineStr">
        <is>
          <t>PRIYANKA MADAM</t>
        </is>
      </c>
      <c r="S512" s="63" t="n">
        <v>4</v>
      </c>
      <c r="T512" s="39" t="n"/>
      <c r="U512" s="23" t="inlineStr">
        <is>
          <t>Dharmacon</t>
        </is>
      </c>
      <c r="V512" s="23">
        <f>VLOOKUP(P512,'Customer List'!B:C,2,)</f>
        <v/>
      </c>
      <c r="W512" s="40" t="n"/>
      <c r="X512" s="32" t="n">
        <v>45828</v>
      </c>
      <c r="Y512" s="23">
        <f>IF(X512="", "", X512-N512)</f>
        <v/>
      </c>
      <c r="Z512" s="23">
        <f>IF(N512="", "", TEXT(N512, "dddd"))</f>
        <v/>
      </c>
      <c r="AA512" s="23">
        <f>IF(X512="", "", TEXT(X512, "dddd"))</f>
        <v/>
      </c>
      <c r="AB512" s="23">
        <f>VLOOKUP(U512,'Currency Sheet'!A:C,3,)</f>
        <v/>
      </c>
      <c r="AC512" s="44">
        <f>VLOOKUP(P512,'Customer List'!B:D,3,)</f>
        <v/>
      </c>
    </row>
    <row r="513">
      <c r="A513" s="23">
        <f>A512+1</f>
        <v/>
      </c>
      <c r="B513" s="23" t="inlineStr">
        <is>
          <t>Opening Stock</t>
        </is>
      </c>
      <c r="C513" s="32" t="n">
        <v>45808</v>
      </c>
      <c r="D513" s="32" t="n">
        <v>45808</v>
      </c>
      <c r="E513" s="51" t="n">
        <v>69</v>
      </c>
      <c r="F513" s="51">
        <f>IF(AB513="DOLLAR",E513*88,E513)</f>
        <v/>
      </c>
      <c r="G513" s="62">
        <f>F513*J513</f>
        <v/>
      </c>
      <c r="H513" s="23" t="inlineStr">
        <is>
          <t>B-002000-UB-100</t>
        </is>
      </c>
      <c r="I513" s="23" t="inlineStr">
        <is>
          <t>5X siRNA Buffer, 100 ml</t>
        </is>
      </c>
      <c r="J513" s="23" t="n">
        <v>1</v>
      </c>
      <c r="K513" s="23" t="n">
        <v>1</v>
      </c>
      <c r="L513" s="23">
        <f>J513-K513</f>
        <v/>
      </c>
      <c r="M513" s="23" t="inlineStr">
        <is>
          <t>T-378/25-26</t>
        </is>
      </c>
      <c r="N513" s="32" t="n">
        <v>45815</v>
      </c>
      <c r="O513" s="62" t="n">
        <v>11137.5</v>
      </c>
      <c r="P513" s="23" t="inlineStr">
        <is>
          <t>Excell Biosolution</t>
        </is>
      </c>
      <c r="Q513" s="23" t="n"/>
      <c r="R513" s="23" t="n"/>
      <c r="S513" s="63" t="n">
        <v>4</v>
      </c>
      <c r="T513" s="39" t="n"/>
      <c r="U513" s="23" t="inlineStr">
        <is>
          <t>Dharmacon</t>
        </is>
      </c>
      <c r="V513" s="23">
        <f>VLOOKUP(P513,'Customer List'!B:C,2,)</f>
        <v/>
      </c>
      <c r="W513" s="40" t="n"/>
      <c r="X513" s="32">
        <f>IF(OR(R513 = "PRIYANKA MADAM", R513 = "DEEPAK", R513 = "PORTER"),N513,"")</f>
        <v/>
      </c>
      <c r="Y513" s="23">
        <f>IF(X513="", "", X513-N513)</f>
        <v/>
      </c>
      <c r="Z513" s="23">
        <f>IF(N513="", "", TEXT(N513, "dddd"))</f>
        <v/>
      </c>
      <c r="AA513" s="23">
        <f>IF(X513="", "", TEXT(X513, "dddd"))</f>
        <v/>
      </c>
      <c r="AB513" s="23">
        <f>VLOOKUP(U513,'Currency Sheet'!A:C,3,)</f>
        <v/>
      </c>
      <c r="AC513" s="44">
        <f>VLOOKUP(P513,'Customer List'!B:D,3,)</f>
        <v/>
      </c>
    </row>
    <row r="514">
      <c r="A514" s="23">
        <f>A513+1</f>
        <v/>
      </c>
      <c r="B514" s="23" t="inlineStr">
        <is>
          <t>Opening Stock</t>
        </is>
      </c>
      <c r="C514" s="32" t="n">
        <v>45808</v>
      </c>
      <c r="D514" s="32" t="n">
        <v>45808</v>
      </c>
      <c r="E514" s="51" t="n">
        <v>259</v>
      </c>
      <c r="F514" s="51">
        <f>IF(AB514="DOLLAR",E514*88,E514)</f>
        <v/>
      </c>
      <c r="G514" s="62">
        <f>F514*J514</f>
        <v/>
      </c>
      <c r="H514" s="23" t="inlineStr">
        <is>
          <t>J-004924-06-0010</t>
        </is>
      </c>
      <c r="I514" s="23" t="inlineStr">
        <is>
          <t>ON-TARGETplus Human ACVR1 siRNA</t>
        </is>
      </c>
      <c r="J514" s="23" t="n">
        <v>1</v>
      </c>
      <c r="K514" s="23" t="n"/>
      <c r="L514" s="23">
        <f>J514-K514</f>
        <v/>
      </c>
      <c r="M514" s="23" t="n"/>
      <c r="N514" s="32" t="n"/>
      <c r="O514" s="62" t="n"/>
      <c r="P514" s="23" t="inlineStr">
        <is>
          <t>stock</t>
        </is>
      </c>
      <c r="Q514" s="23" t="n"/>
      <c r="R514" s="23" t="n"/>
      <c r="S514" s="63" t="n">
        <v>-20</v>
      </c>
      <c r="T514" s="39" t="inlineStr">
        <is>
          <t>Extra Item Purchased (Informed by Dharmendra Sir)</t>
        </is>
      </c>
      <c r="U514" s="23" t="inlineStr">
        <is>
          <t>Dharmacon</t>
        </is>
      </c>
      <c r="V514" s="23">
        <f>VLOOKUP(P514,'Customer List'!B:C,2,)</f>
        <v/>
      </c>
      <c r="W514" s="40" t="inlineStr">
        <is>
          <t>Stock</t>
        </is>
      </c>
      <c r="X514" s="32">
        <f>IF(OR(R514 = "PRIYANKA MADAM", R514 = "DEEPAK", R514 = "PORTER"),N514,"")</f>
        <v/>
      </c>
      <c r="Y514" s="23">
        <f>IF(X514="", "", X514-N514)</f>
        <v/>
      </c>
      <c r="Z514" s="23">
        <f>IF(N514="", "", TEXT(N514, "dddd"))</f>
        <v/>
      </c>
      <c r="AA514" s="23">
        <f>IF(X514="", "", TEXT(X514, "dddd"))</f>
        <v/>
      </c>
      <c r="AB514" s="23">
        <f>VLOOKUP(U514,'Currency Sheet'!A:C,3,)</f>
        <v/>
      </c>
      <c r="AC514" s="44">
        <f>VLOOKUP(P514,'Customer List'!B:D,3,)</f>
        <v/>
      </c>
    </row>
    <row r="515">
      <c r="A515" s="23">
        <f>A514+1</f>
        <v/>
      </c>
      <c r="B515" s="23" t="inlineStr">
        <is>
          <t>Opening Stock</t>
        </is>
      </c>
      <c r="C515" s="32" t="n">
        <v>45808</v>
      </c>
      <c r="D515" s="32" t="n">
        <v>45808</v>
      </c>
      <c r="E515" s="51" t="n">
        <v>69</v>
      </c>
      <c r="F515" s="51">
        <f>IF(AB515="DOLLAR",E515*88,E515)</f>
        <v/>
      </c>
      <c r="G515" s="62">
        <f>F515*J515</f>
        <v/>
      </c>
      <c r="H515" s="23" t="inlineStr">
        <is>
          <t>B-002000-UB-100</t>
        </is>
      </c>
      <c r="I515" s="23" t="inlineStr">
        <is>
          <t>5X siRNA Buffer, 100 ml</t>
        </is>
      </c>
      <c r="J515" s="23" t="n">
        <v>1</v>
      </c>
      <c r="K515" s="23" t="n">
        <v>1</v>
      </c>
      <c r="L515" s="23">
        <f>J515-K515</f>
        <v/>
      </c>
      <c r="M515" s="23" t="inlineStr">
        <is>
          <t>DC-71/25-26</t>
        </is>
      </c>
      <c r="N515" s="32" t="n">
        <v>45835</v>
      </c>
      <c r="O515" s="62" t="n">
        <v>0</v>
      </c>
      <c r="P515" s="23" t="inlineStr">
        <is>
          <t>ILBS</t>
        </is>
      </c>
      <c r="Q515" s="23" t="inlineStr">
        <is>
          <t>BY HAND</t>
        </is>
      </c>
      <c r="R515" s="23" t="inlineStr">
        <is>
          <t>PRIYANKA MADAM</t>
        </is>
      </c>
      <c r="S515" s="63" t="n">
        <v>4</v>
      </c>
      <c r="T515" s="39" t="inlineStr">
        <is>
          <t xml:space="preserve">SAMPLE </t>
        </is>
      </c>
      <c r="U515" s="23" t="inlineStr">
        <is>
          <t>Dharmacon</t>
        </is>
      </c>
      <c r="V515" s="23">
        <f>VLOOKUP(P515,'Customer List'!B:C,2,)</f>
        <v/>
      </c>
      <c r="W515" s="40" t="n"/>
      <c r="X515" s="32" t="n">
        <v>45835</v>
      </c>
      <c r="Y515" s="23">
        <f>IF(X515="", "", X515-N515)</f>
        <v/>
      </c>
      <c r="Z515" s="23">
        <f>IF(N515="", "", TEXT(N515, "dddd"))</f>
        <v/>
      </c>
      <c r="AA515" s="23">
        <f>IF(X515="", "", TEXT(X515, "dddd"))</f>
        <v/>
      </c>
      <c r="AB515" s="23">
        <f>VLOOKUP(U515,'Currency Sheet'!A:C,3,)</f>
        <v/>
      </c>
      <c r="AC515" s="44">
        <f>VLOOKUP(P515,'Customer List'!B:D,3,)</f>
        <v/>
      </c>
    </row>
    <row r="516">
      <c r="A516" s="23">
        <f>A515+1</f>
        <v/>
      </c>
      <c r="B516" s="23" t="inlineStr">
        <is>
          <t>Opening Stock</t>
        </is>
      </c>
      <c r="C516" s="32" t="n">
        <v>45808</v>
      </c>
      <c r="D516" s="32" t="n">
        <v>45808</v>
      </c>
      <c r="E516" s="51" t="n">
        <v>22.4</v>
      </c>
      <c r="F516" s="51">
        <f>IF(AB516="DOLLAR",E516*88,E516)</f>
        <v/>
      </c>
      <c r="G516" s="62">
        <f>F516*J516</f>
        <v/>
      </c>
      <c r="H516" s="23" t="inlineStr">
        <is>
          <t>B-003000-WB-100</t>
        </is>
      </c>
      <c r="I516" s="23" t="inlineStr">
        <is>
          <t>Molecular Grade RNase-free water, 100 mL</t>
        </is>
      </c>
      <c r="J516" s="23" t="n">
        <v>1</v>
      </c>
      <c r="K516" s="23" t="n">
        <v>0</v>
      </c>
      <c r="L516" s="23">
        <f>J516-K516</f>
        <v/>
      </c>
      <c r="M516" s="23" t="n"/>
      <c r="N516" s="32" t="n"/>
      <c r="O516" s="62" t="n"/>
      <c r="P516" s="23" t="inlineStr">
        <is>
          <t>OPENING STOCK</t>
        </is>
      </c>
      <c r="Q516" s="23" t="n"/>
      <c r="R516" s="23" t="n"/>
      <c r="S516" s="63" t="n">
        <v>4</v>
      </c>
      <c r="T516" s="39" t="n"/>
      <c r="U516" s="23" t="inlineStr">
        <is>
          <t>Dharmacon</t>
        </is>
      </c>
      <c r="V516" s="23">
        <f>VLOOKUP(P516,'Customer List'!B:C,2,)</f>
        <v/>
      </c>
      <c r="W516" s="40" t="inlineStr">
        <is>
          <t>Stock</t>
        </is>
      </c>
      <c r="X516" s="32">
        <f>IF(OR(R516 = "PRIYANKA MADAM", R516 = "DEEPAK", R516 = "PORTER"),N516,"")</f>
        <v/>
      </c>
      <c r="Y516" s="23">
        <f>IF(X516="", "", X516-N516)</f>
        <v/>
      </c>
      <c r="Z516" s="23">
        <f>IF(N516="", "", TEXT(N516, "dddd"))</f>
        <v/>
      </c>
      <c r="AA516" s="23">
        <f>IF(X516="", "", TEXT(X516, "dddd"))</f>
        <v/>
      </c>
      <c r="AB516" s="23">
        <f>VLOOKUP(U516,'Currency Sheet'!A:C,3,)</f>
        <v/>
      </c>
      <c r="AC516" s="44">
        <f>VLOOKUP(P516,'Customer List'!B:D,3,)</f>
        <v/>
      </c>
    </row>
    <row r="517">
      <c r="A517" s="23">
        <f>A516+1</f>
        <v/>
      </c>
      <c r="B517" s="23" t="inlineStr">
        <is>
          <t>Opening Stock</t>
        </is>
      </c>
      <c r="C517" s="32" t="n">
        <v>45808</v>
      </c>
      <c r="D517" s="32" t="n">
        <v>45808</v>
      </c>
      <c r="E517" s="51" t="n">
        <v>22.4</v>
      </c>
      <c r="F517" s="51">
        <f>IF(AB517="DOLLAR",E517*88,E517)</f>
        <v/>
      </c>
      <c r="G517" s="62">
        <f>F517*J517</f>
        <v/>
      </c>
      <c r="H517" s="23" t="inlineStr">
        <is>
          <t>B-003000-WB-100</t>
        </is>
      </c>
      <c r="I517" s="23" t="inlineStr">
        <is>
          <t>Molecular Grade RNase-free water, 100 mL</t>
        </is>
      </c>
      <c r="J517" s="23" t="n">
        <v>2</v>
      </c>
      <c r="K517" s="23" t="n">
        <v>2</v>
      </c>
      <c r="L517" s="23">
        <f>J517-K517</f>
        <v/>
      </c>
      <c r="M517" s="23" t="inlineStr">
        <is>
          <t>T-1058/25-26</t>
        </is>
      </c>
      <c r="N517" s="32" t="n">
        <v>45901</v>
      </c>
      <c r="O517" s="62" t="n">
        <v>5776</v>
      </c>
      <c r="P517" s="23" t="inlineStr">
        <is>
          <t>IGIB</t>
        </is>
      </c>
      <c r="Q517" s="23" t="inlineStr">
        <is>
          <t>BY HAND</t>
        </is>
      </c>
      <c r="R517" s="23" t="inlineStr">
        <is>
          <t>PRIYANKA MADAM</t>
        </is>
      </c>
      <c r="S517" s="63" t="n">
        <v>4</v>
      </c>
      <c r="T517" s="39" t="n"/>
      <c r="U517" s="23" t="inlineStr">
        <is>
          <t>Dharmacon</t>
        </is>
      </c>
      <c r="V517" s="23">
        <f>VLOOKUP(P517,'Customer List'!B:C,2,)</f>
        <v/>
      </c>
      <c r="W517" s="40" t="n"/>
      <c r="X517" s="32">
        <f>IF(OR(R517 = "PRIYANKA MADAM", R517 = "DEEPAK", R517 = "PORTER"),N517,"")</f>
        <v/>
      </c>
      <c r="Y517" s="23">
        <f>IF(X517="", "", X517-N517)</f>
        <v/>
      </c>
      <c r="Z517" s="23">
        <f>IF(N517="", "", TEXT(N517, "dddd"))</f>
        <v/>
      </c>
      <c r="AA517" s="23">
        <f>IF(X517="", "", TEXT(X517, "dddd"))</f>
        <v/>
      </c>
      <c r="AB517" s="23">
        <f>VLOOKUP(U517,'Currency Sheet'!A:C,3,)</f>
        <v/>
      </c>
      <c r="AC517" s="44">
        <f>VLOOKUP(P517,'Customer List'!B:D,3,)</f>
        <v/>
      </c>
    </row>
    <row r="518">
      <c r="A518" s="23">
        <f>A517+1</f>
        <v/>
      </c>
      <c r="B518" s="23" t="inlineStr">
        <is>
          <t>Opening Stock</t>
        </is>
      </c>
      <c r="C518" s="32" t="n">
        <v>45808</v>
      </c>
      <c r="D518" s="32" t="n">
        <v>45808</v>
      </c>
      <c r="E518" s="51" t="n">
        <v>393.4</v>
      </c>
      <c r="F518" s="51">
        <f>IF(AB518="DOLLAR",E518*88,E518)</f>
        <v/>
      </c>
      <c r="G518" s="62">
        <f>F518*J518</f>
        <v/>
      </c>
      <c r="H518" s="23" t="inlineStr">
        <is>
          <t>T-2001-03</t>
        </is>
      </c>
      <c r="I518" s="23" t="inlineStr">
        <is>
          <t>DharmaFECT 1 Transfection Reagent 1.5 ml</t>
        </is>
      </c>
      <c r="J518" s="23" t="n">
        <v>1</v>
      </c>
      <c r="K518" s="23" t="n">
        <v>1</v>
      </c>
      <c r="L518" s="23">
        <f>J518-K518</f>
        <v/>
      </c>
      <c r="M518" s="23" t="inlineStr">
        <is>
          <t>T-598/25-26</t>
        </is>
      </c>
      <c r="N518" s="32" t="n">
        <v>45840</v>
      </c>
      <c r="O518" s="62" t="n">
        <v>50580</v>
      </c>
      <c r="P518" s="23" t="inlineStr">
        <is>
          <t>Bio Solution</t>
        </is>
      </c>
      <c r="Q518" s="23" t="n">
        <v>58152716510</v>
      </c>
      <c r="R518" s="23" t="inlineStr">
        <is>
          <t>Delivered</t>
        </is>
      </c>
      <c r="S518" s="63" t="n">
        <v>4</v>
      </c>
      <c r="T518" s="39" t="n"/>
      <c r="U518" s="23" t="inlineStr">
        <is>
          <t>Dharmacon</t>
        </is>
      </c>
      <c r="V518" s="23">
        <f>VLOOKUP(P518,'Customer List'!B:C,2,)</f>
        <v/>
      </c>
      <c r="W518" s="40" t="n"/>
      <c r="X518" s="32" t="n">
        <v>45841</v>
      </c>
      <c r="Y518" s="23">
        <f>IF(X518="", "", X518-N518)</f>
        <v/>
      </c>
      <c r="Z518" s="23">
        <f>IF(N518="", "", TEXT(N518, "dddd"))</f>
        <v/>
      </c>
      <c r="AA518" s="23">
        <f>IF(X518="", "", TEXT(X518, "dddd"))</f>
        <v/>
      </c>
      <c r="AB518" s="23">
        <f>VLOOKUP(U518,'Currency Sheet'!A:C,3,)</f>
        <v/>
      </c>
      <c r="AC518" s="44">
        <f>VLOOKUP(P518,'Customer List'!B:D,3,)</f>
        <v/>
      </c>
    </row>
    <row r="519">
      <c r="A519" s="23">
        <f>A518+1</f>
        <v/>
      </c>
      <c r="B519" s="23" t="inlineStr">
        <is>
          <t>Opening Stock</t>
        </is>
      </c>
      <c r="C519" s="32" t="n">
        <v>45808</v>
      </c>
      <c r="D519" s="32" t="n">
        <v>45808</v>
      </c>
      <c r="E519" s="51" t="n">
        <v>81</v>
      </c>
      <c r="F519" s="51">
        <f>IF(AB519="DOLLAR",E519*88,E519)</f>
        <v/>
      </c>
      <c r="G519" s="62">
        <f>F519*J519</f>
        <v/>
      </c>
      <c r="H519" s="23" t="inlineStr">
        <is>
          <t>T-2001-01</t>
        </is>
      </c>
      <c r="I519" s="23" t="inlineStr">
        <is>
          <t>Dharmafact 1 Transfection Regeant 0.2ml</t>
        </is>
      </c>
      <c r="J519" s="23" t="n">
        <v>2</v>
      </c>
      <c r="K519" s="23" t="n">
        <v>2</v>
      </c>
      <c r="L519" s="23">
        <f>J519-K519</f>
        <v/>
      </c>
      <c r="M519" s="23" t="inlineStr">
        <is>
          <t>T-1058/25-26</t>
        </is>
      </c>
      <c r="N519" s="32" t="n">
        <v>45901</v>
      </c>
      <c r="O519" s="62" t="n">
        <v>20938</v>
      </c>
      <c r="P519" s="23" t="inlineStr">
        <is>
          <t>IGIB</t>
        </is>
      </c>
      <c r="Q519" s="23" t="inlineStr">
        <is>
          <t>BY HAND</t>
        </is>
      </c>
      <c r="R519" s="23" t="inlineStr">
        <is>
          <t>PRIYANKA MADAM</t>
        </is>
      </c>
      <c r="S519" s="63" t="n">
        <v>4</v>
      </c>
      <c r="T519" s="39" t="n"/>
      <c r="U519" s="23" t="inlineStr">
        <is>
          <t>Dharmacon</t>
        </is>
      </c>
      <c r="V519" s="23">
        <f>VLOOKUP(P519,'Customer List'!B:C,2,)</f>
        <v/>
      </c>
      <c r="W519" s="40" t="n"/>
      <c r="X519" s="32">
        <f>IF(OR(R519 = "PRIYANKA MADAM", R519 = "DEEPAK", R519 = "PORTER"),N519,"")</f>
        <v/>
      </c>
      <c r="Y519" s="23">
        <f>IF(X519="", "", X519-N519)</f>
        <v/>
      </c>
      <c r="Z519" s="23">
        <f>IF(N519="", "", TEXT(N519, "dddd"))</f>
        <v/>
      </c>
      <c r="AA519" s="23">
        <f>IF(X519="", "", TEXT(X519, "dddd"))</f>
        <v/>
      </c>
      <c r="AB519" s="23">
        <f>VLOOKUP(U519,'Currency Sheet'!A:C,3,)</f>
        <v/>
      </c>
      <c r="AC519" s="44">
        <f>VLOOKUP(P519,'Customer List'!B:D,3,)</f>
        <v/>
      </c>
    </row>
    <row r="520">
      <c r="A520" s="23">
        <f>A519+1</f>
        <v/>
      </c>
      <c r="B520" s="23" t="inlineStr">
        <is>
          <t>D060925IN3292836G</t>
        </is>
      </c>
      <c r="C520" s="32" t="n">
        <v>45817</v>
      </c>
      <c r="D520" s="32" t="n">
        <v>45821</v>
      </c>
      <c r="E520" s="51" t="n">
        <v>8339</v>
      </c>
      <c r="F520" s="51">
        <f>IF(AB520="DOLLAR",E520*88,E520)</f>
        <v/>
      </c>
      <c r="G520" s="62">
        <f>F520*J520</f>
        <v/>
      </c>
      <c r="H520" s="23" t="inlineStr">
        <is>
          <t>CTM-1142155</t>
        </is>
      </c>
      <c r="I520" s="23" t="inlineStr">
        <is>
          <t>Cy5 RRM2 siRNA: Custom siRNA, in vivo HPLC 10 μmol siSTABLE</t>
        </is>
      </c>
      <c r="J520" s="23" t="n">
        <v>1</v>
      </c>
      <c r="K520" s="23" t="n">
        <v>1</v>
      </c>
      <c r="L520" s="23">
        <f>J520-K520</f>
        <v/>
      </c>
      <c r="M520" s="23" t="inlineStr">
        <is>
          <t>T-460/25-26</t>
        </is>
      </c>
      <c r="N520" s="32" t="n">
        <v>45824</v>
      </c>
      <c r="O520" s="62" t="n">
        <v>1197243.44</v>
      </c>
      <c r="P520" s="23" t="inlineStr">
        <is>
          <t>Sun Pharma</t>
        </is>
      </c>
      <c r="Q520" s="23" t="n"/>
      <c r="R520" s="23" t="n"/>
      <c r="S520" s="63" t="n">
        <v>-20</v>
      </c>
      <c r="T520" s="39" t="n"/>
      <c r="U520" s="23" t="inlineStr">
        <is>
          <t>Dharmacon</t>
        </is>
      </c>
      <c r="V520" s="23">
        <f>VLOOKUP(P520,'Customer List'!B:C,2,)</f>
        <v/>
      </c>
      <c r="W520" s="40" t="n"/>
      <c r="X520" s="32">
        <f>IF(OR(R520 = "PRIYANKA MADAM", R520 = "DEEPAK", R520 = "PORTER"),N520,"")</f>
        <v/>
      </c>
      <c r="Y520" s="23">
        <f>IF(X520="", "", X520-N520)</f>
        <v/>
      </c>
      <c r="Z520" s="23">
        <f>IF(N520="", "", TEXT(N520, "dddd"))</f>
        <v/>
      </c>
      <c r="AA520" s="23">
        <f>IF(X520="", "", TEXT(X520, "dddd"))</f>
        <v/>
      </c>
      <c r="AB520" s="23">
        <f>VLOOKUP(U520,'Currency Sheet'!A:C,3,)</f>
        <v/>
      </c>
      <c r="AC520" s="44">
        <f>VLOOKUP(P520,'Customer List'!B:D,3,)</f>
        <v/>
      </c>
    </row>
    <row r="521">
      <c r="A521" s="23">
        <f>A520+1</f>
        <v/>
      </c>
      <c r="B521" s="23" t="inlineStr">
        <is>
          <t>D061125IN3298458G</t>
        </is>
      </c>
      <c r="C521" s="32" t="n">
        <v>45820</v>
      </c>
      <c r="D521" s="32" t="n">
        <v>45826</v>
      </c>
      <c r="E521" s="51" t="n">
        <v>188</v>
      </c>
      <c r="F521" s="51">
        <f>IF(AB521="DOLLAR",E521*88,E521)</f>
        <v/>
      </c>
      <c r="G521" s="62">
        <f>F521*J521</f>
        <v/>
      </c>
      <c r="H521" s="23" t="inlineStr">
        <is>
          <t>D-001810-10-05</t>
        </is>
      </c>
      <c r="I521" s="23" t="inlineStr">
        <is>
          <t>ON-TARGETplus Non-targeting Pool</t>
        </is>
      </c>
      <c r="J521" s="23" t="n">
        <v>1</v>
      </c>
      <c r="K521" s="23" t="n">
        <v>1</v>
      </c>
      <c r="L521" s="23">
        <f>J521-K521</f>
        <v/>
      </c>
      <c r="M521" s="23" t="inlineStr">
        <is>
          <t>T-524/25-26</t>
        </is>
      </c>
      <c r="N521" s="32" t="n">
        <v>45832</v>
      </c>
      <c r="O521" s="62" t="n">
        <v>22999.5</v>
      </c>
      <c r="P521" s="23" t="inlineStr">
        <is>
          <t>THSTI</t>
        </is>
      </c>
      <c r="Q521" s="23" t="inlineStr">
        <is>
          <t>BY HAND</t>
        </is>
      </c>
      <c r="R521" s="23" t="inlineStr">
        <is>
          <t>PRIYANKA MADAM</t>
        </is>
      </c>
      <c r="S521" s="63" t="n">
        <v>-20</v>
      </c>
      <c r="T521" s="39" t="n"/>
      <c r="U521" s="23" t="inlineStr">
        <is>
          <t>Dharmacon</t>
        </is>
      </c>
      <c r="V521" s="23">
        <f>VLOOKUP(P521,'Customer List'!B:C,2,)</f>
        <v/>
      </c>
      <c r="W521" s="40" t="n"/>
      <c r="X521" s="32" t="n">
        <v>45832</v>
      </c>
      <c r="Y521" s="23">
        <f>IF(X521="", "", X521-N521)</f>
        <v/>
      </c>
      <c r="Z521" s="23">
        <f>IF(N521="", "", TEXT(N521, "dddd"))</f>
        <v/>
      </c>
      <c r="AA521" s="23">
        <f>IF(X521="", "", TEXT(X521, "dddd"))</f>
        <v/>
      </c>
      <c r="AB521" s="23">
        <f>VLOOKUP(U521,'Currency Sheet'!A:C,3,)</f>
        <v/>
      </c>
      <c r="AC521" s="44">
        <f>VLOOKUP(P521,'Customer List'!B:D,3,)</f>
        <v/>
      </c>
    </row>
    <row r="522">
      <c r="A522" s="23">
        <f>A521+1</f>
        <v/>
      </c>
      <c r="B522" s="23" t="inlineStr">
        <is>
          <t>D061125IN3298458G</t>
        </is>
      </c>
      <c r="C522" s="32" t="n">
        <v>45820</v>
      </c>
      <c r="D522" s="32" t="n">
        <v>45826</v>
      </c>
      <c r="E522" s="51" t="n">
        <v>374</v>
      </c>
      <c r="F522" s="51">
        <f>IF(AB522="DOLLAR",E522*88,E522)</f>
        <v/>
      </c>
      <c r="G522" s="62">
        <f>F522*J522</f>
        <v/>
      </c>
      <c r="H522" s="23" t="inlineStr">
        <is>
          <t>L-003518-00-0005</t>
        </is>
      </c>
      <c r="I522" s="23" t="inlineStr">
        <is>
          <t>ON-TARGETplus Human NCOR1 (9611) siRNA - SMARTpool, 5Nmol</t>
        </is>
      </c>
      <c r="J522" s="23" t="n">
        <v>1</v>
      </c>
      <c r="K522" s="23" t="n">
        <v>1</v>
      </c>
      <c r="L522" s="23">
        <f>J522-K522</f>
        <v/>
      </c>
      <c r="M522" s="23" t="inlineStr">
        <is>
          <t>T-528/25-26</t>
        </is>
      </c>
      <c r="N522" s="32" t="n">
        <v>45832</v>
      </c>
      <c r="O522" s="62" t="n">
        <v>48193</v>
      </c>
      <c r="P522" s="23" t="inlineStr">
        <is>
          <t>RCB</t>
        </is>
      </c>
      <c r="Q522" s="23" t="inlineStr">
        <is>
          <t>BY HAND</t>
        </is>
      </c>
      <c r="R522" s="23" t="inlineStr">
        <is>
          <t>PRIYANKA MADAM</t>
        </is>
      </c>
      <c r="S522" s="63" t="n">
        <v>-20</v>
      </c>
      <c r="T522" s="39" t="n"/>
      <c r="U522" s="23" t="inlineStr">
        <is>
          <t>Dharmacon</t>
        </is>
      </c>
      <c r="V522" s="23">
        <f>VLOOKUP(P522,'Customer List'!B:C,2,)</f>
        <v/>
      </c>
      <c r="W522" s="40" t="n"/>
      <c r="X522" s="32" t="n">
        <v>45832</v>
      </c>
      <c r="Y522" s="23">
        <f>IF(X522="", "", X522-N522)</f>
        <v/>
      </c>
      <c r="Z522" s="23">
        <f>IF(N522="", "", TEXT(N522, "dddd"))</f>
        <v/>
      </c>
      <c r="AA522" s="23">
        <f>IF(X522="", "", TEXT(X522, "dddd"))</f>
        <v/>
      </c>
      <c r="AB522" s="23">
        <f>VLOOKUP(U522,'Currency Sheet'!A:C,3,)</f>
        <v/>
      </c>
      <c r="AC522" s="44">
        <f>VLOOKUP(P522,'Customer List'!B:D,3,)</f>
        <v/>
      </c>
    </row>
    <row r="523">
      <c r="A523" s="23">
        <f>A522+1</f>
        <v/>
      </c>
      <c r="B523" s="23" t="inlineStr">
        <is>
          <t>D061125IN3298458G</t>
        </is>
      </c>
      <c r="C523" s="32" t="n">
        <v>45820</v>
      </c>
      <c r="D523" s="32" t="n">
        <v>45826</v>
      </c>
      <c r="E523" s="51" t="n">
        <v>732</v>
      </c>
      <c r="F523" s="51">
        <f>IF(AB523="DOLLAR",E523*88,E523)</f>
        <v/>
      </c>
      <c r="G523" s="62">
        <f>F523*J523</f>
        <v/>
      </c>
      <c r="H523" s="23" t="inlineStr">
        <is>
          <t>G-CUSTOM-1146500</t>
        </is>
      </c>
      <c r="I523" s="23" t="inlineStr">
        <is>
          <t>LP_190029, ON-TARGETplus 0.25 nmol, 24 wells, 1 plate, plate type 96, Horizontal</t>
        </is>
      </c>
      <c r="J523" s="23" t="n">
        <v>1</v>
      </c>
      <c r="K523" s="23" t="n">
        <v>1</v>
      </c>
      <c r="L523" s="23">
        <f>J523-K523</f>
        <v/>
      </c>
      <c r="M523" s="23" t="inlineStr">
        <is>
          <t>T-488/25-26</t>
        </is>
      </c>
      <c r="N523" s="32" t="n">
        <v>45828</v>
      </c>
      <c r="O523" s="62" t="n">
        <v>101400</v>
      </c>
      <c r="P523" s="23" t="inlineStr">
        <is>
          <t>BIOLOGIST</t>
        </is>
      </c>
      <c r="Q523" s="23" t="inlineStr">
        <is>
          <t>BY HAND</t>
        </is>
      </c>
      <c r="R523" s="23" t="inlineStr">
        <is>
          <t>PRIYANKA MADAM</t>
        </is>
      </c>
      <c r="S523" s="63" t="n">
        <v>-20</v>
      </c>
      <c r="T523" s="39" t="n"/>
      <c r="U523" s="23" t="inlineStr">
        <is>
          <t>Dharmacon</t>
        </is>
      </c>
      <c r="V523" s="23">
        <f>VLOOKUP(P523,'Customer List'!B:C,2,)</f>
        <v/>
      </c>
      <c r="W523" s="40" t="n"/>
      <c r="X523" s="32" t="n">
        <v>45828</v>
      </c>
      <c r="Y523" s="23">
        <f>IF(X523="", "", X523-N523)</f>
        <v/>
      </c>
      <c r="Z523" s="23">
        <f>IF(N523="", "", TEXT(N523, "dddd"))</f>
        <v/>
      </c>
      <c r="AA523" s="23">
        <f>IF(X523="", "", TEXT(X523, "dddd"))</f>
        <v/>
      </c>
      <c r="AB523" s="23">
        <f>VLOOKUP(U523,'Currency Sheet'!A:C,3,)</f>
        <v/>
      </c>
      <c r="AC523" s="44">
        <f>VLOOKUP(P523,'Customer List'!B:D,3,)</f>
        <v/>
      </c>
    </row>
    <row r="524">
      <c r="A524" s="23">
        <f>A523+1</f>
        <v/>
      </c>
      <c r="B524" s="23" t="inlineStr">
        <is>
          <t>D061125IN3298458G</t>
        </is>
      </c>
      <c r="C524" s="32" t="n">
        <v>45820</v>
      </c>
      <c r="D524" s="32" t="n">
        <v>45826</v>
      </c>
      <c r="E524" s="51" t="n">
        <v>126.88</v>
      </c>
      <c r="F524" s="51">
        <f>IF(AB524="DOLLAR",E524*88,E524)</f>
        <v/>
      </c>
      <c r="G524" s="62">
        <f>F524*J524</f>
        <v/>
      </c>
      <c r="H524" s="23" t="inlineStr">
        <is>
          <t>CTM-1151489</t>
        </is>
      </c>
      <c r="I524" s="23" t="inlineStr">
        <is>
          <t>ATRIP : Custom siRNA, Standard 0.015 μmol Regular</t>
        </is>
      </c>
      <c r="J524" s="23" t="n">
        <v>1</v>
      </c>
      <c r="K524" s="23" t="n">
        <v>1</v>
      </c>
      <c r="L524" s="23">
        <f>J524-K524</f>
        <v/>
      </c>
      <c r="M524" s="23" t="inlineStr">
        <is>
          <t>T-491/25-26</t>
        </is>
      </c>
      <c r="N524" s="32" t="n">
        <v>45829</v>
      </c>
      <c r="O524" s="62" t="n">
        <v>20390.63</v>
      </c>
      <c r="P524" s="23" t="inlineStr">
        <is>
          <t>IISER PUNE</t>
        </is>
      </c>
      <c r="Q524" s="23" t="n">
        <v>58152287653</v>
      </c>
      <c r="R524" s="23" t="inlineStr">
        <is>
          <t>Delivered</t>
        </is>
      </c>
      <c r="S524" s="63" t="n">
        <v>-20</v>
      </c>
      <c r="T524" s="39" t="n"/>
      <c r="U524" s="23" t="inlineStr">
        <is>
          <t>Dharmacon</t>
        </is>
      </c>
      <c r="V524" s="23">
        <f>VLOOKUP(P524,'Customer List'!B:C,2,)</f>
        <v/>
      </c>
      <c r="W524" s="40" t="n"/>
      <c r="X524" s="32" t="n">
        <v>45831</v>
      </c>
      <c r="Y524" s="23">
        <f>IF(X524="", "", X524-N524)</f>
        <v/>
      </c>
      <c r="Z524" s="23">
        <f>IF(N524="", "", TEXT(N524, "dddd"))</f>
        <v/>
      </c>
      <c r="AA524" s="23">
        <f>IF(X524="", "", TEXT(X524, "dddd"))</f>
        <v/>
      </c>
      <c r="AB524" s="23">
        <f>VLOOKUP(U524,'Currency Sheet'!A:C,3,)</f>
        <v/>
      </c>
      <c r="AC524" s="44">
        <f>VLOOKUP(P524,'Customer List'!B:D,3,)</f>
        <v/>
      </c>
    </row>
    <row r="525">
      <c r="A525" s="23">
        <f>A524+1</f>
        <v/>
      </c>
      <c r="B525" s="23" t="inlineStr">
        <is>
          <t>D061125IN3298458G</t>
        </is>
      </c>
      <c r="C525" s="32" t="n">
        <v>45820</v>
      </c>
      <c r="D525" s="32" t="n">
        <v>45826</v>
      </c>
      <c r="E525" s="51" t="n">
        <v>105.46</v>
      </c>
      <c r="F525" s="51">
        <f>IF(AB525="DOLLAR",E525*88,E525)</f>
        <v/>
      </c>
      <c r="G525" s="62">
        <f>F525*J525</f>
        <v/>
      </c>
      <c r="H525" s="23" t="inlineStr">
        <is>
          <t>CTM-1151490</t>
        </is>
      </c>
      <c r="I525" s="23" t="inlineStr">
        <is>
          <t>Control : Custom siRNA, Standard 0.015 μmol Regular</t>
        </is>
      </c>
      <c r="J525" s="23" t="n">
        <v>1</v>
      </c>
      <c r="K525" s="23" t="n">
        <v>1</v>
      </c>
      <c r="L525" s="23">
        <f>J525-K525</f>
        <v/>
      </c>
      <c r="M525" s="23" t="inlineStr">
        <is>
          <t>T-491/25-26</t>
        </is>
      </c>
      <c r="N525" s="32" t="n">
        <v>45829</v>
      </c>
      <c r="O525" s="62" t="n">
        <v>16948.13</v>
      </c>
      <c r="P525" s="23" t="inlineStr">
        <is>
          <t>IISER PUNE</t>
        </is>
      </c>
      <c r="Q525" s="23" t="n">
        <v>58152287653</v>
      </c>
      <c r="R525" s="23" t="inlineStr">
        <is>
          <t>Delivered</t>
        </is>
      </c>
      <c r="S525" s="63" t="n">
        <v>-20</v>
      </c>
      <c r="T525" s="39" t="n"/>
      <c r="U525" s="23" t="inlineStr">
        <is>
          <t>Dharmacon</t>
        </is>
      </c>
      <c r="V525" s="23">
        <f>VLOOKUP(P525,'Customer List'!B:C,2,)</f>
        <v/>
      </c>
      <c r="W525" s="40" t="n"/>
      <c r="X525" s="32" t="n">
        <v>45831</v>
      </c>
      <c r="Y525" s="23">
        <f>IF(X525="", "", X525-N525)</f>
        <v/>
      </c>
      <c r="Z525" s="23">
        <f>IF(N525="", "", TEXT(N525, "dddd"))</f>
        <v/>
      </c>
      <c r="AA525" s="23">
        <f>IF(X525="", "", TEXT(X525, "dddd"))</f>
        <v/>
      </c>
      <c r="AB525" s="23">
        <f>VLOOKUP(U525,'Currency Sheet'!A:C,3,)</f>
        <v/>
      </c>
      <c r="AC525" s="44">
        <f>VLOOKUP(P525,'Customer List'!B:D,3,)</f>
        <v/>
      </c>
    </row>
    <row r="526">
      <c r="A526" s="23">
        <f>A525+1</f>
        <v/>
      </c>
      <c r="B526" s="23" t="inlineStr">
        <is>
          <t>D061125IN3298458G</t>
        </is>
      </c>
      <c r="C526" s="32" t="n">
        <v>45820</v>
      </c>
      <c r="D526" s="32" t="n">
        <v>45826</v>
      </c>
      <c r="E526" s="51" t="n">
        <v>192</v>
      </c>
      <c r="F526" s="51">
        <f>IF(AB526="DOLLAR",E526*88,E526)</f>
        <v/>
      </c>
      <c r="G526" s="62">
        <f>F526*J526</f>
        <v/>
      </c>
      <c r="H526" s="23" t="inlineStr">
        <is>
          <t>D-001960-01-05</t>
        </is>
      </c>
      <c r="I526" s="23" t="inlineStr">
        <is>
          <t>Accell Red Non-targeting siRNA, 5 nmol</t>
        </is>
      </c>
      <c r="J526" s="23" t="n">
        <v>1</v>
      </c>
      <c r="K526" s="23" t="n">
        <v>1</v>
      </c>
      <c r="L526" s="23">
        <f>J526-K526</f>
        <v/>
      </c>
      <c r="M526" s="23" t="inlineStr">
        <is>
          <t>T-501/25-26</t>
        </is>
      </c>
      <c r="N526" s="32" t="n">
        <v>45829</v>
      </c>
      <c r="O526" s="62" t="n">
        <v>28770</v>
      </c>
      <c r="P526" s="23" t="inlineStr">
        <is>
          <t>IISER BHOPAL</t>
        </is>
      </c>
      <c r="Q526" s="23" t="n">
        <v>58152285520</v>
      </c>
      <c r="R526" s="23" t="inlineStr">
        <is>
          <t>Delivered</t>
        </is>
      </c>
      <c r="S526" s="63" t="n">
        <v>-20</v>
      </c>
      <c r="T526" s="39" t="n"/>
      <c r="U526" s="23" t="inlineStr">
        <is>
          <t>Dharmacon</t>
        </is>
      </c>
      <c r="V526" s="23">
        <f>VLOOKUP(P526,'Customer List'!B:C,2,)</f>
        <v/>
      </c>
      <c r="W526" s="40" t="n"/>
      <c r="X526" s="32" t="n">
        <v>45832</v>
      </c>
      <c r="Y526" s="23">
        <f>IF(X526="", "", X526-N526)</f>
        <v/>
      </c>
      <c r="Z526" s="23">
        <f>IF(N526="", "", TEXT(N526, "dddd"))</f>
        <v/>
      </c>
      <c r="AA526" s="23">
        <f>IF(X526="", "", TEXT(X526, "dddd"))</f>
        <v/>
      </c>
      <c r="AB526" s="23">
        <f>VLOOKUP(U526,'Currency Sheet'!A:C,3,)</f>
        <v/>
      </c>
      <c r="AC526" s="44">
        <f>VLOOKUP(P526,'Customer List'!B:D,3,)</f>
        <v/>
      </c>
    </row>
    <row r="527">
      <c r="A527" s="23">
        <f>A526+1</f>
        <v/>
      </c>
      <c r="B527" s="23" t="inlineStr">
        <is>
          <t>D061125IN3298458G</t>
        </is>
      </c>
      <c r="C527" s="32" t="n">
        <v>45820</v>
      </c>
      <c r="D527" s="32" t="n">
        <v>45826</v>
      </c>
      <c r="E527" s="51" t="n">
        <v>178</v>
      </c>
      <c r="F527" s="51">
        <f>IF(AB527="DOLLAR",E527*88,E527)</f>
        <v/>
      </c>
      <c r="G527" s="62">
        <f>F527*J527</f>
        <v/>
      </c>
      <c r="H527" s="23" t="inlineStr">
        <is>
          <t>D-001630-01-05</t>
        </is>
      </c>
      <c r="I527" s="23" t="inlineStr">
        <is>
          <t>siGLO Green Transfection Indicator</t>
        </is>
      </c>
      <c r="J527" s="23" t="n">
        <v>1</v>
      </c>
      <c r="K527" s="23" t="n">
        <v>1</v>
      </c>
      <c r="L527" s="23">
        <f>J527-K527</f>
        <v/>
      </c>
      <c r="M527" s="23" t="inlineStr">
        <is>
          <t>T-495/25-26</t>
        </is>
      </c>
      <c r="N527" s="32" t="n">
        <v>45829</v>
      </c>
      <c r="O527" s="62" t="n">
        <v>27432</v>
      </c>
      <c r="P527" s="23" t="inlineStr">
        <is>
          <t>SHREE SAI ENTERPRISES</t>
        </is>
      </c>
      <c r="Q527" s="23" t="n">
        <v>58152285811</v>
      </c>
      <c r="R527" s="23" t="inlineStr">
        <is>
          <t>Delivered</t>
        </is>
      </c>
      <c r="S527" s="63" t="n">
        <v>-20</v>
      </c>
      <c r="T527" s="39" t="n"/>
      <c r="U527" s="23" t="inlineStr">
        <is>
          <t>Dharmacon</t>
        </is>
      </c>
      <c r="V527" s="23">
        <f>VLOOKUP(P527,'Customer List'!B:C,2,)</f>
        <v/>
      </c>
      <c r="W527" s="40" t="n"/>
      <c r="X527" s="32" t="n">
        <v>45831</v>
      </c>
      <c r="Y527" s="23">
        <f>IF(X527="", "", X527-N527)</f>
        <v/>
      </c>
      <c r="Z527" s="23">
        <f>IF(N527="", "", TEXT(N527, "dddd"))</f>
        <v/>
      </c>
      <c r="AA527" s="23">
        <f>IF(X527="", "", TEXT(X527, "dddd"))</f>
        <v/>
      </c>
      <c r="AB527" s="23">
        <f>VLOOKUP(U527,'Currency Sheet'!A:C,3,)</f>
        <v/>
      </c>
      <c r="AC527" s="44">
        <f>VLOOKUP(P527,'Customer List'!B:D,3,)</f>
        <v/>
      </c>
    </row>
    <row r="528">
      <c r="A528" s="23">
        <f>A527+1</f>
        <v/>
      </c>
      <c r="B528" s="23" t="inlineStr">
        <is>
          <t>D061125IN3298458G</t>
        </is>
      </c>
      <c r="C528" s="32" t="n">
        <v>45820</v>
      </c>
      <c r="D528" s="32" t="n">
        <v>45826</v>
      </c>
      <c r="E528" s="51" t="n">
        <v>191.57</v>
      </c>
      <c r="F528" s="51">
        <f>IF(AB528="DOLLAR",E528*88,E528)</f>
        <v/>
      </c>
      <c r="G528" s="62">
        <f>F528*J528</f>
        <v/>
      </c>
      <c r="H528" s="23" t="inlineStr">
        <is>
          <t>CTM-1155024</t>
        </is>
      </c>
      <c r="I528" s="23" t="inlineStr">
        <is>
          <t>CENPE siRNA: Custom siRNA, Standard 0.025 μmol Regular</t>
        </is>
      </c>
      <c r="J528" s="23" t="n">
        <v>1</v>
      </c>
      <c r="K528" s="23" t="n">
        <v>1</v>
      </c>
      <c r="L528" s="23">
        <f>J528-K528</f>
        <v/>
      </c>
      <c r="M528" s="23" t="inlineStr">
        <is>
          <t>T-516/25-26</t>
        </is>
      </c>
      <c r="N528" s="32" t="n">
        <v>45832</v>
      </c>
      <c r="O528" s="62" t="n">
        <v>28171.5</v>
      </c>
      <c r="P528" s="23" t="inlineStr">
        <is>
          <t>HELIX</t>
        </is>
      </c>
      <c r="Q528" s="23" t="n">
        <v>58152373871</v>
      </c>
      <c r="R528" s="23" t="inlineStr">
        <is>
          <t>Delivered</t>
        </is>
      </c>
      <c r="S528" s="63" t="n">
        <v>-20</v>
      </c>
      <c r="T528" s="39" t="n"/>
      <c r="U528" s="23" t="inlineStr">
        <is>
          <t>Dharmacon</t>
        </is>
      </c>
      <c r="V528" s="23">
        <f>VLOOKUP(P528,'Customer List'!B:C,2,)</f>
        <v/>
      </c>
      <c r="W528" s="40" t="n"/>
      <c r="X528" s="32" t="n">
        <v>45835</v>
      </c>
      <c r="Y528" s="23">
        <f>IF(X528="", "", X528-N528)</f>
        <v/>
      </c>
      <c r="Z528" s="23">
        <f>IF(N528="", "", TEXT(N528, "dddd"))</f>
        <v/>
      </c>
      <c r="AA528" s="23">
        <f>IF(X528="", "", TEXT(X528, "dddd"))</f>
        <v/>
      </c>
      <c r="AB528" s="23">
        <f>VLOOKUP(U528,'Currency Sheet'!A:C,3,)</f>
        <v/>
      </c>
      <c r="AC528" s="44">
        <f>VLOOKUP(P528,'Customer List'!B:D,3,)</f>
        <v/>
      </c>
    </row>
    <row r="529">
      <c r="A529" s="23">
        <f>A528+1</f>
        <v/>
      </c>
      <c r="B529" s="23" t="inlineStr">
        <is>
          <t>D061125IN3298458G</t>
        </is>
      </c>
      <c r="C529" s="32" t="n">
        <v>45820</v>
      </c>
      <c r="D529" s="32" t="n">
        <v>45826</v>
      </c>
      <c r="E529" s="51" t="n">
        <v>374</v>
      </c>
      <c r="F529" s="51">
        <f>IF(AB529="DOLLAR",E529*88,E529)</f>
        <v/>
      </c>
      <c r="G529" s="62">
        <f>F529*J529</f>
        <v/>
      </c>
      <c r="H529" s="23" t="inlineStr">
        <is>
          <t>L-005125-00-0005</t>
        </is>
      </c>
      <c r="I529" s="23" t="inlineStr">
        <is>
          <t>ON-TARGETplus Human ATF4 (468) siRNA - SMARTpool, 5 nmol</t>
        </is>
      </c>
      <c r="J529" s="23" t="n">
        <v>1</v>
      </c>
      <c r="K529" s="23" t="n">
        <v>1</v>
      </c>
      <c r="L529" s="23">
        <f>J529-K529</f>
        <v/>
      </c>
      <c r="M529" s="23" t="inlineStr">
        <is>
          <t>T-493/25-26</t>
        </is>
      </c>
      <c r="N529" s="32" t="n">
        <v>45829</v>
      </c>
      <c r="O529" s="62" t="n">
        <v>56070</v>
      </c>
      <c r="P529" s="23" t="inlineStr">
        <is>
          <t>NIV</t>
        </is>
      </c>
      <c r="Q529" s="23" t="n">
        <v>58152287325</v>
      </c>
      <c r="R529" s="23" t="inlineStr">
        <is>
          <t>Delivered</t>
        </is>
      </c>
      <c r="S529" s="63" t="n">
        <v>-20</v>
      </c>
      <c r="T529" s="39" t="n"/>
      <c r="U529" s="23" t="inlineStr">
        <is>
          <t>Dharmacon</t>
        </is>
      </c>
      <c r="V529" s="23">
        <f>VLOOKUP(P529,'Customer List'!B:C,2,)</f>
        <v/>
      </c>
      <c r="W529" s="40" t="n"/>
      <c r="X529" s="32" t="n">
        <v>45831</v>
      </c>
      <c r="Y529" s="23">
        <f>IF(X529="", "", X529-N529)</f>
        <v/>
      </c>
      <c r="Z529" s="23">
        <f>IF(N529="", "", TEXT(N529, "dddd"))</f>
        <v/>
      </c>
      <c r="AA529" s="23">
        <f>IF(X529="", "", TEXT(X529, "dddd"))</f>
        <v/>
      </c>
      <c r="AB529" s="23">
        <f>VLOOKUP(U529,'Currency Sheet'!A:C,3,)</f>
        <v/>
      </c>
      <c r="AC529" s="44">
        <f>VLOOKUP(P529,'Customer List'!B:D,3,)</f>
        <v/>
      </c>
    </row>
    <row r="530">
      <c r="A530" s="23">
        <f>A529+1</f>
        <v/>
      </c>
      <c r="B530" s="23" t="inlineStr">
        <is>
          <t>D061125IN3298458G</t>
        </is>
      </c>
      <c r="C530" s="32" t="n">
        <v>45820</v>
      </c>
      <c r="D530" s="32" t="n">
        <v>45826</v>
      </c>
      <c r="E530" s="51" t="n">
        <v>312</v>
      </c>
      <c r="F530" s="51">
        <f>IF(AB530="DOLLAR",E530*88,E530)</f>
        <v/>
      </c>
      <c r="G530" s="62">
        <f>F530*J530</f>
        <v/>
      </c>
      <c r="H530" s="23" t="inlineStr">
        <is>
          <t>R-191018-00-0005</t>
        </is>
      </c>
      <c r="I530" s="23" t="inlineStr">
        <is>
          <t>Lincode Human PANDAR (101154753) siRNA - SMARTpool, 5 nmol</t>
        </is>
      </c>
      <c r="J530" s="23" t="n">
        <v>1</v>
      </c>
      <c r="K530" s="23" t="n">
        <v>1</v>
      </c>
      <c r="L530" s="23">
        <f>J530-K530</f>
        <v/>
      </c>
      <c r="M530" s="23" t="inlineStr">
        <is>
          <t>T-500/25-26</t>
        </is>
      </c>
      <c r="N530" s="32" t="n">
        <v>45829</v>
      </c>
      <c r="O530" s="62" t="n">
        <v>46830</v>
      </c>
      <c r="P530" s="23" t="inlineStr">
        <is>
          <t>NIPER</t>
        </is>
      </c>
      <c r="Q530" s="23" t="n">
        <v>58152288014</v>
      </c>
      <c r="R530" s="23" t="inlineStr">
        <is>
          <t>Delivered</t>
        </is>
      </c>
      <c r="S530" s="63" t="n">
        <v>-20</v>
      </c>
      <c r="T530" s="39" t="n"/>
      <c r="U530" s="23" t="inlineStr">
        <is>
          <t>Dharmacon</t>
        </is>
      </c>
      <c r="V530" s="23">
        <f>VLOOKUP(P530,'Customer List'!B:C,2,)</f>
        <v/>
      </c>
      <c r="W530" s="40" t="n"/>
      <c r="X530" s="32" t="n">
        <v>45831</v>
      </c>
      <c r="Y530" s="23">
        <f>IF(X530="", "", X530-N530)</f>
        <v/>
      </c>
      <c r="Z530" s="23">
        <f>IF(N530="", "", TEXT(N530, "dddd"))</f>
        <v/>
      </c>
      <c r="AA530" s="23">
        <f>IF(X530="", "", TEXT(X530, "dddd"))</f>
        <v/>
      </c>
      <c r="AB530" s="23">
        <f>VLOOKUP(U530,'Currency Sheet'!A:C,3,)</f>
        <v/>
      </c>
      <c r="AC530" s="44">
        <f>VLOOKUP(P530,'Customer List'!B:D,3,)</f>
        <v/>
      </c>
    </row>
    <row r="531">
      <c r="A531" s="23">
        <f>A530+1</f>
        <v/>
      </c>
      <c r="B531" s="23" t="inlineStr">
        <is>
          <t>D061125IN3298458G</t>
        </is>
      </c>
      <c r="C531" s="32" t="n">
        <v>45820</v>
      </c>
      <c r="D531" s="32" t="n">
        <v>45826</v>
      </c>
      <c r="E531" s="51" t="n">
        <v>188</v>
      </c>
      <c r="F531" s="51">
        <f>IF(AB531="DOLLAR",E531*88,E531)</f>
        <v/>
      </c>
      <c r="G531" s="62">
        <f>F531*J531</f>
        <v/>
      </c>
      <c r="H531" s="23" t="inlineStr">
        <is>
          <t>D-001320-10-05</t>
        </is>
      </c>
      <c r="I531" s="23" t="inlineStr">
        <is>
          <t>Linecode  Non-targeting Pool</t>
        </is>
      </c>
      <c r="J531" s="23" t="n">
        <v>1</v>
      </c>
      <c r="K531" s="23" t="n">
        <v>1</v>
      </c>
      <c r="L531" s="23">
        <f>J531-K531</f>
        <v/>
      </c>
      <c r="M531" s="23" t="inlineStr">
        <is>
          <t>T-500/25-26</t>
        </is>
      </c>
      <c r="N531" s="32" t="n">
        <v>45829</v>
      </c>
      <c r="O531" s="62" t="n">
        <v>28245</v>
      </c>
      <c r="P531" s="23" t="inlineStr">
        <is>
          <t>NIPER</t>
        </is>
      </c>
      <c r="Q531" s="23" t="n">
        <v>58152288014</v>
      </c>
      <c r="R531" s="23" t="inlineStr">
        <is>
          <t>Delivered</t>
        </is>
      </c>
      <c r="S531" s="63" t="n">
        <v>-20</v>
      </c>
      <c r="T531" s="39" t="n"/>
      <c r="U531" s="23" t="inlineStr">
        <is>
          <t>Dharmacon</t>
        </is>
      </c>
      <c r="V531" s="23">
        <f>VLOOKUP(P531,'Customer List'!B:C,2,)</f>
        <v/>
      </c>
      <c r="W531" s="40" t="n"/>
      <c r="X531" s="32" t="n">
        <v>45831</v>
      </c>
      <c r="Y531" s="23">
        <f>IF(X531="", "", X531-N531)</f>
        <v/>
      </c>
      <c r="Z531" s="23">
        <f>IF(N531="", "", TEXT(N531, "dddd"))</f>
        <v/>
      </c>
      <c r="AA531" s="23">
        <f>IF(X531="", "", TEXT(X531, "dddd"))</f>
        <v/>
      </c>
      <c r="AB531" s="23">
        <f>VLOOKUP(U531,'Currency Sheet'!A:C,3,)</f>
        <v/>
      </c>
      <c r="AC531" s="44">
        <f>VLOOKUP(P531,'Customer List'!B:D,3,)</f>
        <v/>
      </c>
    </row>
    <row r="532">
      <c r="A532" s="23">
        <f>A531+1</f>
        <v/>
      </c>
      <c r="B532" s="23" t="inlineStr">
        <is>
          <t>D061125IN3298458G</t>
        </is>
      </c>
      <c r="C532" s="32" t="n">
        <v>45820</v>
      </c>
      <c r="D532" s="32" t="n">
        <v>45826</v>
      </c>
      <c r="E532" s="51" t="n">
        <v>658</v>
      </c>
      <c r="F532" s="51">
        <f>IF(AB532="DOLLAR",E532*88,E532)</f>
        <v/>
      </c>
      <c r="G532" s="62">
        <f>F532*J532</f>
        <v/>
      </c>
      <c r="H532" s="23" t="inlineStr">
        <is>
          <t>EQ-172975-00-0002</t>
        </is>
      </c>
      <c r="I532" s="23" t="inlineStr">
        <is>
          <t>Accell Mouse Plin2 (101055843) siRNA - Set of 4, 2 nmol</t>
        </is>
      </c>
      <c r="J532" s="23" t="n">
        <v>1</v>
      </c>
      <c r="K532" s="23" t="n">
        <v>1</v>
      </c>
      <c r="L532" s="23">
        <f>J532-K532</f>
        <v/>
      </c>
      <c r="M532" s="23" t="inlineStr">
        <is>
          <t>T-502/25-26</t>
        </is>
      </c>
      <c r="N532" s="32" t="n">
        <v>45831</v>
      </c>
      <c r="O532" s="62" t="n">
        <v>84835</v>
      </c>
      <c r="P532" s="23" t="inlineStr">
        <is>
          <t>IGIB</t>
        </is>
      </c>
      <c r="Q532" s="23" t="inlineStr">
        <is>
          <t>BY HAND</t>
        </is>
      </c>
      <c r="R532" s="23" t="inlineStr">
        <is>
          <t>PRIYANKA MADAM</t>
        </is>
      </c>
      <c r="S532" s="63" t="n">
        <v>-20</v>
      </c>
      <c r="T532" s="39" t="n"/>
      <c r="U532" s="23" t="inlineStr">
        <is>
          <t>Dharmacon</t>
        </is>
      </c>
      <c r="V532" s="23">
        <f>VLOOKUP(P532,'Customer List'!B:C,2,)</f>
        <v/>
      </c>
      <c r="W532" s="40" t="n"/>
      <c r="X532" s="32" t="n">
        <v>45831</v>
      </c>
      <c r="Y532" s="23">
        <f>IF(X532="", "", X532-N532)</f>
        <v/>
      </c>
      <c r="Z532" s="23">
        <f>IF(N532="", "", TEXT(N532, "dddd"))</f>
        <v/>
      </c>
      <c r="AA532" s="23">
        <f>IF(X532="", "", TEXT(X532, "dddd"))</f>
        <v/>
      </c>
      <c r="AB532" s="23">
        <f>VLOOKUP(U532,'Currency Sheet'!A:C,3,)</f>
        <v/>
      </c>
      <c r="AC532" s="44">
        <f>VLOOKUP(P532,'Customer List'!B:D,3,)</f>
        <v/>
      </c>
    </row>
    <row r="533">
      <c r="A533" s="23">
        <f>A532+1</f>
        <v/>
      </c>
      <c r="B533" s="23" t="inlineStr">
        <is>
          <t>D061125IN3298458G</t>
        </is>
      </c>
      <c r="C533" s="32" t="n">
        <v>45820</v>
      </c>
      <c r="D533" s="32" t="n">
        <v>45826</v>
      </c>
      <c r="E533" s="51" t="n">
        <v>14</v>
      </c>
      <c r="F533" s="51">
        <f>IF(AB533="DOLLAR",E533*88,E533)</f>
        <v/>
      </c>
      <c r="G533" s="62">
        <f>F533*J533</f>
        <v/>
      </c>
      <c r="H533" s="23" t="inlineStr">
        <is>
          <t>B-005000-100</t>
        </is>
      </c>
      <c r="I533" s="23" t="inlineStr">
        <is>
          <t>Accell siRNA Delivery Media</t>
        </is>
      </c>
      <c r="J533" s="23" t="n">
        <v>1</v>
      </c>
      <c r="K533" s="23" t="n">
        <v>1</v>
      </c>
      <c r="L533" s="23">
        <f>J533-K533</f>
        <v/>
      </c>
      <c r="M533" s="23" t="inlineStr">
        <is>
          <t>DC-61/25-26</t>
        </is>
      </c>
      <c r="N533" s="32" t="n">
        <v>45829</v>
      </c>
      <c r="O533" s="62" t="n">
        <v>0</v>
      </c>
      <c r="P533" s="23" t="inlineStr">
        <is>
          <t>IISER BHOPAL</t>
        </is>
      </c>
      <c r="Q533" s="23" t="n">
        <v>58152285520</v>
      </c>
      <c r="R533" s="23" t="inlineStr">
        <is>
          <t>Delivered</t>
        </is>
      </c>
      <c r="S533" s="63" t="n">
        <v>4</v>
      </c>
      <c r="T533" s="39" t="inlineStr">
        <is>
          <t>(FOC) By Priyanka Madam</t>
        </is>
      </c>
      <c r="U533" s="23" t="inlineStr">
        <is>
          <t>Dharmacon</t>
        </is>
      </c>
      <c r="V533" s="23">
        <f>VLOOKUP(P533,'Customer List'!B:C,2,)</f>
        <v/>
      </c>
      <c r="W533" s="40" t="n"/>
      <c r="X533" s="32" t="n">
        <v>45832</v>
      </c>
      <c r="Y533" s="23">
        <f>IF(X533="", "", X533-N533)</f>
        <v/>
      </c>
      <c r="Z533" s="23">
        <f>IF(N533="", "", TEXT(N533, "dddd"))</f>
        <v/>
      </c>
      <c r="AA533" s="23">
        <f>IF(X533="", "", TEXT(X533, "dddd"))</f>
        <v/>
      </c>
      <c r="AB533" s="23">
        <f>VLOOKUP(U533,'Currency Sheet'!A:C,3,)</f>
        <v/>
      </c>
      <c r="AC533" s="44">
        <f>VLOOKUP(P533,'Customer List'!B:D,3,)</f>
        <v/>
      </c>
    </row>
    <row r="534">
      <c r="A534" s="23">
        <f>A533+1</f>
        <v/>
      </c>
      <c r="B534" s="23" t="n">
        <v>90228222</v>
      </c>
      <c r="C534" s="32" t="n">
        <v>45807</v>
      </c>
      <c r="D534" s="32" t="n">
        <v>45810</v>
      </c>
      <c r="E534" s="51" t="n">
        <v>324.8</v>
      </c>
      <c r="F534" s="51">
        <f>IF(AB534="DOLLAR",E534*88,E534)</f>
        <v/>
      </c>
      <c r="G534" s="62">
        <f>F534*J534</f>
        <v/>
      </c>
      <c r="H534" s="23" t="inlineStr">
        <is>
          <t>A303-069A</t>
        </is>
      </c>
      <c r="I534" s="23" t="inlineStr">
        <is>
          <t>RB X-TPP1 Antibody</t>
        </is>
      </c>
      <c r="J534" s="23" t="n">
        <v>1</v>
      </c>
      <c r="K534" s="23" t="n">
        <v>1</v>
      </c>
      <c r="L534" s="23">
        <f>J534-K534</f>
        <v/>
      </c>
      <c r="M534" s="23" t="inlineStr">
        <is>
          <t>T-365/25-26</t>
        </is>
      </c>
      <c r="N534" s="32" t="n">
        <v>45812</v>
      </c>
      <c r="O534" s="62" t="n">
        <v>45472</v>
      </c>
      <c r="P534" s="23" t="inlineStr">
        <is>
          <t>ALLIED SCIENTIFIC</t>
        </is>
      </c>
      <c r="Q534" s="23" t="n"/>
      <c r="R534" s="23" t="n"/>
      <c r="S534" s="63" t="n"/>
      <c r="T534" s="39" t="n"/>
      <c r="U534" s="23" t="inlineStr">
        <is>
          <t>Arista</t>
        </is>
      </c>
      <c r="V534" s="23">
        <f>VLOOKUP(P534,'Customer List'!B:C,2,)</f>
        <v/>
      </c>
      <c r="W534" s="40" t="n"/>
      <c r="X534" s="32">
        <f>IF(OR(R534 = "PRIYANKA MADAM", R534 = "DEEPAK", R534 = "PORTER"),N534,"")</f>
        <v/>
      </c>
      <c r="Y534" s="23">
        <f>IF(X534="", "", X534-N534)</f>
        <v/>
      </c>
      <c r="Z534" s="23">
        <f>IF(N534="", "", TEXT(N534, "dddd"))</f>
        <v/>
      </c>
      <c r="AA534" s="23">
        <f>IF(X534="", "", TEXT(X534, "dddd"))</f>
        <v/>
      </c>
      <c r="AB534" s="23">
        <f>VLOOKUP(U534,'Currency Sheet'!A:C,3,)</f>
        <v/>
      </c>
      <c r="AC534" s="44">
        <f>VLOOKUP(P534,'Customer List'!B:D,3,)</f>
        <v/>
      </c>
    </row>
    <row r="535">
      <c r="A535" s="23">
        <f>A534+1</f>
        <v/>
      </c>
      <c r="B535" s="23" t="n">
        <v>90228222</v>
      </c>
      <c r="C535" s="32" t="n">
        <v>45807</v>
      </c>
      <c r="D535" s="32" t="n">
        <v>45810</v>
      </c>
      <c r="E535" s="51" t="n">
        <v>324.8</v>
      </c>
      <c r="F535" s="51">
        <f>IF(AB535="DOLLAR",E535*88,E535)</f>
        <v/>
      </c>
      <c r="G535" s="62">
        <f>F535*J535</f>
        <v/>
      </c>
      <c r="H535" s="23" t="inlineStr">
        <is>
          <t>A303-365A</t>
        </is>
      </c>
      <c r="I535" s="23" t="inlineStr">
        <is>
          <t>RB X-EXO70 Antibody</t>
        </is>
      </c>
      <c r="J535" s="23" t="n">
        <v>1</v>
      </c>
      <c r="K535" s="23" t="n">
        <v>1</v>
      </c>
      <c r="L535" s="23">
        <f>J535-K535</f>
        <v/>
      </c>
      <c r="M535" s="23" t="inlineStr">
        <is>
          <t>T-367/25-26</t>
        </is>
      </c>
      <c r="N535" s="32" t="n">
        <v>45812</v>
      </c>
      <c r="O535" s="62" t="n">
        <v>46771</v>
      </c>
      <c r="P535" s="23" t="inlineStr">
        <is>
          <t>MANIPAL</t>
        </is>
      </c>
      <c r="Q535" s="23" t="n"/>
      <c r="R535" s="23" t="n"/>
      <c r="S535" s="63" t="n"/>
      <c r="T535" s="39" t="n"/>
      <c r="U535" s="23" t="inlineStr">
        <is>
          <t>Arista</t>
        </is>
      </c>
      <c r="V535" s="23">
        <f>VLOOKUP(P535,'Customer List'!B:C,2,)</f>
        <v/>
      </c>
      <c r="W535" s="40" t="n"/>
      <c r="X535" s="32">
        <f>IF(OR(R535 = "PRIYANKA MADAM", R535 = "DEEPAK", R535 = "PORTER"),N535,"")</f>
        <v/>
      </c>
      <c r="Y535" s="23">
        <f>IF(X535="", "", X535-N535)</f>
        <v/>
      </c>
      <c r="Z535" s="23">
        <f>IF(N535="", "", TEXT(N535, "dddd"))</f>
        <v/>
      </c>
      <c r="AA535" s="23">
        <f>IF(X535="", "", TEXT(X535, "dddd"))</f>
        <v/>
      </c>
      <c r="AB535" s="23">
        <f>VLOOKUP(U535,'Currency Sheet'!A:C,3,)</f>
        <v/>
      </c>
      <c r="AC535" s="44">
        <f>VLOOKUP(P535,'Customer List'!B:D,3,)</f>
        <v/>
      </c>
    </row>
    <row r="536">
      <c r="A536" s="23">
        <f>A535+1</f>
        <v/>
      </c>
      <c r="B536" s="23" t="n">
        <v>173498</v>
      </c>
      <c r="C536" s="32" t="n">
        <v>45804</v>
      </c>
      <c r="D536" s="32" t="n">
        <v>45810</v>
      </c>
      <c r="E536" s="51" t="n">
        <v>378</v>
      </c>
      <c r="F536" s="51">
        <f>IF(AB536="DOLLAR",E536*88,E536)</f>
        <v/>
      </c>
      <c r="G536" s="62">
        <f>F536*J536</f>
        <v/>
      </c>
      <c r="H536" s="23" t="inlineStr">
        <is>
          <t>BE0001-1</t>
        </is>
      </c>
      <c r="I536" s="23" t="inlineStr">
        <is>
          <t>InVivoMAb anti-mouse CD3e, 145-2C11, 5 mg</t>
        </is>
      </c>
      <c r="J536" s="23" t="n">
        <v>1</v>
      </c>
      <c r="K536" s="23" t="n">
        <v>1</v>
      </c>
      <c r="L536" s="23">
        <f>J536-K536</f>
        <v/>
      </c>
      <c r="M536" s="23" t="inlineStr">
        <is>
          <t>T-360/25-26</t>
        </is>
      </c>
      <c r="N536" s="32" t="n">
        <v>45810</v>
      </c>
      <c r="O536" s="62" t="n">
        <v>46305</v>
      </c>
      <c r="P536" s="23" t="inlineStr">
        <is>
          <t>Aurigine Onco</t>
        </is>
      </c>
      <c r="Q536" s="23" t="n"/>
      <c r="R536" s="23" t="n"/>
      <c r="S536" s="63" t="n"/>
      <c r="T536" s="39" t="n"/>
      <c r="U536" s="23" t="inlineStr">
        <is>
          <t>BioXcell</t>
        </is>
      </c>
      <c r="V536" s="23">
        <f>VLOOKUP(P536,'Customer List'!B:C,2,)</f>
        <v/>
      </c>
      <c r="W536" s="40" t="n"/>
      <c r="X536" s="32">
        <f>IF(OR(R536 = "PRIYANKA MADAM", R536 = "DEEPAK", R536 = "PORTER"),N536,"")</f>
        <v/>
      </c>
      <c r="Y536" s="23">
        <f>IF(X536="", "", X536-N536)</f>
        <v/>
      </c>
      <c r="Z536" s="23">
        <f>IF(N536="", "", TEXT(N536, "dddd"))</f>
        <v/>
      </c>
      <c r="AA536" s="23">
        <f>IF(X536="", "", TEXT(X536, "dddd"))</f>
        <v/>
      </c>
      <c r="AB536" s="23">
        <f>VLOOKUP(U536,'Currency Sheet'!A:C,3,)</f>
        <v/>
      </c>
      <c r="AC536" s="44">
        <f>VLOOKUP(P536,'Customer List'!B:D,3,)</f>
        <v/>
      </c>
    </row>
    <row r="537">
      <c r="A537" s="23">
        <f>A536+1</f>
        <v/>
      </c>
      <c r="B537" s="23" t="n">
        <v>173498</v>
      </c>
      <c r="C537" s="32" t="n">
        <v>45804</v>
      </c>
      <c r="D537" s="32" t="n">
        <v>45810</v>
      </c>
      <c r="E537" s="51" t="n">
        <v>546.6</v>
      </c>
      <c r="F537" s="51">
        <f>IF(AB537="DOLLAR",E537*88,E537)</f>
        <v/>
      </c>
      <c r="G537" s="62">
        <f>F537*J537</f>
        <v/>
      </c>
      <c r="H537" s="23" t="inlineStr">
        <is>
          <t>SIM0004</t>
        </is>
      </c>
      <c r="I537" s="23" t="inlineStr">
        <is>
          <t>InVivoSIM anti-human CTLA-4 (Ipilimumab Biosimilar),Ipilimumab, 5 mg</t>
        </is>
      </c>
      <c r="J537" s="23" t="n">
        <v>2</v>
      </c>
      <c r="K537" s="23" t="n">
        <v>2</v>
      </c>
      <c r="L537" s="23">
        <f>J537-K537</f>
        <v/>
      </c>
      <c r="M537" s="23" t="inlineStr">
        <is>
          <t>T-361/25-26</t>
        </is>
      </c>
      <c r="N537" s="32" t="n">
        <v>45810</v>
      </c>
      <c r="O537" s="62" t="n">
        <v>133917</v>
      </c>
      <c r="P537" s="23" t="inlineStr">
        <is>
          <t>inDNA Life Science</t>
        </is>
      </c>
      <c r="Q537" s="23" t="n"/>
      <c r="R537" s="23" t="n"/>
      <c r="S537" s="63" t="n"/>
      <c r="T537" s="39" t="n"/>
      <c r="U537" s="23" t="inlineStr">
        <is>
          <t>BioXcell</t>
        </is>
      </c>
      <c r="V537" s="23">
        <f>VLOOKUP(P537,'Customer List'!B:C,2,)</f>
        <v/>
      </c>
      <c r="W537" s="40" t="n"/>
      <c r="X537" s="32">
        <f>IF(OR(R537 = "PRIYANKA MADAM", R537 = "DEEPAK", R537 = "PORTER"),N537,"")</f>
        <v/>
      </c>
      <c r="Y537" s="23">
        <f>IF(X537="", "", X537-N537)</f>
        <v/>
      </c>
      <c r="Z537" s="23">
        <f>IF(N537="", "", TEXT(N537, "dddd"))</f>
        <v/>
      </c>
      <c r="AA537" s="23">
        <f>IF(X537="", "", TEXT(X537, "dddd"))</f>
        <v/>
      </c>
      <c r="AB537" s="23">
        <f>VLOOKUP(U537,'Currency Sheet'!A:C,3,)</f>
        <v/>
      </c>
      <c r="AC537" s="44">
        <f>VLOOKUP(P537,'Customer List'!B:D,3,)</f>
        <v/>
      </c>
    </row>
    <row r="538">
      <c r="A538" s="23">
        <f>A537+1</f>
        <v/>
      </c>
      <c r="B538" s="23" t="n">
        <v>173498</v>
      </c>
      <c r="C538" s="32" t="n">
        <v>45804</v>
      </c>
      <c r="D538" s="32" t="n">
        <v>45810</v>
      </c>
      <c r="E538" s="51" t="n">
        <v>546.6</v>
      </c>
      <c r="F538" s="51">
        <f>IF(AB538="DOLLAR",E538*88,E538)</f>
        <v/>
      </c>
      <c r="G538" s="62">
        <f>F538*J538</f>
        <v/>
      </c>
      <c r="H538" s="23" t="inlineStr">
        <is>
          <t>SIM0009</t>
        </is>
      </c>
      <c r="I538" s="23" t="inlineStr">
        <is>
          <t>InVivoSIM anti-human PD-L1 (Atezolizumab Biosimilar),Atezolizumab, 5 mg</t>
        </is>
      </c>
      <c r="J538" s="23" t="n">
        <v>2</v>
      </c>
      <c r="K538" s="23" t="n">
        <v>2</v>
      </c>
      <c r="L538" s="23">
        <f>J538-K538</f>
        <v/>
      </c>
      <c r="M538" s="23" t="inlineStr">
        <is>
          <t>T-361/25-26</t>
        </is>
      </c>
      <c r="N538" s="32" t="n">
        <v>45810</v>
      </c>
      <c r="O538" s="62" t="n">
        <v>133917</v>
      </c>
      <c r="P538" s="23" t="inlineStr">
        <is>
          <t>inDNA Life Science</t>
        </is>
      </c>
      <c r="Q538" s="23" t="n"/>
      <c r="R538" s="23" t="n"/>
      <c r="S538" s="63" t="n"/>
      <c r="T538" s="39" t="n"/>
      <c r="U538" s="23" t="inlineStr">
        <is>
          <t>BioXcell</t>
        </is>
      </c>
      <c r="V538" s="23">
        <f>VLOOKUP(P538,'Customer List'!B:C,2,)</f>
        <v/>
      </c>
      <c r="W538" s="40" t="n"/>
      <c r="X538" s="32">
        <f>IF(OR(R538 = "PRIYANKA MADAM", R538 = "DEEPAK", R538 = "PORTER"),N538,"")</f>
        <v/>
      </c>
      <c r="Y538" s="23">
        <f>IF(X538="", "", X538-N538)</f>
        <v/>
      </c>
      <c r="Z538" s="23">
        <f>IF(N538="", "", TEXT(N538, "dddd"))</f>
        <v/>
      </c>
      <c r="AA538" s="23">
        <f>IF(X538="", "", TEXT(X538, "dddd"))</f>
        <v/>
      </c>
      <c r="AB538" s="23">
        <f>VLOOKUP(U538,'Currency Sheet'!A:C,3,)</f>
        <v/>
      </c>
      <c r="AC538" s="44">
        <f>VLOOKUP(P538,'Customer List'!B:D,3,)</f>
        <v/>
      </c>
    </row>
    <row r="539">
      <c r="A539" s="23">
        <f>A538+1</f>
        <v/>
      </c>
      <c r="B539" s="23" t="n">
        <v>173498</v>
      </c>
      <c r="C539" s="32" t="n">
        <v>45804</v>
      </c>
      <c r="D539" s="32" t="n">
        <v>45810</v>
      </c>
      <c r="E539" s="51" t="n">
        <v>546.6</v>
      </c>
      <c r="F539" s="51">
        <f>IF(AB539="DOLLAR",E539*88,E539)</f>
        <v/>
      </c>
      <c r="G539" s="62">
        <f>F539*J539</f>
        <v/>
      </c>
      <c r="H539" s="23" t="inlineStr">
        <is>
          <t>CP171</t>
        </is>
      </c>
      <c r="I539" s="23" t="inlineStr">
        <is>
          <t>RecombiMAb human IgG1 (N297A) isotype control, anti-hen egglysozyme, 5 mg</t>
        </is>
      </c>
      <c r="J539" s="23" t="n">
        <v>1</v>
      </c>
      <c r="K539" s="23" t="n">
        <v>1</v>
      </c>
      <c r="L539" s="23">
        <f>J539-K539</f>
        <v/>
      </c>
      <c r="M539" s="23" t="inlineStr">
        <is>
          <t>T-361/25-26</t>
        </is>
      </c>
      <c r="N539" s="32" t="n">
        <v>45810</v>
      </c>
      <c r="O539" s="62" t="n">
        <v>66958.5</v>
      </c>
      <c r="P539" s="23" t="inlineStr">
        <is>
          <t>inDNA Life Science</t>
        </is>
      </c>
      <c r="Q539" s="23" t="n"/>
      <c r="R539" s="23" t="n"/>
      <c r="S539" s="63" t="n"/>
      <c r="T539" s="39" t="n"/>
      <c r="U539" s="23" t="inlineStr">
        <is>
          <t>BioXcell</t>
        </is>
      </c>
      <c r="V539" s="23">
        <f>VLOOKUP(P539,'Customer List'!B:C,2,)</f>
        <v/>
      </c>
      <c r="W539" s="40" t="n"/>
      <c r="X539" s="32">
        <f>IF(OR(R539 = "PRIYANKA MADAM", R539 = "DEEPAK", R539 = "PORTER"),N539,"")</f>
        <v/>
      </c>
      <c r="Y539" s="23">
        <f>IF(X539="", "", X539-N539)</f>
        <v/>
      </c>
      <c r="Z539" s="23">
        <f>IF(N539="", "", TEXT(N539, "dddd"))</f>
        <v/>
      </c>
      <c r="AA539" s="23">
        <f>IF(X539="", "", TEXT(X539, "dddd"))</f>
        <v/>
      </c>
      <c r="AB539" s="23">
        <f>VLOOKUP(U539,'Currency Sheet'!A:C,3,)</f>
        <v/>
      </c>
      <c r="AC539" s="44">
        <f>VLOOKUP(P539,'Customer List'!B:D,3,)</f>
        <v/>
      </c>
    </row>
    <row r="540">
      <c r="A540" s="23">
        <f>A539+1</f>
        <v/>
      </c>
      <c r="B540" s="23" t="n">
        <v>173498</v>
      </c>
      <c r="C540" s="32" t="n">
        <v>45804</v>
      </c>
      <c r="D540" s="32" t="n">
        <v>45810</v>
      </c>
      <c r="E540" s="51" t="n">
        <v>546.6</v>
      </c>
      <c r="F540" s="51">
        <f>IF(AB540="DOLLAR",E540*88,E540)</f>
        <v/>
      </c>
      <c r="G540" s="62">
        <f>F540*J540</f>
        <v/>
      </c>
      <c r="H540" s="23" t="inlineStr">
        <is>
          <t>CP174</t>
        </is>
      </c>
      <c r="I540" s="23" t="inlineStr">
        <is>
          <t>RecombiMAb human IgG1 isotype control, anti-hen egg lysozyme, 5 mg</t>
        </is>
      </c>
      <c r="J540" s="23" t="n">
        <v>1</v>
      </c>
      <c r="K540" s="23" t="n">
        <v>1</v>
      </c>
      <c r="L540" s="23">
        <f>J540-K540</f>
        <v/>
      </c>
      <c r="M540" s="23" t="inlineStr">
        <is>
          <t>T-361/25-26</t>
        </is>
      </c>
      <c r="N540" s="32" t="n">
        <v>45810</v>
      </c>
      <c r="O540" s="62" t="n">
        <v>66958.5</v>
      </c>
      <c r="P540" s="23" t="inlineStr">
        <is>
          <t>inDNA Life Science</t>
        </is>
      </c>
      <c r="Q540" s="23" t="n"/>
      <c r="R540" s="23" t="n"/>
      <c r="S540" s="63" t="n"/>
      <c r="T540" s="39" t="n"/>
      <c r="U540" s="23" t="inlineStr">
        <is>
          <t>BioXcell</t>
        </is>
      </c>
      <c r="V540" s="23">
        <f>VLOOKUP(P540,'Customer List'!B:C,2,)</f>
        <v/>
      </c>
      <c r="W540" s="40" t="n"/>
      <c r="X540" s="32">
        <f>IF(OR(R540 = "PRIYANKA MADAM", R540 = "DEEPAK", R540 = "PORTER"),N540,"")</f>
        <v/>
      </c>
      <c r="Y540" s="23">
        <f>IF(X540="", "", X540-N540)</f>
        <v/>
      </c>
      <c r="Z540" s="23">
        <f>IF(N540="", "", TEXT(N540, "dddd"))</f>
        <v/>
      </c>
      <c r="AA540" s="23">
        <f>IF(X540="", "", TEXT(X540, "dddd"))</f>
        <v/>
      </c>
      <c r="AB540" s="23">
        <f>VLOOKUP(U540,'Currency Sheet'!A:C,3,)</f>
        <v/>
      </c>
      <c r="AC540" s="44">
        <f>VLOOKUP(P540,'Customer List'!B:D,3,)</f>
        <v/>
      </c>
    </row>
    <row r="541">
      <c r="A541" s="23">
        <f>A540+1</f>
        <v/>
      </c>
      <c r="B541" s="23" t="n">
        <v>173498</v>
      </c>
      <c r="C541" s="32" t="n">
        <v>45804</v>
      </c>
      <c r="D541" s="32" t="n">
        <v>45810</v>
      </c>
      <c r="E541" s="51" t="n">
        <v>1909.02</v>
      </c>
      <c r="F541" s="51">
        <f>IF(AB541="DOLLAR",E541*88,E541)</f>
        <v/>
      </c>
      <c r="G541" s="62">
        <f>F541*J541</f>
        <v/>
      </c>
      <c r="H541" s="23" t="inlineStr">
        <is>
          <t>CP147</t>
        </is>
      </c>
      <c r="I541" s="23" t="inlineStr">
        <is>
          <t>RecombiMAb human IgG4 (S228P) isotype control, anti-hen egg_x000D_
lysozyme, 25 mg</t>
        </is>
      </c>
      <c r="J541" s="23" t="n">
        <v>1</v>
      </c>
      <c r="K541" s="23" t="n">
        <v>1</v>
      </c>
      <c r="L541" s="23">
        <f>J541-K541</f>
        <v/>
      </c>
      <c r="M541" s="23" t="inlineStr">
        <is>
          <t>T-361/25-26</t>
        </is>
      </c>
      <c r="N541" s="32" t="n">
        <v>45810</v>
      </c>
      <c r="O541" s="62" t="n">
        <v>233877</v>
      </c>
      <c r="P541" s="23" t="inlineStr">
        <is>
          <t>inDNA Life Science</t>
        </is>
      </c>
      <c r="Q541" s="23" t="n"/>
      <c r="R541" s="23" t="n"/>
      <c r="S541" s="63" t="n"/>
      <c r="T541" s="39" t="n"/>
      <c r="U541" s="23" t="inlineStr">
        <is>
          <t>BioXcell</t>
        </is>
      </c>
      <c r="V541" s="23">
        <f>VLOOKUP(P541,'Customer List'!B:C,2,)</f>
        <v/>
      </c>
      <c r="W541" s="40" t="n"/>
      <c r="X541" s="32">
        <f>IF(OR(R541 = "PRIYANKA MADAM", R541 = "DEEPAK", R541 = "PORTER"),N541,"")</f>
        <v/>
      </c>
      <c r="Y541" s="23">
        <f>IF(X541="", "", X541-N541)</f>
        <v/>
      </c>
      <c r="Z541" s="23">
        <f>IF(N541="", "", TEXT(N541, "dddd"))</f>
        <v/>
      </c>
      <c r="AA541" s="23">
        <f>IF(X541="", "", TEXT(X541, "dddd"))</f>
        <v/>
      </c>
      <c r="AB541" s="23">
        <f>VLOOKUP(U541,'Currency Sheet'!A:C,3,)</f>
        <v/>
      </c>
      <c r="AC541" s="44">
        <f>VLOOKUP(P541,'Customer List'!B:D,3,)</f>
        <v/>
      </c>
    </row>
    <row r="542">
      <c r="A542" s="23">
        <f>A541+1</f>
        <v/>
      </c>
      <c r="B542" s="23" t="n">
        <v>173498</v>
      </c>
      <c r="C542" s="32" t="n">
        <v>45804</v>
      </c>
      <c r="D542" s="32" t="n">
        <v>45810</v>
      </c>
      <c r="E542" s="51" t="n">
        <v>1909.2</v>
      </c>
      <c r="F542" s="51">
        <f>IF(AB542="DOLLAR",E542*88,E542)</f>
        <v/>
      </c>
      <c r="G542" s="62">
        <f>F542*J542</f>
        <v/>
      </c>
      <c r="H542" s="23" t="inlineStr">
        <is>
          <t>SIM0010</t>
        </is>
      </c>
      <c r="I542" s="23" t="inlineStr">
        <is>
          <t>InVivoSIM anti-human PD-1 (Pembrolizumab Biosimilar), Pembrolizumab, 25 mg</t>
        </is>
      </c>
      <c r="J542" s="23" t="n">
        <v>1</v>
      </c>
      <c r="K542" s="23" t="n">
        <v>1</v>
      </c>
      <c r="L542" s="23">
        <f>J542-K542</f>
        <v/>
      </c>
      <c r="M542" s="23" t="inlineStr">
        <is>
          <t>T-361/25-26</t>
        </is>
      </c>
      <c r="N542" s="32" t="n">
        <v>45810</v>
      </c>
      <c r="O542" s="62" t="n">
        <v>233877</v>
      </c>
      <c r="P542" s="23" t="inlineStr">
        <is>
          <t>inDNA Life Science</t>
        </is>
      </c>
      <c r="Q542" s="23" t="n"/>
      <c r="R542" s="23" t="n"/>
      <c r="S542" s="63" t="n"/>
      <c r="T542" s="39" t="n"/>
      <c r="U542" s="23" t="inlineStr">
        <is>
          <t>BioXcell</t>
        </is>
      </c>
      <c r="V542" s="23">
        <f>VLOOKUP(P542,'Customer List'!B:C,2,)</f>
        <v/>
      </c>
      <c r="W542" s="40" t="n"/>
      <c r="X542" s="32">
        <f>IF(OR(R542 = "PRIYANKA MADAM", R542 = "DEEPAK", R542 = "PORTER"),N542,"")</f>
        <v/>
      </c>
      <c r="Y542" s="23">
        <f>IF(X542="", "", X542-N542)</f>
        <v/>
      </c>
      <c r="Z542" s="23">
        <f>IF(N542="", "", TEXT(N542, "dddd"))</f>
        <v/>
      </c>
      <c r="AA542" s="23">
        <f>IF(X542="", "", TEXT(X542, "dddd"))</f>
        <v/>
      </c>
      <c r="AB542" s="23">
        <f>VLOOKUP(U542,'Currency Sheet'!A:C,3,)</f>
        <v/>
      </c>
      <c r="AC542" s="44">
        <f>VLOOKUP(P542,'Customer List'!B:D,3,)</f>
        <v/>
      </c>
    </row>
    <row r="543">
      <c r="A543" s="23">
        <f>A542+1</f>
        <v/>
      </c>
      <c r="B543" s="23" t="n">
        <v>173498</v>
      </c>
      <c r="C543" s="32" t="n">
        <v>45804</v>
      </c>
      <c r="D543" s="32" t="n">
        <v>45810</v>
      </c>
      <c r="E543" s="51" t="n">
        <v>546.6</v>
      </c>
      <c r="F543" s="51">
        <f>IF(AB543="DOLLAR",E543*88,E543)</f>
        <v/>
      </c>
      <c r="G543" s="62">
        <f>F543*J543</f>
        <v/>
      </c>
      <c r="H543" s="23" t="inlineStr">
        <is>
          <t>SIM0015</t>
        </is>
      </c>
      <c r="I543" s="23" t="inlineStr">
        <is>
          <t>InVivoSIM anti-human LAG-3 (Relatlimab Biosimilar), Relatlimab, 5_x000D_
mg_x000D_
1</t>
        </is>
      </c>
      <c r="J543" s="23" t="n">
        <v>1</v>
      </c>
      <c r="K543" s="23" t="n">
        <v>1</v>
      </c>
      <c r="L543" s="23">
        <f>J543-K543</f>
        <v/>
      </c>
      <c r="M543" s="23" t="inlineStr">
        <is>
          <t>T-362/25-26</t>
        </is>
      </c>
      <c r="N543" s="32" t="n">
        <v>45810</v>
      </c>
      <c r="O543" s="62" t="n">
        <v>66958.5</v>
      </c>
      <c r="P543" s="23" t="inlineStr">
        <is>
          <t>inDNA Life Science</t>
        </is>
      </c>
      <c r="Q543" s="23" t="n"/>
      <c r="R543" s="23" t="n"/>
      <c r="S543" s="63" t="n"/>
      <c r="T543" s="39" t="n"/>
      <c r="U543" s="23" t="inlineStr">
        <is>
          <t>BioXcell</t>
        </is>
      </c>
      <c r="V543" s="23">
        <f>VLOOKUP(P543,'Customer List'!B:C,2,)</f>
        <v/>
      </c>
      <c r="W543" s="40" t="n"/>
      <c r="X543" s="32">
        <f>IF(OR(R543 = "PRIYANKA MADAM", R543 = "DEEPAK", R543 = "PORTER"),N543,"")</f>
        <v/>
      </c>
      <c r="Y543" s="23">
        <f>IF(X543="", "", X543-N543)</f>
        <v/>
      </c>
      <c r="Z543" s="23">
        <f>IF(N543="", "", TEXT(N543, "dddd"))</f>
        <v/>
      </c>
      <c r="AA543" s="23">
        <f>IF(X543="", "", TEXT(X543, "dddd"))</f>
        <v/>
      </c>
      <c r="AB543" s="23">
        <f>VLOOKUP(U543,'Currency Sheet'!A:C,3,)</f>
        <v/>
      </c>
      <c r="AC543" s="44">
        <f>VLOOKUP(P543,'Customer List'!B:D,3,)</f>
        <v/>
      </c>
    </row>
    <row r="544">
      <c r="A544" s="23">
        <f>A543+1</f>
        <v/>
      </c>
      <c r="B544" s="23" t="n">
        <v>173779</v>
      </c>
      <c r="C544" s="32" t="n">
        <v>45812</v>
      </c>
      <c r="D544" s="32" t="n">
        <v>45815</v>
      </c>
      <c r="E544" s="51" t="n">
        <v>2696.4</v>
      </c>
      <c r="F544" s="51">
        <f>IF(AB544="DOLLAR",E544*88,E544)</f>
        <v/>
      </c>
      <c r="G544" s="62">
        <f>F544*J544</f>
        <v/>
      </c>
      <c r="H544" s="23" t="inlineStr">
        <is>
          <t>BE0003-1</t>
        </is>
      </c>
      <c r="I544" s="23" t="inlineStr">
        <is>
          <t>InVivoMAb anti-mouse CD4, GK1.5, 100 mg</t>
        </is>
      </c>
      <c r="J544" s="23" t="n">
        <v>2</v>
      </c>
      <c r="K544" s="23" t="n">
        <v>2</v>
      </c>
      <c r="L544" s="23">
        <f>J544-K544</f>
        <v/>
      </c>
      <c r="M544" s="23" t="inlineStr">
        <is>
          <t>T-384/25-26</t>
        </is>
      </c>
      <c r="N544" s="32" t="n">
        <v>45815</v>
      </c>
      <c r="O544" s="62" t="n">
        <v>566244</v>
      </c>
      <c r="P544" s="23" t="inlineStr">
        <is>
          <t>SUN PHARMA</t>
        </is>
      </c>
      <c r="Q544" s="23" t="n"/>
      <c r="R544" s="23" t="n"/>
      <c r="S544" s="63" t="n"/>
      <c r="T544" s="39" t="n"/>
      <c r="U544" s="23" t="inlineStr">
        <is>
          <t>BioXcell</t>
        </is>
      </c>
      <c r="V544" s="23">
        <f>VLOOKUP(P544,'Customer List'!B:C,2,)</f>
        <v/>
      </c>
      <c r="W544" s="40" t="n"/>
      <c r="X544" s="32">
        <f>IF(OR(R544 = "PRIYANKA MADAM", R544 = "DEEPAK", R544 = "PORTER"),N544,"")</f>
        <v/>
      </c>
      <c r="Y544" s="23">
        <f>IF(X544="", "", X544-N544)</f>
        <v/>
      </c>
      <c r="Z544" s="23">
        <f>IF(N544="", "", TEXT(N544, "dddd"))</f>
        <v/>
      </c>
      <c r="AA544" s="23">
        <f>IF(X544="", "", TEXT(X544, "dddd"))</f>
        <v/>
      </c>
      <c r="AB544" s="23">
        <f>VLOOKUP(U544,'Currency Sheet'!A:C,3,)</f>
        <v/>
      </c>
      <c r="AC544" s="44">
        <f>VLOOKUP(P544,'Customer List'!B:D,3,)</f>
        <v/>
      </c>
    </row>
    <row r="545">
      <c r="A545" s="23">
        <f>A544+1</f>
        <v/>
      </c>
      <c r="B545" s="23" t="n">
        <v>174006</v>
      </c>
      <c r="C545" s="32" t="n">
        <v>45814</v>
      </c>
      <c r="D545" s="32" t="n">
        <v>45818</v>
      </c>
      <c r="E545" s="51" t="n">
        <v>103.2</v>
      </c>
      <c r="F545" s="51">
        <f>IF(AB545="DOLLAR",E545*88,E545)</f>
        <v/>
      </c>
      <c r="G545" s="62">
        <f>F545*J545</f>
        <v/>
      </c>
      <c r="H545" s="23" t="inlineStr">
        <is>
          <t>BE0234</t>
        </is>
      </c>
      <c r="I545" s="23" t="inlineStr">
        <is>
          <t>InVivoMAb anti-human IL-12 p70, 20C2, 1 mg</t>
        </is>
      </c>
      <c r="J545" s="23" t="n">
        <v>1</v>
      </c>
      <c r="K545" s="23" t="n">
        <v>1</v>
      </c>
      <c r="L545" s="23">
        <f>J545-K545</f>
        <v/>
      </c>
      <c r="M545" s="23" t="inlineStr">
        <is>
          <t>T-399/25-26</t>
        </is>
      </c>
      <c r="N545" s="32" t="n">
        <v>45818</v>
      </c>
      <c r="O545" s="62" t="n">
        <v>12642</v>
      </c>
      <c r="P545" s="23" t="inlineStr">
        <is>
          <t>MEDLIFE</t>
        </is>
      </c>
      <c r="Q545" s="23" t="n"/>
      <c r="R545" s="23" t="n"/>
      <c r="S545" s="63" t="n"/>
      <c r="T545" s="39" t="n"/>
      <c r="U545" s="23" t="inlineStr">
        <is>
          <t>BioXcell</t>
        </is>
      </c>
      <c r="V545" s="23">
        <f>VLOOKUP(P545,'Customer List'!B:C,2,)</f>
        <v/>
      </c>
      <c r="W545" s="40" t="n"/>
      <c r="X545" s="32">
        <f>IF(OR(R545 = "PRIYANKA MADAM", R545 = "DEEPAK", R545 = "PORTER"),N545,"")</f>
        <v/>
      </c>
      <c r="Y545" s="23">
        <f>IF(X545="", "", X545-N545)</f>
        <v/>
      </c>
      <c r="Z545" s="23">
        <f>IF(N545="", "", TEXT(N545, "dddd"))</f>
        <v/>
      </c>
      <c r="AA545" s="23">
        <f>IF(X545="", "", TEXT(X545, "dddd"))</f>
        <v/>
      </c>
      <c r="AB545" s="23">
        <f>VLOOKUP(U545,'Currency Sheet'!A:C,3,)</f>
        <v/>
      </c>
      <c r="AC545" s="44">
        <f>VLOOKUP(P545,'Customer List'!B:D,3,)</f>
        <v/>
      </c>
    </row>
    <row r="546">
      <c r="A546" s="23">
        <f>A545+1</f>
        <v/>
      </c>
      <c r="B546" s="23" t="n">
        <v>174006</v>
      </c>
      <c r="C546" s="32" t="n">
        <v>45814</v>
      </c>
      <c r="D546" s="32" t="n">
        <v>45818</v>
      </c>
      <c r="E546" s="51" t="n">
        <v>103.2</v>
      </c>
      <c r="F546" s="51">
        <f>IF(AB546="DOLLAR",E546*88,E546)</f>
        <v/>
      </c>
      <c r="G546" s="62">
        <f>F546*J546</f>
        <v/>
      </c>
      <c r="H546" s="23" t="inlineStr">
        <is>
          <t>BE0235</t>
        </is>
      </c>
      <c r="I546" s="23" t="inlineStr">
        <is>
          <t>InVivoMAb anti-human IFN gamma, B133.5, 1 mg</t>
        </is>
      </c>
      <c r="J546" s="23" t="n">
        <v>1</v>
      </c>
      <c r="K546" s="23" t="n">
        <v>1</v>
      </c>
      <c r="L546" s="23">
        <f>J546-K546</f>
        <v/>
      </c>
      <c r="M546" s="23" t="inlineStr">
        <is>
          <t>T-399/25-26</t>
        </is>
      </c>
      <c r="N546" s="32" t="n">
        <v>45818</v>
      </c>
      <c r="O546" s="62" t="n">
        <v>12642</v>
      </c>
      <c r="P546" s="23" t="inlineStr">
        <is>
          <t>MEDLIFE</t>
        </is>
      </c>
      <c r="Q546" s="23" t="n"/>
      <c r="R546" s="23" t="n"/>
      <c r="S546" s="63" t="n"/>
      <c r="T546" s="39" t="n"/>
      <c r="U546" s="23" t="inlineStr">
        <is>
          <t>BioXcell</t>
        </is>
      </c>
      <c r="V546" s="23">
        <f>VLOOKUP(P546,'Customer List'!B:C,2,)</f>
        <v/>
      </c>
      <c r="W546" s="40" t="n"/>
      <c r="X546" s="32">
        <f>IF(OR(R546 = "PRIYANKA MADAM", R546 = "DEEPAK", R546 = "PORTER"),N546,"")</f>
        <v/>
      </c>
      <c r="Y546" s="23">
        <f>IF(X546="", "", X546-N546)</f>
        <v/>
      </c>
      <c r="Z546" s="23">
        <f>IF(N546="", "", TEXT(N546, "dddd"))</f>
        <v/>
      </c>
      <c r="AA546" s="23">
        <f>IF(X546="", "", TEXT(X546, "dddd"))</f>
        <v/>
      </c>
      <c r="AB546" s="23">
        <f>VLOOKUP(U546,'Currency Sheet'!A:C,3,)</f>
        <v/>
      </c>
      <c r="AC546" s="44">
        <f>VLOOKUP(P546,'Customer List'!B:D,3,)</f>
        <v/>
      </c>
    </row>
    <row r="547">
      <c r="A547" s="23">
        <f>A546+1</f>
        <v/>
      </c>
      <c r="B547" s="23" t="n">
        <v>174008</v>
      </c>
      <c r="C547" s="32" t="n">
        <v>45814</v>
      </c>
      <c r="D547" s="32" t="n">
        <v>45818</v>
      </c>
      <c r="E547" s="51" t="n">
        <v>103.2</v>
      </c>
      <c r="F547" s="51">
        <f>IF(AB547="DOLLAR",E547*88,E547)</f>
        <v/>
      </c>
      <c r="G547" s="62">
        <f>F547*J547</f>
        <v/>
      </c>
      <c r="H547" s="23" t="inlineStr">
        <is>
          <t>BE0206</t>
        </is>
      </c>
      <c r="I547" s="23" t="inlineStr">
        <is>
          <t>InVivoMAb anti-mouse F4/80, CI:A3-1, 5 mg</t>
        </is>
      </c>
      <c r="J547" s="23" t="n">
        <v>1</v>
      </c>
      <c r="K547" s="23" t="n">
        <v>1</v>
      </c>
      <c r="L547" s="23">
        <f>J547-K547</f>
        <v/>
      </c>
      <c r="M547" s="23" t="inlineStr">
        <is>
          <t>T-388/25-26</t>
        </is>
      </c>
      <c r="N547" s="32" t="n">
        <v>45818</v>
      </c>
      <c r="O547" s="62" t="n">
        <v>12642</v>
      </c>
      <c r="P547" s="23" t="inlineStr">
        <is>
          <t>IISc</t>
        </is>
      </c>
      <c r="Q547" s="23" t="n"/>
      <c r="R547" s="23" t="n"/>
      <c r="S547" s="63" t="n">
        <v>4</v>
      </c>
      <c r="T547" s="39" t="n"/>
      <c r="U547" s="23" t="inlineStr">
        <is>
          <t>BioXcell</t>
        </is>
      </c>
      <c r="V547" s="23">
        <f>VLOOKUP(P547,'Customer List'!B:C,2,)</f>
        <v/>
      </c>
      <c r="W547" s="40" t="n"/>
      <c r="X547" s="32">
        <f>IF(OR(R547 = "PRIYANKA MADAM", R547 = "DEEPAK", R547 = "PORTER"),N547,"")</f>
        <v/>
      </c>
      <c r="Y547" s="23">
        <f>IF(X547="", "", X547-N547)</f>
        <v/>
      </c>
      <c r="Z547" s="23">
        <f>IF(N547="", "", TEXT(N547, "dddd"))</f>
        <v/>
      </c>
      <c r="AA547" s="23">
        <f>IF(X547="", "", TEXT(X547, "dddd"))</f>
        <v/>
      </c>
      <c r="AB547" s="23">
        <f>VLOOKUP(U547,'Currency Sheet'!A:C,3,)</f>
        <v/>
      </c>
      <c r="AC547" s="44">
        <f>VLOOKUP(P547,'Customer List'!B:D,3,)</f>
        <v/>
      </c>
    </row>
    <row r="548">
      <c r="A548" s="23">
        <f>A547+1</f>
        <v/>
      </c>
      <c r="B548" s="23" t="n">
        <v>174008</v>
      </c>
      <c r="C548" s="32" t="n">
        <v>45814</v>
      </c>
      <c r="D548" s="32" t="n">
        <v>45818</v>
      </c>
      <c r="E548" s="51" t="n">
        <v>141</v>
      </c>
      <c r="F548" s="51">
        <f>IF(AB548="DOLLAR",E548*88,E548)</f>
        <v/>
      </c>
      <c r="G548" s="62">
        <f>F548*J548</f>
        <v/>
      </c>
      <c r="H548" s="23" t="inlineStr">
        <is>
          <t>SIM0003</t>
        </is>
      </c>
      <c r="I548" s="23" t="inlineStr">
        <is>
          <t>InVivoSIM anti-human PD-1 (Nivolumab Biosimilar), Nivolumab, 1_x000D_
mg</t>
        </is>
      </c>
      <c r="J548" s="23" t="n">
        <v>1</v>
      </c>
      <c r="K548" s="23" t="n">
        <v>1</v>
      </c>
      <c r="L548" s="23">
        <f>J548-K548</f>
        <v/>
      </c>
      <c r="M548" s="23" t="inlineStr">
        <is>
          <t>T-388/25-26</t>
        </is>
      </c>
      <c r="N548" s="32" t="n">
        <v>45818</v>
      </c>
      <c r="O548" s="62" t="n">
        <v>17272.5</v>
      </c>
      <c r="P548" s="23" t="inlineStr">
        <is>
          <t>IISc</t>
        </is>
      </c>
      <c r="Q548" s="23" t="n"/>
      <c r="R548" s="23" t="n"/>
      <c r="S548" s="63" t="n">
        <v>4</v>
      </c>
      <c r="T548" s="39" t="n"/>
      <c r="U548" s="23" t="inlineStr">
        <is>
          <t>BioXcell</t>
        </is>
      </c>
      <c r="V548" s="23">
        <f>VLOOKUP(P548,'Customer List'!B:C,2,)</f>
        <v/>
      </c>
      <c r="W548" s="40" t="n"/>
      <c r="X548" s="32">
        <f>IF(OR(R548 = "PRIYANKA MADAM", R548 = "DEEPAK", R548 = "PORTER"),N548,"")</f>
        <v/>
      </c>
      <c r="Y548" s="23">
        <f>IF(X548="", "", X548-N548)</f>
        <v/>
      </c>
      <c r="Z548" s="23">
        <f>IF(N548="", "", TEXT(N548, "dddd"))</f>
        <v/>
      </c>
      <c r="AA548" s="23">
        <f>IF(X548="", "", TEXT(X548, "dddd"))</f>
        <v/>
      </c>
      <c r="AB548" s="23">
        <f>VLOOKUP(U548,'Currency Sheet'!A:C,3,)</f>
        <v/>
      </c>
      <c r="AC548" s="44">
        <f>VLOOKUP(P548,'Customer List'!B:D,3,)</f>
        <v/>
      </c>
    </row>
    <row r="549">
      <c r="A549" s="23">
        <f>A548+1</f>
        <v/>
      </c>
      <c r="B549" s="23" t="n">
        <v>174008</v>
      </c>
      <c r="C549" s="32" t="n">
        <v>45814</v>
      </c>
      <c r="D549" s="32" t="n">
        <v>45818</v>
      </c>
      <c r="E549" s="51" t="n">
        <v>378</v>
      </c>
      <c r="F549" s="51">
        <f>IF(AB549="DOLLAR",E549*88,E549)</f>
        <v/>
      </c>
      <c r="G549" s="62">
        <f>F549*J549</f>
        <v/>
      </c>
      <c r="H549" s="23" t="inlineStr">
        <is>
          <t>BE0207</t>
        </is>
      </c>
      <c r="I549" s="23" t="inlineStr">
        <is>
          <t>InVivoMAb anti-mouse MHC Class I (H-2Kb) bound to SIINFEKL_x000D_
peptide (OVA residues 257-264), 25-D1.16, 5 mg</t>
        </is>
      </c>
      <c r="J549" s="23" t="n">
        <v>1</v>
      </c>
      <c r="K549" s="23" t="n">
        <v>1</v>
      </c>
      <c r="L549" s="23">
        <f>J549-K549</f>
        <v/>
      </c>
      <c r="M549" s="23" t="inlineStr">
        <is>
          <t>T-388/25-26</t>
        </is>
      </c>
      <c r="N549" s="32" t="n">
        <v>45818</v>
      </c>
      <c r="O549" s="62" t="n">
        <v>46305</v>
      </c>
      <c r="P549" s="23" t="inlineStr">
        <is>
          <t>IISc</t>
        </is>
      </c>
      <c r="Q549" s="23" t="n"/>
      <c r="R549" s="23" t="n"/>
      <c r="S549" s="63" t="n">
        <v>4</v>
      </c>
      <c r="T549" s="39" t="n"/>
      <c r="U549" s="23" t="inlineStr">
        <is>
          <t>BioXcell</t>
        </is>
      </c>
      <c r="V549" s="23">
        <f>VLOOKUP(P549,'Customer List'!B:C,2,)</f>
        <v/>
      </c>
      <c r="W549" s="40" t="n"/>
      <c r="X549" s="32">
        <f>IF(OR(R549 = "PRIYANKA MADAM", R549 = "DEEPAK", R549 = "PORTER"),N549,"")</f>
        <v/>
      </c>
      <c r="Y549" s="23">
        <f>IF(X549="", "", X549-N549)</f>
        <v/>
      </c>
      <c r="Z549" s="23">
        <f>IF(N549="", "", TEXT(N549, "dddd"))</f>
        <v/>
      </c>
      <c r="AA549" s="23">
        <f>IF(X549="", "", TEXT(X549, "dddd"))</f>
        <v/>
      </c>
      <c r="AB549" s="23">
        <f>VLOOKUP(U549,'Currency Sheet'!A:C,3,)</f>
        <v/>
      </c>
      <c r="AC549" s="44">
        <f>VLOOKUP(P549,'Customer List'!B:D,3,)</f>
        <v/>
      </c>
    </row>
    <row r="550">
      <c r="A550" s="23">
        <f>A549+1</f>
        <v/>
      </c>
      <c r="B550" s="23" t="n">
        <v>174509</v>
      </c>
      <c r="C550" s="32" t="n">
        <v>45824</v>
      </c>
      <c r="D550" s="32" t="n">
        <v>45828</v>
      </c>
      <c r="E550" s="51" t="n">
        <v>405.16</v>
      </c>
      <c r="F550" s="51">
        <f>IF(AB550="DOLLAR",E550*88,E550)</f>
        <v/>
      </c>
      <c r="G550" s="62">
        <f>F550*J550</f>
        <v/>
      </c>
      <c r="H550" s="23" t="inlineStr">
        <is>
          <t>BE0101</t>
        </is>
      </c>
      <c r="I550" s="23" t="inlineStr">
        <is>
          <t>m PD-L1 (B7-H1): InVivoMab 10F.9G2, 5mg</t>
        </is>
      </c>
      <c r="J550" s="23" t="n">
        <v>2</v>
      </c>
      <c r="K550" s="23" t="n">
        <v>2</v>
      </c>
      <c r="L550" s="23">
        <f>J550-K550</f>
        <v/>
      </c>
      <c r="M550" s="23" t="inlineStr">
        <is>
          <t>T-497/25-26</t>
        </is>
      </c>
      <c r="N550" s="32" t="n">
        <v>45829</v>
      </c>
      <c r="O550" s="62" t="n">
        <v>97755</v>
      </c>
      <c r="P550" s="23" t="inlineStr">
        <is>
          <t>Bio Solution</t>
        </is>
      </c>
      <c r="Q550" s="23" t="n">
        <v>58152284643</v>
      </c>
      <c r="R550" s="23" t="inlineStr">
        <is>
          <t>Delivered</t>
        </is>
      </c>
      <c r="S550" s="63" t="n">
        <v>4</v>
      </c>
      <c r="T550" s="39" t="n"/>
      <c r="U550" s="23" t="inlineStr">
        <is>
          <t>BioXcell</t>
        </is>
      </c>
      <c r="V550" s="23">
        <f>VLOOKUP(P550,'Customer List'!B:C,2,)</f>
        <v/>
      </c>
      <c r="W550" s="40" t="n"/>
      <c r="X550" s="32" t="n">
        <v>45831</v>
      </c>
      <c r="Y550" s="23">
        <f>IF(X550="", "", X550-N550)</f>
        <v/>
      </c>
      <c r="Z550" s="23">
        <f>IF(N550="", "", TEXT(N550, "dddd"))</f>
        <v/>
      </c>
      <c r="AA550" s="23">
        <f>IF(X550="", "", TEXT(X550, "dddd"))</f>
        <v/>
      </c>
      <c r="AB550" s="23">
        <f>VLOOKUP(U550,'Currency Sheet'!A:C,3,)</f>
        <v/>
      </c>
      <c r="AC550" s="44">
        <f>VLOOKUP(P550,'Customer List'!B:D,3,)</f>
        <v/>
      </c>
    </row>
    <row r="551">
      <c r="A551" s="23">
        <f>A550+1</f>
        <v/>
      </c>
      <c r="B551" s="23" t="n">
        <v>174509</v>
      </c>
      <c r="C551" s="32" t="n">
        <v>45824</v>
      </c>
      <c r="D551" s="32" t="n">
        <v>45828</v>
      </c>
      <c r="E551" s="51" t="n">
        <v>164.8</v>
      </c>
      <c r="F551" s="51">
        <f>IF(AB551="DOLLAR",E551*88,E551)</f>
        <v/>
      </c>
      <c r="G551" s="62">
        <f>F551*J551</f>
        <v/>
      </c>
      <c r="H551" s="23" t="inlineStr">
        <is>
          <t>CS010-RCUS</t>
        </is>
      </c>
      <c r="I551" s="23" t="inlineStr">
        <is>
          <t>RCUS Custom production, Romosozumab biosimilar, 1 mg</t>
        </is>
      </c>
      <c r="J551" s="23" t="n">
        <v>1</v>
      </c>
      <c r="K551" s="23" t="n">
        <v>1</v>
      </c>
      <c r="L551" s="23">
        <f>J551-K551</f>
        <v/>
      </c>
      <c r="M551" s="23" t="inlineStr">
        <is>
          <t>T-498/25-26</t>
        </is>
      </c>
      <c r="N551" s="32" t="n">
        <v>45829</v>
      </c>
      <c r="O551" s="62" t="n">
        <v>21609</v>
      </c>
      <c r="P551" s="23" t="inlineStr">
        <is>
          <t>RG SONS</t>
        </is>
      </c>
      <c r="Q551" s="23" t="n">
        <v>58152284750</v>
      </c>
      <c r="R551" s="23" t="inlineStr">
        <is>
          <t>Delivered</t>
        </is>
      </c>
      <c r="S551" s="63" t="n">
        <v>4</v>
      </c>
      <c r="T551" s="39" t="inlineStr">
        <is>
          <t>Item Code not found on the product Dharmendra Sir and Anjali madam confirm</t>
        </is>
      </c>
      <c r="U551" s="23" t="inlineStr">
        <is>
          <t>BioXcell</t>
        </is>
      </c>
      <c r="V551" s="23">
        <f>VLOOKUP(P551,'Customer List'!B:C,2,)</f>
        <v/>
      </c>
      <c r="W551" s="40" t="n"/>
      <c r="X551" s="32" t="n">
        <v>45831</v>
      </c>
      <c r="Y551" s="23">
        <f>IF(X551="", "", X551-N551)</f>
        <v/>
      </c>
      <c r="Z551" s="23">
        <f>IF(N551="", "", TEXT(N551, "dddd"))</f>
        <v/>
      </c>
      <c r="AA551" s="23">
        <f>IF(X551="", "", TEXT(X551, "dddd"))</f>
        <v/>
      </c>
      <c r="AB551" s="23">
        <f>VLOOKUP(U551,'Currency Sheet'!A:C,3,)</f>
        <v/>
      </c>
      <c r="AC551" s="44">
        <f>VLOOKUP(P551,'Customer List'!B:D,3,)</f>
        <v/>
      </c>
    </row>
    <row r="552">
      <c r="A552" s="23">
        <f>A551+1</f>
        <v/>
      </c>
      <c r="B552" s="23" t="inlineStr">
        <is>
          <t>Opening Stock</t>
        </is>
      </c>
      <c r="C552" s="32" t="n">
        <v>45808</v>
      </c>
      <c r="D552" s="32" t="n">
        <v>45808</v>
      </c>
      <c r="E552" s="51" t="n">
        <v>276.25</v>
      </c>
      <c r="F552" s="51">
        <f>IF(AB552="DOLLAR",E552*88,E552)</f>
        <v/>
      </c>
      <c r="G552" s="62">
        <f>F552*J552</f>
        <v/>
      </c>
      <c r="H552" s="23" t="inlineStr">
        <is>
          <t>MBS1200699</t>
        </is>
      </c>
      <c r="I552" s="23" t="inlineStr">
        <is>
          <t>Recombinant type 16 Protein E6 (E6); 0.02 mg;</t>
        </is>
      </c>
      <c r="J552" s="23" t="n">
        <v>1</v>
      </c>
      <c r="K552" s="23" t="n">
        <v>1</v>
      </c>
      <c r="L552" s="23">
        <f>J552-K552</f>
        <v/>
      </c>
      <c r="M552" s="23" t="inlineStr">
        <is>
          <t>T-711/25-26</t>
        </is>
      </c>
      <c r="N552" s="32" t="n">
        <v>45857</v>
      </c>
      <c r="O552" s="62" t="n">
        <v>28427</v>
      </c>
      <c r="P552" s="23" t="inlineStr">
        <is>
          <t>The BioArt</t>
        </is>
      </c>
      <c r="Q552" s="23" t="n">
        <v>58153394832</v>
      </c>
      <c r="R552" s="23" t="inlineStr">
        <is>
          <t>Delivered</t>
        </is>
      </c>
      <c r="S552" s="63" t="n">
        <v>-20</v>
      </c>
      <c r="T552" s="39" t="n"/>
      <c r="U552" s="23" t="inlineStr">
        <is>
          <t>MyBioSource</t>
        </is>
      </c>
      <c r="V552" s="23">
        <f>VLOOKUP(P552,'Customer List'!B:C,2,)</f>
        <v/>
      </c>
      <c r="W552" s="40" t="n"/>
      <c r="X552" s="32" t="n">
        <v>45859</v>
      </c>
      <c r="Y552" s="23">
        <f>IF(X552="", "", X552-N552)</f>
        <v/>
      </c>
      <c r="Z552" s="23">
        <f>IF(N552="", "", TEXT(N552, "dddd"))</f>
        <v/>
      </c>
      <c r="AA552" s="23">
        <f>IF(X552="", "", TEXT(X552, "dddd"))</f>
        <v/>
      </c>
      <c r="AB552" s="23">
        <f>VLOOKUP(U552,'Currency Sheet'!A:C,3,)</f>
        <v/>
      </c>
      <c r="AC552" s="44">
        <f>VLOOKUP(P552,'Customer List'!B:D,3,)</f>
        <v/>
      </c>
    </row>
    <row r="553">
      <c r="A553" s="23">
        <f>A552+1</f>
        <v/>
      </c>
      <c r="B553" s="23" t="n">
        <v>919364</v>
      </c>
      <c r="C553" s="32" t="n">
        <v>45814</v>
      </c>
      <c r="D553" s="32" t="n">
        <v>45818</v>
      </c>
      <c r="E553" s="51" t="n">
        <v>535.5</v>
      </c>
      <c r="F553" s="51">
        <f>IF(AB553="DOLLAR",E553*88,E553)</f>
        <v/>
      </c>
      <c r="G553" s="62">
        <f>F553*J553</f>
        <v/>
      </c>
      <c r="H553" s="23" t="inlineStr">
        <is>
          <t>MBS706667</t>
        </is>
      </c>
      <c r="I553" s="23" t="inlineStr">
        <is>
          <t>Antigen 2, EPCA2 ELISA Kit; 48-Strip-Wells</t>
        </is>
      </c>
      <c r="J553" s="23" t="n">
        <v>1</v>
      </c>
      <c r="K553" s="23" t="n">
        <v>1</v>
      </c>
      <c r="L553" s="23">
        <f>J553-K553</f>
        <v/>
      </c>
      <c r="M553" s="23" t="inlineStr">
        <is>
          <t>T-395/25-26</t>
        </is>
      </c>
      <c r="N553" s="32" t="n">
        <v>45818</v>
      </c>
      <c r="O553" s="62" t="n">
        <v>52352</v>
      </c>
      <c r="P553" s="23" t="inlineStr">
        <is>
          <t>Abhilasha</t>
        </is>
      </c>
      <c r="Q553" s="23" t="n"/>
      <c r="R553" s="23" t="n"/>
      <c r="S553" s="63" t="n">
        <v>4</v>
      </c>
      <c r="T553" s="39" t="n"/>
      <c r="U553" s="23" t="inlineStr">
        <is>
          <t>MyBioSource</t>
        </is>
      </c>
      <c r="V553" s="23">
        <f>VLOOKUP(P553,'Customer List'!B:C,2,)</f>
        <v/>
      </c>
      <c r="W553" s="40" t="n"/>
      <c r="X553" s="32">
        <f>IF(OR(R553 = "PRIYANKA MADAM", R553 = "DEEPAK", R553 = "PORTER"),N553,"")</f>
        <v/>
      </c>
      <c r="Y553" s="23">
        <f>IF(X553="", "", X553-N553)</f>
        <v/>
      </c>
      <c r="Z553" s="23">
        <f>IF(N553="", "", TEXT(N553, "dddd"))</f>
        <v/>
      </c>
      <c r="AA553" s="23">
        <f>IF(X553="", "", TEXT(X553, "dddd"))</f>
        <v/>
      </c>
      <c r="AB553" s="23">
        <f>VLOOKUP(U553,'Currency Sheet'!A:C,3,)</f>
        <v/>
      </c>
      <c r="AC553" s="44">
        <f>VLOOKUP(P553,'Customer List'!B:D,3,)</f>
        <v/>
      </c>
    </row>
    <row r="554">
      <c r="A554" s="23">
        <f>A553+1</f>
        <v/>
      </c>
      <c r="B554" s="23" t="n">
        <v>919467</v>
      </c>
      <c r="C554" s="32" t="n">
        <v>45814</v>
      </c>
      <c r="D554" s="32" t="n">
        <v>45818</v>
      </c>
      <c r="E554" s="51" t="n">
        <v>612</v>
      </c>
      <c r="F554" s="51">
        <f>IF(AB554="DOLLAR",E554*88,E554)</f>
        <v/>
      </c>
      <c r="G554" s="62">
        <f>F554*J554</f>
        <v/>
      </c>
      <c r="H554" s="23" t="inlineStr">
        <is>
          <t>MBS760229</t>
        </is>
      </c>
      <c r="I554" s="23" t="inlineStr">
        <is>
          <t>Amphiregulin ELISA Kit; 96-Strip-Wells</t>
        </is>
      </c>
      <c r="J554" s="23" t="n">
        <v>2</v>
      </c>
      <c r="K554" s="23" t="n">
        <v>2</v>
      </c>
      <c r="L554" s="23">
        <f>J554-K554</f>
        <v/>
      </c>
      <c r="M554" s="23" t="inlineStr">
        <is>
          <t>T-408/25-26</t>
        </is>
      </c>
      <c r="N554" s="32" t="n">
        <v>45818</v>
      </c>
      <c r="O554" s="62" t="n">
        <v>128275.2</v>
      </c>
      <c r="P554" s="23" t="inlineStr">
        <is>
          <t>Sai Life</t>
        </is>
      </c>
      <c r="Q554" s="23" t="n"/>
      <c r="R554" s="23" t="n"/>
      <c r="S554" s="63" t="n">
        <v>4</v>
      </c>
      <c r="T554" s="39" t="n"/>
      <c r="U554" s="23" t="inlineStr">
        <is>
          <t>MyBioSource</t>
        </is>
      </c>
      <c r="V554" s="23">
        <f>VLOOKUP(P554,'Customer List'!B:C,2,)</f>
        <v/>
      </c>
      <c r="W554" s="40" t="n"/>
      <c r="X554" s="32">
        <f>IF(OR(R554 = "PRIYANKA MADAM", R554 = "DEEPAK", R554 = "PORTER"),N554,"")</f>
        <v/>
      </c>
      <c r="Y554" s="23">
        <f>IF(X554="", "", X554-N554)</f>
        <v/>
      </c>
      <c r="Z554" s="23">
        <f>IF(N554="", "", TEXT(N554, "dddd"))</f>
        <v/>
      </c>
      <c r="AA554" s="23">
        <f>IF(X554="", "", TEXT(X554, "dddd"))</f>
        <v/>
      </c>
      <c r="AB554" s="23">
        <f>VLOOKUP(U554,'Currency Sheet'!A:C,3,)</f>
        <v/>
      </c>
      <c r="AC554" s="44">
        <f>VLOOKUP(P554,'Customer List'!B:D,3,)</f>
        <v/>
      </c>
    </row>
    <row r="555">
      <c r="A555" s="23">
        <f>A554+1</f>
        <v/>
      </c>
      <c r="B555" s="23" t="n">
        <v>919467</v>
      </c>
      <c r="C555" s="32" t="n">
        <v>45814</v>
      </c>
      <c r="D555" s="32" t="n">
        <v>45818</v>
      </c>
      <c r="E555" s="51" t="n">
        <v>884</v>
      </c>
      <c r="F555" s="51">
        <f>IF(AB555="DOLLAR",E555*88,E555)</f>
        <v/>
      </c>
      <c r="G555" s="62">
        <f>F555*J555</f>
        <v/>
      </c>
      <c r="H555" s="23" t="inlineStr">
        <is>
          <t>MBS704061</t>
        </is>
      </c>
      <c r="I555" s="23" t="inlineStr">
        <is>
          <t>Thrombospondin 1, TSP-1 ELISA Kit</t>
        </is>
      </c>
      <c r="J555" s="23" t="n">
        <v>2</v>
      </c>
      <c r="K555" s="23" t="n">
        <v>2</v>
      </c>
      <c r="L555" s="23">
        <f>J555-K555</f>
        <v/>
      </c>
      <c r="M555" s="23" t="inlineStr">
        <is>
          <t>T-408/25-26</t>
        </is>
      </c>
      <c r="N555" s="32" t="n">
        <v>45818</v>
      </c>
      <c r="O555" s="62" t="n">
        <v>185286.4</v>
      </c>
      <c r="P555" s="23" t="inlineStr">
        <is>
          <t>Sai Life</t>
        </is>
      </c>
      <c r="Q555" s="23" t="n"/>
      <c r="R555" s="23" t="n"/>
      <c r="S555" s="63" t="n">
        <v>4</v>
      </c>
      <c r="T555" s="39" t="n"/>
      <c r="U555" s="23" t="inlineStr">
        <is>
          <t>MyBioSource</t>
        </is>
      </c>
      <c r="V555" s="23">
        <f>VLOOKUP(P555,'Customer List'!B:C,2,)</f>
        <v/>
      </c>
      <c r="W555" s="40" t="n"/>
      <c r="X555" s="32">
        <f>IF(OR(R555 = "PRIYANKA MADAM", R555 = "DEEPAK", R555 = "PORTER"),N555,"")</f>
        <v/>
      </c>
      <c r="Y555" s="23">
        <f>IF(X555="", "", X555-N555)</f>
        <v/>
      </c>
      <c r="Z555" s="23">
        <f>IF(N555="", "", TEXT(N555, "dddd"))</f>
        <v/>
      </c>
      <c r="AA555" s="23">
        <f>IF(X555="", "", TEXT(X555, "dddd"))</f>
        <v/>
      </c>
      <c r="AB555" s="23">
        <f>VLOOKUP(U555,'Currency Sheet'!A:C,3,)</f>
        <v/>
      </c>
      <c r="AC555" s="44">
        <f>VLOOKUP(P555,'Customer List'!B:D,3,)</f>
        <v/>
      </c>
    </row>
    <row r="556">
      <c r="A556" s="23">
        <f>A555+1</f>
        <v/>
      </c>
      <c r="B556" s="23" t="n">
        <v>919601</v>
      </c>
      <c r="C556" s="32" t="n">
        <v>45814</v>
      </c>
      <c r="D556" s="32" t="n">
        <v>45818</v>
      </c>
      <c r="E556" s="51" t="n">
        <v>242.25</v>
      </c>
      <c r="F556" s="51">
        <f>IF(AB556="DOLLAR",E556*88,E556)</f>
        <v/>
      </c>
      <c r="G556" s="62">
        <f>F556*J556</f>
        <v/>
      </c>
      <c r="H556" s="23" t="inlineStr">
        <is>
          <t>MBS568997</t>
        </is>
      </c>
      <c r="I556" s="23" t="inlineStr">
        <is>
          <t>Gonadotropin alpha (HCGalpha) Ab</t>
        </is>
      </c>
      <c r="J556" s="23" t="n">
        <v>1</v>
      </c>
      <c r="K556" s="23" t="n">
        <v>1</v>
      </c>
      <c r="L556" s="23">
        <f>J556-K556</f>
        <v/>
      </c>
      <c r="M556" s="23" t="inlineStr">
        <is>
          <t>T-422/25-26</t>
        </is>
      </c>
      <c r="N556" s="32" t="n">
        <v>45820</v>
      </c>
      <c r="O556" s="62" t="n">
        <v>27254.55</v>
      </c>
      <c r="P556" s="23" t="inlineStr">
        <is>
          <t>4AXIS</t>
        </is>
      </c>
      <c r="Q556" s="23" t="inlineStr">
        <is>
          <t>BY HAND</t>
        </is>
      </c>
      <c r="R556" s="23" t="inlineStr">
        <is>
          <t>PRIYANKA MADAM</t>
        </is>
      </c>
      <c r="S556" s="63" t="n">
        <v>-20</v>
      </c>
      <c r="T556" s="39" t="n"/>
      <c r="U556" s="23" t="inlineStr">
        <is>
          <t>MyBioSource</t>
        </is>
      </c>
      <c r="V556" s="23">
        <f>VLOOKUP(P556,'Customer List'!B:C,2,)</f>
        <v/>
      </c>
      <c r="W556" s="40" t="n"/>
      <c r="X556" s="32" t="n">
        <v>45820</v>
      </c>
      <c r="Y556" s="23">
        <f>IF(X556="", "", X556-N556)</f>
        <v/>
      </c>
      <c r="Z556" s="23">
        <f>IF(N556="", "", TEXT(N556, "dddd"))</f>
        <v/>
      </c>
      <c r="AA556" s="23">
        <f>IF(X556="", "", TEXT(X556, "dddd"))</f>
        <v/>
      </c>
      <c r="AB556" s="23">
        <f>VLOOKUP(U556,'Currency Sheet'!A:C,3,)</f>
        <v/>
      </c>
      <c r="AC556" s="44">
        <f>VLOOKUP(P556,'Customer List'!B:D,3,)</f>
        <v/>
      </c>
    </row>
    <row r="557">
      <c r="A557" s="23">
        <f>A556+1</f>
        <v/>
      </c>
      <c r="B557" s="23" t="n">
        <v>919601</v>
      </c>
      <c r="C557" s="32" t="n">
        <v>45814</v>
      </c>
      <c r="D557" s="32" t="n">
        <v>45818</v>
      </c>
      <c r="E557" s="51" t="n">
        <v>242.25</v>
      </c>
      <c r="F557" s="51">
        <f>IF(AB557="DOLLAR",E557*88,E557)</f>
        <v/>
      </c>
      <c r="G557" s="62">
        <f>F557*J557</f>
        <v/>
      </c>
      <c r="H557" s="23" t="inlineStr">
        <is>
          <t>MBS568995</t>
        </is>
      </c>
      <c r="I557" s="23" t="inlineStr">
        <is>
          <t>Gonadotropin beta (HCGbeta) Ab; 1 mg</t>
        </is>
      </c>
      <c r="J557" s="23" t="n">
        <v>1</v>
      </c>
      <c r="K557" s="23" t="n">
        <v>1</v>
      </c>
      <c r="L557" s="23">
        <f>J557-K557</f>
        <v/>
      </c>
      <c r="M557" s="23" t="inlineStr">
        <is>
          <t>T-422/25-26</t>
        </is>
      </c>
      <c r="N557" s="32" t="n">
        <v>45820</v>
      </c>
      <c r="O557" s="62" t="n">
        <v>27254.55</v>
      </c>
      <c r="P557" s="23" t="inlineStr">
        <is>
          <t>4AXIS</t>
        </is>
      </c>
      <c r="Q557" s="23" t="inlineStr">
        <is>
          <t>BY HAND</t>
        </is>
      </c>
      <c r="R557" s="23" t="inlineStr">
        <is>
          <t>PRIYANKA MADAM</t>
        </is>
      </c>
      <c r="S557" s="63" t="n">
        <v>-20</v>
      </c>
      <c r="T557" s="39" t="n"/>
      <c r="U557" s="23" t="inlineStr">
        <is>
          <t>MyBioSource</t>
        </is>
      </c>
      <c r="V557" s="23">
        <f>VLOOKUP(P557,'Customer List'!B:C,2,)</f>
        <v/>
      </c>
      <c r="W557" s="40" t="n"/>
      <c r="X557" s="32" t="n">
        <v>45820</v>
      </c>
      <c r="Y557" s="23">
        <f>IF(X557="", "", X557-N557)</f>
        <v/>
      </c>
      <c r="Z557" s="23">
        <f>IF(N557="", "", TEXT(N557, "dddd"))</f>
        <v/>
      </c>
      <c r="AA557" s="23">
        <f>IF(X557="", "", TEXT(X557, "dddd"))</f>
        <v/>
      </c>
      <c r="AB557" s="23">
        <f>VLOOKUP(U557,'Currency Sheet'!A:C,3,)</f>
        <v/>
      </c>
      <c r="AC557" s="44">
        <f>VLOOKUP(P557,'Customer List'!B:D,3,)</f>
        <v/>
      </c>
    </row>
    <row r="558">
      <c r="A558" s="23">
        <f>A557+1</f>
        <v/>
      </c>
      <c r="B558" s="23" t="inlineStr">
        <is>
          <t>919467A</t>
        </is>
      </c>
      <c r="C558" s="32" t="n">
        <v>45821</v>
      </c>
      <c r="D558" s="32" t="n">
        <v>45828</v>
      </c>
      <c r="E558" s="51" t="n">
        <v>735.25</v>
      </c>
      <c r="F558" s="51">
        <f>IF(AB558="DOLLAR",E558*88,E558)</f>
        <v/>
      </c>
      <c r="G558" s="62">
        <f>F558*J558</f>
        <v/>
      </c>
      <c r="H558" s="23" t="inlineStr">
        <is>
          <t>MBS163838</t>
        </is>
      </c>
      <c r="I558" s="23" t="inlineStr">
        <is>
          <t>Epiregulin, EPR ELISA Kit; 96-Strip-Wells</t>
        </is>
      </c>
      <c r="J558" s="23" t="n">
        <v>2</v>
      </c>
      <c r="K558" s="23" t="n">
        <v>2</v>
      </c>
      <c r="L558" s="23">
        <f>J558-K558</f>
        <v/>
      </c>
      <c r="M558" s="23" t="inlineStr">
        <is>
          <t>T-499/25-26</t>
        </is>
      </c>
      <c r="N558" s="32" t="n">
        <v>45829</v>
      </c>
      <c r="O558" s="62" t="n">
        <v>154108.4</v>
      </c>
      <c r="P558" s="23" t="inlineStr">
        <is>
          <t>Sai Life</t>
        </is>
      </c>
      <c r="Q558" s="23" t="n">
        <v>58152285015</v>
      </c>
      <c r="R558" s="23" t="inlineStr">
        <is>
          <t>Delivered</t>
        </is>
      </c>
      <c r="S558" s="63" t="n">
        <v>4</v>
      </c>
      <c r="T558" s="39" t="n"/>
      <c r="U558" s="23" t="inlineStr">
        <is>
          <t>MyBioSource</t>
        </is>
      </c>
      <c r="V558" s="23">
        <f>VLOOKUP(P558,'Customer List'!B:C,2,)</f>
        <v/>
      </c>
      <c r="W558" s="40" t="n"/>
      <c r="X558" s="32" t="n">
        <v>45831</v>
      </c>
      <c r="Y558" s="23">
        <f>IF(X558="", "", X558-N558)</f>
        <v/>
      </c>
      <c r="Z558" s="23">
        <f>IF(N558="", "", TEXT(N558, "dddd"))</f>
        <v/>
      </c>
      <c r="AA558" s="23">
        <f>IF(X558="", "", TEXT(X558, "dddd"))</f>
        <v/>
      </c>
      <c r="AB558" s="23">
        <f>VLOOKUP(U558,'Currency Sheet'!A:C,3,)</f>
        <v/>
      </c>
      <c r="AC558" s="44">
        <f>VLOOKUP(P558,'Customer List'!B:D,3,)</f>
        <v/>
      </c>
    </row>
    <row r="559">
      <c r="A559" s="23">
        <f>A558+1</f>
        <v/>
      </c>
      <c r="B559" s="23" t="n">
        <v>919889</v>
      </c>
      <c r="C559" s="32" t="n">
        <v>45821</v>
      </c>
      <c r="D559" s="32" t="n">
        <v>45828</v>
      </c>
      <c r="E559" s="51" t="n">
        <v>221</v>
      </c>
      <c r="F559" s="51">
        <f>IF(AB559="DOLLAR",E559*88,E559)</f>
        <v/>
      </c>
      <c r="G559" s="62">
        <f>F559*J559</f>
        <v/>
      </c>
      <c r="H559" s="23" t="inlineStr">
        <is>
          <t>MBS560259</t>
        </is>
      </c>
      <c r="I559" s="23" t="inlineStr">
        <is>
          <t>Affinity Purified IgG1 Antibody</t>
        </is>
      </c>
      <c r="J559" s="23" t="n">
        <v>1</v>
      </c>
      <c r="K559" s="23" t="n">
        <v>1</v>
      </c>
      <c r="L559" s="23">
        <f>J559-K559</f>
        <v/>
      </c>
      <c r="M559" s="23" t="inlineStr">
        <is>
          <t>T-539/25-26</t>
        </is>
      </c>
      <c r="N559" s="32" t="n">
        <v>45835</v>
      </c>
      <c r="O559" s="62" t="n">
        <v>24863</v>
      </c>
      <c r="P559" s="23" t="inlineStr">
        <is>
          <t>4AXIS</t>
        </is>
      </c>
      <c r="Q559" s="23" t="inlineStr">
        <is>
          <t>BY HAND</t>
        </is>
      </c>
      <c r="R559" s="23" t="inlineStr">
        <is>
          <t>PRIYANKA MADAM</t>
        </is>
      </c>
      <c r="S559" s="63" t="n">
        <v>4</v>
      </c>
      <c r="T559" s="39" t="n"/>
      <c r="U559" s="23" t="inlineStr">
        <is>
          <t>MyBioSource</t>
        </is>
      </c>
      <c r="V559" s="23">
        <f>VLOOKUP(P559,'Customer List'!B:C,2,)</f>
        <v/>
      </c>
      <c r="W559" s="40" t="n"/>
      <c r="X559" s="32" t="n">
        <v>45835</v>
      </c>
      <c r="Y559" s="23">
        <f>IF(X559="", "", X559-N559)</f>
        <v/>
      </c>
      <c r="Z559" s="23">
        <f>IF(N559="", "", TEXT(N559, "dddd"))</f>
        <v/>
      </c>
      <c r="AA559" s="23">
        <f>IF(X559="", "", TEXT(X559, "dddd"))</f>
        <v/>
      </c>
      <c r="AB559" s="23">
        <f>VLOOKUP(U559,'Currency Sheet'!A:C,3,)</f>
        <v/>
      </c>
      <c r="AC559" s="44">
        <f>VLOOKUP(P559,'Customer List'!B:D,3,)</f>
        <v/>
      </c>
    </row>
    <row r="560">
      <c r="A560" s="23">
        <f>A559+1</f>
        <v/>
      </c>
      <c r="B560" s="23" t="inlineStr">
        <is>
          <t>INV5218</t>
        </is>
      </c>
      <c r="C560" s="32" t="n">
        <v>45806</v>
      </c>
      <c r="D560" s="32" t="n">
        <v>45811</v>
      </c>
      <c r="E560" s="51" t="n">
        <v>1227</v>
      </c>
      <c r="F560" s="51">
        <f>IF(AB560="DOLLAR",E560*88,E560)</f>
        <v/>
      </c>
      <c r="G560" s="62">
        <f>F560*J560</f>
        <v/>
      </c>
      <c r="H560" s="23" t="n">
        <v>78383</v>
      </c>
      <c r="I560" s="23" t="inlineStr">
        <is>
          <t>Firefly Luciferase MC38 Cell Line</t>
        </is>
      </c>
      <c r="J560" s="23" t="n">
        <v>1</v>
      </c>
      <c r="K560" s="23" t="n">
        <v>1</v>
      </c>
      <c r="L560" s="23">
        <f>J560-K560</f>
        <v/>
      </c>
      <c r="M560" s="23" t="inlineStr">
        <is>
          <t>T-368/25-26</t>
        </is>
      </c>
      <c r="N560" s="32" t="n">
        <v>45812</v>
      </c>
      <c r="O560" s="62" t="n">
        <v>214725</v>
      </c>
      <c r="P560" s="23" t="inlineStr">
        <is>
          <t>PATANJALI</t>
        </is>
      </c>
      <c r="Q560" s="23" t="n"/>
      <c r="R560" s="23" t="n"/>
      <c r="S560" s="63" t="n"/>
      <c r="T560" s="39" t="n"/>
      <c r="U560" s="23" t="inlineStr">
        <is>
          <t>BPS</t>
        </is>
      </c>
      <c r="V560" s="23">
        <f>VLOOKUP(P560,'Customer List'!B:C,2,)</f>
        <v/>
      </c>
      <c r="W560" s="40" t="n"/>
      <c r="X560" s="32">
        <f>IF(OR(R560 = "PRIYANKA MADAM", R560 = "DEEPAK", R560 = "PORTER"),N560,"")</f>
        <v/>
      </c>
      <c r="Y560" s="23">
        <f>IF(X560="", "", X560-N560)</f>
        <v/>
      </c>
      <c r="Z560" s="23">
        <f>IF(N560="", "", TEXT(N560, "dddd"))</f>
        <v/>
      </c>
      <c r="AA560" s="23">
        <f>IF(X560="", "", TEXT(X560, "dddd"))</f>
        <v/>
      </c>
      <c r="AB560" s="23">
        <f>VLOOKUP(U560,'Currency Sheet'!A:C,3,)</f>
        <v/>
      </c>
      <c r="AC560" s="44">
        <f>VLOOKUP(P560,'Customer List'!B:D,3,)</f>
        <v/>
      </c>
    </row>
    <row r="561">
      <c r="A561" s="23">
        <f>A560+1</f>
        <v/>
      </c>
      <c r="B561" s="23" t="inlineStr">
        <is>
          <t>INV5230</t>
        </is>
      </c>
      <c r="C561" s="32" t="n">
        <v>45806</v>
      </c>
      <c r="D561" s="32" t="n">
        <v>45811</v>
      </c>
      <c r="E561" s="51" t="n">
        <v>804</v>
      </c>
      <c r="F561" s="51">
        <f>IF(AB561="DOLLAR",E561*88,E561)</f>
        <v/>
      </c>
      <c r="G561" s="62">
        <f>F561*J561</f>
        <v/>
      </c>
      <c r="H561" s="23" t="n">
        <v>79326</v>
      </c>
      <c r="I561" s="23" t="inlineStr">
        <is>
          <t>NF-kB Reporter Cellular Assay pack (HCT116)</t>
        </is>
      </c>
      <c r="J561" s="23" t="n">
        <v>1</v>
      </c>
      <c r="K561" s="23" t="n">
        <v>1</v>
      </c>
      <c r="L561" s="23">
        <f>J561-K561</f>
        <v/>
      </c>
      <c r="M561" s="23" t="inlineStr">
        <is>
          <t>T-366/25-26</t>
        </is>
      </c>
      <c r="N561" s="32" t="n">
        <v>45812</v>
      </c>
      <c r="O561" s="62" t="n">
        <v>152425</v>
      </c>
      <c r="P561" s="23" t="inlineStr">
        <is>
          <t>IMTECH</t>
        </is>
      </c>
      <c r="Q561" s="23" t="n"/>
      <c r="R561" s="23" t="n"/>
      <c r="S561" s="63" t="n"/>
      <c r="T561" s="39" t="n"/>
      <c r="U561" s="23" t="inlineStr">
        <is>
          <t>BPS</t>
        </is>
      </c>
      <c r="V561" s="23">
        <f>VLOOKUP(P561,'Customer List'!B:C,2,)</f>
        <v/>
      </c>
      <c r="W561" s="40" t="n"/>
      <c r="X561" s="32">
        <f>IF(OR(R561 = "PRIYANKA MADAM", R561 = "DEEPAK", R561 = "PORTER"),N561,"")</f>
        <v/>
      </c>
      <c r="Y561" s="23">
        <f>IF(X561="", "", X561-N561)</f>
        <v/>
      </c>
      <c r="Z561" s="23">
        <f>IF(N561="", "", TEXT(N561, "dddd"))</f>
        <v/>
      </c>
      <c r="AA561" s="23">
        <f>IF(X561="", "", TEXT(X561, "dddd"))</f>
        <v/>
      </c>
      <c r="AB561" s="23">
        <f>VLOOKUP(U561,'Currency Sheet'!A:C,3,)</f>
        <v/>
      </c>
      <c r="AC561" s="44">
        <f>VLOOKUP(P561,'Customer List'!B:D,3,)</f>
        <v/>
      </c>
    </row>
    <row r="562">
      <c r="A562" s="23">
        <f>A561+1</f>
        <v/>
      </c>
      <c r="B562" s="23" t="inlineStr">
        <is>
          <t>INV5212</t>
        </is>
      </c>
      <c r="C562" s="32" t="n">
        <v>45806</v>
      </c>
      <c r="D562" s="32" t="n">
        <v>45811</v>
      </c>
      <c r="E562" s="51" t="n">
        <v>0.01</v>
      </c>
      <c r="F562" s="51">
        <f>IF(AB562="DOLLAR",E562*88,E562)</f>
        <v/>
      </c>
      <c r="G562" s="62">
        <f>F562*J562</f>
        <v/>
      </c>
      <c r="H562" s="23" t="n">
        <v>27003</v>
      </c>
      <c r="I562" s="23" t="inlineStr">
        <is>
          <t>AZD2281 (Olaparib)</t>
        </is>
      </c>
      <c r="J562" s="23" t="n">
        <v>1</v>
      </c>
      <c r="K562" s="23" t="n">
        <v>1</v>
      </c>
      <c r="L562" s="23">
        <f>J562-K562</f>
        <v/>
      </c>
      <c r="M562" s="23" t="inlineStr">
        <is>
          <t>DC-52/25-26</t>
        </is>
      </c>
      <c r="N562" s="32" t="n">
        <v>45812</v>
      </c>
      <c r="O562" s="62" t="n">
        <v>0</v>
      </c>
      <c r="P562" s="23" t="inlineStr">
        <is>
          <t>NECC</t>
        </is>
      </c>
      <c r="Q562" s="23" t="n"/>
      <c r="R562" s="23" t="n"/>
      <c r="S562" s="63" t="n"/>
      <c r="T562" s="39" t="inlineStr">
        <is>
          <t xml:space="preserve">BILL WILL BE GENERATED </t>
        </is>
      </c>
      <c r="U562" s="23" t="inlineStr">
        <is>
          <t>BPS</t>
        </is>
      </c>
      <c r="V562" s="23">
        <f>VLOOKUP(P562,'Customer List'!B:C,2,)</f>
        <v/>
      </c>
      <c r="W562" s="40" t="n"/>
      <c r="X562" s="32">
        <f>IF(OR(R562 = "PRIYANKA MADAM", R562 = "DEEPAK", R562 = "PORTER"),N562,"")</f>
        <v/>
      </c>
      <c r="Y562" s="23">
        <f>IF(X562="", "", X562-N562)</f>
        <v/>
      </c>
      <c r="Z562" s="23">
        <f>IF(N562="", "", TEXT(N562, "dddd"))</f>
        <v/>
      </c>
      <c r="AA562" s="23">
        <f>IF(X562="", "", TEXT(X562, "dddd"))</f>
        <v/>
      </c>
      <c r="AB562" s="23">
        <f>VLOOKUP(U562,'Currency Sheet'!A:C,3,)</f>
        <v/>
      </c>
      <c r="AC562" s="44">
        <f>VLOOKUP(P562,'Customer List'!B:D,3,)</f>
        <v/>
      </c>
    </row>
    <row r="563">
      <c r="A563" s="23">
        <f>A562+1</f>
        <v/>
      </c>
      <c r="B563" s="23" t="inlineStr">
        <is>
          <t>INV5388</t>
        </is>
      </c>
      <c r="C563" s="32" t="n">
        <v>45814</v>
      </c>
      <c r="D563" s="32" t="n">
        <v>45818</v>
      </c>
      <c r="E563" s="51" t="n">
        <v>354</v>
      </c>
      <c r="F563" s="51">
        <f>IF(AB563="DOLLAR",E563*88,E563)</f>
        <v/>
      </c>
      <c r="G563" s="62">
        <f>F563*J563</f>
        <v/>
      </c>
      <c r="H563" s="23" t="n">
        <v>40321</v>
      </c>
      <c r="I563" s="23" t="inlineStr">
        <is>
          <t>EGFR Kinase Assay Kit</t>
        </is>
      </c>
      <c r="J563" s="23" t="n">
        <v>2</v>
      </c>
      <c r="K563" s="23" t="n">
        <v>2</v>
      </c>
      <c r="L563" s="23">
        <f>J563-K563</f>
        <v/>
      </c>
      <c r="M563" s="23" t="inlineStr">
        <is>
          <t>T-421/25-26</t>
        </is>
      </c>
      <c r="N563" s="32" t="n">
        <v>45820</v>
      </c>
      <c r="O563" s="62" t="n">
        <v>136290</v>
      </c>
      <c r="P563" s="23" t="inlineStr">
        <is>
          <t>4AXIS</t>
        </is>
      </c>
      <c r="Q563" s="23" t="inlineStr">
        <is>
          <t>BY HAND</t>
        </is>
      </c>
      <c r="R563" s="23" t="inlineStr">
        <is>
          <t>PRIYANKA MADAM</t>
        </is>
      </c>
      <c r="S563" s="63" t="n">
        <v>4</v>
      </c>
      <c r="T563" s="39" t="n"/>
      <c r="U563" s="23" t="inlineStr">
        <is>
          <t>BPS</t>
        </is>
      </c>
      <c r="V563" s="23">
        <f>VLOOKUP(P563,'Customer List'!B:C,2,)</f>
        <v/>
      </c>
      <c r="W563" s="40" t="n"/>
      <c r="X563" s="32" t="n">
        <v>45820</v>
      </c>
      <c r="Y563" s="23">
        <f>IF(X563="", "", X563-N563)</f>
        <v/>
      </c>
      <c r="Z563" s="23">
        <f>IF(N563="", "", TEXT(N563, "dddd"))</f>
        <v/>
      </c>
      <c r="AA563" s="23">
        <f>IF(X563="", "", TEXT(X563, "dddd"))</f>
        <v/>
      </c>
      <c r="AB563" s="23">
        <f>VLOOKUP(U563,'Currency Sheet'!A:C,3,)</f>
        <v/>
      </c>
      <c r="AC563" s="44">
        <f>VLOOKUP(P563,'Customer List'!B:D,3,)</f>
        <v/>
      </c>
    </row>
    <row r="564">
      <c r="A564" s="23">
        <f>A563+1</f>
        <v/>
      </c>
      <c r="B564" s="23" t="inlineStr">
        <is>
          <t>Opening Stock</t>
        </is>
      </c>
      <c r="C564" s="32" t="n">
        <v>45808</v>
      </c>
      <c r="D564" s="32" t="n">
        <v>45808</v>
      </c>
      <c r="E564" s="51" t="n">
        <v>77.59999999999999</v>
      </c>
      <c r="F564" s="51">
        <f>IF(AB564="DOLLAR",E564*88,E564)</f>
        <v/>
      </c>
      <c r="G564" s="62">
        <f>F564*J564</f>
        <v/>
      </c>
      <c r="H564" s="23" t="n">
        <v>41010</v>
      </c>
      <c r="I564" s="23" t="inlineStr">
        <is>
          <t>6X GelRed® Prestain Loading Buffer with Tracking Dye</t>
        </is>
      </c>
      <c r="J564" s="23" t="n">
        <v>1</v>
      </c>
      <c r="K564" s="23" t="n">
        <v>1</v>
      </c>
      <c r="L564" s="23">
        <f>J564-K564</f>
        <v/>
      </c>
      <c r="M564" s="23" t="inlineStr">
        <is>
          <t>T-0030/25-26</t>
        </is>
      </c>
      <c r="N564" s="32" t="n">
        <v>45812</v>
      </c>
      <c r="O564" s="62" t="n">
        <v>41850</v>
      </c>
      <c r="P564" s="23" t="inlineStr">
        <is>
          <t>Syngene</t>
        </is>
      </c>
      <c r="Q564" s="23" t="n"/>
      <c r="R564" s="23" t="n"/>
      <c r="S564" s="63" t="n"/>
      <c r="T564" s="39" t="inlineStr">
        <is>
          <t>From Stock</t>
        </is>
      </c>
      <c r="U564" s="23" t="inlineStr">
        <is>
          <t>Biotium</t>
        </is>
      </c>
      <c r="V564" s="23">
        <f>VLOOKUP(P564,'Customer List'!B:C,2,)</f>
        <v/>
      </c>
      <c r="W564" s="40" t="n"/>
      <c r="X564" s="32">
        <f>IF(OR(R564 = "PRIYANKA MADAM", R564 = "DEEPAK", R564 = "PORTER"),N564,"")</f>
        <v/>
      </c>
      <c r="Y564" s="23">
        <f>IF(X564="", "", X564-N564)</f>
        <v/>
      </c>
      <c r="Z564" s="23">
        <f>IF(N564="", "", TEXT(N564, "dddd"))</f>
        <v/>
      </c>
      <c r="AA564" s="23">
        <f>IF(X564="", "", TEXT(X564, "dddd"))</f>
        <v/>
      </c>
      <c r="AB564" s="23">
        <f>VLOOKUP(U564,'Currency Sheet'!A:C,3,)</f>
        <v/>
      </c>
      <c r="AC564" s="44">
        <f>VLOOKUP(P564,'Customer List'!B:D,3,)</f>
        <v/>
      </c>
    </row>
    <row r="565">
      <c r="A565" s="23">
        <f>A564+1</f>
        <v/>
      </c>
      <c r="B565" s="23" t="n">
        <v>3305058</v>
      </c>
      <c r="C565" s="32" t="n">
        <v>45807</v>
      </c>
      <c r="D565" s="32" t="n">
        <v>45813</v>
      </c>
      <c r="E565" s="51" t="n">
        <v>156</v>
      </c>
      <c r="F565" s="51">
        <f>IF(AB565="DOLLAR",E565*88,E565)</f>
        <v/>
      </c>
      <c r="G565" s="62">
        <f>F565*J565</f>
        <v/>
      </c>
      <c r="H565" s="23" t="inlineStr">
        <is>
          <t>9042-08</t>
        </is>
      </c>
      <c r="I565" s="23" t="inlineStr">
        <is>
          <t>MOUSE ANTI-HUMAN IGG FC-BIOT</t>
        </is>
      </c>
      <c r="J565" s="23" t="n">
        <v>2</v>
      </c>
      <c r="K565" s="23" t="n">
        <v>2</v>
      </c>
      <c r="L565" s="23">
        <f>J565-K565</f>
        <v/>
      </c>
      <c r="M565" s="23" t="inlineStr">
        <is>
          <t>T-379/25-26</t>
        </is>
      </c>
      <c r="N565" s="32" t="n">
        <v>45815</v>
      </c>
      <c r="O565" s="62" t="n">
        <v>42224</v>
      </c>
      <c r="P565" s="23" t="inlineStr">
        <is>
          <t>NIV</t>
        </is>
      </c>
      <c r="Q565" s="23" t="n"/>
      <c r="R565" s="23" t="n"/>
      <c r="S565" s="63" t="n"/>
      <c r="T565" s="39" t="n"/>
      <c r="U565" s="23" t="inlineStr">
        <is>
          <t>SouthernBiotech</t>
        </is>
      </c>
      <c r="V565" s="23">
        <f>VLOOKUP(P565,'Customer List'!B:C,2,)</f>
        <v/>
      </c>
      <c r="W565" s="40" t="n"/>
      <c r="X565" s="32">
        <f>IF(OR(R565 = "PRIYANKA MADAM", R565 = "DEEPAK", R565 = "PORTER"),N565,"")</f>
        <v/>
      </c>
      <c r="Y565" s="23">
        <f>IF(X565="", "", X565-N565)</f>
        <v/>
      </c>
      <c r="Z565" s="23">
        <f>IF(N565="", "", TEXT(N565, "dddd"))</f>
        <v/>
      </c>
      <c r="AA565" s="23">
        <f>IF(X565="", "", TEXT(X565, "dddd"))</f>
        <v/>
      </c>
      <c r="AB565" s="23">
        <f>VLOOKUP(U565,'Currency Sheet'!A:C,3,)</f>
        <v/>
      </c>
      <c r="AC565" s="44">
        <f>VLOOKUP(P565,'Customer List'!B:D,3,)</f>
        <v/>
      </c>
    </row>
    <row r="566">
      <c r="A566" s="23">
        <f>A565+1</f>
        <v/>
      </c>
      <c r="B566" s="23" t="n">
        <v>3305058</v>
      </c>
      <c r="C566" s="32" t="n">
        <v>45807</v>
      </c>
      <c r="D566" s="32" t="n">
        <v>45813</v>
      </c>
      <c r="E566" s="51" t="n">
        <v>152.25</v>
      </c>
      <c r="F566" s="51">
        <f>IF(AB566="DOLLAR",E566*88,E566)</f>
        <v/>
      </c>
      <c r="G566" s="62">
        <f>F566*J566</f>
        <v/>
      </c>
      <c r="H566" s="23" t="inlineStr">
        <is>
          <t>9200-08</t>
        </is>
      </c>
      <c r="I566" s="23" t="inlineStr">
        <is>
          <t>MOUSE ANTI-HUMAN IGG4 FC-BIOT</t>
        </is>
      </c>
      <c r="J566" s="23" t="n">
        <v>2</v>
      </c>
      <c r="K566" s="23" t="n">
        <v>2</v>
      </c>
      <c r="L566" s="23">
        <f>J566-K566</f>
        <v/>
      </c>
      <c r="M566" s="23" t="inlineStr">
        <is>
          <t>T-379/25-26</t>
        </is>
      </c>
      <c r="N566" s="32" t="n">
        <v>45815</v>
      </c>
      <c r="O566" s="62" t="n">
        <v>41209</v>
      </c>
      <c r="P566" s="23" t="inlineStr">
        <is>
          <t>NIV</t>
        </is>
      </c>
      <c r="Q566" s="23" t="n"/>
      <c r="R566" s="23" t="n"/>
      <c r="S566" s="63" t="n"/>
      <c r="T566" s="39" t="n"/>
      <c r="U566" s="23" t="inlineStr">
        <is>
          <t>SouthernBiotech</t>
        </is>
      </c>
      <c r="V566" s="23">
        <f>VLOOKUP(P566,'Customer List'!B:C,2,)</f>
        <v/>
      </c>
      <c r="W566" s="40" t="n"/>
      <c r="X566" s="32">
        <f>IF(OR(R566 = "PRIYANKA MADAM", R566 = "DEEPAK", R566 = "PORTER"),N566,"")</f>
        <v/>
      </c>
      <c r="Y566" s="23">
        <f>IF(X566="", "", X566-N566)</f>
        <v/>
      </c>
      <c r="Z566" s="23">
        <f>IF(N566="", "", TEXT(N566, "dddd"))</f>
        <v/>
      </c>
      <c r="AA566" s="23">
        <f>IF(X566="", "", TEXT(X566, "dddd"))</f>
        <v/>
      </c>
      <c r="AB566" s="23">
        <f>VLOOKUP(U566,'Currency Sheet'!A:C,3,)</f>
        <v/>
      </c>
      <c r="AC566" s="44">
        <f>VLOOKUP(P566,'Customer List'!B:D,3,)</f>
        <v/>
      </c>
    </row>
    <row r="567">
      <c r="A567" s="23">
        <f>A566+1</f>
        <v/>
      </c>
      <c r="B567" s="23" t="n">
        <v>335866</v>
      </c>
      <c r="C567" s="32" t="n">
        <v>45828</v>
      </c>
      <c r="D567" s="32" t="n">
        <v>45833</v>
      </c>
      <c r="E567" s="51" t="n">
        <v>182.25</v>
      </c>
      <c r="F567" s="51">
        <f>IF(AB567="DOLLAR",E567*88,E567)</f>
        <v/>
      </c>
      <c r="G567" s="62">
        <f>F567*J567</f>
        <v/>
      </c>
      <c r="H567" s="23" t="inlineStr">
        <is>
          <t>1200-01S</t>
        </is>
      </c>
      <c r="I567" s="23" t="inlineStr">
        <is>
          <t>HUMAN TYPE I COLLAGEN-SOLUTION</t>
        </is>
      </c>
      <c r="J567" s="23" t="n">
        <v>1</v>
      </c>
      <c r="K567" s="23" t="n">
        <v>1</v>
      </c>
      <c r="L567" s="23">
        <f>J567-K567</f>
        <v/>
      </c>
      <c r="M567" s="23" t="inlineStr">
        <is>
          <t>T-569/25-26</t>
        </is>
      </c>
      <c r="N567" s="32" t="n">
        <v>45836</v>
      </c>
      <c r="O567" s="62" t="n">
        <v>26426</v>
      </c>
      <c r="P567" s="23" t="inlineStr">
        <is>
          <t>Sai Life</t>
        </is>
      </c>
      <c r="Q567" s="23" t="n">
        <v>58152578385</v>
      </c>
      <c r="R567" s="23" t="inlineStr">
        <is>
          <t>Delivered</t>
        </is>
      </c>
      <c r="S567" s="63" t="n">
        <v>4</v>
      </c>
      <c r="T567" s="39" t="n"/>
      <c r="U567" s="23" t="inlineStr">
        <is>
          <t>SouthernBiotech</t>
        </is>
      </c>
      <c r="V567" s="23">
        <f>VLOOKUP(P567,'Customer List'!B:C,2,)</f>
        <v/>
      </c>
      <c r="W567" s="40" t="n"/>
      <c r="X567" s="32" t="n">
        <v>45838</v>
      </c>
      <c r="Y567" s="23">
        <f>IF(X567="", "", X567-N567)</f>
        <v/>
      </c>
      <c r="Z567" s="23">
        <f>IF(N567="", "", TEXT(N567, "dddd"))</f>
        <v/>
      </c>
      <c r="AA567" s="23">
        <f>IF(X567="", "", TEXT(X567, "dddd"))</f>
        <v/>
      </c>
      <c r="AB567" s="23">
        <f>VLOOKUP(U567,'Currency Sheet'!A:C,3,)</f>
        <v/>
      </c>
      <c r="AC567" s="44">
        <f>VLOOKUP(P567,'Customer List'!B:D,3,)</f>
        <v/>
      </c>
    </row>
    <row r="568">
      <c r="A568" s="23">
        <f>A567+1</f>
        <v/>
      </c>
      <c r="B568" s="23" t="inlineStr">
        <is>
          <t>Opening Stock</t>
        </is>
      </c>
      <c r="C568" s="32" t="n">
        <v>45808</v>
      </c>
      <c r="D568" s="32" t="n">
        <v>45808</v>
      </c>
      <c r="E568" s="51" t="n">
        <v>5</v>
      </c>
      <c r="F568" s="51">
        <f>IF(AB568="DOLLAR",E568*88,E568)</f>
        <v/>
      </c>
      <c r="G568" s="62">
        <f>F568*J568</f>
        <v/>
      </c>
      <c r="H568" s="23" t="inlineStr">
        <is>
          <t>T7340</t>
        </is>
      </c>
      <c r="I568" s="23" t="inlineStr">
        <is>
          <t>5'-N-Ethylcarboxamidoadenosine, 35920-39-9 Spec 1 mg</t>
        </is>
      </c>
      <c r="J568" s="23" t="n">
        <v>2</v>
      </c>
      <c r="K568" s="23" t="n">
        <v>2</v>
      </c>
      <c r="L568" s="23">
        <f>J568-K568</f>
        <v/>
      </c>
      <c r="M568" s="23" t="inlineStr">
        <is>
          <t>DC-53/25-26</t>
        </is>
      </c>
      <c r="N568" s="32" t="n">
        <v>45813</v>
      </c>
      <c r="O568" s="62" t="n">
        <v>0</v>
      </c>
      <c r="P568" s="23" t="inlineStr">
        <is>
          <t>IGIB</t>
        </is>
      </c>
      <c r="Q568" s="23" t="inlineStr">
        <is>
          <t>BY HAND</t>
        </is>
      </c>
      <c r="R568" s="23" t="inlineStr">
        <is>
          <t>PRIYANKA MADAM</t>
        </is>
      </c>
      <c r="S568" s="63" t="n"/>
      <c r="T568" s="39" t="n"/>
      <c r="U568" s="23" t="inlineStr">
        <is>
          <t>TargetMol</t>
        </is>
      </c>
      <c r="V568" s="23">
        <f>VLOOKUP(P568,'Customer List'!B:C,2,)</f>
        <v/>
      </c>
      <c r="W568" s="40" t="n"/>
      <c r="X568" s="32" t="n">
        <v>45813</v>
      </c>
      <c r="Y568" s="23">
        <f>IF(X568="", "", X568-N568)</f>
        <v/>
      </c>
      <c r="Z568" s="23">
        <f>IF(N568="", "", TEXT(N568, "dddd"))</f>
        <v/>
      </c>
      <c r="AA568" s="23">
        <f>IF(X568="", "", TEXT(X568, "dddd"))</f>
        <v/>
      </c>
      <c r="AB568" s="23">
        <f>VLOOKUP(U568,'Currency Sheet'!A:C,3,)</f>
        <v/>
      </c>
      <c r="AC568" s="44">
        <f>VLOOKUP(P568,'Customer List'!B:D,3,)</f>
        <v/>
      </c>
    </row>
    <row r="569">
      <c r="A569" s="23">
        <f>A568+1</f>
        <v/>
      </c>
      <c r="B569" s="23" t="inlineStr">
        <is>
          <t>Opening Stock</t>
        </is>
      </c>
      <c r="C569" s="32" t="n">
        <v>45808</v>
      </c>
      <c r="D569" s="32" t="n">
        <v>45808</v>
      </c>
      <c r="E569" s="51" t="n">
        <v>5</v>
      </c>
      <c r="F569" s="51">
        <f>IF(AB569="DOLLAR",E569*88,E569)</f>
        <v/>
      </c>
      <c r="G569" s="62">
        <f>F569*J569</f>
        <v/>
      </c>
      <c r="H569" s="23" t="inlineStr">
        <is>
          <t>T6979</t>
        </is>
      </c>
      <c r="I569" s="23" t="inlineStr">
        <is>
          <t>SCH 58261, 160098-96-4 Spec 1 mg</t>
        </is>
      </c>
      <c r="J569" s="23" t="n">
        <v>2</v>
      </c>
      <c r="K569" s="23" t="n">
        <v>2</v>
      </c>
      <c r="L569" s="23">
        <f>J569-K569</f>
        <v/>
      </c>
      <c r="M569" s="23" t="inlineStr">
        <is>
          <t>DC-53/25-26</t>
        </is>
      </c>
      <c r="N569" s="32" t="n">
        <v>45813</v>
      </c>
      <c r="O569" s="62" t="n">
        <v>0</v>
      </c>
      <c r="P569" s="23" t="inlineStr">
        <is>
          <t>IGIB</t>
        </is>
      </c>
      <c r="Q569" s="23" t="inlineStr">
        <is>
          <t>BY HAND</t>
        </is>
      </c>
      <c r="R569" s="23" t="inlineStr">
        <is>
          <t>PRIYANKA MADAM</t>
        </is>
      </c>
      <c r="S569" s="63" t="n"/>
      <c r="T569" s="39" t="n"/>
      <c r="U569" s="23" t="inlineStr">
        <is>
          <t>TargetMol</t>
        </is>
      </c>
      <c r="V569" s="23">
        <f>VLOOKUP(P569,'Customer List'!B:C,2,)</f>
        <v/>
      </c>
      <c r="W569" s="40" t="n"/>
      <c r="X569" s="32" t="n">
        <v>45813</v>
      </c>
      <c r="Y569" s="23">
        <f>IF(X569="", "", X569-N569)</f>
        <v/>
      </c>
      <c r="Z569" s="23">
        <f>IF(N569="", "", TEXT(N569, "dddd"))</f>
        <v/>
      </c>
      <c r="AA569" s="23">
        <f>IF(X569="", "", TEXT(X569, "dddd"))</f>
        <v/>
      </c>
      <c r="AB569" s="23">
        <f>VLOOKUP(U569,'Currency Sheet'!A:C,3,)</f>
        <v/>
      </c>
      <c r="AC569" s="44">
        <f>VLOOKUP(P569,'Customer List'!B:D,3,)</f>
        <v/>
      </c>
    </row>
    <row r="570">
      <c r="A570" s="23">
        <f>A569+1</f>
        <v/>
      </c>
      <c r="B570" s="23" t="inlineStr">
        <is>
          <t>Opening Stock</t>
        </is>
      </c>
      <c r="C570" s="32" t="n">
        <v>45808</v>
      </c>
      <c r="D570" s="32" t="n">
        <v>45808</v>
      </c>
      <c r="E570" s="51" t="n">
        <v>5</v>
      </c>
      <c r="F570" s="51">
        <f>IF(AB570="DOLLAR",E570*88,E570)</f>
        <v/>
      </c>
      <c r="G570" s="62">
        <f>F570*J570</f>
        <v/>
      </c>
      <c r="H570" s="23" t="inlineStr">
        <is>
          <t>T17190</t>
        </is>
      </c>
      <c r="I570" s="23" t="inlineStr">
        <is>
          <t>U18666A, 3039-71-2 Spec 1 mg</t>
        </is>
      </c>
      <c r="J570" s="23" t="n">
        <v>2</v>
      </c>
      <c r="K570" s="23" t="n">
        <v>2</v>
      </c>
      <c r="L570" s="23">
        <f>J570-K570</f>
        <v/>
      </c>
      <c r="M570" s="23" t="inlineStr">
        <is>
          <t>DC-53/25-26</t>
        </is>
      </c>
      <c r="N570" s="32" t="n">
        <v>45813</v>
      </c>
      <c r="O570" s="62" t="n">
        <v>0</v>
      </c>
      <c r="P570" s="23" t="inlineStr">
        <is>
          <t>IGIB</t>
        </is>
      </c>
      <c r="Q570" s="23" t="inlineStr">
        <is>
          <t>BY HAND</t>
        </is>
      </c>
      <c r="R570" s="23" t="inlineStr">
        <is>
          <t>PRIYANKA MADAM</t>
        </is>
      </c>
      <c r="S570" s="63" t="n"/>
      <c r="T570" s="39" t="n"/>
      <c r="U570" s="23" t="inlineStr">
        <is>
          <t>TargetMol</t>
        </is>
      </c>
      <c r="V570" s="23">
        <f>VLOOKUP(P570,'Customer List'!B:C,2,)</f>
        <v/>
      </c>
      <c r="W570" s="40" t="n"/>
      <c r="X570" s="32" t="n">
        <v>45813</v>
      </c>
      <c r="Y570" s="23">
        <f>IF(X570="", "", X570-N570)</f>
        <v/>
      </c>
      <c r="Z570" s="23">
        <f>IF(N570="", "", TEXT(N570, "dddd"))</f>
        <v/>
      </c>
      <c r="AA570" s="23">
        <f>IF(X570="", "", TEXT(X570, "dddd"))</f>
        <v/>
      </c>
      <c r="AB570" s="23">
        <f>VLOOKUP(U570,'Currency Sheet'!A:C,3,)</f>
        <v/>
      </c>
      <c r="AC570" s="44">
        <f>VLOOKUP(P570,'Customer List'!B:D,3,)</f>
        <v/>
      </c>
    </row>
    <row r="571">
      <c r="A571" s="23">
        <f>A570+1</f>
        <v/>
      </c>
      <c r="B571" s="23" t="inlineStr">
        <is>
          <t>INV250606-006</t>
        </is>
      </c>
      <c r="C571" s="32" t="n">
        <v>45814</v>
      </c>
      <c r="D571" s="32" t="n">
        <v>45817</v>
      </c>
      <c r="E571" s="51" t="n">
        <v>119.4</v>
      </c>
      <c r="F571" s="51">
        <f>IF(AB571="DOLLAR",E571*88,E571)</f>
        <v/>
      </c>
      <c r="G571" s="62">
        <f>F571*J571</f>
        <v/>
      </c>
      <c r="H571" s="23" t="inlineStr">
        <is>
          <t>TN4424</t>
        </is>
      </c>
      <c r="I571" s="23" t="inlineStr">
        <is>
          <t>Lecanoric acid, 480-56-8 Spec 1 mg</t>
        </is>
      </c>
      <c r="J571" s="23" t="n">
        <v>1</v>
      </c>
      <c r="K571" s="23" t="n">
        <v>1</v>
      </c>
      <c r="L571" s="23">
        <f>J571-K571</f>
        <v/>
      </c>
      <c r="M571" s="23" t="inlineStr">
        <is>
          <t>T-389/25-26</t>
        </is>
      </c>
      <c r="N571" s="32" t="n">
        <v>45818</v>
      </c>
      <c r="O571" s="62" t="n">
        <v>20198.5</v>
      </c>
      <c r="P571" s="23" t="inlineStr">
        <is>
          <t>SUBRA SCIENTIFIC COMPANY</t>
        </is>
      </c>
      <c r="Q571" s="23" t="n"/>
      <c r="R571" s="23" t="n"/>
      <c r="S571" s="63" t="n">
        <v>-20</v>
      </c>
      <c r="T571" s="39" t="n"/>
      <c r="U571" s="23" t="inlineStr">
        <is>
          <t>TargetMol</t>
        </is>
      </c>
      <c r="V571" s="23">
        <f>VLOOKUP(P571,'Customer List'!B:C,2,)</f>
        <v/>
      </c>
      <c r="W571" s="40" t="n"/>
      <c r="X571" s="32">
        <f>IF(OR(R571 = "PRIYANKA MADAM", R571 = "DEEPAK", R571 = "PORTER"),N571,"")</f>
        <v/>
      </c>
      <c r="Y571" s="23">
        <f>IF(X571="", "", X571-N571)</f>
        <v/>
      </c>
      <c r="Z571" s="23">
        <f>IF(N571="", "", TEXT(N571, "dddd"))</f>
        <v/>
      </c>
      <c r="AA571" s="23">
        <f>IF(X571="", "", TEXT(X571, "dddd"))</f>
        <v/>
      </c>
      <c r="AB571" s="23">
        <f>VLOOKUP(U571,'Currency Sheet'!A:C,3,)</f>
        <v/>
      </c>
      <c r="AC571" s="44">
        <f>VLOOKUP(P571,'Customer List'!B:D,3,)</f>
        <v/>
      </c>
    </row>
    <row r="572">
      <c r="A572" s="23">
        <f>A571+1</f>
        <v/>
      </c>
      <c r="B572" s="23" t="inlineStr">
        <is>
          <t>INV250606-005</t>
        </is>
      </c>
      <c r="C572" s="32" t="n">
        <v>45814</v>
      </c>
      <c r="D572" s="32" t="n">
        <v>45817</v>
      </c>
      <c r="E572" s="51" t="n">
        <v>193.2</v>
      </c>
      <c r="F572" s="51">
        <f>IF(AB572="DOLLAR",E572*88,E572)</f>
        <v/>
      </c>
      <c r="G572" s="62">
        <f>F572*J572</f>
        <v/>
      </c>
      <c r="H572" s="23" t="inlineStr">
        <is>
          <t>T9267</t>
        </is>
      </c>
      <c r="I572" s="23" t="inlineStr">
        <is>
          <t>Aureobasidin A, 127785-64-2 Spec 5 mg</t>
        </is>
      </c>
      <c r="J572" s="23" t="n">
        <v>1</v>
      </c>
      <c r="K572" s="23" t="n">
        <v>1</v>
      </c>
      <c r="L572" s="23">
        <f>J572-K572</f>
        <v/>
      </c>
      <c r="M572" s="23" t="inlineStr">
        <is>
          <t>T-387/25-26</t>
        </is>
      </c>
      <c r="N572" s="32" t="n">
        <v>45818</v>
      </c>
      <c r="O572" s="62" t="n">
        <v>32683</v>
      </c>
      <c r="P572" s="23" t="inlineStr">
        <is>
          <t>ACTREC</t>
        </is>
      </c>
      <c r="Q572" s="23" t="n"/>
      <c r="R572" s="23" t="n"/>
      <c r="S572" s="63" t="n">
        <v>-20</v>
      </c>
      <c r="T572" s="39" t="n"/>
      <c r="U572" s="23" t="inlineStr">
        <is>
          <t>TargetMol</t>
        </is>
      </c>
      <c r="V572" s="23">
        <f>VLOOKUP(P572,'Customer List'!B:C,2,)</f>
        <v/>
      </c>
      <c r="W572" s="40" t="n"/>
      <c r="X572" s="32">
        <f>IF(OR(R572 = "PRIYANKA MADAM", R572 = "DEEPAK", R572 = "PORTER"),N572,"")</f>
        <v/>
      </c>
      <c r="Y572" s="23">
        <f>IF(X572="", "", X572-N572)</f>
        <v/>
      </c>
      <c r="Z572" s="23">
        <f>IF(N572="", "", TEXT(N572, "dddd"))</f>
        <v/>
      </c>
      <c r="AA572" s="23">
        <f>IF(X572="", "", TEXT(X572, "dddd"))</f>
        <v/>
      </c>
      <c r="AB572" s="23">
        <f>VLOOKUP(U572,'Currency Sheet'!A:C,3,)</f>
        <v/>
      </c>
      <c r="AC572" s="44">
        <f>VLOOKUP(P572,'Customer List'!B:D,3,)</f>
        <v/>
      </c>
    </row>
    <row r="573">
      <c r="A573" s="23">
        <f>A572+1</f>
        <v/>
      </c>
      <c r="B573" s="23" t="inlineStr">
        <is>
          <t>INV250613-069</t>
        </is>
      </c>
      <c r="C573" s="32" t="n">
        <v>45821</v>
      </c>
      <c r="D573" s="32" t="n">
        <v>45826</v>
      </c>
      <c r="E573" s="51" t="n">
        <v>251.4</v>
      </c>
      <c r="F573" s="51">
        <f>IF(AB573="DOLLAR",E573*88,E573)</f>
        <v/>
      </c>
      <c r="G573" s="62">
        <f>F573*J573</f>
        <v/>
      </c>
      <c r="H573" s="23" t="inlineStr">
        <is>
          <t>TN2346</t>
        </is>
      </c>
      <c r="I573" s="23" t="inlineStr">
        <is>
          <t>Mogrol 88930-15-8 Spec 100mg</t>
        </is>
      </c>
      <c r="J573" s="23" t="n">
        <v>1</v>
      </c>
      <c r="K573" s="23" t="n">
        <v>1</v>
      </c>
      <c r="L573" s="23">
        <f>J573-K573</f>
        <v/>
      </c>
      <c r="M573" s="23" t="inlineStr">
        <is>
          <t>T-562/25-26</t>
        </is>
      </c>
      <c r="N573" s="32" t="n">
        <v>45836</v>
      </c>
      <c r="O573" s="62" t="n">
        <v>42528.5</v>
      </c>
      <c r="P573" s="23" t="inlineStr">
        <is>
          <t>SOHST</t>
        </is>
      </c>
      <c r="Q573" s="23" t="inlineStr">
        <is>
          <t>D3002213696</t>
        </is>
      </c>
      <c r="R573" s="23" t="inlineStr">
        <is>
          <t>Delivered</t>
        </is>
      </c>
      <c r="S573" s="63" t="n">
        <v>-20</v>
      </c>
      <c r="T573" s="39" t="inlineStr">
        <is>
          <t>Meghna Patiyal (GST issue)</t>
        </is>
      </c>
      <c r="U573" s="23" t="inlineStr">
        <is>
          <t>TargetMol</t>
        </is>
      </c>
      <c r="V573" s="23">
        <f>VLOOKUP(P573,'Customer List'!B:C,2,)</f>
        <v/>
      </c>
      <c r="W573" s="40" t="n"/>
      <c r="X573" s="32" t="n">
        <v>45839</v>
      </c>
      <c r="Y573" s="23">
        <f>IF(X573="", "", X573-N573)</f>
        <v/>
      </c>
      <c r="Z573" s="23">
        <f>IF(N573="", "", TEXT(N573, "dddd"))</f>
        <v/>
      </c>
      <c r="AA573" s="23">
        <f>IF(X573="", "", TEXT(X573, "dddd"))</f>
        <v/>
      </c>
      <c r="AB573" s="23">
        <f>VLOOKUP(U573,'Currency Sheet'!A:C,3,)</f>
        <v/>
      </c>
      <c r="AC573" s="44">
        <f>VLOOKUP(P573,'Customer List'!B:D,3,)</f>
        <v/>
      </c>
    </row>
    <row r="574">
      <c r="A574" s="23">
        <f>A573+1</f>
        <v/>
      </c>
      <c r="B574" s="23" t="inlineStr">
        <is>
          <t>INV250613-068</t>
        </is>
      </c>
      <c r="C574" s="32" t="n">
        <v>45821</v>
      </c>
      <c r="D574" s="32" t="n">
        <v>45826</v>
      </c>
      <c r="E574" s="51" t="n">
        <v>81.59999999999999</v>
      </c>
      <c r="F574" s="51">
        <f>IF(AB574="DOLLAR",E574*88,E574)</f>
        <v/>
      </c>
      <c r="G574" s="62">
        <f>F574*J574</f>
        <v/>
      </c>
      <c r="H574" s="23" t="inlineStr">
        <is>
          <t>TMPY-01864</t>
        </is>
      </c>
      <c r="I574" s="23" t="inlineStr">
        <is>
          <t>CNTF Protein, Human, Recombinant (His) Spec 20 μg</t>
        </is>
      </c>
      <c r="J574" s="23" t="n">
        <v>1</v>
      </c>
      <c r="K574" s="23" t="n">
        <v>1</v>
      </c>
      <c r="L574" s="23">
        <f>J574-K574</f>
        <v/>
      </c>
      <c r="M574" s="23" t="inlineStr">
        <is>
          <t>T-494/25-26</t>
        </is>
      </c>
      <c r="N574" s="32" t="n">
        <v>45829</v>
      </c>
      <c r="O574" s="62" t="n">
        <v>13804</v>
      </c>
      <c r="P574" s="23" t="inlineStr">
        <is>
          <t>Biogenics Lifecare</t>
        </is>
      </c>
      <c r="Q574" s="23" t="n">
        <v>58152286371</v>
      </c>
      <c r="R574" s="23" t="inlineStr">
        <is>
          <t>Delivered</t>
        </is>
      </c>
      <c r="S574" s="63" t="n">
        <v>-20</v>
      </c>
      <c r="T574" s="39" t="n"/>
      <c r="U574" s="23" t="inlineStr">
        <is>
          <t>TargetMol</t>
        </is>
      </c>
      <c r="V574" s="23">
        <f>VLOOKUP(P574,'Customer List'!B:C,2,)</f>
        <v/>
      </c>
      <c r="W574" s="40" t="n"/>
      <c r="X574" s="32" t="n">
        <v>45831</v>
      </c>
      <c r="Y574" s="23">
        <f>IF(X574="", "", X574-N574)</f>
        <v/>
      </c>
      <c r="Z574" s="23">
        <f>IF(N574="", "", TEXT(N574, "dddd"))</f>
        <v/>
      </c>
      <c r="AA574" s="23">
        <f>IF(X574="", "", TEXT(X574, "dddd"))</f>
        <v/>
      </c>
      <c r="AB574" s="23">
        <f>VLOOKUP(U574,'Currency Sheet'!A:C,3,)</f>
        <v/>
      </c>
      <c r="AC574" s="44">
        <f>VLOOKUP(P574,'Customer List'!B:D,3,)</f>
        <v/>
      </c>
    </row>
    <row r="575">
      <c r="A575" s="23">
        <f>A574+1</f>
        <v/>
      </c>
      <c r="B575" s="23" t="inlineStr">
        <is>
          <t>INV250613-068</t>
        </is>
      </c>
      <c r="C575" s="32" t="n">
        <v>45821</v>
      </c>
      <c r="D575" s="32" t="n">
        <v>45826</v>
      </c>
      <c r="E575" s="51" t="n">
        <v>30</v>
      </c>
      <c r="F575" s="51">
        <f>IF(AB575="DOLLAR",E575*88,E575)</f>
        <v/>
      </c>
      <c r="G575" s="62">
        <f>F575*J575</f>
        <v/>
      </c>
      <c r="H575" s="23" t="inlineStr">
        <is>
          <t>T2802</t>
        </is>
      </c>
      <c r="I575" s="23" t="inlineStr">
        <is>
          <t>Nocodazole 31430-18-9 Spec 10 mg</t>
        </is>
      </c>
      <c r="J575" s="23" t="n">
        <v>1</v>
      </c>
      <c r="K575" s="23" t="n">
        <v>1</v>
      </c>
      <c r="L575" s="23">
        <f>J575-K575</f>
        <v/>
      </c>
      <c r="M575" s="23" t="inlineStr">
        <is>
          <t>T-527/25-26</t>
        </is>
      </c>
      <c r="N575" s="32" t="n">
        <v>45832</v>
      </c>
      <c r="O575" s="62" t="n">
        <v>5075</v>
      </c>
      <c r="P575" s="23" t="inlineStr">
        <is>
          <t>RCB</t>
        </is>
      </c>
      <c r="Q575" s="23" t="inlineStr">
        <is>
          <t>BY HAND</t>
        </is>
      </c>
      <c r="R575" s="23" t="inlineStr">
        <is>
          <t>PRIYANKA MADAM</t>
        </is>
      </c>
      <c r="S575" s="63" t="n">
        <v>-20</v>
      </c>
      <c r="T575" s="39" t="n"/>
      <c r="U575" s="23" t="inlineStr">
        <is>
          <t>TargetMol</t>
        </is>
      </c>
      <c r="V575" s="23">
        <f>VLOOKUP(P575,'Customer List'!B:C,2,)</f>
        <v/>
      </c>
      <c r="W575" s="40" t="n"/>
      <c r="X575" s="32" t="n">
        <v>45832</v>
      </c>
      <c r="Y575" s="23">
        <f>IF(X575="", "", X575-N575)</f>
        <v/>
      </c>
      <c r="Z575" s="23">
        <f>IF(N575="", "", TEXT(N575, "dddd"))</f>
        <v/>
      </c>
      <c r="AA575" s="23">
        <f>IF(X575="", "", TEXT(X575, "dddd"))</f>
        <v/>
      </c>
      <c r="AB575" s="23">
        <f>VLOOKUP(U575,'Currency Sheet'!A:C,3,)</f>
        <v/>
      </c>
      <c r="AC575" s="44">
        <f>VLOOKUP(P575,'Customer List'!B:D,3,)</f>
        <v/>
      </c>
    </row>
    <row r="576">
      <c r="A576" s="23">
        <f>A575+1</f>
        <v/>
      </c>
      <c r="B576" s="23" t="inlineStr">
        <is>
          <t>INV250613-068</t>
        </is>
      </c>
      <c r="C576" s="32" t="n">
        <v>45821</v>
      </c>
      <c r="D576" s="32" t="n">
        <v>45826</v>
      </c>
      <c r="E576" s="51" t="n">
        <v>32.4</v>
      </c>
      <c r="F576" s="51">
        <f>IF(AB576="DOLLAR",E576*88,E576)</f>
        <v/>
      </c>
      <c r="G576" s="62">
        <f>F576*J576</f>
        <v/>
      </c>
      <c r="H576" s="23" t="inlineStr">
        <is>
          <t>T6276</t>
        </is>
      </c>
      <c r="I576" s="23" t="inlineStr">
        <is>
          <t>KU-57788, 503468-95-9 Spec 5 mg</t>
        </is>
      </c>
      <c r="J576" s="23" t="n">
        <v>1</v>
      </c>
      <c r="K576" s="23" t="n">
        <v>1</v>
      </c>
      <c r="L576" s="23">
        <f>J576-K576</f>
        <v/>
      </c>
      <c r="M576" s="23" t="inlineStr">
        <is>
          <t>T-527/25-26</t>
        </is>
      </c>
      <c r="N576" s="32" t="n">
        <v>45832</v>
      </c>
      <c r="O576" s="62" t="n">
        <v>5481</v>
      </c>
      <c r="P576" s="23" t="inlineStr">
        <is>
          <t>RCB</t>
        </is>
      </c>
      <c r="Q576" s="23" t="inlineStr">
        <is>
          <t>BY HAND</t>
        </is>
      </c>
      <c r="R576" s="23" t="inlineStr">
        <is>
          <t>PRIYANKA MADAM</t>
        </is>
      </c>
      <c r="S576" s="63" t="n">
        <v>-20</v>
      </c>
      <c r="T576" s="39" t="n"/>
      <c r="U576" s="23" t="inlineStr">
        <is>
          <t>TargetMol</t>
        </is>
      </c>
      <c r="V576" s="23">
        <f>VLOOKUP(P576,'Customer List'!B:C,2,)</f>
        <v/>
      </c>
      <c r="W576" s="40" t="n"/>
      <c r="X576" s="32" t="n">
        <v>45832</v>
      </c>
      <c r="Y576" s="23">
        <f>IF(X576="", "", X576-N576)</f>
        <v/>
      </c>
      <c r="Z576" s="23">
        <f>IF(N576="", "", TEXT(N576, "dddd"))</f>
        <v/>
      </c>
      <c r="AA576" s="23">
        <f>IF(X576="", "", TEXT(X576, "dddd"))</f>
        <v/>
      </c>
      <c r="AB576" s="23">
        <f>VLOOKUP(U576,'Currency Sheet'!A:C,3,)</f>
        <v/>
      </c>
      <c r="AC576" s="44">
        <f>VLOOKUP(P576,'Customer List'!B:D,3,)</f>
        <v/>
      </c>
    </row>
    <row r="577">
      <c r="A577" s="23">
        <f>A576+1</f>
        <v/>
      </c>
      <c r="B577" s="23" t="inlineStr">
        <is>
          <t>INV250613-068</t>
        </is>
      </c>
      <c r="C577" s="32" t="n">
        <v>45821</v>
      </c>
      <c r="D577" s="32" t="n">
        <v>45826</v>
      </c>
      <c r="E577" s="51" t="n">
        <v>27.6</v>
      </c>
      <c r="F577" s="51">
        <f>IF(AB577="DOLLAR",E577*88,E577)</f>
        <v/>
      </c>
      <c r="G577" s="62">
        <f>F577*J577</f>
        <v/>
      </c>
      <c r="H577" s="23" t="inlineStr">
        <is>
          <t>T1724</t>
        </is>
      </c>
      <c r="I577" s="23" t="inlineStr">
        <is>
          <t>SCR7 pyrazine, 14892-97-8 Spec 2 mg</t>
        </is>
      </c>
      <c r="J577" s="23" t="n">
        <v>1</v>
      </c>
      <c r="K577" s="23" t="n">
        <v>1</v>
      </c>
      <c r="L577" s="23">
        <f>J577-K577</f>
        <v/>
      </c>
      <c r="M577" s="23" t="inlineStr">
        <is>
          <t>T-527/25-26</t>
        </is>
      </c>
      <c r="N577" s="32" t="n">
        <v>45832</v>
      </c>
      <c r="O577" s="62" t="n">
        <v>4669</v>
      </c>
      <c r="P577" s="23" t="inlineStr">
        <is>
          <t>RCB</t>
        </is>
      </c>
      <c r="Q577" s="23" t="inlineStr">
        <is>
          <t>BY HAND</t>
        </is>
      </c>
      <c r="R577" s="23" t="inlineStr">
        <is>
          <t>PRIYANKA MADAM</t>
        </is>
      </c>
      <c r="S577" s="63" t="n">
        <v>-20</v>
      </c>
      <c r="T577" s="39" t="n"/>
      <c r="U577" s="23" t="inlineStr">
        <is>
          <t>TargetMol</t>
        </is>
      </c>
      <c r="V577" s="23">
        <f>VLOOKUP(P577,'Customer List'!B:C,2,)</f>
        <v/>
      </c>
      <c r="W577" s="40" t="n"/>
      <c r="X577" s="32" t="n">
        <v>45832</v>
      </c>
      <c r="Y577" s="23">
        <f>IF(X577="", "", X577-N577)</f>
        <v/>
      </c>
      <c r="Z577" s="23">
        <f>IF(N577="", "", TEXT(N577, "dddd"))</f>
        <v/>
      </c>
      <c r="AA577" s="23">
        <f>IF(X577="", "", TEXT(X577, "dddd"))</f>
        <v/>
      </c>
      <c r="AB577" s="23">
        <f>VLOOKUP(U577,'Currency Sheet'!A:C,3,)</f>
        <v/>
      </c>
      <c r="AC577" s="44">
        <f>VLOOKUP(P577,'Customer List'!B:D,3,)</f>
        <v/>
      </c>
    </row>
    <row r="578">
      <c r="A578" s="23">
        <f>A577+1</f>
        <v/>
      </c>
      <c r="B578" s="23" t="inlineStr">
        <is>
          <t>INV250613-068</t>
        </is>
      </c>
      <c r="C578" s="32" t="n">
        <v>45821</v>
      </c>
      <c r="D578" s="32" t="n">
        <v>45826</v>
      </c>
      <c r="E578" s="51" t="n">
        <v>43.2</v>
      </c>
      <c r="F578" s="51">
        <f>IF(AB578="DOLLAR",E578*88,E578)</f>
        <v/>
      </c>
      <c r="G578" s="62">
        <f>F578*J578</f>
        <v/>
      </c>
      <c r="H578" s="23" t="inlineStr">
        <is>
          <t>T6972</t>
        </is>
      </c>
      <c r="I578" s="23" t="inlineStr">
        <is>
          <t>RS-1 312756-74-4 Spec 10 mg</t>
        </is>
      </c>
      <c r="J578" s="23" t="n">
        <v>1</v>
      </c>
      <c r="K578" s="23" t="n">
        <v>1</v>
      </c>
      <c r="L578" s="23">
        <f>J578-K578</f>
        <v/>
      </c>
      <c r="M578" s="23" t="inlineStr">
        <is>
          <t>T-527/25-26</t>
        </is>
      </c>
      <c r="N578" s="32" t="n">
        <v>45832</v>
      </c>
      <c r="O578" s="62" t="n">
        <v>7308</v>
      </c>
      <c r="P578" s="23" t="inlineStr">
        <is>
          <t>RCB</t>
        </is>
      </c>
      <c r="Q578" s="23" t="inlineStr">
        <is>
          <t>BY HAND</t>
        </is>
      </c>
      <c r="R578" s="23" t="inlineStr">
        <is>
          <t>PRIYANKA MADAM</t>
        </is>
      </c>
      <c r="S578" s="63" t="n">
        <v>-20</v>
      </c>
      <c r="T578" s="39" t="n"/>
      <c r="U578" s="23" t="inlineStr">
        <is>
          <t>TargetMol</t>
        </is>
      </c>
      <c r="V578" s="23">
        <f>VLOOKUP(P578,'Customer List'!B:C,2,)</f>
        <v/>
      </c>
      <c r="W578" s="40" t="n"/>
      <c r="X578" s="32" t="n">
        <v>45832</v>
      </c>
      <c r="Y578" s="23">
        <f>IF(X578="", "", X578-N578)</f>
        <v/>
      </c>
      <c r="Z578" s="23">
        <f>IF(N578="", "", TEXT(N578, "dddd"))</f>
        <v/>
      </c>
      <c r="AA578" s="23">
        <f>IF(X578="", "", TEXT(X578, "dddd"))</f>
        <v/>
      </c>
      <c r="AB578" s="23">
        <f>VLOOKUP(U578,'Currency Sheet'!A:C,3,)</f>
        <v/>
      </c>
      <c r="AC578" s="44">
        <f>VLOOKUP(P578,'Customer List'!B:D,3,)</f>
        <v/>
      </c>
    </row>
    <row r="579">
      <c r="A579" s="23">
        <f>A578+1</f>
        <v/>
      </c>
      <c r="B579" s="23" t="inlineStr">
        <is>
          <t>INV250613-068</t>
        </is>
      </c>
      <c r="C579" s="32" t="n">
        <v>45821</v>
      </c>
      <c r="D579" s="32" t="n">
        <v>45826</v>
      </c>
      <c r="E579" s="51" t="n">
        <v>18</v>
      </c>
      <c r="F579" s="51">
        <f>IF(AB579="DOLLAR",E579*88,E579)</f>
        <v/>
      </c>
      <c r="G579" s="62">
        <f>F579*J579</f>
        <v/>
      </c>
      <c r="H579" s="23" t="inlineStr">
        <is>
          <t>T1508</t>
        </is>
      </c>
      <c r="I579" s="23" t="inlineStr">
        <is>
          <t>Decitabine 2353-33-5 Spec 50 mg</t>
        </is>
      </c>
      <c r="J579" s="23" t="n">
        <v>1</v>
      </c>
      <c r="K579" s="23" t="n">
        <v>1</v>
      </c>
      <c r="L579" s="23">
        <f>J579-K579</f>
        <v/>
      </c>
      <c r="M579" s="23" t="inlineStr">
        <is>
          <t>T-0035/25-26</t>
        </is>
      </c>
      <c r="N579" s="32" t="n">
        <v>45831</v>
      </c>
      <c r="O579" s="62" t="n">
        <v>3262.5</v>
      </c>
      <c r="P579" s="23" t="inlineStr">
        <is>
          <t>SNU</t>
        </is>
      </c>
      <c r="Q579" s="23" t="inlineStr">
        <is>
          <t>PORTER</t>
        </is>
      </c>
      <c r="R579" s="23" t="inlineStr">
        <is>
          <t>PORTER</t>
        </is>
      </c>
      <c r="S579" s="63" t="n">
        <v>-20</v>
      </c>
      <c r="T579" s="39" t="n"/>
      <c r="U579" s="23" t="inlineStr">
        <is>
          <t>TargetMol</t>
        </is>
      </c>
      <c r="V579" s="23">
        <f>VLOOKUP(P579,'Customer List'!B:C,2,)</f>
        <v/>
      </c>
      <c r="W579" s="40" t="n"/>
      <c r="X579" s="32">
        <f>IF(OR(R579 = "PRIYANKA MADAM", R579 = "DEEPAK", R579 = "PORTER"),N579,"")</f>
        <v/>
      </c>
      <c r="Y579" s="23">
        <f>IF(X579="", "", X579-N579)</f>
        <v/>
      </c>
      <c r="Z579" s="23">
        <f>IF(N579="", "", TEXT(N579, "dddd"))</f>
        <v/>
      </c>
      <c r="AA579" s="23">
        <f>IF(X579="", "", TEXT(X579, "dddd"))</f>
        <v/>
      </c>
      <c r="AB579" s="23">
        <f>VLOOKUP(U579,'Currency Sheet'!A:C,3,)</f>
        <v/>
      </c>
      <c r="AC579" s="44">
        <f>VLOOKUP(P579,'Customer List'!B:D,3,)</f>
        <v/>
      </c>
    </row>
    <row r="580">
      <c r="A580" s="23">
        <f>A579+1</f>
        <v/>
      </c>
      <c r="B580" s="23" t="inlineStr">
        <is>
          <t>INV250613-068</t>
        </is>
      </c>
      <c r="C580" s="32" t="n">
        <v>45821</v>
      </c>
      <c r="D580" s="32" t="n">
        <v>45826</v>
      </c>
      <c r="E580" s="51" t="n">
        <v>71.40000000000001</v>
      </c>
      <c r="F580" s="51">
        <f>IF(AB580="DOLLAR",E580*88,E580)</f>
        <v/>
      </c>
      <c r="G580" s="62">
        <f>F580*J580</f>
        <v/>
      </c>
      <c r="H580" s="23" t="inlineStr">
        <is>
          <t>T2038</t>
        </is>
      </c>
      <c r="I580" s="23" t="inlineStr">
        <is>
          <t>RG108 48208-26-0 Spec 25 mg</t>
        </is>
      </c>
      <c r="J580" s="23" t="n">
        <v>1</v>
      </c>
      <c r="K580" s="23" t="n">
        <v>1</v>
      </c>
      <c r="L580" s="23">
        <f>J580-K580</f>
        <v/>
      </c>
      <c r="M580" s="23" t="inlineStr">
        <is>
          <t>T-0035/25-26</t>
        </is>
      </c>
      <c r="N580" s="32" t="n">
        <v>45831</v>
      </c>
      <c r="O580" s="62" t="n">
        <v>12941.25</v>
      </c>
      <c r="P580" s="23" t="inlineStr">
        <is>
          <t>SNU</t>
        </is>
      </c>
      <c r="Q580" s="23" t="inlineStr">
        <is>
          <t>PORTER</t>
        </is>
      </c>
      <c r="R580" s="23" t="inlineStr">
        <is>
          <t>PORTER</t>
        </is>
      </c>
      <c r="S580" s="63" t="n">
        <v>-20</v>
      </c>
      <c r="T580" s="39" t="n"/>
      <c r="U580" s="23" t="inlineStr">
        <is>
          <t>TargetMol</t>
        </is>
      </c>
      <c r="V580" s="23">
        <f>VLOOKUP(P580,'Customer List'!B:C,2,)</f>
        <v/>
      </c>
      <c r="W580" s="40" t="n"/>
      <c r="X580" s="32">
        <f>IF(OR(R580 = "PRIYANKA MADAM", R580 = "DEEPAK", R580 = "PORTER"),N580,"")</f>
        <v/>
      </c>
      <c r="Y580" s="23">
        <f>IF(X580="", "", X580-N580)</f>
        <v/>
      </c>
      <c r="Z580" s="23">
        <f>IF(N580="", "", TEXT(N580, "dddd"))</f>
        <v/>
      </c>
      <c r="AA580" s="23">
        <f>IF(X580="", "", TEXT(X580, "dddd"))</f>
        <v/>
      </c>
      <c r="AB580" s="23">
        <f>VLOOKUP(U580,'Currency Sheet'!A:C,3,)</f>
        <v/>
      </c>
      <c r="AC580" s="44">
        <f>VLOOKUP(P580,'Customer List'!B:D,3,)</f>
        <v/>
      </c>
    </row>
    <row r="581">
      <c r="A581" s="23">
        <f>A580+1</f>
        <v/>
      </c>
      <c r="B581" s="23" t="inlineStr">
        <is>
          <t>INV250613-068</t>
        </is>
      </c>
      <c r="C581" s="32" t="n">
        <v>45821</v>
      </c>
      <c r="D581" s="32" t="n">
        <v>45826</v>
      </c>
      <c r="E581" s="51" t="n">
        <v>73.2</v>
      </c>
      <c r="F581" s="51">
        <f>IF(AB581="DOLLAR",E581*88,E581)</f>
        <v/>
      </c>
      <c r="G581" s="62">
        <f>F581*J581</f>
        <v/>
      </c>
      <c r="H581" s="23" t="inlineStr">
        <is>
          <t>T11469</t>
        </is>
      </c>
      <c r="I581" s="23" t="inlineStr">
        <is>
          <t>GSK-3484862 2170136-65-7 Spec 5 mg</t>
        </is>
      </c>
      <c r="J581" s="23" t="n">
        <v>1</v>
      </c>
      <c r="K581" s="23" t="n">
        <v>1</v>
      </c>
      <c r="L581" s="23">
        <f>J581-K581</f>
        <v/>
      </c>
      <c r="M581" s="23" t="inlineStr">
        <is>
          <t>T-0035/25-26</t>
        </is>
      </c>
      <c r="N581" s="32" t="n">
        <v>45831</v>
      </c>
      <c r="O581" s="62" t="n">
        <v>13267.5</v>
      </c>
      <c r="P581" s="23" t="inlineStr">
        <is>
          <t>SNU</t>
        </is>
      </c>
      <c r="Q581" s="23" t="inlineStr">
        <is>
          <t>PORTER</t>
        </is>
      </c>
      <c r="R581" s="23" t="inlineStr">
        <is>
          <t>PORTER</t>
        </is>
      </c>
      <c r="S581" s="63" t="n">
        <v>-20</v>
      </c>
      <c r="T581" s="39" t="n"/>
      <c r="U581" s="23" t="inlineStr">
        <is>
          <t>TargetMol</t>
        </is>
      </c>
      <c r="V581" s="23">
        <f>VLOOKUP(P581,'Customer List'!B:C,2,)</f>
        <v/>
      </c>
      <c r="W581" s="40" t="n"/>
      <c r="X581" s="32">
        <f>IF(OR(R581 = "PRIYANKA MADAM", R581 = "DEEPAK", R581 = "PORTER"),N581,"")</f>
        <v/>
      </c>
      <c r="Y581" s="23">
        <f>IF(X581="", "", X581-N581)</f>
        <v/>
      </c>
      <c r="Z581" s="23">
        <f>IF(N581="", "", TEXT(N581, "dddd"))</f>
        <v/>
      </c>
      <c r="AA581" s="23">
        <f>IF(X581="", "", TEXT(X581, "dddd"))</f>
        <v/>
      </c>
      <c r="AB581" s="23">
        <f>VLOOKUP(U581,'Currency Sheet'!A:C,3,)</f>
        <v/>
      </c>
      <c r="AC581" s="44">
        <f>VLOOKUP(P581,'Customer List'!B:D,3,)</f>
        <v/>
      </c>
    </row>
    <row r="582">
      <c r="A582" s="23">
        <f>A581+1</f>
        <v/>
      </c>
      <c r="B582" s="23" t="inlineStr">
        <is>
          <t>INV250613-067</t>
        </is>
      </c>
      <c r="C582" s="32" t="n">
        <v>45821</v>
      </c>
      <c r="D582" s="32" t="n">
        <v>45826</v>
      </c>
      <c r="E582" s="51" t="n">
        <v>295.2</v>
      </c>
      <c r="F582" s="51">
        <f>IF(AB582="DOLLAR",E582*88,E582)</f>
        <v/>
      </c>
      <c r="G582" s="62">
        <f>F582*J582</f>
        <v/>
      </c>
      <c r="H582" s="23" t="inlineStr">
        <is>
          <t>TN1597</t>
        </is>
      </c>
      <c r="I582" s="23" t="inlineStr">
        <is>
          <t>Dulcoside A 64432-06-0 Spec 10 mg</t>
        </is>
      </c>
      <c r="J582" s="23" t="n">
        <v>1</v>
      </c>
      <c r="K582" s="23" t="n">
        <v>1</v>
      </c>
      <c r="L582" s="23">
        <f>J582-K582</f>
        <v/>
      </c>
      <c r="M582" s="23" t="inlineStr">
        <is>
          <t>T-496/25-26</t>
        </is>
      </c>
      <c r="N582" s="32" t="n">
        <v>45829</v>
      </c>
      <c r="O582" s="62" t="n">
        <v>48511.2</v>
      </c>
      <c r="P582" s="23" t="inlineStr">
        <is>
          <t>SUBRA SCIENTIFIC COMPANY</t>
        </is>
      </c>
      <c r="Q582" s="23" t="n">
        <v>58152284433</v>
      </c>
      <c r="R582" s="23" t="inlineStr">
        <is>
          <t>Delivered</t>
        </is>
      </c>
      <c r="S582" s="63" t="n">
        <v>-20</v>
      </c>
      <c r="T582" s="39" t="n"/>
      <c r="U582" s="23" t="inlineStr">
        <is>
          <t>TargetMol</t>
        </is>
      </c>
      <c r="V582" s="23">
        <f>VLOOKUP(P582,'Customer List'!B:C,2,)</f>
        <v/>
      </c>
      <c r="W582" s="40" t="n"/>
      <c r="X582" s="32" t="n">
        <v>45832</v>
      </c>
      <c r="Y582" s="23">
        <f>IF(X582="", "", X582-N582)</f>
        <v/>
      </c>
      <c r="Z582" s="23">
        <f>IF(N582="", "", TEXT(N582, "dddd"))</f>
        <v/>
      </c>
      <c r="AA582" s="23">
        <f>IF(X582="", "", TEXT(X582, "dddd"))</f>
        <v/>
      </c>
      <c r="AB582" s="23">
        <f>VLOOKUP(U582,'Currency Sheet'!A:C,3,)</f>
        <v/>
      </c>
      <c r="AC582" s="44">
        <f>VLOOKUP(P582,'Customer List'!B:D,3,)</f>
        <v/>
      </c>
    </row>
    <row r="583">
      <c r="A583" s="23">
        <f>A582+1</f>
        <v/>
      </c>
      <c r="B583" s="23" t="inlineStr">
        <is>
          <t>INV250613-067</t>
        </is>
      </c>
      <c r="C583" s="32" t="n">
        <v>45821</v>
      </c>
      <c r="D583" s="32" t="n">
        <v>45826</v>
      </c>
      <c r="E583" s="51" t="n">
        <v>78</v>
      </c>
      <c r="F583" s="51">
        <f>IF(AB583="DOLLAR",E583*88,E583)</f>
        <v/>
      </c>
      <c r="G583" s="62">
        <f>F583*J583</f>
        <v/>
      </c>
      <c r="H583" s="23" t="inlineStr">
        <is>
          <t>T4964</t>
        </is>
      </c>
      <c r="I583" s="23" t="inlineStr">
        <is>
          <t>steviolbioside 41093-60-1 Spec 20 mg</t>
        </is>
      </c>
      <c r="J583" s="23" t="n">
        <v>1</v>
      </c>
      <c r="K583" s="23" t="n">
        <v>1</v>
      </c>
      <c r="L583" s="23">
        <f>J583-K583</f>
        <v/>
      </c>
      <c r="M583" s="23" t="inlineStr">
        <is>
          <t>T-496/25-26</t>
        </is>
      </c>
      <c r="N583" s="32" t="n">
        <v>45829</v>
      </c>
      <c r="O583" s="62" t="n">
        <v>12818</v>
      </c>
      <c r="P583" s="23" t="inlineStr">
        <is>
          <t>SUBRA SCIENTIFIC COMPANY</t>
        </is>
      </c>
      <c r="Q583" s="23" t="n">
        <v>58152284433</v>
      </c>
      <c r="R583" s="23" t="inlineStr">
        <is>
          <t>Delivered</t>
        </is>
      </c>
      <c r="S583" s="63" t="n">
        <v>-20</v>
      </c>
      <c r="T583" s="39" t="n"/>
      <c r="U583" s="23" t="inlineStr">
        <is>
          <t>TargetMol</t>
        </is>
      </c>
      <c r="V583" s="23">
        <f>VLOOKUP(P583,'Customer List'!B:C,2,)</f>
        <v/>
      </c>
      <c r="W583" s="40" t="n"/>
      <c r="X583" s="32" t="n">
        <v>45832</v>
      </c>
      <c r="Y583" s="23">
        <f>IF(X583="", "", X583-N583)</f>
        <v/>
      </c>
      <c r="Z583" s="23">
        <f>IF(N583="", "", TEXT(N583, "dddd"))</f>
        <v/>
      </c>
      <c r="AA583" s="23">
        <f>IF(X583="", "", TEXT(X583, "dddd"))</f>
        <v/>
      </c>
      <c r="AB583" s="23">
        <f>VLOOKUP(U583,'Currency Sheet'!A:C,3,)</f>
        <v/>
      </c>
      <c r="AC583" s="44">
        <f>VLOOKUP(P583,'Customer List'!B:D,3,)</f>
        <v/>
      </c>
    </row>
    <row r="584">
      <c r="A584" s="23">
        <f>A583+1</f>
        <v/>
      </c>
      <c r="B584" s="23" t="n">
        <v>44075</v>
      </c>
      <c r="C584" s="32" t="n">
        <v>45812</v>
      </c>
      <c r="D584" s="32" t="n">
        <v>45817</v>
      </c>
      <c r="E584" s="51" t="n">
        <v>136.8</v>
      </c>
      <c r="F584" s="51">
        <f>IF(AB584="DOLLAR",E584*88,E584)</f>
        <v/>
      </c>
      <c r="G584" s="62">
        <f>F584*J584</f>
        <v/>
      </c>
      <c r="H584" s="23" t="inlineStr">
        <is>
          <t>3617-1</t>
        </is>
      </c>
      <c r="I584" s="23" t="inlineStr">
        <is>
          <t>PepPool: CEFTA (CD4), human</t>
        </is>
      </c>
      <c r="J584" s="23" t="n">
        <v>10</v>
      </c>
      <c r="K584" s="23" t="n">
        <v>10</v>
      </c>
      <c r="L584" s="23">
        <f>J584-K584</f>
        <v/>
      </c>
      <c r="M584" s="23" t="inlineStr">
        <is>
          <t>T-0031/25-26</t>
        </is>
      </c>
      <c r="N584" s="32" t="n">
        <v>45818</v>
      </c>
      <c r="O584" s="62" t="n">
        <v>150000</v>
      </c>
      <c r="P584" s="23" t="inlineStr">
        <is>
          <t>Syngene</t>
        </is>
      </c>
      <c r="Q584" s="23" t="n"/>
      <c r="R584" s="23" t="n"/>
      <c r="S584" s="63" t="n"/>
      <c r="T584" s="39" t="n"/>
      <c r="U584" s="23" t="inlineStr">
        <is>
          <t>Mabtech</t>
        </is>
      </c>
      <c r="V584" s="23">
        <f>VLOOKUP(P584,'Customer List'!B:C,2,)</f>
        <v/>
      </c>
      <c r="W584" s="40" t="n"/>
      <c r="X584" s="32">
        <f>IF(OR(R584 = "PRIYANKA MADAM", R584 = "DEEPAK", R584 = "PORTER"),N584,"")</f>
        <v/>
      </c>
      <c r="Y584" s="23">
        <f>IF(X584="", "", X584-N584)</f>
        <v/>
      </c>
      <c r="Z584" s="23">
        <f>IF(N584="", "", TEXT(N584, "dddd"))</f>
        <v/>
      </c>
      <c r="AA584" s="23">
        <f>IF(X584="", "", TEXT(X584, "dddd"))</f>
        <v/>
      </c>
      <c r="AB584" s="23">
        <f>VLOOKUP(U584,'Currency Sheet'!A:C,3,)</f>
        <v/>
      </c>
      <c r="AC584" s="44">
        <f>VLOOKUP(P584,'Customer List'!B:D,3,)</f>
        <v/>
      </c>
    </row>
    <row r="585">
      <c r="A585" s="23">
        <f>A584+1</f>
        <v/>
      </c>
      <c r="B585" s="23" t="n">
        <v>44075</v>
      </c>
      <c r="C585" s="32" t="n">
        <v>45812</v>
      </c>
      <c r="D585" s="32" t="n">
        <v>45817</v>
      </c>
      <c r="E585" s="51" t="n">
        <v>136.8</v>
      </c>
      <c r="F585" s="51">
        <f>IF(AB585="DOLLAR",E585*88,E585)</f>
        <v/>
      </c>
      <c r="G585" s="62">
        <f>F585*J585</f>
        <v/>
      </c>
      <c r="H585" s="23" t="inlineStr">
        <is>
          <t>3617-1</t>
        </is>
      </c>
      <c r="I585" s="23" t="inlineStr">
        <is>
          <t>PepPool: CEFTA (CD4), human</t>
        </is>
      </c>
      <c r="J585" s="23" t="n">
        <v>5</v>
      </c>
      <c r="K585" s="23" t="n">
        <v>5</v>
      </c>
      <c r="L585" s="23">
        <f>J585-K585</f>
        <v/>
      </c>
      <c r="M585" s="23" t="inlineStr">
        <is>
          <t>T-390/25-26</t>
        </is>
      </c>
      <c r="N585" s="32" t="n">
        <v>45818</v>
      </c>
      <c r="O585" s="62" t="n">
        <v>93100</v>
      </c>
      <c r="P585" s="23" t="inlineStr">
        <is>
          <t>Sun Pharma</t>
        </is>
      </c>
      <c r="Q585" s="23" t="n"/>
      <c r="R585" s="23" t="n"/>
      <c r="S585" s="63" t="n"/>
      <c r="T585" s="39" t="n"/>
      <c r="U585" s="23" t="inlineStr">
        <is>
          <t>Mabtech</t>
        </is>
      </c>
      <c r="V585" s="23">
        <f>VLOOKUP(P585,'Customer List'!B:C,2,)</f>
        <v/>
      </c>
      <c r="W585" s="40" t="n"/>
      <c r="X585" s="32">
        <f>IF(OR(R585 = "PRIYANKA MADAM", R585 = "DEEPAK", R585 = "PORTER"),N585,"")</f>
        <v/>
      </c>
      <c r="Y585" s="23">
        <f>IF(X585="", "", X585-N585)</f>
        <v/>
      </c>
      <c r="Z585" s="23">
        <f>IF(N585="", "", TEXT(N585, "dddd"))</f>
        <v/>
      </c>
      <c r="AA585" s="23">
        <f>IF(X585="", "", TEXT(X585, "dddd"))</f>
        <v/>
      </c>
      <c r="AB585" s="23">
        <f>VLOOKUP(U585,'Currency Sheet'!A:C,3,)</f>
        <v/>
      </c>
      <c r="AC585" s="44">
        <f>VLOOKUP(P585,'Customer List'!B:D,3,)</f>
        <v/>
      </c>
    </row>
    <row r="586">
      <c r="A586" s="23">
        <f>A585+1</f>
        <v/>
      </c>
      <c r="B586" s="23" t="inlineStr">
        <is>
          <t>250530IN-BI</t>
        </is>
      </c>
      <c r="C586" s="32" t="n">
        <v>45812</v>
      </c>
      <c r="D586" s="32" t="n">
        <v>45820</v>
      </c>
      <c r="E586" s="51" t="n">
        <v>50</v>
      </c>
      <c r="F586" s="51">
        <f>IF(AB586="DOLLAR",E586*88,E586)</f>
        <v/>
      </c>
      <c r="G586" s="62">
        <f>F586*J586</f>
        <v/>
      </c>
      <c r="H586" s="23" t="inlineStr">
        <is>
          <t>DF12204</t>
        </is>
      </c>
      <c r="I586" s="23" t="inlineStr">
        <is>
          <t>HLA-F Antibody</t>
        </is>
      </c>
      <c r="J586" s="23" t="n">
        <v>1</v>
      </c>
      <c r="K586" s="23" t="n">
        <v>1</v>
      </c>
      <c r="L586" s="23">
        <f>J586-K586</f>
        <v/>
      </c>
      <c r="M586" s="23" t="inlineStr">
        <is>
          <t>T-473/25-26</t>
        </is>
      </c>
      <c r="N586" s="32" t="n">
        <v>45825</v>
      </c>
      <c r="O586" s="62" t="n">
        <v>7000</v>
      </c>
      <c r="P586" s="23" t="inlineStr">
        <is>
          <t>Hkp Scientific</t>
        </is>
      </c>
      <c r="Q586" s="23" t="n">
        <v>58152139636</v>
      </c>
      <c r="R586" s="23" t="inlineStr">
        <is>
          <t>Delivered</t>
        </is>
      </c>
      <c r="S586" s="63" t="n">
        <v>-20</v>
      </c>
      <c r="T586" s="39" t="n"/>
      <c r="U586" s="23" t="inlineStr">
        <is>
          <t>Affinity</t>
        </is>
      </c>
      <c r="V586" s="23">
        <f>VLOOKUP(P586,'Customer List'!B:C,2,)</f>
        <v/>
      </c>
      <c r="W586" s="40" t="n"/>
      <c r="X586" s="32" t="n">
        <v>45827</v>
      </c>
      <c r="Y586" s="23">
        <f>IF(X586="", "", X586-N586)</f>
        <v/>
      </c>
      <c r="Z586" s="23">
        <f>IF(N586="", "", TEXT(N586, "dddd"))</f>
        <v/>
      </c>
      <c r="AA586" s="23">
        <f>IF(X586="", "", TEXT(X586, "dddd"))</f>
        <v/>
      </c>
      <c r="AB586" s="23">
        <f>VLOOKUP(U586,'Currency Sheet'!A:C,3,)</f>
        <v/>
      </c>
      <c r="AC586" s="44">
        <f>VLOOKUP(P586,'Customer List'!B:D,3,)</f>
        <v/>
      </c>
    </row>
    <row r="587">
      <c r="A587" s="23">
        <f>A586+1</f>
        <v/>
      </c>
      <c r="B587" s="23" t="inlineStr">
        <is>
          <t>250530IN-BI</t>
        </is>
      </c>
      <c r="C587" s="32" t="n">
        <v>45812</v>
      </c>
      <c r="D587" s="32" t="n">
        <v>45820</v>
      </c>
      <c r="E587" s="51" t="n">
        <v>140</v>
      </c>
      <c r="F587" s="51">
        <f>IF(AB587="DOLLAR",E587*88,E587)</f>
        <v/>
      </c>
      <c r="G587" s="62">
        <f>F587*J587</f>
        <v/>
      </c>
      <c r="H587" s="23" t="inlineStr">
        <is>
          <t>DF8506</t>
        </is>
      </c>
      <c r="I587" s="23" t="inlineStr">
        <is>
          <t>ATP7A Antibod</t>
        </is>
      </c>
      <c r="J587" s="23" t="n">
        <v>1</v>
      </c>
      <c r="K587" s="23" t="n">
        <v>1</v>
      </c>
      <c r="L587" s="23">
        <f>J587-K587</f>
        <v/>
      </c>
      <c r="M587" s="23" t="inlineStr">
        <is>
          <t>T-440/25-26</t>
        </is>
      </c>
      <c r="N587" s="32" t="n">
        <v>45822</v>
      </c>
      <c r="O587" s="62" t="n">
        <v>19600</v>
      </c>
      <c r="P587" s="23" t="inlineStr">
        <is>
          <t>M BIOTECH</t>
        </is>
      </c>
      <c r="Q587" s="23" t="n"/>
      <c r="R587" s="23" t="n"/>
      <c r="S587" s="63" t="n">
        <v>-20</v>
      </c>
      <c r="T587" s="39" t="n"/>
      <c r="U587" s="23" t="inlineStr">
        <is>
          <t>Affinity</t>
        </is>
      </c>
      <c r="V587" s="23">
        <f>VLOOKUP(P587,'Customer List'!B:C,2,)</f>
        <v/>
      </c>
      <c r="W587" s="40" t="n"/>
      <c r="X587" s="32">
        <f>IF(OR(R587 = "PRIYANKA MADAM", R587 = "DEEPAK", R587 = "PORTER"),N587,"")</f>
        <v/>
      </c>
      <c r="Y587" s="23">
        <f>IF(X587="", "", X587-N587)</f>
        <v/>
      </c>
      <c r="Z587" s="23">
        <f>IF(N587="", "", TEXT(N587, "dddd"))</f>
        <v/>
      </c>
      <c r="AA587" s="23">
        <f>IF(X587="", "", TEXT(X587, "dddd"))</f>
        <v/>
      </c>
      <c r="AB587" s="23">
        <f>VLOOKUP(U587,'Currency Sheet'!A:C,3,)</f>
        <v/>
      </c>
      <c r="AC587" s="44">
        <f>VLOOKUP(P587,'Customer List'!B:D,3,)</f>
        <v/>
      </c>
    </row>
    <row r="588">
      <c r="A588" s="23">
        <f>A587+1</f>
        <v/>
      </c>
      <c r="B588" s="23" t="inlineStr">
        <is>
          <t>250604IN-BI</t>
        </is>
      </c>
      <c r="C588" s="32" t="n">
        <v>45812</v>
      </c>
      <c r="D588" s="32" t="n">
        <v>45820</v>
      </c>
      <c r="E588" s="51" t="n">
        <v>140</v>
      </c>
      <c r="F588" s="51">
        <f>IF(AB588="DOLLAR",E588*88,E588)</f>
        <v/>
      </c>
      <c r="G588" s="62">
        <f>F588*J588</f>
        <v/>
      </c>
      <c r="H588" s="23" t="inlineStr">
        <is>
          <t>DF10308</t>
        </is>
      </c>
      <c r="I588" s="23" t="inlineStr">
        <is>
          <t>BMAL1 Antibody</t>
        </is>
      </c>
      <c r="J588" s="23" t="n">
        <v>1</v>
      </c>
      <c r="K588" s="23" t="n">
        <v>1</v>
      </c>
      <c r="L588" s="23">
        <f>J588-K588</f>
        <v/>
      </c>
      <c r="M588" s="23" t="inlineStr">
        <is>
          <t>T-447/25-26</t>
        </is>
      </c>
      <c r="N588" s="32" t="n">
        <v>45822</v>
      </c>
      <c r="O588" s="62" t="n">
        <v>18200</v>
      </c>
      <c r="P588" s="23" t="inlineStr">
        <is>
          <t>TechWest</t>
        </is>
      </c>
      <c r="Q588" s="23" t="n"/>
      <c r="R588" s="23" t="n"/>
      <c r="S588" s="63" t="n">
        <v>-20</v>
      </c>
      <c r="T588" s="39" t="n"/>
      <c r="U588" s="23" t="inlineStr">
        <is>
          <t>Affinity</t>
        </is>
      </c>
      <c r="V588" s="23">
        <f>VLOOKUP(P588,'Customer List'!B:C,2,)</f>
        <v/>
      </c>
      <c r="W588" s="40" t="n"/>
      <c r="X588" s="32">
        <f>IF(OR(R588 = "PRIYANKA MADAM", R588 = "DEEPAK", R588 = "PORTER"),N588,"")</f>
        <v/>
      </c>
      <c r="Y588" s="23">
        <f>IF(X588="", "", X588-N588)</f>
        <v/>
      </c>
      <c r="Z588" s="23">
        <f>IF(N588="", "", TEXT(N588, "dddd"))</f>
        <v/>
      </c>
      <c r="AA588" s="23">
        <f>IF(X588="", "", TEXT(X588, "dddd"))</f>
        <v/>
      </c>
      <c r="AB588" s="23">
        <f>VLOOKUP(U588,'Currency Sheet'!A:C,3,)</f>
        <v/>
      </c>
      <c r="AC588" s="44">
        <f>VLOOKUP(P588,'Customer List'!B:D,3,)</f>
        <v/>
      </c>
    </row>
    <row r="589">
      <c r="A589" s="23">
        <f>A588+1</f>
        <v/>
      </c>
      <c r="B589" s="23" t="inlineStr">
        <is>
          <t>250604IN-BI</t>
        </is>
      </c>
      <c r="C589" s="32" t="n">
        <v>45812</v>
      </c>
      <c r="D589" s="32" t="n">
        <v>45820</v>
      </c>
      <c r="E589" s="51" t="n">
        <v>140</v>
      </c>
      <c r="F589" s="51">
        <f>IF(AB589="DOLLAR",E589*88,E589)</f>
        <v/>
      </c>
      <c r="G589" s="62">
        <f>F589*J589</f>
        <v/>
      </c>
      <c r="H589" s="23" t="inlineStr">
        <is>
          <t>DF12304</t>
        </is>
      </c>
      <c r="I589" s="23" t="inlineStr">
        <is>
          <t>PER2 Antibody</t>
        </is>
      </c>
      <c r="J589" s="23" t="n">
        <v>1</v>
      </c>
      <c r="K589" s="23" t="n">
        <v>1</v>
      </c>
      <c r="L589" s="23">
        <f>J589-K589</f>
        <v/>
      </c>
      <c r="M589" s="23" t="inlineStr">
        <is>
          <t>T-447/25-26</t>
        </is>
      </c>
      <c r="N589" s="32" t="n">
        <v>45822</v>
      </c>
      <c r="O589" s="62" t="n">
        <v>18200</v>
      </c>
      <c r="P589" s="23" t="inlineStr">
        <is>
          <t>TechWest</t>
        </is>
      </c>
      <c r="Q589" s="23" t="n"/>
      <c r="R589" s="23" t="n"/>
      <c r="S589" s="63" t="n">
        <v>-20</v>
      </c>
      <c r="T589" s="39" t="n"/>
      <c r="U589" s="23" t="inlineStr">
        <is>
          <t>Affinity</t>
        </is>
      </c>
      <c r="V589" s="23">
        <f>VLOOKUP(P589,'Customer List'!B:C,2,)</f>
        <v/>
      </c>
      <c r="W589" s="40" t="n"/>
      <c r="X589" s="32">
        <f>IF(OR(R589 = "PRIYANKA MADAM", R589 = "DEEPAK", R589 = "PORTER"),N589,"")</f>
        <v/>
      </c>
      <c r="Y589" s="23">
        <f>IF(X589="", "", X589-N589)</f>
        <v/>
      </c>
      <c r="Z589" s="23">
        <f>IF(N589="", "", TEXT(N589, "dddd"))</f>
        <v/>
      </c>
      <c r="AA589" s="23">
        <f>IF(X589="", "", TEXT(X589, "dddd"))</f>
        <v/>
      </c>
      <c r="AB589" s="23">
        <f>VLOOKUP(U589,'Currency Sheet'!A:C,3,)</f>
        <v/>
      </c>
      <c r="AC589" s="44">
        <f>VLOOKUP(P589,'Customer List'!B:D,3,)</f>
        <v/>
      </c>
    </row>
    <row r="590">
      <c r="A590" s="23">
        <f>A589+1</f>
        <v/>
      </c>
      <c r="B590" s="23" t="inlineStr">
        <is>
          <t>250604IN-BI</t>
        </is>
      </c>
      <c r="C590" s="32" t="n">
        <v>45812</v>
      </c>
      <c r="D590" s="32" t="n">
        <v>45820</v>
      </c>
      <c r="E590" s="51" t="n">
        <v>125</v>
      </c>
      <c r="F590" s="51">
        <f>IF(AB590="DOLLAR",E590*88,E590)</f>
        <v/>
      </c>
      <c r="G590" s="62">
        <f>F590*J590</f>
        <v/>
      </c>
      <c r="H590" s="23" t="inlineStr">
        <is>
          <t>AF7011</t>
        </is>
      </c>
      <c r="I590" s="23" t="inlineStr">
        <is>
          <t>Tubulin beta Antibody</t>
        </is>
      </c>
      <c r="J590" s="23" t="n">
        <v>1</v>
      </c>
      <c r="K590" s="23" t="n">
        <v>1</v>
      </c>
      <c r="L590" s="23">
        <f>J590-K590</f>
        <v/>
      </c>
      <c r="M590" s="23" t="inlineStr">
        <is>
          <t>T-447/25-26</t>
        </is>
      </c>
      <c r="N590" s="32" t="n">
        <v>45822</v>
      </c>
      <c r="O590" s="62" t="n">
        <v>16250</v>
      </c>
      <c r="P590" s="23" t="inlineStr">
        <is>
          <t>TechWest</t>
        </is>
      </c>
      <c r="Q590" s="23" t="n"/>
      <c r="R590" s="23" t="n"/>
      <c r="S590" s="63" t="n">
        <v>-20</v>
      </c>
      <c r="T590" s="39" t="n"/>
      <c r="U590" s="23" t="inlineStr">
        <is>
          <t>Affinity</t>
        </is>
      </c>
      <c r="V590" s="23">
        <f>VLOOKUP(P590,'Customer List'!B:C,2,)</f>
        <v/>
      </c>
      <c r="W590" s="40" t="n"/>
      <c r="X590" s="32">
        <f>IF(OR(R590 = "PRIYANKA MADAM", R590 = "DEEPAK", R590 = "PORTER"),N590,"")</f>
        <v/>
      </c>
      <c r="Y590" s="23">
        <f>IF(X590="", "", X590-N590)</f>
        <v/>
      </c>
      <c r="Z590" s="23">
        <f>IF(N590="", "", TEXT(N590, "dddd"))</f>
        <v/>
      </c>
      <c r="AA590" s="23">
        <f>IF(X590="", "", TEXT(X590, "dddd"))</f>
        <v/>
      </c>
      <c r="AB590" s="23">
        <f>VLOOKUP(U590,'Currency Sheet'!A:C,3,)</f>
        <v/>
      </c>
      <c r="AC590" s="44">
        <f>VLOOKUP(P590,'Customer List'!B:D,3,)</f>
        <v/>
      </c>
    </row>
    <row r="591">
      <c r="A591" s="23">
        <f>A590+1</f>
        <v/>
      </c>
      <c r="B591" s="23" t="inlineStr">
        <is>
          <t>250604IN-BI</t>
        </is>
      </c>
      <c r="C591" s="32" t="n">
        <v>45812</v>
      </c>
      <c r="D591" s="32" t="n">
        <v>45820</v>
      </c>
      <c r="E591" s="51" t="n">
        <v>175</v>
      </c>
      <c r="F591" s="51">
        <f>IF(AB591="DOLLAR",E591*88,E591)</f>
        <v/>
      </c>
      <c r="G591" s="62">
        <f>F591*J591</f>
        <v/>
      </c>
      <c r="H591" s="23" t="inlineStr">
        <is>
          <t>S0001</t>
        </is>
      </c>
      <c r="I591" s="23" t="inlineStr">
        <is>
          <t>Goat Anti-Rabbit IgG (H+L) H</t>
        </is>
      </c>
      <c r="J591" s="23" t="n">
        <v>1</v>
      </c>
      <c r="K591" s="23" t="n">
        <v>1</v>
      </c>
      <c r="L591" s="23">
        <f>J591-K591</f>
        <v/>
      </c>
      <c r="M591" s="23" t="inlineStr">
        <is>
          <t>T-447/25-26</t>
        </is>
      </c>
      <c r="N591" s="32" t="n">
        <v>45822</v>
      </c>
      <c r="O591" s="62" t="n">
        <v>22750</v>
      </c>
      <c r="P591" s="23" t="inlineStr">
        <is>
          <t>TechWest</t>
        </is>
      </c>
      <c r="Q591" s="23" t="n"/>
      <c r="R591" s="23" t="n"/>
      <c r="S591" s="63" t="n">
        <v>-20</v>
      </c>
      <c r="T591" s="39" t="n"/>
      <c r="U591" s="23" t="inlineStr">
        <is>
          <t>Affinity</t>
        </is>
      </c>
      <c r="V591" s="23">
        <f>VLOOKUP(P591,'Customer List'!B:C,2,)</f>
        <v/>
      </c>
      <c r="W591" s="40" t="n"/>
      <c r="X591" s="32">
        <f>IF(OR(R591 = "PRIYANKA MADAM", R591 = "DEEPAK", R591 = "PORTER"),N591,"")</f>
        <v/>
      </c>
      <c r="Y591" s="23">
        <f>IF(X591="", "", X591-N591)</f>
        <v/>
      </c>
      <c r="Z591" s="23">
        <f>IF(N591="", "", TEXT(N591, "dddd"))</f>
        <v/>
      </c>
      <c r="AA591" s="23">
        <f>IF(X591="", "", TEXT(X591, "dddd"))</f>
        <v/>
      </c>
      <c r="AB591" s="23">
        <f>VLOOKUP(U591,'Currency Sheet'!A:C,3,)</f>
        <v/>
      </c>
      <c r="AC591" s="44">
        <f>VLOOKUP(P591,'Customer List'!B:D,3,)</f>
        <v/>
      </c>
    </row>
    <row r="592">
      <c r="A592" s="23">
        <f>A591+1</f>
        <v/>
      </c>
      <c r="B592" s="23" t="n">
        <v>19795</v>
      </c>
      <c r="C592" s="32" t="n">
        <v>45819</v>
      </c>
      <c r="D592" s="32" t="n">
        <v>45824</v>
      </c>
      <c r="E592" s="51" t="n">
        <v>519.8</v>
      </c>
      <c r="F592" s="51">
        <f>IF(AB592="DOLLAR",E592*88,E592)</f>
        <v/>
      </c>
      <c r="G592" s="62">
        <f>F592*J592</f>
        <v/>
      </c>
      <c r="H592" s="23" t="inlineStr">
        <is>
          <t>CY-SC001</t>
        </is>
      </c>
      <c r="I592" s="23" t="inlineStr">
        <is>
          <t>SiR-Actin Kit</t>
        </is>
      </c>
      <c r="J592" s="23" t="n">
        <v>1</v>
      </c>
      <c r="K592" s="23" t="n">
        <v>1</v>
      </c>
      <c r="L592" s="23">
        <f>J592-K592</f>
        <v/>
      </c>
      <c r="M592" s="23" t="inlineStr">
        <is>
          <t>T-474/25-26</t>
        </is>
      </c>
      <c r="N592" s="32" t="n">
        <v>45825</v>
      </c>
      <c r="O592" s="62" t="n">
        <v>60333</v>
      </c>
      <c r="P592" s="23" t="inlineStr">
        <is>
          <t>HKP SCIENTIFIC</t>
        </is>
      </c>
      <c r="Q592" s="23" t="n">
        <v>58152139636</v>
      </c>
      <c r="R592" s="23" t="inlineStr">
        <is>
          <t>Delivered</t>
        </is>
      </c>
      <c r="S592" s="63" t="n">
        <v>4</v>
      </c>
      <c r="T592" s="39" t="n"/>
      <c r="U592" s="23" t="inlineStr">
        <is>
          <t>Cytoskeleton</t>
        </is>
      </c>
      <c r="V592" s="23">
        <f>VLOOKUP(P592,'Customer List'!B:C,2,)</f>
        <v/>
      </c>
      <c r="W592" s="40" t="n"/>
      <c r="X592" s="32" t="n">
        <v>45827</v>
      </c>
      <c r="Y592" s="23">
        <f>IF(X592="", "", X592-N592)</f>
        <v/>
      </c>
      <c r="Z592" s="23">
        <f>IF(N592="", "", TEXT(N592, "dddd"))</f>
        <v/>
      </c>
      <c r="AA592" s="23">
        <f>IF(X592="", "", TEXT(X592, "dddd"))</f>
        <v/>
      </c>
      <c r="AB592" s="23">
        <f>VLOOKUP(U592,'Currency Sheet'!A:C,3,)</f>
        <v/>
      </c>
      <c r="AC592" s="44">
        <f>VLOOKUP(P592,'Customer List'!B:D,3,)</f>
        <v/>
      </c>
    </row>
    <row r="593">
      <c r="A593" s="23">
        <f>A592+1</f>
        <v/>
      </c>
      <c r="B593" s="23" t="inlineStr">
        <is>
          <t>INV/2526/278</t>
        </is>
      </c>
      <c r="C593" s="32" t="n">
        <v>45831</v>
      </c>
      <c r="D593" s="32" t="n">
        <v>45831</v>
      </c>
      <c r="E593" s="51" t="n">
        <v>9024</v>
      </c>
      <c r="F593" s="51">
        <f>IF(AB593="DOLLAR",E593*88,E593)</f>
        <v/>
      </c>
      <c r="G593" s="62">
        <f>F593*J593</f>
        <v/>
      </c>
      <c r="H593" s="23" t="inlineStr">
        <is>
          <t>R0539</t>
        </is>
      </c>
      <c r="I593" s="23" t="n"/>
      <c r="J593" s="23" t="n">
        <v>1</v>
      </c>
      <c r="K593" s="23" t="n">
        <v>1</v>
      </c>
      <c r="L593" s="23">
        <f>J593-K593</f>
        <v/>
      </c>
      <c r="M593" s="23" t="inlineStr">
        <is>
          <t>DC-64/25-26</t>
        </is>
      </c>
      <c r="N593" s="32" t="n">
        <v>45831</v>
      </c>
      <c r="O593" s="62" t="n">
        <v>0</v>
      </c>
      <c r="P593" s="23" t="inlineStr">
        <is>
          <t>IGIB</t>
        </is>
      </c>
      <c r="Q593" s="23" t="inlineStr">
        <is>
          <t>BY HAND</t>
        </is>
      </c>
      <c r="R593" s="23" t="inlineStr">
        <is>
          <t>PRIYANKA MADAM</t>
        </is>
      </c>
      <c r="S593" s="63" t="n">
        <v>4</v>
      </c>
      <c r="T593" s="39" t="n"/>
      <c r="U593" s="23" t="inlineStr">
        <is>
          <t>4Axis</t>
        </is>
      </c>
      <c r="V593" s="23">
        <f>VLOOKUP(P593,'Customer List'!B:C,2,)</f>
        <v/>
      </c>
      <c r="W593" s="40" t="n"/>
      <c r="X593" s="32" t="n">
        <v>45831</v>
      </c>
      <c r="Y593" s="23">
        <f>IF(X593="", "", X593-N593)</f>
        <v/>
      </c>
      <c r="Z593" s="23">
        <f>IF(N593="", "", TEXT(N593, "dddd"))</f>
        <v/>
      </c>
      <c r="AA593" s="23">
        <f>IF(X593="", "", TEXT(X593, "dddd"))</f>
        <v/>
      </c>
      <c r="AB593" s="23">
        <f>VLOOKUP(U593,'Currency Sheet'!A:C,3,)</f>
        <v/>
      </c>
      <c r="AC593" s="44">
        <f>VLOOKUP(P593,'Customer List'!B:D,3,)</f>
        <v/>
      </c>
    </row>
    <row r="594">
      <c r="A594" s="23">
        <f>A593+1</f>
        <v/>
      </c>
      <c r="B594" s="23" t="inlineStr">
        <is>
          <t>INV/2526/278</t>
        </is>
      </c>
      <c r="C594" s="32" t="n">
        <v>45831</v>
      </c>
      <c r="D594" s="32" t="n">
        <v>45831</v>
      </c>
      <c r="E594" s="51" t="n">
        <v>8008.8</v>
      </c>
      <c r="F594" s="51">
        <f>IF(AB594="DOLLAR",E594*88,E594)</f>
        <v/>
      </c>
      <c r="G594" s="62">
        <f>F594*J594</f>
        <v/>
      </c>
      <c r="H594" s="23" t="inlineStr">
        <is>
          <t>R0136S</t>
        </is>
      </c>
      <c r="I594" s="23" t="n"/>
      <c r="J594" s="23" t="n">
        <v>1</v>
      </c>
      <c r="K594" s="23" t="n">
        <v>1</v>
      </c>
      <c r="L594" s="23">
        <f>J594-K594</f>
        <v/>
      </c>
      <c r="M594" s="23" t="inlineStr">
        <is>
          <t>DC-64/25-26</t>
        </is>
      </c>
      <c r="N594" s="32" t="n">
        <v>45831</v>
      </c>
      <c r="O594" s="62" t="n">
        <v>0</v>
      </c>
      <c r="P594" s="23" t="inlineStr">
        <is>
          <t>IGIB</t>
        </is>
      </c>
      <c r="Q594" s="23" t="inlineStr">
        <is>
          <t>BY HAND</t>
        </is>
      </c>
      <c r="R594" s="23" t="inlineStr">
        <is>
          <t>PRIYANKA MADAM</t>
        </is>
      </c>
      <c r="S594" s="63" t="n">
        <v>4</v>
      </c>
      <c r="T594" s="39" t="n"/>
      <c r="U594" s="23" t="inlineStr">
        <is>
          <t>4Axis</t>
        </is>
      </c>
      <c r="V594" s="23">
        <f>VLOOKUP(P594,'Customer List'!B:C,2,)</f>
        <v/>
      </c>
      <c r="W594" s="40" t="n"/>
      <c r="X594" s="32" t="n">
        <v>45831</v>
      </c>
      <c r="Y594" s="23">
        <f>IF(X594="", "", X594-N594)</f>
        <v/>
      </c>
      <c r="Z594" s="23">
        <f>IF(N594="", "", TEXT(N594, "dddd"))</f>
        <v/>
      </c>
      <c r="AA594" s="23">
        <f>IF(X594="", "", TEXT(X594, "dddd"))</f>
        <v/>
      </c>
      <c r="AB594" s="23">
        <f>VLOOKUP(U594,'Currency Sheet'!A:C,3,)</f>
        <v/>
      </c>
      <c r="AC594" s="44">
        <f>VLOOKUP(P594,'Customer List'!B:D,3,)</f>
        <v/>
      </c>
    </row>
    <row r="595">
      <c r="A595" s="23">
        <f>A594+1</f>
        <v/>
      </c>
      <c r="B595" s="23" t="inlineStr">
        <is>
          <t>INV/2526/278</t>
        </is>
      </c>
      <c r="C595" s="32" t="n">
        <v>45831</v>
      </c>
      <c r="D595" s="32" t="n">
        <v>45831</v>
      </c>
      <c r="E595" s="51" t="n">
        <v>8911.200000000001</v>
      </c>
      <c r="F595" s="51">
        <f>IF(AB595="DOLLAR",E595*88,E595)</f>
        <v/>
      </c>
      <c r="G595" s="62">
        <f>F595*J595</f>
        <v/>
      </c>
      <c r="H595" s="23" t="inlineStr">
        <is>
          <t>R0146S</t>
        </is>
      </c>
      <c r="I595" s="23" t="n"/>
      <c r="J595" s="23" t="n">
        <v>1</v>
      </c>
      <c r="K595" s="23" t="n">
        <v>1</v>
      </c>
      <c r="L595" s="23">
        <f>J595-K595</f>
        <v/>
      </c>
      <c r="M595" s="23" t="inlineStr">
        <is>
          <t>DC-64/25-26</t>
        </is>
      </c>
      <c r="N595" s="32" t="n">
        <v>45831</v>
      </c>
      <c r="O595" s="62" t="n">
        <v>0</v>
      </c>
      <c r="P595" s="23" t="inlineStr">
        <is>
          <t>IGIB</t>
        </is>
      </c>
      <c r="Q595" s="23" t="inlineStr">
        <is>
          <t>BY HAND</t>
        </is>
      </c>
      <c r="R595" s="23" t="inlineStr">
        <is>
          <t>PRIYANKA MADAM</t>
        </is>
      </c>
      <c r="S595" s="63" t="n">
        <v>4</v>
      </c>
      <c r="T595" s="39" t="n"/>
      <c r="U595" s="23" t="inlineStr">
        <is>
          <t>4Axis</t>
        </is>
      </c>
      <c r="V595" s="23">
        <f>VLOOKUP(P595,'Customer List'!B:C,2,)</f>
        <v/>
      </c>
      <c r="W595" s="40" t="n"/>
      <c r="X595" s="32" t="n">
        <v>45831</v>
      </c>
      <c r="Y595" s="23">
        <f>IF(X595="", "", X595-N595)</f>
        <v/>
      </c>
      <c r="Z595" s="23">
        <f>IF(N595="", "", TEXT(N595, "dddd"))</f>
        <v/>
      </c>
      <c r="AA595" s="23">
        <f>IF(X595="", "", TEXT(X595, "dddd"))</f>
        <v/>
      </c>
      <c r="AB595" s="23">
        <f>VLOOKUP(U595,'Currency Sheet'!A:C,3,)</f>
        <v/>
      </c>
      <c r="AC595" s="44">
        <f>VLOOKUP(P595,'Customer List'!B:D,3,)</f>
        <v/>
      </c>
    </row>
    <row r="596">
      <c r="A596" s="23">
        <f>A595+1</f>
        <v/>
      </c>
      <c r="B596" s="23" t="inlineStr">
        <is>
          <t>INV/2526/278</t>
        </is>
      </c>
      <c r="C596" s="32" t="n">
        <v>45831</v>
      </c>
      <c r="D596" s="32" t="n">
        <v>45831</v>
      </c>
      <c r="E596" s="51" t="n">
        <v>7783.2</v>
      </c>
      <c r="F596" s="51">
        <f>IF(AB596="DOLLAR",E596*88,E596)</f>
        <v/>
      </c>
      <c r="G596" s="62">
        <f>F596*J596</f>
        <v/>
      </c>
      <c r="H596" s="23" t="inlineStr">
        <is>
          <t>R3104S</t>
        </is>
      </c>
      <c r="I596" s="23" t="n"/>
      <c r="J596" s="23" t="n">
        <v>1</v>
      </c>
      <c r="K596" s="23" t="n">
        <v>1</v>
      </c>
      <c r="L596" s="23">
        <f>J596-K596</f>
        <v/>
      </c>
      <c r="M596" s="23" t="inlineStr">
        <is>
          <t>DC-64/25-26</t>
        </is>
      </c>
      <c r="N596" s="32" t="n">
        <v>45831</v>
      </c>
      <c r="O596" s="62" t="n">
        <v>0</v>
      </c>
      <c r="P596" s="23" t="inlineStr">
        <is>
          <t>IGIB</t>
        </is>
      </c>
      <c r="Q596" s="23" t="inlineStr">
        <is>
          <t>BY HAND</t>
        </is>
      </c>
      <c r="R596" s="23" t="inlineStr">
        <is>
          <t>PRIYANKA MADAM</t>
        </is>
      </c>
      <c r="S596" s="63" t="n">
        <v>4</v>
      </c>
      <c r="T596" s="39" t="n"/>
      <c r="U596" s="23" t="inlineStr">
        <is>
          <t>4Axis</t>
        </is>
      </c>
      <c r="V596" s="23">
        <f>VLOOKUP(P596,'Customer List'!B:C,2,)</f>
        <v/>
      </c>
      <c r="W596" s="40" t="n"/>
      <c r="X596" s="32" t="n">
        <v>45831</v>
      </c>
      <c r="Y596" s="23">
        <f>IF(X596="", "", X596-N596)</f>
        <v/>
      </c>
      <c r="Z596" s="23">
        <f>IF(N596="", "", TEXT(N596, "dddd"))</f>
        <v/>
      </c>
      <c r="AA596" s="23">
        <f>IF(X596="", "", TEXT(X596, "dddd"))</f>
        <v/>
      </c>
      <c r="AB596" s="23">
        <f>VLOOKUP(U596,'Currency Sheet'!A:C,3,)</f>
        <v/>
      </c>
      <c r="AC596" s="44">
        <f>VLOOKUP(P596,'Customer List'!B:D,3,)</f>
        <v/>
      </c>
    </row>
    <row r="597">
      <c r="A597" s="23">
        <f>A596+1</f>
        <v/>
      </c>
      <c r="B597" s="23" t="inlineStr">
        <is>
          <t>INV/2526/278</t>
        </is>
      </c>
      <c r="C597" s="32" t="n">
        <v>45831</v>
      </c>
      <c r="D597" s="32" t="n">
        <v>45831</v>
      </c>
      <c r="E597" s="51" t="n">
        <v>7783.2</v>
      </c>
      <c r="F597" s="51">
        <f>IF(AB597="DOLLAR",E597*88,E597)</f>
        <v/>
      </c>
      <c r="G597" s="62">
        <f>F597*J597</f>
        <v/>
      </c>
      <c r="H597" s="23" t="inlineStr">
        <is>
          <t>R3101S</t>
        </is>
      </c>
      <c r="I597" s="23" t="n"/>
      <c r="J597" s="23" t="n">
        <v>1</v>
      </c>
      <c r="K597" s="23" t="n">
        <v>1</v>
      </c>
      <c r="L597" s="23">
        <f>J597-K597</f>
        <v/>
      </c>
      <c r="M597" s="23" t="inlineStr">
        <is>
          <t>DC-64/25-26</t>
        </is>
      </c>
      <c r="N597" s="32" t="n">
        <v>45831</v>
      </c>
      <c r="O597" s="62" t="n">
        <v>0</v>
      </c>
      <c r="P597" s="23" t="inlineStr">
        <is>
          <t>IGIB</t>
        </is>
      </c>
      <c r="Q597" s="23" t="inlineStr">
        <is>
          <t>BY HAND</t>
        </is>
      </c>
      <c r="R597" s="23" t="inlineStr">
        <is>
          <t>PRIYANKA MADAM</t>
        </is>
      </c>
      <c r="S597" s="63" t="n">
        <v>4</v>
      </c>
      <c r="T597" s="39" t="n"/>
      <c r="U597" s="23" t="inlineStr">
        <is>
          <t>4Axis</t>
        </is>
      </c>
      <c r="V597" s="23">
        <f>VLOOKUP(P597,'Customer List'!B:C,2,)</f>
        <v/>
      </c>
      <c r="W597" s="40" t="n"/>
      <c r="X597" s="32" t="n">
        <v>45831</v>
      </c>
      <c r="Y597" s="23">
        <f>IF(X597="", "", X597-N597)</f>
        <v/>
      </c>
      <c r="Z597" s="23">
        <f>IF(N597="", "", TEXT(N597, "dddd"))</f>
        <v/>
      </c>
      <c r="AA597" s="23">
        <f>IF(X597="", "", TEXT(X597, "dddd"))</f>
        <v/>
      </c>
      <c r="AB597" s="23">
        <f>VLOOKUP(U597,'Currency Sheet'!A:C,3,)</f>
        <v/>
      </c>
      <c r="AC597" s="44">
        <f>VLOOKUP(P597,'Customer List'!B:D,3,)</f>
        <v/>
      </c>
    </row>
    <row r="598">
      <c r="A598" s="23">
        <f>A597+1</f>
        <v/>
      </c>
      <c r="B598" s="23" t="inlineStr">
        <is>
          <t>919467B</t>
        </is>
      </c>
      <c r="C598" s="32" t="n">
        <v>45827</v>
      </c>
      <c r="D598" s="32" t="n">
        <v>45834</v>
      </c>
      <c r="E598" s="51" t="n">
        <v>926.5</v>
      </c>
      <c r="F598" s="51">
        <f>IF(AB598="DOLLAR",E598*88,E598)</f>
        <v/>
      </c>
      <c r="G598" s="62">
        <f>F598*J598</f>
        <v/>
      </c>
      <c r="H598" s="23" t="inlineStr">
        <is>
          <t>MBS722456</t>
        </is>
      </c>
      <c r="I598" s="23" t="inlineStr">
        <is>
          <t>Transforming Growth Factor Alpha ELISA Kit; 96 Strip Wells</t>
        </is>
      </c>
      <c r="J598" s="23" t="n">
        <v>2</v>
      </c>
      <c r="K598" s="23" t="n">
        <v>2</v>
      </c>
      <c r="L598" s="23">
        <f>J598-K598</f>
        <v/>
      </c>
      <c r="M598" s="23" t="inlineStr">
        <is>
          <t>T-570/25-26</t>
        </is>
      </c>
      <c r="N598" s="32" t="n">
        <v>45836</v>
      </c>
      <c r="O598" s="62" t="n">
        <v>194194</v>
      </c>
      <c r="P598" s="23" t="inlineStr">
        <is>
          <t>Sai Life</t>
        </is>
      </c>
      <c r="Q598" s="23" t="n">
        <v>58152578385</v>
      </c>
      <c r="R598" s="23" t="inlineStr">
        <is>
          <t>Delivered</t>
        </is>
      </c>
      <c r="S598" s="63" t="n">
        <v>4</v>
      </c>
      <c r="T598" s="39" t="inlineStr">
        <is>
          <t>ONE EXTRA ITEM ALSO SENT WITHOUT BILL AS ALREADY BILLED ON BILL NO 499</t>
        </is>
      </c>
      <c r="U598" s="23" t="inlineStr">
        <is>
          <t>MyBioSource</t>
        </is>
      </c>
      <c r="V598" s="23">
        <f>VLOOKUP(P598,'Customer List'!B:C,2,)</f>
        <v/>
      </c>
      <c r="W598" s="40" t="n"/>
      <c r="X598" s="32" t="n">
        <v>45838</v>
      </c>
      <c r="Y598" s="23">
        <f>IF(X598="", "", X598-N598)</f>
        <v/>
      </c>
      <c r="Z598" s="23">
        <f>IF(N598="", "", TEXT(N598, "dddd"))</f>
        <v/>
      </c>
      <c r="AA598" s="23">
        <f>IF(X598="", "", TEXT(X598, "dddd"))</f>
        <v/>
      </c>
      <c r="AB598" s="23">
        <f>VLOOKUP(U598,'Currency Sheet'!A:C,3,)</f>
        <v/>
      </c>
      <c r="AC598" s="44">
        <f>VLOOKUP(P598,'Customer List'!B:D,3,)</f>
        <v/>
      </c>
    </row>
    <row r="599">
      <c r="A599" s="23">
        <f>A598+1</f>
        <v/>
      </c>
      <c r="B599" s="23" t="inlineStr">
        <is>
          <t>EED116563</t>
        </is>
      </c>
      <c r="C599" s="32" t="n">
        <v>45828</v>
      </c>
      <c r="D599" s="32" t="n">
        <v>45834</v>
      </c>
      <c r="E599" s="51" t="n">
        <v>132.6</v>
      </c>
      <c r="F599" s="51">
        <f>IF(AB599="DOLLAR",E599*88,E599)</f>
        <v/>
      </c>
      <c r="G599" s="62">
        <f>F599*J599</f>
        <v/>
      </c>
      <c r="H599" s="23" t="n">
        <v>100209</v>
      </c>
      <c r="I599" s="23" t="inlineStr">
        <is>
          <t>Alexa Fluor® 647 anti-mouse CD3 Antibody</t>
        </is>
      </c>
      <c r="J599" s="23" t="n">
        <v>1</v>
      </c>
      <c r="K599" s="23" t="n">
        <v>1</v>
      </c>
      <c r="L599" s="23">
        <f>J599-K599</f>
        <v/>
      </c>
      <c r="M599" s="23" t="inlineStr">
        <is>
          <t>T-561/25-26</t>
        </is>
      </c>
      <c r="N599" s="32" t="n">
        <v>45836</v>
      </c>
      <c r="O599" s="62" t="n">
        <v>18895.5</v>
      </c>
      <c r="P599" s="23" t="inlineStr">
        <is>
          <t>ILS</t>
        </is>
      </c>
      <c r="Q599" s="23" t="n">
        <v>58152577475</v>
      </c>
      <c r="R599" s="23" t="inlineStr">
        <is>
          <t>Delivered</t>
        </is>
      </c>
      <c r="S599" s="63" t="n">
        <v>4</v>
      </c>
      <c r="T599" s="39" t="n"/>
      <c r="U599" s="23" t="inlineStr">
        <is>
          <t>BioLegend</t>
        </is>
      </c>
      <c r="V599" s="23">
        <f>VLOOKUP(P599,'Customer List'!B:C,2,)</f>
        <v/>
      </c>
      <c r="W599" s="40" t="n"/>
      <c r="X599" s="32" t="n">
        <v>45839</v>
      </c>
      <c r="Y599" s="23">
        <f>IF(X599="", "", X599-N599)</f>
        <v/>
      </c>
      <c r="Z599" s="23">
        <f>IF(N599="", "", TEXT(N599, "dddd"))</f>
        <v/>
      </c>
      <c r="AA599" s="23">
        <f>IF(X599="", "", TEXT(X599, "dddd"))</f>
        <v/>
      </c>
      <c r="AB599" s="23">
        <f>VLOOKUP(U599,'Currency Sheet'!A:C,3,)</f>
        <v/>
      </c>
      <c r="AC599" s="44">
        <f>VLOOKUP(P599,'Customer List'!B:D,3,)</f>
        <v/>
      </c>
    </row>
    <row r="600">
      <c r="A600" s="23">
        <f>A599+1</f>
        <v/>
      </c>
      <c r="B600" s="23" t="inlineStr">
        <is>
          <t>EED116563</t>
        </is>
      </c>
      <c r="C600" s="32" t="n">
        <v>45828</v>
      </c>
      <c r="D600" s="32" t="n">
        <v>45834</v>
      </c>
      <c r="E600" s="51" t="n">
        <v>137.4</v>
      </c>
      <c r="F600" s="51">
        <f>IF(AB600="DOLLAR",E600*88,E600)</f>
        <v/>
      </c>
      <c r="G600" s="62">
        <f>F600*J600</f>
        <v/>
      </c>
      <c r="H600" s="23" t="n">
        <v>100210</v>
      </c>
      <c r="I600" s="23" t="inlineStr">
        <is>
          <t>Alexa Fluor® 488 anti-mouse CD3 Antibody</t>
        </is>
      </c>
      <c r="J600" s="23" t="n">
        <v>1</v>
      </c>
      <c r="K600" s="23" t="n">
        <v>1</v>
      </c>
      <c r="L600" s="23">
        <f>J600-K600</f>
        <v/>
      </c>
      <c r="M600" s="23" t="inlineStr">
        <is>
          <t>T-578/25-26</t>
        </is>
      </c>
      <c r="N600" s="32" t="n">
        <v>45838</v>
      </c>
      <c r="O600" s="62" t="n">
        <v>21297</v>
      </c>
      <c r="P600" s="23" t="inlineStr">
        <is>
          <t>M BIOTECH</t>
        </is>
      </c>
      <c r="Q600" s="23" t="n">
        <v>58152616292</v>
      </c>
      <c r="R600" s="23" t="inlineStr">
        <is>
          <t>Delivered</t>
        </is>
      </c>
      <c r="S600" s="63" t="n">
        <v>4</v>
      </c>
      <c r="T600" s="39" t="n"/>
      <c r="U600" s="23" t="inlineStr">
        <is>
          <t>BioLegend</t>
        </is>
      </c>
      <c r="V600" s="23">
        <f>VLOOKUP(P600,'Customer List'!B:C,2,)</f>
        <v/>
      </c>
      <c r="W600" s="40" t="n"/>
      <c r="X600" s="32" t="n">
        <v>45839</v>
      </c>
      <c r="Y600" s="23">
        <f>IF(X600="", "", X600-N600)</f>
        <v/>
      </c>
      <c r="Z600" s="23">
        <f>IF(N600="", "", TEXT(N600, "dddd"))</f>
        <v/>
      </c>
      <c r="AA600" s="23">
        <f>IF(X600="", "", TEXT(X600, "dddd"))</f>
        <v/>
      </c>
      <c r="AB600" s="23">
        <f>VLOOKUP(U600,'Currency Sheet'!A:C,3,)</f>
        <v/>
      </c>
      <c r="AC600" s="44">
        <f>VLOOKUP(P600,'Customer List'!B:D,3,)</f>
        <v/>
      </c>
    </row>
    <row r="601">
      <c r="A601" s="23">
        <f>A600+1</f>
        <v/>
      </c>
      <c r="B601" s="23" t="inlineStr">
        <is>
          <t>EED116563</t>
        </is>
      </c>
      <c r="C601" s="32" t="n">
        <v>45828</v>
      </c>
      <c r="D601" s="32" t="n">
        <v>45834</v>
      </c>
      <c r="E601" s="51" t="n">
        <v>165</v>
      </c>
      <c r="F601" s="51">
        <f>IF(AB601="DOLLAR",E601*88,E601)</f>
        <v/>
      </c>
      <c r="G601" s="62">
        <f>F601*J601</f>
        <v/>
      </c>
      <c r="H601" s="23" t="n">
        <v>100229</v>
      </c>
      <c r="I601" s="23" t="inlineStr">
        <is>
          <t>Brilliant Violet 650™ anti-mouse CD3 Antibody</t>
        </is>
      </c>
      <c r="J601" s="23" t="n">
        <v>1</v>
      </c>
      <c r="K601" s="23" t="n">
        <v>1</v>
      </c>
      <c r="L601" s="23">
        <f>J601-K601</f>
        <v/>
      </c>
      <c r="M601" s="23" t="inlineStr">
        <is>
          <t>T-561/25-26</t>
        </is>
      </c>
      <c r="N601" s="32" t="n">
        <v>45836</v>
      </c>
      <c r="O601" s="62" t="n">
        <v>18810</v>
      </c>
      <c r="P601" s="23" t="inlineStr">
        <is>
          <t>ILS</t>
        </is>
      </c>
      <c r="Q601" s="23" t="n">
        <v>58152577475</v>
      </c>
      <c r="R601" s="23" t="inlineStr">
        <is>
          <t>Delivered</t>
        </is>
      </c>
      <c r="S601" s="63" t="n">
        <v>4</v>
      </c>
      <c r="T601" s="39" t="n"/>
      <c r="U601" s="23" t="inlineStr">
        <is>
          <t>BioLegend</t>
        </is>
      </c>
      <c r="V601" s="23">
        <f>VLOOKUP(P601,'Customer List'!B:C,2,)</f>
        <v/>
      </c>
      <c r="W601" s="40" t="n"/>
      <c r="X601" s="32" t="n">
        <v>45839</v>
      </c>
      <c r="Y601" s="23">
        <f>IF(X601="", "", X601-N601)</f>
        <v/>
      </c>
      <c r="Z601" s="23">
        <f>IF(N601="", "", TEXT(N601, "dddd"))</f>
        <v/>
      </c>
      <c r="AA601" s="23">
        <f>IF(X601="", "", TEXT(X601, "dddd"))</f>
        <v/>
      </c>
      <c r="AB601" s="23">
        <f>VLOOKUP(U601,'Currency Sheet'!A:C,3,)</f>
        <v/>
      </c>
      <c r="AC601" s="44">
        <f>VLOOKUP(P601,'Customer List'!B:D,3,)</f>
        <v/>
      </c>
    </row>
    <row r="602">
      <c r="A602" s="23">
        <f>A601+1</f>
        <v/>
      </c>
      <c r="B602" s="23" t="inlineStr">
        <is>
          <t>EED116563</t>
        </is>
      </c>
      <c r="C602" s="32" t="n">
        <v>45828</v>
      </c>
      <c r="D602" s="32" t="n">
        <v>45834</v>
      </c>
      <c r="E602" s="51" t="n">
        <v>118.8</v>
      </c>
      <c r="F602" s="51">
        <f>IF(AB602="DOLLAR",E602*88,E602)</f>
        <v/>
      </c>
      <c r="G602" s="62">
        <f>F602*J602</f>
        <v/>
      </c>
      <c r="H602" s="23" t="n">
        <v>100320</v>
      </c>
      <c r="I602" s="23" t="inlineStr">
        <is>
          <t>PE/Cyanine7 anti-mouse CD3ε Antibody</t>
        </is>
      </c>
      <c r="J602" s="23" t="n">
        <v>1</v>
      </c>
      <c r="K602" s="23" t="n">
        <v>1</v>
      </c>
      <c r="L602" s="23">
        <f>J602-K602</f>
        <v/>
      </c>
      <c r="M602" s="23" t="inlineStr">
        <is>
          <t>T-544/25-26</t>
        </is>
      </c>
      <c r="N602" s="32" t="n">
        <v>45836</v>
      </c>
      <c r="O602" s="62" t="n">
        <v>18414</v>
      </c>
      <c r="P602" s="23" t="inlineStr">
        <is>
          <t>Aurigine Onco</t>
        </is>
      </c>
      <c r="Q602" s="23" t="n">
        <v>58152580474</v>
      </c>
      <c r="R602" s="23" t="inlineStr">
        <is>
          <t>Delivered</t>
        </is>
      </c>
      <c r="S602" s="63" t="n">
        <v>4</v>
      </c>
      <c r="T602" s="39" t="n"/>
      <c r="U602" s="23" t="inlineStr">
        <is>
          <t>BioLegend</t>
        </is>
      </c>
      <c r="V602" s="23">
        <f>VLOOKUP(P602,'Customer List'!B:C,2,)</f>
        <v/>
      </c>
      <c r="W602" s="40" t="n"/>
      <c r="X602" s="32" t="n">
        <v>45837</v>
      </c>
      <c r="Y602" s="23">
        <f>IF(X602="", "", X602-N602)</f>
        <v/>
      </c>
      <c r="Z602" s="23">
        <f>IF(N602="", "", TEXT(N602, "dddd"))</f>
        <v/>
      </c>
      <c r="AA602" s="23">
        <f>IF(X602="", "", TEXT(X602, "dddd"))</f>
        <v/>
      </c>
      <c r="AB602" s="23">
        <f>VLOOKUP(U602,'Currency Sheet'!A:C,3,)</f>
        <v/>
      </c>
      <c r="AC602" s="44">
        <f>VLOOKUP(P602,'Customer List'!B:D,3,)</f>
        <v/>
      </c>
    </row>
    <row r="603">
      <c r="A603" s="23">
        <f>A602+1</f>
        <v/>
      </c>
      <c r="B603" s="23" t="inlineStr">
        <is>
          <t>EED116563</t>
        </is>
      </c>
      <c r="C603" s="32" t="n">
        <v>45828</v>
      </c>
      <c r="D603" s="32" t="n">
        <v>45834</v>
      </c>
      <c r="E603" s="51" t="n">
        <v>98.40000000000001</v>
      </c>
      <c r="F603" s="51">
        <f>IF(AB603="DOLLAR",E603*88,E603)</f>
        <v/>
      </c>
      <c r="G603" s="62">
        <f>F603*J603</f>
        <v/>
      </c>
      <c r="H603" s="23" t="n">
        <v>100340</v>
      </c>
      <c r="I603" s="23" t="inlineStr">
        <is>
          <t>Ultra-LEAF™ Purified anti-mouse CD3ε Antibody</t>
        </is>
      </c>
      <c r="J603" s="23" t="n">
        <v>1</v>
      </c>
      <c r="K603" s="23" t="n">
        <v>1</v>
      </c>
      <c r="L603" s="23">
        <f>J603-K603</f>
        <v/>
      </c>
      <c r="M603" s="23" t="inlineStr">
        <is>
          <t>T-567/25-26</t>
        </is>
      </c>
      <c r="N603" s="32" t="n">
        <v>45836</v>
      </c>
      <c r="O603" s="62" t="n">
        <v>18302.4</v>
      </c>
      <c r="P603" s="23" t="inlineStr">
        <is>
          <t>NEXGENE</t>
        </is>
      </c>
      <c r="Q603" s="23" t="n">
        <v>58152580813</v>
      </c>
      <c r="R603" s="23" t="inlineStr">
        <is>
          <t>Delivered</t>
        </is>
      </c>
      <c r="S603" s="63" t="n">
        <v>4</v>
      </c>
      <c r="T603" s="39" t="n"/>
      <c r="U603" s="23" t="inlineStr">
        <is>
          <t>BioLegend</t>
        </is>
      </c>
      <c r="V603" s="23">
        <f>VLOOKUP(P603,'Customer List'!B:C,2,)</f>
        <v/>
      </c>
      <c r="W603" s="40" t="n"/>
      <c r="X603" s="32" t="n">
        <v>45839</v>
      </c>
      <c r="Y603" s="23">
        <f>IF(X603="", "", X603-N603)</f>
        <v/>
      </c>
      <c r="Z603" s="23">
        <f>IF(N603="", "", TEXT(N603, "dddd"))</f>
        <v/>
      </c>
      <c r="AA603" s="23">
        <f>IF(X603="", "", TEXT(X603, "dddd"))</f>
        <v/>
      </c>
      <c r="AB603" s="23">
        <f>VLOOKUP(U603,'Currency Sheet'!A:C,3,)</f>
        <v/>
      </c>
      <c r="AC603" s="44">
        <f>VLOOKUP(P603,'Customer List'!B:D,3,)</f>
        <v/>
      </c>
    </row>
    <row r="604">
      <c r="A604" s="23">
        <f>A603+1</f>
        <v/>
      </c>
      <c r="B604" s="23" t="inlineStr">
        <is>
          <t>EED116563</t>
        </is>
      </c>
      <c r="C604" s="32" t="n">
        <v>45828</v>
      </c>
      <c r="D604" s="32" t="n">
        <v>45834</v>
      </c>
      <c r="E604" s="51" t="n">
        <v>172.8</v>
      </c>
      <c r="F604" s="51">
        <f>IF(AB604="DOLLAR",E604*88,E604)</f>
        <v/>
      </c>
      <c r="G604" s="62">
        <f>F604*J604</f>
        <v/>
      </c>
      <c r="H604" s="23" t="n">
        <v>100432</v>
      </c>
      <c r="I604" s="23" t="inlineStr">
        <is>
          <t>PerCP anti-mouse CD4 Antibody</t>
        </is>
      </c>
      <c r="J604" s="23" t="n">
        <v>1</v>
      </c>
      <c r="K604" s="23" t="n">
        <v>1</v>
      </c>
      <c r="L604" s="23">
        <f>J604-K604</f>
        <v/>
      </c>
      <c r="M604" s="23" t="inlineStr">
        <is>
          <t>T-578/25-26</t>
        </is>
      </c>
      <c r="N604" s="32" t="n">
        <v>45838</v>
      </c>
      <c r="O604" s="62" t="n">
        <v>26784</v>
      </c>
      <c r="P604" s="23" t="inlineStr">
        <is>
          <t>M BIOTECH</t>
        </is>
      </c>
      <c r="Q604" s="23" t="n">
        <v>58152616292</v>
      </c>
      <c r="R604" s="23" t="inlineStr">
        <is>
          <t>Delivered</t>
        </is>
      </c>
      <c r="S604" s="63" t="n">
        <v>4</v>
      </c>
      <c r="T604" s="39" t="n"/>
      <c r="U604" s="23" t="inlineStr">
        <is>
          <t>BioLegend</t>
        </is>
      </c>
      <c r="V604" s="23">
        <f>VLOOKUP(P604,'Customer List'!B:C,2,)</f>
        <v/>
      </c>
      <c r="W604" s="40" t="n"/>
      <c r="X604" s="32" t="n">
        <v>45839</v>
      </c>
      <c r="Y604" s="23">
        <f>IF(X604="", "", X604-N604)</f>
        <v/>
      </c>
      <c r="Z604" s="23">
        <f>IF(N604="", "", TEXT(N604, "dddd"))</f>
        <v/>
      </c>
      <c r="AA604" s="23">
        <f>IF(X604="", "", TEXT(X604, "dddd"))</f>
        <v/>
      </c>
      <c r="AB604" s="23">
        <f>VLOOKUP(U604,'Currency Sheet'!A:C,3,)</f>
        <v/>
      </c>
      <c r="AC604" s="44">
        <f>VLOOKUP(P604,'Customer List'!B:D,3,)</f>
        <v/>
      </c>
    </row>
    <row r="605">
      <c r="A605" s="23">
        <f>A604+1</f>
        <v/>
      </c>
      <c r="B605" s="23" t="inlineStr">
        <is>
          <t>EED116563</t>
        </is>
      </c>
      <c r="C605" s="32" t="n">
        <v>45828</v>
      </c>
      <c r="D605" s="32" t="n">
        <v>45834</v>
      </c>
      <c r="E605" s="51" t="n">
        <v>422.4</v>
      </c>
      <c r="F605" s="51">
        <f>IF(AB605="DOLLAR",E605*88,E605)</f>
        <v/>
      </c>
      <c r="G605" s="62">
        <f>F605*J605</f>
        <v/>
      </c>
      <c r="H605" s="23" t="n">
        <v>100527</v>
      </c>
      <c r="I605" s="23" t="inlineStr">
        <is>
          <t>PE/Cyanine7 anti-mouse CD4 Antibody</t>
        </is>
      </c>
      <c r="J605" s="23" t="n">
        <v>8</v>
      </c>
      <c r="K605" s="23" t="n">
        <v>8</v>
      </c>
      <c r="L605" s="23">
        <f>J605-K605</f>
        <v/>
      </c>
      <c r="M605" s="23" t="inlineStr">
        <is>
          <t>T-546/25-26</t>
        </is>
      </c>
      <c r="N605" s="32" t="n">
        <v>45836</v>
      </c>
      <c r="O605" s="62" t="n">
        <v>65472</v>
      </c>
      <c r="P605" s="23" t="inlineStr">
        <is>
          <t>Aurigine Service</t>
        </is>
      </c>
      <c r="Q605" s="23" t="n">
        <v>58152574561</v>
      </c>
      <c r="R605" s="23" t="inlineStr">
        <is>
          <t>Delivered</t>
        </is>
      </c>
      <c r="S605" s="63" t="n">
        <v>4</v>
      </c>
      <c r="T605" s="39" t="n"/>
      <c r="U605" s="23" t="inlineStr">
        <is>
          <t>BioLegend</t>
        </is>
      </c>
      <c r="V605" s="23">
        <f>VLOOKUP(P605,'Customer List'!B:C,2,)</f>
        <v/>
      </c>
      <c r="W605" s="40" t="n"/>
      <c r="X605" s="32" t="n">
        <v>45838</v>
      </c>
      <c r="Y605" s="23">
        <f>IF(X605="", "", X605-N605)</f>
        <v/>
      </c>
      <c r="Z605" s="23">
        <f>IF(N605="", "", TEXT(N605, "dddd"))</f>
        <v/>
      </c>
      <c r="AA605" s="23">
        <f>IF(X605="", "", TEXT(X605, "dddd"))</f>
        <v/>
      </c>
      <c r="AB605" s="23">
        <f>VLOOKUP(U605,'Currency Sheet'!A:C,3,)</f>
        <v/>
      </c>
      <c r="AC605" s="44">
        <f>VLOOKUP(P605,'Customer List'!B:D,3,)</f>
        <v/>
      </c>
    </row>
    <row r="606">
      <c r="A606" s="23">
        <f>A605+1</f>
        <v/>
      </c>
      <c r="B606" s="23" t="inlineStr">
        <is>
          <t>EED116563</t>
        </is>
      </c>
      <c r="C606" s="32" t="n">
        <v>45828</v>
      </c>
      <c r="D606" s="32" t="n">
        <v>45834</v>
      </c>
      <c r="E606" s="51" t="n">
        <v>51.6</v>
      </c>
      <c r="F606" s="51">
        <f>IF(AB606="DOLLAR",E606*88,E606)</f>
        <v/>
      </c>
      <c r="G606" s="62">
        <f>F606*J606</f>
        <v/>
      </c>
      <c r="H606" s="23" t="n">
        <v>100607</v>
      </c>
      <c r="I606" s="23" t="inlineStr">
        <is>
          <t>PE anti-mouse CD5 Antibody</t>
        </is>
      </c>
      <c r="J606" s="23" t="n">
        <v>1</v>
      </c>
      <c r="K606" s="23" t="n">
        <v>1</v>
      </c>
      <c r="L606" s="23">
        <f>J606-K606</f>
        <v/>
      </c>
      <c r="M606" s="23" t="inlineStr">
        <is>
          <t>T-578/25-26</t>
        </is>
      </c>
      <c r="N606" s="32" t="n">
        <v>45838</v>
      </c>
      <c r="O606" s="62" t="n">
        <v>7998</v>
      </c>
      <c r="P606" s="23" t="inlineStr">
        <is>
          <t>M BIOTECH</t>
        </is>
      </c>
      <c r="Q606" s="23" t="n">
        <v>58152616292</v>
      </c>
      <c r="R606" s="23" t="inlineStr">
        <is>
          <t>Delivered</t>
        </is>
      </c>
      <c r="S606" s="63" t="n">
        <v>4</v>
      </c>
      <c r="T606" s="39" t="n"/>
      <c r="U606" s="23" t="inlineStr">
        <is>
          <t>BioLegend</t>
        </is>
      </c>
      <c r="V606" s="23">
        <f>VLOOKUP(P606,'Customer List'!B:C,2,)</f>
        <v/>
      </c>
      <c r="W606" s="40" t="n"/>
      <c r="X606" s="32" t="n">
        <v>45839</v>
      </c>
      <c r="Y606" s="23">
        <f>IF(X606="", "", X606-N606)</f>
        <v/>
      </c>
      <c r="Z606" s="23">
        <f>IF(N606="", "", TEXT(N606, "dddd"))</f>
        <v/>
      </c>
      <c r="AA606" s="23">
        <f>IF(X606="", "", TEXT(X606, "dddd"))</f>
        <v/>
      </c>
      <c r="AB606" s="23">
        <f>VLOOKUP(U606,'Currency Sheet'!A:C,3,)</f>
        <v/>
      </c>
      <c r="AC606" s="44">
        <f>VLOOKUP(P606,'Customer List'!B:D,3,)</f>
        <v/>
      </c>
    </row>
    <row r="607">
      <c r="A607" s="23">
        <f>A606+1</f>
        <v/>
      </c>
      <c r="B607" s="23" t="inlineStr">
        <is>
          <t>EED116563</t>
        </is>
      </c>
      <c r="C607" s="32" t="n">
        <v>45828</v>
      </c>
      <c r="D607" s="32" t="n">
        <v>45834</v>
      </c>
      <c r="E607" s="51" t="n">
        <v>83.40000000000001</v>
      </c>
      <c r="F607" s="51">
        <f>IF(AB607="DOLLAR",E607*88,E607)</f>
        <v/>
      </c>
      <c r="G607" s="62">
        <f>F607*J607</f>
        <v/>
      </c>
      <c r="H607" s="23" t="n">
        <v>100761</v>
      </c>
      <c r="I607" s="23" t="inlineStr">
        <is>
          <t>PE/Dazzle™ 594 anti-mouse CD8a Antibody</t>
        </is>
      </c>
      <c r="J607" s="23" t="n">
        <v>1</v>
      </c>
      <c r="K607" s="23" t="n">
        <v>1</v>
      </c>
      <c r="L607" s="23">
        <f>J607-K607</f>
        <v/>
      </c>
      <c r="M607" s="23" t="inlineStr">
        <is>
          <t>T-561/25-26</t>
        </is>
      </c>
      <c r="N607" s="32" t="n">
        <v>45836</v>
      </c>
      <c r="O607" s="62" t="n">
        <v>11884.5</v>
      </c>
      <c r="P607" s="23" t="inlineStr">
        <is>
          <t>ILS</t>
        </is>
      </c>
      <c r="Q607" s="23" t="n">
        <v>58152577475</v>
      </c>
      <c r="R607" s="23" t="inlineStr">
        <is>
          <t>Delivered</t>
        </is>
      </c>
      <c r="S607" s="63" t="n">
        <v>4</v>
      </c>
      <c r="T607" s="39" t="n"/>
      <c r="U607" s="23" t="inlineStr">
        <is>
          <t>BioLegend</t>
        </is>
      </c>
      <c r="V607" s="23">
        <f>VLOOKUP(P607,'Customer List'!B:C,2,)</f>
        <v/>
      </c>
      <c r="W607" s="40" t="n"/>
      <c r="X607" s="32" t="n">
        <v>45839</v>
      </c>
      <c r="Y607" s="23">
        <f>IF(X607="", "", X607-N607)</f>
        <v/>
      </c>
      <c r="Z607" s="23">
        <f>IF(N607="", "", TEXT(N607, "dddd"))</f>
        <v/>
      </c>
      <c r="AA607" s="23">
        <f>IF(X607="", "", TEXT(X607, "dddd"))</f>
        <v/>
      </c>
      <c r="AB607" s="23">
        <f>VLOOKUP(U607,'Currency Sheet'!A:C,3,)</f>
        <v/>
      </c>
      <c r="AC607" s="44">
        <f>VLOOKUP(P607,'Customer List'!B:D,3,)</f>
        <v/>
      </c>
    </row>
    <row r="608">
      <c r="A608" s="23">
        <f>A607+1</f>
        <v/>
      </c>
      <c r="B608" s="23" t="inlineStr">
        <is>
          <t>EED116563</t>
        </is>
      </c>
      <c r="C608" s="32" t="n">
        <v>45828</v>
      </c>
      <c r="D608" s="32" t="n">
        <v>45834</v>
      </c>
      <c r="E608" s="51" t="n">
        <v>63</v>
      </c>
      <c r="F608" s="51">
        <f>IF(AB608="DOLLAR",E608*88,E608)</f>
        <v/>
      </c>
      <c r="G608" s="62">
        <f>F608*J608</f>
        <v/>
      </c>
      <c r="H608" s="23" t="n">
        <v>101212</v>
      </c>
      <c r="I608" s="23" t="inlineStr">
        <is>
          <t>APC anti-mouse/human CD11b Antibody</t>
        </is>
      </c>
      <c r="J608" s="23" t="n">
        <v>1</v>
      </c>
      <c r="K608" s="23" t="n">
        <v>1</v>
      </c>
      <c r="L608" s="23">
        <f>J608-K608</f>
        <v/>
      </c>
      <c r="M608" s="23" t="inlineStr">
        <is>
          <t>DC-76/25-26</t>
        </is>
      </c>
      <c r="N608" s="32" t="n">
        <v>45842</v>
      </c>
      <c r="O608" s="62" t="n">
        <v>0</v>
      </c>
      <c r="P608" s="23" t="inlineStr">
        <is>
          <t>ILBS</t>
        </is>
      </c>
      <c r="Q608" s="23" t="inlineStr">
        <is>
          <t>BY HAND</t>
        </is>
      </c>
      <c r="R608" s="23" t="inlineStr">
        <is>
          <t>Deepak</t>
        </is>
      </c>
      <c r="S608" s="63" t="n">
        <v>4</v>
      </c>
      <c r="T608" s="39" t="inlineStr">
        <is>
          <t>Dr. Anupam (FOC)</t>
        </is>
      </c>
      <c r="U608" s="23" t="inlineStr">
        <is>
          <t>BioLegend</t>
        </is>
      </c>
      <c r="V608" s="23">
        <f>VLOOKUP(P608,'Customer List'!B:C,2,)</f>
        <v/>
      </c>
      <c r="W608" s="40" t="n"/>
      <c r="X608" s="32" t="n">
        <v>45842</v>
      </c>
      <c r="Y608" s="23">
        <f>IF(X608="", "", X608-N608)</f>
        <v/>
      </c>
      <c r="Z608" s="23">
        <f>IF(N608="", "", TEXT(N608, "dddd"))</f>
        <v/>
      </c>
      <c r="AA608" s="23">
        <f>IF(X608="", "", TEXT(X608, "dddd"))</f>
        <v/>
      </c>
      <c r="AB608" s="23">
        <f>VLOOKUP(U608,'Currency Sheet'!A:C,3,)</f>
        <v/>
      </c>
      <c r="AC608" s="44">
        <f>VLOOKUP(P608,'Customer List'!B:D,3,)</f>
        <v/>
      </c>
    </row>
    <row r="609">
      <c r="A609" s="23">
        <f>A608+1</f>
        <v/>
      </c>
      <c r="B609" s="23" t="inlineStr">
        <is>
          <t>EED116563</t>
        </is>
      </c>
      <c r="C609" s="32" t="n">
        <v>45828</v>
      </c>
      <c r="D609" s="32" t="n">
        <v>45834</v>
      </c>
      <c r="E609" s="51" t="n">
        <v>247.5</v>
      </c>
      <c r="F609" s="51">
        <f>IF(AB609="DOLLAR",E609*88,E609)</f>
        <v/>
      </c>
      <c r="G609" s="62">
        <f>F609*J609</f>
        <v/>
      </c>
      <c r="H609" s="23" t="n">
        <v>101245</v>
      </c>
      <c r="I609" s="23" t="inlineStr">
        <is>
          <t>Brilliant Violet 510™ anti-mouse/human CD11b Antibody</t>
        </is>
      </c>
      <c r="J609" s="23" t="n">
        <v>2</v>
      </c>
      <c r="K609" s="23" t="n">
        <v>2</v>
      </c>
      <c r="L609" s="23">
        <f>J609-K609</f>
        <v/>
      </c>
      <c r="M609" s="23" t="inlineStr">
        <is>
          <t>T-566/25-26</t>
        </is>
      </c>
      <c r="N609" s="32" t="n">
        <v>45836</v>
      </c>
      <c r="O609" s="62" t="n">
        <v>30360</v>
      </c>
      <c r="P609" s="23" t="inlineStr">
        <is>
          <t>NIRRCH</t>
        </is>
      </c>
      <c r="Q609" s="23" t="n">
        <v>58152579634</v>
      </c>
      <c r="R609" s="23" t="inlineStr">
        <is>
          <t>Delivered</t>
        </is>
      </c>
      <c r="S609" s="63" t="n">
        <v>4</v>
      </c>
      <c r="T609" s="39" t="n"/>
      <c r="U609" s="23" t="inlineStr">
        <is>
          <t>BioLegend</t>
        </is>
      </c>
      <c r="V609" s="23">
        <f>VLOOKUP(P609,'Customer List'!B:C,2,)</f>
        <v/>
      </c>
      <c r="W609" s="40" t="n"/>
      <c r="X609" s="32" t="n">
        <v>45838</v>
      </c>
      <c r="Y609" s="23">
        <f>IF(X609="", "", X609-N609)</f>
        <v/>
      </c>
      <c r="Z609" s="23">
        <f>IF(N609="", "", TEXT(N609, "dddd"))</f>
        <v/>
      </c>
      <c r="AA609" s="23">
        <f>IF(X609="", "", TEXT(X609, "dddd"))</f>
        <v/>
      </c>
      <c r="AB609" s="23">
        <f>VLOOKUP(U609,'Currency Sheet'!A:C,3,)</f>
        <v/>
      </c>
      <c r="AC609" s="44">
        <f>VLOOKUP(P609,'Customer List'!B:D,3,)</f>
        <v/>
      </c>
    </row>
    <row r="610">
      <c r="A610" s="23">
        <f>A609+1</f>
        <v/>
      </c>
      <c r="B610" s="23" t="inlineStr">
        <is>
          <t>EED116563</t>
        </is>
      </c>
      <c r="C610" s="32" t="n">
        <v>45828</v>
      </c>
      <c r="D610" s="32" t="n">
        <v>45834</v>
      </c>
      <c r="E610" s="51" t="n">
        <v>75.59999999999999</v>
      </c>
      <c r="F610" s="51">
        <f>IF(AB610="DOLLAR",E610*88,E610)</f>
        <v/>
      </c>
      <c r="G610" s="62">
        <f>F610*J610</f>
        <v/>
      </c>
      <c r="H610" s="23" t="n">
        <v>101255</v>
      </c>
      <c r="I610" s="23" t="inlineStr">
        <is>
          <t>PE/Dazzle™ 594 anti-mouse/human CD11b Antibody</t>
        </is>
      </c>
      <c r="J610" s="23" t="n">
        <v>1</v>
      </c>
      <c r="K610" s="23" t="n">
        <v>1</v>
      </c>
      <c r="L610" s="23">
        <f>J610-K610</f>
        <v/>
      </c>
      <c r="M610" s="23" t="inlineStr">
        <is>
          <t>T-549/25-26</t>
        </is>
      </c>
      <c r="N610" s="32" t="n">
        <v>45836</v>
      </c>
      <c r="O610" s="62" t="n">
        <v>11718</v>
      </c>
      <c r="P610" s="23" t="inlineStr">
        <is>
          <t>BIO SOLUTION</t>
        </is>
      </c>
      <c r="Q610" s="23" t="n">
        <v>58152577136</v>
      </c>
      <c r="R610" s="23" t="inlineStr">
        <is>
          <t>Delivered</t>
        </is>
      </c>
      <c r="S610" s="63" t="n">
        <v>4</v>
      </c>
      <c r="T610" s="39" t="n"/>
      <c r="U610" s="23" t="inlineStr">
        <is>
          <t>BioLegend</t>
        </is>
      </c>
      <c r="V610" s="23">
        <f>VLOOKUP(P610,'Customer List'!B:C,2,)</f>
        <v/>
      </c>
      <c r="W610" s="40" t="n"/>
      <c r="X610" s="32" t="n">
        <v>45838</v>
      </c>
      <c r="Y610" s="23">
        <f>IF(X610="", "", X610-N610)</f>
        <v/>
      </c>
      <c r="Z610" s="23">
        <f>IF(N610="", "", TEXT(N610, "dddd"))</f>
        <v/>
      </c>
      <c r="AA610" s="23">
        <f>IF(X610="", "", TEXT(X610, "dddd"))</f>
        <v/>
      </c>
      <c r="AB610" s="23">
        <f>VLOOKUP(U610,'Currency Sheet'!A:C,3,)</f>
        <v/>
      </c>
      <c r="AC610" s="44">
        <f>VLOOKUP(P610,'Customer List'!B:D,3,)</f>
        <v/>
      </c>
    </row>
    <row r="611">
      <c r="A611" s="23">
        <f>A610+1</f>
        <v/>
      </c>
      <c r="B611" s="23" t="inlineStr">
        <is>
          <t>EED116563</t>
        </is>
      </c>
      <c r="C611" s="32" t="n">
        <v>45828</v>
      </c>
      <c r="D611" s="32" t="n">
        <v>45834</v>
      </c>
      <c r="E611" s="51" t="n">
        <v>139.2</v>
      </c>
      <c r="F611" s="51">
        <f>IF(AB611="DOLLAR",E611*88,E611)</f>
        <v/>
      </c>
      <c r="G611" s="62">
        <f>F611*J611</f>
        <v/>
      </c>
      <c r="H611" s="23" t="n">
        <v>101620</v>
      </c>
      <c r="I611" s="23" t="inlineStr">
        <is>
          <t>APC anti-mouse CD23 Antibody</t>
        </is>
      </c>
      <c r="J611" s="23" t="n">
        <v>1</v>
      </c>
      <c r="K611" s="23" t="n">
        <v>1</v>
      </c>
      <c r="L611" s="23">
        <f>J611-K611</f>
        <v/>
      </c>
      <c r="M611" s="23" t="inlineStr">
        <is>
          <t>T-578/25-26</t>
        </is>
      </c>
      <c r="N611" s="32" t="n">
        <v>45838</v>
      </c>
      <c r="O611" s="62" t="n">
        <v>21576</v>
      </c>
      <c r="P611" s="23" t="inlineStr">
        <is>
          <t>M BIOTECH</t>
        </is>
      </c>
      <c r="Q611" s="23" t="n">
        <v>58152616292</v>
      </c>
      <c r="R611" s="23" t="inlineStr">
        <is>
          <t>Delivered</t>
        </is>
      </c>
      <c r="S611" s="63" t="n">
        <v>4</v>
      </c>
      <c r="T611" s="39" t="n"/>
      <c r="U611" s="23" t="inlineStr">
        <is>
          <t>BioLegend</t>
        </is>
      </c>
      <c r="V611" s="23">
        <f>VLOOKUP(P611,'Customer List'!B:C,2,)</f>
        <v/>
      </c>
      <c r="W611" s="40" t="n"/>
      <c r="X611" s="32" t="n">
        <v>45839</v>
      </c>
      <c r="Y611" s="23">
        <f>IF(X611="", "", X611-N611)</f>
        <v/>
      </c>
      <c r="Z611" s="23">
        <f>IF(N611="", "", TEXT(N611, "dddd"))</f>
        <v/>
      </c>
      <c r="AA611" s="23">
        <f>IF(X611="", "", TEXT(X611, "dddd"))</f>
        <v/>
      </c>
      <c r="AB611" s="23">
        <f>VLOOKUP(U611,'Currency Sheet'!A:C,3,)</f>
        <v/>
      </c>
      <c r="AC611" s="44">
        <f>VLOOKUP(P611,'Customer List'!B:D,3,)</f>
        <v/>
      </c>
    </row>
    <row r="612">
      <c r="A612" s="23">
        <f>A611+1</f>
        <v/>
      </c>
      <c r="B612" s="23" t="inlineStr">
        <is>
          <t>EED116563</t>
        </is>
      </c>
      <c r="C612" s="32" t="n">
        <v>45828</v>
      </c>
      <c r="D612" s="32" t="n">
        <v>45834</v>
      </c>
      <c r="E612" s="51" t="n">
        <v>67.2</v>
      </c>
      <c r="F612" s="51">
        <f>IF(AB612="DOLLAR",E612*88,E612)</f>
        <v/>
      </c>
      <c r="G612" s="62">
        <f>F612*J612</f>
        <v/>
      </c>
      <c r="H612" s="23" t="n">
        <v>102227</v>
      </c>
      <c r="I612" s="23" t="inlineStr">
        <is>
          <t>PerCP/Cyanine5.5 anti-mouse/rat CD29 Antibody</t>
        </is>
      </c>
      <c r="J612" s="23" t="n">
        <v>1</v>
      </c>
      <c r="K612" s="23" t="n">
        <v>1</v>
      </c>
      <c r="L612" s="23">
        <f>J612-K612</f>
        <v/>
      </c>
      <c r="M612" s="23" t="inlineStr">
        <is>
          <t>T-549/25-26</t>
        </is>
      </c>
      <c r="N612" s="32" t="n">
        <v>45836</v>
      </c>
      <c r="O612" s="62" t="n">
        <v>10416</v>
      </c>
      <c r="P612" s="23" t="inlineStr">
        <is>
          <t>BIO SOLUTION</t>
        </is>
      </c>
      <c r="Q612" s="23" t="n">
        <v>58152577136</v>
      </c>
      <c r="R612" s="23" t="inlineStr">
        <is>
          <t>Delivered</t>
        </is>
      </c>
      <c r="S612" s="63" t="n">
        <v>4</v>
      </c>
      <c r="T612" s="39" t="n"/>
      <c r="U612" s="23" t="inlineStr">
        <is>
          <t>BioLegend</t>
        </is>
      </c>
      <c r="V612" s="23">
        <f>VLOOKUP(P612,'Customer List'!B:C,2,)</f>
        <v/>
      </c>
      <c r="W612" s="40" t="n"/>
      <c r="X612" s="32" t="n">
        <v>45838</v>
      </c>
      <c r="Y612" s="23">
        <f>IF(X612="", "", X612-N612)</f>
        <v/>
      </c>
      <c r="Z612" s="23">
        <f>IF(N612="", "", TEXT(N612, "dddd"))</f>
        <v/>
      </c>
      <c r="AA612" s="23">
        <f>IF(X612="", "", TEXT(X612, "dddd"))</f>
        <v/>
      </c>
      <c r="AB612" s="23">
        <f>VLOOKUP(U612,'Currency Sheet'!A:C,3,)</f>
        <v/>
      </c>
      <c r="AC612" s="44">
        <f>VLOOKUP(P612,'Customer List'!B:D,3,)</f>
        <v/>
      </c>
    </row>
    <row r="613">
      <c r="A613" s="23">
        <f>A612+1</f>
        <v/>
      </c>
      <c r="B613" s="23" t="inlineStr">
        <is>
          <t>EED116563</t>
        </is>
      </c>
      <c r="C613" s="32" t="n">
        <v>45828</v>
      </c>
      <c r="D613" s="32" t="n">
        <v>45834</v>
      </c>
      <c r="E613" s="51" t="n">
        <v>53.4</v>
      </c>
      <c r="F613" s="51">
        <f>IF(AB613="DOLLAR",E613*88,E613)</f>
        <v/>
      </c>
      <c r="G613" s="62">
        <f>F613*J613</f>
        <v/>
      </c>
      <c r="H613" s="23" t="n">
        <v>102405</v>
      </c>
      <c r="I613" s="23" t="inlineStr">
        <is>
          <t>FITC anti-mouse CD31 Antibody</t>
        </is>
      </c>
      <c r="J613" s="23" t="n">
        <v>1</v>
      </c>
      <c r="K613" s="23" t="n">
        <v>1</v>
      </c>
      <c r="L613" s="23">
        <f>J613-K613</f>
        <v/>
      </c>
      <c r="M613" s="23" t="inlineStr">
        <is>
          <t>T-549/25-26</t>
        </is>
      </c>
      <c r="N613" s="32" t="n">
        <v>45836</v>
      </c>
      <c r="O613" s="62" t="n">
        <v>8277</v>
      </c>
      <c r="P613" s="23" t="inlineStr">
        <is>
          <t>BIO SOLUTION</t>
        </is>
      </c>
      <c r="Q613" s="23" t="n">
        <v>58152577136</v>
      </c>
      <c r="R613" s="23" t="inlineStr">
        <is>
          <t>Delivered</t>
        </is>
      </c>
      <c r="S613" s="63" t="n">
        <v>4</v>
      </c>
      <c r="T613" s="39" t="n"/>
      <c r="U613" s="23" t="inlineStr">
        <is>
          <t>BioLegend</t>
        </is>
      </c>
      <c r="V613" s="23">
        <f>VLOOKUP(P613,'Customer List'!B:C,2,)</f>
        <v/>
      </c>
      <c r="W613" s="40" t="n"/>
      <c r="X613" s="32" t="n">
        <v>45838</v>
      </c>
      <c r="Y613" s="23">
        <f>IF(X613="", "", X613-N613)</f>
        <v/>
      </c>
      <c r="Z613" s="23">
        <f>IF(N613="", "", TEXT(N613, "dddd"))</f>
        <v/>
      </c>
      <c r="AA613" s="23">
        <f>IF(X613="", "", TEXT(X613, "dddd"))</f>
        <v/>
      </c>
      <c r="AB613" s="23">
        <f>VLOOKUP(U613,'Currency Sheet'!A:C,3,)</f>
        <v/>
      </c>
      <c r="AC613" s="44">
        <f>VLOOKUP(P613,'Customer List'!B:D,3,)</f>
        <v/>
      </c>
    </row>
    <row r="614">
      <c r="A614" s="23">
        <f>A613+1</f>
        <v/>
      </c>
      <c r="B614" s="23" t="inlineStr">
        <is>
          <t>EED116563</t>
        </is>
      </c>
      <c r="C614" s="32" t="n">
        <v>45828</v>
      </c>
      <c r="D614" s="32" t="n">
        <v>45834</v>
      </c>
      <c r="E614" s="51" t="n">
        <v>53.4</v>
      </c>
      <c r="F614" s="51">
        <f>IF(AB614="DOLLAR",E614*88,E614)</f>
        <v/>
      </c>
      <c r="G614" s="62">
        <f>F614*J614</f>
        <v/>
      </c>
      <c r="H614" s="23" t="n">
        <v>102705</v>
      </c>
      <c r="I614" s="23" t="inlineStr">
        <is>
          <t>FITC anti-mouse CD38 Antibody</t>
        </is>
      </c>
      <c r="J614" s="23" t="n">
        <v>1</v>
      </c>
      <c r="K614" s="23" t="n">
        <v>1</v>
      </c>
      <c r="L614" s="23">
        <f>J614-K614</f>
        <v/>
      </c>
      <c r="M614" s="23" t="inlineStr">
        <is>
          <t>T-561/25-26</t>
        </is>
      </c>
      <c r="N614" s="32" t="n">
        <v>45836</v>
      </c>
      <c r="O614" s="62" t="n">
        <v>7609.5</v>
      </c>
      <c r="P614" s="23" t="inlineStr">
        <is>
          <t>ILS</t>
        </is>
      </c>
      <c r="Q614" s="23" t="n">
        <v>58152577475</v>
      </c>
      <c r="R614" s="23" t="inlineStr">
        <is>
          <t>Delivered</t>
        </is>
      </c>
      <c r="S614" s="63" t="n">
        <v>4</v>
      </c>
      <c r="T614" s="39" t="n"/>
      <c r="U614" s="23" t="inlineStr">
        <is>
          <t>BioLegend</t>
        </is>
      </c>
      <c r="V614" s="23">
        <f>VLOOKUP(P614,'Customer List'!B:C,2,)</f>
        <v/>
      </c>
      <c r="W614" s="40" t="n"/>
      <c r="X614" s="32" t="n">
        <v>45839</v>
      </c>
      <c r="Y614" s="23">
        <f>IF(X614="", "", X614-N614)</f>
        <v/>
      </c>
      <c r="Z614" s="23">
        <f>IF(N614="", "", TEXT(N614, "dddd"))</f>
        <v/>
      </c>
      <c r="AA614" s="23">
        <f>IF(X614="", "", TEXT(X614, "dddd"))</f>
        <v/>
      </c>
      <c r="AB614" s="23">
        <f>VLOOKUP(U614,'Currency Sheet'!A:C,3,)</f>
        <v/>
      </c>
      <c r="AC614" s="44">
        <f>VLOOKUP(P614,'Customer List'!B:D,3,)</f>
        <v/>
      </c>
    </row>
    <row r="615">
      <c r="A615" s="23">
        <f>A614+1</f>
        <v/>
      </c>
      <c r="B615" s="23" t="inlineStr">
        <is>
          <t>EED116563</t>
        </is>
      </c>
      <c r="C615" s="32" t="n">
        <v>45828</v>
      </c>
      <c r="D615" s="32" t="n">
        <v>45834</v>
      </c>
      <c r="E615" s="51" t="n">
        <v>28.2</v>
      </c>
      <c r="F615" s="51">
        <f>IF(AB615="DOLLAR",E615*88,E615)</f>
        <v/>
      </c>
      <c r="G615" s="62">
        <f>F615*J615</f>
        <v/>
      </c>
      <c r="H615" s="23" t="n">
        <v>103005</v>
      </c>
      <c r="I615" s="23" t="inlineStr">
        <is>
          <t>FITC anti-mouse/human CD44 Antibody</t>
        </is>
      </c>
      <c r="J615" s="23" t="n">
        <v>1</v>
      </c>
      <c r="K615" s="23" t="n">
        <v>1</v>
      </c>
      <c r="L615" s="23">
        <f>J615-K615</f>
        <v/>
      </c>
      <c r="M615" s="23" t="inlineStr">
        <is>
          <t>T-561/25-26</t>
        </is>
      </c>
      <c r="N615" s="32" t="n">
        <v>45836</v>
      </c>
      <c r="O615" s="62" t="n">
        <v>4018.5</v>
      </c>
      <c r="P615" s="23" t="inlineStr">
        <is>
          <t>ILS</t>
        </is>
      </c>
      <c r="Q615" s="23" t="n">
        <v>58152577475</v>
      </c>
      <c r="R615" s="23" t="inlineStr">
        <is>
          <t>Delivered</t>
        </is>
      </c>
      <c r="S615" s="63" t="n">
        <v>4</v>
      </c>
      <c r="T615" s="39" t="n"/>
      <c r="U615" s="23" t="inlineStr">
        <is>
          <t>BioLegend</t>
        </is>
      </c>
      <c r="V615" s="23">
        <f>VLOOKUP(P615,'Customer List'!B:C,2,)</f>
        <v/>
      </c>
      <c r="W615" s="40" t="n"/>
      <c r="X615" s="32" t="n">
        <v>45839</v>
      </c>
      <c r="Y615" s="23">
        <f>IF(X615="", "", X615-N615)</f>
        <v/>
      </c>
      <c r="Z615" s="23">
        <f>IF(N615="", "", TEXT(N615, "dddd"))</f>
        <v/>
      </c>
      <c r="AA615" s="23">
        <f>IF(X615="", "", TEXT(X615, "dddd"))</f>
        <v/>
      </c>
      <c r="AB615" s="23">
        <f>VLOOKUP(U615,'Currency Sheet'!A:C,3,)</f>
        <v/>
      </c>
      <c r="AC615" s="44">
        <f>VLOOKUP(P615,'Customer List'!B:D,3,)</f>
        <v/>
      </c>
    </row>
    <row r="616">
      <c r="A616" s="23">
        <f>A615+1</f>
        <v/>
      </c>
      <c r="B616" s="23" t="inlineStr">
        <is>
          <t>EED116563</t>
        </is>
      </c>
      <c r="C616" s="32" t="n">
        <v>45828</v>
      </c>
      <c r="D616" s="32" t="n">
        <v>45834</v>
      </c>
      <c r="E616" s="51" t="n">
        <v>21.6</v>
      </c>
      <c r="F616" s="51">
        <f>IF(AB616="DOLLAR",E616*88,E616)</f>
        <v/>
      </c>
      <c r="G616" s="62">
        <f>F616*J616</f>
        <v/>
      </c>
      <c r="H616" s="23" t="n">
        <v>103107</v>
      </c>
      <c r="I616" s="23" t="inlineStr">
        <is>
          <t>FITC anti-mouse CD45 Antibody</t>
        </is>
      </c>
      <c r="J616" s="23" t="n">
        <v>1</v>
      </c>
      <c r="K616" s="23" t="n">
        <v>1</v>
      </c>
      <c r="L616" s="23">
        <f>J616-K616</f>
        <v/>
      </c>
      <c r="M616" s="23" t="inlineStr">
        <is>
          <t>T-549/25-26</t>
        </is>
      </c>
      <c r="N616" s="32" t="n">
        <v>45836</v>
      </c>
      <c r="O616" s="62" t="n">
        <v>3348</v>
      </c>
      <c r="P616" s="23" t="inlineStr">
        <is>
          <t>BIO SOLUTION</t>
        </is>
      </c>
      <c r="Q616" s="23" t="n">
        <v>58152577136</v>
      </c>
      <c r="R616" s="23" t="inlineStr">
        <is>
          <t>Delivered</t>
        </is>
      </c>
      <c r="S616" s="63" t="n">
        <v>4</v>
      </c>
      <c r="T616" s="39" t="n"/>
      <c r="U616" s="23" t="inlineStr">
        <is>
          <t>BioLegend</t>
        </is>
      </c>
      <c r="V616" s="23">
        <f>VLOOKUP(P616,'Customer List'!B:C,2,)</f>
        <v/>
      </c>
      <c r="W616" s="40" t="n"/>
      <c r="X616" s="32" t="n">
        <v>45838</v>
      </c>
      <c r="Y616" s="23">
        <f>IF(X616="", "", X616-N616)</f>
        <v/>
      </c>
      <c r="Z616" s="23">
        <f>IF(N616="", "", TEXT(N616, "dddd"))</f>
        <v/>
      </c>
      <c r="AA616" s="23">
        <f>IF(X616="", "", TEXT(X616, "dddd"))</f>
        <v/>
      </c>
      <c r="AB616" s="23">
        <f>VLOOKUP(U616,'Currency Sheet'!A:C,3,)</f>
        <v/>
      </c>
      <c r="AC616" s="44">
        <f>VLOOKUP(P616,'Customer List'!B:D,3,)</f>
        <v/>
      </c>
    </row>
    <row r="617">
      <c r="A617" s="23">
        <f>A616+1</f>
        <v/>
      </c>
      <c r="B617" s="23" t="inlineStr">
        <is>
          <t>EED116563</t>
        </is>
      </c>
      <c r="C617" s="32" t="n">
        <v>45828</v>
      </c>
      <c r="D617" s="32" t="n">
        <v>45834</v>
      </c>
      <c r="E617" s="51" t="n">
        <v>49.8</v>
      </c>
      <c r="F617" s="51">
        <f>IF(AB617="DOLLAR",E617*88,E617)</f>
        <v/>
      </c>
      <c r="G617" s="62">
        <f>F617*J617</f>
        <v/>
      </c>
      <c r="H617" s="23" t="n">
        <v>103605</v>
      </c>
      <c r="I617" s="23" t="inlineStr">
        <is>
          <t>FITC anti-mouse CD49d Antibody</t>
        </is>
      </c>
      <c r="J617" s="23" t="n">
        <v>1</v>
      </c>
      <c r="K617" s="23" t="n">
        <v>1</v>
      </c>
      <c r="L617" s="23">
        <f>J617-K617</f>
        <v/>
      </c>
      <c r="M617" s="23" t="inlineStr">
        <is>
          <t>T-549/25-26</t>
        </is>
      </c>
      <c r="N617" s="32" t="n">
        <v>45836</v>
      </c>
      <c r="O617" s="62" t="n">
        <v>7719</v>
      </c>
      <c r="P617" s="23" t="inlineStr">
        <is>
          <t>BIO SOLUTION</t>
        </is>
      </c>
      <c r="Q617" s="23" t="n">
        <v>58152577136</v>
      </c>
      <c r="R617" s="23" t="inlineStr">
        <is>
          <t>Delivered</t>
        </is>
      </c>
      <c r="S617" s="63" t="n">
        <v>4</v>
      </c>
      <c r="T617" s="39" t="n"/>
      <c r="U617" s="23" t="inlineStr">
        <is>
          <t>BioLegend</t>
        </is>
      </c>
      <c r="V617" s="23">
        <f>VLOOKUP(P617,'Customer List'!B:C,2,)</f>
        <v/>
      </c>
      <c r="W617" s="40" t="n"/>
      <c r="X617" s="32" t="n">
        <v>45838</v>
      </c>
      <c r="Y617" s="23">
        <f>IF(X617="", "", X617-N617)</f>
        <v/>
      </c>
      <c r="Z617" s="23">
        <f>IF(N617="", "", TEXT(N617, "dddd"))</f>
        <v/>
      </c>
      <c r="AA617" s="23">
        <f>IF(X617="", "", TEXT(X617, "dddd"))</f>
        <v/>
      </c>
      <c r="AB617" s="23">
        <f>VLOOKUP(U617,'Currency Sheet'!A:C,3,)</f>
        <v/>
      </c>
      <c r="AC617" s="44">
        <f>VLOOKUP(P617,'Customer List'!B:D,3,)</f>
        <v/>
      </c>
    </row>
    <row r="618">
      <c r="A618" s="23">
        <f>A617+1</f>
        <v/>
      </c>
      <c r="B618" s="23" t="inlineStr">
        <is>
          <t>EED116563</t>
        </is>
      </c>
      <c r="C618" s="32" t="n">
        <v>45828</v>
      </c>
      <c r="D618" s="32" t="n">
        <v>45834</v>
      </c>
      <c r="E618" s="51" t="n">
        <v>204.75</v>
      </c>
      <c r="F618" s="51">
        <f>IF(AB618="DOLLAR",E618*88,E618)</f>
        <v/>
      </c>
      <c r="G618" s="62">
        <f>F618*J618</f>
        <v/>
      </c>
      <c r="H618" s="23" t="inlineStr">
        <is>
          <t>104453</t>
        </is>
      </c>
      <c r="I618" s="23" t="inlineStr">
        <is>
          <t>Brilliant Violet 650™ anti-mouse CD62L Antibody</t>
        </is>
      </c>
      <c r="J618" s="23" t="n">
        <v>1</v>
      </c>
      <c r="K618" s="23" t="n">
        <v>1</v>
      </c>
      <c r="L618" s="23">
        <f>J618-K618</f>
        <v/>
      </c>
      <c r="M618" s="23" t="inlineStr">
        <is>
          <t>T-561/25-26</t>
        </is>
      </c>
      <c r="N618" s="32" t="n">
        <v>45836</v>
      </c>
      <c r="O618" s="62" t="n">
        <v>23341.5</v>
      </c>
      <c r="P618" s="23" t="inlineStr">
        <is>
          <t>ILS</t>
        </is>
      </c>
      <c r="Q618" s="23" t="n">
        <v>58152577475</v>
      </c>
      <c r="R618" s="23" t="inlineStr">
        <is>
          <t>Delivered</t>
        </is>
      </c>
      <c r="S618" s="63" t="n">
        <v>4</v>
      </c>
      <c r="T618" s="39" t="n"/>
      <c r="U618" s="23" t="inlineStr">
        <is>
          <t>BioLegend</t>
        </is>
      </c>
      <c r="V618" s="23">
        <f>VLOOKUP(P618,'Customer List'!B:C,2,)</f>
        <v/>
      </c>
      <c r="W618" s="40" t="n"/>
      <c r="X618" s="32" t="n">
        <v>45839</v>
      </c>
      <c r="Y618" s="23">
        <f>IF(X618="", "", X618-N618)</f>
        <v/>
      </c>
      <c r="Z618" s="23">
        <f>IF(N618="", "", TEXT(N618, "dddd"))</f>
        <v/>
      </c>
      <c r="AA618" s="23">
        <f>IF(X618="", "", TEXT(X618, "dddd"))</f>
        <v/>
      </c>
      <c r="AB618" s="23">
        <f>VLOOKUP(U618,'Currency Sheet'!A:C,3,)</f>
        <v/>
      </c>
      <c r="AC618" s="44">
        <f>VLOOKUP(P618,'Customer List'!B:D,3,)</f>
        <v/>
      </c>
    </row>
    <row r="619">
      <c r="A619" s="23">
        <f>A618+1</f>
        <v/>
      </c>
      <c r="B619" s="23" t="inlineStr">
        <is>
          <t>EED116563</t>
        </is>
      </c>
      <c r="C619" s="32" t="n">
        <v>45828</v>
      </c>
      <c r="D619" s="32" t="n">
        <v>45834</v>
      </c>
      <c r="E619" s="51" t="n">
        <v>42.6</v>
      </c>
      <c r="F619" s="51">
        <f>IF(AB619="DOLLAR",E619*88,E619)</f>
        <v/>
      </c>
      <c r="G619" s="62">
        <f>F619*J619</f>
        <v/>
      </c>
      <c r="H619" s="23" t="n">
        <v>104705</v>
      </c>
      <c r="I619" s="23" t="inlineStr">
        <is>
          <t>FITC anti-mouse CD80 Antibody</t>
        </is>
      </c>
      <c r="J619" s="23" t="n">
        <v>1</v>
      </c>
      <c r="K619" s="23" t="n">
        <v>1</v>
      </c>
      <c r="L619" s="23">
        <f>J619-K619</f>
        <v/>
      </c>
      <c r="M619" s="23" t="inlineStr">
        <is>
          <t>DC-70/25-26</t>
        </is>
      </c>
      <c r="N619" s="32" t="n">
        <v>45835</v>
      </c>
      <c r="O619" s="62" t="n">
        <v>0</v>
      </c>
      <c r="P619" s="23" t="inlineStr">
        <is>
          <t>SOUTH CAMPUS</t>
        </is>
      </c>
      <c r="Q619" s="23" t="inlineStr">
        <is>
          <t>BY HAND</t>
        </is>
      </c>
      <c r="R619" s="23" t="inlineStr">
        <is>
          <t>PRIYANKA MADAM</t>
        </is>
      </c>
      <c r="S619" s="63" t="n">
        <v>4</v>
      </c>
      <c r="T619" s="39" t="n"/>
      <c r="U619" s="23" t="inlineStr">
        <is>
          <t>BioLegend</t>
        </is>
      </c>
      <c r="V619" s="23">
        <f>VLOOKUP(P619,'Customer List'!B:C,2,)</f>
        <v/>
      </c>
      <c r="W619" s="40" t="n"/>
      <c r="X619" s="32" t="n">
        <v>45835</v>
      </c>
      <c r="Y619" s="23">
        <f>IF(X619="", "", X619-N619)</f>
        <v/>
      </c>
      <c r="Z619" s="23">
        <f>IF(N619="", "", TEXT(N619, "dddd"))</f>
        <v/>
      </c>
      <c r="AA619" s="23">
        <f>IF(X619="", "", TEXT(X619, "dddd"))</f>
        <v/>
      </c>
      <c r="AB619" s="23">
        <f>VLOOKUP(U619,'Currency Sheet'!A:C,3,)</f>
        <v/>
      </c>
      <c r="AC619" s="44">
        <f>VLOOKUP(P619,'Customer List'!B:D,3,)</f>
        <v/>
      </c>
    </row>
    <row r="620">
      <c r="A620" s="23">
        <f>A619+1</f>
        <v/>
      </c>
      <c r="B620" s="23" t="inlineStr">
        <is>
          <t>EED116563</t>
        </is>
      </c>
      <c r="C620" s="32" t="n">
        <v>45828</v>
      </c>
      <c r="D620" s="32" t="n">
        <v>45834</v>
      </c>
      <c r="E620" s="51" t="n">
        <v>57.6</v>
      </c>
      <c r="F620" s="51">
        <f>IF(AB620="DOLLAR",E620*88,E620)</f>
        <v/>
      </c>
      <c r="G620" s="62">
        <f>F620*J620</f>
        <v/>
      </c>
      <c r="H620" s="23" t="n">
        <v>105011</v>
      </c>
      <c r="I620" s="23" t="inlineStr">
        <is>
          <t>APC anti-mouse CD86 Antibody</t>
        </is>
      </c>
      <c r="J620" s="23" t="n">
        <v>1</v>
      </c>
      <c r="K620" s="23" t="n">
        <v>1</v>
      </c>
      <c r="L620" s="23">
        <f>J620-K620</f>
        <v/>
      </c>
      <c r="M620" s="23" t="inlineStr">
        <is>
          <t>DC-70/25-26</t>
        </is>
      </c>
      <c r="N620" s="32" t="n">
        <v>45835</v>
      </c>
      <c r="O620" s="62" t="n">
        <v>0</v>
      </c>
      <c r="P620" s="23" t="inlineStr">
        <is>
          <t>SOUTH CAMPUS</t>
        </is>
      </c>
      <c r="Q620" s="23" t="inlineStr">
        <is>
          <t>BY HAND</t>
        </is>
      </c>
      <c r="R620" s="23" t="inlineStr">
        <is>
          <t>PRIYANKA MADAM</t>
        </is>
      </c>
      <c r="S620" s="63" t="n">
        <v>4</v>
      </c>
      <c r="T620" s="39" t="n"/>
      <c r="U620" s="23" t="inlineStr">
        <is>
          <t>BioLegend</t>
        </is>
      </c>
      <c r="V620" s="23">
        <f>VLOOKUP(P620,'Customer List'!B:C,2,)</f>
        <v/>
      </c>
      <c r="W620" s="40" t="n"/>
      <c r="X620" s="32" t="n">
        <v>45835</v>
      </c>
      <c r="Y620" s="23">
        <f>IF(X620="", "", X620-N620)</f>
        <v/>
      </c>
      <c r="Z620" s="23">
        <f>IF(N620="", "", TEXT(N620, "dddd"))</f>
        <v/>
      </c>
      <c r="AA620" s="23">
        <f>IF(X620="", "", TEXT(X620, "dddd"))</f>
        <v/>
      </c>
      <c r="AB620" s="23">
        <f>VLOOKUP(U620,'Currency Sheet'!A:C,3,)</f>
        <v/>
      </c>
      <c r="AC620" s="44">
        <f>VLOOKUP(P620,'Customer List'!B:D,3,)</f>
        <v/>
      </c>
    </row>
    <row r="621">
      <c r="A621" s="23">
        <f>A620+1</f>
        <v/>
      </c>
      <c r="B621" s="23" t="inlineStr">
        <is>
          <t>EED116563</t>
        </is>
      </c>
      <c r="C621" s="32" t="n">
        <v>45828</v>
      </c>
      <c r="D621" s="32" t="n">
        <v>45834</v>
      </c>
      <c r="E621" s="51" t="n">
        <v>66</v>
      </c>
      <c r="F621" s="51">
        <f>IF(AB621="DOLLAR",E621*88,E621)</f>
        <v/>
      </c>
      <c r="G621" s="62">
        <f>F621*J621</f>
        <v/>
      </c>
      <c r="H621" s="23" t="n">
        <v>106305</v>
      </c>
      <c r="I621" s="23" t="inlineStr">
        <is>
          <t>PE anti-mouse CD152 Antibody</t>
        </is>
      </c>
      <c r="J621" s="23" t="n">
        <v>1</v>
      </c>
      <c r="K621" s="23" t="n">
        <v>1</v>
      </c>
      <c r="L621" s="23">
        <f>J621-K621</f>
        <v/>
      </c>
      <c r="M621" s="23" t="inlineStr">
        <is>
          <t>T-561/25-26</t>
        </is>
      </c>
      <c r="N621" s="32" t="n">
        <v>45836</v>
      </c>
      <c r="O621" s="62" t="n">
        <v>9405</v>
      </c>
      <c r="P621" s="23" t="inlineStr">
        <is>
          <t>ILS</t>
        </is>
      </c>
      <c r="Q621" s="23" t="n">
        <v>58152577475</v>
      </c>
      <c r="R621" s="23" t="inlineStr">
        <is>
          <t>Delivered</t>
        </is>
      </c>
      <c r="S621" s="63" t="n">
        <v>4</v>
      </c>
      <c r="T621" s="39" t="n"/>
      <c r="U621" s="23" t="inlineStr">
        <is>
          <t>BioLegend</t>
        </is>
      </c>
      <c r="V621" s="23">
        <f>VLOOKUP(P621,'Customer List'!B:C,2,)</f>
        <v/>
      </c>
      <c r="W621" s="40" t="n"/>
      <c r="X621" s="32" t="n">
        <v>45839</v>
      </c>
      <c r="Y621" s="23">
        <f>IF(X621="", "", X621-N621)</f>
        <v/>
      </c>
      <c r="Z621" s="23">
        <f>IF(N621="", "", TEXT(N621, "dddd"))</f>
        <v/>
      </c>
      <c r="AA621" s="23">
        <f>IF(X621="", "", TEXT(X621, "dddd"))</f>
        <v/>
      </c>
      <c r="AB621" s="23">
        <f>VLOOKUP(U621,'Currency Sheet'!A:C,3,)</f>
        <v/>
      </c>
      <c r="AC621" s="44">
        <f>VLOOKUP(P621,'Customer List'!B:D,3,)</f>
        <v/>
      </c>
    </row>
    <row r="622">
      <c r="A622" s="23">
        <f>A621+1</f>
        <v/>
      </c>
      <c r="B622" s="23" t="inlineStr">
        <is>
          <t>EED116563</t>
        </is>
      </c>
      <c r="C622" s="32" t="n">
        <v>45828</v>
      </c>
      <c r="D622" s="32" t="n">
        <v>45834</v>
      </c>
      <c r="E622" s="51" t="n">
        <v>175.2</v>
      </c>
      <c r="F622" s="51">
        <f>IF(AB622="DOLLAR",E622*88,E622)</f>
        <v/>
      </c>
      <c r="G622" s="62">
        <f>F622*J622</f>
        <v/>
      </c>
      <c r="H622" s="23" t="n">
        <v>107628</v>
      </c>
      <c r="I622" s="23" t="inlineStr">
        <is>
          <t>APC/Cyanine7 anti-mouse I-A/I-E Antibody</t>
        </is>
      </c>
      <c r="J622" s="23" t="n">
        <v>1</v>
      </c>
      <c r="K622" s="23" t="n">
        <v>1</v>
      </c>
      <c r="L622" s="23">
        <f>J622-K622</f>
        <v/>
      </c>
      <c r="M622" s="23" t="inlineStr">
        <is>
          <t>T-566/25-26</t>
        </is>
      </c>
      <c r="N622" s="32" t="n">
        <v>45836</v>
      </c>
      <c r="O622" s="62" t="n">
        <v>26864</v>
      </c>
      <c r="P622" s="23" t="inlineStr">
        <is>
          <t>NIRRCH</t>
        </is>
      </c>
      <c r="Q622" s="23" t="n">
        <v>58152579634</v>
      </c>
      <c r="R622" s="23" t="inlineStr">
        <is>
          <t>Delivered</t>
        </is>
      </c>
      <c r="S622" s="63" t="n">
        <v>4</v>
      </c>
      <c r="T622" s="39" t="n"/>
      <c r="U622" s="23" t="inlineStr">
        <is>
          <t>BioLegend</t>
        </is>
      </c>
      <c r="V622" s="23">
        <f>VLOOKUP(P622,'Customer List'!B:C,2,)</f>
        <v/>
      </c>
      <c r="W622" s="40" t="n"/>
      <c r="X622" s="32" t="n">
        <v>45838</v>
      </c>
      <c r="Y622" s="23">
        <f>IF(X622="", "", X622-N622)</f>
        <v/>
      </c>
      <c r="Z622" s="23">
        <f>IF(N622="", "", TEXT(N622, "dddd"))</f>
        <v/>
      </c>
      <c r="AA622" s="23">
        <f>IF(X622="", "", TEXT(X622, "dddd"))</f>
        <v/>
      </c>
      <c r="AB622" s="23">
        <f>VLOOKUP(U622,'Currency Sheet'!A:C,3,)</f>
        <v/>
      </c>
      <c r="AC622" s="44">
        <f>VLOOKUP(P622,'Customer List'!B:D,3,)</f>
        <v/>
      </c>
    </row>
    <row r="623">
      <c r="A623" s="23">
        <f>A622+1</f>
        <v/>
      </c>
      <c r="B623" s="23" t="inlineStr">
        <is>
          <t>EED116563</t>
        </is>
      </c>
      <c r="C623" s="32" t="n">
        <v>45828</v>
      </c>
      <c r="D623" s="32" t="n">
        <v>45834</v>
      </c>
      <c r="E623" s="51" t="n">
        <v>49.8</v>
      </c>
      <c r="F623" s="51">
        <f>IF(AB623="DOLLAR",E623*88,E623)</f>
        <v/>
      </c>
      <c r="G623" s="62">
        <f>F623*J623</f>
        <v/>
      </c>
      <c r="H623" s="23" t="n">
        <v>108111</v>
      </c>
      <c r="I623" s="23" t="inlineStr">
        <is>
          <t xml:space="preserve">APC anti-mouse Ly-6A/E </t>
        </is>
      </c>
      <c r="J623" s="23" t="n">
        <v>1</v>
      </c>
      <c r="K623" s="23" t="n">
        <v>1</v>
      </c>
      <c r="L623" s="23">
        <f>J623-K623</f>
        <v/>
      </c>
      <c r="M623" s="23" t="inlineStr">
        <is>
          <t>T-549/25-26</t>
        </is>
      </c>
      <c r="N623" s="32" t="n">
        <v>45836</v>
      </c>
      <c r="O623" s="62" t="n">
        <v>7719</v>
      </c>
      <c r="P623" s="23" t="inlineStr">
        <is>
          <t>BIO SOLUTION</t>
        </is>
      </c>
      <c r="Q623" s="23" t="n">
        <v>58152577136</v>
      </c>
      <c r="R623" s="23" t="inlineStr">
        <is>
          <t>Delivered</t>
        </is>
      </c>
      <c r="S623" s="63" t="n">
        <v>4</v>
      </c>
      <c r="T623" s="39" t="n"/>
      <c r="U623" s="23" t="inlineStr">
        <is>
          <t>BioLegend</t>
        </is>
      </c>
      <c r="V623" s="23">
        <f>VLOOKUP(P623,'Customer List'!B:C,2,)</f>
        <v/>
      </c>
      <c r="W623" s="40" t="n"/>
      <c r="X623" s="32" t="n">
        <v>45838</v>
      </c>
      <c r="Y623" s="23">
        <f>IF(X623="", "", X623-N623)</f>
        <v/>
      </c>
      <c r="Z623" s="23">
        <f>IF(N623="", "", TEXT(N623, "dddd"))</f>
        <v/>
      </c>
      <c r="AA623" s="23">
        <f>IF(X623="", "", TEXT(X623, "dddd"))</f>
        <v/>
      </c>
      <c r="AB623" s="23">
        <f>VLOOKUP(U623,'Currency Sheet'!A:C,3,)</f>
        <v/>
      </c>
      <c r="AC623" s="44">
        <f>VLOOKUP(P623,'Customer List'!B:D,3,)</f>
        <v/>
      </c>
    </row>
    <row r="624">
      <c r="A624" s="23">
        <f>A623+1</f>
        <v/>
      </c>
      <c r="B624" s="23" t="inlineStr">
        <is>
          <t>EED116563</t>
        </is>
      </c>
      <c r="C624" s="32" t="n">
        <v>45828</v>
      </c>
      <c r="D624" s="32" t="n">
        <v>45834</v>
      </c>
      <c r="E624" s="51" t="n">
        <v>53.4</v>
      </c>
      <c r="F624" s="51">
        <f>IF(AB624="DOLLAR",E624*88,E624)</f>
        <v/>
      </c>
      <c r="G624" s="62">
        <f>F624*J624</f>
        <v/>
      </c>
      <c r="H624" s="23" t="n">
        <v>115533</v>
      </c>
      <c r="I624" s="23" t="inlineStr">
        <is>
          <t>PerCP/Cyanine5.5 anti-mouse CD19 Antibody</t>
        </is>
      </c>
      <c r="J624" s="23" t="n">
        <v>1</v>
      </c>
      <c r="K624" s="23" t="n">
        <v>1</v>
      </c>
      <c r="L624" s="23">
        <f>J624-K624</f>
        <v/>
      </c>
      <c r="M624" s="23" t="inlineStr">
        <is>
          <t>T-578/25-26</t>
        </is>
      </c>
      <c r="N624" s="32" t="n">
        <v>45838</v>
      </c>
      <c r="O624" s="62" t="n">
        <v>8277</v>
      </c>
      <c r="P624" s="23" t="inlineStr">
        <is>
          <t>M BIOTECH</t>
        </is>
      </c>
      <c r="Q624" s="23" t="n">
        <v>58152616292</v>
      </c>
      <c r="R624" s="23" t="inlineStr">
        <is>
          <t>Delivered</t>
        </is>
      </c>
      <c r="S624" s="63" t="n">
        <v>4</v>
      </c>
      <c r="T624" s="39" t="n"/>
      <c r="U624" s="23" t="inlineStr">
        <is>
          <t>BioLegend</t>
        </is>
      </c>
      <c r="V624" s="23">
        <f>VLOOKUP(P624,'Customer List'!B:C,2,)</f>
        <v/>
      </c>
      <c r="W624" s="40" t="n"/>
      <c r="X624" s="32" t="n">
        <v>45839</v>
      </c>
      <c r="Y624" s="23">
        <f>IF(X624="", "", X624-N624)</f>
        <v/>
      </c>
      <c r="Z624" s="23">
        <f>IF(N624="", "", TEXT(N624, "dddd"))</f>
        <v/>
      </c>
      <c r="AA624" s="23">
        <f>IF(X624="", "", TEXT(X624, "dddd"))</f>
        <v/>
      </c>
      <c r="AB624" s="23">
        <f>VLOOKUP(U624,'Currency Sheet'!A:C,3,)</f>
        <v/>
      </c>
      <c r="AC624" s="44">
        <f>VLOOKUP(P624,'Customer List'!B:D,3,)</f>
        <v/>
      </c>
    </row>
    <row r="625">
      <c r="A625" s="23">
        <f>A624+1</f>
        <v/>
      </c>
      <c r="B625" s="23" t="inlineStr">
        <is>
          <t>EED116563</t>
        </is>
      </c>
      <c r="C625" s="32" t="n">
        <v>45828</v>
      </c>
      <c r="D625" s="32" t="n">
        <v>45834</v>
      </c>
      <c r="E625" s="51" t="n">
        <v>219</v>
      </c>
      <c r="F625" s="51">
        <f>IF(AB625="DOLLAR",E625*88,E625)</f>
        <v/>
      </c>
      <c r="G625" s="62">
        <f>F625*J625</f>
        <v/>
      </c>
      <c r="H625" s="23" t="n">
        <v>117339</v>
      </c>
      <c r="I625" s="23" t="inlineStr">
        <is>
          <t>Brilliant Violet 650™ anti-mouse CD11c Antibody</t>
        </is>
      </c>
      <c r="J625" s="23" t="n">
        <v>1</v>
      </c>
      <c r="K625" s="23" t="n">
        <v>1</v>
      </c>
      <c r="L625" s="23">
        <f>J625-K625</f>
        <v/>
      </c>
      <c r="M625" s="23" t="inlineStr">
        <is>
          <t>T-561/25-26</t>
        </is>
      </c>
      <c r="N625" s="32" t="n">
        <v>45836</v>
      </c>
      <c r="O625" s="62" t="n">
        <v>24966</v>
      </c>
      <c r="P625" s="23" t="inlineStr">
        <is>
          <t>ILS</t>
        </is>
      </c>
      <c r="Q625" s="23" t="n">
        <v>58152577475</v>
      </c>
      <c r="R625" s="23" t="inlineStr">
        <is>
          <t>Delivered</t>
        </is>
      </c>
      <c r="S625" s="63" t="n">
        <v>4</v>
      </c>
      <c r="T625" s="39" t="n"/>
      <c r="U625" s="23" t="inlineStr">
        <is>
          <t>BioLegend</t>
        </is>
      </c>
      <c r="V625" s="23">
        <f>VLOOKUP(P625,'Customer List'!B:C,2,)</f>
        <v/>
      </c>
      <c r="W625" s="40" t="n"/>
      <c r="X625" s="32" t="n">
        <v>45839</v>
      </c>
      <c r="Y625" s="23">
        <f>IF(X625="", "", X625-N625)</f>
        <v/>
      </c>
      <c r="Z625" s="23">
        <f>IF(N625="", "", TEXT(N625, "dddd"))</f>
        <v/>
      </c>
      <c r="AA625" s="23">
        <f>IF(X625="", "", TEXT(X625, "dddd"))</f>
        <v/>
      </c>
      <c r="AB625" s="23">
        <f>VLOOKUP(U625,'Currency Sheet'!A:C,3,)</f>
        <v/>
      </c>
      <c r="AC625" s="44">
        <f>VLOOKUP(P625,'Customer List'!B:D,3,)</f>
        <v/>
      </c>
    </row>
    <row r="626">
      <c r="A626" s="23">
        <f>A625+1</f>
        <v/>
      </c>
      <c r="B626" s="23" t="inlineStr">
        <is>
          <t>EED116563</t>
        </is>
      </c>
      <c r="C626" s="32" t="n">
        <v>45828</v>
      </c>
      <c r="D626" s="32" t="n">
        <v>45834</v>
      </c>
      <c r="E626" s="51" t="n">
        <v>57</v>
      </c>
      <c r="F626" s="51">
        <f>IF(AB626="DOLLAR",E626*88,E626)</f>
        <v/>
      </c>
      <c r="G626" s="62">
        <f>F626*J626</f>
        <v/>
      </c>
      <c r="H626" s="23" t="n">
        <v>119309</v>
      </c>
      <c r="I626" s="23" t="inlineStr">
        <is>
          <t>APC anti-mouse CD34 Antibody</t>
        </is>
      </c>
      <c r="J626" s="23" t="n">
        <v>1</v>
      </c>
      <c r="K626" s="23" t="n">
        <v>1</v>
      </c>
      <c r="L626" s="23">
        <f>J626-K626</f>
        <v/>
      </c>
      <c r="M626" s="23" t="inlineStr">
        <is>
          <t>T-549/25-26</t>
        </is>
      </c>
      <c r="N626" s="32" t="n">
        <v>45836</v>
      </c>
      <c r="O626" s="62" t="n">
        <v>8835</v>
      </c>
      <c r="P626" s="23" t="inlineStr">
        <is>
          <t>BIO SOLUTION</t>
        </is>
      </c>
      <c r="Q626" s="23" t="n">
        <v>58152577136</v>
      </c>
      <c r="R626" s="23" t="inlineStr">
        <is>
          <t>Delivered</t>
        </is>
      </c>
      <c r="S626" s="63" t="n">
        <v>4</v>
      </c>
      <c r="T626" s="39" t="n"/>
      <c r="U626" s="23" t="inlineStr">
        <is>
          <t>BioLegend</t>
        </is>
      </c>
      <c r="V626" s="23">
        <f>VLOOKUP(P626,'Customer List'!B:C,2,)</f>
        <v/>
      </c>
      <c r="W626" s="40" t="n"/>
      <c r="X626" s="32" t="n">
        <v>45838</v>
      </c>
      <c r="Y626" s="23">
        <f>IF(X626="", "", X626-N626)</f>
        <v/>
      </c>
      <c r="Z626" s="23">
        <f>IF(N626="", "", TEXT(N626, "dddd"))</f>
        <v/>
      </c>
      <c r="AA626" s="23">
        <f>IF(X626="", "", TEXT(X626, "dddd"))</f>
        <v/>
      </c>
      <c r="AB626" s="23">
        <f>VLOOKUP(U626,'Currency Sheet'!A:C,3,)</f>
        <v/>
      </c>
      <c r="AC626" s="44">
        <f>VLOOKUP(P626,'Customer List'!B:D,3,)</f>
        <v/>
      </c>
    </row>
    <row r="627">
      <c r="A627" s="23">
        <f>A626+1</f>
        <v/>
      </c>
      <c r="B627" s="23" t="inlineStr">
        <is>
          <t>EED116563</t>
        </is>
      </c>
      <c r="C627" s="32" t="n">
        <v>45828</v>
      </c>
      <c r="D627" s="32" t="n">
        <v>45834</v>
      </c>
      <c r="E627" s="51" t="n">
        <v>74.40000000000001</v>
      </c>
      <c r="F627" s="51">
        <f>IF(AB627="DOLLAR",E627*88,E627)</f>
        <v/>
      </c>
      <c r="G627" s="62">
        <f>F627*J627</f>
        <v/>
      </c>
      <c r="H627" s="23" t="n">
        <v>119715</v>
      </c>
      <c r="I627" s="23" t="inlineStr">
        <is>
          <t xml:space="preserve">PE/Cyanine7 anti-mouse CD366 </t>
        </is>
      </c>
      <c r="J627" s="23" t="n">
        <v>1</v>
      </c>
      <c r="K627" s="23" t="n">
        <v>1</v>
      </c>
      <c r="L627" s="23">
        <f>J627-K627</f>
        <v/>
      </c>
      <c r="M627" s="23" t="inlineStr">
        <is>
          <t>T-561/25-26</t>
        </is>
      </c>
      <c r="N627" s="32" t="n">
        <v>45836</v>
      </c>
      <c r="O627" s="62" t="n">
        <v>10602</v>
      </c>
      <c r="P627" s="23" t="inlineStr">
        <is>
          <t>ILS</t>
        </is>
      </c>
      <c r="Q627" s="23" t="n">
        <v>58152577475</v>
      </c>
      <c r="R627" s="23" t="inlineStr">
        <is>
          <t>Delivered</t>
        </is>
      </c>
      <c r="S627" s="63" t="n">
        <v>4</v>
      </c>
      <c r="T627" s="39" t="n"/>
      <c r="U627" s="23" t="inlineStr">
        <is>
          <t>BioLegend</t>
        </is>
      </c>
      <c r="V627" s="23">
        <f>VLOOKUP(P627,'Customer List'!B:C,2,)</f>
        <v/>
      </c>
      <c r="W627" s="40" t="n"/>
      <c r="X627" s="32" t="n">
        <v>45839</v>
      </c>
      <c r="Y627" s="23">
        <f>IF(X627="", "", X627-N627)</f>
        <v/>
      </c>
      <c r="Z627" s="23">
        <f>IF(N627="", "", TEXT(N627, "dddd"))</f>
        <v/>
      </c>
      <c r="AA627" s="23">
        <f>IF(X627="", "", TEXT(X627, "dddd"))</f>
        <v/>
      </c>
      <c r="AB627" s="23">
        <f>VLOOKUP(U627,'Currency Sheet'!A:C,3,)</f>
        <v/>
      </c>
      <c r="AC627" s="44">
        <f>VLOOKUP(P627,'Customer List'!B:D,3,)</f>
        <v/>
      </c>
    </row>
    <row r="628">
      <c r="A628" s="23">
        <f>A627+1</f>
        <v/>
      </c>
      <c r="B628" s="23" t="inlineStr">
        <is>
          <t>EED116563</t>
        </is>
      </c>
      <c r="C628" s="32" t="n">
        <v>45828</v>
      </c>
      <c r="D628" s="32" t="n">
        <v>45834</v>
      </c>
      <c r="E628" s="51" t="n">
        <v>25.8</v>
      </c>
      <c r="F628" s="51">
        <f>IF(AB628="DOLLAR",E628*88,E628)</f>
        <v/>
      </c>
      <c r="G628" s="62">
        <f>F628*J628</f>
        <v/>
      </c>
      <c r="H628" s="23" t="n">
        <v>123109</v>
      </c>
      <c r="I628" s="23" t="inlineStr">
        <is>
          <t>PE anti-mouse F4/80 Antibody</t>
        </is>
      </c>
      <c r="J628" s="23" t="n">
        <v>1</v>
      </c>
      <c r="K628" s="23" t="n">
        <v>1</v>
      </c>
      <c r="L628" s="23">
        <f>J628-K628</f>
        <v/>
      </c>
      <c r="M628" s="23" t="inlineStr">
        <is>
          <t>T-561/25-26</t>
        </is>
      </c>
      <c r="N628" s="32" t="n">
        <v>45836</v>
      </c>
      <c r="O628" s="62" t="n">
        <v>3676.5</v>
      </c>
      <c r="P628" s="23" t="inlineStr">
        <is>
          <t>ILS</t>
        </is>
      </c>
      <c r="Q628" s="23" t="n">
        <v>58152577475</v>
      </c>
      <c r="R628" s="23" t="inlineStr">
        <is>
          <t>Delivered</t>
        </is>
      </c>
      <c r="S628" s="63" t="n">
        <v>4</v>
      </c>
      <c r="T628" s="39" t="n"/>
      <c r="U628" s="23" t="inlineStr">
        <is>
          <t>BioLegend</t>
        </is>
      </c>
      <c r="V628" s="23">
        <f>VLOOKUP(P628,'Customer List'!B:C,2,)</f>
        <v/>
      </c>
      <c r="W628" s="40" t="n"/>
      <c r="X628" s="32" t="n">
        <v>45839</v>
      </c>
      <c r="Y628" s="23">
        <f>IF(X628="", "", X628-N628)</f>
        <v/>
      </c>
      <c r="Z628" s="23">
        <f>IF(N628="", "", TEXT(N628, "dddd"))</f>
        <v/>
      </c>
      <c r="AA628" s="23">
        <f>IF(X628="", "", TEXT(X628, "dddd"))</f>
        <v/>
      </c>
      <c r="AB628" s="23">
        <f>VLOOKUP(U628,'Currency Sheet'!A:C,3,)</f>
        <v/>
      </c>
      <c r="AC628" s="44">
        <f>VLOOKUP(P628,'Customer List'!B:D,3,)</f>
        <v/>
      </c>
    </row>
    <row r="629">
      <c r="A629" s="23">
        <f>A628+1</f>
        <v/>
      </c>
      <c r="B629" s="23" t="inlineStr">
        <is>
          <t>EED116563</t>
        </is>
      </c>
      <c r="C629" s="32" t="n">
        <v>45828</v>
      </c>
      <c r="D629" s="32" t="n">
        <v>45834</v>
      </c>
      <c r="E629" s="51" t="n">
        <v>88.2</v>
      </c>
      <c r="F629" s="51">
        <f>IF(AB629="DOLLAR",E629*88,E629)</f>
        <v/>
      </c>
      <c r="G629" s="62">
        <f>F629*J629</f>
        <v/>
      </c>
      <c r="H629" s="23" t="n">
        <v>124225</v>
      </c>
      <c r="I629" s="23" t="inlineStr">
        <is>
          <t>APC/Cyanine7 anti-mouse/rat/human CD27 Antibody</t>
        </is>
      </c>
      <c r="J629" s="23" t="n">
        <v>1</v>
      </c>
      <c r="K629" s="23" t="n">
        <v>1</v>
      </c>
      <c r="L629" s="23">
        <f>J629-K629</f>
        <v/>
      </c>
      <c r="M629" s="23" t="inlineStr">
        <is>
          <t>T-561/25-26</t>
        </is>
      </c>
      <c r="N629" s="32" t="n">
        <v>45836</v>
      </c>
      <c r="O629" s="62" t="n">
        <v>12568.5</v>
      </c>
      <c r="P629" s="23" t="inlineStr">
        <is>
          <t>ILS</t>
        </is>
      </c>
      <c r="Q629" s="23" t="n">
        <v>58152577475</v>
      </c>
      <c r="R629" s="23" t="inlineStr">
        <is>
          <t>Delivered</t>
        </is>
      </c>
      <c r="S629" s="63" t="n">
        <v>4</v>
      </c>
      <c r="T629" s="39" t="n"/>
      <c r="U629" s="23" t="inlineStr">
        <is>
          <t>BioLegend</t>
        </is>
      </c>
      <c r="V629" s="23">
        <f>VLOOKUP(P629,'Customer List'!B:C,2,)</f>
        <v/>
      </c>
      <c r="W629" s="40" t="n"/>
      <c r="X629" s="32" t="n">
        <v>45839</v>
      </c>
      <c r="Y629" s="23">
        <f>IF(X629="", "", X629-N629)</f>
        <v/>
      </c>
      <c r="Z629" s="23">
        <f>IF(N629="", "", TEXT(N629, "dddd"))</f>
        <v/>
      </c>
      <c r="AA629" s="23">
        <f>IF(X629="", "", TEXT(X629, "dddd"))</f>
        <v/>
      </c>
      <c r="AB629" s="23">
        <f>VLOOKUP(U629,'Currency Sheet'!A:C,3,)</f>
        <v/>
      </c>
      <c r="AC629" s="44">
        <f>VLOOKUP(P629,'Customer List'!B:D,3,)</f>
        <v/>
      </c>
    </row>
    <row r="630">
      <c r="A630" s="23">
        <f>A629+1</f>
        <v/>
      </c>
      <c r="B630" s="23" t="inlineStr">
        <is>
          <t>EED116563</t>
        </is>
      </c>
      <c r="C630" s="32" t="n">
        <v>45828</v>
      </c>
      <c r="D630" s="32" t="n">
        <v>45834</v>
      </c>
      <c r="E630" s="51" t="n">
        <v>59.4</v>
      </c>
      <c r="F630" s="51">
        <f>IF(AB630="DOLLAR",E630*88,E630)</f>
        <v/>
      </c>
      <c r="G630" s="62">
        <f>F630*J630</f>
        <v/>
      </c>
      <c r="H630" s="23" t="n">
        <v>127617</v>
      </c>
      <c r="I630" s="23" t="inlineStr">
        <is>
          <t>PE/Cyanine7 anti-mouse Ly-6G Antibody</t>
        </is>
      </c>
      <c r="J630" s="23" t="n">
        <v>1</v>
      </c>
      <c r="K630" s="23" t="n">
        <v>1</v>
      </c>
      <c r="L630" s="23">
        <f>J630-K630</f>
        <v/>
      </c>
      <c r="M630" s="23" t="inlineStr">
        <is>
          <t>T-561/25-26</t>
        </is>
      </c>
      <c r="N630" s="32" t="n">
        <v>45836</v>
      </c>
      <c r="O630" s="62" t="n">
        <v>8464.5</v>
      </c>
      <c r="P630" s="23" t="inlineStr">
        <is>
          <t>ILS</t>
        </is>
      </c>
      <c r="Q630" s="23" t="n">
        <v>58152577475</v>
      </c>
      <c r="R630" s="23" t="inlineStr">
        <is>
          <t>Delivered</t>
        </is>
      </c>
      <c r="S630" s="63" t="n">
        <v>4</v>
      </c>
      <c r="T630" s="39" t="n"/>
      <c r="U630" s="23" t="inlineStr">
        <is>
          <t>BioLegend</t>
        </is>
      </c>
      <c r="V630" s="23">
        <f>VLOOKUP(P630,'Customer List'!B:C,2,)</f>
        <v/>
      </c>
      <c r="W630" s="40" t="n"/>
      <c r="X630" s="32" t="n">
        <v>45839</v>
      </c>
      <c r="Y630" s="23">
        <f>IF(X630="", "", X630-N630)</f>
        <v/>
      </c>
      <c r="Z630" s="23">
        <f>IF(N630="", "", TEXT(N630, "dddd"))</f>
        <v/>
      </c>
      <c r="AA630" s="23">
        <f>IF(X630="", "", TEXT(X630, "dddd"))</f>
        <v/>
      </c>
      <c r="AB630" s="23">
        <f>VLOOKUP(U630,'Currency Sheet'!A:C,3,)</f>
        <v/>
      </c>
      <c r="AC630" s="44">
        <f>VLOOKUP(P630,'Customer List'!B:D,3,)</f>
        <v/>
      </c>
    </row>
    <row r="631">
      <c r="A631" s="23">
        <f>A630+1</f>
        <v/>
      </c>
      <c r="B631" s="23" t="inlineStr">
        <is>
          <t>EED116563</t>
        </is>
      </c>
      <c r="C631" s="32" t="n">
        <v>45828</v>
      </c>
      <c r="D631" s="32" t="n">
        <v>45834</v>
      </c>
      <c r="E631" s="51" t="n">
        <v>181.8</v>
      </c>
      <c r="F631" s="51">
        <f>IF(AB631="DOLLAR",E631*88,E631)</f>
        <v/>
      </c>
      <c r="G631" s="62">
        <f>F631*J631</f>
        <v/>
      </c>
      <c r="H631" s="23" t="n">
        <v>127624</v>
      </c>
      <c r="I631" s="23" t="inlineStr">
        <is>
          <t>APC/Cyanine7 anti-mouse Ly-6G Antibody</t>
        </is>
      </c>
      <c r="J631" s="23" t="n">
        <v>1</v>
      </c>
      <c r="K631" s="23" t="n">
        <v>1</v>
      </c>
      <c r="L631" s="23">
        <f>J631-K631</f>
        <v/>
      </c>
      <c r="M631" s="23" t="inlineStr">
        <is>
          <t>T-566/25-26</t>
        </is>
      </c>
      <c r="N631" s="32" t="n">
        <v>45836</v>
      </c>
      <c r="O631" s="62" t="n">
        <v>27876</v>
      </c>
      <c r="P631" s="23" t="inlineStr">
        <is>
          <t>NIRRCH</t>
        </is>
      </c>
      <c r="Q631" s="23" t="n">
        <v>58152579634</v>
      </c>
      <c r="R631" s="23" t="inlineStr">
        <is>
          <t>Delivered</t>
        </is>
      </c>
      <c r="S631" s="63" t="n">
        <v>4</v>
      </c>
      <c r="T631" s="39" t="n"/>
      <c r="U631" s="23" t="inlineStr">
        <is>
          <t>BioLegend</t>
        </is>
      </c>
      <c r="V631" s="23">
        <f>VLOOKUP(P631,'Customer List'!B:C,2,)</f>
        <v/>
      </c>
      <c r="W631" s="40" t="n"/>
      <c r="X631" s="32" t="n">
        <v>45838</v>
      </c>
      <c r="Y631" s="23">
        <f>IF(X631="", "", X631-N631)</f>
        <v/>
      </c>
      <c r="Z631" s="23">
        <f>IF(N631="", "", TEXT(N631, "dddd"))</f>
        <v/>
      </c>
      <c r="AA631" s="23">
        <f>IF(X631="", "", TEXT(X631, "dddd"))</f>
        <v/>
      </c>
      <c r="AB631" s="23">
        <f>VLOOKUP(U631,'Currency Sheet'!A:C,3,)</f>
        <v/>
      </c>
      <c r="AC631" s="44">
        <f>VLOOKUP(P631,'Customer List'!B:D,3,)</f>
        <v/>
      </c>
    </row>
    <row r="632">
      <c r="A632" s="23">
        <f>A631+1</f>
        <v/>
      </c>
      <c r="B632" s="23" t="inlineStr">
        <is>
          <t>EED116563</t>
        </is>
      </c>
      <c r="C632" s="32" t="n">
        <v>45828</v>
      </c>
      <c r="D632" s="32" t="n">
        <v>45834</v>
      </c>
      <c r="E632" s="51" t="n">
        <v>84.59999999999999</v>
      </c>
      <c r="F632" s="51">
        <f>IF(AB632="DOLLAR",E632*88,E632)</f>
        <v/>
      </c>
      <c r="G632" s="62">
        <f>F632*J632</f>
        <v/>
      </c>
      <c r="H632" s="23" t="n">
        <v>128011</v>
      </c>
      <c r="I632" s="23" t="inlineStr">
        <is>
          <t>PerCP/Cyanine5.5 anti-mouse Ly-6C Antibody</t>
        </is>
      </c>
      <c r="J632" s="23" t="n">
        <v>1</v>
      </c>
      <c r="K632" s="23" t="n">
        <v>1</v>
      </c>
      <c r="L632" s="23">
        <f>J632-K632</f>
        <v/>
      </c>
      <c r="M632" s="23" t="inlineStr">
        <is>
          <t>T-549/25-26</t>
        </is>
      </c>
      <c r="N632" s="32" t="n">
        <v>45836</v>
      </c>
      <c r="O632" s="62" t="n">
        <v>13113</v>
      </c>
      <c r="P632" s="23" t="inlineStr">
        <is>
          <t>BIO SOLUTION</t>
        </is>
      </c>
      <c r="Q632" s="23" t="n">
        <v>58152577136</v>
      </c>
      <c r="R632" s="23" t="inlineStr">
        <is>
          <t>Delivered</t>
        </is>
      </c>
      <c r="S632" s="63" t="n">
        <v>4</v>
      </c>
      <c r="T632" s="39" t="n"/>
      <c r="U632" s="23" t="inlineStr">
        <is>
          <t>BioLegend</t>
        </is>
      </c>
      <c r="V632" s="23">
        <f>VLOOKUP(P632,'Customer List'!B:C,2,)</f>
        <v/>
      </c>
      <c r="W632" s="40" t="n"/>
      <c r="X632" s="32" t="n">
        <v>45838</v>
      </c>
      <c r="Y632" s="23">
        <f>IF(X632="", "", X632-N632)</f>
        <v/>
      </c>
      <c r="Z632" s="23">
        <f>IF(N632="", "", TEXT(N632, "dddd"))</f>
        <v/>
      </c>
      <c r="AA632" s="23">
        <f>IF(X632="", "", TEXT(X632, "dddd"))</f>
        <v/>
      </c>
      <c r="AB632" s="23">
        <f>VLOOKUP(U632,'Currency Sheet'!A:C,3,)</f>
        <v/>
      </c>
      <c r="AC632" s="44">
        <f>VLOOKUP(P632,'Customer List'!B:D,3,)</f>
        <v/>
      </c>
    </row>
    <row r="633">
      <c r="A633" s="23">
        <f>A632+1</f>
        <v/>
      </c>
      <c r="B633" s="23" t="inlineStr">
        <is>
          <t>EED116563</t>
        </is>
      </c>
      <c r="C633" s="32" t="n">
        <v>45828</v>
      </c>
      <c r="D633" s="32" t="n">
        <v>45834</v>
      </c>
      <c r="E633" s="51" t="n">
        <v>77.40000000000001</v>
      </c>
      <c r="F633" s="51">
        <f>IF(AB633="DOLLAR",E633*88,E633)</f>
        <v/>
      </c>
      <c r="G633" s="62">
        <f>F633*J633</f>
        <v/>
      </c>
      <c r="H633" s="23" t="n">
        <v>128025</v>
      </c>
      <c r="I633" s="23" t="inlineStr">
        <is>
          <t>APC/Cyanine7 anti-mouse Ly-6C Antibody</t>
        </is>
      </c>
      <c r="J633" s="23" t="n">
        <v>1</v>
      </c>
      <c r="K633" s="23" t="n">
        <v>1</v>
      </c>
      <c r="L633" s="23">
        <f>J633-K633</f>
        <v/>
      </c>
      <c r="M633" s="23" t="inlineStr">
        <is>
          <t>T-561/25-26</t>
        </is>
      </c>
      <c r="N633" s="32" t="n">
        <v>45836</v>
      </c>
      <c r="O633" s="62" t="n">
        <v>11029.5</v>
      </c>
      <c r="P633" s="23" t="inlineStr">
        <is>
          <t>ILS</t>
        </is>
      </c>
      <c r="Q633" s="23" t="n">
        <v>58152577475</v>
      </c>
      <c r="R633" s="23" t="inlineStr">
        <is>
          <t>Delivered</t>
        </is>
      </c>
      <c r="S633" s="63" t="n">
        <v>4</v>
      </c>
      <c r="T633" s="39" t="n"/>
      <c r="U633" s="23" t="inlineStr">
        <is>
          <t>BioLegend</t>
        </is>
      </c>
      <c r="V633" s="23">
        <f>VLOOKUP(P633,'Customer List'!B:C,2,)</f>
        <v/>
      </c>
      <c r="W633" s="40" t="n"/>
      <c r="X633" s="32" t="n">
        <v>45839</v>
      </c>
      <c r="Y633" s="23">
        <f>IF(X633="", "", X633-N633)</f>
        <v/>
      </c>
      <c r="Z633" s="23">
        <f>IF(N633="", "", TEXT(N633, "dddd"))</f>
        <v/>
      </c>
      <c r="AA633" s="23">
        <f>IF(X633="", "", TEXT(X633, "dddd"))</f>
        <v/>
      </c>
      <c r="AB633" s="23">
        <f>VLOOKUP(U633,'Currency Sheet'!A:C,3,)</f>
        <v/>
      </c>
      <c r="AC633" s="44">
        <f>VLOOKUP(P633,'Customer List'!B:D,3,)</f>
        <v/>
      </c>
    </row>
    <row r="634">
      <c r="A634" s="23">
        <f>A633+1</f>
        <v/>
      </c>
      <c r="B634" s="23" t="inlineStr">
        <is>
          <t>EED116563</t>
        </is>
      </c>
      <c r="C634" s="32" t="n">
        <v>45828</v>
      </c>
      <c r="D634" s="32" t="n">
        <v>45834</v>
      </c>
      <c r="E634" s="51" t="n">
        <v>297</v>
      </c>
      <c r="F634" s="51">
        <f>IF(AB634="DOLLAR",E634*88,E634)</f>
        <v/>
      </c>
      <c r="G634" s="62">
        <f>F634*J634</f>
        <v/>
      </c>
      <c r="H634" s="23" t="n">
        <v>128032</v>
      </c>
      <c r="I634" s="23" t="inlineStr">
        <is>
          <t>Brilliant Violet 421™ anti-mouse Ly-6C Antibody</t>
        </is>
      </c>
      <c r="J634" s="23" t="n">
        <v>1</v>
      </c>
      <c r="K634" s="23" t="n">
        <v>1</v>
      </c>
      <c r="L634" s="23">
        <f>J634-K634</f>
        <v/>
      </c>
      <c r="M634" s="23" t="inlineStr">
        <is>
          <t>T-566/25-26</t>
        </is>
      </c>
      <c r="N634" s="32" t="n">
        <v>45836</v>
      </c>
      <c r="O634" s="62" t="n">
        <v>36432</v>
      </c>
      <c r="P634" s="23" t="inlineStr">
        <is>
          <t>NIRRCH</t>
        </is>
      </c>
      <c r="Q634" s="23" t="n">
        <v>58152579634</v>
      </c>
      <c r="R634" s="23" t="inlineStr">
        <is>
          <t>Delivered</t>
        </is>
      </c>
      <c r="S634" s="63" t="n">
        <v>4</v>
      </c>
      <c r="T634" s="39" t="n"/>
      <c r="U634" s="23" t="inlineStr">
        <is>
          <t>BioLegend</t>
        </is>
      </c>
      <c r="V634" s="23">
        <f>VLOOKUP(P634,'Customer List'!B:C,2,)</f>
        <v/>
      </c>
      <c r="W634" s="40" t="n"/>
      <c r="X634" s="32" t="n">
        <v>45838</v>
      </c>
      <c r="Y634" s="23">
        <f>IF(X634="", "", X634-N634)</f>
        <v/>
      </c>
      <c r="Z634" s="23">
        <f>IF(N634="", "", TEXT(N634, "dddd"))</f>
        <v/>
      </c>
      <c r="AA634" s="23">
        <f>IF(X634="", "", TEXT(X634, "dddd"))</f>
        <v/>
      </c>
      <c r="AB634" s="23">
        <f>VLOOKUP(U634,'Currency Sheet'!A:C,3,)</f>
        <v/>
      </c>
      <c r="AC634" s="44">
        <f>VLOOKUP(P634,'Customer List'!B:D,3,)</f>
        <v/>
      </c>
    </row>
    <row r="635">
      <c r="A635" s="23">
        <f>A634+1</f>
        <v/>
      </c>
      <c r="B635" s="23" t="inlineStr">
        <is>
          <t>EED116563</t>
        </is>
      </c>
      <c r="C635" s="32" t="n">
        <v>45828</v>
      </c>
      <c r="D635" s="32" t="n">
        <v>45834</v>
      </c>
      <c r="E635" s="51" t="n">
        <v>70.2</v>
      </c>
      <c r="F635" s="51">
        <f>IF(AB635="DOLLAR",E635*88,E635)</f>
        <v/>
      </c>
      <c r="G635" s="62">
        <f>F635*J635</f>
        <v/>
      </c>
      <c r="H635" s="23" t="n">
        <v>135505</v>
      </c>
      <c r="I635" s="23" t="inlineStr">
        <is>
          <t xml:space="preserve">PE anti-mouse CD115 </t>
        </is>
      </c>
      <c r="J635" s="23" t="n">
        <v>1</v>
      </c>
      <c r="K635" s="23" t="n">
        <v>1</v>
      </c>
      <c r="L635" s="23">
        <f>J635-K635</f>
        <v/>
      </c>
      <c r="M635" s="23" t="inlineStr">
        <is>
          <t>T-549/25-26</t>
        </is>
      </c>
      <c r="N635" s="32" t="n">
        <v>45836</v>
      </c>
      <c r="O635" s="62" t="n">
        <v>10881</v>
      </c>
      <c r="P635" s="23" t="inlineStr">
        <is>
          <t>BIO SOLUTION</t>
        </is>
      </c>
      <c r="Q635" s="23" t="n">
        <v>58152577136</v>
      </c>
      <c r="R635" s="23" t="inlineStr">
        <is>
          <t>Delivered</t>
        </is>
      </c>
      <c r="S635" s="63" t="n">
        <v>4</v>
      </c>
      <c r="T635" s="39" t="n"/>
      <c r="U635" s="23" t="inlineStr">
        <is>
          <t>BioLegend</t>
        </is>
      </c>
      <c r="V635" s="23">
        <f>VLOOKUP(P635,'Customer List'!B:C,2,)</f>
        <v/>
      </c>
      <c r="W635" s="40" t="n"/>
      <c r="X635" s="32" t="n">
        <v>45838</v>
      </c>
      <c r="Y635" s="23">
        <f>IF(X635="", "", X635-N635)</f>
        <v/>
      </c>
      <c r="Z635" s="23">
        <f>IF(N635="", "", TEXT(N635, "dddd"))</f>
        <v/>
      </c>
      <c r="AA635" s="23">
        <f>IF(X635="", "", TEXT(X635, "dddd"))</f>
        <v/>
      </c>
      <c r="AB635" s="23">
        <f>VLOOKUP(U635,'Currency Sheet'!A:C,3,)</f>
        <v/>
      </c>
      <c r="AC635" s="44">
        <f>VLOOKUP(P635,'Customer List'!B:D,3,)</f>
        <v/>
      </c>
    </row>
    <row r="636">
      <c r="A636" s="23">
        <f>A635+1</f>
        <v/>
      </c>
      <c r="B636" s="23" t="inlineStr">
        <is>
          <t>EED116563</t>
        </is>
      </c>
      <c r="C636" s="32" t="n">
        <v>45828</v>
      </c>
      <c r="D636" s="32" t="n">
        <v>45834</v>
      </c>
      <c r="E636" s="51" t="n">
        <v>218.4</v>
      </c>
      <c r="F636" s="51">
        <f>IF(AB636="DOLLAR",E636*88,E636)</f>
        <v/>
      </c>
      <c r="G636" s="62">
        <f>F636*J636</f>
        <v/>
      </c>
      <c r="H636" s="23" t="n">
        <v>137618</v>
      </c>
      <c r="I636" s="23" t="inlineStr">
        <is>
          <t xml:space="preserve">PE/Cyanine7 anti-mouse CD335 </t>
        </is>
      </c>
      <c r="J636" s="23" t="n">
        <v>1</v>
      </c>
      <c r="K636" s="23" t="n">
        <v>1</v>
      </c>
      <c r="L636" s="23">
        <f>J636-K636</f>
        <v/>
      </c>
      <c r="M636" s="23" t="inlineStr">
        <is>
          <t>T-566/25-26</t>
        </is>
      </c>
      <c r="N636" s="32" t="n">
        <v>45836</v>
      </c>
      <c r="O636" s="62" t="n">
        <v>33488</v>
      </c>
      <c r="P636" s="23" t="inlineStr">
        <is>
          <t>NIRRCH</t>
        </is>
      </c>
      <c r="Q636" s="23" t="n">
        <v>58152579634</v>
      </c>
      <c r="R636" s="23" t="inlineStr">
        <is>
          <t>Delivered</t>
        </is>
      </c>
      <c r="S636" s="63" t="n">
        <v>4</v>
      </c>
      <c r="T636" s="39" t="n"/>
      <c r="U636" s="23" t="inlineStr">
        <is>
          <t>BioLegend</t>
        </is>
      </c>
      <c r="V636" s="23">
        <f>VLOOKUP(P636,'Customer List'!B:C,2,)</f>
        <v/>
      </c>
      <c r="W636" s="40" t="n"/>
      <c r="X636" s="32" t="n">
        <v>45838</v>
      </c>
      <c r="Y636" s="23">
        <f>IF(X636="", "", X636-N636)</f>
        <v/>
      </c>
      <c r="Z636" s="23">
        <f>IF(N636="", "", TEXT(N636, "dddd"))</f>
        <v/>
      </c>
      <c r="AA636" s="23">
        <f>IF(X636="", "", TEXT(X636, "dddd"))</f>
        <v/>
      </c>
      <c r="AB636" s="23">
        <f>VLOOKUP(U636,'Currency Sheet'!A:C,3,)</f>
        <v/>
      </c>
      <c r="AC636" s="44">
        <f>VLOOKUP(P636,'Customer List'!B:D,3,)</f>
        <v/>
      </c>
    </row>
    <row r="637">
      <c r="A637" s="23">
        <f>A636+1</f>
        <v/>
      </c>
      <c r="B637" s="23" t="inlineStr">
        <is>
          <t>EED116563</t>
        </is>
      </c>
      <c r="C637" s="32" t="n">
        <v>45828</v>
      </c>
      <c r="D637" s="32" t="n">
        <v>45834</v>
      </c>
      <c r="E637" s="51" t="n">
        <v>231.75</v>
      </c>
      <c r="F637" s="51">
        <f>IF(AB637="DOLLAR",E637*88,E637)</f>
        <v/>
      </c>
      <c r="G637" s="62">
        <f>F637*J637</f>
        <v/>
      </c>
      <c r="H637" s="23" t="n">
        <v>138421</v>
      </c>
      <c r="I637" s="23" t="inlineStr">
        <is>
          <t xml:space="preserve">Brilliant Violet 510™ anti-mouse/human KLRG1 </t>
        </is>
      </c>
      <c r="J637" s="23" t="n">
        <v>1</v>
      </c>
      <c r="K637" s="23" t="n">
        <v>1</v>
      </c>
      <c r="L637" s="23">
        <f>J637-K637</f>
        <v/>
      </c>
      <c r="M637" s="23" t="inlineStr">
        <is>
          <t>T-551/25-26</t>
        </is>
      </c>
      <c r="N637" s="32" t="n">
        <v>45836</v>
      </c>
      <c r="O637" s="62" t="n">
        <v>28737</v>
      </c>
      <c r="P637" s="23" t="inlineStr">
        <is>
          <t>BIO SOLUTION</t>
        </is>
      </c>
      <c r="Q637" s="23" t="n">
        <v>58152577136</v>
      </c>
      <c r="R637" s="23" t="inlineStr">
        <is>
          <t>Delivered</t>
        </is>
      </c>
      <c r="S637" s="63" t="n">
        <v>4</v>
      </c>
      <c r="T637" s="39" t="n"/>
      <c r="U637" s="23" t="inlineStr">
        <is>
          <t>BioLegend</t>
        </is>
      </c>
      <c r="V637" s="23">
        <f>VLOOKUP(P637,'Customer List'!B:C,2,)</f>
        <v/>
      </c>
      <c r="W637" s="40" t="n"/>
      <c r="X637" s="32" t="n">
        <v>45838</v>
      </c>
      <c r="Y637" s="23">
        <f>IF(X637="", "", X637-N637)</f>
        <v/>
      </c>
      <c r="Z637" s="23">
        <f>IF(N637="", "", TEXT(N637, "dddd"))</f>
        <v/>
      </c>
      <c r="AA637" s="23">
        <f>IF(X637="", "", TEXT(X637, "dddd"))</f>
        <v/>
      </c>
      <c r="AB637" s="23">
        <f>VLOOKUP(U637,'Currency Sheet'!A:C,3,)</f>
        <v/>
      </c>
      <c r="AC637" s="44">
        <f>VLOOKUP(P637,'Customer List'!B:D,3,)</f>
        <v/>
      </c>
    </row>
    <row r="638">
      <c r="A638" s="23">
        <f>A637+1</f>
        <v/>
      </c>
      <c r="B638" s="23" t="inlineStr">
        <is>
          <t>EED116563</t>
        </is>
      </c>
      <c r="C638" s="32" t="n">
        <v>45828</v>
      </c>
      <c r="D638" s="32" t="n">
        <v>45834</v>
      </c>
      <c r="E638" s="51" t="n">
        <v>77.40000000000001</v>
      </c>
      <c r="F638" s="51">
        <f>IF(AB638="DOLLAR",E638*88,E638)</f>
        <v/>
      </c>
      <c r="G638" s="62">
        <f>F638*J638</f>
        <v/>
      </c>
      <c r="H638" s="23" t="n">
        <v>141611</v>
      </c>
      <c r="I638" s="23" t="inlineStr">
        <is>
          <t>PE/Dazzle™ 594 anti-mouse H-2Kb bound to SIINFEKL Antibody</t>
        </is>
      </c>
      <c r="J638" s="23" t="n">
        <v>1</v>
      </c>
      <c r="K638" s="23" t="n">
        <v>1</v>
      </c>
      <c r="L638" s="23">
        <f>J638-K638</f>
        <v/>
      </c>
      <c r="M638" s="23" t="inlineStr">
        <is>
          <t>DC-74/25-26</t>
        </is>
      </c>
      <c r="N638" s="32" t="n">
        <v>45838</v>
      </c>
      <c r="O638" s="62" t="n">
        <v>0</v>
      </c>
      <c r="P638" s="23" t="inlineStr">
        <is>
          <t>RCB</t>
        </is>
      </c>
      <c r="Q638" s="23" t="inlineStr">
        <is>
          <t>BY HAND</t>
        </is>
      </c>
      <c r="R638" s="23" t="inlineStr">
        <is>
          <t>PRIYANKA MADAM</t>
        </is>
      </c>
      <c r="S638" s="63" t="n">
        <v>4</v>
      </c>
      <c r="T638" s="39" t="inlineStr">
        <is>
          <t>Already Invoiced, Invoice T-461/25-26</t>
        </is>
      </c>
      <c r="U638" s="23" t="inlineStr">
        <is>
          <t>BioLegend</t>
        </is>
      </c>
      <c r="V638" s="23">
        <f>VLOOKUP(P638,'Customer List'!B:C,2,)</f>
        <v/>
      </c>
      <c r="W638" s="40" t="n"/>
      <c r="X638" s="32" t="n">
        <v>45838</v>
      </c>
      <c r="Y638" s="23">
        <f>IF(X638="", "", X638-N638)</f>
        <v/>
      </c>
      <c r="Z638" s="23">
        <f>IF(N638="", "", TEXT(N638, "dddd"))</f>
        <v/>
      </c>
      <c r="AA638" s="23">
        <f>IF(X638="", "", TEXT(X638, "dddd"))</f>
        <v/>
      </c>
      <c r="AB638" s="23">
        <f>VLOOKUP(U638,'Currency Sheet'!A:C,3,)</f>
        <v/>
      </c>
      <c r="AC638" s="44">
        <f>VLOOKUP(P638,'Customer List'!B:D,3,)</f>
        <v/>
      </c>
    </row>
    <row r="639">
      <c r="A639" s="23">
        <f>A638+1</f>
        <v/>
      </c>
      <c r="B639" s="23" t="inlineStr">
        <is>
          <t>EED116563</t>
        </is>
      </c>
      <c r="C639" s="32" t="n">
        <v>45828</v>
      </c>
      <c r="D639" s="32" t="n">
        <v>45834</v>
      </c>
      <c r="E639" s="51" t="n">
        <v>153</v>
      </c>
      <c r="F639" s="51">
        <f>IF(AB639="DOLLAR",E639*88,E639)</f>
        <v/>
      </c>
      <c r="G639" s="62">
        <f>F639*J639</f>
        <v/>
      </c>
      <c r="H639" s="23" t="n">
        <v>141717</v>
      </c>
      <c r="I639" s="23" t="inlineStr">
        <is>
          <t xml:space="preserve">Brilliant Violet 421™ anti-mouse CD206 </t>
        </is>
      </c>
      <c r="J639" s="23" t="n">
        <v>1</v>
      </c>
      <c r="K639" s="23" t="n">
        <v>1</v>
      </c>
      <c r="L639" s="23">
        <f>J639-K639</f>
        <v/>
      </c>
      <c r="M639" s="23" t="inlineStr">
        <is>
          <t>T-561/25-26</t>
        </is>
      </c>
      <c r="N639" s="32" t="n">
        <v>45836</v>
      </c>
      <c r="O639" s="62" t="n">
        <v>17442</v>
      </c>
      <c r="P639" s="23" t="inlineStr">
        <is>
          <t>ILS</t>
        </is>
      </c>
      <c r="Q639" s="23" t="n">
        <v>58152577475</v>
      </c>
      <c r="R639" s="23" t="inlineStr">
        <is>
          <t>Delivered</t>
        </is>
      </c>
      <c r="S639" s="63" t="n">
        <v>4</v>
      </c>
      <c r="T639" s="39" t="n"/>
      <c r="U639" s="23" t="inlineStr">
        <is>
          <t>BioLegend</t>
        </is>
      </c>
      <c r="V639" s="23">
        <f>VLOOKUP(P639,'Customer List'!B:C,2,)</f>
        <v/>
      </c>
      <c r="W639" s="40" t="n"/>
      <c r="X639" s="32" t="n">
        <v>45839</v>
      </c>
      <c r="Y639" s="23">
        <f>IF(X639="", "", X639-N639)</f>
        <v/>
      </c>
      <c r="Z639" s="23">
        <f>IF(N639="", "", TEXT(N639, "dddd"))</f>
        <v/>
      </c>
      <c r="AA639" s="23">
        <f>IF(X639="", "", TEXT(X639, "dddd"))</f>
        <v/>
      </c>
      <c r="AB639" s="23">
        <f>VLOOKUP(U639,'Currency Sheet'!A:C,3,)</f>
        <v/>
      </c>
      <c r="AC639" s="44">
        <f>VLOOKUP(P639,'Customer List'!B:D,3,)</f>
        <v/>
      </c>
    </row>
    <row r="640">
      <c r="A640" s="23">
        <f>A639+1</f>
        <v/>
      </c>
      <c r="B640" s="23" t="inlineStr">
        <is>
          <t>EED116563</t>
        </is>
      </c>
      <c r="C640" s="32" t="n">
        <v>45828</v>
      </c>
      <c r="D640" s="32" t="n">
        <v>45834</v>
      </c>
      <c r="E640" s="51" t="n">
        <v>214.8</v>
      </c>
      <c r="F640" s="51">
        <f>IF(AB640="DOLLAR",E640*88,E640)</f>
        <v/>
      </c>
      <c r="G640" s="62">
        <f>F640*J640</f>
        <v/>
      </c>
      <c r="H640" s="23" t="n">
        <v>141720</v>
      </c>
      <c r="I640" s="23" t="inlineStr">
        <is>
          <t xml:space="preserve">PE/Cyanine7 anti-mouse CD206 </t>
        </is>
      </c>
      <c r="J640" s="23" t="n">
        <v>1</v>
      </c>
      <c r="K640" s="23" t="n">
        <v>1</v>
      </c>
      <c r="L640" s="23">
        <f>J640-K640</f>
        <v/>
      </c>
      <c r="M640" s="23" t="inlineStr">
        <is>
          <t>T-566/25-26</t>
        </is>
      </c>
      <c r="N640" s="32" t="n">
        <v>45836</v>
      </c>
      <c r="O640" s="62" t="n">
        <v>32936</v>
      </c>
      <c r="P640" s="23" t="inlineStr">
        <is>
          <t>NIRRCH</t>
        </is>
      </c>
      <c r="Q640" s="23" t="n">
        <v>58152579634</v>
      </c>
      <c r="R640" s="23" t="inlineStr">
        <is>
          <t>Delivered</t>
        </is>
      </c>
      <c r="S640" s="63" t="n">
        <v>4</v>
      </c>
      <c r="T640" s="39" t="n"/>
      <c r="U640" s="23" t="inlineStr">
        <is>
          <t>BioLegend</t>
        </is>
      </c>
      <c r="V640" s="23">
        <f>VLOOKUP(P640,'Customer List'!B:C,2,)</f>
        <v/>
      </c>
      <c r="W640" s="40" t="n"/>
      <c r="X640" s="32" t="n">
        <v>45838</v>
      </c>
      <c r="Y640" s="23">
        <f>IF(X640="", "", X640-N640)</f>
        <v/>
      </c>
      <c r="Z640" s="23">
        <f>IF(N640="", "", TEXT(N640, "dddd"))</f>
        <v/>
      </c>
      <c r="AA640" s="23">
        <f>IF(X640="", "", TEXT(X640, "dddd"))</f>
        <v/>
      </c>
      <c r="AB640" s="23">
        <f>VLOOKUP(U640,'Currency Sheet'!A:C,3,)</f>
        <v/>
      </c>
      <c r="AC640" s="44">
        <f>VLOOKUP(P640,'Customer List'!B:D,3,)</f>
        <v/>
      </c>
    </row>
    <row r="641">
      <c r="A641" s="23">
        <f>A640+1</f>
        <v/>
      </c>
      <c r="B641" s="23" t="inlineStr">
        <is>
          <t>EED116563</t>
        </is>
      </c>
      <c r="C641" s="32" t="n">
        <v>45828</v>
      </c>
      <c r="D641" s="32" t="n">
        <v>45834</v>
      </c>
      <c r="E641" s="51" t="n">
        <v>81</v>
      </c>
      <c r="F641" s="51">
        <f>IF(AB641="DOLLAR",E641*88,E641)</f>
        <v/>
      </c>
      <c r="G641" s="62">
        <f>F641*J641</f>
        <v/>
      </c>
      <c r="H641" s="23" t="n">
        <v>142503</v>
      </c>
      <c r="I641" s="23" t="inlineStr">
        <is>
          <t xml:space="preserve">PE anti-mouse CD138 </t>
        </is>
      </c>
      <c r="J641" s="23" t="n">
        <v>1</v>
      </c>
      <c r="K641" s="23" t="n">
        <v>1</v>
      </c>
      <c r="L641" s="23">
        <f>J641-K641</f>
        <v/>
      </c>
      <c r="M641" s="23" t="inlineStr">
        <is>
          <t>T-561/25-26</t>
        </is>
      </c>
      <c r="N641" s="32" t="n">
        <v>45836</v>
      </c>
      <c r="O641" s="62" t="n">
        <v>11542.5</v>
      </c>
      <c r="P641" s="23" t="inlineStr">
        <is>
          <t>ILS</t>
        </is>
      </c>
      <c r="Q641" s="23" t="n">
        <v>58152577475</v>
      </c>
      <c r="R641" s="23" t="inlineStr">
        <is>
          <t>Delivered</t>
        </is>
      </c>
      <c r="S641" s="63" t="n">
        <v>4</v>
      </c>
      <c r="T641" s="39" t="n"/>
      <c r="U641" s="23" t="inlineStr">
        <is>
          <t>BioLegend</t>
        </is>
      </c>
      <c r="V641" s="23">
        <f>VLOOKUP(P641,'Customer List'!B:C,2,)</f>
        <v/>
      </c>
      <c r="W641" s="40" t="n"/>
      <c r="X641" s="32" t="n">
        <v>45839</v>
      </c>
      <c r="Y641" s="23">
        <f>IF(X641="", "", X641-N641)</f>
        <v/>
      </c>
      <c r="Z641" s="23">
        <f>IF(N641="", "", TEXT(N641, "dddd"))</f>
        <v/>
      </c>
      <c r="AA641" s="23">
        <f>IF(X641="", "", TEXT(X641, "dddd"))</f>
        <v/>
      </c>
      <c r="AB641" s="23">
        <f>VLOOKUP(U641,'Currency Sheet'!A:C,3,)</f>
        <v/>
      </c>
      <c r="AC641" s="44">
        <f>VLOOKUP(P641,'Customer List'!B:D,3,)</f>
        <v/>
      </c>
    </row>
    <row r="642">
      <c r="A642" s="23">
        <f>A641+1</f>
        <v/>
      </c>
      <c r="B642" s="23" t="inlineStr">
        <is>
          <t>EED116563</t>
        </is>
      </c>
      <c r="C642" s="32" t="n">
        <v>45828</v>
      </c>
      <c r="D642" s="32" t="n">
        <v>45834</v>
      </c>
      <c r="E642" s="51" t="n">
        <v>95.40000000000001</v>
      </c>
      <c r="F642" s="51">
        <f>IF(AB642="DOLLAR",E642*88,E642)</f>
        <v/>
      </c>
      <c r="G642" s="62">
        <f>F642*J642</f>
        <v/>
      </c>
      <c r="H642" s="23" t="n">
        <v>143215</v>
      </c>
      <c r="I642" s="23" t="inlineStr">
        <is>
          <t>APC/Fire™ 750 anti-mouse CD43 Antibody</t>
        </is>
      </c>
      <c r="J642" s="23" t="n">
        <v>1</v>
      </c>
      <c r="K642" s="23" t="n">
        <v>1</v>
      </c>
      <c r="L642" s="23">
        <f>J642-K642</f>
        <v/>
      </c>
      <c r="M642" s="23" t="inlineStr">
        <is>
          <t>T-674/25-26</t>
        </is>
      </c>
      <c r="N642" s="32" t="n">
        <v>45849</v>
      </c>
      <c r="O642" s="62" t="n">
        <v>14787</v>
      </c>
      <c r="P642" s="23" t="inlineStr">
        <is>
          <t>AAIKA</t>
        </is>
      </c>
      <c r="Q642" s="23" t="inlineStr">
        <is>
          <t>BY HAND</t>
        </is>
      </c>
      <c r="R642" s="23" t="inlineStr">
        <is>
          <t>Deepak</t>
        </is>
      </c>
      <c r="S642" s="63" t="n">
        <v>4</v>
      </c>
      <c r="T642" s="39" t="n"/>
      <c r="U642" s="23" t="inlineStr">
        <is>
          <t>BioLegend</t>
        </is>
      </c>
      <c r="V642" s="23">
        <f>VLOOKUP(P642,'Customer List'!B:C,2,)</f>
        <v/>
      </c>
      <c r="W642" s="40" t="n"/>
      <c r="X642" s="32" t="n">
        <v>45849</v>
      </c>
      <c r="Y642" s="23">
        <f>IF(X642="", "", X642-N642)</f>
        <v/>
      </c>
      <c r="Z642" s="23">
        <f>IF(N642="", "", TEXT(N642, "dddd"))</f>
        <v/>
      </c>
      <c r="AA642" s="23">
        <f>IF(X642="", "", TEXT(X642, "dddd"))</f>
        <v/>
      </c>
      <c r="AB642" s="23">
        <f>VLOOKUP(U642,'Currency Sheet'!A:C,3,)</f>
        <v/>
      </c>
      <c r="AC642" s="44">
        <f>VLOOKUP(P642,'Customer List'!B:D,3,)</f>
        <v/>
      </c>
    </row>
    <row r="643">
      <c r="A643" s="23">
        <f>A642+1</f>
        <v/>
      </c>
      <c r="B643" s="23" t="inlineStr">
        <is>
          <t>EED116563</t>
        </is>
      </c>
      <c r="C643" s="32" t="n">
        <v>45828</v>
      </c>
      <c r="D643" s="32" t="n">
        <v>45834</v>
      </c>
      <c r="E643" s="51" t="n">
        <v>95.40000000000001</v>
      </c>
      <c r="F643" s="51">
        <f>IF(AB643="DOLLAR",E643*88,E643)</f>
        <v/>
      </c>
      <c r="G643" s="62">
        <f>F643*J643</f>
        <v/>
      </c>
      <c r="H643" s="23" t="n">
        <v>151003</v>
      </c>
      <c r="I643" s="23" t="inlineStr">
        <is>
          <t xml:space="preserve">Alexa Fluor® 647 anti-mouse CD74 </t>
        </is>
      </c>
      <c r="J643" s="23" t="n">
        <v>1</v>
      </c>
      <c r="K643" s="23" t="n">
        <v>1</v>
      </c>
      <c r="L643" s="23">
        <f>J643-K643</f>
        <v/>
      </c>
      <c r="M643" s="23" t="inlineStr">
        <is>
          <t>T-549/25-26</t>
        </is>
      </c>
      <c r="N643" s="32" t="n">
        <v>45836</v>
      </c>
      <c r="O643" s="62" t="n">
        <v>14787</v>
      </c>
      <c r="P643" s="23" t="inlineStr">
        <is>
          <t>BIO SOLUTION</t>
        </is>
      </c>
      <c r="Q643" s="23" t="n">
        <v>58152577136</v>
      </c>
      <c r="R643" s="23" t="inlineStr">
        <is>
          <t>Delivered</t>
        </is>
      </c>
      <c r="S643" s="63" t="n">
        <v>4</v>
      </c>
      <c r="T643" s="39" t="n"/>
      <c r="U643" s="23" t="inlineStr">
        <is>
          <t>BioLegend</t>
        </is>
      </c>
      <c r="V643" s="23">
        <f>VLOOKUP(P643,'Customer List'!B:C,2,)</f>
        <v/>
      </c>
      <c r="W643" s="40" t="n"/>
      <c r="X643" s="32" t="n">
        <v>45838</v>
      </c>
      <c r="Y643" s="23">
        <f>IF(X643="", "", X643-N643)</f>
        <v/>
      </c>
      <c r="Z643" s="23">
        <f>IF(N643="", "", TEXT(N643, "dddd"))</f>
        <v/>
      </c>
      <c r="AA643" s="23">
        <f>IF(X643="", "", TEXT(X643, "dddd"))</f>
        <v/>
      </c>
      <c r="AB643" s="23">
        <f>VLOOKUP(U643,'Currency Sheet'!A:C,3,)</f>
        <v/>
      </c>
      <c r="AC643" s="44">
        <f>VLOOKUP(P643,'Customer List'!B:D,3,)</f>
        <v/>
      </c>
    </row>
    <row r="644">
      <c r="A644" s="23">
        <f>A643+1</f>
        <v/>
      </c>
      <c r="B644" s="23" t="inlineStr">
        <is>
          <t>EED116563</t>
        </is>
      </c>
      <c r="C644" s="32" t="n">
        <v>45828</v>
      </c>
      <c r="D644" s="32" t="n">
        <v>45834</v>
      </c>
      <c r="E644" s="51" t="n">
        <v>109.8</v>
      </c>
      <c r="F644" s="51">
        <f>IF(AB644="DOLLAR",E644*88,E644)</f>
        <v/>
      </c>
      <c r="G644" s="62">
        <f>F644*J644</f>
        <v/>
      </c>
      <c r="H644" s="23" t="n">
        <v>152404</v>
      </c>
      <c r="I644" s="23" t="inlineStr">
        <is>
          <t>FITC anti-mouse CD19 Antibody</t>
        </is>
      </c>
      <c r="J644" s="23" t="n">
        <v>1</v>
      </c>
      <c r="K644" s="23" t="n">
        <v>1</v>
      </c>
      <c r="L644" s="23">
        <f>J644-K644</f>
        <v/>
      </c>
      <c r="M644" s="23" t="inlineStr">
        <is>
          <t>T-578/25-26</t>
        </is>
      </c>
      <c r="N644" s="32" t="n">
        <v>45838</v>
      </c>
      <c r="O644" s="62" t="n">
        <v>17019</v>
      </c>
      <c r="P644" s="23" t="inlineStr">
        <is>
          <t>M BIOTECH</t>
        </is>
      </c>
      <c r="Q644" s="23" t="n">
        <v>58152616292</v>
      </c>
      <c r="R644" s="23" t="inlineStr">
        <is>
          <t>Delivered</t>
        </is>
      </c>
      <c r="S644" s="63" t="n">
        <v>4</v>
      </c>
      <c r="T644" s="39" t="n"/>
      <c r="U644" s="23" t="inlineStr">
        <is>
          <t>BioLegend</t>
        </is>
      </c>
      <c r="V644" s="23">
        <f>VLOOKUP(P644,'Customer List'!B:C,2,)</f>
        <v/>
      </c>
      <c r="W644" s="40" t="n"/>
      <c r="X644" s="32" t="n">
        <v>45839</v>
      </c>
      <c r="Y644" s="23">
        <f>IF(X644="", "", X644-N644)</f>
        <v/>
      </c>
      <c r="Z644" s="23">
        <f>IF(N644="", "", TEXT(N644, "dddd"))</f>
        <v/>
      </c>
      <c r="AA644" s="23">
        <f>IF(X644="", "", TEXT(X644, "dddd"))</f>
        <v/>
      </c>
      <c r="AB644" s="23">
        <f>VLOOKUP(U644,'Currency Sheet'!A:C,3,)</f>
        <v/>
      </c>
      <c r="AC644" s="44">
        <f>VLOOKUP(P644,'Customer List'!B:D,3,)</f>
        <v/>
      </c>
    </row>
    <row r="645">
      <c r="A645" s="23">
        <f>A644+1</f>
        <v/>
      </c>
      <c r="B645" s="23" t="inlineStr">
        <is>
          <t>EED116563</t>
        </is>
      </c>
      <c r="C645" s="32" t="n">
        <v>45828</v>
      </c>
      <c r="D645" s="32" t="n">
        <v>45834</v>
      </c>
      <c r="E645" s="51" t="n">
        <v>191.25</v>
      </c>
      <c r="F645" s="51">
        <f>IF(AB645="DOLLAR",E645*88,E645)</f>
        <v/>
      </c>
      <c r="G645" s="62">
        <f>F645*J645</f>
        <v/>
      </c>
      <c r="H645" s="23" t="n">
        <v>152421</v>
      </c>
      <c r="I645" s="23" t="inlineStr">
        <is>
          <t>Brilliant Violet 421™ anti-mouse CD19 Antibody</t>
        </is>
      </c>
      <c r="J645" s="23" t="n">
        <v>1</v>
      </c>
      <c r="K645" s="23" t="n">
        <v>1</v>
      </c>
      <c r="L645" s="23">
        <f>J645-K645</f>
        <v/>
      </c>
      <c r="M645" s="23" t="inlineStr">
        <is>
          <t>T-590/25-26</t>
        </is>
      </c>
      <c r="N645" s="32" t="n">
        <v>45839</v>
      </c>
      <c r="O645" s="62" t="n">
        <v>30829.5</v>
      </c>
      <c r="P645" s="23" t="inlineStr">
        <is>
          <t>NIMR</t>
        </is>
      </c>
      <c r="Q645" s="23" t="inlineStr">
        <is>
          <t>BY HAND</t>
        </is>
      </c>
      <c r="R645" s="23" t="inlineStr">
        <is>
          <t>PRIYANKA MADAM</t>
        </is>
      </c>
      <c r="S645" s="63" t="n">
        <v>4</v>
      </c>
      <c r="T645" s="39" t="n"/>
      <c r="U645" s="23" t="inlineStr">
        <is>
          <t>BioLegend</t>
        </is>
      </c>
      <c r="V645" s="23">
        <f>VLOOKUP(P645,'Customer List'!B:C,2,)</f>
        <v/>
      </c>
      <c r="W645" s="40" t="n"/>
      <c r="X645" s="32" t="n">
        <v>45839</v>
      </c>
      <c r="Y645" s="23">
        <f>IF(X645="", "", X645-N645)</f>
        <v/>
      </c>
      <c r="Z645" s="23">
        <f>IF(N645="", "", TEXT(N645, "dddd"))</f>
        <v/>
      </c>
      <c r="AA645" s="23">
        <f>IF(X645="", "", TEXT(X645, "dddd"))</f>
        <v/>
      </c>
      <c r="AB645" s="23">
        <f>VLOOKUP(U645,'Currency Sheet'!A:C,3,)</f>
        <v/>
      </c>
      <c r="AC645" s="44">
        <f>VLOOKUP(P645,'Customer List'!B:D,3,)</f>
        <v/>
      </c>
    </row>
    <row r="646">
      <c r="A646" s="23">
        <f>A645+1</f>
        <v/>
      </c>
      <c r="B646" s="23" t="inlineStr">
        <is>
          <t>EED116563</t>
        </is>
      </c>
      <c r="C646" s="32" t="n">
        <v>45828</v>
      </c>
      <c r="D646" s="32" t="n">
        <v>45834</v>
      </c>
      <c r="E646" s="51" t="n">
        <v>402</v>
      </c>
      <c r="F646" s="51">
        <f>IF(AB646="DOLLAR",E646*88,E646)</f>
        <v/>
      </c>
      <c r="G646" s="62">
        <f>F646*J646</f>
        <v/>
      </c>
      <c r="H646" s="23" t="n">
        <v>153404</v>
      </c>
      <c r="I646" s="23" t="inlineStr">
        <is>
          <t xml:space="preserve">PE anti-mouse CD125 </t>
        </is>
      </c>
      <c r="J646" s="23" t="n">
        <v>2</v>
      </c>
      <c r="K646" s="23" t="n">
        <v>2</v>
      </c>
      <c r="L646" s="23">
        <f>J646-K646</f>
        <v/>
      </c>
      <c r="M646" s="23" t="inlineStr">
        <is>
          <t>T-546/25-26</t>
        </is>
      </c>
      <c r="N646" s="32" t="n">
        <v>45836</v>
      </c>
      <c r="O646" s="62" t="n">
        <v>62310</v>
      </c>
      <c r="P646" s="23" t="inlineStr">
        <is>
          <t>Aurigine Service</t>
        </is>
      </c>
      <c r="Q646" s="23" t="n">
        <v>58152574561</v>
      </c>
      <c r="R646" s="23" t="inlineStr">
        <is>
          <t>Delivered</t>
        </is>
      </c>
      <c r="S646" s="63" t="n">
        <v>4</v>
      </c>
      <c r="T646" s="39" t="n"/>
      <c r="U646" s="23" t="inlineStr">
        <is>
          <t>BioLegend</t>
        </is>
      </c>
      <c r="V646" s="23">
        <f>VLOOKUP(P646,'Customer List'!B:C,2,)</f>
        <v/>
      </c>
      <c r="W646" s="40" t="n"/>
      <c r="X646" s="32" t="n">
        <v>45838</v>
      </c>
      <c r="Y646" s="23">
        <f>IF(X646="", "", X646-N646)</f>
        <v/>
      </c>
      <c r="Z646" s="23">
        <f>IF(N646="", "", TEXT(N646, "dddd"))</f>
        <v/>
      </c>
      <c r="AA646" s="23">
        <f>IF(X646="", "", TEXT(X646, "dddd"))</f>
        <v/>
      </c>
      <c r="AB646" s="23">
        <f>VLOOKUP(U646,'Currency Sheet'!A:C,3,)</f>
        <v/>
      </c>
      <c r="AC646" s="44">
        <f>VLOOKUP(P646,'Customer List'!B:D,3,)</f>
        <v/>
      </c>
    </row>
    <row r="647">
      <c r="A647" s="23">
        <f>A646+1</f>
        <v/>
      </c>
      <c r="B647" s="23" t="inlineStr">
        <is>
          <t>EED116563</t>
        </is>
      </c>
      <c r="C647" s="32" t="n">
        <v>45828</v>
      </c>
      <c r="D647" s="32" t="n">
        <v>45834</v>
      </c>
      <c r="E647" s="51" t="n">
        <v>121.2</v>
      </c>
      <c r="F647" s="51">
        <f>IF(AB647="DOLLAR",E647*88,E647)</f>
        <v/>
      </c>
      <c r="G647" s="62">
        <f>F647*J647</f>
        <v/>
      </c>
      <c r="H647" s="23" t="n">
        <v>156511</v>
      </c>
      <c r="I647" s="23" t="inlineStr">
        <is>
          <t>Alexa Fluor® 700 anti-mouse NK-1.1 Antibody</t>
        </is>
      </c>
      <c r="J647" s="23" t="n">
        <v>2</v>
      </c>
      <c r="K647" s="23" t="n">
        <v>2</v>
      </c>
      <c r="L647" s="23">
        <f>J647-K647</f>
        <v/>
      </c>
      <c r="M647" s="23" t="inlineStr">
        <is>
          <t>T-590/25-26</t>
        </is>
      </c>
      <c r="N647" s="32" t="n">
        <v>45839</v>
      </c>
      <c r="O647" s="62" t="n">
        <v>21917</v>
      </c>
      <c r="P647" s="23" t="inlineStr">
        <is>
          <t>NIMR</t>
        </is>
      </c>
      <c r="Q647" s="23" t="inlineStr">
        <is>
          <t>BY HAND</t>
        </is>
      </c>
      <c r="R647" s="23" t="inlineStr">
        <is>
          <t>PRIYANKA MADAM</t>
        </is>
      </c>
      <c r="S647" s="63" t="n">
        <v>4</v>
      </c>
      <c r="T647" s="39" t="n"/>
      <c r="U647" s="23" t="inlineStr">
        <is>
          <t>BioLegend</t>
        </is>
      </c>
      <c r="V647" s="23">
        <f>VLOOKUP(P647,'Customer List'!B:C,2,)</f>
        <v/>
      </c>
      <c r="W647" s="40" t="n"/>
      <c r="X647" s="32" t="n">
        <v>45839</v>
      </c>
      <c r="Y647" s="23">
        <f>IF(X647="", "", X647-N647)</f>
        <v/>
      </c>
      <c r="Z647" s="23">
        <f>IF(N647="", "", TEXT(N647, "dddd"))</f>
        <v/>
      </c>
      <c r="AA647" s="23">
        <f>IF(X647="", "", TEXT(X647, "dddd"))</f>
        <v/>
      </c>
      <c r="AB647" s="23">
        <f>VLOOKUP(U647,'Currency Sheet'!A:C,3,)</f>
        <v/>
      </c>
      <c r="AC647" s="44">
        <f>VLOOKUP(P647,'Customer List'!B:D,3,)</f>
        <v/>
      </c>
    </row>
    <row r="648">
      <c r="A648" s="23">
        <f>A647+1</f>
        <v/>
      </c>
      <c r="B648" s="23" t="inlineStr">
        <is>
          <t>EED116563</t>
        </is>
      </c>
      <c r="C648" s="32" t="n">
        <v>45828</v>
      </c>
      <c r="D648" s="32" t="n">
        <v>45834</v>
      </c>
      <c r="E648" s="51" t="n">
        <v>49.8</v>
      </c>
      <c r="F648" s="51">
        <f>IF(AB648="DOLLAR",E648*88,E648)</f>
        <v/>
      </c>
      <c r="G648" s="62">
        <f>F648*J648</f>
        <v/>
      </c>
      <c r="H648" s="23" t="n">
        <v>158007</v>
      </c>
      <c r="I648" s="23" t="inlineStr">
        <is>
          <t>FITC anti-mouse CD16 Antibody</t>
        </is>
      </c>
      <c r="J648" s="23" t="n">
        <v>1</v>
      </c>
      <c r="K648" s="23" t="n">
        <v>1</v>
      </c>
      <c r="L648" s="23">
        <f>J648-K648</f>
        <v/>
      </c>
      <c r="M648" s="23" t="inlineStr">
        <is>
          <t>T-561/25-26</t>
        </is>
      </c>
      <c r="N648" s="32" t="n">
        <v>45836</v>
      </c>
      <c r="O648" s="62" t="n">
        <v>7096.5</v>
      </c>
      <c r="P648" s="23" t="inlineStr">
        <is>
          <t>ILS</t>
        </is>
      </c>
      <c r="Q648" s="23" t="n">
        <v>58152577475</v>
      </c>
      <c r="R648" s="23" t="inlineStr">
        <is>
          <t>Delivered</t>
        </is>
      </c>
      <c r="S648" s="63" t="n">
        <v>4</v>
      </c>
      <c r="T648" s="39" t="n"/>
      <c r="U648" s="23" t="inlineStr">
        <is>
          <t>BioLegend</t>
        </is>
      </c>
      <c r="V648" s="23">
        <f>VLOOKUP(P648,'Customer List'!B:C,2,)</f>
        <v/>
      </c>
      <c r="W648" s="40" t="n"/>
      <c r="X648" s="32" t="n">
        <v>45839</v>
      </c>
      <c r="Y648" s="23">
        <f>IF(X648="", "", X648-N648)</f>
        <v/>
      </c>
      <c r="Z648" s="23">
        <f>IF(N648="", "", TEXT(N648, "dddd"))</f>
        <v/>
      </c>
      <c r="AA648" s="23">
        <f>IF(X648="", "", TEXT(X648, "dddd"))</f>
        <v/>
      </c>
      <c r="AB648" s="23">
        <f>VLOOKUP(U648,'Currency Sheet'!A:C,3,)</f>
        <v/>
      </c>
      <c r="AC648" s="44">
        <f>VLOOKUP(P648,'Customer List'!B:D,3,)</f>
        <v/>
      </c>
    </row>
    <row r="649">
      <c r="A649" s="23">
        <f>A648+1</f>
        <v/>
      </c>
      <c r="B649" s="23" t="inlineStr">
        <is>
          <t>EED116563</t>
        </is>
      </c>
      <c r="C649" s="32" t="n">
        <v>45828</v>
      </c>
      <c r="D649" s="32" t="n">
        <v>45834</v>
      </c>
      <c r="E649" s="51" t="n">
        <v>95.40000000000001</v>
      </c>
      <c r="F649" s="51">
        <f>IF(AB649="DOLLAR",E649*88,E649)</f>
        <v/>
      </c>
      <c r="G649" s="62">
        <f>F649*J649</f>
        <v/>
      </c>
      <c r="H649" s="23" t="n">
        <v>162905</v>
      </c>
      <c r="I649" s="23" t="inlineStr">
        <is>
          <t>APC/Fire™ 750 anti-mouse CD11a Antibody</t>
        </is>
      </c>
      <c r="J649" s="23" t="n">
        <v>1</v>
      </c>
      <c r="K649" s="23" t="n">
        <v>1</v>
      </c>
      <c r="L649" s="23">
        <f>J649-K649</f>
        <v/>
      </c>
      <c r="M649" s="23" t="inlineStr">
        <is>
          <t>T-549/25-26</t>
        </is>
      </c>
      <c r="N649" s="32" t="n">
        <v>45836</v>
      </c>
      <c r="O649" s="62" t="n">
        <v>14787</v>
      </c>
      <c r="P649" s="23" t="inlineStr">
        <is>
          <t>BIO SOLUTION</t>
        </is>
      </c>
      <c r="Q649" s="23" t="n">
        <v>58152577136</v>
      </c>
      <c r="R649" s="23" t="inlineStr">
        <is>
          <t>Delivered</t>
        </is>
      </c>
      <c r="S649" s="63" t="n">
        <v>4</v>
      </c>
      <c r="T649" s="39" t="n"/>
      <c r="U649" s="23" t="inlineStr">
        <is>
          <t>BioLegend</t>
        </is>
      </c>
      <c r="V649" s="23">
        <f>VLOOKUP(P649,'Customer List'!B:C,2,)</f>
        <v/>
      </c>
      <c r="W649" s="40" t="n"/>
      <c r="X649" s="32" t="n">
        <v>45838</v>
      </c>
      <c r="Y649" s="23">
        <f>IF(X649="", "", X649-N649)</f>
        <v/>
      </c>
      <c r="Z649" s="23">
        <f>IF(N649="", "", TEXT(N649, "dddd"))</f>
        <v/>
      </c>
      <c r="AA649" s="23">
        <f>IF(X649="", "", TEXT(X649, "dddd"))</f>
        <v/>
      </c>
      <c r="AB649" s="23">
        <f>VLOOKUP(U649,'Currency Sheet'!A:C,3,)</f>
        <v/>
      </c>
      <c r="AC649" s="44">
        <f>VLOOKUP(P649,'Customer List'!B:D,3,)</f>
        <v/>
      </c>
    </row>
    <row r="650">
      <c r="A650" s="23">
        <f>A649+1</f>
        <v/>
      </c>
      <c r="B650" s="23" t="inlineStr">
        <is>
          <t>EED116563</t>
        </is>
      </c>
      <c r="C650" s="32" t="n">
        <v>45828</v>
      </c>
      <c r="D650" s="32" t="n">
        <v>45834</v>
      </c>
      <c r="E650" s="51" t="n">
        <v>75</v>
      </c>
      <c r="F650" s="51">
        <f>IF(AB650="DOLLAR",E650*88,E650)</f>
        <v/>
      </c>
      <c r="G650" s="62">
        <f>F650*J650</f>
        <v/>
      </c>
      <c r="H650" s="23" t="n">
        <v>165803</v>
      </c>
      <c r="I650" s="23" t="inlineStr">
        <is>
          <t>PE anti-mouse Arginase 1 Antibody</t>
        </is>
      </c>
      <c r="J650" s="23" t="n">
        <v>1</v>
      </c>
      <c r="K650" s="23" t="n">
        <v>1</v>
      </c>
      <c r="L650" s="23">
        <f>J650-K650</f>
        <v/>
      </c>
      <c r="M650" s="23" t="inlineStr">
        <is>
          <t>T-561/25-26</t>
        </is>
      </c>
      <c r="N650" s="32" t="n">
        <v>45836</v>
      </c>
      <c r="O650" s="62" t="n">
        <v>10687.5</v>
      </c>
      <c r="P650" s="23" t="inlineStr">
        <is>
          <t>ILS</t>
        </is>
      </c>
      <c r="Q650" s="23" t="n">
        <v>58152577475</v>
      </c>
      <c r="R650" s="23" t="inlineStr">
        <is>
          <t>Delivered</t>
        </is>
      </c>
      <c r="S650" s="63" t="n">
        <v>4</v>
      </c>
      <c r="T650" s="39" t="n"/>
      <c r="U650" s="23" t="inlineStr">
        <is>
          <t>BioLegend</t>
        </is>
      </c>
      <c r="V650" s="23">
        <f>VLOOKUP(P650,'Customer List'!B:C,2,)</f>
        <v/>
      </c>
      <c r="W650" s="40" t="n"/>
      <c r="X650" s="32" t="n">
        <v>45839</v>
      </c>
      <c r="Y650" s="23">
        <f>IF(X650="", "", X650-N650)</f>
        <v/>
      </c>
      <c r="Z650" s="23">
        <f>IF(N650="", "", TEXT(N650, "dddd"))</f>
        <v/>
      </c>
      <c r="AA650" s="23">
        <f>IF(X650="", "", TEXT(X650, "dddd"))</f>
        <v/>
      </c>
      <c r="AB650" s="23">
        <f>VLOOKUP(U650,'Currency Sheet'!A:C,3,)</f>
        <v/>
      </c>
      <c r="AC650" s="44">
        <f>VLOOKUP(P650,'Customer List'!B:D,3,)</f>
        <v/>
      </c>
    </row>
    <row r="651">
      <c r="A651" s="23">
        <f>A650+1</f>
        <v/>
      </c>
      <c r="B651" s="23" t="inlineStr">
        <is>
          <t>EED116563</t>
        </is>
      </c>
      <c r="C651" s="32" t="n">
        <v>45828</v>
      </c>
      <c r="D651" s="32" t="n">
        <v>45834</v>
      </c>
      <c r="E651" s="51" t="n">
        <v>62.4</v>
      </c>
      <c r="F651" s="51">
        <f>IF(AB651="DOLLAR",E651*88,E651)</f>
        <v/>
      </c>
      <c r="G651" s="62">
        <f>F651*J651</f>
        <v/>
      </c>
      <c r="H651" s="23" t="n">
        <v>300456</v>
      </c>
      <c r="I651" s="23" t="inlineStr">
        <is>
          <t>PE anti-human CD3 Antibody</t>
        </is>
      </c>
      <c r="J651" s="23" t="n">
        <v>1</v>
      </c>
      <c r="K651" s="23" t="n">
        <v>1</v>
      </c>
      <c r="L651" s="23">
        <f>J651-K651</f>
        <v/>
      </c>
      <c r="M651" s="23" t="inlineStr">
        <is>
          <t>T-540/25-26</t>
        </is>
      </c>
      <c r="N651" s="32" t="n">
        <v>45835</v>
      </c>
      <c r="O651" s="62" t="n">
        <v>9672</v>
      </c>
      <c r="P651" s="23" t="inlineStr">
        <is>
          <t>Lokesh EnterPrises</t>
        </is>
      </c>
      <c r="Q651" s="23" t="inlineStr">
        <is>
          <t>BY HAND</t>
        </is>
      </c>
      <c r="R651" s="23" t="inlineStr">
        <is>
          <t>PRIYANKA MADAM</t>
        </is>
      </c>
      <c r="S651" s="63" t="n">
        <v>4</v>
      </c>
      <c r="T651" s="39" t="inlineStr">
        <is>
          <t>Aiims through Lokesh Enterprises, Priyanka Madam</t>
        </is>
      </c>
      <c r="U651" s="23" t="inlineStr">
        <is>
          <t>BioLegend</t>
        </is>
      </c>
      <c r="V651" s="23">
        <f>VLOOKUP(P651,'Customer List'!B:C,2,)</f>
        <v/>
      </c>
      <c r="W651" s="40" t="n"/>
      <c r="X651" s="32" t="n">
        <v>45835</v>
      </c>
      <c r="Y651" s="23">
        <f>IF(X651="", "", X651-N651)</f>
        <v/>
      </c>
      <c r="Z651" s="23">
        <f>IF(N651="", "", TEXT(N651, "dddd"))</f>
        <v/>
      </c>
      <c r="AA651" s="23">
        <f>IF(X651="", "", TEXT(X651, "dddd"))</f>
        <v/>
      </c>
      <c r="AB651" s="23">
        <f>VLOOKUP(U651,'Currency Sheet'!A:C,3,)</f>
        <v/>
      </c>
      <c r="AC651" s="44">
        <f>VLOOKUP(P651,'Customer List'!B:D,3,)</f>
        <v/>
      </c>
    </row>
    <row r="652">
      <c r="A652" s="23">
        <f>A651+1</f>
        <v/>
      </c>
      <c r="B652" s="23" t="inlineStr">
        <is>
          <t>EED116563</t>
        </is>
      </c>
      <c r="C652" s="32" t="n">
        <v>45828</v>
      </c>
      <c r="D652" s="32" t="n">
        <v>45834</v>
      </c>
      <c r="E652" s="51" t="n">
        <v>326.25</v>
      </c>
      <c r="F652" s="51">
        <f>IF(AB652="DOLLAR",E652*88,E652)</f>
        <v/>
      </c>
      <c r="G652" s="62">
        <f>F652*J652</f>
        <v/>
      </c>
      <c r="H652" s="23" t="n">
        <v>301334</v>
      </c>
      <c r="I652" s="23" t="inlineStr">
        <is>
          <t>Brilliant Violet 510™ anti-human CD11b Antibody</t>
        </is>
      </c>
      <c r="J652" s="23" t="n">
        <v>2</v>
      </c>
      <c r="K652" s="23" t="n">
        <v>2</v>
      </c>
      <c r="L652" s="23">
        <f>J652-K652</f>
        <v/>
      </c>
      <c r="M652" s="23" t="inlineStr">
        <is>
          <t>T-551/25-26</t>
        </is>
      </c>
      <c r="N652" s="32" t="n">
        <v>45836</v>
      </c>
      <c r="O652" s="62" t="n">
        <v>80910</v>
      </c>
      <c r="P652" s="23" t="inlineStr">
        <is>
          <t>BIO SOLUTION</t>
        </is>
      </c>
      <c r="Q652" s="23" t="n">
        <v>58152577136</v>
      </c>
      <c r="R652" s="23" t="inlineStr">
        <is>
          <t>Delivered</t>
        </is>
      </c>
      <c r="S652" s="63" t="n">
        <v>4</v>
      </c>
      <c r="T652" s="39" t="n"/>
      <c r="U652" s="23" t="inlineStr">
        <is>
          <t>BioLegend</t>
        </is>
      </c>
      <c r="V652" s="23">
        <f>VLOOKUP(P652,'Customer List'!B:C,2,)</f>
        <v/>
      </c>
      <c r="W652" s="40" t="n"/>
      <c r="X652" s="32" t="n">
        <v>45838</v>
      </c>
      <c r="Y652" s="23">
        <f>IF(X652="", "", X652-N652)</f>
        <v/>
      </c>
      <c r="Z652" s="23">
        <f>IF(N652="", "", TEXT(N652, "dddd"))</f>
        <v/>
      </c>
      <c r="AA652" s="23">
        <f>IF(X652="", "", TEXT(X652, "dddd"))</f>
        <v/>
      </c>
      <c r="AB652" s="23">
        <f>VLOOKUP(U652,'Currency Sheet'!A:C,3,)</f>
        <v/>
      </c>
      <c r="AC652" s="44">
        <f>VLOOKUP(P652,'Customer List'!B:D,3,)</f>
        <v/>
      </c>
    </row>
    <row r="653">
      <c r="A653" s="23">
        <f>A652+1</f>
        <v/>
      </c>
      <c r="B653" s="23" t="inlineStr">
        <is>
          <t>EED116563</t>
        </is>
      </c>
      <c r="C653" s="32" t="n">
        <v>45828</v>
      </c>
      <c r="D653" s="32" t="n">
        <v>45834</v>
      </c>
      <c r="E653" s="51" t="n">
        <v>94.5</v>
      </c>
      <c r="F653" s="51">
        <f>IF(AB653="DOLLAR",E653*88,E653)</f>
        <v/>
      </c>
      <c r="G653" s="62">
        <f>F653*J653</f>
        <v/>
      </c>
      <c r="H653" s="23" t="n">
        <v>301808</v>
      </c>
      <c r="I653" s="23" t="inlineStr">
        <is>
          <t>APC anti-human CD14 Antibody</t>
        </is>
      </c>
      <c r="J653" s="23" t="n">
        <v>3</v>
      </c>
      <c r="K653" s="23" t="n">
        <v>3</v>
      </c>
      <c r="L653" s="23">
        <f>J653-K653</f>
        <v/>
      </c>
      <c r="M653" s="23" t="inlineStr">
        <is>
          <t>T-568/25-26</t>
        </is>
      </c>
      <c r="N653" s="32" t="n">
        <v>45836</v>
      </c>
      <c r="O653" s="62" t="n">
        <v>37665</v>
      </c>
      <c r="P653" s="23" t="inlineStr">
        <is>
          <t>PI HEALTH</t>
        </is>
      </c>
      <c r="Q653" s="23" t="n">
        <v>58152577280</v>
      </c>
      <c r="R653" s="23" t="inlineStr">
        <is>
          <t>Delivered</t>
        </is>
      </c>
      <c r="S653" s="63" t="n">
        <v>4</v>
      </c>
      <c r="T653" s="39" t="n"/>
      <c r="U653" s="23" t="inlineStr">
        <is>
          <t>BioLegend</t>
        </is>
      </c>
      <c r="V653" s="23">
        <f>VLOOKUP(P653,'Customer List'!B:C,2,)</f>
        <v/>
      </c>
      <c r="W653" s="40" t="n"/>
      <c r="X653" s="32" t="n">
        <v>45838</v>
      </c>
      <c r="Y653" s="23">
        <f>IF(X653="", "", X653-N653)</f>
        <v/>
      </c>
      <c r="Z653" s="23">
        <f>IF(N653="", "", TEXT(N653, "dddd"))</f>
        <v/>
      </c>
      <c r="AA653" s="23">
        <f>IF(X653="", "", TEXT(X653, "dddd"))</f>
        <v/>
      </c>
      <c r="AB653" s="23">
        <f>VLOOKUP(U653,'Currency Sheet'!A:C,3,)</f>
        <v/>
      </c>
      <c r="AC653" s="44">
        <f>VLOOKUP(P653,'Customer List'!B:D,3,)</f>
        <v/>
      </c>
    </row>
    <row r="654">
      <c r="A654" s="23">
        <f>A653+1</f>
        <v/>
      </c>
      <c r="B654" s="23" t="inlineStr">
        <is>
          <t>EED116563</t>
        </is>
      </c>
      <c r="C654" s="32" t="n">
        <v>45828</v>
      </c>
      <c r="D654" s="32" t="n">
        <v>45834</v>
      </c>
      <c r="E654" s="51" t="n">
        <v>74.40000000000001</v>
      </c>
      <c r="F654" s="51">
        <f>IF(AB654="DOLLAR",E654*88,E654)</f>
        <v/>
      </c>
      <c r="G654" s="62">
        <f>F654*J654</f>
        <v/>
      </c>
      <c r="H654" s="23" t="n">
        <v>302025</v>
      </c>
      <c r="I654" s="23" t="inlineStr">
        <is>
          <t>Alexa Fluor® 700 anti-human CD16 Antibody</t>
        </is>
      </c>
      <c r="J654" s="23" t="n">
        <v>1</v>
      </c>
      <c r="K654" s="23" t="n">
        <v>1</v>
      </c>
      <c r="L654" s="23">
        <f>J654-K654</f>
        <v/>
      </c>
      <c r="M654" s="23" t="inlineStr">
        <is>
          <t>T-560/25-26</t>
        </is>
      </c>
      <c r="N654" s="32" t="n">
        <v>45836</v>
      </c>
      <c r="O654" s="62" t="n">
        <v>11780</v>
      </c>
      <c r="P654" s="23" t="inlineStr">
        <is>
          <t>ILS</t>
        </is>
      </c>
      <c r="Q654" s="23" t="n">
        <v>58152577475</v>
      </c>
      <c r="R654" s="23" t="inlineStr">
        <is>
          <t>Delivered</t>
        </is>
      </c>
      <c r="S654" s="63" t="n">
        <v>4</v>
      </c>
      <c r="T654" s="39" t="n"/>
      <c r="U654" s="23" t="inlineStr">
        <is>
          <t>BioLegend</t>
        </is>
      </c>
      <c r="V654" s="23">
        <f>VLOOKUP(P654,'Customer List'!B:C,2,)</f>
        <v/>
      </c>
      <c r="W654" s="40" t="n"/>
      <c r="X654" s="32" t="n">
        <v>45839</v>
      </c>
      <c r="Y654" s="23">
        <f>IF(X654="", "", X654-N654)</f>
        <v/>
      </c>
      <c r="Z654" s="23">
        <f>IF(N654="", "", TEXT(N654, "dddd"))</f>
        <v/>
      </c>
      <c r="AA654" s="23">
        <f>IF(X654="", "", TEXT(X654, "dddd"))</f>
        <v/>
      </c>
      <c r="AB654" s="23">
        <f>VLOOKUP(U654,'Currency Sheet'!A:C,3,)</f>
        <v/>
      </c>
      <c r="AC654" s="44">
        <f>VLOOKUP(P654,'Customer List'!B:D,3,)</f>
        <v/>
      </c>
    </row>
    <row r="655">
      <c r="A655" s="23">
        <f>A654+1</f>
        <v/>
      </c>
      <c r="B655" s="23" t="inlineStr">
        <is>
          <t>EED116563</t>
        </is>
      </c>
      <c r="C655" s="32" t="n">
        <v>45828</v>
      </c>
      <c r="D655" s="32" t="n">
        <v>45834</v>
      </c>
      <c r="E655" s="51" t="n">
        <v>525.6</v>
      </c>
      <c r="F655" s="51">
        <f>IF(AB655="DOLLAR",E655*88,E655)</f>
        <v/>
      </c>
      <c r="G655" s="62">
        <f>F655*J655</f>
        <v/>
      </c>
      <c r="H655" s="23" t="n">
        <v>302216</v>
      </c>
      <c r="I655" s="23" t="inlineStr">
        <is>
          <t>PE/Cy7 anti-human CD19 Antibody</t>
        </is>
      </c>
      <c r="J655" s="23" t="n">
        <v>3</v>
      </c>
      <c r="K655" s="23" t="n">
        <v>3</v>
      </c>
      <c r="L655" s="23">
        <f>J655-K655</f>
        <v/>
      </c>
      <c r="M655" s="23" t="inlineStr">
        <is>
          <t>T-568/25-26</t>
        </is>
      </c>
      <c r="N655" s="32" t="n">
        <v>45836</v>
      </c>
      <c r="O655" s="62" t="n">
        <v>81468</v>
      </c>
      <c r="P655" s="23" t="inlineStr">
        <is>
          <t>PI HEALTH</t>
        </is>
      </c>
      <c r="Q655" s="23" t="n">
        <v>58152577280</v>
      </c>
      <c r="R655" s="23" t="inlineStr">
        <is>
          <t>Delivered</t>
        </is>
      </c>
      <c r="S655" s="63" t="n">
        <v>4</v>
      </c>
      <c r="T655" s="39" t="n"/>
      <c r="U655" s="23" t="inlineStr">
        <is>
          <t>BioLegend</t>
        </is>
      </c>
      <c r="V655" s="23">
        <f>VLOOKUP(P655,'Customer List'!B:C,2,)</f>
        <v/>
      </c>
      <c r="W655" s="40" t="n"/>
      <c r="X655" s="32" t="n">
        <v>45838</v>
      </c>
      <c r="Y655" s="23">
        <f>IF(X655="", "", X655-N655)</f>
        <v/>
      </c>
      <c r="Z655" s="23">
        <f>IF(N655="", "", TEXT(N655, "dddd"))</f>
        <v/>
      </c>
      <c r="AA655" s="23">
        <f>IF(X655="", "", TEXT(X655, "dddd"))</f>
        <v/>
      </c>
      <c r="AB655" s="23">
        <f>VLOOKUP(U655,'Currency Sheet'!A:C,3,)</f>
        <v/>
      </c>
      <c r="AC655" s="44">
        <f>VLOOKUP(P655,'Customer List'!B:D,3,)</f>
        <v/>
      </c>
    </row>
    <row r="656">
      <c r="A656" s="23">
        <f>A655+1</f>
        <v/>
      </c>
      <c r="B656" s="23" t="inlineStr">
        <is>
          <t>EED116563</t>
        </is>
      </c>
      <c r="C656" s="32" t="n">
        <v>45828</v>
      </c>
      <c r="D656" s="32" t="n">
        <v>45834</v>
      </c>
      <c r="E656" s="51" t="n">
        <v>318</v>
      </c>
      <c r="F656" s="51">
        <f>IF(AB656="DOLLAR",E656*88,E656)</f>
        <v/>
      </c>
      <c r="G656" s="62">
        <f>F656*J656</f>
        <v/>
      </c>
      <c r="H656" s="23" t="n">
        <v>302244</v>
      </c>
      <c r="I656" s="23" t="inlineStr">
        <is>
          <t>Brilliant Violet 605™ anti-human CD19 Antibody</t>
        </is>
      </c>
      <c r="J656" s="23" t="n">
        <v>1</v>
      </c>
      <c r="K656" s="23" t="n">
        <v>1</v>
      </c>
      <c r="L656" s="23">
        <f>J656-K656</f>
        <v/>
      </c>
      <c r="M656" s="23" t="inlineStr">
        <is>
          <t>T-540/25-26</t>
        </is>
      </c>
      <c r="N656" s="32" t="n">
        <v>45835</v>
      </c>
      <c r="O656" s="62" t="n">
        <v>39432</v>
      </c>
      <c r="P656" s="23" t="inlineStr">
        <is>
          <t>Lokesh EnterPrises</t>
        </is>
      </c>
      <c r="Q656" s="23" t="inlineStr">
        <is>
          <t>BY HAND</t>
        </is>
      </c>
      <c r="R656" s="23" t="inlineStr">
        <is>
          <t>PRIYANKA MADAM</t>
        </is>
      </c>
      <c r="S656" s="63" t="n">
        <v>4</v>
      </c>
      <c r="T656" s="39" t="inlineStr">
        <is>
          <t>Aiims through Lokesh Enterprises, Priyanka Madam</t>
        </is>
      </c>
      <c r="U656" s="23" t="inlineStr">
        <is>
          <t>BioLegend</t>
        </is>
      </c>
      <c r="V656" s="23">
        <f>VLOOKUP(P656,'Customer List'!B:C,2,)</f>
        <v/>
      </c>
      <c r="W656" s="40" t="n"/>
      <c r="X656" s="32" t="n">
        <v>45835</v>
      </c>
      <c r="Y656" s="23">
        <f>IF(X656="", "", X656-N656)</f>
        <v/>
      </c>
      <c r="Z656" s="23">
        <f>IF(N656="", "", TEXT(N656, "dddd"))</f>
        <v/>
      </c>
      <c r="AA656" s="23">
        <f>IF(X656="", "", TEXT(X656, "dddd"))</f>
        <v/>
      </c>
      <c r="AB656" s="23">
        <f>VLOOKUP(U656,'Currency Sheet'!A:C,3,)</f>
        <v/>
      </c>
      <c r="AC656" s="44">
        <f>VLOOKUP(P656,'Customer List'!B:D,3,)</f>
        <v/>
      </c>
    </row>
    <row r="657">
      <c r="A657" s="23">
        <f>A656+1</f>
        <v/>
      </c>
      <c r="B657" s="23" t="inlineStr">
        <is>
          <t>EED116563</t>
        </is>
      </c>
      <c r="C657" s="32" t="n">
        <v>45828</v>
      </c>
      <c r="D657" s="32" t="n">
        <v>45834</v>
      </c>
      <c r="E657" s="51" t="n">
        <v>603</v>
      </c>
      <c r="F657" s="51">
        <f>IF(AB657="DOLLAR",E657*88,E657)</f>
        <v/>
      </c>
      <c r="G657" s="62">
        <f>F657*J657</f>
        <v/>
      </c>
      <c r="H657" s="23" t="n">
        <v>302324</v>
      </c>
      <c r="I657" s="23" t="inlineStr">
        <is>
          <t>PerCP anti-human CD20 Antibody</t>
        </is>
      </c>
      <c r="J657" s="23" t="n">
        <v>3</v>
      </c>
      <c r="K657" s="23" t="n">
        <v>3</v>
      </c>
      <c r="L657" s="23">
        <f>J657-K657</f>
        <v/>
      </c>
      <c r="M657" s="23" t="inlineStr">
        <is>
          <t>T-568/25-26</t>
        </is>
      </c>
      <c r="N657" s="32" t="n">
        <v>45836</v>
      </c>
      <c r="O657" s="62" t="n">
        <v>93465</v>
      </c>
      <c r="P657" s="23" t="inlineStr">
        <is>
          <t>PI HEALTH</t>
        </is>
      </c>
      <c r="Q657" s="23" t="n">
        <v>58152577280</v>
      </c>
      <c r="R657" s="23" t="inlineStr">
        <is>
          <t>Delivered</t>
        </is>
      </c>
      <c r="S657" s="63" t="n">
        <v>4</v>
      </c>
      <c r="T657" s="39" t="n"/>
      <c r="U657" s="23" t="inlineStr">
        <is>
          <t>BioLegend</t>
        </is>
      </c>
      <c r="V657" s="23">
        <f>VLOOKUP(P657,'Customer List'!B:C,2,)</f>
        <v/>
      </c>
      <c r="W657" s="40" t="n"/>
      <c r="X657" s="32" t="n">
        <v>45838</v>
      </c>
      <c r="Y657" s="23">
        <f>IF(X657="", "", X657-N657)</f>
        <v/>
      </c>
      <c r="Z657" s="23">
        <f>IF(N657="", "", TEXT(N657, "dddd"))</f>
        <v/>
      </c>
      <c r="AA657" s="23">
        <f>IF(X657="", "", TEXT(X657, "dddd"))</f>
        <v/>
      </c>
      <c r="AB657" s="23">
        <f>VLOOKUP(U657,'Currency Sheet'!A:C,3,)</f>
        <v/>
      </c>
      <c r="AC657" s="44">
        <f>VLOOKUP(P657,'Customer List'!B:D,3,)</f>
        <v/>
      </c>
    </row>
    <row r="658">
      <c r="A658" s="23">
        <f>A657+1</f>
        <v/>
      </c>
      <c r="B658" s="23" t="inlineStr">
        <is>
          <t>EED116563</t>
        </is>
      </c>
      <c r="C658" s="32" t="n">
        <v>45828</v>
      </c>
      <c r="D658" s="32" t="n">
        <v>45834</v>
      </c>
      <c r="E658" s="51" t="n">
        <v>67.2</v>
      </c>
      <c r="F658" s="51">
        <f>IF(AB658="DOLLAR",E658*88,E658)</f>
        <v/>
      </c>
      <c r="G658" s="62">
        <f>F658*J658</f>
        <v/>
      </c>
      <c r="H658" s="23" t="n">
        <v>303002</v>
      </c>
      <c r="I658" s="23" t="inlineStr">
        <is>
          <t>Purified anti-human CD29 Antibody</t>
        </is>
      </c>
      <c r="J658" s="23" t="n">
        <v>1</v>
      </c>
      <c r="K658" s="23" t="n">
        <v>1</v>
      </c>
      <c r="L658" s="23">
        <f>J658-K658</f>
        <v/>
      </c>
      <c r="M658" s="23" t="inlineStr">
        <is>
          <t>T-550/25-26</t>
        </is>
      </c>
      <c r="N658" s="32" t="n">
        <v>45836</v>
      </c>
      <c r="O658" s="62" t="n">
        <v>10416</v>
      </c>
      <c r="P658" s="23" t="inlineStr">
        <is>
          <t>BIO SOLUTION</t>
        </is>
      </c>
      <c r="Q658" s="23" t="n">
        <v>58152577136</v>
      </c>
      <c r="R658" s="23" t="inlineStr">
        <is>
          <t>Delivered</t>
        </is>
      </c>
      <c r="S658" s="63" t="n">
        <v>4</v>
      </c>
      <c r="T658" s="39" t="n"/>
      <c r="U658" s="23" t="inlineStr">
        <is>
          <t>BioLegend</t>
        </is>
      </c>
      <c r="V658" s="23">
        <f>VLOOKUP(P658,'Customer List'!B:C,2,)</f>
        <v/>
      </c>
      <c r="W658" s="40" t="n"/>
      <c r="X658" s="32" t="n">
        <v>45838</v>
      </c>
      <c r="Y658" s="23">
        <f>IF(X658="", "", X658-N658)</f>
        <v/>
      </c>
      <c r="Z658" s="23">
        <f>IF(N658="", "", TEXT(N658, "dddd"))</f>
        <v/>
      </c>
      <c r="AA658" s="23">
        <f>IF(X658="", "", TEXT(X658, "dddd"))</f>
        <v/>
      </c>
      <c r="AB658" s="23">
        <f>VLOOKUP(U658,'Currency Sheet'!A:C,3,)</f>
        <v/>
      </c>
      <c r="AC658" s="44">
        <f>VLOOKUP(P658,'Customer List'!B:D,3,)</f>
        <v/>
      </c>
    </row>
    <row r="659">
      <c r="A659" s="23">
        <f>A658+1</f>
        <v/>
      </c>
      <c r="B659" s="23" t="inlineStr">
        <is>
          <t>EED116563</t>
        </is>
      </c>
      <c r="C659" s="32" t="n">
        <v>45828</v>
      </c>
      <c r="D659" s="32" t="n">
        <v>45834</v>
      </c>
      <c r="E659" s="51" t="n">
        <v>50.4</v>
      </c>
      <c r="F659" s="51">
        <f>IF(AB659="DOLLAR",E659*88,E659)</f>
        <v/>
      </c>
      <c r="G659" s="62">
        <f>F659*J659</f>
        <v/>
      </c>
      <c r="H659" s="23" t="n">
        <v>304006</v>
      </c>
      <c r="I659" s="23" t="inlineStr">
        <is>
          <t>FITC anti-human CD45 Antibody</t>
        </is>
      </c>
      <c r="J659" s="23" t="n">
        <v>1</v>
      </c>
      <c r="K659" s="23" t="n">
        <v>1</v>
      </c>
      <c r="L659" s="23">
        <f>J659-K659</f>
        <v/>
      </c>
      <c r="M659" s="23" t="inlineStr">
        <is>
          <t>T-585/25-26</t>
        </is>
      </c>
      <c r="N659" s="32" t="n">
        <v>45838</v>
      </c>
      <c r="O659" s="62" t="n">
        <v>8370</v>
      </c>
      <c r="P659" s="23" t="inlineStr">
        <is>
          <t>VIRION</t>
        </is>
      </c>
      <c r="Q659" s="23" t="n">
        <v>58152616174</v>
      </c>
      <c r="R659" s="23" t="inlineStr">
        <is>
          <t>Delivered</t>
        </is>
      </c>
      <c r="S659" s="63" t="n">
        <v>4</v>
      </c>
      <c r="T659" s="39" t="n"/>
      <c r="U659" s="23" t="inlineStr">
        <is>
          <t>BioLegend</t>
        </is>
      </c>
      <c r="V659" s="23">
        <f>VLOOKUP(P659,'Customer List'!B:C,2,)</f>
        <v/>
      </c>
      <c r="W659" s="40" t="n"/>
      <c r="X659" s="32" t="n">
        <v>45839</v>
      </c>
      <c r="Y659" s="23">
        <f>IF(X659="", "", X659-N659)</f>
        <v/>
      </c>
      <c r="Z659" s="23">
        <f>IF(N659="", "", TEXT(N659, "dddd"))</f>
        <v/>
      </c>
      <c r="AA659" s="23">
        <f>IF(X659="", "", TEXT(X659, "dddd"))</f>
        <v/>
      </c>
      <c r="AB659" s="23">
        <f>VLOOKUP(U659,'Currency Sheet'!A:C,3,)</f>
        <v/>
      </c>
      <c r="AC659" s="44">
        <f>VLOOKUP(P659,'Customer List'!B:D,3,)</f>
        <v/>
      </c>
    </row>
    <row r="660">
      <c r="A660" s="23">
        <f>A659+1</f>
        <v/>
      </c>
      <c r="B660" s="23" t="inlineStr">
        <is>
          <t>EED116563</t>
        </is>
      </c>
      <c r="C660" s="32" t="n">
        <v>45828</v>
      </c>
      <c r="D660" s="32" t="n">
        <v>45834</v>
      </c>
      <c r="E660" s="51" t="n">
        <v>201.6</v>
      </c>
      <c r="F660" s="51">
        <f>IF(AB660="DOLLAR",E660*88,E660)</f>
        <v/>
      </c>
      <c r="G660" s="62">
        <f>F660*J660</f>
        <v/>
      </c>
      <c r="H660" s="23" t="n">
        <v>304128</v>
      </c>
      <c r="I660" s="23" t="inlineStr">
        <is>
          <t>APC/Cyanine7 anti-human CD45RA Antibody</t>
        </is>
      </c>
      <c r="J660" s="23" t="n">
        <v>1</v>
      </c>
      <c r="K660" s="23" t="n">
        <v>1</v>
      </c>
      <c r="L660" s="23">
        <f>J660-K660</f>
        <v/>
      </c>
      <c r="M660" s="23" t="inlineStr">
        <is>
          <t>T-559/25-26</t>
        </is>
      </c>
      <c r="N660" s="32" t="n">
        <v>45836</v>
      </c>
      <c r="O660" s="62" t="n">
        <v>36456</v>
      </c>
      <c r="P660" s="23" t="inlineStr">
        <is>
          <t>immuneel</t>
        </is>
      </c>
      <c r="Q660" s="23" t="n">
        <v>58152577722</v>
      </c>
      <c r="R660" s="23" t="inlineStr">
        <is>
          <t>Delivered</t>
        </is>
      </c>
      <c r="S660" s="63" t="n">
        <v>4</v>
      </c>
      <c r="T660" s="39" t="n"/>
      <c r="U660" s="23" t="inlineStr">
        <is>
          <t>BioLegend</t>
        </is>
      </c>
      <c r="V660" s="23">
        <f>VLOOKUP(P660,'Customer List'!B:C,2,)</f>
        <v/>
      </c>
      <c r="W660" s="40" t="n"/>
      <c r="X660" s="32" t="n">
        <v>45838</v>
      </c>
      <c r="Y660" s="23">
        <f>IF(X660="", "", X660-N660)</f>
        <v/>
      </c>
      <c r="Z660" s="23">
        <f>IF(N660="", "", TEXT(N660, "dddd"))</f>
        <v/>
      </c>
      <c r="AA660" s="23">
        <f>IF(X660="", "", TEXT(X660, "dddd"))</f>
        <v/>
      </c>
      <c r="AB660" s="23">
        <f>VLOOKUP(U660,'Currency Sheet'!A:C,3,)</f>
        <v/>
      </c>
      <c r="AC660" s="44">
        <f>VLOOKUP(P660,'Customer List'!B:D,3,)</f>
        <v/>
      </c>
    </row>
    <row r="661">
      <c r="A661" s="23">
        <f>A660+1</f>
        <v/>
      </c>
      <c r="B661" s="23" t="inlineStr">
        <is>
          <t>EED116563</t>
        </is>
      </c>
      <c r="C661" s="32" t="n">
        <v>45828</v>
      </c>
      <c r="D661" s="32" t="n">
        <v>45834</v>
      </c>
      <c r="E661" s="51" t="n">
        <v>82.2</v>
      </c>
      <c r="F661" s="51">
        <f>IF(AB661="DOLLAR",E661*88,E661)</f>
        <v/>
      </c>
      <c r="G661" s="62">
        <f>F661*J661</f>
        <v/>
      </c>
      <c r="H661" s="23" t="n">
        <v>304150</v>
      </c>
      <c r="I661" s="23" t="inlineStr">
        <is>
          <t>APC anti-human CD45RA Antibody</t>
        </is>
      </c>
      <c r="J661" s="23" t="n">
        <v>1</v>
      </c>
      <c r="K661" s="23" t="n">
        <v>1</v>
      </c>
      <c r="L661" s="23">
        <f>J661-K661</f>
        <v/>
      </c>
      <c r="M661" s="23" t="inlineStr">
        <is>
          <t>T-540/25-26</t>
        </is>
      </c>
      <c r="N661" s="32" t="n">
        <v>45835</v>
      </c>
      <c r="O661" s="62" t="n">
        <v>12741</v>
      </c>
      <c r="P661" s="23" t="inlineStr">
        <is>
          <t>Lokesh EnterPrises</t>
        </is>
      </c>
      <c r="Q661" s="23" t="inlineStr">
        <is>
          <t>BY HAND</t>
        </is>
      </c>
      <c r="R661" s="23" t="inlineStr">
        <is>
          <t>PRIYANKA MADAM</t>
        </is>
      </c>
      <c r="S661" s="63" t="n">
        <v>4</v>
      </c>
      <c r="T661" s="39" t="inlineStr">
        <is>
          <t>Aiims through Lokesh Enterprises, Priyanka Madam</t>
        </is>
      </c>
      <c r="U661" s="23" t="inlineStr">
        <is>
          <t>BioLegend</t>
        </is>
      </c>
      <c r="V661" s="23">
        <f>VLOOKUP(P661,'Customer List'!B:C,2,)</f>
        <v/>
      </c>
      <c r="W661" s="40" t="n"/>
      <c r="X661" s="32" t="n">
        <v>45835</v>
      </c>
      <c r="Y661" s="23">
        <f>IF(X661="", "", X661-N661)</f>
        <v/>
      </c>
      <c r="Z661" s="23">
        <f>IF(N661="", "", TEXT(N661, "dddd"))</f>
        <v/>
      </c>
      <c r="AA661" s="23">
        <f>IF(X661="", "", TEXT(X661, "dddd"))</f>
        <v/>
      </c>
      <c r="AB661" s="23">
        <f>VLOOKUP(U661,'Currency Sheet'!A:C,3,)</f>
        <v/>
      </c>
      <c r="AC661" s="44">
        <f>VLOOKUP(P661,'Customer List'!B:D,3,)</f>
        <v/>
      </c>
    </row>
    <row r="662">
      <c r="A662" s="23">
        <f>A661+1</f>
        <v/>
      </c>
      <c r="B662" s="23" t="inlineStr">
        <is>
          <t>EED116563</t>
        </is>
      </c>
      <c r="C662" s="32" t="n">
        <v>45828</v>
      </c>
      <c r="D662" s="32" t="n">
        <v>45834</v>
      </c>
      <c r="E662" s="51" t="n">
        <v>89.40000000000001</v>
      </c>
      <c r="F662" s="51">
        <f>IF(AB662="DOLLAR",E662*88,E662)</f>
        <v/>
      </c>
      <c r="G662" s="62">
        <f>F662*J662</f>
        <v/>
      </c>
      <c r="H662" s="23" t="n">
        <v>304210</v>
      </c>
      <c r="I662" s="23" t="inlineStr">
        <is>
          <t>APC anti-human CD45RO Antibody</t>
        </is>
      </c>
      <c r="J662" s="23" t="n">
        <v>1</v>
      </c>
      <c r="K662" s="23" t="n">
        <v>1</v>
      </c>
      <c r="L662" s="23">
        <f>J662-K662</f>
        <v/>
      </c>
      <c r="M662" s="23" t="inlineStr">
        <is>
          <t>T-551/25-26</t>
        </is>
      </c>
      <c r="N662" s="32" t="n">
        <v>45836</v>
      </c>
      <c r="O662" s="62" t="n">
        <v>13857</v>
      </c>
      <c r="P662" s="23" t="inlineStr">
        <is>
          <t>BIO SOLUTION</t>
        </is>
      </c>
      <c r="Q662" s="23" t="n">
        <v>58152577136</v>
      </c>
      <c r="R662" s="23" t="inlineStr">
        <is>
          <t>Delivered</t>
        </is>
      </c>
      <c r="S662" s="63" t="n">
        <v>4</v>
      </c>
      <c r="T662" s="39" t="n"/>
      <c r="U662" s="23" t="inlineStr">
        <is>
          <t>BioLegend</t>
        </is>
      </c>
      <c r="V662" s="23">
        <f>VLOOKUP(P662,'Customer List'!B:C,2,)</f>
        <v/>
      </c>
      <c r="W662" s="40" t="n"/>
      <c r="X662" s="32" t="n">
        <v>45838</v>
      </c>
      <c r="Y662" s="23">
        <f>IF(X662="", "", X662-N662)</f>
        <v/>
      </c>
      <c r="Z662" s="23">
        <f>IF(N662="", "", TEXT(N662, "dddd"))</f>
        <v/>
      </c>
      <c r="AA662" s="23">
        <f>IF(X662="", "", TEXT(X662, "dddd"))</f>
        <v/>
      </c>
      <c r="AB662" s="23">
        <f>VLOOKUP(U662,'Currency Sheet'!A:C,3,)</f>
        <v/>
      </c>
      <c r="AC662" s="44">
        <f>VLOOKUP(P662,'Customer List'!B:D,3,)</f>
        <v/>
      </c>
    </row>
    <row r="663">
      <c r="A663" s="23">
        <f>A662+1</f>
        <v/>
      </c>
      <c r="B663" s="23" t="inlineStr">
        <is>
          <t>EED116563</t>
        </is>
      </c>
      <c r="C663" s="32" t="n">
        <v>45828</v>
      </c>
      <c r="D663" s="32" t="n">
        <v>45834</v>
      </c>
      <c r="E663" s="51" t="n">
        <v>74.40000000000001</v>
      </c>
      <c r="F663" s="51">
        <f>IF(AB663="DOLLAR",E663*88,E663)</f>
        <v/>
      </c>
      <c r="G663" s="62">
        <f>F663*J663</f>
        <v/>
      </c>
      <c r="H663" s="23" t="n">
        <v>304315</v>
      </c>
      <c r="I663" s="23" t="inlineStr">
        <is>
          <t>FITC anti-human CD49d Antibody</t>
        </is>
      </c>
      <c r="J663" s="23" t="n">
        <v>1</v>
      </c>
      <c r="K663" s="23" t="n">
        <v>1</v>
      </c>
      <c r="L663" s="23">
        <f>J663-K663</f>
        <v/>
      </c>
      <c r="M663" s="23" t="inlineStr">
        <is>
          <t>T-549/25-26</t>
        </is>
      </c>
      <c r="N663" s="32" t="n">
        <v>45836</v>
      </c>
      <c r="O663" s="62" t="n">
        <v>11532</v>
      </c>
      <c r="P663" s="23" t="inlineStr">
        <is>
          <t>BIO SOLUTION</t>
        </is>
      </c>
      <c r="Q663" s="23" t="n">
        <v>58152577136</v>
      </c>
      <c r="R663" s="23" t="inlineStr">
        <is>
          <t>Delivered</t>
        </is>
      </c>
      <c r="S663" s="63" t="n">
        <v>4</v>
      </c>
      <c r="T663" s="39" t="n"/>
      <c r="U663" s="23" t="inlineStr">
        <is>
          <t>BioLegend</t>
        </is>
      </c>
      <c r="V663" s="23">
        <f>VLOOKUP(P663,'Customer List'!B:C,2,)</f>
        <v/>
      </c>
      <c r="W663" s="40" t="n"/>
      <c r="X663" s="32" t="n">
        <v>45838</v>
      </c>
      <c r="Y663" s="23">
        <f>IF(X663="", "", X663-N663)</f>
        <v/>
      </c>
      <c r="Z663" s="23">
        <f>IF(N663="", "", TEXT(N663, "dddd"))</f>
        <v/>
      </c>
      <c r="AA663" s="23">
        <f>IF(X663="", "", TEXT(X663, "dddd"))</f>
        <v/>
      </c>
      <c r="AB663" s="23">
        <f>VLOOKUP(U663,'Currency Sheet'!A:C,3,)</f>
        <v/>
      </c>
      <c r="AC663" s="44">
        <f>VLOOKUP(P663,'Customer List'!B:D,3,)</f>
        <v/>
      </c>
    </row>
    <row r="664">
      <c r="A664" s="23">
        <f>A663+1</f>
        <v/>
      </c>
      <c r="B664" s="23" t="inlineStr">
        <is>
          <t>EED116563</t>
        </is>
      </c>
      <c r="C664" s="32" t="n">
        <v>45828</v>
      </c>
      <c r="D664" s="32" t="n">
        <v>45834</v>
      </c>
      <c r="E664" s="51" t="n">
        <v>373.2</v>
      </c>
      <c r="F664" s="51">
        <f>IF(AB664="DOLLAR",E664*88,E664)</f>
        <v/>
      </c>
      <c r="G664" s="62">
        <f>F664*J664</f>
        <v/>
      </c>
      <c r="H664" s="23" t="n">
        <v>307616</v>
      </c>
      <c r="I664" s="23" t="inlineStr">
        <is>
          <t>PE/Cyanine7 anti-human HLA-DR Antibody</t>
        </is>
      </c>
      <c r="J664" s="23" t="n">
        <v>2</v>
      </c>
      <c r="K664" s="23" t="n">
        <v>2</v>
      </c>
      <c r="L664" s="23">
        <f>J664-K664</f>
        <v/>
      </c>
      <c r="M664" s="23" t="inlineStr">
        <is>
          <t>T-551/25-26</t>
        </is>
      </c>
      <c r="N664" s="32" t="n">
        <v>45836</v>
      </c>
      <c r="O664" s="62" t="n">
        <v>57846</v>
      </c>
      <c r="P664" s="23" t="inlineStr">
        <is>
          <t>BIO SOLUTION</t>
        </is>
      </c>
      <c r="Q664" s="23" t="n">
        <v>58152577136</v>
      </c>
      <c r="R664" s="23" t="inlineStr">
        <is>
          <t>Delivered</t>
        </is>
      </c>
      <c r="S664" s="63" t="n">
        <v>4</v>
      </c>
      <c r="T664" s="39" t="n"/>
      <c r="U664" s="23" t="inlineStr">
        <is>
          <t>BioLegend</t>
        </is>
      </c>
      <c r="V664" s="23">
        <f>VLOOKUP(P664,'Customer List'!B:C,2,)</f>
        <v/>
      </c>
      <c r="W664" s="40" t="n"/>
      <c r="X664" s="32" t="n">
        <v>45838</v>
      </c>
      <c r="Y664" s="23">
        <f>IF(X664="", "", X664-N664)</f>
        <v/>
      </c>
      <c r="Z664" s="23">
        <f>IF(N664="", "", TEXT(N664, "dddd"))</f>
        <v/>
      </c>
      <c r="AA664" s="23">
        <f>IF(X664="", "", TEXT(X664, "dddd"))</f>
        <v/>
      </c>
      <c r="AB664" s="23">
        <f>VLOOKUP(U664,'Currency Sheet'!A:C,3,)</f>
        <v/>
      </c>
      <c r="AC664" s="44">
        <f>VLOOKUP(P664,'Customer List'!B:D,3,)</f>
        <v/>
      </c>
    </row>
    <row r="665">
      <c r="A665" s="23">
        <f>A664+1</f>
        <v/>
      </c>
      <c r="B665" s="23" t="inlineStr">
        <is>
          <t>EED116563</t>
        </is>
      </c>
      <c r="C665" s="32" t="n">
        <v>45828</v>
      </c>
      <c r="D665" s="32" t="n">
        <v>45834</v>
      </c>
      <c r="E665" s="51" t="n">
        <v>43.2</v>
      </c>
      <c r="F665" s="51">
        <f>IF(AB665="DOLLAR",E665*88,E665)</f>
        <v/>
      </c>
      <c r="G665" s="62">
        <f>F665*J665</f>
        <v/>
      </c>
      <c r="H665" s="23" t="inlineStr">
        <is>
          <t>310909</t>
        </is>
      </c>
      <c r="I665" s="23" t="inlineStr">
        <is>
          <t>APC anti-human CD69 Antibody</t>
        </is>
      </c>
      <c r="J665" s="23" t="n">
        <v>1</v>
      </c>
      <c r="K665" s="23" t="n">
        <v>1</v>
      </c>
      <c r="L665" s="23">
        <f>J665-K665</f>
        <v/>
      </c>
      <c r="M665" s="23" t="inlineStr">
        <is>
          <t>T-534/25-26</t>
        </is>
      </c>
      <c r="N665" s="32" t="n">
        <v>45834</v>
      </c>
      <c r="O665" s="62" t="n">
        <v>8928</v>
      </c>
      <c r="P665" s="23" t="inlineStr">
        <is>
          <t>AIIMS</t>
        </is>
      </c>
      <c r="Q665" s="23" t="inlineStr">
        <is>
          <t>BY HAND</t>
        </is>
      </c>
      <c r="R665" s="23" t="inlineStr">
        <is>
          <t>PRIYANKA MADAM</t>
        </is>
      </c>
      <c r="S665" s="63" t="n">
        <v>4</v>
      </c>
      <c r="T665" s="39" t="n"/>
      <c r="U665" s="23" t="inlineStr">
        <is>
          <t>BioLegend</t>
        </is>
      </c>
      <c r="V665" s="23">
        <f>VLOOKUP(P665,'Customer List'!B:C,2,)</f>
        <v/>
      </c>
      <c r="W665" s="40" t="n"/>
      <c r="X665" s="32" t="n">
        <v>45834</v>
      </c>
      <c r="Y665" s="23">
        <f>IF(X665="", "", X665-N665)</f>
        <v/>
      </c>
      <c r="Z665" s="23">
        <f>IF(N665="", "", TEXT(N665, "dddd"))</f>
        <v/>
      </c>
      <c r="AA665" s="23">
        <f>IF(X665="", "", TEXT(X665, "dddd"))</f>
        <v/>
      </c>
      <c r="AB665" s="23">
        <f>VLOOKUP(U665,'Currency Sheet'!A:C,3,)</f>
        <v/>
      </c>
      <c r="AC665" s="44">
        <f>VLOOKUP(P665,'Customer List'!B:D,3,)</f>
        <v/>
      </c>
    </row>
    <row r="666">
      <c r="A666" s="23">
        <f>A665+1</f>
        <v/>
      </c>
      <c r="B666" s="23" t="inlineStr">
        <is>
          <t>EED116563</t>
        </is>
      </c>
      <c r="C666" s="32" t="n">
        <v>45828</v>
      </c>
      <c r="D666" s="32" t="n">
        <v>45834</v>
      </c>
      <c r="E666" s="51" t="n">
        <v>285.75</v>
      </c>
      <c r="F666" s="51">
        <f>IF(AB666="DOLLAR",E666*88,E666)</f>
        <v/>
      </c>
      <c r="G666" s="62">
        <f>F666*J666</f>
        <v/>
      </c>
      <c r="H666" s="23" t="n">
        <v>310930</v>
      </c>
      <c r="I666" s="23" t="inlineStr">
        <is>
          <t>Brilliant Violet 421™ anti-human CD69 Antibody</t>
        </is>
      </c>
      <c r="J666" s="23" t="n">
        <v>1</v>
      </c>
      <c r="K666" s="23" t="n">
        <v>1</v>
      </c>
      <c r="L666" s="23">
        <f>J666-K666</f>
        <v/>
      </c>
      <c r="M666" s="23" t="inlineStr">
        <is>
          <t>T-540/25-26</t>
        </is>
      </c>
      <c r="N666" s="32" t="n">
        <v>45835</v>
      </c>
      <c r="O666" s="62" t="n">
        <v>35433</v>
      </c>
      <c r="P666" s="23" t="inlineStr">
        <is>
          <t>Lokesh EnterPrises</t>
        </is>
      </c>
      <c r="Q666" s="23" t="inlineStr">
        <is>
          <t>BY HAND</t>
        </is>
      </c>
      <c r="R666" s="23" t="inlineStr">
        <is>
          <t>PRIYANKA MADAM</t>
        </is>
      </c>
      <c r="S666" s="63" t="n">
        <v>4</v>
      </c>
      <c r="T666" s="39" t="inlineStr">
        <is>
          <t>Aiims through Lokesh Enterprises, Priyanka Madam</t>
        </is>
      </c>
      <c r="U666" s="23" t="inlineStr">
        <is>
          <t>BioLegend</t>
        </is>
      </c>
      <c r="V666" s="23">
        <f>VLOOKUP(P666,'Customer List'!B:C,2,)</f>
        <v/>
      </c>
      <c r="W666" s="40" t="n"/>
      <c r="X666" s="32" t="n">
        <v>45835</v>
      </c>
      <c r="Y666" s="23">
        <f>IF(X666="", "", X666-N666)</f>
        <v/>
      </c>
      <c r="Z666" s="23">
        <f>IF(N666="", "", TEXT(N666, "dddd"))</f>
        <v/>
      </c>
      <c r="AA666" s="23">
        <f>IF(X666="", "", TEXT(X666, "dddd"))</f>
        <v/>
      </c>
      <c r="AB666" s="23">
        <f>VLOOKUP(U666,'Currency Sheet'!A:C,3,)</f>
        <v/>
      </c>
      <c r="AC666" s="44">
        <f>VLOOKUP(P666,'Customer List'!B:D,3,)</f>
        <v/>
      </c>
    </row>
    <row r="667">
      <c r="A667" s="23">
        <f>A666+1</f>
        <v/>
      </c>
      <c r="B667" s="23" t="inlineStr">
        <is>
          <t>EED116563</t>
        </is>
      </c>
      <c r="C667" s="32" t="n">
        <v>45828</v>
      </c>
      <c r="D667" s="32" t="n">
        <v>45834</v>
      </c>
      <c r="E667" s="51" t="n">
        <v>304.5</v>
      </c>
      <c r="F667" s="51">
        <f>IF(AB667="DOLLAR",E667*88,E667)</f>
        <v/>
      </c>
      <c r="G667" s="62">
        <f>F667*J667</f>
        <v/>
      </c>
      <c r="H667" s="23" t="n">
        <v>311124</v>
      </c>
      <c r="I667" s="23" t="inlineStr">
        <is>
          <t>Brilliant Violet 605™ anti-human CD24 Antibody</t>
        </is>
      </c>
      <c r="J667" s="23" t="n">
        <v>1</v>
      </c>
      <c r="K667" s="23" t="n">
        <v>1</v>
      </c>
      <c r="L667" s="23">
        <f>J667-K667</f>
        <v/>
      </c>
      <c r="M667" s="23" t="inlineStr">
        <is>
          <t>T-564/25-26</t>
        </is>
      </c>
      <c r="N667" s="32" t="n">
        <v>45836</v>
      </c>
      <c r="O667" s="62" t="n">
        <v>49085.4</v>
      </c>
      <c r="P667" s="23" t="inlineStr">
        <is>
          <t>NCBS</t>
        </is>
      </c>
      <c r="Q667" s="23" t="n">
        <v>58152577943</v>
      </c>
      <c r="R667" s="23" t="inlineStr">
        <is>
          <t>Delivered</t>
        </is>
      </c>
      <c r="S667" s="63" t="n">
        <v>4</v>
      </c>
      <c r="T667" s="39" t="n"/>
      <c r="U667" s="23" t="inlineStr">
        <is>
          <t>BioLegend</t>
        </is>
      </c>
      <c r="V667" s="23">
        <f>VLOOKUP(P667,'Customer List'!B:C,2,)</f>
        <v/>
      </c>
      <c r="W667" s="40" t="n"/>
      <c r="X667" s="32" t="n">
        <v>45838</v>
      </c>
      <c r="Y667" s="23">
        <f>IF(X667="", "", X667-N667)</f>
        <v/>
      </c>
      <c r="Z667" s="23">
        <f>IF(N667="", "", TEXT(N667, "dddd"))</f>
        <v/>
      </c>
      <c r="AA667" s="23">
        <f>IF(X667="", "", TEXT(X667, "dddd"))</f>
        <v/>
      </c>
      <c r="AB667" s="23">
        <f>VLOOKUP(U667,'Currency Sheet'!A:C,3,)</f>
        <v/>
      </c>
      <c r="AC667" s="44">
        <f>VLOOKUP(P667,'Customer List'!B:D,3,)</f>
        <v/>
      </c>
    </row>
    <row r="668">
      <c r="A668" s="23">
        <f>A667+1</f>
        <v/>
      </c>
      <c r="B668" s="23" t="inlineStr">
        <is>
          <t>EED116563</t>
        </is>
      </c>
      <c r="C668" s="32" t="n">
        <v>45828</v>
      </c>
      <c r="D668" s="32" t="n">
        <v>45834</v>
      </c>
      <c r="E668" s="51" t="n">
        <v>218.4</v>
      </c>
      <c r="F668" s="51">
        <f>IF(AB668="DOLLAR",E668*88,E668)</f>
        <v/>
      </c>
      <c r="G668" s="62">
        <f>F668*J668</f>
        <v/>
      </c>
      <c r="H668" s="23" t="n">
        <v>314532</v>
      </c>
      <c r="I668" s="23" t="inlineStr">
        <is>
          <t>PE/Cy7 anti-human IgM Antibody</t>
        </is>
      </c>
      <c r="J668" s="23" t="n">
        <v>1</v>
      </c>
      <c r="K668" s="23" t="n">
        <v>1</v>
      </c>
      <c r="L668" s="23">
        <f>J668-K668</f>
        <v/>
      </c>
      <c r="M668" s="23" t="inlineStr">
        <is>
          <t>T-581/25-26</t>
        </is>
      </c>
      <c r="N668" s="32" t="n">
        <v>45838</v>
      </c>
      <c r="O668" s="62" t="n">
        <v>33852</v>
      </c>
      <c r="P668" s="23" t="inlineStr">
        <is>
          <t>RG SONS</t>
        </is>
      </c>
      <c r="Q668" s="23" t="n">
        <v>58152616966</v>
      </c>
      <c r="R668" s="23" t="inlineStr">
        <is>
          <t>Delivered</t>
        </is>
      </c>
      <c r="S668" s="63" t="n">
        <v>4</v>
      </c>
      <c r="T668" s="39" t="n"/>
      <c r="U668" s="23" t="inlineStr">
        <is>
          <t>BioLegend</t>
        </is>
      </c>
      <c r="V668" s="23">
        <f>VLOOKUP(P668,'Customer List'!B:C,2,)</f>
        <v/>
      </c>
      <c r="W668" s="40" t="n"/>
      <c r="X668" s="32" t="n">
        <v>45840</v>
      </c>
      <c r="Y668" s="23">
        <f>IF(X668="", "", X668-N668)</f>
        <v/>
      </c>
      <c r="Z668" s="23">
        <f>IF(N668="", "", TEXT(N668, "dddd"))</f>
        <v/>
      </c>
      <c r="AA668" s="23">
        <f>IF(X668="", "", TEXT(X668, "dddd"))</f>
        <v/>
      </c>
      <c r="AB668" s="23">
        <f>VLOOKUP(U668,'Currency Sheet'!A:C,3,)</f>
        <v/>
      </c>
      <c r="AC668" s="44">
        <f>VLOOKUP(P668,'Customer List'!B:D,3,)</f>
        <v/>
      </c>
    </row>
    <row r="669">
      <c r="A669" s="23">
        <f>A668+1</f>
        <v/>
      </c>
      <c r="B669" s="23" t="inlineStr">
        <is>
          <t>EED116563</t>
        </is>
      </c>
      <c r="C669" s="32" t="n">
        <v>45828</v>
      </c>
      <c r="D669" s="32" t="n">
        <v>45834</v>
      </c>
      <c r="E669" s="51" t="n">
        <v>942</v>
      </c>
      <c r="F669" s="51">
        <f>IF(AB669="DOLLAR",E669*88,E669)</f>
        <v/>
      </c>
      <c r="G669" s="62">
        <f>F669*J669</f>
        <v/>
      </c>
      <c r="H669" s="23" t="n">
        <v>318310</v>
      </c>
      <c r="I669" s="23" t="inlineStr">
        <is>
          <t xml:space="preserve">APC anti-human CD56 </t>
        </is>
      </c>
      <c r="J669" s="23" t="n">
        <v>5</v>
      </c>
      <c r="K669" s="23" t="n">
        <v>5</v>
      </c>
      <c r="L669" s="23">
        <f>J669-K669</f>
        <v/>
      </c>
      <c r="M669" s="23" t="inlineStr">
        <is>
          <t>T-551/25-26</t>
        </is>
      </c>
      <c r="N669" s="32" t="n">
        <v>45836</v>
      </c>
      <c r="O669" s="62" t="n">
        <v>146010</v>
      </c>
      <c r="P669" s="23" t="inlineStr">
        <is>
          <t>BIO SOLUTION</t>
        </is>
      </c>
      <c r="Q669" s="23" t="n">
        <v>58152577136</v>
      </c>
      <c r="R669" s="23" t="inlineStr">
        <is>
          <t>Delivered</t>
        </is>
      </c>
      <c r="S669" s="63" t="n">
        <v>4</v>
      </c>
      <c r="T669" s="39" t="n"/>
      <c r="U669" s="23" t="inlineStr">
        <is>
          <t>BioLegend</t>
        </is>
      </c>
      <c r="V669" s="23">
        <f>VLOOKUP(P669,'Customer List'!B:C,2,)</f>
        <v/>
      </c>
      <c r="W669" s="40" t="n"/>
      <c r="X669" s="32" t="n">
        <v>45838</v>
      </c>
      <c r="Y669" s="23">
        <f>IF(X669="", "", X669-N669)</f>
        <v/>
      </c>
      <c r="Z669" s="23">
        <f>IF(N669="", "", TEXT(N669, "dddd"))</f>
        <v/>
      </c>
      <c r="AA669" s="23">
        <f>IF(X669="", "", TEXT(X669, "dddd"))</f>
        <v/>
      </c>
      <c r="AB669" s="23">
        <f>VLOOKUP(U669,'Currency Sheet'!A:C,3,)</f>
        <v/>
      </c>
      <c r="AC669" s="44">
        <f>VLOOKUP(P669,'Customer List'!B:D,3,)</f>
        <v/>
      </c>
    </row>
    <row r="670">
      <c r="A670" s="23">
        <f>A669+1</f>
        <v/>
      </c>
      <c r="B670" s="23" t="inlineStr">
        <is>
          <t>EED116563</t>
        </is>
      </c>
      <c r="C670" s="32" t="n">
        <v>45828</v>
      </c>
      <c r="D670" s="32" t="n">
        <v>45834</v>
      </c>
      <c r="E670" s="51" t="n">
        <v>186.6</v>
      </c>
      <c r="F670" s="51">
        <f>IF(AB670="DOLLAR",E670*88,E670)</f>
        <v/>
      </c>
      <c r="G670" s="62">
        <f>F670*J670</f>
        <v/>
      </c>
      <c r="H670" s="23" t="n">
        <v>320812</v>
      </c>
      <c r="I670" s="23" t="inlineStr">
        <is>
          <t xml:space="preserve">PE/Cyanine7 anti-human CD314 </t>
        </is>
      </c>
      <c r="J670" s="23" t="n">
        <v>1</v>
      </c>
      <c r="K670" s="23" t="n">
        <v>1</v>
      </c>
      <c r="L670" s="23">
        <f>J670-K670</f>
        <v/>
      </c>
      <c r="M670" s="23" t="inlineStr">
        <is>
          <t>T-551/25-26</t>
        </is>
      </c>
      <c r="N670" s="32" t="n">
        <v>45836</v>
      </c>
      <c r="O670" s="62" t="n">
        <v>28923</v>
      </c>
      <c r="P670" s="23" t="inlineStr">
        <is>
          <t>BIO SOLUTION</t>
        </is>
      </c>
      <c r="Q670" s="23" t="n">
        <v>58152577136</v>
      </c>
      <c r="R670" s="23" t="inlineStr">
        <is>
          <t>Delivered</t>
        </is>
      </c>
      <c r="S670" s="63" t="n">
        <v>4</v>
      </c>
      <c r="T670" s="39" t="n"/>
      <c r="U670" s="23" t="inlineStr">
        <is>
          <t>BioLegend</t>
        </is>
      </c>
      <c r="V670" s="23">
        <f>VLOOKUP(P670,'Customer List'!B:C,2,)</f>
        <v/>
      </c>
      <c r="W670" s="40" t="n"/>
      <c r="X670" s="32" t="n">
        <v>45838</v>
      </c>
      <c r="Y670" s="23">
        <f>IF(X670="", "", X670-N670)</f>
        <v/>
      </c>
      <c r="Z670" s="23">
        <f>IF(N670="", "", TEXT(N670, "dddd"))</f>
        <v/>
      </c>
      <c r="AA670" s="23">
        <f>IF(X670="", "", TEXT(X670, "dddd"))</f>
        <v/>
      </c>
      <c r="AB670" s="23">
        <f>VLOOKUP(U670,'Currency Sheet'!A:C,3,)</f>
        <v/>
      </c>
      <c r="AC670" s="44">
        <f>VLOOKUP(P670,'Customer List'!B:D,3,)</f>
        <v/>
      </c>
    </row>
    <row r="671">
      <c r="A671" s="23">
        <f>A670+1</f>
        <v/>
      </c>
      <c r="B671" s="23" t="inlineStr">
        <is>
          <t>EED116563</t>
        </is>
      </c>
      <c r="C671" s="32" t="n">
        <v>45828</v>
      </c>
      <c r="D671" s="32" t="n">
        <v>45834</v>
      </c>
      <c r="E671" s="51" t="n">
        <v>75</v>
      </c>
      <c r="F671" s="51">
        <f>IF(AB671="DOLLAR",E671*88,E671)</f>
        <v/>
      </c>
      <c r="G671" s="62">
        <f>F671*J671</f>
        <v/>
      </c>
      <c r="H671" s="23" t="n">
        <v>326811</v>
      </c>
      <c r="I671" s="23" t="inlineStr">
        <is>
          <t>APC anti-human CD74 Antibody</t>
        </is>
      </c>
      <c r="J671" s="23" t="n">
        <v>1</v>
      </c>
      <c r="K671" s="23" t="n">
        <v>1</v>
      </c>
      <c r="L671" s="23">
        <f>J671-K671</f>
        <v/>
      </c>
      <c r="M671" s="23" t="inlineStr">
        <is>
          <t>T-549/25-26</t>
        </is>
      </c>
      <c r="N671" s="32" t="n">
        <v>45836</v>
      </c>
      <c r="O671" s="62" t="n">
        <v>11625</v>
      </c>
      <c r="P671" s="23" t="inlineStr">
        <is>
          <t>BIO SOLUTION</t>
        </is>
      </c>
      <c r="Q671" s="23" t="n">
        <v>58152577136</v>
      </c>
      <c r="R671" s="23" t="inlineStr">
        <is>
          <t>Delivered</t>
        </is>
      </c>
      <c r="S671" s="63" t="n">
        <v>4</v>
      </c>
      <c r="T671" s="39" t="n"/>
      <c r="U671" s="23" t="inlineStr">
        <is>
          <t>BioLegend</t>
        </is>
      </c>
      <c r="V671" s="23">
        <f>VLOOKUP(P671,'Customer List'!B:C,2,)</f>
        <v/>
      </c>
      <c r="W671" s="40" t="n"/>
      <c r="X671" s="32" t="n">
        <v>45838</v>
      </c>
      <c r="Y671" s="23">
        <f>IF(X671="", "", X671-N671)</f>
        <v/>
      </c>
      <c r="Z671" s="23">
        <f>IF(N671="", "", TEXT(N671, "dddd"))</f>
        <v/>
      </c>
      <c r="AA671" s="23">
        <f>IF(X671="", "", TEXT(X671, "dddd"))</f>
        <v/>
      </c>
      <c r="AB671" s="23">
        <f>VLOOKUP(U671,'Currency Sheet'!A:C,3,)</f>
        <v/>
      </c>
      <c r="AC671" s="44">
        <f>VLOOKUP(P671,'Customer List'!B:D,3,)</f>
        <v/>
      </c>
    </row>
    <row r="672">
      <c r="A672" s="23">
        <f>A671+1</f>
        <v/>
      </c>
      <c r="B672" s="23" t="inlineStr">
        <is>
          <t>EED116563</t>
        </is>
      </c>
      <c r="C672" s="32" t="n">
        <v>45828</v>
      </c>
      <c r="D672" s="32" t="n">
        <v>45834</v>
      </c>
      <c r="E672" s="51" t="n">
        <v>859.2</v>
      </c>
      <c r="F672" s="51">
        <f>IF(AB672="DOLLAR",E672*88,E672)</f>
        <v/>
      </c>
      <c r="G672" s="62">
        <f>F672*J672</f>
        <v/>
      </c>
      <c r="H672" s="23" t="n">
        <v>328630</v>
      </c>
      <c r="I672" s="23" t="inlineStr">
        <is>
          <t xml:space="preserve">APC/Cyanine7 anti-human CD107a </t>
        </is>
      </c>
      <c r="J672" s="23" t="n">
        <v>4</v>
      </c>
      <c r="K672" s="23" t="n">
        <v>4</v>
      </c>
      <c r="L672" s="23">
        <f>J672-K672</f>
        <v/>
      </c>
      <c r="M672" s="23" t="inlineStr">
        <is>
          <t>T-555/25-26</t>
        </is>
      </c>
      <c r="N672" s="32" t="n">
        <v>45836</v>
      </c>
      <c r="O672" s="62" t="n">
        <v>133176</v>
      </c>
      <c r="P672" s="23" t="inlineStr">
        <is>
          <t>GK BIO</t>
        </is>
      </c>
      <c r="Q672" s="23" t="n">
        <v>58152579251</v>
      </c>
      <c r="R672" s="23" t="inlineStr">
        <is>
          <t>Delivered</t>
        </is>
      </c>
      <c r="S672" s="63" t="n">
        <v>4</v>
      </c>
      <c r="T672" s="39" t="n"/>
      <c r="U672" s="23" t="inlineStr">
        <is>
          <t>BioLegend</t>
        </is>
      </c>
      <c r="V672" s="23">
        <f>VLOOKUP(P672,'Customer List'!B:C,2,)</f>
        <v/>
      </c>
      <c r="W672" s="40" t="n"/>
      <c r="X672" s="32" t="n">
        <v>45840</v>
      </c>
      <c r="Y672" s="23">
        <f>IF(X672="", "", X672-N672)</f>
        <v/>
      </c>
      <c r="Z672" s="23">
        <f>IF(N672="", "", TEXT(N672, "dddd"))</f>
        <v/>
      </c>
      <c r="AA672" s="23">
        <f>IF(X672="", "", TEXT(X672, "dddd"))</f>
        <v/>
      </c>
      <c r="AB672" s="23">
        <f>VLOOKUP(U672,'Currency Sheet'!A:C,3,)</f>
        <v/>
      </c>
      <c r="AC672" s="44">
        <f>VLOOKUP(P672,'Customer List'!B:D,3,)</f>
        <v/>
      </c>
    </row>
    <row r="673">
      <c r="A673" s="23">
        <f>A672+1</f>
        <v/>
      </c>
      <c r="B673" s="23" t="inlineStr">
        <is>
          <t>EED116563</t>
        </is>
      </c>
      <c r="C673" s="32" t="n">
        <v>45828</v>
      </c>
      <c r="D673" s="32" t="n">
        <v>45834</v>
      </c>
      <c r="E673" s="51" t="n">
        <v>225</v>
      </c>
      <c r="F673" s="51">
        <f>IF(AB673="DOLLAR",E673*88,E673)</f>
        <v/>
      </c>
      <c r="G673" s="62">
        <f>F673*J673</f>
        <v/>
      </c>
      <c r="H673" s="23" t="n">
        <v>331416</v>
      </c>
      <c r="I673" s="23" t="inlineStr">
        <is>
          <t>Alexa Fluor® 700 anti-human TCR Vδ2 Antibody</t>
        </is>
      </c>
      <c r="J673" s="23" t="n">
        <v>1</v>
      </c>
      <c r="K673" s="23" t="n">
        <v>1</v>
      </c>
      <c r="L673" s="23">
        <f>J673-K673</f>
        <v/>
      </c>
      <c r="M673" s="23" t="inlineStr">
        <is>
          <t>T-559/25-26</t>
        </is>
      </c>
      <c r="N673" s="32" t="n">
        <v>45836</v>
      </c>
      <c r="O673" s="62" t="n">
        <v>40687</v>
      </c>
      <c r="P673" s="23" t="inlineStr">
        <is>
          <t>immuneel</t>
        </is>
      </c>
      <c r="Q673" s="23" t="n">
        <v>58152577722</v>
      </c>
      <c r="R673" s="23" t="inlineStr">
        <is>
          <t>Delivered</t>
        </is>
      </c>
      <c r="S673" s="63" t="n">
        <v>4</v>
      </c>
      <c r="T673" s="39" t="n"/>
      <c r="U673" s="23" t="inlineStr">
        <is>
          <t>BioLegend</t>
        </is>
      </c>
      <c r="V673" s="23">
        <f>VLOOKUP(P673,'Customer List'!B:C,2,)</f>
        <v/>
      </c>
      <c r="W673" s="40" t="n"/>
      <c r="X673" s="32" t="n">
        <v>45838</v>
      </c>
      <c r="Y673" s="23">
        <f>IF(X673="", "", X673-N673)</f>
        <v/>
      </c>
      <c r="Z673" s="23">
        <f>IF(N673="", "", TEXT(N673, "dddd"))</f>
        <v/>
      </c>
      <c r="AA673" s="23">
        <f>IF(X673="", "", TEXT(X673, "dddd"))</f>
        <v/>
      </c>
      <c r="AB673" s="23">
        <f>VLOOKUP(U673,'Currency Sheet'!A:C,3,)</f>
        <v/>
      </c>
      <c r="AC673" s="44">
        <f>VLOOKUP(P673,'Customer List'!B:D,3,)</f>
        <v/>
      </c>
    </row>
    <row r="674">
      <c r="A674" s="23">
        <f>A673+1</f>
        <v/>
      </c>
      <c r="B674" s="23" t="inlineStr">
        <is>
          <t>EED116563</t>
        </is>
      </c>
      <c r="C674" s="32" t="n">
        <v>45828</v>
      </c>
      <c r="D674" s="32" t="n">
        <v>45834</v>
      </c>
      <c r="E674" s="51" t="n">
        <v>482.4</v>
      </c>
      <c r="F674" s="51">
        <f>IF(AB674="DOLLAR",E674*88,E674)</f>
        <v/>
      </c>
      <c r="G674" s="62">
        <f>F674*J674</f>
        <v/>
      </c>
      <c r="H674" s="23" t="n">
        <v>333808</v>
      </c>
      <c r="I674" s="23" t="inlineStr">
        <is>
          <t>PE anti-human CD68 Antibody</t>
        </is>
      </c>
      <c r="J674" s="23" t="n">
        <v>3</v>
      </c>
      <c r="K674" s="23" t="n">
        <v>3</v>
      </c>
      <c r="L674" s="23">
        <f>J674-K674</f>
        <v/>
      </c>
      <c r="M674" s="23" t="inlineStr">
        <is>
          <t>T-568/25-26</t>
        </is>
      </c>
      <c r="N674" s="32" t="n">
        <v>45836</v>
      </c>
      <c r="O674" s="62" t="n">
        <v>74772</v>
      </c>
      <c r="P674" s="23" t="inlineStr">
        <is>
          <t>PI HEALTH</t>
        </is>
      </c>
      <c r="Q674" s="23" t="n">
        <v>58152577280</v>
      </c>
      <c r="R674" s="23" t="inlineStr">
        <is>
          <t>Delivered</t>
        </is>
      </c>
      <c r="S674" s="63" t="n">
        <v>4</v>
      </c>
      <c r="T674" s="39" t="n"/>
      <c r="U674" s="23" t="inlineStr">
        <is>
          <t>BioLegend</t>
        </is>
      </c>
      <c r="V674" s="23">
        <f>VLOOKUP(P674,'Customer List'!B:C,2,)</f>
        <v/>
      </c>
      <c r="W674" s="40" t="n"/>
      <c r="X674" s="32" t="n">
        <v>45838</v>
      </c>
      <c r="Y674" s="23">
        <f>IF(X674="", "", X674-N674)</f>
        <v/>
      </c>
      <c r="Z674" s="23">
        <f>IF(N674="", "", TEXT(N674, "dddd"))</f>
        <v/>
      </c>
      <c r="AA674" s="23">
        <f>IF(X674="", "", TEXT(X674, "dddd"))</f>
        <v/>
      </c>
      <c r="AB674" s="23">
        <f>VLOOKUP(U674,'Currency Sheet'!A:C,3,)</f>
        <v/>
      </c>
      <c r="AC674" s="44">
        <f>VLOOKUP(P674,'Customer List'!B:D,3,)</f>
        <v/>
      </c>
    </row>
    <row r="675">
      <c r="A675" s="23">
        <f>A674+1</f>
        <v/>
      </c>
      <c r="B675" s="23" t="inlineStr">
        <is>
          <t>EED116563</t>
        </is>
      </c>
      <c r="C675" s="32" t="n">
        <v>45828</v>
      </c>
      <c r="D675" s="32" t="n">
        <v>45834</v>
      </c>
      <c r="E675" s="51" t="n">
        <v>666</v>
      </c>
      <c r="F675" s="51">
        <f>IF(AB675="DOLLAR",E675*88,E675)</f>
        <v/>
      </c>
      <c r="G675" s="62">
        <f>F675*J675</f>
        <v/>
      </c>
      <c r="H675" s="23" t="n">
        <v>337218</v>
      </c>
      <c r="I675" s="23" t="inlineStr">
        <is>
          <t>APC/Cyanine7 anti-human CD11c Antibody</t>
        </is>
      </c>
      <c r="J675" s="23" t="n">
        <v>3</v>
      </c>
      <c r="K675" s="23" t="n">
        <v>3</v>
      </c>
      <c r="L675" s="23">
        <f>J675-K675</f>
        <v/>
      </c>
      <c r="M675" s="23" t="inlineStr">
        <is>
          <t>T-568/25-26</t>
        </is>
      </c>
      <c r="N675" s="32" t="n">
        <v>45836</v>
      </c>
      <c r="O675" s="62" t="n">
        <v>103230</v>
      </c>
      <c r="P675" s="23" t="inlineStr">
        <is>
          <t>PI HEALTH</t>
        </is>
      </c>
      <c r="Q675" s="23" t="n">
        <v>58152577280</v>
      </c>
      <c r="R675" s="23" t="inlineStr">
        <is>
          <t>Delivered</t>
        </is>
      </c>
      <c r="S675" s="63" t="n">
        <v>4</v>
      </c>
      <c r="T675" s="39" t="n"/>
      <c r="U675" s="23" t="inlineStr">
        <is>
          <t>BioLegend</t>
        </is>
      </c>
      <c r="V675" s="23">
        <f>VLOOKUP(P675,'Customer List'!B:C,2,)</f>
        <v/>
      </c>
      <c r="W675" s="40" t="n"/>
      <c r="X675" s="32" t="n">
        <v>45838</v>
      </c>
      <c r="Y675" s="23">
        <f>IF(X675="", "", X675-N675)</f>
        <v/>
      </c>
      <c r="Z675" s="23">
        <f>IF(N675="", "", TEXT(N675, "dddd"))</f>
        <v/>
      </c>
      <c r="AA675" s="23">
        <f>IF(X675="", "", TEXT(X675, "dddd"))</f>
        <v/>
      </c>
      <c r="AB675" s="23">
        <f>VLOOKUP(U675,'Currency Sheet'!A:C,3,)</f>
        <v/>
      </c>
      <c r="AC675" s="44">
        <f>VLOOKUP(P675,'Customer List'!B:D,3,)</f>
        <v/>
      </c>
    </row>
    <row r="676">
      <c r="A676" s="23">
        <f>A675+1</f>
        <v/>
      </c>
      <c r="B676" s="23" t="inlineStr">
        <is>
          <t>EED116563</t>
        </is>
      </c>
      <c r="C676" s="32" t="n">
        <v>45828</v>
      </c>
      <c r="D676" s="32" t="n">
        <v>45834</v>
      </c>
      <c r="E676" s="51" t="n">
        <v>585</v>
      </c>
      <c r="F676" s="51">
        <f>IF(AB676="DOLLAR",E676*88,E676)</f>
        <v/>
      </c>
      <c r="G676" s="62">
        <f>F676*J676</f>
        <v/>
      </c>
      <c r="H676" s="23" t="n">
        <v>344706</v>
      </c>
      <c r="I676" s="23" t="inlineStr">
        <is>
          <t>PE anti-human CD8 Antibody</t>
        </is>
      </c>
      <c r="J676" s="23" t="n">
        <v>3</v>
      </c>
      <c r="K676" s="23" t="n">
        <v>3</v>
      </c>
      <c r="L676" s="23">
        <f>J676-K676</f>
        <v/>
      </c>
      <c r="M676" s="23" t="inlineStr">
        <is>
          <t>T-568/25-26</t>
        </is>
      </c>
      <c r="N676" s="32" t="n">
        <v>45836</v>
      </c>
      <c r="O676" s="62" t="n">
        <v>90675</v>
      </c>
      <c r="P676" s="23" t="inlineStr">
        <is>
          <t>PI HEALTH</t>
        </is>
      </c>
      <c r="Q676" s="23" t="n">
        <v>58152577280</v>
      </c>
      <c r="R676" s="23" t="inlineStr">
        <is>
          <t>Delivered</t>
        </is>
      </c>
      <c r="S676" s="63" t="n">
        <v>4</v>
      </c>
      <c r="T676" s="39" t="n"/>
      <c r="U676" s="23" t="inlineStr">
        <is>
          <t>BioLegend</t>
        </is>
      </c>
      <c r="V676" s="23">
        <f>VLOOKUP(P676,'Customer List'!B:C,2,)</f>
        <v/>
      </c>
      <c r="W676" s="40" t="n"/>
      <c r="X676" s="32" t="n">
        <v>45838</v>
      </c>
      <c r="Y676" s="23">
        <f>IF(X676="", "", X676-N676)</f>
        <v/>
      </c>
      <c r="Z676" s="23">
        <f>IF(N676="", "", TEXT(N676, "dddd"))</f>
        <v/>
      </c>
      <c r="AA676" s="23">
        <f>IF(X676="", "", TEXT(X676, "dddd"))</f>
        <v/>
      </c>
      <c r="AB676" s="23">
        <f>VLOOKUP(U676,'Currency Sheet'!A:C,3,)</f>
        <v/>
      </c>
      <c r="AC676" s="44">
        <f>VLOOKUP(P676,'Customer List'!B:D,3,)</f>
        <v/>
      </c>
    </row>
    <row r="677">
      <c r="A677" s="23">
        <f>A676+1</f>
        <v/>
      </c>
      <c r="B677" s="23" t="inlineStr">
        <is>
          <t>EED116563</t>
        </is>
      </c>
      <c r="C677" s="32" t="n">
        <v>45828</v>
      </c>
      <c r="D677" s="32" t="n">
        <v>45834</v>
      </c>
      <c r="E677" s="51" t="n">
        <v>87.59999999999999</v>
      </c>
      <c r="F677" s="51">
        <f>IF(AB677="DOLLAR",E677*88,E677)</f>
        <v/>
      </c>
      <c r="G677" s="62">
        <f>F677*J677</f>
        <v/>
      </c>
      <c r="H677" s="23" t="n">
        <v>348605</v>
      </c>
      <c r="I677" s="23" t="inlineStr">
        <is>
          <t xml:space="preserve">PE anti-human CD243 </t>
        </is>
      </c>
      <c r="J677" s="23" t="n">
        <v>1</v>
      </c>
      <c r="K677" s="23" t="n">
        <v>1</v>
      </c>
      <c r="L677" s="23">
        <f>J677-K677</f>
        <v/>
      </c>
      <c r="M677" s="23" t="inlineStr">
        <is>
          <t>T-569/25-26</t>
        </is>
      </c>
      <c r="N677" s="32" t="n">
        <v>45836</v>
      </c>
      <c r="O677" s="62" t="n">
        <v>13578</v>
      </c>
      <c r="P677" s="23" t="inlineStr">
        <is>
          <t>Sai Life</t>
        </is>
      </c>
      <c r="Q677" s="23" t="n">
        <v>58152578385</v>
      </c>
      <c r="R677" s="23" t="inlineStr">
        <is>
          <t>Delivered</t>
        </is>
      </c>
      <c r="S677" s="63" t="n">
        <v>4</v>
      </c>
      <c r="T677" s="39" t="n"/>
      <c r="U677" s="23" t="inlineStr">
        <is>
          <t>BioLegend</t>
        </is>
      </c>
      <c r="V677" s="23">
        <f>VLOOKUP(P677,'Customer List'!B:C,2,)</f>
        <v/>
      </c>
      <c r="W677" s="40" t="n"/>
      <c r="X677" s="32" t="n">
        <v>45838</v>
      </c>
      <c r="Y677" s="23">
        <f>IF(X677="", "", X677-N677)</f>
        <v/>
      </c>
      <c r="Z677" s="23">
        <f>IF(N677="", "", TEXT(N677, "dddd"))</f>
        <v/>
      </c>
      <c r="AA677" s="23">
        <f>IF(X677="", "", TEXT(X677, "dddd"))</f>
        <v/>
      </c>
      <c r="AB677" s="23">
        <f>VLOOKUP(U677,'Currency Sheet'!A:C,3,)</f>
        <v/>
      </c>
      <c r="AC677" s="44">
        <f>VLOOKUP(P677,'Customer List'!B:D,3,)</f>
        <v/>
      </c>
    </row>
    <row r="678">
      <c r="A678" s="23">
        <f>A677+1</f>
        <v/>
      </c>
      <c r="B678" s="23" t="inlineStr">
        <is>
          <t>EED116563</t>
        </is>
      </c>
      <c r="C678" s="32" t="n">
        <v>45828</v>
      </c>
      <c r="D678" s="32" t="n">
        <v>45834</v>
      </c>
      <c r="E678" s="51" t="n">
        <v>208.2</v>
      </c>
      <c r="F678" s="51">
        <f>IF(AB678="DOLLAR",E678*88,E678)</f>
        <v/>
      </c>
      <c r="G678" s="62">
        <f>F678*J678</f>
        <v/>
      </c>
      <c r="H678" s="23" t="n">
        <v>350504</v>
      </c>
      <c r="I678" s="23" t="inlineStr">
        <is>
          <t>PE anti-human Ki-67 Antibody</t>
        </is>
      </c>
      <c r="J678" s="23" t="n">
        <v>1</v>
      </c>
      <c r="K678" s="23" t="n">
        <v>1</v>
      </c>
      <c r="L678" s="23">
        <f>J678-K678</f>
        <v/>
      </c>
      <c r="M678" s="23" t="inlineStr">
        <is>
          <t>T-537/25-26</t>
        </is>
      </c>
      <c r="N678" s="32" t="n">
        <v>45834</v>
      </c>
      <c r="O678" s="62" t="n">
        <v>29668.5</v>
      </c>
      <c r="P678" s="23" t="inlineStr">
        <is>
          <t>AIIMS</t>
        </is>
      </c>
      <c r="Q678" s="23" t="inlineStr">
        <is>
          <t>BY HAND</t>
        </is>
      </c>
      <c r="R678" s="23" t="inlineStr">
        <is>
          <t>PRIYANKA MADAM</t>
        </is>
      </c>
      <c r="S678" s="63" t="n">
        <v>4</v>
      </c>
      <c r="T678" s="39" t="n"/>
      <c r="U678" s="23" t="inlineStr">
        <is>
          <t>BioLegend</t>
        </is>
      </c>
      <c r="V678" s="23">
        <f>VLOOKUP(P678,'Customer List'!B:C,2,)</f>
        <v/>
      </c>
      <c r="W678" s="40" t="n"/>
      <c r="X678" s="32" t="n">
        <v>45834</v>
      </c>
      <c r="Y678" s="23">
        <f>IF(X678="", "", X678-N678)</f>
        <v/>
      </c>
      <c r="Z678" s="23">
        <f>IF(N678="", "", TEXT(N678, "dddd"))</f>
        <v/>
      </c>
      <c r="AA678" s="23">
        <f>IF(X678="", "", TEXT(X678, "dddd"))</f>
        <v/>
      </c>
      <c r="AB678" s="23">
        <f>VLOOKUP(U678,'Currency Sheet'!A:C,3,)</f>
        <v/>
      </c>
      <c r="AC678" s="44">
        <f>VLOOKUP(P678,'Customer List'!B:D,3,)</f>
        <v/>
      </c>
    </row>
    <row r="679">
      <c r="A679" s="23">
        <f>A678+1</f>
        <v/>
      </c>
      <c r="B679" s="23" t="inlineStr">
        <is>
          <t>EED116563</t>
        </is>
      </c>
      <c r="C679" s="32" t="n">
        <v>45828</v>
      </c>
      <c r="D679" s="32" t="n">
        <v>45834</v>
      </c>
      <c r="E679" s="51" t="n">
        <v>334.5</v>
      </c>
      <c r="F679" s="51">
        <f>IF(AB679="DOLLAR",E679*88,E679)</f>
        <v/>
      </c>
      <c r="G679" s="62">
        <f>F679*J679</f>
        <v/>
      </c>
      <c r="H679" s="23" t="n">
        <v>353228</v>
      </c>
      <c r="I679" s="23" t="inlineStr">
        <is>
          <t xml:space="preserve">Brilliant Violet 711™ anti-human CD197 </t>
        </is>
      </c>
      <c r="J679" s="23" t="n">
        <v>1</v>
      </c>
      <c r="K679" s="23" t="n">
        <v>1</v>
      </c>
      <c r="L679" s="23">
        <f>J679-K679</f>
        <v/>
      </c>
      <c r="M679" s="23" t="inlineStr">
        <is>
          <t>T-540/25-26</t>
        </is>
      </c>
      <c r="N679" s="32" t="n">
        <v>45835</v>
      </c>
      <c r="O679" s="62" t="n">
        <v>41478</v>
      </c>
      <c r="P679" s="23" t="inlineStr">
        <is>
          <t>Lokesh EnterPrises</t>
        </is>
      </c>
      <c r="Q679" s="23" t="inlineStr">
        <is>
          <t>BY HAND</t>
        </is>
      </c>
      <c r="R679" s="23" t="inlineStr">
        <is>
          <t>PRIYANKA MADAM</t>
        </is>
      </c>
      <c r="S679" s="63" t="n">
        <v>4</v>
      </c>
      <c r="T679" s="39" t="inlineStr">
        <is>
          <t>Aiims through Lokesh Enterprises, Priyanka Madam</t>
        </is>
      </c>
      <c r="U679" s="23" t="inlineStr">
        <is>
          <t>BioLegend</t>
        </is>
      </c>
      <c r="V679" s="23">
        <f>VLOOKUP(P679,'Customer List'!B:C,2,)</f>
        <v/>
      </c>
      <c r="W679" s="40" t="n"/>
      <c r="X679" s="32" t="n">
        <v>45835</v>
      </c>
      <c r="Y679" s="23">
        <f>IF(X679="", "", X679-N679)</f>
        <v/>
      </c>
      <c r="Z679" s="23">
        <f>IF(N679="", "", TEXT(N679, "dddd"))</f>
        <v/>
      </c>
      <c r="AA679" s="23">
        <f>IF(X679="", "", TEXT(X679, "dddd"))</f>
        <v/>
      </c>
      <c r="AB679" s="23">
        <f>VLOOKUP(U679,'Currency Sheet'!A:C,3,)</f>
        <v/>
      </c>
      <c r="AC679" s="44">
        <f>VLOOKUP(P679,'Customer List'!B:D,3,)</f>
        <v/>
      </c>
    </row>
    <row r="680">
      <c r="A680" s="23">
        <f>A679+1</f>
        <v/>
      </c>
      <c r="B680" s="23" t="inlineStr">
        <is>
          <t>EED116563</t>
        </is>
      </c>
      <c r="C680" s="32" t="n">
        <v>45828</v>
      </c>
      <c r="D680" s="32" t="n">
        <v>45834</v>
      </c>
      <c r="E680" s="51" t="n">
        <v>229.2</v>
      </c>
      <c r="F680" s="51">
        <f>IF(AB680="DOLLAR",E680*88,E680)</f>
        <v/>
      </c>
      <c r="G680" s="62">
        <f>F680*J680</f>
        <v/>
      </c>
      <c r="H680" s="23" t="n">
        <v>353236</v>
      </c>
      <c r="I680" s="23" t="inlineStr">
        <is>
          <t xml:space="preserve">PE/Dazzle™ 594 anti-human CD197 </t>
        </is>
      </c>
      <c r="J680" s="23" t="n">
        <v>1</v>
      </c>
      <c r="K680" s="23" t="n">
        <v>1</v>
      </c>
      <c r="L680" s="23">
        <f>J680-K680</f>
        <v/>
      </c>
      <c r="M680" s="23" t="inlineStr">
        <is>
          <t>T-537/25-26</t>
        </is>
      </c>
      <c r="N680" s="32" t="n">
        <v>45834</v>
      </c>
      <c r="O680" s="62" t="n">
        <v>32661</v>
      </c>
      <c r="P680" s="23" t="inlineStr">
        <is>
          <t>AIIMS</t>
        </is>
      </c>
      <c r="Q680" s="23" t="inlineStr">
        <is>
          <t>BY HAND</t>
        </is>
      </c>
      <c r="R680" s="23" t="inlineStr">
        <is>
          <t>PRIYANKA MADAM</t>
        </is>
      </c>
      <c r="S680" s="63" t="n">
        <v>4</v>
      </c>
      <c r="T680" s="39" t="n"/>
      <c r="U680" s="23" t="inlineStr">
        <is>
          <t>BioLegend</t>
        </is>
      </c>
      <c r="V680" s="23">
        <f>VLOOKUP(P680,'Customer List'!B:C,2,)</f>
        <v/>
      </c>
      <c r="W680" s="40" t="n"/>
      <c r="X680" s="32" t="n">
        <v>45834</v>
      </c>
      <c r="Y680" s="23">
        <f>IF(X680="", "", X680-N680)</f>
        <v/>
      </c>
      <c r="Z680" s="23">
        <f>IF(N680="", "", TEXT(N680, "dddd"))</f>
        <v/>
      </c>
      <c r="AA680" s="23">
        <f>IF(X680="", "", TEXT(X680, "dddd"))</f>
        <v/>
      </c>
      <c r="AB680" s="23">
        <f>VLOOKUP(U680,'Currency Sheet'!A:C,3,)</f>
        <v/>
      </c>
      <c r="AC680" s="44">
        <f>VLOOKUP(P680,'Customer List'!B:D,3,)</f>
        <v/>
      </c>
    </row>
    <row r="681">
      <c r="A681" s="23">
        <f>A680+1</f>
        <v/>
      </c>
      <c r="B681" s="23" t="inlineStr">
        <is>
          <t>EED116563</t>
        </is>
      </c>
      <c r="C681" s="32" t="n">
        <v>45828</v>
      </c>
      <c r="D681" s="32" t="n">
        <v>45834</v>
      </c>
      <c r="E681" s="51" t="n">
        <v>978.75</v>
      </c>
      <c r="F681" s="51">
        <f>IF(AB681="DOLLAR",E681*88,E681)</f>
        <v/>
      </c>
      <c r="G681" s="62">
        <f>F681*J681</f>
        <v/>
      </c>
      <c r="H681" s="23" t="n">
        <v>360732</v>
      </c>
      <c r="I681" s="23" t="inlineStr">
        <is>
          <t>Brilliant Violet 711™ anti-human CD16 Antibody</t>
        </is>
      </c>
      <c r="J681" s="23" t="n">
        <v>3</v>
      </c>
      <c r="K681" s="23" t="n">
        <v>3</v>
      </c>
      <c r="L681" s="23">
        <f>J681-K681</f>
        <v/>
      </c>
      <c r="M681" s="23" t="inlineStr">
        <is>
          <t>T-568/25-26</t>
        </is>
      </c>
      <c r="N681" s="32" t="n">
        <v>45836</v>
      </c>
      <c r="O681" s="62" t="n">
        <v>121365</v>
      </c>
      <c r="P681" s="23" t="inlineStr">
        <is>
          <t>PI HEALTH</t>
        </is>
      </c>
      <c r="Q681" s="23" t="n">
        <v>58152577280</v>
      </c>
      <c r="R681" s="23" t="inlineStr">
        <is>
          <t>Delivered</t>
        </is>
      </c>
      <c r="S681" s="63" t="n">
        <v>4</v>
      </c>
      <c r="T681" s="39" t="n"/>
      <c r="U681" s="23" t="inlineStr">
        <is>
          <t>BioLegend</t>
        </is>
      </c>
      <c r="V681" s="23">
        <f>VLOOKUP(P681,'Customer List'!B:C,2,)</f>
        <v/>
      </c>
      <c r="W681" s="40" t="n"/>
      <c r="X681" s="32" t="n">
        <v>45838</v>
      </c>
      <c r="Y681" s="23">
        <f>IF(X681="", "", X681-N681)</f>
        <v/>
      </c>
      <c r="Z681" s="23">
        <f>IF(N681="", "", TEXT(N681, "dddd"))</f>
        <v/>
      </c>
      <c r="AA681" s="23">
        <f>IF(X681="", "", TEXT(X681, "dddd"))</f>
        <v/>
      </c>
      <c r="AB681" s="23">
        <f>VLOOKUP(U681,'Currency Sheet'!A:C,3,)</f>
        <v/>
      </c>
      <c r="AC681" s="44">
        <f>VLOOKUP(P681,'Customer List'!B:D,3,)</f>
        <v/>
      </c>
    </row>
    <row r="682">
      <c r="A682" s="23">
        <f>A681+1</f>
        <v/>
      </c>
      <c r="B682" s="23" t="inlineStr">
        <is>
          <t>EED116563</t>
        </is>
      </c>
      <c r="C682" s="32" t="n">
        <v>45828</v>
      </c>
      <c r="D682" s="32" t="n">
        <v>45834</v>
      </c>
      <c r="E682" s="51" t="n">
        <v>464.4</v>
      </c>
      <c r="F682" s="51">
        <f>IF(AB682="DOLLAR",E682*88,E682)</f>
        <v/>
      </c>
      <c r="G682" s="62">
        <f>F682*J682</f>
        <v/>
      </c>
      <c r="H682" s="23" t="n">
        <v>362526</v>
      </c>
      <c r="I682" s="23" t="inlineStr">
        <is>
          <t xml:space="preserve">PerCP anti-human CD56 </t>
        </is>
      </c>
      <c r="J682" s="23" t="n">
        <v>3</v>
      </c>
      <c r="K682" s="23" t="n">
        <v>3</v>
      </c>
      <c r="L682" s="23">
        <f>J682-K682</f>
        <v/>
      </c>
      <c r="M682" s="23" t="inlineStr">
        <is>
          <t>T-568/25-26</t>
        </is>
      </c>
      <c r="N682" s="32" t="n">
        <v>45836</v>
      </c>
      <c r="O682" s="62" t="n">
        <v>71982</v>
      </c>
      <c r="P682" s="23" t="inlineStr">
        <is>
          <t>PI HEALTH</t>
        </is>
      </c>
      <c r="Q682" s="23" t="n">
        <v>58152577280</v>
      </c>
      <c r="R682" s="23" t="inlineStr">
        <is>
          <t>Delivered</t>
        </is>
      </c>
      <c r="S682" s="63" t="n">
        <v>4</v>
      </c>
      <c r="T682" s="39" t="n"/>
      <c r="U682" s="23" t="inlineStr">
        <is>
          <t>BioLegend</t>
        </is>
      </c>
      <c r="V682" s="23">
        <f>VLOOKUP(P682,'Customer List'!B:C,2,)</f>
        <v/>
      </c>
      <c r="W682" s="40" t="n"/>
      <c r="X682" s="32" t="n">
        <v>45838</v>
      </c>
      <c r="Y682" s="23">
        <f>IF(X682="", "", X682-N682)</f>
        <v/>
      </c>
      <c r="Z682" s="23">
        <f>IF(N682="", "", TEXT(N682, "dddd"))</f>
        <v/>
      </c>
      <c r="AA682" s="23">
        <f>IF(X682="", "", TEXT(X682, "dddd"))</f>
        <v/>
      </c>
      <c r="AB682" s="23">
        <f>VLOOKUP(U682,'Currency Sheet'!A:C,3,)</f>
        <v/>
      </c>
      <c r="AC682" s="44">
        <f>VLOOKUP(P682,'Customer List'!B:D,3,)</f>
        <v/>
      </c>
    </row>
    <row r="683">
      <c r="A683" s="23">
        <f>A682+1</f>
        <v/>
      </c>
      <c r="B683" s="23" t="inlineStr">
        <is>
          <t>EED116563</t>
        </is>
      </c>
      <c r="C683" s="32" t="n">
        <v>45828</v>
      </c>
      <c r="D683" s="32" t="n">
        <v>45834</v>
      </c>
      <c r="E683" s="51" t="n">
        <v>289.5</v>
      </c>
      <c r="F683" s="51">
        <f>IF(AB683="DOLLAR",E683*88,E683)</f>
        <v/>
      </c>
      <c r="G683" s="62">
        <f>F683*J683</f>
        <v/>
      </c>
      <c r="H683" s="23" t="n">
        <v>362533</v>
      </c>
      <c r="I683" s="23" t="inlineStr">
        <is>
          <t xml:space="preserve">Brilliant Violet 510™ anti-human CD56 </t>
        </is>
      </c>
      <c r="J683" s="23" t="n">
        <v>2</v>
      </c>
      <c r="K683" s="23" t="n">
        <v>2</v>
      </c>
      <c r="L683" s="23">
        <f>J683-K683</f>
        <v/>
      </c>
      <c r="M683" s="23" t="inlineStr">
        <is>
          <t>T-536/25-26</t>
        </is>
      </c>
      <c r="N683" s="32" t="n">
        <v>45834</v>
      </c>
      <c r="O683" s="62" t="n">
        <v>43675.9</v>
      </c>
      <c r="P683" s="23" t="inlineStr">
        <is>
          <t>INVITRO</t>
        </is>
      </c>
      <c r="Q683" s="23" t="inlineStr">
        <is>
          <t>BY HAND</t>
        </is>
      </c>
      <c r="R683" s="23" t="inlineStr">
        <is>
          <t>PRIYANKA MADAM</t>
        </is>
      </c>
      <c r="S683" s="63" t="n">
        <v>4</v>
      </c>
      <c r="T683" s="39" t="n"/>
      <c r="U683" s="23" t="inlineStr">
        <is>
          <t>BioLegend</t>
        </is>
      </c>
      <c r="V683" s="23">
        <f>VLOOKUP(P683,'Customer List'!B:C,2,)</f>
        <v/>
      </c>
      <c r="W683" s="40" t="n"/>
      <c r="X683" s="32" t="n">
        <v>45834</v>
      </c>
      <c r="Y683" s="23">
        <f>IF(X683="", "", X683-N683)</f>
        <v/>
      </c>
      <c r="Z683" s="23">
        <f>IF(N683="", "", TEXT(N683, "dddd"))</f>
        <v/>
      </c>
      <c r="AA683" s="23">
        <f>IF(X683="", "", TEXT(X683, "dddd"))</f>
        <v/>
      </c>
      <c r="AB683" s="23">
        <f>VLOOKUP(U683,'Currency Sheet'!A:C,3,)</f>
        <v/>
      </c>
      <c r="AC683" s="44">
        <f>VLOOKUP(P683,'Customer List'!B:D,3,)</f>
        <v/>
      </c>
    </row>
    <row r="684">
      <c r="A684" s="23">
        <f>A683+1</f>
        <v/>
      </c>
      <c r="B684" s="23" t="inlineStr">
        <is>
          <t>EED116563</t>
        </is>
      </c>
      <c r="C684" s="32" t="n">
        <v>45828</v>
      </c>
      <c r="D684" s="32" t="n">
        <v>45834</v>
      </c>
      <c r="E684" s="51" t="n">
        <v>444</v>
      </c>
      <c r="F684" s="51">
        <f>IF(AB684="DOLLAR",E684*88,E684)</f>
        <v/>
      </c>
      <c r="G684" s="62">
        <f>F684*J684</f>
        <v/>
      </c>
      <c r="H684" s="23" t="n">
        <v>367414</v>
      </c>
      <c r="I684" s="23" t="inlineStr">
        <is>
          <t xml:space="preserve">PE/Cyanine7 anti-human CD279 </t>
        </is>
      </c>
      <c r="J684" s="23" t="n">
        <v>2</v>
      </c>
      <c r="K684" s="23" t="n">
        <v>2</v>
      </c>
      <c r="L684" s="23">
        <f>J684-K684</f>
        <v/>
      </c>
      <c r="M684" s="23" t="inlineStr">
        <is>
          <t>T-551/25-26</t>
        </is>
      </c>
      <c r="N684" s="32" t="n">
        <v>45836</v>
      </c>
      <c r="O684" s="62" t="n">
        <v>68820</v>
      </c>
      <c r="P684" s="23" t="inlineStr">
        <is>
          <t>BIO SOLUTION</t>
        </is>
      </c>
      <c r="Q684" s="23" t="n">
        <v>58152577136</v>
      </c>
      <c r="R684" s="23" t="inlineStr">
        <is>
          <t>Delivered</t>
        </is>
      </c>
      <c r="S684" s="63" t="n">
        <v>4</v>
      </c>
      <c r="T684" s="39" t="n"/>
      <c r="U684" s="23" t="inlineStr">
        <is>
          <t>BioLegend</t>
        </is>
      </c>
      <c r="V684" s="23">
        <f>VLOOKUP(P684,'Customer List'!B:C,2,)</f>
        <v/>
      </c>
      <c r="W684" s="40" t="n"/>
      <c r="X684" s="32" t="n">
        <v>45838</v>
      </c>
      <c r="Y684" s="23">
        <f>IF(X684="", "", X684-N684)</f>
        <v/>
      </c>
      <c r="Z684" s="23">
        <f>IF(N684="", "", TEXT(N684, "dddd"))</f>
        <v/>
      </c>
      <c r="AA684" s="23">
        <f>IF(X684="", "", TEXT(X684, "dddd"))</f>
        <v/>
      </c>
      <c r="AB684" s="23">
        <f>VLOOKUP(U684,'Currency Sheet'!A:C,3,)</f>
        <v/>
      </c>
      <c r="AC684" s="44">
        <f>VLOOKUP(P684,'Customer List'!B:D,3,)</f>
        <v/>
      </c>
    </row>
    <row r="685">
      <c r="A685" s="23">
        <f>A684+1</f>
        <v/>
      </c>
      <c r="B685" s="23" t="inlineStr">
        <is>
          <t>EED116563</t>
        </is>
      </c>
      <c r="C685" s="32" t="n">
        <v>45828</v>
      </c>
      <c r="D685" s="32" t="n">
        <v>45834</v>
      </c>
      <c r="E685" s="51" t="n">
        <v>75</v>
      </c>
      <c r="F685" s="51">
        <f>IF(AB685="DOLLAR",E685*88,E685)</f>
        <v/>
      </c>
      <c r="G685" s="62">
        <f>F685*J685</f>
        <v/>
      </c>
      <c r="H685" s="23" t="n">
        <v>372203</v>
      </c>
      <c r="I685" s="23" t="inlineStr">
        <is>
          <t>APC anti-human/mouse Granzyme B Recombinant Antibody</t>
        </is>
      </c>
      <c r="J685" s="23" t="n">
        <v>1</v>
      </c>
      <c r="K685" s="23" t="n">
        <v>1</v>
      </c>
      <c r="L685" s="23">
        <f>J685-K685</f>
        <v/>
      </c>
      <c r="M685" s="23" t="inlineStr">
        <is>
          <t>T-561/25-26</t>
        </is>
      </c>
      <c r="N685" s="32" t="n">
        <v>45836</v>
      </c>
      <c r="O685" s="62" t="n">
        <v>10687.5</v>
      </c>
      <c r="P685" s="23" t="inlineStr">
        <is>
          <t>ILS</t>
        </is>
      </c>
      <c r="Q685" s="23" t="n">
        <v>58152577475</v>
      </c>
      <c r="R685" s="23" t="inlineStr">
        <is>
          <t>Delivered</t>
        </is>
      </c>
      <c r="S685" s="63" t="n">
        <v>4</v>
      </c>
      <c r="T685" s="39" t="n"/>
      <c r="U685" s="23" t="inlineStr">
        <is>
          <t>BioLegend</t>
        </is>
      </c>
      <c r="V685" s="23">
        <f>VLOOKUP(P685,'Customer List'!B:C,2,)</f>
        <v/>
      </c>
      <c r="W685" s="40" t="n"/>
      <c r="X685" s="32" t="n">
        <v>45839</v>
      </c>
      <c r="Y685" s="23">
        <f>IF(X685="", "", X685-N685)</f>
        <v/>
      </c>
      <c r="Z685" s="23">
        <f>IF(N685="", "", TEXT(N685, "dddd"))</f>
        <v/>
      </c>
      <c r="AA685" s="23">
        <f>IF(X685="", "", TEXT(X685, "dddd"))</f>
        <v/>
      </c>
      <c r="AB685" s="23">
        <f>VLOOKUP(U685,'Currency Sheet'!A:C,3,)</f>
        <v/>
      </c>
      <c r="AC685" s="44">
        <f>VLOOKUP(P685,'Customer List'!B:D,3,)</f>
        <v/>
      </c>
    </row>
    <row r="686">
      <c r="A686" s="23">
        <f>A685+1</f>
        <v/>
      </c>
      <c r="B686" s="23" t="inlineStr">
        <is>
          <t>EED116563</t>
        </is>
      </c>
      <c r="C686" s="32" t="n">
        <v>45828</v>
      </c>
      <c r="D686" s="32" t="n">
        <v>45834</v>
      </c>
      <c r="E686" s="51" t="n">
        <v>112.8</v>
      </c>
      <c r="F686" s="51">
        <f>IF(AB686="DOLLAR",E686*88,E686)</f>
        <v/>
      </c>
      <c r="G686" s="62">
        <f>F686*J686</f>
        <v/>
      </c>
      <c r="H686" s="23" t="n">
        <v>394706</v>
      </c>
      <c r="I686" s="23" t="inlineStr">
        <is>
          <t xml:space="preserve">FITC anti-human CD15 </t>
        </is>
      </c>
      <c r="J686" s="23" t="n">
        <v>1</v>
      </c>
      <c r="K686" s="23" t="n">
        <v>1</v>
      </c>
      <c r="L686" s="23">
        <f>J686-K686</f>
        <v/>
      </c>
      <c r="M686" s="23" t="inlineStr">
        <is>
          <t>T-560/25-26</t>
        </is>
      </c>
      <c r="N686" s="32" t="n">
        <v>45836</v>
      </c>
      <c r="O686" s="62" t="n">
        <v>17860</v>
      </c>
      <c r="P686" s="23" t="inlineStr">
        <is>
          <t>ILS</t>
        </is>
      </c>
      <c r="Q686" s="23" t="n">
        <v>58152577475</v>
      </c>
      <c r="R686" s="23" t="inlineStr">
        <is>
          <t>Delivered</t>
        </is>
      </c>
      <c r="S686" s="63" t="n">
        <v>4</v>
      </c>
      <c r="T686" s="39" t="n"/>
      <c r="U686" s="23" t="inlineStr">
        <is>
          <t>BioLegend</t>
        </is>
      </c>
      <c r="V686" s="23">
        <f>VLOOKUP(P686,'Customer List'!B:C,2,)</f>
        <v/>
      </c>
      <c r="W686" s="40" t="n"/>
      <c r="X686" s="32" t="n">
        <v>45839</v>
      </c>
      <c r="Y686" s="23">
        <f>IF(X686="", "", X686-N686)</f>
        <v/>
      </c>
      <c r="Z686" s="23">
        <f>IF(N686="", "", TEXT(N686, "dddd"))</f>
        <v/>
      </c>
      <c r="AA686" s="23">
        <f>IF(X686="", "", TEXT(X686, "dddd"))</f>
        <v/>
      </c>
      <c r="AB686" s="23">
        <f>VLOOKUP(U686,'Currency Sheet'!A:C,3,)</f>
        <v/>
      </c>
      <c r="AC686" s="44">
        <f>VLOOKUP(P686,'Customer List'!B:D,3,)</f>
        <v/>
      </c>
    </row>
    <row r="687">
      <c r="A687" s="23">
        <f>A686+1</f>
        <v/>
      </c>
      <c r="B687" s="23" t="inlineStr">
        <is>
          <t>EED116563</t>
        </is>
      </c>
      <c r="C687" s="32" t="n">
        <v>45828</v>
      </c>
      <c r="D687" s="32" t="n">
        <v>45834</v>
      </c>
      <c r="E687" s="51" t="n">
        <v>321.75</v>
      </c>
      <c r="F687" s="51">
        <f>IF(AB687="DOLLAR",E687*88,E687)</f>
        <v/>
      </c>
      <c r="G687" s="62">
        <f>F687*J687</f>
        <v/>
      </c>
      <c r="H687" s="23" t="n">
        <v>396414</v>
      </c>
      <c r="I687" s="23" t="inlineStr">
        <is>
          <t>Brilliant Violet 421™ anti-human/mouse Granzyme B Recombinant Antibody</t>
        </is>
      </c>
      <c r="J687" s="23" t="n">
        <v>1</v>
      </c>
      <c r="K687" s="23" t="n">
        <v>1</v>
      </c>
      <c r="L687" s="23">
        <f>J687-K687</f>
        <v/>
      </c>
      <c r="M687" s="23" t="inlineStr">
        <is>
          <t>T-537/25-26</t>
        </is>
      </c>
      <c r="N687" s="32" t="n">
        <v>45834</v>
      </c>
      <c r="O687" s="62" t="n">
        <v>36679.5</v>
      </c>
      <c r="P687" s="23" t="inlineStr">
        <is>
          <t>AIIMS</t>
        </is>
      </c>
      <c r="Q687" s="23" t="inlineStr">
        <is>
          <t>BY HAND</t>
        </is>
      </c>
      <c r="R687" s="23" t="inlineStr">
        <is>
          <t>PRIYANKA MADAM</t>
        </is>
      </c>
      <c r="S687" s="63" t="n">
        <v>4</v>
      </c>
      <c r="T687" s="39" t="n"/>
      <c r="U687" s="23" t="inlineStr">
        <is>
          <t>BioLegend</t>
        </is>
      </c>
      <c r="V687" s="23">
        <f>VLOOKUP(P687,'Customer List'!B:C,2,)</f>
        <v/>
      </c>
      <c r="W687" s="40" t="n"/>
      <c r="X687" s="32" t="n">
        <v>45834</v>
      </c>
      <c r="Y687" s="23">
        <f>IF(X687="", "", X687-N687)</f>
        <v/>
      </c>
      <c r="Z687" s="23">
        <f>IF(N687="", "", TEXT(N687, "dddd"))</f>
        <v/>
      </c>
      <c r="AA687" s="23">
        <f>IF(X687="", "", TEXT(X687, "dddd"))</f>
        <v/>
      </c>
      <c r="AB687" s="23">
        <f>VLOOKUP(U687,'Currency Sheet'!A:C,3,)</f>
        <v/>
      </c>
      <c r="AC687" s="44">
        <f>VLOOKUP(P687,'Customer List'!B:D,3,)</f>
        <v/>
      </c>
    </row>
    <row r="688">
      <c r="A688" s="23">
        <f>A687+1</f>
        <v/>
      </c>
      <c r="B688" s="23" t="inlineStr">
        <is>
          <t>EED116563</t>
        </is>
      </c>
      <c r="C688" s="32" t="n">
        <v>45828</v>
      </c>
      <c r="D688" s="32" t="n">
        <v>45834</v>
      </c>
      <c r="E688" s="51" t="n">
        <v>192</v>
      </c>
      <c r="F688" s="51">
        <f>IF(AB688="DOLLAR",E688*88,E688)</f>
        <v/>
      </c>
      <c r="G688" s="62">
        <f>F688*J688</f>
        <v/>
      </c>
      <c r="H688" s="23" t="n">
        <v>396416</v>
      </c>
      <c r="I688" s="23" t="inlineStr">
        <is>
          <t>PerCP anti-human/mouse Granzyme B Recombinant Antibody</t>
        </is>
      </c>
      <c r="J688" s="23" t="n">
        <v>1</v>
      </c>
      <c r="K688" s="23" t="n">
        <v>1</v>
      </c>
      <c r="L688" s="23">
        <f>J688-K688</f>
        <v/>
      </c>
      <c r="M688" s="23" t="inlineStr">
        <is>
          <t>T-540/25-26</t>
        </is>
      </c>
      <c r="N688" s="32" t="n">
        <v>45835</v>
      </c>
      <c r="O688" s="62" t="n">
        <v>29760</v>
      </c>
      <c r="P688" s="23" t="inlineStr">
        <is>
          <t>Lokesh EnterPrises</t>
        </is>
      </c>
      <c r="Q688" s="23" t="inlineStr">
        <is>
          <t>BY HAND</t>
        </is>
      </c>
      <c r="R688" s="23" t="inlineStr">
        <is>
          <t>PRIYANKA MADAM</t>
        </is>
      </c>
      <c r="S688" s="63" t="n">
        <v>4</v>
      </c>
      <c r="T688" s="39" t="inlineStr">
        <is>
          <t>Aiims through Lokesh Enterprises, Priyanka Madam</t>
        </is>
      </c>
      <c r="U688" s="23" t="inlineStr">
        <is>
          <t>BioLegend</t>
        </is>
      </c>
      <c r="V688" s="23">
        <f>VLOOKUP(P688,'Customer List'!B:C,2,)</f>
        <v/>
      </c>
      <c r="W688" s="40" t="n"/>
      <c r="X688" s="32" t="n">
        <v>45835</v>
      </c>
      <c r="Y688" s="23">
        <f>IF(X688="", "", X688-N688)</f>
        <v/>
      </c>
      <c r="Z688" s="23">
        <f>IF(N688="", "", TEXT(N688, "dddd"))</f>
        <v/>
      </c>
      <c r="AA688" s="23">
        <f>IF(X688="", "", TEXT(X688, "dddd"))</f>
        <v/>
      </c>
      <c r="AB688" s="23">
        <f>VLOOKUP(U688,'Currency Sheet'!A:C,3,)</f>
        <v/>
      </c>
      <c r="AC688" s="44">
        <f>VLOOKUP(P688,'Customer List'!B:D,3,)</f>
        <v/>
      </c>
    </row>
    <row r="689">
      <c r="A689" s="23">
        <f>A688+1</f>
        <v/>
      </c>
      <c r="B689" s="23" t="inlineStr">
        <is>
          <t>EED116563</t>
        </is>
      </c>
      <c r="C689" s="32" t="n">
        <v>45828</v>
      </c>
      <c r="D689" s="32" t="n">
        <v>45834</v>
      </c>
      <c r="E689" s="51" t="n">
        <v>165.75</v>
      </c>
      <c r="F689" s="51">
        <f>IF(AB689="DOLLAR",E689*88,E689)</f>
        <v/>
      </c>
      <c r="G689" s="62">
        <f>F689*J689</f>
        <v/>
      </c>
      <c r="H689" s="23" t="n">
        <v>396435</v>
      </c>
      <c r="I689" s="23" t="inlineStr">
        <is>
          <t>Brilliant Violet 650™ anti-human/mouse Granzyme B Recombinant Antibody</t>
        </is>
      </c>
      <c r="J689" s="23" t="n">
        <v>1</v>
      </c>
      <c r="K689" s="23" t="n">
        <v>1</v>
      </c>
      <c r="L689" s="23">
        <f>J689-K689</f>
        <v/>
      </c>
      <c r="M689" s="23" t="inlineStr">
        <is>
          <t>T-567/25-26</t>
        </is>
      </c>
      <c r="N689" s="32" t="n">
        <v>45836</v>
      </c>
      <c r="O689" s="62" t="n">
        <v>24663.6</v>
      </c>
      <c r="P689" s="23" t="inlineStr">
        <is>
          <t>NEXGENE</t>
        </is>
      </c>
      <c r="Q689" s="23" t="n">
        <v>58152580813</v>
      </c>
      <c r="R689" s="23" t="inlineStr">
        <is>
          <t>Delivered</t>
        </is>
      </c>
      <c r="S689" s="63" t="n">
        <v>4</v>
      </c>
      <c r="T689" s="39" t="n"/>
      <c r="U689" s="23" t="inlineStr">
        <is>
          <t>BioLegend</t>
        </is>
      </c>
      <c r="V689" s="23">
        <f>VLOOKUP(P689,'Customer List'!B:C,2,)</f>
        <v/>
      </c>
      <c r="W689" s="40" t="n"/>
      <c r="X689" s="32" t="n">
        <v>45839</v>
      </c>
      <c r="Y689" s="23">
        <f>IF(X689="", "", X689-N689)</f>
        <v/>
      </c>
      <c r="Z689" s="23">
        <f>IF(N689="", "", TEXT(N689, "dddd"))</f>
        <v/>
      </c>
      <c r="AA689" s="23">
        <f>IF(X689="", "", TEXT(X689, "dddd"))</f>
        <v/>
      </c>
      <c r="AB689" s="23">
        <f>VLOOKUP(U689,'Currency Sheet'!A:C,3,)</f>
        <v/>
      </c>
      <c r="AC689" s="44">
        <f>VLOOKUP(P689,'Customer List'!B:D,3,)</f>
        <v/>
      </c>
    </row>
    <row r="690">
      <c r="A690" s="23">
        <f>A689+1</f>
        <v/>
      </c>
      <c r="B690" s="23" t="inlineStr">
        <is>
          <t>EED116563</t>
        </is>
      </c>
      <c r="C690" s="32" t="n">
        <v>45828</v>
      </c>
      <c r="D690" s="32" t="n">
        <v>45834</v>
      </c>
      <c r="E690" s="51" t="n">
        <v>666</v>
      </c>
      <c r="F690" s="51">
        <f>IF(AB690="DOLLAR",E690*88,E690)</f>
        <v/>
      </c>
      <c r="G690" s="62">
        <f>F690*J690</f>
        <v/>
      </c>
      <c r="H690" s="23" t="n">
        <v>396910</v>
      </c>
      <c r="I690" s="23" t="inlineStr">
        <is>
          <t>PE/Cyanine7 anti-human CD66b Recombinant Antibody</t>
        </is>
      </c>
      <c r="J690" s="23" t="n">
        <v>3</v>
      </c>
      <c r="K690" s="23" t="n">
        <v>3</v>
      </c>
      <c r="L690" s="23">
        <f>J690-K690</f>
        <v/>
      </c>
      <c r="M690" s="23" t="inlineStr">
        <is>
          <t>T-568/25-26</t>
        </is>
      </c>
      <c r="N690" s="32" t="n">
        <v>45836</v>
      </c>
      <c r="O690" s="62" t="n">
        <v>103230</v>
      </c>
      <c r="P690" s="23" t="inlineStr">
        <is>
          <t>PI HEALTH</t>
        </is>
      </c>
      <c r="Q690" s="23" t="n">
        <v>58152577280</v>
      </c>
      <c r="R690" s="23" t="inlineStr">
        <is>
          <t>Delivered</t>
        </is>
      </c>
      <c r="S690" s="63" t="n">
        <v>4</v>
      </c>
      <c r="T690" s="39" t="n"/>
      <c r="U690" s="23" t="inlineStr">
        <is>
          <t>BioLegend</t>
        </is>
      </c>
      <c r="V690" s="23">
        <f>VLOOKUP(P690,'Customer List'!B:C,2,)</f>
        <v/>
      </c>
      <c r="W690" s="40" t="n"/>
      <c r="X690" s="32" t="n">
        <v>45838</v>
      </c>
      <c r="Y690" s="23">
        <f>IF(X690="", "", X690-N690)</f>
        <v/>
      </c>
      <c r="Z690" s="23">
        <f>IF(N690="", "", TEXT(N690, "dddd"))</f>
        <v/>
      </c>
      <c r="AA690" s="23">
        <f>IF(X690="", "", TEXT(X690, "dddd"))</f>
        <v/>
      </c>
      <c r="AB690" s="23">
        <f>VLOOKUP(U690,'Currency Sheet'!A:C,3,)</f>
        <v/>
      </c>
      <c r="AC690" s="44">
        <f>VLOOKUP(P690,'Customer List'!B:D,3,)</f>
        <v/>
      </c>
    </row>
    <row r="691">
      <c r="A691" s="23">
        <f>A690+1</f>
        <v/>
      </c>
      <c r="B691" s="23" t="inlineStr">
        <is>
          <t>EED116563</t>
        </is>
      </c>
      <c r="C691" s="32" t="n">
        <v>45828</v>
      </c>
      <c r="D691" s="32" t="n">
        <v>45834</v>
      </c>
      <c r="E691" s="51" t="n">
        <v>174.6</v>
      </c>
      <c r="F691" s="51">
        <f>IF(AB691="DOLLAR",E691*88,E691)</f>
        <v/>
      </c>
      <c r="G691" s="62">
        <f>F691*J691</f>
        <v/>
      </c>
      <c r="H691" s="23" t="n">
        <v>399206</v>
      </c>
      <c r="I691" s="23" t="inlineStr">
        <is>
          <t>APC anti-human CD14 Antibody</t>
        </is>
      </c>
      <c r="J691" s="23" t="n">
        <v>1</v>
      </c>
      <c r="K691" s="23" t="n">
        <v>1</v>
      </c>
      <c r="L691" s="23">
        <f>J691-K691</f>
        <v/>
      </c>
      <c r="M691" s="23" t="inlineStr">
        <is>
          <t>T-560/25-26</t>
        </is>
      </c>
      <c r="N691" s="32" t="n">
        <v>45836</v>
      </c>
      <c r="O691" s="62" t="n">
        <v>27645</v>
      </c>
      <c r="P691" s="23" t="inlineStr">
        <is>
          <t>ILS</t>
        </is>
      </c>
      <c r="Q691" s="23" t="n">
        <v>58152577475</v>
      </c>
      <c r="R691" s="23" t="inlineStr">
        <is>
          <t>Delivered</t>
        </is>
      </c>
      <c r="S691" s="63" t="n">
        <v>4</v>
      </c>
      <c r="T691" s="39" t="n"/>
      <c r="U691" s="23" t="inlineStr">
        <is>
          <t>BioLegend</t>
        </is>
      </c>
      <c r="V691" s="23">
        <f>VLOOKUP(P691,'Customer List'!B:C,2,)</f>
        <v/>
      </c>
      <c r="W691" s="40" t="n"/>
      <c r="X691" s="32" t="n">
        <v>45839</v>
      </c>
      <c r="Y691" s="23">
        <f>IF(X691="", "", X691-N691)</f>
        <v/>
      </c>
      <c r="Z691" s="23">
        <f>IF(N691="", "", TEXT(N691, "dddd"))</f>
        <v/>
      </c>
      <c r="AA691" s="23">
        <f>IF(X691="", "", TEXT(X691, "dddd"))</f>
        <v/>
      </c>
      <c r="AB691" s="23">
        <f>VLOOKUP(U691,'Currency Sheet'!A:C,3,)</f>
        <v/>
      </c>
      <c r="AC691" s="44">
        <f>VLOOKUP(P691,'Customer List'!B:D,3,)</f>
        <v/>
      </c>
    </row>
    <row r="692">
      <c r="A692" s="23">
        <f>A691+1</f>
        <v/>
      </c>
      <c r="B692" s="23" t="inlineStr">
        <is>
          <t>EED116563</t>
        </is>
      </c>
      <c r="C692" s="32" t="n">
        <v>45828</v>
      </c>
      <c r="D692" s="32" t="n">
        <v>45834</v>
      </c>
      <c r="E692" s="51" t="n">
        <v>444</v>
      </c>
      <c r="F692" s="51">
        <f>IF(AB692="DOLLAR",E692*88,E692)</f>
        <v/>
      </c>
      <c r="G692" s="62">
        <f>F692*J692</f>
        <v/>
      </c>
      <c r="H692" s="23" t="n">
        <v>399214</v>
      </c>
      <c r="I692" s="23" t="inlineStr">
        <is>
          <t>Spark Violet™ 538 anti-human CD14 Antibody</t>
        </is>
      </c>
      <c r="J692" s="23" t="n">
        <v>2</v>
      </c>
      <c r="K692" s="23" t="n">
        <v>2</v>
      </c>
      <c r="L692" s="23">
        <f>J692-K692</f>
        <v/>
      </c>
      <c r="M692" s="23" t="inlineStr">
        <is>
          <t>T-543/25-26</t>
        </is>
      </c>
      <c r="N692" s="32" t="n">
        <v>45836</v>
      </c>
      <c r="O692" s="62" t="n">
        <v>63236.7</v>
      </c>
      <c r="P692" s="23" t="inlineStr">
        <is>
          <t>ACTREC</t>
        </is>
      </c>
      <c r="Q692" s="23" t="n">
        <v>58152578643</v>
      </c>
      <c r="R692" s="23" t="inlineStr">
        <is>
          <t>Delivered</t>
        </is>
      </c>
      <c r="S692" s="63" t="n">
        <v>4</v>
      </c>
      <c r="T692" s="39" t="n"/>
      <c r="U692" s="23" t="inlineStr">
        <is>
          <t>BioLegend</t>
        </is>
      </c>
      <c r="V692" s="23">
        <f>VLOOKUP(P692,'Customer List'!B:C,2,)</f>
        <v/>
      </c>
      <c r="W692" s="40" t="n"/>
      <c r="X692" s="32" t="n">
        <v>45838</v>
      </c>
      <c r="Y692" s="23">
        <f>IF(X692="", "", X692-N692)</f>
        <v/>
      </c>
      <c r="Z692" s="23">
        <f>IF(N692="", "", TEXT(N692, "dddd"))</f>
        <v/>
      </c>
      <c r="AA692" s="23">
        <f>IF(X692="", "", TEXT(X692, "dddd"))</f>
        <v/>
      </c>
      <c r="AB692" s="23">
        <f>VLOOKUP(U692,'Currency Sheet'!A:C,3,)</f>
        <v/>
      </c>
      <c r="AC692" s="44">
        <f>VLOOKUP(P692,'Customer List'!B:D,3,)</f>
        <v/>
      </c>
    </row>
    <row r="693">
      <c r="A693" s="23">
        <f>A692+1</f>
        <v/>
      </c>
      <c r="B693" s="23" t="inlineStr">
        <is>
          <t>EED116563</t>
        </is>
      </c>
      <c r="C693" s="32" t="n">
        <v>45828</v>
      </c>
      <c r="D693" s="32" t="n">
        <v>45834</v>
      </c>
      <c r="E693" s="51" t="n">
        <v>49.8</v>
      </c>
      <c r="F693" s="51">
        <f>IF(AB693="DOLLAR",E693*88,E693)</f>
        <v/>
      </c>
      <c r="G693" s="62">
        <f>F693*J693</f>
        <v/>
      </c>
      <c r="H693" s="23" t="n">
        <v>400143</v>
      </c>
      <c r="I693" s="23" t="inlineStr">
        <is>
          <t>Alexa Fluor® 700 Mouse IgG1</t>
        </is>
      </c>
      <c r="J693" s="23" t="n">
        <v>1</v>
      </c>
      <c r="K693" s="23" t="n">
        <v>1</v>
      </c>
      <c r="L693" s="23">
        <f>J693-K693</f>
        <v/>
      </c>
      <c r="M693" s="23" t="inlineStr">
        <is>
          <t>T-560/25-26</t>
        </is>
      </c>
      <c r="N693" s="32" t="n">
        <v>45836</v>
      </c>
      <c r="O693" s="62" t="n">
        <v>7885</v>
      </c>
      <c r="P693" s="23" t="inlineStr">
        <is>
          <t>ILS</t>
        </is>
      </c>
      <c r="Q693" s="23" t="n">
        <v>58152577475</v>
      </c>
      <c r="R693" s="23" t="inlineStr">
        <is>
          <t>Delivered</t>
        </is>
      </c>
      <c r="S693" s="63" t="n">
        <v>4</v>
      </c>
      <c r="T693" s="39" t="n"/>
      <c r="U693" s="23" t="inlineStr">
        <is>
          <t>BioLegend</t>
        </is>
      </c>
      <c r="V693" s="23">
        <f>VLOOKUP(P693,'Customer List'!B:C,2,)</f>
        <v/>
      </c>
      <c r="W693" s="40" t="n"/>
      <c r="X693" s="32" t="n">
        <v>45839</v>
      </c>
      <c r="Y693" s="23">
        <f>IF(X693="", "", X693-N693)</f>
        <v/>
      </c>
      <c r="Z693" s="23">
        <f>IF(N693="", "", TEXT(N693, "dddd"))</f>
        <v/>
      </c>
      <c r="AA693" s="23">
        <f>IF(X693="", "", TEXT(X693, "dddd"))</f>
        <v/>
      </c>
      <c r="AB693" s="23">
        <f>VLOOKUP(U693,'Currency Sheet'!A:C,3,)</f>
        <v/>
      </c>
      <c r="AC693" s="44">
        <f>VLOOKUP(P693,'Customer List'!B:D,3,)</f>
        <v/>
      </c>
    </row>
    <row r="694">
      <c r="A694" s="23">
        <f>A693+1</f>
        <v/>
      </c>
      <c r="B694" s="23" t="inlineStr">
        <is>
          <t>EED116563</t>
        </is>
      </c>
      <c r="C694" s="32" t="n">
        <v>45828</v>
      </c>
      <c r="D694" s="32" t="n">
        <v>45834</v>
      </c>
      <c r="E694" s="51" t="n">
        <v>71.40000000000001</v>
      </c>
      <c r="F694" s="51">
        <f>IF(AB694="DOLLAR",E694*88,E694)</f>
        <v/>
      </c>
      <c r="G694" s="62">
        <f>F694*J694</f>
        <v/>
      </c>
      <c r="H694" s="23" t="n">
        <v>405207</v>
      </c>
      <c r="I694" s="23" t="inlineStr">
        <is>
          <t>APC Streptavidin</t>
        </is>
      </c>
      <c r="J694" s="23" t="n">
        <v>3</v>
      </c>
      <c r="K694" s="23" t="n">
        <v>3</v>
      </c>
      <c r="L694" s="23">
        <f>J694-K694</f>
        <v/>
      </c>
      <c r="M694" s="23" t="inlineStr">
        <is>
          <t>T-558/25-26</t>
        </is>
      </c>
      <c r="N694" s="32" t="n">
        <v>45836</v>
      </c>
      <c r="O694" s="62" t="n">
        <v>41501.25</v>
      </c>
      <c r="P694" s="23" t="inlineStr">
        <is>
          <t>immuneel</t>
        </is>
      </c>
      <c r="Q694" s="23" t="n">
        <v>58152577722</v>
      </c>
      <c r="R694" s="23" t="inlineStr">
        <is>
          <t>Delivered</t>
        </is>
      </c>
      <c r="S694" s="63" t="n">
        <v>4</v>
      </c>
      <c r="T694" s="39" t="n"/>
      <c r="U694" s="23" t="inlineStr">
        <is>
          <t>BioLegend</t>
        </is>
      </c>
      <c r="V694" s="23">
        <f>VLOOKUP(P694,'Customer List'!B:C,2,)</f>
        <v/>
      </c>
      <c r="W694" s="40" t="n"/>
      <c r="X694" s="32" t="n">
        <v>45838</v>
      </c>
      <c r="Y694" s="23">
        <f>IF(X694="", "", X694-N694)</f>
        <v/>
      </c>
      <c r="Z694" s="23">
        <f>IF(N694="", "", TEXT(N694, "dddd"))</f>
        <v/>
      </c>
      <c r="AA694" s="23">
        <f>IF(X694="", "", TEXT(X694, "dddd"))</f>
        <v/>
      </c>
      <c r="AB694" s="23">
        <f>VLOOKUP(U694,'Currency Sheet'!A:C,3,)</f>
        <v/>
      </c>
      <c r="AC694" s="44">
        <f>VLOOKUP(P694,'Customer List'!B:D,3,)</f>
        <v/>
      </c>
    </row>
    <row r="695">
      <c r="A695" s="23">
        <f>A694+1</f>
        <v/>
      </c>
      <c r="B695" s="23" t="inlineStr">
        <is>
          <t>EED116563</t>
        </is>
      </c>
      <c r="C695" s="32" t="n">
        <v>45828</v>
      </c>
      <c r="D695" s="32" t="n">
        <v>45834</v>
      </c>
      <c r="E695" s="51" t="n">
        <v>71.40000000000001</v>
      </c>
      <c r="F695" s="51">
        <f>IF(AB695="DOLLAR",E695*88,E695)</f>
        <v/>
      </c>
      <c r="G695" s="62">
        <f>F695*J695</f>
        <v/>
      </c>
      <c r="H695" s="23" t="n">
        <v>405207</v>
      </c>
      <c r="I695" s="23" t="inlineStr">
        <is>
          <t>APC Streptavidin</t>
        </is>
      </c>
      <c r="J695" s="23" t="n">
        <v>1</v>
      </c>
      <c r="K695" s="23" t="n">
        <v>1</v>
      </c>
      <c r="L695" s="23">
        <f>J695-K695</f>
        <v/>
      </c>
      <c r="M695" s="23" t="inlineStr">
        <is>
          <t>T-578/25-26</t>
        </is>
      </c>
      <c r="N695" s="32" t="n">
        <v>45838</v>
      </c>
      <c r="O695" s="62" t="n">
        <v>11067</v>
      </c>
      <c r="P695" s="23" t="inlineStr">
        <is>
          <t>M BIOTECH</t>
        </is>
      </c>
      <c r="Q695" s="23" t="n">
        <v>58152616292</v>
      </c>
      <c r="R695" s="23" t="inlineStr">
        <is>
          <t>Delivered</t>
        </is>
      </c>
      <c r="S695" s="63" t="n">
        <v>4</v>
      </c>
      <c r="T695" s="39" t="n"/>
      <c r="U695" s="23" t="inlineStr">
        <is>
          <t>BioLegend</t>
        </is>
      </c>
      <c r="V695" s="23">
        <f>VLOOKUP(P695,'Customer List'!B:C,2,)</f>
        <v/>
      </c>
      <c r="W695" s="40" t="n"/>
      <c r="X695" s="32" t="n">
        <v>45839</v>
      </c>
      <c r="Y695" s="23">
        <f>IF(X695="", "", X695-N695)</f>
        <v/>
      </c>
      <c r="Z695" s="23">
        <f>IF(N695="", "", TEXT(N695, "dddd"))</f>
        <v/>
      </c>
      <c r="AA695" s="23">
        <f>IF(X695="", "", TEXT(X695, "dddd"))</f>
        <v/>
      </c>
      <c r="AB695" s="23">
        <f>VLOOKUP(U695,'Currency Sheet'!A:C,3,)</f>
        <v/>
      </c>
      <c r="AC695" s="44">
        <f>VLOOKUP(P695,'Customer List'!B:D,3,)</f>
        <v/>
      </c>
    </row>
    <row r="696">
      <c r="A696" s="23">
        <f>A695+1</f>
        <v/>
      </c>
      <c r="B696" s="23" t="inlineStr">
        <is>
          <t>EED116563</t>
        </is>
      </c>
      <c r="C696" s="32" t="n">
        <v>45828</v>
      </c>
      <c r="D696" s="32" t="n">
        <v>45834</v>
      </c>
      <c r="E696" s="51" t="n">
        <v>144.75</v>
      </c>
      <c r="F696" s="51">
        <f>IF(AB696="DOLLAR",E696*88,E696)</f>
        <v/>
      </c>
      <c r="G696" s="62">
        <f>F696*J696</f>
        <v/>
      </c>
      <c r="H696" s="23" t="n">
        <v>405226</v>
      </c>
      <c r="I696" s="23" t="inlineStr">
        <is>
          <t>Brilliant Violet 421™ Streptavidin</t>
        </is>
      </c>
      <c r="J696" s="23" t="n">
        <v>1</v>
      </c>
      <c r="K696" s="23" t="n">
        <v>1</v>
      </c>
      <c r="L696" s="23">
        <f>J696-K696</f>
        <v/>
      </c>
      <c r="M696" s="23" t="inlineStr">
        <is>
          <t>T-578/25-26</t>
        </is>
      </c>
      <c r="N696" s="32" t="n">
        <v>45838</v>
      </c>
      <c r="O696" s="62" t="n">
        <v>17949</v>
      </c>
      <c r="P696" s="23" t="inlineStr">
        <is>
          <t>M BIOTECH</t>
        </is>
      </c>
      <c r="Q696" s="23" t="n">
        <v>58152616292</v>
      </c>
      <c r="R696" s="23" t="inlineStr">
        <is>
          <t>Delivered</t>
        </is>
      </c>
      <c r="S696" s="63" t="n">
        <v>4</v>
      </c>
      <c r="T696" s="39" t="n"/>
      <c r="U696" s="23" t="inlineStr">
        <is>
          <t>BioLegend</t>
        </is>
      </c>
      <c r="V696" s="23">
        <f>VLOOKUP(P696,'Customer List'!B:C,2,)</f>
        <v/>
      </c>
      <c r="W696" s="40" t="n"/>
      <c r="X696" s="32" t="n">
        <v>45839</v>
      </c>
      <c r="Y696" s="23">
        <f>IF(X696="", "", X696-N696)</f>
        <v/>
      </c>
      <c r="Z696" s="23">
        <f>IF(N696="", "", TEXT(N696, "dddd"))</f>
        <v/>
      </c>
      <c r="AA696" s="23">
        <f>IF(X696="", "", TEXT(X696, "dddd"))</f>
        <v/>
      </c>
      <c r="AB696" s="23">
        <f>VLOOKUP(U696,'Currency Sheet'!A:C,3,)</f>
        <v/>
      </c>
      <c r="AC696" s="44">
        <f>VLOOKUP(P696,'Customer List'!B:D,3,)</f>
        <v/>
      </c>
    </row>
    <row r="697">
      <c r="A697" s="23">
        <f>A696+1</f>
        <v/>
      </c>
      <c r="B697" s="23" t="inlineStr">
        <is>
          <t>EED116563</t>
        </is>
      </c>
      <c r="C697" s="32" t="n">
        <v>45828</v>
      </c>
      <c r="D697" s="32" t="n">
        <v>45834</v>
      </c>
      <c r="E697" s="51" t="n">
        <v>229.2</v>
      </c>
      <c r="F697" s="51">
        <f>IF(AB697="DOLLAR",E697*88,E697)</f>
        <v/>
      </c>
      <c r="G697" s="62">
        <f>F697*J697</f>
        <v/>
      </c>
      <c r="H697" s="23" t="n">
        <v>410710</v>
      </c>
      <c r="I697" s="23" t="inlineStr">
        <is>
          <t>PerCP/Cyanine5.5 anti-human IgG Fc Antibody</t>
        </is>
      </c>
      <c r="J697" s="23" t="n">
        <v>1</v>
      </c>
      <c r="K697" s="23" t="n">
        <v>1</v>
      </c>
      <c r="L697" s="23">
        <f>J697-K697</f>
        <v/>
      </c>
      <c r="M697" s="23" t="inlineStr">
        <is>
          <t>T-564/25-26</t>
        </is>
      </c>
      <c r="N697" s="32" t="n">
        <v>45836</v>
      </c>
      <c r="O697" s="62" t="n">
        <v>43223.3</v>
      </c>
      <c r="P697" s="23" t="inlineStr">
        <is>
          <t>NCBS</t>
        </is>
      </c>
      <c r="Q697" s="23" t="n">
        <v>58152577943</v>
      </c>
      <c r="R697" s="23" t="inlineStr">
        <is>
          <t>Delivered</t>
        </is>
      </c>
      <c r="S697" s="63" t="n">
        <v>4</v>
      </c>
      <c r="T697" s="39" t="n"/>
      <c r="U697" s="23" t="inlineStr">
        <is>
          <t>BioLegend</t>
        </is>
      </c>
      <c r="V697" s="23">
        <f>VLOOKUP(P697,'Customer List'!B:C,2,)</f>
        <v/>
      </c>
      <c r="W697" s="40" t="n"/>
      <c r="X697" s="32" t="n">
        <v>45838</v>
      </c>
      <c r="Y697" s="23">
        <f>IF(X697="", "", X697-N697)</f>
        <v/>
      </c>
      <c r="Z697" s="23">
        <f>IF(N697="", "", TEXT(N697, "dddd"))</f>
        <v/>
      </c>
      <c r="AA697" s="23">
        <f>IF(X697="", "", TEXT(X697, "dddd"))</f>
        <v/>
      </c>
      <c r="AB697" s="23">
        <f>VLOOKUP(U697,'Currency Sheet'!A:C,3,)</f>
        <v/>
      </c>
      <c r="AC697" s="44">
        <f>VLOOKUP(P697,'Customer List'!B:D,3,)</f>
        <v/>
      </c>
    </row>
    <row r="698">
      <c r="A698" s="23">
        <f>A697+1</f>
        <v/>
      </c>
      <c r="B698" s="23" t="inlineStr">
        <is>
          <t>EED116563</t>
        </is>
      </c>
      <c r="C698" s="32" t="n">
        <v>45828</v>
      </c>
      <c r="D698" s="32" t="n">
        <v>45834</v>
      </c>
      <c r="E698" s="51" t="n">
        <v>53.4</v>
      </c>
      <c r="F698" s="51">
        <f>IF(AB698="DOLLAR",E698*88,E698)</f>
        <v/>
      </c>
      <c r="G698" s="62">
        <f>F698*J698</f>
        <v/>
      </c>
      <c r="H698" s="23" t="n">
        <v>420201</v>
      </c>
      <c r="I698" s="23" t="inlineStr">
        <is>
          <t>Cell Staining Buffer</t>
        </is>
      </c>
      <c r="J698" s="23" t="n">
        <v>1</v>
      </c>
      <c r="K698" s="23" t="n">
        <v>1</v>
      </c>
      <c r="L698" s="23">
        <f>J698-K698</f>
        <v/>
      </c>
      <c r="M698" s="23" t="inlineStr">
        <is>
          <t>T-583/25-26</t>
        </is>
      </c>
      <c r="N698" s="32" t="n">
        <v>45838</v>
      </c>
      <c r="O698" s="62" t="n">
        <v>8277</v>
      </c>
      <c r="P698" s="23" t="inlineStr">
        <is>
          <t>TECHWEST</t>
        </is>
      </c>
      <c r="Q698" s="23" t="n">
        <v>58152615533</v>
      </c>
      <c r="R698" s="23" t="inlineStr">
        <is>
          <t>Delivered</t>
        </is>
      </c>
      <c r="S698" s="63" t="n">
        <v>4</v>
      </c>
      <c r="T698" s="39" t="n"/>
      <c r="U698" s="23" t="inlineStr">
        <is>
          <t>BioLegend</t>
        </is>
      </c>
      <c r="V698" s="23">
        <f>VLOOKUP(P698,'Customer List'!B:C,2,)</f>
        <v/>
      </c>
      <c r="W698" s="40" t="n"/>
      <c r="X698" s="32" t="n">
        <v>45839</v>
      </c>
      <c r="Y698" s="23">
        <f>IF(X698="", "", X698-N698)</f>
        <v/>
      </c>
      <c r="Z698" s="23">
        <f>IF(N698="", "", TEXT(N698, "dddd"))</f>
        <v/>
      </c>
      <c r="AA698" s="23">
        <f>IF(X698="", "", TEXT(X698, "dddd"))</f>
        <v/>
      </c>
      <c r="AB698" s="23">
        <f>VLOOKUP(U698,'Currency Sheet'!A:C,3,)</f>
        <v/>
      </c>
      <c r="AC698" s="44">
        <f>VLOOKUP(P698,'Customer List'!B:D,3,)</f>
        <v/>
      </c>
    </row>
    <row r="699">
      <c r="A699" s="23">
        <f>A698+1</f>
        <v/>
      </c>
      <c r="B699" s="23" t="inlineStr">
        <is>
          <t>EED116563</t>
        </is>
      </c>
      <c r="C699" s="32" t="n">
        <v>45828</v>
      </c>
      <c r="D699" s="32" t="n">
        <v>45834</v>
      </c>
      <c r="E699" s="51" t="n">
        <v>61.1</v>
      </c>
      <c r="F699" s="51">
        <f>IF(AB699="DOLLAR",E699*88,E699)</f>
        <v/>
      </c>
      <c r="G699" s="62">
        <f>F699*J699</f>
        <v/>
      </c>
      <c r="H699" s="23" t="n">
        <v>421002</v>
      </c>
      <c r="I699" s="23" t="inlineStr">
        <is>
          <t xml:space="preserve">Intracellular Staining Permeabilization Wash Buffer </t>
        </is>
      </c>
      <c r="J699" s="23" t="n">
        <v>2</v>
      </c>
      <c r="K699" s="23" t="n">
        <v>2</v>
      </c>
      <c r="L699" s="23">
        <f>J699-K699</f>
        <v/>
      </c>
      <c r="M699" s="23" t="inlineStr">
        <is>
          <t>T-545/25-26</t>
        </is>
      </c>
      <c r="N699" s="32" t="n">
        <v>45836</v>
      </c>
      <c r="O699" s="62" t="n">
        <v>17484</v>
      </c>
      <c r="P699" s="23" t="inlineStr">
        <is>
          <t>Aurigine Service</t>
        </is>
      </c>
      <c r="Q699" s="23" t="n">
        <v>58152574561</v>
      </c>
      <c r="R699" s="23" t="inlineStr">
        <is>
          <t>Delivered</t>
        </is>
      </c>
      <c r="S699" s="63" t="n">
        <v>4</v>
      </c>
      <c r="T699" s="39" t="n"/>
      <c r="U699" s="23" t="inlineStr">
        <is>
          <t>BioLegend</t>
        </is>
      </c>
      <c r="V699" s="23">
        <f>VLOOKUP(P699,'Customer List'!B:C,2,)</f>
        <v/>
      </c>
      <c r="W699" s="40" t="n"/>
      <c r="X699" s="32" t="n">
        <v>45838</v>
      </c>
      <c r="Y699" s="23">
        <f>IF(X699="", "", X699-N699)</f>
        <v/>
      </c>
      <c r="Z699" s="23">
        <f>IF(N699="", "", TEXT(N699, "dddd"))</f>
        <v/>
      </c>
      <c r="AA699" s="23">
        <f>IF(X699="", "", TEXT(X699, "dddd"))</f>
        <v/>
      </c>
      <c r="AB699" s="23">
        <f>VLOOKUP(U699,'Currency Sheet'!A:C,3,)</f>
        <v/>
      </c>
      <c r="AC699" s="44">
        <f>VLOOKUP(P699,'Customer List'!B:D,3,)</f>
        <v/>
      </c>
    </row>
    <row r="700">
      <c r="A700" s="23">
        <f>A699+1</f>
        <v/>
      </c>
      <c r="B700" s="23" t="inlineStr">
        <is>
          <t>EED116563</t>
        </is>
      </c>
      <c r="C700" s="32" t="n">
        <v>45828</v>
      </c>
      <c r="D700" s="32" t="n">
        <v>45834</v>
      </c>
      <c r="E700" s="51" t="n">
        <v>32.4</v>
      </c>
      <c r="F700" s="51">
        <f>IF(AB700="DOLLAR",E700*88,E700)</f>
        <v/>
      </c>
      <c r="G700" s="62">
        <f>F700*J700</f>
        <v/>
      </c>
      <c r="H700" s="23" t="n">
        <v>421301</v>
      </c>
      <c r="I700" s="23" t="inlineStr">
        <is>
          <t>Propidium Iodide Solution</t>
        </is>
      </c>
      <c r="J700" s="23" t="n">
        <v>1</v>
      </c>
      <c r="K700" s="23" t="n">
        <v>1</v>
      </c>
      <c r="L700" s="23">
        <f>J700-K700</f>
        <v/>
      </c>
      <c r="M700" s="23" t="inlineStr">
        <is>
          <t>DC-70/25-26</t>
        </is>
      </c>
      <c r="N700" s="32" t="n">
        <v>45835</v>
      </c>
      <c r="O700" s="62" t="n">
        <v>0</v>
      </c>
      <c r="P700" s="23" t="inlineStr">
        <is>
          <t>SOUTH CAMPUS</t>
        </is>
      </c>
      <c r="Q700" s="23" t="inlineStr">
        <is>
          <t>BY HAND</t>
        </is>
      </c>
      <c r="R700" s="23" t="inlineStr">
        <is>
          <t>PRIYANKA MADAM</t>
        </is>
      </c>
      <c r="S700" s="63" t="n">
        <v>4</v>
      </c>
      <c r="T700" s="39" t="n"/>
      <c r="U700" s="23" t="inlineStr">
        <is>
          <t>BioLegend</t>
        </is>
      </c>
      <c r="V700" s="23">
        <f>VLOOKUP(P700,'Customer List'!B:C,2,)</f>
        <v/>
      </c>
      <c r="W700" s="40" t="n"/>
      <c r="X700" s="32" t="n">
        <v>45835</v>
      </c>
      <c r="Y700" s="23">
        <f>IF(X700="", "", X700-N700)</f>
        <v/>
      </c>
      <c r="Z700" s="23">
        <f>IF(N700="", "", TEXT(N700, "dddd"))</f>
        <v/>
      </c>
      <c r="AA700" s="23">
        <f>IF(X700="", "", TEXT(X700, "dddd"))</f>
        <v/>
      </c>
      <c r="AB700" s="23">
        <f>VLOOKUP(U700,'Currency Sheet'!A:C,3,)</f>
        <v/>
      </c>
      <c r="AC700" s="44">
        <f>VLOOKUP(P700,'Customer List'!B:D,3,)</f>
        <v/>
      </c>
    </row>
    <row r="701">
      <c r="A701" s="23">
        <f>A700+1</f>
        <v/>
      </c>
      <c r="B701" s="23" t="inlineStr">
        <is>
          <t>EED116563</t>
        </is>
      </c>
      <c r="C701" s="32" t="n">
        <v>45828</v>
      </c>
      <c r="D701" s="32" t="n">
        <v>45834</v>
      </c>
      <c r="E701" s="51" t="n">
        <v>84.59999999999999</v>
      </c>
      <c r="F701" s="51">
        <f>IF(AB701="DOLLAR",E701*88,E701)</f>
        <v/>
      </c>
      <c r="G701" s="62">
        <f>F701*J701</f>
        <v/>
      </c>
      <c r="H701" s="23" t="n">
        <v>421601</v>
      </c>
      <c r="I701" s="23" t="inlineStr">
        <is>
          <t xml:space="preserve">ELISA Wash Buffer </t>
        </is>
      </c>
      <c r="J701" s="23" t="n">
        <v>1</v>
      </c>
      <c r="K701" s="23" t="n">
        <v>1</v>
      </c>
      <c r="L701" s="23">
        <f>J701-K701</f>
        <v/>
      </c>
      <c r="M701" s="23" t="inlineStr">
        <is>
          <t>T-548/25-26</t>
        </is>
      </c>
      <c r="N701" s="32" t="n">
        <v>45836</v>
      </c>
      <c r="O701" s="62" t="n">
        <v>14805</v>
      </c>
      <c r="P701" s="23" t="inlineStr">
        <is>
          <t>BIO SOLUTION</t>
        </is>
      </c>
      <c r="Q701" s="23" t="n">
        <v>58152577136</v>
      </c>
      <c r="R701" s="23" t="inlineStr">
        <is>
          <t>Delivered</t>
        </is>
      </c>
      <c r="S701" s="63" t="inlineStr">
        <is>
          <t>RT</t>
        </is>
      </c>
      <c r="T701" s="39" t="n"/>
      <c r="U701" s="23" t="inlineStr">
        <is>
          <t>BioLegend</t>
        </is>
      </c>
      <c r="V701" s="23">
        <f>VLOOKUP(P701,'Customer List'!B:C,2,)</f>
        <v/>
      </c>
      <c r="W701" s="40" t="n"/>
      <c r="X701" s="32" t="n">
        <v>45838</v>
      </c>
      <c r="Y701" s="23">
        <f>IF(X701="", "", X701-N701)</f>
        <v/>
      </c>
      <c r="Z701" s="23">
        <f>IF(N701="", "", TEXT(N701, "dddd"))</f>
        <v/>
      </c>
      <c r="AA701" s="23">
        <f>IF(X701="", "", TEXT(X701, "dddd"))</f>
        <v/>
      </c>
      <c r="AB701" s="23">
        <f>VLOOKUP(U701,'Currency Sheet'!A:C,3,)</f>
        <v/>
      </c>
      <c r="AC701" s="44">
        <f>VLOOKUP(P701,'Customer List'!B:D,3,)</f>
        <v/>
      </c>
    </row>
    <row r="702">
      <c r="A702" s="23">
        <f>A701+1</f>
        <v/>
      </c>
      <c r="B702" s="23" t="inlineStr">
        <is>
          <t>EED116563</t>
        </is>
      </c>
      <c r="C702" s="32" t="n">
        <v>45828</v>
      </c>
      <c r="D702" s="32" t="n">
        <v>45834</v>
      </c>
      <c r="E702" s="51" t="n">
        <v>160.3</v>
      </c>
      <c r="F702" s="51">
        <f>IF(AB702="DOLLAR",E702*88,E702)</f>
        <v/>
      </c>
      <c r="G702" s="62">
        <f>F702*J702</f>
        <v/>
      </c>
      <c r="H702" s="23" t="n">
        <v>422302</v>
      </c>
      <c r="I702" s="23" t="inlineStr">
        <is>
          <t xml:space="preserve">Human TruStain FcX™ </t>
        </is>
      </c>
      <c r="J702" s="23" t="n">
        <v>4</v>
      </c>
      <c r="K702" s="23" t="n">
        <v>4</v>
      </c>
      <c r="L702" s="23">
        <f>J702-K702</f>
        <v/>
      </c>
      <c r="M702" s="23" t="inlineStr">
        <is>
          <t>T-563/25-26</t>
        </is>
      </c>
      <c r="N702" s="32" t="n">
        <v>45836</v>
      </c>
      <c r="O702" s="62" t="n">
        <v>99386</v>
      </c>
      <c r="P702" s="23" t="inlineStr">
        <is>
          <t>Micro Vapi</t>
        </is>
      </c>
      <c r="Q702" s="23" t="n">
        <v>58152581384</v>
      </c>
      <c r="R702" s="23" t="inlineStr">
        <is>
          <t>Delivered</t>
        </is>
      </c>
      <c r="S702" s="63" t="n">
        <v>4</v>
      </c>
      <c r="T702" s="39" t="n"/>
      <c r="U702" s="23" t="inlineStr">
        <is>
          <t>BioLegend</t>
        </is>
      </c>
      <c r="V702" s="23">
        <f>VLOOKUP(P702,'Customer List'!B:C,2,)</f>
        <v/>
      </c>
      <c r="W702" s="40" t="n"/>
      <c r="X702" s="32" t="n">
        <v>45838</v>
      </c>
      <c r="Y702" s="23">
        <f>IF(X702="", "", X702-N702)</f>
        <v/>
      </c>
      <c r="Z702" s="23">
        <f>IF(N702="", "", TEXT(N702, "dddd"))</f>
        <v/>
      </c>
      <c r="AA702" s="23">
        <f>IF(X702="", "", TEXT(X702, "dddd"))</f>
        <v/>
      </c>
      <c r="AB702" s="23">
        <f>VLOOKUP(U702,'Currency Sheet'!A:C,3,)</f>
        <v/>
      </c>
      <c r="AC702" s="44">
        <f>VLOOKUP(P702,'Customer List'!B:D,3,)</f>
        <v/>
      </c>
    </row>
    <row r="703">
      <c r="A703" s="23">
        <f>A702+1</f>
        <v/>
      </c>
      <c r="B703" s="23" t="inlineStr">
        <is>
          <t>EED116563</t>
        </is>
      </c>
      <c r="C703" s="32" t="n">
        <v>45828</v>
      </c>
      <c r="D703" s="32" t="n">
        <v>45834</v>
      </c>
      <c r="E703" s="51" t="n">
        <v>62.3</v>
      </c>
      <c r="F703" s="51">
        <f>IF(AB703="DOLLAR",E703*88,E703)</f>
        <v/>
      </c>
      <c r="G703" s="62">
        <f>F703*J703</f>
        <v/>
      </c>
      <c r="H703" s="23" t="n">
        <v>423101</v>
      </c>
      <c r="I703" s="23" t="inlineStr">
        <is>
          <t>Zombie Aqua™ Fixable Viability Kit</t>
        </is>
      </c>
      <c r="J703" s="23" t="n">
        <v>1</v>
      </c>
      <c r="K703" s="23" t="n">
        <v>1</v>
      </c>
      <c r="L703" s="23">
        <f>J703-K703</f>
        <v/>
      </c>
      <c r="M703" s="23" t="inlineStr">
        <is>
          <t>T-557/25-26</t>
        </is>
      </c>
      <c r="N703" s="32" t="n">
        <v>45836</v>
      </c>
      <c r="O703" s="62" t="n">
        <v>9656.5</v>
      </c>
      <c r="P703" s="23" t="inlineStr">
        <is>
          <t>immuneel</t>
        </is>
      </c>
      <c r="Q703" s="23" t="n">
        <v>58152577722</v>
      </c>
      <c r="R703" s="23" t="inlineStr">
        <is>
          <t>Delivered</t>
        </is>
      </c>
      <c r="S703" s="63" t="n">
        <v>-20</v>
      </c>
      <c r="T703" s="39" t="n"/>
      <c r="U703" s="23" t="inlineStr">
        <is>
          <t>BioLegend</t>
        </is>
      </c>
      <c r="V703" s="23">
        <f>VLOOKUP(P703,'Customer List'!B:C,2,)</f>
        <v/>
      </c>
      <c r="W703" s="40" t="n"/>
      <c r="X703" s="32" t="n">
        <v>45838</v>
      </c>
      <c r="Y703" s="23">
        <f>IF(X703="", "", X703-N703)</f>
        <v/>
      </c>
      <c r="Z703" s="23">
        <f>IF(N703="", "", TEXT(N703, "dddd"))</f>
        <v/>
      </c>
      <c r="AA703" s="23">
        <f>IF(X703="", "", TEXT(X703, "dddd"))</f>
        <v/>
      </c>
      <c r="AB703" s="23">
        <f>VLOOKUP(U703,'Currency Sheet'!A:C,3,)</f>
        <v/>
      </c>
      <c r="AC703" s="44">
        <f>VLOOKUP(P703,'Customer List'!B:D,3,)</f>
        <v/>
      </c>
    </row>
    <row r="704">
      <c r="A704" s="23">
        <f>A703+1</f>
        <v/>
      </c>
      <c r="B704" s="23" t="inlineStr">
        <is>
          <t>EED116563</t>
        </is>
      </c>
      <c r="C704" s="32" t="n">
        <v>45828</v>
      </c>
      <c r="D704" s="32" t="n">
        <v>45834</v>
      </c>
      <c r="E704" s="51" t="n">
        <v>49.8</v>
      </c>
      <c r="F704" s="51">
        <f>IF(AB704="DOLLAR",E704*88,E704)</f>
        <v/>
      </c>
      <c r="G704" s="62">
        <f>F704*J704</f>
        <v/>
      </c>
      <c r="H704" s="23" t="n">
        <v>423113</v>
      </c>
      <c r="I704" s="23" t="inlineStr">
        <is>
          <t>Zombie Violet™ Fixable Viability Kit</t>
        </is>
      </c>
      <c r="J704" s="23" t="n">
        <v>1</v>
      </c>
      <c r="K704" s="23" t="n">
        <v>1</v>
      </c>
      <c r="L704" s="23">
        <f>J704-K704</f>
        <v/>
      </c>
      <c r="M704" s="23" t="inlineStr">
        <is>
          <t>T-581/25-26</t>
        </is>
      </c>
      <c r="N704" s="32" t="n">
        <v>45838</v>
      </c>
      <c r="O704" s="62" t="n">
        <v>7719</v>
      </c>
      <c r="P704" s="23" t="inlineStr">
        <is>
          <t>RG SONS</t>
        </is>
      </c>
      <c r="Q704" s="23" t="n">
        <v>58152616966</v>
      </c>
      <c r="R704" s="23" t="inlineStr">
        <is>
          <t>Delivered</t>
        </is>
      </c>
      <c r="S704" s="63" t="n">
        <v>-20</v>
      </c>
      <c r="T704" s="39" t="n"/>
      <c r="U704" s="23" t="inlineStr">
        <is>
          <t>BioLegend</t>
        </is>
      </c>
      <c r="V704" s="23">
        <f>VLOOKUP(P704,'Customer List'!B:C,2,)</f>
        <v/>
      </c>
      <c r="W704" s="40" t="n"/>
      <c r="X704" s="32" t="n">
        <v>45840</v>
      </c>
      <c r="Y704" s="23">
        <f>IF(X704="", "", X704-N704)</f>
        <v/>
      </c>
      <c r="Z704" s="23">
        <f>IF(N704="", "", TEXT(N704, "dddd"))</f>
        <v/>
      </c>
      <c r="AA704" s="23">
        <f>IF(X704="", "", TEXT(X704, "dddd"))</f>
        <v/>
      </c>
      <c r="AB704" s="23">
        <f>VLOOKUP(U704,'Currency Sheet'!A:C,3,)</f>
        <v/>
      </c>
      <c r="AC704" s="44">
        <f>VLOOKUP(P704,'Customer List'!B:D,3,)</f>
        <v/>
      </c>
    </row>
    <row r="705">
      <c r="A705" s="23">
        <f>A704+1</f>
        <v/>
      </c>
      <c r="B705" s="23" t="inlineStr">
        <is>
          <t>EED116563</t>
        </is>
      </c>
      <c r="C705" s="32" t="n">
        <v>45828</v>
      </c>
      <c r="D705" s="32" t="n">
        <v>45834</v>
      </c>
      <c r="E705" s="51" t="n">
        <v>53.4</v>
      </c>
      <c r="F705" s="51">
        <f>IF(AB705="DOLLAR",E705*88,E705)</f>
        <v/>
      </c>
      <c r="G705" s="62">
        <f>F705*J705</f>
        <v/>
      </c>
      <c r="H705" s="23" t="n">
        <v>423115</v>
      </c>
      <c r="I705" s="23" t="inlineStr">
        <is>
          <t>Zombie R718™ Fixable Viability Kit</t>
        </is>
      </c>
      <c r="J705" s="23" t="n">
        <v>1</v>
      </c>
      <c r="K705" s="23" t="n">
        <v>1</v>
      </c>
      <c r="L705" s="23">
        <f>J705-K705</f>
        <v/>
      </c>
      <c r="M705" s="23" t="inlineStr">
        <is>
          <t>T-561/25-26</t>
        </is>
      </c>
      <c r="N705" s="32" t="n">
        <v>45836</v>
      </c>
      <c r="O705" s="62" t="n">
        <v>7609.5</v>
      </c>
      <c r="P705" s="23" t="inlineStr">
        <is>
          <t>ILS</t>
        </is>
      </c>
      <c r="Q705" s="23" t="n">
        <v>58152577475</v>
      </c>
      <c r="R705" s="23" t="inlineStr">
        <is>
          <t>Delivered</t>
        </is>
      </c>
      <c r="S705" s="63" t="n">
        <v>-20</v>
      </c>
      <c r="T705" s="39" t="n"/>
      <c r="U705" s="23" t="inlineStr">
        <is>
          <t>BioLegend</t>
        </is>
      </c>
      <c r="V705" s="23">
        <f>VLOOKUP(P705,'Customer List'!B:C,2,)</f>
        <v/>
      </c>
      <c r="W705" s="40" t="n"/>
      <c r="X705" s="32" t="n">
        <v>45839</v>
      </c>
      <c r="Y705" s="23">
        <f>IF(X705="", "", X705-N705)</f>
        <v/>
      </c>
      <c r="Z705" s="23">
        <f>IF(N705="", "", TEXT(N705, "dddd"))</f>
        <v/>
      </c>
      <c r="AA705" s="23">
        <f>IF(X705="", "", TEXT(X705, "dddd"))</f>
        <v/>
      </c>
      <c r="AB705" s="23">
        <f>VLOOKUP(U705,'Currency Sheet'!A:C,3,)</f>
        <v/>
      </c>
      <c r="AC705" s="44">
        <f>VLOOKUP(P705,'Customer List'!B:D,3,)</f>
        <v/>
      </c>
    </row>
    <row r="706">
      <c r="A706" s="23">
        <f>A705+1</f>
        <v/>
      </c>
      <c r="B706" s="23" t="inlineStr">
        <is>
          <t>EED116563</t>
        </is>
      </c>
      <c r="C706" s="32" t="n">
        <v>45828</v>
      </c>
      <c r="D706" s="32" t="n">
        <v>45834</v>
      </c>
      <c r="E706" s="51" t="n">
        <v>201.6</v>
      </c>
      <c r="F706" s="51">
        <f>IF(AB706="DOLLAR",E706*88,E706)</f>
        <v/>
      </c>
      <c r="G706" s="62">
        <f>F706*J706</f>
        <v/>
      </c>
      <c r="H706" s="23" t="n">
        <v>423303</v>
      </c>
      <c r="I706" s="23" t="inlineStr">
        <is>
          <t xml:space="preserve">Cell Activation Cocktail </t>
        </is>
      </c>
      <c r="J706" s="23" t="n">
        <v>3</v>
      </c>
      <c r="K706" s="23" t="n"/>
      <c r="L706" s="23">
        <f>J706-K706</f>
        <v/>
      </c>
      <c r="M706" s="23" t="n"/>
      <c r="N706" s="32" t="n"/>
      <c r="O706" s="62" t="n"/>
      <c r="P706" s="23" t="inlineStr">
        <is>
          <t>AIIMS</t>
        </is>
      </c>
      <c r="Q706" s="23" t="n"/>
      <c r="R706" s="23" t="n"/>
      <c r="S706" s="63" t="n">
        <v>-20</v>
      </c>
      <c r="T706" s="39" t="inlineStr">
        <is>
          <t xml:space="preserve">Same item dispatched to Aiims from Opening Stock </t>
        </is>
      </c>
      <c r="U706" s="23" t="inlineStr">
        <is>
          <t>BioLegend</t>
        </is>
      </c>
      <c r="V706" s="23">
        <f>VLOOKUP(P706,'Customer List'!B:C,2,)</f>
        <v/>
      </c>
      <c r="W706" s="40" t="inlineStr">
        <is>
          <t>Priyanka Madam</t>
        </is>
      </c>
      <c r="X706" s="32">
        <f>IF(OR(R706 = "PRIYANKA MADAM", R706 = "DEEPAK", R706 = "PORTER"),N706,"")</f>
        <v/>
      </c>
      <c r="Y706" s="23">
        <f>IF(X706="", "", X706-N706)</f>
        <v/>
      </c>
      <c r="Z706" s="23">
        <f>IF(N706="", "", TEXT(N706, "dddd"))</f>
        <v/>
      </c>
      <c r="AA706" s="23">
        <f>IF(X706="", "", TEXT(X706, "dddd"))</f>
        <v/>
      </c>
      <c r="AB706" s="23">
        <f>VLOOKUP(U706,'Currency Sheet'!A:C,3,)</f>
        <v/>
      </c>
      <c r="AC706" s="44">
        <f>VLOOKUP(P706,'Customer List'!B:D,3,)</f>
        <v/>
      </c>
    </row>
    <row r="707">
      <c r="A707" s="23">
        <f>A706+1</f>
        <v/>
      </c>
      <c r="B707" s="23" t="inlineStr">
        <is>
          <t>EED116563</t>
        </is>
      </c>
      <c r="C707" s="32" t="n">
        <v>45828</v>
      </c>
      <c r="D707" s="32" t="n">
        <v>45834</v>
      </c>
      <c r="E707" s="51" t="n">
        <v>75.75</v>
      </c>
      <c r="F707" s="51">
        <f>IF(AB707="DOLLAR",E707*88,E707)</f>
        <v/>
      </c>
      <c r="G707" s="62">
        <f>F707*J707</f>
        <v/>
      </c>
      <c r="H707" s="23" t="n">
        <v>423801</v>
      </c>
      <c r="I707" s="23" t="inlineStr">
        <is>
          <t>CFSE Cell Division Tracker Kit</t>
        </is>
      </c>
      <c r="J707" s="23" t="n">
        <v>1</v>
      </c>
      <c r="K707" s="23" t="n">
        <v>1</v>
      </c>
      <c r="L707" s="23">
        <f>J707-K707</f>
        <v/>
      </c>
      <c r="M707" s="23" t="inlineStr">
        <is>
          <t>T-579/25-26</t>
        </is>
      </c>
      <c r="N707" s="32" t="n">
        <v>45838</v>
      </c>
      <c r="O707" s="62" t="n">
        <v>10959</v>
      </c>
      <c r="P707" s="23" t="inlineStr">
        <is>
          <t>POPVAX</t>
        </is>
      </c>
      <c r="Q707" s="23" t="n">
        <v>58152616782</v>
      </c>
      <c r="R707" s="23" t="inlineStr">
        <is>
          <t>Delivered</t>
        </is>
      </c>
      <c r="S707" s="63" t="n">
        <v>-20</v>
      </c>
      <c r="T707" s="39" t="n"/>
      <c r="U707" s="23" t="inlineStr">
        <is>
          <t>BioLegend</t>
        </is>
      </c>
      <c r="V707" s="23">
        <f>VLOOKUP(P707,'Customer List'!B:C,2,)</f>
        <v/>
      </c>
      <c r="W707" s="40" t="n"/>
      <c r="X707" s="32" t="n">
        <v>45839</v>
      </c>
      <c r="Y707" s="23">
        <f>IF(X707="", "", X707-N707)</f>
        <v/>
      </c>
      <c r="Z707" s="23">
        <f>IF(N707="", "", TEXT(N707, "dddd"))</f>
        <v/>
      </c>
      <c r="AA707" s="23">
        <f>IF(X707="", "", TEXT(X707, "dddd"))</f>
        <v/>
      </c>
      <c r="AB707" s="23">
        <f>VLOOKUP(U707,'Currency Sheet'!A:C,3,)</f>
        <v/>
      </c>
      <c r="AC707" s="44">
        <f>VLOOKUP(P707,'Customer List'!B:D,3,)</f>
        <v/>
      </c>
    </row>
    <row r="708">
      <c r="A708" s="23">
        <f>A707+1</f>
        <v/>
      </c>
      <c r="B708" s="23" t="inlineStr">
        <is>
          <t>EED116563</t>
        </is>
      </c>
      <c r="C708" s="32" t="n">
        <v>45828</v>
      </c>
      <c r="D708" s="32" t="n">
        <v>45834</v>
      </c>
      <c r="E708" s="51" t="n">
        <v>165.6</v>
      </c>
      <c r="F708" s="51">
        <f>IF(AB708="DOLLAR",E708*88,E708)</f>
        <v/>
      </c>
      <c r="G708" s="62">
        <f>F708*J708</f>
        <v/>
      </c>
      <c r="H708" s="23" t="n">
        <v>426803</v>
      </c>
      <c r="I708" s="23" t="inlineStr">
        <is>
          <t>Cyto-Fast™ Fix/Perm Buffer Set</t>
        </is>
      </c>
      <c r="J708" s="23" t="n">
        <v>1</v>
      </c>
      <c r="K708" s="23" t="n">
        <v>1</v>
      </c>
      <c r="L708" s="23">
        <f>J708-K708</f>
        <v/>
      </c>
      <c r="M708" s="23" t="inlineStr">
        <is>
          <t>T-567/25-26</t>
        </is>
      </c>
      <c r="N708" s="32" t="n">
        <v>45836</v>
      </c>
      <c r="O708" s="62" t="n">
        <v>30801.6</v>
      </c>
      <c r="P708" s="23" t="inlineStr">
        <is>
          <t>NEXGENE</t>
        </is>
      </c>
      <c r="Q708" s="23" t="n">
        <v>58152580813</v>
      </c>
      <c r="R708" s="23" t="inlineStr">
        <is>
          <t>Delivered</t>
        </is>
      </c>
      <c r="S708" s="63" t="n">
        <v>4</v>
      </c>
      <c r="T708" s="39" t="n"/>
      <c r="U708" s="23" t="inlineStr">
        <is>
          <t>BioLegend</t>
        </is>
      </c>
      <c r="V708" s="23">
        <f>VLOOKUP(P708,'Customer List'!B:C,2,)</f>
        <v/>
      </c>
      <c r="W708" s="40" t="n"/>
      <c r="X708" s="32" t="n">
        <v>45839</v>
      </c>
      <c r="Y708" s="23">
        <f>IF(X708="", "", X708-N708)</f>
        <v/>
      </c>
      <c r="Z708" s="23">
        <f>IF(N708="", "", TEXT(N708, "dddd"))</f>
        <v/>
      </c>
      <c r="AA708" s="23">
        <f>IF(X708="", "", TEXT(X708, "dddd"))</f>
        <v/>
      </c>
      <c r="AB708" s="23">
        <f>VLOOKUP(U708,'Currency Sheet'!A:C,3,)</f>
        <v/>
      </c>
      <c r="AC708" s="44">
        <f>VLOOKUP(P708,'Customer List'!B:D,3,)</f>
        <v/>
      </c>
    </row>
    <row r="709">
      <c r="A709" s="23">
        <f>A708+1</f>
        <v/>
      </c>
      <c r="B709" s="23" t="inlineStr">
        <is>
          <t>EED116563</t>
        </is>
      </c>
      <c r="C709" s="32" t="n">
        <v>45828</v>
      </c>
      <c r="D709" s="32" t="n">
        <v>45834</v>
      </c>
      <c r="E709" s="51" t="n">
        <v>366</v>
      </c>
      <c r="F709" s="51">
        <f>IF(AB709="DOLLAR",E709*88,E709)</f>
        <v/>
      </c>
      <c r="G709" s="62">
        <f>F709*J709</f>
        <v/>
      </c>
      <c r="H709" s="23" t="n">
        <v>430104</v>
      </c>
      <c r="I709" s="23" t="inlineStr">
        <is>
          <t>ELISA MAX™ Deluxe Set Human IFN-γ</t>
        </is>
      </c>
      <c r="J709" s="23" t="n">
        <v>2</v>
      </c>
      <c r="K709" s="23" t="n">
        <v>2</v>
      </c>
      <c r="L709" s="23">
        <f>J709-K709</f>
        <v/>
      </c>
      <c r="M709" s="23" t="inlineStr">
        <is>
          <t>T-580/25-26</t>
        </is>
      </c>
      <c r="N709" s="32" t="n">
        <v>45838</v>
      </c>
      <c r="O709" s="62" t="n">
        <v>50960</v>
      </c>
      <c r="P709" s="23" t="inlineStr">
        <is>
          <t>RELIANCE</t>
        </is>
      </c>
      <c r="Q709" s="23" t="n">
        <v>58152616546</v>
      </c>
      <c r="R709" s="23" t="inlineStr">
        <is>
          <t>Delivered</t>
        </is>
      </c>
      <c r="S709" s="63" t="n">
        <v>4</v>
      </c>
      <c r="T709" s="39" t="n"/>
      <c r="U709" s="23" t="inlineStr">
        <is>
          <t>BioLegend</t>
        </is>
      </c>
      <c r="V709" s="23">
        <f>VLOOKUP(P709,'Customer List'!B:C,2,)</f>
        <v/>
      </c>
      <c r="W709" s="40" t="n"/>
      <c r="X709" s="32" t="n">
        <v>45839</v>
      </c>
      <c r="Y709" s="23">
        <f>IF(X709="", "", X709-N709)</f>
        <v/>
      </c>
      <c r="Z709" s="23">
        <f>IF(N709="", "", TEXT(N709, "dddd"))</f>
        <v/>
      </c>
      <c r="AA709" s="23">
        <f>IF(X709="", "", TEXT(X709, "dddd"))</f>
        <v/>
      </c>
      <c r="AB709" s="23">
        <f>VLOOKUP(U709,'Currency Sheet'!A:C,3,)</f>
        <v/>
      </c>
      <c r="AC709" s="44">
        <f>VLOOKUP(P709,'Customer List'!B:D,3,)</f>
        <v/>
      </c>
    </row>
    <row r="710">
      <c r="A710" s="23">
        <f>A709+1</f>
        <v/>
      </c>
      <c r="B710" s="23" t="inlineStr">
        <is>
          <t>EED116563</t>
        </is>
      </c>
      <c r="C710" s="32" t="n">
        <v>45828</v>
      </c>
      <c r="D710" s="32" t="n">
        <v>45834</v>
      </c>
      <c r="E710" s="51" t="n">
        <v>291</v>
      </c>
      <c r="F710" s="51">
        <f>IF(AB710="DOLLAR",E710*88,E710)</f>
        <v/>
      </c>
      <c r="G710" s="62">
        <f>F710*J710</f>
        <v/>
      </c>
      <c r="H710" s="23" t="n">
        <v>439707</v>
      </c>
      <c r="I710" s="23" t="inlineStr">
        <is>
          <t xml:space="preserve">LEGEND MAX™ Human MRP8/14 </t>
        </is>
      </c>
      <c r="J710" s="23" t="n">
        <v>1</v>
      </c>
      <c r="K710" s="23" t="n">
        <v>1</v>
      </c>
      <c r="L710" s="23">
        <f>J710-K710</f>
        <v/>
      </c>
      <c r="M710" s="23" t="inlineStr">
        <is>
          <t>T-581/25-26</t>
        </is>
      </c>
      <c r="N710" s="32" t="n">
        <v>45838</v>
      </c>
      <c r="O710" s="62" t="n">
        <v>45105</v>
      </c>
      <c r="P710" s="23" t="inlineStr">
        <is>
          <t>RG SONS</t>
        </is>
      </c>
      <c r="Q710" s="23" t="n">
        <v>58152616966</v>
      </c>
      <c r="R710" s="23" t="inlineStr">
        <is>
          <t>Delivered</t>
        </is>
      </c>
      <c r="S710" s="63" t="n">
        <v>4</v>
      </c>
      <c r="T710" s="39" t="n"/>
      <c r="U710" s="23" t="inlineStr">
        <is>
          <t>BioLegend</t>
        </is>
      </c>
      <c r="V710" s="23">
        <f>VLOOKUP(P710,'Customer List'!B:C,2,)</f>
        <v/>
      </c>
      <c r="W710" s="40" t="n"/>
      <c r="X710" s="32" t="n">
        <v>45840</v>
      </c>
      <c r="Y710" s="23">
        <f>IF(X710="", "", X710-N710)</f>
        <v/>
      </c>
      <c r="Z710" s="23">
        <f>IF(N710="", "", TEXT(N710, "dddd"))</f>
        <v/>
      </c>
      <c r="AA710" s="23">
        <f>IF(X710="", "", TEXT(X710, "dddd"))</f>
        <v/>
      </c>
      <c r="AB710" s="23">
        <f>VLOOKUP(U710,'Currency Sheet'!A:C,3,)</f>
        <v/>
      </c>
      <c r="AC710" s="44">
        <f>VLOOKUP(P710,'Customer List'!B:D,3,)</f>
        <v/>
      </c>
    </row>
    <row r="711">
      <c r="A711" s="23">
        <f>A710+1</f>
        <v/>
      </c>
      <c r="B711" s="23" t="inlineStr">
        <is>
          <t>EED116563</t>
        </is>
      </c>
      <c r="C711" s="32" t="n">
        <v>45828</v>
      </c>
      <c r="D711" s="32" t="n">
        <v>45834</v>
      </c>
      <c r="E711" s="51" t="n">
        <v>193.8</v>
      </c>
      <c r="F711" s="51">
        <f>IF(AB711="DOLLAR",E711*88,E711)</f>
        <v/>
      </c>
      <c r="G711" s="62">
        <f>F711*J711</f>
        <v/>
      </c>
      <c r="H711" s="23" t="n">
        <v>502528</v>
      </c>
      <c r="I711" s="23" t="inlineStr">
        <is>
          <t>PE/Cyanine7 anti-human IFN-γ Antibody</t>
        </is>
      </c>
      <c r="J711" s="23" t="n">
        <v>1</v>
      </c>
      <c r="K711" s="23" t="n">
        <v>1</v>
      </c>
      <c r="L711" s="23">
        <f>J711-K711</f>
        <v/>
      </c>
      <c r="M711" s="23" t="inlineStr">
        <is>
          <t>T-554/25-26</t>
        </is>
      </c>
      <c r="N711" s="32" t="n">
        <v>45836</v>
      </c>
      <c r="O711" s="62" t="n">
        <v>30039</v>
      </c>
      <c r="P711" s="23" t="inlineStr">
        <is>
          <t>GK BIO</t>
        </is>
      </c>
      <c r="Q711" s="23" t="n">
        <v>58152579251</v>
      </c>
      <c r="R711" s="23" t="inlineStr">
        <is>
          <t>Delivered</t>
        </is>
      </c>
      <c r="S711" s="63" t="n">
        <v>4</v>
      </c>
      <c r="T711" s="39" t="n"/>
      <c r="U711" s="23" t="inlineStr">
        <is>
          <t>BioLegend</t>
        </is>
      </c>
      <c r="V711" s="23">
        <f>VLOOKUP(P711,'Customer List'!B:C,2,)</f>
        <v/>
      </c>
      <c r="W711" s="40" t="n"/>
      <c r="X711" s="32" t="n">
        <v>45840</v>
      </c>
      <c r="Y711" s="23">
        <f>IF(X711="", "", X711-N711)</f>
        <v/>
      </c>
      <c r="Z711" s="23">
        <f>IF(N711="", "", TEXT(N711, "dddd"))</f>
        <v/>
      </c>
      <c r="AA711" s="23">
        <f>IF(X711="", "", TEXT(X711, "dddd"))</f>
        <v/>
      </c>
      <c r="AB711" s="23">
        <f>VLOOKUP(U711,'Currency Sheet'!A:C,3,)</f>
        <v/>
      </c>
      <c r="AC711" s="44">
        <f>VLOOKUP(P711,'Customer List'!B:D,3,)</f>
        <v/>
      </c>
    </row>
    <row r="712">
      <c r="A712" s="23">
        <f>A711+1</f>
        <v/>
      </c>
      <c r="B712" s="23" t="inlineStr">
        <is>
          <t>EED116563</t>
        </is>
      </c>
      <c r="C712" s="32" t="n">
        <v>45828</v>
      </c>
      <c r="D712" s="32" t="n">
        <v>45834</v>
      </c>
      <c r="E712" s="51" t="n">
        <v>99.59999999999999</v>
      </c>
      <c r="F712" s="51">
        <f>IF(AB712="DOLLAR",E712*88,E712)</f>
        <v/>
      </c>
      <c r="G712" s="62">
        <f>F712*J712</f>
        <v/>
      </c>
      <c r="H712" s="23" t="n">
        <v>503807</v>
      </c>
      <c r="I712" s="23" t="inlineStr">
        <is>
          <t>PE anti-mouse IL-2 Antibody</t>
        </is>
      </c>
      <c r="J712" s="23" t="n">
        <v>2</v>
      </c>
      <c r="K712" s="23" t="n">
        <v>2</v>
      </c>
      <c r="L712" s="23">
        <f>J712-K712</f>
        <v/>
      </c>
      <c r="M712" s="23" t="inlineStr">
        <is>
          <t>T-547/25-26</t>
        </is>
      </c>
      <c r="N712" s="32" t="n">
        <v>45836</v>
      </c>
      <c r="O712" s="62" t="n">
        <v>15438</v>
      </c>
      <c r="P712" s="23" t="inlineStr">
        <is>
          <t>Aurigine Service</t>
        </is>
      </c>
      <c r="Q712" s="23" t="n">
        <v>58152574561</v>
      </c>
      <c r="R712" s="23" t="inlineStr">
        <is>
          <t>Delivered</t>
        </is>
      </c>
      <c r="S712" s="63" t="n">
        <v>4</v>
      </c>
      <c r="T712" s="39" t="n"/>
      <c r="U712" s="23" t="inlineStr">
        <is>
          <t>BioLegend</t>
        </is>
      </c>
      <c r="V712" s="23">
        <f>VLOOKUP(P712,'Customer List'!B:C,2,)</f>
        <v/>
      </c>
      <c r="W712" s="40" t="n"/>
      <c r="X712" s="32" t="n">
        <v>45838</v>
      </c>
      <c r="Y712" s="23">
        <f>IF(X712="", "", X712-N712)</f>
        <v/>
      </c>
      <c r="Z712" s="23">
        <f>IF(N712="", "", TEXT(N712, "dddd"))</f>
        <v/>
      </c>
      <c r="AA712" s="23">
        <f>IF(X712="", "", TEXT(X712, "dddd"))</f>
        <v/>
      </c>
      <c r="AB712" s="23">
        <f>VLOOKUP(U712,'Currency Sheet'!A:C,3,)</f>
        <v/>
      </c>
      <c r="AC712" s="44">
        <f>VLOOKUP(P712,'Customer List'!B:D,3,)</f>
        <v/>
      </c>
    </row>
    <row r="713">
      <c r="A713" s="23">
        <f>A712+1</f>
        <v/>
      </c>
      <c r="B713" s="23" t="inlineStr">
        <is>
          <t>EED116563</t>
        </is>
      </c>
      <c r="C713" s="32" t="n">
        <v>45828</v>
      </c>
      <c r="D713" s="32" t="n">
        <v>45834</v>
      </c>
      <c r="E713" s="51" t="n">
        <v>292.8</v>
      </c>
      <c r="F713" s="51">
        <f>IF(AB713="DOLLAR",E713*88,E713)</f>
        <v/>
      </c>
      <c r="G713" s="62">
        <f>F713*J713</f>
        <v/>
      </c>
      <c r="H713" s="23" t="n">
        <v>505824</v>
      </c>
      <c r="I713" s="23" t="inlineStr">
        <is>
          <t>Alexa Fluor® 700 anti-mouse IFN-γ Antibody</t>
        </is>
      </c>
      <c r="J713" s="23" t="n">
        <v>1</v>
      </c>
      <c r="K713" s="23" t="n">
        <v>1</v>
      </c>
      <c r="L713" s="23">
        <f>J713-K713</f>
        <v/>
      </c>
      <c r="M713" s="23" t="inlineStr">
        <is>
          <t>T-572/25-26</t>
        </is>
      </c>
      <c r="N713" s="32" t="n">
        <v>45836</v>
      </c>
      <c r="O713" s="62" t="n">
        <v>26474</v>
      </c>
      <c r="P713" s="23" t="inlineStr">
        <is>
          <t>IIT-ROPAR</t>
        </is>
      </c>
      <c r="Q713" s="23" t="n"/>
      <c r="R713" s="23" t="n"/>
      <c r="S713" s="63" t="n">
        <v>4</v>
      </c>
      <c r="T713" s="39" t="n"/>
      <c r="U713" s="23" t="inlineStr">
        <is>
          <t>BioLegend</t>
        </is>
      </c>
      <c r="V713" s="23">
        <f>VLOOKUP(P713,'Customer List'!B:C,2,)</f>
        <v/>
      </c>
      <c r="W713" s="40" t="n"/>
      <c r="X713" s="32">
        <f>IF(OR(R713 = "PRIYANKA MADAM", R713 = "DEEPAK", R713 = "PORTER"),N713,"")</f>
        <v/>
      </c>
      <c r="Y713" s="23">
        <f>IF(X713="", "", X713-N713)</f>
        <v/>
      </c>
      <c r="Z713" s="23">
        <f>IF(N713="", "", TEXT(N713, "dddd"))</f>
        <v/>
      </c>
      <c r="AA713" s="23">
        <f>IF(X713="", "", TEXT(X713, "dddd"))</f>
        <v/>
      </c>
      <c r="AB713" s="23">
        <f>VLOOKUP(U713,'Currency Sheet'!A:C,3,)</f>
        <v/>
      </c>
      <c r="AC713" s="44">
        <f>VLOOKUP(P713,'Customer List'!B:D,3,)</f>
        <v/>
      </c>
    </row>
    <row r="714">
      <c r="A714" s="23">
        <f>A713+1</f>
        <v/>
      </c>
      <c r="B714" s="23" t="inlineStr">
        <is>
          <t>EED116563</t>
        </is>
      </c>
      <c r="C714" s="32" t="n">
        <v>45828</v>
      </c>
      <c r="D714" s="32" t="n">
        <v>45834</v>
      </c>
      <c r="E714" s="51" t="n">
        <v>292.8</v>
      </c>
      <c r="F714" s="51">
        <f>IF(AB714="DOLLAR",E714*88,E714)</f>
        <v/>
      </c>
      <c r="G714" s="62">
        <f>F714*J714</f>
        <v/>
      </c>
      <c r="H714" s="23" t="n">
        <v>505824</v>
      </c>
      <c r="I714" s="23" t="inlineStr">
        <is>
          <t>Alexa Fluor® 700 anti-mouse IFN-γ Antibody</t>
        </is>
      </c>
      <c r="J714" s="23" t="n">
        <v>1</v>
      </c>
      <c r="K714" s="23" t="n">
        <v>1</v>
      </c>
      <c r="L714" s="23">
        <f>J714-K714</f>
        <v/>
      </c>
      <c r="M714" s="23" t="inlineStr">
        <is>
          <t>T-589/25-26</t>
        </is>
      </c>
      <c r="N714" s="32" t="n">
        <v>45838</v>
      </c>
      <c r="O714" s="62" t="n">
        <v>22021</v>
      </c>
      <c r="P714" s="23" t="inlineStr">
        <is>
          <t>THSTI</t>
        </is>
      </c>
      <c r="Q714" s="23" t="inlineStr">
        <is>
          <t>BY HAND</t>
        </is>
      </c>
      <c r="R714" s="23" t="inlineStr">
        <is>
          <t>PRIYANKA MADAM</t>
        </is>
      </c>
      <c r="S714" s="63" t="n">
        <v>4</v>
      </c>
      <c r="T714" s="39" t="n"/>
      <c r="U714" s="23" t="inlineStr">
        <is>
          <t>BioLegend</t>
        </is>
      </c>
      <c r="V714" s="23">
        <f>VLOOKUP(P714,'Customer List'!B:C,2,)</f>
        <v/>
      </c>
      <c r="W714" s="40" t="n"/>
      <c r="X714" s="32" t="n">
        <v>45838</v>
      </c>
      <c r="Y714" s="23">
        <f>IF(X714="", "", X714-N714)</f>
        <v/>
      </c>
      <c r="Z714" s="23">
        <f>IF(N714="", "", TEXT(N714, "dddd"))</f>
        <v/>
      </c>
      <c r="AA714" s="23">
        <f>IF(X714="", "", TEXT(X714, "dddd"))</f>
        <v/>
      </c>
      <c r="AB714" s="23">
        <f>VLOOKUP(U714,'Currency Sheet'!A:C,3,)</f>
        <v/>
      </c>
      <c r="AC714" s="44">
        <f>VLOOKUP(P714,'Customer List'!B:D,3,)</f>
        <v/>
      </c>
    </row>
    <row r="715">
      <c r="A715" s="23">
        <f>A714+1</f>
        <v/>
      </c>
      <c r="B715" s="23" t="inlineStr">
        <is>
          <t>EED116563</t>
        </is>
      </c>
      <c r="C715" s="32" t="n">
        <v>45828</v>
      </c>
      <c r="D715" s="32" t="n">
        <v>45834</v>
      </c>
      <c r="E715" s="51" t="n">
        <v>137.4</v>
      </c>
      <c r="F715" s="51">
        <f>IF(AB715="DOLLAR",E715*88,E715)</f>
        <v/>
      </c>
      <c r="G715" s="62">
        <f>F715*J715</f>
        <v/>
      </c>
      <c r="H715" s="23" t="n">
        <v>573002</v>
      </c>
      <c r="I715" s="23" t="inlineStr">
        <is>
          <t xml:space="preserve">Recombinant Human IL-12 </t>
        </is>
      </c>
      <c r="J715" s="23" t="n">
        <v>1</v>
      </c>
      <c r="K715" s="23" t="n">
        <v>1</v>
      </c>
      <c r="L715" s="23">
        <f>J715-K715</f>
        <v/>
      </c>
      <c r="M715" s="23" t="inlineStr">
        <is>
          <t>T-542/25-26</t>
        </is>
      </c>
      <c r="N715" s="32" t="n">
        <v>45836</v>
      </c>
      <c r="O715" s="62" t="n">
        <v>19579.5</v>
      </c>
      <c r="P715" s="23" t="inlineStr">
        <is>
          <t>ACTREC</t>
        </is>
      </c>
      <c r="Q715" s="23" t="n">
        <v>58152578643</v>
      </c>
      <c r="R715" s="23" t="inlineStr">
        <is>
          <t>Delivered</t>
        </is>
      </c>
      <c r="S715" s="63" t="n">
        <v>-20</v>
      </c>
      <c r="T715" s="39" t="n"/>
      <c r="U715" s="23" t="inlineStr">
        <is>
          <t>BioLegend</t>
        </is>
      </c>
      <c r="V715" s="23">
        <f>VLOOKUP(P715,'Customer List'!B:C,2,)</f>
        <v/>
      </c>
      <c r="W715" s="40" t="n"/>
      <c r="X715" s="32" t="n">
        <v>45838</v>
      </c>
      <c r="Y715" s="23">
        <f>IF(X715="", "", X715-N715)</f>
        <v/>
      </c>
      <c r="Z715" s="23">
        <f>IF(N715="", "", TEXT(N715, "dddd"))</f>
        <v/>
      </c>
      <c r="AA715" s="23">
        <f>IF(X715="", "", TEXT(X715, "dddd"))</f>
        <v/>
      </c>
      <c r="AB715" s="23">
        <f>VLOOKUP(U715,'Currency Sheet'!A:C,3,)</f>
        <v/>
      </c>
      <c r="AC715" s="44">
        <f>VLOOKUP(P715,'Customer List'!B:D,3,)</f>
        <v/>
      </c>
    </row>
    <row r="716">
      <c r="A716" s="23">
        <f>A715+1</f>
        <v/>
      </c>
      <c r="B716" s="23" t="inlineStr">
        <is>
          <t>EED116563</t>
        </is>
      </c>
      <c r="C716" s="32" t="n">
        <v>45828</v>
      </c>
      <c r="D716" s="32" t="n">
        <v>45834</v>
      </c>
      <c r="E716" s="51" t="n">
        <v>112.8</v>
      </c>
      <c r="F716" s="51">
        <f>IF(AB716="DOLLAR",E716*88,E716)</f>
        <v/>
      </c>
      <c r="G716" s="62">
        <f>F716*J716</f>
        <v/>
      </c>
      <c r="H716" s="23" t="n">
        <v>575402</v>
      </c>
      <c r="I716" s="23" t="inlineStr">
        <is>
          <t xml:space="preserve">Recombinant Mouse IL-2 </t>
        </is>
      </c>
      <c r="J716" s="23" t="n">
        <v>2</v>
      </c>
      <c r="K716" s="23" t="n">
        <v>2</v>
      </c>
      <c r="L716" s="23">
        <f>J716-K716</f>
        <v/>
      </c>
      <c r="M716" s="23" t="inlineStr">
        <is>
          <t>T-567/25-26</t>
        </is>
      </c>
      <c r="N716" s="32" t="n">
        <v>45836</v>
      </c>
      <c r="O716" s="62" t="n">
        <v>20980.8</v>
      </c>
      <c r="P716" s="23" t="inlineStr">
        <is>
          <t>NEXGENE</t>
        </is>
      </c>
      <c r="Q716" s="23" t="n">
        <v>58152580813</v>
      </c>
      <c r="R716" s="23" t="inlineStr">
        <is>
          <t>Delivered</t>
        </is>
      </c>
      <c r="S716" s="63" t="n">
        <v>-20</v>
      </c>
      <c r="T716" s="39" t="n"/>
      <c r="U716" s="23" t="inlineStr">
        <is>
          <t>BioLegend</t>
        </is>
      </c>
      <c r="V716" s="23">
        <f>VLOOKUP(P716,'Customer List'!B:C,2,)</f>
        <v/>
      </c>
      <c r="W716" s="40" t="n"/>
      <c r="X716" s="32" t="n">
        <v>45839</v>
      </c>
      <c r="Y716" s="23">
        <f>IF(X716="", "", X716-N716)</f>
        <v/>
      </c>
      <c r="Z716" s="23">
        <f>IF(N716="", "", TEXT(N716, "dddd"))</f>
        <v/>
      </c>
      <c r="AA716" s="23">
        <f>IF(X716="", "", TEXT(X716, "dddd"))</f>
        <v/>
      </c>
      <c r="AB716" s="23">
        <f>VLOOKUP(U716,'Currency Sheet'!A:C,3,)</f>
        <v/>
      </c>
      <c r="AC716" s="44">
        <f>VLOOKUP(P716,'Customer List'!B:D,3,)</f>
        <v/>
      </c>
    </row>
    <row r="717">
      <c r="A717" s="23">
        <f>A716+1</f>
        <v/>
      </c>
      <c r="B717" s="23" t="inlineStr">
        <is>
          <t>EED116563</t>
        </is>
      </c>
      <c r="C717" s="32" t="n">
        <v>45828</v>
      </c>
      <c r="D717" s="32" t="n">
        <v>45834</v>
      </c>
      <c r="E717" s="51" t="n">
        <v>60.6</v>
      </c>
      <c r="F717" s="51">
        <f>IF(AB717="DOLLAR",E717*88,E717)</f>
        <v/>
      </c>
      <c r="G717" s="62">
        <f>F717*J717</f>
        <v/>
      </c>
      <c r="H717" s="23" t="n">
        <v>633601</v>
      </c>
      <c r="I717" s="23" t="inlineStr">
        <is>
          <t>Purified anti-Bax Antibody</t>
        </is>
      </c>
      <c r="J717" s="23" t="n">
        <v>1</v>
      </c>
      <c r="K717" s="23" t="n">
        <v>1</v>
      </c>
      <c r="L717" s="23">
        <f>J717-K717</f>
        <v/>
      </c>
      <c r="M717" s="23" t="inlineStr">
        <is>
          <t>DC-70/25-26</t>
        </is>
      </c>
      <c r="N717" s="32" t="n">
        <v>45835</v>
      </c>
      <c r="O717" s="62" t="n">
        <v>0</v>
      </c>
      <c r="P717" s="23" t="inlineStr">
        <is>
          <t>SOUTH CAMPUS</t>
        </is>
      </c>
      <c r="Q717" s="23" t="inlineStr">
        <is>
          <t>BY HAND</t>
        </is>
      </c>
      <c r="R717" s="23" t="inlineStr">
        <is>
          <t>PRIYANKA MADAM</t>
        </is>
      </c>
      <c r="S717" s="63" t="n">
        <v>4</v>
      </c>
      <c r="T717" s="39" t="n"/>
      <c r="U717" s="23" t="inlineStr">
        <is>
          <t>BioLegend</t>
        </is>
      </c>
      <c r="V717" s="23">
        <f>VLOOKUP(P717,'Customer List'!B:C,2,)</f>
        <v/>
      </c>
      <c r="W717" s="40" t="n"/>
      <c r="X717" s="32" t="n">
        <v>45835</v>
      </c>
      <c r="Y717" s="23">
        <f>IF(X717="", "", X717-N717)</f>
        <v/>
      </c>
      <c r="Z717" s="23">
        <f>IF(N717="", "", TEXT(N717, "dddd"))</f>
        <v/>
      </c>
      <c r="AA717" s="23">
        <f>IF(X717="", "", TEXT(X717, "dddd"))</f>
        <v/>
      </c>
      <c r="AB717" s="23">
        <f>VLOOKUP(U717,'Currency Sheet'!A:C,3,)</f>
        <v/>
      </c>
      <c r="AC717" s="44">
        <f>VLOOKUP(P717,'Customer List'!B:D,3,)</f>
        <v/>
      </c>
    </row>
    <row r="718">
      <c r="A718" s="23">
        <f>A717+1</f>
        <v/>
      </c>
      <c r="B718" s="23" t="inlineStr">
        <is>
          <t>EED116563</t>
        </is>
      </c>
      <c r="C718" s="32" t="n">
        <v>45828</v>
      </c>
      <c r="D718" s="32" t="n">
        <v>45834</v>
      </c>
      <c r="E718" s="51" t="n">
        <v>49.8</v>
      </c>
      <c r="F718" s="51">
        <f>IF(AB718="DOLLAR",E718*88,E718)</f>
        <v/>
      </c>
      <c r="G718" s="62">
        <f>F718*J718</f>
        <v/>
      </c>
      <c r="H718" s="23" t="n">
        <v>640905</v>
      </c>
      <c r="I718" s="23" t="inlineStr">
        <is>
          <t>FITC Annexin V</t>
        </is>
      </c>
      <c r="J718" s="23" t="n">
        <v>1</v>
      </c>
      <c r="K718" s="23" t="n">
        <v>1</v>
      </c>
      <c r="L718" s="23">
        <f>J718-K718</f>
        <v/>
      </c>
      <c r="M718" s="23" t="inlineStr">
        <is>
          <t>T-576/25-26</t>
        </is>
      </c>
      <c r="N718" s="32" t="n">
        <v>45838</v>
      </c>
      <c r="O718" s="62" t="n">
        <v>9005.5</v>
      </c>
      <c r="P718" s="23" t="inlineStr">
        <is>
          <t>CELLIN</t>
        </is>
      </c>
      <c r="Q718" s="23" t="n">
        <v>58152615894</v>
      </c>
      <c r="R718" s="23" t="inlineStr">
        <is>
          <t>Delivered</t>
        </is>
      </c>
      <c r="S718" s="63" t="n">
        <v>4</v>
      </c>
      <c r="T718" s="39" t="n"/>
      <c r="U718" s="23" t="inlineStr">
        <is>
          <t>BioLegend</t>
        </is>
      </c>
      <c r="V718" s="23">
        <f>VLOOKUP(P718,'Customer List'!B:C,2,)</f>
        <v/>
      </c>
      <c r="W718" s="40" t="n"/>
      <c r="X718" s="32" t="n">
        <v>45839</v>
      </c>
      <c r="Y718" s="23">
        <f>IF(X718="", "", X718-N718)</f>
        <v/>
      </c>
      <c r="Z718" s="23">
        <f>IF(N718="", "", TEXT(N718, "dddd"))</f>
        <v/>
      </c>
      <c r="AA718" s="23">
        <f>IF(X718="", "", TEXT(X718, "dddd"))</f>
        <v/>
      </c>
      <c r="AB718" s="23">
        <f>VLOOKUP(U718,'Currency Sheet'!A:C,3,)</f>
        <v/>
      </c>
      <c r="AC718" s="44">
        <f>VLOOKUP(P718,'Customer List'!B:D,3,)</f>
        <v/>
      </c>
    </row>
    <row r="719">
      <c r="A719" s="23">
        <f>A718+1</f>
        <v/>
      </c>
      <c r="B719" s="23" t="inlineStr">
        <is>
          <t>EED116563</t>
        </is>
      </c>
      <c r="C719" s="32" t="n">
        <v>45828</v>
      </c>
      <c r="D719" s="32" t="n">
        <v>45834</v>
      </c>
      <c r="E719" s="51" t="n">
        <v>160.2</v>
      </c>
      <c r="F719" s="51">
        <f>IF(AB719="DOLLAR",E719*88,E719)</f>
        <v/>
      </c>
      <c r="G719" s="62">
        <f>F719*J719</f>
        <v/>
      </c>
      <c r="H719" s="23" t="n">
        <v>640930</v>
      </c>
      <c r="I719" s="23" t="inlineStr">
        <is>
          <t>APC Annexin V Apoptosis Detection Kit with 7-AAD</t>
        </is>
      </c>
      <c r="J719" s="23" t="n">
        <v>1</v>
      </c>
      <c r="K719" s="23" t="n">
        <v>1</v>
      </c>
      <c r="L719" s="23">
        <f>J719-K719</f>
        <v/>
      </c>
      <c r="M719" s="23" t="inlineStr">
        <is>
          <t>T-588/25-26</t>
        </is>
      </c>
      <c r="N719" s="32" t="n">
        <v>45838</v>
      </c>
      <c r="O719" s="62" t="n">
        <v>24831</v>
      </c>
      <c r="P719" s="23" t="inlineStr">
        <is>
          <t>Lokesh EnterPrises</t>
        </is>
      </c>
      <c r="Q719" s="23" t="inlineStr">
        <is>
          <t>BY HAND</t>
        </is>
      </c>
      <c r="R719" s="23" t="inlineStr">
        <is>
          <t>PRIYANKA MADAM</t>
        </is>
      </c>
      <c r="S719" s="63" t="n">
        <v>4</v>
      </c>
      <c r="T719" s="39" t="inlineStr">
        <is>
          <t>Aiims through Lokesh Enterprises, Priyanka Madam</t>
        </is>
      </c>
      <c r="U719" s="23" t="inlineStr">
        <is>
          <t>BioLegend</t>
        </is>
      </c>
      <c r="V719" s="23">
        <f>VLOOKUP(P719,'Customer List'!B:C,2,)</f>
        <v/>
      </c>
      <c r="W719" s="40" t="n"/>
      <c r="X719" s="32" t="n">
        <v>45838</v>
      </c>
      <c r="Y719" s="23">
        <f>IF(X719="", "", X719-N719)</f>
        <v/>
      </c>
      <c r="Z719" s="23">
        <f>IF(N719="", "", TEXT(N719, "dddd"))</f>
        <v/>
      </c>
      <c r="AA719" s="23">
        <f>IF(X719="", "", TEXT(X719, "dddd"))</f>
        <v/>
      </c>
      <c r="AB719" s="23">
        <f>VLOOKUP(U719,'Currency Sheet'!A:C,3,)</f>
        <v/>
      </c>
      <c r="AC719" s="44">
        <f>VLOOKUP(P719,'Customer List'!B:D,3,)</f>
        <v/>
      </c>
    </row>
    <row r="720">
      <c r="A720" s="23">
        <f>A719+1</f>
        <v/>
      </c>
      <c r="B720" s="23" t="inlineStr">
        <is>
          <t>EED116563</t>
        </is>
      </c>
      <c r="C720" s="32" t="n">
        <v>45828</v>
      </c>
      <c r="D720" s="32" t="n">
        <v>45834</v>
      </c>
      <c r="E720" s="51" t="n">
        <v>160.2</v>
      </c>
      <c r="F720" s="51">
        <f>IF(AB720="DOLLAR",E720*88,E720)</f>
        <v/>
      </c>
      <c r="G720" s="62">
        <f>F720*J720</f>
        <v/>
      </c>
      <c r="H720" s="23" t="n">
        <v>640932</v>
      </c>
      <c r="I720" s="23" t="inlineStr">
        <is>
          <t>APC Annexin V Apoptosis Detection Kit with PI</t>
        </is>
      </c>
      <c r="J720" s="23" t="n">
        <v>1</v>
      </c>
      <c r="K720" s="23" t="n">
        <v>1</v>
      </c>
      <c r="L720" s="23">
        <f>J720-K720</f>
        <v/>
      </c>
      <c r="M720" s="23" t="inlineStr">
        <is>
          <t>T-581/25-26</t>
        </is>
      </c>
      <c r="N720" s="32" t="n">
        <v>45838</v>
      </c>
      <c r="O720" s="62" t="n">
        <v>24831</v>
      </c>
      <c r="P720" s="23" t="inlineStr">
        <is>
          <t>RG SONS</t>
        </is>
      </c>
      <c r="Q720" s="23" t="n">
        <v>58152616966</v>
      </c>
      <c r="R720" s="23" t="inlineStr">
        <is>
          <t>Delivered</t>
        </is>
      </c>
      <c r="S720" s="63" t="n">
        <v>4</v>
      </c>
      <c r="T720" s="39" t="n"/>
      <c r="U720" s="23" t="inlineStr">
        <is>
          <t>BioLegend</t>
        </is>
      </c>
      <c r="V720" s="23">
        <f>VLOOKUP(P720,'Customer List'!B:C,2,)</f>
        <v/>
      </c>
      <c r="W720" s="40" t="n"/>
      <c r="X720" s="32" t="n">
        <v>45840</v>
      </c>
      <c r="Y720" s="23">
        <f>IF(X720="", "", X720-N720)</f>
        <v/>
      </c>
      <c r="Z720" s="23">
        <f>IF(N720="", "", TEXT(N720, "dddd"))</f>
        <v/>
      </c>
      <c r="AA720" s="23">
        <f>IF(X720="", "", TEXT(X720, "dddd"))</f>
        <v/>
      </c>
      <c r="AB720" s="23">
        <f>VLOOKUP(U720,'Currency Sheet'!A:C,3,)</f>
        <v/>
      </c>
      <c r="AC720" s="44">
        <f>VLOOKUP(P720,'Customer List'!B:D,3,)</f>
        <v/>
      </c>
    </row>
    <row r="721">
      <c r="A721" s="23">
        <f>A720+1</f>
        <v/>
      </c>
      <c r="B721" s="23" t="inlineStr">
        <is>
          <t>EED116563</t>
        </is>
      </c>
      <c r="C721" s="32" t="n">
        <v>45828</v>
      </c>
      <c r="D721" s="32" t="n">
        <v>45834</v>
      </c>
      <c r="E721" s="51" t="n">
        <v>193.8</v>
      </c>
      <c r="F721" s="51">
        <f>IF(AB721="DOLLAR",E721*88,E721)</f>
        <v/>
      </c>
      <c r="G721" s="62">
        <f>F721*J721</f>
        <v/>
      </c>
      <c r="H721" s="23" t="n">
        <v>801807</v>
      </c>
      <c r="I721" s="23" t="inlineStr">
        <is>
          <t>Alexa Fluor® 647 anti-MAP2 Antibody</t>
        </is>
      </c>
      <c r="J721" s="23" t="n">
        <v>1</v>
      </c>
      <c r="K721" s="23" t="n">
        <v>1</v>
      </c>
      <c r="L721" s="23">
        <f>J721-K721</f>
        <v/>
      </c>
      <c r="M721" s="23" t="inlineStr">
        <is>
          <t>T-541/25-26</t>
        </is>
      </c>
      <c r="N721" s="32" t="n">
        <v>45835</v>
      </c>
      <c r="O721" s="62" t="n">
        <v>30685</v>
      </c>
      <c r="P721" s="23" t="inlineStr">
        <is>
          <t>LABEX</t>
        </is>
      </c>
      <c r="Q721" s="23" t="inlineStr">
        <is>
          <t>PORTER</t>
        </is>
      </c>
      <c r="R721" s="23" t="inlineStr">
        <is>
          <t>PORTER</t>
        </is>
      </c>
      <c r="S721" s="63" t="n">
        <v>4</v>
      </c>
      <c r="T721" s="39" t="n"/>
      <c r="U721" s="23" t="inlineStr">
        <is>
          <t>BioLegend</t>
        </is>
      </c>
      <c r="V721" s="23">
        <f>VLOOKUP(P721,'Customer List'!B:C,2,)</f>
        <v/>
      </c>
      <c r="W721" s="40" t="n"/>
      <c r="X721" s="32">
        <f>IF(OR(R721 = "PRIYANKA MADAM", R721 = "DEEPAK", R721 = "PORTER"),N721,"")</f>
        <v/>
      </c>
      <c r="Y721" s="23">
        <f>IF(X721="", "", X721-N721)</f>
        <v/>
      </c>
      <c r="Z721" s="23">
        <f>IF(N721="", "", TEXT(N721, "dddd"))</f>
        <v/>
      </c>
      <c r="AA721" s="23">
        <f>IF(X721="", "", TEXT(X721, "dddd"))</f>
        <v/>
      </c>
      <c r="AB721" s="23">
        <f>VLOOKUP(U721,'Currency Sheet'!A:C,3,)</f>
        <v/>
      </c>
      <c r="AC721" s="44">
        <f>VLOOKUP(P721,'Customer List'!B:D,3,)</f>
        <v/>
      </c>
    </row>
    <row r="722">
      <c r="A722" s="23">
        <f>A721+1</f>
        <v/>
      </c>
      <c r="B722" s="23" t="inlineStr">
        <is>
          <t>EED116563</t>
        </is>
      </c>
      <c r="C722" s="32" t="n">
        <v>45828</v>
      </c>
      <c r="D722" s="32" t="n">
        <v>45834</v>
      </c>
      <c r="E722" s="51" t="n">
        <v>259.8</v>
      </c>
      <c r="F722" s="51">
        <f>IF(AB722="DOLLAR",E722*88,E722)</f>
        <v/>
      </c>
      <c r="G722" s="62">
        <f>F722*J722</f>
        <v/>
      </c>
      <c r="H722" s="23" t="n">
        <v>802001</v>
      </c>
      <c r="I722" s="23" t="inlineStr">
        <is>
          <t xml:space="preserve">Purified anti-Tubulin β-3 </t>
        </is>
      </c>
      <c r="J722" s="23" t="n">
        <v>1</v>
      </c>
      <c r="K722" s="23" t="n">
        <v>1</v>
      </c>
      <c r="L722" s="23">
        <f>J722-K722</f>
        <v/>
      </c>
      <c r="M722" s="23" t="inlineStr">
        <is>
          <t>T-571/25-26</t>
        </is>
      </c>
      <c r="N722" s="32" t="n">
        <v>45836</v>
      </c>
      <c r="O722" s="62" t="n">
        <v>50336.25</v>
      </c>
      <c r="P722" s="23" t="inlineStr">
        <is>
          <t>SUN PHARMA</t>
        </is>
      </c>
      <c r="Q722" s="23" t="n">
        <v>58152580183</v>
      </c>
      <c r="R722" s="23" t="inlineStr">
        <is>
          <t>Delivered</t>
        </is>
      </c>
      <c r="S722" s="63" t="n">
        <v>4</v>
      </c>
      <c r="T722" s="39" t="n"/>
      <c r="U722" s="23" t="inlineStr">
        <is>
          <t>BioLegend</t>
        </is>
      </c>
      <c r="V722" s="23">
        <f>VLOOKUP(P722,'Customer List'!B:C,2,)</f>
        <v/>
      </c>
      <c r="W722" s="40" t="n"/>
      <c r="X722" s="32" t="n">
        <v>45838</v>
      </c>
      <c r="Y722" s="23">
        <f>IF(X722="", "", X722-N722)</f>
        <v/>
      </c>
      <c r="Z722" s="23">
        <f>IF(N722="", "", TEXT(N722, "dddd"))</f>
        <v/>
      </c>
      <c r="AA722" s="23">
        <f>IF(X722="", "", TEXT(X722, "dddd"))</f>
        <v/>
      </c>
      <c r="AB722" s="23">
        <f>VLOOKUP(U722,'Currency Sheet'!A:C,3,)</f>
        <v/>
      </c>
      <c r="AC722" s="44">
        <f>VLOOKUP(P722,'Customer List'!B:D,3,)</f>
        <v/>
      </c>
    </row>
    <row r="723">
      <c r="A723" s="23">
        <f>A722+1</f>
        <v/>
      </c>
      <c r="B723" s="23" t="inlineStr">
        <is>
          <t>EED116563</t>
        </is>
      </c>
      <c r="C723" s="32" t="n">
        <v>45828</v>
      </c>
      <c r="D723" s="32" t="n">
        <v>45834</v>
      </c>
      <c r="E723" s="51" t="n">
        <v>332.4</v>
      </c>
      <c r="F723" s="51">
        <f>IF(AB723="DOLLAR",E723*88,E723)</f>
        <v/>
      </c>
      <c r="G723" s="62">
        <f>F723*J723</f>
        <v/>
      </c>
      <c r="H723" s="23" t="n">
        <v>803001</v>
      </c>
      <c r="I723" s="23" t="inlineStr">
        <is>
          <t>Purified anti-β-Amyloid</t>
        </is>
      </c>
      <c r="J723" s="23" t="n">
        <v>1</v>
      </c>
      <c r="K723" s="23" t="n">
        <v>1</v>
      </c>
      <c r="L723" s="23">
        <f>J723-K723</f>
        <v/>
      </c>
      <c r="M723" s="23" t="inlineStr">
        <is>
          <t>T-594/25-26</t>
        </is>
      </c>
      <c r="N723" s="32" t="n">
        <v>45840</v>
      </c>
      <c r="O723" s="62" t="n">
        <v>49860</v>
      </c>
      <c r="P723" s="23" t="inlineStr">
        <is>
          <t>NBRC</t>
        </is>
      </c>
      <c r="Q723" s="23" t="inlineStr">
        <is>
          <t>BY HAND</t>
        </is>
      </c>
      <c r="R723" s="23" t="inlineStr">
        <is>
          <t>DEEPAK</t>
        </is>
      </c>
      <c r="S723" s="63" t="n">
        <v>4</v>
      </c>
      <c r="T723" s="39" t="n"/>
      <c r="U723" s="23" t="inlineStr">
        <is>
          <t>BioLegend</t>
        </is>
      </c>
      <c r="V723" s="23">
        <f>VLOOKUP(P723,'Customer List'!B:C,2,)</f>
        <v/>
      </c>
      <c r="W723" s="40" t="n"/>
      <c r="X723" s="32" t="n">
        <v>45840</v>
      </c>
      <c r="Y723" s="23">
        <f>IF(X723="", "", X723-N723)</f>
        <v/>
      </c>
      <c r="Z723" s="23">
        <f>IF(N723="", "", TEXT(N723, "dddd"))</f>
        <v/>
      </c>
      <c r="AA723" s="23">
        <f>IF(X723="", "", TEXT(X723, "dddd"))</f>
        <v/>
      </c>
      <c r="AB723" s="23">
        <f>VLOOKUP(U723,'Currency Sheet'!A:C,3,)</f>
        <v/>
      </c>
      <c r="AC723" s="44">
        <f>VLOOKUP(P723,'Customer List'!B:D,3,)</f>
        <v/>
      </c>
    </row>
    <row r="724" ht="30" customHeight="1">
      <c r="A724" s="23">
        <f>A723+1</f>
        <v/>
      </c>
      <c r="B724" s="23" t="inlineStr">
        <is>
          <t>AMRITA</t>
        </is>
      </c>
      <c r="C724" s="32" t="n">
        <v>45834</v>
      </c>
      <c r="D724" s="32" t="n">
        <v>45834</v>
      </c>
      <c r="E724" s="51" t="n">
        <v>5</v>
      </c>
      <c r="F724" s="51">
        <f>IF(AB724="DOLLAR",E724*88,E724)</f>
        <v/>
      </c>
      <c r="G724" s="62">
        <f>F724*J724</f>
        <v/>
      </c>
      <c r="H724" s="23" t="n">
        <v>740809</v>
      </c>
      <c r="I724" s="23" t="inlineStr">
        <is>
          <t xml:space="preserve">LEGENDplex™ Human Inflammation Panel 1 </t>
        </is>
      </c>
      <c r="J724" s="23" t="n">
        <v>1</v>
      </c>
      <c r="K724" s="23" t="n">
        <v>1</v>
      </c>
      <c r="L724" s="23">
        <f>J724-K724</f>
        <v/>
      </c>
      <c r="M724" s="23" t="inlineStr">
        <is>
          <t>DC-68/25-26</t>
        </is>
      </c>
      <c r="N724" s="32" t="n">
        <v>45834</v>
      </c>
      <c r="O724" s="62" t="n">
        <v>0</v>
      </c>
      <c r="P724" s="23" t="inlineStr">
        <is>
          <t>Syngene</t>
        </is>
      </c>
      <c r="Q724" s="23" t="n"/>
      <c r="R724" s="23" t="n"/>
      <c r="S724" s="63" t="n">
        <v>4</v>
      </c>
      <c r="T724" s="39" t="inlineStr">
        <is>
          <t>Demo Unit Received from Amrita By Priynka Madam, sent to Sandeep S. Gurnani (Syngene)</t>
        </is>
      </c>
      <c r="U724" s="23" t="inlineStr">
        <is>
          <t>BioLegend</t>
        </is>
      </c>
      <c r="V724" s="23">
        <f>VLOOKUP(P724,'Customer List'!B:C,2,)</f>
        <v/>
      </c>
      <c r="W724" s="40" t="n"/>
      <c r="X724" s="32">
        <f>IF(OR(R724 = "PRIYANKA MADAM", R724 = "DEEPAK", R724 = "PORTER"),N724,"")</f>
        <v/>
      </c>
      <c r="Y724" s="23">
        <f>IF(X724="", "", X724-N724)</f>
        <v/>
      </c>
      <c r="Z724" s="23">
        <f>IF(N724="", "", TEXT(N724, "dddd"))</f>
        <v/>
      </c>
      <c r="AA724" s="23">
        <f>IF(X724="", "", TEXT(X724, "dddd"))</f>
        <v/>
      </c>
      <c r="AB724" s="23">
        <f>VLOOKUP(U724,'Currency Sheet'!A:C,3,)</f>
        <v/>
      </c>
      <c r="AC724" s="44">
        <f>VLOOKUP(P724,'Customer List'!B:D,3,)</f>
        <v/>
      </c>
    </row>
    <row r="725" ht="30" customHeight="1">
      <c r="A725" s="23">
        <f>A724+1</f>
        <v/>
      </c>
      <c r="B725" s="23" t="inlineStr">
        <is>
          <t>AMRITA</t>
        </is>
      </c>
      <c r="C725" s="32" t="n">
        <v>45834</v>
      </c>
      <c r="D725" s="32" t="n">
        <v>45834</v>
      </c>
      <c r="E725" s="51" t="n">
        <v>41.3</v>
      </c>
      <c r="F725" s="51">
        <f>IF(AB725="DOLLAR",E725*88,E725)</f>
        <v/>
      </c>
      <c r="G725" s="62">
        <f>F725*J725</f>
        <v/>
      </c>
      <c r="H725" s="23" t="n">
        <v>740811</v>
      </c>
      <c r="I725" s="23" t="inlineStr">
        <is>
          <t>LEGENDplex™ Human Inflammation Panel 1 Standard</t>
        </is>
      </c>
      <c r="J725" s="23" t="n">
        <v>1</v>
      </c>
      <c r="K725" s="23" t="n">
        <v>1</v>
      </c>
      <c r="L725" s="23">
        <f>J725-K725</f>
        <v/>
      </c>
      <c r="M725" s="23" t="inlineStr">
        <is>
          <t>DC-68/25-26</t>
        </is>
      </c>
      <c r="N725" s="32" t="n">
        <v>45834</v>
      </c>
      <c r="O725" s="62" t="n">
        <v>0</v>
      </c>
      <c r="P725" s="23" t="inlineStr">
        <is>
          <t>Syngene</t>
        </is>
      </c>
      <c r="Q725" s="23" t="n"/>
      <c r="R725" s="23" t="n"/>
      <c r="S725" s="63" t="n">
        <v>4</v>
      </c>
      <c r="T725" s="39" t="inlineStr">
        <is>
          <t>Demo Unit Received from Amrita By Priynka Madam, sent to Sandeep S. Gurnani (Syngene)</t>
        </is>
      </c>
      <c r="U725" s="23" t="inlineStr">
        <is>
          <t>BioLegend</t>
        </is>
      </c>
      <c r="V725" s="23">
        <f>VLOOKUP(P725,'Customer List'!B:C,2,)</f>
        <v/>
      </c>
      <c r="W725" s="40" t="n"/>
      <c r="X725" s="32">
        <f>IF(OR(R725 = "PRIYANKA MADAM", R725 = "DEEPAK", R725 = "PORTER"),N725,"")</f>
        <v/>
      </c>
      <c r="Y725" s="23">
        <f>IF(X725="", "", X725-N725)</f>
        <v/>
      </c>
      <c r="Z725" s="23">
        <f>IF(N725="", "", TEXT(N725, "dddd"))</f>
        <v/>
      </c>
      <c r="AA725" s="23">
        <f>IF(X725="", "", TEXT(X725, "dddd"))</f>
        <v/>
      </c>
      <c r="AB725" s="23">
        <f>VLOOKUP(U725,'Currency Sheet'!A:C,3,)</f>
        <v/>
      </c>
      <c r="AC725" s="44">
        <f>VLOOKUP(P725,'Customer List'!B:D,3,)</f>
        <v/>
      </c>
    </row>
    <row r="726" ht="30" customHeight="1">
      <c r="A726" s="23">
        <f>A725+1</f>
        <v/>
      </c>
      <c r="B726" s="23" t="inlineStr">
        <is>
          <t>AMRITA</t>
        </is>
      </c>
      <c r="C726" s="32" t="n">
        <v>45834</v>
      </c>
      <c r="D726" s="32" t="n">
        <v>45834</v>
      </c>
      <c r="E726" s="51" t="n">
        <v>82.59999999999999</v>
      </c>
      <c r="F726" s="51">
        <f>IF(AB726="DOLLAR",E726*88,E726)</f>
        <v/>
      </c>
      <c r="G726" s="62">
        <f>F726*J726</f>
        <v/>
      </c>
      <c r="H726" s="23" t="n">
        <v>741146</v>
      </c>
      <c r="I726" s="23" t="inlineStr">
        <is>
          <t>LEGENDplex™ Buffer Set A3</t>
        </is>
      </c>
      <c r="J726" s="23" t="n">
        <v>1</v>
      </c>
      <c r="K726" s="23" t="n">
        <v>1</v>
      </c>
      <c r="L726" s="23">
        <f>J726-K726</f>
        <v/>
      </c>
      <c r="M726" s="23" t="inlineStr">
        <is>
          <t>DC-68/25-26</t>
        </is>
      </c>
      <c r="N726" s="32" t="n">
        <v>45834</v>
      </c>
      <c r="O726" s="62" t="n">
        <v>0</v>
      </c>
      <c r="P726" s="23" t="inlineStr">
        <is>
          <t>Syngene</t>
        </is>
      </c>
      <c r="Q726" s="23" t="n"/>
      <c r="R726" s="23" t="n"/>
      <c r="S726" s="63" t="n">
        <v>4</v>
      </c>
      <c r="T726" s="39" t="inlineStr">
        <is>
          <t>Demo Unit Received from Amrita By Priynka Madam, sent to Sandeep S. Gurnani (Syngene)</t>
        </is>
      </c>
      <c r="U726" s="23" t="inlineStr">
        <is>
          <t>BioLegend</t>
        </is>
      </c>
      <c r="V726" s="23">
        <f>VLOOKUP(P726,'Customer List'!B:C,2,)</f>
        <v/>
      </c>
      <c r="W726" s="40" t="n"/>
      <c r="X726" s="32">
        <f>IF(OR(R726 = "PRIYANKA MADAM", R726 = "DEEPAK", R726 = "PORTER"),N726,"")</f>
        <v/>
      </c>
      <c r="Y726" s="23">
        <f>IF(X726="", "", X726-N726)</f>
        <v/>
      </c>
      <c r="Z726" s="23">
        <f>IF(N726="", "", TEXT(N726, "dddd"))</f>
        <v/>
      </c>
      <c r="AA726" s="23">
        <f>IF(X726="", "", TEXT(X726, "dddd"))</f>
        <v/>
      </c>
      <c r="AB726" s="23">
        <f>VLOOKUP(U726,'Currency Sheet'!A:C,3,)</f>
        <v/>
      </c>
      <c r="AC726" s="44">
        <f>VLOOKUP(P726,'Customer List'!B:D,3,)</f>
        <v/>
      </c>
    </row>
    <row r="727">
      <c r="A727" s="23">
        <f>A726+1</f>
        <v/>
      </c>
      <c r="B727" s="23" t="n">
        <v>174958</v>
      </c>
      <c r="C727" s="32" t="n">
        <v>45832</v>
      </c>
      <c r="D727" s="32" t="n">
        <v>45835</v>
      </c>
      <c r="E727" s="51" t="n">
        <v>103.2</v>
      </c>
      <c r="F727" s="51">
        <f>IF(AB727="DOLLAR",E727*88,E727)</f>
        <v/>
      </c>
      <c r="G727" s="62">
        <f>F727*J727</f>
        <v/>
      </c>
      <c r="H727" s="23" t="inlineStr">
        <is>
          <t>BE0061</t>
        </is>
      </c>
      <c r="I727" s="23" t="inlineStr">
        <is>
          <t>InVivoMAb anti-mouse CD8a, 2.43, 1 mg</t>
        </is>
      </c>
      <c r="J727" s="23" t="n">
        <v>1</v>
      </c>
      <c r="K727" s="23" t="n">
        <v>1</v>
      </c>
      <c r="L727" s="23">
        <f>J727-K727</f>
        <v/>
      </c>
      <c r="M727" s="23" t="inlineStr">
        <is>
          <t>T-573/25-26</t>
        </is>
      </c>
      <c r="N727" s="32" t="n">
        <v>45838</v>
      </c>
      <c r="O727" s="62" t="n">
        <v>12642</v>
      </c>
      <c r="P727" s="23" t="inlineStr">
        <is>
          <t>ALLIED SCIENTIFIC</t>
        </is>
      </c>
      <c r="Q727" s="23" t="n">
        <v>58152615754</v>
      </c>
      <c r="R727" s="23" t="inlineStr">
        <is>
          <t>Delivered</t>
        </is>
      </c>
      <c r="S727" s="63" t="n">
        <v>4</v>
      </c>
      <c r="T727" s="39" t="n"/>
      <c r="U727" s="23" t="inlineStr">
        <is>
          <t>BioXcell</t>
        </is>
      </c>
      <c r="V727" s="23">
        <f>VLOOKUP(P727,'Customer List'!B:C,2,)</f>
        <v/>
      </c>
      <c r="W727" s="40" t="n"/>
      <c r="X727" s="32" t="n">
        <v>45839</v>
      </c>
      <c r="Y727" s="23">
        <f>IF(X727="", "", X727-N727)</f>
        <v/>
      </c>
      <c r="Z727" s="23">
        <f>IF(N727="", "", TEXT(N727, "dddd"))</f>
        <v/>
      </c>
      <c r="AA727" s="23">
        <f>IF(X727="", "", TEXT(X727, "dddd"))</f>
        <v/>
      </c>
      <c r="AB727" s="23">
        <f>VLOOKUP(U727,'Currency Sheet'!A:C,3,)</f>
        <v/>
      </c>
      <c r="AC727" s="44">
        <f>VLOOKUP(P727,'Customer List'!B:D,3,)</f>
        <v/>
      </c>
    </row>
    <row r="728">
      <c r="A728" s="23">
        <f>A727+1</f>
        <v/>
      </c>
      <c r="B728" s="23" t="n">
        <v>174958</v>
      </c>
      <c r="C728" s="32" t="n">
        <v>45832</v>
      </c>
      <c r="D728" s="32" t="n">
        <v>45835</v>
      </c>
      <c r="E728" s="51" t="n">
        <v>378</v>
      </c>
      <c r="F728" s="51">
        <f>IF(AB728="DOLLAR",E728*88,E728)</f>
        <v/>
      </c>
      <c r="G728" s="62">
        <f>F728*J728</f>
        <v/>
      </c>
      <c r="H728" s="23" t="inlineStr">
        <is>
          <t>BE0001-1</t>
        </is>
      </c>
      <c r="I728" s="23" t="inlineStr">
        <is>
          <t>InVivoMAb anti-mouse CD3e, 145-2C11, 1 mg</t>
        </is>
      </c>
      <c r="J728" s="23" t="n">
        <v>1</v>
      </c>
      <c r="K728" s="23" t="n">
        <v>1</v>
      </c>
      <c r="L728" s="23">
        <f>J728-K728</f>
        <v/>
      </c>
      <c r="M728" s="23" t="inlineStr">
        <is>
          <t>T-582/25-26</t>
        </is>
      </c>
      <c r="N728" s="32" t="n">
        <v>45838</v>
      </c>
      <c r="O728" s="62" t="n">
        <v>12642</v>
      </c>
      <c r="P728" s="23" t="inlineStr">
        <is>
          <t>SSCMP</t>
        </is>
      </c>
      <c r="Q728" s="23" t="n">
        <v>58152616686</v>
      </c>
      <c r="R728" s="23" t="inlineStr">
        <is>
          <t>Delivered</t>
        </is>
      </c>
      <c r="S728" s="63" t="n">
        <v>4</v>
      </c>
      <c r="T728" s="39" t="n"/>
      <c r="U728" s="23" t="inlineStr">
        <is>
          <t>BioXcell</t>
        </is>
      </c>
      <c r="V728" s="23">
        <f>VLOOKUP(P728,'Customer List'!B:C,2,)</f>
        <v/>
      </c>
      <c r="W728" s="40" t="n"/>
      <c r="X728" s="32" t="n">
        <v>45840</v>
      </c>
      <c r="Y728" s="23">
        <f>IF(X728="", "", X728-N728)</f>
        <v/>
      </c>
      <c r="Z728" s="23">
        <f>IF(N728="", "", TEXT(N728, "dddd"))</f>
        <v/>
      </c>
      <c r="AA728" s="23">
        <f>IF(X728="", "", TEXT(X728, "dddd"))</f>
        <v/>
      </c>
      <c r="AB728" s="23">
        <f>VLOOKUP(U728,'Currency Sheet'!A:C,3,)</f>
        <v/>
      </c>
      <c r="AC728" s="44">
        <f>VLOOKUP(P728,'Customer List'!B:D,3,)</f>
        <v/>
      </c>
    </row>
    <row r="729">
      <c r="A729" s="23">
        <f>A728+1</f>
        <v/>
      </c>
      <c r="B729" s="23" t="n">
        <v>174958</v>
      </c>
      <c r="C729" s="32" t="n">
        <v>45832</v>
      </c>
      <c r="D729" s="32" t="n">
        <v>45835</v>
      </c>
      <c r="E729" s="51" t="n">
        <v>103.2</v>
      </c>
      <c r="F729" s="51">
        <f>IF(AB729="DOLLAR",E729*88,E729)</f>
        <v/>
      </c>
      <c r="G729" s="62">
        <f>F729*J729</f>
        <v/>
      </c>
      <c r="H729" s="23" t="inlineStr">
        <is>
          <t>BE0015-1</t>
        </is>
      </c>
      <c r="I729" s="23" t="inlineStr">
        <is>
          <t>InVivoMAb anti-mouse CD28, 37.51, 1 mg</t>
        </is>
      </c>
      <c r="J729" s="23" t="n">
        <v>1</v>
      </c>
      <c r="K729" s="23" t="n">
        <v>1</v>
      </c>
      <c r="L729" s="23">
        <f>J729-K729</f>
        <v/>
      </c>
      <c r="M729" s="23" t="inlineStr">
        <is>
          <t>T-582/25-26</t>
        </is>
      </c>
      <c r="N729" s="32" t="n">
        <v>45838</v>
      </c>
      <c r="O729" s="62" t="n">
        <v>12642</v>
      </c>
      <c r="P729" s="23" t="inlineStr">
        <is>
          <t>SSCMP</t>
        </is>
      </c>
      <c r="Q729" s="23" t="n">
        <v>58152616686</v>
      </c>
      <c r="R729" s="23" t="inlineStr">
        <is>
          <t>Delivered</t>
        </is>
      </c>
      <c r="S729" s="63" t="n">
        <v>4</v>
      </c>
      <c r="T729" s="39" t="n"/>
      <c r="U729" s="23" t="inlineStr">
        <is>
          <t>BioXcell</t>
        </is>
      </c>
      <c r="V729" s="23">
        <f>VLOOKUP(P729,'Customer List'!B:C,2,)</f>
        <v/>
      </c>
      <c r="W729" s="40" t="n"/>
      <c r="X729" s="32" t="n">
        <v>45840</v>
      </c>
      <c r="Y729" s="23">
        <f>IF(X729="", "", X729-N729)</f>
        <v/>
      </c>
      <c r="Z729" s="23">
        <f>IF(N729="", "", TEXT(N729, "dddd"))</f>
        <v/>
      </c>
      <c r="AA729" s="23">
        <f>IF(X729="", "", TEXT(X729, "dddd"))</f>
        <v/>
      </c>
      <c r="AB729" s="23">
        <f>VLOOKUP(U729,'Currency Sheet'!A:C,3,)</f>
        <v/>
      </c>
      <c r="AC729" s="44">
        <f>VLOOKUP(P729,'Customer List'!B:D,3,)</f>
        <v/>
      </c>
    </row>
    <row r="730">
      <c r="A730" s="23">
        <f>A729+1</f>
        <v/>
      </c>
      <c r="B730" s="23" t="n">
        <v>174958</v>
      </c>
      <c r="C730" s="32" t="n">
        <v>45832</v>
      </c>
      <c r="D730" s="32" t="n">
        <v>45835</v>
      </c>
      <c r="E730" s="51" t="n">
        <v>103.2</v>
      </c>
      <c r="F730" s="51">
        <f>IF(AB730="DOLLAR",E730*88,E730)</f>
        <v/>
      </c>
      <c r="G730" s="62">
        <f>F730*J730</f>
        <v/>
      </c>
      <c r="H730" s="23" t="inlineStr">
        <is>
          <t>BE0045</t>
        </is>
      </c>
      <c r="I730" s="23" t="inlineStr">
        <is>
          <t>InVivoMAb anti-mouse IL-4, 11B11, 1 mg</t>
        </is>
      </c>
      <c r="J730" s="23" t="n">
        <v>1</v>
      </c>
      <c r="K730" s="23" t="n">
        <v>1</v>
      </c>
      <c r="L730" s="23">
        <f>J730-K730</f>
        <v/>
      </c>
      <c r="M730" s="23" t="inlineStr">
        <is>
          <t>T-582/25-26</t>
        </is>
      </c>
      <c r="N730" s="32" t="n">
        <v>45838</v>
      </c>
      <c r="O730" s="62" t="n">
        <v>12642</v>
      </c>
      <c r="P730" s="23" t="inlineStr">
        <is>
          <t>SSCMP</t>
        </is>
      </c>
      <c r="Q730" s="23" t="n">
        <v>58152616686</v>
      </c>
      <c r="R730" s="23" t="inlineStr">
        <is>
          <t>Delivered</t>
        </is>
      </c>
      <c r="S730" s="63" t="n">
        <v>4</v>
      </c>
      <c r="T730" s="39" t="n"/>
      <c r="U730" s="23" t="inlineStr">
        <is>
          <t>BioXcell</t>
        </is>
      </c>
      <c r="V730" s="23">
        <f>VLOOKUP(P730,'Customer List'!B:C,2,)</f>
        <v/>
      </c>
      <c r="W730" s="40" t="n"/>
      <c r="X730" s="32" t="n">
        <v>45840</v>
      </c>
      <c r="Y730" s="23">
        <f>IF(X730="", "", X730-N730)</f>
        <v/>
      </c>
      <c r="Z730" s="23">
        <f>IF(N730="", "", TEXT(N730, "dddd"))</f>
        <v/>
      </c>
      <c r="AA730" s="23">
        <f>IF(X730="", "", TEXT(X730, "dddd"))</f>
        <v/>
      </c>
      <c r="AB730" s="23">
        <f>VLOOKUP(U730,'Currency Sheet'!A:C,3,)</f>
        <v/>
      </c>
      <c r="AC730" s="44">
        <f>VLOOKUP(P730,'Customer List'!B:D,3,)</f>
        <v/>
      </c>
    </row>
    <row r="731">
      <c r="A731" s="23">
        <f>A730+1</f>
        <v/>
      </c>
      <c r="B731" s="23" t="n">
        <v>174958</v>
      </c>
      <c r="C731" s="32" t="n">
        <v>45832</v>
      </c>
      <c r="D731" s="32" t="n">
        <v>45835</v>
      </c>
      <c r="E731" s="51" t="n">
        <v>103.2</v>
      </c>
      <c r="F731" s="51">
        <f>IF(AB731="DOLLAR",E731*88,E731)</f>
        <v/>
      </c>
      <c r="G731" s="62">
        <f>F731*J731</f>
        <v/>
      </c>
      <c r="H731" s="23" t="inlineStr">
        <is>
          <t>BE0043</t>
        </is>
      </c>
      <c r="I731" s="23" t="inlineStr">
        <is>
          <t>InVivoMAb anti-mouse IL-2, JES6-1A12, 1 mg</t>
        </is>
      </c>
      <c r="J731" s="23" t="n">
        <v>1</v>
      </c>
      <c r="K731" s="23" t="n">
        <v>1</v>
      </c>
      <c r="L731" s="23">
        <f>J731-K731</f>
        <v/>
      </c>
      <c r="M731" s="23" t="inlineStr">
        <is>
          <t>T-582/25-26</t>
        </is>
      </c>
      <c r="N731" s="32" t="n">
        <v>45838</v>
      </c>
      <c r="O731" s="62" t="n">
        <v>12642</v>
      </c>
      <c r="P731" s="23" t="inlineStr">
        <is>
          <t>SSCMP</t>
        </is>
      </c>
      <c r="Q731" s="23" t="n">
        <v>58152616686</v>
      </c>
      <c r="R731" s="23" t="inlineStr">
        <is>
          <t>Delivered</t>
        </is>
      </c>
      <c r="S731" s="63" t="n">
        <v>4</v>
      </c>
      <c r="T731" s="39" t="n"/>
      <c r="U731" s="23" t="inlineStr">
        <is>
          <t>BioXcell</t>
        </is>
      </c>
      <c r="V731" s="23">
        <f>VLOOKUP(P731,'Customer List'!B:C,2,)</f>
        <v/>
      </c>
      <c r="W731" s="40" t="n"/>
      <c r="X731" s="32" t="n">
        <v>45840</v>
      </c>
      <c r="Y731" s="23">
        <f>IF(X731="", "", X731-N731)</f>
        <v/>
      </c>
      <c r="Z731" s="23">
        <f>IF(N731="", "", TEXT(N731, "dddd"))</f>
        <v/>
      </c>
      <c r="AA731" s="23">
        <f>IF(X731="", "", TEXT(X731, "dddd"))</f>
        <v/>
      </c>
      <c r="AB731" s="23">
        <f>VLOOKUP(U731,'Currency Sheet'!A:C,3,)</f>
        <v/>
      </c>
      <c r="AC731" s="44">
        <f>VLOOKUP(P731,'Customer List'!B:D,3,)</f>
        <v/>
      </c>
    </row>
    <row r="732">
      <c r="A732" s="23">
        <f>A731+1</f>
        <v/>
      </c>
      <c r="B732" s="23" t="n">
        <v>174958</v>
      </c>
      <c r="C732" s="32" t="n">
        <v>45832</v>
      </c>
      <c r="D732" s="32" t="n">
        <v>45835</v>
      </c>
      <c r="E732" s="51" t="n">
        <v>103.2</v>
      </c>
      <c r="F732" s="51">
        <f>IF(AB732="DOLLAR",E732*88,E732)</f>
        <v/>
      </c>
      <c r="G732" s="62">
        <f>F732*J732</f>
        <v/>
      </c>
      <c r="H732" s="23" t="inlineStr">
        <is>
          <t>BE0055</t>
        </is>
      </c>
      <c r="I732" s="23" t="inlineStr">
        <is>
          <t>InVivoMAb anti-mouse IFN gamma, XMG1.2, 1 mg</t>
        </is>
      </c>
      <c r="J732" s="23" t="n">
        <v>1</v>
      </c>
      <c r="K732" s="23" t="n">
        <v>1</v>
      </c>
      <c r="L732" s="23">
        <f>J732-K732</f>
        <v/>
      </c>
      <c r="M732" s="23" t="inlineStr">
        <is>
          <t>T-582/25-26</t>
        </is>
      </c>
      <c r="N732" s="32" t="n">
        <v>45838</v>
      </c>
      <c r="O732" s="62" t="n">
        <v>12642</v>
      </c>
      <c r="P732" s="23" t="inlineStr">
        <is>
          <t>SSCMP</t>
        </is>
      </c>
      <c r="Q732" s="23" t="n">
        <v>58152616686</v>
      </c>
      <c r="R732" s="23" t="inlineStr">
        <is>
          <t>Delivered</t>
        </is>
      </c>
      <c r="S732" s="63" t="n">
        <v>4</v>
      </c>
      <c r="T732" s="39" t="n"/>
      <c r="U732" s="23" t="inlineStr">
        <is>
          <t>BioXcell</t>
        </is>
      </c>
      <c r="V732" s="23">
        <f>VLOOKUP(P732,'Customer List'!B:C,2,)</f>
        <v/>
      </c>
      <c r="W732" s="40" t="n"/>
      <c r="X732" s="32" t="n">
        <v>45840</v>
      </c>
      <c r="Y732" s="23">
        <f>IF(X732="", "", X732-N732)</f>
        <v/>
      </c>
      <c r="Z732" s="23">
        <f>IF(N732="", "", TEXT(N732, "dddd"))</f>
        <v/>
      </c>
      <c r="AA732" s="23">
        <f>IF(X732="", "", TEXT(X732, "dddd"))</f>
        <v/>
      </c>
      <c r="AB732" s="23">
        <f>VLOOKUP(U732,'Currency Sheet'!A:C,3,)</f>
        <v/>
      </c>
      <c r="AC732" s="44">
        <f>VLOOKUP(P732,'Customer List'!B:D,3,)</f>
        <v/>
      </c>
    </row>
    <row r="733">
      <c r="A733" s="23">
        <f>A732+1</f>
        <v/>
      </c>
      <c r="B733" s="23" t="inlineStr">
        <is>
          <t>SE041087</t>
        </is>
      </c>
      <c r="C733" s="32" t="n">
        <v>45832</v>
      </c>
      <c r="D733" s="32" t="n">
        <v>45835</v>
      </c>
      <c r="E733" s="51" t="n">
        <v>304</v>
      </c>
      <c r="F733" s="51">
        <f>IF(AB733="DOLLAR",E733*88,E733)</f>
        <v/>
      </c>
      <c r="G733" s="62">
        <f>F733*J733</f>
        <v/>
      </c>
      <c r="H733" s="23" t="inlineStr">
        <is>
          <t>3698-1</t>
        </is>
      </c>
      <c r="I733" s="23" t="inlineStr">
        <is>
          <t>PepPool: DENV (CD4), human</t>
        </is>
      </c>
      <c r="J733" s="23" t="n">
        <v>1</v>
      </c>
      <c r="K733" s="23" t="n">
        <v>1</v>
      </c>
      <c r="L733" s="23">
        <f>J733-K733</f>
        <v/>
      </c>
      <c r="M733" s="23" t="inlineStr">
        <is>
          <t>T-565/25-26</t>
        </is>
      </c>
      <c r="N733" s="32" t="n">
        <v>45836</v>
      </c>
      <c r="O733" s="62" t="n">
        <v>41496</v>
      </c>
      <c r="P733" s="23" t="inlineStr">
        <is>
          <t>NCBS</t>
        </is>
      </c>
      <c r="Q733" s="23" t="n">
        <v>58152577943</v>
      </c>
      <c r="R733" s="23" t="inlineStr">
        <is>
          <t>Delivered</t>
        </is>
      </c>
      <c r="S733" s="63" t="n">
        <v>-20</v>
      </c>
      <c r="T733" s="39" t="n"/>
      <c r="U733" s="23" t="inlineStr">
        <is>
          <t>Mabtech</t>
        </is>
      </c>
      <c r="V733" s="23">
        <f>VLOOKUP(P733,'Customer List'!B:C,2,)</f>
        <v/>
      </c>
      <c r="W733" s="40" t="n"/>
      <c r="X733" s="32" t="n">
        <v>45838</v>
      </c>
      <c r="Y733" s="23">
        <f>IF(X733="", "", X733-N733)</f>
        <v/>
      </c>
      <c r="Z733" s="23">
        <f>IF(N733="", "", TEXT(N733, "dddd"))</f>
        <v/>
      </c>
      <c r="AA733" s="23">
        <f>IF(X733="", "", TEXT(X733, "dddd"))</f>
        <v/>
      </c>
      <c r="AB733" s="23">
        <f>VLOOKUP(U733,'Currency Sheet'!A:C,3,)</f>
        <v/>
      </c>
      <c r="AC733" s="44">
        <f>VLOOKUP(P733,'Customer List'!B:D,3,)</f>
        <v/>
      </c>
    </row>
    <row r="734">
      <c r="A734" s="23">
        <f>A733+1</f>
        <v/>
      </c>
      <c r="B734" s="23" t="inlineStr">
        <is>
          <t>SE041087</t>
        </is>
      </c>
      <c r="C734" s="32" t="n">
        <v>45832</v>
      </c>
      <c r="D734" s="32" t="n">
        <v>45835</v>
      </c>
      <c r="E734" s="51" t="n">
        <v>360</v>
      </c>
      <c r="F734" s="51">
        <f>IF(AB734="DOLLAR",E734*88,E734)</f>
        <v/>
      </c>
      <c r="G734" s="62">
        <f>F734*J734</f>
        <v/>
      </c>
      <c r="H734" s="23" t="inlineStr">
        <is>
          <t>3695-1</t>
        </is>
      </c>
      <c r="I734" s="23" t="inlineStr">
        <is>
          <t>PepPool: DENV (CD8), human</t>
        </is>
      </c>
      <c r="J734" s="23" t="n">
        <v>1</v>
      </c>
      <c r="K734" s="23" t="n">
        <v>1</v>
      </c>
      <c r="L734" s="23">
        <f>J734-K734</f>
        <v/>
      </c>
      <c r="M734" s="23" t="inlineStr">
        <is>
          <t>T-565/25-26</t>
        </is>
      </c>
      <c r="N734" s="32" t="n">
        <v>45836</v>
      </c>
      <c r="O734" s="62" t="n">
        <v>49140</v>
      </c>
      <c r="P734" s="23" t="inlineStr">
        <is>
          <t>NCBS</t>
        </is>
      </c>
      <c r="Q734" s="23" t="n">
        <v>58152577943</v>
      </c>
      <c r="R734" s="23" t="inlineStr">
        <is>
          <t>Delivered</t>
        </is>
      </c>
      <c r="S734" s="63" t="n">
        <v>-20</v>
      </c>
      <c r="T734" s="39" t="n"/>
      <c r="U734" s="23" t="inlineStr">
        <is>
          <t>Mabtech</t>
        </is>
      </c>
      <c r="V734" s="23">
        <f>VLOOKUP(P734,'Customer List'!B:C,2,)</f>
        <v/>
      </c>
      <c r="W734" s="40" t="n"/>
      <c r="X734" s="32" t="n">
        <v>45838</v>
      </c>
      <c r="Y734" s="23">
        <f>IF(X734="", "", X734-N734)</f>
        <v/>
      </c>
      <c r="Z734" s="23">
        <f>IF(N734="", "", TEXT(N734, "dddd"))</f>
        <v/>
      </c>
      <c r="AA734" s="23">
        <f>IF(X734="", "", TEXT(X734, "dddd"))</f>
        <v/>
      </c>
      <c r="AB734" s="23">
        <f>VLOOKUP(U734,'Currency Sheet'!A:C,3,)</f>
        <v/>
      </c>
      <c r="AC734" s="44">
        <f>VLOOKUP(P734,'Customer List'!B:D,3,)</f>
        <v/>
      </c>
    </row>
    <row r="735">
      <c r="A735" s="23">
        <f>A734+1</f>
        <v/>
      </c>
      <c r="B735" s="23" t="inlineStr">
        <is>
          <t>SE041087</t>
        </is>
      </c>
      <c r="C735" s="32" t="n">
        <v>45832</v>
      </c>
      <c r="D735" s="32" t="n">
        <v>45835</v>
      </c>
      <c r="E735" s="51" t="n">
        <v>255.5</v>
      </c>
      <c r="F735" s="51">
        <f>IF(AB735="DOLLAR",E735*88,E735)</f>
        <v/>
      </c>
      <c r="G735" s="62">
        <f>F735*J735</f>
        <v/>
      </c>
      <c r="H735" s="23" t="inlineStr">
        <is>
          <t>3317-1H-6</t>
        </is>
      </c>
      <c r="I735" s="23" t="inlineStr">
        <is>
          <t>ELISA Flex: Mouse IL-1β (HRP)</t>
        </is>
      </c>
      <c r="J735" s="23" t="n">
        <v>1</v>
      </c>
      <c r="K735" s="23" t="n">
        <v>1</v>
      </c>
      <c r="L735" s="23">
        <f>J735-K735</f>
        <v/>
      </c>
      <c r="M735" s="23" t="inlineStr">
        <is>
          <t>T-584/25-26</t>
        </is>
      </c>
      <c r="N735" s="32" t="n">
        <v>45838</v>
      </c>
      <c r="O735" s="62" t="n">
        <v>34580</v>
      </c>
      <c r="P735" s="23" t="inlineStr">
        <is>
          <t>TECHWEST</t>
        </is>
      </c>
      <c r="Q735" s="23" t="n">
        <v>58152615533</v>
      </c>
      <c r="R735" s="23" t="inlineStr">
        <is>
          <t>Delivered</t>
        </is>
      </c>
      <c r="S735" s="63" t="n">
        <v>-20</v>
      </c>
      <c r="T735" s="39" t="n"/>
      <c r="U735" s="23" t="inlineStr">
        <is>
          <t>Mabtech</t>
        </is>
      </c>
      <c r="V735" s="23">
        <f>VLOOKUP(P735,'Customer List'!B:C,2,)</f>
        <v/>
      </c>
      <c r="W735" s="40" t="n"/>
      <c r="X735" s="32" t="n">
        <v>45839</v>
      </c>
      <c r="Y735" s="23">
        <f>IF(X735="", "", X735-N735)</f>
        <v/>
      </c>
      <c r="Z735" s="23">
        <f>IF(N735="", "", TEXT(N735, "dddd"))</f>
        <v/>
      </c>
      <c r="AA735" s="23">
        <f>IF(X735="", "", TEXT(X735, "dddd"))</f>
        <v/>
      </c>
      <c r="AB735" s="23">
        <f>VLOOKUP(U735,'Currency Sheet'!A:C,3,)</f>
        <v/>
      </c>
      <c r="AC735" s="44">
        <f>VLOOKUP(P735,'Customer List'!B:D,3,)</f>
        <v/>
      </c>
    </row>
    <row r="736">
      <c r="A736" s="23">
        <f>A735+1</f>
        <v/>
      </c>
      <c r="B736" s="23" t="inlineStr">
        <is>
          <t>I235615-IN</t>
        </is>
      </c>
      <c r="C736" s="32" t="n">
        <v>45831</v>
      </c>
      <c r="D736" s="32" t="n">
        <v>45835</v>
      </c>
      <c r="E736" s="51" t="n">
        <v>44.8</v>
      </c>
      <c r="F736" s="51">
        <f>IF(AB736="DOLLAR",E736*88,E736)</f>
        <v/>
      </c>
      <c r="G736" s="62">
        <f>F736*J736</f>
        <v/>
      </c>
      <c r="H736" s="23" t="inlineStr">
        <is>
          <t>31000-T</t>
        </is>
      </c>
      <c r="I736" s="23" t="inlineStr">
        <is>
          <t>EvaGreen@20X in water (trial size): (1mL)</t>
        </is>
      </c>
      <c r="J736" s="23" t="n">
        <v>1</v>
      </c>
      <c r="K736" s="23" t="n">
        <v>1</v>
      </c>
      <c r="L736" s="23">
        <f>J736-K736</f>
        <v/>
      </c>
      <c r="M736" s="23" t="inlineStr">
        <is>
          <t>T-553/25-26</t>
        </is>
      </c>
      <c r="N736" s="32" t="n">
        <v>45836</v>
      </c>
      <c r="O736" s="62" t="n">
        <v>6944</v>
      </c>
      <c r="P736" s="23" t="inlineStr">
        <is>
          <t>BIO SOLUTION</t>
        </is>
      </c>
      <c r="Q736" s="23" t="n">
        <v>58152577136</v>
      </c>
      <c r="R736" s="23" t="inlineStr">
        <is>
          <t>Delivered</t>
        </is>
      </c>
      <c r="S736" s="63" t="n">
        <v>-20</v>
      </c>
      <c r="T736" s="39" t="n"/>
      <c r="U736" s="23" t="inlineStr">
        <is>
          <t>Biotium</t>
        </is>
      </c>
      <c r="V736" s="23">
        <f>VLOOKUP(P736,'Customer List'!B:C,2,)</f>
        <v/>
      </c>
      <c r="W736" s="40" t="n"/>
      <c r="X736" s="32" t="n">
        <v>45838</v>
      </c>
      <c r="Y736" s="23">
        <f>IF(X736="", "", X736-N736)</f>
        <v/>
      </c>
      <c r="Z736" s="23">
        <f>IF(N736="", "", TEXT(N736, "dddd"))</f>
        <v/>
      </c>
      <c r="AA736" s="23">
        <f>IF(X736="", "", TEXT(X736, "dddd"))</f>
        <v/>
      </c>
      <c r="AB736" s="23">
        <f>VLOOKUP(U736,'Currency Sheet'!A:C,3,)</f>
        <v/>
      </c>
      <c r="AC736" s="44">
        <f>VLOOKUP(P736,'Customer List'!B:D,3,)</f>
        <v/>
      </c>
    </row>
    <row r="737">
      <c r="A737" s="23">
        <f>A736+1</f>
        <v/>
      </c>
      <c r="B737" s="23" t="inlineStr">
        <is>
          <t>I235615-IN</t>
        </is>
      </c>
      <c r="C737" s="32" t="n">
        <v>45831</v>
      </c>
      <c r="D737" s="32" t="n">
        <v>45835</v>
      </c>
      <c r="E737" s="51" t="n">
        <v>72</v>
      </c>
      <c r="F737" s="51">
        <f>IF(AB737="DOLLAR",E737*88,E737)</f>
        <v/>
      </c>
      <c r="G737" s="62">
        <f>F737*J737</f>
        <v/>
      </c>
      <c r="H737" s="23" t="inlineStr">
        <is>
          <t>29024-1</t>
        </is>
      </c>
      <c r="I737" s="23" t="inlineStr">
        <is>
          <t>Wheat Germ Agglutinin (WGA) Conjugates</t>
        </is>
      </c>
      <c r="J737" s="23" t="n">
        <v>1</v>
      </c>
      <c r="K737" s="23" t="n">
        <v>1</v>
      </c>
      <c r="L737" s="23">
        <f>J737-K737</f>
        <v/>
      </c>
      <c r="M737" s="23" t="inlineStr">
        <is>
          <t>T-574/25-26</t>
        </is>
      </c>
      <c r="N737" s="32" t="n">
        <v>45838</v>
      </c>
      <c r="O737" s="62" t="n">
        <v>10462.5</v>
      </c>
      <c r="P737" s="23" t="inlineStr">
        <is>
          <t>BIONOVA</t>
        </is>
      </c>
      <c r="Q737" s="23" t="n">
        <v>58152615043</v>
      </c>
      <c r="R737" s="23" t="inlineStr">
        <is>
          <t>Delivered</t>
        </is>
      </c>
      <c r="S737" s="63" t="n">
        <v>-20</v>
      </c>
      <c r="T737" s="39" t="n"/>
      <c r="U737" s="23" t="inlineStr">
        <is>
          <t>Biotium</t>
        </is>
      </c>
      <c r="V737" s="23">
        <f>VLOOKUP(P737,'Customer List'!B:C,2,)</f>
        <v/>
      </c>
      <c r="W737" s="40" t="n"/>
      <c r="X737" s="32" t="n">
        <v>45839</v>
      </c>
      <c r="Y737" s="23">
        <f>IF(X737="", "", X737-N737)</f>
        <v/>
      </c>
      <c r="Z737" s="23">
        <f>IF(N737="", "", TEXT(N737, "dddd"))</f>
        <v/>
      </c>
      <c r="AA737" s="23">
        <f>IF(X737="", "", TEXT(X737, "dddd"))</f>
        <v/>
      </c>
      <c r="AB737" s="23">
        <f>VLOOKUP(U737,'Currency Sheet'!A:C,3,)</f>
        <v/>
      </c>
      <c r="AC737" s="44">
        <f>VLOOKUP(P737,'Customer List'!B:D,3,)</f>
        <v/>
      </c>
    </row>
    <row r="738">
      <c r="A738" s="23">
        <f>A737+1</f>
        <v/>
      </c>
      <c r="B738" s="23" t="inlineStr">
        <is>
          <t>I235615-IN</t>
        </is>
      </c>
      <c r="C738" s="32" t="n">
        <v>45831</v>
      </c>
      <c r="D738" s="32" t="n">
        <v>45835</v>
      </c>
      <c r="E738" s="51" t="n">
        <v>255.2</v>
      </c>
      <c r="F738" s="51">
        <f>IF(AB738="DOLLAR",E738*88,E738)</f>
        <v/>
      </c>
      <c r="G738" s="62">
        <f>F738*J738</f>
        <v/>
      </c>
      <c r="H738" s="23" t="n">
        <v>60036</v>
      </c>
      <c r="I738" s="23" t="inlineStr">
        <is>
          <t>DiB</t>
        </is>
      </c>
      <c r="J738" s="23" t="n">
        <v>1</v>
      </c>
      <c r="K738" s="23" t="n">
        <v>1</v>
      </c>
      <c r="L738" s="23">
        <f>J738-K738</f>
        <v/>
      </c>
      <c r="M738" s="23" t="inlineStr">
        <is>
          <t>T-577/25-26</t>
        </is>
      </c>
      <c r="N738" s="32" t="n">
        <v>45838</v>
      </c>
      <c r="O738" s="62" t="n">
        <v>37083.75</v>
      </c>
      <c r="P738" s="23" t="inlineStr">
        <is>
          <t>HELIX</t>
        </is>
      </c>
      <c r="Q738" s="23" t="n">
        <v>58152616082</v>
      </c>
      <c r="R738" s="23" t="inlineStr">
        <is>
          <t>Delivered</t>
        </is>
      </c>
      <c r="S738" s="63" t="n">
        <v>4</v>
      </c>
      <c r="T738" s="39" t="n"/>
      <c r="U738" s="23" t="inlineStr">
        <is>
          <t>Biotium</t>
        </is>
      </c>
      <c r="V738" s="23">
        <f>VLOOKUP(P738,'Customer List'!B:C,2,)</f>
        <v/>
      </c>
      <c r="W738" s="40" t="n"/>
      <c r="X738" s="32" t="n">
        <v>45841</v>
      </c>
      <c r="Y738" s="23">
        <f>IF(X738="", "", X738-N738)</f>
        <v/>
      </c>
      <c r="Z738" s="23">
        <f>IF(N738="", "", TEXT(N738, "dddd"))</f>
        <v/>
      </c>
      <c r="AA738" s="23">
        <f>IF(X738="", "", TEXT(X738, "dddd"))</f>
        <v/>
      </c>
      <c r="AB738" s="23">
        <f>VLOOKUP(U738,'Currency Sheet'!A:C,3,)</f>
        <v/>
      </c>
      <c r="AC738" s="44">
        <f>VLOOKUP(P738,'Customer List'!B:D,3,)</f>
        <v/>
      </c>
    </row>
    <row r="739">
      <c r="A739" s="23">
        <f>A738+1</f>
        <v/>
      </c>
      <c r="B739" s="23" t="inlineStr">
        <is>
          <t>I235613-IN</t>
        </is>
      </c>
      <c r="C739" s="32" t="n">
        <v>45831</v>
      </c>
      <c r="D739" s="32" t="n">
        <v>45835</v>
      </c>
      <c r="E739" s="51" t="n">
        <v>104.8</v>
      </c>
      <c r="F739" s="51">
        <f>IF(AB739="DOLLAR",E739*88,E739)</f>
        <v/>
      </c>
      <c r="G739" s="62">
        <f>F739*J739</f>
        <v/>
      </c>
      <c r="H739" s="23" t="inlineStr">
        <is>
          <t>21003-1L</t>
        </is>
      </c>
      <c r="I739" s="23" t="inlineStr">
        <is>
          <t>One Step Blue Protien Gel Stain (1L)</t>
        </is>
      </c>
      <c r="J739" s="23" t="n">
        <v>1</v>
      </c>
      <c r="K739" s="23" t="n">
        <v>1</v>
      </c>
      <c r="L739" s="23">
        <f>J739-K739</f>
        <v/>
      </c>
      <c r="M739" s="23" t="inlineStr">
        <is>
          <t>T-593/25-26</t>
        </is>
      </c>
      <c r="N739" s="32" t="n">
        <v>45840</v>
      </c>
      <c r="O739" s="62" t="n">
        <v>15228.75</v>
      </c>
      <c r="P739" s="23" t="inlineStr">
        <is>
          <t>PREMAS</t>
        </is>
      </c>
      <c r="Q739" s="23" t="inlineStr">
        <is>
          <t>BY HAND</t>
        </is>
      </c>
      <c r="R739" s="23" t="inlineStr">
        <is>
          <t>DEEPAK</t>
        </is>
      </c>
      <c r="S739" s="63" t="n">
        <v>4</v>
      </c>
      <c r="T739" s="39" t="n"/>
      <c r="U739" s="23" t="inlineStr">
        <is>
          <t>Biotium</t>
        </is>
      </c>
      <c r="V739" s="23">
        <f>VLOOKUP(P739,'Customer List'!B:C,2,)</f>
        <v/>
      </c>
      <c r="W739" s="40" t="n"/>
      <c r="X739" s="32" t="n">
        <v>45840</v>
      </c>
      <c r="Y739" s="23">
        <f>IF(X739="", "", X739-N739)</f>
        <v/>
      </c>
      <c r="Z739" s="23">
        <f>IF(N739="", "", TEXT(N739, "dddd"))</f>
        <v/>
      </c>
      <c r="AA739" s="23">
        <f>IF(X739="", "", TEXT(X739, "dddd"))</f>
        <v/>
      </c>
      <c r="AB739" s="23">
        <f>VLOOKUP(U739,'Currency Sheet'!A:C,3,)</f>
        <v/>
      </c>
      <c r="AC739" s="44">
        <f>VLOOKUP(P739,'Customer List'!B:D,3,)</f>
        <v/>
      </c>
    </row>
    <row r="740">
      <c r="A740" s="23">
        <f>A739+1</f>
        <v/>
      </c>
      <c r="B740" s="23" t="inlineStr">
        <is>
          <t>I235613-IN</t>
        </is>
      </c>
      <c r="C740" s="32" t="n">
        <v>45831</v>
      </c>
      <c r="D740" s="32" t="n">
        <v>45835</v>
      </c>
      <c r="E740" s="51" t="n">
        <v>54.4</v>
      </c>
      <c r="F740" s="51">
        <f>IF(AB740="DOLLAR",E740*88,E740)</f>
        <v/>
      </c>
      <c r="G740" s="62">
        <f>F740*J740</f>
        <v/>
      </c>
      <c r="H740" s="23" t="inlineStr">
        <is>
          <t>22011</t>
        </is>
      </c>
      <c r="I740" s="23" t="inlineStr">
        <is>
          <t>Fish Gelatin Powder</t>
        </is>
      </c>
      <c r="J740" s="23" t="n">
        <v>1</v>
      </c>
      <c r="K740" s="23" t="n">
        <v>1</v>
      </c>
      <c r="L740" s="23">
        <f>J740-K740</f>
        <v/>
      </c>
      <c r="M740" s="23" t="inlineStr">
        <is>
          <t>T-592/25-26</t>
        </is>
      </c>
      <c r="N740" s="32" t="n">
        <v>45840</v>
      </c>
      <c r="O740" s="62" t="n">
        <v>7905</v>
      </c>
      <c r="P740" s="23" t="inlineStr">
        <is>
          <t>PREMAS</t>
        </is>
      </c>
      <c r="Q740" s="23" t="inlineStr">
        <is>
          <t>BY HAND</t>
        </is>
      </c>
      <c r="R740" s="23" t="inlineStr">
        <is>
          <t>DEEPAK</t>
        </is>
      </c>
      <c r="S740" s="63" t="inlineStr">
        <is>
          <t>RT</t>
        </is>
      </c>
      <c r="T740" s="39" t="n"/>
      <c r="U740" s="23" t="inlineStr">
        <is>
          <t>Biotium</t>
        </is>
      </c>
      <c r="V740" s="23">
        <f>VLOOKUP(P740,'Customer List'!B:C,2,)</f>
        <v/>
      </c>
      <c r="W740" s="40" t="n"/>
      <c r="X740" s="32" t="n">
        <v>45840</v>
      </c>
      <c r="Y740" s="23">
        <f>IF(X740="", "", X740-N740)</f>
        <v/>
      </c>
      <c r="Z740" s="23">
        <f>IF(N740="", "", TEXT(N740, "dddd"))</f>
        <v/>
      </c>
      <c r="AA740" s="23">
        <f>IF(X740="", "", TEXT(X740, "dddd"))</f>
        <v/>
      </c>
      <c r="AB740" s="23">
        <f>VLOOKUP(U740,'Currency Sheet'!A:C,3,)</f>
        <v/>
      </c>
      <c r="AC740" s="44">
        <f>VLOOKUP(P740,'Customer List'!B:D,3,)</f>
        <v/>
      </c>
    </row>
    <row r="741">
      <c r="A741" s="23">
        <f>A740+1</f>
        <v/>
      </c>
      <c r="B741" s="23" t="inlineStr">
        <is>
          <t>I235614-IN</t>
        </is>
      </c>
      <c r="C741" s="32" t="n">
        <v>45831</v>
      </c>
      <c r="D741" s="32" t="n">
        <v>45835</v>
      </c>
      <c r="E741" s="51" t="n">
        <v>196</v>
      </c>
      <c r="F741" s="51">
        <f>IF(AB741="DOLLAR",E741*88,E741)</f>
        <v/>
      </c>
      <c r="G741" s="62">
        <f>F741*J741</f>
        <v/>
      </c>
      <c r="H741" s="23" t="n">
        <v>31000</v>
      </c>
      <c r="I741" s="23" t="inlineStr">
        <is>
          <t>EvaGreen® Dye, 20X in Water</t>
        </is>
      </c>
      <c r="J741" s="23" t="n">
        <v>1</v>
      </c>
      <c r="K741" s="23" t="n">
        <v>1</v>
      </c>
      <c r="L741" s="23">
        <f>J741-K741</f>
        <v/>
      </c>
      <c r="M741" s="23" t="inlineStr">
        <is>
          <t>T-575/25-26</t>
        </is>
      </c>
      <c r="N741" s="32" t="n">
        <v>45838</v>
      </c>
      <c r="O741" s="62" t="n">
        <v>30380</v>
      </c>
      <c r="P741" s="23" t="inlineStr">
        <is>
          <t>BIONOVA</t>
        </is>
      </c>
      <c r="Q741" s="23" t="n">
        <v>58152615043</v>
      </c>
      <c r="R741" s="23" t="inlineStr">
        <is>
          <t>Delivered</t>
        </is>
      </c>
      <c r="S741" s="63" t="n">
        <v>-20</v>
      </c>
      <c r="T741" s="39" t="n"/>
      <c r="U741" s="23" t="inlineStr">
        <is>
          <t>Biotium</t>
        </is>
      </c>
      <c r="V741" s="23">
        <f>VLOOKUP(P741,'Customer List'!B:C,2,)</f>
        <v/>
      </c>
      <c r="W741" s="40" t="n"/>
      <c r="X741" s="32" t="n">
        <v>45839</v>
      </c>
      <c r="Y741" s="23">
        <f>IF(X741="", "", X741-N741)</f>
        <v/>
      </c>
      <c r="Z741" s="23">
        <f>IF(N741="", "", TEXT(N741, "dddd"))</f>
        <v/>
      </c>
      <c r="AA741" s="23">
        <f>IF(X741="", "", TEXT(X741, "dddd"))</f>
        <v/>
      </c>
      <c r="AB741" s="23">
        <f>VLOOKUP(U741,'Currency Sheet'!A:C,3,)</f>
        <v/>
      </c>
      <c r="AC741" s="44">
        <f>VLOOKUP(P741,'Customer List'!B:D,3,)</f>
        <v/>
      </c>
    </row>
    <row r="742">
      <c r="A742" s="23">
        <f>A741+1</f>
        <v/>
      </c>
      <c r="B742" s="23" t="n">
        <v>919950</v>
      </c>
      <c r="C742" s="32" t="n">
        <v>45831</v>
      </c>
      <c r="D742" s="32" t="n">
        <v>45836</v>
      </c>
      <c r="E742" s="51" t="n">
        <v>395.25</v>
      </c>
      <c r="F742" s="51">
        <f>IF(AB742="DOLLAR",E742*88,E742)</f>
        <v/>
      </c>
      <c r="G742" s="62">
        <f>F742*J742</f>
        <v/>
      </c>
      <c r="H742" s="23" t="inlineStr">
        <is>
          <t>MBS269947</t>
        </is>
      </c>
      <c r="I742" s="23" t="inlineStr">
        <is>
          <t>Phosphatidyl (PEth) ELISA Kit; 96-Strip-Wells</t>
        </is>
      </c>
      <c r="J742" s="23" t="n">
        <v>1</v>
      </c>
      <c r="K742" s="23" t="n">
        <v>1</v>
      </c>
      <c r="L742" s="23">
        <f>J742-K742</f>
        <v/>
      </c>
      <c r="M742" s="23" t="inlineStr">
        <is>
          <t>T-586/25-26</t>
        </is>
      </c>
      <c r="N742" s="32" t="n">
        <v>45838</v>
      </c>
      <c r="O742" s="62" t="n">
        <v>35212.8</v>
      </c>
      <c r="P742" s="23" t="inlineStr">
        <is>
          <t>ABD BIOTECH</t>
        </is>
      </c>
      <c r="Q742" s="23" t="inlineStr">
        <is>
          <t>BY HAND</t>
        </is>
      </c>
      <c r="R742" s="23" t="inlineStr">
        <is>
          <t>DEEPAK</t>
        </is>
      </c>
      <c r="S742" s="63" t="n">
        <v>4</v>
      </c>
      <c r="T742" s="39" t="n"/>
      <c r="U742" s="23" t="inlineStr">
        <is>
          <t>MyBioSource</t>
        </is>
      </c>
      <c r="V742" s="23">
        <f>VLOOKUP(P742,'Customer List'!B:C,2,)</f>
        <v/>
      </c>
      <c r="W742" s="40" t="n"/>
      <c r="X742" s="32" t="n">
        <v>45838</v>
      </c>
      <c r="Y742" s="23">
        <f>IF(X742="", "", X742-N742)</f>
        <v/>
      </c>
      <c r="Z742" s="23">
        <f>IF(N742="", "", TEXT(N742, "dddd"))</f>
        <v/>
      </c>
      <c r="AA742" s="23">
        <f>IF(X742="", "", TEXT(X742, "dddd"))</f>
        <v/>
      </c>
      <c r="AB742" s="23">
        <f>VLOOKUP(U742,'Currency Sheet'!A:C,3,)</f>
        <v/>
      </c>
      <c r="AC742" s="44">
        <f>VLOOKUP(P742,'Customer List'!B:D,3,)</f>
        <v/>
      </c>
    </row>
    <row r="743">
      <c r="A743" s="23">
        <f>A742+1</f>
        <v/>
      </c>
      <c r="B743" s="23" t="n">
        <v>919950</v>
      </c>
      <c r="C743" s="32" t="n">
        <v>45831</v>
      </c>
      <c r="D743" s="32" t="n">
        <v>45836</v>
      </c>
      <c r="E743" s="51" t="n">
        <v>684.25</v>
      </c>
      <c r="F743" s="51">
        <f>IF(AB743="DOLLAR",E743*88,E743)</f>
        <v/>
      </c>
      <c r="G743" s="62">
        <f>F743*J743</f>
        <v/>
      </c>
      <c r="H743" s="23" t="inlineStr">
        <is>
          <t>MBS7269084</t>
        </is>
      </c>
      <c r="I743" s="23" t="inlineStr">
        <is>
          <t>Neurofascin 140 Antibodies ELISA Kit; 96-Strip-Wells</t>
        </is>
      </c>
      <c r="J743" s="23" t="n">
        <v>1</v>
      </c>
      <c r="K743" s="23" t="n">
        <v>1</v>
      </c>
      <c r="L743" s="23">
        <f>J743-K743</f>
        <v/>
      </c>
      <c r="M743" s="23" t="inlineStr">
        <is>
          <t>T-587/25-26</t>
        </is>
      </c>
      <c r="N743" s="32" t="n">
        <v>45838</v>
      </c>
      <c r="O743" s="62" t="n">
        <v>70000</v>
      </c>
      <c r="P743" s="23" t="inlineStr">
        <is>
          <t>ABD BIOTECH</t>
        </is>
      </c>
      <c r="Q743" s="23" t="inlineStr">
        <is>
          <t>BY HAND</t>
        </is>
      </c>
      <c r="R743" s="23" t="inlineStr">
        <is>
          <t>DEEPAK</t>
        </is>
      </c>
      <c r="S743" s="63" t="n">
        <v>4</v>
      </c>
      <c r="T743" s="39" t="n"/>
      <c r="U743" s="23" t="inlineStr">
        <is>
          <t>MyBioSource</t>
        </is>
      </c>
      <c r="V743" s="23">
        <f>VLOOKUP(P743,'Customer List'!B:C,2,)</f>
        <v/>
      </c>
      <c r="W743" s="40" t="n"/>
      <c r="X743" s="32" t="n">
        <v>45838</v>
      </c>
      <c r="Y743" s="23">
        <f>IF(X743="", "", X743-N743)</f>
        <v/>
      </c>
      <c r="Z743" s="23">
        <f>IF(N743="", "", TEXT(N743, "dddd"))</f>
        <v/>
      </c>
      <c r="AA743" s="23">
        <f>IF(X743="", "", TEXT(X743, "dddd"))</f>
        <v/>
      </c>
      <c r="AB743" s="23">
        <f>VLOOKUP(U743,'Currency Sheet'!A:C,3,)</f>
        <v/>
      </c>
      <c r="AC743" s="44">
        <f>VLOOKUP(P743,'Customer List'!B:D,3,)</f>
        <v/>
      </c>
    </row>
    <row r="744" ht="30" customHeight="1">
      <c r="A744" s="23">
        <f>A743+1</f>
        <v/>
      </c>
      <c r="B744" s="23" t="n">
        <v>100039473</v>
      </c>
      <c r="C744" s="32" t="n">
        <v>45836</v>
      </c>
      <c r="D744" s="32" t="n">
        <v>45836</v>
      </c>
      <c r="E744" s="51" t="n">
        <v>8632</v>
      </c>
      <c r="F744" s="51">
        <f>IF(AB744="DOLLAR",E744*88,E744)</f>
        <v/>
      </c>
      <c r="G744" s="62">
        <f>F744*J744</f>
        <v/>
      </c>
      <c r="H744" s="23" t="inlineStr">
        <is>
          <t>PG-122</t>
        </is>
      </c>
      <c r="I744" s="23" t="n"/>
      <c r="J744" s="23" t="n">
        <v>2</v>
      </c>
      <c r="K744" s="23" t="n">
        <v>2</v>
      </c>
      <c r="L744" s="23">
        <f>J744-K744</f>
        <v/>
      </c>
      <c r="M744" s="23" t="inlineStr">
        <is>
          <t>T-591/25-26</t>
        </is>
      </c>
      <c r="N744" s="32" t="n">
        <v>45839</v>
      </c>
      <c r="O744" s="62" t="n">
        <v>15537.6</v>
      </c>
      <c r="P744" s="23" t="inlineStr">
        <is>
          <t>NIMR</t>
        </is>
      </c>
      <c r="Q744" s="23" t="inlineStr">
        <is>
          <t>BY HAND</t>
        </is>
      </c>
      <c r="R744" s="23" t="inlineStr">
        <is>
          <t>PRIYANKA MADAM</t>
        </is>
      </c>
      <c r="S744" s="63" t="n">
        <v>4</v>
      </c>
      <c r="T744" s="39" t="inlineStr">
        <is>
          <t>CHECKED AND STORED BY ANJALI MADAM, TWO EXTRA ITEM Mentioned ON INVOICE NUMBER T-591/25-26, Only One Item Dispatch</t>
        </is>
      </c>
      <c r="U744" s="23" t="inlineStr">
        <is>
          <t>Misc</t>
        </is>
      </c>
      <c r="V744" s="23">
        <f>VLOOKUP(P744,'Customer List'!B:C,2,)</f>
        <v/>
      </c>
      <c r="W744" s="40" t="n"/>
      <c r="X744" s="32" t="n">
        <v>45839</v>
      </c>
      <c r="Y744" s="23">
        <f>IF(X744="", "", X744-N744)</f>
        <v/>
      </c>
      <c r="Z744" s="23">
        <f>IF(N744="", "", TEXT(N744, "dddd"))</f>
        <v/>
      </c>
      <c r="AA744" s="23">
        <f>IF(X744="", "", TEXT(X744, "dddd"))</f>
        <v/>
      </c>
      <c r="AB744" s="23">
        <f>VLOOKUP(U744,'Currency Sheet'!A:C,3,)</f>
        <v/>
      </c>
      <c r="AC744" s="44">
        <f>VLOOKUP(P744,'Customer List'!B:D,3,)</f>
        <v/>
      </c>
    </row>
    <row r="745">
      <c r="A745" s="23">
        <f>A744+1</f>
        <v/>
      </c>
      <c r="B745" s="23" t="n">
        <v>4513060194</v>
      </c>
      <c r="C745" s="32" t="n">
        <v>45834</v>
      </c>
      <c r="D745" s="32" t="n">
        <v>45838</v>
      </c>
      <c r="E745" s="51" t="n">
        <v>487219.85</v>
      </c>
      <c r="F745" s="51">
        <f>IF(AB745="DOLLAR",E745*88,E745)</f>
        <v/>
      </c>
      <c r="G745" s="62">
        <f>F745*J745</f>
        <v/>
      </c>
      <c r="H745" s="23" t="inlineStr">
        <is>
          <t>TM125-220</t>
        </is>
      </c>
      <c r="I745" s="23" t="inlineStr">
        <is>
          <t>Omni Tissue Master 220V with 7</t>
        </is>
      </c>
      <c r="J745" s="23" t="n">
        <v>1</v>
      </c>
      <c r="K745" s="23" t="n"/>
      <c r="L745" s="23">
        <f>J745-K745</f>
        <v/>
      </c>
      <c r="M745" s="23" t="n"/>
      <c r="N745" s="32" t="n"/>
      <c r="O745" s="62" t="n"/>
      <c r="P745" s="23" t="inlineStr">
        <is>
          <t>STOCK</t>
        </is>
      </c>
      <c r="Q745" s="23" t="n"/>
      <c r="R745" s="23" t="n"/>
      <c r="S745" s="63" t="inlineStr">
        <is>
          <t>RT</t>
        </is>
      </c>
      <c r="T745" s="39" t="inlineStr">
        <is>
          <t>MACHINE (PRIYANKA MADAM)</t>
        </is>
      </c>
      <c r="U745" s="23" t="inlineStr">
        <is>
          <t>Revvity</t>
        </is>
      </c>
      <c r="V745" s="23">
        <f>VLOOKUP(P745,'Customer List'!B:C,2,)</f>
        <v/>
      </c>
      <c r="W745" s="40" t="inlineStr">
        <is>
          <t>Stock</t>
        </is>
      </c>
      <c r="X745" s="32">
        <f>IF(OR(R745 = "PRIYANKA MADAM", R745 = "DEEPAK", R745 = "PORTER"),N745,"")</f>
        <v/>
      </c>
      <c r="Y745" s="23">
        <f>IF(X745="", "", X745-N745)</f>
        <v/>
      </c>
      <c r="Z745" s="23">
        <f>IF(N745="", "", TEXT(N745, "dddd"))</f>
        <v/>
      </c>
      <c r="AA745" s="23">
        <f>IF(X745="", "", TEXT(X745, "dddd"))</f>
        <v/>
      </c>
      <c r="AB745" s="23">
        <f>VLOOKUP(U745,'Currency Sheet'!A:C,3,)</f>
        <v/>
      </c>
      <c r="AC745" s="44">
        <f>VLOOKUP(P745,'Customer List'!B:D,3,)</f>
        <v/>
      </c>
    </row>
    <row r="746">
      <c r="A746" s="23">
        <f>A745+1</f>
        <v/>
      </c>
      <c r="B746" s="23" t="n">
        <v>4513060239</v>
      </c>
      <c r="C746" s="32" t="n">
        <v>45836</v>
      </c>
      <c r="D746" s="32" t="n">
        <v>45838</v>
      </c>
      <c r="E746" s="51" t="n">
        <v>135000</v>
      </c>
      <c r="F746" s="51">
        <f>IF(AB746="DOLLAR",E746*88,E746)</f>
        <v/>
      </c>
      <c r="G746" s="62">
        <f>F746*J746</f>
        <v/>
      </c>
      <c r="H746" s="23" t="inlineStr">
        <is>
          <t>TM-125-220-05</t>
        </is>
      </c>
      <c r="I746" s="23" t="inlineStr">
        <is>
          <t>Omni Tissue Master 220V with 5</t>
        </is>
      </c>
      <c r="J746" s="23" t="n">
        <v>1</v>
      </c>
      <c r="K746" s="23" t="n"/>
      <c r="L746" s="23">
        <f>J746-K746</f>
        <v/>
      </c>
      <c r="M746" s="23" t="n"/>
      <c r="N746" s="32" t="n"/>
      <c r="O746" s="62" t="n"/>
      <c r="P746" s="23" t="inlineStr">
        <is>
          <t>STOCK</t>
        </is>
      </c>
      <c r="Q746" s="23" t="n"/>
      <c r="R746" s="23" t="n"/>
      <c r="S746" s="63" t="inlineStr">
        <is>
          <t>RT</t>
        </is>
      </c>
      <c r="T746" s="39" t="inlineStr">
        <is>
          <t>MACHINE (PRIYANKA MADAM)</t>
        </is>
      </c>
      <c r="U746" s="23" t="inlineStr">
        <is>
          <t>Revvity</t>
        </is>
      </c>
      <c r="V746" s="23">
        <f>VLOOKUP(P746,'Customer List'!B:C,2,)</f>
        <v/>
      </c>
      <c r="W746" s="40" t="inlineStr">
        <is>
          <t>Stock</t>
        </is>
      </c>
      <c r="X746" s="32">
        <f>IF(OR(R746 = "PRIYANKA MADAM", R746 = "DEEPAK", R746 = "PORTER"),N746,"")</f>
        <v/>
      </c>
      <c r="Y746" s="23">
        <f>IF(X746="", "", X746-N746)</f>
        <v/>
      </c>
      <c r="Z746" s="23">
        <f>IF(N746="", "", TEXT(N746, "dddd"))</f>
        <v/>
      </c>
      <c r="AA746" s="23">
        <f>IF(X746="", "", TEXT(X746, "dddd"))</f>
        <v/>
      </c>
      <c r="AB746" s="23">
        <f>VLOOKUP(U746,'Currency Sheet'!A:C,3,)</f>
        <v/>
      </c>
      <c r="AC746" s="44">
        <f>VLOOKUP(P746,'Customer List'!B:D,3,)</f>
        <v/>
      </c>
    </row>
    <row r="747">
      <c r="A747" s="23">
        <f>A746+1</f>
        <v/>
      </c>
      <c r="B747" s="23" t="inlineStr">
        <is>
          <t>EED116673</t>
        </is>
      </c>
      <c r="C747" s="32" t="n">
        <v>45833</v>
      </c>
      <c r="D747" s="32" t="n">
        <v>45838</v>
      </c>
      <c r="E747" s="51" t="n">
        <v>129</v>
      </c>
      <c r="F747" s="51">
        <f>IF(AB747="DOLLAR",E747*88,E747)</f>
        <v/>
      </c>
      <c r="G747" s="62">
        <f>F747*J747</f>
        <v/>
      </c>
      <c r="H747" s="23" t="n">
        <v>100216</v>
      </c>
      <c r="I747" s="23" t="inlineStr">
        <is>
          <t>Alexa Fluor® 700 anti-mouse CD3 Antibody</t>
        </is>
      </c>
      <c r="J747" s="23" t="n">
        <v>2</v>
      </c>
      <c r="K747" s="23" t="n">
        <v>2</v>
      </c>
      <c r="L747" s="23">
        <f>J747-K747</f>
        <v/>
      </c>
      <c r="M747" s="23" t="inlineStr">
        <is>
          <t>T-663/25-26</t>
        </is>
      </c>
      <c r="N747" s="32" t="n">
        <v>45847</v>
      </c>
      <c r="O747" s="62" t="n">
        <v>38787.08</v>
      </c>
      <c r="P747" s="23" t="inlineStr">
        <is>
          <t>NII</t>
        </is>
      </c>
      <c r="Q747" s="23" t="inlineStr">
        <is>
          <t>BY HAND</t>
        </is>
      </c>
      <c r="R747" s="23" t="inlineStr">
        <is>
          <t>PRIYANKA MADAM</t>
        </is>
      </c>
      <c r="S747" s="63" t="n">
        <v>4</v>
      </c>
      <c r="T747" s="39" t="n"/>
      <c r="U747" s="23" t="inlineStr">
        <is>
          <t>BioLegend</t>
        </is>
      </c>
      <c r="V747" s="23">
        <f>VLOOKUP(P747,'Customer List'!B:C,2,)</f>
        <v/>
      </c>
      <c r="W747" s="40" t="n"/>
      <c r="X747" s="32" t="n">
        <v>45847</v>
      </c>
      <c r="Y747" s="23">
        <f>IF(X747="", "", X747-N747)</f>
        <v/>
      </c>
      <c r="Z747" s="23">
        <f>IF(N747="", "", TEXT(N747, "dddd"))</f>
        <v/>
      </c>
      <c r="AA747" s="23">
        <f>IF(X747="", "", TEXT(X747, "dddd"))</f>
        <v/>
      </c>
      <c r="AB747" s="23">
        <f>VLOOKUP(U747,'Currency Sheet'!A:C,3,)</f>
        <v/>
      </c>
      <c r="AC747" s="44">
        <f>VLOOKUP(P747,'Customer List'!B:D,3,)</f>
        <v/>
      </c>
    </row>
    <row r="748">
      <c r="A748" s="23">
        <f>A747+1</f>
        <v/>
      </c>
      <c r="B748" s="23" t="inlineStr">
        <is>
          <t>EED116673</t>
        </is>
      </c>
      <c r="C748" s="32" t="n">
        <v>45833</v>
      </c>
      <c r="D748" s="32" t="n">
        <v>45838</v>
      </c>
      <c r="E748" s="51" t="n">
        <v>118.8</v>
      </c>
      <c r="F748" s="51">
        <f>IF(AB748="DOLLAR",E748*88,E748)</f>
        <v/>
      </c>
      <c r="G748" s="62">
        <f>F748*J748</f>
        <v/>
      </c>
      <c r="H748" s="23" t="n">
        <v>100722</v>
      </c>
      <c r="I748" s="23" t="inlineStr">
        <is>
          <t>PE/Cy7 anti-mouse CD8a Antibody</t>
        </is>
      </c>
      <c r="J748" s="23" t="n">
        <v>2</v>
      </c>
      <c r="K748" s="23" t="n">
        <v>2</v>
      </c>
      <c r="L748" s="23">
        <f>J748-K748</f>
        <v/>
      </c>
      <c r="M748" s="23" t="inlineStr">
        <is>
          <t>T-663/25-26</t>
        </is>
      </c>
      <c r="N748" s="32" t="n">
        <v>45847</v>
      </c>
      <c r="O748" s="62" t="n">
        <v>35720.2</v>
      </c>
      <c r="P748" s="23" t="inlineStr">
        <is>
          <t>NII</t>
        </is>
      </c>
      <c r="Q748" s="23" t="inlineStr">
        <is>
          <t>BY HAND</t>
        </is>
      </c>
      <c r="R748" s="23" t="inlineStr">
        <is>
          <t>PRIYANKA MADAM</t>
        </is>
      </c>
      <c r="S748" s="63" t="n">
        <v>4</v>
      </c>
      <c r="T748" s="39" t="n"/>
      <c r="U748" s="23" t="inlineStr">
        <is>
          <t>BioLegend</t>
        </is>
      </c>
      <c r="V748" s="23">
        <f>VLOOKUP(P748,'Customer List'!B:C,2,)</f>
        <v/>
      </c>
      <c r="W748" s="40" t="n"/>
      <c r="X748" s="32" t="n">
        <v>45847</v>
      </c>
      <c r="Y748" s="23">
        <f>IF(X748="", "", X748-N748)</f>
        <v/>
      </c>
      <c r="Z748" s="23">
        <f>IF(N748="", "", TEXT(N748, "dddd"))</f>
        <v/>
      </c>
      <c r="AA748" s="23">
        <f>IF(X748="", "", TEXT(X748, "dddd"))</f>
        <v/>
      </c>
      <c r="AB748" s="23">
        <f>VLOOKUP(U748,'Currency Sheet'!A:C,3,)</f>
        <v/>
      </c>
      <c r="AC748" s="44">
        <f>VLOOKUP(P748,'Customer List'!B:D,3,)</f>
        <v/>
      </c>
    </row>
    <row r="749">
      <c r="A749" s="23">
        <f>A748+1</f>
        <v/>
      </c>
      <c r="B749" s="23" t="inlineStr">
        <is>
          <t>EED116673</t>
        </is>
      </c>
      <c r="C749" s="32" t="n">
        <v>45833</v>
      </c>
      <c r="D749" s="32" t="n">
        <v>45838</v>
      </c>
      <c r="E749" s="51" t="n">
        <v>201</v>
      </c>
      <c r="F749" s="51">
        <f>IF(AB749="DOLLAR",E749*88,E749)</f>
        <v/>
      </c>
      <c r="G749" s="62">
        <f>F749*J749</f>
        <v/>
      </c>
      <c r="H749" s="23" t="n">
        <v>103047</v>
      </c>
      <c r="I749" s="23" t="inlineStr">
        <is>
          <t>Brilliant Violet 605™ anti-mouse/human CD44 Antibody</t>
        </is>
      </c>
      <c r="J749" s="23" t="n">
        <v>3</v>
      </c>
      <c r="K749" s="23" t="n">
        <v>3</v>
      </c>
      <c r="L749" s="23">
        <f>J749-K749</f>
        <v/>
      </c>
      <c r="M749" s="23" t="inlineStr">
        <is>
          <t>T-663/25-26</t>
        </is>
      </c>
      <c r="N749" s="32" t="n">
        <v>45847</v>
      </c>
      <c r="O749" s="62" t="n">
        <v>72522.81</v>
      </c>
      <c r="P749" s="23" t="inlineStr">
        <is>
          <t>NII</t>
        </is>
      </c>
      <c r="Q749" s="23" t="inlineStr">
        <is>
          <t>BY HAND</t>
        </is>
      </c>
      <c r="R749" s="23" t="inlineStr">
        <is>
          <t>PRIYANKA MADAM</t>
        </is>
      </c>
      <c r="S749" s="63" t="n">
        <v>4</v>
      </c>
      <c r="T749" s="39" t="n"/>
      <c r="U749" s="23" t="inlineStr">
        <is>
          <t>BioLegend</t>
        </is>
      </c>
      <c r="V749" s="23">
        <f>VLOOKUP(P749,'Customer List'!B:C,2,)</f>
        <v/>
      </c>
      <c r="W749" s="40" t="n"/>
      <c r="X749" s="32" t="n">
        <v>45847</v>
      </c>
      <c r="Y749" s="23">
        <f>IF(X749="", "", X749-N749)</f>
        <v/>
      </c>
      <c r="Z749" s="23">
        <f>IF(N749="", "", TEXT(N749, "dddd"))</f>
        <v/>
      </c>
      <c r="AA749" s="23">
        <f>IF(X749="", "", TEXT(X749, "dddd"))</f>
        <v/>
      </c>
      <c r="AB749" s="23">
        <f>VLOOKUP(U749,'Currency Sheet'!A:C,3,)</f>
        <v/>
      </c>
      <c r="AC749" s="44">
        <f>VLOOKUP(P749,'Customer List'!B:D,3,)</f>
        <v/>
      </c>
    </row>
    <row r="750">
      <c r="A750" s="23">
        <f>A749+1</f>
        <v/>
      </c>
      <c r="B750" s="23" t="inlineStr">
        <is>
          <t>EED116673</t>
        </is>
      </c>
      <c r="C750" s="32" t="n">
        <v>45833</v>
      </c>
      <c r="D750" s="32" t="n">
        <v>45838</v>
      </c>
      <c r="E750" s="51" t="n">
        <v>194.4</v>
      </c>
      <c r="F750" s="51">
        <f>IF(AB750="DOLLAR",E750*88,E750)</f>
        <v/>
      </c>
      <c r="G750" s="62">
        <f>F750*J750</f>
        <v/>
      </c>
      <c r="H750" s="23" t="n">
        <v>104448</v>
      </c>
      <c r="I750" s="23" t="inlineStr">
        <is>
          <t>PE/Dazzle™ 594 anti-mouse CD62L Antibody</t>
        </is>
      </c>
      <c r="J750" s="23" t="n">
        <v>2</v>
      </c>
      <c r="K750" s="23" t="n">
        <v>2</v>
      </c>
      <c r="L750" s="23">
        <f>J750-K750</f>
        <v/>
      </c>
      <c r="M750" s="23" t="inlineStr">
        <is>
          <t>T-663/25-26</t>
        </is>
      </c>
      <c r="N750" s="32" t="n">
        <v>45847</v>
      </c>
      <c r="O750" s="62" t="n">
        <v>58451.22</v>
      </c>
      <c r="P750" s="23" t="inlineStr">
        <is>
          <t>NII</t>
        </is>
      </c>
      <c r="Q750" s="23" t="inlineStr">
        <is>
          <t>BY HAND</t>
        </is>
      </c>
      <c r="R750" s="23" t="inlineStr">
        <is>
          <t>PRIYANKA MADAM</t>
        </is>
      </c>
      <c r="S750" s="63" t="n">
        <v>4</v>
      </c>
      <c r="T750" s="39" t="n"/>
      <c r="U750" s="23" t="inlineStr">
        <is>
          <t>BioLegend</t>
        </is>
      </c>
      <c r="V750" s="23">
        <f>VLOOKUP(P750,'Customer List'!B:C,2,)</f>
        <v/>
      </c>
      <c r="W750" s="40" t="n"/>
      <c r="X750" s="32" t="n">
        <v>45847</v>
      </c>
      <c r="Y750" s="23">
        <f>IF(X750="", "", X750-N750)</f>
        <v/>
      </c>
      <c r="Z750" s="23">
        <f>IF(N750="", "", TEXT(N750, "dddd"))</f>
        <v/>
      </c>
      <c r="AA750" s="23">
        <f>IF(X750="", "", TEXT(X750, "dddd"))</f>
        <v/>
      </c>
      <c r="AB750" s="23">
        <f>VLOOKUP(U750,'Currency Sheet'!A:C,3,)</f>
        <v/>
      </c>
      <c r="AC750" s="44">
        <f>VLOOKUP(P750,'Customer List'!B:D,3,)</f>
        <v/>
      </c>
    </row>
    <row r="751">
      <c r="A751" s="23">
        <f>A750+1</f>
        <v/>
      </c>
      <c r="B751" s="23" t="inlineStr">
        <is>
          <t>EED116673</t>
        </is>
      </c>
      <c r="C751" s="32" t="n">
        <v>45833</v>
      </c>
      <c r="D751" s="32" t="n">
        <v>45838</v>
      </c>
      <c r="E751" s="51" t="n">
        <v>146.4</v>
      </c>
      <c r="F751" s="51">
        <f>IF(AB751="DOLLAR",E751*88,E751)</f>
        <v/>
      </c>
      <c r="G751" s="62">
        <f>F751*J751</f>
        <v/>
      </c>
      <c r="H751" s="23" t="n">
        <v>116006</v>
      </c>
      <c r="I751" s="23" t="inlineStr">
        <is>
          <t>PE anti-mouse CD4 Antibody</t>
        </is>
      </c>
      <c r="J751" s="23" t="n">
        <v>2</v>
      </c>
      <c r="K751" s="23" t="n">
        <v>2</v>
      </c>
      <c r="L751" s="23">
        <f>J751-K751</f>
        <v/>
      </c>
      <c r="M751" s="23" t="inlineStr">
        <is>
          <t>T-663/25-26</t>
        </is>
      </c>
      <c r="N751" s="32" t="n">
        <v>45847</v>
      </c>
      <c r="O751" s="62" t="n">
        <v>44018.82</v>
      </c>
      <c r="P751" s="23" t="inlineStr">
        <is>
          <t>NII</t>
        </is>
      </c>
      <c r="Q751" s="23" t="inlineStr">
        <is>
          <t>BY HAND</t>
        </is>
      </c>
      <c r="R751" s="23" t="inlineStr">
        <is>
          <t>PRIYANKA MADAM</t>
        </is>
      </c>
      <c r="S751" s="63" t="n">
        <v>4</v>
      </c>
      <c r="T751" s="39" t="n"/>
      <c r="U751" s="23" t="inlineStr">
        <is>
          <t>BioLegend</t>
        </is>
      </c>
      <c r="V751" s="23">
        <f>VLOOKUP(P751,'Customer List'!B:C,2,)</f>
        <v/>
      </c>
      <c r="W751" s="40" t="n"/>
      <c r="X751" s="32" t="n">
        <v>45847</v>
      </c>
      <c r="Y751" s="23">
        <f>IF(X751="", "", X751-N751)</f>
        <v/>
      </c>
      <c r="Z751" s="23">
        <f>IF(N751="", "", TEXT(N751, "dddd"))</f>
        <v/>
      </c>
      <c r="AA751" s="23">
        <f>IF(X751="", "", TEXT(X751, "dddd"))</f>
        <v/>
      </c>
      <c r="AB751" s="23">
        <f>VLOOKUP(U751,'Currency Sheet'!A:C,3,)</f>
        <v/>
      </c>
      <c r="AC751" s="44">
        <f>VLOOKUP(P751,'Customer List'!B:D,3,)</f>
        <v/>
      </c>
    </row>
    <row r="752">
      <c r="A752" s="23">
        <f>A751+1</f>
        <v/>
      </c>
      <c r="B752" s="23" t="inlineStr">
        <is>
          <t>EED116673</t>
        </is>
      </c>
      <c r="C752" s="32" t="n">
        <v>45833</v>
      </c>
      <c r="D752" s="32" t="n">
        <v>45838</v>
      </c>
      <c r="E752" s="51" t="n">
        <v>137.4</v>
      </c>
      <c r="F752" s="51">
        <f>IF(AB752="DOLLAR",E752*88,E752)</f>
        <v/>
      </c>
      <c r="G752" s="62">
        <f>F752*J752</f>
        <v/>
      </c>
      <c r="H752" s="23" t="n">
        <v>117312</v>
      </c>
      <c r="I752" s="23" t="inlineStr">
        <is>
          <t>Alexa Fluor® 647 anti-mouse CD11c Antibody</t>
        </is>
      </c>
      <c r="J752" s="23" t="n">
        <v>1</v>
      </c>
      <c r="K752" s="23" t="n">
        <v>1</v>
      </c>
      <c r="L752" s="23">
        <f>J752-K752</f>
        <v/>
      </c>
      <c r="M752" s="23" t="inlineStr">
        <is>
          <t>T-661/25-26</t>
        </is>
      </c>
      <c r="N752" s="32" t="n">
        <v>45847</v>
      </c>
      <c r="O752" s="62" t="n">
        <v>20656.37</v>
      </c>
      <c r="P752" s="23" t="inlineStr">
        <is>
          <t>NII</t>
        </is>
      </c>
      <c r="Q752" s="23" t="inlineStr">
        <is>
          <t>BY HAND</t>
        </is>
      </c>
      <c r="R752" s="23" t="inlineStr">
        <is>
          <t>PRIYANKA MADAM</t>
        </is>
      </c>
      <c r="S752" s="63" t="n">
        <v>4</v>
      </c>
      <c r="T752" s="39" t="inlineStr">
        <is>
          <t>SELF CHECKED BY PRIYANKA MADAM (THIRD COPY RECEIVED)</t>
        </is>
      </c>
      <c r="U752" s="23" t="inlineStr">
        <is>
          <t>BioLegend</t>
        </is>
      </c>
      <c r="V752" s="23">
        <f>VLOOKUP(P752,'Customer List'!B:C,2,)</f>
        <v/>
      </c>
      <c r="W752" s="40" t="n"/>
      <c r="X752" s="32" t="n">
        <v>45847</v>
      </c>
      <c r="Y752" s="23">
        <f>IF(X752="", "", X752-N752)</f>
        <v/>
      </c>
      <c r="Z752" s="23">
        <f>IF(N752="", "", TEXT(N752, "dddd"))</f>
        <v/>
      </c>
      <c r="AA752" s="23">
        <f>IF(X752="", "", TEXT(X752, "dddd"))</f>
        <v/>
      </c>
      <c r="AB752" s="23">
        <f>VLOOKUP(U752,'Currency Sheet'!A:C,3,)</f>
        <v/>
      </c>
      <c r="AC752" s="44">
        <f>VLOOKUP(P752,'Customer List'!B:D,3,)</f>
        <v/>
      </c>
    </row>
    <row r="753">
      <c r="A753" s="23">
        <f>A752+1</f>
        <v/>
      </c>
      <c r="B753" s="23" t="inlineStr">
        <is>
          <t>EED116673</t>
        </is>
      </c>
      <c r="C753" s="32" t="n">
        <v>45833</v>
      </c>
      <c r="D753" s="32" t="n">
        <v>45838</v>
      </c>
      <c r="E753" s="51" t="n">
        <v>224.4</v>
      </c>
      <c r="F753" s="51">
        <f>IF(AB753="DOLLAR",E753*88,E753)</f>
        <v/>
      </c>
      <c r="G753" s="62">
        <f>F753*J753</f>
        <v/>
      </c>
      <c r="H753" s="23" t="n">
        <v>154304</v>
      </c>
      <c r="I753" s="23" t="inlineStr">
        <is>
          <t>APC anti-mouse Perforin Antibody</t>
        </is>
      </c>
      <c r="J753" s="23" t="n">
        <v>1</v>
      </c>
      <c r="K753" s="23" t="n">
        <v>1</v>
      </c>
      <c r="L753" s="23">
        <f>J753-K753</f>
        <v/>
      </c>
      <c r="M753" s="23" t="inlineStr">
        <is>
          <t>T-662/25-26</t>
        </is>
      </c>
      <c r="N753" s="32" t="n">
        <v>45847</v>
      </c>
      <c r="O753" s="62" t="n">
        <v>33735.74</v>
      </c>
      <c r="P753" s="23" t="inlineStr">
        <is>
          <t>NII</t>
        </is>
      </c>
      <c r="Q753" s="23" t="inlineStr">
        <is>
          <t>BY HAND</t>
        </is>
      </c>
      <c r="R753" s="23" t="inlineStr">
        <is>
          <t>PRIYANKA MADAM</t>
        </is>
      </c>
      <c r="S753" s="63" t="n">
        <v>4</v>
      </c>
      <c r="T753" s="39" t="n"/>
      <c r="U753" s="23" t="inlineStr">
        <is>
          <t>BioLegend</t>
        </is>
      </c>
      <c r="V753" s="23">
        <f>VLOOKUP(P753,'Customer List'!B:C,2,)</f>
        <v/>
      </c>
      <c r="W753" s="40" t="n"/>
      <c r="X753" s="32" t="n">
        <v>45847</v>
      </c>
      <c r="Y753" s="23">
        <f>IF(X753="", "", X753-N753)</f>
        <v/>
      </c>
      <c r="Z753" s="23">
        <f>IF(N753="", "", TEXT(N753, "dddd"))</f>
        <v/>
      </c>
      <c r="AA753" s="23">
        <f>IF(X753="", "", TEXT(X753, "dddd"))</f>
        <v/>
      </c>
      <c r="AB753" s="23">
        <f>VLOOKUP(U753,'Currency Sheet'!A:C,3,)</f>
        <v/>
      </c>
      <c r="AC753" s="44">
        <f>VLOOKUP(P753,'Customer List'!B:D,3,)</f>
        <v/>
      </c>
    </row>
    <row r="754">
      <c r="A754" s="23">
        <f>A753+1</f>
        <v/>
      </c>
      <c r="B754" s="23" t="inlineStr">
        <is>
          <t>EED116673</t>
        </is>
      </c>
      <c r="C754" s="32" t="n">
        <v>45833</v>
      </c>
      <c r="D754" s="32" t="n">
        <v>45838</v>
      </c>
      <c r="E754" s="51" t="n">
        <v>321.75</v>
      </c>
      <c r="F754" s="51">
        <f>IF(AB754="DOLLAR",E754*88,E754)</f>
        <v/>
      </c>
      <c r="G754" s="62">
        <f>F754*J754</f>
        <v/>
      </c>
      <c r="H754" s="23" t="n">
        <v>396414</v>
      </c>
      <c r="I754" s="23" t="inlineStr">
        <is>
          <t>Brilliant Violet 421™ anti-human/mouse Granzyme B Recombinant Antibody</t>
        </is>
      </c>
      <c r="J754" s="23" t="n">
        <v>1</v>
      </c>
      <c r="K754" s="23" t="n">
        <v>1</v>
      </c>
      <c r="L754" s="23">
        <f>J754-K754</f>
        <v/>
      </c>
      <c r="M754" s="23" t="inlineStr">
        <is>
          <t>T-662/25-26</t>
        </is>
      </c>
      <c r="N754" s="32" t="n">
        <v>45847</v>
      </c>
      <c r="O754" s="62" t="n">
        <v>38696.87</v>
      </c>
      <c r="P754" s="23" t="inlineStr">
        <is>
          <t>NII</t>
        </is>
      </c>
      <c r="Q754" s="23" t="inlineStr">
        <is>
          <t>BY HAND</t>
        </is>
      </c>
      <c r="R754" s="23" t="inlineStr">
        <is>
          <t>PRIYANKA MADAM</t>
        </is>
      </c>
      <c r="S754" s="63" t="n">
        <v>4</v>
      </c>
      <c r="T754" s="39" t="n"/>
      <c r="U754" s="23" t="inlineStr">
        <is>
          <t>BioLegend</t>
        </is>
      </c>
      <c r="V754" s="23">
        <f>VLOOKUP(P754,'Customer List'!B:C,2,)</f>
        <v/>
      </c>
      <c r="W754" s="40" t="n"/>
      <c r="X754" s="32" t="n">
        <v>45847</v>
      </c>
      <c r="Y754" s="23">
        <f>IF(X754="", "", X754-N754)</f>
        <v/>
      </c>
      <c r="Z754" s="23">
        <f>IF(N754="", "", TEXT(N754, "dddd"))</f>
        <v/>
      </c>
      <c r="AA754" s="23">
        <f>IF(X754="", "", TEXT(X754, "dddd"))</f>
        <v/>
      </c>
      <c r="AB754" s="23">
        <f>VLOOKUP(U754,'Currency Sheet'!A:C,3,)</f>
        <v/>
      </c>
      <c r="AC754" s="44">
        <f>VLOOKUP(P754,'Customer List'!B:D,3,)</f>
        <v/>
      </c>
    </row>
    <row r="755">
      <c r="A755" s="23">
        <f>A754+1</f>
        <v/>
      </c>
      <c r="B755" s="23" t="inlineStr">
        <is>
          <t>EED116673</t>
        </is>
      </c>
      <c r="C755" s="32" t="n">
        <v>45833</v>
      </c>
      <c r="D755" s="32" t="n">
        <v>45838</v>
      </c>
      <c r="E755" s="51" t="n">
        <v>268.5</v>
      </c>
      <c r="F755" s="51">
        <f>IF(AB755="DOLLAR",E755*88,E755)</f>
        <v/>
      </c>
      <c r="G755" s="62">
        <f>F755*J755</f>
        <v/>
      </c>
      <c r="H755" s="23" t="n">
        <v>400430</v>
      </c>
      <c r="I755" s="23" t="inlineStr">
        <is>
          <t>Brilliant Violet 421™ Rat IgG1</t>
        </is>
      </c>
      <c r="J755" s="23" t="n">
        <v>1</v>
      </c>
      <c r="K755" s="23" t="n">
        <v>1</v>
      </c>
      <c r="L755" s="23">
        <f>J755-K755</f>
        <v/>
      </c>
      <c r="M755" s="23" t="inlineStr">
        <is>
          <t>T-662/25-26</t>
        </is>
      </c>
      <c r="N755" s="32" t="n">
        <v>45847</v>
      </c>
      <c r="O755" s="62" t="n">
        <v>32292.5</v>
      </c>
      <c r="P755" s="23" t="inlineStr">
        <is>
          <t>NII</t>
        </is>
      </c>
      <c r="Q755" s="23" t="inlineStr">
        <is>
          <t>BY HAND</t>
        </is>
      </c>
      <c r="R755" s="23" t="inlineStr">
        <is>
          <t>PRIYANKA MADAM</t>
        </is>
      </c>
      <c r="S755" s="63" t="n">
        <v>4</v>
      </c>
      <c r="T755" s="39" t="n"/>
      <c r="U755" s="23" t="inlineStr">
        <is>
          <t>BioLegend</t>
        </is>
      </c>
      <c r="V755" s="23">
        <f>VLOOKUP(P755,'Customer List'!B:C,2,)</f>
        <v/>
      </c>
      <c r="W755" s="40" t="n"/>
      <c r="X755" s="32" t="n">
        <v>45847</v>
      </c>
      <c r="Y755" s="23">
        <f>IF(X755="", "", X755-N755)</f>
        <v/>
      </c>
      <c r="Z755" s="23">
        <f>IF(N755="", "", TEXT(N755, "dddd"))</f>
        <v/>
      </c>
      <c r="AA755" s="23">
        <f>IF(X755="", "", TEXT(X755, "dddd"))</f>
        <v/>
      </c>
      <c r="AB755" s="23">
        <f>VLOOKUP(U755,'Currency Sheet'!A:C,3,)</f>
        <v/>
      </c>
      <c r="AC755" s="44">
        <f>VLOOKUP(P755,'Customer List'!B:D,3,)</f>
        <v/>
      </c>
    </row>
    <row r="756">
      <c r="A756" s="23">
        <f>A755+1</f>
        <v/>
      </c>
      <c r="B756" s="23" t="inlineStr">
        <is>
          <t>EED116673</t>
        </is>
      </c>
      <c r="C756" s="32" t="n">
        <v>45833</v>
      </c>
      <c r="D756" s="32" t="n">
        <v>45838</v>
      </c>
      <c r="E756" s="51" t="n">
        <v>189.75</v>
      </c>
      <c r="F756" s="51">
        <f>IF(AB756="DOLLAR",E756*88,E756)</f>
        <v/>
      </c>
      <c r="G756" s="62">
        <f>F756*J756</f>
        <v/>
      </c>
      <c r="H756" s="23" t="n">
        <v>400438</v>
      </c>
      <c r="I756" s="23" t="inlineStr">
        <is>
          <t>Brilliant Violet 650™ Rat IgG1</t>
        </is>
      </c>
      <c r="J756" s="23" t="n">
        <v>1</v>
      </c>
      <c r="K756" s="23" t="n">
        <v>1</v>
      </c>
      <c r="L756" s="23">
        <f>J756-K756</f>
        <v/>
      </c>
      <c r="M756" s="23" t="inlineStr">
        <is>
          <t>T-662/25-26</t>
        </is>
      </c>
      <c r="N756" s="32" t="n">
        <v>45847</v>
      </c>
      <c r="O756" s="62" t="n">
        <v>22821.23</v>
      </c>
      <c r="P756" s="23" t="inlineStr">
        <is>
          <t>NII</t>
        </is>
      </c>
      <c r="Q756" s="23" t="inlineStr">
        <is>
          <t>BY HAND</t>
        </is>
      </c>
      <c r="R756" s="23" t="inlineStr">
        <is>
          <t>PRIYANKA MADAM</t>
        </is>
      </c>
      <c r="S756" s="63" t="n">
        <v>4</v>
      </c>
      <c r="T756" s="39" t="n"/>
      <c r="U756" s="23" t="inlineStr">
        <is>
          <t>BioLegend</t>
        </is>
      </c>
      <c r="V756" s="23">
        <f>VLOOKUP(P756,'Customer List'!B:C,2,)</f>
        <v/>
      </c>
      <c r="W756" s="40" t="n"/>
      <c r="X756" s="32" t="n">
        <v>45847</v>
      </c>
      <c r="Y756" s="23">
        <f>IF(X756="", "", X756-N756)</f>
        <v/>
      </c>
      <c r="Z756" s="23">
        <f>IF(N756="", "", TEXT(N756, "dddd"))</f>
        <v/>
      </c>
      <c r="AA756" s="23">
        <f>IF(X756="", "", TEXT(X756, "dddd"))</f>
        <v/>
      </c>
      <c r="AB756" s="23">
        <f>VLOOKUP(U756,'Currency Sheet'!A:C,3,)</f>
        <v/>
      </c>
      <c r="AC756" s="44">
        <f>VLOOKUP(P756,'Customer List'!B:D,3,)</f>
        <v/>
      </c>
    </row>
    <row r="757">
      <c r="A757" s="23">
        <f>A756+1</f>
        <v/>
      </c>
      <c r="B757" s="23" t="inlineStr">
        <is>
          <t>EED116673</t>
        </is>
      </c>
      <c r="C757" s="32" t="n">
        <v>45833</v>
      </c>
      <c r="D757" s="32" t="n">
        <v>45838</v>
      </c>
      <c r="E757" s="51" t="n">
        <v>210.75</v>
      </c>
      <c r="F757" s="51">
        <f>IF(AB757="DOLLAR",E757*88,E757)</f>
        <v/>
      </c>
      <c r="G757" s="62">
        <f>F757*J757</f>
        <v/>
      </c>
      <c r="H757" s="23" t="n">
        <v>400441</v>
      </c>
      <c r="I757" s="23" t="inlineStr">
        <is>
          <t>Brilliant Violet 711™ Rat IgG1</t>
        </is>
      </c>
      <c r="J757" s="23" t="n">
        <v>1</v>
      </c>
      <c r="K757" s="23" t="n">
        <v>1</v>
      </c>
      <c r="L757" s="23">
        <f>J757-K757</f>
        <v/>
      </c>
      <c r="M757" s="23" t="inlineStr">
        <is>
          <t>T-662/25-26</t>
        </is>
      </c>
      <c r="N757" s="32" t="n">
        <v>45847</v>
      </c>
      <c r="O757" s="62" t="n">
        <v>25346.9</v>
      </c>
      <c r="P757" s="23" t="inlineStr">
        <is>
          <t>NII</t>
        </is>
      </c>
      <c r="Q757" s="23" t="inlineStr">
        <is>
          <t>BY HAND</t>
        </is>
      </c>
      <c r="R757" s="23" t="inlineStr">
        <is>
          <t>PRIYANKA MADAM</t>
        </is>
      </c>
      <c r="S757" s="63" t="n">
        <v>4</v>
      </c>
      <c r="T757" s="39" t="n"/>
      <c r="U757" s="23" t="inlineStr">
        <is>
          <t>BioLegend</t>
        </is>
      </c>
      <c r="V757" s="23">
        <f>VLOOKUP(P757,'Customer List'!B:C,2,)</f>
        <v/>
      </c>
      <c r="W757" s="40" t="n"/>
      <c r="X757" s="32" t="n">
        <v>45847</v>
      </c>
      <c r="Y757" s="23">
        <f>IF(X757="", "", X757-N757)</f>
        <v/>
      </c>
      <c r="Z757" s="23">
        <f>IF(N757="", "", TEXT(N757, "dddd"))</f>
        <v/>
      </c>
      <c r="AA757" s="23">
        <f>IF(X757="", "", TEXT(X757, "dddd"))</f>
        <v/>
      </c>
      <c r="AB757" s="23">
        <f>VLOOKUP(U757,'Currency Sheet'!A:C,3,)</f>
        <v/>
      </c>
      <c r="AC757" s="44">
        <f>VLOOKUP(P757,'Customer List'!B:D,3,)</f>
        <v/>
      </c>
    </row>
    <row r="758">
      <c r="A758" s="23">
        <f>A757+1</f>
        <v/>
      </c>
      <c r="B758" s="23" t="inlineStr">
        <is>
          <t>EED116673</t>
        </is>
      </c>
      <c r="C758" s="32" t="n">
        <v>45833</v>
      </c>
      <c r="D758" s="32" t="n">
        <v>45838</v>
      </c>
      <c r="E758" s="51" t="n">
        <v>39</v>
      </c>
      <c r="F758" s="51">
        <f>IF(AB758="DOLLAR",E758*88,E758)</f>
        <v/>
      </c>
      <c r="G758" s="62">
        <f>F758*J758</f>
        <v/>
      </c>
      <c r="H758" s="23" t="n">
        <v>420601</v>
      </c>
      <c r="I758" s="23" t="inlineStr">
        <is>
          <t xml:space="preserve">Brefeldin A Solution </t>
        </is>
      </c>
      <c r="J758" s="23" t="n">
        <v>2</v>
      </c>
      <c r="K758" s="23" t="n">
        <v>2</v>
      </c>
      <c r="L758" s="23">
        <f>J758-K758</f>
        <v/>
      </c>
      <c r="M758" s="23" t="inlineStr">
        <is>
          <t>T-663/25-26</t>
        </is>
      </c>
      <c r="N758" s="32" t="n">
        <v>45847</v>
      </c>
      <c r="O758" s="62" t="n">
        <v>11726.34</v>
      </c>
      <c r="P758" s="23" t="inlineStr">
        <is>
          <t>NII</t>
        </is>
      </c>
      <c r="Q758" s="23" t="inlineStr">
        <is>
          <t>BY HAND</t>
        </is>
      </c>
      <c r="R758" s="23" t="inlineStr">
        <is>
          <t>PRIYANKA MADAM</t>
        </is>
      </c>
      <c r="S758" s="63" t="n">
        <v>4</v>
      </c>
      <c r="T758" s="39" t="n"/>
      <c r="U758" s="23" t="inlineStr">
        <is>
          <t>BioLegend</t>
        </is>
      </c>
      <c r="V758" s="23">
        <f>VLOOKUP(P758,'Customer List'!B:C,2,)</f>
        <v/>
      </c>
      <c r="W758" s="40" t="n"/>
      <c r="X758" s="32" t="n">
        <v>45847</v>
      </c>
      <c r="Y758" s="23">
        <f>IF(X758="", "", X758-N758)</f>
        <v/>
      </c>
      <c r="Z758" s="23">
        <f>IF(N758="", "", TEXT(N758, "dddd"))</f>
        <v/>
      </c>
      <c r="AA758" s="23">
        <f>IF(X758="", "", TEXT(X758, "dddd"))</f>
        <v/>
      </c>
      <c r="AB758" s="23">
        <f>VLOOKUP(U758,'Currency Sheet'!A:C,3,)</f>
        <v/>
      </c>
      <c r="AC758" s="44">
        <f>VLOOKUP(P758,'Customer List'!B:D,3,)</f>
        <v/>
      </c>
    </row>
    <row r="759">
      <c r="A759" s="23">
        <f>A758+1</f>
        <v/>
      </c>
      <c r="B759" s="23" t="inlineStr">
        <is>
          <t>EED116673</t>
        </is>
      </c>
      <c r="C759" s="32" t="n">
        <v>45833</v>
      </c>
      <c r="D759" s="32" t="n">
        <v>45838</v>
      </c>
      <c r="E759" s="51" t="n">
        <v>181.5</v>
      </c>
      <c r="F759" s="51">
        <f>IF(AB759="DOLLAR",E759*88,E759)</f>
        <v/>
      </c>
      <c r="G759" s="62">
        <f>F759*J759</f>
        <v/>
      </c>
      <c r="H759" s="23" t="n">
        <v>505830</v>
      </c>
      <c r="I759" s="23" t="inlineStr">
        <is>
          <t>Brilliant Violet 421™ anti-mouse IFN-γ Antibody</t>
        </is>
      </c>
      <c r="J759" s="23" t="n">
        <v>3</v>
      </c>
      <c r="K759" s="23" t="n">
        <v>3</v>
      </c>
      <c r="L759" s="23">
        <f>J759-K759</f>
        <v/>
      </c>
      <c r="M759" s="23" t="inlineStr">
        <is>
          <t>T-663/25-26</t>
        </is>
      </c>
      <c r="N759" s="32" t="n">
        <v>45847</v>
      </c>
      <c r="O759" s="62" t="n">
        <v>65487.03</v>
      </c>
      <c r="P759" s="23" t="inlineStr">
        <is>
          <t>NII</t>
        </is>
      </c>
      <c r="Q759" s="23" t="inlineStr">
        <is>
          <t>BY HAND</t>
        </is>
      </c>
      <c r="R759" s="23" t="inlineStr">
        <is>
          <t>PRIYANKA MADAM</t>
        </is>
      </c>
      <c r="S759" s="63" t="n">
        <v>4</v>
      </c>
      <c r="T759" s="39" t="n"/>
      <c r="U759" s="23" t="inlineStr">
        <is>
          <t>BioLegend</t>
        </is>
      </c>
      <c r="V759" s="23">
        <f>VLOOKUP(P759,'Customer List'!B:C,2,)</f>
        <v/>
      </c>
      <c r="W759" s="40" t="n"/>
      <c r="X759" s="32" t="n">
        <v>45847</v>
      </c>
      <c r="Y759" s="23">
        <f>IF(X759="", "", X759-N759)</f>
        <v/>
      </c>
      <c r="Z759" s="23">
        <f>IF(N759="", "", TEXT(N759, "dddd"))</f>
        <v/>
      </c>
      <c r="AA759" s="23">
        <f>IF(X759="", "", TEXT(X759, "dddd"))</f>
        <v/>
      </c>
      <c r="AB759" s="23">
        <f>VLOOKUP(U759,'Currency Sheet'!A:C,3,)</f>
        <v/>
      </c>
      <c r="AC759" s="44">
        <f>VLOOKUP(P759,'Customer List'!B:D,3,)</f>
        <v/>
      </c>
    </row>
    <row r="760">
      <c r="A760" s="23">
        <f>A759+1</f>
        <v/>
      </c>
      <c r="B760" s="23" t="inlineStr">
        <is>
          <t>EED116673</t>
        </is>
      </c>
      <c r="C760" s="32" t="n">
        <v>45833</v>
      </c>
      <c r="D760" s="32" t="n">
        <v>45838</v>
      </c>
      <c r="E760" s="51" t="n">
        <v>212.25</v>
      </c>
      <c r="F760" s="51">
        <f>IF(AB760="DOLLAR",E760*88,E760)</f>
        <v/>
      </c>
      <c r="G760" s="62">
        <f>F760*J760</f>
        <v/>
      </c>
      <c r="H760" s="23" t="n">
        <v>505836</v>
      </c>
      <c r="I760" s="23" t="inlineStr">
        <is>
          <t>Brilliant Violet 711™ anti-mouse IFN-γ Antibody</t>
        </is>
      </c>
      <c r="J760" s="23" t="n">
        <v>1</v>
      </c>
      <c r="K760" s="23" t="n">
        <v>1</v>
      </c>
      <c r="L760" s="23">
        <f>J760-K760</f>
        <v/>
      </c>
      <c r="M760" s="23" t="inlineStr">
        <is>
          <t>T-662/25-26</t>
        </is>
      </c>
      <c r="N760" s="32" t="n">
        <v>45847</v>
      </c>
      <c r="O760" s="62" t="n">
        <v>25527.31</v>
      </c>
      <c r="P760" s="23" t="inlineStr">
        <is>
          <t>NII</t>
        </is>
      </c>
      <c r="Q760" s="23" t="inlineStr">
        <is>
          <t>BY HAND</t>
        </is>
      </c>
      <c r="R760" s="23" t="inlineStr">
        <is>
          <t>PRIYANKA MADAM</t>
        </is>
      </c>
      <c r="S760" s="63" t="n">
        <v>4</v>
      </c>
      <c r="T760" s="39" t="n"/>
      <c r="U760" s="23" t="inlineStr">
        <is>
          <t>BioLegend</t>
        </is>
      </c>
      <c r="V760" s="23">
        <f>VLOOKUP(P760,'Customer List'!B:C,2,)</f>
        <v/>
      </c>
      <c r="W760" s="40" t="n"/>
      <c r="X760" s="32" t="n">
        <v>45847</v>
      </c>
      <c r="Y760" s="23">
        <f>IF(X760="", "", X760-N760)</f>
        <v/>
      </c>
      <c r="Z760" s="23">
        <f>IF(N760="", "", TEXT(N760, "dddd"))</f>
        <v/>
      </c>
      <c r="AA760" s="23">
        <f>IF(X760="", "", TEXT(X760, "dddd"))</f>
        <v/>
      </c>
      <c r="AB760" s="23">
        <f>VLOOKUP(U760,'Currency Sheet'!A:C,3,)</f>
        <v/>
      </c>
      <c r="AC760" s="44">
        <f>VLOOKUP(P760,'Customer List'!B:D,3,)</f>
        <v/>
      </c>
    </row>
    <row r="761">
      <c r="A761" s="23">
        <f>A760+1</f>
        <v/>
      </c>
      <c r="B761" s="23" t="inlineStr">
        <is>
          <t>EED116673</t>
        </is>
      </c>
      <c r="C761" s="32" t="n">
        <v>45833</v>
      </c>
      <c r="D761" s="32" t="n">
        <v>45838</v>
      </c>
      <c r="E761" s="51" t="n">
        <v>204.75</v>
      </c>
      <c r="F761" s="51">
        <f>IF(AB761="DOLLAR",E761*88,E761)</f>
        <v/>
      </c>
      <c r="G761" s="62">
        <f>F761*J761</f>
        <v/>
      </c>
      <c r="H761" s="23" t="n">
        <v>506333</v>
      </c>
      <c r="I761" s="23" t="inlineStr">
        <is>
          <t>Brilliant Violet 650™ anti-mouse TNF-α Antibody</t>
        </is>
      </c>
      <c r="J761" s="23" t="n">
        <v>1</v>
      </c>
      <c r="K761" s="23" t="n">
        <v>1</v>
      </c>
      <c r="L761" s="23">
        <f>J761-K761</f>
        <v/>
      </c>
      <c r="M761" s="23" t="inlineStr">
        <is>
          <t>T-662/25-26</t>
        </is>
      </c>
      <c r="N761" s="32" t="n">
        <v>45847</v>
      </c>
      <c r="O761" s="62" t="n">
        <v>24625.28</v>
      </c>
      <c r="P761" s="23" t="inlineStr">
        <is>
          <t>NII</t>
        </is>
      </c>
      <c r="Q761" s="23" t="inlineStr">
        <is>
          <t>BY HAND</t>
        </is>
      </c>
      <c r="R761" s="23" t="inlineStr">
        <is>
          <t>PRIYANKA MADAM</t>
        </is>
      </c>
      <c r="S761" s="63" t="n">
        <v>4</v>
      </c>
      <c r="T761" s="39" t="n"/>
      <c r="U761" s="23" t="inlineStr">
        <is>
          <t>BioLegend</t>
        </is>
      </c>
      <c r="V761" s="23">
        <f>VLOOKUP(P761,'Customer List'!B:C,2,)</f>
        <v/>
      </c>
      <c r="W761" s="40" t="n"/>
      <c r="X761" s="32" t="n">
        <v>45847</v>
      </c>
      <c r="Y761" s="23">
        <f>IF(X761="", "", X761-N761)</f>
        <v/>
      </c>
      <c r="Z761" s="23">
        <f>IF(N761="", "", TEXT(N761, "dddd"))</f>
        <v/>
      </c>
      <c r="AA761" s="23">
        <f>IF(X761="", "", TEXT(X761, "dddd"))</f>
        <v/>
      </c>
      <c r="AB761" s="23">
        <f>VLOOKUP(U761,'Currency Sheet'!A:C,3,)</f>
        <v/>
      </c>
      <c r="AC761" s="44">
        <f>VLOOKUP(P761,'Customer List'!B:D,3,)</f>
        <v/>
      </c>
    </row>
    <row r="762">
      <c r="A762" s="23">
        <f>A761+1</f>
        <v/>
      </c>
      <c r="B762" s="23" t="inlineStr">
        <is>
          <t>EED116673</t>
        </is>
      </c>
      <c r="C762" s="32" t="n">
        <v>45833</v>
      </c>
      <c r="D762" s="32" t="n">
        <v>45838</v>
      </c>
      <c r="E762" s="51" t="n">
        <v>193.8</v>
      </c>
      <c r="F762" s="51">
        <f>IF(AB762="DOLLAR",E762*88,E762)</f>
        <v/>
      </c>
      <c r="G762" s="62">
        <f>F762*J762</f>
        <v/>
      </c>
      <c r="H762" s="23" t="n">
        <v>506346</v>
      </c>
      <c r="I762" s="23" t="inlineStr">
        <is>
          <t>PE/Dazzle™ 594 anti-mouse TNF-α Antibody</t>
        </is>
      </c>
      <c r="J762" s="23" t="n">
        <v>2</v>
      </c>
      <c r="K762" s="23" t="n">
        <v>2</v>
      </c>
      <c r="L762" s="23">
        <f>J762-K762</f>
        <v/>
      </c>
      <c r="M762" s="23" t="inlineStr">
        <is>
          <t>T-663/25-26</t>
        </is>
      </c>
      <c r="N762" s="32" t="n">
        <v>45847</v>
      </c>
      <c r="O762" s="62" t="n">
        <v>58270.82</v>
      </c>
      <c r="P762" s="23" t="inlineStr">
        <is>
          <t>NII</t>
        </is>
      </c>
      <c r="Q762" s="23" t="inlineStr">
        <is>
          <t>BY HAND</t>
        </is>
      </c>
      <c r="R762" s="23" t="inlineStr">
        <is>
          <t>PRIYANKA MADAM</t>
        </is>
      </c>
      <c r="S762" s="63" t="n">
        <v>4</v>
      </c>
      <c r="T762" s="39" t="n"/>
      <c r="U762" s="23" t="inlineStr">
        <is>
          <t>BioLegend</t>
        </is>
      </c>
      <c r="V762" s="23">
        <f>VLOOKUP(P762,'Customer List'!B:C,2,)</f>
        <v/>
      </c>
      <c r="W762" s="40" t="n"/>
      <c r="X762" s="32" t="n">
        <v>45847</v>
      </c>
      <c r="Y762" s="23">
        <f>IF(X762="", "", X762-N762)</f>
        <v/>
      </c>
      <c r="Z762" s="23">
        <f>IF(N762="", "", TEXT(N762, "dddd"))</f>
        <v/>
      </c>
      <c r="AA762" s="23">
        <f>IF(X762="", "", TEXT(X762, "dddd"))</f>
        <v/>
      </c>
      <c r="AB762" s="23">
        <f>VLOOKUP(U762,'Currency Sheet'!A:C,3,)</f>
        <v/>
      </c>
      <c r="AC762" s="44">
        <f>VLOOKUP(P762,'Customer List'!B:D,3,)</f>
        <v/>
      </c>
    </row>
    <row r="763" ht="30" customHeight="1">
      <c r="A763" s="23">
        <f>A762+1</f>
        <v/>
      </c>
      <c r="B763" s="23" t="inlineStr">
        <is>
          <t>NBS/25-26/182</t>
        </is>
      </c>
      <c r="C763" s="32" t="n">
        <v>45834</v>
      </c>
      <c r="D763" s="32" t="n">
        <v>45839</v>
      </c>
      <c r="E763" s="51" t="n">
        <v>5906.25</v>
      </c>
      <c r="F763" s="51">
        <f>IF(AB763="DOLLAR",E763*88,E763)</f>
        <v/>
      </c>
      <c r="G763" s="62">
        <f>F763*J763</f>
        <v/>
      </c>
      <c r="H763" s="23" t="n">
        <v>93070</v>
      </c>
      <c r="I763" s="23" t="inlineStr">
        <is>
          <t>Cell Strainer, PP/Nylon, Natural, Pore Size 70Um, Sterile to SAL10-6, 1/50/CS</t>
        </is>
      </c>
      <c r="J763" s="23" t="n">
        <v>1</v>
      </c>
      <c r="K763" s="23" t="n">
        <v>1</v>
      </c>
      <c r="L763" s="23">
        <f>J763-K763</f>
        <v/>
      </c>
      <c r="M763" s="23" t="inlineStr">
        <is>
          <t>N/A</t>
        </is>
      </c>
      <c r="N763" s="32" t="n">
        <v>45841</v>
      </c>
      <c r="O763" s="62" t="inlineStr">
        <is>
          <t>N/A</t>
        </is>
      </c>
      <c r="P763" s="23" t="inlineStr">
        <is>
          <t>IGIB</t>
        </is>
      </c>
      <c r="Q763" s="23" t="inlineStr">
        <is>
          <t>BY HAND</t>
        </is>
      </c>
      <c r="R763" s="23" t="inlineStr">
        <is>
          <t>DEEPAK</t>
        </is>
      </c>
      <c r="S763" s="63" t="inlineStr">
        <is>
          <t>RT</t>
        </is>
      </c>
      <c r="T763" s="39" t="inlineStr">
        <is>
          <t>DEEPAK WITHOUT INFORMATION TOOK FROM OFFICE AND DELIVERED TO IGIB TO DR. ARCHANA ( I asked him over phone call)</t>
        </is>
      </c>
      <c r="U763" s="23" t="inlineStr">
        <is>
          <t>NovaBiosys</t>
        </is>
      </c>
      <c r="V763" s="23">
        <f>VLOOKUP(P763,'Customer List'!B:C,2,)</f>
        <v/>
      </c>
      <c r="W763" s="40" t="n"/>
      <c r="X763" s="32" t="n">
        <v>45841</v>
      </c>
      <c r="Y763" s="23">
        <f>IF(X763="", "", X763-N763)</f>
        <v/>
      </c>
      <c r="Z763" s="23">
        <f>IF(N763="", "", TEXT(N763, "dddd"))</f>
        <v/>
      </c>
      <c r="AA763" s="23">
        <f>IF(X763="", "", TEXT(X763, "dddd"))</f>
        <v/>
      </c>
      <c r="AB763" s="23">
        <f>VLOOKUP(U763,'Currency Sheet'!A:C,3,)</f>
        <v/>
      </c>
      <c r="AC763" s="44">
        <f>VLOOKUP(P763,'Customer List'!B:D,3,)</f>
        <v/>
      </c>
    </row>
    <row r="764">
      <c r="A764" s="23">
        <f>A763+1</f>
        <v/>
      </c>
      <c r="B764" s="23" t="inlineStr">
        <is>
          <t>25-26/CS/0280</t>
        </is>
      </c>
      <c r="C764" s="32" t="n">
        <v>45838</v>
      </c>
      <c r="D764" s="32" t="n">
        <v>45838</v>
      </c>
      <c r="E764" s="51" t="n">
        <v>6969.6</v>
      </c>
      <c r="F764" s="51">
        <f>IF(AB764="DOLLAR",E764*88,E764)</f>
        <v/>
      </c>
      <c r="G764" s="62">
        <f>F764*J764</f>
        <v/>
      </c>
      <c r="H764" s="23" t="n">
        <v>31800022</v>
      </c>
      <c r="I764" s="23" t="inlineStr">
        <is>
          <t>RPMI 1640 MEDIUM, POWDER 10 X 1L</t>
        </is>
      </c>
      <c r="J764" s="23" t="n">
        <v>2</v>
      </c>
      <c r="K764" s="23" t="n">
        <v>2</v>
      </c>
      <c r="L764" s="23">
        <f>J764-K764</f>
        <v/>
      </c>
      <c r="M764" s="23" t="inlineStr">
        <is>
          <t>T-591/25-26</t>
        </is>
      </c>
      <c r="N764" s="32" t="n">
        <v>45839</v>
      </c>
      <c r="O764" s="62" t="n">
        <v>15488</v>
      </c>
      <c r="P764" s="23" t="inlineStr">
        <is>
          <t>NIMR</t>
        </is>
      </c>
      <c r="Q764" s="23" t="inlineStr">
        <is>
          <t>BY HAND</t>
        </is>
      </c>
      <c r="R764" s="23" t="inlineStr">
        <is>
          <t>PRIYANKA MADAM</t>
        </is>
      </c>
      <c r="S764" s="63" t="inlineStr">
        <is>
          <t>RT</t>
        </is>
      </c>
      <c r="T764" s="39" t="inlineStr">
        <is>
          <t>Items are not physically received in Office, Deepak Checked and Dispatch in Transit</t>
        </is>
      </c>
      <c r="U764" s="23" t="inlineStr">
        <is>
          <t>Cella Solution</t>
        </is>
      </c>
      <c r="V764" s="23">
        <f>VLOOKUP(P764,'Customer List'!B:C,2,)</f>
        <v/>
      </c>
      <c r="W764" s="40" t="n"/>
      <c r="X764" s="32" t="n">
        <v>45839</v>
      </c>
      <c r="Y764" s="23">
        <f>IF(X764="", "", X764-N764)</f>
        <v/>
      </c>
      <c r="Z764" s="23">
        <f>IF(N764="", "", TEXT(N764, "dddd"))</f>
        <v/>
      </c>
      <c r="AA764" s="23">
        <f>IF(X764="", "", TEXT(X764, "dddd"))</f>
        <v/>
      </c>
      <c r="AB764" s="23">
        <f>VLOOKUP(U764,'Currency Sheet'!A:C,3,)</f>
        <v/>
      </c>
      <c r="AC764" s="44">
        <f>VLOOKUP(P764,'Customer List'!B:D,3,)</f>
        <v/>
      </c>
    </row>
    <row r="765">
      <c r="A765" s="23">
        <f>A764+1</f>
        <v/>
      </c>
      <c r="B765" s="23" t="inlineStr">
        <is>
          <t>25-26/CS/0280</t>
        </is>
      </c>
      <c r="C765" s="32" t="n">
        <v>45838</v>
      </c>
      <c r="D765" s="32" t="n">
        <v>45838</v>
      </c>
      <c r="E765" s="51" t="n">
        <v>13911</v>
      </c>
      <c r="F765" s="51">
        <f>IF(AB765="DOLLAR",E765*88,E765)</f>
        <v/>
      </c>
      <c r="G765" s="62">
        <f>F765*J765</f>
        <v/>
      </c>
      <c r="H765" s="23" t="n">
        <v>89900</v>
      </c>
      <c r="I765" s="23" t="inlineStr">
        <is>
          <t>RIPA LYSIS AND EXTRACTION BUFFER 100 ML</t>
        </is>
      </c>
      <c r="J765" s="23" t="n">
        <v>1</v>
      </c>
      <c r="K765" s="23" t="n">
        <v>1</v>
      </c>
      <c r="L765" s="23">
        <f>J765-K765</f>
        <v/>
      </c>
      <c r="M765" s="23" t="inlineStr">
        <is>
          <t>T-591/25-26</t>
        </is>
      </c>
      <c r="N765" s="32" t="n">
        <v>45839</v>
      </c>
      <c r="O765" s="62" t="n">
        <v>19873</v>
      </c>
      <c r="P765" s="23" t="inlineStr">
        <is>
          <t>NIMR</t>
        </is>
      </c>
      <c r="Q765" s="23" t="inlineStr">
        <is>
          <t>BY HAND</t>
        </is>
      </c>
      <c r="R765" s="23" t="inlineStr">
        <is>
          <t>PRIYANKA MADAM</t>
        </is>
      </c>
      <c r="S765" s="63" t="inlineStr">
        <is>
          <t>RT</t>
        </is>
      </c>
      <c r="T765" s="39" t="inlineStr">
        <is>
          <t>Items are not physically received in Office, Deepak Checked and Dispatch in Transit</t>
        </is>
      </c>
      <c r="U765" s="23" t="inlineStr">
        <is>
          <t>Cella Solution</t>
        </is>
      </c>
      <c r="V765" s="23">
        <f>VLOOKUP(P765,'Customer List'!B:C,2,)</f>
        <v/>
      </c>
      <c r="W765" s="40" t="n"/>
      <c r="X765" s="32" t="n">
        <v>45839</v>
      </c>
      <c r="Y765" s="23">
        <f>IF(X765="", "", X765-N765)</f>
        <v/>
      </c>
      <c r="Z765" s="23">
        <f>IF(N765="", "", TEXT(N765, "dddd"))</f>
        <v/>
      </c>
      <c r="AA765" s="23">
        <f>IF(X765="", "", TEXT(X765, "dddd"))</f>
        <v/>
      </c>
      <c r="AB765" s="23">
        <f>VLOOKUP(U765,'Currency Sheet'!A:C,3,)</f>
        <v/>
      </c>
      <c r="AC765" s="44">
        <f>VLOOKUP(P765,'Customer List'!B:D,3,)</f>
        <v/>
      </c>
    </row>
    <row r="766">
      <c r="A766" s="23">
        <f>A765+1</f>
        <v/>
      </c>
      <c r="B766" s="23" t="inlineStr">
        <is>
          <t>O061725IN3298043G</t>
        </is>
      </c>
      <c r="C766" s="32" t="n">
        <v>45832</v>
      </c>
      <c r="D766" s="32" t="n">
        <v>45839</v>
      </c>
      <c r="E766" s="51" t="n">
        <v>291</v>
      </c>
      <c r="F766" s="51">
        <f>IF(AB766="DOLLAR",E766*88,E766)</f>
        <v/>
      </c>
      <c r="G766" s="62">
        <f>F766*J766</f>
        <v/>
      </c>
      <c r="H766" s="23" t="inlineStr">
        <is>
          <t>M-003104-03-0005</t>
        </is>
      </c>
      <c r="I766" s="23" t="inlineStr">
        <is>
          <t>siGENOME Human AXL (558) siRNA-SMARTpool, 5 nmol</t>
        </is>
      </c>
      <c r="J766" s="23" t="n">
        <v>1</v>
      </c>
      <c r="K766" s="23" t="n">
        <v>1</v>
      </c>
      <c r="L766" s="23">
        <f>J766-K766</f>
        <v/>
      </c>
      <c r="M766" s="23" t="inlineStr">
        <is>
          <t>T-600/25-26</t>
        </is>
      </c>
      <c r="N766" s="32" t="n">
        <v>45841</v>
      </c>
      <c r="O766" s="62" t="n">
        <v>33511.25</v>
      </c>
      <c r="P766" s="23" t="inlineStr">
        <is>
          <t>IGIB</t>
        </is>
      </c>
      <c r="Q766" s="23" t="inlineStr">
        <is>
          <t>BY HAND</t>
        </is>
      </c>
      <c r="R766" s="23" t="inlineStr">
        <is>
          <t>PRIYANKA MADAM</t>
        </is>
      </c>
      <c r="S766" s="63" t="n">
        <v>-20</v>
      </c>
      <c r="T766" s="39" t="n"/>
      <c r="U766" s="23" t="inlineStr">
        <is>
          <t>Dharmacon</t>
        </is>
      </c>
      <c r="V766" s="23">
        <f>VLOOKUP(P766,'Customer List'!B:C,2,)</f>
        <v/>
      </c>
      <c r="W766" s="40" t="n"/>
      <c r="X766" s="32" t="n">
        <v>45841</v>
      </c>
      <c r="Y766" s="23">
        <f>IF(X766="", "", X766-N766)</f>
        <v/>
      </c>
      <c r="Z766" s="23">
        <f>IF(N766="", "", TEXT(N766, "dddd"))</f>
        <v/>
      </c>
      <c r="AA766" s="23">
        <f>IF(X766="", "", TEXT(X766, "dddd"))</f>
        <v/>
      </c>
      <c r="AB766" s="23">
        <f>VLOOKUP(U766,'Currency Sheet'!A:C,3,)</f>
        <v/>
      </c>
      <c r="AC766" s="44">
        <f>VLOOKUP(P766,'Customer List'!B:D,3,)</f>
        <v/>
      </c>
    </row>
    <row r="767">
      <c r="A767" s="23">
        <f>A766+1</f>
        <v/>
      </c>
      <c r="B767" s="23" t="inlineStr">
        <is>
          <t>O061725IN3298043G</t>
        </is>
      </c>
      <c r="C767" s="32" t="n">
        <v>45832</v>
      </c>
      <c r="D767" s="32" t="n">
        <v>45839</v>
      </c>
      <c r="E767" s="51" t="n">
        <v>201</v>
      </c>
      <c r="F767" s="51">
        <f>IF(AB767="DOLLAR",E767*88,E767)</f>
        <v/>
      </c>
      <c r="G767" s="62">
        <f>F767*J767</f>
        <v/>
      </c>
      <c r="H767" s="23" t="inlineStr">
        <is>
          <t>IN-001005-01-05</t>
        </is>
      </c>
      <c r="I767" s="23" t="inlineStr">
        <is>
          <t>miRIDIAN microRNA Hairpin Inhibitor Negative Control #1, 5 nmol</t>
        </is>
      </c>
      <c r="J767" s="23" t="n">
        <v>1</v>
      </c>
      <c r="K767" s="23" t="n">
        <v>1</v>
      </c>
      <c r="L767" s="23">
        <f>J767-K767</f>
        <v/>
      </c>
      <c r="M767" s="23" t="inlineStr">
        <is>
          <t>T-705/25-26</t>
        </is>
      </c>
      <c r="N767" s="32" t="n">
        <v>45855</v>
      </c>
      <c r="O767" s="62" t="n">
        <v>24538.5</v>
      </c>
      <c r="P767" s="23" t="inlineStr">
        <is>
          <t>THSTI</t>
        </is>
      </c>
      <c r="Q767" s="23" t="inlineStr">
        <is>
          <t>BY HAND</t>
        </is>
      </c>
      <c r="R767" s="23" t="inlineStr">
        <is>
          <t>PRIYANKA MADAM</t>
        </is>
      </c>
      <c r="S767" s="63" t="n">
        <v>-20</v>
      </c>
      <c r="T767" s="39" t="n"/>
      <c r="U767" s="23" t="inlineStr">
        <is>
          <t>Dharmacon</t>
        </is>
      </c>
      <c r="V767" s="23">
        <f>VLOOKUP(P767,'Customer List'!B:C,2,)</f>
        <v/>
      </c>
      <c r="W767" s="40" t="n"/>
      <c r="X767" s="32" t="n">
        <v>45855</v>
      </c>
      <c r="Y767" s="23">
        <f>IF(X767="", "", X767-N767)</f>
        <v/>
      </c>
      <c r="Z767" s="23">
        <f>IF(N767="", "", TEXT(N767, "dddd"))</f>
        <v/>
      </c>
      <c r="AA767" s="23">
        <f>IF(X767="", "", TEXT(X767, "dddd"))</f>
        <v/>
      </c>
      <c r="AB767" s="23">
        <f>VLOOKUP(U767,'Currency Sheet'!A:C,3,)</f>
        <v/>
      </c>
      <c r="AC767" s="44">
        <f>VLOOKUP(P767,'Customer List'!B:D,3,)</f>
        <v/>
      </c>
    </row>
    <row r="768">
      <c r="A768" s="23">
        <f>A767+1</f>
        <v/>
      </c>
      <c r="B768" s="23" t="inlineStr">
        <is>
          <t>O061725IN3298043G</t>
        </is>
      </c>
      <c r="C768" s="32" t="n">
        <v>45832</v>
      </c>
      <c r="D768" s="32" t="n">
        <v>45839</v>
      </c>
      <c r="E768" s="51" t="n">
        <v>201</v>
      </c>
      <c r="F768" s="51">
        <f>IF(AB768="DOLLAR",E768*88,E768)</f>
        <v/>
      </c>
      <c r="G768" s="62">
        <f>F768*J768</f>
        <v/>
      </c>
      <c r="H768" s="23" t="inlineStr">
        <is>
          <t>IH-301032-02-0005</t>
        </is>
      </c>
      <c r="I768" s="23" t="inlineStr">
        <is>
          <t>miRIDIAN microRNA Human hsa- miR-100-3p - Hairpin Inhibitor, 5 nmol</t>
        </is>
      </c>
      <c r="J768" s="23" t="n">
        <v>1</v>
      </c>
      <c r="K768" s="23" t="n">
        <v>1</v>
      </c>
      <c r="L768" s="23">
        <f>J768-K768</f>
        <v/>
      </c>
      <c r="M768" s="23" t="inlineStr">
        <is>
          <t>T-705/25-26</t>
        </is>
      </c>
      <c r="N768" s="32" t="n">
        <v>45855</v>
      </c>
      <c r="O768" s="62" t="n">
        <v>24538.5</v>
      </c>
      <c r="P768" s="23" t="inlineStr">
        <is>
          <t>THSTI</t>
        </is>
      </c>
      <c r="Q768" s="23" t="inlineStr">
        <is>
          <t>BY HAND</t>
        </is>
      </c>
      <c r="R768" s="23" t="inlineStr">
        <is>
          <t>PRIYANKA MADAM</t>
        </is>
      </c>
      <c r="S768" s="63" t="n">
        <v>-20</v>
      </c>
      <c r="T768" s="39" t="n"/>
      <c r="U768" s="23" t="inlineStr">
        <is>
          <t>Dharmacon</t>
        </is>
      </c>
      <c r="V768" s="23">
        <f>VLOOKUP(P768,'Customer List'!B:C,2,)</f>
        <v/>
      </c>
      <c r="W768" s="40" t="n"/>
      <c r="X768" s="32" t="n">
        <v>45855</v>
      </c>
      <c r="Y768" s="23">
        <f>IF(X768="", "", X768-N768)</f>
        <v/>
      </c>
      <c r="Z768" s="23">
        <f>IF(N768="", "", TEXT(N768, "dddd"))</f>
        <v/>
      </c>
      <c r="AA768" s="23">
        <f>IF(X768="", "", TEXT(X768, "dddd"))</f>
        <v/>
      </c>
      <c r="AB768" s="23">
        <f>VLOOKUP(U768,'Currency Sheet'!A:C,3,)</f>
        <v/>
      </c>
      <c r="AC768" s="44">
        <f>VLOOKUP(P768,'Customer List'!B:D,3,)</f>
        <v/>
      </c>
    </row>
    <row r="769">
      <c r="A769" s="23">
        <f>A768+1</f>
        <v/>
      </c>
      <c r="B769" s="23" t="inlineStr">
        <is>
          <t>O061725IN3298043G</t>
        </is>
      </c>
      <c r="C769" s="32" t="n">
        <v>45832</v>
      </c>
      <c r="D769" s="32" t="n">
        <v>45839</v>
      </c>
      <c r="E769" s="51" t="n">
        <v>201</v>
      </c>
      <c r="F769" s="51">
        <f>IF(AB769="DOLLAR",E769*88,E769)</f>
        <v/>
      </c>
      <c r="G769" s="62">
        <f>F769*J769</f>
        <v/>
      </c>
      <c r="H769" s="23" t="inlineStr">
        <is>
          <t>C-301032-01-0005</t>
        </is>
      </c>
      <c r="I769" s="23" t="inlineStr">
        <is>
          <t>miRIDIAN microRNA Human hsa-miR-100-3p - Hairpin Inhibitor, 5 nmol</t>
        </is>
      </c>
      <c r="J769" s="23" t="n">
        <v>1</v>
      </c>
      <c r="K769" s="23" t="n">
        <v>1</v>
      </c>
      <c r="L769" s="23">
        <f>J769-K769</f>
        <v/>
      </c>
      <c r="M769" s="23" t="inlineStr">
        <is>
          <t>T-705/25-26</t>
        </is>
      </c>
      <c r="N769" s="32" t="n">
        <v>45855</v>
      </c>
      <c r="O769" s="62" t="n">
        <v>24538.5</v>
      </c>
      <c r="P769" s="23" t="inlineStr">
        <is>
          <t>THSTI</t>
        </is>
      </c>
      <c r="Q769" s="23" t="inlineStr">
        <is>
          <t>BY HAND</t>
        </is>
      </c>
      <c r="R769" s="23" t="inlineStr">
        <is>
          <t>PRIYANKA MADAM</t>
        </is>
      </c>
      <c r="S769" s="63" t="n">
        <v>-20</v>
      </c>
      <c r="T769" s="39" t="n"/>
      <c r="U769" s="23" t="inlineStr">
        <is>
          <t>Dharmacon</t>
        </is>
      </c>
      <c r="V769" s="23">
        <f>VLOOKUP(P769,'Customer List'!B:C,2,)</f>
        <v/>
      </c>
      <c r="W769" s="40" t="n"/>
      <c r="X769" s="32" t="n">
        <v>45855</v>
      </c>
      <c r="Y769" s="23">
        <f>IF(X769="", "", X769-N769)</f>
        <v/>
      </c>
      <c r="Z769" s="23">
        <f>IF(N769="", "", TEXT(N769, "dddd"))</f>
        <v/>
      </c>
      <c r="AA769" s="23">
        <f>IF(X769="", "", TEXT(X769, "dddd"))</f>
        <v/>
      </c>
      <c r="AB769" s="23">
        <f>VLOOKUP(U769,'Currency Sheet'!A:C,3,)</f>
        <v/>
      </c>
      <c r="AC769" s="44">
        <f>VLOOKUP(P769,'Customer List'!B:D,3,)</f>
        <v/>
      </c>
    </row>
    <row r="770">
      <c r="A770" s="23">
        <f>A769+1</f>
        <v/>
      </c>
      <c r="B770" s="23" t="inlineStr">
        <is>
          <t>O061725IN3298043G</t>
        </is>
      </c>
      <c r="C770" s="32" t="n">
        <v>45832</v>
      </c>
      <c r="D770" s="32" t="n">
        <v>45839</v>
      </c>
      <c r="E770" s="51" t="n">
        <v>201</v>
      </c>
      <c r="F770" s="51">
        <f>IF(AB770="DOLLAR",E770*88,E770)</f>
        <v/>
      </c>
      <c r="G770" s="62">
        <f>F770*J770</f>
        <v/>
      </c>
      <c r="H770" s="23" t="inlineStr">
        <is>
          <t>CN-001000-01-05</t>
        </is>
      </c>
      <c r="I770" s="23" t="inlineStr">
        <is>
          <t>miRIDIAN microRNA Mimic Negative Control #1, 5 nmol</t>
        </is>
      </c>
      <c r="J770" s="23" t="n">
        <v>1</v>
      </c>
      <c r="K770" s="23" t="n">
        <v>1</v>
      </c>
      <c r="L770" s="23">
        <f>J770-K770</f>
        <v/>
      </c>
      <c r="M770" s="23" t="inlineStr">
        <is>
          <t>T-705/25-26</t>
        </is>
      </c>
      <c r="N770" s="32" t="n">
        <v>45855</v>
      </c>
      <c r="O770" s="62" t="n">
        <v>24538.5</v>
      </c>
      <c r="P770" s="23" t="inlineStr">
        <is>
          <t>THSTI</t>
        </is>
      </c>
      <c r="Q770" s="23" t="inlineStr">
        <is>
          <t>BY HAND</t>
        </is>
      </c>
      <c r="R770" s="23" t="inlineStr">
        <is>
          <t>PRIYANKA MADAM</t>
        </is>
      </c>
      <c r="S770" s="63" t="n">
        <v>-20</v>
      </c>
      <c r="T770" s="39" t="n"/>
      <c r="U770" s="23" t="inlineStr">
        <is>
          <t>Dharmacon</t>
        </is>
      </c>
      <c r="V770" s="23">
        <f>VLOOKUP(P770,'Customer List'!B:C,2,)</f>
        <v/>
      </c>
      <c r="W770" s="40" t="n"/>
      <c r="X770" s="32" t="n">
        <v>45855</v>
      </c>
      <c r="Y770" s="23">
        <f>IF(X770="", "", X770-N770)</f>
        <v/>
      </c>
      <c r="Z770" s="23">
        <f>IF(N770="", "", TEXT(N770, "dddd"))</f>
        <v/>
      </c>
      <c r="AA770" s="23">
        <f>IF(X770="", "", TEXT(X770, "dddd"))</f>
        <v/>
      </c>
      <c r="AB770" s="23">
        <f>VLOOKUP(U770,'Currency Sheet'!A:C,3,)</f>
        <v/>
      </c>
      <c r="AC770" s="44">
        <f>VLOOKUP(P770,'Customer List'!B:D,3,)</f>
        <v/>
      </c>
    </row>
    <row r="771">
      <c r="A771" s="23">
        <f>A770+1</f>
        <v/>
      </c>
      <c r="B771" s="23" t="inlineStr">
        <is>
          <t>O061725IN3298043G</t>
        </is>
      </c>
      <c r="C771" s="32" t="n">
        <v>45832</v>
      </c>
      <c r="D771" s="32" t="n">
        <v>45839</v>
      </c>
      <c r="E771" s="51" t="n">
        <v>374</v>
      </c>
      <c r="F771" s="51">
        <f>IF(AB771="DOLLAR",E771*88,E771)</f>
        <v/>
      </c>
      <c r="G771" s="62">
        <f>F771*J771</f>
        <v/>
      </c>
      <c r="H771" s="23" t="inlineStr">
        <is>
          <t>L-065395-00-0005</t>
        </is>
      </c>
      <c r="I771" s="23" t="inlineStr">
        <is>
          <t>ON-TARGETplus Mouse Calm3 (12315) siRNA - SMARTpool, 5nmol</t>
        </is>
      </c>
      <c r="J771" s="23" t="n">
        <v>1</v>
      </c>
      <c r="K771" s="23" t="n">
        <v>1</v>
      </c>
      <c r="L771" s="23">
        <f>J771-K771</f>
        <v/>
      </c>
      <c r="M771" s="23" t="inlineStr">
        <is>
          <t>T-636/25-26</t>
        </is>
      </c>
      <c r="N771" s="32" t="n">
        <v>45847</v>
      </c>
      <c r="O771" s="62" t="n">
        <v>48060</v>
      </c>
      <c r="P771" s="23" t="inlineStr">
        <is>
          <t>ABHI BIO</t>
        </is>
      </c>
      <c r="Q771" s="23" t="n">
        <v>58152972625</v>
      </c>
      <c r="R771" s="23" t="inlineStr">
        <is>
          <t>Delivered</t>
        </is>
      </c>
      <c r="S771" s="63" t="n">
        <v>-20</v>
      </c>
      <c r="T771" s="39" t="n"/>
      <c r="U771" s="23" t="inlineStr">
        <is>
          <t>Dharmacon</t>
        </is>
      </c>
      <c r="V771" s="23">
        <f>VLOOKUP(P771,'Customer List'!B:C,2,)</f>
        <v/>
      </c>
      <c r="W771" s="40" t="n"/>
      <c r="X771" s="32" t="n">
        <v>45848</v>
      </c>
      <c r="Y771" s="23">
        <f>IF(X771="", "", X771-N771)</f>
        <v/>
      </c>
      <c r="Z771" s="23">
        <f>IF(N771="", "", TEXT(N771, "dddd"))</f>
        <v/>
      </c>
      <c r="AA771" s="23">
        <f>IF(X771="", "", TEXT(X771, "dddd"))</f>
        <v/>
      </c>
      <c r="AB771" s="23">
        <f>VLOOKUP(U771,'Currency Sheet'!A:C,3,)</f>
        <v/>
      </c>
      <c r="AC771" s="44">
        <f>VLOOKUP(P771,'Customer List'!B:D,3,)</f>
        <v/>
      </c>
    </row>
    <row r="772">
      <c r="A772" s="23">
        <f>A771+1</f>
        <v/>
      </c>
      <c r="B772" s="23" t="inlineStr">
        <is>
          <t>O061725IN3298043G</t>
        </is>
      </c>
      <c r="C772" s="32" t="n">
        <v>45832</v>
      </c>
      <c r="D772" s="32" t="n">
        <v>45839</v>
      </c>
      <c r="E772" s="51" t="n">
        <v>188</v>
      </c>
      <c r="F772" s="51">
        <f>IF(AB772="DOLLAR",E772*88,E772)</f>
        <v/>
      </c>
      <c r="G772" s="62">
        <f>F772*J772</f>
        <v/>
      </c>
      <c r="H772" s="23" t="inlineStr">
        <is>
          <t>D-001810-10-05</t>
        </is>
      </c>
      <c r="I772" s="23" t="inlineStr">
        <is>
          <t>ON-TARGETplus Non-targeting Pool</t>
        </is>
      </c>
      <c r="J772" s="23" t="n">
        <v>1</v>
      </c>
      <c r="K772" s="23" t="n">
        <v>1</v>
      </c>
      <c r="L772" s="23">
        <f>J772-K772</f>
        <v/>
      </c>
      <c r="M772" s="23" t="inlineStr">
        <is>
          <t>T-636/25-26</t>
        </is>
      </c>
      <c r="N772" s="32" t="n">
        <v>45847</v>
      </c>
      <c r="O772" s="62" t="n">
        <v>24210</v>
      </c>
      <c r="P772" s="23" t="inlineStr">
        <is>
          <t>ABHI BIO</t>
        </is>
      </c>
      <c r="Q772" s="23" t="n">
        <v>58152972625</v>
      </c>
      <c r="R772" s="23" t="inlineStr">
        <is>
          <t>Delivered</t>
        </is>
      </c>
      <c r="S772" s="63" t="n">
        <v>-20</v>
      </c>
      <c r="T772" s="39" t="n"/>
      <c r="U772" s="23" t="inlineStr">
        <is>
          <t>Dharmacon</t>
        </is>
      </c>
      <c r="V772" s="23">
        <f>VLOOKUP(P772,'Customer List'!B:C,2,)</f>
        <v/>
      </c>
      <c r="W772" s="40" t="n"/>
      <c r="X772" s="32" t="n">
        <v>45848</v>
      </c>
      <c r="Y772" s="23">
        <f>IF(X772="", "", X772-N772)</f>
        <v/>
      </c>
      <c r="Z772" s="23">
        <f>IF(N772="", "", TEXT(N772, "dddd"))</f>
        <v/>
      </c>
      <c r="AA772" s="23">
        <f>IF(X772="", "", TEXT(X772, "dddd"))</f>
        <v/>
      </c>
      <c r="AB772" s="23">
        <f>VLOOKUP(U772,'Currency Sheet'!A:C,3,)</f>
        <v/>
      </c>
      <c r="AC772" s="44">
        <f>VLOOKUP(P772,'Customer List'!B:D,3,)</f>
        <v/>
      </c>
    </row>
    <row r="773">
      <c r="A773" s="23">
        <f>A772+1</f>
        <v/>
      </c>
      <c r="B773" s="23" t="inlineStr">
        <is>
          <t>O061725IN3298043G</t>
        </is>
      </c>
      <c r="C773" s="32" t="n">
        <v>45832</v>
      </c>
      <c r="D773" s="32" t="n">
        <v>45839</v>
      </c>
      <c r="E773" s="51" t="n">
        <v>374</v>
      </c>
      <c r="F773" s="51">
        <f>IF(AB773="DOLLAR",E773*88,E773)</f>
        <v/>
      </c>
      <c r="G773" s="62">
        <f>F773*J773</f>
        <v/>
      </c>
      <c r="H773" s="23" t="inlineStr">
        <is>
          <t>L-050742-00-0005</t>
        </is>
      </c>
      <c r="I773" s="23" t="inlineStr">
        <is>
          <t>ON-TARGETplus Mouse Hsp90ab1 (15516) siRNA -SMARTpool, 5 nmol</t>
        </is>
      </c>
      <c r="J773" s="23" t="n">
        <v>1</v>
      </c>
      <c r="K773" s="23" t="n">
        <v>1</v>
      </c>
      <c r="L773" s="23">
        <f>J773-K773</f>
        <v/>
      </c>
      <c r="M773" s="23" t="inlineStr">
        <is>
          <t>T-636/25-26</t>
        </is>
      </c>
      <c r="N773" s="32" t="n">
        <v>45847</v>
      </c>
      <c r="O773" s="62" t="n">
        <v>48060</v>
      </c>
      <c r="P773" s="23" t="inlineStr">
        <is>
          <t>ABHI BIO</t>
        </is>
      </c>
      <c r="Q773" s="23" t="n">
        <v>58152972625</v>
      </c>
      <c r="R773" s="23" t="inlineStr">
        <is>
          <t>Delivered</t>
        </is>
      </c>
      <c r="S773" s="63" t="n">
        <v>-20</v>
      </c>
      <c r="T773" s="39" t="n"/>
      <c r="U773" s="23" t="inlineStr">
        <is>
          <t>Dharmacon</t>
        </is>
      </c>
      <c r="V773" s="23">
        <f>VLOOKUP(P773,'Customer List'!B:C,2,)</f>
        <v/>
      </c>
      <c r="W773" s="40" t="n"/>
      <c r="X773" s="32" t="n">
        <v>45848</v>
      </c>
      <c r="Y773" s="23">
        <f>IF(X773="", "", X773-N773)</f>
        <v/>
      </c>
      <c r="Z773" s="23">
        <f>IF(N773="", "", TEXT(N773, "dddd"))</f>
        <v/>
      </c>
      <c r="AA773" s="23">
        <f>IF(X773="", "", TEXT(X773, "dddd"))</f>
        <v/>
      </c>
      <c r="AB773" s="23">
        <f>VLOOKUP(U773,'Currency Sheet'!A:C,3,)</f>
        <v/>
      </c>
      <c r="AC773" s="44">
        <f>VLOOKUP(P773,'Customer List'!B:D,3,)</f>
        <v/>
      </c>
    </row>
    <row r="774">
      <c r="A774" s="23">
        <f>A773+1</f>
        <v/>
      </c>
      <c r="B774" s="23" t="inlineStr">
        <is>
          <t>O061725IN3298043G</t>
        </is>
      </c>
      <c r="C774" s="32" t="n">
        <v>45832</v>
      </c>
      <c r="D774" s="32" t="n">
        <v>45839</v>
      </c>
      <c r="E774" s="51" t="n">
        <v>291</v>
      </c>
      <c r="F774" s="51">
        <f>IF(AB774="DOLLAR",E774*88,E774)</f>
        <v/>
      </c>
      <c r="G774" s="62">
        <f>F774*J774</f>
        <v/>
      </c>
      <c r="H774" s="23" t="inlineStr">
        <is>
          <t>M-003690-01-0005</t>
        </is>
      </c>
      <c r="I774" s="23" t="inlineStr">
        <is>
          <t>siGENOME Human P4HB (5034) siRNA - SMARTpool, 5 nmol</t>
        </is>
      </c>
      <c r="J774" s="23" t="n">
        <v>1</v>
      </c>
      <c r="K774" s="23" t="n">
        <v>1</v>
      </c>
      <c r="L774" s="23">
        <f>J774-K774</f>
        <v/>
      </c>
      <c r="M774" s="23" t="inlineStr">
        <is>
          <t>T-636/25-26</t>
        </is>
      </c>
      <c r="N774" s="32" t="n">
        <v>45847</v>
      </c>
      <c r="O774" s="62" t="n">
        <v>37350</v>
      </c>
      <c r="P774" s="23" t="inlineStr">
        <is>
          <t>ABHI BIO</t>
        </is>
      </c>
      <c r="Q774" s="23" t="n">
        <v>58152972625</v>
      </c>
      <c r="R774" s="23" t="inlineStr">
        <is>
          <t>Delivered</t>
        </is>
      </c>
      <c r="S774" s="63" t="n">
        <v>-20</v>
      </c>
      <c r="T774" s="39" t="n"/>
      <c r="U774" s="23" t="inlineStr">
        <is>
          <t>Dharmacon</t>
        </is>
      </c>
      <c r="V774" s="23">
        <f>VLOOKUP(P774,'Customer List'!B:C,2,)</f>
        <v/>
      </c>
      <c r="W774" s="40" t="n"/>
      <c r="X774" s="32" t="n">
        <v>45848</v>
      </c>
      <c r="Y774" s="23">
        <f>IF(X774="", "", X774-N774)</f>
        <v/>
      </c>
      <c r="Z774" s="23">
        <f>IF(N774="", "", TEXT(N774, "dddd"))</f>
        <v/>
      </c>
      <c r="AA774" s="23">
        <f>IF(X774="", "", TEXT(X774, "dddd"))</f>
        <v/>
      </c>
      <c r="AB774" s="23">
        <f>VLOOKUP(U774,'Currency Sheet'!A:C,3,)</f>
        <v/>
      </c>
      <c r="AC774" s="44">
        <f>VLOOKUP(P774,'Customer List'!B:D,3,)</f>
        <v/>
      </c>
    </row>
    <row r="775">
      <c r="A775" s="23">
        <f>A774+1</f>
        <v/>
      </c>
      <c r="B775" s="23" t="inlineStr">
        <is>
          <t>O061725IN3298043G</t>
        </is>
      </c>
      <c r="C775" s="32" t="n">
        <v>45832</v>
      </c>
      <c r="D775" s="32" t="n">
        <v>45839</v>
      </c>
      <c r="E775" s="51" t="n">
        <v>374</v>
      </c>
      <c r="F775" s="51">
        <f>IF(AB775="DOLLAR",E775*88,E775)</f>
        <v/>
      </c>
      <c r="G775" s="62">
        <f>F775*J775</f>
        <v/>
      </c>
      <c r="H775" s="23" t="inlineStr">
        <is>
          <t>L-007338-02-0005</t>
        </is>
      </c>
      <c r="I775" s="23" t="inlineStr">
        <is>
          <t>ON-TARGETplus Human SLC39A7 (7922) siRNA -SNMIBAMRTgpool, 5 nmol</t>
        </is>
      </c>
      <c r="J775" s="23" t="n">
        <v>1</v>
      </c>
      <c r="K775" s="23" t="n">
        <v>1</v>
      </c>
      <c r="L775" s="23">
        <f>J775-K775</f>
        <v/>
      </c>
      <c r="M775" s="23" t="inlineStr">
        <is>
          <t>T-627/25-26</t>
        </is>
      </c>
      <c r="N775" s="32" t="n">
        <v>45846</v>
      </c>
      <c r="O775" s="62" t="n">
        <v>48193.5</v>
      </c>
      <c r="P775" s="23" t="inlineStr">
        <is>
          <t>NIBMG</t>
        </is>
      </c>
      <c r="Q775" s="23" t="n">
        <v>58152921665</v>
      </c>
      <c r="R775" s="23" t="inlineStr">
        <is>
          <t>Delivered</t>
        </is>
      </c>
      <c r="S775" s="63" t="n">
        <v>-20</v>
      </c>
      <c r="T775" s="39" t="inlineStr">
        <is>
          <t>One item Pending (Dharmacon)</t>
        </is>
      </c>
      <c r="U775" s="23" t="inlineStr">
        <is>
          <t>Dharmacon</t>
        </is>
      </c>
      <c r="V775" s="23">
        <f>VLOOKUP(P775,'Customer List'!B:C,2,)</f>
        <v/>
      </c>
      <c r="W775" s="40" t="n"/>
      <c r="X775" s="32" t="n">
        <v>45848</v>
      </c>
      <c r="Y775" s="23">
        <f>IF(X775="", "", X775-N775)</f>
        <v/>
      </c>
      <c r="Z775" s="23">
        <f>IF(N775="", "", TEXT(N775, "dddd"))</f>
        <v/>
      </c>
      <c r="AA775" s="23">
        <f>IF(X775="", "", TEXT(X775, "dddd"))</f>
        <v/>
      </c>
      <c r="AB775" s="23">
        <f>VLOOKUP(U775,'Currency Sheet'!A:C,3,)</f>
        <v/>
      </c>
      <c r="AC775" s="44">
        <f>VLOOKUP(P775,'Customer List'!B:D,3,)</f>
        <v/>
      </c>
    </row>
    <row r="776">
      <c r="A776" s="23">
        <f>A775+1</f>
        <v/>
      </c>
      <c r="B776" s="23" t="inlineStr">
        <is>
          <t>O061725IN3298043G</t>
        </is>
      </c>
      <c r="C776" s="32" t="n">
        <v>45832</v>
      </c>
      <c r="D776" s="32" t="n">
        <v>45839</v>
      </c>
      <c r="E776" s="51" t="n">
        <v>374</v>
      </c>
      <c r="F776" s="51">
        <f>IF(AB776="DOLLAR",E776*88,E776)</f>
        <v/>
      </c>
      <c r="G776" s="62">
        <f>F776*J776</f>
        <v/>
      </c>
      <c r="H776" s="23" t="inlineStr">
        <is>
          <t>L-183094-00-0005</t>
        </is>
      </c>
      <c r="I776" s="23" t="inlineStr">
        <is>
          <t>ON-TARGETplus Human CCR2 (729230) siRNA - SMARTpool, 5Nmol</t>
        </is>
      </c>
      <c r="J776" s="23" t="n">
        <v>1</v>
      </c>
      <c r="K776" s="23" t="n">
        <v>1</v>
      </c>
      <c r="L776" s="23">
        <f>J776-K776</f>
        <v/>
      </c>
      <c r="M776" s="23" t="inlineStr">
        <is>
          <t>T-627/25-26</t>
        </is>
      </c>
      <c r="N776" s="32" t="n">
        <v>45846</v>
      </c>
      <c r="O776" s="62" t="n">
        <v>48193.5</v>
      </c>
      <c r="P776" s="23" t="inlineStr">
        <is>
          <t>NIBMG</t>
        </is>
      </c>
      <c r="Q776" s="23" t="n">
        <v>58152921665</v>
      </c>
      <c r="R776" s="23" t="inlineStr">
        <is>
          <t>Delivered</t>
        </is>
      </c>
      <c r="S776" s="63" t="n">
        <v>-20</v>
      </c>
      <c r="T776" s="39" t="inlineStr">
        <is>
          <t>One item Pending (Dharmacon)</t>
        </is>
      </c>
      <c r="U776" s="23" t="inlineStr">
        <is>
          <t>Dharmacon</t>
        </is>
      </c>
      <c r="V776" s="23">
        <f>VLOOKUP(P776,'Customer List'!B:C,2,)</f>
        <v/>
      </c>
      <c r="W776" s="40" t="n"/>
      <c r="X776" s="32" t="n">
        <v>45848</v>
      </c>
      <c r="Y776" s="23">
        <f>IF(X776="", "", X776-N776)</f>
        <v/>
      </c>
      <c r="Z776" s="23">
        <f>IF(N776="", "", TEXT(N776, "dddd"))</f>
        <v/>
      </c>
      <c r="AA776" s="23">
        <f>IF(X776="", "", TEXT(X776, "dddd"))</f>
        <v/>
      </c>
      <c r="AB776" s="23">
        <f>VLOOKUP(U776,'Currency Sheet'!A:C,3,)</f>
        <v/>
      </c>
      <c r="AC776" s="44">
        <f>VLOOKUP(P776,'Customer List'!B:D,3,)</f>
        <v/>
      </c>
    </row>
    <row r="777">
      <c r="A777" s="23">
        <f>A776+1</f>
        <v/>
      </c>
      <c r="B777" s="23" t="inlineStr">
        <is>
          <t>O061725IN3298043G</t>
        </is>
      </c>
      <c r="C777" s="32" t="n">
        <v>45832</v>
      </c>
      <c r="D777" s="32" t="n">
        <v>45839</v>
      </c>
      <c r="E777" s="51" t="n">
        <v>441</v>
      </c>
      <c r="F777" s="51">
        <f>IF(AB777="DOLLAR",E777*88,E777)</f>
        <v/>
      </c>
      <c r="G777" s="62">
        <f>F777*J777</f>
        <v/>
      </c>
      <c r="H777" s="23" t="inlineStr">
        <is>
          <t>D-001810-10-20</t>
        </is>
      </c>
      <c r="I777" s="23" t="inlineStr">
        <is>
          <t>ON-TARGETplus Non-targeting Pool</t>
        </is>
      </c>
      <c r="J777" s="23" t="n">
        <v>1</v>
      </c>
      <c r="K777" s="23" t="n">
        <v>1</v>
      </c>
      <c r="L777" s="23">
        <f>J777-K777</f>
        <v/>
      </c>
      <c r="M777" s="23" t="inlineStr">
        <is>
          <t>T-598/25-26</t>
        </is>
      </c>
      <c r="N777" s="32" t="n">
        <v>45840</v>
      </c>
      <c r="O777" s="62" t="n">
        <v>51750</v>
      </c>
      <c r="P777" s="23" t="inlineStr">
        <is>
          <t>Bio Solution</t>
        </is>
      </c>
      <c r="Q777" s="23" t="n">
        <v>58152716510</v>
      </c>
      <c r="R777" s="23" t="inlineStr">
        <is>
          <t>Delivered</t>
        </is>
      </c>
      <c r="S777" s="63" t="n">
        <v>-20</v>
      </c>
      <c r="T777" s="39" t="inlineStr">
        <is>
          <t>NBMG ITEM SENT TO BIOSOLUTION</t>
        </is>
      </c>
      <c r="U777" s="23" t="inlineStr">
        <is>
          <t>Dharmacon</t>
        </is>
      </c>
      <c r="V777" s="23">
        <f>VLOOKUP(P777,'Customer List'!B:C,2,)</f>
        <v/>
      </c>
      <c r="W777" s="40" t="n"/>
      <c r="X777" s="32" t="n">
        <v>45841</v>
      </c>
      <c r="Y777" s="23">
        <f>IF(X777="", "", X777-N777)</f>
        <v/>
      </c>
      <c r="Z777" s="23">
        <f>IF(N777="", "", TEXT(N777, "dddd"))</f>
        <v/>
      </c>
      <c r="AA777" s="23">
        <f>IF(X777="", "", TEXT(X777, "dddd"))</f>
        <v/>
      </c>
      <c r="AB777" s="23">
        <f>VLOOKUP(U777,'Currency Sheet'!A:C,3,)</f>
        <v/>
      </c>
      <c r="AC777" s="44">
        <f>VLOOKUP(P777,'Customer List'!B:D,3,)</f>
        <v/>
      </c>
    </row>
    <row r="778">
      <c r="A778" s="23">
        <f>A777+1</f>
        <v/>
      </c>
      <c r="B778" s="23" t="inlineStr">
        <is>
          <t>O061725IN3298043G</t>
        </is>
      </c>
      <c r="C778" s="32" t="n">
        <v>45832</v>
      </c>
      <c r="D778" s="32" t="n">
        <v>45839</v>
      </c>
      <c r="E778" s="51" t="n">
        <v>374</v>
      </c>
      <c r="F778" s="51">
        <f>IF(AB778="DOLLAR",E778*88,E778)</f>
        <v/>
      </c>
      <c r="G778" s="62">
        <f>F778*J778</f>
        <v/>
      </c>
      <c r="H778" s="23" t="inlineStr">
        <is>
          <t>L-004274-00-0005</t>
        </is>
      </c>
      <c r="I778" s="23" t="inlineStr">
        <is>
          <t>ON-TARGETplus Human EGLN3 (112399) siRNA - SMARTpool</t>
        </is>
      </c>
      <c r="J778" s="23" t="n">
        <v>1</v>
      </c>
      <c r="K778" s="23" t="n">
        <v>1</v>
      </c>
      <c r="L778" s="23">
        <f>J778-K778</f>
        <v/>
      </c>
      <c r="M778" s="23" t="inlineStr">
        <is>
          <t>T-627/25-26</t>
        </is>
      </c>
      <c r="N778" s="32" t="n">
        <v>45846</v>
      </c>
      <c r="O778" s="62" t="n">
        <v>48193.5</v>
      </c>
      <c r="P778" s="23" t="inlineStr">
        <is>
          <t>NIBMG</t>
        </is>
      </c>
      <c r="Q778" s="23" t="n">
        <v>58152921665</v>
      </c>
      <c r="R778" s="23" t="inlineStr">
        <is>
          <t>Delivered</t>
        </is>
      </c>
      <c r="S778" s="63" t="n">
        <v>-20</v>
      </c>
      <c r="T778" s="39" t="inlineStr">
        <is>
          <t>One item Pending (Dharmacon)</t>
        </is>
      </c>
      <c r="U778" s="23" t="inlineStr">
        <is>
          <t>Dharmacon</t>
        </is>
      </c>
      <c r="V778" s="23">
        <f>VLOOKUP(P778,'Customer List'!B:C,2,)</f>
        <v/>
      </c>
      <c r="W778" s="40" t="n"/>
      <c r="X778" s="32" t="n">
        <v>45848</v>
      </c>
      <c r="Y778" s="23">
        <f>IF(X778="", "", X778-N778)</f>
        <v/>
      </c>
      <c r="Z778" s="23">
        <f>IF(N778="", "", TEXT(N778, "dddd"))</f>
        <v/>
      </c>
      <c r="AA778" s="23">
        <f>IF(X778="", "", TEXT(X778, "dddd"))</f>
        <v/>
      </c>
      <c r="AB778" s="23">
        <f>VLOOKUP(U778,'Currency Sheet'!A:C,3,)</f>
        <v/>
      </c>
      <c r="AC778" s="44">
        <f>VLOOKUP(P778,'Customer List'!B:D,3,)</f>
        <v/>
      </c>
    </row>
    <row r="779">
      <c r="A779" s="23">
        <f>A778+1</f>
        <v/>
      </c>
      <c r="B779" s="23" t="inlineStr">
        <is>
          <t>O061725IN3298043G</t>
        </is>
      </c>
      <c r="C779" s="32" t="n">
        <v>45832</v>
      </c>
      <c r="D779" s="32" t="n">
        <v>45839</v>
      </c>
      <c r="E779" s="51" t="n">
        <v>374</v>
      </c>
      <c r="F779" s="51">
        <f>IF(AB779="DOLLAR",E779*88,E779)</f>
        <v/>
      </c>
      <c r="G779" s="62">
        <f>F779*J779</f>
        <v/>
      </c>
      <c r="H779" s="23" t="inlineStr">
        <is>
          <t>L-015785-01-0005</t>
        </is>
      </c>
      <c r="I779" s="23" t="inlineStr">
        <is>
          <t>ON-TARGETplus Human ZNF668 (79759) siRNA - SMARTpool, 5Nmol</t>
        </is>
      </c>
      <c r="J779" s="23" t="n">
        <v>1</v>
      </c>
      <c r="K779" s="23" t="n">
        <v>1</v>
      </c>
      <c r="L779" s="23">
        <f>J779-K779</f>
        <v/>
      </c>
      <c r="M779" s="23" t="inlineStr">
        <is>
          <t>T-627/25-26</t>
        </is>
      </c>
      <c r="N779" s="32" t="n">
        <v>45846</v>
      </c>
      <c r="O779" s="62" t="n">
        <v>48193.5</v>
      </c>
      <c r="P779" s="23" t="inlineStr">
        <is>
          <t>NIBMG</t>
        </is>
      </c>
      <c r="Q779" s="23" t="n">
        <v>58152921665</v>
      </c>
      <c r="R779" s="23" t="inlineStr">
        <is>
          <t>Delivered</t>
        </is>
      </c>
      <c r="S779" s="63" t="n">
        <v>-20</v>
      </c>
      <c r="T779" s="39" t="inlineStr">
        <is>
          <t>One item Pending (Dharmacon)</t>
        </is>
      </c>
      <c r="U779" s="23" t="inlineStr">
        <is>
          <t>Dharmacon</t>
        </is>
      </c>
      <c r="V779" s="23">
        <f>VLOOKUP(P779,'Customer List'!B:C,2,)</f>
        <v/>
      </c>
      <c r="W779" s="40" t="n"/>
      <c r="X779" s="32" t="n">
        <v>45848</v>
      </c>
      <c r="Y779" s="23">
        <f>IF(X779="", "", X779-N779)</f>
        <v/>
      </c>
      <c r="Z779" s="23">
        <f>IF(N779="", "", TEXT(N779, "dddd"))</f>
        <v/>
      </c>
      <c r="AA779" s="23">
        <f>IF(X779="", "", TEXT(X779, "dddd"))</f>
        <v/>
      </c>
      <c r="AB779" s="23">
        <f>VLOOKUP(U779,'Currency Sheet'!A:C,3,)</f>
        <v/>
      </c>
      <c r="AC779" s="44">
        <f>VLOOKUP(P779,'Customer List'!B:D,3,)</f>
        <v/>
      </c>
    </row>
    <row r="780">
      <c r="A780" s="23">
        <f>A779+1</f>
        <v/>
      </c>
      <c r="B780" s="23" t="inlineStr">
        <is>
          <t>O061725IN3298043G</t>
        </is>
      </c>
      <c r="C780" s="32" t="n">
        <v>45832</v>
      </c>
      <c r="D780" s="32" t="n">
        <v>45839</v>
      </c>
      <c r="E780" s="51" t="n">
        <v>374</v>
      </c>
      <c r="F780" s="51">
        <f>IF(AB780="DOLLAR",E780*88,E780)</f>
        <v/>
      </c>
      <c r="G780" s="62">
        <f>F780*J780</f>
        <v/>
      </c>
      <c r="H780" s="23" t="inlineStr">
        <is>
          <t>L-021247-00-0005</t>
        </is>
      </c>
      <c r="I780" s="23" t="inlineStr">
        <is>
          <t>ON-TARGETplus Human MED24 (9862) siRNA - SMARTpool, 5Nmol</t>
        </is>
      </c>
      <c r="J780" s="23" t="n">
        <v>1</v>
      </c>
      <c r="K780" s="23" t="n">
        <v>1</v>
      </c>
      <c r="L780" s="23">
        <f>J780-K780</f>
        <v/>
      </c>
      <c r="M780" s="23" t="inlineStr">
        <is>
          <t>T-627/25-26</t>
        </is>
      </c>
      <c r="N780" s="32" t="n">
        <v>45846</v>
      </c>
      <c r="O780" s="62" t="n">
        <v>48193.5</v>
      </c>
      <c r="P780" s="23" t="inlineStr">
        <is>
          <t>NIBMG</t>
        </is>
      </c>
      <c r="Q780" s="23" t="n">
        <v>58152921665</v>
      </c>
      <c r="R780" s="23" t="inlineStr">
        <is>
          <t>Delivered</t>
        </is>
      </c>
      <c r="S780" s="63" t="n">
        <v>-20</v>
      </c>
      <c r="T780" s="39" t="inlineStr">
        <is>
          <t>One item Pending (Dharmacon)</t>
        </is>
      </c>
      <c r="U780" s="23" t="inlineStr">
        <is>
          <t>Dharmacon</t>
        </is>
      </c>
      <c r="V780" s="23">
        <f>VLOOKUP(P780,'Customer List'!B:C,2,)</f>
        <v/>
      </c>
      <c r="W780" s="40" t="n"/>
      <c r="X780" s="32" t="n">
        <v>45848</v>
      </c>
      <c r="Y780" s="23">
        <f>IF(X780="", "", X780-N780)</f>
        <v/>
      </c>
      <c r="Z780" s="23">
        <f>IF(N780="", "", TEXT(N780, "dddd"))</f>
        <v/>
      </c>
      <c r="AA780" s="23">
        <f>IF(X780="", "", TEXT(X780, "dddd"))</f>
        <v/>
      </c>
      <c r="AB780" s="23">
        <f>VLOOKUP(U780,'Currency Sheet'!A:C,3,)</f>
        <v/>
      </c>
      <c r="AC780" s="44">
        <f>VLOOKUP(P780,'Customer List'!B:D,3,)</f>
        <v/>
      </c>
    </row>
    <row r="781">
      <c r="A781" s="23">
        <f>A780+1</f>
        <v/>
      </c>
      <c r="B781" s="23" t="inlineStr">
        <is>
          <t>O061725IN3298043G</t>
        </is>
      </c>
      <c r="C781" s="32" t="n">
        <v>45832</v>
      </c>
      <c r="D781" s="32" t="n">
        <v>45839</v>
      </c>
      <c r="E781" s="51" t="n">
        <v>374</v>
      </c>
      <c r="F781" s="51">
        <f>IF(AB781="DOLLAR",E781*88,E781)</f>
        <v/>
      </c>
      <c r="G781" s="62">
        <f>F781*J781</f>
        <v/>
      </c>
      <c r="H781" s="23" t="inlineStr">
        <is>
          <t>L-003422-00-0005</t>
        </is>
      </c>
      <c r="I781" s="23" t="inlineStr">
        <is>
          <t>ON-TARGETplus Human NR2F2 (7026) siRNA - SMARTpool, 5Nmol</t>
        </is>
      </c>
      <c r="J781" s="23" t="n">
        <v>1</v>
      </c>
      <c r="K781" s="23" t="n">
        <v>1</v>
      </c>
      <c r="L781" s="23">
        <f>J781-K781</f>
        <v/>
      </c>
      <c r="M781" s="23" t="inlineStr">
        <is>
          <t>T-627/25-26</t>
        </is>
      </c>
      <c r="N781" s="32" t="n">
        <v>45846</v>
      </c>
      <c r="O781" s="62" t="n">
        <v>48193.5</v>
      </c>
      <c r="P781" s="23" t="inlineStr">
        <is>
          <t>NIBMG</t>
        </is>
      </c>
      <c r="Q781" s="23" t="n">
        <v>58152921665</v>
      </c>
      <c r="R781" s="23" t="inlineStr">
        <is>
          <t>Delivered</t>
        </is>
      </c>
      <c r="S781" s="63" t="n">
        <v>-20</v>
      </c>
      <c r="T781" s="39" t="inlineStr">
        <is>
          <t>One item Pending (Dharmacon)</t>
        </is>
      </c>
      <c r="U781" s="23" t="inlineStr">
        <is>
          <t>Dharmacon</t>
        </is>
      </c>
      <c r="V781" s="23">
        <f>VLOOKUP(P781,'Customer List'!B:C,2,)</f>
        <v/>
      </c>
      <c r="W781" s="40" t="n"/>
      <c r="X781" s="32" t="n">
        <v>45848</v>
      </c>
      <c r="Y781" s="23">
        <f>IF(X781="", "", X781-N781)</f>
        <v/>
      </c>
      <c r="Z781" s="23">
        <f>IF(N781="", "", TEXT(N781, "dddd"))</f>
        <v/>
      </c>
      <c r="AA781" s="23">
        <f>IF(X781="", "", TEXT(X781, "dddd"))</f>
        <v/>
      </c>
      <c r="AB781" s="23">
        <f>VLOOKUP(U781,'Currency Sheet'!A:C,3,)</f>
        <v/>
      </c>
      <c r="AC781" s="44">
        <f>VLOOKUP(P781,'Customer List'!B:D,3,)</f>
        <v/>
      </c>
    </row>
    <row r="782">
      <c r="A782" s="23">
        <f>A781+1</f>
        <v/>
      </c>
      <c r="B782" s="23" t="inlineStr">
        <is>
          <t>O061725IN3298043G</t>
        </is>
      </c>
      <c r="C782" s="32" t="n">
        <v>45832</v>
      </c>
      <c r="D782" s="32" t="n">
        <v>45839</v>
      </c>
      <c r="E782" s="51" t="n">
        <v>980</v>
      </c>
      <c r="F782" s="51">
        <f>IF(AB782="DOLLAR",E782*88,E782)</f>
        <v/>
      </c>
      <c r="G782" s="62">
        <f>F782*J782</f>
        <v/>
      </c>
      <c r="H782" s="23" t="inlineStr">
        <is>
          <t>G-CUSTOM-1157519</t>
        </is>
      </c>
      <c r="I782" s="23" t="inlineStr">
        <is>
          <t>LP_191933, ON-TARGETplus 2nmol, 20 wells, 1 plate, platetype 96, Horizontal</t>
        </is>
      </c>
      <c r="J782" s="23" t="n">
        <v>1</v>
      </c>
      <c r="K782" s="23" t="n">
        <v>1</v>
      </c>
      <c r="L782" s="23">
        <f>J782-K782</f>
        <v/>
      </c>
      <c r="M782" s="23" t="inlineStr">
        <is>
          <t>T-598/25-26</t>
        </is>
      </c>
      <c r="N782" s="32" t="n">
        <v>45840</v>
      </c>
      <c r="O782" s="62" t="n">
        <v>147000</v>
      </c>
      <c r="P782" s="23" t="inlineStr">
        <is>
          <t>Bio Solution</t>
        </is>
      </c>
      <c r="Q782" s="23" t="n">
        <v>58152716510</v>
      </c>
      <c r="R782" s="23" t="inlineStr">
        <is>
          <t>Delivered</t>
        </is>
      </c>
      <c r="S782" s="63" t="n">
        <v>-20</v>
      </c>
      <c r="T782" s="39" t="n"/>
      <c r="U782" s="23" t="inlineStr">
        <is>
          <t>Dharmacon</t>
        </is>
      </c>
      <c r="V782" s="23">
        <f>VLOOKUP(P782,'Customer List'!B:C,2,)</f>
        <v/>
      </c>
      <c r="W782" s="40" t="n"/>
      <c r="X782" s="32" t="n">
        <v>45841</v>
      </c>
      <c r="Y782" s="23">
        <f>IF(X782="", "", X782-N782)</f>
        <v/>
      </c>
      <c r="Z782" s="23">
        <f>IF(N782="", "", TEXT(N782, "dddd"))</f>
        <v/>
      </c>
      <c r="AA782" s="23">
        <f>IF(X782="", "", TEXT(X782, "dddd"))</f>
        <v/>
      </c>
      <c r="AB782" s="23">
        <f>VLOOKUP(U782,'Currency Sheet'!A:C,3,)</f>
        <v/>
      </c>
      <c r="AC782" s="44">
        <f>VLOOKUP(P782,'Customer List'!B:D,3,)</f>
        <v/>
      </c>
    </row>
    <row r="783">
      <c r="A783" s="23">
        <f>A782+1</f>
        <v/>
      </c>
      <c r="B783" s="23" t="inlineStr">
        <is>
          <t>O061725IN3298043G</t>
        </is>
      </c>
      <c r="C783" s="32" t="n">
        <v>45832</v>
      </c>
      <c r="D783" s="32" t="n">
        <v>45839</v>
      </c>
      <c r="E783" s="51" t="n">
        <v>374</v>
      </c>
      <c r="F783" s="51">
        <f>IF(AB783="DOLLAR",E783*88,E783)</f>
        <v/>
      </c>
      <c r="G783" s="62">
        <f>F783*J783</f>
        <v/>
      </c>
      <c r="H783" s="23" t="inlineStr">
        <is>
          <t>L-047897-01-0005</t>
        </is>
      </c>
      <c r="I783" s="23" t="inlineStr">
        <is>
          <t>ON-TARGETplus Mouse Npc1 (18145) siRNA - SMARTpool, 5nmol</t>
        </is>
      </c>
      <c r="J783" s="23" t="n">
        <v>1</v>
      </c>
      <c r="K783" s="23" t="n">
        <v>1</v>
      </c>
      <c r="L783" s="23">
        <f>J783-K783</f>
        <v/>
      </c>
      <c r="M783" s="23" t="inlineStr">
        <is>
          <t>T-708/25-26</t>
        </is>
      </c>
      <c r="N783" s="32" t="n">
        <v>45855</v>
      </c>
      <c r="O783" s="62" t="n">
        <v>48060</v>
      </c>
      <c r="P783" s="23" t="inlineStr">
        <is>
          <t>RCB</t>
        </is>
      </c>
      <c r="Q783" s="23" t="inlineStr">
        <is>
          <t>BY HAND</t>
        </is>
      </c>
      <c r="R783" s="23" t="inlineStr">
        <is>
          <t>PRIYANKA MADAM</t>
        </is>
      </c>
      <c r="S783" s="63" t="n">
        <v>-20</v>
      </c>
      <c r="T783" s="39" t="n"/>
      <c r="U783" s="23" t="inlineStr">
        <is>
          <t>Dharmacon</t>
        </is>
      </c>
      <c r="V783" s="23">
        <f>VLOOKUP(P783,'Customer List'!B:C,2,)</f>
        <v/>
      </c>
      <c r="W783" s="40" t="n"/>
      <c r="X783" s="32" t="n">
        <v>45855</v>
      </c>
      <c r="Y783" s="23">
        <f>IF(X783="", "", X783-N783)</f>
        <v/>
      </c>
      <c r="Z783" s="23">
        <f>IF(N783="", "", TEXT(N783, "dddd"))</f>
        <v/>
      </c>
      <c r="AA783" s="23">
        <f>IF(X783="", "", TEXT(X783, "dddd"))</f>
        <v/>
      </c>
      <c r="AB783" s="23">
        <f>VLOOKUP(U783,'Currency Sheet'!A:C,3,)</f>
        <v/>
      </c>
      <c r="AC783" s="44">
        <f>VLOOKUP(P783,'Customer List'!B:D,3,)</f>
        <v/>
      </c>
    </row>
    <row r="784">
      <c r="A784" s="23">
        <f>A783+1</f>
        <v/>
      </c>
      <c r="B784" s="23" t="inlineStr">
        <is>
          <t>O061725IN3298043G</t>
        </is>
      </c>
      <c r="C784" s="32" t="n">
        <v>45832</v>
      </c>
      <c r="D784" s="32" t="n">
        <v>45839</v>
      </c>
      <c r="E784" s="51" t="n">
        <v>330</v>
      </c>
      <c r="F784" s="51">
        <f>IF(AB784="DOLLAR",E784*88,E784)</f>
        <v/>
      </c>
      <c r="G784" s="62">
        <f>F784*J784</f>
        <v/>
      </c>
      <c r="H784" s="23" t="inlineStr">
        <is>
          <t>V3SH11258-245429352</t>
        </is>
      </c>
      <c r="I784" s="23" t="inlineStr">
        <is>
          <t>SMARTvector Inducible LNC Human NORAD hEF1a-TurboGFP shRNA, glycerol stock</t>
        </is>
      </c>
      <c r="J784" s="23" t="n">
        <v>1</v>
      </c>
      <c r="K784" s="23" t="n">
        <v>1</v>
      </c>
      <c r="L784" s="23">
        <f>J784-K784</f>
        <v/>
      </c>
      <c r="M784" s="23" t="inlineStr">
        <is>
          <t>T-633/25-26</t>
        </is>
      </c>
      <c r="N784" s="32" t="n">
        <v>45846</v>
      </c>
      <c r="O784" s="62" t="n">
        <v>51560</v>
      </c>
      <c r="P784" s="23" t="inlineStr">
        <is>
          <t>BIO SYSTEMS</t>
        </is>
      </c>
      <c r="Q784" s="23" t="inlineStr">
        <is>
          <t>D3001996934</t>
        </is>
      </c>
      <c r="R784" s="23" t="inlineStr">
        <is>
          <t>Delivered</t>
        </is>
      </c>
      <c r="S784" s="63" t="n">
        <v>-80</v>
      </c>
      <c r="T784" s="39" t="n"/>
      <c r="U784" s="23" t="inlineStr">
        <is>
          <t>Dharmacon</t>
        </is>
      </c>
      <c r="V784" s="23">
        <f>VLOOKUP(P784,'Customer List'!B:C,2,)</f>
        <v/>
      </c>
      <c r="W784" s="40" t="n"/>
      <c r="X784" s="32" t="n">
        <v>45847</v>
      </c>
      <c r="Y784" s="23">
        <f>IF(X784="", "", X784-N784)</f>
        <v/>
      </c>
      <c r="Z784" s="23">
        <f>IF(N784="", "", TEXT(N784, "dddd"))</f>
        <v/>
      </c>
      <c r="AA784" s="23">
        <f>IF(X784="", "", TEXT(X784, "dddd"))</f>
        <v/>
      </c>
      <c r="AB784" s="23">
        <f>VLOOKUP(U784,'Currency Sheet'!A:C,3,)</f>
        <v/>
      </c>
      <c r="AC784" s="44">
        <f>VLOOKUP(P784,'Customer List'!B:D,3,)</f>
        <v/>
      </c>
    </row>
    <row r="785">
      <c r="A785" s="23">
        <f>A784+1</f>
        <v/>
      </c>
      <c r="B785" s="23" t="inlineStr">
        <is>
          <t>O061725IN3298043G</t>
        </is>
      </c>
      <c r="C785" s="32" t="n">
        <v>45832</v>
      </c>
      <c r="D785" s="32" t="n">
        <v>45839</v>
      </c>
      <c r="E785" s="51" t="n">
        <v>55</v>
      </c>
      <c r="F785" s="51">
        <f>IF(AB785="DOLLAR",E785*88,E785)</f>
        <v/>
      </c>
      <c r="G785" s="62">
        <f>F785*J785</f>
        <v/>
      </c>
      <c r="H785" s="23" t="inlineStr">
        <is>
          <t>YSC6273-201936988</t>
        </is>
      </c>
      <c r="I785" s="23" t="inlineStr">
        <is>
          <t>Yeast MATa Knock Out Strain YPR201W, 1 each</t>
        </is>
      </c>
      <c r="J785" s="23" t="n">
        <v>1</v>
      </c>
      <c r="K785" s="23" t="n">
        <v>1</v>
      </c>
      <c r="L785" s="23">
        <f>J785-K785</f>
        <v/>
      </c>
      <c r="M785" s="23" t="inlineStr">
        <is>
          <t>T-671/25-26</t>
        </is>
      </c>
      <c r="N785" s="32" t="n">
        <v>45848</v>
      </c>
      <c r="O785" s="62" t="n">
        <v>8775</v>
      </c>
      <c r="P785" s="23" t="inlineStr">
        <is>
          <t>ICGEB</t>
        </is>
      </c>
      <c r="Q785" s="23" t="inlineStr">
        <is>
          <t>BY HAND</t>
        </is>
      </c>
      <c r="R785" s="23" t="inlineStr">
        <is>
          <t>PRIYANKA MADAM</t>
        </is>
      </c>
      <c r="S785" s="63" t="n">
        <v>-80</v>
      </c>
      <c r="T785" s="39" t="n"/>
      <c r="U785" s="23" t="inlineStr">
        <is>
          <t>Dharmacon</t>
        </is>
      </c>
      <c r="V785" s="23">
        <f>VLOOKUP(P785,'Customer List'!B:C,2,)</f>
        <v/>
      </c>
      <c r="W785" s="40" t="n"/>
      <c r="X785" s="32" t="n">
        <v>45848</v>
      </c>
      <c r="Y785" s="23">
        <f>IF(X785="", "", X785-N785)</f>
        <v/>
      </c>
      <c r="Z785" s="23">
        <f>IF(N785="", "", TEXT(N785, "dddd"))</f>
        <v/>
      </c>
      <c r="AA785" s="23">
        <f>IF(X785="", "", TEXT(X785, "dddd"))</f>
        <v/>
      </c>
      <c r="AB785" s="23">
        <f>VLOOKUP(U785,'Currency Sheet'!A:C,3,)</f>
        <v/>
      </c>
      <c r="AC785" s="44">
        <f>VLOOKUP(P785,'Customer List'!B:D,3,)</f>
        <v/>
      </c>
    </row>
    <row r="786">
      <c r="A786" s="23">
        <f>A785+1</f>
        <v/>
      </c>
      <c r="B786" s="23" t="inlineStr">
        <is>
          <t>O061725IN3298043G</t>
        </is>
      </c>
      <c r="C786" s="32" t="n">
        <v>45832</v>
      </c>
      <c r="D786" s="32" t="n">
        <v>45839</v>
      </c>
      <c r="E786" s="51" t="n">
        <v>72</v>
      </c>
      <c r="F786" s="51">
        <f>IF(AB786="DOLLAR",E786*88,E786)</f>
        <v/>
      </c>
      <c r="G786" s="62">
        <f>F786*J786</f>
        <v/>
      </c>
      <c r="H786" s="23" t="inlineStr">
        <is>
          <t>OEC4987-200829875</t>
        </is>
      </c>
      <c r="I786" s="23" t="inlineStr">
        <is>
          <t>ORF E. coli CloneId:JW5831, glycerol stock</t>
        </is>
      </c>
      <c r="J786" s="23" t="n">
        <v>1</v>
      </c>
      <c r="K786" s="23" t="n">
        <v>1</v>
      </c>
      <c r="L786" s="23">
        <f>J786-K786</f>
        <v/>
      </c>
      <c r="M786" s="23" t="inlineStr">
        <is>
          <t>T-597/25-26</t>
        </is>
      </c>
      <c r="N786" s="32" t="n">
        <v>45840</v>
      </c>
      <c r="O786" s="62" t="n">
        <v>11587</v>
      </c>
      <c r="P786" s="23" t="inlineStr">
        <is>
          <t>IIT-Kharagpur</t>
        </is>
      </c>
      <c r="Q786" s="23" t="n">
        <v>58152716042</v>
      </c>
      <c r="R786" s="23" t="inlineStr">
        <is>
          <t>Delivered</t>
        </is>
      </c>
      <c r="S786" s="63" t="n">
        <v>-80</v>
      </c>
      <c r="T786" s="39" t="n"/>
      <c r="U786" s="23" t="inlineStr">
        <is>
          <t>Dharmacon</t>
        </is>
      </c>
      <c r="V786" s="23">
        <f>VLOOKUP(P786,'Customer List'!B:C,2,)</f>
        <v/>
      </c>
      <c r="W786" s="40" t="n"/>
      <c r="X786" s="32" t="n">
        <v>45842</v>
      </c>
      <c r="Y786" s="23">
        <f>IF(X786="", "", X786-N786)</f>
        <v/>
      </c>
      <c r="Z786" s="23">
        <f>IF(N786="", "", TEXT(N786, "dddd"))</f>
        <v/>
      </c>
      <c r="AA786" s="23">
        <f>IF(X786="", "", TEXT(X786, "dddd"))</f>
        <v/>
      </c>
      <c r="AB786" s="23">
        <f>VLOOKUP(U786,'Currency Sheet'!A:C,3,)</f>
        <v/>
      </c>
      <c r="AC786" s="44">
        <f>VLOOKUP(P786,'Customer List'!B:D,3,)</f>
        <v/>
      </c>
    </row>
    <row r="787">
      <c r="A787" s="23">
        <f>A786+1</f>
        <v/>
      </c>
      <c r="B787" s="23" t="inlineStr">
        <is>
          <t>O061725IN3298043G</t>
        </is>
      </c>
      <c r="C787" s="32" t="n">
        <v>45832</v>
      </c>
      <c r="D787" s="32" t="n">
        <v>45839</v>
      </c>
      <c r="E787" s="51" t="n">
        <v>72</v>
      </c>
      <c r="F787" s="51">
        <f>IF(AB787="DOLLAR",E787*88,E787)</f>
        <v/>
      </c>
      <c r="G787" s="62">
        <f>F787*J787</f>
        <v/>
      </c>
      <c r="H787" s="23" t="inlineStr">
        <is>
          <t>OEC4987-213606323</t>
        </is>
      </c>
      <c r="I787" s="23" t="inlineStr">
        <is>
          <t>ORF E. coli CloneId:JW1848, glycerol stock</t>
        </is>
      </c>
      <c r="J787" s="23" t="n">
        <v>1</v>
      </c>
      <c r="K787" s="23" t="n">
        <v>1</v>
      </c>
      <c r="L787" s="23">
        <f>J787-K787</f>
        <v/>
      </c>
      <c r="M787" s="23" t="inlineStr">
        <is>
          <t>T-597/25-26</t>
        </is>
      </c>
      <c r="N787" s="32" t="n">
        <v>45840</v>
      </c>
      <c r="O787" s="62" t="n">
        <v>11587</v>
      </c>
      <c r="P787" s="23" t="inlineStr">
        <is>
          <t>IIT-Kharagpur</t>
        </is>
      </c>
      <c r="Q787" s="23" t="n">
        <v>58152716042</v>
      </c>
      <c r="R787" s="23" t="inlineStr">
        <is>
          <t>Delivered</t>
        </is>
      </c>
      <c r="S787" s="63" t="n">
        <v>-80</v>
      </c>
      <c r="T787" s="39" t="n"/>
      <c r="U787" s="23" t="inlineStr">
        <is>
          <t>Dharmacon</t>
        </is>
      </c>
      <c r="V787" s="23">
        <f>VLOOKUP(P787,'Customer List'!B:C,2,)</f>
        <v/>
      </c>
      <c r="W787" s="40" t="n"/>
      <c r="X787" s="32" t="n">
        <v>45842</v>
      </c>
      <c r="Y787" s="23">
        <f>IF(X787="", "", X787-N787)</f>
        <v/>
      </c>
      <c r="Z787" s="23">
        <f>IF(N787="", "", TEXT(N787, "dddd"))</f>
        <v/>
      </c>
      <c r="AA787" s="23">
        <f>IF(X787="", "", TEXT(X787, "dddd"))</f>
        <v/>
      </c>
      <c r="AB787" s="23">
        <f>VLOOKUP(U787,'Currency Sheet'!A:C,3,)</f>
        <v/>
      </c>
      <c r="AC787" s="44">
        <f>VLOOKUP(P787,'Customer List'!B:D,3,)</f>
        <v/>
      </c>
    </row>
    <row r="788">
      <c r="A788" s="23">
        <f>A787+1</f>
        <v/>
      </c>
      <c r="B788" s="23" t="inlineStr">
        <is>
          <t>O061725IN3298043G</t>
        </is>
      </c>
      <c r="C788" s="32" t="n">
        <v>45832</v>
      </c>
      <c r="D788" s="32" t="n">
        <v>45839</v>
      </c>
      <c r="E788" s="51" t="n">
        <v>72</v>
      </c>
      <c r="F788" s="51">
        <f>IF(AB788="DOLLAR",E788*88,E788)</f>
        <v/>
      </c>
      <c r="G788" s="62">
        <f>F788*J788</f>
        <v/>
      </c>
      <c r="H788" s="23" t="inlineStr">
        <is>
          <t>OEC4987-213606322</t>
        </is>
      </c>
      <c r="I788" s="23" t="inlineStr">
        <is>
          <t>ORF E. coli CloneId:JW1847, glycerol stock</t>
        </is>
      </c>
      <c r="J788" s="23" t="n">
        <v>1</v>
      </c>
      <c r="K788" s="23" t="n">
        <v>1</v>
      </c>
      <c r="L788" s="23">
        <f>J788-K788</f>
        <v/>
      </c>
      <c r="M788" s="23" t="inlineStr">
        <is>
          <t>T-597/25-26</t>
        </is>
      </c>
      <c r="N788" s="32" t="n">
        <v>45840</v>
      </c>
      <c r="O788" s="62" t="n">
        <v>11587</v>
      </c>
      <c r="P788" s="23" t="inlineStr">
        <is>
          <t>IIT-Kharagpur</t>
        </is>
      </c>
      <c r="Q788" s="23" t="n">
        <v>58152716042</v>
      </c>
      <c r="R788" s="23" t="inlineStr">
        <is>
          <t>Delivered</t>
        </is>
      </c>
      <c r="S788" s="63" t="n">
        <v>-80</v>
      </c>
      <c r="T788" s="39" t="n"/>
      <c r="U788" s="23" t="inlineStr">
        <is>
          <t>Dharmacon</t>
        </is>
      </c>
      <c r="V788" s="23">
        <f>VLOOKUP(P788,'Customer List'!B:C,2,)</f>
        <v/>
      </c>
      <c r="W788" s="40" t="n"/>
      <c r="X788" s="32" t="n">
        <v>45842</v>
      </c>
      <c r="Y788" s="23">
        <f>IF(X788="", "", X788-N788)</f>
        <v/>
      </c>
      <c r="Z788" s="23">
        <f>IF(N788="", "", TEXT(N788, "dddd"))</f>
        <v/>
      </c>
      <c r="AA788" s="23">
        <f>IF(X788="", "", TEXT(X788, "dddd"))</f>
        <v/>
      </c>
      <c r="AB788" s="23">
        <f>VLOOKUP(U788,'Currency Sheet'!A:C,3,)</f>
        <v/>
      </c>
      <c r="AC788" s="44">
        <f>VLOOKUP(P788,'Customer List'!B:D,3,)</f>
        <v/>
      </c>
    </row>
    <row r="789">
      <c r="A789" s="23">
        <f>A788+1</f>
        <v/>
      </c>
      <c r="B789" s="23" t="inlineStr">
        <is>
          <t>O061725IN3298043G</t>
        </is>
      </c>
      <c r="C789" s="32" t="n">
        <v>45832</v>
      </c>
      <c r="D789" s="32" t="n">
        <v>45839</v>
      </c>
      <c r="E789" s="51" t="n">
        <v>0</v>
      </c>
      <c r="F789" s="51">
        <f>IF(AB789="DOLLAR",E789*88,E789)</f>
        <v/>
      </c>
      <c r="G789" s="62">
        <f>F789*J789</f>
        <v/>
      </c>
      <c r="H789" s="23" t="inlineStr">
        <is>
          <t>LQ-093328-02-0002</t>
        </is>
      </c>
      <c r="I789" s="23" t="inlineStr">
        <is>
          <t>ON-TARGETplus Rat Nod2 (291912) siRNA - Set of 4, 2nmol</t>
        </is>
      </c>
      <c r="J789" s="23" t="n">
        <v>1</v>
      </c>
      <c r="K789" s="23" t="n">
        <v>1</v>
      </c>
      <c r="L789" s="23">
        <f>J789-K789</f>
        <v/>
      </c>
      <c r="M789" s="23" t="inlineStr">
        <is>
          <t>DC-89/25-26</t>
        </is>
      </c>
      <c r="N789" s="32" t="n">
        <v>45850</v>
      </c>
      <c r="O789" s="62" t="n">
        <v>0</v>
      </c>
      <c r="P789" s="23" t="inlineStr">
        <is>
          <t>CDRI</t>
        </is>
      </c>
      <c r="Q789" s="23" t="n">
        <v>58153113955</v>
      </c>
      <c r="R789" s="23" t="inlineStr">
        <is>
          <t>Delivered</t>
        </is>
      </c>
      <c r="S789" s="63" t="n">
        <v>-20</v>
      </c>
      <c r="T789" s="39" t="inlineStr">
        <is>
          <t>FOC</t>
        </is>
      </c>
      <c r="U789" s="23" t="inlineStr">
        <is>
          <t>Dharmacon</t>
        </is>
      </c>
      <c r="V789" s="23">
        <f>VLOOKUP(P789,'Customer List'!B:C,2,)</f>
        <v/>
      </c>
      <c r="W789" s="40" t="n"/>
      <c r="X789" s="32" t="n">
        <v>45852</v>
      </c>
      <c r="Y789" s="23">
        <f>IF(X789="", "", X789-N789)</f>
        <v/>
      </c>
      <c r="Z789" s="23">
        <f>IF(N789="", "", TEXT(N789, "dddd"))</f>
        <v/>
      </c>
      <c r="AA789" s="23">
        <f>IF(X789="", "", TEXT(X789, "dddd"))</f>
        <v/>
      </c>
      <c r="AB789" s="23">
        <f>VLOOKUP(U789,'Currency Sheet'!A:C,3,)</f>
        <v/>
      </c>
      <c r="AC789" s="44">
        <f>VLOOKUP(P789,'Customer List'!B:D,3,)</f>
        <v/>
      </c>
    </row>
    <row r="790">
      <c r="A790" s="23">
        <f>A789+1</f>
        <v/>
      </c>
      <c r="B790" s="23" t="n">
        <v>175023</v>
      </c>
      <c r="C790" s="32" t="n">
        <v>45835</v>
      </c>
      <c r="D790" s="32" t="n">
        <v>45839</v>
      </c>
      <c r="E790" s="51" t="n">
        <v>1265.4</v>
      </c>
      <c r="F790" s="51">
        <f>IF(AB790="DOLLAR",E790*88,E790)</f>
        <v/>
      </c>
      <c r="G790" s="62">
        <f>F790*J790</f>
        <v/>
      </c>
      <c r="H790" s="23" t="inlineStr">
        <is>
          <t>BE0079</t>
        </is>
      </c>
      <c r="I790" s="23" t="inlineStr">
        <is>
          <t>InVivo Mab anti-human MHC Class I (HLA-A, HLA-B, HLA-C), W6/32, 25mg</t>
        </is>
      </c>
      <c r="J790" s="23" t="n">
        <v>1</v>
      </c>
      <c r="K790" s="23" t="n">
        <v>1</v>
      </c>
      <c r="L790" s="23">
        <f>J790-K790</f>
        <v/>
      </c>
      <c r="M790" s="23" t="inlineStr">
        <is>
          <t>T-599/25-26</t>
        </is>
      </c>
      <c r="N790" s="32" t="n">
        <v>45840</v>
      </c>
      <c r="O790" s="62" t="n">
        <v>155011.5</v>
      </c>
      <c r="P790" s="23" t="inlineStr">
        <is>
          <t>Bio Solution</t>
        </is>
      </c>
      <c r="Q790" s="23" t="n">
        <v>58152716510</v>
      </c>
      <c r="R790" s="23" t="inlineStr">
        <is>
          <t>Delivered</t>
        </is>
      </c>
      <c r="S790" s="63" t="n">
        <v>4</v>
      </c>
      <c r="T790" s="39" t="n"/>
      <c r="U790" s="23" t="inlineStr">
        <is>
          <t>BioXcell</t>
        </is>
      </c>
      <c r="V790" s="23">
        <f>VLOOKUP(P790,'Customer List'!B:C,2,)</f>
        <v/>
      </c>
      <c r="W790" s="40" t="n"/>
      <c r="X790" s="32" t="n">
        <v>45841</v>
      </c>
      <c r="Y790" s="23">
        <f>IF(X790="", "", X790-N790)</f>
        <v/>
      </c>
      <c r="Z790" s="23">
        <f>IF(N790="", "", TEXT(N790, "dddd"))</f>
        <v/>
      </c>
      <c r="AA790" s="23">
        <f>IF(X790="", "", TEXT(X790, "dddd"))</f>
        <v/>
      </c>
      <c r="AB790" s="23">
        <f>VLOOKUP(U790,'Currency Sheet'!A:C,3,)</f>
        <v/>
      </c>
      <c r="AC790" s="44">
        <f>VLOOKUP(P790,'Customer List'!B:D,3,)</f>
        <v/>
      </c>
    </row>
    <row r="791">
      <c r="A791" s="23">
        <f>A790+1</f>
        <v/>
      </c>
      <c r="B791" s="23" t="inlineStr">
        <is>
          <t>SE041175</t>
        </is>
      </c>
      <c r="C791" s="32" t="n">
        <v>45835</v>
      </c>
      <c r="D791" s="32" t="n">
        <v>45841</v>
      </c>
      <c r="E791" s="51" t="n">
        <v>136.8</v>
      </c>
      <c r="F791" s="51">
        <f>IF(AB791="DOLLAR",E791*88,E791)</f>
        <v/>
      </c>
      <c r="G791" s="62">
        <f>F791*J791</f>
        <v/>
      </c>
      <c r="H791" s="23" t="inlineStr">
        <is>
          <t>3617-1</t>
        </is>
      </c>
      <c r="I791" s="23" t="inlineStr">
        <is>
          <t>PepPool: CEFTA (CD4), human</t>
        </is>
      </c>
      <c r="J791" s="23" t="n">
        <v>4</v>
      </c>
      <c r="K791" s="23" t="n">
        <v>4</v>
      </c>
      <c r="L791" s="23">
        <f>J791-K791</f>
        <v/>
      </c>
      <c r="M791" s="23" t="inlineStr">
        <is>
          <t>T-0041/25-26</t>
        </is>
      </c>
      <c r="N791" s="32" t="n">
        <v>45843</v>
      </c>
      <c r="O791" s="62" t="n">
        <v>60000</v>
      </c>
      <c r="P791" s="23" t="inlineStr">
        <is>
          <t>Syngene</t>
        </is>
      </c>
      <c r="Q791" s="23" t="n">
        <v>58152846356</v>
      </c>
      <c r="R791" s="23" t="inlineStr">
        <is>
          <t>Delivered</t>
        </is>
      </c>
      <c r="S791" s="63" t="n">
        <v>-20</v>
      </c>
      <c r="T791" s="39" t="n"/>
      <c r="U791" s="23" t="inlineStr">
        <is>
          <t>Mabtech</t>
        </is>
      </c>
      <c r="V791" s="23">
        <f>VLOOKUP(P791,'Customer List'!B:C,2,)</f>
        <v/>
      </c>
      <c r="W791" s="40" t="n"/>
      <c r="X791" s="32" t="n">
        <v>45845</v>
      </c>
      <c r="Y791" s="23">
        <f>IF(X791="", "", X791-N791)</f>
        <v/>
      </c>
      <c r="Z791" s="23">
        <f>IF(N791="", "", TEXT(N791, "dddd"))</f>
        <v/>
      </c>
      <c r="AA791" s="23">
        <f>IF(X791="", "", TEXT(X791, "dddd"))</f>
        <v/>
      </c>
      <c r="AB791" s="23">
        <f>VLOOKUP(U791,'Currency Sheet'!A:C,3,)</f>
        <v/>
      </c>
      <c r="AC791" s="44">
        <f>VLOOKUP(P791,'Customer List'!B:D,3,)</f>
        <v/>
      </c>
    </row>
    <row r="792">
      <c r="A792" s="23">
        <f>A791+1</f>
        <v/>
      </c>
      <c r="B792" s="23" t="inlineStr">
        <is>
          <t>2506261N-BI</t>
        </is>
      </c>
      <c r="C792" s="32" t="n">
        <v>45838</v>
      </c>
      <c r="D792" s="32" t="n">
        <v>45841</v>
      </c>
      <c r="E792" s="51" t="n">
        <v>125</v>
      </c>
      <c r="F792" s="51">
        <f>IF(AB792="DOLLAR",E792*88,E792)</f>
        <v/>
      </c>
      <c r="G792" s="62">
        <f>F792*J792</f>
        <v/>
      </c>
      <c r="H792" s="23" t="inlineStr">
        <is>
          <t>AF7021</t>
        </is>
      </c>
      <c r="I792" s="23" t="inlineStr">
        <is>
          <t>IgG Solution</t>
        </is>
      </c>
      <c r="J792" s="23" t="n">
        <v>1</v>
      </c>
      <c r="K792" s="23" t="n">
        <v>1</v>
      </c>
      <c r="L792" s="23">
        <f>J792-K792</f>
        <v/>
      </c>
      <c r="M792" s="23" t="inlineStr">
        <is>
          <t>T-608/25-26</t>
        </is>
      </c>
      <c r="N792" s="32" t="n">
        <v>45845</v>
      </c>
      <c r="O792" s="62" t="n">
        <v>17500</v>
      </c>
      <c r="P792" s="23" t="inlineStr">
        <is>
          <t>Invictus</t>
        </is>
      </c>
      <c r="Q792" s="23" t="inlineStr">
        <is>
          <t>BY HAND</t>
        </is>
      </c>
      <c r="R792" s="23" t="inlineStr">
        <is>
          <t>DEEPAK</t>
        </is>
      </c>
      <c r="S792" s="63" t="n">
        <v>-20</v>
      </c>
      <c r="T792" s="39" t="n"/>
      <c r="U792" s="23" t="inlineStr">
        <is>
          <t>Affinity</t>
        </is>
      </c>
      <c r="V792" s="23">
        <f>VLOOKUP(P792,'Customer List'!B:C,2,)</f>
        <v/>
      </c>
      <c r="W792" s="40" t="n"/>
      <c r="X792" s="32" t="n">
        <v>45845</v>
      </c>
      <c r="Y792" s="23">
        <f>IF(X792="", "", X792-N792)</f>
        <v/>
      </c>
      <c r="Z792" s="23">
        <f>IF(N792="", "", TEXT(N792, "dddd"))</f>
        <v/>
      </c>
      <c r="AA792" s="23">
        <f>IF(X792="", "", TEXT(X792, "dddd"))</f>
        <v/>
      </c>
      <c r="AB792" s="23">
        <f>VLOOKUP(U792,'Currency Sheet'!A:C,3,)</f>
        <v/>
      </c>
      <c r="AC792" s="44">
        <f>VLOOKUP(P792,'Customer List'!B:D,3,)</f>
        <v/>
      </c>
    </row>
    <row r="793">
      <c r="A793" s="23">
        <f>A792+1</f>
        <v/>
      </c>
      <c r="B793" s="23" t="inlineStr">
        <is>
          <t>NBS/25-26/205</t>
        </is>
      </c>
      <c r="C793" s="32" t="n">
        <v>45840</v>
      </c>
      <c r="D793" s="32" t="n">
        <v>45841</v>
      </c>
      <c r="E793" s="51" t="n">
        <v>5906.25</v>
      </c>
      <c r="F793" s="51">
        <f>IF(AB793="DOLLAR",E793*88,E793)</f>
        <v/>
      </c>
      <c r="G793" s="62">
        <f>F793*J793</f>
        <v/>
      </c>
      <c r="H793" s="23" t="n">
        <v>93070</v>
      </c>
      <c r="I793" s="23" t="inlineStr">
        <is>
          <t>Cell Strainer, PP/Nylon, Natural, Pore Size 70Um, Sterile to SAL10-6, 1/50/CS</t>
        </is>
      </c>
      <c r="J793" s="23" t="n">
        <v>1</v>
      </c>
      <c r="K793" s="23" t="n">
        <v>1</v>
      </c>
      <c r="L793" s="23">
        <f>J793-K793</f>
        <v/>
      </c>
      <c r="M793" s="23" t="inlineStr">
        <is>
          <t>DC-78/25-26</t>
        </is>
      </c>
      <c r="N793" s="32" t="n">
        <v>45843</v>
      </c>
      <c r="O793" s="62" t="n">
        <v>0</v>
      </c>
      <c r="P793" s="23" t="inlineStr">
        <is>
          <t xml:space="preserve">North Campus , Neuro Depratment </t>
        </is>
      </c>
      <c r="Q793" s="23" t="inlineStr">
        <is>
          <t>BY HAND</t>
        </is>
      </c>
      <c r="R793" s="23" t="inlineStr">
        <is>
          <t>DEEPAK</t>
        </is>
      </c>
      <c r="S793" s="63" t="inlineStr">
        <is>
          <t>RT</t>
        </is>
      </c>
      <c r="T793" s="39" t="inlineStr">
        <is>
          <t xml:space="preserve">BILL WILL BE GENERATED </t>
        </is>
      </c>
      <c r="U793" s="23" t="inlineStr">
        <is>
          <t>NovaBiosys</t>
        </is>
      </c>
      <c r="V793" s="23">
        <f>VLOOKUP(P793,'Customer List'!B:C,2,)</f>
        <v/>
      </c>
      <c r="W793" s="40" t="n"/>
      <c r="X793" s="32" t="n">
        <v>45843</v>
      </c>
      <c r="Y793" s="23">
        <f>IF(X793="", "", X793-N793)</f>
        <v/>
      </c>
      <c r="Z793" s="23">
        <f>IF(N793="", "", TEXT(N793, "dddd"))</f>
        <v/>
      </c>
      <c r="AA793" s="23">
        <f>IF(X793="", "", TEXT(X793, "dddd"))</f>
        <v/>
      </c>
      <c r="AB793" s="23">
        <f>VLOOKUP(U793,'Currency Sheet'!A:C,3,)</f>
        <v/>
      </c>
      <c r="AC793" s="44">
        <f>VLOOKUP(P793,'Customer List'!B:D,3,)</f>
        <v/>
      </c>
    </row>
    <row r="794">
      <c r="A794" s="23">
        <f>A793+1</f>
        <v/>
      </c>
      <c r="B794" s="23" t="inlineStr">
        <is>
          <t>O062425IN3302513G</t>
        </is>
      </c>
      <c r="C794" s="32" t="n">
        <v>45835</v>
      </c>
      <c r="D794" s="32" t="n">
        <v>45845</v>
      </c>
      <c r="E794" s="51" t="n">
        <v>731.85</v>
      </c>
      <c r="F794" s="51">
        <f>IF(AB794="DOLLAR",E794*88,E794)</f>
        <v/>
      </c>
      <c r="G794" s="62">
        <f>F794*J794</f>
        <v/>
      </c>
      <c r="H794" s="23" t="inlineStr">
        <is>
          <t>CTM-1157442</t>
        </is>
      </c>
      <c r="I794" s="23" t="inlineStr">
        <is>
          <t>Chl Cy3 Akt1: Custom siRNA,_x000D_
HPLC 0.2 μmol ON-TARGET</t>
        </is>
      </c>
      <c r="J794" s="23" t="n">
        <v>1</v>
      </c>
      <c r="K794" s="23" t="n">
        <v>1</v>
      </c>
      <c r="L794" s="23">
        <f>J794-K794</f>
        <v/>
      </c>
      <c r="M794" s="23" t="inlineStr">
        <is>
          <t>T-670/25-26</t>
        </is>
      </c>
      <c r="N794" s="32" t="n">
        <v>45848</v>
      </c>
      <c r="O794" s="62" t="n">
        <v>109777.5</v>
      </c>
      <c r="P794" s="23" t="inlineStr">
        <is>
          <t xml:space="preserve">Gangaram </t>
        </is>
      </c>
      <c r="Q794" s="23" t="inlineStr">
        <is>
          <t>BY HAND</t>
        </is>
      </c>
      <c r="R794" s="23" t="inlineStr">
        <is>
          <t>Deepak</t>
        </is>
      </c>
      <c r="S794" s="63" t="n">
        <v>-20</v>
      </c>
      <c r="T794" s="39" t="n"/>
      <c r="U794" s="23" t="inlineStr">
        <is>
          <t>Dharmacon</t>
        </is>
      </c>
      <c r="V794" s="23">
        <f>VLOOKUP(P794,'Customer List'!B:C,2,)</f>
        <v/>
      </c>
      <c r="W794" s="40" t="n"/>
      <c r="X794" s="32" t="n">
        <v>45848</v>
      </c>
      <c r="Y794" s="23">
        <f>IF(X794="", "", X794-N794)</f>
        <v/>
      </c>
      <c r="Z794" s="23">
        <f>IF(N794="", "", TEXT(N794, "dddd"))</f>
        <v/>
      </c>
      <c r="AA794" s="23">
        <f>IF(X794="", "", TEXT(X794, "dddd"))</f>
        <v/>
      </c>
      <c r="AB794" s="23">
        <f>VLOOKUP(U794,'Currency Sheet'!A:C,3,)</f>
        <v/>
      </c>
      <c r="AC794" s="44">
        <f>VLOOKUP(P794,'Customer List'!B:D,3,)</f>
        <v/>
      </c>
    </row>
    <row r="795">
      <c r="A795" s="23">
        <f>A794+1</f>
        <v/>
      </c>
      <c r="B795" s="23" t="inlineStr">
        <is>
          <t>O062425IN3302513G</t>
        </is>
      </c>
      <c r="C795" s="32" t="n">
        <v>45835</v>
      </c>
      <c r="D795" s="32" t="n">
        <v>45845</v>
      </c>
      <c r="E795" s="51" t="n">
        <v>731.85</v>
      </c>
      <c r="F795" s="51">
        <f>IF(AB795="DOLLAR",E795*88,E795)</f>
        <v/>
      </c>
      <c r="G795" s="62">
        <f>F795*J795</f>
        <v/>
      </c>
      <c r="H795" s="23" t="inlineStr">
        <is>
          <t>CTM-1157443</t>
        </is>
      </c>
      <c r="I795" s="23" t="inlineStr">
        <is>
          <t>Chl Cy3 Akt2: Custom siRNA, HPLC 0.2 μmol ON-TARGET</t>
        </is>
      </c>
      <c r="J795" s="23" t="n">
        <v>1</v>
      </c>
      <c r="K795" s="23" t="n">
        <v>1</v>
      </c>
      <c r="L795" s="23">
        <f>J795-K795</f>
        <v/>
      </c>
      <c r="M795" s="23" t="inlineStr">
        <is>
          <t>T-670/25-26</t>
        </is>
      </c>
      <c r="N795" s="32" t="n">
        <v>45848</v>
      </c>
      <c r="O795" s="62" t="n">
        <v>109777.5</v>
      </c>
      <c r="P795" s="23" t="inlineStr">
        <is>
          <t xml:space="preserve">Gangaram </t>
        </is>
      </c>
      <c r="Q795" s="23" t="inlineStr">
        <is>
          <t>BY HAND</t>
        </is>
      </c>
      <c r="R795" s="23" t="inlineStr">
        <is>
          <t>Deepak</t>
        </is>
      </c>
      <c r="S795" s="63" t="n">
        <v>-20</v>
      </c>
      <c r="T795" s="39" t="n"/>
      <c r="U795" s="23" t="inlineStr">
        <is>
          <t>Dharmacon</t>
        </is>
      </c>
      <c r="V795" s="23">
        <f>VLOOKUP(P795,'Customer List'!B:C,2,)</f>
        <v/>
      </c>
      <c r="W795" s="40" t="n"/>
      <c r="X795" s="32" t="n">
        <v>45848</v>
      </c>
      <c r="Y795" s="23">
        <f>IF(X795="", "", X795-N795)</f>
        <v/>
      </c>
      <c r="Z795" s="23">
        <f>IF(N795="", "", TEXT(N795, "dddd"))</f>
        <v/>
      </c>
      <c r="AA795" s="23">
        <f>IF(X795="", "", TEXT(X795, "dddd"))</f>
        <v/>
      </c>
      <c r="AB795" s="23">
        <f>VLOOKUP(U795,'Currency Sheet'!A:C,3,)</f>
        <v/>
      </c>
      <c r="AC795" s="44">
        <f>VLOOKUP(P795,'Customer List'!B:D,3,)</f>
        <v/>
      </c>
    </row>
    <row r="796">
      <c r="A796" s="23">
        <f>A795+1</f>
        <v/>
      </c>
      <c r="B796" s="23" t="inlineStr">
        <is>
          <t>O062425IN3302513G</t>
        </is>
      </c>
      <c r="C796" s="32" t="n">
        <v>45835</v>
      </c>
      <c r="D796" s="32" t="n">
        <v>45845</v>
      </c>
      <c r="E796" s="51" t="n">
        <v>731.85</v>
      </c>
      <c r="F796" s="51">
        <f>IF(AB796="DOLLAR",E796*88,E796)</f>
        <v/>
      </c>
      <c r="G796" s="62">
        <f>F796*J796</f>
        <v/>
      </c>
      <c r="H796" s="23" t="inlineStr">
        <is>
          <t>CTM-1157444</t>
        </is>
      </c>
      <c r="I796" s="23" t="inlineStr">
        <is>
          <t>Chl Cy3 Akt3: Custom siRNA, HPLC 0.2 μmol ON-TARGET</t>
        </is>
      </c>
      <c r="J796" s="23" t="n">
        <v>1</v>
      </c>
      <c r="K796" s="23" t="n">
        <v>1</v>
      </c>
      <c r="L796" s="23">
        <f>J796-K796</f>
        <v/>
      </c>
      <c r="M796" s="23" t="inlineStr">
        <is>
          <t>T-670/25-26</t>
        </is>
      </c>
      <c r="N796" s="32" t="n">
        <v>45848</v>
      </c>
      <c r="O796" s="62" t="n">
        <v>109777.5</v>
      </c>
      <c r="P796" s="23" t="inlineStr">
        <is>
          <t xml:space="preserve">Gangaram </t>
        </is>
      </c>
      <c r="Q796" s="23" t="inlineStr">
        <is>
          <t>BY HAND</t>
        </is>
      </c>
      <c r="R796" s="23" t="inlineStr">
        <is>
          <t>Deepak</t>
        </is>
      </c>
      <c r="S796" s="63" t="n">
        <v>-20</v>
      </c>
      <c r="T796" s="39" t="n"/>
      <c r="U796" s="23" t="inlineStr">
        <is>
          <t>Dharmacon</t>
        </is>
      </c>
      <c r="V796" s="23">
        <f>VLOOKUP(P796,'Customer List'!B:C,2,)</f>
        <v/>
      </c>
      <c r="W796" s="40" t="n"/>
      <c r="X796" s="32" t="n">
        <v>45848</v>
      </c>
      <c r="Y796" s="23">
        <f>IF(X796="", "", X796-N796)</f>
        <v/>
      </c>
      <c r="Z796" s="23">
        <f>IF(N796="", "", TEXT(N796, "dddd"))</f>
        <v/>
      </c>
      <c r="AA796" s="23">
        <f>IF(X796="", "", TEXT(X796, "dddd"))</f>
        <v/>
      </c>
      <c r="AB796" s="23">
        <f>VLOOKUP(U796,'Currency Sheet'!A:C,3,)</f>
        <v/>
      </c>
      <c r="AC796" s="44">
        <f>VLOOKUP(P796,'Customer List'!B:D,3,)</f>
        <v/>
      </c>
    </row>
    <row r="797">
      <c r="A797" s="23">
        <f>A796+1</f>
        <v/>
      </c>
      <c r="B797" s="23" t="inlineStr">
        <is>
          <t>O062425IN3302513G</t>
        </is>
      </c>
      <c r="C797" s="32" t="n">
        <v>45835</v>
      </c>
      <c r="D797" s="32" t="n">
        <v>45845</v>
      </c>
      <c r="E797" s="51" t="n">
        <v>403</v>
      </c>
      <c r="F797" s="51">
        <f>IF(AB797="DOLLAR",E797*88,E797)</f>
        <v/>
      </c>
      <c r="G797" s="62">
        <f>F797*J797</f>
        <v/>
      </c>
      <c r="H797" s="23" t="inlineStr">
        <is>
          <t>D-001810-01-20</t>
        </is>
      </c>
      <c r="I797" s="23" t="inlineStr">
        <is>
          <t>ON-TARGETplus Non-targeting siRNA #1 20nmol</t>
        </is>
      </c>
      <c r="J797" s="23" t="n">
        <v>1</v>
      </c>
      <c r="K797" s="23" t="n">
        <v>1</v>
      </c>
      <c r="L797" s="23">
        <f>J797-K797</f>
        <v/>
      </c>
      <c r="M797" s="23" t="inlineStr">
        <is>
          <t>DC-81/25-26</t>
        </is>
      </c>
      <c r="N797" s="32" t="n">
        <v>45847</v>
      </c>
      <c r="O797" s="62" t="n">
        <v>0</v>
      </c>
      <c r="P797" s="23" t="inlineStr">
        <is>
          <t>BIO SOLUTION</t>
        </is>
      </c>
      <c r="Q797" s="23" t="n">
        <v>58152972161</v>
      </c>
      <c r="R797" s="23" t="inlineStr">
        <is>
          <t>Delivered</t>
        </is>
      </c>
      <c r="S797" s="63" t="n">
        <v>-20</v>
      </c>
      <c r="T797" s="39" t="n"/>
      <c r="U797" s="23" t="inlineStr">
        <is>
          <t>Dharmacon</t>
        </is>
      </c>
      <c r="V797" s="23">
        <f>VLOOKUP(P797,'Customer List'!B:C,2,)</f>
        <v/>
      </c>
      <c r="W797" s="40" t="n"/>
      <c r="X797" s="32" t="n">
        <v>45848</v>
      </c>
      <c r="Y797" s="23">
        <f>IF(X797="", "", X797-N797)</f>
        <v/>
      </c>
      <c r="Z797" s="23">
        <f>IF(N797="", "", TEXT(N797, "dddd"))</f>
        <v/>
      </c>
      <c r="AA797" s="23">
        <f>IF(X797="", "", TEXT(X797, "dddd"))</f>
        <v/>
      </c>
      <c r="AB797" s="23">
        <f>VLOOKUP(U797,'Currency Sheet'!A:C,3,)</f>
        <v/>
      </c>
      <c r="AC797" s="44">
        <f>VLOOKUP(P797,'Customer List'!B:D,3,)</f>
        <v/>
      </c>
    </row>
    <row r="798">
      <c r="A798" s="23">
        <f>A797+1</f>
        <v/>
      </c>
      <c r="B798" s="23" t="inlineStr">
        <is>
          <t>O062425IN3302513G</t>
        </is>
      </c>
      <c r="C798" s="32" t="n">
        <v>45835</v>
      </c>
      <c r="D798" s="32" t="n">
        <v>45845</v>
      </c>
      <c r="E798" s="51" t="n">
        <v>291</v>
      </c>
      <c r="F798" s="51">
        <f>IF(AB798="DOLLAR",E798*88,E798)</f>
        <v/>
      </c>
      <c r="G798" s="62">
        <f>F798*J798</f>
        <v/>
      </c>
      <c r="H798" s="23" t="inlineStr">
        <is>
          <t>M-009837-00-0005</t>
        </is>
      </c>
      <c r="I798" s="23" t="inlineStr">
        <is>
          <t>siGENOME Human TTL (150465) siRNA - SMARTpool, 5 nmol</t>
        </is>
      </c>
      <c r="J798" s="23" t="n">
        <v>1</v>
      </c>
      <c r="K798" s="23" t="n">
        <v>1</v>
      </c>
      <c r="L798" s="23">
        <f>J798-K798</f>
        <v/>
      </c>
      <c r="M798" s="23" t="inlineStr">
        <is>
          <t>T-692/25-26</t>
        </is>
      </c>
      <c r="N798" s="32" t="n">
        <v>45850</v>
      </c>
      <c r="O798" s="62" t="n">
        <v>35482.5</v>
      </c>
      <c r="P798" s="23" t="inlineStr">
        <is>
          <t>ILS</t>
        </is>
      </c>
      <c r="Q798" s="23" t="n">
        <v>58153121121</v>
      </c>
      <c r="R798" s="23" t="inlineStr">
        <is>
          <t>Delivered</t>
        </is>
      </c>
      <c r="S798" s="63" t="n">
        <v>-20</v>
      </c>
      <c r="T798" s="39" t="n"/>
      <c r="U798" s="23" t="inlineStr">
        <is>
          <t>Dharmacon</t>
        </is>
      </c>
      <c r="V798" s="23">
        <f>VLOOKUP(P798,'Customer List'!B:C,2,)</f>
        <v/>
      </c>
      <c r="W798" s="40" t="n"/>
      <c r="X798" s="32" t="n">
        <v>45853</v>
      </c>
      <c r="Y798" s="23">
        <f>IF(X798="", "", X798-N798)</f>
        <v/>
      </c>
      <c r="Z798" s="23">
        <f>IF(N798="", "", TEXT(N798, "dddd"))</f>
        <v/>
      </c>
      <c r="AA798" s="23">
        <f>IF(X798="", "", TEXT(X798, "dddd"))</f>
        <v/>
      </c>
      <c r="AB798" s="23">
        <f>VLOOKUP(U798,'Currency Sheet'!A:C,3,)</f>
        <v/>
      </c>
      <c r="AC798" s="44">
        <f>VLOOKUP(P798,'Customer List'!B:D,3,)</f>
        <v/>
      </c>
    </row>
    <row r="799">
      <c r="A799" s="23">
        <f>A798+1</f>
        <v/>
      </c>
      <c r="B799" s="23" t="inlineStr">
        <is>
          <t>O062425IN3302513G</t>
        </is>
      </c>
      <c r="C799" s="32" t="n">
        <v>45835</v>
      </c>
      <c r="D799" s="32" t="n">
        <v>45845</v>
      </c>
      <c r="E799" s="51" t="n">
        <v>291</v>
      </c>
      <c r="F799" s="51">
        <f>IF(AB799="DOLLAR",E799*88,E799)</f>
        <v/>
      </c>
      <c r="G799" s="62">
        <f>F799*J799</f>
        <v/>
      </c>
      <c r="H799" s="23" t="inlineStr">
        <is>
          <t>M-020466-01-0005</t>
        </is>
      </c>
      <c r="I799" s="23" t="inlineStr">
        <is>
          <t>siGENOME Human VASH1 (22846) siRNA - SMARTpool, 5 nmol</t>
        </is>
      </c>
      <c r="J799" s="23" t="n">
        <v>1</v>
      </c>
      <c r="K799" s="23" t="n">
        <v>1</v>
      </c>
      <c r="L799" s="23">
        <f>J799-K799</f>
        <v/>
      </c>
      <c r="M799" s="23" t="inlineStr">
        <is>
          <t>T-692/25-26</t>
        </is>
      </c>
      <c r="N799" s="32" t="n">
        <v>45850</v>
      </c>
      <c r="O799" s="62" t="n">
        <v>35482.5</v>
      </c>
      <c r="P799" s="23" t="inlineStr">
        <is>
          <t>ILS</t>
        </is>
      </c>
      <c r="Q799" s="23" t="n">
        <v>58153121121</v>
      </c>
      <c r="R799" s="23" t="inlineStr">
        <is>
          <t>Delivered</t>
        </is>
      </c>
      <c r="S799" s="63" t="n">
        <v>-20</v>
      </c>
      <c r="T799" s="39" t="n"/>
      <c r="U799" s="23" t="inlineStr">
        <is>
          <t>Dharmacon</t>
        </is>
      </c>
      <c r="V799" s="23">
        <f>VLOOKUP(P799,'Customer List'!B:C,2,)</f>
        <v/>
      </c>
      <c r="W799" s="40" t="n"/>
      <c r="X799" s="32" t="n">
        <v>45853</v>
      </c>
      <c r="Y799" s="23">
        <f>IF(X799="", "", X799-N799)</f>
        <v/>
      </c>
      <c r="Z799" s="23">
        <f>IF(N799="", "", TEXT(N799, "dddd"))</f>
        <v/>
      </c>
      <c r="AA799" s="23">
        <f>IF(X799="", "", TEXT(X799, "dddd"))</f>
        <v/>
      </c>
      <c r="AB799" s="23">
        <f>VLOOKUP(U799,'Currency Sheet'!A:C,3,)</f>
        <v/>
      </c>
      <c r="AC799" s="44">
        <f>VLOOKUP(P799,'Customer List'!B:D,3,)</f>
        <v/>
      </c>
    </row>
    <row r="800">
      <c r="A800" s="23">
        <f>A799+1</f>
        <v/>
      </c>
      <c r="B800" s="23" t="inlineStr">
        <is>
          <t>O062425IN3302513G</t>
        </is>
      </c>
      <c r="C800" s="32" t="n">
        <v>45835</v>
      </c>
      <c r="D800" s="32" t="n">
        <v>45845</v>
      </c>
      <c r="E800" s="51" t="n">
        <v>291</v>
      </c>
      <c r="F800" s="51">
        <f>IF(AB800="DOLLAR",E800*88,E800)</f>
        <v/>
      </c>
      <c r="G800" s="62">
        <f>F800*J800</f>
        <v/>
      </c>
      <c r="H800" s="23" t="inlineStr">
        <is>
          <t>M-018929-00-0005</t>
        </is>
      </c>
      <c r="I800" s="23" t="inlineStr">
        <is>
          <t>siGENOME Human VASH2 (79805) siRNA - SMARTpool, 5 nmol</t>
        </is>
      </c>
      <c r="J800" s="23" t="n">
        <v>1</v>
      </c>
      <c r="K800" s="23" t="n">
        <v>1</v>
      </c>
      <c r="L800" s="23">
        <f>J800-K800</f>
        <v/>
      </c>
      <c r="M800" s="23" t="inlineStr">
        <is>
          <t>T-692/25-26</t>
        </is>
      </c>
      <c r="N800" s="32" t="n">
        <v>45850</v>
      </c>
      <c r="O800" s="62" t="n">
        <v>35482.5</v>
      </c>
      <c r="P800" s="23" t="inlineStr">
        <is>
          <t>ILS</t>
        </is>
      </c>
      <c r="Q800" s="23" t="n">
        <v>58153121121</v>
      </c>
      <c r="R800" s="23" t="inlineStr">
        <is>
          <t>Delivered</t>
        </is>
      </c>
      <c r="S800" s="63" t="n">
        <v>-20</v>
      </c>
      <c r="T800" s="39" t="n"/>
      <c r="U800" s="23" t="inlineStr">
        <is>
          <t>Dharmacon</t>
        </is>
      </c>
      <c r="V800" s="23">
        <f>VLOOKUP(P800,'Customer List'!B:C,2,)</f>
        <v/>
      </c>
      <c r="W800" s="40" t="n"/>
      <c r="X800" s="32" t="n">
        <v>45853</v>
      </c>
      <c r="Y800" s="23">
        <f>IF(X800="", "", X800-N800)</f>
        <v/>
      </c>
      <c r="Z800" s="23">
        <f>IF(N800="", "", TEXT(N800, "dddd"))</f>
        <v/>
      </c>
      <c r="AA800" s="23">
        <f>IF(X800="", "", TEXT(X800, "dddd"))</f>
        <v/>
      </c>
      <c r="AB800" s="23">
        <f>VLOOKUP(U800,'Currency Sheet'!A:C,3,)</f>
        <v/>
      </c>
      <c r="AC800" s="44">
        <f>VLOOKUP(P800,'Customer List'!B:D,3,)</f>
        <v/>
      </c>
    </row>
    <row r="801">
      <c r="A801" s="23">
        <f>A800+1</f>
        <v/>
      </c>
      <c r="B801" s="23" t="inlineStr">
        <is>
          <t>O062425IN3302513G</t>
        </is>
      </c>
      <c r="C801" s="32" t="n">
        <v>45835</v>
      </c>
      <c r="D801" s="32" t="n">
        <v>45845</v>
      </c>
      <c r="E801" s="51" t="n">
        <v>291</v>
      </c>
      <c r="F801" s="51">
        <f>IF(AB801="DOLLAR",E801*88,E801)</f>
        <v/>
      </c>
      <c r="G801" s="62">
        <f>F801*J801</f>
        <v/>
      </c>
      <c r="H801" s="23" t="inlineStr">
        <is>
          <t>M-005326-00-0005</t>
        </is>
      </c>
      <c r="I801" s="23" t="inlineStr">
        <is>
          <t>siGENOME Human MLKL (197259) siRNA - SMARTpool, 5 nmol</t>
        </is>
      </c>
      <c r="J801" s="23" t="n">
        <v>1</v>
      </c>
      <c r="K801" s="23" t="n">
        <v>1</v>
      </c>
      <c r="L801" s="23">
        <f>J801-K801</f>
        <v/>
      </c>
      <c r="M801" s="23" t="inlineStr">
        <is>
          <t>T-692/25-26</t>
        </is>
      </c>
      <c r="N801" s="32" t="n">
        <v>45850</v>
      </c>
      <c r="O801" s="62" t="n">
        <v>35482.5</v>
      </c>
      <c r="P801" s="23" t="inlineStr">
        <is>
          <t>ILS</t>
        </is>
      </c>
      <c r="Q801" s="23" t="n">
        <v>58153121121</v>
      </c>
      <c r="R801" s="23" t="inlineStr">
        <is>
          <t>Delivered</t>
        </is>
      </c>
      <c r="S801" s="63" t="n">
        <v>-20</v>
      </c>
      <c r="T801" s="39" t="n"/>
      <c r="U801" s="23" t="inlineStr">
        <is>
          <t>Dharmacon</t>
        </is>
      </c>
      <c r="V801" s="23">
        <f>VLOOKUP(P801,'Customer List'!B:C,2,)</f>
        <v/>
      </c>
      <c r="W801" s="40" t="n"/>
      <c r="X801" s="32" t="n">
        <v>45853</v>
      </c>
      <c r="Y801" s="23">
        <f>IF(X801="", "", X801-N801)</f>
        <v/>
      </c>
      <c r="Z801" s="23">
        <f>IF(N801="", "", TEXT(N801, "dddd"))</f>
        <v/>
      </c>
      <c r="AA801" s="23">
        <f>IF(X801="", "", TEXT(X801, "dddd"))</f>
        <v/>
      </c>
      <c r="AB801" s="23">
        <f>VLOOKUP(U801,'Currency Sheet'!A:C,3,)</f>
        <v/>
      </c>
      <c r="AC801" s="44">
        <f>VLOOKUP(P801,'Customer List'!B:D,3,)</f>
        <v/>
      </c>
    </row>
    <row r="802">
      <c r="A802" s="23">
        <f>A801+1</f>
        <v/>
      </c>
      <c r="B802" s="23" t="inlineStr">
        <is>
          <t>O062425IN3302513G</t>
        </is>
      </c>
      <c r="C802" s="32" t="n">
        <v>45835</v>
      </c>
      <c r="D802" s="32" t="n">
        <v>45845</v>
      </c>
      <c r="E802" s="51" t="n">
        <v>291</v>
      </c>
      <c r="F802" s="51">
        <f>IF(AB802="DOLLAR",E802*88,E802)</f>
        <v/>
      </c>
      <c r="G802" s="62">
        <f>F802*J802</f>
        <v/>
      </c>
      <c r="H802" s="23" t="inlineStr">
        <is>
          <t>M-014650-00-0005</t>
        </is>
      </c>
      <c r="I802" s="23" t="inlineStr">
        <is>
          <t>siGENOME Human ZBP1 (81030) siRNA - SMARTpool, 5 nmol</t>
        </is>
      </c>
      <c r="J802" s="23" t="n">
        <v>1</v>
      </c>
      <c r="K802" s="23" t="n">
        <v>1</v>
      </c>
      <c r="L802" s="23">
        <f>J802-K802</f>
        <v/>
      </c>
      <c r="M802" s="23" t="inlineStr">
        <is>
          <t>T-692/25-26</t>
        </is>
      </c>
      <c r="N802" s="32" t="n">
        <v>45850</v>
      </c>
      <c r="O802" s="62" t="n">
        <v>35482.5</v>
      </c>
      <c r="P802" s="23" t="inlineStr">
        <is>
          <t>ILS</t>
        </is>
      </c>
      <c r="Q802" s="23" t="n">
        <v>58153121121</v>
      </c>
      <c r="R802" s="23" t="inlineStr">
        <is>
          <t>Delivered</t>
        </is>
      </c>
      <c r="S802" s="63" t="n">
        <v>-20</v>
      </c>
      <c r="T802" s="39" t="n"/>
      <c r="U802" s="23" t="inlineStr">
        <is>
          <t>Dharmacon</t>
        </is>
      </c>
      <c r="V802" s="23">
        <f>VLOOKUP(P802,'Customer List'!B:C,2,)</f>
        <v/>
      </c>
      <c r="W802" s="40" t="n"/>
      <c r="X802" s="32" t="n">
        <v>45853</v>
      </c>
      <c r="Y802" s="23">
        <f>IF(X802="", "", X802-N802)</f>
        <v/>
      </c>
      <c r="Z802" s="23">
        <f>IF(N802="", "", TEXT(N802, "dddd"))</f>
        <v/>
      </c>
      <c r="AA802" s="23">
        <f>IF(X802="", "", TEXT(X802, "dddd"))</f>
        <v/>
      </c>
      <c r="AB802" s="23">
        <f>VLOOKUP(U802,'Currency Sheet'!A:C,3,)</f>
        <v/>
      </c>
      <c r="AC802" s="44">
        <f>VLOOKUP(P802,'Customer List'!B:D,3,)</f>
        <v/>
      </c>
    </row>
    <row r="803">
      <c r="A803" s="23">
        <f>A802+1</f>
        <v/>
      </c>
      <c r="B803" s="23" t="inlineStr">
        <is>
          <t>O062425IN3302513G</t>
        </is>
      </c>
      <c r="C803" s="32" t="n">
        <v>45835</v>
      </c>
      <c r="D803" s="32" t="n">
        <v>45845</v>
      </c>
      <c r="E803" s="51" t="n">
        <v>291</v>
      </c>
      <c r="F803" s="51">
        <f>IF(AB803="DOLLAR",E803*88,E803)</f>
        <v/>
      </c>
      <c r="G803" s="62">
        <f>F803*J803</f>
        <v/>
      </c>
      <c r="H803" s="23" t="inlineStr">
        <is>
          <t>M-004401-03-0005</t>
        </is>
      </c>
      <c r="I803" s="23" t="inlineStr">
        <is>
          <t>siGENOME Human CASP1 (834) siRNA - SMARTpool, 5 nmol</t>
        </is>
      </c>
      <c r="J803" s="23" t="n">
        <v>1</v>
      </c>
      <c r="K803" s="23" t="n">
        <v>1</v>
      </c>
      <c r="L803" s="23">
        <f>J803-K803</f>
        <v/>
      </c>
      <c r="M803" s="23" t="inlineStr">
        <is>
          <t>T-692/25-26</t>
        </is>
      </c>
      <c r="N803" s="32" t="n">
        <v>45850</v>
      </c>
      <c r="O803" s="62" t="n">
        <v>35482.5</v>
      </c>
      <c r="P803" s="23" t="inlineStr">
        <is>
          <t>ILS</t>
        </is>
      </c>
      <c r="Q803" s="23" t="n">
        <v>58153121121</v>
      </c>
      <c r="R803" s="23" t="inlineStr">
        <is>
          <t>Delivered</t>
        </is>
      </c>
      <c r="S803" s="63" t="n">
        <v>-20</v>
      </c>
      <c r="T803" s="39" t="n"/>
      <c r="U803" s="23" t="inlineStr">
        <is>
          <t>Dharmacon</t>
        </is>
      </c>
      <c r="V803" s="23">
        <f>VLOOKUP(P803,'Customer List'!B:C,2,)</f>
        <v/>
      </c>
      <c r="W803" s="40" t="n"/>
      <c r="X803" s="32" t="n">
        <v>45853</v>
      </c>
      <c r="Y803" s="23">
        <f>IF(X803="", "", X803-N803)</f>
        <v/>
      </c>
      <c r="Z803" s="23">
        <f>IF(N803="", "", TEXT(N803, "dddd"))</f>
        <v/>
      </c>
      <c r="AA803" s="23">
        <f>IF(X803="", "", TEXT(X803, "dddd"))</f>
        <v/>
      </c>
      <c r="AB803" s="23">
        <f>VLOOKUP(U803,'Currency Sheet'!A:C,3,)</f>
        <v/>
      </c>
      <c r="AC803" s="44">
        <f>VLOOKUP(P803,'Customer List'!B:D,3,)</f>
        <v/>
      </c>
    </row>
    <row r="804">
      <c r="A804" s="23">
        <f>A803+1</f>
        <v/>
      </c>
      <c r="B804" s="23" t="inlineStr">
        <is>
          <t>O062425IN3302513G</t>
        </is>
      </c>
      <c r="C804" s="32" t="n">
        <v>45835</v>
      </c>
      <c r="D804" s="32" t="n">
        <v>45845</v>
      </c>
      <c r="E804" s="51" t="n">
        <v>291</v>
      </c>
      <c r="F804" s="51">
        <f>IF(AB804="DOLLAR",E804*88,E804)</f>
        <v/>
      </c>
      <c r="G804" s="62">
        <f>F804*J804</f>
        <v/>
      </c>
      <c r="H804" s="23" t="inlineStr">
        <is>
          <t>M-016512-00-0005</t>
        </is>
      </c>
      <c r="I804" s="23" t="inlineStr">
        <is>
          <t>siGENOME Human PSTK (118672) siRNA - SMARTpool, 5 nmol</t>
        </is>
      </c>
      <c r="J804" s="23" t="n">
        <v>1</v>
      </c>
      <c r="K804" s="23" t="n">
        <v>1</v>
      </c>
      <c r="L804" s="23">
        <f>J804-K804</f>
        <v/>
      </c>
      <c r="M804" s="23" t="inlineStr">
        <is>
          <t>T-692/25-26</t>
        </is>
      </c>
      <c r="N804" s="32" t="n">
        <v>45850</v>
      </c>
      <c r="O804" s="62" t="n">
        <v>35482.5</v>
      </c>
      <c r="P804" s="23" t="inlineStr">
        <is>
          <t>ILS</t>
        </is>
      </c>
      <c r="Q804" s="23" t="n">
        <v>58153121121</v>
      </c>
      <c r="R804" s="23" t="inlineStr">
        <is>
          <t>Delivered</t>
        </is>
      </c>
      <c r="S804" s="63" t="n">
        <v>-20</v>
      </c>
      <c r="T804" s="39" t="n"/>
      <c r="U804" s="23" t="inlineStr">
        <is>
          <t>Dharmacon</t>
        </is>
      </c>
      <c r="V804" s="23">
        <f>VLOOKUP(P804,'Customer List'!B:C,2,)</f>
        <v/>
      </c>
      <c r="W804" s="40" t="n"/>
      <c r="X804" s="32" t="n">
        <v>45853</v>
      </c>
      <c r="Y804" s="23">
        <f>IF(X804="", "", X804-N804)</f>
        <v/>
      </c>
      <c r="Z804" s="23">
        <f>IF(N804="", "", TEXT(N804, "dddd"))</f>
        <v/>
      </c>
      <c r="AA804" s="23">
        <f>IF(X804="", "", TEXT(X804, "dddd"))</f>
        <v/>
      </c>
      <c r="AB804" s="23">
        <f>VLOOKUP(U804,'Currency Sheet'!A:C,3,)</f>
        <v/>
      </c>
      <c r="AC804" s="44">
        <f>VLOOKUP(P804,'Customer List'!B:D,3,)</f>
        <v/>
      </c>
    </row>
    <row r="805">
      <c r="A805" s="23">
        <f>A804+1</f>
        <v/>
      </c>
      <c r="B805" s="23" t="inlineStr">
        <is>
          <t>O062425IN3302513G</t>
        </is>
      </c>
      <c r="C805" s="32" t="n">
        <v>45835</v>
      </c>
      <c r="D805" s="32" t="n">
        <v>45845</v>
      </c>
      <c r="E805" s="51" t="n">
        <v>756</v>
      </c>
      <c r="F805" s="51">
        <f>IF(AB805="DOLLAR",E805*88,E805)</f>
        <v/>
      </c>
      <c r="G805" s="62">
        <f>F805*J805</f>
        <v/>
      </c>
      <c r="H805" s="23" t="inlineStr">
        <is>
          <t>G-CUSTOM-1158658</t>
        </is>
      </c>
      <c r="I805" s="23" t="inlineStr">
        <is>
          <t>LP_192128, ON-TARGETplus 0.1 nmol, 21 wells, 1 plate, plate type 96, Horizontal</t>
        </is>
      </c>
      <c r="J805" s="23" t="n">
        <v>1</v>
      </c>
      <c r="K805" s="23" t="n">
        <v>1</v>
      </c>
      <c r="L805" s="23">
        <f>J805-K805</f>
        <v/>
      </c>
      <c r="M805" s="23" t="inlineStr">
        <is>
          <t>T-697/25-26</t>
        </is>
      </c>
      <c r="N805" s="32" t="n">
        <v>45853</v>
      </c>
      <c r="O805" s="62" t="n">
        <v>84000</v>
      </c>
      <c r="P805" s="23" t="inlineStr">
        <is>
          <t>IISER BHOPAL</t>
        </is>
      </c>
      <c r="Q805" s="23" t="n">
        <v>58153220742</v>
      </c>
      <c r="R805" s="23" t="inlineStr">
        <is>
          <t>Delivered</t>
        </is>
      </c>
      <c r="S805" s="63" t="n">
        <v>-20</v>
      </c>
      <c r="T805" s="39" t="n"/>
      <c r="U805" s="23" t="inlineStr">
        <is>
          <t>Dharmacon</t>
        </is>
      </c>
      <c r="V805" s="23">
        <f>VLOOKUP(P805,'Customer List'!B:C,2,)</f>
        <v/>
      </c>
      <c r="W805" s="40" t="n"/>
      <c r="X805" s="32" t="n">
        <v>45855</v>
      </c>
      <c r="Y805" s="23">
        <f>IF(X805="", "", X805-N805)</f>
        <v/>
      </c>
      <c r="Z805" s="23">
        <f>IF(N805="", "", TEXT(N805, "dddd"))</f>
        <v/>
      </c>
      <c r="AA805" s="23">
        <f>IF(X805="", "", TEXT(X805, "dddd"))</f>
        <v/>
      </c>
      <c r="AB805" s="23">
        <f>VLOOKUP(U805,'Currency Sheet'!A:C,3,)</f>
        <v/>
      </c>
      <c r="AC805" s="44">
        <f>VLOOKUP(P805,'Customer List'!B:D,3,)</f>
        <v/>
      </c>
    </row>
    <row r="806">
      <c r="A806" s="23">
        <f>A805+1</f>
        <v/>
      </c>
      <c r="B806" s="23" t="inlineStr">
        <is>
          <t>O062425IN3302513G</t>
        </is>
      </c>
      <c r="C806" s="32" t="n">
        <v>45835</v>
      </c>
      <c r="D806" s="32" t="n">
        <v>45845</v>
      </c>
      <c r="E806" s="51" t="n">
        <v>88</v>
      </c>
      <c r="F806" s="51">
        <f>IF(AB806="DOLLAR",E806*88,E806)</f>
        <v/>
      </c>
      <c r="G806" s="62">
        <f>F806*J806</f>
        <v/>
      </c>
      <c r="H806" s="23" t="inlineStr">
        <is>
          <t>MHS6278-202808614</t>
        </is>
      </c>
      <c r="I806" s="23" t="inlineStr">
        <is>
          <t>MGC Human SGIP1 Sequence-Verified cDNA, glycerol stock</t>
        </is>
      </c>
      <c r="J806" s="23" t="n">
        <v>1</v>
      </c>
      <c r="K806" s="23" t="n">
        <v>1</v>
      </c>
      <c r="L806" s="23">
        <f>J806-K806</f>
        <v/>
      </c>
      <c r="M806" s="23" t="inlineStr">
        <is>
          <t>T-654/25-26</t>
        </is>
      </c>
      <c r="N806" s="32" t="n">
        <v>45847</v>
      </c>
      <c r="O806" s="62" t="n">
        <v>11371.83</v>
      </c>
      <c r="P806" s="23" t="inlineStr">
        <is>
          <t>NCCS</t>
        </is>
      </c>
      <c r="Q806" s="23" t="n">
        <v>58152970934</v>
      </c>
      <c r="R806" s="23" t="inlineStr">
        <is>
          <t>Delivered</t>
        </is>
      </c>
      <c r="S806" s="63" t="n">
        <v>-20</v>
      </c>
      <c r="T806" s="39" t="n"/>
      <c r="U806" s="23" t="inlineStr">
        <is>
          <t>Dharmacon</t>
        </is>
      </c>
      <c r="V806" s="23">
        <f>VLOOKUP(P806,'Customer List'!B:C,2,)</f>
        <v/>
      </c>
      <c r="W806" s="40" t="n"/>
      <c r="X806" s="32" t="n">
        <v>45848</v>
      </c>
      <c r="Y806" s="23">
        <f>IF(X806="", "", X806-N806)</f>
        <v/>
      </c>
      <c r="Z806" s="23">
        <f>IF(N806="", "", TEXT(N806, "dddd"))</f>
        <v/>
      </c>
      <c r="AA806" s="23">
        <f>IF(X806="", "", TEXT(X806, "dddd"))</f>
        <v/>
      </c>
      <c r="AB806" s="23">
        <f>VLOOKUP(U806,'Currency Sheet'!A:C,3,)</f>
        <v/>
      </c>
      <c r="AC806" s="44">
        <f>VLOOKUP(P806,'Customer List'!B:D,3,)</f>
        <v/>
      </c>
    </row>
    <row r="807">
      <c r="A807" s="23">
        <f>A806+1</f>
        <v/>
      </c>
      <c r="B807" s="23" t="inlineStr">
        <is>
          <t>O062425IN3302513G</t>
        </is>
      </c>
      <c r="C807" s="32" t="n">
        <v>45835</v>
      </c>
      <c r="D807" s="32" t="n">
        <v>45845</v>
      </c>
      <c r="E807" s="51" t="n">
        <v>377</v>
      </c>
      <c r="F807" s="51">
        <f>IF(AB807="DOLLAR",E807*88,E807)</f>
        <v/>
      </c>
      <c r="G807" s="62">
        <f>F807*J807</f>
        <v/>
      </c>
      <c r="H807" s="23" t="inlineStr">
        <is>
          <t>RHS4740-EG4851</t>
        </is>
      </c>
      <c r="I807" s="23" t="inlineStr">
        <is>
          <t>Gene set: TRIPZ NOTCH1 shRNA, glycerol set</t>
        </is>
      </c>
      <c r="J807" s="23" t="n">
        <v>1</v>
      </c>
      <c r="K807" s="23" t="n">
        <v>1</v>
      </c>
      <c r="L807" s="23">
        <f>J807-K807</f>
        <v/>
      </c>
      <c r="M807" s="23" t="inlineStr">
        <is>
          <t>T-760/25-26</t>
        </is>
      </c>
      <c r="N807" s="32" t="n">
        <v>45861</v>
      </c>
      <c r="O807" s="62" t="n">
        <v>60637.5</v>
      </c>
      <c r="P807" s="23" t="inlineStr">
        <is>
          <t>BARC</t>
        </is>
      </c>
      <c r="Q807" s="23" t="n">
        <v>58153552995</v>
      </c>
      <c r="R807" s="23" t="inlineStr">
        <is>
          <t>Delivered</t>
        </is>
      </c>
      <c r="S807" s="63" t="n">
        <v>-20</v>
      </c>
      <c r="T807" s="39" t="inlineStr">
        <is>
          <t>T19978,  EXTRA AS (PHYSICALLY NOT SENT)</t>
        </is>
      </c>
      <c r="U807" s="23" t="inlineStr">
        <is>
          <t>Dharmacon</t>
        </is>
      </c>
      <c r="V807" s="23">
        <f>VLOOKUP(P807,'Customer List'!B:C,2,)</f>
        <v/>
      </c>
      <c r="W807" s="40" t="n"/>
      <c r="X807" s="32" t="n">
        <v>45862</v>
      </c>
      <c r="Y807" s="23">
        <f>IF(X807="", "", X807-N807)</f>
        <v/>
      </c>
      <c r="Z807" s="23">
        <f>IF(N807="", "", TEXT(N807, "dddd"))</f>
        <v/>
      </c>
      <c r="AA807" s="23">
        <f>IF(X807="", "", TEXT(X807, "dddd"))</f>
        <v/>
      </c>
      <c r="AB807" s="23">
        <f>VLOOKUP(U807,'Currency Sheet'!A:C,3,)</f>
        <v/>
      </c>
      <c r="AC807" s="44">
        <f>VLOOKUP(P807,'Customer List'!B:D,3,)</f>
        <v/>
      </c>
    </row>
    <row r="808">
      <c r="A808" s="23">
        <f>A807+1</f>
        <v/>
      </c>
      <c r="B808" s="23" t="inlineStr">
        <is>
          <t>O062425IN3302513G</t>
        </is>
      </c>
      <c r="C808" s="32" t="n">
        <v>45835</v>
      </c>
      <c r="D808" s="32" t="n">
        <v>45845</v>
      </c>
      <c r="E808" s="51" t="n">
        <v>377</v>
      </c>
      <c r="F808" s="51">
        <f>IF(AB808="DOLLAR",E808*88,E808)</f>
        <v/>
      </c>
      <c r="G808" s="62">
        <f>F808*J808</f>
        <v/>
      </c>
      <c r="H808" s="23" t="inlineStr">
        <is>
          <t>RHS4740-EG4853</t>
        </is>
      </c>
      <c r="I808" s="23" t="inlineStr">
        <is>
          <t>Gene set: TRIPZ NOTCH2 shRNA, glycerol set</t>
        </is>
      </c>
      <c r="J808" s="23" t="n">
        <v>1</v>
      </c>
      <c r="K808" s="23" t="n">
        <v>1</v>
      </c>
      <c r="L808" s="23">
        <f>J808-K808</f>
        <v/>
      </c>
      <c r="M808" s="23" t="inlineStr">
        <is>
          <t>T-760/25-26</t>
        </is>
      </c>
      <c r="N808" s="32" t="n">
        <v>45861</v>
      </c>
      <c r="O808" s="62" t="n">
        <v>60637.5</v>
      </c>
      <c r="P808" s="23" t="inlineStr">
        <is>
          <t>BARC</t>
        </is>
      </c>
      <c r="Q808" s="23" t="n">
        <v>58153552995</v>
      </c>
      <c r="R808" s="23" t="inlineStr">
        <is>
          <t>Delivered</t>
        </is>
      </c>
      <c r="S808" s="63" t="n">
        <v>-20</v>
      </c>
      <c r="T808" s="39" t="inlineStr">
        <is>
          <t>T19978,  EXTRA AS (PHYSICALLY NOT SENT)</t>
        </is>
      </c>
      <c r="U808" s="23" t="inlineStr">
        <is>
          <t>Dharmacon</t>
        </is>
      </c>
      <c r="V808" s="23">
        <f>VLOOKUP(P808,'Customer List'!B:C,2,)</f>
        <v/>
      </c>
      <c r="W808" s="40" t="n"/>
      <c r="X808" s="32" t="n">
        <v>45862</v>
      </c>
      <c r="Y808" s="23">
        <f>IF(X808="", "", X808-N808)</f>
        <v/>
      </c>
      <c r="Z808" s="23">
        <f>IF(N808="", "", TEXT(N808, "dddd"))</f>
        <v/>
      </c>
      <c r="AA808" s="23">
        <f>IF(X808="", "", TEXT(X808, "dddd"))</f>
        <v/>
      </c>
      <c r="AB808" s="23">
        <f>VLOOKUP(U808,'Currency Sheet'!A:C,3,)</f>
        <v/>
      </c>
      <c r="AC808" s="44">
        <f>VLOOKUP(P808,'Customer List'!B:D,3,)</f>
        <v/>
      </c>
    </row>
    <row r="809">
      <c r="A809" s="23">
        <f>A808+1</f>
        <v/>
      </c>
      <c r="B809" s="23" t="inlineStr">
        <is>
          <t>O062425IN3302513G</t>
        </is>
      </c>
      <c r="C809" s="32" t="n">
        <v>45835</v>
      </c>
      <c r="D809" s="32" t="n">
        <v>45845</v>
      </c>
      <c r="E809" s="51" t="n">
        <v>377</v>
      </c>
      <c r="F809" s="51">
        <f>IF(AB809="DOLLAR",E809*88,E809)</f>
        <v/>
      </c>
      <c r="G809" s="62">
        <f>F809*J809</f>
        <v/>
      </c>
      <c r="H809" s="23" t="inlineStr">
        <is>
          <t>RHS4740-EG4854</t>
        </is>
      </c>
      <c r="I809" s="23" t="inlineStr">
        <is>
          <t>Gene set: TRIPZ NOTCH3 shRNA, glycerol set</t>
        </is>
      </c>
      <c r="J809" s="23" t="n">
        <v>1</v>
      </c>
      <c r="K809" s="23" t="n">
        <v>1</v>
      </c>
      <c r="L809" s="23">
        <f>J809-K809</f>
        <v/>
      </c>
      <c r="M809" s="23" t="inlineStr">
        <is>
          <t>T-760/25-26</t>
        </is>
      </c>
      <c r="N809" s="32" t="n">
        <v>45861</v>
      </c>
      <c r="O809" s="62" t="n">
        <v>60637.5</v>
      </c>
      <c r="P809" s="23" t="inlineStr">
        <is>
          <t>BARC</t>
        </is>
      </c>
      <c r="Q809" s="23" t="n">
        <v>58153552995</v>
      </c>
      <c r="R809" s="23" t="inlineStr">
        <is>
          <t>Delivered</t>
        </is>
      </c>
      <c r="S809" s="63" t="n">
        <v>-20</v>
      </c>
      <c r="T809" s="39" t="inlineStr">
        <is>
          <t>T19978,  EXTRA AS (PHYSICALLY NOT SENT)</t>
        </is>
      </c>
      <c r="U809" s="23" t="inlineStr">
        <is>
          <t>Dharmacon</t>
        </is>
      </c>
      <c r="V809" s="23">
        <f>VLOOKUP(P809,'Customer List'!B:C,2,)</f>
        <v/>
      </c>
      <c r="W809" s="40" t="n"/>
      <c r="X809" s="32" t="n">
        <v>45862</v>
      </c>
      <c r="Y809" s="23">
        <f>IF(X809="", "", X809-N809)</f>
        <v/>
      </c>
      <c r="Z809" s="23">
        <f>IF(N809="", "", TEXT(N809, "dddd"))</f>
        <v/>
      </c>
      <c r="AA809" s="23">
        <f>IF(X809="", "", TEXT(X809, "dddd"))</f>
        <v/>
      </c>
      <c r="AB809" s="23">
        <f>VLOOKUP(U809,'Currency Sheet'!A:C,3,)</f>
        <v/>
      </c>
      <c r="AC809" s="44">
        <f>VLOOKUP(P809,'Customer List'!B:D,3,)</f>
        <v/>
      </c>
    </row>
    <row r="810">
      <c r="A810" s="23">
        <f>A809+1</f>
        <v/>
      </c>
      <c r="B810" s="23" t="inlineStr">
        <is>
          <t>O062425IN3302513G</t>
        </is>
      </c>
      <c r="C810" s="32" t="n">
        <v>45835</v>
      </c>
      <c r="D810" s="32" t="n">
        <v>45845</v>
      </c>
      <c r="E810" s="51" t="n">
        <v>377</v>
      </c>
      <c r="F810" s="51">
        <f>IF(AB810="DOLLAR",E810*88,E810)</f>
        <v/>
      </c>
      <c r="G810" s="62">
        <f>F810*J810</f>
        <v/>
      </c>
      <c r="H810" s="23" t="inlineStr">
        <is>
          <t>RHS4740-EG3673</t>
        </is>
      </c>
      <c r="I810" s="23" t="inlineStr">
        <is>
          <t>Gene set: TRIPZ ITGA2 shRNA, glycerol set</t>
        </is>
      </c>
      <c r="J810" s="23" t="n">
        <v>1</v>
      </c>
      <c r="K810" s="23" t="n">
        <v>1</v>
      </c>
      <c r="L810" s="23">
        <f>J810-K810</f>
        <v/>
      </c>
      <c r="M810" s="23" t="inlineStr">
        <is>
          <t>T-760/25-26</t>
        </is>
      </c>
      <c r="N810" s="32" t="n">
        <v>45861</v>
      </c>
      <c r="O810" s="62" t="n">
        <v>60637.5</v>
      </c>
      <c r="P810" s="23" t="inlineStr">
        <is>
          <t>BARC</t>
        </is>
      </c>
      <c r="Q810" s="23" t="n">
        <v>58153552995</v>
      </c>
      <c r="R810" s="23" t="inlineStr">
        <is>
          <t>Delivered</t>
        </is>
      </c>
      <c r="S810" s="63" t="n">
        <v>-20</v>
      </c>
      <c r="T810" s="39" t="inlineStr">
        <is>
          <t>T19978,  EXTRA AS (PHYSICALLY NOT SENT)</t>
        </is>
      </c>
      <c r="U810" s="23" t="inlineStr">
        <is>
          <t>Dharmacon</t>
        </is>
      </c>
      <c r="V810" s="23">
        <f>VLOOKUP(P810,'Customer List'!B:C,2,)</f>
        <v/>
      </c>
      <c r="W810" s="40" t="n"/>
      <c r="X810" s="32" t="n">
        <v>45862</v>
      </c>
      <c r="Y810" s="23">
        <f>IF(X810="", "", X810-N810)</f>
        <v/>
      </c>
      <c r="Z810" s="23">
        <f>IF(N810="", "", TEXT(N810, "dddd"))</f>
        <v/>
      </c>
      <c r="AA810" s="23">
        <f>IF(X810="", "", TEXT(X810, "dddd"))</f>
        <v/>
      </c>
      <c r="AB810" s="23">
        <f>VLOOKUP(U810,'Currency Sheet'!A:C,3,)</f>
        <v/>
      </c>
      <c r="AC810" s="44">
        <f>VLOOKUP(P810,'Customer List'!B:D,3,)</f>
        <v/>
      </c>
    </row>
    <row r="811">
      <c r="A811" s="23">
        <f>A810+1</f>
        <v/>
      </c>
      <c r="B811" s="23" t="inlineStr">
        <is>
          <t>O062425IN3302513G</t>
        </is>
      </c>
      <c r="C811" s="32" t="n">
        <v>45835</v>
      </c>
      <c r="D811" s="32" t="n">
        <v>45845</v>
      </c>
      <c r="E811" s="51" t="n">
        <v>0.01</v>
      </c>
      <c r="F811" s="51">
        <f>IF(AB811="DOLLAR",E811*88,E811)</f>
        <v/>
      </c>
      <c r="G811" s="62">
        <f>F811*J811</f>
        <v/>
      </c>
      <c r="H811" s="23" t="inlineStr">
        <is>
          <t>PMAPUD</t>
        </is>
      </c>
      <c r="I811" s="23" t="inlineStr">
        <is>
          <t>USB Plate map files, 1 each</t>
        </is>
      </c>
      <c r="J811" s="23" t="n">
        <v>1</v>
      </c>
      <c r="K811" s="23" t="n">
        <v>1</v>
      </c>
      <c r="L811" s="23">
        <f>J811-K811</f>
        <v/>
      </c>
      <c r="M811" s="23" t="inlineStr">
        <is>
          <t>G-CUSTOM-1158658</t>
        </is>
      </c>
      <c r="N811" s="32" t="n">
        <v>45853</v>
      </c>
      <c r="O811" s="62" t="n">
        <v>0</v>
      </c>
      <c r="P811" s="23" t="inlineStr">
        <is>
          <t>IISER BHOPAL</t>
        </is>
      </c>
      <c r="Q811" s="23" t="n">
        <v>58153220742</v>
      </c>
      <c r="R811" s="23" t="inlineStr">
        <is>
          <t>Delivered</t>
        </is>
      </c>
      <c r="S811" s="63" t="n">
        <v>-20</v>
      </c>
      <c r="T811" s="39" t="inlineStr">
        <is>
          <t>PART OF  G-CUSTOM-1158658</t>
        </is>
      </c>
      <c r="U811" s="23" t="inlineStr">
        <is>
          <t>Dharmacon</t>
        </is>
      </c>
      <c r="V811" s="23">
        <f>VLOOKUP(P811,'Customer List'!B:C,2,)</f>
        <v/>
      </c>
      <c r="W811" s="40" t="n"/>
      <c r="X811" s="32" t="n">
        <v>45855</v>
      </c>
      <c r="Y811" s="23">
        <f>IF(X811="", "", X811-N811)</f>
        <v/>
      </c>
      <c r="Z811" s="23">
        <f>IF(N811="", "", TEXT(N811, "dddd"))</f>
        <v/>
      </c>
      <c r="AA811" s="23">
        <f>IF(X811="", "", TEXT(X811, "dddd"))</f>
        <v/>
      </c>
      <c r="AB811" s="23">
        <f>VLOOKUP(U811,'Currency Sheet'!A:C,3,)</f>
        <v/>
      </c>
      <c r="AC811" s="44">
        <f>VLOOKUP(P811,'Customer List'!B:D,3,)</f>
        <v/>
      </c>
    </row>
    <row r="812">
      <c r="A812" s="23">
        <f>A811+1</f>
        <v/>
      </c>
      <c r="B812" s="23" t="inlineStr">
        <is>
          <t xml:space="preserve">EED116824  </t>
        </is>
      </c>
      <c r="C812" s="32" t="n">
        <v>45835</v>
      </c>
      <c r="D812" s="32" t="n">
        <v>45845</v>
      </c>
      <c r="E812" s="51" t="n">
        <v>145.2</v>
      </c>
      <c r="F812" s="51">
        <f>IF(AB812="DOLLAR",E812*88,E812)</f>
        <v/>
      </c>
      <c r="G812" s="62">
        <f>F812*J812</f>
        <v/>
      </c>
      <c r="H812" s="23" t="n">
        <v>100222</v>
      </c>
      <c r="I812" s="23" t="inlineStr">
        <is>
          <t>APC/Cyanine7 anti-mouse CD3 Antibody</t>
        </is>
      </c>
      <c r="J812" s="23" t="n">
        <v>1</v>
      </c>
      <c r="K812" s="23" t="n">
        <v>1</v>
      </c>
      <c r="L812" s="23">
        <f>J812-K812</f>
        <v/>
      </c>
      <c r="M812" s="23" t="inlineStr">
        <is>
          <t>T-658/25-26</t>
        </is>
      </c>
      <c r="N812" s="32" t="n">
        <v>45847</v>
      </c>
      <c r="O812" s="62" t="n">
        <v>23474</v>
      </c>
      <c r="P812" s="23" t="inlineStr">
        <is>
          <t>WBSU</t>
        </is>
      </c>
      <c r="Q812" s="23" t="n">
        <v>58152971995</v>
      </c>
      <c r="R812" s="23" t="inlineStr">
        <is>
          <t>Delivered</t>
        </is>
      </c>
      <c r="S812" s="63" t="n">
        <v>4</v>
      </c>
      <c r="T812" s="39" t="n"/>
      <c r="U812" s="23" t="inlineStr">
        <is>
          <t>BioLegend</t>
        </is>
      </c>
      <c r="V812" s="23">
        <f>VLOOKUP(P812,'Customer List'!B:C,2,)</f>
        <v/>
      </c>
      <c r="W812" s="40" t="n"/>
      <c r="X812" s="32" t="n">
        <v>45848</v>
      </c>
      <c r="Y812" s="23">
        <f>IF(X812="", "", X812-N812)</f>
        <v/>
      </c>
      <c r="Z812" s="23">
        <f>IF(N812="", "", TEXT(N812, "dddd"))</f>
        <v/>
      </c>
      <c r="AA812" s="23">
        <f>IF(X812="", "", TEXT(X812, "dddd"))</f>
        <v/>
      </c>
      <c r="AB812" s="23">
        <f>VLOOKUP(U812,'Currency Sheet'!A:C,3,)</f>
        <v/>
      </c>
      <c r="AC812" s="44">
        <f>VLOOKUP(P812,'Customer List'!B:D,3,)</f>
        <v/>
      </c>
    </row>
    <row r="813">
      <c r="A813" s="23">
        <f>A812+1</f>
        <v/>
      </c>
      <c r="B813" s="23" t="inlineStr">
        <is>
          <t xml:space="preserve">EED116824  </t>
        </is>
      </c>
      <c r="C813" s="32" t="n">
        <v>45835</v>
      </c>
      <c r="D813" s="32" t="n">
        <v>45845</v>
      </c>
      <c r="E813" s="51" t="n">
        <v>18</v>
      </c>
      <c r="F813" s="51">
        <f>IF(AB813="DOLLAR",E813*88,E813)</f>
        <v/>
      </c>
      <c r="G813" s="62">
        <f>F813*J813</f>
        <v/>
      </c>
      <c r="H813" s="23" t="n">
        <v>100305</v>
      </c>
      <c r="I813" s="23" t="inlineStr">
        <is>
          <t>FITC anti-mouse CD3ε Antibody</t>
        </is>
      </c>
      <c r="J813" s="23" t="n">
        <v>1</v>
      </c>
      <c r="K813" s="23" t="n">
        <v>1</v>
      </c>
      <c r="L813" s="23">
        <f>J813-K813</f>
        <v/>
      </c>
      <c r="M813" s="23" t="inlineStr">
        <is>
          <t>T-668/25-26</t>
        </is>
      </c>
      <c r="N813" s="32" t="n">
        <v>45847</v>
      </c>
      <c r="O813" s="62" t="n">
        <v>2850</v>
      </c>
      <c r="P813" s="23" t="inlineStr">
        <is>
          <t>LABEX</t>
        </is>
      </c>
      <c r="Q813" s="23" t="inlineStr">
        <is>
          <t>PORTER</t>
        </is>
      </c>
      <c r="R813" s="23" t="inlineStr">
        <is>
          <t>PORTER</t>
        </is>
      </c>
      <c r="S813" s="63" t="n">
        <v>4</v>
      </c>
      <c r="T813" s="39" t="n"/>
      <c r="U813" s="23" t="inlineStr">
        <is>
          <t>BioLegend</t>
        </is>
      </c>
      <c r="V813" s="23">
        <f>VLOOKUP(P813,'Customer List'!B:C,2,)</f>
        <v/>
      </c>
      <c r="W813" s="40" t="n"/>
      <c r="X813" s="32">
        <f>IF(OR(R813 = "PRIYANKA MADAM", R813 = "DEEPAK", R813 = "PORTER"),N813,"")</f>
        <v/>
      </c>
      <c r="Y813" s="23">
        <f>IF(X813="", "", X813-N813)</f>
        <v/>
      </c>
      <c r="Z813" s="23">
        <f>IF(N813="", "", TEXT(N813, "dddd"))</f>
        <v/>
      </c>
      <c r="AA813" s="23">
        <f>IF(X813="", "", TEXT(X813, "dddd"))</f>
        <v/>
      </c>
      <c r="AB813" s="23">
        <f>VLOOKUP(U813,'Currency Sheet'!A:C,3,)</f>
        <v/>
      </c>
      <c r="AC813" s="44">
        <f>VLOOKUP(P813,'Customer List'!B:D,3,)</f>
        <v/>
      </c>
    </row>
    <row r="814" ht="45" customHeight="1">
      <c r="A814" s="23">
        <f>A813+1</f>
        <v/>
      </c>
      <c r="B814" s="23" t="inlineStr">
        <is>
          <t xml:space="preserve">EED116824  </t>
        </is>
      </c>
      <c r="C814" s="32" t="n">
        <v>45835</v>
      </c>
      <c r="D814" s="32" t="n">
        <v>45845</v>
      </c>
      <c r="E814" s="51" t="n">
        <v>18</v>
      </c>
      <c r="F814" s="51">
        <f>IF(AB814="DOLLAR",E814*88,E814)</f>
        <v/>
      </c>
      <c r="G814" s="62">
        <f>F814*J814</f>
        <v/>
      </c>
      <c r="H814" s="23" t="n">
        <v>100305</v>
      </c>
      <c r="I814" s="23" t="inlineStr">
        <is>
          <t>FITC anti-mouse CD3ε Antibody</t>
        </is>
      </c>
      <c r="J814" s="23" t="n">
        <v>1</v>
      </c>
      <c r="K814" s="23" t="n">
        <v>1</v>
      </c>
      <c r="L814" s="23">
        <f>J814-K814</f>
        <v/>
      </c>
      <c r="M814" s="23" t="inlineStr">
        <is>
          <t>T-699/25-26 AND DC-94</t>
        </is>
      </c>
      <c r="N814" s="32" t="n">
        <v>45854</v>
      </c>
      <c r="O814" s="62" t="n">
        <v>5405.62</v>
      </c>
      <c r="P814" s="23" t="inlineStr">
        <is>
          <t>NIMR</t>
        </is>
      </c>
      <c r="Q814" s="23" t="inlineStr">
        <is>
          <t>BY HAND</t>
        </is>
      </c>
      <c r="R814" s="23" t="inlineStr">
        <is>
          <t>Deepak</t>
        </is>
      </c>
      <c r="S814" s="63" t="n">
        <v>4</v>
      </c>
      <c r="T814" s="39" t="inlineStr">
        <is>
          <t>Item No. 116101, 100305 not mentioned on Bill, and sent on delivery challan on information by dharmendra sir, amount adjusted in item no. 102509, mentioned on bill physically not sent</t>
        </is>
      </c>
      <c r="U814" s="23" t="inlineStr">
        <is>
          <t>BioLegend</t>
        </is>
      </c>
      <c r="V814" s="23">
        <f>VLOOKUP(P814,'Customer List'!B:C,2,)</f>
        <v/>
      </c>
      <c r="W814" s="40" t="n"/>
      <c r="X814" s="32" t="n">
        <v>45854</v>
      </c>
      <c r="Y814" s="23">
        <f>IF(X814="", "", X814-N814)</f>
        <v/>
      </c>
      <c r="Z814" s="23">
        <f>IF(N814="", "", TEXT(N814, "dddd"))</f>
        <v/>
      </c>
      <c r="AA814" s="23">
        <f>IF(X814="", "", TEXT(X814, "dddd"))</f>
        <v/>
      </c>
      <c r="AB814" s="23">
        <f>VLOOKUP(U814,'Currency Sheet'!A:C,3,)</f>
        <v/>
      </c>
      <c r="AC814" s="44">
        <f>VLOOKUP(P814,'Customer List'!B:D,3,)</f>
        <v/>
      </c>
    </row>
    <row r="815" ht="45" customHeight="1">
      <c r="A815" s="23">
        <f>A814+1</f>
        <v/>
      </c>
      <c r="B815" s="23" t="inlineStr">
        <is>
          <t xml:space="preserve">EED116824  </t>
        </is>
      </c>
      <c r="C815" s="32" t="n">
        <v>45835</v>
      </c>
      <c r="D815" s="32" t="n">
        <v>45845</v>
      </c>
      <c r="E815" s="51" t="n">
        <v>63</v>
      </c>
      <c r="F815" s="51">
        <f>IF(AB815="DOLLAR",E815*88,E815)</f>
        <v/>
      </c>
      <c r="G815" s="62">
        <f>F815*J815</f>
        <v/>
      </c>
      <c r="H815" s="23" t="n">
        <v>100312</v>
      </c>
      <c r="I815" s="23" t="inlineStr">
        <is>
          <t>APC anti-mouse CD3ε Antibody</t>
        </is>
      </c>
      <c r="J815" s="23" t="n">
        <v>1</v>
      </c>
      <c r="K815" s="23" t="n">
        <v>1</v>
      </c>
      <c r="L815" s="23">
        <f>J815-K815</f>
        <v/>
      </c>
      <c r="M815" s="23" t="inlineStr">
        <is>
          <t>T-699/25-26 AND DC-94</t>
        </is>
      </c>
      <c r="N815" s="32" t="n">
        <v>45854</v>
      </c>
      <c r="O815" s="62" t="n">
        <v>12206.25</v>
      </c>
      <c r="P815" s="23" t="inlineStr">
        <is>
          <t>NIMR</t>
        </is>
      </c>
      <c r="Q815" s="23" t="inlineStr">
        <is>
          <t>BY HAND</t>
        </is>
      </c>
      <c r="R815" s="23" t="inlineStr">
        <is>
          <t>Deepak</t>
        </is>
      </c>
      <c r="S815" s="63" t="n">
        <v>4</v>
      </c>
      <c r="T815" s="39" t="inlineStr">
        <is>
          <t>Item No. 116101, 100305 not mentioned on Bill, and sent on delivery challan on information by dharmendra sir, amount adjusted in item no. 102509, mentioned on bill physically not sent</t>
        </is>
      </c>
      <c r="U815" s="23" t="inlineStr">
        <is>
          <t>BioLegend</t>
        </is>
      </c>
      <c r="V815" s="23">
        <f>VLOOKUP(P815,'Customer List'!B:C,2,)</f>
        <v/>
      </c>
      <c r="W815" s="40" t="n"/>
      <c r="X815" s="32" t="n">
        <v>45854</v>
      </c>
      <c r="Y815" s="23">
        <f>IF(X815="", "", X815-N815)</f>
        <v/>
      </c>
      <c r="Z815" s="23">
        <f>IF(N815="", "", TEXT(N815, "dddd"))</f>
        <v/>
      </c>
      <c r="AA815" s="23">
        <f>IF(X815="", "", TEXT(X815, "dddd"))</f>
        <v/>
      </c>
      <c r="AB815" s="23">
        <f>VLOOKUP(U815,'Currency Sheet'!A:C,3,)</f>
        <v/>
      </c>
      <c r="AC815" s="44">
        <f>VLOOKUP(P815,'Customer List'!B:D,3,)</f>
        <v/>
      </c>
    </row>
    <row r="816">
      <c r="A816" s="23">
        <f>A815+1</f>
        <v/>
      </c>
      <c r="B816" s="23" t="inlineStr">
        <is>
          <t xml:space="preserve">EED116824  </t>
        </is>
      </c>
      <c r="C816" s="32" t="n">
        <v>45835</v>
      </c>
      <c r="D816" s="32" t="n">
        <v>45845</v>
      </c>
      <c r="E816" s="51" t="n">
        <v>172.8</v>
      </c>
      <c r="F816" s="51">
        <f>IF(AB816="DOLLAR",E816*88,E816)</f>
        <v/>
      </c>
      <c r="G816" s="62">
        <f>F816*J816</f>
        <v/>
      </c>
      <c r="H816" s="23" t="n">
        <v>100432</v>
      </c>
      <c r="I816" s="23" t="inlineStr">
        <is>
          <t>PerCP anti-mouse CD4 Antibody</t>
        </is>
      </c>
      <c r="J816" s="23" t="n">
        <v>1</v>
      </c>
      <c r="K816" s="23" t="n">
        <v>1</v>
      </c>
      <c r="L816" s="23">
        <f>J816-K816</f>
        <v/>
      </c>
      <c r="M816" s="23" t="inlineStr">
        <is>
          <t>T-689/25-26</t>
        </is>
      </c>
      <c r="N816" s="32" t="n">
        <v>45850</v>
      </c>
      <c r="O816" s="62" t="n">
        <v>24624</v>
      </c>
      <c r="P816" s="23" t="inlineStr">
        <is>
          <t>ILS</t>
        </is>
      </c>
      <c r="Q816" s="23" t="n">
        <v>58153121121</v>
      </c>
      <c r="R816" s="23" t="inlineStr">
        <is>
          <t>Delivered</t>
        </is>
      </c>
      <c r="S816" s="63" t="n">
        <v>4</v>
      </c>
      <c r="T816" s="39" t="n"/>
      <c r="U816" s="23" t="inlineStr">
        <is>
          <t>BioLegend</t>
        </is>
      </c>
      <c r="V816" s="23">
        <f>VLOOKUP(P816,'Customer List'!B:C,2,)</f>
        <v/>
      </c>
      <c r="W816" s="40" t="n"/>
      <c r="X816" s="32" t="n">
        <v>45853</v>
      </c>
      <c r="Y816" s="23">
        <f>IF(X816="", "", X816-N816)</f>
        <v/>
      </c>
      <c r="Z816" s="23">
        <f>IF(N816="", "", TEXT(N816, "dddd"))</f>
        <v/>
      </c>
      <c r="AA816" s="23">
        <f>IF(X816="", "", TEXT(X816, "dddd"))</f>
        <v/>
      </c>
      <c r="AB816" s="23">
        <f>VLOOKUP(U816,'Currency Sheet'!A:C,3,)</f>
        <v/>
      </c>
      <c r="AC816" s="44">
        <f>VLOOKUP(P816,'Customer List'!B:D,3,)</f>
        <v/>
      </c>
    </row>
    <row r="817">
      <c r="A817" s="23">
        <f>A816+1</f>
        <v/>
      </c>
      <c r="B817" s="23" t="inlineStr">
        <is>
          <t xml:space="preserve">EED116824  </t>
        </is>
      </c>
      <c r="C817" s="32" t="n">
        <v>45835</v>
      </c>
      <c r="D817" s="32" t="n">
        <v>45845</v>
      </c>
      <c r="E817" s="51" t="n">
        <v>59.4</v>
      </c>
      <c r="F817" s="51">
        <f>IF(AB817="DOLLAR",E817*88,E817)</f>
        <v/>
      </c>
      <c r="G817" s="62">
        <f>F817*J817</f>
        <v/>
      </c>
      <c r="H817" s="23" t="n">
        <v>100706</v>
      </c>
      <c r="I817" s="23" t="inlineStr">
        <is>
          <t>FITC anti-mouse CD8a Antibody</t>
        </is>
      </c>
      <c r="J817" s="23" t="n">
        <v>1</v>
      </c>
      <c r="K817" s="23" t="n">
        <v>1</v>
      </c>
      <c r="L817" s="23">
        <f>J817-K817</f>
        <v/>
      </c>
      <c r="M817" s="23" t="inlineStr">
        <is>
          <t>T-658/25-26</t>
        </is>
      </c>
      <c r="N817" s="32" t="n">
        <v>45847</v>
      </c>
      <c r="O817" s="62" t="n">
        <v>9603</v>
      </c>
      <c r="P817" s="23" t="inlineStr">
        <is>
          <t>WBSU</t>
        </is>
      </c>
      <c r="Q817" s="23" t="n">
        <v>58152971995</v>
      </c>
      <c r="R817" s="23" t="inlineStr">
        <is>
          <t>Delivered</t>
        </is>
      </c>
      <c r="S817" s="63" t="n">
        <v>4</v>
      </c>
      <c r="T817" s="39" t="n"/>
      <c r="U817" s="23" t="inlineStr">
        <is>
          <t>BioLegend</t>
        </is>
      </c>
      <c r="V817" s="23">
        <f>VLOOKUP(P817,'Customer List'!B:C,2,)</f>
        <v/>
      </c>
      <c r="W817" s="40" t="n"/>
      <c r="X817" s="32" t="n">
        <v>45848</v>
      </c>
      <c r="Y817" s="23">
        <f>IF(X817="", "", X817-N817)</f>
        <v/>
      </c>
      <c r="Z817" s="23">
        <f>IF(N817="", "", TEXT(N817, "dddd"))</f>
        <v/>
      </c>
      <c r="AA817" s="23">
        <f>IF(X817="", "", TEXT(X817, "dddd"))</f>
        <v/>
      </c>
      <c r="AB817" s="23">
        <f>VLOOKUP(U817,'Currency Sheet'!A:C,3,)</f>
        <v/>
      </c>
      <c r="AC817" s="44">
        <f>VLOOKUP(P817,'Customer List'!B:D,3,)</f>
        <v/>
      </c>
    </row>
    <row r="818">
      <c r="A818" s="23">
        <f>A817+1</f>
        <v/>
      </c>
      <c r="B818" s="23" t="inlineStr">
        <is>
          <t xml:space="preserve">EED116824  </t>
        </is>
      </c>
      <c r="C818" s="32" t="n">
        <v>45835</v>
      </c>
      <c r="D818" s="32" t="n">
        <v>45845</v>
      </c>
      <c r="E818" s="51" t="n">
        <v>33.6</v>
      </c>
      <c r="F818" s="51">
        <f>IF(AB818="DOLLAR",E818*88,E818)</f>
        <v/>
      </c>
      <c r="G818" s="62">
        <f>F818*J818</f>
        <v/>
      </c>
      <c r="H818" s="23" t="n">
        <v>101207</v>
      </c>
      <c r="I818" s="23" t="inlineStr">
        <is>
          <t>PE anti-mouse/human CD11b Antibody</t>
        </is>
      </c>
      <c r="J818" s="23" t="n">
        <v>1</v>
      </c>
      <c r="K818" s="23" t="n">
        <v>1</v>
      </c>
      <c r="L818" s="23">
        <f>J818-K818</f>
        <v/>
      </c>
      <c r="M818" s="23" t="inlineStr">
        <is>
          <t>T-658/25-26</t>
        </is>
      </c>
      <c r="N818" s="32" t="n">
        <v>45847</v>
      </c>
      <c r="O818" s="62" t="n">
        <v>5432</v>
      </c>
      <c r="P818" s="23" t="inlineStr">
        <is>
          <t>WBSU</t>
        </is>
      </c>
      <c r="Q818" s="23" t="n">
        <v>58152971995</v>
      </c>
      <c r="R818" s="23" t="inlineStr">
        <is>
          <t>Delivered</t>
        </is>
      </c>
      <c r="S818" s="63" t="n">
        <v>4</v>
      </c>
      <c r="T818" s="39" t="n"/>
      <c r="U818" s="23" t="inlineStr">
        <is>
          <t>BioLegend</t>
        </is>
      </c>
      <c r="V818" s="23">
        <f>VLOOKUP(P818,'Customer List'!B:C,2,)</f>
        <v/>
      </c>
      <c r="W818" s="40" t="n"/>
      <c r="X818" s="32" t="n">
        <v>45848</v>
      </c>
      <c r="Y818" s="23">
        <f>IF(X818="", "", X818-N818)</f>
        <v/>
      </c>
      <c r="Z818" s="23">
        <f>IF(N818="", "", TEXT(N818, "dddd"))</f>
        <v/>
      </c>
      <c r="AA818" s="23">
        <f>IF(X818="", "", TEXT(X818, "dddd"))</f>
        <v/>
      </c>
      <c r="AB818" s="23">
        <f>VLOOKUP(U818,'Currency Sheet'!A:C,3,)</f>
        <v/>
      </c>
      <c r="AC818" s="44">
        <f>VLOOKUP(P818,'Customer List'!B:D,3,)</f>
        <v/>
      </c>
    </row>
    <row r="819">
      <c r="A819" s="23">
        <f>A818+1</f>
        <v/>
      </c>
      <c r="B819" s="23" t="inlineStr">
        <is>
          <t xml:space="preserve">EED116824  </t>
        </is>
      </c>
      <c r="C819" s="32" t="n">
        <v>45835</v>
      </c>
      <c r="D819" s="32" t="n">
        <v>45845</v>
      </c>
      <c r="E819" s="51" t="n">
        <v>60.6</v>
      </c>
      <c r="F819" s="51">
        <f>IF(AB819="DOLLAR",E819*88,E819)</f>
        <v/>
      </c>
      <c r="G819" s="62">
        <f>F819*J819</f>
        <v/>
      </c>
      <c r="H819" s="23" t="n">
        <v>104419</v>
      </c>
      <c r="I819" s="23" t="inlineStr">
        <is>
          <t>Alexa Fluor® 488 anti-mouse CD62L Antibody</t>
        </is>
      </c>
      <c r="J819" s="23" t="n">
        <v>1</v>
      </c>
      <c r="K819" s="23" t="n">
        <v>1</v>
      </c>
      <c r="L819" s="23">
        <f>J819-K819</f>
        <v/>
      </c>
      <c r="M819" s="23" t="inlineStr">
        <is>
          <t>T-645/25-26</t>
        </is>
      </c>
      <c r="N819" s="32" t="n">
        <v>45847</v>
      </c>
      <c r="O819" s="62" t="n">
        <v>9393</v>
      </c>
      <c r="P819" s="23" t="inlineStr">
        <is>
          <t>Aurigine Service</t>
        </is>
      </c>
      <c r="Q819" s="23" t="n">
        <v>58152971203</v>
      </c>
      <c r="R819" s="23" t="inlineStr">
        <is>
          <t>Delivered</t>
        </is>
      </c>
      <c r="S819" s="63" t="n">
        <v>4</v>
      </c>
      <c r="T819" s="39" t="n"/>
      <c r="U819" s="23" t="inlineStr">
        <is>
          <t>BioLegend</t>
        </is>
      </c>
      <c r="V819" s="23">
        <f>VLOOKUP(P819,'Customer List'!B:C,2,)</f>
        <v/>
      </c>
      <c r="W819" s="40" t="n"/>
      <c r="X819" s="32" t="n">
        <v>45848</v>
      </c>
      <c r="Y819" s="23">
        <f>IF(X819="", "", X819-N819)</f>
        <v/>
      </c>
      <c r="Z819" s="23">
        <f>IF(N819="", "", TEXT(N819, "dddd"))</f>
        <v/>
      </c>
      <c r="AA819" s="23">
        <f>IF(X819="", "", TEXT(X819, "dddd"))</f>
        <v/>
      </c>
      <c r="AB819" s="23">
        <f>VLOOKUP(U819,'Currency Sheet'!A:C,3,)</f>
        <v/>
      </c>
      <c r="AC819" s="44">
        <f>VLOOKUP(P819,'Customer List'!B:D,3,)</f>
        <v/>
      </c>
    </row>
    <row r="820" ht="45" customHeight="1">
      <c r="A820" s="23">
        <f>A819+1</f>
        <v/>
      </c>
      <c r="B820" s="23" t="inlineStr">
        <is>
          <t xml:space="preserve">EED116824  </t>
        </is>
      </c>
      <c r="C820" s="32" t="n">
        <v>45835</v>
      </c>
      <c r="D820" s="32" t="n">
        <v>45845</v>
      </c>
      <c r="E820" s="51" t="n">
        <v>32.4</v>
      </c>
      <c r="F820" s="51">
        <f>IF(AB820="DOLLAR",E820*88,E820)</f>
        <v/>
      </c>
      <c r="G820" s="62">
        <f>F820*J820</f>
        <v/>
      </c>
      <c r="H820" s="23" t="n">
        <v>116101</v>
      </c>
      <c r="I820" s="23" t="inlineStr">
        <is>
          <t>Purified anti-mouse CD54 Antibody</t>
        </is>
      </c>
      <c r="J820" s="23" t="n">
        <v>1</v>
      </c>
      <c r="K820" s="23" t="n">
        <v>1</v>
      </c>
      <c r="L820" s="23">
        <f>J820-K820</f>
        <v/>
      </c>
      <c r="M820" s="23" t="inlineStr">
        <is>
          <t>T-699/25-26 AND DC-94</t>
        </is>
      </c>
      <c r="N820" s="32" t="n">
        <v>45854</v>
      </c>
      <c r="O820" s="62" t="n">
        <v>5405.63</v>
      </c>
      <c r="P820" s="23" t="inlineStr">
        <is>
          <t>NIMR</t>
        </is>
      </c>
      <c r="Q820" s="23" t="inlineStr">
        <is>
          <t>BY HAND</t>
        </is>
      </c>
      <c r="R820" s="23" t="inlineStr">
        <is>
          <t>Deepak</t>
        </is>
      </c>
      <c r="S820" s="63" t="n">
        <v>4</v>
      </c>
      <c r="T820" s="39" t="inlineStr">
        <is>
          <t>Item No. 116101, 100305 not mentioned on Bill, and sent on delivery challan on information by dharmendra sir, amount adjusted in item no. 102509, mentioned on bill physically not sent</t>
        </is>
      </c>
      <c r="U820" s="23" t="inlineStr">
        <is>
          <t>BioLegend</t>
        </is>
      </c>
      <c r="V820" s="23">
        <f>VLOOKUP(P820,'Customer List'!B:C,2,)</f>
        <v/>
      </c>
      <c r="W820" s="40" t="n"/>
      <c r="X820" s="32" t="n">
        <v>45854</v>
      </c>
      <c r="Y820" s="23">
        <f>IF(X820="", "", X820-N820)</f>
        <v/>
      </c>
      <c r="Z820" s="23">
        <f>IF(N820="", "", TEXT(N820, "dddd"))</f>
        <v/>
      </c>
      <c r="AA820" s="23">
        <f>IF(X820="", "", TEXT(X820, "dddd"))</f>
        <v/>
      </c>
      <c r="AB820" s="23">
        <f>VLOOKUP(U820,'Currency Sheet'!A:C,3,)</f>
        <v/>
      </c>
      <c r="AC820" s="44">
        <f>VLOOKUP(P820,'Customer List'!B:D,3,)</f>
        <v/>
      </c>
    </row>
    <row r="821">
      <c r="A821" s="23">
        <f>A820+1</f>
        <v/>
      </c>
      <c r="B821" s="23" t="inlineStr">
        <is>
          <t xml:space="preserve">EED116824  </t>
        </is>
      </c>
      <c r="C821" s="32" t="n">
        <v>45835</v>
      </c>
      <c r="D821" s="32" t="n">
        <v>45845</v>
      </c>
      <c r="E821" s="51" t="n">
        <v>56.4</v>
      </c>
      <c r="F821" s="51">
        <f>IF(AB821="DOLLAR",E821*88,E821)</f>
        <v/>
      </c>
      <c r="G821" s="62">
        <f>F821*J821</f>
        <v/>
      </c>
      <c r="H821" s="23" t="n">
        <v>117323</v>
      </c>
      <c r="I821" s="23" t="inlineStr">
        <is>
          <t>APC/Cyanine7 anti-mouse CD11c Antibody</t>
        </is>
      </c>
      <c r="J821" s="23" t="n">
        <v>1</v>
      </c>
      <c r="K821" s="23" t="n">
        <v>1</v>
      </c>
      <c r="L821" s="23">
        <f>J821-K821</f>
        <v/>
      </c>
      <c r="M821" s="23" t="inlineStr">
        <is>
          <t>T-658/25-26</t>
        </is>
      </c>
      <c r="N821" s="32" t="n">
        <v>45847</v>
      </c>
      <c r="O821" s="62" t="n">
        <v>9118</v>
      </c>
      <c r="P821" s="23" t="inlineStr">
        <is>
          <t>WBSU</t>
        </is>
      </c>
      <c r="Q821" s="23" t="n">
        <v>58152971995</v>
      </c>
      <c r="R821" s="23" t="inlineStr">
        <is>
          <t>Delivered</t>
        </is>
      </c>
      <c r="S821" s="63" t="n">
        <v>4</v>
      </c>
      <c r="T821" s="39" t="n"/>
      <c r="U821" s="23" t="inlineStr">
        <is>
          <t>BioLegend</t>
        </is>
      </c>
      <c r="V821" s="23">
        <f>VLOOKUP(P821,'Customer List'!B:C,2,)</f>
        <v/>
      </c>
      <c r="W821" s="40" t="n"/>
      <c r="X821" s="32" t="n">
        <v>45848</v>
      </c>
      <c r="Y821" s="23">
        <f>IF(X821="", "", X821-N821)</f>
        <v/>
      </c>
      <c r="Z821" s="23">
        <f>IF(N821="", "", TEXT(N821, "dddd"))</f>
        <v/>
      </c>
      <c r="AA821" s="23">
        <f>IF(X821="", "", TEXT(X821, "dddd"))</f>
        <v/>
      </c>
      <c r="AB821" s="23">
        <f>VLOOKUP(U821,'Currency Sheet'!A:C,3,)</f>
        <v/>
      </c>
      <c r="AC821" s="44">
        <f>VLOOKUP(P821,'Customer List'!B:D,3,)</f>
        <v/>
      </c>
    </row>
    <row r="822" ht="45" customHeight="1">
      <c r="A822" s="23">
        <f>A821+1</f>
        <v/>
      </c>
      <c r="B822" s="23" t="inlineStr">
        <is>
          <t xml:space="preserve">EED116824  </t>
        </is>
      </c>
      <c r="C822" s="32" t="n">
        <v>45835</v>
      </c>
      <c r="D822" s="32" t="n">
        <v>45845</v>
      </c>
      <c r="E822" s="51" t="n">
        <v>88.2</v>
      </c>
      <c r="F822" s="51">
        <f>IF(AB822="DOLLAR",E822*88,E822)</f>
        <v/>
      </c>
      <c r="G822" s="62">
        <f>F822*J822</f>
        <v/>
      </c>
      <c r="H822" s="23" t="n">
        <v>125611</v>
      </c>
      <c r="I822" s="23" t="inlineStr">
        <is>
          <t xml:space="preserve">FITC anti-mouse/human CD15 </t>
        </is>
      </c>
      <c r="J822" s="23" t="n">
        <v>1</v>
      </c>
      <c r="K822" s="23" t="n">
        <v>1</v>
      </c>
      <c r="L822" s="23">
        <f>J822-K822</f>
        <v/>
      </c>
      <c r="M822" s="23" t="inlineStr">
        <is>
          <t>T-699/25-26 AND DC-94</t>
        </is>
      </c>
      <c r="N822" s="32" t="n">
        <v>45854</v>
      </c>
      <c r="O822" s="62" t="n">
        <v>17088.75</v>
      </c>
      <c r="P822" s="23" t="inlineStr">
        <is>
          <t>NIMR</t>
        </is>
      </c>
      <c r="Q822" s="23" t="inlineStr">
        <is>
          <t>BY HAND</t>
        </is>
      </c>
      <c r="R822" s="23" t="inlineStr">
        <is>
          <t>Deepak</t>
        </is>
      </c>
      <c r="S822" s="63" t="n">
        <v>4</v>
      </c>
      <c r="T822" s="39" t="inlineStr">
        <is>
          <t>Item No. 116101, 100305 not mentioned on Bill, and sent on delivery challan on information by dharmendra sir, amount adjusted in item no. 102509, mentioned on bill physically not sent</t>
        </is>
      </c>
      <c r="U822" s="23" t="inlineStr">
        <is>
          <t>BioLegend</t>
        </is>
      </c>
      <c r="V822" s="23">
        <f>VLOOKUP(P822,'Customer List'!B:C,2,)</f>
        <v/>
      </c>
      <c r="W822" s="40" t="n"/>
      <c r="X822" s="32" t="n">
        <v>45854</v>
      </c>
      <c r="Y822" s="23">
        <f>IF(X822="", "", X822-N822)</f>
        <v/>
      </c>
      <c r="Z822" s="23">
        <f>IF(N822="", "", TEXT(N822, "dddd"))</f>
        <v/>
      </c>
      <c r="AA822" s="23">
        <f>IF(X822="", "", TEXT(X822, "dddd"))</f>
        <v/>
      </c>
      <c r="AB822" s="23">
        <f>VLOOKUP(U822,'Currency Sheet'!A:C,3,)</f>
        <v/>
      </c>
      <c r="AC822" s="44">
        <f>VLOOKUP(P822,'Customer List'!B:D,3,)</f>
        <v/>
      </c>
    </row>
    <row r="823">
      <c r="A823" s="23">
        <f>A822+1</f>
        <v/>
      </c>
      <c r="B823" s="23" t="inlineStr">
        <is>
          <t xml:space="preserve">EED116824  </t>
        </is>
      </c>
      <c r="C823" s="32" t="n">
        <v>45835</v>
      </c>
      <c r="D823" s="32" t="n">
        <v>45845</v>
      </c>
      <c r="E823" s="51" t="n">
        <v>59.4</v>
      </c>
      <c r="F823" s="51">
        <f>IF(AB823="DOLLAR",E823*88,E823)</f>
        <v/>
      </c>
      <c r="G823" s="62">
        <f>F823*J823</f>
        <v/>
      </c>
      <c r="H823" s="23" t="n">
        <v>127617</v>
      </c>
      <c r="I823" s="23" t="inlineStr">
        <is>
          <t>PE/Cyanine7 anti-mouse Ly-6G Antibody</t>
        </is>
      </c>
      <c r="J823" s="23" t="n">
        <v>1</v>
      </c>
      <c r="K823" s="23" t="n">
        <v>1</v>
      </c>
      <c r="L823" s="23">
        <f>J823-K823</f>
        <v/>
      </c>
      <c r="M823" s="23" t="inlineStr">
        <is>
          <t>T-658/25-26</t>
        </is>
      </c>
      <c r="N823" s="32" t="n">
        <v>45847</v>
      </c>
      <c r="O823" s="62" t="n">
        <v>9603</v>
      </c>
      <c r="P823" s="23" t="inlineStr">
        <is>
          <t>WBSU</t>
        </is>
      </c>
      <c r="Q823" s="23" t="n">
        <v>58152971995</v>
      </c>
      <c r="R823" s="23" t="inlineStr">
        <is>
          <t>Delivered</t>
        </is>
      </c>
      <c r="S823" s="63" t="n">
        <v>4</v>
      </c>
      <c r="T823" s="39" t="n"/>
      <c r="U823" s="23" t="inlineStr">
        <is>
          <t>BioLegend</t>
        </is>
      </c>
      <c r="V823" s="23">
        <f>VLOOKUP(P823,'Customer List'!B:C,2,)</f>
        <v/>
      </c>
      <c r="W823" s="40" t="n"/>
      <c r="X823" s="32" t="n">
        <v>45848</v>
      </c>
      <c r="Y823" s="23">
        <f>IF(X823="", "", X823-N823)</f>
        <v/>
      </c>
      <c r="Z823" s="23">
        <f>IF(N823="", "", TEXT(N823, "dddd"))</f>
        <v/>
      </c>
      <c r="AA823" s="23">
        <f>IF(X823="", "", TEXT(X823, "dddd"))</f>
        <v/>
      </c>
      <c r="AB823" s="23">
        <f>VLOOKUP(U823,'Currency Sheet'!A:C,3,)</f>
        <v/>
      </c>
      <c r="AC823" s="44">
        <f>VLOOKUP(P823,'Customer List'!B:D,3,)</f>
        <v/>
      </c>
    </row>
    <row r="824">
      <c r="A824" s="23">
        <f>A823+1</f>
        <v/>
      </c>
      <c r="B824" s="23" t="inlineStr">
        <is>
          <t xml:space="preserve">EED116824  </t>
        </is>
      </c>
      <c r="C824" s="32" t="n">
        <v>45835</v>
      </c>
      <c r="D824" s="32" t="n">
        <v>45845</v>
      </c>
      <c r="E824" s="51" t="n">
        <v>201</v>
      </c>
      <c r="F824" s="51">
        <f>IF(AB824="DOLLAR",E824*88,E824)</f>
        <v/>
      </c>
      <c r="G824" s="62">
        <f>F824*J824</f>
        <v/>
      </c>
      <c r="H824" s="23" t="n">
        <v>128012</v>
      </c>
      <c r="I824" s="23" t="inlineStr">
        <is>
          <t>PerCP/Cyanine5.5 anti-mouse Ly-6C Antibody</t>
        </is>
      </c>
      <c r="J824" s="23" t="n">
        <v>1</v>
      </c>
      <c r="K824" s="23" t="n">
        <v>1</v>
      </c>
      <c r="L824" s="23">
        <f>J824-K824</f>
        <v/>
      </c>
      <c r="M824" s="23" t="inlineStr">
        <is>
          <t>T-658/25-26</t>
        </is>
      </c>
      <c r="N824" s="32" t="n">
        <v>45847</v>
      </c>
      <c r="O824" s="62" t="n">
        <v>32495</v>
      </c>
      <c r="P824" s="23" t="inlineStr">
        <is>
          <t>WBSU</t>
        </is>
      </c>
      <c r="Q824" s="23" t="n">
        <v>58152971995</v>
      </c>
      <c r="R824" s="23" t="inlineStr">
        <is>
          <t>Delivered</t>
        </is>
      </c>
      <c r="S824" s="63" t="n">
        <v>4</v>
      </c>
      <c r="T824" s="39" t="n"/>
      <c r="U824" s="23" t="inlineStr">
        <is>
          <t>BioLegend</t>
        </is>
      </c>
      <c r="V824" s="23">
        <f>VLOOKUP(P824,'Customer List'!B:C,2,)</f>
        <v/>
      </c>
      <c r="W824" s="40" t="n"/>
      <c r="X824" s="32" t="n">
        <v>45848</v>
      </c>
      <c r="Y824" s="23">
        <f>IF(X824="", "", X824-N824)</f>
        <v/>
      </c>
      <c r="Z824" s="23">
        <f>IF(N824="", "", TEXT(N824, "dddd"))</f>
        <v/>
      </c>
      <c r="AA824" s="23">
        <f>IF(X824="", "", TEXT(X824, "dddd"))</f>
        <v/>
      </c>
      <c r="AB824" s="23">
        <f>VLOOKUP(U824,'Currency Sheet'!A:C,3,)</f>
        <v/>
      </c>
      <c r="AC824" s="44">
        <f>VLOOKUP(P824,'Customer List'!B:D,3,)</f>
        <v/>
      </c>
    </row>
    <row r="825">
      <c r="A825" s="23">
        <f>A824+1</f>
        <v/>
      </c>
      <c r="B825" s="23" t="inlineStr">
        <is>
          <t xml:space="preserve">EED116824  </t>
        </is>
      </c>
      <c r="C825" s="32" t="n">
        <v>45835</v>
      </c>
      <c r="D825" s="32" t="n">
        <v>45845</v>
      </c>
      <c r="E825" s="51" t="n">
        <v>161.25</v>
      </c>
      <c r="F825" s="51">
        <f>IF(AB825="DOLLAR",E825*88,E825)</f>
        <v/>
      </c>
      <c r="G825" s="62">
        <f>F825*J825</f>
        <v/>
      </c>
      <c r="H825" s="23" t="n">
        <v>129817</v>
      </c>
      <c r="I825" s="23" t="inlineStr">
        <is>
          <t xml:space="preserve">Brilliant Violet 421™ anti-mouse CD196 </t>
        </is>
      </c>
      <c r="J825" s="23" t="n">
        <v>1</v>
      </c>
      <c r="K825" s="23" t="n">
        <v>1</v>
      </c>
      <c r="L825" s="23">
        <f>J825-K825</f>
        <v/>
      </c>
      <c r="M825" s="23" t="inlineStr">
        <is>
          <t>T-668/25-26</t>
        </is>
      </c>
      <c r="N825" s="32" t="n">
        <v>45847</v>
      </c>
      <c r="O825" s="62" t="n">
        <v>20425</v>
      </c>
      <c r="P825" s="23" t="inlineStr">
        <is>
          <t>LABEX</t>
        </is>
      </c>
      <c r="Q825" s="23" t="inlineStr">
        <is>
          <t>PORTER</t>
        </is>
      </c>
      <c r="R825" s="23" t="inlineStr">
        <is>
          <t>PORTER</t>
        </is>
      </c>
      <c r="S825" s="63" t="n">
        <v>4</v>
      </c>
      <c r="T825" s="39" t="n"/>
      <c r="U825" s="23" t="inlineStr">
        <is>
          <t>BioLegend</t>
        </is>
      </c>
      <c r="V825" s="23">
        <f>VLOOKUP(P825,'Customer List'!B:C,2,)</f>
        <v/>
      </c>
      <c r="W825" s="40" t="n"/>
      <c r="X825" s="32">
        <f>IF(OR(R825 = "PRIYANKA MADAM", R825 = "DEEPAK", R825 = "PORTER"),N825,"")</f>
        <v/>
      </c>
      <c r="Y825" s="23">
        <f>IF(X825="", "", X825-N825)</f>
        <v/>
      </c>
      <c r="Z825" s="23">
        <f>IF(N825="", "", TEXT(N825, "dddd"))</f>
        <v/>
      </c>
      <c r="AA825" s="23">
        <f>IF(X825="", "", TEXT(X825, "dddd"))</f>
        <v/>
      </c>
      <c r="AB825" s="23">
        <f>VLOOKUP(U825,'Currency Sheet'!A:C,3,)</f>
        <v/>
      </c>
      <c r="AC825" s="44">
        <f>VLOOKUP(P825,'Customer List'!B:D,3,)</f>
        <v/>
      </c>
    </row>
    <row r="826">
      <c r="A826" s="23">
        <f>A825+1</f>
        <v/>
      </c>
      <c r="B826" s="23" t="inlineStr">
        <is>
          <t xml:space="preserve">EED116824  </t>
        </is>
      </c>
      <c r="C826" s="32" t="n">
        <v>45835</v>
      </c>
      <c r="D826" s="32" t="n">
        <v>45845</v>
      </c>
      <c r="E826" s="51" t="n">
        <v>89.40000000000001</v>
      </c>
      <c r="F826" s="51">
        <f>IF(AB826="DOLLAR",E826*88,E826)</f>
        <v/>
      </c>
      <c r="G826" s="62">
        <f>F826*J826</f>
        <v/>
      </c>
      <c r="H826" s="23" t="n">
        <v>300005</v>
      </c>
      <c r="I826" s="23" t="inlineStr">
        <is>
          <t xml:space="preserve">APC anti-human LAP </t>
        </is>
      </c>
      <c r="J826" s="23" t="n">
        <v>1</v>
      </c>
      <c r="K826" s="23" t="n">
        <v>1</v>
      </c>
      <c r="L826" s="23">
        <f>J826-K826</f>
        <v/>
      </c>
      <c r="M826" s="23" t="inlineStr">
        <is>
          <t>T-616/25-26</t>
        </is>
      </c>
      <c r="N826" s="32" t="n">
        <v>45846</v>
      </c>
      <c r="O826" s="62" t="n">
        <v>12739.5</v>
      </c>
      <c r="P826" s="23" t="inlineStr">
        <is>
          <t>IPGMER</t>
        </is>
      </c>
      <c r="Q826" s="23" t="n">
        <v>58152921956</v>
      </c>
      <c r="R826" s="23" t="inlineStr">
        <is>
          <t>Delivered</t>
        </is>
      </c>
      <c r="S826" s="63" t="n">
        <v>4</v>
      </c>
      <c r="T826" s="39" t="n"/>
      <c r="U826" s="23" t="inlineStr">
        <is>
          <t>BioLegend</t>
        </is>
      </c>
      <c r="V826" s="23">
        <f>VLOOKUP(P826,'Customer List'!B:C,2,)</f>
        <v/>
      </c>
      <c r="W826" s="40" t="n"/>
      <c r="X826" s="32" t="n">
        <v>45847</v>
      </c>
      <c r="Y826" s="23">
        <f>IF(X826="", "", X826-N826)</f>
        <v/>
      </c>
      <c r="Z826" s="23">
        <f>IF(N826="", "", TEXT(N826, "dddd"))</f>
        <v/>
      </c>
      <c r="AA826" s="23">
        <f>IF(X826="", "", TEXT(X826, "dddd"))</f>
        <v/>
      </c>
      <c r="AB826" s="23">
        <f>VLOOKUP(U826,'Currency Sheet'!A:C,3,)</f>
        <v/>
      </c>
      <c r="AC826" s="44">
        <f>VLOOKUP(P826,'Customer List'!B:D,3,)</f>
        <v/>
      </c>
    </row>
    <row r="827">
      <c r="A827" s="23">
        <f>A826+1</f>
        <v/>
      </c>
      <c r="B827" s="23" t="inlineStr">
        <is>
          <t xml:space="preserve">EED116824  </t>
        </is>
      </c>
      <c r="C827" s="32" t="n">
        <v>45835</v>
      </c>
      <c r="D827" s="32" t="n">
        <v>45845</v>
      </c>
      <c r="E827" s="51" t="n">
        <v>237.6</v>
      </c>
      <c r="F827" s="51">
        <f>IF(AB827="DOLLAR",E827*88,E827)</f>
        <v/>
      </c>
      <c r="G827" s="62">
        <f>F827*J827</f>
        <v/>
      </c>
      <c r="H827" s="23" t="n">
        <v>300332</v>
      </c>
      <c r="I827" s="23" t="inlineStr">
        <is>
          <t>Ultra-LEAF™ Purified anti-human CD3 Antibody</t>
        </is>
      </c>
      <c r="J827" s="23" t="n">
        <v>2</v>
      </c>
      <c r="K827" s="23" t="n">
        <v>2</v>
      </c>
      <c r="L827" s="23">
        <f>J827-K827</f>
        <v/>
      </c>
      <c r="M827" s="23" t="inlineStr">
        <is>
          <t>T-617/25-26</t>
        </is>
      </c>
      <c r="N827" s="32" t="n">
        <v>45846</v>
      </c>
      <c r="O827" s="62" t="n">
        <v>67716</v>
      </c>
      <c r="P827" s="23" t="inlineStr">
        <is>
          <t>IPGMER</t>
        </is>
      </c>
      <c r="Q827" s="23" t="n">
        <v>58152921956</v>
      </c>
      <c r="R827" s="23" t="inlineStr">
        <is>
          <t>Delivered</t>
        </is>
      </c>
      <c r="S827" s="63" t="n">
        <v>4</v>
      </c>
      <c r="T827" s="39" t="n"/>
      <c r="U827" s="23" t="inlineStr">
        <is>
          <t>BioLegend</t>
        </is>
      </c>
      <c r="V827" s="23">
        <f>VLOOKUP(P827,'Customer List'!B:C,2,)</f>
        <v/>
      </c>
      <c r="W827" s="40" t="n"/>
      <c r="X827" s="32" t="n">
        <v>45847</v>
      </c>
      <c r="Y827" s="23">
        <f>IF(X827="", "", X827-N827)</f>
        <v/>
      </c>
      <c r="Z827" s="23">
        <f>IF(N827="", "", TEXT(N827, "dddd"))</f>
        <v/>
      </c>
      <c r="AA827" s="23">
        <f>IF(X827="", "", TEXT(X827, "dddd"))</f>
        <v/>
      </c>
      <c r="AB827" s="23">
        <f>VLOOKUP(U827,'Currency Sheet'!A:C,3,)</f>
        <v/>
      </c>
      <c r="AC827" s="44">
        <f>VLOOKUP(P827,'Customer List'!B:D,3,)</f>
        <v/>
      </c>
    </row>
    <row r="828">
      <c r="A828" s="23">
        <f>A827+1</f>
        <v/>
      </c>
      <c r="B828" s="23" t="inlineStr">
        <is>
          <t xml:space="preserve">EED116824  </t>
        </is>
      </c>
      <c r="C828" s="32" t="n">
        <v>45835</v>
      </c>
      <c r="D828" s="32" t="n">
        <v>45845</v>
      </c>
      <c r="E828" s="51" t="n">
        <v>207</v>
      </c>
      <c r="F828" s="51">
        <f>IF(AB828="DOLLAR",E828*88,E828)</f>
        <v/>
      </c>
      <c r="G828" s="62">
        <f>F828*J828</f>
        <v/>
      </c>
      <c r="H828" s="23" t="n">
        <v>302820</v>
      </c>
      <c r="I828" s="23" t="inlineStr">
        <is>
          <t>PerCP/Cyanine5.5 anti-human CD27 Antibody</t>
        </is>
      </c>
      <c r="J828" s="23" t="n">
        <v>1</v>
      </c>
      <c r="K828" s="23" t="n">
        <v>1</v>
      </c>
      <c r="L828" s="23">
        <f>J828-K828</f>
        <v/>
      </c>
      <c r="M828" s="23" t="inlineStr">
        <is>
          <t>T-616/25-26</t>
        </is>
      </c>
      <c r="N828" s="32" t="n">
        <v>45846</v>
      </c>
      <c r="O828" s="62" t="n">
        <v>29497.5</v>
      </c>
      <c r="P828" s="23" t="inlineStr">
        <is>
          <t>IPGMER</t>
        </is>
      </c>
      <c r="Q828" s="23" t="n">
        <v>58152921956</v>
      </c>
      <c r="R828" s="23" t="inlineStr">
        <is>
          <t>Delivered</t>
        </is>
      </c>
      <c r="S828" s="63" t="n">
        <v>4</v>
      </c>
      <c r="T828" s="39" t="n"/>
      <c r="U828" s="23" t="inlineStr">
        <is>
          <t>BioLegend</t>
        </is>
      </c>
      <c r="V828" s="23">
        <f>VLOOKUP(P828,'Customer List'!B:C,2,)</f>
        <v/>
      </c>
      <c r="W828" s="40" t="n"/>
      <c r="X828" s="32" t="n">
        <v>45847</v>
      </c>
      <c r="Y828" s="23">
        <f>IF(X828="", "", X828-N828)</f>
        <v/>
      </c>
      <c r="Z828" s="23">
        <f>IF(N828="", "", TEXT(N828, "dddd"))</f>
        <v/>
      </c>
      <c r="AA828" s="23">
        <f>IF(X828="", "", TEXT(X828, "dddd"))</f>
        <v/>
      </c>
      <c r="AB828" s="23">
        <f>VLOOKUP(U828,'Currency Sheet'!A:C,3,)</f>
        <v/>
      </c>
      <c r="AC828" s="44">
        <f>VLOOKUP(P828,'Customer List'!B:D,3,)</f>
        <v/>
      </c>
    </row>
    <row r="829">
      <c r="A829" s="23">
        <f>A828+1</f>
        <v/>
      </c>
      <c r="B829" s="23" t="inlineStr">
        <is>
          <t xml:space="preserve">EED116824  </t>
        </is>
      </c>
      <c r="C829" s="32" t="n">
        <v>45835</v>
      </c>
      <c r="D829" s="32" t="n">
        <v>45845</v>
      </c>
      <c r="E829" s="51" t="n">
        <v>89.40000000000001</v>
      </c>
      <c r="F829" s="51">
        <f>IF(AB829="DOLLAR",E829*88,E829)</f>
        <v/>
      </c>
      <c r="G829" s="62">
        <f>F829*J829</f>
        <v/>
      </c>
      <c r="H829" s="23" t="n">
        <v>302934</v>
      </c>
      <c r="I829" s="23" t="inlineStr">
        <is>
          <t>Ultra-LEAF™ Purified anti-human CD28 Antibody</t>
        </is>
      </c>
      <c r="J829" s="23" t="n">
        <v>2</v>
      </c>
      <c r="K829" s="23" t="n">
        <v>2</v>
      </c>
      <c r="L829" s="23">
        <f>J829-K829</f>
        <v/>
      </c>
      <c r="M829" s="23" t="inlineStr">
        <is>
          <t>T-615/25-26</t>
        </is>
      </c>
      <c r="N829" s="32" t="n">
        <v>45846</v>
      </c>
      <c r="O829" s="62" t="n">
        <v>25479</v>
      </c>
      <c r="P829" s="23" t="inlineStr">
        <is>
          <t>IPGMER</t>
        </is>
      </c>
      <c r="Q829" s="23" t="n">
        <v>58152921956</v>
      </c>
      <c r="R829" s="23" t="inlineStr">
        <is>
          <t>Delivered</t>
        </is>
      </c>
      <c r="S829" s="63" t="n">
        <v>4</v>
      </c>
      <c r="T829" s="39" t="n"/>
      <c r="U829" s="23" t="inlineStr">
        <is>
          <t>BioLegend</t>
        </is>
      </c>
      <c r="V829" s="23">
        <f>VLOOKUP(P829,'Customer List'!B:C,2,)</f>
        <v/>
      </c>
      <c r="W829" s="40" t="n"/>
      <c r="X829" s="32" t="n">
        <v>45847</v>
      </c>
      <c r="Y829" s="23">
        <f>IF(X829="", "", X829-N829)</f>
        <v/>
      </c>
      <c r="Z829" s="23">
        <f>IF(N829="", "", TEXT(N829, "dddd"))</f>
        <v/>
      </c>
      <c r="AA829" s="23">
        <f>IF(X829="", "", TEXT(X829, "dddd"))</f>
        <v/>
      </c>
      <c r="AB829" s="23">
        <f>VLOOKUP(U829,'Currency Sheet'!A:C,3,)</f>
        <v/>
      </c>
      <c r="AC829" s="44">
        <f>VLOOKUP(P829,'Customer List'!B:D,3,)</f>
        <v/>
      </c>
    </row>
    <row r="830">
      <c r="A830" s="23">
        <f>A829+1</f>
        <v/>
      </c>
      <c r="B830" s="23" t="inlineStr">
        <is>
          <t xml:space="preserve">EED116824  </t>
        </is>
      </c>
      <c r="C830" s="32" t="n">
        <v>45835</v>
      </c>
      <c r="D830" s="32" t="n">
        <v>45845</v>
      </c>
      <c r="E830" s="51" t="n">
        <v>159</v>
      </c>
      <c r="F830" s="51">
        <f>IF(AB830="DOLLAR",E830*88,E830)</f>
        <v/>
      </c>
      <c r="G830" s="62">
        <f>F830*J830</f>
        <v/>
      </c>
      <c r="H830" s="23" t="n">
        <v>304022</v>
      </c>
      <c r="I830" s="23" t="inlineStr">
        <is>
          <t>Pacific Blue™ anti-human CD45 Antibody</t>
        </is>
      </c>
      <c r="J830" s="23" t="n">
        <v>1</v>
      </c>
      <c r="K830" s="23" t="n">
        <v>1</v>
      </c>
      <c r="L830" s="23">
        <f>J830-K830</f>
        <v/>
      </c>
      <c r="M830" s="23" t="inlineStr">
        <is>
          <t>T-658/25-26</t>
        </is>
      </c>
      <c r="N830" s="32" t="n">
        <v>45847</v>
      </c>
      <c r="O830" s="62" t="n">
        <v>25705</v>
      </c>
      <c r="P830" s="23" t="inlineStr">
        <is>
          <t>WBSU</t>
        </is>
      </c>
      <c r="Q830" s="23" t="n">
        <v>58152971995</v>
      </c>
      <c r="R830" s="23" t="inlineStr">
        <is>
          <t>Delivered</t>
        </is>
      </c>
      <c r="S830" s="63" t="n">
        <v>4</v>
      </c>
      <c r="T830" s="39" t="n"/>
      <c r="U830" s="23" t="inlineStr">
        <is>
          <t>BioLegend</t>
        </is>
      </c>
      <c r="V830" s="23">
        <f>VLOOKUP(P830,'Customer List'!B:C,2,)</f>
        <v/>
      </c>
      <c r="W830" s="40" t="n"/>
      <c r="X830" s="32" t="n">
        <v>45848</v>
      </c>
      <c r="Y830" s="23">
        <f>IF(X830="", "", X830-N830)</f>
        <v/>
      </c>
      <c r="Z830" s="23">
        <f>IF(N830="", "", TEXT(N830, "dddd"))</f>
        <v/>
      </c>
      <c r="AA830" s="23">
        <f>IF(X830="", "", TEXT(X830, "dddd"))</f>
        <v/>
      </c>
      <c r="AB830" s="23">
        <f>VLOOKUP(U830,'Currency Sheet'!A:C,3,)</f>
        <v/>
      </c>
      <c r="AC830" s="44">
        <f>VLOOKUP(P830,'Customer List'!B:D,3,)</f>
        <v/>
      </c>
    </row>
    <row r="831">
      <c r="A831" s="23">
        <f>A830+1</f>
        <v/>
      </c>
      <c r="B831" s="23" t="inlineStr">
        <is>
          <t xml:space="preserve">EED116824  </t>
        </is>
      </c>
      <c r="C831" s="32" t="n">
        <v>45835</v>
      </c>
      <c r="D831" s="32" t="n">
        <v>45845</v>
      </c>
      <c r="E831" s="51" t="n">
        <v>92.40000000000001</v>
      </c>
      <c r="F831" s="51">
        <f>IF(AB831="DOLLAR",E831*88,E831)</f>
        <v/>
      </c>
      <c r="G831" s="62">
        <f>F831*J831</f>
        <v/>
      </c>
      <c r="H831" s="23" t="n">
        <v>309719</v>
      </c>
      <c r="I831" s="23" t="inlineStr">
        <is>
          <t xml:space="preserve">APC anti-human CD282 </t>
        </is>
      </c>
      <c r="J831" s="23" t="n">
        <v>1</v>
      </c>
      <c r="K831" s="23" t="n">
        <v>1</v>
      </c>
      <c r="L831" s="23">
        <f>J831-K831</f>
        <v/>
      </c>
      <c r="M831" s="23" t="inlineStr">
        <is>
          <t>T-614/25-26</t>
        </is>
      </c>
      <c r="N831" s="32" t="n">
        <v>45846</v>
      </c>
      <c r="O831" s="62" t="n">
        <v>13167</v>
      </c>
      <c r="P831" s="23" t="inlineStr">
        <is>
          <t>IPGMER</t>
        </is>
      </c>
      <c r="Q831" s="23" t="n">
        <v>58152921956</v>
      </c>
      <c r="R831" s="23" t="inlineStr">
        <is>
          <t>Delivered</t>
        </is>
      </c>
      <c r="S831" s="63" t="n">
        <v>4</v>
      </c>
      <c r="T831" s="39" t="n"/>
      <c r="U831" s="23" t="inlineStr">
        <is>
          <t>BioLegend</t>
        </is>
      </c>
      <c r="V831" s="23">
        <f>VLOOKUP(P831,'Customer List'!B:C,2,)</f>
        <v/>
      </c>
      <c r="W831" s="40" t="n"/>
      <c r="X831" s="32" t="n">
        <v>45847</v>
      </c>
      <c r="Y831" s="23">
        <f>IF(X831="", "", X831-N831)</f>
        <v/>
      </c>
      <c r="Z831" s="23">
        <f>IF(N831="", "", TEXT(N831, "dddd"))</f>
        <v/>
      </c>
      <c r="AA831" s="23">
        <f>IF(X831="", "", TEXT(X831, "dddd"))</f>
        <v/>
      </c>
      <c r="AB831" s="23">
        <f>VLOOKUP(U831,'Currency Sheet'!A:C,3,)</f>
        <v/>
      </c>
      <c r="AC831" s="44">
        <f>VLOOKUP(P831,'Customer List'!B:D,3,)</f>
        <v/>
      </c>
    </row>
    <row r="832">
      <c r="A832" s="23">
        <f>A831+1</f>
        <v/>
      </c>
      <c r="B832" s="23" t="inlineStr">
        <is>
          <t xml:space="preserve">EED116824  </t>
        </is>
      </c>
      <c r="C832" s="32" t="n">
        <v>45835</v>
      </c>
      <c r="D832" s="32" t="n">
        <v>45845</v>
      </c>
      <c r="E832" s="51" t="n">
        <v>285.75</v>
      </c>
      <c r="F832" s="51">
        <f>IF(AB832="DOLLAR",E832*88,E832)</f>
        <v/>
      </c>
      <c r="G832" s="62">
        <f>F832*J832</f>
        <v/>
      </c>
      <c r="H832" s="23" t="n">
        <v>311122</v>
      </c>
      <c r="I832" s="23" t="inlineStr">
        <is>
          <t>Brilliant Violet 421™ anti-human CD24 Antibody</t>
        </is>
      </c>
      <c r="J832" s="23" t="n">
        <v>1</v>
      </c>
      <c r="K832" s="23" t="n">
        <v>1</v>
      </c>
      <c r="L832" s="23">
        <f>J832-K832</f>
        <v/>
      </c>
      <c r="M832" s="23" t="inlineStr">
        <is>
          <t>T-617/25-26</t>
        </is>
      </c>
      <c r="N832" s="32" t="n">
        <v>45846</v>
      </c>
      <c r="O832" s="62" t="n">
        <v>32575.5</v>
      </c>
      <c r="P832" s="23" t="inlineStr">
        <is>
          <t>IPGMER</t>
        </is>
      </c>
      <c r="Q832" s="23" t="n">
        <v>58152921956</v>
      </c>
      <c r="R832" s="23" t="inlineStr">
        <is>
          <t>Delivered</t>
        </is>
      </c>
      <c r="S832" s="63" t="n">
        <v>4</v>
      </c>
      <c r="T832" s="39" t="n"/>
      <c r="U832" s="23" t="inlineStr">
        <is>
          <t>BioLegend</t>
        </is>
      </c>
      <c r="V832" s="23">
        <f>VLOOKUP(P832,'Customer List'!B:C,2,)</f>
        <v/>
      </c>
      <c r="W832" s="40" t="n"/>
      <c r="X832" s="32" t="n">
        <v>45847</v>
      </c>
      <c r="Y832" s="23">
        <f>IF(X832="", "", X832-N832)</f>
        <v/>
      </c>
      <c r="Z832" s="23">
        <f>IF(N832="", "", TEXT(N832, "dddd"))</f>
        <v/>
      </c>
      <c r="AA832" s="23">
        <f>IF(X832="", "", TEXT(X832, "dddd"))</f>
        <v/>
      </c>
      <c r="AB832" s="23">
        <f>VLOOKUP(U832,'Currency Sheet'!A:C,3,)</f>
        <v/>
      </c>
      <c r="AC832" s="44">
        <f>VLOOKUP(P832,'Customer List'!B:D,3,)</f>
        <v/>
      </c>
    </row>
    <row r="833">
      <c r="A833" s="23">
        <f>A832+1</f>
        <v/>
      </c>
      <c r="B833" s="23" t="inlineStr">
        <is>
          <t xml:space="preserve">EED116824  </t>
        </is>
      </c>
      <c r="C833" s="32" t="n">
        <v>45835</v>
      </c>
      <c r="D833" s="32" t="n">
        <v>45845</v>
      </c>
      <c r="E833" s="51" t="n">
        <v>89.40000000000001</v>
      </c>
      <c r="F833" s="51">
        <f>IF(AB833="DOLLAR",E833*88,E833)</f>
        <v/>
      </c>
      <c r="G833" s="62">
        <f>F833*J833</f>
        <v/>
      </c>
      <c r="H833" s="23" t="n">
        <v>312815</v>
      </c>
      <c r="I833" s="23" t="inlineStr">
        <is>
          <t xml:space="preserve">APC anti-human CD284 </t>
        </is>
      </c>
      <c r="J833" s="23" t="n">
        <v>1</v>
      </c>
      <c r="K833" s="23" t="n">
        <v>1</v>
      </c>
      <c r="L833" s="23">
        <f>J833-K833</f>
        <v/>
      </c>
      <c r="M833" s="23" t="inlineStr">
        <is>
          <t>T-614/25-26</t>
        </is>
      </c>
      <c r="N833" s="32" t="n">
        <v>45846</v>
      </c>
      <c r="O833" s="62" t="n">
        <v>12739.5</v>
      </c>
      <c r="P833" s="23" t="inlineStr">
        <is>
          <t>IPGMER</t>
        </is>
      </c>
      <c r="Q833" s="23" t="n">
        <v>58152921956</v>
      </c>
      <c r="R833" s="23" t="inlineStr">
        <is>
          <t>Delivered</t>
        </is>
      </c>
      <c r="S833" s="63" t="n">
        <v>4</v>
      </c>
      <c r="T833" s="39" t="n"/>
      <c r="U833" s="23" t="inlineStr">
        <is>
          <t>BioLegend</t>
        </is>
      </c>
      <c r="V833" s="23">
        <f>VLOOKUP(P833,'Customer List'!B:C,2,)</f>
        <v/>
      </c>
      <c r="W833" s="40" t="n"/>
      <c r="X833" s="32" t="n">
        <v>45847</v>
      </c>
      <c r="Y833" s="23">
        <f>IF(X833="", "", X833-N833)</f>
        <v/>
      </c>
      <c r="Z833" s="23">
        <f>IF(N833="", "", TEXT(N833, "dddd"))</f>
        <v/>
      </c>
      <c r="AA833" s="23">
        <f>IF(X833="", "", TEXT(X833, "dddd"))</f>
        <v/>
      </c>
      <c r="AB833" s="23">
        <f>VLOOKUP(U833,'Currency Sheet'!A:C,3,)</f>
        <v/>
      </c>
      <c r="AC833" s="44">
        <f>VLOOKUP(P833,'Customer List'!B:D,3,)</f>
        <v/>
      </c>
    </row>
    <row r="834">
      <c r="A834" s="23">
        <f>A833+1</f>
        <v/>
      </c>
      <c r="B834" s="23" t="inlineStr">
        <is>
          <t xml:space="preserve">EED116824  </t>
        </is>
      </c>
      <c r="C834" s="32" t="n">
        <v>45835</v>
      </c>
      <c r="D834" s="32" t="n">
        <v>45845</v>
      </c>
      <c r="E834" s="51" t="n">
        <v>109.8</v>
      </c>
      <c r="F834" s="51">
        <f>IF(AB834="DOLLAR",E834*88,E834)</f>
        <v/>
      </c>
      <c r="G834" s="62">
        <f>F834*J834</f>
        <v/>
      </c>
      <c r="H834" s="23" t="n">
        <v>320107</v>
      </c>
      <c r="I834" s="23" t="inlineStr">
        <is>
          <t>PE anti-human FOXP3 Antibody</t>
        </is>
      </c>
      <c r="J834" s="23" t="n">
        <v>1</v>
      </c>
      <c r="K834" s="23" t="n">
        <v>1</v>
      </c>
      <c r="L834" s="23">
        <f>J834-K834</f>
        <v/>
      </c>
      <c r="M834" s="23" t="inlineStr">
        <is>
          <t>T-616/25-26</t>
        </is>
      </c>
      <c r="N834" s="32" t="n">
        <v>45846</v>
      </c>
      <c r="O834" s="62" t="n">
        <v>15646.5</v>
      </c>
      <c r="P834" s="23" t="inlineStr">
        <is>
          <t>IPGMER</t>
        </is>
      </c>
      <c r="Q834" s="23" t="n">
        <v>58152921956</v>
      </c>
      <c r="R834" s="23" t="inlineStr">
        <is>
          <t>Delivered</t>
        </is>
      </c>
      <c r="S834" s="63" t="n">
        <v>4</v>
      </c>
      <c r="T834" s="39" t="n"/>
      <c r="U834" s="23" t="inlineStr">
        <is>
          <t>BioLegend</t>
        </is>
      </c>
      <c r="V834" s="23">
        <f>VLOOKUP(P834,'Customer List'!B:C,2,)</f>
        <v/>
      </c>
      <c r="W834" s="40" t="n"/>
      <c r="X834" s="32" t="n">
        <v>45847</v>
      </c>
      <c r="Y834" s="23">
        <f>IF(X834="", "", X834-N834)</f>
        <v/>
      </c>
      <c r="Z834" s="23">
        <f>IF(N834="", "", TEXT(N834, "dddd"))</f>
        <v/>
      </c>
      <c r="AA834" s="23">
        <f>IF(X834="", "", TEXT(X834, "dddd"))</f>
        <v/>
      </c>
      <c r="AB834" s="23">
        <f>VLOOKUP(U834,'Currency Sheet'!A:C,3,)</f>
        <v/>
      </c>
      <c r="AC834" s="44">
        <f>VLOOKUP(P834,'Customer List'!B:D,3,)</f>
        <v/>
      </c>
    </row>
    <row r="835">
      <c r="A835" s="23">
        <f>A834+1</f>
        <v/>
      </c>
      <c r="B835" s="23" t="inlineStr">
        <is>
          <t xml:space="preserve">EED116824  </t>
        </is>
      </c>
      <c r="C835" s="32" t="n">
        <v>45835</v>
      </c>
      <c r="D835" s="32" t="n">
        <v>45845</v>
      </c>
      <c r="E835" s="51" t="n">
        <v>154.2</v>
      </c>
      <c r="F835" s="51">
        <f>IF(AB835="DOLLAR",E835*88,E835)</f>
        <v/>
      </c>
      <c r="G835" s="62">
        <f>F835*J835</f>
        <v/>
      </c>
      <c r="H835" s="23" t="n">
        <v>323006</v>
      </c>
      <c r="I835" s="23" t="inlineStr">
        <is>
          <t xml:space="preserve">PE anti-human CD15 </t>
        </is>
      </c>
      <c r="J835" s="23" t="n">
        <v>1</v>
      </c>
      <c r="K835" s="23" t="n">
        <v>1</v>
      </c>
      <c r="L835" s="23">
        <f>J835-K835</f>
        <v/>
      </c>
      <c r="M835" s="23" t="inlineStr">
        <is>
          <t>T-614/25-26</t>
        </is>
      </c>
      <c r="N835" s="32" t="n">
        <v>45846</v>
      </c>
      <c r="O835" s="62" t="n">
        <v>21973.5</v>
      </c>
      <c r="P835" s="23" t="inlineStr">
        <is>
          <t>IPGMER</t>
        </is>
      </c>
      <c r="Q835" s="23" t="n">
        <v>58152921956</v>
      </c>
      <c r="R835" s="23" t="inlineStr">
        <is>
          <t>Delivered</t>
        </is>
      </c>
      <c r="S835" s="63" t="n">
        <v>4</v>
      </c>
      <c r="T835" s="39" t="n"/>
      <c r="U835" s="23" t="inlineStr">
        <is>
          <t>BioLegend</t>
        </is>
      </c>
      <c r="V835" s="23">
        <f>VLOOKUP(P835,'Customer List'!B:C,2,)</f>
        <v/>
      </c>
      <c r="W835" s="40" t="n"/>
      <c r="X835" s="32" t="n">
        <v>45847</v>
      </c>
      <c r="Y835" s="23">
        <f>IF(X835="", "", X835-N835)</f>
        <v/>
      </c>
      <c r="Z835" s="23">
        <f>IF(N835="", "", TEXT(N835, "dddd"))</f>
        <v/>
      </c>
      <c r="AA835" s="23">
        <f>IF(X835="", "", TEXT(X835, "dddd"))</f>
        <v/>
      </c>
      <c r="AB835" s="23">
        <f>VLOOKUP(U835,'Currency Sheet'!A:C,3,)</f>
        <v/>
      </c>
      <c r="AC835" s="44">
        <f>VLOOKUP(P835,'Customer List'!B:D,3,)</f>
        <v/>
      </c>
    </row>
    <row r="836">
      <c r="A836" s="23">
        <f>A835+1</f>
        <v/>
      </c>
      <c r="B836" s="23" t="inlineStr">
        <is>
          <t xml:space="preserve">EED116824  </t>
        </is>
      </c>
      <c r="C836" s="32" t="n">
        <v>45835</v>
      </c>
      <c r="D836" s="32" t="n">
        <v>45845</v>
      </c>
      <c r="E836" s="51" t="n">
        <v>318</v>
      </c>
      <c r="F836" s="51">
        <f>IF(AB836="DOLLAR",E836*88,E836)</f>
        <v/>
      </c>
      <c r="G836" s="62">
        <f>F836*J836</f>
        <v/>
      </c>
      <c r="H836" s="23" t="n">
        <v>323028</v>
      </c>
      <c r="I836" s="23" t="inlineStr">
        <is>
          <t xml:space="preserve">Brilliant Violet 510™ anti-human CD15 </t>
        </is>
      </c>
      <c r="J836" s="23" t="n">
        <v>1</v>
      </c>
      <c r="K836" s="23" t="n">
        <v>1</v>
      </c>
      <c r="L836" s="23">
        <f>J836-K836</f>
        <v/>
      </c>
      <c r="M836" s="23" t="inlineStr">
        <is>
          <t>T-614/25-26</t>
        </is>
      </c>
      <c r="N836" s="32" t="n">
        <v>45846</v>
      </c>
      <c r="O836" s="62" t="n">
        <v>36252</v>
      </c>
      <c r="P836" s="23" t="inlineStr">
        <is>
          <t>IPGMER</t>
        </is>
      </c>
      <c r="Q836" s="23" t="n">
        <v>58152921956</v>
      </c>
      <c r="R836" s="23" t="inlineStr">
        <is>
          <t>Delivered</t>
        </is>
      </c>
      <c r="S836" s="63" t="n">
        <v>4</v>
      </c>
      <c r="T836" s="39" t="n"/>
      <c r="U836" s="23" t="inlineStr">
        <is>
          <t>BioLegend</t>
        </is>
      </c>
      <c r="V836" s="23">
        <f>VLOOKUP(P836,'Customer List'!B:C,2,)</f>
        <v/>
      </c>
      <c r="W836" s="40" t="n"/>
      <c r="X836" s="32" t="n">
        <v>45847</v>
      </c>
      <c r="Y836" s="23">
        <f>IF(X836="", "", X836-N836)</f>
        <v/>
      </c>
      <c r="Z836" s="23">
        <f>IF(N836="", "", TEXT(N836, "dddd"))</f>
        <v/>
      </c>
      <c r="AA836" s="23">
        <f>IF(X836="", "", TEXT(X836, "dddd"))</f>
        <v/>
      </c>
      <c r="AB836" s="23">
        <f>VLOOKUP(U836,'Currency Sheet'!A:C,3,)</f>
        <v/>
      </c>
      <c r="AC836" s="44">
        <f>VLOOKUP(P836,'Customer List'!B:D,3,)</f>
        <v/>
      </c>
    </row>
    <row r="837">
      <c r="A837" s="23">
        <f>A836+1</f>
        <v/>
      </c>
      <c r="B837" s="23" t="inlineStr">
        <is>
          <t xml:space="preserve">EED116824  </t>
        </is>
      </c>
      <c r="C837" s="32" t="n">
        <v>45835</v>
      </c>
      <c r="D837" s="32" t="n">
        <v>45845</v>
      </c>
      <c r="E837" s="51" t="n">
        <v>257.4</v>
      </c>
      <c r="F837" s="51">
        <f>IF(AB837="DOLLAR",E837*88,E837)</f>
        <v/>
      </c>
      <c r="G837" s="62">
        <f>F837*J837</f>
        <v/>
      </c>
      <c r="H837" s="23" t="n">
        <v>332306</v>
      </c>
      <c r="I837" s="23" t="inlineStr">
        <is>
          <t xml:space="preserve">PE/Cyanine7 anti-human CD352 </t>
        </is>
      </c>
      <c r="J837" s="23" t="n">
        <v>2</v>
      </c>
      <c r="K837" s="23" t="n">
        <v>2</v>
      </c>
      <c r="L837" s="23">
        <f>J837-K837</f>
        <v/>
      </c>
      <c r="M837" s="23" t="inlineStr">
        <is>
          <t>T-639/25-26</t>
        </is>
      </c>
      <c r="N837" s="32" t="n">
        <v>45847</v>
      </c>
      <c r="O837" s="62" t="n">
        <v>73359</v>
      </c>
      <c r="P837" s="23" t="inlineStr">
        <is>
          <t>ACTREC</t>
        </is>
      </c>
      <c r="Q837" s="23" t="n">
        <v>58152972415</v>
      </c>
      <c r="R837" s="23" t="inlineStr">
        <is>
          <t>Delivered</t>
        </is>
      </c>
      <c r="S837" s="63" t="n">
        <v>4</v>
      </c>
      <c r="T837" s="39" t="n"/>
      <c r="U837" s="23" t="inlineStr">
        <is>
          <t>BioLegend</t>
        </is>
      </c>
      <c r="V837" s="23">
        <f>VLOOKUP(P837,'Customer List'!B:C,2,)</f>
        <v/>
      </c>
      <c r="W837" s="40" t="n"/>
      <c r="X837" s="32" t="n">
        <v>45848</v>
      </c>
      <c r="Y837" s="23">
        <f>IF(X837="", "", X837-N837)</f>
        <v/>
      </c>
      <c r="Z837" s="23">
        <f>IF(N837="", "", TEXT(N837, "dddd"))</f>
        <v/>
      </c>
      <c r="AA837" s="23">
        <f>IF(X837="", "", TEXT(X837, "dddd"))</f>
        <v/>
      </c>
      <c r="AB837" s="23">
        <f>VLOOKUP(U837,'Currency Sheet'!A:C,3,)</f>
        <v/>
      </c>
      <c r="AC837" s="44">
        <f>VLOOKUP(P837,'Customer List'!B:D,3,)</f>
        <v/>
      </c>
    </row>
    <row r="838">
      <c r="A838" s="23">
        <f>A837+1</f>
        <v/>
      </c>
      <c r="B838" s="23" t="inlineStr">
        <is>
          <t xml:space="preserve">EED116824  </t>
        </is>
      </c>
      <c r="C838" s="32" t="n">
        <v>45835</v>
      </c>
      <c r="D838" s="32" t="n">
        <v>45845</v>
      </c>
      <c r="E838" s="51" t="n">
        <v>137.4</v>
      </c>
      <c r="F838" s="51">
        <f>IF(AB838="DOLLAR",E838*88,E838)</f>
        <v/>
      </c>
      <c r="G838" s="62">
        <f>F838*J838</f>
        <v/>
      </c>
      <c r="H838" s="23" t="n">
        <v>344750</v>
      </c>
      <c r="I838" s="23" t="inlineStr">
        <is>
          <t>PE/Cyanine7 anti-human CD8 Antibody</t>
        </is>
      </c>
      <c r="J838" s="23" t="n">
        <v>1</v>
      </c>
      <c r="K838" s="23" t="n">
        <v>1</v>
      </c>
      <c r="L838" s="23">
        <f>J838-K838</f>
        <v/>
      </c>
      <c r="M838" s="23" t="inlineStr">
        <is>
          <t>T-658/25-26</t>
        </is>
      </c>
      <c r="N838" s="32" t="n">
        <v>45847</v>
      </c>
      <c r="O838" s="62" t="n">
        <v>22213</v>
      </c>
      <c r="P838" s="23" t="inlineStr">
        <is>
          <t>WBSU</t>
        </is>
      </c>
      <c r="Q838" s="23" t="n">
        <v>58152971995</v>
      </c>
      <c r="R838" s="23" t="inlineStr">
        <is>
          <t>Delivered</t>
        </is>
      </c>
      <c r="S838" s="63" t="n">
        <v>4</v>
      </c>
      <c r="T838" s="39" t="n"/>
      <c r="U838" s="23" t="inlineStr">
        <is>
          <t>BioLegend</t>
        </is>
      </c>
      <c r="V838" s="23">
        <f>VLOOKUP(P838,'Customer List'!B:C,2,)</f>
        <v/>
      </c>
      <c r="W838" s="40" t="n"/>
      <c r="X838" s="32" t="n">
        <v>45848</v>
      </c>
      <c r="Y838" s="23">
        <f>IF(X838="", "", X838-N838)</f>
        <v/>
      </c>
      <c r="Z838" s="23">
        <f>IF(N838="", "", TEXT(N838, "dddd"))</f>
        <v/>
      </c>
      <c r="AA838" s="23">
        <f>IF(X838="", "", TEXT(X838, "dddd"))</f>
        <v/>
      </c>
      <c r="AB838" s="23">
        <f>VLOOKUP(U838,'Currency Sheet'!A:C,3,)</f>
        <v/>
      </c>
      <c r="AC838" s="44">
        <f>VLOOKUP(P838,'Customer List'!B:D,3,)</f>
        <v/>
      </c>
    </row>
    <row r="839">
      <c r="A839" s="23">
        <f>A838+1</f>
        <v/>
      </c>
      <c r="B839" s="23" t="inlineStr">
        <is>
          <t xml:space="preserve">EED116824  </t>
        </is>
      </c>
      <c r="C839" s="32" t="n">
        <v>45835</v>
      </c>
      <c r="D839" s="32" t="n">
        <v>45845</v>
      </c>
      <c r="E839" s="51" t="n">
        <v>144.75</v>
      </c>
      <c r="F839" s="51">
        <f>IF(AB839="DOLLAR",E839*88,E839)</f>
        <v/>
      </c>
      <c r="G839" s="62">
        <f>F839*J839</f>
        <v/>
      </c>
      <c r="H839" s="23" t="n">
        <v>348219</v>
      </c>
      <c r="I839" s="23" t="inlineStr">
        <is>
          <t>Brilliant Violet 510™ anti-human IgD Antibody</t>
        </is>
      </c>
      <c r="J839" s="23" t="n">
        <v>2</v>
      </c>
      <c r="K839" s="23" t="n">
        <v>2</v>
      </c>
      <c r="L839" s="23">
        <f>J839-K839</f>
        <v/>
      </c>
      <c r="M839" s="23" t="inlineStr">
        <is>
          <t>T-616/25-26</t>
        </is>
      </c>
      <c r="N839" s="32" t="n">
        <v>45846</v>
      </c>
      <c r="O839" s="62" t="n">
        <v>33003</v>
      </c>
      <c r="P839" s="23" t="inlineStr">
        <is>
          <t>IPGMER</t>
        </is>
      </c>
      <c r="Q839" s="23" t="n">
        <v>58152921956</v>
      </c>
      <c r="R839" s="23" t="inlineStr">
        <is>
          <t>Delivered</t>
        </is>
      </c>
      <c r="S839" s="63" t="n">
        <v>4</v>
      </c>
      <c r="T839" s="39" t="n"/>
      <c r="U839" s="23" t="inlineStr">
        <is>
          <t>BioLegend</t>
        </is>
      </c>
      <c r="V839" s="23">
        <f>VLOOKUP(P839,'Customer List'!B:C,2,)</f>
        <v/>
      </c>
      <c r="W839" s="40" t="n"/>
      <c r="X839" s="32" t="n">
        <v>45847</v>
      </c>
      <c r="Y839" s="23">
        <f>IF(X839="", "", X839-N839)</f>
        <v/>
      </c>
      <c r="Z839" s="23">
        <f>IF(N839="", "", TEXT(N839, "dddd"))</f>
        <v/>
      </c>
      <c r="AA839" s="23">
        <f>IF(X839="", "", TEXT(X839, "dddd"))</f>
        <v/>
      </c>
      <c r="AB839" s="23">
        <f>VLOOKUP(U839,'Currency Sheet'!A:C,3,)</f>
        <v/>
      </c>
      <c r="AC839" s="44">
        <f>VLOOKUP(P839,'Customer List'!B:D,3,)</f>
        <v/>
      </c>
    </row>
    <row r="840">
      <c r="A840" s="23">
        <f>A839+1</f>
        <v/>
      </c>
      <c r="B840" s="23" t="inlineStr">
        <is>
          <t xml:space="preserve">EED116824  </t>
        </is>
      </c>
      <c r="C840" s="32" t="n">
        <v>45835</v>
      </c>
      <c r="D840" s="32" t="n">
        <v>45845</v>
      </c>
      <c r="E840" s="51" t="n">
        <v>88.2</v>
      </c>
      <c r="F840" s="51">
        <f>IF(AB840="DOLLAR",E840*88,E840)</f>
        <v/>
      </c>
      <c r="G840" s="62">
        <f>F840*J840</f>
        <v/>
      </c>
      <c r="H840" s="23" t="n">
        <v>356607</v>
      </c>
      <c r="I840" s="23" t="inlineStr">
        <is>
          <t>PE/Cyanine7 anti-human CD38 Antibody</t>
        </is>
      </c>
      <c r="J840" s="23" t="n">
        <v>1</v>
      </c>
      <c r="K840" s="23" t="n">
        <v>1</v>
      </c>
      <c r="L840" s="23">
        <f>J840-K840</f>
        <v/>
      </c>
      <c r="M840" s="23" t="inlineStr">
        <is>
          <t>T-616/25-26</t>
        </is>
      </c>
      <c r="N840" s="32" t="n">
        <v>45846</v>
      </c>
      <c r="O840" s="62" t="n">
        <v>12568.5</v>
      </c>
      <c r="P840" s="23" t="inlineStr">
        <is>
          <t>IPGMER</t>
        </is>
      </c>
      <c r="Q840" s="23" t="n">
        <v>58152921956</v>
      </c>
      <c r="R840" s="23" t="inlineStr">
        <is>
          <t>Delivered</t>
        </is>
      </c>
      <c r="S840" s="63" t="n">
        <v>4</v>
      </c>
      <c r="T840" s="39" t="n"/>
      <c r="U840" s="23" t="inlineStr">
        <is>
          <t>BioLegend</t>
        </is>
      </c>
      <c r="V840" s="23">
        <f>VLOOKUP(P840,'Customer List'!B:C,2,)</f>
        <v/>
      </c>
      <c r="W840" s="40" t="n"/>
      <c r="X840" s="32" t="n">
        <v>45847</v>
      </c>
      <c r="Y840" s="23">
        <f>IF(X840="", "", X840-N840)</f>
        <v/>
      </c>
      <c r="Z840" s="23">
        <f>IF(N840="", "", TEXT(N840, "dddd"))</f>
        <v/>
      </c>
      <c r="AA840" s="23">
        <f>IF(X840="", "", TEXT(X840, "dddd"))</f>
        <v/>
      </c>
      <c r="AB840" s="23">
        <f>VLOOKUP(U840,'Currency Sheet'!A:C,3,)</f>
        <v/>
      </c>
      <c r="AC840" s="44">
        <f>VLOOKUP(P840,'Customer List'!B:D,3,)</f>
        <v/>
      </c>
    </row>
    <row r="841">
      <c r="A841" s="23">
        <f>A840+1</f>
        <v/>
      </c>
      <c r="B841" s="23" t="inlineStr">
        <is>
          <t xml:space="preserve">EED116824  </t>
        </is>
      </c>
      <c r="C841" s="32" t="n">
        <v>45835</v>
      </c>
      <c r="D841" s="32" t="n">
        <v>45845</v>
      </c>
      <c r="E841" s="51" t="n">
        <v>229.2</v>
      </c>
      <c r="F841" s="51">
        <f>IF(AB841="DOLLAR",E841*88,E841)</f>
        <v/>
      </c>
      <c r="G841" s="62">
        <f>F841*J841</f>
        <v/>
      </c>
      <c r="H841" s="23" t="n">
        <v>368504</v>
      </c>
      <c r="I841" s="23" t="inlineStr">
        <is>
          <t>PerCP/Cyanine5.5 anti-human CD45 Antibody</t>
        </is>
      </c>
      <c r="J841" s="23" t="n">
        <v>1</v>
      </c>
      <c r="K841" s="23" t="n">
        <v>1</v>
      </c>
      <c r="L841" s="23">
        <f>J841-K841</f>
        <v/>
      </c>
      <c r="M841" s="23" t="inlineStr">
        <is>
          <t>T-620/25-26</t>
        </is>
      </c>
      <c r="N841" s="32" t="n">
        <v>45846</v>
      </c>
      <c r="O841" s="62" t="n">
        <v>38486.5</v>
      </c>
      <c r="P841" s="23" t="inlineStr">
        <is>
          <t>I LABKART</t>
        </is>
      </c>
      <c r="Q841" s="23" t="n">
        <v>58152919996</v>
      </c>
      <c r="R841" s="23" t="inlineStr">
        <is>
          <t>Delivered</t>
        </is>
      </c>
      <c r="S841" s="63" t="n">
        <v>4</v>
      </c>
      <c r="T841" s="39" t="n"/>
      <c r="U841" s="23" t="inlineStr">
        <is>
          <t>BioLegend</t>
        </is>
      </c>
      <c r="V841" s="23">
        <f>VLOOKUP(P841,'Customer List'!B:C,2,)</f>
        <v/>
      </c>
      <c r="W841" s="40" t="n"/>
      <c r="X841" s="32" t="n">
        <v>45847</v>
      </c>
      <c r="Y841" s="23">
        <f>IF(X841="", "", X841-N841)</f>
        <v/>
      </c>
      <c r="Z841" s="23">
        <f>IF(N841="", "", TEXT(N841, "dddd"))</f>
        <v/>
      </c>
      <c r="AA841" s="23">
        <f>IF(X841="", "", TEXT(X841, "dddd"))</f>
        <v/>
      </c>
      <c r="AB841" s="23">
        <f>VLOOKUP(U841,'Currency Sheet'!A:C,3,)</f>
        <v/>
      </c>
      <c r="AC841" s="44">
        <f>VLOOKUP(P841,'Customer List'!B:D,3,)</f>
        <v/>
      </c>
    </row>
    <row r="842">
      <c r="A842" s="23">
        <f>A841+1</f>
        <v/>
      </c>
      <c r="B842" s="23" t="inlineStr">
        <is>
          <t xml:space="preserve">EED116824  </t>
        </is>
      </c>
      <c r="C842" s="32" t="n">
        <v>45835</v>
      </c>
      <c r="D842" s="32" t="n">
        <v>45845</v>
      </c>
      <c r="E842" s="51" t="n">
        <v>123.6</v>
      </c>
      <c r="F842" s="51">
        <f>IF(AB842="DOLLAR",E842*88,E842)</f>
        <v/>
      </c>
      <c r="G842" s="62">
        <f>F842*J842</f>
        <v/>
      </c>
      <c r="H842" s="23" t="n">
        <v>420302</v>
      </c>
      <c r="I842" s="23" t="inlineStr">
        <is>
          <t xml:space="preserve">RBC Lysis Buffer </t>
        </is>
      </c>
      <c r="J842" s="23" t="n">
        <v>4</v>
      </c>
      <c r="K842" s="23" t="n">
        <v>4</v>
      </c>
      <c r="L842" s="23">
        <f>J842-K842</f>
        <v/>
      </c>
      <c r="M842" s="23" t="inlineStr">
        <is>
          <t>T-638/25-26</t>
        </is>
      </c>
      <c r="N842" s="32" t="n">
        <v>45847</v>
      </c>
      <c r="O842" s="62" t="n">
        <v>70452</v>
      </c>
      <c r="P842" s="23" t="inlineStr">
        <is>
          <t>ACTREC</t>
        </is>
      </c>
      <c r="Q842" s="23" t="n">
        <v>58152972415</v>
      </c>
      <c r="R842" s="23" t="inlineStr">
        <is>
          <t>Delivered</t>
        </is>
      </c>
      <c r="S842" s="63" t="n">
        <v>4</v>
      </c>
      <c r="T842" s="39" t="n"/>
      <c r="U842" s="23" t="inlineStr">
        <is>
          <t>BioLegend</t>
        </is>
      </c>
      <c r="V842" s="23">
        <f>VLOOKUP(P842,'Customer List'!B:C,2,)</f>
        <v/>
      </c>
      <c r="W842" s="40" t="n"/>
      <c r="X842" s="32" t="n">
        <v>45848</v>
      </c>
      <c r="Y842" s="23">
        <f>IF(X842="", "", X842-N842)</f>
        <v/>
      </c>
      <c r="Z842" s="23">
        <f>IF(N842="", "", TEXT(N842, "dddd"))</f>
        <v/>
      </c>
      <c r="AA842" s="23">
        <f>IF(X842="", "", TEXT(X842, "dddd"))</f>
        <v/>
      </c>
      <c r="AB842" s="23">
        <f>VLOOKUP(U842,'Currency Sheet'!A:C,3,)</f>
        <v/>
      </c>
      <c r="AC842" s="44">
        <f>VLOOKUP(P842,'Customer List'!B:D,3,)</f>
        <v/>
      </c>
    </row>
    <row r="843">
      <c r="A843" s="23">
        <f>A842+1</f>
        <v/>
      </c>
      <c r="B843" s="23" t="inlineStr">
        <is>
          <t xml:space="preserve">EED116824  </t>
        </is>
      </c>
      <c r="C843" s="32" t="n">
        <v>45835</v>
      </c>
      <c r="D843" s="32" t="n">
        <v>45845</v>
      </c>
      <c r="E843" s="51" t="n">
        <v>84.59999999999999</v>
      </c>
      <c r="F843" s="51">
        <f>IF(AB843="DOLLAR",E843*88,E843)</f>
        <v/>
      </c>
      <c r="G843" s="62">
        <f>F843*J843</f>
        <v/>
      </c>
      <c r="H843" s="23" t="n">
        <v>421601</v>
      </c>
      <c r="I843" s="23" t="inlineStr">
        <is>
          <t xml:space="preserve">ELISA Wash Buffer </t>
        </is>
      </c>
      <c r="J843" s="23" t="n">
        <v>1</v>
      </c>
      <c r="K843" s="23" t="n">
        <v>1</v>
      </c>
      <c r="L843" s="23">
        <f>J843-K843</f>
        <v/>
      </c>
      <c r="M843" s="23" t="inlineStr">
        <is>
          <t>T-648/25-26</t>
        </is>
      </c>
      <c r="N843" s="32" t="n">
        <v>45847</v>
      </c>
      <c r="O843" s="62" t="n">
        <v>14805</v>
      </c>
      <c r="P843" s="23" t="inlineStr">
        <is>
          <t>BIO SOLUTION</t>
        </is>
      </c>
      <c r="Q843" s="23" t="n">
        <v>58152972161</v>
      </c>
      <c r="R843" s="23" t="inlineStr">
        <is>
          <t>Delivered</t>
        </is>
      </c>
      <c r="S843" s="63" t="inlineStr">
        <is>
          <t>RT</t>
        </is>
      </c>
      <c r="T843" s="39" t="n"/>
      <c r="U843" s="23" t="inlineStr">
        <is>
          <t>BioLegend</t>
        </is>
      </c>
      <c r="V843" s="23">
        <f>VLOOKUP(P843,'Customer List'!B:C,2,)</f>
        <v/>
      </c>
      <c r="W843" s="40" t="n"/>
      <c r="X843" s="32" t="n">
        <v>45848</v>
      </c>
      <c r="Y843" s="23">
        <f>IF(X843="", "", X843-N843)</f>
        <v/>
      </c>
      <c r="Z843" s="23">
        <f>IF(N843="", "", TEXT(N843, "dddd"))</f>
        <v/>
      </c>
      <c r="AA843" s="23">
        <f>IF(X843="", "", TEXT(X843, "dddd"))</f>
        <v/>
      </c>
      <c r="AB843" s="23">
        <f>VLOOKUP(U843,'Currency Sheet'!A:C,3,)</f>
        <v/>
      </c>
      <c r="AC843" s="44">
        <f>VLOOKUP(P843,'Customer List'!B:D,3,)</f>
        <v/>
      </c>
    </row>
    <row r="844">
      <c r="A844" s="23">
        <f>A843+1</f>
        <v/>
      </c>
      <c r="B844" s="23" t="inlineStr">
        <is>
          <t xml:space="preserve">EED116824  </t>
        </is>
      </c>
      <c r="C844" s="32" t="n">
        <v>45835</v>
      </c>
      <c r="D844" s="32" t="n">
        <v>45845</v>
      </c>
      <c r="E844" s="51" t="n">
        <v>53.4</v>
      </c>
      <c r="F844" s="51">
        <f>IF(AB844="DOLLAR",E844*88,E844)</f>
        <v/>
      </c>
      <c r="G844" s="62">
        <f>F844*J844</f>
        <v/>
      </c>
      <c r="H844" s="23" t="n">
        <v>423111</v>
      </c>
      <c r="I844" s="23" t="inlineStr">
        <is>
          <t>Zombie Green™ Fixable Viability Kit</t>
        </is>
      </c>
      <c r="J844" s="23" t="n">
        <v>1</v>
      </c>
      <c r="K844" s="23" t="n">
        <v>1</v>
      </c>
      <c r="L844" s="23">
        <f>J844-K844</f>
        <v/>
      </c>
      <c r="M844" s="23" t="inlineStr">
        <is>
          <t>T-658/25-26</t>
        </is>
      </c>
      <c r="N844" s="32" t="n">
        <v>45847</v>
      </c>
      <c r="O844" s="62" t="n">
        <v>8633</v>
      </c>
      <c r="P844" s="23" t="inlineStr">
        <is>
          <t>WBSU</t>
        </is>
      </c>
      <c r="Q844" s="23" t="n">
        <v>58152971995</v>
      </c>
      <c r="R844" s="23" t="inlineStr">
        <is>
          <t>Delivered</t>
        </is>
      </c>
      <c r="S844" s="63" t="n">
        <v>-20</v>
      </c>
      <c r="T844" s="39" t="n"/>
      <c r="U844" s="23" t="inlineStr">
        <is>
          <t>BioLegend</t>
        </is>
      </c>
      <c r="V844" s="23">
        <f>VLOOKUP(P844,'Customer List'!B:C,2,)</f>
        <v/>
      </c>
      <c r="W844" s="40" t="n"/>
      <c r="X844" s="32" t="n">
        <v>45848</v>
      </c>
      <c r="Y844" s="23">
        <f>IF(X844="", "", X844-N844)</f>
        <v/>
      </c>
      <c r="Z844" s="23">
        <f>IF(N844="", "", TEXT(N844, "dddd"))</f>
        <v/>
      </c>
      <c r="AA844" s="23">
        <f>IF(X844="", "", TEXT(X844, "dddd"))</f>
        <v/>
      </c>
      <c r="AB844" s="23">
        <f>VLOOKUP(U844,'Currency Sheet'!A:C,3,)</f>
        <v/>
      </c>
      <c r="AC844" s="44">
        <f>VLOOKUP(P844,'Customer List'!B:D,3,)</f>
        <v/>
      </c>
    </row>
    <row r="845">
      <c r="A845" s="23">
        <f>A844+1</f>
        <v/>
      </c>
      <c r="B845" s="23" t="inlineStr">
        <is>
          <t xml:space="preserve">EED116824  </t>
        </is>
      </c>
      <c r="C845" s="32" t="n">
        <v>45835</v>
      </c>
      <c r="D845" s="32" t="n">
        <v>45845</v>
      </c>
      <c r="E845" s="51" t="n">
        <v>183</v>
      </c>
      <c r="F845" s="51">
        <f>IF(AB845="DOLLAR",E845*88,E845)</f>
        <v/>
      </c>
      <c r="G845" s="62">
        <f>F845*J845</f>
        <v/>
      </c>
      <c r="H845" s="23" t="n">
        <v>430104</v>
      </c>
      <c r="I845" s="23" t="inlineStr">
        <is>
          <t>ELISA MAX™ Deluxe Set Human IFN-γ</t>
        </is>
      </c>
      <c r="J845" s="23" t="n">
        <v>1</v>
      </c>
      <c r="K845" s="23" t="n">
        <v>1</v>
      </c>
      <c r="L845" s="23">
        <f>J845-K845</f>
        <v/>
      </c>
      <c r="M845" s="23" t="inlineStr">
        <is>
          <t>T-619/25-26</t>
        </is>
      </c>
      <c r="N845" s="32" t="n">
        <v>45846</v>
      </c>
      <c r="O845" s="62" t="n">
        <v>28365</v>
      </c>
      <c r="P845" s="23" t="inlineStr">
        <is>
          <t>M BIOTECH</t>
        </is>
      </c>
      <c r="Q845" s="23" t="n">
        <v>58152921433</v>
      </c>
      <c r="R845" s="23" t="inlineStr">
        <is>
          <t>Delivered</t>
        </is>
      </c>
      <c r="S845" s="63" t="n">
        <v>4</v>
      </c>
      <c r="T845" s="39" t="n"/>
      <c r="U845" s="23" t="inlineStr">
        <is>
          <t>BioLegend</t>
        </is>
      </c>
      <c r="V845" s="23">
        <f>VLOOKUP(P845,'Customer List'!B:C,2,)</f>
        <v/>
      </c>
      <c r="W845" s="40" t="n"/>
      <c r="X845" s="32" t="n">
        <v>45847</v>
      </c>
      <c r="Y845" s="23">
        <f>IF(X845="", "", X845-N845)</f>
        <v/>
      </c>
      <c r="Z845" s="23">
        <f>IF(N845="", "", TEXT(N845, "dddd"))</f>
        <v/>
      </c>
      <c r="AA845" s="23">
        <f>IF(X845="", "", TEXT(X845, "dddd"))</f>
        <v/>
      </c>
      <c r="AB845" s="23">
        <f>VLOOKUP(U845,'Currency Sheet'!A:C,3,)</f>
        <v/>
      </c>
      <c r="AC845" s="44">
        <f>VLOOKUP(P845,'Customer List'!B:D,3,)</f>
        <v/>
      </c>
    </row>
    <row r="846">
      <c r="A846" s="23">
        <f>A845+1</f>
        <v/>
      </c>
      <c r="B846" s="23" t="inlineStr">
        <is>
          <t xml:space="preserve">EED116824  </t>
        </is>
      </c>
      <c r="C846" s="32" t="n">
        <v>45835</v>
      </c>
      <c r="D846" s="32" t="n">
        <v>45845</v>
      </c>
      <c r="E846" s="51" t="n">
        <v>66</v>
      </c>
      <c r="F846" s="51">
        <f>IF(AB846="DOLLAR",E846*88,E846)</f>
        <v/>
      </c>
      <c r="G846" s="62">
        <f>F846*J846</f>
        <v/>
      </c>
      <c r="H846" s="23" t="n">
        <v>505808</v>
      </c>
      <c r="I846" s="23" t="inlineStr">
        <is>
          <t>PE anti-mouse IFN-γ Antibody</t>
        </is>
      </c>
      <c r="J846" s="23" t="n">
        <v>1</v>
      </c>
      <c r="K846" s="23" t="n">
        <v>1</v>
      </c>
      <c r="L846" s="23">
        <f>J846-K846</f>
        <v/>
      </c>
      <c r="M846" s="23" t="inlineStr">
        <is>
          <t>T-658/25-26</t>
        </is>
      </c>
      <c r="N846" s="32" t="n">
        <v>45847</v>
      </c>
      <c r="O846" s="62" t="n">
        <v>10670</v>
      </c>
      <c r="P846" s="23" t="inlineStr">
        <is>
          <t>WBSU</t>
        </is>
      </c>
      <c r="Q846" s="23" t="n">
        <v>58152971995</v>
      </c>
      <c r="R846" s="23" t="inlineStr">
        <is>
          <t>Delivered</t>
        </is>
      </c>
      <c r="S846" s="63" t="n">
        <v>4</v>
      </c>
      <c r="T846" s="39" t="n"/>
      <c r="U846" s="23" t="inlineStr">
        <is>
          <t>BioLegend</t>
        </is>
      </c>
      <c r="V846" s="23">
        <f>VLOOKUP(P846,'Customer List'!B:C,2,)</f>
        <v/>
      </c>
      <c r="W846" s="40" t="n"/>
      <c r="X846" s="32" t="n">
        <v>45848</v>
      </c>
      <c r="Y846" s="23">
        <f>IF(X846="", "", X846-N846)</f>
        <v/>
      </c>
      <c r="Z846" s="23">
        <f>IF(N846="", "", TEXT(N846, "dddd"))</f>
        <v/>
      </c>
      <c r="AA846" s="23">
        <f>IF(X846="", "", TEXT(X846, "dddd"))</f>
        <v/>
      </c>
      <c r="AB846" s="23">
        <f>VLOOKUP(U846,'Currency Sheet'!A:C,3,)</f>
        <v/>
      </c>
      <c r="AC846" s="44">
        <f>VLOOKUP(P846,'Customer List'!B:D,3,)</f>
        <v/>
      </c>
    </row>
    <row r="847">
      <c r="A847" s="23">
        <f>A846+1</f>
        <v/>
      </c>
      <c r="B847" s="23" t="inlineStr">
        <is>
          <t xml:space="preserve">EED116824  </t>
        </is>
      </c>
      <c r="C847" s="32" t="n">
        <v>45835</v>
      </c>
      <c r="D847" s="32" t="n">
        <v>45845</v>
      </c>
      <c r="E847" s="51" t="n">
        <v>67.2</v>
      </c>
      <c r="F847" s="51">
        <f>IF(AB847="DOLLAR",E847*88,E847)</f>
        <v/>
      </c>
      <c r="G847" s="62">
        <f>F847*J847</f>
        <v/>
      </c>
      <c r="H847" s="23" t="n">
        <v>505816</v>
      </c>
      <c r="I847" s="23" t="inlineStr">
        <is>
          <t>Alexa Fluor® 647 anti-mouse IFN-γ Antibody</t>
        </is>
      </c>
      <c r="J847" s="23" t="n">
        <v>2</v>
      </c>
      <c r="K847" s="23" t="n">
        <v>2</v>
      </c>
      <c r="L847" s="23">
        <f>J847-K847</f>
        <v/>
      </c>
      <c r="M847" s="23" t="inlineStr">
        <is>
          <t>T-645/25-26</t>
        </is>
      </c>
      <c r="N847" s="32" t="n">
        <v>45847</v>
      </c>
      <c r="O847" s="62" t="n">
        <v>20832</v>
      </c>
      <c r="P847" s="23" t="inlineStr">
        <is>
          <t>Aurigine Service</t>
        </is>
      </c>
      <c r="Q847" s="23" t="n">
        <v>58152971203</v>
      </c>
      <c r="R847" s="23" t="inlineStr">
        <is>
          <t>Delivered</t>
        </is>
      </c>
      <c r="S847" s="63" t="n">
        <v>4</v>
      </c>
      <c r="T847" s="39" t="n"/>
      <c r="U847" s="23" t="inlineStr">
        <is>
          <t>BioLegend</t>
        </is>
      </c>
      <c r="V847" s="23">
        <f>VLOOKUP(P847,'Customer List'!B:C,2,)</f>
        <v/>
      </c>
      <c r="W847" s="40" t="n"/>
      <c r="X847" s="32" t="n">
        <v>45848</v>
      </c>
      <c r="Y847" s="23">
        <f>IF(X847="", "", X847-N847)</f>
        <v/>
      </c>
      <c r="Z847" s="23">
        <f>IF(N847="", "", TEXT(N847, "dddd"))</f>
        <v/>
      </c>
      <c r="AA847" s="23">
        <f>IF(X847="", "", TEXT(X847, "dddd"))</f>
        <v/>
      </c>
      <c r="AB847" s="23">
        <f>VLOOKUP(U847,'Currency Sheet'!A:C,3,)</f>
        <v/>
      </c>
      <c r="AC847" s="44">
        <f>VLOOKUP(P847,'Customer List'!B:D,3,)</f>
        <v/>
      </c>
    </row>
    <row r="848">
      <c r="A848" s="23">
        <f>A847+1</f>
        <v/>
      </c>
      <c r="B848" s="23" t="inlineStr">
        <is>
          <t xml:space="preserve">EED116824  </t>
        </is>
      </c>
      <c r="C848" s="32" t="n">
        <v>45835</v>
      </c>
      <c r="D848" s="32" t="n">
        <v>45845</v>
      </c>
      <c r="E848" s="51" t="n">
        <v>148.2</v>
      </c>
      <c r="F848" s="51">
        <f>IF(AB848="DOLLAR",E848*88,E848)</f>
        <v/>
      </c>
      <c r="G848" s="62">
        <f>F848*J848</f>
        <v/>
      </c>
      <c r="H848" s="23" t="n">
        <v>506507</v>
      </c>
      <c r="I848" s="23" t="inlineStr">
        <is>
          <t>PE anti-human IFN-γ Antibody</t>
        </is>
      </c>
      <c r="J848" s="23" t="n">
        <v>1</v>
      </c>
      <c r="K848" s="23" t="n">
        <v>1</v>
      </c>
      <c r="L848" s="23">
        <f>J848-K848</f>
        <v/>
      </c>
      <c r="M848" s="23" t="inlineStr">
        <is>
          <t>T-615/25-26</t>
        </is>
      </c>
      <c r="N848" s="32" t="n">
        <v>45846</v>
      </c>
      <c r="O848" s="62" t="n">
        <v>21118.5</v>
      </c>
      <c r="P848" s="23" t="inlineStr">
        <is>
          <t>IPGMER</t>
        </is>
      </c>
      <c r="Q848" s="23" t="n">
        <v>58152921956</v>
      </c>
      <c r="R848" s="23" t="inlineStr">
        <is>
          <t>Delivered</t>
        </is>
      </c>
      <c r="S848" s="63" t="n">
        <v>4</v>
      </c>
      <c r="T848" s="39" t="n"/>
      <c r="U848" s="23" t="inlineStr">
        <is>
          <t>BioLegend</t>
        </is>
      </c>
      <c r="V848" s="23">
        <f>VLOOKUP(P848,'Customer List'!B:C,2,)</f>
        <v/>
      </c>
      <c r="W848" s="40" t="n"/>
      <c r="X848" s="32" t="n">
        <v>45847</v>
      </c>
      <c r="Y848" s="23">
        <f>IF(X848="", "", X848-N848)</f>
        <v/>
      </c>
      <c r="Z848" s="23">
        <f>IF(N848="", "", TEXT(N848, "dddd"))</f>
        <v/>
      </c>
      <c r="AA848" s="23">
        <f>IF(X848="", "", TEXT(X848, "dddd"))</f>
        <v/>
      </c>
      <c r="AB848" s="23">
        <f>VLOOKUP(U848,'Currency Sheet'!A:C,3,)</f>
        <v/>
      </c>
      <c r="AC848" s="44">
        <f>VLOOKUP(P848,'Customer List'!B:D,3,)</f>
        <v/>
      </c>
    </row>
    <row r="849">
      <c r="A849" s="23">
        <f>A848+1</f>
        <v/>
      </c>
      <c r="B849" s="23" t="inlineStr">
        <is>
          <t xml:space="preserve">EED116824  </t>
        </is>
      </c>
      <c r="C849" s="32" t="n">
        <v>45835</v>
      </c>
      <c r="D849" s="32" t="n">
        <v>45845</v>
      </c>
      <c r="E849" s="51" t="n">
        <v>128.4</v>
      </c>
      <c r="F849" s="51">
        <f>IF(AB849="DOLLAR",E849*88,E849)</f>
        <v/>
      </c>
      <c r="G849" s="62">
        <f>F849*J849</f>
        <v/>
      </c>
      <c r="H849" s="23" t="n">
        <v>506804</v>
      </c>
      <c r="I849" s="23" t="inlineStr">
        <is>
          <t>PE anti-human IL-10 Antibody</t>
        </is>
      </c>
      <c r="J849" s="23" t="n">
        <v>1</v>
      </c>
      <c r="K849" s="23" t="n">
        <v>1</v>
      </c>
      <c r="L849" s="23">
        <f>J849-K849</f>
        <v/>
      </c>
      <c r="M849" s="23" t="inlineStr">
        <is>
          <t>T-614/25-26</t>
        </is>
      </c>
      <c r="N849" s="32" t="n">
        <v>45846</v>
      </c>
      <c r="O849" s="62" t="n">
        <v>18297</v>
      </c>
      <c r="P849" s="23" t="inlineStr">
        <is>
          <t>IPGMER</t>
        </is>
      </c>
      <c r="Q849" s="23" t="n">
        <v>58152921956</v>
      </c>
      <c r="R849" s="23" t="inlineStr">
        <is>
          <t>Delivered</t>
        </is>
      </c>
      <c r="S849" s="63" t="n">
        <v>4</v>
      </c>
      <c r="T849" s="39" t="n"/>
      <c r="U849" s="23" t="inlineStr">
        <is>
          <t>BioLegend</t>
        </is>
      </c>
      <c r="V849" s="23">
        <f>VLOOKUP(P849,'Customer List'!B:C,2,)</f>
        <v/>
      </c>
      <c r="W849" s="40" t="n"/>
      <c r="X849" s="32" t="n">
        <v>45847</v>
      </c>
      <c r="Y849" s="23">
        <f>IF(X849="", "", X849-N849)</f>
        <v/>
      </c>
      <c r="Z849" s="23">
        <f>IF(N849="", "", TEXT(N849, "dddd"))</f>
        <v/>
      </c>
      <c r="AA849" s="23">
        <f>IF(X849="", "", TEXT(X849, "dddd"))</f>
        <v/>
      </c>
      <c r="AB849" s="23">
        <f>VLOOKUP(U849,'Currency Sheet'!A:C,3,)</f>
        <v/>
      </c>
      <c r="AC849" s="44">
        <f>VLOOKUP(P849,'Customer List'!B:D,3,)</f>
        <v/>
      </c>
    </row>
    <row r="850">
      <c r="A850" s="23">
        <f>A849+1</f>
        <v/>
      </c>
      <c r="B850" s="23" t="inlineStr">
        <is>
          <t xml:space="preserve">EED116824  </t>
        </is>
      </c>
      <c r="C850" s="32" t="n">
        <v>45835</v>
      </c>
      <c r="D850" s="32" t="n">
        <v>45845</v>
      </c>
      <c r="E850" s="51" t="n">
        <v>177.6</v>
      </c>
      <c r="F850" s="51">
        <f>IF(AB850="DOLLAR",E850*88,E850)</f>
        <v/>
      </c>
      <c r="G850" s="62">
        <f>F850*J850</f>
        <v/>
      </c>
      <c r="H850" s="23" t="n">
        <v>506916</v>
      </c>
      <c r="I850" s="23" t="inlineStr">
        <is>
          <t>APC anti-mouse IL-17A Antibody</t>
        </is>
      </c>
      <c r="J850" s="23" t="n">
        <v>1</v>
      </c>
      <c r="K850" s="23" t="n">
        <v>1</v>
      </c>
      <c r="L850" s="23">
        <f>J850-K850</f>
        <v/>
      </c>
      <c r="M850" s="23" t="inlineStr">
        <is>
          <t>T-658/25-26</t>
        </is>
      </c>
      <c r="N850" s="32" t="n">
        <v>45847</v>
      </c>
      <c r="O850" s="62" t="n">
        <v>28712</v>
      </c>
      <c r="P850" s="23" t="inlineStr">
        <is>
          <t>WBSU</t>
        </is>
      </c>
      <c r="Q850" s="23" t="n">
        <v>58152971995</v>
      </c>
      <c r="R850" s="23" t="inlineStr">
        <is>
          <t>Delivered</t>
        </is>
      </c>
      <c r="S850" s="63" t="n">
        <v>4</v>
      </c>
      <c r="T850" s="39" t="n"/>
      <c r="U850" s="23" t="inlineStr">
        <is>
          <t>BioLegend</t>
        </is>
      </c>
      <c r="V850" s="23">
        <f>VLOOKUP(P850,'Customer List'!B:C,2,)</f>
        <v/>
      </c>
      <c r="W850" s="40" t="n"/>
      <c r="X850" s="32" t="n">
        <v>45848</v>
      </c>
      <c r="Y850" s="23">
        <f>IF(X850="", "", X850-N850)</f>
        <v/>
      </c>
      <c r="Z850" s="23">
        <f>IF(N850="", "", TEXT(N850, "dddd"))</f>
        <v/>
      </c>
      <c r="AA850" s="23">
        <f>IF(X850="", "", TEXT(X850, "dddd"))</f>
        <v/>
      </c>
      <c r="AB850" s="23">
        <f>VLOOKUP(U850,'Currency Sheet'!A:C,3,)</f>
        <v/>
      </c>
      <c r="AC850" s="44">
        <f>VLOOKUP(P850,'Customer List'!B:D,3,)</f>
        <v/>
      </c>
    </row>
    <row r="851">
      <c r="A851" s="23">
        <f>A850+1</f>
        <v/>
      </c>
      <c r="B851" s="23" t="inlineStr">
        <is>
          <t xml:space="preserve">EED116824  </t>
        </is>
      </c>
      <c r="C851" s="32" t="n">
        <v>45835</v>
      </c>
      <c r="D851" s="32" t="n">
        <v>45845</v>
      </c>
      <c r="E851" s="51" t="n">
        <v>208.2</v>
      </c>
      <c r="F851" s="51">
        <f>IF(AB851="DOLLAR",E851*88,E851)</f>
        <v/>
      </c>
      <c r="G851" s="62">
        <f>F851*J851</f>
        <v/>
      </c>
      <c r="H851" s="23" t="n">
        <v>591706</v>
      </c>
      <c r="I851" s="23" t="inlineStr">
        <is>
          <t xml:space="preserve">Recombinant Human CD40L </t>
        </is>
      </c>
      <c r="J851" s="23" t="n">
        <v>2</v>
      </c>
      <c r="K851" s="23" t="n">
        <v>2</v>
      </c>
      <c r="L851" s="23">
        <f>J851-K851</f>
        <v/>
      </c>
      <c r="M851" s="23" t="inlineStr">
        <is>
          <t>T-615/25-26</t>
        </is>
      </c>
      <c r="N851" s="32" t="n">
        <v>45846</v>
      </c>
      <c r="O851" s="62" t="n">
        <v>59337</v>
      </c>
      <c r="P851" s="23" t="inlineStr">
        <is>
          <t>IPGMER</t>
        </is>
      </c>
      <c r="Q851" s="23" t="n">
        <v>58152921956</v>
      </c>
      <c r="R851" s="23" t="inlineStr">
        <is>
          <t>Delivered</t>
        </is>
      </c>
      <c r="S851" s="63" t="n">
        <v>-20</v>
      </c>
      <c r="T851" s="39" t="n"/>
      <c r="U851" s="23" t="inlineStr">
        <is>
          <t>BioLegend</t>
        </is>
      </c>
      <c r="V851" s="23">
        <f>VLOOKUP(P851,'Customer List'!B:C,2,)</f>
        <v/>
      </c>
      <c r="W851" s="40" t="n"/>
      <c r="X851" s="32" t="n">
        <v>45847</v>
      </c>
      <c r="Y851" s="23">
        <f>IF(X851="", "", X851-N851)</f>
        <v/>
      </c>
      <c r="Z851" s="23">
        <f>IF(N851="", "", TEXT(N851, "dddd"))</f>
        <v/>
      </c>
      <c r="AA851" s="23">
        <f>IF(X851="", "", TEXT(X851, "dddd"))</f>
        <v/>
      </c>
      <c r="AB851" s="23">
        <f>VLOOKUP(U851,'Currency Sheet'!A:C,3,)</f>
        <v/>
      </c>
      <c r="AC851" s="44">
        <f>VLOOKUP(P851,'Customer List'!B:D,3,)</f>
        <v/>
      </c>
    </row>
    <row r="852">
      <c r="A852" s="23">
        <f>A851+1</f>
        <v/>
      </c>
      <c r="B852" s="23" t="inlineStr">
        <is>
          <t xml:space="preserve">EED116824  </t>
        </is>
      </c>
      <c r="C852" s="32" t="n">
        <v>45835</v>
      </c>
      <c r="D852" s="32" t="n">
        <v>45845</v>
      </c>
      <c r="E852" s="51" t="n">
        <v>165.6</v>
      </c>
      <c r="F852" s="51">
        <f>IF(AB852="DOLLAR",E852*88,E852)</f>
        <v/>
      </c>
      <c r="G852" s="62">
        <f>F852*J852</f>
        <v/>
      </c>
      <c r="H852" s="23" t="n">
        <v>801701</v>
      </c>
      <c r="I852" s="23" t="inlineStr">
        <is>
          <t xml:space="preserve">Purified anti-Neurofilament H </t>
        </is>
      </c>
      <c r="J852" s="23" t="n">
        <v>1</v>
      </c>
      <c r="K852" s="23" t="n">
        <v>1</v>
      </c>
      <c r="L852" s="23">
        <f>J852-K852</f>
        <v/>
      </c>
      <c r="M852" s="23" t="inlineStr">
        <is>
          <t>T-621/25-26</t>
        </is>
      </c>
      <c r="N852" s="32" t="n">
        <v>45846</v>
      </c>
      <c r="O852" s="62" t="n">
        <v>32085</v>
      </c>
      <c r="P852" s="23" t="inlineStr">
        <is>
          <t>ROOP RAJAT</t>
        </is>
      </c>
      <c r="Q852" s="23" t="n">
        <v>58152919786</v>
      </c>
      <c r="R852" s="23" t="inlineStr">
        <is>
          <t>Delivered</t>
        </is>
      </c>
      <c r="S852" s="63" t="n">
        <v>4</v>
      </c>
      <c r="T852" s="39" t="n"/>
      <c r="U852" s="23" t="inlineStr">
        <is>
          <t>BioLegend</t>
        </is>
      </c>
      <c r="V852" s="23">
        <f>VLOOKUP(P852,'Customer List'!B:C,2,)</f>
        <v/>
      </c>
      <c r="W852" s="40" t="n"/>
      <c r="X852" s="32" t="n">
        <v>45848</v>
      </c>
      <c r="Y852" s="23">
        <f>IF(X852="", "", X852-N852)</f>
        <v/>
      </c>
      <c r="Z852" s="23">
        <f>IF(N852="", "", TEXT(N852, "dddd"))</f>
        <v/>
      </c>
      <c r="AA852" s="23">
        <f>IF(X852="", "", TEXT(X852, "dddd"))</f>
        <v/>
      </c>
      <c r="AB852" s="23">
        <f>VLOOKUP(U852,'Currency Sheet'!A:C,3,)</f>
        <v/>
      </c>
      <c r="AC852" s="44">
        <f>VLOOKUP(P852,'Customer List'!B:D,3,)</f>
        <v/>
      </c>
    </row>
    <row r="853">
      <c r="A853" s="23">
        <f>A852+1</f>
        <v/>
      </c>
      <c r="B853" s="23" t="inlineStr">
        <is>
          <t xml:space="preserve">EED116824  </t>
        </is>
      </c>
      <c r="C853" s="32" t="n">
        <v>45835</v>
      </c>
      <c r="D853" s="32" t="n">
        <v>45845</v>
      </c>
      <c r="E853" s="51" t="n">
        <v>46.2</v>
      </c>
      <c r="F853" s="51">
        <f>IF(AB853="DOLLAR",E853*88,E853)</f>
        <v/>
      </c>
      <c r="G853" s="62">
        <f>F853*J853</f>
        <v/>
      </c>
      <c r="H853" s="23" t="n">
        <v>100236</v>
      </c>
      <c r="I853" s="23" t="inlineStr">
        <is>
          <t>APC anti-mouse CD3 Antibody</t>
        </is>
      </c>
      <c r="J853" s="23" t="n">
        <v>1</v>
      </c>
      <c r="K853" s="23" t="n">
        <v>1</v>
      </c>
      <c r="L853" s="23">
        <f>J853-K853</f>
        <v/>
      </c>
      <c r="M853" s="23" t="inlineStr">
        <is>
          <t>T-689/25-26</t>
        </is>
      </c>
      <c r="N853" s="32" t="n">
        <v>45850</v>
      </c>
      <c r="O853" s="62" t="n">
        <v>6583.5</v>
      </c>
      <c r="P853" s="23" t="inlineStr">
        <is>
          <t>ILS</t>
        </is>
      </c>
      <c r="Q853" s="23" t="n">
        <v>58153121121</v>
      </c>
      <c r="R853" s="23" t="inlineStr">
        <is>
          <t>Delivered</t>
        </is>
      </c>
      <c r="S853" s="63" t="n">
        <v>4</v>
      </c>
      <c r="T853" s="39" t="n"/>
      <c r="U853" s="23" t="inlineStr">
        <is>
          <t>BioLegend</t>
        </is>
      </c>
      <c r="V853" s="23">
        <f>VLOOKUP(P853,'Customer List'!B:C,2,)</f>
        <v/>
      </c>
      <c r="W853" s="40" t="n"/>
      <c r="X853" s="32" t="n">
        <v>45853</v>
      </c>
      <c r="Y853" s="23">
        <f>IF(X853="", "", X853-N853)</f>
        <v/>
      </c>
      <c r="Z853" s="23">
        <f>IF(N853="", "", TEXT(N853, "dddd"))</f>
        <v/>
      </c>
      <c r="AA853" s="23">
        <f>IF(X853="", "", TEXT(X853, "dddd"))</f>
        <v/>
      </c>
      <c r="AB853" s="23">
        <f>VLOOKUP(U853,'Currency Sheet'!A:C,3,)</f>
        <v/>
      </c>
      <c r="AC853" s="44">
        <f>VLOOKUP(P853,'Customer List'!B:D,3,)</f>
        <v/>
      </c>
    </row>
    <row r="854" ht="45" customHeight="1">
      <c r="A854" s="23">
        <f>A853+1</f>
        <v/>
      </c>
      <c r="B854" s="23" t="inlineStr">
        <is>
          <t xml:space="preserve">EED116824  </t>
        </is>
      </c>
      <c r="C854" s="32" t="n">
        <v>45835</v>
      </c>
      <c r="D854" s="32" t="n">
        <v>45845</v>
      </c>
      <c r="E854" s="51" t="n">
        <v>172.8</v>
      </c>
      <c r="F854" s="51">
        <f>IF(AB854="DOLLAR",E854*88,E854)</f>
        <v/>
      </c>
      <c r="G854" s="62">
        <f>F854*J854</f>
        <v/>
      </c>
      <c r="H854" s="23" t="n">
        <v>100432</v>
      </c>
      <c r="I854" s="23" t="inlineStr">
        <is>
          <t>PerCP anti-mouse CD4 Antibody</t>
        </is>
      </c>
      <c r="J854" s="23" t="n">
        <v>1</v>
      </c>
      <c r="K854" s="23" t="n">
        <v>1</v>
      </c>
      <c r="L854" s="23">
        <f>J854-K854</f>
        <v/>
      </c>
      <c r="M854" s="23" t="inlineStr">
        <is>
          <t>T-699/25-26 AND DC-94</t>
        </is>
      </c>
      <c r="N854" s="32" t="n">
        <v>45854</v>
      </c>
      <c r="O854" s="62" t="n">
        <v>33480</v>
      </c>
      <c r="P854" s="23" t="inlineStr">
        <is>
          <t>NIMR</t>
        </is>
      </c>
      <c r="Q854" s="23" t="inlineStr">
        <is>
          <t>BY HAND</t>
        </is>
      </c>
      <c r="R854" s="23" t="inlineStr">
        <is>
          <t>Deepak</t>
        </is>
      </c>
      <c r="S854" s="63" t="n">
        <v>4</v>
      </c>
      <c r="T854" s="39" t="inlineStr">
        <is>
          <t>Item No. 116101, 100305 not mentioned on Bill, and sent on delivery challan on information by dharmendra sir, amount adjusted in item no. 102509, mentioned on bill physically not sent</t>
        </is>
      </c>
      <c r="U854" s="23" t="inlineStr">
        <is>
          <t>BioLegend</t>
        </is>
      </c>
      <c r="V854" s="23">
        <f>VLOOKUP(P854,'Customer List'!B:C,2,)</f>
        <v/>
      </c>
      <c r="W854" s="40" t="n"/>
      <c r="X854" s="32" t="n">
        <v>45854</v>
      </c>
      <c r="Y854" s="23">
        <f>IF(X854="", "", X854-N854)</f>
        <v/>
      </c>
      <c r="Z854" s="23">
        <f>IF(N854="", "", TEXT(N854, "dddd"))</f>
        <v/>
      </c>
      <c r="AA854" s="23">
        <f>IF(X854="", "", TEXT(X854, "dddd"))</f>
        <v/>
      </c>
      <c r="AB854" s="23">
        <f>VLOOKUP(U854,'Currency Sheet'!A:C,3,)</f>
        <v/>
      </c>
      <c r="AC854" s="44">
        <f>VLOOKUP(P854,'Customer List'!B:D,3,)</f>
        <v/>
      </c>
    </row>
    <row r="855">
      <c r="A855" s="23">
        <f>A854+1</f>
        <v/>
      </c>
      <c r="B855" s="23" t="inlineStr">
        <is>
          <t xml:space="preserve">EED116824  </t>
        </is>
      </c>
      <c r="C855" s="32" t="n">
        <v>45835</v>
      </c>
      <c r="D855" s="32" t="n">
        <v>45845</v>
      </c>
      <c r="E855" s="51" t="n">
        <v>137.4</v>
      </c>
      <c r="F855" s="51">
        <f>IF(AB855="DOLLAR",E855*88,E855)</f>
        <v/>
      </c>
      <c r="G855" s="62">
        <f>F855*J855</f>
        <v/>
      </c>
      <c r="H855" s="23" t="n">
        <v>100612</v>
      </c>
      <c r="I855" s="23" t="inlineStr">
        <is>
          <t>Alexa Fluor® 488 anti-mouse CD5 Antibody</t>
        </is>
      </c>
      <c r="J855" s="23" t="n">
        <v>1</v>
      </c>
      <c r="K855" s="23" t="n">
        <v>1</v>
      </c>
      <c r="L855" s="23">
        <f>J855-K855</f>
        <v/>
      </c>
      <c r="M855" s="23" t="inlineStr">
        <is>
          <t>T-689/25-26</t>
        </is>
      </c>
      <c r="N855" s="32" t="n">
        <v>45850</v>
      </c>
      <c r="O855" s="62" t="n">
        <v>19579.5</v>
      </c>
      <c r="P855" s="23" t="inlineStr">
        <is>
          <t>ILS</t>
        </is>
      </c>
      <c r="Q855" s="23" t="n">
        <v>58153121121</v>
      </c>
      <c r="R855" s="23" t="inlineStr">
        <is>
          <t>Delivered</t>
        </is>
      </c>
      <c r="S855" s="63" t="n">
        <v>4</v>
      </c>
      <c r="T855" s="39" t="n"/>
      <c r="U855" s="23" t="inlineStr">
        <is>
          <t>BioLegend</t>
        </is>
      </c>
      <c r="V855" s="23">
        <f>VLOOKUP(P855,'Customer List'!B:C,2,)</f>
        <v/>
      </c>
      <c r="W855" s="40" t="n"/>
      <c r="X855" s="32" t="n">
        <v>45853</v>
      </c>
      <c r="Y855" s="23">
        <f>IF(X855="", "", X855-N855)</f>
        <v/>
      </c>
      <c r="Z855" s="23">
        <f>IF(N855="", "", TEXT(N855, "dddd"))</f>
        <v/>
      </c>
      <c r="AA855" s="23">
        <f>IF(X855="", "", TEXT(X855, "dddd"))</f>
        <v/>
      </c>
      <c r="AB855" s="23">
        <f>VLOOKUP(U855,'Currency Sheet'!A:C,3,)</f>
        <v/>
      </c>
      <c r="AC855" s="44">
        <f>VLOOKUP(P855,'Customer List'!B:D,3,)</f>
        <v/>
      </c>
    </row>
    <row r="856">
      <c r="A856" s="23">
        <f>A855+1</f>
        <v/>
      </c>
      <c r="B856" s="23" t="inlineStr">
        <is>
          <t xml:space="preserve">EED116824  </t>
        </is>
      </c>
      <c r="C856" s="32" t="n">
        <v>45835</v>
      </c>
      <c r="D856" s="32" t="n">
        <v>45845</v>
      </c>
      <c r="E856" s="51" t="n">
        <v>64.2</v>
      </c>
      <c r="F856" s="51">
        <f>IF(AB856="DOLLAR",E856*88,E856)</f>
        <v/>
      </c>
      <c r="G856" s="62">
        <f>F856*J856</f>
        <v/>
      </c>
      <c r="H856" s="23" t="n">
        <v>100708</v>
      </c>
      <c r="I856" s="23" t="inlineStr">
        <is>
          <t>PE anti-mouse CD8a Antibody</t>
        </is>
      </c>
      <c r="J856" s="23" t="n">
        <v>1</v>
      </c>
      <c r="K856" s="23" t="n">
        <v>1</v>
      </c>
      <c r="L856" s="23">
        <f>J856-K856</f>
        <v/>
      </c>
      <c r="M856" s="23" t="inlineStr">
        <is>
          <t>DC-83/25-26</t>
        </is>
      </c>
      <c r="N856" s="32" t="n">
        <v>45847</v>
      </c>
      <c r="O856" s="62" t="n">
        <v>0</v>
      </c>
      <c r="P856" s="23" t="inlineStr">
        <is>
          <t>NII</t>
        </is>
      </c>
      <c r="Q856" s="23" t="inlineStr">
        <is>
          <t>BY HAND</t>
        </is>
      </c>
      <c r="R856" s="23" t="inlineStr">
        <is>
          <t>PRIYANKA MADAM</t>
        </is>
      </c>
      <c r="S856" s="63" t="n">
        <v>4</v>
      </c>
      <c r="T856" s="39" t="inlineStr">
        <is>
          <t>FOC</t>
        </is>
      </c>
      <c r="U856" s="23" t="inlineStr">
        <is>
          <t>BioLegend</t>
        </is>
      </c>
      <c r="V856" s="23">
        <f>VLOOKUP(P856,'Customer List'!B:C,2,)</f>
        <v/>
      </c>
      <c r="W856" s="40" t="n"/>
      <c r="X856" s="32" t="n">
        <v>45847</v>
      </c>
      <c r="Y856" s="23">
        <f>IF(X856="", "", X856-N856)</f>
        <v/>
      </c>
      <c r="Z856" s="23">
        <f>IF(N856="", "", TEXT(N856, "dddd"))</f>
        <v/>
      </c>
      <c r="AA856" s="23">
        <f>IF(X856="", "", TEXT(X856, "dddd"))</f>
        <v/>
      </c>
      <c r="AB856" s="23">
        <f>VLOOKUP(U856,'Currency Sheet'!A:C,3,)</f>
        <v/>
      </c>
      <c r="AC856" s="44">
        <f>VLOOKUP(P856,'Customer List'!B:D,3,)</f>
        <v/>
      </c>
    </row>
    <row r="857">
      <c r="A857" s="23">
        <f>A856+1</f>
        <v/>
      </c>
      <c r="B857" s="23" t="inlineStr">
        <is>
          <t xml:space="preserve">EED116824  </t>
        </is>
      </c>
      <c r="C857" s="32" t="n">
        <v>45835</v>
      </c>
      <c r="D857" s="32" t="n">
        <v>45845</v>
      </c>
      <c r="E857" s="51" t="n">
        <v>81.59999999999999</v>
      </c>
      <c r="F857" s="51">
        <f>IF(AB857="DOLLAR",E857*88,E857)</f>
        <v/>
      </c>
      <c r="G857" s="62">
        <f>F857*J857</f>
        <v/>
      </c>
      <c r="H857" s="23" t="n">
        <v>101823</v>
      </c>
      <c r="I857" s="23" t="inlineStr">
        <is>
          <t>PerCP/Cyanine5.5 anti-mouse CD24 Antibody</t>
        </is>
      </c>
      <c r="J857" s="23" t="n">
        <v>1</v>
      </c>
      <c r="K857" s="23" t="n">
        <v>1</v>
      </c>
      <c r="L857" s="23">
        <f>J857-K857</f>
        <v/>
      </c>
      <c r="M857" s="23" t="inlineStr">
        <is>
          <t>T-689/25-26</t>
        </is>
      </c>
      <c r="N857" s="32" t="n">
        <v>45850</v>
      </c>
      <c r="O857" s="62" t="n">
        <v>11628</v>
      </c>
      <c r="P857" s="23" t="inlineStr">
        <is>
          <t>ILS</t>
        </is>
      </c>
      <c r="Q857" s="23" t="n">
        <v>58153121121</v>
      </c>
      <c r="R857" s="23" t="inlineStr">
        <is>
          <t>Delivered</t>
        </is>
      </c>
      <c r="S857" s="63" t="n">
        <v>4</v>
      </c>
      <c r="T857" s="39" t="n"/>
      <c r="U857" s="23" t="inlineStr">
        <is>
          <t>BioLegend</t>
        </is>
      </c>
      <c r="V857" s="23">
        <f>VLOOKUP(P857,'Customer List'!B:C,2,)</f>
        <v/>
      </c>
      <c r="W857" s="40" t="n"/>
      <c r="X857" s="32" t="n">
        <v>45853</v>
      </c>
      <c r="Y857" s="23">
        <f>IF(X857="", "", X857-N857)</f>
        <v/>
      </c>
      <c r="Z857" s="23">
        <f>IF(N857="", "", TEXT(N857, "dddd"))</f>
        <v/>
      </c>
      <c r="AA857" s="23">
        <f>IF(X857="", "", TEXT(X857, "dddd"))</f>
        <v/>
      </c>
      <c r="AB857" s="23">
        <f>VLOOKUP(U857,'Currency Sheet'!A:C,3,)</f>
        <v/>
      </c>
      <c r="AC857" s="44">
        <f>VLOOKUP(P857,'Customer List'!B:D,3,)</f>
        <v/>
      </c>
    </row>
    <row r="858">
      <c r="A858" s="23">
        <f>A857+1</f>
        <v/>
      </c>
      <c r="B858" s="23" t="inlineStr">
        <is>
          <t xml:space="preserve">EED116824  </t>
        </is>
      </c>
      <c r="C858" s="32" t="n">
        <v>45835</v>
      </c>
      <c r="D858" s="32" t="n">
        <v>45845</v>
      </c>
      <c r="E858" s="51" t="n">
        <v>98.39999999999999</v>
      </c>
      <c r="F858" s="51">
        <f>IF(AB858="DOLLAR",E858*88,E858)</f>
        <v/>
      </c>
      <c r="G858" s="62">
        <f>F858*J858</f>
        <v/>
      </c>
      <c r="H858" s="23" t="n">
        <v>102116</v>
      </c>
      <c r="I858" s="23" t="inlineStr">
        <is>
          <t>Ultra-LEAF™ Purified anti-mouse CD28 Antibody</t>
        </is>
      </c>
      <c r="J858" s="23" t="n">
        <v>2</v>
      </c>
      <c r="K858" s="23" t="n">
        <v>2</v>
      </c>
      <c r="L858" s="23">
        <f>J858-K858</f>
        <v/>
      </c>
      <c r="M858" s="23" t="inlineStr">
        <is>
          <t>T-634/25-26</t>
        </is>
      </c>
      <c r="N858" s="32" t="n">
        <v>45846</v>
      </c>
      <c r="O858" s="62" t="n">
        <v>35588</v>
      </c>
      <c r="P858" s="23" t="inlineStr">
        <is>
          <t>HELIX</t>
        </is>
      </c>
      <c r="Q858" s="23" t="n">
        <v>58152921341</v>
      </c>
      <c r="R858" s="23" t="inlineStr">
        <is>
          <t>Delivered</t>
        </is>
      </c>
      <c r="S858" s="63" t="n">
        <v>4</v>
      </c>
      <c r="T858" s="39" t="n"/>
      <c r="U858" s="23" t="inlineStr">
        <is>
          <t>BioLegend</t>
        </is>
      </c>
      <c r="V858" s="23">
        <f>VLOOKUP(P858,'Customer List'!B:C,2,)</f>
        <v/>
      </c>
      <c r="W858" s="40" t="n"/>
      <c r="X858" s="32" t="n">
        <v>45849</v>
      </c>
      <c r="Y858" s="23">
        <f>IF(X858="", "", X858-N858)</f>
        <v/>
      </c>
      <c r="Z858" s="23">
        <f>IF(N858="", "", TEXT(N858, "dddd"))</f>
        <v/>
      </c>
      <c r="AA858" s="23">
        <f>IF(X858="", "", TEXT(X858, "dddd"))</f>
        <v/>
      </c>
      <c r="AB858" s="23">
        <f>VLOOKUP(U858,'Currency Sheet'!A:C,3,)</f>
        <v/>
      </c>
      <c r="AC858" s="44">
        <f>VLOOKUP(P858,'Customer List'!B:D,3,)</f>
        <v/>
      </c>
    </row>
    <row r="859">
      <c r="A859" s="23">
        <f>A858+1</f>
        <v/>
      </c>
      <c r="B859" s="23" t="inlineStr">
        <is>
          <t xml:space="preserve">EED116824  </t>
        </is>
      </c>
      <c r="C859" s="32" t="n">
        <v>45835</v>
      </c>
      <c r="D859" s="32" t="n">
        <v>45845</v>
      </c>
      <c r="E859" s="51" t="n">
        <v>98.39999999999999</v>
      </c>
      <c r="F859" s="51">
        <f>IF(AB859="DOLLAR",E859*88,E859)</f>
        <v/>
      </c>
      <c r="G859" s="62">
        <f>F859*J859</f>
        <v/>
      </c>
      <c r="H859" s="23" t="n">
        <v>102116</v>
      </c>
      <c r="I859" s="23" t="inlineStr">
        <is>
          <t>Ultra-LEAF™ Purified anti-mouse CD28 Antibody</t>
        </is>
      </c>
      <c r="J859" s="23" t="n">
        <v>1</v>
      </c>
      <c r="K859" s="23" t="n">
        <v>1</v>
      </c>
      <c r="L859" s="23">
        <f>J859-K859</f>
        <v/>
      </c>
      <c r="M859" s="23" t="inlineStr">
        <is>
          <t>T-655/25-26</t>
        </is>
      </c>
      <c r="N859" s="32" t="n">
        <v>45847</v>
      </c>
      <c r="O859" s="62" t="n">
        <v>18302.4</v>
      </c>
      <c r="P859" s="23" t="inlineStr">
        <is>
          <t>NEXGENE</t>
        </is>
      </c>
      <c r="Q859" s="23" t="n">
        <v>58152971424</v>
      </c>
      <c r="R859" s="23" t="inlineStr">
        <is>
          <t>Delivered</t>
        </is>
      </c>
      <c r="S859" s="63" t="n">
        <v>4</v>
      </c>
      <c r="T859" s="39" t="n"/>
      <c r="U859" s="23" t="inlineStr">
        <is>
          <t>BioLegend</t>
        </is>
      </c>
      <c r="V859" s="23">
        <f>VLOOKUP(P859,'Customer List'!B:C,2,)</f>
        <v/>
      </c>
      <c r="W859" s="40" t="n"/>
      <c r="X859" s="32" t="n">
        <v>45849</v>
      </c>
      <c r="Y859" s="23">
        <f>IF(X859="", "", X859-N859)</f>
        <v/>
      </c>
      <c r="Z859" s="23">
        <f>IF(N859="", "", TEXT(N859, "dddd"))</f>
        <v/>
      </c>
      <c r="AA859" s="23">
        <f>IF(X859="", "", TEXT(X859, "dddd"))</f>
        <v/>
      </c>
      <c r="AB859" s="23">
        <f>VLOOKUP(U859,'Currency Sheet'!A:C,3,)</f>
        <v/>
      </c>
      <c r="AC859" s="44">
        <f>VLOOKUP(P859,'Customer List'!B:D,3,)</f>
        <v/>
      </c>
    </row>
    <row r="860">
      <c r="A860" s="23">
        <f>A859+1</f>
        <v/>
      </c>
      <c r="B860" s="23" t="inlineStr">
        <is>
          <t xml:space="preserve">EED116824  </t>
        </is>
      </c>
      <c r="C860" s="32" t="n">
        <v>45835</v>
      </c>
      <c r="D860" s="32" t="n">
        <v>45845</v>
      </c>
      <c r="E860" s="51" t="n">
        <v>144.6</v>
      </c>
      <c r="F860" s="51">
        <f>IF(AB860="DOLLAR",E860*88,E860)</f>
        <v/>
      </c>
      <c r="G860" s="62">
        <f>F860*J860</f>
        <v/>
      </c>
      <c r="H860" s="23" t="n">
        <v>102720</v>
      </c>
      <c r="I860" s="23" t="inlineStr">
        <is>
          <t>Pacific Blue™ anti-mouse CD38 Antibody</t>
        </is>
      </c>
      <c r="J860" s="23" t="n">
        <v>1</v>
      </c>
      <c r="K860" s="23" t="n">
        <v>1</v>
      </c>
      <c r="L860" s="23">
        <f>J860-K860</f>
        <v/>
      </c>
      <c r="M860" s="23" t="inlineStr">
        <is>
          <t>T-689/25-26</t>
        </is>
      </c>
      <c r="N860" s="32" t="n">
        <v>45850</v>
      </c>
      <c r="O860" s="62" t="n">
        <v>20605.5</v>
      </c>
      <c r="P860" s="23" t="inlineStr">
        <is>
          <t>ILS</t>
        </is>
      </c>
      <c r="Q860" s="23" t="n">
        <v>58153121121</v>
      </c>
      <c r="R860" s="23" t="inlineStr">
        <is>
          <t>Delivered</t>
        </is>
      </c>
      <c r="S860" s="63" t="n">
        <v>4</v>
      </c>
      <c r="T860" s="39" t="n"/>
      <c r="U860" s="23" t="inlineStr">
        <is>
          <t>BioLegend</t>
        </is>
      </c>
      <c r="V860" s="23">
        <f>VLOOKUP(P860,'Customer List'!B:C,2,)</f>
        <v/>
      </c>
      <c r="W860" s="40" t="n"/>
      <c r="X860" s="32" t="n">
        <v>45853</v>
      </c>
      <c r="Y860" s="23">
        <f>IF(X860="", "", X860-N860)</f>
        <v/>
      </c>
      <c r="Z860" s="23">
        <f>IF(N860="", "", TEXT(N860, "dddd"))</f>
        <v/>
      </c>
      <c r="AA860" s="23">
        <f>IF(X860="", "", TEXT(X860, "dddd"))</f>
        <v/>
      </c>
      <c r="AB860" s="23">
        <f>VLOOKUP(U860,'Currency Sheet'!A:C,3,)</f>
        <v/>
      </c>
      <c r="AC860" s="44">
        <f>VLOOKUP(P860,'Customer List'!B:D,3,)</f>
        <v/>
      </c>
    </row>
    <row r="861">
      <c r="A861" s="23">
        <f>A860+1</f>
        <v/>
      </c>
      <c r="B861" s="23" t="inlineStr">
        <is>
          <t xml:space="preserve">EED116824  </t>
        </is>
      </c>
      <c r="C861" s="32" t="n">
        <v>45835</v>
      </c>
      <c r="D861" s="32" t="n">
        <v>45845</v>
      </c>
      <c r="E861" s="51" t="n">
        <v>148.8</v>
      </c>
      <c r="F861" s="51">
        <f>IF(AB861="DOLLAR",E861*88,E861)</f>
        <v/>
      </c>
      <c r="G861" s="62">
        <f>F861*J861</f>
        <v/>
      </c>
      <c r="H861" s="23" t="n">
        <v>103028</v>
      </c>
      <c r="I861" s="23" t="inlineStr">
        <is>
          <t>APC/Cyanine7 anti-mouse/human CD44 Antibody</t>
        </is>
      </c>
      <c r="J861" s="23" t="n">
        <v>1</v>
      </c>
      <c r="K861" s="23" t="n">
        <v>1</v>
      </c>
      <c r="L861" s="23">
        <f>J861-K861</f>
        <v/>
      </c>
      <c r="M861" s="23" t="inlineStr">
        <is>
          <t>T-637/25-26</t>
        </is>
      </c>
      <c r="N861" s="32" t="n">
        <v>45847</v>
      </c>
      <c r="O861" s="62" t="n">
        <v>23064</v>
      </c>
      <c r="P861" s="23" t="inlineStr">
        <is>
          <t>ABHI BIO</t>
        </is>
      </c>
      <c r="Q861" s="23" t="n">
        <v>58152972625</v>
      </c>
      <c r="R861" s="23" t="inlineStr">
        <is>
          <t>Delivered</t>
        </is>
      </c>
      <c r="S861" s="63" t="n">
        <v>4</v>
      </c>
      <c r="T861" s="39" t="n"/>
      <c r="U861" s="23" t="inlineStr">
        <is>
          <t>BioLegend</t>
        </is>
      </c>
      <c r="V861" s="23">
        <f>VLOOKUP(P861,'Customer List'!B:C,2,)</f>
        <v/>
      </c>
      <c r="W861" s="40" t="n"/>
      <c r="X861" s="32" t="n">
        <v>45848</v>
      </c>
      <c r="Y861" s="23">
        <f>IF(X861="", "", X861-N861)</f>
        <v/>
      </c>
      <c r="Z861" s="23">
        <f>IF(N861="", "", TEXT(N861, "dddd"))</f>
        <v/>
      </c>
      <c r="AA861" s="23">
        <f>IF(X861="", "", TEXT(X861, "dddd"))</f>
        <v/>
      </c>
      <c r="AB861" s="23">
        <f>VLOOKUP(U861,'Currency Sheet'!A:C,3,)</f>
        <v/>
      </c>
      <c r="AC861" s="44">
        <f>VLOOKUP(P861,'Customer List'!B:D,3,)</f>
        <v/>
      </c>
    </row>
    <row r="862">
      <c r="A862" s="23">
        <f>A861+1</f>
        <v/>
      </c>
      <c r="B862" s="23" t="inlineStr">
        <is>
          <t xml:space="preserve">EED116824  </t>
        </is>
      </c>
      <c r="C862" s="32" t="n">
        <v>45835</v>
      </c>
      <c r="D862" s="32" t="n">
        <v>45845</v>
      </c>
      <c r="E862" s="51" t="n">
        <v>51.6</v>
      </c>
      <c r="F862" s="51">
        <f>IF(AB862="DOLLAR",E862*88,E862)</f>
        <v/>
      </c>
      <c r="G862" s="62">
        <f>F862*J862</f>
        <v/>
      </c>
      <c r="H862" s="23" t="n">
        <v>103106</v>
      </c>
      <c r="I862" s="23" t="inlineStr">
        <is>
          <t>PE anti-mouse CD45 Antibody</t>
        </is>
      </c>
      <c r="J862" s="23" t="n">
        <v>1</v>
      </c>
      <c r="K862" s="23" t="n">
        <v>1</v>
      </c>
      <c r="L862" s="23">
        <f>J862-K862</f>
        <v/>
      </c>
      <c r="M862" s="23" t="inlineStr">
        <is>
          <t>T-689/25-26</t>
        </is>
      </c>
      <c r="N862" s="32" t="n">
        <v>45850</v>
      </c>
      <c r="O862" s="62" t="n">
        <v>7353</v>
      </c>
      <c r="P862" s="23" t="inlineStr">
        <is>
          <t>ILS</t>
        </is>
      </c>
      <c r="Q862" s="23" t="n">
        <v>58153121121</v>
      </c>
      <c r="R862" s="23" t="inlineStr">
        <is>
          <t>Delivered</t>
        </is>
      </c>
      <c r="S862" s="63" t="n">
        <v>4</v>
      </c>
      <c r="T862" s="39" t="n"/>
      <c r="U862" s="23" t="inlineStr">
        <is>
          <t>BioLegend</t>
        </is>
      </c>
      <c r="V862" s="23">
        <f>VLOOKUP(P862,'Customer List'!B:C,2,)</f>
        <v/>
      </c>
      <c r="W862" s="40" t="n"/>
      <c r="X862" s="32" t="n">
        <v>45853</v>
      </c>
      <c r="Y862" s="23">
        <f>IF(X862="", "", X862-N862)</f>
        <v/>
      </c>
      <c r="Z862" s="23">
        <f>IF(N862="", "", TEXT(N862, "dddd"))</f>
        <v/>
      </c>
      <c r="AA862" s="23">
        <f>IF(X862="", "", TEXT(X862, "dddd"))</f>
        <v/>
      </c>
      <c r="AB862" s="23">
        <f>VLOOKUP(U862,'Currency Sheet'!A:C,3,)</f>
        <v/>
      </c>
      <c r="AC862" s="44">
        <f>VLOOKUP(P862,'Customer List'!B:D,3,)</f>
        <v/>
      </c>
    </row>
    <row r="863">
      <c r="A863" s="23">
        <f>A862+1</f>
        <v/>
      </c>
      <c r="B863" s="23" t="inlineStr">
        <is>
          <t xml:space="preserve">EED116824  </t>
        </is>
      </c>
      <c r="C863" s="32" t="n">
        <v>45835</v>
      </c>
      <c r="D863" s="32" t="n">
        <v>45845</v>
      </c>
      <c r="E863" s="51" t="n">
        <v>137.4</v>
      </c>
      <c r="F863" s="51">
        <f>IF(AB863="DOLLAR",E863*88,E863)</f>
        <v/>
      </c>
      <c r="G863" s="62">
        <f>F863*J863</f>
        <v/>
      </c>
      <c r="H863" s="23" t="n">
        <v>104420</v>
      </c>
      <c r="I863" s="23" t="inlineStr">
        <is>
          <t>Alexa Fluor® 488 anti-mouse CD62L Antibody</t>
        </is>
      </c>
      <c r="J863" s="23" t="n">
        <v>1</v>
      </c>
      <c r="K863" s="23" t="n">
        <v>1</v>
      </c>
      <c r="L863" s="23">
        <f>J863-K863</f>
        <v/>
      </c>
      <c r="M863" s="23" t="inlineStr">
        <is>
          <t>T-689/25-26</t>
        </is>
      </c>
      <c r="N863" s="32" t="n">
        <v>45850</v>
      </c>
      <c r="O863" s="62" t="n">
        <v>19579.5</v>
      </c>
      <c r="P863" s="23" t="inlineStr">
        <is>
          <t>ILS</t>
        </is>
      </c>
      <c r="Q863" s="23" t="n">
        <v>58153121121</v>
      </c>
      <c r="R863" s="23" t="inlineStr">
        <is>
          <t>Delivered</t>
        </is>
      </c>
      <c r="S863" s="63" t="n">
        <v>4</v>
      </c>
      <c r="T863" s="39" t="n"/>
      <c r="U863" s="23" t="inlineStr">
        <is>
          <t>BioLegend</t>
        </is>
      </c>
      <c r="V863" s="23">
        <f>VLOOKUP(P863,'Customer List'!B:C,2,)</f>
        <v/>
      </c>
      <c r="W863" s="40" t="n"/>
      <c r="X863" s="32" t="n">
        <v>45853</v>
      </c>
      <c r="Y863" s="23">
        <f>IF(X863="", "", X863-N863)</f>
        <v/>
      </c>
      <c r="Z863" s="23">
        <f>IF(N863="", "", TEXT(N863, "dddd"))</f>
        <v/>
      </c>
      <c r="AA863" s="23">
        <f>IF(X863="", "", TEXT(X863, "dddd"))</f>
        <v/>
      </c>
      <c r="AB863" s="23">
        <f>VLOOKUP(U863,'Currency Sheet'!A:C,3,)</f>
        <v/>
      </c>
      <c r="AC863" s="44">
        <f>VLOOKUP(P863,'Customer List'!B:D,3,)</f>
        <v/>
      </c>
    </row>
    <row r="864">
      <c r="A864" s="23">
        <f>A863+1</f>
        <v/>
      </c>
      <c r="B864" s="23" t="inlineStr">
        <is>
          <t xml:space="preserve">EED116824  </t>
        </is>
      </c>
      <c r="C864" s="32" t="n">
        <v>45835</v>
      </c>
      <c r="D864" s="32" t="n">
        <v>45845</v>
      </c>
      <c r="E864" s="51" t="n">
        <v>219.75</v>
      </c>
      <c r="F864" s="51">
        <f>IF(AB864="DOLLAR",E864*88,E864)</f>
        <v/>
      </c>
      <c r="G864" s="62">
        <f>F864*J864</f>
        <v/>
      </c>
      <c r="H864" s="23" t="n">
        <v>104732</v>
      </c>
      <c r="I864" s="23" t="inlineStr">
        <is>
          <t>Brilliant Violet 650™ anti-mouse CD80 Antibody</t>
        </is>
      </c>
      <c r="J864" s="23" t="n">
        <v>1</v>
      </c>
      <c r="K864" s="23" t="n">
        <v>1</v>
      </c>
      <c r="L864" s="23">
        <f>J864-K864</f>
        <v/>
      </c>
      <c r="M864" s="23" t="inlineStr">
        <is>
          <t>T-689/25-26</t>
        </is>
      </c>
      <c r="N864" s="32" t="n">
        <v>45850</v>
      </c>
      <c r="O864" s="62" t="n">
        <v>25051.5</v>
      </c>
      <c r="P864" s="23" t="inlineStr">
        <is>
          <t>ILS</t>
        </is>
      </c>
      <c r="Q864" s="23" t="n">
        <v>58153121121</v>
      </c>
      <c r="R864" s="23" t="inlineStr">
        <is>
          <t>Delivered</t>
        </is>
      </c>
      <c r="S864" s="63" t="n">
        <v>4</v>
      </c>
      <c r="T864" s="39" t="n"/>
      <c r="U864" s="23" t="inlineStr">
        <is>
          <t>BioLegend</t>
        </is>
      </c>
      <c r="V864" s="23">
        <f>VLOOKUP(P864,'Customer List'!B:C,2,)</f>
        <v/>
      </c>
      <c r="W864" s="40" t="n"/>
      <c r="X864" s="32" t="n">
        <v>45853</v>
      </c>
      <c r="Y864" s="23">
        <f>IF(X864="", "", X864-N864)</f>
        <v/>
      </c>
      <c r="Z864" s="23">
        <f>IF(N864="", "", TEXT(N864, "dddd"))</f>
        <v/>
      </c>
      <c r="AA864" s="23">
        <f>IF(X864="", "", TEXT(X864, "dddd"))</f>
        <v/>
      </c>
      <c r="AB864" s="23">
        <f>VLOOKUP(U864,'Currency Sheet'!A:C,3,)</f>
        <v/>
      </c>
      <c r="AC864" s="44">
        <f>VLOOKUP(P864,'Customer List'!B:D,3,)</f>
        <v/>
      </c>
    </row>
    <row r="865">
      <c r="A865" s="23">
        <f>A864+1</f>
        <v/>
      </c>
      <c r="B865" s="23" t="inlineStr">
        <is>
          <t xml:space="preserve">EED116824  </t>
        </is>
      </c>
      <c r="C865" s="32" t="n">
        <v>45835</v>
      </c>
      <c r="D865" s="32" t="n">
        <v>45845</v>
      </c>
      <c r="E865" s="51" t="n">
        <v>57.6</v>
      </c>
      <c r="F865" s="51">
        <f>IF(AB865="DOLLAR",E865*88,E865)</f>
        <v/>
      </c>
      <c r="G865" s="62">
        <f>F865*J865</f>
        <v/>
      </c>
      <c r="H865" s="23" t="n">
        <v>105011</v>
      </c>
      <c r="I865" s="23" t="inlineStr">
        <is>
          <t>APC anti-mouse CD86 Antibody</t>
        </is>
      </c>
      <c r="J865" s="23" t="n">
        <v>1</v>
      </c>
      <c r="K865" s="23" t="n">
        <v>1</v>
      </c>
      <c r="L865" s="23">
        <f>J865-K865</f>
        <v/>
      </c>
      <c r="M865" s="23" t="inlineStr">
        <is>
          <t>T-689/25-26</t>
        </is>
      </c>
      <c r="N865" s="32" t="n">
        <v>45850</v>
      </c>
      <c r="O865" s="62" t="n">
        <v>8208</v>
      </c>
      <c r="P865" s="23" t="inlineStr">
        <is>
          <t>ILS</t>
        </is>
      </c>
      <c r="Q865" s="23" t="n">
        <v>58153121121</v>
      </c>
      <c r="R865" s="23" t="inlineStr">
        <is>
          <t>Delivered</t>
        </is>
      </c>
      <c r="S865" s="63" t="n">
        <v>4</v>
      </c>
      <c r="T865" s="39" t="n"/>
      <c r="U865" s="23" t="inlineStr">
        <is>
          <t>BioLegend</t>
        </is>
      </c>
      <c r="V865" s="23">
        <f>VLOOKUP(P865,'Customer List'!B:C,2,)</f>
        <v/>
      </c>
      <c r="W865" s="40" t="n"/>
      <c r="X865" s="32" t="n">
        <v>45853</v>
      </c>
      <c r="Y865" s="23">
        <f>IF(X865="", "", X865-N865)</f>
        <v/>
      </c>
      <c r="Z865" s="23">
        <f>IF(N865="", "", TEXT(N865, "dddd"))</f>
        <v/>
      </c>
      <c r="AA865" s="23">
        <f>IF(X865="", "", TEXT(X865, "dddd"))</f>
        <v/>
      </c>
      <c r="AB865" s="23">
        <f>VLOOKUP(U865,'Currency Sheet'!A:C,3,)</f>
        <v/>
      </c>
      <c r="AC865" s="44">
        <f>VLOOKUP(P865,'Customer List'!B:D,3,)</f>
        <v/>
      </c>
    </row>
    <row r="866">
      <c r="A866" s="23">
        <f>A865+1</f>
        <v/>
      </c>
      <c r="B866" s="23" t="inlineStr">
        <is>
          <t xml:space="preserve">EED116824  </t>
        </is>
      </c>
      <c r="C866" s="32" t="n">
        <v>45835</v>
      </c>
      <c r="D866" s="32" t="n">
        <v>45845</v>
      </c>
      <c r="E866" s="51" t="n">
        <v>84.59999999999999</v>
      </c>
      <c r="F866" s="51">
        <f>IF(AB866="DOLLAR",E866*88,E866)</f>
        <v/>
      </c>
      <c r="G866" s="62">
        <f>F866*J866</f>
        <v/>
      </c>
      <c r="H866" s="23" t="n">
        <v>105719</v>
      </c>
      <c r="I866" s="23" t="inlineStr">
        <is>
          <t>PE/Cyanine7 anti-mouse CD106 Antibody</t>
        </is>
      </c>
      <c r="J866" s="23" t="n">
        <v>1</v>
      </c>
      <c r="K866" s="23" t="n">
        <v>1</v>
      </c>
      <c r="L866" s="23">
        <f>J866-K866</f>
        <v/>
      </c>
      <c r="M866" s="23" t="inlineStr">
        <is>
          <t>T-689/25-26</t>
        </is>
      </c>
      <c r="N866" s="32" t="n">
        <v>45850</v>
      </c>
      <c r="O866" s="62" t="n">
        <v>12055.5</v>
      </c>
      <c r="P866" s="23" t="inlineStr">
        <is>
          <t>ILS</t>
        </is>
      </c>
      <c r="Q866" s="23" t="n">
        <v>58153121121</v>
      </c>
      <c r="R866" s="23" t="inlineStr">
        <is>
          <t>Delivered</t>
        </is>
      </c>
      <c r="S866" s="63" t="n">
        <v>4</v>
      </c>
      <c r="T866" s="39" t="n"/>
      <c r="U866" s="23" t="inlineStr">
        <is>
          <t>BioLegend</t>
        </is>
      </c>
      <c r="V866" s="23">
        <f>VLOOKUP(P866,'Customer List'!B:C,2,)</f>
        <v/>
      </c>
      <c r="W866" s="40" t="n"/>
      <c r="X866" s="32" t="n">
        <v>45853</v>
      </c>
      <c r="Y866" s="23">
        <f>IF(X866="", "", X866-N866)</f>
        <v/>
      </c>
      <c r="Z866" s="23">
        <f>IF(N866="", "", TEXT(N866, "dddd"))</f>
        <v/>
      </c>
      <c r="AA866" s="23">
        <f>IF(X866="", "", TEXT(X866, "dddd"))</f>
        <v/>
      </c>
      <c r="AB866" s="23">
        <f>VLOOKUP(U866,'Currency Sheet'!A:C,3,)</f>
        <v/>
      </c>
      <c r="AC866" s="44">
        <f>VLOOKUP(P866,'Customer List'!B:D,3,)</f>
        <v/>
      </c>
    </row>
    <row r="867">
      <c r="A867" s="23">
        <f>A866+1</f>
        <v/>
      </c>
      <c r="B867" s="23" t="inlineStr">
        <is>
          <t xml:space="preserve">EED116824  </t>
        </is>
      </c>
      <c r="C867" s="32" t="n">
        <v>45835</v>
      </c>
      <c r="D867" s="32" t="n">
        <v>45845</v>
      </c>
      <c r="E867" s="51" t="n">
        <v>214.8</v>
      </c>
      <c r="F867" s="51">
        <f>IF(AB867="DOLLAR",E867*88,E867)</f>
        <v/>
      </c>
      <c r="G867" s="62">
        <f>F867*J867</f>
        <v/>
      </c>
      <c r="H867" s="23" t="n">
        <v>106338</v>
      </c>
      <c r="I867" s="23" t="inlineStr">
        <is>
          <t>PE/Cyanine5 anti-mouse CD152 Antibody</t>
        </is>
      </c>
      <c r="J867" s="23" t="n">
        <v>1</v>
      </c>
      <c r="K867" s="23" t="n">
        <v>1</v>
      </c>
      <c r="L867" s="23">
        <f>J867-K867</f>
        <v/>
      </c>
      <c r="M867" s="23" t="inlineStr">
        <is>
          <t>T-689/25-26</t>
        </is>
      </c>
      <c r="N867" s="32" t="n">
        <v>45850</v>
      </c>
      <c r="O867" s="62" t="n">
        <v>30609</v>
      </c>
      <c r="P867" s="23" t="inlineStr">
        <is>
          <t>ILS</t>
        </is>
      </c>
      <c r="Q867" s="23" t="n">
        <v>58153121121</v>
      </c>
      <c r="R867" s="23" t="inlineStr">
        <is>
          <t>Delivered</t>
        </is>
      </c>
      <c r="S867" s="63" t="n">
        <v>4</v>
      </c>
      <c r="T867" s="39" t="n"/>
      <c r="U867" s="23" t="inlineStr">
        <is>
          <t>BioLegend</t>
        </is>
      </c>
      <c r="V867" s="23">
        <f>VLOOKUP(P867,'Customer List'!B:C,2,)</f>
        <v/>
      </c>
      <c r="W867" s="40" t="n"/>
      <c r="X867" s="32" t="n">
        <v>45853</v>
      </c>
      <c r="Y867" s="23">
        <f>IF(X867="", "", X867-N867)</f>
        <v/>
      </c>
      <c r="Z867" s="23">
        <f>IF(N867="", "", TEXT(N867, "dddd"))</f>
        <v/>
      </c>
      <c r="AA867" s="23">
        <f>IF(X867="", "", TEXT(X867, "dddd"))</f>
        <v/>
      </c>
      <c r="AB867" s="23">
        <f>VLOOKUP(U867,'Currency Sheet'!A:C,3,)</f>
        <v/>
      </c>
      <c r="AC867" s="44">
        <f>VLOOKUP(P867,'Customer List'!B:D,3,)</f>
        <v/>
      </c>
    </row>
    <row r="868">
      <c r="A868" s="23">
        <f>A867+1</f>
        <v/>
      </c>
      <c r="B868" s="23" t="inlineStr">
        <is>
          <t xml:space="preserve">EED116824  </t>
        </is>
      </c>
      <c r="C868" s="32" t="n">
        <v>45835</v>
      </c>
      <c r="D868" s="32" t="n">
        <v>45845</v>
      </c>
      <c r="E868" s="51" t="n">
        <v>49.8</v>
      </c>
      <c r="F868" s="51">
        <f>IF(AB868="DOLLAR",E868*88,E868)</f>
        <v/>
      </c>
      <c r="G868" s="62">
        <f>F868*J868</f>
        <v/>
      </c>
      <c r="H868" s="23" t="n">
        <v>108111</v>
      </c>
      <c r="I868" s="23" t="inlineStr">
        <is>
          <t xml:space="preserve">APC anti-mouse Ly-6A/E </t>
        </is>
      </c>
      <c r="J868" s="23" t="n">
        <v>1</v>
      </c>
      <c r="K868" s="23" t="n">
        <v>1</v>
      </c>
      <c r="L868" s="23">
        <f>J868-K868</f>
        <v/>
      </c>
      <c r="M868" s="23" t="inlineStr">
        <is>
          <t>T-689/25-26</t>
        </is>
      </c>
      <c r="N868" s="32" t="n">
        <v>45850</v>
      </c>
      <c r="O868" s="62" t="n">
        <v>7096.5</v>
      </c>
      <c r="P868" s="23" t="inlineStr">
        <is>
          <t>ILS</t>
        </is>
      </c>
      <c r="Q868" s="23" t="n">
        <v>58153121121</v>
      </c>
      <c r="R868" s="23" t="inlineStr">
        <is>
          <t>Delivered</t>
        </is>
      </c>
      <c r="S868" s="63" t="n">
        <v>4</v>
      </c>
      <c r="T868" s="39" t="n"/>
      <c r="U868" s="23" t="inlineStr">
        <is>
          <t>BioLegend</t>
        </is>
      </c>
      <c r="V868" s="23">
        <f>VLOOKUP(P868,'Customer List'!B:C,2,)</f>
        <v/>
      </c>
      <c r="W868" s="40" t="n"/>
      <c r="X868" s="32" t="n">
        <v>45853</v>
      </c>
      <c r="Y868" s="23">
        <f>IF(X868="", "", X868-N868)</f>
        <v/>
      </c>
      <c r="Z868" s="23">
        <f>IF(N868="", "", TEXT(N868, "dddd"))</f>
        <v/>
      </c>
      <c r="AA868" s="23">
        <f>IF(X868="", "", TEXT(X868, "dddd"))</f>
        <v/>
      </c>
      <c r="AB868" s="23">
        <f>VLOOKUP(U868,'Currency Sheet'!A:C,3,)</f>
        <v/>
      </c>
      <c r="AC868" s="44">
        <f>VLOOKUP(P868,'Customer List'!B:D,3,)</f>
        <v/>
      </c>
    </row>
    <row r="869">
      <c r="A869" s="23">
        <f>A868+1</f>
        <v/>
      </c>
      <c r="B869" s="23" t="inlineStr">
        <is>
          <t xml:space="preserve">EED116824  </t>
        </is>
      </c>
      <c r="C869" s="32" t="n">
        <v>45835</v>
      </c>
      <c r="D869" s="32" t="n">
        <v>45845</v>
      </c>
      <c r="E869" s="51" t="n">
        <v>201</v>
      </c>
      <c r="F869" s="51">
        <f>IF(AB869="DOLLAR",E869*88,E869)</f>
        <v/>
      </c>
      <c r="G869" s="62">
        <f>F869*J869</f>
        <v/>
      </c>
      <c r="H869" s="23" t="n">
        <v>113828</v>
      </c>
      <c r="I869" s="23" t="inlineStr">
        <is>
          <t>APC/Fire™ 750 anti-mouse CD71 Antibody</t>
        </is>
      </c>
      <c r="J869" s="23" t="n">
        <v>1</v>
      </c>
      <c r="K869" s="23" t="n">
        <v>1</v>
      </c>
      <c r="L869" s="23">
        <f>J869-K869</f>
        <v/>
      </c>
      <c r="M869" s="23" t="inlineStr">
        <is>
          <t>T-637/25-26</t>
        </is>
      </c>
      <c r="N869" s="32" t="n">
        <v>45847</v>
      </c>
      <c r="O869" s="62" t="n">
        <v>31155</v>
      </c>
      <c r="P869" s="23" t="inlineStr">
        <is>
          <t>ABHI BIO</t>
        </is>
      </c>
      <c r="Q869" s="23" t="n">
        <v>58152972625</v>
      </c>
      <c r="R869" s="23" t="inlineStr">
        <is>
          <t>Delivered</t>
        </is>
      </c>
      <c r="S869" s="63" t="n">
        <v>4</v>
      </c>
      <c r="T869" s="39" t="n"/>
      <c r="U869" s="23" t="inlineStr">
        <is>
          <t>BioLegend</t>
        </is>
      </c>
      <c r="V869" s="23">
        <f>VLOOKUP(P869,'Customer List'!B:C,2,)</f>
        <v/>
      </c>
      <c r="W869" s="40" t="n"/>
      <c r="X869" s="32" t="n">
        <v>45848</v>
      </c>
      <c r="Y869" s="23">
        <f>IF(X869="", "", X869-N869)</f>
        <v/>
      </c>
      <c r="Z869" s="23">
        <f>IF(N869="", "", TEXT(N869, "dddd"))</f>
        <v/>
      </c>
      <c r="AA869" s="23">
        <f>IF(X869="", "", TEXT(X869, "dddd"))</f>
        <v/>
      </c>
      <c r="AB869" s="23">
        <f>VLOOKUP(U869,'Currency Sheet'!A:C,3,)</f>
        <v/>
      </c>
      <c r="AC869" s="44">
        <f>VLOOKUP(P869,'Customer List'!B:D,3,)</f>
        <v/>
      </c>
    </row>
    <row r="870">
      <c r="A870" s="23">
        <f>A869+1</f>
        <v/>
      </c>
      <c r="B870" s="23" t="inlineStr">
        <is>
          <t xml:space="preserve">EED116824  </t>
        </is>
      </c>
      <c r="C870" s="32" t="n">
        <v>45835</v>
      </c>
      <c r="D870" s="32" t="n">
        <v>45845</v>
      </c>
      <c r="E870" s="51" t="n">
        <v>80.40000000000001</v>
      </c>
      <c r="F870" s="51">
        <f>IF(AB870="DOLLAR",E870*88,E870)</f>
        <v/>
      </c>
      <c r="G870" s="62">
        <f>F870*J870</f>
        <v/>
      </c>
      <c r="H870" s="23" t="n">
        <v>115508</v>
      </c>
      <c r="I870" s="23" t="inlineStr">
        <is>
          <t>PE anti-mouse CD19 Antibody</t>
        </is>
      </c>
      <c r="J870" s="23" t="n">
        <v>1</v>
      </c>
      <c r="K870" s="23" t="n">
        <v>1</v>
      </c>
      <c r="L870" s="23">
        <f>J870-K870</f>
        <v/>
      </c>
      <c r="M870" s="23" t="inlineStr">
        <is>
          <t>T-689/25-26</t>
        </is>
      </c>
      <c r="N870" s="32" t="n">
        <v>45850</v>
      </c>
      <c r="O870" s="62" t="n">
        <v>11457</v>
      </c>
      <c r="P870" s="23" t="inlineStr">
        <is>
          <t>ILS</t>
        </is>
      </c>
      <c r="Q870" s="23" t="n">
        <v>58153121121</v>
      </c>
      <c r="R870" s="23" t="inlineStr">
        <is>
          <t>Delivered</t>
        </is>
      </c>
      <c r="S870" s="63" t="n">
        <v>4</v>
      </c>
      <c r="T870" s="39" t="n"/>
      <c r="U870" s="23" t="inlineStr">
        <is>
          <t>BioLegend</t>
        </is>
      </c>
      <c r="V870" s="23">
        <f>VLOOKUP(P870,'Customer List'!B:C,2,)</f>
        <v/>
      </c>
      <c r="W870" s="40" t="n"/>
      <c r="X870" s="32" t="n">
        <v>45853</v>
      </c>
      <c r="Y870" s="23">
        <f>IF(X870="", "", X870-N870)</f>
        <v/>
      </c>
      <c r="Z870" s="23">
        <f>IF(N870="", "", TEXT(N870, "dddd"))</f>
        <v/>
      </c>
      <c r="AA870" s="23">
        <f>IF(X870="", "", TEXT(X870, "dddd"))</f>
        <v/>
      </c>
      <c r="AB870" s="23">
        <f>VLOOKUP(U870,'Currency Sheet'!A:C,3,)</f>
        <v/>
      </c>
      <c r="AC870" s="44">
        <f>VLOOKUP(P870,'Customer List'!B:D,3,)</f>
        <v/>
      </c>
    </row>
    <row r="871">
      <c r="A871" s="23">
        <f>A870+1</f>
        <v/>
      </c>
      <c r="B871" s="23" t="inlineStr">
        <is>
          <t xml:space="preserve">EED116824  </t>
        </is>
      </c>
      <c r="C871" s="32" t="n">
        <v>45835</v>
      </c>
      <c r="D871" s="32" t="n">
        <v>45845</v>
      </c>
      <c r="E871" s="51" t="n">
        <v>56.4</v>
      </c>
      <c r="F871" s="51">
        <f>IF(AB871="DOLLAR",E871*88,E871)</f>
        <v/>
      </c>
      <c r="G871" s="62">
        <f>F871*J871</f>
        <v/>
      </c>
      <c r="H871" s="23" t="n">
        <v>115526</v>
      </c>
      <c r="I871" s="23" t="inlineStr">
        <is>
          <t>Pacific Blue™ anti-mouse CD19 Antibody</t>
        </is>
      </c>
      <c r="J871" s="23" t="n">
        <v>1</v>
      </c>
      <c r="K871" s="23" t="n">
        <v>1</v>
      </c>
      <c r="L871" s="23">
        <f>J871-K871</f>
        <v/>
      </c>
      <c r="M871" s="23" t="inlineStr">
        <is>
          <t>T-622/25-26</t>
        </is>
      </c>
      <c r="N871" s="32" t="n">
        <v>45846</v>
      </c>
      <c r="O871" s="62" t="n">
        <v>8742</v>
      </c>
      <c r="P871" s="23" t="inlineStr">
        <is>
          <t>VECTOR</t>
        </is>
      </c>
      <c r="Q871" s="23" t="inlineStr">
        <is>
          <t>D3001996933</t>
        </is>
      </c>
      <c r="R871" s="23" t="inlineStr">
        <is>
          <t>Delivered</t>
        </is>
      </c>
      <c r="S871" s="63" t="n">
        <v>4</v>
      </c>
      <c r="T871" s="39" t="inlineStr">
        <is>
          <t>DELIVERY CONFIRM BY ROHIT (FROM VICTOR TECHNOLOGIES)</t>
        </is>
      </c>
      <c r="U871" s="23" t="inlineStr">
        <is>
          <t>BioLegend</t>
        </is>
      </c>
      <c r="V871" s="23">
        <f>VLOOKUP(P871,'Customer List'!B:C,2,)</f>
        <v/>
      </c>
      <c r="W871" s="40" t="n"/>
      <c r="X871" s="32" t="n">
        <v>45848</v>
      </c>
      <c r="Y871" s="23">
        <f>IF(X871="", "", X871-N871)</f>
        <v/>
      </c>
      <c r="Z871" s="23">
        <f>IF(N871="", "", TEXT(N871, "dddd"))</f>
        <v/>
      </c>
      <c r="AA871" s="23">
        <f>IF(X871="", "", TEXT(X871, "dddd"))</f>
        <v/>
      </c>
      <c r="AB871" s="23">
        <f>VLOOKUP(U871,'Currency Sheet'!A:C,3,)</f>
        <v/>
      </c>
      <c r="AC871" s="44">
        <f>VLOOKUP(P871,'Customer List'!B:D,3,)</f>
        <v/>
      </c>
    </row>
    <row r="872">
      <c r="A872" s="23">
        <f>A871+1</f>
        <v/>
      </c>
      <c r="B872" s="23" t="inlineStr">
        <is>
          <t xml:space="preserve">EED116824  </t>
        </is>
      </c>
      <c r="C872" s="32" t="n">
        <v>45835</v>
      </c>
      <c r="D872" s="32" t="n">
        <v>45845</v>
      </c>
      <c r="E872" s="51" t="n">
        <v>88.2</v>
      </c>
      <c r="F872" s="51">
        <f>IF(AB872="DOLLAR",E872*88,E872)</f>
        <v/>
      </c>
      <c r="G872" s="62">
        <f>F872*J872</f>
        <v/>
      </c>
      <c r="H872" s="23" t="n">
        <v>115923</v>
      </c>
      <c r="I872" s="23" t="inlineStr">
        <is>
          <t xml:space="preserve">Pacific Blue™ anti-mouse CD150 </t>
        </is>
      </c>
      <c r="J872" s="23" t="n">
        <v>1</v>
      </c>
      <c r="K872" s="23" t="n">
        <v>1</v>
      </c>
      <c r="L872" s="23">
        <f>J872-K872</f>
        <v/>
      </c>
      <c r="M872" s="23" t="inlineStr">
        <is>
          <t>T-689/25-26</t>
        </is>
      </c>
      <c r="N872" s="32" t="n">
        <v>45850</v>
      </c>
      <c r="O872" s="62" t="n">
        <v>12568.5</v>
      </c>
      <c r="P872" s="23" t="inlineStr">
        <is>
          <t>ILS</t>
        </is>
      </c>
      <c r="Q872" s="23" t="n">
        <v>58153121121</v>
      </c>
      <c r="R872" s="23" t="inlineStr">
        <is>
          <t>Delivered</t>
        </is>
      </c>
      <c r="S872" s="63" t="n">
        <v>4</v>
      </c>
      <c r="T872" s="39" t="n"/>
      <c r="U872" s="23" t="inlineStr">
        <is>
          <t>BioLegend</t>
        </is>
      </c>
      <c r="V872" s="23">
        <f>VLOOKUP(P872,'Customer List'!B:C,2,)</f>
        <v/>
      </c>
      <c r="W872" s="40" t="n"/>
      <c r="X872" s="32" t="n">
        <v>45853</v>
      </c>
      <c r="Y872" s="23">
        <f>IF(X872="", "", X872-N872)</f>
        <v/>
      </c>
      <c r="Z872" s="23">
        <f>IF(N872="", "", TEXT(N872, "dddd"))</f>
        <v/>
      </c>
      <c r="AA872" s="23">
        <f>IF(X872="", "", TEXT(X872, "dddd"))</f>
        <v/>
      </c>
      <c r="AB872" s="23">
        <f>VLOOKUP(U872,'Currency Sheet'!A:C,3,)</f>
        <v/>
      </c>
      <c r="AC872" s="44">
        <f>VLOOKUP(P872,'Customer List'!B:D,3,)</f>
        <v/>
      </c>
    </row>
    <row r="873">
      <c r="A873" s="23">
        <f>A872+1</f>
        <v/>
      </c>
      <c r="B873" s="23" t="inlineStr">
        <is>
          <t xml:space="preserve">EED116824  </t>
        </is>
      </c>
      <c r="C873" s="32" t="n">
        <v>45835</v>
      </c>
      <c r="D873" s="32" t="n">
        <v>45845</v>
      </c>
      <c r="E873" s="51" t="n">
        <v>86.40000000000001</v>
      </c>
      <c r="F873" s="51">
        <f>IF(AB873="DOLLAR",E873*88,E873)</f>
        <v/>
      </c>
      <c r="G873" s="62">
        <f>F873*J873</f>
        <v/>
      </c>
      <c r="H873" s="23" t="n">
        <v>118108</v>
      </c>
      <c r="I873" s="23" t="inlineStr">
        <is>
          <t>PE anti-mouse TCR γ/δ Antibody</t>
        </is>
      </c>
      <c r="J873" s="23" t="n">
        <v>1</v>
      </c>
      <c r="K873" s="23" t="n">
        <v>1</v>
      </c>
      <c r="L873" s="23">
        <f>J873-K873</f>
        <v/>
      </c>
      <c r="M873" s="23" t="inlineStr">
        <is>
          <t>T-689/25-26</t>
        </is>
      </c>
      <c r="N873" s="32" t="n">
        <v>45850</v>
      </c>
      <c r="O873" s="62" t="n">
        <v>12312</v>
      </c>
      <c r="P873" s="23" t="inlineStr">
        <is>
          <t>ILS</t>
        </is>
      </c>
      <c r="Q873" s="23" t="n">
        <v>58153121121</v>
      </c>
      <c r="R873" s="23" t="inlineStr">
        <is>
          <t>Delivered</t>
        </is>
      </c>
      <c r="S873" s="63" t="n">
        <v>4</v>
      </c>
      <c r="T873" s="39" t="n"/>
      <c r="U873" s="23" t="inlineStr">
        <is>
          <t>BioLegend</t>
        </is>
      </c>
      <c r="V873" s="23">
        <f>VLOOKUP(P873,'Customer List'!B:C,2,)</f>
        <v/>
      </c>
      <c r="W873" s="40" t="n"/>
      <c r="X873" s="32" t="n">
        <v>45853</v>
      </c>
      <c r="Y873" s="23">
        <f>IF(X873="", "", X873-N873)</f>
        <v/>
      </c>
      <c r="Z873" s="23">
        <f>IF(N873="", "", TEXT(N873, "dddd"))</f>
        <v/>
      </c>
      <c r="AA873" s="23">
        <f>IF(X873="", "", TEXT(X873, "dddd"))</f>
        <v/>
      </c>
      <c r="AB873" s="23">
        <f>VLOOKUP(U873,'Currency Sheet'!A:C,3,)</f>
        <v/>
      </c>
      <c r="AC873" s="44">
        <f>VLOOKUP(P873,'Customer List'!B:D,3,)</f>
        <v/>
      </c>
    </row>
    <row r="874">
      <c r="A874" s="23">
        <f>A873+1</f>
        <v/>
      </c>
      <c r="B874" s="23" t="inlineStr">
        <is>
          <t xml:space="preserve">EED116824  </t>
        </is>
      </c>
      <c r="C874" s="32" t="n">
        <v>45835</v>
      </c>
      <c r="D874" s="32" t="n">
        <v>45845</v>
      </c>
      <c r="E874" s="51" t="n">
        <v>201</v>
      </c>
      <c r="F874" s="51">
        <f>IF(AB874="DOLLAR",E874*88,E874)</f>
        <v/>
      </c>
      <c r="G874" s="62">
        <f>F874*J874</f>
        <v/>
      </c>
      <c r="H874" s="23" t="n">
        <v>124210</v>
      </c>
      <c r="I874" s="23" t="inlineStr">
        <is>
          <t>PE anti-mouse/rat/human CD27 Antibody</t>
        </is>
      </c>
      <c r="J874" s="23" t="n">
        <v>1</v>
      </c>
      <c r="K874" s="23" t="n">
        <v>1</v>
      </c>
      <c r="L874" s="23">
        <f>J874-K874</f>
        <v/>
      </c>
      <c r="M874" s="23" t="inlineStr">
        <is>
          <t>T-689/25-26</t>
        </is>
      </c>
      <c r="N874" s="32" t="n">
        <v>45850</v>
      </c>
      <c r="O874" s="62" t="n">
        <v>28642.5</v>
      </c>
      <c r="P874" s="23" t="inlineStr">
        <is>
          <t>ILS</t>
        </is>
      </c>
      <c r="Q874" s="23" t="n">
        <v>58153121121</v>
      </c>
      <c r="R874" s="23" t="inlineStr">
        <is>
          <t>Delivered</t>
        </is>
      </c>
      <c r="S874" s="63" t="n">
        <v>4</v>
      </c>
      <c r="T874" s="39" t="n"/>
      <c r="U874" s="23" t="inlineStr">
        <is>
          <t>BioLegend</t>
        </is>
      </c>
      <c r="V874" s="23">
        <f>VLOOKUP(P874,'Customer List'!B:C,2,)</f>
        <v/>
      </c>
      <c r="W874" s="40" t="n"/>
      <c r="X874" s="32" t="n">
        <v>45853</v>
      </c>
      <c r="Y874" s="23">
        <f>IF(X874="", "", X874-N874)</f>
        <v/>
      </c>
      <c r="Z874" s="23">
        <f>IF(N874="", "", TEXT(N874, "dddd"))</f>
        <v/>
      </c>
      <c r="AA874" s="23">
        <f>IF(X874="", "", TEXT(X874, "dddd"))</f>
        <v/>
      </c>
      <c r="AB874" s="23">
        <f>VLOOKUP(U874,'Currency Sheet'!A:C,3,)</f>
        <v/>
      </c>
      <c r="AC874" s="44">
        <f>VLOOKUP(P874,'Customer List'!B:D,3,)</f>
        <v/>
      </c>
    </row>
    <row r="875">
      <c r="A875" s="23">
        <f>A874+1</f>
        <v/>
      </c>
      <c r="B875" s="23" t="inlineStr">
        <is>
          <t xml:space="preserve">EED116824  </t>
        </is>
      </c>
      <c r="C875" s="32" t="n">
        <v>45835</v>
      </c>
      <c r="D875" s="32" t="n">
        <v>45845</v>
      </c>
      <c r="E875" s="51" t="n">
        <v>162</v>
      </c>
      <c r="F875" s="51">
        <f>IF(AB875="DOLLAR",E875*88,E875)</f>
        <v/>
      </c>
      <c r="G875" s="62">
        <f>F875*J875</f>
        <v/>
      </c>
      <c r="H875" s="23" t="n">
        <v>124312</v>
      </c>
      <c r="I875" s="23" t="inlineStr">
        <is>
          <t xml:space="preserve">APC anti-mouse CD274 </t>
        </is>
      </c>
      <c r="J875" s="23" t="n">
        <v>1</v>
      </c>
      <c r="K875" s="23" t="n">
        <v>1</v>
      </c>
      <c r="L875" s="23">
        <f>J875-K875</f>
        <v/>
      </c>
      <c r="M875" s="23" t="inlineStr">
        <is>
          <t>T-689/25-26</t>
        </is>
      </c>
      <c r="N875" s="32" t="n">
        <v>45850</v>
      </c>
      <c r="O875" s="62" t="n">
        <v>23085</v>
      </c>
      <c r="P875" s="23" t="inlineStr">
        <is>
          <t>ILS</t>
        </is>
      </c>
      <c r="Q875" s="23" t="n">
        <v>58153121121</v>
      </c>
      <c r="R875" s="23" t="inlineStr">
        <is>
          <t>Delivered</t>
        </is>
      </c>
      <c r="S875" s="63" t="n">
        <v>4</v>
      </c>
      <c r="T875" s="39" t="n"/>
      <c r="U875" s="23" t="inlineStr">
        <is>
          <t>BioLegend</t>
        </is>
      </c>
      <c r="V875" s="23">
        <f>VLOOKUP(P875,'Customer List'!B:C,2,)</f>
        <v/>
      </c>
      <c r="W875" s="40" t="n"/>
      <c r="X875" s="32" t="n">
        <v>45853</v>
      </c>
      <c r="Y875" s="23">
        <f>IF(X875="", "", X875-N875)</f>
        <v/>
      </c>
      <c r="Z875" s="23">
        <f>IF(N875="", "", TEXT(N875, "dddd"))</f>
        <v/>
      </c>
      <c r="AA875" s="23">
        <f>IF(X875="", "", TEXT(X875, "dddd"))</f>
        <v/>
      </c>
      <c r="AB875" s="23">
        <f>VLOOKUP(U875,'Currency Sheet'!A:C,3,)</f>
        <v/>
      </c>
      <c r="AC875" s="44">
        <f>VLOOKUP(P875,'Customer List'!B:D,3,)</f>
        <v/>
      </c>
    </row>
    <row r="876">
      <c r="A876" s="23">
        <f>A875+1</f>
        <v/>
      </c>
      <c r="B876" s="23" t="inlineStr">
        <is>
          <t xml:space="preserve">EED116824  </t>
        </is>
      </c>
      <c r="C876" s="32" t="n">
        <v>45835</v>
      </c>
      <c r="D876" s="32" t="n">
        <v>45845</v>
      </c>
      <c r="E876" s="51" t="n">
        <v>141</v>
      </c>
      <c r="F876" s="51">
        <f>IF(AB876="DOLLAR",E876*88,E876)</f>
        <v/>
      </c>
      <c r="G876" s="62">
        <f>F876*J876</f>
        <v/>
      </c>
      <c r="H876" s="23" t="n">
        <v>126606</v>
      </c>
      <c r="I876" s="23" t="inlineStr">
        <is>
          <t>FITC anti-mouse CD8b Antibody</t>
        </is>
      </c>
      <c r="J876" s="23" t="n">
        <v>1</v>
      </c>
      <c r="K876" s="23" t="n">
        <v>1</v>
      </c>
      <c r="L876" s="23">
        <f>J876-K876</f>
        <v/>
      </c>
      <c r="M876" s="23" t="inlineStr">
        <is>
          <t>T-689/25-26</t>
        </is>
      </c>
      <c r="N876" s="32" t="n">
        <v>45850</v>
      </c>
      <c r="O876" s="62" t="n">
        <v>20092.5</v>
      </c>
      <c r="P876" s="23" t="inlineStr">
        <is>
          <t>ILS</t>
        </is>
      </c>
      <c r="Q876" s="23" t="n">
        <v>58153121121</v>
      </c>
      <c r="R876" s="23" t="inlineStr">
        <is>
          <t>Delivered</t>
        </is>
      </c>
      <c r="S876" s="63" t="n">
        <v>4</v>
      </c>
      <c r="T876" s="39" t="n"/>
      <c r="U876" s="23" t="inlineStr">
        <is>
          <t>BioLegend</t>
        </is>
      </c>
      <c r="V876" s="23">
        <f>VLOOKUP(P876,'Customer List'!B:C,2,)</f>
        <v/>
      </c>
      <c r="W876" s="40" t="n"/>
      <c r="X876" s="32" t="n">
        <v>45853</v>
      </c>
      <c r="Y876" s="23">
        <f>IF(X876="", "", X876-N876)</f>
        <v/>
      </c>
      <c r="Z876" s="23">
        <f>IF(N876="", "", TEXT(N876, "dddd"))</f>
        <v/>
      </c>
      <c r="AA876" s="23">
        <f>IF(X876="", "", TEXT(X876, "dddd"))</f>
        <v/>
      </c>
      <c r="AB876" s="23">
        <f>VLOOKUP(U876,'Currency Sheet'!A:C,3,)</f>
        <v/>
      </c>
      <c r="AC876" s="44">
        <f>VLOOKUP(P876,'Customer List'!B:D,3,)</f>
        <v/>
      </c>
    </row>
    <row r="877">
      <c r="A877" s="23">
        <f>A876+1</f>
        <v/>
      </c>
      <c r="B877" s="23" t="inlineStr">
        <is>
          <t xml:space="preserve">EED116824  </t>
        </is>
      </c>
      <c r="C877" s="32" t="n">
        <v>45835</v>
      </c>
      <c r="D877" s="32" t="n">
        <v>45845</v>
      </c>
      <c r="E877" s="51" t="n">
        <v>186.6</v>
      </c>
      <c r="F877" s="51">
        <f>IF(AB877="DOLLAR",E877*88,E877)</f>
        <v/>
      </c>
      <c r="G877" s="62">
        <f>F877*J877</f>
        <v/>
      </c>
      <c r="H877" s="23" t="n">
        <v>126618</v>
      </c>
      <c r="I877" s="23" t="inlineStr">
        <is>
          <t>Alexa Fluor® 700 anti-mouse CD8b Antibody</t>
        </is>
      </c>
      <c r="J877" s="23" t="n">
        <v>1</v>
      </c>
      <c r="K877" s="23" t="n">
        <v>1</v>
      </c>
      <c r="L877" s="23">
        <f>J877-K877</f>
        <v/>
      </c>
      <c r="M877" s="23" t="inlineStr">
        <is>
          <t>T-637/25-26</t>
        </is>
      </c>
      <c r="N877" s="32" t="n">
        <v>45847</v>
      </c>
      <c r="O877" s="62" t="n">
        <v>28923</v>
      </c>
      <c r="P877" s="23" t="inlineStr">
        <is>
          <t>ABHI BIO</t>
        </is>
      </c>
      <c r="Q877" s="23" t="n">
        <v>58152972625</v>
      </c>
      <c r="R877" s="23" t="inlineStr">
        <is>
          <t>Delivered</t>
        </is>
      </c>
      <c r="S877" s="63" t="n">
        <v>4</v>
      </c>
      <c r="T877" s="39" t="n"/>
      <c r="U877" s="23" t="inlineStr">
        <is>
          <t>BioLegend</t>
        </is>
      </c>
      <c r="V877" s="23">
        <f>VLOOKUP(P877,'Customer List'!B:C,2,)</f>
        <v/>
      </c>
      <c r="W877" s="40" t="n"/>
      <c r="X877" s="32" t="n">
        <v>45848</v>
      </c>
      <c r="Y877" s="23">
        <f>IF(X877="", "", X877-N877)</f>
        <v/>
      </c>
      <c r="Z877" s="23">
        <f>IF(N877="", "", TEXT(N877, "dddd"))</f>
        <v/>
      </c>
      <c r="AA877" s="23">
        <f>IF(X877="", "", TEXT(X877, "dddd"))</f>
        <v/>
      </c>
      <c r="AB877" s="23">
        <f>VLOOKUP(U877,'Currency Sheet'!A:C,3,)</f>
        <v/>
      </c>
      <c r="AC877" s="44">
        <f>VLOOKUP(P877,'Customer List'!B:D,3,)</f>
        <v/>
      </c>
    </row>
    <row r="878">
      <c r="A878" s="23">
        <f>A877+1</f>
        <v/>
      </c>
      <c r="B878" s="23" t="inlineStr">
        <is>
          <t xml:space="preserve">EED116824  </t>
        </is>
      </c>
      <c r="C878" s="32" t="n">
        <v>45835</v>
      </c>
      <c r="D878" s="32" t="n">
        <v>45845</v>
      </c>
      <c r="E878" s="51" t="n">
        <v>165.6</v>
      </c>
      <c r="F878" s="51">
        <f>IF(AB878="DOLLAR",E878*88,E878)</f>
        <v/>
      </c>
      <c r="G878" s="62">
        <f>F878*J878</f>
        <v/>
      </c>
      <c r="H878" s="23" t="n">
        <v>128004</v>
      </c>
      <c r="I878" s="23" t="inlineStr">
        <is>
          <t>Biotin anti-mouse Ly-6C Antibody</t>
        </is>
      </c>
      <c r="J878" s="23" t="n">
        <v>1</v>
      </c>
      <c r="K878" s="23" t="n">
        <v>1</v>
      </c>
      <c r="L878" s="23">
        <f>J878-K878</f>
        <v/>
      </c>
      <c r="M878" s="23" t="inlineStr">
        <is>
          <t>T-689/25-26</t>
        </is>
      </c>
      <c r="N878" s="32" t="n">
        <v>45850</v>
      </c>
      <c r="O878" s="62" t="n">
        <v>23598</v>
      </c>
      <c r="P878" s="23" t="inlineStr">
        <is>
          <t>ILS</t>
        </is>
      </c>
      <c r="Q878" s="23" t="n">
        <v>58153121121</v>
      </c>
      <c r="R878" s="23" t="inlineStr">
        <is>
          <t>Delivered</t>
        </is>
      </c>
      <c r="S878" s="63" t="n">
        <v>4</v>
      </c>
      <c r="T878" s="39" t="n"/>
      <c r="U878" s="23" t="inlineStr">
        <is>
          <t>BioLegend</t>
        </is>
      </c>
      <c r="V878" s="23">
        <f>VLOOKUP(P878,'Customer List'!B:C,2,)</f>
        <v/>
      </c>
      <c r="W878" s="40" t="n"/>
      <c r="X878" s="32" t="n">
        <v>45853</v>
      </c>
      <c r="Y878" s="23">
        <f>IF(X878="", "", X878-N878)</f>
        <v/>
      </c>
      <c r="Z878" s="23">
        <f>IF(N878="", "", TEXT(N878, "dddd"))</f>
        <v/>
      </c>
      <c r="AA878" s="23">
        <f>IF(X878="", "", TEXT(X878, "dddd"))</f>
        <v/>
      </c>
      <c r="AB878" s="23">
        <f>VLOOKUP(U878,'Currency Sheet'!A:C,3,)</f>
        <v/>
      </c>
      <c r="AC878" s="44">
        <f>VLOOKUP(P878,'Customer List'!B:D,3,)</f>
        <v/>
      </c>
    </row>
    <row r="879">
      <c r="A879" s="23">
        <f>A878+1</f>
        <v/>
      </c>
      <c r="B879" s="23" t="inlineStr">
        <is>
          <t xml:space="preserve">EED116824  </t>
        </is>
      </c>
      <c r="C879" s="32" t="n">
        <v>45835</v>
      </c>
      <c r="D879" s="32" t="n">
        <v>45845</v>
      </c>
      <c r="E879" s="51" t="n">
        <v>327.6</v>
      </c>
      <c r="F879" s="51">
        <f>IF(AB879="DOLLAR",E879*88,E879)</f>
        <v/>
      </c>
      <c r="G879" s="62">
        <f>F879*J879</f>
        <v/>
      </c>
      <c r="H879" s="23" t="n">
        <v>133310</v>
      </c>
      <c r="I879" s="23" t="inlineStr">
        <is>
          <t>Pacific Blue™ anti-mouse Lineage Cocktail</t>
        </is>
      </c>
      <c r="J879" s="23" t="n">
        <v>1</v>
      </c>
      <c r="K879" s="23" t="n">
        <v>1</v>
      </c>
      <c r="L879" s="23">
        <f>J879-K879</f>
        <v/>
      </c>
      <c r="M879" s="23" t="inlineStr">
        <is>
          <t>T-622/25-26</t>
        </is>
      </c>
      <c r="N879" s="32" t="n">
        <v>45846</v>
      </c>
      <c r="O879" s="62" t="n">
        <v>50778</v>
      </c>
      <c r="P879" s="23" t="inlineStr">
        <is>
          <t>VECTOR</t>
        </is>
      </c>
      <c r="Q879" s="23" t="inlineStr">
        <is>
          <t>D3001996933</t>
        </is>
      </c>
      <c r="R879" s="23" t="inlineStr">
        <is>
          <t>Delivered</t>
        </is>
      </c>
      <c r="S879" s="63" t="n">
        <v>4</v>
      </c>
      <c r="T879" s="39" t="inlineStr">
        <is>
          <t>DELIVERY CONFIRM BY ROHIT (FROM VICTOR TECHNOLOGIES)</t>
        </is>
      </c>
      <c r="U879" s="23" t="inlineStr">
        <is>
          <t>BioLegend</t>
        </is>
      </c>
      <c r="V879" s="23">
        <f>VLOOKUP(P879,'Customer List'!B:C,2,)</f>
        <v/>
      </c>
      <c r="W879" s="40" t="n"/>
      <c r="X879" s="32" t="n">
        <v>45848</v>
      </c>
      <c r="Y879" s="23">
        <f>IF(X879="", "", X879-N879)</f>
        <v/>
      </c>
      <c r="Z879" s="23">
        <f>IF(N879="", "", TEXT(N879, "dddd"))</f>
        <v/>
      </c>
      <c r="AA879" s="23">
        <f>IF(X879="", "", TEXT(X879, "dddd"))</f>
        <v/>
      </c>
      <c r="AB879" s="23">
        <f>VLOOKUP(U879,'Currency Sheet'!A:C,3,)</f>
        <v/>
      </c>
      <c r="AC879" s="44">
        <f>VLOOKUP(P879,'Customer List'!B:D,3,)</f>
        <v/>
      </c>
    </row>
    <row r="880">
      <c r="A880" s="23">
        <f>A879+1</f>
        <v/>
      </c>
      <c r="B880" s="23" t="inlineStr">
        <is>
          <t xml:space="preserve">EED116824  </t>
        </is>
      </c>
      <c r="C880" s="32" t="n">
        <v>45835</v>
      </c>
      <c r="D880" s="32" t="n">
        <v>45845</v>
      </c>
      <c r="E880" s="51" t="n">
        <v>219</v>
      </c>
      <c r="F880" s="51">
        <f>IF(AB880="DOLLAR",E880*88,E880)</f>
        <v/>
      </c>
      <c r="G880" s="62">
        <f>F880*J880</f>
        <v/>
      </c>
      <c r="H880" s="23" t="n">
        <v>134019</v>
      </c>
      <c r="I880" s="23" t="inlineStr">
        <is>
          <t xml:space="preserve">Brilliant Violet 421™ anti-mouse CD366 </t>
        </is>
      </c>
      <c r="J880" s="23" t="n">
        <v>1</v>
      </c>
      <c r="K880" s="23" t="n">
        <v>1</v>
      </c>
      <c r="L880" s="23">
        <f>J880-K880</f>
        <v/>
      </c>
      <c r="M880" s="23" t="inlineStr">
        <is>
          <t>T-637/25-26</t>
        </is>
      </c>
      <c r="N880" s="32" t="n">
        <v>45847</v>
      </c>
      <c r="O880" s="62" t="n">
        <v>27156</v>
      </c>
      <c r="P880" s="23" t="inlineStr">
        <is>
          <t>ABHI BIO</t>
        </is>
      </c>
      <c r="Q880" s="23" t="n">
        <v>58152972625</v>
      </c>
      <c r="R880" s="23" t="inlineStr">
        <is>
          <t>Delivered</t>
        </is>
      </c>
      <c r="S880" s="63" t="n">
        <v>4</v>
      </c>
      <c r="T880" s="39" t="n"/>
      <c r="U880" s="23" t="inlineStr">
        <is>
          <t>BioLegend</t>
        </is>
      </c>
      <c r="V880" s="23">
        <f>VLOOKUP(P880,'Customer List'!B:C,2,)</f>
        <v/>
      </c>
      <c r="W880" s="40" t="n"/>
      <c r="X880" s="32" t="n">
        <v>45848</v>
      </c>
      <c r="Y880" s="23">
        <f>IF(X880="", "", X880-N880)</f>
        <v/>
      </c>
      <c r="Z880" s="23">
        <f>IF(N880="", "", TEXT(N880, "dddd"))</f>
        <v/>
      </c>
      <c r="AA880" s="23">
        <f>IF(X880="", "", TEXT(X880, "dddd"))</f>
        <v/>
      </c>
      <c r="AB880" s="23">
        <f>VLOOKUP(U880,'Currency Sheet'!A:C,3,)</f>
        <v/>
      </c>
      <c r="AC880" s="44">
        <f>VLOOKUP(P880,'Customer List'!B:D,3,)</f>
        <v/>
      </c>
    </row>
    <row r="881">
      <c r="A881" s="23">
        <f>A880+1</f>
        <v/>
      </c>
      <c r="B881" s="23" t="inlineStr">
        <is>
          <t xml:space="preserve">EED116824  </t>
        </is>
      </c>
      <c r="C881" s="32" t="n">
        <v>45835</v>
      </c>
      <c r="D881" s="32" t="n">
        <v>45845</v>
      </c>
      <c r="E881" s="51" t="n">
        <v>227.25</v>
      </c>
      <c r="F881" s="51">
        <f>IF(AB881="DOLLAR",E881*88,E881)</f>
        <v/>
      </c>
      <c r="G881" s="62">
        <f>F881*J881</f>
        <v/>
      </c>
      <c r="H881" s="23" t="n">
        <v>134021</v>
      </c>
      <c r="I881" s="23" t="inlineStr">
        <is>
          <t xml:space="preserve">Brilliant Violet 711™ anti-mouse CD366 </t>
        </is>
      </c>
      <c r="J881" s="23" t="n">
        <v>1</v>
      </c>
      <c r="K881" s="23" t="n">
        <v>1</v>
      </c>
      <c r="L881" s="23">
        <f>J881-K881</f>
        <v/>
      </c>
      <c r="M881" s="23" t="inlineStr">
        <is>
          <t>T-689/25-26</t>
        </is>
      </c>
      <c r="N881" s="32" t="n">
        <v>45850</v>
      </c>
      <c r="O881" s="62" t="n">
        <v>25906.5</v>
      </c>
      <c r="P881" s="23" t="inlineStr">
        <is>
          <t>ILS</t>
        </is>
      </c>
      <c r="Q881" s="23" t="n">
        <v>58153121121</v>
      </c>
      <c r="R881" s="23" t="inlineStr">
        <is>
          <t>Delivered</t>
        </is>
      </c>
      <c r="S881" s="63" t="n">
        <v>4</v>
      </c>
      <c r="T881" s="39" t="n"/>
      <c r="U881" s="23" t="inlineStr">
        <is>
          <t>BioLegend</t>
        </is>
      </c>
      <c r="V881" s="23">
        <f>VLOOKUP(P881,'Customer List'!B:C,2,)</f>
        <v/>
      </c>
      <c r="W881" s="40" t="n"/>
      <c r="X881" s="32" t="n">
        <v>45853</v>
      </c>
      <c r="Y881" s="23">
        <f>IF(X881="", "", X881-N881)</f>
        <v/>
      </c>
      <c r="Z881" s="23">
        <f>IF(N881="", "", TEXT(N881, "dddd"))</f>
        <v/>
      </c>
      <c r="AA881" s="23">
        <f>IF(X881="", "", TEXT(X881, "dddd"))</f>
        <v/>
      </c>
      <c r="AB881" s="23">
        <f>VLOOKUP(U881,'Currency Sheet'!A:C,3,)</f>
        <v/>
      </c>
      <c r="AC881" s="44">
        <f>VLOOKUP(P881,'Customer List'!B:D,3,)</f>
        <v/>
      </c>
    </row>
    <row r="882">
      <c r="A882" s="23">
        <f>A881+1</f>
        <v/>
      </c>
      <c r="B882" s="23" t="inlineStr">
        <is>
          <t xml:space="preserve">EED116824  </t>
        </is>
      </c>
      <c r="C882" s="32" t="n">
        <v>45835</v>
      </c>
      <c r="D882" s="32" t="n">
        <v>45845</v>
      </c>
      <c r="E882" s="51" t="n">
        <v>208.2</v>
      </c>
      <c r="F882" s="51">
        <f>IF(AB882="DOLLAR",E882*88,E882)</f>
        <v/>
      </c>
      <c r="G882" s="62">
        <f>F882*J882</f>
        <v/>
      </c>
      <c r="H882" s="23" t="n">
        <v>135216</v>
      </c>
      <c r="I882" s="23" t="inlineStr">
        <is>
          <t xml:space="preserve">PE/Cyanine7 anti-mouse CD279 </t>
        </is>
      </c>
      <c r="J882" s="23" t="n">
        <v>1</v>
      </c>
      <c r="K882" s="23" t="n">
        <v>1</v>
      </c>
      <c r="L882" s="23">
        <f>J882-K882</f>
        <v/>
      </c>
      <c r="M882" s="23" t="inlineStr">
        <is>
          <t>T-637/25-26</t>
        </is>
      </c>
      <c r="N882" s="32" t="n">
        <v>45847</v>
      </c>
      <c r="O882" s="62" t="n">
        <v>32271</v>
      </c>
      <c r="P882" s="23" t="inlineStr">
        <is>
          <t>ABHI BIO</t>
        </is>
      </c>
      <c r="Q882" s="23" t="n">
        <v>58152972625</v>
      </c>
      <c r="R882" s="23" t="inlineStr">
        <is>
          <t>Delivered</t>
        </is>
      </c>
      <c r="S882" s="63" t="n">
        <v>4</v>
      </c>
      <c r="T882" s="39" t="n"/>
      <c r="U882" s="23" t="inlineStr">
        <is>
          <t>BioLegend</t>
        </is>
      </c>
      <c r="V882" s="23">
        <f>VLOOKUP(P882,'Customer List'!B:C,2,)</f>
        <v/>
      </c>
      <c r="W882" s="40" t="n"/>
      <c r="X882" s="32" t="n">
        <v>45848</v>
      </c>
      <c r="Y882" s="23">
        <f>IF(X882="", "", X882-N882)</f>
        <v/>
      </c>
      <c r="Z882" s="23">
        <f>IF(N882="", "", TEXT(N882, "dddd"))</f>
        <v/>
      </c>
      <c r="AA882" s="23">
        <f>IF(X882="", "", TEXT(X882, "dddd"))</f>
        <v/>
      </c>
      <c r="AB882" s="23">
        <f>VLOOKUP(U882,'Currency Sheet'!A:C,3,)</f>
        <v/>
      </c>
      <c r="AC882" s="44">
        <f>VLOOKUP(P882,'Customer List'!B:D,3,)</f>
        <v/>
      </c>
    </row>
    <row r="883">
      <c r="A883" s="23">
        <f>A882+1</f>
        <v/>
      </c>
      <c r="B883" s="23" t="inlineStr">
        <is>
          <t xml:space="preserve">EED116824  </t>
        </is>
      </c>
      <c r="C883" s="32" t="n">
        <v>45835</v>
      </c>
      <c r="D883" s="32" t="n">
        <v>45845</v>
      </c>
      <c r="E883" s="51" t="n">
        <v>160.8</v>
      </c>
      <c r="F883" s="51">
        <f>IF(AB883="DOLLAR",E883*88,E883)</f>
        <v/>
      </c>
      <c r="G883" s="62">
        <f>F883*J883</f>
        <v/>
      </c>
      <c r="H883" s="23" t="n">
        <v>140704</v>
      </c>
      <c r="I883" s="23" t="inlineStr">
        <is>
          <t>PE anti-mouse TCR Vβ13 Antibody</t>
        </is>
      </c>
      <c r="J883" s="23" t="n">
        <v>1</v>
      </c>
      <c r="K883" s="23" t="n">
        <v>1</v>
      </c>
      <c r="L883" s="23">
        <f>J883-K883</f>
        <v/>
      </c>
      <c r="M883" s="23" t="inlineStr">
        <is>
          <t>T-637/25-26</t>
        </is>
      </c>
      <c r="N883" s="32" t="n">
        <v>45847</v>
      </c>
      <c r="O883" s="62" t="n">
        <v>24924</v>
      </c>
      <c r="P883" s="23" t="inlineStr">
        <is>
          <t>ABHI BIO</t>
        </is>
      </c>
      <c r="Q883" s="23" t="n">
        <v>58152972625</v>
      </c>
      <c r="R883" s="23" t="inlineStr">
        <is>
          <t>Delivered</t>
        </is>
      </c>
      <c r="S883" s="63" t="n">
        <v>4</v>
      </c>
      <c r="T883" s="39" t="n"/>
      <c r="U883" s="23" t="inlineStr">
        <is>
          <t>BioLegend</t>
        </is>
      </c>
      <c r="V883" s="23">
        <f>VLOOKUP(P883,'Customer List'!B:C,2,)</f>
        <v/>
      </c>
      <c r="W883" s="40" t="n"/>
      <c r="X883" s="32" t="n">
        <v>45848</v>
      </c>
      <c r="Y883" s="23">
        <f>IF(X883="", "", X883-N883)</f>
        <v/>
      </c>
      <c r="Z883" s="23">
        <f>IF(N883="", "", TEXT(N883, "dddd"))</f>
        <v/>
      </c>
      <c r="AA883" s="23">
        <f>IF(X883="", "", TEXT(X883, "dddd"))</f>
        <v/>
      </c>
      <c r="AB883" s="23">
        <f>VLOOKUP(U883,'Currency Sheet'!A:C,3,)</f>
        <v/>
      </c>
      <c r="AC883" s="44">
        <f>VLOOKUP(P883,'Customer List'!B:D,3,)</f>
        <v/>
      </c>
    </row>
    <row r="884">
      <c r="A884" s="23">
        <f>A883+1</f>
        <v/>
      </c>
      <c r="B884" s="23" t="inlineStr">
        <is>
          <t xml:space="preserve">EED116824  </t>
        </is>
      </c>
      <c r="C884" s="32" t="n">
        <v>45835</v>
      </c>
      <c r="D884" s="32" t="n">
        <v>45845</v>
      </c>
      <c r="E884" s="51" t="n">
        <v>225.6</v>
      </c>
      <c r="F884" s="51">
        <f>IF(AB884="DOLLAR",E884*88,E884)</f>
        <v/>
      </c>
      <c r="G884" s="62">
        <f>F884*J884</f>
        <v/>
      </c>
      <c r="H884" s="23" t="n">
        <v>142506</v>
      </c>
      <c r="I884" s="23" t="inlineStr">
        <is>
          <t xml:space="preserve">APC anti-mouse CD138 </t>
        </is>
      </c>
      <c r="J884" s="23" t="n">
        <v>1</v>
      </c>
      <c r="K884" s="23" t="n">
        <v>1</v>
      </c>
      <c r="L884" s="23">
        <f>J884-K884</f>
        <v/>
      </c>
      <c r="M884" s="23" t="inlineStr">
        <is>
          <t>T-689/25-26</t>
        </is>
      </c>
      <c r="N884" s="32" t="n">
        <v>45850</v>
      </c>
      <c r="O884" s="62" t="n">
        <v>32148</v>
      </c>
      <c r="P884" s="23" t="inlineStr">
        <is>
          <t>ILS</t>
        </is>
      </c>
      <c r="Q884" s="23" t="n">
        <v>58153121121</v>
      </c>
      <c r="R884" s="23" t="inlineStr">
        <is>
          <t>Delivered</t>
        </is>
      </c>
      <c r="S884" s="63" t="n">
        <v>4</v>
      </c>
      <c r="T884" s="39" t="n"/>
      <c r="U884" s="23" t="inlineStr">
        <is>
          <t>BioLegend</t>
        </is>
      </c>
      <c r="V884" s="23">
        <f>VLOOKUP(P884,'Customer List'!B:C,2,)</f>
        <v/>
      </c>
      <c r="W884" s="40" t="n"/>
      <c r="X884" s="32" t="n">
        <v>45853</v>
      </c>
      <c r="Y884" s="23">
        <f>IF(X884="", "", X884-N884)</f>
        <v/>
      </c>
      <c r="Z884" s="23">
        <f>IF(N884="", "", TEXT(N884, "dddd"))</f>
        <v/>
      </c>
      <c r="AA884" s="23">
        <f>IF(X884="", "", TEXT(X884, "dddd"))</f>
        <v/>
      </c>
      <c r="AB884" s="23">
        <f>VLOOKUP(U884,'Currency Sheet'!A:C,3,)</f>
        <v/>
      </c>
      <c r="AC884" s="44">
        <f>VLOOKUP(P884,'Customer List'!B:D,3,)</f>
        <v/>
      </c>
    </row>
    <row r="885">
      <c r="A885" s="23">
        <f>A884+1</f>
        <v/>
      </c>
      <c r="B885" s="23" t="inlineStr">
        <is>
          <t xml:space="preserve">EED116824  </t>
        </is>
      </c>
      <c r="C885" s="32" t="n">
        <v>45835</v>
      </c>
      <c r="D885" s="32" t="n">
        <v>45845</v>
      </c>
      <c r="E885" s="51" t="n">
        <v>196.5</v>
      </c>
      <c r="F885" s="51">
        <f>IF(AB885="DOLLAR",E885*88,E885)</f>
        <v/>
      </c>
      <c r="G885" s="62">
        <f>F885*J885</f>
        <v/>
      </c>
      <c r="H885" s="23" t="n">
        <v>142521</v>
      </c>
      <c r="I885" s="23" t="inlineStr">
        <is>
          <t xml:space="preserve">Brilliant Violet 510™ anti-mouse CD138 </t>
        </is>
      </c>
      <c r="J885" s="23" t="n">
        <v>1</v>
      </c>
      <c r="K885" s="23" t="n">
        <v>1</v>
      </c>
      <c r="L885" s="23">
        <f>J885-K885</f>
        <v/>
      </c>
      <c r="M885" s="23" t="inlineStr">
        <is>
          <t>T-689/25-26</t>
        </is>
      </c>
      <c r="N885" s="32" t="n">
        <v>45850</v>
      </c>
      <c r="O885" s="62" t="n">
        <v>22401</v>
      </c>
      <c r="P885" s="23" t="inlineStr">
        <is>
          <t>ILS</t>
        </is>
      </c>
      <c r="Q885" s="23" t="n">
        <v>58153121121</v>
      </c>
      <c r="R885" s="23" t="inlineStr">
        <is>
          <t>Delivered</t>
        </is>
      </c>
      <c r="S885" s="63" t="n">
        <v>4</v>
      </c>
      <c r="T885" s="39" t="n"/>
      <c r="U885" s="23" t="inlineStr">
        <is>
          <t>BioLegend</t>
        </is>
      </c>
      <c r="V885" s="23">
        <f>VLOOKUP(P885,'Customer List'!B:C,2,)</f>
        <v/>
      </c>
      <c r="W885" s="40" t="n"/>
      <c r="X885" s="32" t="n">
        <v>45853</v>
      </c>
      <c r="Y885" s="23">
        <f>IF(X885="", "", X885-N885)</f>
        <v/>
      </c>
      <c r="Z885" s="23">
        <f>IF(N885="", "", TEXT(N885, "dddd"))</f>
        <v/>
      </c>
      <c r="AA885" s="23">
        <f>IF(X885="", "", TEXT(X885, "dddd"))</f>
        <v/>
      </c>
      <c r="AB885" s="23">
        <f>VLOOKUP(U885,'Currency Sheet'!A:C,3,)</f>
        <v/>
      </c>
      <c r="AC885" s="44">
        <f>VLOOKUP(P885,'Customer List'!B:D,3,)</f>
        <v/>
      </c>
    </row>
    <row r="886">
      <c r="A886" s="23">
        <f>A885+1</f>
        <v/>
      </c>
      <c r="B886" s="23" t="inlineStr">
        <is>
          <t xml:space="preserve">EED116824  </t>
        </is>
      </c>
      <c r="C886" s="32" t="n">
        <v>45835</v>
      </c>
      <c r="D886" s="32" t="n">
        <v>45845</v>
      </c>
      <c r="E886" s="51" t="n">
        <v>186.6</v>
      </c>
      <c r="F886" s="51">
        <f>IF(AB886="DOLLAR",E886*88,E886)</f>
        <v/>
      </c>
      <c r="G886" s="62">
        <f>F886*J886</f>
        <v/>
      </c>
      <c r="H886" s="23" t="n">
        <v>150408</v>
      </c>
      <c r="I886" s="23" t="inlineStr">
        <is>
          <t>FITC anti-mouse CD20 Antibody</t>
        </is>
      </c>
      <c r="J886" s="23" t="n">
        <v>1</v>
      </c>
      <c r="K886" s="23" t="n">
        <v>1</v>
      </c>
      <c r="L886" s="23">
        <f>J886-K886</f>
        <v/>
      </c>
      <c r="M886" s="23" t="inlineStr">
        <is>
          <t>T-689/25-26</t>
        </is>
      </c>
      <c r="N886" s="32" t="n">
        <v>45850</v>
      </c>
      <c r="O886" s="62" t="n">
        <v>26590.5</v>
      </c>
      <c r="P886" s="23" t="inlineStr">
        <is>
          <t>ILS</t>
        </is>
      </c>
      <c r="Q886" s="23" t="n">
        <v>58153121121</v>
      </c>
      <c r="R886" s="23" t="inlineStr">
        <is>
          <t>Delivered</t>
        </is>
      </c>
      <c r="S886" s="63" t="n">
        <v>4</v>
      </c>
      <c r="T886" s="39" t="n"/>
      <c r="U886" s="23" t="inlineStr">
        <is>
          <t>BioLegend</t>
        </is>
      </c>
      <c r="V886" s="23">
        <f>VLOOKUP(P886,'Customer List'!B:C,2,)</f>
        <v/>
      </c>
      <c r="W886" s="40" t="n"/>
      <c r="X886" s="32" t="n">
        <v>45853</v>
      </c>
      <c r="Y886" s="23">
        <f>IF(X886="", "", X886-N886)</f>
        <v/>
      </c>
      <c r="Z886" s="23">
        <f>IF(N886="", "", TEXT(N886, "dddd"))</f>
        <v/>
      </c>
      <c r="AA886" s="23">
        <f>IF(X886="", "", TEXT(X886, "dddd"))</f>
        <v/>
      </c>
      <c r="AB886" s="23">
        <f>VLOOKUP(U886,'Currency Sheet'!A:C,3,)</f>
        <v/>
      </c>
      <c r="AC886" s="44">
        <f>VLOOKUP(P886,'Customer List'!B:D,3,)</f>
        <v/>
      </c>
    </row>
    <row r="887">
      <c r="A887" s="23">
        <f>A886+1</f>
        <v/>
      </c>
      <c r="B887" s="23" t="inlineStr">
        <is>
          <t xml:space="preserve">EED116824  </t>
        </is>
      </c>
      <c r="C887" s="32" t="n">
        <v>45835</v>
      </c>
      <c r="D887" s="32" t="n">
        <v>45845</v>
      </c>
      <c r="E887" s="51" t="n">
        <v>56.4</v>
      </c>
      <c r="F887" s="51">
        <f>IF(AB887="DOLLAR",E887*88,E887)</f>
        <v/>
      </c>
      <c r="G887" s="62">
        <f>F887*J887</f>
        <v/>
      </c>
      <c r="H887" s="23" t="n">
        <v>158015</v>
      </c>
      <c r="I887" s="23" t="inlineStr">
        <is>
          <t>PE/Cyanine7 anti-mouse CD16 Antibody</t>
        </is>
      </c>
      <c r="J887" s="23" t="n">
        <v>1</v>
      </c>
      <c r="K887" s="23" t="n">
        <v>1</v>
      </c>
      <c r="L887" s="23">
        <f>J887-K887</f>
        <v/>
      </c>
      <c r="M887" s="23" t="inlineStr">
        <is>
          <t>T-689/25-26</t>
        </is>
      </c>
      <c r="N887" s="32" t="n">
        <v>45850</v>
      </c>
      <c r="O887" s="62" t="n">
        <v>8037</v>
      </c>
      <c r="P887" s="23" t="inlineStr">
        <is>
          <t>ILS</t>
        </is>
      </c>
      <c r="Q887" s="23" t="n">
        <v>58153121121</v>
      </c>
      <c r="R887" s="23" t="inlineStr">
        <is>
          <t>Delivered</t>
        </is>
      </c>
      <c r="S887" s="63" t="n">
        <v>4</v>
      </c>
      <c r="T887" s="39" t="n"/>
      <c r="U887" s="23" t="inlineStr">
        <is>
          <t>BioLegend</t>
        </is>
      </c>
      <c r="V887" s="23">
        <f>VLOOKUP(P887,'Customer List'!B:C,2,)</f>
        <v/>
      </c>
      <c r="W887" s="40" t="n"/>
      <c r="X887" s="32" t="n">
        <v>45853</v>
      </c>
      <c r="Y887" s="23">
        <f>IF(X887="", "", X887-N887)</f>
        <v/>
      </c>
      <c r="Z887" s="23">
        <f>IF(N887="", "", TEXT(N887, "dddd"))</f>
        <v/>
      </c>
      <c r="AA887" s="23">
        <f>IF(X887="", "", TEXT(X887, "dddd"))</f>
        <v/>
      </c>
      <c r="AB887" s="23">
        <f>VLOOKUP(U887,'Currency Sheet'!A:C,3,)</f>
        <v/>
      </c>
      <c r="AC887" s="44">
        <f>VLOOKUP(P887,'Customer List'!B:D,3,)</f>
        <v/>
      </c>
    </row>
    <row r="888">
      <c r="A888" s="23">
        <f>A887+1</f>
        <v/>
      </c>
      <c r="B888" s="23" t="inlineStr">
        <is>
          <t xml:space="preserve">EED116824  </t>
        </is>
      </c>
      <c r="C888" s="32" t="n">
        <v>45835</v>
      </c>
      <c r="D888" s="32" t="n">
        <v>45845</v>
      </c>
      <c r="E888" s="51" t="n">
        <v>46.8</v>
      </c>
      <c r="F888" s="51">
        <f>IF(AB888="DOLLAR",E888*88,E888)</f>
        <v/>
      </c>
      <c r="G888" s="62">
        <f>F888*J888</f>
        <v/>
      </c>
      <c r="H888" s="23" t="n">
        <v>160903</v>
      </c>
      <c r="I888" s="23" t="inlineStr">
        <is>
          <t xml:space="preserve">APC anti-mouse Ly-6A/E </t>
        </is>
      </c>
      <c r="J888" s="23" t="n">
        <v>1</v>
      </c>
      <c r="K888" s="23" t="n">
        <v>1</v>
      </c>
      <c r="L888" s="23">
        <f>J888-K888</f>
        <v/>
      </c>
      <c r="M888" s="23" t="inlineStr">
        <is>
          <t>T-622/25-26</t>
        </is>
      </c>
      <c r="N888" s="32" t="n">
        <v>45846</v>
      </c>
      <c r="O888" s="62" t="n">
        <v>7254</v>
      </c>
      <c r="P888" s="23" t="inlineStr">
        <is>
          <t>VECTOR</t>
        </is>
      </c>
      <c r="Q888" s="23" t="inlineStr">
        <is>
          <t>D3001996933</t>
        </is>
      </c>
      <c r="R888" s="23" t="inlineStr">
        <is>
          <t>Delivered</t>
        </is>
      </c>
      <c r="S888" s="63" t="n">
        <v>4</v>
      </c>
      <c r="T888" s="39" t="inlineStr">
        <is>
          <t>DELIVERY CONFIRM BY ROHIT (FROM VICTOR TECHNOLOGIES)</t>
        </is>
      </c>
      <c r="U888" s="23" t="inlineStr">
        <is>
          <t>BioLegend</t>
        </is>
      </c>
      <c r="V888" s="23">
        <f>VLOOKUP(P888,'Customer List'!B:C,2,)</f>
        <v/>
      </c>
      <c r="W888" s="40" t="n"/>
      <c r="X888" s="32" t="n">
        <v>45848</v>
      </c>
      <c r="Y888" s="23">
        <f>IF(X888="", "", X888-N888)</f>
        <v/>
      </c>
      <c r="Z888" s="23">
        <f>IF(N888="", "", TEXT(N888, "dddd"))</f>
        <v/>
      </c>
      <c r="AA888" s="23">
        <f>IF(X888="", "", TEXT(X888, "dddd"))</f>
        <v/>
      </c>
      <c r="AB888" s="23">
        <f>VLOOKUP(U888,'Currency Sheet'!A:C,3,)</f>
        <v/>
      </c>
      <c r="AC888" s="44">
        <f>VLOOKUP(P888,'Customer List'!B:D,3,)</f>
        <v/>
      </c>
    </row>
    <row r="889">
      <c r="A889" s="23">
        <f>A888+1</f>
        <v/>
      </c>
      <c r="B889" s="23" t="inlineStr">
        <is>
          <t xml:space="preserve">EED116824  </t>
        </is>
      </c>
      <c r="C889" s="32" t="n">
        <v>45835</v>
      </c>
      <c r="D889" s="32" t="n">
        <v>45845</v>
      </c>
      <c r="E889" s="51" t="n">
        <v>48</v>
      </c>
      <c r="F889" s="51">
        <f>IF(AB889="DOLLAR",E889*88,E889)</f>
        <v/>
      </c>
      <c r="G889" s="62">
        <f>F889*J889</f>
        <v/>
      </c>
      <c r="H889" s="23" t="n">
        <v>166403</v>
      </c>
      <c r="I889" s="23" t="inlineStr">
        <is>
          <t xml:space="preserve">FITC anti-mouse CD90 </t>
        </is>
      </c>
      <c r="J889" s="23" t="n">
        <v>1</v>
      </c>
      <c r="K889" s="23" t="n">
        <v>1</v>
      </c>
      <c r="L889" s="23">
        <f>J889-K889</f>
        <v/>
      </c>
      <c r="M889" s="23" t="inlineStr">
        <is>
          <t>T-637/25-26</t>
        </is>
      </c>
      <c r="N889" s="32" t="n">
        <v>45847</v>
      </c>
      <c r="O889" s="62" t="n">
        <v>7440</v>
      </c>
      <c r="P889" s="23" t="inlineStr">
        <is>
          <t>ABHI BIO</t>
        </is>
      </c>
      <c r="Q889" s="23" t="n">
        <v>58152972625</v>
      </c>
      <c r="R889" s="23" t="inlineStr">
        <is>
          <t>Delivered</t>
        </is>
      </c>
      <c r="S889" s="63" t="n">
        <v>4</v>
      </c>
      <c r="T889" s="39" t="n"/>
      <c r="U889" s="23" t="inlineStr">
        <is>
          <t>BioLegend</t>
        </is>
      </c>
      <c r="V889" s="23">
        <f>VLOOKUP(P889,'Customer List'!B:C,2,)</f>
        <v/>
      </c>
      <c r="W889" s="40" t="n"/>
      <c r="X889" s="32" t="n">
        <v>45848</v>
      </c>
      <c r="Y889" s="23">
        <f>IF(X889="", "", X889-N889)</f>
        <v/>
      </c>
      <c r="Z889" s="23">
        <f>IF(N889="", "", TEXT(N889, "dddd"))</f>
        <v/>
      </c>
      <c r="AA889" s="23">
        <f>IF(X889="", "", TEXT(X889, "dddd"))</f>
        <v/>
      </c>
      <c r="AB889" s="23">
        <f>VLOOKUP(U889,'Currency Sheet'!A:C,3,)</f>
        <v/>
      </c>
      <c r="AC889" s="44">
        <f>VLOOKUP(P889,'Customer List'!B:D,3,)</f>
        <v/>
      </c>
    </row>
    <row r="890">
      <c r="A890" s="23">
        <f>A889+1</f>
        <v/>
      </c>
      <c r="B890" s="23" t="inlineStr">
        <is>
          <t xml:space="preserve">EED116824  </t>
        </is>
      </c>
      <c r="C890" s="32" t="n">
        <v>45835</v>
      </c>
      <c r="D890" s="32" t="n">
        <v>45845</v>
      </c>
      <c r="E890" s="51" t="n">
        <v>210</v>
      </c>
      <c r="F890" s="51">
        <f>IF(AB890="DOLLAR",E890*88,E890)</f>
        <v/>
      </c>
      <c r="G890" s="62">
        <f>F890*J890</f>
        <v/>
      </c>
      <c r="H890" s="23" t="n">
        <v>300006</v>
      </c>
      <c r="I890" s="23" t="inlineStr">
        <is>
          <t xml:space="preserve">APC anti-human LAP </t>
        </is>
      </c>
      <c r="J890" s="23" t="n">
        <v>1</v>
      </c>
      <c r="K890" s="23" t="n">
        <v>1</v>
      </c>
      <c r="L890" s="23">
        <f>J890-K890</f>
        <v/>
      </c>
      <c r="M890" s="23" t="inlineStr">
        <is>
          <t>T-650/25-26</t>
        </is>
      </c>
      <c r="N890" s="32" t="n">
        <v>45847</v>
      </c>
      <c r="O890" s="62" t="n">
        <v>32550</v>
      </c>
      <c r="P890" s="23" t="inlineStr">
        <is>
          <t>GK BIO</t>
        </is>
      </c>
      <c r="Q890" s="23" t="n">
        <v>58152973196</v>
      </c>
      <c r="R890" s="23" t="inlineStr">
        <is>
          <t>Delivered</t>
        </is>
      </c>
      <c r="S890" s="63" t="n">
        <v>4</v>
      </c>
      <c r="T890" s="39" t="n"/>
      <c r="U890" s="23" t="inlineStr">
        <is>
          <t>BioLegend</t>
        </is>
      </c>
      <c r="V890" s="23">
        <f>VLOOKUP(P890,'Customer List'!B:C,2,)</f>
        <v/>
      </c>
      <c r="W890" s="40" t="n"/>
      <c r="X890" s="32" t="n">
        <v>45849</v>
      </c>
      <c r="Y890" s="23">
        <f>IF(X890="", "", X890-N890)</f>
        <v/>
      </c>
      <c r="Z890" s="23">
        <f>IF(N890="", "", TEXT(N890, "dddd"))</f>
        <v/>
      </c>
      <c r="AA890" s="23">
        <f>IF(X890="", "", TEXT(X890, "dddd"))</f>
        <v/>
      </c>
      <c r="AB890" s="23">
        <f>VLOOKUP(U890,'Currency Sheet'!A:C,3,)</f>
        <v/>
      </c>
      <c r="AC890" s="44">
        <f>VLOOKUP(P890,'Customer List'!B:D,3,)</f>
        <v/>
      </c>
    </row>
    <row r="891">
      <c r="A891" s="23">
        <f>A890+1</f>
        <v/>
      </c>
      <c r="B891" s="23" t="inlineStr">
        <is>
          <t xml:space="preserve">EED116824  </t>
        </is>
      </c>
      <c r="C891" s="32" t="n">
        <v>45835</v>
      </c>
      <c r="D891" s="32" t="n">
        <v>45845</v>
      </c>
      <c r="E891" s="51" t="n">
        <v>36.6</v>
      </c>
      <c r="F891" s="51">
        <f>IF(AB891="DOLLAR",E891*88,E891)</f>
        <v/>
      </c>
      <c r="G891" s="62">
        <f>F891*J891</f>
        <v/>
      </c>
      <c r="H891" s="23" t="n">
        <v>300308</v>
      </c>
      <c r="I891" s="23" t="inlineStr">
        <is>
          <t>PE anti-human CD3 Antibody</t>
        </is>
      </c>
      <c r="J891" s="23" t="n">
        <v>2</v>
      </c>
      <c r="K891" s="23" t="n">
        <v>2</v>
      </c>
      <c r="L891" s="23">
        <f>J891-K891</f>
        <v/>
      </c>
      <c r="M891" s="23" t="inlineStr">
        <is>
          <t>T-680/25-26</t>
        </is>
      </c>
      <c r="N891" s="32" t="n">
        <v>45850</v>
      </c>
      <c r="O891" s="62" t="n">
        <v>25779.6</v>
      </c>
      <c r="P891" s="23" t="inlineStr">
        <is>
          <t>KIDNEY</t>
        </is>
      </c>
      <c r="Q891" s="23" t="n">
        <v>58153114902</v>
      </c>
      <c r="R891" s="23" t="inlineStr">
        <is>
          <t>Delivered</t>
        </is>
      </c>
      <c r="S891" s="63" t="n">
        <v>4</v>
      </c>
      <c r="T891" s="39" t="n"/>
      <c r="U891" s="23" t="inlineStr">
        <is>
          <t>BioLegend</t>
        </is>
      </c>
      <c r="V891" s="23">
        <f>VLOOKUP(P891,'Customer List'!B:C,2,)</f>
        <v/>
      </c>
      <c r="W891" s="40" t="n"/>
      <c r="X891" s="32" t="n">
        <v>45852</v>
      </c>
      <c r="Y891" s="23">
        <f>IF(X891="", "", X891-N891)</f>
        <v/>
      </c>
      <c r="Z891" s="23">
        <f>IF(N891="", "", TEXT(N891, "dddd"))</f>
        <v/>
      </c>
      <c r="AA891" s="23">
        <f>IF(X891="", "", TEXT(X891, "dddd"))</f>
        <v/>
      </c>
      <c r="AB891" s="23">
        <f>VLOOKUP(U891,'Currency Sheet'!A:C,3,)</f>
        <v/>
      </c>
      <c r="AC891" s="44">
        <f>VLOOKUP(P891,'Customer List'!B:D,3,)</f>
        <v/>
      </c>
    </row>
    <row r="892">
      <c r="A892" s="23">
        <f>A891+1</f>
        <v/>
      </c>
      <c r="B892" s="23" t="inlineStr">
        <is>
          <t xml:space="preserve">EED116824  </t>
        </is>
      </c>
      <c r="C892" s="32" t="n">
        <v>45835</v>
      </c>
      <c r="D892" s="32" t="n">
        <v>45845</v>
      </c>
      <c r="E892" s="51" t="n">
        <v>49.8</v>
      </c>
      <c r="F892" s="51">
        <f>IF(AB892="DOLLAR",E892*88,E892)</f>
        <v/>
      </c>
      <c r="G892" s="62">
        <f>F892*J892</f>
        <v/>
      </c>
      <c r="H892" s="23" t="n">
        <v>300312</v>
      </c>
      <c r="I892" s="23" t="inlineStr">
        <is>
          <t>APC anti-human CD3 Antibody</t>
        </is>
      </c>
      <c r="J892" s="23" t="n">
        <v>5</v>
      </c>
      <c r="K892" s="23" t="n">
        <v>5</v>
      </c>
      <c r="L892" s="23">
        <f>J892-K892</f>
        <v/>
      </c>
      <c r="M892" s="23" t="inlineStr">
        <is>
          <t>T-630/25-26</t>
        </is>
      </c>
      <c r="N892" s="32" t="n">
        <v>45846</v>
      </c>
      <c r="O892" s="62" t="n">
        <v>45027.5</v>
      </c>
      <c r="P892" s="23" t="inlineStr">
        <is>
          <t>DR REDDY</t>
        </is>
      </c>
      <c r="Q892" s="23" t="n">
        <v>58152921794</v>
      </c>
      <c r="R892" s="23" t="inlineStr">
        <is>
          <t>Delivered</t>
        </is>
      </c>
      <c r="S892" s="63" t="n">
        <v>4</v>
      </c>
      <c r="T892" s="39" t="n"/>
      <c r="U892" s="23" t="inlineStr">
        <is>
          <t>BioLegend</t>
        </is>
      </c>
      <c r="V892" s="23">
        <f>VLOOKUP(P892,'Customer List'!B:C,2,)</f>
        <v/>
      </c>
      <c r="W892" s="40" t="n"/>
      <c r="X892" s="32" t="n">
        <v>45848</v>
      </c>
      <c r="Y892" s="23">
        <f>IF(X892="", "", X892-N892)</f>
        <v/>
      </c>
      <c r="Z892" s="23">
        <f>IF(N892="", "", TEXT(N892, "dddd"))</f>
        <v/>
      </c>
      <c r="AA892" s="23">
        <f>IF(X892="", "", TEXT(X892, "dddd"))</f>
        <v/>
      </c>
      <c r="AB892" s="23">
        <f>VLOOKUP(U892,'Currency Sheet'!A:C,3,)</f>
        <v/>
      </c>
      <c r="AC892" s="44">
        <f>VLOOKUP(P892,'Customer List'!B:D,3,)</f>
        <v/>
      </c>
    </row>
    <row r="893">
      <c r="A893" s="23">
        <f>A892+1</f>
        <v/>
      </c>
      <c r="B893" s="23" t="inlineStr">
        <is>
          <t xml:space="preserve">EED116824  </t>
        </is>
      </c>
      <c r="C893" s="32" t="n">
        <v>45835</v>
      </c>
      <c r="D893" s="32" t="n">
        <v>45845</v>
      </c>
      <c r="E893" s="51" t="n">
        <v>30</v>
      </c>
      <c r="F893" s="51">
        <f>IF(AB893="DOLLAR",E893*88,E893)</f>
        <v/>
      </c>
      <c r="G893" s="62">
        <f>F893*J893</f>
        <v/>
      </c>
      <c r="H893" s="23" t="n">
        <v>300406</v>
      </c>
      <c r="I893" s="23" t="inlineStr">
        <is>
          <t>FITC anti-human CD3 Antibody</t>
        </is>
      </c>
      <c r="J893" s="23" t="n">
        <v>4</v>
      </c>
      <c r="K893" s="23" t="n">
        <v>4</v>
      </c>
      <c r="L893" s="23">
        <f>J893-K893</f>
        <v/>
      </c>
      <c r="M893" s="23" t="inlineStr">
        <is>
          <t>T-630/25-26</t>
        </is>
      </c>
      <c r="N893" s="32" t="n">
        <v>45846</v>
      </c>
      <c r="O893" s="62" t="n">
        <v>21700</v>
      </c>
      <c r="P893" s="23" t="inlineStr">
        <is>
          <t>DR REDDY</t>
        </is>
      </c>
      <c r="Q893" s="23" t="n">
        <v>58152921794</v>
      </c>
      <c r="R893" s="23" t="inlineStr">
        <is>
          <t>Delivered</t>
        </is>
      </c>
      <c r="S893" s="63" t="n">
        <v>4</v>
      </c>
      <c r="T893" s="39" t="n"/>
      <c r="U893" s="23" t="inlineStr">
        <is>
          <t>BioLegend</t>
        </is>
      </c>
      <c r="V893" s="23">
        <f>VLOOKUP(P893,'Customer List'!B:C,2,)</f>
        <v/>
      </c>
      <c r="W893" s="40" t="n"/>
      <c r="X893" s="32" t="n">
        <v>45848</v>
      </c>
      <c r="Y893" s="23">
        <f>IF(X893="", "", X893-N893)</f>
        <v/>
      </c>
      <c r="Z893" s="23">
        <f>IF(N893="", "", TEXT(N893, "dddd"))</f>
        <v/>
      </c>
      <c r="AA893" s="23">
        <f>IF(X893="", "", TEXT(X893, "dddd"))</f>
        <v/>
      </c>
      <c r="AB893" s="23">
        <f>VLOOKUP(U893,'Currency Sheet'!A:C,3,)</f>
        <v/>
      </c>
      <c r="AC893" s="44">
        <f>VLOOKUP(P893,'Customer List'!B:D,3,)</f>
        <v/>
      </c>
    </row>
    <row r="894">
      <c r="A894" s="23">
        <f>A893+1</f>
        <v/>
      </c>
      <c r="B894" s="23" t="inlineStr">
        <is>
          <t xml:space="preserve">EED116824  </t>
        </is>
      </c>
      <c r="C894" s="32" t="n">
        <v>45835</v>
      </c>
      <c r="D894" s="32" t="n">
        <v>45845</v>
      </c>
      <c r="E894" s="51" t="n">
        <v>201</v>
      </c>
      <c r="F894" s="51">
        <f>IF(AB894="DOLLAR",E894*88,E894)</f>
        <v/>
      </c>
      <c r="G894" s="62">
        <f>F894*J894</f>
        <v/>
      </c>
      <c r="H894" s="23" t="n">
        <v>300428</v>
      </c>
      <c r="I894" s="23" t="inlineStr">
        <is>
          <t>PerCP anti-human CD3 Antibody</t>
        </is>
      </c>
      <c r="J894" s="23" t="n">
        <v>1</v>
      </c>
      <c r="K894" s="23" t="n">
        <v>1</v>
      </c>
      <c r="L894" s="23">
        <f>J894-K894</f>
        <v/>
      </c>
      <c r="M894" s="23" t="inlineStr">
        <is>
          <t>T-689/25-26</t>
        </is>
      </c>
      <c r="N894" s="32" t="n">
        <v>45850</v>
      </c>
      <c r="O894" s="62" t="n">
        <v>28642.5</v>
      </c>
      <c r="P894" s="23" t="inlineStr">
        <is>
          <t>ILS</t>
        </is>
      </c>
      <c r="Q894" s="23" t="n">
        <v>58153121121</v>
      </c>
      <c r="R894" s="23" t="inlineStr">
        <is>
          <t>Delivered</t>
        </is>
      </c>
      <c r="S894" s="63" t="n">
        <v>4</v>
      </c>
      <c r="T894" s="39" t="n"/>
      <c r="U894" s="23" t="inlineStr">
        <is>
          <t>BioLegend</t>
        </is>
      </c>
      <c r="V894" s="23">
        <f>VLOOKUP(P894,'Customer List'!B:C,2,)</f>
        <v/>
      </c>
      <c r="W894" s="40" t="n"/>
      <c r="X894" s="32" t="n">
        <v>45853</v>
      </c>
      <c r="Y894" s="23">
        <f>IF(X894="", "", X894-N894)</f>
        <v/>
      </c>
      <c r="Z894" s="23">
        <f>IF(N894="", "", TEXT(N894, "dddd"))</f>
        <v/>
      </c>
      <c r="AA894" s="23">
        <f>IF(X894="", "", TEXT(X894, "dddd"))</f>
        <v/>
      </c>
      <c r="AB894" s="23">
        <f>VLOOKUP(U894,'Currency Sheet'!A:C,3,)</f>
        <v/>
      </c>
      <c r="AC894" s="44">
        <f>VLOOKUP(P894,'Customer List'!B:D,3,)</f>
        <v/>
      </c>
    </row>
    <row r="895">
      <c r="A895" s="23">
        <f>A894+1</f>
        <v/>
      </c>
      <c r="B895" s="23" t="inlineStr">
        <is>
          <t xml:space="preserve">EED116824  </t>
        </is>
      </c>
      <c r="C895" s="32" t="n">
        <v>45835</v>
      </c>
      <c r="D895" s="32" t="n">
        <v>45845</v>
      </c>
      <c r="E895" s="51" t="n">
        <v>114</v>
      </c>
      <c r="F895" s="51">
        <f>IF(AB895="DOLLAR",E895*88,E895)</f>
        <v/>
      </c>
      <c r="G895" s="62">
        <f>F895*J895</f>
        <v/>
      </c>
      <c r="H895" s="23" t="n">
        <v>302077</v>
      </c>
      <c r="I895" s="23" t="inlineStr">
        <is>
          <t>Spark UV™ 387 anti-human CD16 Antibody</t>
        </is>
      </c>
      <c r="J895" s="23" t="n">
        <v>1</v>
      </c>
      <c r="K895" s="23" t="n">
        <v>1</v>
      </c>
      <c r="L895" s="23">
        <f>J895-K895</f>
        <v/>
      </c>
      <c r="M895" s="23" t="inlineStr">
        <is>
          <t>T-689/25-26</t>
        </is>
      </c>
      <c r="N895" s="32" t="n">
        <v>45850</v>
      </c>
      <c r="O895" s="62" t="n">
        <v>16245</v>
      </c>
      <c r="P895" s="23" t="inlineStr">
        <is>
          <t>ILS</t>
        </is>
      </c>
      <c r="Q895" s="23" t="n">
        <v>58153121121</v>
      </c>
      <c r="R895" s="23" t="inlineStr">
        <is>
          <t>Delivered</t>
        </is>
      </c>
      <c r="S895" s="63" t="n">
        <v>4</v>
      </c>
      <c r="T895" s="39" t="n"/>
      <c r="U895" s="23" t="inlineStr">
        <is>
          <t>BioLegend</t>
        </is>
      </c>
      <c r="V895" s="23">
        <f>VLOOKUP(P895,'Customer List'!B:C,2,)</f>
        <v/>
      </c>
      <c r="W895" s="40" t="n"/>
      <c r="X895" s="32" t="n">
        <v>45853</v>
      </c>
      <c r="Y895" s="23">
        <f>IF(X895="", "", X895-N895)</f>
        <v/>
      </c>
      <c r="Z895" s="23">
        <f>IF(N895="", "", TEXT(N895, "dddd"))</f>
        <v/>
      </c>
      <c r="AA895" s="23">
        <f>IF(X895="", "", TEXT(X895, "dddd"))</f>
        <v/>
      </c>
      <c r="AB895" s="23">
        <f>VLOOKUP(U895,'Currency Sheet'!A:C,3,)</f>
        <v/>
      </c>
      <c r="AC895" s="44">
        <f>VLOOKUP(P895,'Customer List'!B:D,3,)</f>
        <v/>
      </c>
    </row>
    <row r="896">
      <c r="A896" s="23">
        <f>A895+1</f>
        <v/>
      </c>
      <c r="B896" s="23" t="inlineStr">
        <is>
          <t xml:space="preserve">EED116824  </t>
        </is>
      </c>
      <c r="C896" s="32" t="n">
        <v>45835</v>
      </c>
      <c r="D896" s="32" t="n">
        <v>45845</v>
      </c>
      <c r="E896" s="51" t="n">
        <v>77.40000000000001</v>
      </c>
      <c r="F896" s="51">
        <f>IF(AB896="DOLLAR",E896*88,E896)</f>
        <v/>
      </c>
      <c r="G896" s="62">
        <f>F896*J896</f>
        <v/>
      </c>
      <c r="H896" s="23" t="n">
        <v>302109</v>
      </c>
      <c r="I896" s="23" t="inlineStr">
        <is>
          <t>PE/Cyanine5 anti-human CD18 Antibody</t>
        </is>
      </c>
      <c r="J896" s="23" t="n">
        <v>2</v>
      </c>
      <c r="K896" s="23" t="n">
        <v>2</v>
      </c>
      <c r="L896" s="23">
        <f>J896-K896</f>
        <v/>
      </c>
      <c r="M896" s="23" t="inlineStr">
        <is>
          <t>T-641/25-26</t>
        </is>
      </c>
      <c r="N896" s="32" t="n">
        <v>45847</v>
      </c>
      <c r="O896" s="62" t="n">
        <v>22059</v>
      </c>
      <c r="P896" s="23" t="inlineStr">
        <is>
          <t>ACTREC</t>
        </is>
      </c>
      <c r="Q896" s="23" t="n">
        <v>58152972415</v>
      </c>
      <c r="R896" s="23" t="inlineStr">
        <is>
          <t>Delivered</t>
        </is>
      </c>
      <c r="S896" s="63" t="n">
        <v>4</v>
      </c>
      <c r="T896" s="39" t="n"/>
      <c r="U896" s="23" t="inlineStr">
        <is>
          <t>BioLegend</t>
        </is>
      </c>
      <c r="V896" s="23">
        <f>VLOOKUP(P896,'Customer List'!B:C,2,)</f>
        <v/>
      </c>
      <c r="W896" s="40" t="n"/>
      <c r="X896" s="32" t="n">
        <v>45848</v>
      </c>
      <c r="Y896" s="23">
        <f>IF(X896="", "", X896-N896)</f>
        <v/>
      </c>
      <c r="Z896" s="23">
        <f>IF(N896="", "", TEXT(N896, "dddd"))</f>
        <v/>
      </c>
      <c r="AA896" s="23">
        <f>IF(X896="", "", TEXT(X896, "dddd"))</f>
        <v/>
      </c>
      <c r="AB896" s="23">
        <f>VLOOKUP(U896,'Currency Sheet'!A:C,3,)</f>
        <v/>
      </c>
      <c r="AC896" s="44">
        <f>VLOOKUP(P896,'Customer List'!B:D,3,)</f>
        <v/>
      </c>
    </row>
    <row r="897">
      <c r="A897" s="23">
        <f>A896+1</f>
        <v/>
      </c>
      <c r="B897" s="23" t="inlineStr">
        <is>
          <t xml:space="preserve">EED116824  </t>
        </is>
      </c>
      <c r="C897" s="32" t="n">
        <v>45835</v>
      </c>
      <c r="D897" s="32" t="n">
        <v>45845</v>
      </c>
      <c r="E897" s="51" t="n">
        <v>285.75</v>
      </c>
      <c r="F897" s="51">
        <f>IF(AB897="DOLLAR",E897*88,E897)</f>
        <v/>
      </c>
      <c r="G897" s="62">
        <f>F897*J897</f>
        <v/>
      </c>
      <c r="H897" s="23" t="n">
        <v>302630</v>
      </c>
      <c r="I897" s="23" t="inlineStr">
        <is>
          <t>Brilliant Violet 421™ anti-human CD25 Antibody</t>
        </is>
      </c>
      <c r="J897" s="23" t="n">
        <v>1</v>
      </c>
      <c r="K897" s="23" t="n">
        <v>1</v>
      </c>
      <c r="L897" s="23">
        <f>J897-K897</f>
        <v/>
      </c>
      <c r="M897" s="23" t="inlineStr">
        <is>
          <t>T-689/25-26</t>
        </is>
      </c>
      <c r="N897" s="32" t="n">
        <v>45850</v>
      </c>
      <c r="O897" s="62" t="n">
        <v>32575.5</v>
      </c>
      <c r="P897" s="23" t="inlineStr">
        <is>
          <t>ILS</t>
        </is>
      </c>
      <c r="Q897" s="23" t="n">
        <v>58153121121</v>
      </c>
      <c r="R897" s="23" t="inlineStr">
        <is>
          <t>Delivered</t>
        </is>
      </c>
      <c r="S897" s="63" t="n">
        <v>4</v>
      </c>
      <c r="T897" s="39" t="n"/>
      <c r="U897" s="23" t="inlineStr">
        <is>
          <t>BioLegend</t>
        </is>
      </c>
      <c r="V897" s="23">
        <f>VLOOKUP(P897,'Customer List'!B:C,2,)</f>
        <v/>
      </c>
      <c r="W897" s="40" t="n"/>
      <c r="X897" s="32" t="n">
        <v>45853</v>
      </c>
      <c r="Y897" s="23">
        <f>IF(X897="", "", X897-N897)</f>
        <v/>
      </c>
      <c r="Z897" s="23">
        <f>IF(N897="", "", TEXT(N897, "dddd"))</f>
        <v/>
      </c>
      <c r="AA897" s="23">
        <f>IF(X897="", "", TEXT(X897, "dddd"))</f>
        <v/>
      </c>
      <c r="AB897" s="23">
        <f>VLOOKUP(U897,'Currency Sheet'!A:C,3,)</f>
        <v/>
      </c>
      <c r="AC897" s="44">
        <f>VLOOKUP(P897,'Customer List'!B:D,3,)</f>
        <v/>
      </c>
    </row>
    <row r="898">
      <c r="A898" s="23">
        <f>A897+1</f>
        <v/>
      </c>
      <c r="B898" s="23" t="inlineStr">
        <is>
          <t xml:space="preserve">EED116824  </t>
        </is>
      </c>
      <c r="C898" s="32" t="n">
        <v>45835</v>
      </c>
      <c r="D898" s="32" t="n">
        <v>45845</v>
      </c>
      <c r="E898" s="51" t="n">
        <v>151.2</v>
      </c>
      <c r="F898" s="51">
        <f>IF(AB898="DOLLAR",E898*88,E898)</f>
        <v/>
      </c>
      <c r="G898" s="62">
        <f>F898*J898</f>
        <v/>
      </c>
      <c r="H898" s="23" t="n">
        <v>303706</v>
      </c>
      <c r="I898" s="23" t="inlineStr">
        <is>
          <t>PE anti-human CD41 Antibody</t>
        </is>
      </c>
      <c r="J898" s="23" t="n">
        <v>1</v>
      </c>
      <c r="K898" s="23" t="n">
        <v>1</v>
      </c>
      <c r="L898" s="23">
        <f>J898-K898</f>
        <v/>
      </c>
      <c r="M898" s="23" t="inlineStr">
        <is>
          <t>T-1312/25-26</t>
        </is>
      </c>
      <c r="N898" s="32" t="n">
        <v>45934</v>
      </c>
      <c r="O898" s="62" t="n">
        <v>23463</v>
      </c>
      <c r="P898" s="23" t="inlineStr">
        <is>
          <t>Hinduja</t>
        </is>
      </c>
      <c r="Q898" s="23" t="n">
        <v>58156477724</v>
      </c>
      <c r="R898" s="23" t="inlineStr">
        <is>
          <t>Delivered</t>
        </is>
      </c>
      <c r="S898" s="63" t="n">
        <v>4</v>
      </c>
      <c r="T898" s="39" t="n"/>
      <c r="U898" s="23" t="inlineStr">
        <is>
          <t>BioLegend</t>
        </is>
      </c>
      <c r="V898" s="23">
        <f>VLOOKUP(P898,'Customer List'!B:C,2,)</f>
        <v/>
      </c>
      <c r="W898" s="41" t="n"/>
      <c r="X898" s="32" t="n">
        <v>45936</v>
      </c>
      <c r="Y898" s="23">
        <f>IF(X898="", "", X898-N898)</f>
        <v/>
      </c>
      <c r="Z898" s="23">
        <f>IF(N898="", "", TEXT(N898, "dddd"))</f>
        <v/>
      </c>
      <c r="AA898" s="23">
        <f>IF(X898="", "", TEXT(X898, "dddd"))</f>
        <v/>
      </c>
      <c r="AB898" s="23">
        <f>VLOOKUP(U898,'Currency Sheet'!A:C,3,)</f>
        <v/>
      </c>
      <c r="AC898" s="44">
        <f>VLOOKUP(P898,'Customer List'!B:D,3,)</f>
        <v/>
      </c>
    </row>
    <row r="899">
      <c r="A899" s="23">
        <f>A898+1</f>
        <v/>
      </c>
      <c r="B899" s="23" t="inlineStr">
        <is>
          <t xml:space="preserve">EED116824  </t>
        </is>
      </c>
      <c r="C899" s="32" t="n">
        <v>45835</v>
      </c>
      <c r="D899" s="32" t="n">
        <v>45845</v>
      </c>
      <c r="E899" s="51" t="n">
        <v>159</v>
      </c>
      <c r="F899" s="51">
        <f>IF(AB899="DOLLAR",E899*88,E899)</f>
        <v/>
      </c>
      <c r="G899" s="62">
        <f>F899*J899</f>
        <v/>
      </c>
      <c r="H899" s="23" t="n">
        <v>304024</v>
      </c>
      <c r="I899" s="23" t="inlineStr">
        <is>
          <t>Alexa Fluor® 700 anti-human CD45 Antibody</t>
        </is>
      </c>
      <c r="J899" s="23" t="n">
        <v>1</v>
      </c>
      <c r="K899" s="23" t="n">
        <v>1</v>
      </c>
      <c r="L899" s="23">
        <f>J899-K899</f>
        <v/>
      </c>
      <c r="M899" s="23" t="inlineStr">
        <is>
          <t>T-626/25-26</t>
        </is>
      </c>
      <c r="N899" s="32" t="n">
        <v>45846</v>
      </c>
      <c r="O899" s="62" t="n">
        <v>24645</v>
      </c>
      <c r="P899" s="23" t="inlineStr">
        <is>
          <t>Farcast</t>
        </is>
      </c>
      <c r="Q899" s="23" t="n">
        <v>58152921212</v>
      </c>
      <c r="R899" s="23" t="inlineStr">
        <is>
          <t>Delivered</t>
        </is>
      </c>
      <c r="S899" s="63" t="n">
        <v>4</v>
      </c>
      <c r="T899" s="39" t="n"/>
      <c r="U899" s="23" t="inlineStr">
        <is>
          <t>BioLegend</t>
        </is>
      </c>
      <c r="V899" s="23">
        <f>VLOOKUP(P899,'Customer List'!B:C,2,)</f>
        <v/>
      </c>
      <c r="W899" s="40" t="n"/>
      <c r="X899" s="32" t="n">
        <v>45847</v>
      </c>
      <c r="Y899" s="23">
        <f>IF(X899="", "", X899-N899)</f>
        <v/>
      </c>
      <c r="Z899" s="23">
        <f>IF(N899="", "", TEXT(N899, "dddd"))</f>
        <v/>
      </c>
      <c r="AA899" s="23">
        <f>IF(X899="", "", TEXT(X899, "dddd"))</f>
        <v/>
      </c>
      <c r="AB899" s="23">
        <f>VLOOKUP(U899,'Currency Sheet'!A:C,3,)</f>
        <v/>
      </c>
      <c r="AC899" s="44">
        <f>VLOOKUP(P899,'Customer List'!B:D,3,)</f>
        <v/>
      </c>
    </row>
    <row r="900">
      <c r="A900" s="23">
        <f>A899+1</f>
        <v/>
      </c>
      <c r="B900" s="23" t="inlineStr">
        <is>
          <t xml:space="preserve">EED116824  </t>
        </is>
      </c>
      <c r="C900" s="32" t="n">
        <v>45835</v>
      </c>
      <c r="D900" s="32" t="n">
        <v>45845</v>
      </c>
      <c r="E900" s="51" t="n">
        <v>16.8</v>
      </c>
      <c r="F900" s="51">
        <f>IF(AB900="DOLLAR",E900*88,E900)</f>
        <v/>
      </c>
      <c r="G900" s="62">
        <f>F900*J900</f>
        <v/>
      </c>
      <c r="H900" s="23" t="n">
        <v>304105</v>
      </c>
      <c r="I900" s="23" t="inlineStr">
        <is>
          <t>FITC anti-human CD45RA Antibody</t>
        </is>
      </c>
      <c r="J900" s="23" t="n">
        <v>1</v>
      </c>
      <c r="K900" s="23" t="n">
        <v>1</v>
      </c>
      <c r="L900" s="23">
        <f>J900-K900</f>
        <v/>
      </c>
      <c r="M900" s="23" t="inlineStr">
        <is>
          <t>T-635/25-26</t>
        </is>
      </c>
      <c r="N900" s="32" t="n">
        <v>45846</v>
      </c>
      <c r="O900" s="62" t="n">
        <v>3038</v>
      </c>
      <c r="P900" s="23" t="inlineStr">
        <is>
          <t>Medlife</t>
        </is>
      </c>
      <c r="Q900" s="23" t="inlineStr">
        <is>
          <t>D3001996935</t>
        </is>
      </c>
      <c r="R900" s="23" t="inlineStr">
        <is>
          <t>Delivered</t>
        </is>
      </c>
      <c r="S900" s="63" t="n">
        <v>4</v>
      </c>
      <c r="T900" s="39" t="n"/>
      <c r="U900" s="23" t="inlineStr">
        <is>
          <t>BioLegend</t>
        </is>
      </c>
      <c r="V900" s="23">
        <f>VLOOKUP(P900,'Customer List'!B:C,2,)</f>
        <v/>
      </c>
      <c r="W900" s="40" t="n"/>
      <c r="X900" s="32" t="n">
        <v>45847</v>
      </c>
      <c r="Y900" s="23">
        <f>IF(X900="", "", X900-N900)</f>
        <v/>
      </c>
      <c r="Z900" s="23">
        <f>IF(N900="", "", TEXT(N900, "dddd"))</f>
        <v/>
      </c>
      <c r="AA900" s="23">
        <f>IF(X900="", "", TEXT(X900, "dddd"))</f>
        <v/>
      </c>
      <c r="AB900" s="23">
        <f>VLOOKUP(U900,'Currency Sheet'!A:C,3,)</f>
        <v/>
      </c>
      <c r="AC900" s="44">
        <f>VLOOKUP(P900,'Customer List'!B:D,3,)</f>
        <v/>
      </c>
    </row>
    <row r="901">
      <c r="A901" s="23">
        <f>A900+1</f>
        <v/>
      </c>
      <c r="B901" s="23" t="inlineStr">
        <is>
          <t xml:space="preserve">EED116824  </t>
        </is>
      </c>
      <c r="C901" s="32" t="n">
        <v>45835</v>
      </c>
      <c r="D901" s="32" t="n">
        <v>45845</v>
      </c>
      <c r="E901" s="51" t="n">
        <v>186</v>
      </c>
      <c r="F901" s="51">
        <f>IF(AB901="DOLLAR",E901*88,E901)</f>
        <v/>
      </c>
      <c r="G901" s="62">
        <f>F901*J901</f>
        <v/>
      </c>
      <c r="H901" s="23" t="n">
        <v>305227</v>
      </c>
      <c r="I901" s="23" t="inlineStr">
        <is>
          <t>Brilliant Violet 650™ anti-human CD80 Antibody</t>
        </is>
      </c>
      <c r="J901" s="23" t="n">
        <v>1</v>
      </c>
      <c r="K901" s="23" t="n">
        <v>1</v>
      </c>
      <c r="L901" s="23">
        <f>J901-K901</f>
        <v/>
      </c>
      <c r="M901" s="23" t="inlineStr">
        <is>
          <t>T-689/25-26</t>
        </is>
      </c>
      <c r="N901" s="32" t="n">
        <v>45850</v>
      </c>
      <c r="O901" s="62" t="n">
        <v>21204</v>
      </c>
      <c r="P901" s="23" t="inlineStr">
        <is>
          <t>ILS</t>
        </is>
      </c>
      <c r="Q901" s="23" t="n">
        <v>58153121121</v>
      </c>
      <c r="R901" s="23" t="inlineStr">
        <is>
          <t>Delivered</t>
        </is>
      </c>
      <c r="S901" s="63" t="n">
        <v>4</v>
      </c>
      <c r="T901" s="39" t="n"/>
      <c r="U901" s="23" t="inlineStr">
        <is>
          <t>BioLegend</t>
        </is>
      </c>
      <c r="V901" s="23">
        <f>VLOOKUP(P901,'Customer List'!B:C,2,)</f>
        <v/>
      </c>
      <c r="W901" s="40" t="n"/>
      <c r="X901" s="32" t="n">
        <v>45853</v>
      </c>
      <c r="Y901" s="23">
        <f>IF(X901="", "", X901-N901)</f>
        <v/>
      </c>
      <c r="Z901" s="23">
        <f>IF(N901="", "", TEXT(N901, "dddd"))</f>
        <v/>
      </c>
      <c r="AA901" s="23">
        <f>IF(X901="", "", TEXT(X901, "dddd"))</f>
        <v/>
      </c>
      <c r="AB901" s="23">
        <f>VLOOKUP(U901,'Currency Sheet'!A:C,3,)</f>
        <v/>
      </c>
      <c r="AC901" s="44">
        <f>VLOOKUP(P901,'Customer List'!B:D,3,)</f>
        <v/>
      </c>
    </row>
    <row r="902">
      <c r="A902" s="23">
        <f>A901+1</f>
        <v/>
      </c>
      <c r="B902" s="23" t="inlineStr">
        <is>
          <t xml:space="preserve">EED116824  </t>
        </is>
      </c>
      <c r="C902" s="32" t="n">
        <v>45835</v>
      </c>
      <c r="D902" s="32" t="n">
        <v>45845</v>
      </c>
      <c r="E902" s="51" t="n">
        <v>105.6</v>
      </c>
      <c r="F902" s="51">
        <f>IF(AB902="DOLLAR",E902*88,E902)</f>
        <v/>
      </c>
      <c r="G902" s="62">
        <f>F902*J902</f>
        <v/>
      </c>
      <c r="H902" s="23" t="n">
        <v>305461</v>
      </c>
      <c r="I902" s="23" t="inlineStr">
        <is>
          <t>PerCP/Fire™ 780 anti-human CD86 Antibody</t>
        </is>
      </c>
      <c r="J902" s="23" t="n">
        <v>1</v>
      </c>
      <c r="K902" s="23" t="n">
        <v>1</v>
      </c>
      <c r="L902" s="23">
        <f>J902-K902</f>
        <v/>
      </c>
      <c r="M902" s="23" t="inlineStr">
        <is>
          <t>T-689/25-26</t>
        </is>
      </c>
      <c r="N902" s="32" t="n">
        <v>45850</v>
      </c>
      <c r="O902" s="62" t="n">
        <v>15048</v>
      </c>
      <c r="P902" s="23" t="inlineStr">
        <is>
          <t>ILS</t>
        </is>
      </c>
      <c r="Q902" s="23" t="n">
        <v>58153121121</v>
      </c>
      <c r="R902" s="23" t="inlineStr">
        <is>
          <t>Delivered</t>
        </is>
      </c>
      <c r="S902" s="63" t="n">
        <v>4</v>
      </c>
      <c r="T902" s="39" t="n"/>
      <c r="U902" s="23" t="inlineStr">
        <is>
          <t>BioLegend</t>
        </is>
      </c>
      <c r="V902" s="23">
        <f>VLOOKUP(P902,'Customer List'!B:C,2,)</f>
        <v/>
      </c>
      <c r="W902" s="40" t="n"/>
      <c r="X902" s="32" t="n">
        <v>45853</v>
      </c>
      <c r="Y902" s="23">
        <f>IF(X902="", "", X902-N902)</f>
        <v/>
      </c>
      <c r="Z902" s="23">
        <f>IF(N902="", "", TEXT(N902, "dddd"))</f>
        <v/>
      </c>
      <c r="AA902" s="23">
        <f>IF(X902="", "", TEXT(X902, "dddd"))</f>
        <v/>
      </c>
      <c r="AB902" s="23">
        <f>VLOOKUP(U902,'Currency Sheet'!A:C,3,)</f>
        <v/>
      </c>
      <c r="AC902" s="44">
        <f>VLOOKUP(P902,'Customer List'!B:D,3,)</f>
        <v/>
      </c>
    </row>
    <row r="903">
      <c r="A903" s="23">
        <f>A902+1</f>
        <v/>
      </c>
      <c r="B903" s="23" t="inlineStr">
        <is>
          <t xml:space="preserve">EED116824  </t>
        </is>
      </c>
      <c r="C903" s="32" t="n">
        <v>45835</v>
      </c>
      <c r="D903" s="32" t="n">
        <v>45845</v>
      </c>
      <c r="E903" s="51" t="n">
        <v>77.40000000000001</v>
      </c>
      <c r="F903" s="51">
        <f>IF(AB903="DOLLAR",E903*88,E903)</f>
        <v/>
      </c>
      <c r="G903" s="62">
        <f>F903*J903</f>
        <v/>
      </c>
      <c r="H903" s="23" t="n">
        <v>306505</v>
      </c>
      <c r="I903" s="23" t="inlineStr">
        <is>
          <t xml:space="preserve">PE anti-human CD184 </t>
        </is>
      </c>
      <c r="J903" s="23" t="n">
        <v>1</v>
      </c>
      <c r="K903" s="23" t="n">
        <v>1</v>
      </c>
      <c r="L903" s="23">
        <f>J903-K903</f>
        <v/>
      </c>
      <c r="M903" s="23" t="inlineStr">
        <is>
          <t>T-637/25-26</t>
        </is>
      </c>
      <c r="N903" s="32" t="n">
        <v>45847</v>
      </c>
      <c r="O903" s="62" t="n">
        <v>11997</v>
      </c>
      <c r="P903" s="23" t="inlineStr">
        <is>
          <t>ABHI BIO</t>
        </is>
      </c>
      <c r="Q903" s="23" t="n">
        <v>58152972625</v>
      </c>
      <c r="R903" s="23" t="inlineStr">
        <is>
          <t>Delivered</t>
        </is>
      </c>
      <c r="S903" s="63" t="n">
        <v>4</v>
      </c>
      <c r="T903" s="39" t="n"/>
      <c r="U903" s="23" t="inlineStr">
        <is>
          <t>BioLegend</t>
        </is>
      </c>
      <c r="V903" s="23">
        <f>VLOOKUP(P903,'Customer List'!B:C,2,)</f>
        <v/>
      </c>
      <c r="W903" s="40" t="n"/>
      <c r="X903" s="32" t="n">
        <v>45848</v>
      </c>
      <c r="Y903" s="23">
        <f>IF(X903="", "", X903-N903)</f>
        <v/>
      </c>
      <c r="Z903" s="23">
        <f>IF(N903="", "", TEXT(N903, "dddd"))</f>
        <v/>
      </c>
      <c r="AA903" s="23">
        <f>IF(X903="", "", TEXT(X903, "dddd"))</f>
        <v/>
      </c>
      <c r="AB903" s="23">
        <f>VLOOKUP(U903,'Currency Sheet'!A:C,3,)</f>
        <v/>
      </c>
      <c r="AC903" s="44">
        <f>VLOOKUP(P903,'Customer List'!B:D,3,)</f>
        <v/>
      </c>
    </row>
    <row r="904">
      <c r="A904" s="23">
        <f>A903+1</f>
        <v/>
      </c>
      <c r="B904" s="23" t="inlineStr">
        <is>
          <t xml:space="preserve">EED116824  </t>
        </is>
      </c>
      <c r="C904" s="32" t="n">
        <v>45835</v>
      </c>
      <c r="D904" s="32" t="n">
        <v>45845</v>
      </c>
      <c r="E904" s="51" t="n">
        <v>159</v>
      </c>
      <c r="F904" s="51">
        <f>IF(AB904="DOLLAR",E904*88,E904)</f>
        <v/>
      </c>
      <c r="G904" s="62">
        <f>F904*J904</f>
        <v/>
      </c>
      <c r="H904" s="23" t="n">
        <v>307626</v>
      </c>
      <c r="I904" s="23" t="inlineStr">
        <is>
          <t>Alexa Fluor® 700 anti-human HLA-DR Antibody</t>
        </is>
      </c>
      <c r="J904" s="23" t="n">
        <v>1</v>
      </c>
      <c r="K904" s="23" t="n">
        <v>1</v>
      </c>
      <c r="L904" s="23">
        <f>J904-K904</f>
        <v/>
      </c>
      <c r="M904" s="23" t="inlineStr">
        <is>
          <t>T-622/25-26</t>
        </is>
      </c>
      <c r="N904" s="32" t="n">
        <v>45846</v>
      </c>
      <c r="O904" s="62" t="n">
        <v>24645</v>
      </c>
      <c r="P904" s="23" t="inlineStr">
        <is>
          <t>VECTOR</t>
        </is>
      </c>
      <c r="Q904" s="23" t="inlineStr">
        <is>
          <t>D3001996933</t>
        </is>
      </c>
      <c r="R904" s="23" t="inlineStr">
        <is>
          <t>Delivered</t>
        </is>
      </c>
      <c r="S904" s="63" t="n">
        <v>4</v>
      </c>
      <c r="T904" s="39" t="inlineStr">
        <is>
          <t>DELIVERY CONFIRM BY ROHIT (FROM VICTOR TECHNOLOGIES)</t>
        </is>
      </c>
      <c r="U904" s="23" t="inlineStr">
        <is>
          <t>BioLegend</t>
        </is>
      </c>
      <c r="V904" s="23">
        <f>VLOOKUP(P904,'Customer List'!B:C,2,)</f>
        <v/>
      </c>
      <c r="W904" s="40" t="n"/>
      <c r="X904" s="32" t="n">
        <v>45848</v>
      </c>
      <c r="Y904" s="23">
        <f>IF(X904="", "", X904-N904)</f>
        <v/>
      </c>
      <c r="Z904" s="23">
        <f>IF(N904="", "", TEXT(N904, "dddd"))</f>
        <v/>
      </c>
      <c r="AA904" s="23">
        <f>IF(X904="", "", TEXT(X904, "dddd"))</f>
        <v/>
      </c>
      <c r="AB904" s="23">
        <f>VLOOKUP(U904,'Currency Sheet'!A:C,3,)</f>
        <v/>
      </c>
      <c r="AC904" s="44">
        <f>VLOOKUP(P904,'Customer List'!B:D,3,)</f>
        <v/>
      </c>
    </row>
    <row r="905">
      <c r="A905" s="23">
        <f>A904+1</f>
        <v/>
      </c>
      <c r="B905" s="23" t="inlineStr">
        <is>
          <t xml:space="preserve">EED116824  </t>
        </is>
      </c>
      <c r="C905" s="32" t="n">
        <v>45835</v>
      </c>
      <c r="D905" s="32" t="n">
        <v>45845</v>
      </c>
      <c r="E905" s="51" t="n">
        <v>105.6</v>
      </c>
      <c r="F905" s="51">
        <f>IF(AB905="DOLLAR",E905*88,E905)</f>
        <v/>
      </c>
      <c r="G905" s="62">
        <f>F905*J905</f>
        <v/>
      </c>
      <c r="H905" s="23" t="n">
        <v>307673</v>
      </c>
      <c r="I905" s="23" t="inlineStr">
        <is>
          <t>APC/Fire™ 810 anti-human HLA-DR Antibody</t>
        </is>
      </c>
      <c r="J905" s="23" t="n">
        <v>1</v>
      </c>
      <c r="K905" s="23" t="n">
        <v>1</v>
      </c>
      <c r="L905" s="23">
        <f>J905-K905</f>
        <v/>
      </c>
      <c r="M905" s="23" t="inlineStr">
        <is>
          <t>T-689/25-26</t>
        </is>
      </c>
      <c r="N905" s="32" t="n">
        <v>45850</v>
      </c>
      <c r="O905" s="62" t="n">
        <v>15048</v>
      </c>
      <c r="P905" s="23" t="inlineStr">
        <is>
          <t>ILS</t>
        </is>
      </c>
      <c r="Q905" s="23" t="n">
        <v>58153121121</v>
      </c>
      <c r="R905" s="23" t="inlineStr">
        <is>
          <t>Delivered</t>
        </is>
      </c>
      <c r="S905" s="63" t="n">
        <v>4</v>
      </c>
      <c r="T905" s="39" t="n"/>
      <c r="U905" s="23" t="inlineStr">
        <is>
          <t>BioLegend</t>
        </is>
      </c>
      <c r="V905" s="23">
        <f>VLOOKUP(P905,'Customer List'!B:C,2,)</f>
        <v/>
      </c>
      <c r="W905" s="40" t="n"/>
      <c r="X905" s="32" t="n">
        <v>45853</v>
      </c>
      <c r="Y905" s="23">
        <f>IF(X905="", "", X905-N905)</f>
        <v/>
      </c>
      <c r="Z905" s="23">
        <f>IF(N905="", "", TEXT(N905, "dddd"))</f>
        <v/>
      </c>
      <c r="AA905" s="23">
        <f>IF(X905="", "", TEXT(X905, "dddd"))</f>
        <v/>
      </c>
      <c r="AB905" s="23">
        <f>VLOOKUP(U905,'Currency Sheet'!A:C,3,)</f>
        <v/>
      </c>
      <c r="AC905" s="44">
        <f>VLOOKUP(P905,'Customer List'!B:D,3,)</f>
        <v/>
      </c>
    </row>
    <row r="906">
      <c r="A906" s="23">
        <f>A905+1</f>
        <v/>
      </c>
      <c r="B906" s="23" t="inlineStr">
        <is>
          <t xml:space="preserve">EED116824  </t>
        </is>
      </c>
      <c r="C906" s="32" t="n">
        <v>45835</v>
      </c>
      <c r="D906" s="32" t="n">
        <v>45845</v>
      </c>
      <c r="E906" s="51" t="n">
        <v>144.75</v>
      </c>
      <c r="F906" s="51">
        <f>IF(AB906="DOLLAR",E906*88,E906)</f>
        <v/>
      </c>
      <c r="G906" s="62">
        <f>F906*J906</f>
        <v/>
      </c>
      <c r="H906" s="23" t="n">
        <v>308119</v>
      </c>
      <c r="I906" s="23" t="inlineStr">
        <is>
          <t>Brilliant Violet 510™ anti-human Perforin Antibody</t>
        </is>
      </c>
      <c r="J906" s="23" t="n">
        <v>1</v>
      </c>
      <c r="K906" s="23" t="n">
        <v>1</v>
      </c>
      <c r="L906" s="23">
        <f>J906-K906</f>
        <v/>
      </c>
      <c r="M906" s="23" t="inlineStr">
        <is>
          <t>T-689/25-26</t>
        </is>
      </c>
      <c r="N906" s="32" t="n">
        <v>45850</v>
      </c>
      <c r="O906" s="62" t="n">
        <v>16501.5</v>
      </c>
      <c r="P906" s="23" t="inlineStr">
        <is>
          <t>ILS</t>
        </is>
      </c>
      <c r="Q906" s="23" t="n">
        <v>58153121121</v>
      </c>
      <c r="R906" s="23" t="inlineStr">
        <is>
          <t>Delivered</t>
        </is>
      </c>
      <c r="S906" s="63" t="n">
        <v>4</v>
      </c>
      <c r="T906" s="39" t="n"/>
      <c r="U906" s="23" t="inlineStr">
        <is>
          <t>BioLegend</t>
        </is>
      </c>
      <c r="V906" s="23">
        <f>VLOOKUP(P906,'Customer List'!B:C,2,)</f>
        <v/>
      </c>
      <c r="W906" s="40" t="n"/>
      <c r="X906" s="32" t="n">
        <v>45853</v>
      </c>
      <c r="Y906" s="23">
        <f>IF(X906="", "", X906-N906)</f>
        <v/>
      </c>
      <c r="Z906" s="23">
        <f>IF(N906="", "", TEXT(N906, "dddd"))</f>
        <v/>
      </c>
      <c r="AA906" s="23">
        <f>IF(X906="", "", TEXT(X906, "dddd"))</f>
        <v/>
      </c>
      <c r="AB906" s="23">
        <f>VLOOKUP(U906,'Currency Sheet'!A:C,3,)</f>
        <v/>
      </c>
      <c r="AC906" s="44">
        <f>VLOOKUP(P906,'Customer List'!B:D,3,)</f>
        <v/>
      </c>
    </row>
    <row r="907">
      <c r="A907" s="23">
        <f>A906+1</f>
        <v/>
      </c>
      <c r="B907" s="23" t="inlineStr">
        <is>
          <t xml:space="preserve">EED116824  </t>
        </is>
      </c>
      <c r="C907" s="32" t="n">
        <v>45835</v>
      </c>
      <c r="D907" s="32" t="n">
        <v>45845</v>
      </c>
      <c r="E907" s="51" t="n">
        <v>159</v>
      </c>
      <c r="F907" s="51">
        <f>IF(AB907="DOLLAR",E907*88,E907)</f>
        <v/>
      </c>
      <c r="G907" s="62">
        <f>F907*J907</f>
        <v/>
      </c>
      <c r="H907" s="23" t="n">
        <v>310918</v>
      </c>
      <c r="I907" s="23" t="inlineStr">
        <is>
          <t>Alexa Fluor® 647 anti-human CD69 Antibody</t>
        </is>
      </c>
      <c r="J907" s="23" t="n">
        <v>1</v>
      </c>
      <c r="K907" s="23" t="n">
        <v>1</v>
      </c>
      <c r="L907" s="23">
        <f>J907-K907</f>
        <v/>
      </c>
      <c r="M907" s="23" t="inlineStr">
        <is>
          <t>T-689/25-26</t>
        </is>
      </c>
      <c r="N907" s="32" t="n">
        <v>45850</v>
      </c>
      <c r="O907" s="62" t="n">
        <v>22657.5</v>
      </c>
      <c r="P907" s="23" t="inlineStr">
        <is>
          <t>ILS</t>
        </is>
      </c>
      <c r="Q907" s="23" t="n">
        <v>58153121121</v>
      </c>
      <c r="R907" s="23" t="inlineStr">
        <is>
          <t>Delivered</t>
        </is>
      </c>
      <c r="S907" s="63" t="n">
        <v>4</v>
      </c>
      <c r="T907" s="39" t="n"/>
      <c r="U907" s="23" t="inlineStr">
        <is>
          <t>BioLegend</t>
        </is>
      </c>
      <c r="V907" s="23">
        <f>VLOOKUP(P907,'Customer List'!B:C,2,)</f>
        <v/>
      </c>
      <c r="W907" s="40" t="n"/>
      <c r="X907" s="32" t="n">
        <v>45853</v>
      </c>
      <c r="Y907" s="23">
        <f>IF(X907="", "", X907-N907)</f>
        <v/>
      </c>
      <c r="Z907" s="23">
        <f>IF(N907="", "", TEXT(N907, "dddd"))</f>
        <v/>
      </c>
      <c r="AA907" s="23">
        <f>IF(X907="", "", TEXT(X907, "dddd"))</f>
        <v/>
      </c>
      <c r="AB907" s="23">
        <f>VLOOKUP(U907,'Currency Sheet'!A:C,3,)</f>
        <v/>
      </c>
      <c r="AC907" s="44">
        <f>VLOOKUP(P907,'Customer List'!B:D,3,)</f>
        <v/>
      </c>
    </row>
    <row r="908">
      <c r="A908" s="23">
        <f>A907+1</f>
        <v/>
      </c>
      <c r="B908" s="23" t="inlineStr">
        <is>
          <t xml:space="preserve">EED116824  </t>
        </is>
      </c>
      <c r="C908" s="32" t="n">
        <v>45835</v>
      </c>
      <c r="D908" s="32" t="n">
        <v>45845</v>
      </c>
      <c r="E908" s="51" t="n">
        <v>105.6</v>
      </c>
      <c r="F908" s="51">
        <f>IF(AB908="DOLLAR",E908*88,E908)</f>
        <v/>
      </c>
      <c r="G908" s="62">
        <f>F908*J908</f>
        <v/>
      </c>
      <c r="H908" s="23" t="n">
        <v>311115</v>
      </c>
      <c r="I908" s="23" t="inlineStr">
        <is>
          <t>PerCP/Cyanine5.5 anti-human CD24 Antibody</t>
        </is>
      </c>
      <c r="J908" s="23" t="n">
        <v>1</v>
      </c>
      <c r="K908" s="23" t="n">
        <v>1</v>
      </c>
      <c r="L908" s="23">
        <f>J908-K908</f>
        <v/>
      </c>
      <c r="M908" s="23" t="inlineStr">
        <is>
          <t>T-689/25-26</t>
        </is>
      </c>
      <c r="N908" s="32" t="n">
        <v>45850</v>
      </c>
      <c r="O908" s="62" t="n">
        <v>15048</v>
      </c>
      <c r="P908" s="23" t="inlineStr">
        <is>
          <t>ILS</t>
        </is>
      </c>
      <c r="Q908" s="23" t="n">
        <v>58153121121</v>
      </c>
      <c r="R908" s="23" t="inlineStr">
        <is>
          <t>Delivered</t>
        </is>
      </c>
      <c r="S908" s="63" t="n">
        <v>4</v>
      </c>
      <c r="T908" s="39" t="n"/>
      <c r="U908" s="23" t="inlineStr">
        <is>
          <t>BioLegend</t>
        </is>
      </c>
      <c r="V908" s="23">
        <f>VLOOKUP(P908,'Customer List'!B:C,2,)</f>
        <v/>
      </c>
      <c r="W908" s="40" t="n"/>
      <c r="X908" s="32" t="n">
        <v>45853</v>
      </c>
      <c r="Y908" s="23">
        <f>IF(X908="", "", X908-N908)</f>
        <v/>
      </c>
      <c r="Z908" s="23">
        <f>IF(N908="", "", TEXT(N908, "dddd"))</f>
        <v/>
      </c>
      <c r="AA908" s="23">
        <f>IF(X908="", "", TEXT(X908, "dddd"))</f>
        <v/>
      </c>
      <c r="AB908" s="23">
        <f>VLOOKUP(U908,'Currency Sheet'!A:C,3,)</f>
        <v/>
      </c>
      <c r="AC908" s="44">
        <f>VLOOKUP(P908,'Customer List'!B:D,3,)</f>
        <v/>
      </c>
    </row>
    <row r="909">
      <c r="A909" s="23">
        <f>A908+1</f>
        <v/>
      </c>
      <c r="B909" s="23" t="inlineStr">
        <is>
          <t xml:space="preserve">EED116824  </t>
        </is>
      </c>
      <c r="C909" s="32" t="n">
        <v>45835</v>
      </c>
      <c r="D909" s="32" t="n">
        <v>45845</v>
      </c>
      <c r="E909" s="51" t="n">
        <v>172.8</v>
      </c>
      <c r="F909" s="51">
        <f>IF(AB909="DOLLAR",E909*88,E909)</f>
        <v/>
      </c>
      <c r="G909" s="62">
        <f>F909*J909</f>
        <v/>
      </c>
      <c r="H909" s="23" t="n">
        <v>311430</v>
      </c>
      <c r="I909" s="23" t="inlineStr">
        <is>
          <t>PE/Cyanine7 anti-human HLA-A</t>
        </is>
      </c>
      <c r="J909" s="23" t="n">
        <v>1</v>
      </c>
      <c r="K909" s="23" t="n">
        <v>1</v>
      </c>
      <c r="L909" s="23">
        <f>J909-K909</f>
        <v/>
      </c>
      <c r="M909" s="23" t="inlineStr">
        <is>
          <t>T-622/25-26</t>
        </is>
      </c>
      <c r="N909" s="32" t="n">
        <v>45846</v>
      </c>
      <c r="O909" s="62" t="n">
        <v>26784</v>
      </c>
      <c r="P909" s="23" t="inlineStr">
        <is>
          <t>VECTOR</t>
        </is>
      </c>
      <c r="Q909" s="23" t="inlineStr">
        <is>
          <t>D3001996933</t>
        </is>
      </c>
      <c r="R909" s="23" t="inlineStr">
        <is>
          <t>Delivered</t>
        </is>
      </c>
      <c r="S909" s="63" t="n">
        <v>4</v>
      </c>
      <c r="T909" s="39" t="inlineStr">
        <is>
          <t>DELIVERY CONFIRM BY ROHIT (FROM VICTOR TECHNOLOGIES)</t>
        </is>
      </c>
      <c r="U909" s="23" t="inlineStr">
        <is>
          <t>BioLegend</t>
        </is>
      </c>
      <c r="V909" s="23">
        <f>VLOOKUP(P909,'Customer List'!B:C,2,)</f>
        <v/>
      </c>
      <c r="W909" s="40" t="n"/>
      <c r="X909" s="32" t="n">
        <v>45848</v>
      </c>
      <c r="Y909" s="23">
        <f>IF(X909="", "", X909-N909)</f>
        <v/>
      </c>
      <c r="Z909" s="23">
        <f>IF(N909="", "", TEXT(N909, "dddd"))</f>
        <v/>
      </c>
      <c r="AA909" s="23">
        <f>IF(X909="", "", TEXT(X909, "dddd"))</f>
        <v/>
      </c>
      <c r="AB909" s="23">
        <f>VLOOKUP(U909,'Currency Sheet'!A:C,3,)</f>
        <v/>
      </c>
      <c r="AC909" s="44">
        <f>VLOOKUP(P909,'Customer List'!B:D,3,)</f>
        <v/>
      </c>
    </row>
    <row r="910">
      <c r="A910" s="23">
        <f>A909+1</f>
        <v/>
      </c>
      <c r="B910" s="23" t="inlineStr">
        <is>
          <t xml:space="preserve">EED116824  </t>
        </is>
      </c>
      <c r="C910" s="32" t="n">
        <v>45835</v>
      </c>
      <c r="D910" s="32" t="n">
        <v>45845</v>
      </c>
      <c r="E910" s="51" t="n">
        <v>168</v>
      </c>
      <c r="F910" s="51">
        <f>IF(AB910="DOLLAR",E910*88,E910)</f>
        <v/>
      </c>
      <c r="G910" s="62">
        <f>F910*J910</f>
        <v/>
      </c>
      <c r="H910" s="23" t="n">
        <v>311504</v>
      </c>
      <c r="I910" s="23" t="inlineStr">
        <is>
          <t xml:space="preserve">PE anti-human CD137L </t>
        </is>
      </c>
      <c r="J910" s="23" t="n">
        <v>1</v>
      </c>
      <c r="K910" s="23" t="n">
        <v>1</v>
      </c>
      <c r="L910" s="23">
        <f>J910-K910</f>
        <v/>
      </c>
      <c r="M910" s="23" t="inlineStr">
        <is>
          <t>T-653/25-26</t>
        </is>
      </c>
      <c r="N910" s="32" t="n">
        <v>45847</v>
      </c>
      <c r="O910" s="62" t="n">
        <v>26040</v>
      </c>
      <c r="P910" s="23" t="inlineStr">
        <is>
          <t>LUPEX</t>
        </is>
      </c>
      <c r="Q910" s="23" t="n">
        <v>58152970761</v>
      </c>
      <c r="R910" s="23" t="inlineStr">
        <is>
          <t>Delivered</t>
        </is>
      </c>
      <c r="S910" s="63" t="n">
        <v>4</v>
      </c>
      <c r="T910" s="39" t="n"/>
      <c r="U910" s="23" t="inlineStr">
        <is>
          <t>BioLegend</t>
        </is>
      </c>
      <c r="V910" s="23">
        <f>VLOOKUP(P910,'Customer List'!B:C,2,)</f>
        <v/>
      </c>
      <c r="W910" s="40" t="n"/>
      <c r="X910" s="32" t="n">
        <v>45848</v>
      </c>
      <c r="Y910" s="23">
        <f>IF(X910="", "", X910-N910)</f>
        <v/>
      </c>
      <c r="Z910" s="23">
        <f>IF(N910="", "", TEXT(N910, "dddd"))</f>
        <v/>
      </c>
      <c r="AA910" s="23">
        <f>IF(X910="", "", TEXT(X910, "dddd"))</f>
        <v/>
      </c>
      <c r="AB910" s="23">
        <f>VLOOKUP(U910,'Currency Sheet'!A:C,3,)</f>
        <v/>
      </c>
      <c r="AC910" s="44">
        <f>VLOOKUP(P910,'Customer List'!B:D,3,)</f>
        <v/>
      </c>
    </row>
    <row r="911">
      <c r="A911" s="23">
        <f>A910+1</f>
        <v/>
      </c>
      <c r="B911" s="23" t="inlineStr">
        <is>
          <t xml:space="preserve">EED116824  </t>
        </is>
      </c>
      <c r="C911" s="32" t="n">
        <v>45835</v>
      </c>
      <c r="D911" s="32" t="n">
        <v>45845</v>
      </c>
      <c r="E911" s="51" t="n">
        <v>208.2</v>
      </c>
      <c r="F911" s="51">
        <f>IF(AB911="DOLLAR",E911*88,E911)</f>
        <v/>
      </c>
      <c r="G911" s="62">
        <f>F911*J911</f>
        <v/>
      </c>
      <c r="H911" s="23" t="n">
        <v>314520</v>
      </c>
      <c r="I911" s="23" t="inlineStr">
        <is>
          <t>APC/Cyanine7 anti-human IgM Antibody</t>
        </is>
      </c>
      <c r="J911" s="23" t="n">
        <v>1</v>
      </c>
      <c r="K911" s="23" t="n">
        <v>1</v>
      </c>
      <c r="L911" s="23">
        <f>J911-K911</f>
        <v/>
      </c>
      <c r="M911" s="23" t="inlineStr">
        <is>
          <t>T-689/25-26</t>
        </is>
      </c>
      <c r="N911" s="32" t="n">
        <v>45850</v>
      </c>
      <c r="O911" s="62" t="n">
        <v>29668.5</v>
      </c>
      <c r="P911" s="23" t="inlineStr">
        <is>
          <t>ILS</t>
        </is>
      </c>
      <c r="Q911" s="23" t="n">
        <v>58153121121</v>
      </c>
      <c r="R911" s="23" t="inlineStr">
        <is>
          <t>Delivered</t>
        </is>
      </c>
      <c r="S911" s="63" t="n">
        <v>4</v>
      </c>
      <c r="T911" s="39" t="n"/>
      <c r="U911" s="23" t="inlineStr">
        <is>
          <t>BioLegend</t>
        </is>
      </c>
      <c r="V911" s="23">
        <f>VLOOKUP(P911,'Customer List'!B:C,2,)</f>
        <v/>
      </c>
      <c r="W911" s="40" t="n"/>
      <c r="X911" s="32" t="n">
        <v>45853</v>
      </c>
      <c r="Y911" s="23">
        <f>IF(X911="", "", X911-N911)</f>
        <v/>
      </c>
      <c r="Z911" s="23">
        <f>IF(N911="", "", TEXT(N911, "dddd"))</f>
        <v/>
      </c>
      <c r="AA911" s="23">
        <f>IF(X911="", "", TEXT(X911, "dddd"))</f>
        <v/>
      </c>
      <c r="AB911" s="23">
        <f>VLOOKUP(U911,'Currency Sheet'!A:C,3,)</f>
        <v/>
      </c>
      <c r="AC911" s="44">
        <f>VLOOKUP(P911,'Customer List'!B:D,3,)</f>
        <v/>
      </c>
    </row>
    <row r="912">
      <c r="A912" s="23">
        <f>A911+1</f>
        <v/>
      </c>
      <c r="B912" s="23" t="inlineStr">
        <is>
          <t xml:space="preserve">EED116824  </t>
        </is>
      </c>
      <c r="C912" s="32" t="n">
        <v>45835</v>
      </c>
      <c r="D912" s="32" t="n">
        <v>45845</v>
      </c>
      <c r="E912" s="51" t="n">
        <v>16.8</v>
      </c>
      <c r="F912" s="51">
        <f>IF(AB912="DOLLAR",E912*88,E912)</f>
        <v/>
      </c>
      <c r="G912" s="62">
        <f>F912*J912</f>
        <v/>
      </c>
      <c r="H912" s="23" t="n">
        <v>317307</v>
      </c>
      <c r="I912" s="23" t="inlineStr">
        <is>
          <t>PE anti-human CD3 Antibody</t>
        </is>
      </c>
      <c r="J912" s="23" t="n">
        <v>2</v>
      </c>
      <c r="K912" s="23" t="n">
        <v>2</v>
      </c>
      <c r="L912" s="23">
        <f>J912-K912</f>
        <v/>
      </c>
      <c r="M912" s="23" t="inlineStr">
        <is>
          <t>T-637/25-26</t>
        </is>
      </c>
      <c r="N912" s="32" t="n">
        <v>45847</v>
      </c>
      <c r="O912" s="62" t="n">
        <v>5208</v>
      </c>
      <c r="P912" s="23" t="inlineStr">
        <is>
          <t>ABHI BIO</t>
        </is>
      </c>
      <c r="Q912" s="23" t="n">
        <v>58152972625</v>
      </c>
      <c r="R912" s="23" t="inlineStr">
        <is>
          <t>Delivered</t>
        </is>
      </c>
      <c r="S912" s="63" t="n">
        <v>4</v>
      </c>
      <c r="T912" s="39" t="n"/>
      <c r="U912" s="23" t="inlineStr">
        <is>
          <t>BioLegend</t>
        </is>
      </c>
      <c r="V912" s="23">
        <f>VLOOKUP(P912,'Customer List'!B:C,2,)</f>
        <v/>
      </c>
      <c r="W912" s="40" t="n"/>
      <c r="X912" s="32" t="n">
        <v>45848</v>
      </c>
      <c r="Y912" s="23">
        <f>IF(X912="", "", X912-N912)</f>
        <v/>
      </c>
      <c r="Z912" s="23">
        <f>IF(N912="", "", TEXT(N912, "dddd"))</f>
        <v/>
      </c>
      <c r="AA912" s="23">
        <f>IF(X912="", "", TEXT(X912, "dddd"))</f>
        <v/>
      </c>
      <c r="AB912" s="23">
        <f>VLOOKUP(U912,'Currency Sheet'!A:C,3,)</f>
        <v/>
      </c>
      <c r="AC912" s="44">
        <f>VLOOKUP(P912,'Customer List'!B:D,3,)</f>
        <v/>
      </c>
    </row>
    <row r="913">
      <c r="A913" s="23">
        <f>A912+1</f>
        <v/>
      </c>
      <c r="B913" s="23" t="inlineStr">
        <is>
          <t xml:space="preserve">EED116824  </t>
        </is>
      </c>
      <c r="C913" s="32" t="n">
        <v>45835</v>
      </c>
      <c r="D913" s="32" t="n">
        <v>45845</v>
      </c>
      <c r="E913" s="51" t="n">
        <v>273.75</v>
      </c>
      <c r="F913" s="51">
        <f>IF(AB913="DOLLAR",E913*88,E913)</f>
        <v/>
      </c>
      <c r="G913" s="62">
        <f>F913*J913</f>
        <v/>
      </c>
      <c r="H913" s="23" t="n">
        <v>317332</v>
      </c>
      <c r="I913" s="23" t="inlineStr">
        <is>
          <t>Brilliant Violet 510™ anti-human CD3 Antibody</t>
        </is>
      </c>
      <c r="J913" s="23" t="n">
        <v>1</v>
      </c>
      <c r="K913" s="23" t="n">
        <v>1</v>
      </c>
      <c r="L913" s="23">
        <f>J913-K913</f>
        <v/>
      </c>
      <c r="M913" s="23" t="inlineStr">
        <is>
          <t>T-626/25-26</t>
        </is>
      </c>
      <c r="N913" s="32" t="n">
        <v>45846</v>
      </c>
      <c r="O913" s="62" t="n">
        <v>33945</v>
      </c>
      <c r="P913" s="23" t="inlineStr">
        <is>
          <t>Farcast</t>
        </is>
      </c>
      <c r="Q913" s="23" t="n">
        <v>58152921212</v>
      </c>
      <c r="R913" s="23" t="inlineStr">
        <is>
          <t>Delivered</t>
        </is>
      </c>
      <c r="S913" s="63" t="n">
        <v>4</v>
      </c>
      <c r="T913" s="39" t="n"/>
      <c r="U913" s="23" t="inlineStr">
        <is>
          <t>BioLegend</t>
        </is>
      </c>
      <c r="V913" s="23">
        <f>VLOOKUP(P913,'Customer List'!B:C,2,)</f>
        <v/>
      </c>
      <c r="W913" s="40" t="n"/>
      <c r="X913" s="32" t="n">
        <v>45847</v>
      </c>
      <c r="Y913" s="23">
        <f>IF(X913="", "", X913-N913)</f>
        <v/>
      </c>
      <c r="Z913" s="23">
        <f>IF(N913="", "", TEXT(N913, "dddd"))</f>
        <v/>
      </c>
      <c r="AA913" s="23">
        <f>IF(X913="", "", TEXT(X913, "dddd"))</f>
        <v/>
      </c>
      <c r="AB913" s="23">
        <f>VLOOKUP(U913,'Currency Sheet'!A:C,3,)</f>
        <v/>
      </c>
      <c r="AC913" s="44">
        <f>VLOOKUP(P913,'Customer List'!B:D,3,)</f>
        <v/>
      </c>
    </row>
    <row r="914">
      <c r="A914" s="23">
        <f>A913+1</f>
        <v/>
      </c>
      <c r="B914" s="23" t="inlineStr">
        <is>
          <t xml:space="preserve">EED116824  </t>
        </is>
      </c>
      <c r="C914" s="32" t="n">
        <v>45835</v>
      </c>
      <c r="D914" s="32" t="n">
        <v>45845</v>
      </c>
      <c r="E914" s="51" t="n">
        <v>16.8</v>
      </c>
      <c r="F914" s="51">
        <f>IF(AB914="DOLLAR",E914*88,E914)</f>
        <v/>
      </c>
      <c r="G914" s="62">
        <f>F914*J914</f>
        <v/>
      </c>
      <c r="H914" s="23" t="n">
        <v>317409</v>
      </c>
      <c r="I914" s="23" t="inlineStr">
        <is>
          <t>PE anti-human CD4 Antibody</t>
        </is>
      </c>
      <c r="J914" s="23" t="n">
        <v>1</v>
      </c>
      <c r="K914" s="23" t="n">
        <v>1</v>
      </c>
      <c r="L914" s="23">
        <f>J914-K914</f>
        <v/>
      </c>
      <c r="M914" s="23" t="inlineStr">
        <is>
          <t>T-637/25-26</t>
        </is>
      </c>
      <c r="N914" s="32" t="n">
        <v>45847</v>
      </c>
      <c r="O914" s="62" t="n">
        <v>2604</v>
      </c>
      <c r="P914" s="23" t="inlineStr">
        <is>
          <t>ABHI BIO</t>
        </is>
      </c>
      <c r="Q914" s="23" t="n">
        <v>58152972625</v>
      </c>
      <c r="R914" s="23" t="inlineStr">
        <is>
          <t>Delivered</t>
        </is>
      </c>
      <c r="S914" s="63" t="n">
        <v>4</v>
      </c>
      <c r="T914" s="39" t="n"/>
      <c r="U914" s="23" t="inlineStr">
        <is>
          <t>BioLegend</t>
        </is>
      </c>
      <c r="V914" s="23">
        <f>VLOOKUP(P914,'Customer List'!B:C,2,)</f>
        <v/>
      </c>
      <c r="W914" s="40" t="n"/>
      <c r="X914" s="32" t="n">
        <v>45848</v>
      </c>
      <c r="Y914" s="23">
        <f>IF(X914="", "", X914-N914)</f>
        <v/>
      </c>
      <c r="Z914" s="23">
        <f>IF(N914="", "", TEXT(N914, "dddd"))</f>
        <v/>
      </c>
      <c r="AA914" s="23">
        <f>IF(X914="", "", TEXT(X914, "dddd"))</f>
        <v/>
      </c>
      <c r="AB914" s="23">
        <f>VLOOKUP(U914,'Currency Sheet'!A:C,3,)</f>
        <v/>
      </c>
      <c r="AC914" s="44">
        <f>VLOOKUP(P914,'Customer List'!B:D,3,)</f>
        <v/>
      </c>
    </row>
    <row r="915">
      <c r="A915" s="23">
        <f>A914+1</f>
        <v/>
      </c>
      <c r="B915" s="23" t="inlineStr">
        <is>
          <t xml:space="preserve">EED116824  </t>
        </is>
      </c>
      <c r="C915" s="32" t="n">
        <v>45835</v>
      </c>
      <c r="D915" s="32" t="n">
        <v>45845</v>
      </c>
      <c r="E915" s="51" t="n">
        <v>318</v>
      </c>
      <c r="F915" s="51">
        <f>IF(AB915="DOLLAR",E915*88,E915)</f>
        <v/>
      </c>
      <c r="G915" s="62">
        <f>F915*J915</f>
        <v/>
      </c>
      <c r="H915" s="23" t="n">
        <v>317438</v>
      </c>
      <c r="I915" s="23" t="inlineStr">
        <is>
          <t>Brilliant Violet 605™ anti-human CD4 Antibody</t>
        </is>
      </c>
      <c r="J915" s="23" t="n">
        <v>1</v>
      </c>
      <c r="K915" s="23" t="n">
        <v>1</v>
      </c>
      <c r="L915" s="23">
        <f>J915-K915</f>
        <v/>
      </c>
      <c r="M915" s="23" t="inlineStr">
        <is>
          <t>T-626/25-26</t>
        </is>
      </c>
      <c r="N915" s="32" t="n">
        <v>45846</v>
      </c>
      <c r="O915" s="62" t="n">
        <v>39432</v>
      </c>
      <c r="P915" s="23" t="inlineStr">
        <is>
          <t>Farcast</t>
        </is>
      </c>
      <c r="Q915" s="23" t="n">
        <v>58152921212</v>
      </c>
      <c r="R915" s="23" t="inlineStr">
        <is>
          <t>Delivered</t>
        </is>
      </c>
      <c r="S915" s="63" t="n">
        <v>4</v>
      </c>
      <c r="T915" s="39" t="n"/>
      <c r="U915" s="23" t="inlineStr">
        <is>
          <t>BioLegend</t>
        </is>
      </c>
      <c r="V915" s="23">
        <f>VLOOKUP(P915,'Customer List'!B:C,2,)</f>
        <v/>
      </c>
      <c r="W915" s="40" t="n"/>
      <c r="X915" s="32" t="n">
        <v>45847</v>
      </c>
      <c r="Y915" s="23">
        <f>IF(X915="", "", X915-N915)</f>
        <v/>
      </c>
      <c r="Z915" s="23">
        <f>IF(N915="", "", TEXT(N915, "dddd"))</f>
        <v/>
      </c>
      <c r="AA915" s="23">
        <f>IF(X915="", "", TEXT(X915, "dddd"))</f>
        <v/>
      </c>
      <c r="AB915" s="23">
        <f>VLOOKUP(U915,'Currency Sheet'!A:C,3,)</f>
        <v/>
      </c>
      <c r="AC915" s="44">
        <f>VLOOKUP(P915,'Customer List'!B:D,3,)</f>
        <v/>
      </c>
    </row>
    <row r="916">
      <c r="A916" s="23">
        <f>A915+1</f>
        <v/>
      </c>
      <c r="B916" s="23" t="inlineStr">
        <is>
          <t xml:space="preserve">EED116824  </t>
        </is>
      </c>
      <c r="C916" s="32" t="n">
        <v>45835</v>
      </c>
      <c r="D916" s="32" t="n">
        <v>45845</v>
      </c>
      <c r="E916" s="51" t="n">
        <v>160.8</v>
      </c>
      <c r="F916" s="51">
        <f>IF(AB916="DOLLAR",E916*88,E916)</f>
        <v/>
      </c>
      <c r="G916" s="62">
        <f>F916*J916</f>
        <v/>
      </c>
      <c r="H916" s="23" t="n">
        <v>318306</v>
      </c>
      <c r="I916" s="23" t="inlineStr">
        <is>
          <t xml:space="preserve">PE anti-human CD56 </t>
        </is>
      </c>
      <c r="J916" s="23" t="n">
        <v>1</v>
      </c>
      <c r="K916" s="23" t="n">
        <v>1</v>
      </c>
      <c r="L916" s="23">
        <f>J916-K916</f>
        <v/>
      </c>
      <c r="M916" s="23" t="inlineStr">
        <is>
          <t>T-689/25-26</t>
        </is>
      </c>
      <c r="N916" s="32" t="n">
        <v>45850</v>
      </c>
      <c r="O916" s="62" t="n">
        <v>22914</v>
      </c>
      <c r="P916" s="23" t="inlineStr">
        <is>
          <t>ILS</t>
        </is>
      </c>
      <c r="Q916" s="23" t="n">
        <v>58153121121</v>
      </c>
      <c r="R916" s="23" t="inlineStr">
        <is>
          <t>Delivered</t>
        </is>
      </c>
      <c r="S916" s="63" t="n">
        <v>4</v>
      </c>
      <c r="T916" s="39" t="n"/>
      <c r="U916" s="23" t="inlineStr">
        <is>
          <t>BioLegend</t>
        </is>
      </c>
      <c r="V916" s="23">
        <f>VLOOKUP(P916,'Customer List'!B:C,2,)</f>
        <v/>
      </c>
      <c r="W916" s="40" t="n"/>
      <c r="X916" s="32" t="n">
        <v>45853</v>
      </c>
      <c r="Y916" s="23">
        <f>IF(X916="", "", X916-N916)</f>
        <v/>
      </c>
      <c r="Z916" s="23">
        <f>IF(N916="", "", TEXT(N916, "dddd"))</f>
        <v/>
      </c>
      <c r="AA916" s="23">
        <f>IF(X916="", "", TEXT(X916, "dddd"))</f>
        <v/>
      </c>
      <c r="AB916" s="23">
        <f>VLOOKUP(U916,'Currency Sheet'!A:C,3,)</f>
        <v/>
      </c>
      <c r="AC916" s="44">
        <f>VLOOKUP(P916,'Customer List'!B:D,3,)</f>
        <v/>
      </c>
    </row>
    <row r="917">
      <c r="A917" s="23">
        <f>A916+1</f>
        <v/>
      </c>
      <c r="B917" s="23" t="inlineStr">
        <is>
          <t xml:space="preserve">EED116824  </t>
        </is>
      </c>
      <c r="C917" s="32" t="n">
        <v>45835</v>
      </c>
      <c r="D917" s="32" t="n">
        <v>45845</v>
      </c>
      <c r="E917" s="51" t="n">
        <v>222</v>
      </c>
      <c r="F917" s="51">
        <f>IF(AB917="DOLLAR",E917*88,E917)</f>
        <v/>
      </c>
      <c r="G917" s="62">
        <f>F917*J917</f>
        <v/>
      </c>
      <c r="H917" s="23" t="n">
        <v>320114</v>
      </c>
      <c r="I917" s="23" t="inlineStr">
        <is>
          <t>Alexa Fluor® 647 anti-human FOXP3 Antibody</t>
        </is>
      </c>
      <c r="J917" s="23" t="n">
        <v>1</v>
      </c>
      <c r="K917" s="23" t="n">
        <v>1</v>
      </c>
      <c r="L917" s="23">
        <f>J917-K917</f>
        <v/>
      </c>
      <c r="M917" s="23" t="inlineStr">
        <is>
          <t>T-632/25-26</t>
        </is>
      </c>
      <c r="N917" s="32" t="n">
        <v>45846</v>
      </c>
      <c r="O917" s="62" t="n">
        <v>40145</v>
      </c>
      <c r="P917" s="23" t="inlineStr">
        <is>
          <t>RESEARCH</t>
        </is>
      </c>
      <c r="Q917" s="23" t="inlineStr">
        <is>
          <t>D3002213697</t>
        </is>
      </c>
      <c r="R917" s="23" t="inlineStr">
        <is>
          <t>Delivered</t>
        </is>
      </c>
      <c r="S917" s="63" t="n">
        <v>4</v>
      </c>
      <c r="T917" s="39" t="n"/>
      <c r="U917" s="23" t="inlineStr">
        <is>
          <t>BioLegend</t>
        </is>
      </c>
      <c r="V917" s="23">
        <f>VLOOKUP(P917,'Customer List'!B:C,2,)</f>
        <v/>
      </c>
      <c r="W917" s="40" t="n"/>
      <c r="X917" s="32" t="n">
        <v>45847</v>
      </c>
      <c r="Y917" s="23">
        <f>IF(X917="", "", X917-N917)</f>
        <v/>
      </c>
      <c r="Z917" s="23">
        <f>IF(N917="", "", TEXT(N917, "dddd"))</f>
        <v/>
      </c>
      <c r="AA917" s="23">
        <f>IF(X917="", "", TEXT(X917, "dddd"))</f>
        <v/>
      </c>
      <c r="AB917" s="23">
        <f>VLOOKUP(U917,'Currency Sheet'!A:C,3,)</f>
        <v/>
      </c>
      <c r="AC917" s="44">
        <f>VLOOKUP(P917,'Customer List'!B:D,3,)</f>
        <v/>
      </c>
    </row>
    <row r="918">
      <c r="A918" s="23">
        <f>A917+1</f>
        <v/>
      </c>
      <c r="B918" s="23" t="inlineStr">
        <is>
          <t xml:space="preserve">EED116824  </t>
        </is>
      </c>
      <c r="C918" s="32" t="n">
        <v>45835</v>
      </c>
      <c r="D918" s="32" t="n">
        <v>45845</v>
      </c>
      <c r="E918" s="51" t="n">
        <v>183</v>
      </c>
      <c r="F918" s="51">
        <f>IF(AB918="DOLLAR",E918*88,E918)</f>
        <v/>
      </c>
      <c r="G918" s="62">
        <f>F918*J918</f>
        <v/>
      </c>
      <c r="H918" s="23" t="n">
        <v>321120</v>
      </c>
      <c r="I918" s="23" t="inlineStr">
        <is>
          <t xml:space="preserve">APC/Cyanine7 anti-human CD206 </t>
        </is>
      </c>
      <c r="J918" s="23" t="n">
        <v>1</v>
      </c>
      <c r="K918" s="23" t="n">
        <v>1</v>
      </c>
      <c r="L918" s="23">
        <f>J918-K918</f>
        <v/>
      </c>
      <c r="M918" s="23" t="inlineStr">
        <is>
          <t>T-689/25-26</t>
        </is>
      </c>
      <c r="N918" s="32" t="n">
        <v>45850</v>
      </c>
      <c r="O918" s="62" t="n">
        <v>26077.5</v>
      </c>
      <c r="P918" s="23" t="inlineStr">
        <is>
          <t>ILS</t>
        </is>
      </c>
      <c r="Q918" s="23" t="n">
        <v>58153121121</v>
      </c>
      <c r="R918" s="23" t="inlineStr">
        <is>
          <t>Delivered</t>
        </is>
      </c>
      <c r="S918" s="63" t="n">
        <v>4</v>
      </c>
      <c r="T918" s="39" t="n"/>
      <c r="U918" s="23" t="inlineStr">
        <is>
          <t>BioLegend</t>
        </is>
      </c>
      <c r="V918" s="23">
        <f>VLOOKUP(P918,'Customer List'!B:C,2,)</f>
        <v/>
      </c>
      <c r="W918" s="40" t="n"/>
      <c r="X918" s="32" t="n">
        <v>45853</v>
      </c>
      <c r="Y918" s="23">
        <f>IF(X918="", "", X918-N918)</f>
        <v/>
      </c>
      <c r="Z918" s="23">
        <f>IF(N918="", "", TEXT(N918, "dddd"))</f>
        <v/>
      </c>
      <c r="AA918" s="23">
        <f>IF(X918="", "", TEXT(X918, "dddd"))</f>
        <v/>
      </c>
      <c r="AB918" s="23">
        <f>VLOOKUP(U918,'Currency Sheet'!A:C,3,)</f>
        <v/>
      </c>
      <c r="AC918" s="44">
        <f>VLOOKUP(P918,'Customer List'!B:D,3,)</f>
        <v/>
      </c>
    </row>
    <row r="919">
      <c r="A919" s="23">
        <f>A918+1</f>
        <v/>
      </c>
      <c r="B919" s="23" t="inlineStr">
        <is>
          <t xml:space="preserve">EED116824  </t>
        </is>
      </c>
      <c r="C919" s="32" t="n">
        <v>45835</v>
      </c>
      <c r="D919" s="32" t="n">
        <v>45845</v>
      </c>
      <c r="E919" s="51" t="n">
        <v>229.2</v>
      </c>
      <c r="F919" s="51">
        <f>IF(AB919="DOLLAR",E919*88,E919)</f>
        <v/>
      </c>
      <c r="G919" s="62">
        <f>F919*J919</f>
        <v/>
      </c>
      <c r="H919" s="23" t="n">
        <v>321122</v>
      </c>
      <c r="I919" s="23" t="inlineStr">
        <is>
          <t xml:space="preserve">PerCP/Cyanine5.5 anti-human CD206 </t>
        </is>
      </c>
      <c r="J919" s="23" t="n">
        <v>1</v>
      </c>
      <c r="K919" s="23" t="n">
        <v>1</v>
      </c>
      <c r="L919" s="23">
        <f>J919-K919</f>
        <v/>
      </c>
      <c r="M919" s="23" t="inlineStr">
        <is>
          <t>T-622/25-26</t>
        </is>
      </c>
      <c r="N919" s="32" t="n">
        <v>45846</v>
      </c>
      <c r="O919" s="62" t="n">
        <v>35526</v>
      </c>
      <c r="P919" s="23" t="inlineStr">
        <is>
          <t>VECTOR</t>
        </is>
      </c>
      <c r="Q919" s="23" t="inlineStr">
        <is>
          <t>D3001996933</t>
        </is>
      </c>
      <c r="R919" s="23" t="inlineStr">
        <is>
          <t>Delivered</t>
        </is>
      </c>
      <c r="S919" s="63" t="n">
        <v>4</v>
      </c>
      <c r="T919" s="39" t="inlineStr">
        <is>
          <t>DELIVERY CONFIRM BY ROHIT (FROM VICTOR TECHNOLOGIES)</t>
        </is>
      </c>
      <c r="U919" s="23" t="inlineStr">
        <is>
          <t>BioLegend</t>
        </is>
      </c>
      <c r="V919" s="23">
        <f>VLOOKUP(P919,'Customer List'!B:C,2,)</f>
        <v/>
      </c>
      <c r="W919" s="40" t="n"/>
      <c r="X919" s="32" t="n">
        <v>45848</v>
      </c>
      <c r="Y919" s="23">
        <f>IF(X919="", "", X919-N919)</f>
        <v/>
      </c>
      <c r="Z919" s="23">
        <f>IF(N919="", "", TEXT(N919, "dddd"))</f>
        <v/>
      </c>
      <c r="AA919" s="23">
        <f>IF(X919="", "", TEXT(X919, "dddd"))</f>
        <v/>
      </c>
      <c r="AB919" s="23">
        <f>VLOOKUP(U919,'Currency Sheet'!A:C,3,)</f>
        <v/>
      </c>
      <c r="AC919" s="44">
        <f>VLOOKUP(P919,'Customer List'!B:D,3,)</f>
        <v/>
      </c>
    </row>
    <row r="920">
      <c r="A920" s="23">
        <f>A919+1</f>
        <v/>
      </c>
      <c r="B920" s="23" t="inlineStr">
        <is>
          <t xml:space="preserve">EED116824  </t>
        </is>
      </c>
      <c r="C920" s="32" t="n">
        <v>45835</v>
      </c>
      <c r="D920" s="32" t="n">
        <v>45845</v>
      </c>
      <c r="E920" s="51" t="n">
        <v>88.2</v>
      </c>
      <c r="F920" s="51">
        <f>IF(AB920="DOLLAR",E920*88,E920)</f>
        <v/>
      </c>
      <c r="G920" s="62">
        <f>F920*J920</f>
        <v/>
      </c>
      <c r="H920" s="23" t="n">
        <v>324217</v>
      </c>
      <c r="I920" s="23" t="inlineStr">
        <is>
          <t xml:space="preserve">Pacific Blue™ anti-human CD326 </t>
        </is>
      </c>
      <c r="J920" s="23" t="n">
        <v>1</v>
      </c>
      <c r="K920" s="23" t="n">
        <v>1</v>
      </c>
      <c r="L920" s="23">
        <f>J920-K920</f>
        <v/>
      </c>
      <c r="M920" s="23" t="inlineStr">
        <is>
          <t>T-637/25-26</t>
        </is>
      </c>
      <c r="N920" s="32" t="n">
        <v>45847</v>
      </c>
      <c r="O920" s="62" t="n">
        <v>13671</v>
      </c>
      <c r="P920" s="23" t="inlineStr">
        <is>
          <t>ABHI BIO</t>
        </is>
      </c>
      <c r="Q920" s="23" t="n">
        <v>58152972625</v>
      </c>
      <c r="R920" s="23" t="inlineStr">
        <is>
          <t>Delivered</t>
        </is>
      </c>
      <c r="S920" s="63" t="n">
        <v>4</v>
      </c>
      <c r="T920" s="39" t="n"/>
      <c r="U920" s="23" t="inlineStr">
        <is>
          <t>BioLegend</t>
        </is>
      </c>
      <c r="V920" s="23">
        <f>VLOOKUP(P920,'Customer List'!B:C,2,)</f>
        <v/>
      </c>
      <c r="W920" s="40" t="n"/>
      <c r="X920" s="32" t="n">
        <v>45848</v>
      </c>
      <c r="Y920" s="23">
        <f>IF(X920="", "", X920-N920)</f>
        <v/>
      </c>
      <c r="Z920" s="23">
        <f>IF(N920="", "", TEXT(N920, "dddd"))</f>
        <v/>
      </c>
      <c r="AA920" s="23">
        <f>IF(X920="", "", TEXT(X920, "dddd"))</f>
        <v/>
      </c>
      <c r="AB920" s="23">
        <f>VLOOKUP(U920,'Currency Sheet'!A:C,3,)</f>
        <v/>
      </c>
      <c r="AC920" s="44">
        <f>VLOOKUP(P920,'Customer List'!B:D,3,)</f>
        <v/>
      </c>
    </row>
    <row r="921">
      <c r="A921" s="23">
        <f>A920+1</f>
        <v/>
      </c>
      <c r="B921" s="23" t="inlineStr">
        <is>
          <t xml:space="preserve">EED116824  </t>
        </is>
      </c>
      <c r="C921" s="32" t="n">
        <v>45835</v>
      </c>
      <c r="D921" s="32" t="n">
        <v>45845</v>
      </c>
      <c r="E921" s="51" t="n">
        <v>173.25</v>
      </c>
      <c r="F921" s="51">
        <f>IF(AB921="DOLLAR",E921*88,E921)</f>
        <v/>
      </c>
      <c r="G921" s="62">
        <f>F921*J921</f>
        <v/>
      </c>
      <c r="H921" s="23" t="n">
        <v>328239</v>
      </c>
      <c r="I921" s="23" t="inlineStr">
        <is>
          <t>Brilliant Violet 785™ anti-human CD39 Antibody</t>
        </is>
      </c>
      <c r="J921" s="23" t="n">
        <v>1</v>
      </c>
      <c r="K921" s="23" t="n">
        <v>1</v>
      </c>
      <c r="L921" s="23">
        <f>J921-K921</f>
        <v/>
      </c>
      <c r="M921" s="23" t="inlineStr">
        <is>
          <t>T-626/25-26</t>
        </is>
      </c>
      <c r="N921" s="32" t="n">
        <v>45846</v>
      </c>
      <c r="O921" s="62" t="n">
        <v>21483</v>
      </c>
      <c r="P921" s="23" t="inlineStr">
        <is>
          <t>Farcast</t>
        </is>
      </c>
      <c r="Q921" s="23" t="n">
        <v>58152921212</v>
      </c>
      <c r="R921" s="23" t="inlineStr">
        <is>
          <t>Delivered</t>
        </is>
      </c>
      <c r="S921" s="63" t="n">
        <v>4</v>
      </c>
      <c r="T921" s="39" t="n"/>
      <c r="U921" s="23" t="inlineStr">
        <is>
          <t>BioLegend</t>
        </is>
      </c>
      <c r="V921" s="23">
        <f>VLOOKUP(P921,'Customer List'!B:C,2,)</f>
        <v/>
      </c>
      <c r="W921" s="40" t="n"/>
      <c r="X921" s="32" t="n">
        <v>45847</v>
      </c>
      <c r="Y921" s="23">
        <f>IF(X921="", "", X921-N921)</f>
        <v/>
      </c>
      <c r="Z921" s="23">
        <f>IF(N921="", "", TEXT(N921, "dddd"))</f>
        <v/>
      </c>
      <c r="AA921" s="23">
        <f>IF(X921="", "", TEXT(X921, "dddd"))</f>
        <v/>
      </c>
      <c r="AB921" s="23">
        <f>VLOOKUP(U921,'Currency Sheet'!A:C,3,)</f>
        <v/>
      </c>
      <c r="AC921" s="44">
        <f>VLOOKUP(P921,'Customer List'!B:D,3,)</f>
        <v/>
      </c>
    </row>
    <row r="922">
      <c r="A922" s="23">
        <f>A921+1</f>
        <v/>
      </c>
      <c r="B922" s="23" t="inlineStr">
        <is>
          <t xml:space="preserve">EED116824  </t>
        </is>
      </c>
      <c r="C922" s="32" t="n">
        <v>45835</v>
      </c>
      <c r="D922" s="32" t="n">
        <v>45845</v>
      </c>
      <c r="E922" s="51" t="n">
        <v>95.40000000000001</v>
      </c>
      <c r="F922" s="51">
        <f>IF(AB922="DOLLAR",E922*88,E922)</f>
        <v/>
      </c>
      <c r="G922" s="62">
        <f>F922*J922</f>
        <v/>
      </c>
      <c r="H922" s="23" t="n">
        <v>328629</v>
      </c>
      <c r="I922" s="23" t="inlineStr">
        <is>
          <t xml:space="preserve">APC/Cyanine7 anti-human CD107a </t>
        </is>
      </c>
      <c r="J922" s="23" t="n">
        <v>1</v>
      </c>
      <c r="K922" s="23" t="n">
        <v>1</v>
      </c>
      <c r="L922" s="23">
        <f>J922-K922</f>
        <v/>
      </c>
      <c r="M922" s="23" t="inlineStr">
        <is>
          <t>T-637/25-26</t>
        </is>
      </c>
      <c r="N922" s="32" t="n">
        <v>45847</v>
      </c>
      <c r="O922" s="62" t="n">
        <v>14787</v>
      </c>
      <c r="P922" s="23" t="inlineStr">
        <is>
          <t>ABHI BIO</t>
        </is>
      </c>
      <c r="Q922" s="23" t="n">
        <v>58152972625</v>
      </c>
      <c r="R922" s="23" t="inlineStr">
        <is>
          <t>Delivered</t>
        </is>
      </c>
      <c r="S922" s="63" t="n">
        <v>4</v>
      </c>
      <c r="T922" s="39" t="n"/>
      <c r="U922" s="23" t="inlineStr">
        <is>
          <t>BioLegend</t>
        </is>
      </c>
      <c r="V922" s="23">
        <f>VLOOKUP(P922,'Customer List'!B:C,2,)</f>
        <v/>
      </c>
      <c r="W922" s="40" t="n"/>
      <c r="X922" s="32" t="n">
        <v>45848</v>
      </c>
      <c r="Y922" s="23">
        <f>IF(X922="", "", X922-N922)</f>
        <v/>
      </c>
      <c r="Z922" s="23">
        <f>IF(N922="", "", TEXT(N922, "dddd"))</f>
        <v/>
      </c>
      <c r="AA922" s="23">
        <f>IF(X922="", "", TEXT(X922, "dddd"))</f>
        <v/>
      </c>
      <c r="AB922" s="23">
        <f>VLOOKUP(U922,'Currency Sheet'!A:C,3,)</f>
        <v/>
      </c>
      <c r="AC922" s="44">
        <f>VLOOKUP(P922,'Customer List'!B:D,3,)</f>
        <v/>
      </c>
    </row>
    <row r="923">
      <c r="A923" s="23">
        <f>A922+1</f>
        <v/>
      </c>
      <c r="B923" s="23" t="inlineStr">
        <is>
          <t xml:space="preserve">EED116824  </t>
        </is>
      </c>
      <c r="C923" s="32" t="n">
        <v>45835</v>
      </c>
      <c r="D923" s="32" t="n">
        <v>45845</v>
      </c>
      <c r="E923" s="51" t="n">
        <v>318</v>
      </c>
      <c r="F923" s="51">
        <f>IF(AB923="DOLLAR",E923*88,E923)</f>
        <v/>
      </c>
      <c r="G923" s="62">
        <f>F923*J923</f>
        <v/>
      </c>
      <c r="H923" s="23" t="n">
        <v>329740</v>
      </c>
      <c r="I923" s="23" t="inlineStr">
        <is>
          <t xml:space="preserve">Brilliant Violet 650™ anti-human CD274 </t>
        </is>
      </c>
      <c r="J923" s="23" t="n">
        <v>1</v>
      </c>
      <c r="K923" s="23" t="n">
        <v>1</v>
      </c>
      <c r="L923" s="23">
        <f>J923-K923</f>
        <v/>
      </c>
      <c r="M923" s="23" t="inlineStr">
        <is>
          <t>T-626/25-26</t>
        </is>
      </c>
      <c r="N923" s="32" t="n">
        <v>45846</v>
      </c>
      <c r="O923" s="62" t="n">
        <v>39432</v>
      </c>
      <c r="P923" s="23" t="inlineStr">
        <is>
          <t>Farcast</t>
        </is>
      </c>
      <c r="Q923" s="23" t="n">
        <v>58152921212</v>
      </c>
      <c r="R923" s="23" t="inlineStr">
        <is>
          <t>Delivered</t>
        </is>
      </c>
      <c r="S923" s="63" t="n">
        <v>4</v>
      </c>
      <c r="T923" s="39" t="n"/>
      <c r="U923" s="23" t="inlineStr">
        <is>
          <t>BioLegend</t>
        </is>
      </c>
      <c r="V923" s="23">
        <f>VLOOKUP(P923,'Customer List'!B:C,2,)</f>
        <v/>
      </c>
      <c r="W923" s="40" t="n"/>
      <c r="X923" s="32" t="n">
        <v>45847</v>
      </c>
      <c r="Y923" s="23">
        <f>IF(X923="", "", X923-N923)</f>
        <v/>
      </c>
      <c r="Z923" s="23">
        <f>IF(N923="", "", TEXT(N923, "dddd"))</f>
        <v/>
      </c>
      <c r="AA923" s="23">
        <f>IF(X923="", "", TEXT(X923, "dddd"))</f>
        <v/>
      </c>
      <c r="AB923" s="23">
        <f>VLOOKUP(U923,'Currency Sheet'!A:C,3,)</f>
        <v/>
      </c>
      <c r="AC923" s="44">
        <f>VLOOKUP(P923,'Customer List'!B:D,3,)</f>
        <v/>
      </c>
    </row>
    <row r="924">
      <c r="A924" s="23">
        <f>A923+1</f>
        <v/>
      </c>
      <c r="B924" s="23" t="inlineStr">
        <is>
          <t xml:space="preserve">EED116824  </t>
        </is>
      </c>
      <c r="C924" s="32" t="n">
        <v>45835</v>
      </c>
      <c r="D924" s="32" t="n">
        <v>45845</v>
      </c>
      <c r="E924" s="51" t="n">
        <v>301.5</v>
      </c>
      <c r="F924" s="51">
        <f>IF(AB924="DOLLAR",E924*88,E924)</f>
        <v/>
      </c>
      <c r="G924" s="62">
        <f>F924*J924</f>
        <v/>
      </c>
      <c r="H924" s="23" t="n">
        <v>329920</v>
      </c>
      <c r="I924" s="23" t="inlineStr">
        <is>
          <t xml:space="preserve">Brilliant Violet 421™ anti-human CD279 </t>
        </is>
      </c>
      <c r="J924" s="23" t="n">
        <v>1</v>
      </c>
      <c r="K924" s="23" t="n">
        <v>1</v>
      </c>
      <c r="L924" s="23">
        <f>J924-K924</f>
        <v/>
      </c>
      <c r="M924" s="23" t="inlineStr">
        <is>
          <t>T-626/25-26</t>
        </is>
      </c>
      <c r="N924" s="32" t="n">
        <v>45846</v>
      </c>
      <c r="O924" s="62" t="n">
        <v>37386</v>
      </c>
      <c r="P924" s="23" t="inlineStr">
        <is>
          <t>Farcast</t>
        </is>
      </c>
      <c r="Q924" s="23" t="n">
        <v>58152921212</v>
      </c>
      <c r="R924" s="23" t="inlineStr">
        <is>
          <t>Delivered</t>
        </is>
      </c>
      <c r="S924" s="63" t="n">
        <v>4</v>
      </c>
      <c r="T924" s="39" t="n"/>
      <c r="U924" s="23" t="inlineStr">
        <is>
          <t>BioLegend</t>
        </is>
      </c>
      <c r="V924" s="23">
        <f>VLOOKUP(P924,'Customer List'!B:C,2,)</f>
        <v/>
      </c>
      <c r="W924" s="40" t="n"/>
      <c r="X924" s="32" t="n">
        <v>45847</v>
      </c>
      <c r="Y924" s="23">
        <f>IF(X924="", "", X924-N924)</f>
        <v/>
      </c>
      <c r="Z924" s="23">
        <f>IF(N924="", "", TEXT(N924, "dddd"))</f>
        <v/>
      </c>
      <c r="AA924" s="23">
        <f>IF(X924="", "", TEXT(X924, "dddd"))</f>
        <v/>
      </c>
      <c r="AB924" s="23">
        <f>VLOOKUP(U924,'Currency Sheet'!A:C,3,)</f>
        <v/>
      </c>
      <c r="AC924" s="44">
        <f>VLOOKUP(P924,'Customer List'!B:D,3,)</f>
        <v/>
      </c>
    </row>
    <row r="925">
      <c r="A925" s="23">
        <f>A924+1</f>
        <v/>
      </c>
      <c r="B925" s="23" t="inlineStr">
        <is>
          <t xml:space="preserve">EED116824  </t>
        </is>
      </c>
      <c r="C925" s="32" t="n">
        <v>45835</v>
      </c>
      <c r="D925" s="32" t="n">
        <v>45845</v>
      </c>
      <c r="E925" s="51" t="n">
        <v>229.2</v>
      </c>
      <c r="F925" s="51">
        <f>IF(AB925="DOLLAR",E925*88,E925)</f>
        <v/>
      </c>
      <c r="G925" s="62">
        <f>F925*J925</f>
        <v/>
      </c>
      <c r="H925" s="23" t="n">
        <v>333614</v>
      </c>
      <c r="I925" s="23" t="inlineStr">
        <is>
          <t>PE/Cyanine7 anti-human CD163 Antibody</t>
        </is>
      </c>
      <c r="J925" s="23" t="n">
        <v>1</v>
      </c>
      <c r="K925" s="23" t="n">
        <v>1</v>
      </c>
      <c r="L925" s="23">
        <f>J925-K925</f>
        <v/>
      </c>
      <c r="M925" s="23" t="inlineStr">
        <is>
          <t>T-689/25-26</t>
        </is>
      </c>
      <c r="N925" s="32" t="n">
        <v>45850</v>
      </c>
      <c r="O925" s="62" t="n">
        <v>32661</v>
      </c>
      <c r="P925" s="23" t="inlineStr">
        <is>
          <t>ILS</t>
        </is>
      </c>
      <c r="Q925" s="23" t="n">
        <v>58153121121</v>
      </c>
      <c r="R925" s="23" t="inlineStr">
        <is>
          <t>Delivered</t>
        </is>
      </c>
      <c r="S925" s="63" t="n">
        <v>4</v>
      </c>
      <c r="T925" s="39" t="n"/>
      <c r="U925" s="23" t="inlineStr">
        <is>
          <t>BioLegend</t>
        </is>
      </c>
      <c r="V925" s="23">
        <f>VLOOKUP(P925,'Customer List'!B:C,2,)</f>
        <v/>
      </c>
      <c r="W925" s="40" t="n"/>
      <c r="X925" s="32" t="n">
        <v>45853</v>
      </c>
      <c r="Y925" s="23">
        <f>IF(X925="", "", X925-N925)</f>
        <v/>
      </c>
      <c r="Z925" s="23">
        <f>IF(N925="", "", TEXT(N925, "dddd"))</f>
        <v/>
      </c>
      <c r="AA925" s="23">
        <f>IF(X925="", "", TEXT(X925, "dddd"))</f>
        <v/>
      </c>
      <c r="AB925" s="23">
        <f>VLOOKUP(U925,'Currency Sheet'!A:C,3,)</f>
        <v/>
      </c>
      <c r="AC925" s="44">
        <f>VLOOKUP(P925,'Customer List'!B:D,3,)</f>
        <v/>
      </c>
    </row>
    <row r="926">
      <c r="A926" s="23">
        <f>A925+1</f>
        <v/>
      </c>
      <c r="B926" s="23" t="inlineStr">
        <is>
          <t xml:space="preserve">EED116824  </t>
        </is>
      </c>
      <c r="C926" s="32" t="n">
        <v>45835</v>
      </c>
      <c r="D926" s="32" t="n">
        <v>45845</v>
      </c>
      <c r="E926" s="51" t="n">
        <v>137.4</v>
      </c>
      <c r="F926" s="51">
        <f>IF(AB926="DOLLAR",E926*88,E926)</f>
        <v/>
      </c>
      <c r="G926" s="62">
        <f>F926*J926</f>
        <v/>
      </c>
      <c r="H926" s="23" t="n">
        <v>334110</v>
      </c>
      <c r="I926" s="23" t="inlineStr">
        <is>
          <t>APC/Cyanine7 anti-human CD71 Antibody</t>
        </is>
      </c>
      <c r="J926" s="23" t="n">
        <v>1</v>
      </c>
      <c r="K926" s="23" t="n">
        <v>1</v>
      </c>
      <c r="L926" s="23">
        <f>J926-K926</f>
        <v/>
      </c>
      <c r="M926" s="23" t="inlineStr">
        <is>
          <t>T-637/25-26</t>
        </is>
      </c>
      <c r="N926" s="32" t="n">
        <v>45847</v>
      </c>
      <c r="O926" s="62" t="n">
        <v>21297</v>
      </c>
      <c r="P926" s="23" t="inlineStr">
        <is>
          <t>ABHI BIO</t>
        </is>
      </c>
      <c r="Q926" s="23" t="n">
        <v>58152972625</v>
      </c>
      <c r="R926" s="23" t="inlineStr">
        <is>
          <t>Delivered</t>
        </is>
      </c>
      <c r="S926" s="63" t="n">
        <v>4</v>
      </c>
      <c r="T926" s="39" t="n"/>
      <c r="U926" s="23" t="inlineStr">
        <is>
          <t>BioLegend</t>
        </is>
      </c>
      <c r="V926" s="23">
        <f>VLOOKUP(P926,'Customer List'!B:C,2,)</f>
        <v/>
      </c>
      <c r="W926" s="40" t="n"/>
      <c r="X926" s="32" t="n">
        <v>45848</v>
      </c>
      <c r="Y926" s="23">
        <f>IF(X926="", "", X926-N926)</f>
        <v/>
      </c>
      <c r="Z926" s="23">
        <f>IF(N926="", "", TEXT(N926, "dddd"))</f>
        <v/>
      </c>
      <c r="AA926" s="23">
        <f>IF(X926="", "", TEXT(X926, "dddd"))</f>
        <v/>
      </c>
      <c r="AB926" s="23">
        <f>VLOOKUP(U926,'Currency Sheet'!A:C,3,)</f>
        <v/>
      </c>
      <c r="AC926" s="44">
        <f>VLOOKUP(P926,'Customer List'!B:D,3,)</f>
        <v/>
      </c>
    </row>
    <row r="927">
      <c r="A927" s="23">
        <f>A926+1</f>
        <v/>
      </c>
      <c r="B927" s="23" t="inlineStr">
        <is>
          <t xml:space="preserve">EED116824  </t>
        </is>
      </c>
      <c r="C927" s="32" t="n">
        <v>45835</v>
      </c>
      <c r="D927" s="32" t="n">
        <v>45845</v>
      </c>
      <c r="E927" s="51" t="n">
        <v>326.25</v>
      </c>
      <c r="F927" s="51">
        <f>IF(AB927="DOLLAR",E927*88,E927)</f>
        <v/>
      </c>
      <c r="G927" s="62">
        <f>F927*J927</f>
        <v/>
      </c>
      <c r="H927" s="23" t="n">
        <v>334338</v>
      </c>
      <c r="I927" s="23" t="inlineStr">
        <is>
          <t>Brilliant Violet 650™ anti-human CD40 Antibody</t>
        </is>
      </c>
      <c r="J927" s="23" t="n">
        <v>1</v>
      </c>
      <c r="K927" s="23" t="n">
        <v>1</v>
      </c>
      <c r="L927" s="23">
        <f>J927-K927</f>
        <v/>
      </c>
      <c r="M927" s="23" t="inlineStr">
        <is>
          <t>T-622/25-26</t>
        </is>
      </c>
      <c r="N927" s="32" t="n">
        <v>45846</v>
      </c>
      <c r="O927" s="62" t="n">
        <v>40455</v>
      </c>
      <c r="P927" s="23" t="inlineStr">
        <is>
          <t>VECTOR</t>
        </is>
      </c>
      <c r="Q927" s="23" t="inlineStr">
        <is>
          <t>D3001996933</t>
        </is>
      </c>
      <c r="R927" s="23" t="inlineStr">
        <is>
          <t>Delivered</t>
        </is>
      </c>
      <c r="S927" s="63" t="n">
        <v>4</v>
      </c>
      <c r="T927" s="39" t="inlineStr">
        <is>
          <t>DELIVERY CONFIRM BY ROHIT (FROM VICTOR TECHNOLOGIES)</t>
        </is>
      </c>
      <c r="U927" s="23" t="inlineStr">
        <is>
          <t>BioLegend</t>
        </is>
      </c>
      <c r="V927" s="23">
        <f>VLOOKUP(P927,'Customer List'!B:C,2,)</f>
        <v/>
      </c>
      <c r="W927" s="40" t="n"/>
      <c r="X927" s="32" t="n">
        <v>45848</v>
      </c>
      <c r="Y927" s="23">
        <f>IF(X927="", "", X927-N927)</f>
        <v/>
      </c>
      <c r="Z927" s="23">
        <f>IF(N927="", "", TEXT(N927, "dddd"))</f>
        <v/>
      </c>
      <c r="AA927" s="23">
        <f>IF(X927="", "", TEXT(X927, "dddd"))</f>
        <v/>
      </c>
      <c r="AB927" s="23">
        <f>VLOOKUP(U927,'Currency Sheet'!A:C,3,)</f>
        <v/>
      </c>
      <c r="AC927" s="44">
        <f>VLOOKUP(P927,'Customer List'!B:D,3,)</f>
        <v/>
      </c>
    </row>
    <row r="928">
      <c r="A928" s="23">
        <f>A927+1</f>
        <v/>
      </c>
      <c r="B928" s="23" t="inlineStr">
        <is>
          <t xml:space="preserve">EED116824  </t>
        </is>
      </c>
      <c r="C928" s="32" t="n">
        <v>45835</v>
      </c>
      <c r="D928" s="32" t="n">
        <v>45845</v>
      </c>
      <c r="E928" s="51" t="n">
        <v>112.8</v>
      </c>
      <c r="F928" s="51">
        <f>IF(AB928="DOLLAR",E928*88,E928)</f>
        <v/>
      </c>
      <c r="G928" s="62">
        <f>F928*J928</f>
        <v/>
      </c>
      <c r="H928" s="23" t="n">
        <v>344133</v>
      </c>
      <c r="I928" s="23" t="inlineStr">
        <is>
          <t xml:space="preserve">PE/Fire™ 810 anti-human CD141 </t>
        </is>
      </c>
      <c r="J928" s="23" t="n">
        <v>1</v>
      </c>
      <c r="K928" s="23" t="n">
        <v>1</v>
      </c>
      <c r="L928" s="23">
        <f>J928-K928</f>
        <v/>
      </c>
      <c r="M928" s="23" t="inlineStr">
        <is>
          <t>T-689/25-26</t>
        </is>
      </c>
      <c r="N928" s="32" t="n">
        <v>45850</v>
      </c>
      <c r="O928" s="62" t="n">
        <v>16074</v>
      </c>
      <c r="P928" s="23" t="inlineStr">
        <is>
          <t>ILS</t>
        </is>
      </c>
      <c r="Q928" s="23" t="n">
        <v>58153121121</v>
      </c>
      <c r="R928" s="23" t="inlineStr">
        <is>
          <t>Delivered</t>
        </is>
      </c>
      <c r="S928" s="63" t="n">
        <v>4</v>
      </c>
      <c r="T928" s="39" t="n"/>
      <c r="U928" s="23" t="inlineStr">
        <is>
          <t>BioLegend</t>
        </is>
      </c>
      <c r="V928" s="23">
        <f>VLOOKUP(P928,'Customer List'!B:C,2,)</f>
        <v/>
      </c>
      <c r="W928" s="40" t="n"/>
      <c r="X928" s="32" t="n">
        <v>45853</v>
      </c>
      <c r="Y928" s="23">
        <f>IF(X928="", "", X928-N928)</f>
        <v/>
      </c>
      <c r="Z928" s="23">
        <f>IF(N928="", "", TEXT(N928, "dddd"))</f>
        <v/>
      </c>
      <c r="AA928" s="23">
        <f>IF(X928="", "", TEXT(X928, "dddd"))</f>
        <v/>
      </c>
      <c r="AB928" s="23">
        <f>VLOOKUP(U928,'Currency Sheet'!A:C,3,)</f>
        <v/>
      </c>
      <c r="AC928" s="44">
        <f>VLOOKUP(P928,'Customer List'!B:D,3,)</f>
        <v/>
      </c>
    </row>
    <row r="929">
      <c r="A929" s="23">
        <f>A928+1</f>
        <v/>
      </c>
      <c r="B929" s="23" t="inlineStr">
        <is>
          <t xml:space="preserve">EED116824  </t>
        </is>
      </c>
      <c r="C929" s="32" t="n">
        <v>45835</v>
      </c>
      <c r="D929" s="32" t="n">
        <v>45845</v>
      </c>
      <c r="E929" s="51" t="n">
        <v>142.2</v>
      </c>
      <c r="F929" s="51">
        <f>IF(AB929="DOLLAR",E929*88,E929)</f>
        <v/>
      </c>
      <c r="G929" s="62">
        <f>F929*J929</f>
        <v/>
      </c>
      <c r="H929" s="23" t="n">
        <v>344622</v>
      </c>
      <c r="I929" s="23" t="inlineStr">
        <is>
          <t>Alexa Fluor® 700 anti-human CD4 Antibody</t>
        </is>
      </c>
      <c r="J929" s="23" t="n">
        <v>1</v>
      </c>
      <c r="K929" s="23" t="n">
        <v>1</v>
      </c>
      <c r="L929" s="23">
        <f>J929-K929</f>
        <v/>
      </c>
      <c r="M929" s="23" t="inlineStr">
        <is>
          <t>T-635/25-26</t>
        </is>
      </c>
      <c r="N929" s="32" t="n">
        <v>45846</v>
      </c>
      <c r="O929" s="62" t="n">
        <v>25714</v>
      </c>
      <c r="P929" s="23" t="inlineStr">
        <is>
          <t>Medlife</t>
        </is>
      </c>
      <c r="Q929" s="23" t="inlineStr">
        <is>
          <t>D3001996935</t>
        </is>
      </c>
      <c r="R929" s="23" t="inlineStr">
        <is>
          <t>Delivered</t>
        </is>
      </c>
      <c r="S929" s="63" t="n">
        <v>4</v>
      </c>
      <c r="T929" s="39" t="n"/>
      <c r="U929" s="23" t="inlineStr">
        <is>
          <t>BioLegend</t>
        </is>
      </c>
      <c r="V929" s="23">
        <f>VLOOKUP(P929,'Customer List'!B:C,2,)</f>
        <v/>
      </c>
      <c r="W929" s="40" t="n"/>
      <c r="X929" s="32" t="n">
        <v>45847</v>
      </c>
      <c r="Y929" s="23">
        <f>IF(X929="", "", X929-N929)</f>
        <v/>
      </c>
      <c r="Z929" s="23">
        <f>IF(N929="", "", TEXT(N929, "dddd"))</f>
        <v/>
      </c>
      <c r="AA929" s="23">
        <f>IF(X929="", "", TEXT(X929, "dddd"))</f>
        <v/>
      </c>
      <c r="AB929" s="23">
        <f>VLOOKUP(U929,'Currency Sheet'!A:C,3,)</f>
        <v/>
      </c>
      <c r="AC929" s="44">
        <f>VLOOKUP(P929,'Customer List'!B:D,3,)</f>
        <v/>
      </c>
    </row>
    <row r="930">
      <c r="A930" s="23">
        <f>A929+1</f>
        <v/>
      </c>
      <c r="B930" s="23" t="inlineStr">
        <is>
          <t xml:space="preserve">EED116824  </t>
        </is>
      </c>
      <c r="C930" s="32" t="n">
        <v>45835</v>
      </c>
      <c r="D930" s="32" t="n">
        <v>45845</v>
      </c>
      <c r="E930" s="51" t="n">
        <v>144.75</v>
      </c>
      <c r="F930" s="51">
        <f>IF(AB930="DOLLAR",E930*88,E930)</f>
        <v/>
      </c>
      <c r="G930" s="62">
        <f>F930*J930</f>
        <v/>
      </c>
      <c r="H930" s="23" t="n">
        <v>344747</v>
      </c>
      <c r="I930" s="23" t="inlineStr">
        <is>
          <t>Brilliant Violet 421™ anti-human CD8 Antibody</t>
        </is>
      </c>
      <c r="J930" s="23" t="n">
        <v>1</v>
      </c>
      <c r="K930" s="23" t="n">
        <v>1</v>
      </c>
      <c r="L930" s="23">
        <f>J930-K930</f>
        <v/>
      </c>
      <c r="M930" s="23" t="inlineStr">
        <is>
          <t>T-637/25-26</t>
        </is>
      </c>
      <c r="N930" s="32" t="n">
        <v>45847</v>
      </c>
      <c r="O930" s="62" t="n">
        <v>17949</v>
      </c>
      <c r="P930" s="23" t="inlineStr">
        <is>
          <t>ABHI BIO</t>
        </is>
      </c>
      <c r="Q930" s="23" t="n">
        <v>58152972625</v>
      </c>
      <c r="R930" s="23" t="inlineStr">
        <is>
          <t>Delivered</t>
        </is>
      </c>
      <c r="S930" s="63" t="n">
        <v>4</v>
      </c>
      <c r="T930" s="39" t="n"/>
      <c r="U930" s="23" t="inlineStr">
        <is>
          <t>BioLegend</t>
        </is>
      </c>
      <c r="V930" s="23">
        <f>VLOOKUP(P930,'Customer List'!B:C,2,)</f>
        <v/>
      </c>
      <c r="W930" s="40" t="n"/>
      <c r="X930" s="32" t="n">
        <v>45848</v>
      </c>
      <c r="Y930" s="23">
        <f>IF(X930="", "", X930-N930)</f>
        <v/>
      </c>
      <c r="Z930" s="23">
        <f>IF(N930="", "", TEXT(N930, "dddd"))</f>
        <v/>
      </c>
      <c r="AA930" s="23">
        <f>IF(X930="", "", TEXT(X930, "dddd"))</f>
        <v/>
      </c>
      <c r="AB930" s="23">
        <f>VLOOKUP(U930,'Currency Sheet'!A:C,3,)</f>
        <v/>
      </c>
      <c r="AC930" s="44">
        <f>VLOOKUP(P930,'Customer List'!B:D,3,)</f>
        <v/>
      </c>
    </row>
    <row r="931">
      <c r="A931" s="23">
        <f>A930+1</f>
        <v/>
      </c>
      <c r="B931" s="23" t="inlineStr">
        <is>
          <t xml:space="preserve">EED116824  </t>
        </is>
      </c>
      <c r="C931" s="32" t="n">
        <v>45835</v>
      </c>
      <c r="D931" s="32" t="n">
        <v>45845</v>
      </c>
      <c r="E931" s="51" t="n">
        <v>74.40000000000001</v>
      </c>
      <c r="F931" s="51">
        <f>IF(AB931="DOLLAR",E931*88,E931)</f>
        <v/>
      </c>
      <c r="G931" s="62">
        <f>F931*J931</f>
        <v/>
      </c>
      <c r="H931" s="23" t="n">
        <v>344769</v>
      </c>
      <c r="I931" s="23" t="inlineStr">
        <is>
          <t>PE/Cyanine5 anti-human CD8 Antibody</t>
        </is>
      </c>
      <c r="J931" s="23" t="n">
        <v>1</v>
      </c>
      <c r="K931" s="23" t="n">
        <v>1</v>
      </c>
      <c r="L931" s="23">
        <f>J931-K931</f>
        <v/>
      </c>
      <c r="M931" s="23" t="inlineStr">
        <is>
          <t>T-637/25-26</t>
        </is>
      </c>
      <c r="N931" s="32" t="n">
        <v>45847</v>
      </c>
      <c r="O931" s="62" t="n">
        <v>11532</v>
      </c>
      <c r="P931" s="23" t="inlineStr">
        <is>
          <t>ABHI BIO</t>
        </is>
      </c>
      <c r="Q931" s="23" t="n">
        <v>58152972625</v>
      </c>
      <c r="R931" s="23" t="inlineStr">
        <is>
          <t>Delivered</t>
        </is>
      </c>
      <c r="S931" s="63" t="n">
        <v>4</v>
      </c>
      <c r="T931" s="39" t="n"/>
      <c r="U931" s="23" t="inlineStr">
        <is>
          <t>BioLegend</t>
        </is>
      </c>
      <c r="V931" s="23">
        <f>VLOOKUP(P931,'Customer List'!B:C,2,)</f>
        <v/>
      </c>
      <c r="W931" s="40" t="n"/>
      <c r="X931" s="32" t="n">
        <v>45848</v>
      </c>
      <c r="Y931" s="23">
        <f>IF(X931="", "", X931-N931)</f>
        <v/>
      </c>
      <c r="Z931" s="23">
        <f>IF(N931="", "", TEXT(N931, "dddd"))</f>
        <v/>
      </c>
      <c r="AA931" s="23">
        <f>IF(X931="", "", TEXT(X931, "dddd"))</f>
        <v/>
      </c>
      <c r="AB931" s="23">
        <f>VLOOKUP(U931,'Currency Sheet'!A:C,3,)</f>
        <v/>
      </c>
      <c r="AC931" s="44">
        <f>VLOOKUP(P931,'Customer List'!B:D,3,)</f>
        <v/>
      </c>
    </row>
    <row r="932">
      <c r="A932" s="23">
        <f>A931+1</f>
        <v/>
      </c>
      <c r="B932" s="23" t="inlineStr">
        <is>
          <t xml:space="preserve">EED116824  </t>
        </is>
      </c>
      <c r="C932" s="32" t="n">
        <v>45835</v>
      </c>
      <c r="D932" s="32" t="n">
        <v>45845</v>
      </c>
      <c r="E932" s="51" t="n">
        <v>334.5</v>
      </c>
      <c r="F932" s="51">
        <f>IF(AB932="DOLLAR",E932*88,E932)</f>
        <v/>
      </c>
      <c r="G932" s="62">
        <f>F932*J932</f>
        <v/>
      </c>
      <c r="H932" s="23" t="n">
        <v>345024</v>
      </c>
      <c r="I932" s="23" t="inlineStr">
        <is>
          <t xml:space="preserve">Brilliant Violet 711™ anti-human CD366 </t>
        </is>
      </c>
      <c r="J932" s="23" t="n">
        <v>1</v>
      </c>
      <c r="K932" s="23" t="n">
        <v>1</v>
      </c>
      <c r="L932" s="23">
        <f>J932-K932</f>
        <v/>
      </c>
      <c r="M932" s="23" t="inlineStr">
        <is>
          <t>T-689/25-26</t>
        </is>
      </c>
      <c r="N932" s="32" t="n">
        <v>45850</v>
      </c>
      <c r="O932" s="62" t="n">
        <v>38133</v>
      </c>
      <c r="P932" s="23" t="inlineStr">
        <is>
          <t>ILS</t>
        </is>
      </c>
      <c r="Q932" s="23" t="n">
        <v>58153121121</v>
      </c>
      <c r="R932" s="23" t="inlineStr">
        <is>
          <t>Delivered</t>
        </is>
      </c>
      <c r="S932" s="63" t="n">
        <v>4</v>
      </c>
      <c r="T932" s="39" t="n"/>
      <c r="U932" s="23" t="inlineStr">
        <is>
          <t>BioLegend</t>
        </is>
      </c>
      <c r="V932" s="23">
        <f>VLOOKUP(P932,'Customer List'!B:C,2,)</f>
        <v/>
      </c>
      <c r="W932" s="40" t="n"/>
      <c r="X932" s="32" t="n">
        <v>45853</v>
      </c>
      <c r="Y932" s="23">
        <f>IF(X932="", "", X932-N932)</f>
        <v/>
      </c>
      <c r="Z932" s="23">
        <f>IF(N932="", "", TEXT(N932, "dddd"))</f>
        <v/>
      </c>
      <c r="AA932" s="23">
        <f>IF(X932="", "", TEXT(X932, "dddd"))</f>
        <v/>
      </c>
      <c r="AB932" s="23">
        <f>VLOOKUP(U932,'Currency Sheet'!A:C,3,)</f>
        <v/>
      </c>
      <c r="AC932" s="44">
        <f>VLOOKUP(P932,'Customer List'!B:D,3,)</f>
        <v/>
      </c>
    </row>
    <row r="933">
      <c r="A933" s="23">
        <f>A932+1</f>
        <v/>
      </c>
      <c r="B933" s="23" t="inlineStr">
        <is>
          <t xml:space="preserve">EED116824  </t>
        </is>
      </c>
      <c r="C933" s="32" t="n">
        <v>45835</v>
      </c>
      <c r="D933" s="32" t="n">
        <v>45845</v>
      </c>
      <c r="E933" s="51" t="n">
        <v>195.6</v>
      </c>
      <c r="F933" s="51">
        <f>IF(AB933="DOLLAR",E933*88,E933)</f>
        <v/>
      </c>
      <c r="G933" s="62">
        <f>F933*J933</f>
        <v/>
      </c>
      <c r="H933" s="23" t="n">
        <v>345108</v>
      </c>
      <c r="I933" s="23" t="inlineStr">
        <is>
          <t xml:space="preserve">APC anti-human CD271 </t>
        </is>
      </c>
      <c r="J933" s="23" t="n">
        <v>1</v>
      </c>
      <c r="K933" s="23" t="n">
        <v>1</v>
      </c>
      <c r="L933" s="23">
        <f>J933-K933</f>
        <v/>
      </c>
      <c r="M933" s="23" t="inlineStr">
        <is>
          <t>T-689/25-26</t>
        </is>
      </c>
      <c r="N933" s="32" t="n">
        <v>45850</v>
      </c>
      <c r="O933" s="62" t="n">
        <v>27873</v>
      </c>
      <c r="P933" s="23" t="inlineStr">
        <is>
          <t>ILS</t>
        </is>
      </c>
      <c r="Q933" s="23" t="n">
        <v>58153121121</v>
      </c>
      <c r="R933" s="23" t="inlineStr">
        <is>
          <t>Delivered</t>
        </is>
      </c>
      <c r="S933" s="63" t="n">
        <v>4</v>
      </c>
      <c r="T933" s="39" t="n"/>
      <c r="U933" s="23" t="inlineStr">
        <is>
          <t>BioLegend</t>
        </is>
      </c>
      <c r="V933" s="23">
        <f>VLOOKUP(P933,'Customer List'!B:C,2,)</f>
        <v/>
      </c>
      <c r="W933" s="40" t="n"/>
      <c r="X933" s="32" t="n">
        <v>45853</v>
      </c>
      <c r="Y933" s="23">
        <f>IF(X933="", "", X933-N933)</f>
        <v/>
      </c>
      <c r="Z933" s="23">
        <f>IF(N933="", "", TEXT(N933, "dddd"))</f>
        <v/>
      </c>
      <c r="AA933" s="23">
        <f>IF(X933="", "", TEXT(X933, "dddd"))</f>
        <v/>
      </c>
      <c r="AB933" s="23">
        <f>VLOOKUP(U933,'Currency Sheet'!A:C,3,)</f>
        <v/>
      </c>
      <c r="AC933" s="44">
        <f>VLOOKUP(P933,'Customer List'!B:D,3,)</f>
        <v/>
      </c>
    </row>
    <row r="934">
      <c r="A934" s="23">
        <f>A933+1</f>
        <v/>
      </c>
      <c r="B934" s="23" t="inlineStr">
        <is>
          <t xml:space="preserve">EED116824  </t>
        </is>
      </c>
      <c r="C934" s="32" t="n">
        <v>45835</v>
      </c>
      <c r="D934" s="32" t="n">
        <v>45845</v>
      </c>
      <c r="E934" s="51" t="n">
        <v>88.2</v>
      </c>
      <c r="F934" s="51">
        <f>IF(AB934="DOLLAR",E934*88,E934)</f>
        <v/>
      </c>
      <c r="G934" s="62">
        <f>F934*J934</f>
        <v/>
      </c>
      <c r="H934" s="23" t="n">
        <v>346109</v>
      </c>
      <c r="I934" s="23" t="inlineStr">
        <is>
          <t xml:space="preserve">PerCP/Cyanine5.5 anti-human CD114 </t>
        </is>
      </c>
      <c r="J934" s="23" t="n">
        <v>1</v>
      </c>
      <c r="K934" s="23" t="n">
        <v>1</v>
      </c>
      <c r="L934" s="23">
        <f>J934-K934</f>
        <v/>
      </c>
      <c r="M934" s="23" t="inlineStr">
        <is>
          <t>T-689/25-26</t>
        </is>
      </c>
      <c r="N934" s="32" t="n">
        <v>45850</v>
      </c>
      <c r="O934" s="62" t="n">
        <v>12568.5</v>
      </c>
      <c r="P934" s="23" t="inlineStr">
        <is>
          <t>ILS</t>
        </is>
      </c>
      <c r="Q934" s="23" t="n">
        <v>58153121121</v>
      </c>
      <c r="R934" s="23" t="inlineStr">
        <is>
          <t>Delivered</t>
        </is>
      </c>
      <c r="S934" s="63" t="n">
        <v>4</v>
      </c>
      <c r="T934" s="39" t="n"/>
      <c r="U934" s="23" t="inlineStr">
        <is>
          <t>BioLegend</t>
        </is>
      </c>
      <c r="V934" s="23">
        <f>VLOOKUP(P934,'Customer List'!B:C,2,)</f>
        <v/>
      </c>
      <c r="W934" s="40" t="n"/>
      <c r="X934" s="32" t="n">
        <v>45853</v>
      </c>
      <c r="Y934" s="23">
        <f>IF(X934="", "", X934-N934)</f>
        <v/>
      </c>
      <c r="Z934" s="23">
        <f>IF(N934="", "", TEXT(N934, "dddd"))</f>
        <v/>
      </c>
      <c r="AA934" s="23">
        <f>IF(X934="", "", TEXT(X934, "dddd"))</f>
        <v/>
      </c>
      <c r="AB934" s="23">
        <f>VLOOKUP(U934,'Currency Sheet'!A:C,3,)</f>
        <v/>
      </c>
      <c r="AC934" s="44">
        <f>VLOOKUP(P934,'Customer List'!B:D,3,)</f>
        <v/>
      </c>
    </row>
    <row r="935">
      <c r="A935" s="23">
        <f>A934+1</f>
        <v/>
      </c>
      <c r="B935" s="23" t="inlineStr">
        <is>
          <t xml:space="preserve">EED116824  </t>
        </is>
      </c>
      <c r="C935" s="32" t="n">
        <v>45835</v>
      </c>
      <c r="D935" s="32" t="n">
        <v>45845</v>
      </c>
      <c r="E935" s="51" t="n">
        <v>42.6</v>
      </c>
      <c r="F935" s="51">
        <f>IF(AB935="DOLLAR",E935*88,E935)</f>
        <v/>
      </c>
      <c r="G935" s="62">
        <f>F935*J935</f>
        <v/>
      </c>
      <c r="H935" s="23" t="n">
        <v>348211</v>
      </c>
      <c r="I935" s="23" t="inlineStr">
        <is>
          <t>Biotin anti-human IgD Antibody</t>
        </is>
      </c>
      <c r="J935" s="23" t="n">
        <v>1</v>
      </c>
      <c r="K935" s="23" t="n">
        <v>1</v>
      </c>
      <c r="L935" s="23">
        <f>J935-K935</f>
        <v/>
      </c>
      <c r="M935" s="23" t="inlineStr">
        <is>
          <t>T-632/25-26</t>
        </is>
      </c>
      <c r="N935" s="32" t="n">
        <v>45846</v>
      </c>
      <c r="O935" s="62" t="n">
        <v>7703</v>
      </c>
      <c r="P935" s="23" t="inlineStr">
        <is>
          <t>RESEARCH</t>
        </is>
      </c>
      <c r="Q935" s="23" t="inlineStr">
        <is>
          <t>D3002213697</t>
        </is>
      </c>
      <c r="R935" s="23" t="inlineStr">
        <is>
          <t>Delivered</t>
        </is>
      </c>
      <c r="S935" s="63" t="n">
        <v>4</v>
      </c>
      <c r="T935" s="39" t="n"/>
      <c r="U935" s="23" t="inlineStr">
        <is>
          <t>BioLegend</t>
        </is>
      </c>
      <c r="V935" s="23">
        <f>VLOOKUP(P935,'Customer List'!B:C,2,)</f>
        <v/>
      </c>
      <c r="W935" s="40" t="n"/>
      <c r="X935" s="32" t="n">
        <v>45847</v>
      </c>
      <c r="Y935" s="23">
        <f>IF(X935="", "", X935-N935)</f>
        <v/>
      </c>
      <c r="Z935" s="23">
        <f>IF(N935="", "", TEXT(N935, "dddd"))</f>
        <v/>
      </c>
      <c r="AA935" s="23">
        <f>IF(X935="", "", TEXT(X935, "dddd"))</f>
        <v/>
      </c>
      <c r="AB935" s="23">
        <f>VLOOKUP(U935,'Currency Sheet'!A:C,3,)</f>
        <v/>
      </c>
      <c r="AC935" s="44">
        <f>VLOOKUP(P935,'Customer List'!B:D,3,)</f>
        <v/>
      </c>
    </row>
    <row r="936">
      <c r="A936" s="23">
        <f>A935+1</f>
        <v/>
      </c>
      <c r="B936" s="23" t="inlineStr">
        <is>
          <t xml:space="preserve">EED116824  </t>
        </is>
      </c>
      <c r="C936" s="32" t="n">
        <v>45835</v>
      </c>
      <c r="D936" s="32" t="n">
        <v>45845</v>
      </c>
      <c r="E936" s="51" t="n">
        <v>193.8</v>
      </c>
      <c r="F936" s="51">
        <f>IF(AB936="DOLLAR",E936*88,E936)</f>
        <v/>
      </c>
      <c r="G936" s="62">
        <f>F936*J936</f>
        <v/>
      </c>
      <c r="H936" s="23" t="n">
        <v>353218</v>
      </c>
      <c r="I936" s="23" t="inlineStr">
        <is>
          <t xml:space="preserve">Alexa Fluor® 647 anti-human CD197 </t>
        </is>
      </c>
      <c r="J936" s="23" t="n">
        <v>4</v>
      </c>
      <c r="K936" s="23" t="n">
        <v>4</v>
      </c>
      <c r="L936" s="23">
        <f>J936-K936</f>
        <v/>
      </c>
      <c r="M936" s="23" t="inlineStr">
        <is>
          <t>T-630/25-26</t>
        </is>
      </c>
      <c r="N936" s="32" t="n">
        <v>45846</v>
      </c>
      <c r="O936" s="62" t="n">
        <v>140182</v>
      </c>
      <c r="P936" s="23" t="inlineStr">
        <is>
          <t>DR REDDY</t>
        </is>
      </c>
      <c r="Q936" s="23" t="n">
        <v>58152921794</v>
      </c>
      <c r="R936" s="23" t="inlineStr">
        <is>
          <t>Delivered</t>
        </is>
      </c>
      <c r="S936" s="63" t="n">
        <v>4</v>
      </c>
      <c r="T936" s="39" t="n"/>
      <c r="U936" s="23" t="inlineStr">
        <is>
          <t>BioLegend</t>
        </is>
      </c>
      <c r="V936" s="23">
        <f>VLOOKUP(P936,'Customer List'!B:C,2,)</f>
        <v/>
      </c>
      <c r="W936" s="40" t="n"/>
      <c r="X936" s="32" t="n">
        <v>45848</v>
      </c>
      <c r="Y936" s="23">
        <f>IF(X936="", "", X936-N936)</f>
        <v/>
      </c>
      <c r="Z936" s="23">
        <f>IF(N936="", "", TEXT(N936, "dddd"))</f>
        <v/>
      </c>
      <c r="AA936" s="23">
        <f>IF(X936="", "", TEXT(X936, "dddd"))</f>
        <v/>
      </c>
      <c r="AB936" s="23">
        <f>VLOOKUP(U936,'Currency Sheet'!A:C,3,)</f>
        <v/>
      </c>
      <c r="AC936" s="44">
        <f>VLOOKUP(P936,'Customer List'!B:D,3,)</f>
        <v/>
      </c>
    </row>
    <row r="937">
      <c r="A937" s="23">
        <f>A936+1</f>
        <v/>
      </c>
      <c r="B937" s="23" t="inlineStr">
        <is>
          <t xml:space="preserve">EED116824  </t>
        </is>
      </c>
      <c r="C937" s="32" t="n">
        <v>45835</v>
      </c>
      <c r="D937" s="32" t="n">
        <v>45845</v>
      </c>
      <c r="E937" s="51" t="n">
        <v>309.75</v>
      </c>
      <c r="F937" s="51">
        <f>IF(AB937="DOLLAR",E937*88,E937)</f>
        <v/>
      </c>
      <c r="G937" s="62">
        <f>F937*J937</f>
        <v/>
      </c>
      <c r="H937" s="23" t="n">
        <v>356518</v>
      </c>
      <c r="I937" s="23" t="inlineStr">
        <is>
          <t xml:space="preserve">Brilliant Violet 510™ anti-human CD138 </t>
        </is>
      </c>
      <c r="J937" s="23" t="n">
        <v>1</v>
      </c>
      <c r="K937" s="23" t="n">
        <v>1</v>
      </c>
      <c r="L937" s="23">
        <f>J937-K937</f>
        <v/>
      </c>
      <c r="M937" s="23" t="inlineStr">
        <is>
          <t>T-689/25-26</t>
        </is>
      </c>
      <c r="N937" s="32" t="n">
        <v>45850</v>
      </c>
      <c r="O937" s="62" t="n">
        <v>35311.5</v>
      </c>
      <c r="P937" s="23" t="inlineStr">
        <is>
          <t>ILS</t>
        </is>
      </c>
      <c r="Q937" s="23" t="n">
        <v>58153121121</v>
      </c>
      <c r="R937" s="23" t="inlineStr">
        <is>
          <t>Delivered</t>
        </is>
      </c>
      <c r="S937" s="63" t="n">
        <v>4</v>
      </c>
      <c r="T937" s="39" t="n"/>
      <c r="U937" s="23" t="inlineStr">
        <is>
          <t>BioLegend</t>
        </is>
      </c>
      <c r="V937" s="23">
        <f>VLOOKUP(P937,'Customer List'!B:C,2,)</f>
        <v/>
      </c>
      <c r="W937" s="40" t="n"/>
      <c r="X937" s="32" t="n">
        <v>45853</v>
      </c>
      <c r="Y937" s="23">
        <f>IF(X937="", "", X937-N937)</f>
        <v/>
      </c>
      <c r="Z937" s="23">
        <f>IF(N937="", "", TEXT(N937, "dddd"))</f>
        <v/>
      </c>
      <c r="AA937" s="23">
        <f>IF(X937="", "", TEXT(X937, "dddd"))</f>
        <v/>
      </c>
      <c r="AB937" s="23">
        <f>VLOOKUP(U937,'Currency Sheet'!A:C,3,)</f>
        <v/>
      </c>
      <c r="AC937" s="44">
        <f>VLOOKUP(P937,'Customer List'!B:D,3,)</f>
        <v/>
      </c>
    </row>
    <row r="938">
      <c r="A938" s="23">
        <f>A937+1</f>
        <v/>
      </c>
      <c r="B938" s="23" t="inlineStr">
        <is>
          <t xml:space="preserve">EED116824  </t>
        </is>
      </c>
      <c r="C938" s="32" t="n">
        <v>45835</v>
      </c>
      <c r="D938" s="32" t="n">
        <v>45845</v>
      </c>
      <c r="E938" s="51" t="n">
        <v>326.25</v>
      </c>
      <c r="F938" s="51">
        <f>IF(AB938="DOLLAR",E938*88,E938)</f>
        <v/>
      </c>
      <c r="G938" s="62">
        <f>F938*J938</f>
        <v/>
      </c>
      <c r="H938" s="23" t="n">
        <v>356930</v>
      </c>
      <c r="I938" s="23" t="inlineStr">
        <is>
          <t xml:space="preserve">Brilliant Violet 605™ anti-human CD185 </t>
        </is>
      </c>
      <c r="J938" s="23" t="n">
        <v>1</v>
      </c>
      <c r="K938" s="23" t="n">
        <v>1</v>
      </c>
      <c r="L938" s="23">
        <f>J938-K938</f>
        <v/>
      </c>
      <c r="M938" s="23" t="inlineStr">
        <is>
          <t>T-689/25-26</t>
        </is>
      </c>
      <c r="N938" s="32" t="n">
        <v>45850</v>
      </c>
      <c r="O938" s="62" t="n">
        <v>37192.5</v>
      </c>
      <c r="P938" s="23" t="inlineStr">
        <is>
          <t>ILS</t>
        </is>
      </c>
      <c r="Q938" s="23" t="n">
        <v>58153121121</v>
      </c>
      <c r="R938" s="23" t="inlineStr">
        <is>
          <t>Delivered</t>
        </is>
      </c>
      <c r="S938" s="63" t="n">
        <v>4</v>
      </c>
      <c r="T938" s="39" t="n"/>
      <c r="U938" s="23" t="inlineStr">
        <is>
          <t>BioLegend</t>
        </is>
      </c>
      <c r="V938" s="23">
        <f>VLOOKUP(P938,'Customer List'!B:C,2,)</f>
        <v/>
      </c>
      <c r="W938" s="40" t="n"/>
      <c r="X938" s="32" t="n">
        <v>45853</v>
      </c>
      <c r="Y938" s="23">
        <f>IF(X938="", "", X938-N938)</f>
        <v/>
      </c>
      <c r="Z938" s="23">
        <f>IF(N938="", "", TEXT(N938, "dddd"))</f>
        <v/>
      </c>
      <c r="AA938" s="23">
        <f>IF(X938="", "", TEXT(X938, "dddd"))</f>
        <v/>
      </c>
      <c r="AB938" s="23">
        <f>VLOOKUP(U938,'Currency Sheet'!A:C,3,)</f>
        <v/>
      </c>
      <c r="AC938" s="44">
        <f>VLOOKUP(P938,'Customer List'!B:D,3,)</f>
        <v/>
      </c>
    </row>
    <row r="939">
      <c r="A939" s="23">
        <f>A938+1</f>
        <v/>
      </c>
      <c r="B939" s="23" t="inlineStr">
        <is>
          <t xml:space="preserve">EED116824  </t>
        </is>
      </c>
      <c r="C939" s="32" t="n">
        <v>45835</v>
      </c>
      <c r="D939" s="32" t="n">
        <v>45845</v>
      </c>
      <c r="E939" s="51" t="n">
        <v>216</v>
      </c>
      <c r="F939" s="51">
        <f>IF(AB939="DOLLAR",E939*88,E939)</f>
        <v/>
      </c>
      <c r="G939" s="62">
        <f>F939*J939</f>
        <v/>
      </c>
      <c r="H939" s="23" t="n">
        <v>357504</v>
      </c>
      <c r="I939" s="23" t="inlineStr">
        <is>
          <t xml:space="preserve">PE anti-human CD269 </t>
        </is>
      </c>
      <c r="J939" s="23" t="n">
        <v>2</v>
      </c>
      <c r="K939" s="23" t="n">
        <v>2</v>
      </c>
      <c r="L939" s="23">
        <f>J939-K939</f>
        <v/>
      </c>
      <c r="M939" s="23" t="inlineStr">
        <is>
          <t>T-640/25-26</t>
        </is>
      </c>
      <c r="N939" s="32" t="n">
        <v>45847</v>
      </c>
      <c r="O939" s="62" t="n">
        <v>61560</v>
      </c>
      <c r="P939" s="23" t="inlineStr">
        <is>
          <t>ACTREC</t>
        </is>
      </c>
      <c r="Q939" s="23" t="n">
        <v>58152972415</v>
      </c>
      <c r="R939" s="23" t="inlineStr">
        <is>
          <t>Delivered</t>
        </is>
      </c>
      <c r="S939" s="63" t="n">
        <v>4</v>
      </c>
      <c r="T939" s="39" t="n"/>
      <c r="U939" s="23" t="inlineStr">
        <is>
          <t>BioLegend</t>
        </is>
      </c>
      <c r="V939" s="23">
        <f>VLOOKUP(P939,'Customer List'!B:C,2,)</f>
        <v/>
      </c>
      <c r="W939" s="40" t="n"/>
      <c r="X939" s="32" t="n">
        <v>45848</v>
      </c>
      <c r="Y939" s="23">
        <f>IF(X939="", "", X939-N939)</f>
        <v/>
      </c>
      <c r="Z939" s="23">
        <f>IF(N939="", "", TEXT(N939, "dddd"))</f>
        <v/>
      </c>
      <c r="AA939" s="23">
        <f>IF(X939="", "", TEXT(X939, "dddd"))</f>
        <v/>
      </c>
      <c r="AB939" s="23">
        <f>VLOOKUP(U939,'Currency Sheet'!A:C,3,)</f>
        <v/>
      </c>
      <c r="AC939" s="44">
        <f>VLOOKUP(P939,'Customer List'!B:D,3,)</f>
        <v/>
      </c>
    </row>
    <row r="940">
      <c r="A940" s="23">
        <f>A939+1</f>
        <v/>
      </c>
      <c r="B940" s="23" t="inlineStr">
        <is>
          <t xml:space="preserve">EED116824  </t>
        </is>
      </c>
      <c r="C940" s="32" t="n">
        <v>45835</v>
      </c>
      <c r="D940" s="32" t="n">
        <v>45845</v>
      </c>
      <c r="E940" s="51" t="n">
        <v>89.40000000000001</v>
      </c>
      <c r="F940" s="51">
        <f>IF(AB940="DOLLAR",E940*88,E940)</f>
        <v/>
      </c>
      <c r="G940" s="62">
        <f>F940*J940</f>
        <v/>
      </c>
      <c r="H940" s="23" t="n">
        <v>357905</v>
      </c>
      <c r="I940" s="23" t="inlineStr">
        <is>
          <t xml:space="preserve">APC anti-human CXCL9 </t>
        </is>
      </c>
      <c r="J940" s="23" t="n">
        <v>1</v>
      </c>
      <c r="K940" s="23" t="n">
        <v>1</v>
      </c>
      <c r="L940" s="23">
        <f>J940-K940</f>
        <v/>
      </c>
      <c r="M940" s="23" t="inlineStr">
        <is>
          <t>T-637/25-26</t>
        </is>
      </c>
      <c r="N940" s="32" t="n">
        <v>45847</v>
      </c>
      <c r="O940" s="62" t="n">
        <v>13857</v>
      </c>
      <c r="P940" s="23" t="inlineStr">
        <is>
          <t>ABHI BIO</t>
        </is>
      </c>
      <c r="Q940" s="23" t="n">
        <v>58152972625</v>
      </c>
      <c r="R940" s="23" t="inlineStr">
        <is>
          <t>Delivered</t>
        </is>
      </c>
      <c r="S940" s="63" t="n">
        <v>4</v>
      </c>
      <c r="T940" s="39" t="n"/>
      <c r="U940" s="23" t="inlineStr">
        <is>
          <t>BioLegend</t>
        </is>
      </c>
      <c r="V940" s="23">
        <f>VLOOKUP(P940,'Customer List'!B:C,2,)</f>
        <v/>
      </c>
      <c r="W940" s="40" t="n"/>
      <c r="X940" s="32" t="n">
        <v>45848</v>
      </c>
      <c r="Y940" s="23">
        <f>IF(X940="", "", X940-N940)</f>
        <v/>
      </c>
      <c r="Z940" s="23">
        <f>IF(N940="", "", TEXT(N940, "dddd"))</f>
        <v/>
      </c>
      <c r="AA940" s="23">
        <f>IF(X940="", "", TEXT(X940, "dddd"))</f>
        <v/>
      </c>
      <c r="AB940" s="23">
        <f>VLOOKUP(U940,'Currency Sheet'!A:C,3,)</f>
        <v/>
      </c>
      <c r="AC940" s="44">
        <f>VLOOKUP(P940,'Customer List'!B:D,3,)</f>
        <v/>
      </c>
    </row>
    <row r="941">
      <c r="A941" s="23">
        <f>A940+1</f>
        <v/>
      </c>
      <c r="B941" s="23" t="inlineStr">
        <is>
          <t xml:space="preserve">EED116824  </t>
        </is>
      </c>
      <c r="C941" s="32" t="n">
        <v>45835</v>
      </c>
      <c r="D941" s="32" t="n">
        <v>45845</v>
      </c>
      <c r="E941" s="51" t="n">
        <v>95.40000000000001</v>
      </c>
      <c r="F941" s="51">
        <f>IF(AB941="DOLLAR",E941*88,E941)</f>
        <v/>
      </c>
      <c r="G941" s="62">
        <f>F941*J941</f>
        <v/>
      </c>
      <c r="H941" s="23" t="n">
        <v>360707</v>
      </c>
      <c r="I941" s="23" t="inlineStr">
        <is>
          <t>PE/Cyanine7 anti-human CD16 Antibody</t>
        </is>
      </c>
      <c r="J941" s="23" t="n">
        <v>1</v>
      </c>
      <c r="K941" s="23" t="n">
        <v>1</v>
      </c>
      <c r="L941" s="23">
        <f>J941-K941</f>
        <v/>
      </c>
      <c r="M941" s="23" t="inlineStr">
        <is>
          <t>T-689/25-26</t>
        </is>
      </c>
      <c r="N941" s="32" t="n">
        <v>45850</v>
      </c>
      <c r="O941" s="62" t="n">
        <v>13594.5</v>
      </c>
      <c r="P941" s="23" t="inlineStr">
        <is>
          <t>ILS</t>
        </is>
      </c>
      <c r="Q941" s="23" t="n">
        <v>58153121121</v>
      </c>
      <c r="R941" s="23" t="inlineStr">
        <is>
          <t>Delivered</t>
        </is>
      </c>
      <c r="S941" s="63" t="n">
        <v>4</v>
      </c>
      <c r="T941" s="39" t="n"/>
      <c r="U941" s="23" t="inlineStr">
        <is>
          <t>BioLegend</t>
        </is>
      </c>
      <c r="V941" s="23">
        <f>VLOOKUP(P941,'Customer List'!B:C,2,)</f>
        <v/>
      </c>
      <c r="W941" s="40" t="n"/>
      <c r="X941" s="32" t="n">
        <v>45853</v>
      </c>
      <c r="Y941" s="23">
        <f>IF(X941="", "", X941-N941)</f>
        <v/>
      </c>
      <c r="Z941" s="23">
        <f>IF(N941="", "", TEXT(N941, "dddd"))</f>
        <v/>
      </c>
      <c r="AA941" s="23">
        <f>IF(X941="", "", TEXT(X941, "dddd"))</f>
        <v/>
      </c>
      <c r="AB941" s="23">
        <f>VLOOKUP(U941,'Currency Sheet'!A:C,3,)</f>
        <v/>
      </c>
      <c r="AC941" s="44">
        <f>VLOOKUP(P941,'Customer List'!B:D,3,)</f>
        <v/>
      </c>
    </row>
    <row r="942">
      <c r="A942" s="23">
        <f>A941+1</f>
        <v/>
      </c>
      <c r="B942" s="23" t="inlineStr">
        <is>
          <t xml:space="preserve">EED116824  </t>
        </is>
      </c>
      <c r="C942" s="32" t="n">
        <v>45835</v>
      </c>
      <c r="D942" s="32" t="n">
        <v>45845</v>
      </c>
      <c r="E942" s="51" t="n">
        <v>229.2</v>
      </c>
      <c r="F942" s="51">
        <f>IF(AB942="DOLLAR",E942*88,E942)</f>
        <v/>
      </c>
      <c r="G942" s="62">
        <f>F942*J942</f>
        <v/>
      </c>
      <c r="H942" s="23" t="n">
        <v>361710</v>
      </c>
      <c r="I942" s="23" t="inlineStr">
        <is>
          <t>PerCP/Cyanine5.5 anti-human HLA-DR</t>
        </is>
      </c>
      <c r="J942" s="23" t="n">
        <v>1</v>
      </c>
      <c r="K942" s="23" t="n">
        <v>1</v>
      </c>
      <c r="L942" s="23">
        <f>J942-K942</f>
        <v/>
      </c>
      <c r="M942" s="23" t="inlineStr">
        <is>
          <t>T-689/25-26</t>
        </is>
      </c>
      <c r="N942" s="32" t="n">
        <v>45850</v>
      </c>
      <c r="O942" s="62" t="n">
        <v>32661</v>
      </c>
      <c r="P942" s="23" t="inlineStr">
        <is>
          <t>ILS</t>
        </is>
      </c>
      <c r="Q942" s="23" t="n">
        <v>58153121121</v>
      </c>
      <c r="R942" s="23" t="inlineStr">
        <is>
          <t>Delivered</t>
        </is>
      </c>
      <c r="S942" s="63" t="n">
        <v>4</v>
      </c>
      <c r="T942" s="39" t="n"/>
      <c r="U942" s="23" t="inlineStr">
        <is>
          <t>BioLegend</t>
        </is>
      </c>
      <c r="V942" s="23">
        <f>VLOOKUP(P942,'Customer List'!B:C,2,)</f>
        <v/>
      </c>
      <c r="W942" s="40" t="n"/>
      <c r="X942" s="32" t="n">
        <v>45853</v>
      </c>
      <c r="Y942" s="23">
        <f>IF(X942="", "", X942-N942)</f>
        <v/>
      </c>
      <c r="Z942" s="23">
        <f>IF(N942="", "", TEXT(N942, "dddd"))</f>
        <v/>
      </c>
      <c r="AA942" s="23">
        <f>IF(X942="", "", TEXT(X942, "dddd"))</f>
        <v/>
      </c>
      <c r="AB942" s="23">
        <f>VLOOKUP(U942,'Currency Sheet'!A:C,3,)</f>
        <v/>
      </c>
      <c r="AC942" s="44">
        <f>VLOOKUP(P942,'Customer List'!B:D,3,)</f>
        <v/>
      </c>
    </row>
    <row r="943">
      <c r="A943" s="23">
        <f>A942+1</f>
        <v/>
      </c>
      <c r="B943" s="23" t="inlineStr">
        <is>
          <t xml:space="preserve">EED116824  </t>
        </is>
      </c>
      <c r="C943" s="32" t="n">
        <v>45835</v>
      </c>
      <c r="D943" s="32" t="n">
        <v>45845</v>
      </c>
      <c r="E943" s="51" t="n">
        <v>75</v>
      </c>
      <c r="F943" s="51">
        <f>IF(AB943="DOLLAR",E943*88,E943)</f>
        <v/>
      </c>
      <c r="G943" s="62">
        <f>F943*J943</f>
        <v/>
      </c>
      <c r="H943" s="23" t="n">
        <v>362503</v>
      </c>
      <c r="I943" s="23" t="inlineStr">
        <is>
          <t xml:space="preserve">APC anti-human CD56 </t>
        </is>
      </c>
      <c r="J943" s="23" t="n">
        <v>1</v>
      </c>
      <c r="K943" s="23" t="n">
        <v>1</v>
      </c>
      <c r="L943" s="23">
        <f>J943-K943</f>
        <v/>
      </c>
      <c r="M943" s="23" t="inlineStr">
        <is>
          <t>T-637/25-26</t>
        </is>
      </c>
      <c r="N943" s="32" t="n">
        <v>45847</v>
      </c>
      <c r="O943" s="62" t="n">
        <v>11625</v>
      </c>
      <c r="P943" s="23" t="inlineStr">
        <is>
          <t>ABHI BIO</t>
        </is>
      </c>
      <c r="Q943" s="23" t="n">
        <v>58152972625</v>
      </c>
      <c r="R943" s="23" t="inlineStr">
        <is>
          <t>Delivered</t>
        </is>
      </c>
      <c r="S943" s="63" t="n">
        <v>4</v>
      </c>
      <c r="T943" s="39" t="n"/>
      <c r="U943" s="23" t="inlineStr">
        <is>
          <t>BioLegend</t>
        </is>
      </c>
      <c r="V943" s="23">
        <f>VLOOKUP(P943,'Customer List'!B:C,2,)</f>
        <v/>
      </c>
      <c r="W943" s="40" t="n"/>
      <c r="X943" s="32" t="n">
        <v>45848</v>
      </c>
      <c r="Y943" s="23">
        <f>IF(X943="", "", X943-N943)</f>
        <v/>
      </c>
      <c r="Z943" s="23">
        <f>IF(N943="", "", TEXT(N943, "dddd"))</f>
        <v/>
      </c>
      <c r="AA943" s="23">
        <f>IF(X943="", "", TEXT(X943, "dddd"))</f>
        <v/>
      </c>
      <c r="AB943" s="23">
        <f>VLOOKUP(U943,'Currency Sheet'!A:C,3,)</f>
        <v/>
      </c>
      <c r="AC943" s="44">
        <f>VLOOKUP(P943,'Customer List'!B:D,3,)</f>
        <v/>
      </c>
    </row>
    <row r="944">
      <c r="A944" s="23">
        <f>A943+1</f>
        <v/>
      </c>
      <c r="B944" s="23" t="inlineStr">
        <is>
          <t xml:space="preserve">EED116824  </t>
        </is>
      </c>
      <c r="C944" s="32" t="n">
        <v>45835</v>
      </c>
      <c r="D944" s="32" t="n">
        <v>45845</v>
      </c>
      <c r="E944" s="51" t="n">
        <v>301.5</v>
      </c>
      <c r="F944" s="51">
        <f>IF(AB944="DOLLAR",E944*88,E944)</f>
        <v/>
      </c>
      <c r="G944" s="62">
        <f>F944*J944</f>
        <v/>
      </c>
      <c r="H944" s="23" t="n">
        <v>369314</v>
      </c>
      <c r="I944" s="23" t="inlineStr">
        <is>
          <t xml:space="preserve">Brilliant Violet 421™ anti-human CD223 </t>
        </is>
      </c>
      <c r="J944" s="23" t="n">
        <v>1</v>
      </c>
      <c r="K944" s="23" t="n">
        <v>1</v>
      </c>
      <c r="L944" s="23">
        <f>J944-K944</f>
        <v/>
      </c>
      <c r="M944" s="23" t="inlineStr">
        <is>
          <t>T-689/25-26</t>
        </is>
      </c>
      <c r="N944" s="32" t="n">
        <v>45850</v>
      </c>
      <c r="O944" s="62" t="n">
        <v>34371</v>
      </c>
      <c r="P944" s="23" t="inlineStr">
        <is>
          <t>ILS</t>
        </is>
      </c>
      <c r="Q944" s="23" t="n">
        <v>58153121121</v>
      </c>
      <c r="R944" s="23" t="inlineStr">
        <is>
          <t>Delivered</t>
        </is>
      </c>
      <c r="S944" s="63" t="n">
        <v>4</v>
      </c>
      <c r="T944" s="39" t="n"/>
      <c r="U944" s="23" t="inlineStr">
        <is>
          <t>BioLegend</t>
        </is>
      </c>
      <c r="V944" s="23">
        <f>VLOOKUP(P944,'Customer List'!B:C,2,)</f>
        <v/>
      </c>
      <c r="W944" s="40" t="n"/>
      <c r="X944" s="32" t="n">
        <v>45853</v>
      </c>
      <c r="Y944" s="23">
        <f>IF(X944="", "", X944-N944)</f>
        <v/>
      </c>
      <c r="Z944" s="23">
        <f>IF(N944="", "", TEXT(N944, "dddd"))</f>
        <v/>
      </c>
      <c r="AA944" s="23">
        <f>IF(X944="", "", TEXT(X944, "dddd"))</f>
        <v/>
      </c>
      <c r="AB944" s="23">
        <f>VLOOKUP(U944,'Currency Sheet'!A:C,3,)</f>
        <v/>
      </c>
      <c r="AC944" s="44">
        <f>VLOOKUP(P944,'Customer List'!B:D,3,)</f>
        <v/>
      </c>
    </row>
    <row r="945">
      <c r="A945" s="23">
        <f>A944+1</f>
        <v/>
      </c>
      <c r="B945" s="23" t="inlineStr">
        <is>
          <t xml:space="preserve">EED116824  </t>
        </is>
      </c>
      <c r="C945" s="32" t="n">
        <v>45835</v>
      </c>
      <c r="D945" s="32" t="n">
        <v>45845</v>
      </c>
      <c r="E945" s="51" t="n">
        <v>172.2</v>
      </c>
      <c r="F945" s="51">
        <f>IF(AB945="DOLLAR",E945*88,E945)</f>
        <v/>
      </c>
      <c r="G945" s="62">
        <f>F945*J945</f>
        <v/>
      </c>
      <c r="H945" s="23" t="n">
        <v>369604</v>
      </c>
      <c r="I945" s="23" t="inlineStr">
        <is>
          <t xml:space="preserve">PE anti-human CD152 </t>
        </is>
      </c>
      <c r="J945" s="23" t="n">
        <v>1</v>
      </c>
      <c r="K945" s="23" t="n">
        <v>1</v>
      </c>
      <c r="L945" s="23">
        <f>J945-K945</f>
        <v/>
      </c>
      <c r="M945" s="23" t="inlineStr">
        <is>
          <t>T-689/25-26</t>
        </is>
      </c>
      <c r="N945" s="32" t="n">
        <v>45850</v>
      </c>
      <c r="O945" s="62" t="n">
        <v>24538.5</v>
      </c>
      <c r="P945" s="23" t="inlineStr">
        <is>
          <t>ILS</t>
        </is>
      </c>
      <c r="Q945" s="23" t="n">
        <v>58153121121</v>
      </c>
      <c r="R945" s="23" t="inlineStr">
        <is>
          <t>Delivered</t>
        </is>
      </c>
      <c r="S945" s="63" t="n">
        <v>4</v>
      </c>
      <c r="T945" s="39" t="n"/>
      <c r="U945" s="23" t="inlineStr">
        <is>
          <t>BioLegend</t>
        </is>
      </c>
      <c r="V945" s="23">
        <f>VLOOKUP(P945,'Customer List'!B:C,2,)</f>
        <v/>
      </c>
      <c r="W945" s="40" t="n"/>
      <c r="X945" s="32" t="n">
        <v>45853</v>
      </c>
      <c r="Y945" s="23">
        <f>IF(X945="", "", X945-N945)</f>
        <v/>
      </c>
      <c r="Z945" s="23">
        <f>IF(N945="", "", TEXT(N945, "dddd"))</f>
        <v/>
      </c>
      <c r="AA945" s="23">
        <f>IF(X945="", "", TEXT(X945, "dddd"))</f>
        <v/>
      </c>
      <c r="AB945" s="23">
        <f>VLOOKUP(U945,'Currency Sheet'!A:C,3,)</f>
        <v/>
      </c>
      <c r="AC945" s="44">
        <f>VLOOKUP(P945,'Customer List'!B:D,3,)</f>
        <v/>
      </c>
    </row>
    <row r="946">
      <c r="A946" s="23">
        <f>A945+1</f>
        <v/>
      </c>
      <c r="B946" s="23" t="inlineStr">
        <is>
          <t xml:space="preserve">EED116824  </t>
        </is>
      </c>
      <c r="C946" s="32" t="n">
        <v>45835</v>
      </c>
      <c r="D946" s="32" t="n">
        <v>45845</v>
      </c>
      <c r="E946" s="51" t="n">
        <v>174.6</v>
      </c>
      <c r="F946" s="51">
        <f>IF(AB946="DOLLAR",E946*88,E946)</f>
        <v/>
      </c>
      <c r="G946" s="62">
        <f>F946*J946</f>
        <v/>
      </c>
      <c r="H946" s="23" t="n">
        <v>374208</v>
      </c>
      <c r="I946" s="23" t="inlineStr">
        <is>
          <t>APC anti-human CD86 Antibody</t>
        </is>
      </c>
      <c r="J946" s="23" t="n">
        <v>1</v>
      </c>
      <c r="K946" s="23" t="n">
        <v>1</v>
      </c>
      <c r="L946" s="23">
        <f>J946-K946</f>
        <v/>
      </c>
      <c r="M946" s="23" t="inlineStr">
        <is>
          <t>T-622/25-26</t>
        </is>
      </c>
      <c r="N946" s="32" t="n">
        <v>45846</v>
      </c>
      <c r="O946" s="62" t="n">
        <v>27063</v>
      </c>
      <c r="P946" s="23" t="inlineStr">
        <is>
          <t>VECTOR</t>
        </is>
      </c>
      <c r="Q946" s="23" t="inlineStr">
        <is>
          <t>D3001996933</t>
        </is>
      </c>
      <c r="R946" s="23" t="inlineStr">
        <is>
          <t>Delivered</t>
        </is>
      </c>
      <c r="S946" s="63" t="n">
        <v>4</v>
      </c>
      <c r="T946" s="39" t="inlineStr">
        <is>
          <t>DELIVERY CONFIRM BY ROHIT (FROM VICTOR TECHNOLOGIES)</t>
        </is>
      </c>
      <c r="U946" s="23" t="inlineStr">
        <is>
          <t>BioLegend</t>
        </is>
      </c>
      <c r="V946" s="23">
        <f>VLOOKUP(P946,'Customer List'!B:C,2,)</f>
        <v/>
      </c>
      <c r="W946" s="40" t="n"/>
      <c r="X946" s="32" t="n">
        <v>45848</v>
      </c>
      <c r="Y946" s="23">
        <f>IF(X946="", "", X946-N946)</f>
        <v/>
      </c>
      <c r="Z946" s="23">
        <f>IF(N946="", "", TEXT(N946, "dddd"))</f>
        <v/>
      </c>
      <c r="AA946" s="23">
        <f>IF(X946="", "", TEXT(X946, "dddd"))</f>
        <v/>
      </c>
      <c r="AB946" s="23">
        <f>VLOOKUP(U946,'Currency Sheet'!A:C,3,)</f>
        <v/>
      </c>
      <c r="AC946" s="44">
        <f>VLOOKUP(P946,'Customer List'!B:D,3,)</f>
        <v/>
      </c>
    </row>
    <row r="947">
      <c r="A947" s="23">
        <f>A946+1</f>
        <v/>
      </c>
      <c r="B947" s="23" t="inlineStr">
        <is>
          <t xml:space="preserve">EED116824  </t>
        </is>
      </c>
      <c r="C947" s="32" t="n">
        <v>45835</v>
      </c>
      <c r="D947" s="32" t="n">
        <v>45845</v>
      </c>
      <c r="E947" s="51" t="n">
        <v>109.8</v>
      </c>
      <c r="F947" s="51">
        <f>IF(AB947="DOLLAR",E947*88,E947)</f>
        <v/>
      </c>
      <c r="G947" s="62">
        <f>F947*J947</f>
        <v/>
      </c>
      <c r="H947" s="23" t="n">
        <v>375406</v>
      </c>
      <c r="I947" s="23" t="inlineStr">
        <is>
          <t>FITC anti-human CD80 Antibody</t>
        </is>
      </c>
      <c r="J947" s="23" t="n">
        <v>1</v>
      </c>
      <c r="K947" s="23" t="n">
        <v>1</v>
      </c>
      <c r="L947" s="23">
        <f>J947-K947</f>
        <v/>
      </c>
      <c r="M947" s="23" t="inlineStr">
        <is>
          <t>T-622/25-26</t>
        </is>
      </c>
      <c r="N947" s="32" t="n">
        <v>45846</v>
      </c>
      <c r="O947" s="62" t="n">
        <v>17019</v>
      </c>
      <c r="P947" s="23" t="inlineStr">
        <is>
          <t>VECTOR</t>
        </is>
      </c>
      <c r="Q947" s="23" t="inlineStr">
        <is>
          <t>D3001996933</t>
        </is>
      </c>
      <c r="R947" s="23" t="inlineStr">
        <is>
          <t>Delivered</t>
        </is>
      </c>
      <c r="S947" s="63" t="n">
        <v>4</v>
      </c>
      <c r="T947" s="39" t="inlineStr">
        <is>
          <t>DELIVERY CONFIRM BY ROHIT (FROM VICTOR TECHNOLOGIES)</t>
        </is>
      </c>
      <c r="U947" s="23" t="inlineStr">
        <is>
          <t>BioLegend</t>
        </is>
      </c>
      <c r="V947" s="23">
        <f>VLOOKUP(P947,'Customer List'!B:C,2,)</f>
        <v/>
      </c>
      <c r="W947" s="40" t="n"/>
      <c r="X947" s="32" t="n">
        <v>45848</v>
      </c>
      <c r="Y947" s="23">
        <f>IF(X947="", "", X947-N947)</f>
        <v/>
      </c>
      <c r="Z947" s="23">
        <f>IF(N947="", "", TEXT(N947, "dddd"))</f>
        <v/>
      </c>
      <c r="AA947" s="23">
        <f>IF(X947="", "", TEXT(X947, "dddd"))</f>
        <v/>
      </c>
      <c r="AB947" s="23">
        <f>VLOOKUP(U947,'Currency Sheet'!A:C,3,)</f>
        <v/>
      </c>
      <c r="AC947" s="44">
        <f>VLOOKUP(P947,'Customer List'!B:D,3,)</f>
        <v/>
      </c>
    </row>
    <row r="948">
      <c r="A948" s="23">
        <f>A947+1</f>
        <v/>
      </c>
      <c r="B948" s="23" t="inlineStr">
        <is>
          <t xml:space="preserve">EED116824  </t>
        </is>
      </c>
      <c r="C948" s="32" t="n">
        <v>45835</v>
      </c>
      <c r="D948" s="32" t="n">
        <v>45845</v>
      </c>
      <c r="E948" s="51" t="n">
        <v>154.8</v>
      </c>
      <c r="F948" s="51">
        <f>IF(AB948="DOLLAR",E948*88,E948)</f>
        <v/>
      </c>
      <c r="G948" s="62">
        <f>F948*J948</f>
        <v/>
      </c>
      <c r="H948" s="23" t="n">
        <v>379206</v>
      </c>
      <c r="I948" s="23" t="inlineStr">
        <is>
          <t xml:space="preserve">FITC anti-human CD279 </t>
        </is>
      </c>
      <c r="J948" s="23" t="n">
        <v>1</v>
      </c>
      <c r="K948" s="23" t="n">
        <v>1</v>
      </c>
      <c r="L948" s="23">
        <f>J948-K948</f>
        <v/>
      </c>
      <c r="M948" s="23" t="inlineStr">
        <is>
          <t>T-689/25-26</t>
        </is>
      </c>
      <c r="N948" s="32" t="n">
        <v>45850</v>
      </c>
      <c r="O948" s="62" t="n">
        <v>22059</v>
      </c>
      <c r="P948" s="23" t="inlineStr">
        <is>
          <t>ILS</t>
        </is>
      </c>
      <c r="Q948" s="23" t="n">
        <v>58153121121</v>
      </c>
      <c r="R948" s="23" t="inlineStr">
        <is>
          <t>Delivered</t>
        </is>
      </c>
      <c r="S948" s="63" t="n">
        <v>4</v>
      </c>
      <c r="T948" s="39" t="n"/>
      <c r="U948" s="23" t="inlineStr">
        <is>
          <t>BioLegend</t>
        </is>
      </c>
      <c r="V948" s="23">
        <f>VLOOKUP(P948,'Customer List'!B:C,2,)</f>
        <v/>
      </c>
      <c r="W948" s="40" t="n"/>
      <c r="X948" s="32" t="n">
        <v>45853</v>
      </c>
      <c r="Y948" s="23">
        <f>IF(X948="", "", X948-N948)</f>
        <v/>
      </c>
      <c r="Z948" s="23">
        <f>IF(N948="", "", TEXT(N948, "dddd"))</f>
        <v/>
      </c>
      <c r="AA948" s="23">
        <f>IF(X948="", "", TEXT(X948, "dddd"))</f>
        <v/>
      </c>
      <c r="AB948" s="23">
        <f>VLOOKUP(U948,'Currency Sheet'!A:C,3,)</f>
        <v/>
      </c>
      <c r="AC948" s="44">
        <f>VLOOKUP(P948,'Customer List'!B:D,3,)</f>
        <v/>
      </c>
    </row>
    <row r="949">
      <c r="A949" s="23">
        <f>A948+1</f>
        <v/>
      </c>
      <c r="B949" s="23" t="inlineStr">
        <is>
          <t xml:space="preserve">EED116824  </t>
        </is>
      </c>
      <c r="C949" s="32" t="n">
        <v>45835</v>
      </c>
      <c r="D949" s="32" t="n">
        <v>45845</v>
      </c>
      <c r="E949" s="51" t="n">
        <v>221.4</v>
      </c>
      <c r="F949" s="51">
        <f>IF(AB949="DOLLAR",E949*88,E949)</f>
        <v/>
      </c>
      <c r="G949" s="62">
        <f>F949*J949</f>
        <v/>
      </c>
      <c r="H949" s="23" t="n">
        <v>381504</v>
      </c>
      <c r="I949" s="23" t="inlineStr">
        <is>
          <t>PE anti-Puromycin Antibody</t>
        </is>
      </c>
      <c r="J949" s="23" t="n">
        <v>1</v>
      </c>
      <c r="K949" s="23" t="n">
        <v>1</v>
      </c>
      <c r="L949" s="23">
        <f>J949-K949</f>
        <v/>
      </c>
      <c r="M949" s="23" t="inlineStr">
        <is>
          <t>T-689/25-26</t>
        </is>
      </c>
      <c r="N949" s="32" t="n">
        <v>45850</v>
      </c>
      <c r="O949" s="62" t="n">
        <v>31549.5</v>
      </c>
      <c r="P949" s="23" t="inlineStr">
        <is>
          <t>ILS</t>
        </is>
      </c>
      <c r="Q949" s="23" t="n">
        <v>58153121121</v>
      </c>
      <c r="R949" s="23" t="inlineStr">
        <is>
          <t>Delivered</t>
        </is>
      </c>
      <c r="S949" s="63" t="n">
        <v>4</v>
      </c>
      <c r="T949" s="39" t="n"/>
      <c r="U949" s="23" t="inlineStr">
        <is>
          <t>BioLegend</t>
        </is>
      </c>
      <c r="V949" s="23">
        <f>VLOOKUP(P949,'Customer List'!B:C,2,)</f>
        <v/>
      </c>
      <c r="W949" s="40" t="n"/>
      <c r="X949" s="32" t="n">
        <v>45853</v>
      </c>
      <c r="Y949" s="23">
        <f>IF(X949="", "", X949-N949)</f>
        <v/>
      </c>
      <c r="Z949" s="23">
        <f>IF(N949="", "", TEXT(N949, "dddd"))</f>
        <v/>
      </c>
      <c r="AA949" s="23">
        <f>IF(X949="", "", TEXT(X949, "dddd"))</f>
        <v/>
      </c>
      <c r="AB949" s="23">
        <f>VLOOKUP(U949,'Currency Sheet'!A:C,3,)</f>
        <v/>
      </c>
      <c r="AC949" s="44">
        <f>VLOOKUP(P949,'Customer List'!B:D,3,)</f>
        <v/>
      </c>
    </row>
    <row r="950">
      <c r="A950" s="23">
        <f>A949+1</f>
        <v/>
      </c>
      <c r="B950" s="23" t="inlineStr">
        <is>
          <t xml:space="preserve">EED116824  </t>
        </is>
      </c>
      <c r="C950" s="32" t="n">
        <v>45835</v>
      </c>
      <c r="D950" s="32" t="n">
        <v>45845</v>
      </c>
      <c r="E950" s="51" t="n">
        <v>229.2</v>
      </c>
      <c r="F950" s="51">
        <f>IF(AB950="DOLLAR",E950*88,E950)</f>
        <v/>
      </c>
      <c r="G950" s="62">
        <f>F950*J950</f>
        <v/>
      </c>
      <c r="H950" s="23" t="n">
        <v>389212</v>
      </c>
      <c r="I950" s="23" t="inlineStr">
        <is>
          <t xml:space="preserve">FITC anti-human CD252 </t>
        </is>
      </c>
      <c r="J950" s="23" t="n">
        <v>1</v>
      </c>
      <c r="K950" s="23" t="n">
        <v>1</v>
      </c>
      <c r="L950" s="23">
        <f>J950-K950</f>
        <v/>
      </c>
      <c r="M950" s="23" t="inlineStr">
        <is>
          <t>T-653/25-26</t>
        </is>
      </c>
      <c r="N950" s="32" t="n">
        <v>45847</v>
      </c>
      <c r="O950" s="62" t="n">
        <v>35526</v>
      </c>
      <c r="P950" s="23" t="inlineStr">
        <is>
          <t>LUPEX</t>
        </is>
      </c>
      <c r="Q950" s="23" t="n">
        <v>58152970761</v>
      </c>
      <c r="R950" s="23" t="inlineStr">
        <is>
          <t>Delivered</t>
        </is>
      </c>
      <c r="S950" s="63" t="n">
        <v>4</v>
      </c>
      <c r="T950" s="39" t="n"/>
      <c r="U950" s="23" t="inlineStr">
        <is>
          <t>BioLegend</t>
        </is>
      </c>
      <c r="V950" s="23">
        <f>VLOOKUP(P950,'Customer List'!B:C,2,)</f>
        <v/>
      </c>
      <c r="W950" s="40" t="n"/>
      <c r="X950" s="32" t="n">
        <v>45848</v>
      </c>
      <c r="Y950" s="23">
        <f>IF(X950="", "", X950-N950)</f>
        <v/>
      </c>
      <c r="Z950" s="23">
        <f>IF(N950="", "", TEXT(N950, "dddd"))</f>
        <v/>
      </c>
      <c r="AA950" s="23">
        <f>IF(X950="", "", TEXT(X950, "dddd"))</f>
        <v/>
      </c>
      <c r="AB950" s="23">
        <f>VLOOKUP(U950,'Currency Sheet'!A:C,3,)</f>
        <v/>
      </c>
      <c r="AC950" s="44">
        <f>VLOOKUP(P950,'Customer List'!B:D,3,)</f>
        <v/>
      </c>
    </row>
    <row r="951">
      <c r="A951" s="23">
        <f>A950+1</f>
        <v/>
      </c>
      <c r="B951" s="23" t="inlineStr">
        <is>
          <t xml:space="preserve">EED116824  </t>
        </is>
      </c>
      <c r="C951" s="32" t="n">
        <v>45835</v>
      </c>
      <c r="D951" s="32" t="n">
        <v>45845</v>
      </c>
      <c r="E951" s="51" t="n">
        <v>120</v>
      </c>
      <c r="F951" s="51">
        <f>IF(AB951="DOLLAR",E951*88,E951)</f>
        <v/>
      </c>
      <c r="G951" s="62">
        <f>F951*J951</f>
        <v/>
      </c>
      <c r="H951" s="23" t="n">
        <v>398315</v>
      </c>
      <c r="I951" s="23" t="inlineStr">
        <is>
          <t>PE/Dazzle™ 594 anti-human CD32B/C Antibody</t>
        </is>
      </c>
      <c r="J951" s="23" t="n">
        <v>1</v>
      </c>
      <c r="K951" s="23" t="n">
        <v>1</v>
      </c>
      <c r="L951" s="23">
        <f>J951-K951</f>
        <v/>
      </c>
      <c r="M951" s="23" t="inlineStr">
        <is>
          <t>T-689/25-26</t>
        </is>
      </c>
      <c r="N951" s="32" t="n">
        <v>45850</v>
      </c>
      <c r="O951" s="62" t="n">
        <v>17100</v>
      </c>
      <c r="P951" s="23" t="inlineStr">
        <is>
          <t>ILS</t>
        </is>
      </c>
      <c r="Q951" s="23" t="n">
        <v>58153121121</v>
      </c>
      <c r="R951" s="23" t="inlineStr">
        <is>
          <t>Delivered</t>
        </is>
      </c>
      <c r="S951" s="63" t="n">
        <v>4</v>
      </c>
      <c r="T951" s="39" t="n"/>
      <c r="U951" s="23" t="inlineStr">
        <is>
          <t>BioLegend</t>
        </is>
      </c>
      <c r="V951" s="23">
        <f>VLOOKUP(P951,'Customer List'!B:C,2,)</f>
        <v/>
      </c>
      <c r="W951" s="40" t="n"/>
      <c r="X951" s="32" t="n">
        <v>45853</v>
      </c>
      <c r="Y951" s="23">
        <f>IF(X951="", "", X951-N951)</f>
        <v/>
      </c>
      <c r="Z951" s="23">
        <f>IF(N951="", "", TEXT(N951, "dddd"))</f>
        <v/>
      </c>
      <c r="AA951" s="23">
        <f>IF(X951="", "", TEXT(X951, "dddd"))</f>
        <v/>
      </c>
      <c r="AB951" s="23">
        <f>VLOOKUP(U951,'Currency Sheet'!A:C,3,)</f>
        <v/>
      </c>
      <c r="AC951" s="44">
        <f>VLOOKUP(P951,'Customer List'!B:D,3,)</f>
        <v/>
      </c>
    </row>
    <row r="952">
      <c r="A952" s="23">
        <f>A951+1</f>
        <v/>
      </c>
      <c r="B952" s="23" t="inlineStr">
        <is>
          <t xml:space="preserve">EED116824  </t>
        </is>
      </c>
      <c r="C952" s="32" t="n">
        <v>45835</v>
      </c>
      <c r="D952" s="32" t="n">
        <v>45845</v>
      </c>
      <c r="E952" s="51" t="n">
        <v>18</v>
      </c>
      <c r="F952" s="51">
        <f>IF(AB952="DOLLAR",E952*88,E952)</f>
        <v/>
      </c>
      <c r="G952" s="62">
        <f>F952*J952</f>
        <v/>
      </c>
      <c r="H952" s="23" t="n">
        <v>400107</v>
      </c>
      <c r="I952" s="23" t="inlineStr">
        <is>
          <t>FITC Mouse IgG1</t>
        </is>
      </c>
      <c r="J952" s="23" t="n">
        <v>1</v>
      </c>
      <c r="K952" s="23" t="n">
        <v>1</v>
      </c>
      <c r="L952" s="23">
        <f>J952-K952</f>
        <v/>
      </c>
      <c r="M952" s="23" t="inlineStr">
        <is>
          <t>T-622/25-26</t>
        </is>
      </c>
      <c r="N952" s="32" t="n">
        <v>45846</v>
      </c>
      <c r="O952" s="62" t="n">
        <v>2790</v>
      </c>
      <c r="P952" s="23" t="inlineStr">
        <is>
          <t>VECTOR</t>
        </is>
      </c>
      <c r="Q952" s="23" t="inlineStr">
        <is>
          <t>D3001996933</t>
        </is>
      </c>
      <c r="R952" s="23" t="inlineStr">
        <is>
          <t>Delivered</t>
        </is>
      </c>
      <c r="S952" s="63" t="n">
        <v>4</v>
      </c>
      <c r="T952" s="39" t="inlineStr">
        <is>
          <t>DELIVERY CONFIRM BY ROHIT (FROM VICTOR TECHNOLOGIES)</t>
        </is>
      </c>
      <c r="U952" s="23" t="inlineStr">
        <is>
          <t>BioLegend</t>
        </is>
      </c>
      <c r="V952" s="23">
        <f>VLOOKUP(P952,'Customer List'!B:C,2,)</f>
        <v/>
      </c>
      <c r="W952" s="40" t="n"/>
      <c r="X952" s="32" t="n">
        <v>45848</v>
      </c>
      <c r="Y952" s="23">
        <f>IF(X952="", "", X952-N952)</f>
        <v/>
      </c>
      <c r="Z952" s="23">
        <f>IF(N952="", "", TEXT(N952, "dddd"))</f>
        <v/>
      </c>
      <c r="AA952" s="23">
        <f>IF(X952="", "", TEXT(X952, "dddd"))</f>
        <v/>
      </c>
      <c r="AB952" s="23">
        <f>VLOOKUP(U952,'Currency Sheet'!A:C,3,)</f>
        <v/>
      </c>
      <c r="AC952" s="44">
        <f>VLOOKUP(P952,'Customer List'!B:D,3,)</f>
        <v/>
      </c>
    </row>
    <row r="953">
      <c r="A953" s="23">
        <f>A952+1</f>
        <v/>
      </c>
      <c r="B953" s="23" t="inlineStr">
        <is>
          <t xml:space="preserve">EED116824  </t>
        </is>
      </c>
      <c r="C953" s="32" t="n">
        <v>45835</v>
      </c>
      <c r="D953" s="32" t="n">
        <v>45845</v>
      </c>
      <c r="E953" s="51" t="n">
        <v>77.40000000000001</v>
      </c>
      <c r="F953" s="51">
        <f>IF(AB953="DOLLAR",E953*88,E953)</f>
        <v/>
      </c>
      <c r="G953" s="62">
        <f>F953*J953</f>
        <v/>
      </c>
      <c r="H953" s="23" t="n">
        <v>400114</v>
      </c>
      <c r="I953" s="23" t="inlineStr">
        <is>
          <t>PE Mouse IgG1</t>
        </is>
      </c>
      <c r="J953" s="23" t="n">
        <v>1</v>
      </c>
      <c r="K953" s="23" t="n">
        <v>1</v>
      </c>
      <c r="L953" s="23">
        <f>J953-K953</f>
        <v/>
      </c>
      <c r="M953" s="23" t="inlineStr">
        <is>
          <t>T-689/25-26</t>
        </is>
      </c>
      <c r="N953" s="32" t="n">
        <v>45850</v>
      </c>
      <c r="O953" s="62" t="n">
        <v>11029.5</v>
      </c>
      <c r="P953" s="23" t="inlineStr">
        <is>
          <t>ILS</t>
        </is>
      </c>
      <c r="Q953" s="23" t="n">
        <v>58153121121</v>
      </c>
      <c r="R953" s="23" t="inlineStr">
        <is>
          <t>Delivered</t>
        </is>
      </c>
      <c r="S953" s="63" t="n">
        <v>4</v>
      </c>
      <c r="T953" s="39" t="n"/>
      <c r="U953" s="23" t="inlineStr">
        <is>
          <t>BioLegend</t>
        </is>
      </c>
      <c r="V953" s="23">
        <f>VLOOKUP(P953,'Customer List'!B:C,2,)</f>
        <v/>
      </c>
      <c r="W953" s="40" t="n"/>
      <c r="X953" s="32" t="n">
        <v>45853</v>
      </c>
      <c r="Y953" s="23">
        <f>IF(X953="", "", X953-N953)</f>
        <v/>
      </c>
      <c r="Z953" s="23">
        <f>IF(N953="", "", TEXT(N953, "dddd"))</f>
        <v/>
      </c>
      <c r="AA953" s="23">
        <f>IF(X953="", "", TEXT(X953, "dddd"))</f>
        <v/>
      </c>
      <c r="AB953" s="23">
        <f>VLOOKUP(U953,'Currency Sheet'!A:C,3,)</f>
        <v/>
      </c>
      <c r="AC953" s="44">
        <f>VLOOKUP(P953,'Customer List'!B:D,3,)</f>
        <v/>
      </c>
    </row>
    <row r="954">
      <c r="A954" s="23">
        <f>A953+1</f>
        <v/>
      </c>
      <c r="B954" s="23" t="inlineStr">
        <is>
          <t xml:space="preserve">EED116824  </t>
        </is>
      </c>
      <c r="C954" s="32" t="n">
        <v>45835</v>
      </c>
      <c r="D954" s="32" t="n">
        <v>45845</v>
      </c>
      <c r="E954" s="51" t="n">
        <v>52.8</v>
      </c>
      <c r="F954" s="51">
        <f>IF(AB954="DOLLAR",E954*88,E954)</f>
        <v/>
      </c>
      <c r="G954" s="62">
        <f>F954*J954</f>
        <v/>
      </c>
      <c r="H954" s="23" t="n">
        <v>400120</v>
      </c>
      <c r="I954" s="23" t="inlineStr">
        <is>
          <t>APC Mouse IgG1</t>
        </is>
      </c>
      <c r="J954" s="23" t="n">
        <v>2</v>
      </c>
      <c r="K954" s="23" t="n">
        <v>2</v>
      </c>
      <c r="L954" s="23">
        <f>J954-K954</f>
        <v/>
      </c>
      <c r="M954" s="23" t="inlineStr">
        <is>
          <t>T-630/25-26</t>
        </is>
      </c>
      <c r="N954" s="32" t="n">
        <v>45846</v>
      </c>
      <c r="O954" s="62" t="n">
        <v>19096</v>
      </c>
      <c r="P954" s="23" t="inlineStr">
        <is>
          <t>DR REDDY</t>
        </is>
      </c>
      <c r="Q954" s="23" t="n">
        <v>58152921794</v>
      </c>
      <c r="R954" s="23" t="inlineStr">
        <is>
          <t>Delivered</t>
        </is>
      </c>
      <c r="S954" s="63" t="n">
        <v>4</v>
      </c>
      <c r="T954" s="39" t="n"/>
      <c r="U954" s="23" t="inlineStr">
        <is>
          <t>BioLegend</t>
        </is>
      </c>
      <c r="V954" s="23">
        <f>VLOOKUP(P954,'Customer List'!B:C,2,)</f>
        <v/>
      </c>
      <c r="W954" s="40" t="n"/>
      <c r="X954" s="32" t="n">
        <v>45848</v>
      </c>
      <c r="Y954" s="23">
        <f>IF(X954="", "", X954-N954)</f>
        <v/>
      </c>
      <c r="Z954" s="23">
        <f>IF(N954="", "", TEXT(N954, "dddd"))</f>
        <v/>
      </c>
      <c r="AA954" s="23">
        <f>IF(X954="", "", TEXT(X954, "dddd"))</f>
        <v/>
      </c>
      <c r="AB954" s="23">
        <f>VLOOKUP(U954,'Currency Sheet'!A:C,3,)</f>
        <v/>
      </c>
      <c r="AC954" s="44">
        <f>VLOOKUP(P954,'Customer List'!B:D,3,)</f>
        <v/>
      </c>
    </row>
    <row r="955">
      <c r="A955" s="23">
        <f>A954+1</f>
        <v/>
      </c>
      <c r="B955" s="23" t="inlineStr">
        <is>
          <t xml:space="preserve">EED116824  </t>
        </is>
      </c>
      <c r="C955" s="32" t="n">
        <v>45835</v>
      </c>
      <c r="D955" s="32" t="n">
        <v>45845</v>
      </c>
      <c r="E955" s="51" t="n">
        <v>64.2</v>
      </c>
      <c r="F955" s="51">
        <f>IF(AB955="DOLLAR",E955*88,E955)</f>
        <v/>
      </c>
      <c r="G955" s="62">
        <f>F955*J955</f>
        <v/>
      </c>
      <c r="H955" s="23" t="n">
        <v>400121</v>
      </c>
      <c r="I955" s="23" t="inlineStr">
        <is>
          <t>APC Mouse IgG1</t>
        </is>
      </c>
      <c r="J955" s="23" t="n">
        <v>1</v>
      </c>
      <c r="K955" s="23" t="n">
        <v>1</v>
      </c>
      <c r="L955" s="23">
        <f>J955-K955</f>
        <v/>
      </c>
      <c r="M955" s="23" t="inlineStr">
        <is>
          <t>T-622/25-26</t>
        </is>
      </c>
      <c r="N955" s="32" t="n">
        <v>45846</v>
      </c>
      <c r="O955" s="62" t="n">
        <v>9951</v>
      </c>
      <c r="P955" s="23" t="inlineStr">
        <is>
          <t>VECTOR</t>
        </is>
      </c>
      <c r="Q955" s="23" t="inlineStr">
        <is>
          <t>D3001996933</t>
        </is>
      </c>
      <c r="R955" s="23" t="inlineStr">
        <is>
          <t>Delivered</t>
        </is>
      </c>
      <c r="S955" s="63" t="n">
        <v>4</v>
      </c>
      <c r="T955" s="39" t="inlineStr">
        <is>
          <t>DELIVERY CONFIRM BY ROHIT (FROM VICTOR TECHNOLOGIES)</t>
        </is>
      </c>
      <c r="U955" s="23" t="inlineStr">
        <is>
          <t>BioLegend</t>
        </is>
      </c>
      <c r="V955" s="23">
        <f>VLOOKUP(P955,'Customer List'!B:C,2,)</f>
        <v/>
      </c>
      <c r="W955" s="40" t="n"/>
      <c r="X955" s="32" t="n">
        <v>45848</v>
      </c>
      <c r="Y955" s="23">
        <f>IF(X955="", "", X955-N955)</f>
        <v/>
      </c>
      <c r="Z955" s="23">
        <f>IF(N955="", "", TEXT(N955, "dddd"))</f>
        <v/>
      </c>
      <c r="AA955" s="23">
        <f>IF(X955="", "", TEXT(X955, "dddd"))</f>
        <v/>
      </c>
      <c r="AB955" s="23">
        <f>VLOOKUP(U955,'Currency Sheet'!A:C,3,)</f>
        <v/>
      </c>
      <c r="AC955" s="44">
        <f>VLOOKUP(P955,'Customer List'!B:D,3,)</f>
        <v/>
      </c>
    </row>
    <row r="956">
      <c r="A956" s="23">
        <f>A955+1</f>
        <v/>
      </c>
      <c r="B956" s="23" t="inlineStr">
        <is>
          <t xml:space="preserve">EED116824  </t>
        </is>
      </c>
      <c r="C956" s="32" t="n">
        <v>45835</v>
      </c>
      <c r="D956" s="32" t="n">
        <v>45845</v>
      </c>
      <c r="E956" s="51" t="n">
        <v>49.8</v>
      </c>
      <c r="F956" s="51">
        <f>IF(AB956="DOLLAR",E956*88,E956)</f>
        <v/>
      </c>
      <c r="G956" s="62">
        <f>F956*J956</f>
        <v/>
      </c>
      <c r="H956" s="23" t="n">
        <v>400143</v>
      </c>
      <c r="I956" s="23" t="inlineStr">
        <is>
          <t>Alexa Fluor® 700 Mouse IgG1</t>
        </is>
      </c>
      <c r="J956" s="23" t="n">
        <v>1</v>
      </c>
      <c r="K956" s="23" t="n">
        <v>1</v>
      </c>
      <c r="L956" s="23">
        <f>J956-K956</f>
        <v/>
      </c>
      <c r="M956" s="23" t="inlineStr">
        <is>
          <t>T-689/25-26</t>
        </is>
      </c>
      <c r="N956" s="32" t="n">
        <v>45850</v>
      </c>
      <c r="O956" s="62" t="n">
        <v>7096.5</v>
      </c>
      <c r="P956" s="23" t="inlineStr">
        <is>
          <t>ILS</t>
        </is>
      </c>
      <c r="Q956" s="23" t="n">
        <v>58153121121</v>
      </c>
      <c r="R956" s="23" t="inlineStr">
        <is>
          <t>Delivered</t>
        </is>
      </c>
      <c r="S956" s="63" t="n">
        <v>4</v>
      </c>
      <c r="T956" s="39" t="n"/>
      <c r="U956" s="23" t="inlineStr">
        <is>
          <t>BioLegend</t>
        </is>
      </c>
      <c r="V956" s="23">
        <f>VLOOKUP(P956,'Customer List'!B:C,2,)</f>
        <v/>
      </c>
      <c r="W956" s="40" t="n"/>
      <c r="X956" s="32" t="n">
        <v>45853</v>
      </c>
      <c r="Y956" s="23">
        <f>IF(X956="", "", X956-N956)</f>
        <v/>
      </c>
      <c r="Z956" s="23">
        <f>IF(N956="", "", TEXT(N956, "dddd"))</f>
        <v/>
      </c>
      <c r="AA956" s="23">
        <f>IF(X956="", "", TEXT(X956, "dddd"))</f>
        <v/>
      </c>
      <c r="AB956" s="23">
        <f>VLOOKUP(U956,'Currency Sheet'!A:C,3,)</f>
        <v/>
      </c>
      <c r="AC956" s="44">
        <f>VLOOKUP(P956,'Customer List'!B:D,3,)</f>
        <v/>
      </c>
    </row>
    <row r="957">
      <c r="A957" s="23">
        <f>A956+1</f>
        <v/>
      </c>
      <c r="B957" s="23" t="inlineStr">
        <is>
          <t xml:space="preserve">EED116824  </t>
        </is>
      </c>
      <c r="C957" s="32" t="n">
        <v>45835</v>
      </c>
      <c r="D957" s="32" t="n">
        <v>45845</v>
      </c>
      <c r="E957" s="51" t="n">
        <v>144.6</v>
      </c>
      <c r="F957" s="51">
        <f>IF(AB957="DOLLAR",E957*88,E957)</f>
        <v/>
      </c>
      <c r="G957" s="62">
        <f>F957*J957</f>
        <v/>
      </c>
      <c r="H957" s="23" t="n">
        <v>400150</v>
      </c>
      <c r="I957" s="23" t="inlineStr">
        <is>
          <t>PerCP/Cyanine5.5 Mouse IgG1</t>
        </is>
      </c>
      <c r="J957" s="23" t="n">
        <v>1</v>
      </c>
      <c r="K957" s="23" t="n">
        <v>1</v>
      </c>
      <c r="L957" s="23">
        <f>J957-K957</f>
        <v/>
      </c>
      <c r="M957" s="23" t="inlineStr">
        <is>
          <t>T-622/25-26</t>
        </is>
      </c>
      <c r="N957" s="32" t="n">
        <v>45846</v>
      </c>
      <c r="O957" s="62" t="n">
        <v>22413</v>
      </c>
      <c r="P957" s="23" t="inlineStr">
        <is>
          <t>VECTOR</t>
        </is>
      </c>
      <c r="Q957" s="23" t="inlineStr">
        <is>
          <t>D3001996933</t>
        </is>
      </c>
      <c r="R957" s="23" t="inlineStr">
        <is>
          <t>Delivered</t>
        </is>
      </c>
      <c r="S957" s="63" t="n">
        <v>4</v>
      </c>
      <c r="T957" s="39" t="inlineStr">
        <is>
          <t>DELIVERY CONFIRM BY ROHIT (FROM VICTOR TECHNOLOGIES)</t>
        </is>
      </c>
      <c r="U957" s="23" t="inlineStr">
        <is>
          <t>BioLegend</t>
        </is>
      </c>
      <c r="V957" s="23">
        <f>VLOOKUP(P957,'Customer List'!B:C,2,)</f>
        <v/>
      </c>
      <c r="W957" s="40" t="n"/>
      <c r="X957" s="32" t="n">
        <v>45848</v>
      </c>
      <c r="Y957" s="23">
        <f>IF(X957="", "", X957-N957)</f>
        <v/>
      </c>
      <c r="Z957" s="23">
        <f>IF(N957="", "", TEXT(N957, "dddd"))</f>
        <v/>
      </c>
      <c r="AA957" s="23">
        <f>IF(X957="", "", TEXT(X957, "dddd"))</f>
        <v/>
      </c>
      <c r="AB957" s="23">
        <f>VLOOKUP(U957,'Currency Sheet'!A:C,3,)</f>
        <v/>
      </c>
      <c r="AC957" s="44">
        <f>VLOOKUP(P957,'Customer List'!B:D,3,)</f>
        <v/>
      </c>
    </row>
    <row r="958">
      <c r="A958" s="23">
        <f>A957+1</f>
        <v/>
      </c>
      <c r="B958" s="23" t="inlineStr">
        <is>
          <t xml:space="preserve">EED116824  </t>
        </is>
      </c>
      <c r="C958" s="32" t="n">
        <v>45835</v>
      </c>
      <c r="D958" s="32" t="n">
        <v>45845</v>
      </c>
      <c r="E958" s="51" t="n">
        <v>153</v>
      </c>
      <c r="F958" s="51">
        <f>IF(AB958="DOLLAR",E958*88,E958)</f>
        <v/>
      </c>
      <c r="G958" s="62">
        <f>F958*J958</f>
        <v/>
      </c>
      <c r="H958" s="23" t="n">
        <v>400163</v>
      </c>
      <c r="I958" s="23" t="inlineStr">
        <is>
          <t>Brilliant Violet 650™ Mouse IgG1</t>
        </is>
      </c>
      <c r="J958" s="23" t="n">
        <v>1</v>
      </c>
      <c r="K958" s="23" t="n">
        <v>1</v>
      </c>
      <c r="L958" s="23">
        <f>J958-K958</f>
        <v/>
      </c>
      <c r="M958" s="23" t="inlineStr">
        <is>
          <t>T-622/25-26</t>
        </is>
      </c>
      <c r="N958" s="32" t="n">
        <v>45846</v>
      </c>
      <c r="O958" s="62" t="n">
        <v>18972</v>
      </c>
      <c r="P958" s="23" t="inlineStr">
        <is>
          <t>VECTOR</t>
        </is>
      </c>
      <c r="Q958" s="23" t="inlineStr">
        <is>
          <t>D3001996933</t>
        </is>
      </c>
      <c r="R958" s="23" t="inlineStr">
        <is>
          <t>Delivered</t>
        </is>
      </c>
      <c r="S958" s="63" t="n">
        <v>4</v>
      </c>
      <c r="T958" s="39" t="inlineStr">
        <is>
          <t>DELIVERY CONFIRM BY ROHIT (FROM VICTOR TECHNOLOGIES)</t>
        </is>
      </c>
      <c r="U958" s="23" t="inlineStr">
        <is>
          <t>BioLegend</t>
        </is>
      </c>
      <c r="V958" s="23">
        <f>VLOOKUP(P958,'Customer List'!B:C,2,)</f>
        <v/>
      </c>
      <c r="W958" s="40" t="n"/>
      <c r="X958" s="32" t="n">
        <v>45848</v>
      </c>
      <c r="Y958" s="23">
        <f>IF(X958="", "", X958-N958)</f>
        <v/>
      </c>
      <c r="Z958" s="23">
        <f>IF(N958="", "", TEXT(N958, "dddd"))</f>
        <v/>
      </c>
      <c r="AA958" s="23">
        <f>IF(X958="", "", TEXT(X958, "dddd"))</f>
        <v/>
      </c>
      <c r="AB958" s="23">
        <f>VLOOKUP(U958,'Currency Sheet'!A:C,3,)</f>
        <v/>
      </c>
      <c r="AC958" s="44">
        <f>VLOOKUP(P958,'Customer List'!B:D,3,)</f>
        <v/>
      </c>
    </row>
    <row r="959">
      <c r="A959" s="23">
        <f>A958+1</f>
        <v/>
      </c>
      <c r="B959" s="23" t="inlineStr">
        <is>
          <t xml:space="preserve">EED116824  </t>
        </is>
      </c>
      <c r="C959" s="32" t="n">
        <v>45835</v>
      </c>
      <c r="D959" s="32" t="n">
        <v>45845</v>
      </c>
      <c r="E959" s="51" t="n">
        <v>22.2</v>
      </c>
      <c r="F959" s="51">
        <f>IF(AB959="DOLLAR",E959*88,E959)</f>
        <v/>
      </c>
      <c r="G959" s="62">
        <f>F959*J959</f>
        <v/>
      </c>
      <c r="H959" s="23" t="n">
        <v>400211</v>
      </c>
      <c r="I959" s="23" t="inlineStr">
        <is>
          <t>PE Mouse IgG2a</t>
        </is>
      </c>
      <c r="J959" s="23" t="n">
        <v>1</v>
      </c>
      <c r="K959" s="23" t="n">
        <v>1</v>
      </c>
      <c r="L959" s="23">
        <f>J959-K959</f>
        <v/>
      </c>
      <c r="M959" s="23" t="inlineStr">
        <is>
          <t>T-637/25-26</t>
        </is>
      </c>
      <c r="N959" s="32" t="n">
        <v>45847</v>
      </c>
      <c r="O959" s="62" t="n">
        <v>3441</v>
      </c>
      <c r="P959" s="23" t="inlineStr">
        <is>
          <t>ABHI BIO</t>
        </is>
      </c>
      <c r="Q959" s="23" t="n">
        <v>58152972625</v>
      </c>
      <c r="R959" s="23" t="inlineStr">
        <is>
          <t>Delivered</t>
        </is>
      </c>
      <c r="S959" s="63" t="n">
        <v>4</v>
      </c>
      <c r="T959" s="39" t="n"/>
      <c r="U959" s="23" t="inlineStr">
        <is>
          <t>BioLegend</t>
        </is>
      </c>
      <c r="V959" s="23">
        <f>VLOOKUP(P959,'Customer List'!B:C,2,)</f>
        <v/>
      </c>
      <c r="W959" s="40" t="n"/>
      <c r="X959" s="32" t="n">
        <v>45848</v>
      </c>
      <c r="Y959" s="23">
        <f>IF(X959="", "", X959-N959)</f>
        <v/>
      </c>
      <c r="Z959" s="23">
        <f>IF(N959="", "", TEXT(N959, "dddd"))</f>
        <v/>
      </c>
      <c r="AA959" s="23">
        <f>IF(X959="", "", TEXT(X959, "dddd"))</f>
        <v/>
      </c>
      <c r="AB959" s="23">
        <f>VLOOKUP(U959,'Currency Sheet'!A:C,3,)</f>
        <v/>
      </c>
      <c r="AC959" s="44">
        <f>VLOOKUP(P959,'Customer List'!B:D,3,)</f>
        <v/>
      </c>
    </row>
    <row r="960">
      <c r="A960" s="23">
        <f>A959+1</f>
        <v/>
      </c>
      <c r="B960" s="23" t="inlineStr">
        <is>
          <t xml:space="preserve">EED116824  </t>
        </is>
      </c>
      <c r="C960" s="32" t="n">
        <v>45835</v>
      </c>
      <c r="D960" s="32" t="n">
        <v>45845</v>
      </c>
      <c r="E960" s="51" t="n">
        <v>57</v>
      </c>
      <c r="F960" s="51">
        <f>IF(AB960="DOLLAR",E960*88,E960)</f>
        <v/>
      </c>
      <c r="G960" s="62">
        <f>F960*J960</f>
        <v/>
      </c>
      <c r="H960" s="23" t="n">
        <v>400220</v>
      </c>
      <c r="I960" s="23" t="inlineStr">
        <is>
          <t>APC Mouse IgG2a</t>
        </is>
      </c>
      <c r="J960" s="23" t="n">
        <v>3</v>
      </c>
      <c r="K960" s="23" t="n">
        <v>3</v>
      </c>
      <c r="L960" s="23">
        <f>J960-K960</f>
        <v/>
      </c>
      <c r="M960" s="23" t="inlineStr">
        <is>
          <t>T-630/25-26</t>
        </is>
      </c>
      <c r="N960" s="32" t="n">
        <v>45846</v>
      </c>
      <c r="O960" s="62" t="n">
        <v>30922.5</v>
      </c>
      <c r="P960" s="23" t="inlineStr">
        <is>
          <t>DR REDDY</t>
        </is>
      </c>
      <c r="Q960" s="23" t="n">
        <v>58152921794</v>
      </c>
      <c r="R960" s="23" t="inlineStr">
        <is>
          <t>Delivered</t>
        </is>
      </c>
      <c r="S960" s="63" t="n">
        <v>4</v>
      </c>
      <c r="T960" s="39" t="n"/>
      <c r="U960" s="23" t="inlineStr">
        <is>
          <t>BioLegend</t>
        </is>
      </c>
      <c r="V960" s="23">
        <f>VLOOKUP(P960,'Customer List'!B:C,2,)</f>
        <v/>
      </c>
      <c r="W960" s="40" t="n"/>
      <c r="X960" s="32" t="n">
        <v>45848</v>
      </c>
      <c r="Y960" s="23">
        <f>IF(X960="", "", X960-N960)</f>
        <v/>
      </c>
      <c r="Z960" s="23">
        <f>IF(N960="", "", TEXT(N960, "dddd"))</f>
        <v/>
      </c>
      <c r="AA960" s="23">
        <f>IF(X960="", "", TEXT(X960, "dddd"))</f>
        <v/>
      </c>
      <c r="AB960" s="23">
        <f>VLOOKUP(U960,'Currency Sheet'!A:C,3,)</f>
        <v/>
      </c>
      <c r="AC960" s="44">
        <f>VLOOKUP(P960,'Customer List'!B:D,3,)</f>
        <v/>
      </c>
    </row>
    <row r="961">
      <c r="A961" s="23">
        <f>A960+1</f>
        <v/>
      </c>
      <c r="B961" s="23" t="inlineStr">
        <is>
          <t xml:space="preserve">EED116824  </t>
        </is>
      </c>
      <c r="C961" s="32" t="n">
        <v>45835</v>
      </c>
      <c r="D961" s="32" t="n">
        <v>45845</v>
      </c>
      <c r="E961" s="51" t="n">
        <v>123.6</v>
      </c>
      <c r="F961" s="51">
        <f>IF(AB961="DOLLAR",E961*88,E961)</f>
        <v/>
      </c>
      <c r="G961" s="62">
        <f>F961*J961</f>
        <v/>
      </c>
      <c r="H961" s="23" t="n">
        <v>400234</v>
      </c>
      <c r="I961" s="23" t="inlineStr">
        <is>
          <t>Alexa Fluor® 647 Mouse IgG2a</t>
        </is>
      </c>
      <c r="J961" s="23" t="n">
        <v>2</v>
      </c>
      <c r="K961" s="23" t="n">
        <v>2</v>
      </c>
      <c r="L961" s="23">
        <f>J961-K961</f>
        <v/>
      </c>
      <c r="M961" s="23" t="inlineStr">
        <is>
          <t>T-630/25-26</t>
        </is>
      </c>
      <c r="N961" s="32" t="n">
        <v>45846</v>
      </c>
      <c r="O961" s="62" t="n">
        <v>44702</v>
      </c>
      <c r="P961" s="23" t="inlineStr">
        <is>
          <t>DR REDDY</t>
        </is>
      </c>
      <c r="Q961" s="23" t="n">
        <v>58152921794</v>
      </c>
      <c r="R961" s="23" t="inlineStr">
        <is>
          <t>Delivered</t>
        </is>
      </c>
      <c r="S961" s="63" t="n">
        <v>4</v>
      </c>
      <c r="T961" s="39" t="n"/>
      <c r="U961" s="23" t="inlineStr">
        <is>
          <t>BioLegend</t>
        </is>
      </c>
      <c r="V961" s="23">
        <f>VLOOKUP(P961,'Customer List'!B:C,2,)</f>
        <v/>
      </c>
      <c r="W961" s="40" t="n"/>
      <c r="X961" s="32" t="n">
        <v>45848</v>
      </c>
      <c r="Y961" s="23">
        <f>IF(X961="", "", X961-N961)</f>
        <v/>
      </c>
      <c r="Z961" s="23">
        <f>IF(N961="", "", TEXT(N961, "dddd"))</f>
        <v/>
      </c>
      <c r="AA961" s="23">
        <f>IF(X961="", "", TEXT(X961, "dddd"))</f>
        <v/>
      </c>
      <c r="AB961" s="23">
        <f>VLOOKUP(U961,'Currency Sheet'!A:C,3,)</f>
        <v/>
      </c>
      <c r="AC961" s="44">
        <f>VLOOKUP(P961,'Customer List'!B:D,3,)</f>
        <v/>
      </c>
    </row>
    <row r="962">
      <c r="A962" s="23">
        <f>A961+1</f>
        <v/>
      </c>
      <c r="B962" s="23" t="inlineStr">
        <is>
          <t xml:space="preserve">EED116824  </t>
        </is>
      </c>
      <c r="C962" s="32" t="n">
        <v>45835</v>
      </c>
      <c r="D962" s="32" t="n">
        <v>45845</v>
      </c>
      <c r="E962" s="51" t="n">
        <v>63.6</v>
      </c>
      <c r="F962" s="51">
        <f>IF(AB962="DOLLAR",E962*88,E962)</f>
        <v/>
      </c>
      <c r="G962" s="62">
        <f>F962*J962</f>
        <v/>
      </c>
      <c r="H962" s="23" t="n">
        <v>400253</v>
      </c>
      <c r="I962" s="23" t="inlineStr">
        <is>
          <t>PE/Cy7 Mouse IgG2a</t>
        </is>
      </c>
      <c r="J962" s="23" t="n">
        <v>1</v>
      </c>
      <c r="K962" s="23" t="n">
        <v>1</v>
      </c>
      <c r="L962" s="23">
        <f>J962-K962</f>
        <v/>
      </c>
      <c r="M962" s="23" t="inlineStr">
        <is>
          <t>T-622/25-26</t>
        </is>
      </c>
      <c r="N962" s="32" t="n">
        <v>45846</v>
      </c>
      <c r="O962" s="62" t="n">
        <v>9858</v>
      </c>
      <c r="P962" s="23" t="inlineStr">
        <is>
          <t>VECTOR</t>
        </is>
      </c>
      <c r="Q962" s="23" t="inlineStr">
        <is>
          <t>D3001996933</t>
        </is>
      </c>
      <c r="R962" s="23" t="inlineStr">
        <is>
          <t>Delivered</t>
        </is>
      </c>
      <c r="S962" s="63" t="n">
        <v>4</v>
      </c>
      <c r="T962" s="39" t="inlineStr">
        <is>
          <t>DELIVERY CONFIRM BY ROHIT (FROM VICTOR TECHNOLOGIES)</t>
        </is>
      </c>
      <c r="U962" s="23" t="inlineStr">
        <is>
          <t>BioLegend</t>
        </is>
      </c>
      <c r="V962" s="23">
        <f>VLOOKUP(P962,'Customer List'!B:C,2,)</f>
        <v/>
      </c>
      <c r="W962" s="40" t="n"/>
      <c r="X962" s="32" t="n">
        <v>45848</v>
      </c>
      <c r="Y962" s="23">
        <f>IF(X962="", "", X962-N962)</f>
        <v/>
      </c>
      <c r="Z962" s="23">
        <f>IF(N962="", "", TEXT(N962, "dddd"))</f>
        <v/>
      </c>
      <c r="AA962" s="23">
        <f>IF(X962="", "", TEXT(X962, "dddd"))</f>
        <v/>
      </c>
      <c r="AB962" s="23">
        <f>VLOOKUP(U962,'Currency Sheet'!A:C,3,)</f>
        <v/>
      </c>
      <c r="AC962" s="44">
        <f>VLOOKUP(P962,'Customer List'!B:D,3,)</f>
        <v/>
      </c>
    </row>
    <row r="963">
      <c r="A963" s="23">
        <f>A962+1</f>
        <v/>
      </c>
      <c r="B963" s="23" t="inlineStr">
        <is>
          <t xml:space="preserve">EED116824  </t>
        </is>
      </c>
      <c r="C963" s="32" t="n">
        <v>45835</v>
      </c>
      <c r="D963" s="32" t="n">
        <v>45845</v>
      </c>
      <c r="E963" s="51" t="n">
        <v>301.5</v>
      </c>
      <c r="F963" s="51">
        <f>IF(AB963="DOLLAR",E963*88,E963)</f>
        <v/>
      </c>
      <c r="G963" s="62">
        <f>F963*J963</f>
        <v/>
      </c>
      <c r="H963" s="23" t="n">
        <v>400268</v>
      </c>
      <c r="I963" s="23" t="inlineStr">
        <is>
          <t>Brilliant Violet 510™ Mouse IgG2a</t>
        </is>
      </c>
      <c r="J963" s="23" t="n">
        <v>2</v>
      </c>
      <c r="K963" s="23" t="n">
        <v>2</v>
      </c>
      <c r="L963" s="23">
        <f>J963-K963</f>
        <v/>
      </c>
      <c r="M963" s="23" t="inlineStr">
        <is>
          <t>T-630/25-26</t>
        </is>
      </c>
      <c r="N963" s="32" t="n">
        <v>45846</v>
      </c>
      <c r="O963" s="62" t="n">
        <v>87234</v>
      </c>
      <c r="P963" s="23" t="inlineStr">
        <is>
          <t>DR REDDY</t>
        </is>
      </c>
      <c r="Q963" s="23" t="n">
        <v>58152921794</v>
      </c>
      <c r="R963" s="23" t="inlineStr">
        <is>
          <t>Delivered</t>
        </is>
      </c>
      <c r="S963" s="63" t="n">
        <v>4</v>
      </c>
      <c r="T963" s="39" t="n"/>
      <c r="U963" s="23" t="inlineStr">
        <is>
          <t>BioLegend</t>
        </is>
      </c>
      <c r="V963" s="23">
        <f>VLOOKUP(P963,'Customer List'!B:C,2,)</f>
        <v/>
      </c>
      <c r="W963" s="40" t="n"/>
      <c r="X963" s="32" t="n">
        <v>45848</v>
      </c>
      <c r="Y963" s="23">
        <f>IF(X963="", "", X963-N963)</f>
        <v/>
      </c>
      <c r="Z963" s="23">
        <f>IF(N963="", "", TEXT(N963, "dddd"))</f>
        <v/>
      </c>
      <c r="AA963" s="23">
        <f>IF(X963="", "", TEXT(X963, "dddd"))</f>
        <v/>
      </c>
      <c r="AB963" s="23">
        <f>VLOOKUP(U963,'Currency Sheet'!A:C,3,)</f>
        <v/>
      </c>
      <c r="AC963" s="44">
        <f>VLOOKUP(P963,'Customer List'!B:D,3,)</f>
        <v/>
      </c>
    </row>
    <row r="964">
      <c r="A964" s="23">
        <f>A963+1</f>
        <v/>
      </c>
      <c r="B964" s="23" t="inlineStr">
        <is>
          <t xml:space="preserve">EED116824  </t>
        </is>
      </c>
      <c r="C964" s="32" t="n">
        <v>45835</v>
      </c>
      <c r="D964" s="32" t="n">
        <v>45845</v>
      </c>
      <c r="E964" s="51" t="n">
        <v>54</v>
      </c>
      <c r="F964" s="51">
        <f>IF(AB964="DOLLAR",E964*88,E964)</f>
        <v/>
      </c>
      <c r="G964" s="62">
        <f>F964*J964</f>
        <v/>
      </c>
      <c r="H964" s="23" t="n">
        <v>400322</v>
      </c>
      <c r="I964" s="23" t="inlineStr">
        <is>
          <t>APC Mouse IgG2b</t>
        </is>
      </c>
      <c r="J964" s="23" t="n">
        <v>1</v>
      </c>
      <c r="K964" s="23" t="n">
        <v>1</v>
      </c>
      <c r="L964" s="23">
        <f>J964-K964</f>
        <v/>
      </c>
      <c r="M964" s="23" t="inlineStr">
        <is>
          <t>T-689/25-26</t>
        </is>
      </c>
      <c r="N964" s="32" t="n">
        <v>45850</v>
      </c>
      <c r="O964" s="62" t="n">
        <v>7695</v>
      </c>
      <c r="P964" s="23" t="inlineStr">
        <is>
          <t>ILS</t>
        </is>
      </c>
      <c r="Q964" s="23" t="n">
        <v>58153121121</v>
      </c>
      <c r="R964" s="23" t="inlineStr">
        <is>
          <t>Delivered</t>
        </is>
      </c>
      <c r="S964" s="63" t="n">
        <v>4</v>
      </c>
      <c r="T964" s="39" t="n"/>
      <c r="U964" s="23" t="inlineStr">
        <is>
          <t>BioLegend</t>
        </is>
      </c>
      <c r="V964" s="23">
        <f>VLOOKUP(P964,'Customer List'!B:C,2,)</f>
        <v/>
      </c>
      <c r="W964" s="40" t="n"/>
      <c r="X964" s="32" t="n">
        <v>45853</v>
      </c>
      <c r="Y964" s="23">
        <f>IF(X964="", "", X964-N964)</f>
        <v/>
      </c>
      <c r="Z964" s="23">
        <f>IF(N964="", "", TEXT(N964, "dddd"))</f>
        <v/>
      </c>
      <c r="AA964" s="23">
        <f>IF(X964="", "", TEXT(X964, "dddd"))</f>
        <v/>
      </c>
      <c r="AB964" s="23">
        <f>VLOOKUP(U964,'Currency Sheet'!A:C,3,)</f>
        <v/>
      </c>
      <c r="AC964" s="44">
        <f>VLOOKUP(P964,'Customer List'!B:D,3,)</f>
        <v/>
      </c>
    </row>
    <row r="965">
      <c r="A965" s="23">
        <f>A964+1</f>
        <v/>
      </c>
      <c r="B965" s="23" t="inlineStr">
        <is>
          <t xml:space="preserve">EED116824  </t>
        </is>
      </c>
      <c r="C965" s="32" t="n">
        <v>45835</v>
      </c>
      <c r="D965" s="32" t="n">
        <v>45845</v>
      </c>
      <c r="E965" s="51" t="n">
        <v>32.4</v>
      </c>
      <c r="F965" s="51">
        <f>IF(AB965="DOLLAR",E965*88,E965)</f>
        <v/>
      </c>
      <c r="G965" s="62">
        <f>F965*J965</f>
        <v/>
      </c>
      <c r="H965" s="23" t="n">
        <v>400511</v>
      </c>
      <c r="I965" s="23" t="inlineStr">
        <is>
          <t>APC Rat IgG2a</t>
        </is>
      </c>
      <c r="J965" s="23" t="n">
        <v>1</v>
      </c>
      <c r="K965" s="23" t="n">
        <v>1</v>
      </c>
      <c r="L965" s="23">
        <f>J965-K965</f>
        <v/>
      </c>
      <c r="M965" s="23" t="inlineStr">
        <is>
          <t>T-622/25-26</t>
        </is>
      </c>
      <c r="N965" s="32" t="n">
        <v>45846</v>
      </c>
      <c r="O965" s="62" t="n">
        <v>5022</v>
      </c>
      <c r="P965" s="23" t="inlineStr">
        <is>
          <t>VECTOR</t>
        </is>
      </c>
      <c r="Q965" s="23" t="inlineStr">
        <is>
          <t>D3001996933</t>
        </is>
      </c>
      <c r="R965" s="23" t="inlineStr">
        <is>
          <t>Delivered</t>
        </is>
      </c>
      <c r="S965" s="63" t="n">
        <v>4</v>
      </c>
      <c r="T965" s="39" t="inlineStr">
        <is>
          <t>DELIVERY CONFIRM BY ROHIT (FROM VICTOR TECHNOLOGIES)</t>
        </is>
      </c>
      <c r="U965" s="23" t="inlineStr">
        <is>
          <t>BioLegend</t>
        </is>
      </c>
      <c r="V965" s="23">
        <f>VLOOKUP(P965,'Customer List'!B:C,2,)</f>
        <v/>
      </c>
      <c r="W965" s="40" t="n"/>
      <c r="X965" s="32" t="n">
        <v>45848</v>
      </c>
      <c r="Y965" s="23">
        <f>IF(X965="", "", X965-N965)</f>
        <v/>
      </c>
      <c r="Z965" s="23">
        <f>IF(N965="", "", TEXT(N965, "dddd"))</f>
        <v/>
      </c>
      <c r="AA965" s="23">
        <f>IF(X965="", "", TEXT(X965, "dddd"))</f>
        <v/>
      </c>
      <c r="AB965" s="23">
        <f>VLOOKUP(U965,'Currency Sheet'!A:C,3,)</f>
        <v/>
      </c>
      <c r="AC965" s="44">
        <f>VLOOKUP(P965,'Customer List'!B:D,3,)</f>
        <v/>
      </c>
    </row>
    <row r="966">
      <c r="A966" s="23">
        <f>A965+1</f>
        <v/>
      </c>
      <c r="B966" s="23" t="inlineStr">
        <is>
          <t xml:space="preserve">EED116824  </t>
        </is>
      </c>
      <c r="C966" s="32" t="n">
        <v>45835</v>
      </c>
      <c r="D966" s="32" t="n">
        <v>45845</v>
      </c>
      <c r="E966" s="51" t="n">
        <v>64.2</v>
      </c>
      <c r="F966" s="51">
        <f>IF(AB966="DOLLAR",E966*88,E966)</f>
        <v/>
      </c>
      <c r="G966" s="62">
        <f>F966*J966</f>
        <v/>
      </c>
      <c r="H966" s="23" t="n">
        <v>400512</v>
      </c>
      <c r="I966" s="23" t="inlineStr">
        <is>
          <t>APC Rat IgG2a</t>
        </is>
      </c>
      <c r="J966" s="23" t="n">
        <v>1</v>
      </c>
      <c r="K966" s="23" t="n">
        <v>1</v>
      </c>
      <c r="L966" s="23">
        <f>J966-K966</f>
        <v/>
      </c>
      <c r="M966" s="23" t="inlineStr">
        <is>
          <t>DC-83/25-26</t>
        </is>
      </c>
      <c r="N966" s="32" t="n">
        <v>45847</v>
      </c>
      <c r="O966" s="62" t="n">
        <v>0</v>
      </c>
      <c r="P966" s="23" t="inlineStr">
        <is>
          <t>NII</t>
        </is>
      </c>
      <c r="Q966" s="23" t="inlineStr">
        <is>
          <t>BY HAND</t>
        </is>
      </c>
      <c r="R966" s="23" t="inlineStr">
        <is>
          <t>PRIYANKA MADAM</t>
        </is>
      </c>
      <c r="S966" s="63" t="n">
        <v>4</v>
      </c>
      <c r="T966" s="39" t="inlineStr">
        <is>
          <t>FOC</t>
        </is>
      </c>
      <c r="U966" s="23" t="inlineStr">
        <is>
          <t>BioLegend</t>
        </is>
      </c>
      <c r="V966" s="23">
        <f>VLOOKUP(P966,'Customer List'!B:C,2,)</f>
        <v/>
      </c>
      <c r="W966" s="40" t="n"/>
      <c r="X966" s="32" t="n">
        <v>45847</v>
      </c>
      <c r="Y966" s="23">
        <f>IF(X966="", "", X966-N966)</f>
        <v/>
      </c>
      <c r="Z966" s="23">
        <f>IF(N966="", "", TEXT(N966, "dddd"))</f>
        <v/>
      </c>
      <c r="AA966" s="23">
        <f>IF(X966="", "", TEXT(X966, "dddd"))</f>
        <v/>
      </c>
      <c r="AB966" s="23">
        <f>VLOOKUP(U966,'Currency Sheet'!A:C,3,)</f>
        <v/>
      </c>
      <c r="AC966" s="44">
        <f>VLOOKUP(P966,'Customer List'!B:D,3,)</f>
        <v/>
      </c>
    </row>
    <row r="967">
      <c r="A967" s="23">
        <f>A966+1</f>
        <v/>
      </c>
      <c r="B967" s="23" t="inlineStr">
        <is>
          <t xml:space="preserve">EED116824  </t>
        </is>
      </c>
      <c r="C967" s="32" t="n">
        <v>45835</v>
      </c>
      <c r="D967" s="32" t="n">
        <v>45845</v>
      </c>
      <c r="E967" s="51" t="n">
        <v>123.6</v>
      </c>
      <c r="F967" s="51">
        <f>IF(AB967="DOLLAR",E967*88,E967)</f>
        <v/>
      </c>
      <c r="G967" s="62">
        <f>F967*J967</f>
        <v/>
      </c>
      <c r="H967" s="23" t="n">
        <v>400527</v>
      </c>
      <c r="I967" s="23" t="inlineStr">
        <is>
          <t>Pacific Blue™ Rat IgG2a</t>
        </is>
      </c>
      <c r="J967" s="23" t="n">
        <v>1</v>
      </c>
      <c r="K967" s="23" t="n">
        <v>1</v>
      </c>
      <c r="L967" s="23">
        <f>J967-K967</f>
        <v/>
      </c>
      <c r="M967" s="23" t="inlineStr">
        <is>
          <t>T-622/25-26</t>
        </is>
      </c>
      <c r="N967" s="32" t="n">
        <v>45846</v>
      </c>
      <c r="O967" s="62" t="n">
        <v>19158</v>
      </c>
      <c r="P967" s="23" t="inlineStr">
        <is>
          <t>VECTOR</t>
        </is>
      </c>
      <c r="Q967" s="23" t="inlineStr">
        <is>
          <t>D3001996933</t>
        </is>
      </c>
      <c r="R967" s="23" t="inlineStr">
        <is>
          <t>Delivered</t>
        </is>
      </c>
      <c r="S967" s="63" t="n">
        <v>4</v>
      </c>
      <c r="T967" s="39" t="inlineStr">
        <is>
          <t>DELIVERY CONFIRM BY ROHIT (FROM VICTOR TECHNOLOGIES)</t>
        </is>
      </c>
      <c r="U967" s="23" t="inlineStr">
        <is>
          <t>BioLegend</t>
        </is>
      </c>
      <c r="V967" s="23">
        <f>VLOOKUP(P967,'Customer List'!B:C,2,)</f>
        <v/>
      </c>
      <c r="W967" s="40" t="n"/>
      <c r="X967" s="32" t="n">
        <v>45848</v>
      </c>
      <c r="Y967" s="23">
        <f>IF(X967="", "", X967-N967)</f>
        <v/>
      </c>
      <c r="Z967" s="23">
        <f>IF(N967="", "", TEXT(N967, "dddd"))</f>
        <v/>
      </c>
      <c r="AA967" s="23">
        <f>IF(X967="", "", TEXT(X967, "dddd"))</f>
        <v/>
      </c>
      <c r="AB967" s="23">
        <f>VLOOKUP(U967,'Currency Sheet'!A:C,3,)</f>
        <v/>
      </c>
      <c r="AC967" s="44">
        <f>VLOOKUP(P967,'Customer List'!B:D,3,)</f>
        <v/>
      </c>
    </row>
    <row r="968">
      <c r="A968" s="23">
        <f>A967+1</f>
        <v/>
      </c>
      <c r="B968" s="23" t="inlineStr">
        <is>
          <t xml:space="preserve">EED116824  </t>
        </is>
      </c>
      <c r="C968" s="32" t="n">
        <v>45835</v>
      </c>
      <c r="D968" s="32" t="n">
        <v>45845</v>
      </c>
      <c r="E968" s="51" t="n">
        <v>67.2</v>
      </c>
      <c r="F968" s="51">
        <f>IF(AB968="DOLLAR",E968*88,E968)</f>
        <v/>
      </c>
      <c r="G968" s="62">
        <f>F968*J968</f>
        <v/>
      </c>
      <c r="H968" s="23" t="n">
        <v>400557</v>
      </c>
      <c r="I968" s="23" t="inlineStr">
        <is>
          <t>PE/Dazzle™ 594 Rat IgG2a</t>
        </is>
      </c>
      <c r="J968" s="23" t="n">
        <v>1</v>
      </c>
      <c r="K968" s="23" t="n">
        <v>1</v>
      </c>
      <c r="L968" s="23">
        <f>J968-K968</f>
        <v/>
      </c>
      <c r="M968" s="23" t="inlineStr">
        <is>
          <t>T-689/25-26</t>
        </is>
      </c>
      <c r="N968" s="32" t="n">
        <v>45850</v>
      </c>
      <c r="O968" s="62" t="n">
        <v>9576</v>
      </c>
      <c r="P968" s="23" t="inlineStr">
        <is>
          <t>ILS</t>
        </is>
      </c>
      <c r="Q968" s="23" t="n">
        <v>58153121121</v>
      </c>
      <c r="R968" s="23" t="inlineStr">
        <is>
          <t>Delivered</t>
        </is>
      </c>
      <c r="S968" s="63" t="n">
        <v>4</v>
      </c>
      <c r="T968" s="39" t="n"/>
      <c r="U968" s="23" t="inlineStr">
        <is>
          <t>BioLegend</t>
        </is>
      </c>
      <c r="V968" s="23">
        <f>VLOOKUP(P968,'Customer List'!B:C,2,)</f>
        <v/>
      </c>
      <c r="W968" s="40" t="n"/>
      <c r="X968" s="32" t="n">
        <v>45853</v>
      </c>
      <c r="Y968" s="23">
        <f>IF(X968="", "", X968-N968)</f>
        <v/>
      </c>
      <c r="Z968" s="23">
        <f>IF(N968="", "", TEXT(N968, "dddd"))</f>
        <v/>
      </c>
      <c r="AA968" s="23">
        <f>IF(X968="", "", TEXT(X968, "dddd"))</f>
        <v/>
      </c>
      <c r="AB968" s="23">
        <f>VLOOKUP(U968,'Currency Sheet'!A:C,3,)</f>
        <v/>
      </c>
      <c r="AC968" s="44">
        <f>VLOOKUP(P968,'Customer List'!B:D,3,)</f>
        <v/>
      </c>
    </row>
    <row r="969">
      <c r="A969" s="23">
        <f>A968+1</f>
        <v/>
      </c>
      <c r="B969" s="23" t="inlineStr">
        <is>
          <t xml:space="preserve">EED116824  </t>
        </is>
      </c>
      <c r="C969" s="32" t="n">
        <v>45835</v>
      </c>
      <c r="D969" s="32" t="n">
        <v>45845</v>
      </c>
      <c r="E969" s="51" t="n">
        <v>105.6</v>
      </c>
      <c r="F969" s="51">
        <f>IF(AB969="DOLLAR",E969*88,E969)</f>
        <v/>
      </c>
      <c r="G969" s="62">
        <f>F969*J969</f>
        <v/>
      </c>
      <c r="H969" s="23" t="n">
        <v>400625</v>
      </c>
      <c r="I969" s="23" t="inlineStr">
        <is>
          <t>Alexa Fluor® 488 Rat IgG2b</t>
        </is>
      </c>
      <c r="J969" s="23" t="n">
        <v>1</v>
      </c>
      <c r="K969" s="23" t="n">
        <v>1</v>
      </c>
      <c r="L969" s="23">
        <f>J969-K969</f>
        <v/>
      </c>
      <c r="M969" s="23" t="inlineStr">
        <is>
          <t>DC-82/25-26</t>
        </is>
      </c>
      <c r="N969" s="32" t="n">
        <v>45847</v>
      </c>
      <c r="O969" s="62" t="n">
        <v>0</v>
      </c>
      <c r="P969" s="23" t="inlineStr">
        <is>
          <t>NII</t>
        </is>
      </c>
      <c r="Q969" s="23" t="inlineStr">
        <is>
          <t>BY HAND</t>
        </is>
      </c>
      <c r="R969" s="23" t="inlineStr">
        <is>
          <t>PRIYANKA MADAM</t>
        </is>
      </c>
      <c r="S969" s="63" t="n">
        <v>4</v>
      </c>
      <c r="T969" s="39" t="inlineStr">
        <is>
          <t>FOC</t>
        </is>
      </c>
      <c r="U969" s="23" t="inlineStr">
        <is>
          <t>BioLegend</t>
        </is>
      </c>
      <c r="V969" s="23">
        <f>VLOOKUP(P969,'Customer List'!B:C,2,)</f>
        <v/>
      </c>
      <c r="W969" s="40" t="n"/>
      <c r="X969" s="32" t="n">
        <v>45847</v>
      </c>
      <c r="Y969" s="23">
        <f>IF(X969="", "", X969-N969)</f>
        <v/>
      </c>
      <c r="Z969" s="23">
        <f>IF(N969="", "", TEXT(N969, "dddd"))</f>
        <v/>
      </c>
      <c r="AA969" s="23">
        <f>IF(X969="", "", TEXT(X969, "dddd"))</f>
        <v/>
      </c>
      <c r="AB969" s="23">
        <f>VLOOKUP(U969,'Currency Sheet'!A:C,3,)</f>
        <v/>
      </c>
      <c r="AC969" s="44">
        <f>VLOOKUP(P969,'Customer List'!B:D,3,)</f>
        <v/>
      </c>
    </row>
    <row r="970">
      <c r="A970" s="23">
        <f>A969+1</f>
        <v/>
      </c>
      <c r="B970" s="23" t="inlineStr">
        <is>
          <t xml:space="preserve">EED116824  </t>
        </is>
      </c>
      <c r="C970" s="32" t="n">
        <v>45835</v>
      </c>
      <c r="D970" s="32" t="n">
        <v>45845</v>
      </c>
      <c r="E970" s="51" t="n">
        <v>21.6</v>
      </c>
      <c r="F970" s="51">
        <f>IF(AB970="DOLLAR",E970*88,E970)</f>
        <v/>
      </c>
      <c r="G970" s="62">
        <f>F970*J970</f>
        <v/>
      </c>
      <c r="H970" s="23" t="n">
        <v>400633</v>
      </c>
      <c r="I970" s="23" t="inlineStr">
        <is>
          <t>FITC Rat IgG2b</t>
        </is>
      </c>
      <c r="J970" s="23" t="n">
        <v>1</v>
      </c>
      <c r="K970" s="23" t="n">
        <v>1</v>
      </c>
      <c r="L970" s="23">
        <f>J970-K970</f>
        <v/>
      </c>
      <c r="M970" s="23" t="inlineStr">
        <is>
          <t>T-689/25-26</t>
        </is>
      </c>
      <c r="N970" s="32" t="n">
        <v>45850</v>
      </c>
      <c r="O970" s="62" t="n">
        <v>3078</v>
      </c>
      <c r="P970" s="23" t="inlineStr">
        <is>
          <t>ILS</t>
        </is>
      </c>
      <c r="Q970" s="23" t="n">
        <v>58153121121</v>
      </c>
      <c r="R970" s="23" t="inlineStr">
        <is>
          <t>Delivered</t>
        </is>
      </c>
      <c r="S970" s="63" t="n">
        <v>4</v>
      </c>
      <c r="T970" s="39" t="n"/>
      <c r="U970" s="23" t="inlineStr">
        <is>
          <t>BioLegend</t>
        </is>
      </c>
      <c r="V970" s="23">
        <f>VLOOKUP(P970,'Customer List'!B:C,2,)</f>
        <v/>
      </c>
      <c r="W970" s="40" t="n"/>
      <c r="X970" s="32" t="n">
        <v>45853</v>
      </c>
      <c r="Y970" s="23">
        <f>IF(X970="", "", X970-N970)</f>
        <v/>
      </c>
      <c r="Z970" s="23">
        <f>IF(N970="", "", TEXT(N970, "dddd"))</f>
        <v/>
      </c>
      <c r="AA970" s="23">
        <f>IF(X970="", "", TEXT(X970, "dddd"))</f>
        <v/>
      </c>
      <c r="AB970" s="23">
        <f>VLOOKUP(U970,'Currency Sheet'!A:C,3,)</f>
        <v/>
      </c>
      <c r="AC970" s="44">
        <f>VLOOKUP(P970,'Customer List'!B:D,3,)</f>
        <v/>
      </c>
    </row>
    <row r="971">
      <c r="A971" s="23">
        <f>A970+1</f>
        <v/>
      </c>
      <c r="B971" s="23" t="inlineStr">
        <is>
          <t xml:space="preserve">EED116824  </t>
        </is>
      </c>
      <c r="C971" s="32" t="n">
        <v>45835</v>
      </c>
      <c r="D971" s="32" t="n">
        <v>45845</v>
      </c>
      <c r="E971" s="51" t="n">
        <v>58.8</v>
      </c>
      <c r="F971" s="51">
        <f>IF(AB971="DOLLAR",E971*88,E971)</f>
        <v/>
      </c>
      <c r="G971" s="62">
        <f>F971*J971</f>
        <v/>
      </c>
      <c r="H971" s="23" t="n">
        <v>400636</v>
      </c>
      <c r="I971" s="23" t="inlineStr">
        <is>
          <t>PE Rat IgG2b</t>
        </is>
      </c>
      <c r="J971" s="23" t="n">
        <v>1</v>
      </c>
      <c r="K971" s="23" t="n">
        <v>1</v>
      </c>
      <c r="L971" s="23">
        <f>J971-K971</f>
        <v/>
      </c>
      <c r="M971" s="23" t="inlineStr">
        <is>
          <t>DC-82/25-26</t>
        </is>
      </c>
      <c r="N971" s="32" t="n">
        <v>45847</v>
      </c>
      <c r="O971" s="62" t="n">
        <v>0</v>
      </c>
      <c r="P971" s="23" t="inlineStr">
        <is>
          <t>NII</t>
        </is>
      </c>
      <c r="Q971" s="23" t="inlineStr">
        <is>
          <t>BY HAND</t>
        </is>
      </c>
      <c r="R971" s="23" t="inlineStr">
        <is>
          <t>PRIYANKA MADAM</t>
        </is>
      </c>
      <c r="S971" s="63" t="n">
        <v>4</v>
      </c>
      <c r="T971" s="39" t="inlineStr">
        <is>
          <t>FOC</t>
        </is>
      </c>
      <c r="U971" s="23" t="inlineStr">
        <is>
          <t>BioLegend</t>
        </is>
      </c>
      <c r="V971" s="23">
        <f>VLOOKUP(P971,'Customer List'!B:C,2,)</f>
        <v/>
      </c>
      <c r="W971" s="40" t="n"/>
      <c r="X971" s="32" t="n">
        <v>45847</v>
      </c>
      <c r="Y971" s="23">
        <f>IF(X971="", "", X971-N971)</f>
        <v/>
      </c>
      <c r="Z971" s="23">
        <f>IF(N971="", "", TEXT(N971, "dddd"))</f>
        <v/>
      </c>
      <c r="AA971" s="23">
        <f>IF(X971="", "", TEXT(X971, "dddd"))</f>
        <v/>
      </c>
      <c r="AB971" s="23">
        <f>VLOOKUP(U971,'Currency Sheet'!A:C,3,)</f>
        <v/>
      </c>
      <c r="AC971" s="44">
        <f>VLOOKUP(P971,'Customer List'!B:D,3,)</f>
        <v/>
      </c>
    </row>
    <row r="972">
      <c r="A972" s="23">
        <f>A971+1</f>
        <v/>
      </c>
      <c r="B972" s="23" t="inlineStr">
        <is>
          <t xml:space="preserve">EED116824  </t>
        </is>
      </c>
      <c r="C972" s="32" t="n">
        <v>45835</v>
      </c>
      <c r="D972" s="32" t="n">
        <v>45845</v>
      </c>
      <c r="E972" s="51" t="n">
        <v>42.6</v>
      </c>
      <c r="F972" s="51">
        <f>IF(AB972="DOLLAR",E972*88,E972)</f>
        <v/>
      </c>
      <c r="G972" s="62">
        <f>F972*J972</f>
        <v/>
      </c>
      <c r="H972" s="23" t="n">
        <v>400703</v>
      </c>
      <c r="I972" s="23" t="inlineStr">
        <is>
          <t>Biotin Rat IgG2c</t>
        </is>
      </c>
      <c r="J972" s="23" t="n">
        <v>1</v>
      </c>
      <c r="K972" s="23" t="n">
        <v>1</v>
      </c>
      <c r="L972" s="23">
        <f>J972-K972</f>
        <v/>
      </c>
      <c r="M972" s="23" t="inlineStr">
        <is>
          <t>T-689/25-26</t>
        </is>
      </c>
      <c r="N972" s="32" t="n">
        <v>45850</v>
      </c>
      <c r="O972" s="62" t="n">
        <v>6070.5</v>
      </c>
      <c r="P972" s="23" t="inlineStr">
        <is>
          <t>ILS</t>
        </is>
      </c>
      <c r="Q972" s="23" t="n">
        <v>58153121121</v>
      </c>
      <c r="R972" s="23" t="inlineStr">
        <is>
          <t>Delivered</t>
        </is>
      </c>
      <c r="S972" s="63" t="n">
        <v>4</v>
      </c>
      <c r="T972" s="39" t="n"/>
      <c r="U972" s="23" t="inlineStr">
        <is>
          <t>BioLegend</t>
        </is>
      </c>
      <c r="V972" s="23">
        <f>VLOOKUP(P972,'Customer List'!B:C,2,)</f>
        <v/>
      </c>
      <c r="W972" s="40" t="n"/>
      <c r="X972" s="32" t="n">
        <v>45853</v>
      </c>
      <c r="Y972" s="23">
        <f>IF(X972="", "", X972-N972)</f>
        <v/>
      </c>
      <c r="Z972" s="23">
        <f>IF(N972="", "", TEXT(N972, "dddd"))</f>
        <v/>
      </c>
      <c r="AA972" s="23">
        <f>IF(X972="", "", TEXT(X972, "dddd"))</f>
        <v/>
      </c>
      <c r="AB972" s="23">
        <f>VLOOKUP(U972,'Currency Sheet'!A:C,3,)</f>
        <v/>
      </c>
      <c r="AC972" s="44">
        <f>VLOOKUP(P972,'Customer List'!B:D,3,)</f>
        <v/>
      </c>
    </row>
    <row r="973">
      <c r="A973" s="23">
        <f>A972+1</f>
        <v/>
      </c>
      <c r="B973" s="23" t="inlineStr">
        <is>
          <t xml:space="preserve">EED116824  </t>
        </is>
      </c>
      <c r="C973" s="32" t="n">
        <v>45835</v>
      </c>
      <c r="D973" s="32" t="n">
        <v>45845</v>
      </c>
      <c r="E973" s="51" t="n">
        <v>5</v>
      </c>
      <c r="F973" s="51">
        <f>IF(AB973="DOLLAR",E973*88,E973)</f>
        <v/>
      </c>
      <c r="G973" s="62">
        <f>F973*J973</f>
        <v/>
      </c>
      <c r="H973" s="23" t="n">
        <v>405103</v>
      </c>
      <c r="I973" s="23" t="inlineStr">
        <is>
          <t>HRP Avidin</t>
        </is>
      </c>
      <c r="J973" s="23" t="n">
        <v>1</v>
      </c>
      <c r="K973" s="23" t="n">
        <v>1</v>
      </c>
      <c r="L973" s="23">
        <f>J973-K973</f>
        <v/>
      </c>
      <c r="M973" s="23" t="inlineStr">
        <is>
          <t>DC-87/25-26</t>
        </is>
      </c>
      <c r="N973" s="32" t="n">
        <v>45850</v>
      </c>
      <c r="O973" s="62" t="n">
        <v>0</v>
      </c>
      <c r="P973" s="23" t="inlineStr">
        <is>
          <t>Scientific Jammu</t>
        </is>
      </c>
      <c r="Q973" s="23" t="n">
        <v>58153113653</v>
      </c>
      <c r="R973" s="23" t="inlineStr">
        <is>
          <t>Delivered</t>
        </is>
      </c>
      <c r="S973" s="63" t="n">
        <v>4</v>
      </c>
      <c r="T973" s="39" t="inlineStr">
        <is>
          <t>FOC</t>
        </is>
      </c>
      <c r="U973" s="23" t="inlineStr">
        <is>
          <t>BioLegend</t>
        </is>
      </c>
      <c r="V973" s="23">
        <f>VLOOKUP(P973,'Customer List'!B:C,2,)</f>
        <v/>
      </c>
      <c r="W973" s="40" t="n"/>
      <c r="X973" s="32" t="n">
        <v>45852</v>
      </c>
      <c r="Y973" s="23">
        <f>IF(X973="", "", X973-N973)</f>
        <v/>
      </c>
      <c r="Z973" s="23">
        <f>IF(N973="", "", TEXT(N973, "dddd"))</f>
        <v/>
      </c>
      <c r="AA973" s="23">
        <f>IF(X973="", "", TEXT(X973, "dddd"))</f>
        <v/>
      </c>
      <c r="AB973" s="23">
        <f>VLOOKUP(U973,'Currency Sheet'!A:C,3,)</f>
        <v/>
      </c>
      <c r="AC973" s="44">
        <f>VLOOKUP(P973,'Customer List'!B:D,3,)</f>
        <v/>
      </c>
    </row>
    <row r="974">
      <c r="A974" s="23">
        <f>A973+1</f>
        <v/>
      </c>
      <c r="B974" s="23" t="inlineStr">
        <is>
          <t xml:space="preserve">EED116824  </t>
        </is>
      </c>
      <c r="C974" s="32" t="n">
        <v>45835</v>
      </c>
      <c r="D974" s="32" t="n">
        <v>45845</v>
      </c>
      <c r="E974" s="51" t="n">
        <v>33.6</v>
      </c>
      <c r="F974" s="51">
        <f>IF(AB974="DOLLAR",E974*88,E974)</f>
        <v/>
      </c>
      <c r="G974" s="62">
        <f>F974*J974</f>
        <v/>
      </c>
      <c r="H974" s="23" t="n">
        <v>405203</v>
      </c>
      <c r="I974" s="23" t="inlineStr">
        <is>
          <t>PE Streptavidin</t>
        </is>
      </c>
      <c r="J974" s="23" t="n">
        <v>1</v>
      </c>
      <c r="K974" s="23" t="n">
        <v>1</v>
      </c>
      <c r="L974" s="23">
        <f>J974-K974</f>
        <v/>
      </c>
      <c r="M974" s="23" t="inlineStr">
        <is>
          <t>T-632/25-26</t>
        </is>
      </c>
      <c r="N974" s="32" t="n">
        <v>45846</v>
      </c>
      <c r="O974" s="62" t="n">
        <v>6076</v>
      </c>
      <c r="P974" s="23" t="inlineStr">
        <is>
          <t>RESEARCH</t>
        </is>
      </c>
      <c r="Q974" s="23" t="inlineStr">
        <is>
          <t>D3002213697</t>
        </is>
      </c>
      <c r="R974" s="23" t="inlineStr">
        <is>
          <t>Delivered</t>
        </is>
      </c>
      <c r="S974" s="63" t="n">
        <v>4</v>
      </c>
      <c r="T974" s="39" t="n"/>
      <c r="U974" s="23" t="inlineStr">
        <is>
          <t>BioLegend</t>
        </is>
      </c>
      <c r="V974" s="23">
        <f>VLOOKUP(P974,'Customer List'!B:C,2,)</f>
        <v/>
      </c>
      <c r="W974" s="40" t="n"/>
      <c r="X974" s="32" t="n">
        <v>45847</v>
      </c>
      <c r="Y974" s="23">
        <f>IF(X974="", "", X974-N974)</f>
        <v/>
      </c>
      <c r="Z974" s="23">
        <f>IF(N974="", "", TEXT(N974, "dddd"))</f>
        <v/>
      </c>
      <c r="AA974" s="23">
        <f>IF(X974="", "", TEXT(X974, "dddd"))</f>
        <v/>
      </c>
      <c r="AB974" s="23">
        <f>VLOOKUP(U974,'Currency Sheet'!A:C,3,)</f>
        <v/>
      </c>
      <c r="AC974" s="44">
        <f>VLOOKUP(P974,'Customer List'!B:D,3,)</f>
        <v/>
      </c>
    </row>
    <row r="975">
      <c r="A975" s="23">
        <f>A974+1</f>
        <v/>
      </c>
      <c r="B975" s="23" t="inlineStr">
        <is>
          <t xml:space="preserve">EED116824  </t>
        </is>
      </c>
      <c r="C975" s="32" t="n">
        <v>45835</v>
      </c>
      <c r="D975" s="32" t="n">
        <v>45845</v>
      </c>
      <c r="E975" s="51" t="n">
        <v>159</v>
      </c>
      <c r="F975" s="51">
        <f>IF(AB975="DOLLAR",E975*88,E975)</f>
        <v/>
      </c>
      <c r="G975" s="62">
        <f>F975*J975</f>
        <v/>
      </c>
      <c r="H975" s="23" t="n">
        <v>405334</v>
      </c>
      <c r="I975" s="23" t="inlineStr">
        <is>
          <t xml:space="preserve">PerCP Goat anti-mouse IgG </t>
        </is>
      </c>
      <c r="J975" s="23" t="n">
        <v>1</v>
      </c>
      <c r="K975" s="23" t="n">
        <v>1</v>
      </c>
      <c r="L975" s="23">
        <f>J975-K975</f>
        <v/>
      </c>
      <c r="M975" s="23" t="inlineStr">
        <is>
          <t>T-689/25-26</t>
        </is>
      </c>
      <c r="N975" s="32" t="n">
        <v>45850</v>
      </c>
      <c r="O975" s="62" t="n">
        <v>22657.5</v>
      </c>
      <c r="P975" s="23" t="inlineStr">
        <is>
          <t>ILS</t>
        </is>
      </c>
      <c r="Q975" s="23" t="n">
        <v>58153121121</v>
      </c>
      <c r="R975" s="23" t="inlineStr">
        <is>
          <t>Delivered</t>
        </is>
      </c>
      <c r="S975" s="63" t="n">
        <v>4</v>
      </c>
      <c r="T975" s="39" t="n"/>
      <c r="U975" s="23" t="inlineStr">
        <is>
          <t>BioLegend</t>
        </is>
      </c>
      <c r="V975" s="23">
        <f>VLOOKUP(P975,'Customer List'!B:C,2,)</f>
        <v/>
      </c>
      <c r="W975" s="40" t="n"/>
      <c r="X975" s="32" t="n">
        <v>45853</v>
      </c>
      <c r="Y975" s="23">
        <f>IF(X975="", "", X975-N975)</f>
        <v/>
      </c>
      <c r="Z975" s="23">
        <f>IF(N975="", "", TEXT(N975, "dddd"))</f>
        <v/>
      </c>
      <c r="AA975" s="23">
        <f>IF(X975="", "", TEXT(X975, "dddd"))</f>
        <v/>
      </c>
      <c r="AB975" s="23">
        <f>VLOOKUP(U975,'Currency Sheet'!A:C,3,)</f>
        <v/>
      </c>
      <c r="AC975" s="44">
        <f>VLOOKUP(P975,'Customer List'!B:D,3,)</f>
        <v/>
      </c>
    </row>
    <row r="976">
      <c r="A976" s="23">
        <f>A975+1</f>
        <v/>
      </c>
      <c r="B976" s="23" t="inlineStr">
        <is>
          <t xml:space="preserve">EED116824  </t>
        </is>
      </c>
      <c r="C976" s="32" t="n">
        <v>45835</v>
      </c>
      <c r="D976" s="32" t="n">
        <v>45845</v>
      </c>
      <c r="E976" s="51" t="n">
        <v>159</v>
      </c>
      <c r="F976" s="51">
        <f>IF(AB976="DOLLAR",E976*88,E976)</f>
        <v/>
      </c>
      <c r="G976" s="62">
        <f>F976*J976</f>
        <v/>
      </c>
      <c r="H976" s="23" t="n">
        <v>406516</v>
      </c>
      <c r="I976" s="23" t="inlineStr">
        <is>
          <t>APC/Cyanine7 anti-mouse IgM Antibody</t>
        </is>
      </c>
      <c r="J976" s="23" t="n">
        <v>1</v>
      </c>
      <c r="K976" s="23" t="n">
        <v>1</v>
      </c>
      <c r="L976" s="23">
        <f>J976-K976</f>
        <v/>
      </c>
      <c r="M976" s="23" t="inlineStr">
        <is>
          <t>T-689/25-26</t>
        </is>
      </c>
      <c r="N976" s="32" t="n">
        <v>45850</v>
      </c>
      <c r="O976" s="62" t="n">
        <v>22657.5</v>
      </c>
      <c r="P976" s="23" t="inlineStr">
        <is>
          <t>ILS</t>
        </is>
      </c>
      <c r="Q976" s="23" t="n">
        <v>58153121121</v>
      </c>
      <c r="R976" s="23" t="inlineStr">
        <is>
          <t>Delivered</t>
        </is>
      </c>
      <c r="S976" s="63" t="n">
        <v>4</v>
      </c>
      <c r="T976" s="39" t="n"/>
      <c r="U976" s="23" t="inlineStr">
        <is>
          <t>BioLegend</t>
        </is>
      </c>
      <c r="V976" s="23">
        <f>VLOOKUP(P976,'Customer List'!B:C,2,)</f>
        <v/>
      </c>
      <c r="W976" s="40" t="n"/>
      <c r="X976" s="32" t="n">
        <v>45853</v>
      </c>
      <c r="Y976" s="23">
        <f>IF(X976="", "", X976-N976)</f>
        <v/>
      </c>
      <c r="Z976" s="23">
        <f>IF(N976="", "", TEXT(N976, "dddd"))</f>
        <v/>
      </c>
      <c r="AA976" s="23">
        <f>IF(X976="", "", TEXT(X976, "dddd"))</f>
        <v/>
      </c>
      <c r="AB976" s="23">
        <f>VLOOKUP(U976,'Currency Sheet'!A:C,3,)</f>
        <v/>
      </c>
      <c r="AC976" s="44">
        <f>VLOOKUP(P976,'Customer List'!B:D,3,)</f>
        <v/>
      </c>
    </row>
    <row r="977">
      <c r="A977" s="23">
        <f>A976+1</f>
        <v/>
      </c>
      <c r="B977" s="23" t="inlineStr">
        <is>
          <t xml:space="preserve">EED116824  </t>
        </is>
      </c>
      <c r="C977" s="32" t="n">
        <v>45835</v>
      </c>
      <c r="D977" s="32" t="n">
        <v>45845</v>
      </c>
      <c r="E977" s="51" t="n">
        <v>49.8</v>
      </c>
      <c r="F977" s="51">
        <f>IF(AB977="DOLLAR",E977*88,E977)</f>
        <v/>
      </c>
      <c r="G977" s="62">
        <f>F977*J977</f>
        <v/>
      </c>
      <c r="H977" s="23" t="n">
        <v>407105</v>
      </c>
      <c r="I977" s="23" t="inlineStr">
        <is>
          <t>FITC anti-mouse IgG2a Antibody</t>
        </is>
      </c>
      <c r="J977" s="23" t="n">
        <v>1</v>
      </c>
      <c r="K977" s="23" t="n">
        <v>1</v>
      </c>
      <c r="L977" s="23">
        <f>J977-K977</f>
        <v/>
      </c>
      <c r="M977" s="23" t="inlineStr">
        <is>
          <t>T-637/25-26</t>
        </is>
      </c>
      <c r="N977" s="32" t="n">
        <v>45847</v>
      </c>
      <c r="O977" s="62" t="n">
        <v>7719</v>
      </c>
      <c r="P977" s="23" t="inlineStr">
        <is>
          <t>ABHI BIO</t>
        </is>
      </c>
      <c r="Q977" s="23" t="n">
        <v>58152972625</v>
      </c>
      <c r="R977" s="23" t="inlineStr">
        <is>
          <t>Delivered</t>
        </is>
      </c>
      <c r="S977" s="63" t="n">
        <v>4</v>
      </c>
      <c r="T977" s="39" t="n"/>
      <c r="U977" s="23" t="inlineStr">
        <is>
          <t>BioLegend</t>
        </is>
      </c>
      <c r="V977" s="23">
        <f>VLOOKUP(P977,'Customer List'!B:C,2,)</f>
        <v/>
      </c>
      <c r="W977" s="40" t="n"/>
      <c r="X977" s="32" t="n">
        <v>45848</v>
      </c>
      <c r="Y977" s="23">
        <f>IF(X977="", "", X977-N977)</f>
        <v/>
      </c>
      <c r="Z977" s="23">
        <f>IF(N977="", "", TEXT(N977, "dddd"))</f>
        <v/>
      </c>
      <c r="AA977" s="23">
        <f>IF(X977="", "", TEXT(X977, "dddd"))</f>
        <v/>
      </c>
      <c r="AB977" s="23">
        <f>VLOOKUP(U977,'Currency Sheet'!A:C,3,)</f>
        <v/>
      </c>
      <c r="AC977" s="44">
        <f>VLOOKUP(P977,'Customer List'!B:D,3,)</f>
        <v/>
      </c>
    </row>
    <row r="978">
      <c r="A978" s="23">
        <f>A977+1</f>
        <v/>
      </c>
      <c r="B978" s="23" t="inlineStr">
        <is>
          <t xml:space="preserve">EED116824  </t>
        </is>
      </c>
      <c r="C978" s="32" t="n">
        <v>45835</v>
      </c>
      <c r="D978" s="32" t="n">
        <v>45845</v>
      </c>
      <c r="E978" s="51" t="n">
        <v>193.8</v>
      </c>
      <c r="F978" s="51">
        <f>IF(AB978="DOLLAR",E978*88,E978)</f>
        <v/>
      </c>
      <c r="G978" s="62">
        <f>F978*J978</f>
        <v/>
      </c>
      <c r="H978" s="23" t="n">
        <v>410708</v>
      </c>
      <c r="I978" s="23" t="inlineStr">
        <is>
          <t>PE anti-human IgG Fc Antibody</t>
        </is>
      </c>
      <c r="J978" s="23" t="n">
        <v>1</v>
      </c>
      <c r="K978" s="23" t="n">
        <v>1</v>
      </c>
      <c r="L978" s="23">
        <f>J978-K978</f>
        <v/>
      </c>
      <c r="M978" s="23" t="inlineStr">
        <is>
          <t>T-689/25-26</t>
        </is>
      </c>
      <c r="N978" s="32" t="n">
        <v>45850</v>
      </c>
      <c r="O978" s="62" t="n">
        <v>27616.5</v>
      </c>
      <c r="P978" s="23" t="inlineStr">
        <is>
          <t>ILS</t>
        </is>
      </c>
      <c r="Q978" s="23" t="n">
        <v>58153121121</v>
      </c>
      <c r="R978" s="23" t="inlineStr">
        <is>
          <t>Delivered</t>
        </is>
      </c>
      <c r="S978" s="63" t="n">
        <v>4</v>
      </c>
      <c r="T978" s="39" t="n"/>
      <c r="U978" s="23" t="inlineStr">
        <is>
          <t>BioLegend</t>
        </is>
      </c>
      <c r="V978" s="23">
        <f>VLOOKUP(P978,'Customer List'!B:C,2,)</f>
        <v/>
      </c>
      <c r="W978" s="40" t="n"/>
      <c r="X978" s="32" t="n">
        <v>45853</v>
      </c>
      <c r="Y978" s="23">
        <f>IF(X978="", "", X978-N978)</f>
        <v/>
      </c>
      <c r="Z978" s="23">
        <f>IF(N978="", "", TEXT(N978, "dddd"))</f>
        <v/>
      </c>
      <c r="AA978" s="23">
        <f>IF(X978="", "", TEXT(X978, "dddd"))</f>
        <v/>
      </c>
      <c r="AB978" s="23">
        <f>VLOOKUP(U978,'Currency Sheet'!A:C,3,)</f>
        <v/>
      </c>
      <c r="AC978" s="44">
        <f>VLOOKUP(P978,'Customer List'!B:D,3,)</f>
        <v/>
      </c>
    </row>
    <row r="979">
      <c r="A979" s="23">
        <f>A978+1</f>
        <v/>
      </c>
      <c r="B979" s="23" t="inlineStr">
        <is>
          <t xml:space="preserve">EED116824  </t>
        </is>
      </c>
      <c r="C979" s="32" t="n">
        <v>45835</v>
      </c>
      <c r="D979" s="32" t="n">
        <v>45845</v>
      </c>
      <c r="E979" s="51" t="n">
        <v>53.4</v>
      </c>
      <c r="F979" s="51">
        <f>IF(AB979="DOLLAR",E979*88,E979)</f>
        <v/>
      </c>
      <c r="G979" s="62">
        <f>F979*J979</f>
        <v/>
      </c>
      <c r="H979" s="23" t="n">
        <v>420201</v>
      </c>
      <c r="I979" s="23" t="inlineStr">
        <is>
          <t>Cell Staining Buffer</t>
        </is>
      </c>
      <c r="J979" s="23" t="n">
        <v>1</v>
      </c>
      <c r="K979" s="23" t="n">
        <v>1</v>
      </c>
      <c r="L979" s="23">
        <f>J979-K979</f>
        <v/>
      </c>
      <c r="M979" s="23" t="inlineStr">
        <is>
          <t>T-680/25-26</t>
        </is>
      </c>
      <c r="N979" s="32" t="n">
        <v>45850</v>
      </c>
      <c r="O979" s="62" t="n">
        <v>11587.52</v>
      </c>
      <c r="P979" s="23" t="inlineStr">
        <is>
          <t>KIDNEY</t>
        </is>
      </c>
      <c r="Q979" s="23" t="n">
        <v>58153114902</v>
      </c>
      <c r="R979" s="23" t="inlineStr">
        <is>
          <t>Delivered</t>
        </is>
      </c>
      <c r="S979" s="63" t="n">
        <v>4</v>
      </c>
      <c r="T979" s="39" t="n"/>
      <c r="U979" s="23" t="inlineStr">
        <is>
          <t>BioLegend</t>
        </is>
      </c>
      <c r="V979" s="23">
        <f>VLOOKUP(P979,'Customer List'!B:C,2,)</f>
        <v/>
      </c>
      <c r="W979" s="40" t="n"/>
      <c r="X979" s="32" t="n">
        <v>45852</v>
      </c>
      <c r="Y979" s="23">
        <f>IF(X979="", "", X979-N979)</f>
        <v/>
      </c>
      <c r="Z979" s="23">
        <f>IF(N979="", "", TEXT(N979, "dddd"))</f>
        <v/>
      </c>
      <c r="AA979" s="23">
        <f>IF(X979="", "", TEXT(X979, "dddd"))</f>
        <v/>
      </c>
      <c r="AB979" s="23">
        <f>VLOOKUP(U979,'Currency Sheet'!A:C,3,)</f>
        <v/>
      </c>
      <c r="AC979" s="44">
        <f>VLOOKUP(P979,'Customer List'!B:D,3,)</f>
        <v/>
      </c>
    </row>
    <row r="980">
      <c r="A980" s="23">
        <f>A979+1</f>
        <v/>
      </c>
      <c r="B980" s="23" t="inlineStr">
        <is>
          <t xml:space="preserve">EED116824  </t>
        </is>
      </c>
      <c r="C980" s="32" t="n">
        <v>45835</v>
      </c>
      <c r="D980" s="32" t="n">
        <v>45845</v>
      </c>
      <c r="E980" s="51" t="n">
        <v>32.4</v>
      </c>
      <c r="F980" s="51">
        <f>IF(AB980="DOLLAR",E980*88,E980)</f>
        <v/>
      </c>
      <c r="G980" s="62">
        <f>F980*J980</f>
        <v/>
      </c>
      <c r="H980" s="23" t="n">
        <v>420701</v>
      </c>
      <c r="I980" s="23" t="inlineStr">
        <is>
          <t xml:space="preserve">Monensin Solution </t>
        </is>
      </c>
      <c r="J980" s="23" t="n">
        <v>1</v>
      </c>
      <c r="K980" s="23" t="n">
        <v>1</v>
      </c>
      <c r="L980" s="23">
        <f>J980-K980</f>
        <v/>
      </c>
      <c r="M980" s="23" t="inlineStr">
        <is>
          <t>T-689/25-26</t>
        </is>
      </c>
      <c r="N980" s="32" t="n">
        <v>45850</v>
      </c>
      <c r="O980" s="62" t="n">
        <v>4617</v>
      </c>
      <c r="P980" s="23" t="inlineStr">
        <is>
          <t>ILS</t>
        </is>
      </c>
      <c r="Q980" s="23" t="n">
        <v>58153121121</v>
      </c>
      <c r="R980" s="23" t="inlineStr">
        <is>
          <t>Delivered</t>
        </is>
      </c>
      <c r="S980" s="63" t="n">
        <v>4</v>
      </c>
      <c r="T980" s="39" t="n"/>
      <c r="U980" s="23" t="inlineStr">
        <is>
          <t>BioLegend</t>
        </is>
      </c>
      <c r="V980" s="23">
        <f>VLOOKUP(P980,'Customer List'!B:C,2,)</f>
        <v/>
      </c>
      <c r="W980" s="40" t="n"/>
      <c r="X980" s="32" t="n">
        <v>45853</v>
      </c>
      <c r="Y980" s="23">
        <f>IF(X980="", "", X980-N980)</f>
        <v/>
      </c>
      <c r="Z980" s="23">
        <f>IF(N980="", "", TEXT(N980, "dddd"))</f>
        <v/>
      </c>
      <c r="AA980" s="23">
        <f>IF(X980="", "", TEXT(X980, "dddd"))</f>
        <v/>
      </c>
      <c r="AB980" s="23">
        <f>VLOOKUP(U980,'Currency Sheet'!A:C,3,)</f>
        <v/>
      </c>
      <c r="AC980" s="44">
        <f>VLOOKUP(P980,'Customer List'!B:D,3,)</f>
        <v/>
      </c>
    </row>
    <row r="981">
      <c r="A981" s="23">
        <f>A980+1</f>
        <v/>
      </c>
      <c r="B981" s="23" t="inlineStr">
        <is>
          <t xml:space="preserve">EED116824  </t>
        </is>
      </c>
      <c r="C981" s="32" t="n">
        <v>45835</v>
      </c>
      <c r="D981" s="32" t="n">
        <v>45845</v>
      </c>
      <c r="E981" s="51" t="n">
        <v>137.4</v>
      </c>
      <c r="F981" s="51">
        <f>IF(AB981="DOLLAR",E981*88,E981)</f>
        <v/>
      </c>
      <c r="G981" s="62">
        <f>F981*J981</f>
        <v/>
      </c>
      <c r="H981" s="23" t="n">
        <v>422302</v>
      </c>
      <c r="I981" s="23" t="inlineStr">
        <is>
          <t xml:space="preserve">Human TruStain FcX™ </t>
        </is>
      </c>
      <c r="J981" s="23" t="n">
        <v>1</v>
      </c>
      <c r="K981" s="23" t="n">
        <v>1</v>
      </c>
      <c r="L981" s="23">
        <f>J981-K981</f>
        <v/>
      </c>
      <c r="M981" s="23" t="inlineStr">
        <is>
          <t>T-653/25-26</t>
        </is>
      </c>
      <c r="N981" s="32" t="n">
        <v>45847</v>
      </c>
      <c r="O981" s="62" t="n">
        <v>21297</v>
      </c>
      <c r="P981" s="23" t="inlineStr">
        <is>
          <t>LUPEX</t>
        </is>
      </c>
      <c r="Q981" s="23" t="n">
        <v>58152970761</v>
      </c>
      <c r="R981" s="23" t="inlineStr">
        <is>
          <t>Delivered</t>
        </is>
      </c>
      <c r="S981" s="63" t="n">
        <v>4</v>
      </c>
      <c r="T981" s="39" t="n"/>
      <c r="U981" s="23" t="inlineStr">
        <is>
          <t>BioLegend</t>
        </is>
      </c>
      <c r="V981" s="23">
        <f>VLOOKUP(P981,'Customer List'!B:C,2,)</f>
        <v/>
      </c>
      <c r="W981" s="40" t="n"/>
      <c r="X981" s="32" t="n">
        <v>45848</v>
      </c>
      <c r="Y981" s="23">
        <f>IF(X981="", "", X981-N981)</f>
        <v/>
      </c>
      <c r="Z981" s="23">
        <f>IF(N981="", "", TEXT(N981, "dddd"))</f>
        <v/>
      </c>
      <c r="AA981" s="23">
        <f>IF(X981="", "", TEXT(X981, "dddd"))</f>
        <v/>
      </c>
      <c r="AB981" s="23">
        <f>VLOOKUP(U981,'Currency Sheet'!A:C,3,)</f>
        <v/>
      </c>
      <c r="AC981" s="44">
        <f>VLOOKUP(P981,'Customer List'!B:D,3,)</f>
        <v/>
      </c>
    </row>
    <row r="982">
      <c r="A982" s="23">
        <f>A981+1</f>
        <v/>
      </c>
      <c r="B982" s="23" t="inlineStr">
        <is>
          <t xml:space="preserve">EED116824  </t>
        </is>
      </c>
      <c r="C982" s="32" t="n">
        <v>45835</v>
      </c>
      <c r="D982" s="32" t="n">
        <v>45845</v>
      </c>
      <c r="E982" s="51" t="n">
        <v>137.4</v>
      </c>
      <c r="F982" s="51">
        <f>IF(AB982="DOLLAR",E982*88,E982)</f>
        <v/>
      </c>
      <c r="G982" s="62">
        <f>F982*J982</f>
        <v/>
      </c>
      <c r="H982" s="23" t="n">
        <v>422302</v>
      </c>
      <c r="I982" s="23" t="inlineStr">
        <is>
          <t>Human TruStain FcX™ (Fc Receptor Blocking Solution)</t>
        </is>
      </c>
      <c r="J982" s="23" t="n">
        <v>1</v>
      </c>
      <c r="K982" s="23" t="n">
        <v>1</v>
      </c>
      <c r="L982" s="23">
        <f>J982-K982</f>
        <v/>
      </c>
      <c r="M982" s="23" t="inlineStr">
        <is>
          <t>T-622/25-26</t>
        </is>
      </c>
      <c r="N982" s="32" t="n">
        <v>45846</v>
      </c>
      <c r="O982" s="62" t="n">
        <v>21297</v>
      </c>
      <c r="P982" s="23" t="inlineStr">
        <is>
          <t>VECTOR</t>
        </is>
      </c>
      <c r="Q982" s="23" t="inlineStr">
        <is>
          <t>D3001996933</t>
        </is>
      </c>
      <c r="R982" s="23" t="inlineStr">
        <is>
          <t>Delivered</t>
        </is>
      </c>
      <c r="S982" s="63" t="n">
        <v>4</v>
      </c>
      <c r="T982" s="39" t="inlineStr">
        <is>
          <t>DELIVERY CONFIRM BY ROHIT (FROM VICTOR TECHNOLOGIES)</t>
        </is>
      </c>
      <c r="U982" s="23" t="inlineStr">
        <is>
          <t>BioLegend</t>
        </is>
      </c>
      <c r="V982" s="23">
        <f>VLOOKUP(P982,'Customer List'!B:C,2,)</f>
        <v/>
      </c>
      <c r="W982" s="40" t="n"/>
      <c r="X982" s="32" t="n">
        <v>45848</v>
      </c>
      <c r="Y982" s="23">
        <f>IF(X982="", "", X982-N982)</f>
        <v/>
      </c>
      <c r="Z982" s="23">
        <f>IF(N982="", "", TEXT(N982, "dddd"))</f>
        <v/>
      </c>
      <c r="AA982" s="23">
        <f>IF(X982="", "", TEXT(X982, "dddd"))</f>
        <v/>
      </c>
      <c r="AB982" s="23">
        <f>VLOOKUP(U982,'Currency Sheet'!A:C,3,)</f>
        <v/>
      </c>
      <c r="AC982" s="44">
        <f>VLOOKUP(P982,'Customer List'!B:D,3,)</f>
        <v/>
      </c>
    </row>
    <row r="983">
      <c r="A983" s="23">
        <f>A982+1</f>
        <v/>
      </c>
      <c r="B983" s="23" t="inlineStr">
        <is>
          <t xml:space="preserve">EED116824  </t>
        </is>
      </c>
      <c r="C983" s="32" t="n">
        <v>45835</v>
      </c>
      <c r="D983" s="32" t="n">
        <v>45845</v>
      </c>
      <c r="E983" s="51" t="n">
        <v>53.4</v>
      </c>
      <c r="F983" s="51">
        <f>IF(AB983="DOLLAR",E983*88,E983)</f>
        <v/>
      </c>
      <c r="G983" s="62">
        <f>F983*J983</f>
        <v/>
      </c>
      <c r="H983" s="23" t="n">
        <v>423101</v>
      </c>
      <c r="I983" s="23" t="inlineStr">
        <is>
          <t>Zombie Aqua™ Fixable Viability Kit</t>
        </is>
      </c>
      <c r="J983" s="23" t="n">
        <v>1</v>
      </c>
      <c r="K983" s="23" t="n">
        <v>1</v>
      </c>
      <c r="L983" s="23">
        <f>J983-K983</f>
        <v/>
      </c>
      <c r="M983" s="23" t="inlineStr">
        <is>
          <t>T-622/25-26</t>
        </is>
      </c>
      <c r="N983" s="32" t="n">
        <v>45846</v>
      </c>
      <c r="O983" s="62" t="n">
        <v>8277</v>
      </c>
      <c r="P983" s="23" t="inlineStr">
        <is>
          <t>VECTOR</t>
        </is>
      </c>
      <c r="Q983" s="23" t="inlineStr">
        <is>
          <t>D3001996933</t>
        </is>
      </c>
      <c r="R983" s="23" t="inlineStr">
        <is>
          <t>Delivered</t>
        </is>
      </c>
      <c r="S983" s="63" t="n">
        <v>-20</v>
      </c>
      <c r="T983" s="39" t="inlineStr">
        <is>
          <t>DELIVERY CONFIRM BY ROHIT (FROM VICTOR TECHNOLOGIES)</t>
        </is>
      </c>
      <c r="U983" s="23" t="inlineStr">
        <is>
          <t>BioLegend</t>
        </is>
      </c>
      <c r="V983" s="23">
        <f>VLOOKUP(P983,'Customer List'!B:C,2,)</f>
        <v/>
      </c>
      <c r="W983" s="40" t="n"/>
      <c r="X983" s="32" t="n">
        <v>45848</v>
      </c>
      <c r="Y983" s="23">
        <f>IF(X983="", "", X983-N983)</f>
        <v/>
      </c>
      <c r="Z983" s="23">
        <f>IF(N983="", "", TEXT(N983, "dddd"))</f>
        <v/>
      </c>
      <c r="AA983" s="23">
        <f>IF(X983="", "", TEXT(X983, "dddd"))</f>
        <v/>
      </c>
      <c r="AB983" s="23">
        <f>VLOOKUP(U983,'Currency Sheet'!A:C,3,)</f>
        <v/>
      </c>
      <c r="AC983" s="44">
        <f>VLOOKUP(P983,'Customer List'!B:D,3,)</f>
        <v/>
      </c>
    </row>
    <row r="984">
      <c r="A984" s="23">
        <f>A983+1</f>
        <v/>
      </c>
      <c r="B984" s="23" t="inlineStr">
        <is>
          <t xml:space="preserve">EED116824  </t>
        </is>
      </c>
      <c r="C984" s="32" t="n">
        <v>45835</v>
      </c>
      <c r="D984" s="32" t="n">
        <v>45845</v>
      </c>
      <c r="E984" s="51" t="n">
        <v>49.8</v>
      </c>
      <c r="F984" s="51">
        <f>IF(AB984="DOLLAR",E984*88,E984)</f>
        <v/>
      </c>
      <c r="G984" s="62">
        <f>F984*J984</f>
        <v/>
      </c>
      <c r="H984" s="23" t="n">
        <v>423113</v>
      </c>
      <c r="I984" s="23" t="inlineStr">
        <is>
          <t>Zombie Violet™ Fixable Viability Kit</t>
        </is>
      </c>
      <c r="J984" s="23" t="n">
        <v>1</v>
      </c>
      <c r="K984" s="23" t="n">
        <v>1</v>
      </c>
      <c r="L984" s="23">
        <f>J984-K984</f>
        <v/>
      </c>
      <c r="M984" s="23" t="inlineStr">
        <is>
          <t>T-689/25-26</t>
        </is>
      </c>
      <c r="N984" s="32" t="n">
        <v>45850</v>
      </c>
      <c r="O984" s="62" t="n">
        <v>7096.5</v>
      </c>
      <c r="P984" s="23" t="inlineStr">
        <is>
          <t>ILS</t>
        </is>
      </c>
      <c r="Q984" s="23" t="n">
        <v>58153121121</v>
      </c>
      <c r="R984" s="23" t="inlineStr">
        <is>
          <t>Delivered</t>
        </is>
      </c>
      <c r="S984" s="63" t="n">
        <v>-20</v>
      </c>
      <c r="T984" s="39" t="n"/>
      <c r="U984" s="23" t="inlineStr">
        <is>
          <t>BioLegend</t>
        </is>
      </c>
      <c r="V984" s="23">
        <f>VLOOKUP(P984,'Customer List'!B:C,2,)</f>
        <v/>
      </c>
      <c r="W984" s="40" t="n"/>
      <c r="X984" s="32" t="n">
        <v>45853</v>
      </c>
      <c r="Y984" s="23">
        <f>IF(X984="", "", X984-N984)</f>
        <v/>
      </c>
      <c r="Z984" s="23">
        <f>IF(N984="", "", TEXT(N984, "dddd"))</f>
        <v/>
      </c>
      <c r="AA984" s="23">
        <f>IF(X984="", "", TEXT(X984, "dddd"))</f>
        <v/>
      </c>
      <c r="AB984" s="23">
        <f>VLOOKUP(U984,'Currency Sheet'!A:C,3,)</f>
        <v/>
      </c>
      <c r="AC984" s="44">
        <f>VLOOKUP(P984,'Customer List'!B:D,3,)</f>
        <v/>
      </c>
    </row>
    <row r="985">
      <c r="A985" s="23">
        <f>A984+1</f>
        <v/>
      </c>
      <c r="B985" s="23" t="inlineStr">
        <is>
          <t xml:space="preserve">EED116824  </t>
        </is>
      </c>
      <c r="C985" s="32" t="n">
        <v>45835</v>
      </c>
      <c r="D985" s="32" t="n">
        <v>45845</v>
      </c>
      <c r="E985" s="51" t="n">
        <v>75</v>
      </c>
      <c r="F985" s="51">
        <f>IF(AB985="DOLLAR",E985*88,E985)</f>
        <v/>
      </c>
      <c r="G985" s="62">
        <f>F985*J985</f>
        <v/>
      </c>
      <c r="H985" s="23" t="n">
        <v>426105</v>
      </c>
      <c r="I985" s="23" t="inlineStr">
        <is>
          <t>True-Stain™ Multi-Fluor Buffer</t>
        </is>
      </c>
      <c r="J985" s="23" t="n">
        <v>1</v>
      </c>
      <c r="K985" s="23" t="n">
        <v>1</v>
      </c>
      <c r="L985" s="23">
        <f>J985-K985</f>
        <v/>
      </c>
      <c r="M985" s="23" t="inlineStr">
        <is>
          <t>DC-79/25-26</t>
        </is>
      </c>
      <c r="N985" s="32" t="n">
        <v>45846</v>
      </c>
      <c r="O985" s="62" t="n">
        <v>0</v>
      </c>
      <c r="P985" s="23" t="inlineStr">
        <is>
          <t>IIT-DELHI</t>
        </is>
      </c>
      <c r="Q985" s="23" t="inlineStr">
        <is>
          <t>BY HAND</t>
        </is>
      </c>
      <c r="R985" s="23" t="inlineStr">
        <is>
          <t>DEEPAK</t>
        </is>
      </c>
      <c r="S985" s="63" t="n">
        <v>4</v>
      </c>
      <c r="T985" s="39" t="inlineStr">
        <is>
          <t>FOC</t>
        </is>
      </c>
      <c r="U985" s="23" t="inlineStr">
        <is>
          <t>BioLegend</t>
        </is>
      </c>
      <c r="V985" s="23">
        <f>VLOOKUP(P985,'Customer List'!B:C,2,)</f>
        <v/>
      </c>
      <c r="W985" s="40" t="n"/>
      <c r="X985" s="32" t="n">
        <v>45846</v>
      </c>
      <c r="Y985" s="23">
        <f>IF(X985="", "", X985-N985)</f>
        <v/>
      </c>
      <c r="Z985" s="23">
        <f>IF(N985="", "", TEXT(N985, "dddd"))</f>
        <v/>
      </c>
      <c r="AA985" s="23">
        <f>IF(X985="", "", TEXT(X985, "dddd"))</f>
        <v/>
      </c>
      <c r="AB985" s="23">
        <f>VLOOKUP(U985,'Currency Sheet'!A:C,3,)</f>
        <v/>
      </c>
      <c r="AC985" s="44">
        <f>VLOOKUP(P985,'Customer List'!B:D,3,)</f>
        <v/>
      </c>
    </row>
    <row r="986">
      <c r="A986" s="23">
        <f>A985+1</f>
        <v/>
      </c>
      <c r="B986" s="23" t="inlineStr">
        <is>
          <t xml:space="preserve">EED116824  </t>
        </is>
      </c>
      <c r="C986" s="32" t="n">
        <v>45835</v>
      </c>
      <c r="D986" s="32" t="n">
        <v>45845</v>
      </c>
      <c r="E986" s="51" t="n">
        <v>53.4</v>
      </c>
      <c r="F986" s="51">
        <f>IF(AB986="DOLLAR",E986*88,E986)</f>
        <v/>
      </c>
      <c r="G986" s="62">
        <f>F986*J986</f>
        <v/>
      </c>
      <c r="H986" s="23" t="n">
        <v>426201</v>
      </c>
      <c r="I986" s="23" t="inlineStr">
        <is>
          <t>Lymphopure™</t>
        </is>
      </c>
      <c r="J986" s="23" t="n">
        <v>1</v>
      </c>
      <c r="K986" s="23" t="n">
        <v>1</v>
      </c>
      <c r="L986" s="23">
        <f>J986-K986</f>
        <v/>
      </c>
      <c r="M986" s="23" t="inlineStr">
        <is>
          <t>DC-88/25-26</t>
        </is>
      </c>
      <c r="N986" s="32" t="n">
        <v>45850</v>
      </c>
      <c r="O986" s="62" t="n">
        <v>0</v>
      </c>
      <c r="P986" s="23" t="inlineStr">
        <is>
          <t>NCCS</t>
        </is>
      </c>
      <c r="Q986" s="23" t="n">
        <v>58153113745</v>
      </c>
      <c r="R986" s="23" t="inlineStr">
        <is>
          <t>Delivered</t>
        </is>
      </c>
      <c r="S986" s="63" t="inlineStr">
        <is>
          <t>RT</t>
        </is>
      </c>
      <c r="T986" s="39" t="inlineStr">
        <is>
          <t>FOC</t>
        </is>
      </c>
      <c r="U986" s="23" t="inlineStr">
        <is>
          <t>BioLegend</t>
        </is>
      </c>
      <c r="V986" s="23">
        <f>VLOOKUP(P986,'Customer List'!B:C,2,)</f>
        <v/>
      </c>
      <c r="W986" s="40" t="n"/>
      <c r="X986" s="32" t="n">
        <v>45852</v>
      </c>
      <c r="Y986" s="23">
        <f>IF(X986="", "", X986-N986)</f>
        <v/>
      </c>
      <c r="Z986" s="23">
        <f>IF(N986="", "", TEXT(N986, "dddd"))</f>
        <v/>
      </c>
      <c r="AA986" s="23">
        <f>IF(X986="", "", TEXT(X986, "dddd"))</f>
        <v/>
      </c>
      <c r="AB986" s="23">
        <f>VLOOKUP(U986,'Currency Sheet'!A:C,3,)</f>
        <v/>
      </c>
      <c r="AC986" s="44">
        <f>VLOOKUP(P986,'Customer List'!B:D,3,)</f>
        <v/>
      </c>
    </row>
    <row r="987">
      <c r="A987" s="23">
        <f>A986+1</f>
        <v/>
      </c>
      <c r="B987" s="23" t="inlineStr">
        <is>
          <t xml:space="preserve">EED116824  </t>
        </is>
      </c>
      <c r="C987" s="32" t="n">
        <v>45835</v>
      </c>
      <c r="D987" s="32" t="n">
        <v>45845</v>
      </c>
      <c r="E987" s="51" t="n">
        <v>159</v>
      </c>
      <c r="F987" s="51">
        <f>IF(AB987="DOLLAR",E987*88,E987)</f>
        <v/>
      </c>
      <c r="G987" s="62">
        <f>F987*J987</f>
        <v/>
      </c>
      <c r="H987" s="23" t="n">
        <v>430101</v>
      </c>
      <c r="I987" s="23" t="inlineStr">
        <is>
          <t>ELISA MAX™ Standard Set Human IFN-γ</t>
        </is>
      </c>
      <c r="J987" s="23" t="n">
        <v>1</v>
      </c>
      <c r="K987" s="23" t="n">
        <v>1</v>
      </c>
      <c r="L987" s="23">
        <f>J987-K987</f>
        <v/>
      </c>
      <c r="M987" s="23" t="inlineStr">
        <is>
          <t>T-689/25-26</t>
        </is>
      </c>
      <c r="N987" s="32" t="n">
        <v>45850</v>
      </c>
      <c r="O987" s="62" t="n">
        <v>22657.5</v>
      </c>
      <c r="P987" s="23" t="inlineStr">
        <is>
          <t>ILS</t>
        </is>
      </c>
      <c r="Q987" s="23" t="n">
        <v>58153121121</v>
      </c>
      <c r="R987" s="23" t="inlineStr">
        <is>
          <t>Delivered</t>
        </is>
      </c>
      <c r="S987" s="63" t="n">
        <v>4</v>
      </c>
      <c r="T987" s="39" t="n"/>
      <c r="U987" s="23" t="inlineStr">
        <is>
          <t>BioLegend</t>
        </is>
      </c>
      <c r="V987" s="23">
        <f>VLOOKUP(P987,'Customer List'!B:C,2,)</f>
        <v/>
      </c>
      <c r="W987" s="40" t="n"/>
      <c r="X987" s="32" t="n">
        <v>45853</v>
      </c>
      <c r="Y987" s="23">
        <f>IF(X987="", "", X987-N987)</f>
        <v/>
      </c>
      <c r="Z987" s="23">
        <f>IF(N987="", "", TEXT(N987, "dddd"))</f>
        <v/>
      </c>
      <c r="AA987" s="23">
        <f>IF(X987="", "", TEXT(X987, "dddd"))</f>
        <v/>
      </c>
      <c r="AB987" s="23">
        <f>VLOOKUP(U987,'Currency Sheet'!A:C,3,)</f>
        <v/>
      </c>
      <c r="AC987" s="44">
        <f>VLOOKUP(P987,'Customer List'!B:D,3,)</f>
        <v/>
      </c>
    </row>
    <row r="988">
      <c r="A988" s="23">
        <f>A987+1</f>
        <v/>
      </c>
      <c r="B988" s="23" t="inlineStr">
        <is>
          <t xml:space="preserve">EED116824  </t>
        </is>
      </c>
      <c r="C988" s="32" t="n">
        <v>45835</v>
      </c>
      <c r="D988" s="32" t="n">
        <v>45845</v>
      </c>
      <c r="E988" s="51" t="n">
        <v>159</v>
      </c>
      <c r="F988" s="51">
        <f>IF(AB988="DOLLAR",E988*88,E988)</f>
        <v/>
      </c>
      <c r="G988" s="62">
        <f>F988*J988</f>
        <v/>
      </c>
      <c r="H988" s="23" t="n">
        <v>430501</v>
      </c>
      <c r="I988" s="23" t="inlineStr">
        <is>
          <t>ELISA MAX™ Standard Set Human IL-6</t>
        </is>
      </c>
      <c r="J988" s="23" t="n">
        <v>3</v>
      </c>
      <c r="K988" s="23" t="n">
        <v>3</v>
      </c>
      <c r="L988" s="23">
        <f>J988-K988</f>
        <v/>
      </c>
      <c r="M988" s="23" t="inlineStr">
        <is>
          <t>T-631/25-26</t>
        </is>
      </c>
      <c r="N988" s="32" t="n">
        <v>45846</v>
      </c>
      <c r="O988" s="62" t="n">
        <v>83793</v>
      </c>
      <c r="P988" s="23" t="inlineStr">
        <is>
          <t>RELIENCE</t>
        </is>
      </c>
      <c r="Q988" s="23" t="n">
        <v>58152920136</v>
      </c>
      <c r="R988" s="23" t="inlineStr">
        <is>
          <t>Delivered</t>
        </is>
      </c>
      <c r="S988" s="63" t="n">
        <v>4</v>
      </c>
      <c r="T988" s="39" t="n"/>
      <c r="U988" s="23" t="inlineStr">
        <is>
          <t>BioLegend</t>
        </is>
      </c>
      <c r="V988" s="23">
        <f>VLOOKUP(P988,'Customer List'!B:C,2,)</f>
        <v/>
      </c>
      <c r="W988" s="40" t="n"/>
      <c r="X988" s="32" t="n">
        <v>45847</v>
      </c>
      <c r="Y988" s="23">
        <f>IF(X988="", "", X988-N988)</f>
        <v/>
      </c>
      <c r="Z988" s="23">
        <f>IF(N988="", "", TEXT(N988, "dddd"))</f>
        <v/>
      </c>
      <c r="AA988" s="23">
        <f>IF(X988="", "", TEXT(X988, "dddd"))</f>
        <v/>
      </c>
      <c r="AB988" s="23">
        <f>VLOOKUP(U988,'Currency Sheet'!A:C,3,)</f>
        <v/>
      </c>
      <c r="AC988" s="44">
        <f>VLOOKUP(P988,'Customer List'!B:D,3,)</f>
        <v/>
      </c>
    </row>
    <row r="989">
      <c r="A989" s="23">
        <f>A988+1</f>
        <v/>
      </c>
      <c r="B989" s="23" t="inlineStr">
        <is>
          <t xml:space="preserve">EED116824  </t>
        </is>
      </c>
      <c r="C989" s="32" t="n">
        <v>45835</v>
      </c>
      <c r="D989" s="32" t="n">
        <v>45845</v>
      </c>
      <c r="E989" s="51" t="n">
        <v>159</v>
      </c>
      <c r="F989" s="51">
        <f>IF(AB989="DOLLAR",E989*88,E989)</f>
        <v/>
      </c>
      <c r="G989" s="62">
        <f>F989*J989</f>
        <v/>
      </c>
      <c r="H989" s="23" t="n">
        <v>430601</v>
      </c>
      <c r="I989" s="23" t="inlineStr">
        <is>
          <t>ELISA MAX™ Standard Set Human IL-10</t>
        </is>
      </c>
      <c r="J989" s="23" t="n">
        <v>1</v>
      </c>
      <c r="K989" s="23" t="n">
        <v>1</v>
      </c>
      <c r="L989" s="23">
        <f>J989-K989</f>
        <v/>
      </c>
      <c r="M989" s="23" t="inlineStr">
        <is>
          <t>T-689/25-26</t>
        </is>
      </c>
      <c r="N989" s="32" t="n">
        <v>45850</v>
      </c>
      <c r="O989" s="62" t="n">
        <v>22657.5</v>
      </c>
      <c r="P989" s="23" t="inlineStr">
        <is>
          <t>ILS</t>
        </is>
      </c>
      <c r="Q989" s="23" t="n">
        <v>58153121121</v>
      </c>
      <c r="R989" s="23" t="inlineStr">
        <is>
          <t>Delivered</t>
        </is>
      </c>
      <c r="S989" s="63" t="n">
        <v>4</v>
      </c>
      <c r="T989" s="39" t="n"/>
      <c r="U989" s="23" t="inlineStr">
        <is>
          <t>BioLegend</t>
        </is>
      </c>
      <c r="V989" s="23">
        <f>VLOOKUP(P989,'Customer List'!B:C,2,)</f>
        <v/>
      </c>
      <c r="W989" s="40" t="n"/>
      <c r="X989" s="32" t="n">
        <v>45853</v>
      </c>
      <c r="Y989" s="23">
        <f>IF(X989="", "", X989-N989)</f>
        <v/>
      </c>
      <c r="Z989" s="23">
        <f>IF(N989="", "", TEXT(N989, "dddd"))</f>
        <v/>
      </c>
      <c r="AA989" s="23">
        <f>IF(X989="", "", TEXT(X989, "dddd"))</f>
        <v/>
      </c>
      <c r="AB989" s="23">
        <f>VLOOKUP(U989,'Currency Sheet'!A:C,3,)</f>
        <v/>
      </c>
      <c r="AC989" s="44">
        <f>VLOOKUP(P989,'Customer List'!B:D,3,)</f>
        <v/>
      </c>
    </row>
    <row r="990">
      <c r="A990" s="23">
        <f>A989+1</f>
        <v/>
      </c>
      <c r="B990" s="23" t="inlineStr">
        <is>
          <t xml:space="preserve">EED116824  </t>
        </is>
      </c>
      <c r="C990" s="32" t="n">
        <v>45835</v>
      </c>
      <c r="D990" s="32" t="n">
        <v>45845</v>
      </c>
      <c r="E990" s="51" t="n">
        <v>159</v>
      </c>
      <c r="F990" s="51">
        <f>IF(AB990="DOLLAR",E990*88,E990)</f>
        <v/>
      </c>
      <c r="G990" s="62">
        <f>F990*J990</f>
        <v/>
      </c>
      <c r="H990" s="23" t="n">
        <v>430801</v>
      </c>
      <c r="I990" s="23" t="inlineStr">
        <is>
          <t>ELISA MAX™ Standard Set Mouse IFN-γ</t>
        </is>
      </c>
      <c r="J990" s="23" t="n">
        <v>1</v>
      </c>
      <c r="K990" s="23" t="n">
        <v>1</v>
      </c>
      <c r="L990" s="23">
        <f>J990-K990</f>
        <v/>
      </c>
      <c r="M990" s="23" t="inlineStr">
        <is>
          <t>T-689/25-26</t>
        </is>
      </c>
      <c r="N990" s="32" t="n">
        <v>45850</v>
      </c>
      <c r="O990" s="62" t="n">
        <v>22657.5</v>
      </c>
      <c r="P990" s="23" t="inlineStr">
        <is>
          <t>ILS</t>
        </is>
      </c>
      <c r="Q990" s="23" t="n">
        <v>58153121121</v>
      </c>
      <c r="R990" s="23" t="inlineStr">
        <is>
          <t>Delivered</t>
        </is>
      </c>
      <c r="S990" s="63" t="n">
        <v>4</v>
      </c>
      <c r="T990" s="39" t="n"/>
      <c r="U990" s="23" t="inlineStr">
        <is>
          <t>BioLegend</t>
        </is>
      </c>
      <c r="V990" s="23">
        <f>VLOOKUP(P990,'Customer List'!B:C,2,)</f>
        <v/>
      </c>
      <c r="W990" s="40" t="n"/>
      <c r="X990" s="32" t="n">
        <v>45853</v>
      </c>
      <c r="Y990" s="23">
        <f>IF(X990="", "", X990-N990)</f>
        <v/>
      </c>
      <c r="Z990" s="23">
        <f>IF(N990="", "", TEXT(N990, "dddd"))</f>
        <v/>
      </c>
      <c r="AA990" s="23">
        <f>IF(X990="", "", TEXT(X990, "dddd"))</f>
        <v/>
      </c>
      <c r="AB990" s="23">
        <f>VLOOKUP(U990,'Currency Sheet'!A:C,3,)</f>
        <v/>
      </c>
      <c r="AC990" s="44">
        <f>VLOOKUP(P990,'Customer List'!B:D,3,)</f>
        <v/>
      </c>
    </row>
    <row r="991">
      <c r="A991" s="23">
        <f>A990+1</f>
        <v/>
      </c>
      <c r="B991" s="23" t="inlineStr">
        <is>
          <t xml:space="preserve">EED116824  </t>
        </is>
      </c>
      <c r="C991" s="32" t="n">
        <v>45835</v>
      </c>
      <c r="D991" s="32" t="n">
        <v>45845</v>
      </c>
      <c r="E991" s="51" t="n">
        <v>183</v>
      </c>
      <c r="F991" s="51">
        <f>IF(AB991="DOLLAR",E991*88,E991)</f>
        <v/>
      </c>
      <c r="G991" s="62">
        <f>F991*J991</f>
        <v/>
      </c>
      <c r="H991" s="23" t="n">
        <v>431104</v>
      </c>
      <c r="I991" s="23" t="inlineStr">
        <is>
          <t>ELISA MAX™ Standard Set Mouse IL-4</t>
        </is>
      </c>
      <c r="J991" s="23" t="n">
        <v>1</v>
      </c>
      <c r="K991" s="23" t="n">
        <v>1</v>
      </c>
      <c r="L991" s="23">
        <f>J991-K991</f>
        <v/>
      </c>
      <c r="M991" s="23" t="inlineStr">
        <is>
          <t>DC-91/25-26</t>
        </is>
      </c>
      <c r="N991" s="32" t="n">
        <v>45850</v>
      </c>
      <c r="O991" s="62" t="n">
        <v>0</v>
      </c>
      <c r="P991" s="23" t="inlineStr">
        <is>
          <t>NIAB</t>
        </is>
      </c>
      <c r="Q991" s="23" t="n">
        <v>58153113550</v>
      </c>
      <c r="R991" s="23" t="inlineStr">
        <is>
          <t>Delivered</t>
        </is>
      </c>
      <c r="S991" s="63" t="n">
        <v>4</v>
      </c>
      <c r="T991" s="39" t="inlineStr">
        <is>
          <t>FOC</t>
        </is>
      </c>
      <c r="U991" s="23" t="inlineStr">
        <is>
          <t>BioLegend</t>
        </is>
      </c>
      <c r="V991" s="23">
        <f>VLOOKUP(P991,'Customer List'!B:C,2,)</f>
        <v/>
      </c>
      <c r="W991" s="40" t="n"/>
      <c r="X991" s="32" t="n">
        <v>45853</v>
      </c>
      <c r="Y991" s="23">
        <f>IF(X991="", "", X991-N991)</f>
        <v/>
      </c>
      <c r="Z991" s="23">
        <f>IF(N991="", "", TEXT(N991, "dddd"))</f>
        <v/>
      </c>
      <c r="AA991" s="23">
        <f>IF(X991="", "", TEXT(X991, "dddd"))</f>
        <v/>
      </c>
      <c r="AB991" s="23">
        <f>VLOOKUP(U991,'Currency Sheet'!A:C,3,)</f>
        <v/>
      </c>
      <c r="AC991" s="44">
        <f>VLOOKUP(P991,'Customer List'!B:D,3,)</f>
        <v/>
      </c>
    </row>
    <row r="992">
      <c r="A992" s="23">
        <f>A991+1</f>
        <v/>
      </c>
      <c r="B992" s="23" t="inlineStr">
        <is>
          <t xml:space="preserve">EED116824  </t>
        </is>
      </c>
      <c r="C992" s="32" t="n">
        <v>45835</v>
      </c>
      <c r="D992" s="32" t="n">
        <v>45845</v>
      </c>
      <c r="E992" s="51" t="n">
        <v>159</v>
      </c>
      <c r="F992" s="51">
        <f>IF(AB992="DOLLAR",E992*88,E992)</f>
        <v/>
      </c>
      <c r="G992" s="62">
        <f>F992*J992</f>
        <v/>
      </c>
      <c r="H992" s="23" t="n">
        <v>431411</v>
      </c>
      <c r="I992" s="23" t="inlineStr">
        <is>
          <t>ELISA MAX™ Standard Set Mouse IL-10</t>
        </is>
      </c>
      <c r="J992" s="23" t="n">
        <v>1</v>
      </c>
      <c r="K992" s="23" t="n">
        <v>1</v>
      </c>
      <c r="L992" s="23">
        <f>J992-K992</f>
        <v/>
      </c>
      <c r="M992" s="23" t="inlineStr">
        <is>
          <t>T-689/25-26</t>
        </is>
      </c>
      <c r="N992" s="32" t="n">
        <v>45850</v>
      </c>
      <c r="O992" s="62" t="n">
        <v>22657.5</v>
      </c>
      <c r="P992" s="23" t="inlineStr">
        <is>
          <t>ILS</t>
        </is>
      </c>
      <c r="Q992" s="23" t="n">
        <v>58153121121</v>
      </c>
      <c r="R992" s="23" t="inlineStr">
        <is>
          <t>Delivered</t>
        </is>
      </c>
      <c r="S992" s="63" t="n">
        <v>4</v>
      </c>
      <c r="T992" s="39" t="n"/>
      <c r="U992" s="23" t="inlineStr">
        <is>
          <t>BioLegend</t>
        </is>
      </c>
      <c r="V992" s="23">
        <f>VLOOKUP(P992,'Customer List'!B:C,2,)</f>
        <v/>
      </c>
      <c r="W992" s="40" t="n"/>
      <c r="X992" s="32" t="n">
        <v>45853</v>
      </c>
      <c r="Y992" s="23">
        <f>IF(X992="", "", X992-N992)</f>
        <v/>
      </c>
      <c r="Z992" s="23">
        <f>IF(N992="", "", TEXT(N992, "dddd"))</f>
        <v/>
      </c>
      <c r="AA992" s="23">
        <f>IF(X992="", "", TEXT(X992, "dddd"))</f>
        <v/>
      </c>
      <c r="AB992" s="23">
        <f>VLOOKUP(U992,'Currency Sheet'!A:C,3,)</f>
        <v/>
      </c>
      <c r="AC992" s="44">
        <f>VLOOKUP(P992,'Customer List'!B:D,3,)</f>
        <v/>
      </c>
    </row>
    <row r="993">
      <c r="A993" s="23">
        <f>A992+1</f>
        <v/>
      </c>
      <c r="B993" s="23" t="inlineStr">
        <is>
          <t xml:space="preserve">EED116824  </t>
        </is>
      </c>
      <c r="C993" s="32" t="n">
        <v>45835</v>
      </c>
      <c r="D993" s="32" t="n">
        <v>45845</v>
      </c>
      <c r="E993" s="51" t="n">
        <v>339.5</v>
      </c>
      <c r="F993" s="51">
        <f>IF(AB993="DOLLAR",E993*88,E993)</f>
        <v/>
      </c>
      <c r="G993" s="62">
        <f>F993*J993</f>
        <v/>
      </c>
      <c r="H993" s="23" t="n">
        <v>439707</v>
      </c>
      <c r="I993" s="23" t="inlineStr">
        <is>
          <t xml:space="preserve">LEGEND MAX™ Human MRP8/14 </t>
        </is>
      </c>
      <c r="J993" s="23" t="n">
        <v>1</v>
      </c>
      <c r="K993" s="23" t="n">
        <v>1</v>
      </c>
      <c r="L993" s="23">
        <f>J993-K993</f>
        <v/>
      </c>
      <c r="M993" s="23" t="inlineStr">
        <is>
          <t>DC-90/25-26</t>
        </is>
      </c>
      <c r="N993" s="32" t="n">
        <v>45850</v>
      </c>
      <c r="O993" s="62" t="n">
        <v>0</v>
      </c>
      <c r="P993" s="23" t="inlineStr">
        <is>
          <t>SEEMA</t>
        </is>
      </c>
      <c r="Q993" s="23" t="n">
        <v>58153114084</v>
      </c>
      <c r="R993" s="23" t="inlineStr">
        <is>
          <t>Delivered</t>
        </is>
      </c>
      <c r="S993" s="63" t="n">
        <v>4</v>
      </c>
      <c r="T993" s="39" t="inlineStr">
        <is>
          <t>FOC (SENT TO ASHISH)</t>
        </is>
      </c>
      <c r="U993" s="23" t="inlineStr">
        <is>
          <t>BioLegend</t>
        </is>
      </c>
      <c r="V993" s="23">
        <f>VLOOKUP(P993,'Customer List'!B:C,2,)</f>
        <v/>
      </c>
      <c r="W993" s="40" t="n"/>
      <c r="X993" s="32" t="n">
        <v>45852</v>
      </c>
      <c r="Y993" s="23">
        <f>IF(X993="", "", X993-N993)</f>
        <v/>
      </c>
      <c r="Z993" s="23">
        <f>IF(N993="", "", TEXT(N993, "dddd"))</f>
        <v/>
      </c>
      <c r="AA993" s="23">
        <f>IF(X993="", "", TEXT(X993, "dddd"))</f>
        <v/>
      </c>
      <c r="AB993" s="23">
        <f>VLOOKUP(U993,'Currency Sheet'!A:C,3,)</f>
        <v/>
      </c>
      <c r="AC993" s="44">
        <f>VLOOKUP(P993,'Customer List'!B:D,3,)</f>
        <v/>
      </c>
    </row>
    <row r="994">
      <c r="A994" s="23">
        <f>A993+1</f>
        <v/>
      </c>
      <c r="B994" s="23" t="inlineStr">
        <is>
          <t xml:space="preserve">EED116824  </t>
        </is>
      </c>
      <c r="C994" s="32" t="n">
        <v>45835</v>
      </c>
      <c r="D994" s="32" t="n">
        <v>45845</v>
      </c>
      <c r="E994" s="51" t="n">
        <v>99</v>
      </c>
      <c r="F994" s="51">
        <f>IF(AB994="DOLLAR",E994*88,E994)</f>
        <v/>
      </c>
      <c r="G994" s="62">
        <f>F994*J994</f>
        <v/>
      </c>
      <c r="H994" s="23" t="n">
        <v>502317</v>
      </c>
      <c r="I994" s="23" t="inlineStr">
        <is>
          <t>PE/Dazzle™ 594 anti-human GM-CSF Antibody</t>
        </is>
      </c>
      <c r="J994" s="23" t="n">
        <v>1</v>
      </c>
      <c r="K994" s="23" t="n">
        <v>1</v>
      </c>
      <c r="L994" s="23">
        <f>J994-K994</f>
        <v/>
      </c>
      <c r="M994" s="23" t="inlineStr">
        <is>
          <t>T-689/25-26</t>
        </is>
      </c>
      <c r="N994" s="32" t="n">
        <v>45850</v>
      </c>
      <c r="O994" s="62" t="n">
        <v>14107.5</v>
      </c>
      <c r="P994" s="23" t="inlineStr">
        <is>
          <t>ILS</t>
        </is>
      </c>
      <c r="Q994" s="23" t="n">
        <v>58153121121</v>
      </c>
      <c r="R994" s="23" t="inlineStr">
        <is>
          <t>Delivered</t>
        </is>
      </c>
      <c r="S994" s="63" t="n">
        <v>4</v>
      </c>
      <c r="T994" s="39" t="n"/>
      <c r="U994" s="23" t="inlineStr">
        <is>
          <t>BioLegend</t>
        </is>
      </c>
      <c r="V994" s="23">
        <f>VLOOKUP(P994,'Customer List'!B:C,2,)</f>
        <v/>
      </c>
      <c r="W994" s="40" t="n"/>
      <c r="X994" s="32" t="n">
        <v>45853</v>
      </c>
      <c r="Y994" s="23">
        <f>IF(X994="", "", X994-N994)</f>
        <v/>
      </c>
      <c r="Z994" s="23">
        <f>IF(N994="", "", TEXT(N994, "dddd"))</f>
        <v/>
      </c>
      <c r="AA994" s="23">
        <f>IF(X994="", "", TEXT(X994, "dddd"))</f>
        <v/>
      </c>
      <c r="AB994" s="23">
        <f>VLOOKUP(U994,'Currency Sheet'!A:C,3,)</f>
        <v/>
      </c>
      <c r="AC994" s="44">
        <f>VLOOKUP(P994,'Customer List'!B:D,3,)</f>
        <v/>
      </c>
    </row>
    <row r="995">
      <c r="A995" s="23">
        <f>A994+1</f>
        <v/>
      </c>
      <c r="B995" s="23" t="inlineStr">
        <is>
          <t xml:space="preserve">EED116824  </t>
        </is>
      </c>
      <c r="C995" s="32" t="n">
        <v>45835</v>
      </c>
      <c r="D995" s="32" t="n">
        <v>45845</v>
      </c>
      <c r="E995" s="51" t="n">
        <v>142.5</v>
      </c>
      <c r="F995" s="51">
        <f>IF(AB995="DOLLAR",E995*88,E995)</f>
        <v/>
      </c>
      <c r="G995" s="62">
        <f>F995*J995</f>
        <v/>
      </c>
      <c r="H995" s="23" t="n">
        <v>502323</v>
      </c>
      <c r="I995" s="23" t="inlineStr">
        <is>
          <t>Brilliant Violet 421™ anti-human GM-CSF Antibody</t>
        </is>
      </c>
      <c r="J995" s="23" t="n">
        <v>1</v>
      </c>
      <c r="K995" s="23" t="n">
        <v>1</v>
      </c>
      <c r="L995" s="23">
        <f>J995-K995</f>
        <v/>
      </c>
      <c r="M995" s="23" t="inlineStr">
        <is>
          <t>T-689/25-26</t>
        </is>
      </c>
      <c r="N995" s="32" t="n">
        <v>45850</v>
      </c>
      <c r="O995" s="62" t="n">
        <v>16245</v>
      </c>
      <c r="P995" s="23" t="inlineStr">
        <is>
          <t>ILS</t>
        </is>
      </c>
      <c r="Q995" s="23" t="n">
        <v>58153121121</v>
      </c>
      <c r="R995" s="23" t="inlineStr">
        <is>
          <t>Delivered</t>
        </is>
      </c>
      <c r="S995" s="63" t="n">
        <v>4</v>
      </c>
      <c r="T995" s="39" t="n"/>
      <c r="U995" s="23" t="inlineStr">
        <is>
          <t>BioLegend</t>
        </is>
      </c>
      <c r="V995" s="23">
        <f>VLOOKUP(P995,'Customer List'!B:C,2,)</f>
        <v/>
      </c>
      <c r="W995" s="40" t="n"/>
      <c r="X995" s="32" t="n">
        <v>45853</v>
      </c>
      <c r="Y995" s="23">
        <f>IF(X995="", "", X995-N995)</f>
        <v/>
      </c>
      <c r="Z995" s="23">
        <f>IF(N995="", "", TEXT(N995, "dddd"))</f>
        <v/>
      </c>
      <c r="AA995" s="23">
        <f>IF(X995="", "", TEXT(X995, "dddd"))</f>
        <v/>
      </c>
      <c r="AB995" s="23">
        <f>VLOOKUP(U995,'Currency Sheet'!A:C,3,)</f>
        <v/>
      </c>
      <c r="AC995" s="44">
        <f>VLOOKUP(P995,'Customer List'!B:D,3,)</f>
        <v/>
      </c>
    </row>
    <row r="996">
      <c r="A996" s="23">
        <f>A995+1</f>
        <v/>
      </c>
      <c r="B996" s="23" t="inlineStr">
        <is>
          <t xml:space="preserve">EED116824  </t>
        </is>
      </c>
      <c r="C996" s="32" t="n">
        <v>45835</v>
      </c>
      <c r="D996" s="32" t="n">
        <v>45845</v>
      </c>
      <c r="E996" s="51" t="n">
        <v>159</v>
      </c>
      <c r="F996" s="51">
        <f>IF(AB996="DOLLAR",E996*88,E996)</f>
        <v/>
      </c>
      <c r="G996" s="62">
        <f>F996*J996</f>
        <v/>
      </c>
      <c r="H996" s="23" t="n">
        <v>502515</v>
      </c>
      <c r="I996" s="23" t="inlineStr">
        <is>
          <t>Alexa Fluor® 488 anti-human IFN-γ Antibody</t>
        </is>
      </c>
      <c r="J996" s="23" t="n">
        <v>1</v>
      </c>
      <c r="K996" s="23" t="n">
        <v>1</v>
      </c>
      <c r="L996" s="23">
        <f>J996-K996</f>
        <v/>
      </c>
      <c r="M996" s="23" t="inlineStr">
        <is>
          <t>T-689/25-26</t>
        </is>
      </c>
      <c r="N996" s="32" t="n">
        <v>45850</v>
      </c>
      <c r="O996" s="62" t="n">
        <v>22657.5</v>
      </c>
      <c r="P996" s="23" t="inlineStr">
        <is>
          <t>ILS</t>
        </is>
      </c>
      <c r="Q996" s="23" t="n">
        <v>58153121121</v>
      </c>
      <c r="R996" s="23" t="inlineStr">
        <is>
          <t>Delivered</t>
        </is>
      </c>
      <c r="S996" s="63" t="n">
        <v>4</v>
      </c>
      <c r="T996" s="39" t="n"/>
      <c r="U996" s="23" t="inlineStr">
        <is>
          <t>BioLegend</t>
        </is>
      </c>
      <c r="V996" s="23">
        <f>VLOOKUP(P996,'Customer List'!B:C,2,)</f>
        <v/>
      </c>
      <c r="W996" s="40" t="n"/>
      <c r="X996" s="32" t="n">
        <v>45853</v>
      </c>
      <c r="Y996" s="23">
        <f>IF(X996="", "", X996-N996)</f>
        <v/>
      </c>
      <c r="Z996" s="23">
        <f>IF(N996="", "", TEXT(N996, "dddd"))</f>
        <v/>
      </c>
      <c r="AA996" s="23">
        <f>IF(X996="", "", TEXT(X996, "dddd"))</f>
        <v/>
      </c>
      <c r="AB996" s="23">
        <f>VLOOKUP(U996,'Currency Sheet'!A:C,3,)</f>
        <v/>
      </c>
      <c r="AC996" s="44">
        <f>VLOOKUP(P996,'Customer List'!B:D,3,)</f>
        <v/>
      </c>
    </row>
    <row r="997">
      <c r="A997" s="23">
        <f>A996+1</f>
        <v/>
      </c>
      <c r="B997" s="23" t="inlineStr">
        <is>
          <t xml:space="preserve">EED116824  </t>
        </is>
      </c>
      <c r="C997" s="32" t="n">
        <v>45835</v>
      </c>
      <c r="D997" s="32" t="n">
        <v>45845</v>
      </c>
      <c r="E997" s="51" t="n">
        <v>159</v>
      </c>
      <c r="F997" s="51">
        <f>IF(AB997="DOLLAR",E997*88,E997)</f>
        <v/>
      </c>
      <c r="G997" s="62">
        <f>F997*J997</f>
        <v/>
      </c>
      <c r="H997" s="23" t="n">
        <v>502516</v>
      </c>
      <c r="I997" s="23" t="inlineStr">
        <is>
          <t>Alexa Fluor® 647 anti-human IFN-γ Antibody</t>
        </is>
      </c>
      <c r="J997" s="23" t="n">
        <v>1</v>
      </c>
      <c r="K997" s="23" t="n">
        <v>1</v>
      </c>
      <c r="L997" s="23">
        <f>J997-K997</f>
        <v/>
      </c>
      <c r="M997" s="23" t="inlineStr">
        <is>
          <t>T-689/25-26</t>
        </is>
      </c>
      <c r="N997" s="32" t="n">
        <v>45850</v>
      </c>
      <c r="O997" s="62" t="n">
        <v>22657.5</v>
      </c>
      <c r="P997" s="23" t="inlineStr">
        <is>
          <t>ILS</t>
        </is>
      </c>
      <c r="Q997" s="23" t="n">
        <v>58153121121</v>
      </c>
      <c r="R997" s="23" t="inlineStr">
        <is>
          <t>Delivered</t>
        </is>
      </c>
      <c r="S997" s="63" t="n">
        <v>4</v>
      </c>
      <c r="T997" s="39" t="n"/>
      <c r="U997" s="23" t="inlineStr">
        <is>
          <t>BioLegend</t>
        </is>
      </c>
      <c r="V997" s="23">
        <f>VLOOKUP(P997,'Customer List'!B:C,2,)</f>
        <v/>
      </c>
      <c r="W997" s="40" t="n"/>
      <c r="X997" s="32" t="n">
        <v>45853</v>
      </c>
      <c r="Y997" s="23">
        <f>IF(X997="", "", X997-N997)</f>
        <v/>
      </c>
      <c r="Z997" s="23">
        <f>IF(N997="", "", TEXT(N997, "dddd"))</f>
        <v/>
      </c>
      <c r="AA997" s="23">
        <f>IF(X997="", "", TEXT(X997, "dddd"))</f>
        <v/>
      </c>
      <c r="AB997" s="23">
        <f>VLOOKUP(U997,'Currency Sheet'!A:C,3,)</f>
        <v/>
      </c>
      <c r="AC997" s="44">
        <f>VLOOKUP(P997,'Customer List'!B:D,3,)</f>
        <v/>
      </c>
    </row>
    <row r="998">
      <c r="A998" s="23">
        <f>A997+1</f>
        <v/>
      </c>
      <c r="B998" s="23" t="inlineStr">
        <is>
          <t xml:space="preserve">EED116824  </t>
        </is>
      </c>
      <c r="C998" s="32" t="n">
        <v>45835</v>
      </c>
      <c r="D998" s="32" t="n">
        <v>45845</v>
      </c>
      <c r="E998" s="51" t="n">
        <v>229.2</v>
      </c>
      <c r="F998" s="51">
        <f>IF(AB998="DOLLAR",E998*88,E998)</f>
        <v/>
      </c>
      <c r="G998" s="62">
        <f>F998*J998</f>
        <v/>
      </c>
      <c r="H998" s="23" t="n">
        <v>502926</v>
      </c>
      <c r="I998" s="23" t="inlineStr">
        <is>
          <t>PerCP/Cyanine5.5 anti-human TNF-α Antibody</t>
        </is>
      </c>
      <c r="J998" s="23" t="n">
        <v>1</v>
      </c>
      <c r="K998" s="23" t="n">
        <v>1</v>
      </c>
      <c r="L998" s="23">
        <f>J998-K998</f>
        <v/>
      </c>
      <c r="M998" s="23" t="inlineStr">
        <is>
          <t>T-637/25-26</t>
        </is>
      </c>
      <c r="N998" s="32" t="n">
        <v>45847</v>
      </c>
      <c r="O998" s="62" t="n">
        <v>35526</v>
      </c>
      <c r="P998" s="23" t="inlineStr">
        <is>
          <t>ABHI BIO</t>
        </is>
      </c>
      <c r="Q998" s="23" t="n">
        <v>58152972625</v>
      </c>
      <c r="R998" s="23" t="inlineStr">
        <is>
          <t>Delivered</t>
        </is>
      </c>
      <c r="S998" s="63" t="n">
        <v>4</v>
      </c>
      <c r="T998" s="39" t="n"/>
      <c r="U998" s="23" t="inlineStr">
        <is>
          <t>BioLegend</t>
        </is>
      </c>
      <c r="V998" s="23">
        <f>VLOOKUP(P998,'Customer List'!B:C,2,)</f>
        <v/>
      </c>
      <c r="W998" s="40" t="n"/>
      <c r="X998" s="32" t="n">
        <v>45848</v>
      </c>
      <c r="Y998" s="23">
        <f>IF(X998="", "", X998-N998)</f>
        <v/>
      </c>
      <c r="Z998" s="23">
        <f>IF(N998="", "", TEXT(N998, "dddd"))</f>
        <v/>
      </c>
      <c r="AA998" s="23">
        <f>IF(X998="", "", TEXT(X998, "dddd"))</f>
        <v/>
      </c>
      <c r="AB998" s="23">
        <f>VLOOKUP(U998,'Currency Sheet'!A:C,3,)</f>
        <v/>
      </c>
      <c r="AC998" s="44">
        <f>VLOOKUP(P998,'Customer List'!B:D,3,)</f>
        <v/>
      </c>
    </row>
    <row r="999">
      <c r="A999" s="23">
        <f>A998+1</f>
        <v/>
      </c>
      <c r="B999" s="23" t="inlineStr">
        <is>
          <t xml:space="preserve">EED116824  </t>
        </is>
      </c>
      <c r="C999" s="32" t="n">
        <v>45835</v>
      </c>
      <c r="D999" s="32" t="n">
        <v>45845</v>
      </c>
      <c r="E999" s="51" t="n">
        <v>81.59999999999999</v>
      </c>
      <c r="F999" s="51">
        <f>IF(AB999="DOLLAR",E999*88,E999)</f>
        <v/>
      </c>
      <c r="G999" s="62">
        <f>F999*J999</f>
        <v/>
      </c>
      <c r="H999" s="23" t="n">
        <v>502927</v>
      </c>
      <c r="I999" s="23" t="inlineStr">
        <is>
          <t>Alexa Fluor® 700 anti-human TNF-α Antibody</t>
        </is>
      </c>
      <c r="J999" s="23" t="n">
        <v>1</v>
      </c>
      <c r="K999" s="23" t="n">
        <v>1</v>
      </c>
      <c r="L999" s="23">
        <f>J999-K999</f>
        <v/>
      </c>
      <c r="M999" s="23" t="inlineStr">
        <is>
          <t>T-689/25-26</t>
        </is>
      </c>
      <c r="N999" s="32" t="n">
        <v>45850</v>
      </c>
      <c r="O999" s="62" t="n">
        <v>11628</v>
      </c>
      <c r="P999" s="23" t="inlineStr">
        <is>
          <t>ILS</t>
        </is>
      </c>
      <c r="Q999" s="23" t="n">
        <v>58153121121</v>
      </c>
      <c r="R999" s="23" t="inlineStr">
        <is>
          <t>Delivered</t>
        </is>
      </c>
      <c r="S999" s="63" t="n">
        <v>4</v>
      </c>
      <c r="T999" s="39" t="n"/>
      <c r="U999" s="23" t="inlineStr">
        <is>
          <t>BioLegend</t>
        </is>
      </c>
      <c r="V999" s="23">
        <f>VLOOKUP(P999,'Customer List'!B:C,2,)</f>
        <v/>
      </c>
      <c r="W999" s="40" t="n"/>
      <c r="X999" s="32" t="n">
        <v>45853</v>
      </c>
      <c r="Y999" s="23">
        <f>IF(X999="", "", X999-N999)</f>
        <v/>
      </c>
      <c r="Z999" s="23">
        <f>IF(N999="", "", TEXT(N999, "dddd"))</f>
        <v/>
      </c>
      <c r="AA999" s="23">
        <f>IF(X999="", "", TEXT(X999, "dddd"))</f>
        <v/>
      </c>
      <c r="AB999" s="23">
        <f>VLOOKUP(U999,'Currency Sheet'!A:C,3,)</f>
        <v/>
      </c>
      <c r="AC999" s="44">
        <f>VLOOKUP(P999,'Customer List'!B:D,3,)</f>
        <v/>
      </c>
    </row>
    <row r="1000">
      <c r="A1000" s="23">
        <f>A999+1</f>
        <v/>
      </c>
      <c r="B1000" s="23" t="inlineStr">
        <is>
          <t xml:space="preserve">EED116824  </t>
        </is>
      </c>
      <c r="C1000" s="32" t="n">
        <v>45835</v>
      </c>
      <c r="D1000" s="32" t="n">
        <v>45845</v>
      </c>
      <c r="E1000" s="51" t="n">
        <v>172.8</v>
      </c>
      <c r="F1000" s="51">
        <f>IF(AB1000="DOLLAR",E1000*88,E1000)</f>
        <v/>
      </c>
      <c r="G1000" s="62">
        <f>F1000*J1000</f>
        <v/>
      </c>
      <c r="H1000" s="23" t="n">
        <v>502928</v>
      </c>
      <c r="I1000" s="23" t="inlineStr">
        <is>
          <t>Alexa Fluor® 700 anti-human TNF-α Antibody</t>
        </is>
      </c>
      <c r="J1000" s="23" t="n">
        <v>1</v>
      </c>
      <c r="K1000" s="23" t="n">
        <v>1</v>
      </c>
      <c r="L1000" s="23">
        <f>J1000-K1000</f>
        <v/>
      </c>
      <c r="M1000" s="23" t="inlineStr">
        <is>
          <t>T-689/25-26</t>
        </is>
      </c>
      <c r="N1000" s="32" t="n">
        <v>45850</v>
      </c>
      <c r="O1000" s="62" t="n">
        <v>24624</v>
      </c>
      <c r="P1000" s="23" t="inlineStr">
        <is>
          <t>ILS</t>
        </is>
      </c>
      <c r="Q1000" s="23" t="n">
        <v>58153121121</v>
      </c>
      <c r="R1000" s="23" t="inlineStr">
        <is>
          <t>Delivered</t>
        </is>
      </c>
      <c r="S1000" s="63" t="n">
        <v>4</v>
      </c>
      <c r="T1000" s="39" t="n"/>
      <c r="U1000" s="23" t="inlineStr">
        <is>
          <t>BioLegend</t>
        </is>
      </c>
      <c r="V1000" s="23">
        <f>VLOOKUP(P1000,'Customer List'!B:C,2,)</f>
        <v/>
      </c>
      <c r="W1000" s="40" t="n"/>
      <c r="X1000" s="32" t="n">
        <v>45853</v>
      </c>
      <c r="Y1000" s="23">
        <f>IF(X1000="", "", X1000-N1000)</f>
        <v/>
      </c>
      <c r="Z1000" s="23">
        <f>IF(N1000="", "", TEXT(N1000, "dddd"))</f>
        <v/>
      </c>
      <c r="AA1000" s="23">
        <f>IF(X1000="", "", TEXT(X1000, "dddd"))</f>
        <v/>
      </c>
      <c r="AB1000" s="23">
        <f>VLOOKUP(U1000,'Currency Sheet'!A:C,3,)</f>
        <v/>
      </c>
      <c r="AC1000" s="44">
        <f>VLOOKUP(P1000,'Customer List'!B:D,3,)</f>
        <v/>
      </c>
    </row>
    <row r="1001">
      <c r="A1001" s="23">
        <f>A1000+1</f>
        <v/>
      </c>
      <c r="B1001" s="23" t="inlineStr">
        <is>
          <t xml:space="preserve">EED116824  </t>
        </is>
      </c>
      <c r="C1001" s="32" t="n">
        <v>45835</v>
      </c>
      <c r="D1001" s="32" t="n">
        <v>45845</v>
      </c>
      <c r="E1001" s="51" t="n">
        <v>206.25</v>
      </c>
      <c r="F1001" s="51">
        <f>IF(AB1001="DOLLAR",E1001*88,E1001)</f>
        <v/>
      </c>
      <c r="G1001" s="62">
        <f>F1001*J1001</f>
        <v/>
      </c>
      <c r="H1001" s="23" t="n">
        <v>505039</v>
      </c>
      <c r="I1001" s="23" t="inlineStr">
        <is>
          <t>Brilliant Violet 650™ anti-mouse IL-10 Antibody</t>
        </is>
      </c>
      <c r="J1001" s="23" t="n">
        <v>1</v>
      </c>
      <c r="K1001" s="23" t="n">
        <v>1</v>
      </c>
      <c r="L1001" s="23">
        <f>J1001-K1001</f>
        <v/>
      </c>
      <c r="M1001" s="23" t="inlineStr">
        <is>
          <t>T-689/25-26</t>
        </is>
      </c>
      <c r="N1001" s="32" t="n">
        <v>45850</v>
      </c>
      <c r="O1001" s="62" t="n">
        <v>23512.5</v>
      </c>
      <c r="P1001" s="23" t="inlineStr">
        <is>
          <t>ILS</t>
        </is>
      </c>
      <c r="Q1001" s="23" t="n">
        <v>58153121121</v>
      </c>
      <c r="R1001" s="23" t="inlineStr">
        <is>
          <t>Delivered</t>
        </is>
      </c>
      <c r="S1001" s="63" t="n">
        <v>4</v>
      </c>
      <c r="T1001" s="39" t="n"/>
      <c r="U1001" s="23" t="inlineStr">
        <is>
          <t>BioLegend</t>
        </is>
      </c>
      <c r="V1001" s="23">
        <f>VLOOKUP(P1001,'Customer List'!B:C,2,)</f>
        <v/>
      </c>
      <c r="W1001" s="40" t="n"/>
      <c r="X1001" s="32" t="n">
        <v>45853</v>
      </c>
      <c r="Y1001" s="23">
        <f>IF(X1001="", "", X1001-N1001)</f>
        <v/>
      </c>
      <c r="Z1001" s="23">
        <f>IF(N1001="", "", TEXT(N1001, "dddd"))</f>
        <v/>
      </c>
      <c r="AA1001" s="23">
        <f>IF(X1001="", "", TEXT(X1001, "dddd"))</f>
        <v/>
      </c>
      <c r="AB1001" s="23">
        <f>VLOOKUP(U1001,'Currency Sheet'!A:C,3,)</f>
        <v/>
      </c>
      <c r="AC1001" s="44">
        <f>VLOOKUP(P1001,'Customer List'!B:D,3,)</f>
        <v/>
      </c>
    </row>
    <row r="1002">
      <c r="A1002" s="23">
        <f>A1001+1</f>
        <v/>
      </c>
      <c r="B1002" s="23" t="inlineStr">
        <is>
          <t xml:space="preserve">EED116824  </t>
        </is>
      </c>
      <c r="C1002" s="32" t="n">
        <v>45835</v>
      </c>
      <c r="D1002" s="32" t="n">
        <v>45845</v>
      </c>
      <c r="E1002" s="51" t="n">
        <v>151.2</v>
      </c>
      <c r="F1002" s="51">
        <f>IF(AB1002="DOLLAR",E1002*88,E1002)</f>
        <v/>
      </c>
      <c r="G1002" s="62">
        <f>F1002*J1002</f>
        <v/>
      </c>
      <c r="H1002" s="23" t="n">
        <v>505813</v>
      </c>
      <c r="I1002" s="23" t="inlineStr">
        <is>
          <t>Alexa Fluor® 488 anti-mouse IFN-γ Antibody</t>
        </is>
      </c>
      <c r="J1002" s="23" t="n">
        <v>1</v>
      </c>
      <c r="K1002" s="23" t="n">
        <v>1</v>
      </c>
      <c r="L1002" s="23">
        <f>J1002-K1002</f>
        <v/>
      </c>
      <c r="M1002" s="23" t="inlineStr">
        <is>
          <t>T-689/25-26</t>
        </is>
      </c>
      <c r="N1002" s="32" t="n">
        <v>45850</v>
      </c>
      <c r="O1002" s="62" t="n">
        <v>21546</v>
      </c>
      <c r="P1002" s="23" t="inlineStr">
        <is>
          <t>ILS</t>
        </is>
      </c>
      <c r="Q1002" s="23" t="n">
        <v>58153121121</v>
      </c>
      <c r="R1002" s="23" t="inlineStr">
        <is>
          <t>Delivered</t>
        </is>
      </c>
      <c r="S1002" s="63" t="n">
        <v>4</v>
      </c>
      <c r="T1002" s="39" t="n"/>
      <c r="U1002" s="23" t="inlineStr">
        <is>
          <t>BioLegend</t>
        </is>
      </c>
      <c r="V1002" s="23">
        <f>VLOOKUP(P1002,'Customer List'!B:C,2,)</f>
        <v/>
      </c>
      <c r="W1002" s="40" t="n"/>
      <c r="X1002" s="32" t="n">
        <v>45853</v>
      </c>
      <c r="Y1002" s="23">
        <f>IF(X1002="", "", X1002-N1002)</f>
        <v/>
      </c>
      <c r="Z1002" s="23">
        <f>IF(N1002="", "", TEXT(N1002, "dddd"))</f>
        <v/>
      </c>
      <c r="AA1002" s="23">
        <f>IF(X1002="", "", TEXT(X1002, "dddd"))</f>
        <v/>
      </c>
      <c r="AB1002" s="23">
        <f>VLOOKUP(U1002,'Currency Sheet'!A:C,3,)</f>
        <v/>
      </c>
      <c r="AC1002" s="44">
        <f>VLOOKUP(P1002,'Customer List'!B:D,3,)</f>
        <v/>
      </c>
    </row>
    <row r="1003">
      <c r="A1003" s="23">
        <f>A1002+1</f>
        <v/>
      </c>
      <c r="B1003" s="23" t="inlineStr">
        <is>
          <t xml:space="preserve">EED116824  </t>
        </is>
      </c>
      <c r="C1003" s="32" t="n">
        <v>45835</v>
      </c>
      <c r="D1003" s="32" t="n">
        <v>45845</v>
      </c>
      <c r="E1003" s="51" t="n">
        <v>190.2</v>
      </c>
      <c r="F1003" s="51">
        <f>IF(AB1003="DOLLAR",E1003*88,E1003)</f>
        <v/>
      </c>
      <c r="G1003" s="62">
        <f>F1003*J1003</f>
        <v/>
      </c>
      <c r="H1003" s="23" t="n">
        <v>512306</v>
      </c>
      <c r="I1003" s="23" t="inlineStr">
        <is>
          <t>PE anti-human IL-17A Antibody</t>
        </is>
      </c>
      <c r="J1003" s="23" t="n">
        <v>1</v>
      </c>
      <c r="K1003" s="23" t="n">
        <v>1</v>
      </c>
      <c r="L1003" s="23">
        <f>J1003-K1003</f>
        <v/>
      </c>
      <c r="M1003" s="23" t="inlineStr">
        <is>
          <t>T-689/25-26</t>
        </is>
      </c>
      <c r="N1003" s="32" t="n">
        <v>45850</v>
      </c>
      <c r="O1003" s="62" t="n">
        <v>27103.5</v>
      </c>
      <c r="P1003" s="23" t="inlineStr">
        <is>
          <t>ILS</t>
        </is>
      </c>
      <c r="Q1003" s="23" t="n">
        <v>58153121121</v>
      </c>
      <c r="R1003" s="23" t="inlineStr">
        <is>
          <t>Delivered</t>
        </is>
      </c>
      <c r="S1003" s="63" t="n">
        <v>4</v>
      </c>
      <c r="T1003" s="39" t="n"/>
      <c r="U1003" s="23" t="inlineStr">
        <is>
          <t>BioLegend</t>
        </is>
      </c>
      <c r="V1003" s="23">
        <f>VLOOKUP(P1003,'Customer List'!B:C,2,)</f>
        <v/>
      </c>
      <c r="W1003" s="40" t="n"/>
      <c r="X1003" s="32" t="n">
        <v>45853</v>
      </c>
      <c r="Y1003" s="23">
        <f>IF(X1003="", "", X1003-N1003)</f>
        <v/>
      </c>
      <c r="Z1003" s="23">
        <f>IF(N1003="", "", TEXT(N1003, "dddd"))</f>
        <v/>
      </c>
      <c r="AA1003" s="23">
        <f>IF(X1003="", "", TEXT(X1003, "dddd"))</f>
        <v/>
      </c>
      <c r="AB1003" s="23">
        <f>VLOOKUP(U1003,'Currency Sheet'!A:C,3,)</f>
        <v/>
      </c>
      <c r="AC1003" s="44">
        <f>VLOOKUP(P1003,'Customer List'!B:D,3,)</f>
        <v/>
      </c>
    </row>
    <row r="1004">
      <c r="A1004" s="23">
        <f>A1003+1</f>
        <v/>
      </c>
      <c r="B1004" s="23" t="inlineStr">
        <is>
          <t xml:space="preserve">EED116824  </t>
        </is>
      </c>
      <c r="C1004" s="32" t="n">
        <v>45835</v>
      </c>
      <c r="D1004" s="32" t="n">
        <v>45845</v>
      </c>
      <c r="E1004" s="51" t="n">
        <v>151.8</v>
      </c>
      <c r="F1004" s="51">
        <f>IF(AB1004="DOLLAR",E1004*88,E1004)</f>
        <v/>
      </c>
      <c r="G1004" s="62">
        <f>F1004*J1004</f>
        <v/>
      </c>
      <c r="H1004" s="23" t="n">
        <v>576304</v>
      </c>
      <c r="I1004" s="23" t="inlineStr">
        <is>
          <t xml:space="preserve">Recombinant Mouse GM-CSF </t>
        </is>
      </c>
      <c r="J1004" s="23" t="n">
        <v>1</v>
      </c>
      <c r="K1004" s="23" t="n">
        <v>1</v>
      </c>
      <c r="L1004" s="23">
        <f>J1004-K1004</f>
        <v/>
      </c>
      <c r="M1004" s="23" t="inlineStr">
        <is>
          <t>T-689/25-26</t>
        </is>
      </c>
      <c r="N1004" s="32" t="n">
        <v>45850</v>
      </c>
      <c r="O1004" s="62" t="n">
        <v>21631.5</v>
      </c>
      <c r="P1004" s="23" t="inlineStr">
        <is>
          <t>ILS</t>
        </is>
      </c>
      <c r="Q1004" s="23" t="n">
        <v>58153121121</v>
      </c>
      <c r="R1004" s="23" t="inlineStr">
        <is>
          <t>Delivered</t>
        </is>
      </c>
      <c r="S1004" s="63" t="n">
        <v>-20</v>
      </c>
      <c r="T1004" s="39" t="n"/>
      <c r="U1004" s="23" t="inlineStr">
        <is>
          <t>BioLegend</t>
        </is>
      </c>
      <c r="V1004" s="23">
        <f>VLOOKUP(P1004,'Customer List'!B:C,2,)</f>
        <v/>
      </c>
      <c r="W1004" s="40" t="n"/>
      <c r="X1004" s="32" t="n">
        <v>45853</v>
      </c>
      <c r="Y1004" s="23">
        <f>IF(X1004="", "", X1004-N1004)</f>
        <v/>
      </c>
      <c r="Z1004" s="23">
        <f>IF(N1004="", "", TEXT(N1004, "dddd"))</f>
        <v/>
      </c>
      <c r="AA1004" s="23">
        <f>IF(X1004="", "", TEXT(X1004, "dddd"))</f>
        <v/>
      </c>
      <c r="AB1004" s="23">
        <f>VLOOKUP(U1004,'Currency Sheet'!A:C,3,)</f>
        <v/>
      </c>
      <c r="AC1004" s="44">
        <f>VLOOKUP(P1004,'Customer List'!B:D,3,)</f>
        <v/>
      </c>
    </row>
    <row r="1005">
      <c r="A1005" s="23">
        <f>A1004+1</f>
        <v/>
      </c>
      <c r="B1005" s="23" t="inlineStr">
        <is>
          <t xml:space="preserve">EED116824  </t>
        </is>
      </c>
      <c r="C1005" s="32" t="n">
        <v>45835</v>
      </c>
      <c r="D1005" s="32" t="n">
        <v>45845</v>
      </c>
      <c r="E1005" s="51" t="n">
        <v>60.6</v>
      </c>
      <c r="F1005" s="51">
        <f>IF(AB1005="DOLLAR",E1005*88,E1005)</f>
        <v/>
      </c>
      <c r="G1005" s="62">
        <f>F1005*J1005</f>
        <v/>
      </c>
      <c r="H1005" s="23" t="n">
        <v>576402</v>
      </c>
      <c r="I1005" s="23" t="inlineStr">
        <is>
          <t xml:space="preserve">Recombinant Mouse M-CSF </t>
        </is>
      </c>
      <c r="J1005" s="23" t="n">
        <v>1</v>
      </c>
      <c r="K1005" s="23" t="n">
        <v>1</v>
      </c>
      <c r="L1005" s="23">
        <f>J1005-K1005</f>
        <v/>
      </c>
      <c r="M1005" s="23" t="inlineStr">
        <is>
          <t>T-689/25-26</t>
        </is>
      </c>
      <c r="N1005" s="32" t="n">
        <v>45850</v>
      </c>
      <c r="O1005" s="62" t="n">
        <v>8635.5</v>
      </c>
      <c r="P1005" s="23" t="inlineStr">
        <is>
          <t>ILS</t>
        </is>
      </c>
      <c r="Q1005" s="23" t="n">
        <v>58153121121</v>
      </c>
      <c r="R1005" s="23" t="inlineStr">
        <is>
          <t>Delivered</t>
        </is>
      </c>
      <c r="S1005" s="63" t="n">
        <v>-20</v>
      </c>
      <c r="T1005" s="39" t="n"/>
      <c r="U1005" s="23" t="inlineStr">
        <is>
          <t>BioLegend</t>
        </is>
      </c>
      <c r="V1005" s="23">
        <f>VLOOKUP(P1005,'Customer List'!B:C,2,)</f>
        <v/>
      </c>
      <c r="W1005" s="40" t="n"/>
      <c r="X1005" s="32" t="n">
        <v>45853</v>
      </c>
      <c r="Y1005" s="23">
        <f>IF(X1005="", "", X1005-N1005)</f>
        <v/>
      </c>
      <c r="Z1005" s="23">
        <f>IF(N1005="", "", TEXT(N1005, "dddd"))</f>
        <v/>
      </c>
      <c r="AA1005" s="23">
        <f>IF(X1005="", "", TEXT(X1005, "dddd"))</f>
        <v/>
      </c>
      <c r="AB1005" s="23">
        <f>VLOOKUP(U1005,'Currency Sheet'!A:C,3,)</f>
        <v/>
      </c>
      <c r="AC1005" s="44">
        <f>VLOOKUP(P1005,'Customer List'!B:D,3,)</f>
        <v/>
      </c>
    </row>
    <row r="1006">
      <c r="A1006" s="23">
        <f>A1005+1</f>
        <v/>
      </c>
      <c r="B1006" s="23" t="inlineStr">
        <is>
          <t xml:space="preserve">EED116824  </t>
        </is>
      </c>
      <c r="C1006" s="32" t="n">
        <v>45835</v>
      </c>
      <c r="D1006" s="32" t="n">
        <v>45845</v>
      </c>
      <c r="E1006" s="51" t="n">
        <v>421.8</v>
      </c>
      <c r="F1006" s="51">
        <f>IF(AB1006="DOLLAR",E1006*88,E1006)</f>
        <v/>
      </c>
      <c r="G1006" s="62">
        <f>F1006*J1006</f>
        <v/>
      </c>
      <c r="H1006" s="23" t="n">
        <v>587306</v>
      </c>
      <c r="I1006" s="23" t="inlineStr">
        <is>
          <t xml:space="preserve">Recombinant Mouse IL-25 </t>
        </is>
      </c>
      <c r="J1006" s="23" t="n">
        <v>1</v>
      </c>
      <c r="K1006" s="23" t="n">
        <v>1</v>
      </c>
      <c r="L1006" s="23">
        <f>J1006-K1006</f>
        <v/>
      </c>
      <c r="M1006" s="23" t="inlineStr">
        <is>
          <t>T-694/25-26</t>
        </is>
      </c>
      <c r="N1006" s="32" t="n">
        <v>45852</v>
      </c>
      <c r="O1006" s="62" t="n">
        <v>65379</v>
      </c>
      <c r="P1006" s="23" t="inlineStr">
        <is>
          <t>IMTECH</t>
        </is>
      </c>
      <c r="Q1006" s="23" t="inlineStr">
        <is>
          <t>D3002709676</t>
        </is>
      </c>
      <c r="R1006" s="23" t="inlineStr">
        <is>
          <t>Delivered</t>
        </is>
      </c>
      <c r="S1006" s="63" t="n">
        <v>-20</v>
      </c>
      <c r="T1006" s="39" t="n"/>
      <c r="U1006" s="23" t="inlineStr">
        <is>
          <t>BioLegend</t>
        </is>
      </c>
      <c r="V1006" s="23">
        <f>VLOOKUP(P1006,'Customer List'!B:C,2,)</f>
        <v/>
      </c>
      <c r="W1006" s="40" t="n"/>
      <c r="X1006" s="32" t="n">
        <v>45853</v>
      </c>
      <c r="Y1006" s="23">
        <f>IF(X1006="", "", X1006-N1006)</f>
        <v/>
      </c>
      <c r="Z1006" s="23">
        <f>IF(N1006="", "", TEXT(N1006, "dddd"))</f>
        <v/>
      </c>
      <c r="AA1006" s="23">
        <f>IF(X1006="", "", TEXT(X1006, "dddd"))</f>
        <v/>
      </c>
      <c r="AB1006" s="23">
        <f>VLOOKUP(U1006,'Currency Sheet'!A:C,3,)</f>
        <v/>
      </c>
      <c r="AC1006" s="44">
        <f>VLOOKUP(P1006,'Customer List'!B:D,3,)</f>
        <v/>
      </c>
    </row>
    <row r="1007">
      <c r="A1007" s="23">
        <f>A1006+1</f>
        <v/>
      </c>
      <c r="B1007" s="23" t="inlineStr">
        <is>
          <t xml:space="preserve">EED116824  </t>
        </is>
      </c>
      <c r="C1007" s="32" t="n">
        <v>45835</v>
      </c>
      <c r="D1007" s="32" t="n">
        <v>45845</v>
      </c>
      <c r="E1007" s="51" t="n">
        <v>99</v>
      </c>
      <c r="F1007" s="51">
        <f>IF(AB1007="DOLLAR",E1007*88,E1007)</f>
        <v/>
      </c>
      <c r="G1007" s="62">
        <f>F1007*J1007</f>
        <v/>
      </c>
      <c r="H1007" s="23" t="n">
        <v>648003</v>
      </c>
      <c r="I1007" s="23" t="inlineStr">
        <is>
          <t>Alexa Fluor® 488 anti-Hsp70 Antibody</t>
        </is>
      </c>
      <c r="J1007" s="23" t="n">
        <v>1</v>
      </c>
      <c r="K1007" s="23" t="n">
        <v>1</v>
      </c>
      <c r="L1007" s="23">
        <f>J1007-K1007</f>
        <v/>
      </c>
      <c r="M1007" s="23" t="inlineStr">
        <is>
          <t>T-637/25-26</t>
        </is>
      </c>
      <c r="N1007" s="32" t="n">
        <v>45847</v>
      </c>
      <c r="O1007" s="62" t="n">
        <v>15345</v>
      </c>
      <c r="P1007" s="23" t="inlineStr">
        <is>
          <t>ABHI BIO</t>
        </is>
      </c>
      <c r="Q1007" s="23" t="n">
        <v>58152972625</v>
      </c>
      <c r="R1007" s="23" t="inlineStr">
        <is>
          <t>Delivered</t>
        </is>
      </c>
      <c r="S1007" s="63" t="n">
        <v>4</v>
      </c>
      <c r="T1007" s="39" t="n"/>
      <c r="U1007" s="23" t="inlineStr">
        <is>
          <t>BioLegend</t>
        </is>
      </c>
      <c r="V1007" s="23">
        <f>VLOOKUP(P1007,'Customer List'!B:C,2,)</f>
        <v/>
      </c>
      <c r="W1007" s="40" t="n"/>
      <c r="X1007" s="32" t="n">
        <v>45848</v>
      </c>
      <c r="Y1007" s="23">
        <f>IF(X1007="", "", X1007-N1007)</f>
        <v/>
      </c>
      <c r="Z1007" s="23">
        <f>IF(N1007="", "", TEXT(N1007, "dddd"))</f>
        <v/>
      </c>
      <c r="AA1007" s="23">
        <f>IF(X1007="", "", TEXT(X1007, "dddd"))</f>
        <v/>
      </c>
      <c r="AB1007" s="23">
        <f>VLOOKUP(U1007,'Currency Sheet'!A:C,3,)</f>
        <v/>
      </c>
      <c r="AC1007" s="44">
        <f>VLOOKUP(P1007,'Customer List'!B:D,3,)</f>
        <v/>
      </c>
    </row>
    <row r="1008">
      <c r="A1008" s="23">
        <f>A1007+1</f>
        <v/>
      </c>
      <c r="B1008" s="23" t="inlineStr">
        <is>
          <t xml:space="preserve">EED116824  </t>
        </is>
      </c>
      <c r="C1008" s="32" t="n">
        <v>45835</v>
      </c>
      <c r="D1008" s="32" t="n">
        <v>45845</v>
      </c>
      <c r="E1008" s="51" t="n">
        <v>84.59999999999999</v>
      </c>
      <c r="F1008" s="51">
        <f>IF(AB1008="DOLLAR",E1008*88,E1008)</f>
        <v/>
      </c>
      <c r="G1008" s="62">
        <f>F1008*J1008</f>
        <v/>
      </c>
      <c r="H1008" s="23" t="n">
        <v>651403</v>
      </c>
      <c r="I1008" s="23" t="inlineStr">
        <is>
          <t>PE anti-HMGB1 Antibody</t>
        </is>
      </c>
      <c r="J1008" s="23" t="n">
        <v>1</v>
      </c>
      <c r="K1008" s="23" t="n">
        <v>1</v>
      </c>
      <c r="L1008" s="23">
        <f>J1008-K1008</f>
        <v/>
      </c>
      <c r="M1008" s="23" t="inlineStr">
        <is>
          <t>T-637/25-26</t>
        </is>
      </c>
      <c r="N1008" s="32" t="n">
        <v>45847</v>
      </c>
      <c r="O1008" s="62" t="n">
        <v>13113</v>
      </c>
      <c r="P1008" s="23" t="inlineStr">
        <is>
          <t>ABHI BIO</t>
        </is>
      </c>
      <c r="Q1008" s="23" t="n">
        <v>58152972625</v>
      </c>
      <c r="R1008" s="23" t="inlineStr">
        <is>
          <t>Delivered</t>
        </is>
      </c>
      <c r="S1008" s="63" t="n">
        <v>4</v>
      </c>
      <c r="T1008" s="39" t="n"/>
      <c r="U1008" s="23" t="inlineStr">
        <is>
          <t>BioLegend</t>
        </is>
      </c>
      <c r="V1008" s="23">
        <f>VLOOKUP(P1008,'Customer List'!B:C,2,)</f>
        <v/>
      </c>
      <c r="W1008" s="40" t="n"/>
      <c r="X1008" s="32" t="n">
        <v>45848</v>
      </c>
      <c r="Y1008" s="23">
        <f>IF(X1008="", "", X1008-N1008)</f>
        <v/>
      </c>
      <c r="Z1008" s="23">
        <f>IF(N1008="", "", TEXT(N1008, "dddd"))</f>
        <v/>
      </c>
      <c r="AA1008" s="23">
        <f>IF(X1008="", "", TEXT(X1008, "dddd"))</f>
        <v/>
      </c>
      <c r="AB1008" s="23">
        <f>VLOOKUP(U1008,'Currency Sheet'!A:C,3,)</f>
        <v/>
      </c>
      <c r="AC1008" s="44">
        <f>VLOOKUP(P1008,'Customer List'!B:D,3,)</f>
        <v/>
      </c>
    </row>
    <row r="1009">
      <c r="A1009" s="23">
        <f>A1008+1</f>
        <v/>
      </c>
      <c r="B1009" s="23" t="inlineStr">
        <is>
          <t xml:space="preserve">EED116824  </t>
        </is>
      </c>
      <c r="C1009" s="32" t="n">
        <v>45835</v>
      </c>
      <c r="D1009" s="32" t="n">
        <v>45845</v>
      </c>
      <c r="E1009" s="51" t="n">
        <v>84.59999999999999</v>
      </c>
      <c r="F1009" s="51">
        <f>IF(AB1009="DOLLAR",E1009*88,E1009)</f>
        <v/>
      </c>
      <c r="G1009" s="62">
        <f>F1009*J1009</f>
        <v/>
      </c>
      <c r="H1009" s="23" t="n">
        <v>655207</v>
      </c>
      <c r="I1009" s="23" t="inlineStr">
        <is>
          <t xml:space="preserve">PE anti-TCF1 </t>
        </is>
      </c>
      <c r="J1009" s="23" t="n">
        <v>1</v>
      </c>
      <c r="K1009" s="23" t="n">
        <v>1</v>
      </c>
      <c r="L1009" s="23">
        <f>J1009-K1009</f>
        <v/>
      </c>
      <c r="M1009" s="23" t="inlineStr">
        <is>
          <t>DC-80/25-26</t>
        </is>
      </c>
      <c r="N1009" s="32" t="n">
        <v>45846</v>
      </c>
      <c r="O1009" s="62" t="n">
        <v>0</v>
      </c>
      <c r="P1009" s="23" t="inlineStr">
        <is>
          <t>FARCAST</t>
        </is>
      </c>
      <c r="Q1009" s="23" t="n">
        <v>58152921212</v>
      </c>
      <c r="R1009" s="23" t="inlineStr">
        <is>
          <t>Delivered</t>
        </is>
      </c>
      <c r="S1009" s="63" t="n">
        <v>4</v>
      </c>
      <c r="T1009" s="39" t="inlineStr">
        <is>
          <t>FOC</t>
        </is>
      </c>
      <c r="U1009" s="23" t="inlineStr">
        <is>
          <t>BioLegend</t>
        </is>
      </c>
      <c r="V1009" s="23">
        <f>VLOOKUP(P1009,'Customer List'!B:C,2,)</f>
        <v/>
      </c>
      <c r="W1009" s="40" t="n"/>
      <c r="X1009" s="32" t="n">
        <v>45847</v>
      </c>
      <c r="Y1009" s="23">
        <f>IF(X1009="", "", X1009-N1009)</f>
        <v/>
      </c>
      <c r="Z1009" s="23">
        <f>IF(N1009="", "", TEXT(N1009, "dddd"))</f>
        <v/>
      </c>
      <c r="AA1009" s="23">
        <f>IF(X1009="", "", TEXT(X1009, "dddd"))</f>
        <v/>
      </c>
      <c r="AB1009" s="23">
        <f>VLOOKUP(U1009,'Currency Sheet'!A:C,3,)</f>
        <v/>
      </c>
      <c r="AC1009" s="44">
        <f>VLOOKUP(P1009,'Customer List'!B:D,3,)</f>
        <v/>
      </c>
    </row>
    <row r="1010">
      <c r="A1010" s="23">
        <f>A1009+1</f>
        <v/>
      </c>
      <c r="B1010" s="23" t="inlineStr">
        <is>
          <t xml:space="preserve">EED116824  </t>
        </is>
      </c>
      <c r="C1010" s="32" t="n">
        <v>45835</v>
      </c>
      <c r="D1010" s="32" t="n">
        <v>45845</v>
      </c>
      <c r="E1010" s="51" t="n">
        <v>159</v>
      </c>
      <c r="F1010" s="51">
        <f>IF(AB1010="DOLLAR",E1010*88,E1010)</f>
        <v/>
      </c>
      <c r="G1010" s="62">
        <f>F1010*J1010</f>
        <v/>
      </c>
      <c r="H1010" s="23" t="n">
        <v>659702</v>
      </c>
      <c r="I1010" s="23" t="inlineStr">
        <is>
          <t xml:space="preserve">Purified anti-NLRC4 </t>
        </is>
      </c>
      <c r="J1010" s="23" t="n">
        <v>1</v>
      </c>
      <c r="K1010" s="23" t="n">
        <v>1</v>
      </c>
      <c r="L1010" s="23">
        <f>J1010-K1010</f>
        <v/>
      </c>
      <c r="M1010" s="23" t="inlineStr">
        <is>
          <t>T-675/25-26</t>
        </is>
      </c>
      <c r="N1010" s="32" t="n">
        <v>45849</v>
      </c>
      <c r="O1010" s="62" t="n">
        <v>24645</v>
      </c>
      <c r="P1010" s="23" t="inlineStr">
        <is>
          <t>LIFECHEM</t>
        </is>
      </c>
      <c r="Q1010" s="23" t="inlineStr">
        <is>
          <t>BY HAND</t>
        </is>
      </c>
      <c r="R1010" s="23" t="inlineStr">
        <is>
          <t>DEEPAK</t>
        </is>
      </c>
      <c r="S1010" s="63" t="n">
        <v>4</v>
      </c>
      <c r="T1010" s="39" t="n"/>
      <c r="U1010" s="23" t="inlineStr">
        <is>
          <t>BioLegend</t>
        </is>
      </c>
      <c r="V1010" s="23">
        <f>VLOOKUP(P1010,'Customer List'!B:C,2,)</f>
        <v/>
      </c>
      <c r="W1010" s="40" t="n"/>
      <c r="X1010" s="32" t="n">
        <v>45849</v>
      </c>
      <c r="Y1010" s="23">
        <f>IF(X1010="", "", X1010-N1010)</f>
        <v/>
      </c>
      <c r="Z1010" s="23">
        <f>IF(N1010="", "", TEXT(N1010, "dddd"))</f>
        <v/>
      </c>
      <c r="AA1010" s="23">
        <f>IF(X1010="", "", TEXT(X1010, "dddd"))</f>
        <v/>
      </c>
      <c r="AB1010" s="23">
        <f>VLOOKUP(U1010,'Currency Sheet'!A:C,3,)</f>
        <v/>
      </c>
      <c r="AC1010" s="44">
        <f>VLOOKUP(P1010,'Customer List'!B:D,3,)</f>
        <v/>
      </c>
    </row>
    <row r="1011">
      <c r="A1011" s="23">
        <f>A1010+1</f>
        <v/>
      </c>
      <c r="B1011" s="23" t="inlineStr">
        <is>
          <t xml:space="preserve">EED116824  </t>
        </is>
      </c>
      <c r="C1011" s="32" t="n">
        <v>45835</v>
      </c>
      <c r="D1011" s="32" t="n">
        <v>45845</v>
      </c>
      <c r="E1011" s="51" t="n">
        <v>208.2</v>
      </c>
      <c r="F1011" s="51">
        <f>IF(AB1011="DOLLAR",E1011*88,E1011)</f>
        <v/>
      </c>
      <c r="G1011" s="62">
        <f>F1011*J1011</f>
        <v/>
      </c>
      <c r="H1011" s="23" t="n">
        <v>666404</v>
      </c>
      <c r="I1011" s="23" t="inlineStr">
        <is>
          <t xml:space="preserve">PE anti-STAT1 Phospho </t>
        </is>
      </c>
      <c r="J1011" s="23" t="n">
        <v>1</v>
      </c>
      <c r="K1011" s="23" t="n">
        <v>1</v>
      </c>
      <c r="L1011" s="23">
        <f>J1011-K1011</f>
        <v/>
      </c>
      <c r="M1011" s="23" t="inlineStr">
        <is>
          <t>T-632/25-26</t>
        </is>
      </c>
      <c r="N1011" s="32" t="n">
        <v>45846</v>
      </c>
      <c r="O1011" s="62" t="n">
        <v>37649</v>
      </c>
      <c r="P1011" s="23" t="inlineStr">
        <is>
          <t>RESEARCH</t>
        </is>
      </c>
      <c r="Q1011" s="23" t="inlineStr">
        <is>
          <t>D3002213697</t>
        </is>
      </c>
      <c r="R1011" s="23" t="inlineStr">
        <is>
          <t>Delivered</t>
        </is>
      </c>
      <c r="S1011" s="63" t="n">
        <v>4</v>
      </c>
      <c r="T1011" s="39" t="n"/>
      <c r="U1011" s="23" t="inlineStr">
        <is>
          <t>BioLegend</t>
        </is>
      </c>
      <c r="V1011" s="23">
        <f>VLOOKUP(P1011,'Customer List'!B:C,2,)</f>
        <v/>
      </c>
      <c r="W1011" s="40" t="n"/>
      <c r="X1011" s="32" t="n">
        <v>45847</v>
      </c>
      <c r="Y1011" s="23">
        <f>IF(X1011="", "", X1011-N1011)</f>
        <v/>
      </c>
      <c r="Z1011" s="23">
        <f>IF(N1011="", "", TEXT(N1011, "dddd"))</f>
        <v/>
      </c>
      <c r="AA1011" s="23">
        <f>IF(X1011="", "", TEXT(X1011, "dddd"))</f>
        <v/>
      </c>
      <c r="AB1011" s="23">
        <f>VLOOKUP(U1011,'Currency Sheet'!A:C,3,)</f>
        <v/>
      </c>
      <c r="AC1011" s="44">
        <f>VLOOKUP(P1011,'Customer List'!B:D,3,)</f>
        <v/>
      </c>
    </row>
    <row r="1012">
      <c r="A1012" s="23">
        <f>A1011+1</f>
        <v/>
      </c>
      <c r="B1012" s="23" t="inlineStr">
        <is>
          <t xml:space="preserve">EED116824  </t>
        </is>
      </c>
      <c r="C1012" s="32" t="n">
        <v>45835</v>
      </c>
      <c r="D1012" s="32" t="n">
        <v>45845</v>
      </c>
      <c r="E1012" s="51" t="n">
        <v>153</v>
      </c>
      <c r="F1012" s="51">
        <f>IF(AB1012="DOLLAR",E1012*88,E1012)</f>
        <v/>
      </c>
      <c r="G1012" s="62">
        <f>F1012*J1012</f>
        <v/>
      </c>
      <c r="H1012" s="23" t="n">
        <v>686019</v>
      </c>
      <c r="I1012" s="23" t="inlineStr">
        <is>
          <t xml:space="preserve">Brilliant Violet 421™ anti-STAT6 Phospho </t>
        </is>
      </c>
      <c r="J1012" s="23" t="n">
        <v>1</v>
      </c>
      <c r="K1012" s="23" t="n">
        <v>1</v>
      </c>
      <c r="L1012" s="23">
        <f>J1012-K1012</f>
        <v/>
      </c>
      <c r="M1012" s="23" t="inlineStr">
        <is>
          <t>T-689/25-26</t>
        </is>
      </c>
      <c r="N1012" s="32" t="n">
        <v>45850</v>
      </c>
      <c r="O1012" s="62" t="n">
        <v>17442</v>
      </c>
      <c r="P1012" s="23" t="inlineStr">
        <is>
          <t>ILS</t>
        </is>
      </c>
      <c r="Q1012" s="23" t="n">
        <v>58153121121</v>
      </c>
      <c r="R1012" s="23" t="inlineStr">
        <is>
          <t>Delivered</t>
        </is>
      </c>
      <c r="S1012" s="63" t="n">
        <v>4</v>
      </c>
      <c r="T1012" s="39" t="n"/>
      <c r="U1012" s="23" t="inlineStr">
        <is>
          <t>BioLegend</t>
        </is>
      </c>
      <c r="V1012" s="23">
        <f>VLOOKUP(P1012,'Customer List'!B:C,2,)</f>
        <v/>
      </c>
      <c r="W1012" s="40" t="n"/>
      <c r="X1012" s="32" t="n">
        <v>45853</v>
      </c>
      <c r="Y1012" s="23">
        <f>IF(X1012="", "", X1012-N1012)</f>
        <v/>
      </c>
      <c r="Z1012" s="23">
        <f>IF(N1012="", "", TEXT(N1012, "dddd"))</f>
        <v/>
      </c>
      <c r="AA1012" s="23">
        <f>IF(X1012="", "", TEXT(X1012, "dddd"))</f>
        <v/>
      </c>
      <c r="AB1012" s="23">
        <f>VLOOKUP(U1012,'Currency Sheet'!A:C,3,)</f>
        <v/>
      </c>
      <c r="AC1012" s="44">
        <f>VLOOKUP(P1012,'Customer List'!B:D,3,)</f>
        <v/>
      </c>
    </row>
    <row r="1013">
      <c r="A1013" s="23">
        <f>A1012+1</f>
        <v/>
      </c>
      <c r="B1013" s="23" t="inlineStr">
        <is>
          <t xml:space="preserve">EED116824  </t>
        </is>
      </c>
      <c r="C1013" s="32" t="n">
        <v>45835</v>
      </c>
      <c r="D1013" s="32" t="n">
        <v>45845</v>
      </c>
      <c r="E1013" s="51" t="n">
        <v>84.59999999999999</v>
      </c>
      <c r="F1013" s="51">
        <f>IF(AB1013="DOLLAR",E1013*88,E1013)</f>
        <v/>
      </c>
      <c r="G1013" s="62">
        <f>F1013*J1013</f>
        <v/>
      </c>
      <c r="H1013" s="23" t="n">
        <v>686411</v>
      </c>
      <c r="I1013" s="23" t="inlineStr">
        <is>
          <t xml:space="preserve">Alexa Fluor® 647 anti-STAT1 Phospho </t>
        </is>
      </c>
      <c r="J1013" s="23" t="n">
        <v>1</v>
      </c>
      <c r="K1013" s="23" t="n">
        <v>1</v>
      </c>
      <c r="L1013" s="23">
        <f>J1013-K1013</f>
        <v/>
      </c>
      <c r="M1013" s="23" t="inlineStr">
        <is>
          <t>T-689/25-26</t>
        </is>
      </c>
      <c r="N1013" s="32" t="n">
        <v>45850</v>
      </c>
      <c r="O1013" s="62" t="n">
        <v>12055.5</v>
      </c>
      <c r="P1013" s="23" t="inlineStr">
        <is>
          <t>ILS</t>
        </is>
      </c>
      <c r="Q1013" s="23" t="n">
        <v>58153121121</v>
      </c>
      <c r="R1013" s="23" t="inlineStr">
        <is>
          <t>Delivered</t>
        </is>
      </c>
      <c r="S1013" s="63" t="n">
        <v>4</v>
      </c>
      <c r="T1013" s="39" t="n"/>
      <c r="U1013" s="23" t="inlineStr">
        <is>
          <t>BioLegend</t>
        </is>
      </c>
      <c r="V1013" s="23">
        <f>VLOOKUP(P1013,'Customer List'!B:C,2,)</f>
        <v/>
      </c>
      <c r="W1013" s="40" t="n"/>
      <c r="X1013" s="32" t="n">
        <v>45853</v>
      </c>
      <c r="Y1013" s="23">
        <f>IF(X1013="", "", X1013-N1013)</f>
        <v/>
      </c>
      <c r="Z1013" s="23">
        <f>IF(N1013="", "", TEXT(N1013, "dddd"))</f>
        <v/>
      </c>
      <c r="AA1013" s="23">
        <f>IF(X1013="", "", TEXT(X1013, "dddd"))</f>
        <v/>
      </c>
      <c r="AB1013" s="23">
        <f>VLOOKUP(U1013,'Currency Sheet'!A:C,3,)</f>
        <v/>
      </c>
      <c r="AC1013" s="44">
        <f>VLOOKUP(P1013,'Customer List'!B:D,3,)</f>
        <v/>
      </c>
    </row>
    <row r="1014">
      <c r="A1014" s="23">
        <f>A1013+1</f>
        <v/>
      </c>
      <c r="B1014" s="23" t="inlineStr">
        <is>
          <t xml:space="preserve">EED116824  </t>
        </is>
      </c>
      <c r="C1014" s="32" t="n">
        <v>45835</v>
      </c>
      <c r="D1014" s="32" t="n">
        <v>45845</v>
      </c>
      <c r="E1014" s="51" t="n">
        <v>91.8</v>
      </c>
      <c r="F1014" s="51">
        <f>IF(AB1014="DOLLAR",E1014*88,E1014)</f>
        <v/>
      </c>
      <c r="G1014" s="62">
        <f>F1014*J1014</f>
        <v/>
      </c>
      <c r="H1014" s="23" t="n">
        <v>698905</v>
      </c>
      <c r="I1014" s="23" t="inlineStr">
        <is>
          <t xml:space="preserve">PE anti-STAT3 Phospho </t>
        </is>
      </c>
      <c r="J1014" s="23" t="n">
        <v>1</v>
      </c>
      <c r="K1014" s="23" t="n">
        <v>1</v>
      </c>
      <c r="L1014" s="23">
        <f>J1014-K1014</f>
        <v/>
      </c>
      <c r="M1014" s="23" t="inlineStr">
        <is>
          <t>T-689/25-26</t>
        </is>
      </c>
      <c r="N1014" s="32" t="n">
        <v>45850</v>
      </c>
      <c r="O1014" s="62" t="n">
        <v>13081.5</v>
      </c>
      <c r="P1014" s="23" t="inlineStr">
        <is>
          <t>ILS</t>
        </is>
      </c>
      <c r="Q1014" s="23" t="n">
        <v>58153121121</v>
      </c>
      <c r="R1014" s="23" t="inlineStr">
        <is>
          <t>Delivered</t>
        </is>
      </c>
      <c r="S1014" s="63" t="n">
        <v>4</v>
      </c>
      <c r="T1014" s="39" t="n"/>
      <c r="U1014" s="23" t="inlineStr">
        <is>
          <t>BioLegend</t>
        </is>
      </c>
      <c r="V1014" s="23">
        <f>VLOOKUP(P1014,'Customer List'!B:C,2,)</f>
        <v/>
      </c>
      <c r="W1014" s="40" t="n"/>
      <c r="X1014" s="32" t="n">
        <v>45853</v>
      </c>
      <c r="Y1014" s="23">
        <f>IF(X1014="", "", X1014-N1014)</f>
        <v/>
      </c>
      <c r="Z1014" s="23">
        <f>IF(N1014="", "", TEXT(N1014, "dddd"))</f>
        <v/>
      </c>
      <c r="AA1014" s="23">
        <f>IF(X1014="", "", TEXT(X1014, "dddd"))</f>
        <v/>
      </c>
      <c r="AB1014" s="23">
        <f>VLOOKUP(U1014,'Currency Sheet'!A:C,3,)</f>
        <v/>
      </c>
      <c r="AC1014" s="44">
        <f>VLOOKUP(P1014,'Customer List'!B:D,3,)</f>
        <v/>
      </c>
    </row>
    <row r="1015">
      <c r="A1015" s="23">
        <f>A1014+1</f>
        <v/>
      </c>
      <c r="B1015" s="23" t="inlineStr">
        <is>
          <t xml:space="preserve">EED116824  </t>
        </is>
      </c>
      <c r="C1015" s="32" t="n">
        <v>45835</v>
      </c>
      <c r="D1015" s="32" t="n">
        <v>45845</v>
      </c>
      <c r="E1015" s="51" t="n">
        <v>4.2</v>
      </c>
      <c r="F1015" s="51">
        <f>IF(AB1015="DOLLAR",E1015*88,E1015)</f>
        <v/>
      </c>
      <c r="G1015" s="62">
        <f>F1015*J1015</f>
        <v/>
      </c>
      <c r="H1015" s="23" t="n">
        <v>740379</v>
      </c>
      <c r="I1015" s="23" t="inlineStr">
        <is>
          <t>V-bottom Plate for LEGENDplex™ Assay</t>
        </is>
      </c>
      <c r="J1015" s="23" t="n">
        <v>1</v>
      </c>
      <c r="K1015" s="23" t="n">
        <v>1</v>
      </c>
      <c r="L1015" s="23">
        <f>J1015-K1015</f>
        <v/>
      </c>
      <c r="M1015" s="23" t="inlineStr">
        <is>
          <t>T-672/25-26</t>
        </is>
      </c>
      <c r="N1015" s="32" t="n">
        <v>45848</v>
      </c>
      <c r="O1015" s="62" t="n">
        <v>565.25</v>
      </c>
      <c r="P1015" s="23" t="inlineStr">
        <is>
          <t>ICGEB</t>
        </is>
      </c>
      <c r="Q1015" s="23" t="inlineStr">
        <is>
          <t>BY HAND</t>
        </is>
      </c>
      <c r="R1015" s="23" t="inlineStr">
        <is>
          <t>PRIYANKA MADAM</t>
        </is>
      </c>
      <c r="S1015" s="63" t="n">
        <v>4</v>
      </c>
      <c r="T1015" s="39" t="n"/>
      <c r="U1015" s="23" t="inlineStr">
        <is>
          <t>BioLegend</t>
        </is>
      </c>
      <c r="V1015" s="23">
        <f>VLOOKUP(P1015,'Customer List'!B:C,2,)</f>
        <v/>
      </c>
      <c r="W1015" s="40" t="n"/>
      <c r="X1015" s="32" t="n">
        <v>45848</v>
      </c>
      <c r="Y1015" s="23">
        <f>IF(X1015="", "", X1015-N1015)</f>
        <v/>
      </c>
      <c r="Z1015" s="23">
        <f>IF(N1015="", "", TEXT(N1015, "dddd"))</f>
        <v/>
      </c>
      <c r="AA1015" s="23">
        <f>IF(X1015="", "", TEXT(X1015, "dddd"))</f>
        <v/>
      </c>
      <c r="AB1015" s="23">
        <f>VLOOKUP(U1015,'Currency Sheet'!A:C,3,)</f>
        <v/>
      </c>
      <c r="AC1015" s="44">
        <f>VLOOKUP(P1015,'Customer List'!B:D,3,)</f>
        <v/>
      </c>
    </row>
    <row r="1016">
      <c r="A1016" s="23">
        <f>A1015+1</f>
        <v/>
      </c>
      <c r="B1016" s="23" t="inlineStr">
        <is>
          <t xml:space="preserve">EED116824  </t>
        </is>
      </c>
      <c r="C1016" s="32" t="n">
        <v>45835</v>
      </c>
      <c r="D1016" s="32" t="n">
        <v>45845</v>
      </c>
      <c r="E1016" s="51" t="n">
        <v>176.4</v>
      </c>
      <c r="F1016" s="51">
        <f>IF(AB1016="DOLLAR",E1016*88,E1016)</f>
        <v/>
      </c>
      <c r="G1016" s="62">
        <f>F1016*J1016</f>
        <v/>
      </c>
      <c r="H1016" s="23" t="n">
        <v>740851</v>
      </c>
      <c r="I1016" s="23" t="inlineStr">
        <is>
          <t>LEGENDplex™ Mouse Macrophage/Microglia Panel Detection Antibodies</t>
        </is>
      </c>
      <c r="J1016" s="23" t="n">
        <v>1</v>
      </c>
      <c r="K1016" s="23" t="n">
        <v>1</v>
      </c>
      <c r="L1016" s="23">
        <f>J1016-K1016</f>
        <v/>
      </c>
      <c r="M1016" s="23" t="inlineStr">
        <is>
          <t>T-672/25-26</t>
        </is>
      </c>
      <c r="N1016" s="32" t="n">
        <v>45848</v>
      </c>
      <c r="O1016" s="62" t="n">
        <v>23740.5</v>
      </c>
      <c r="P1016" s="23" t="inlineStr">
        <is>
          <t>ICGEB</t>
        </is>
      </c>
      <c r="Q1016" s="23" t="inlineStr">
        <is>
          <t>BY HAND</t>
        </is>
      </c>
      <c r="R1016" s="23" t="inlineStr">
        <is>
          <t>PRIYANKA MADAM</t>
        </is>
      </c>
      <c r="S1016" s="63" t="n">
        <v>4</v>
      </c>
      <c r="T1016" s="39" t="n"/>
      <c r="U1016" s="23" t="inlineStr">
        <is>
          <t>BioLegend</t>
        </is>
      </c>
      <c r="V1016" s="23">
        <f>VLOOKUP(P1016,'Customer List'!B:C,2,)</f>
        <v/>
      </c>
      <c r="W1016" s="40" t="n"/>
      <c r="X1016" s="32" t="n">
        <v>45848</v>
      </c>
      <c r="Y1016" s="23">
        <f>IF(X1016="", "", X1016-N1016)</f>
        <v/>
      </c>
      <c r="Z1016" s="23">
        <f>IF(N1016="", "", TEXT(N1016, "dddd"))</f>
        <v/>
      </c>
      <c r="AA1016" s="23">
        <f>IF(X1016="", "", TEXT(X1016, "dddd"))</f>
        <v/>
      </c>
      <c r="AB1016" s="23">
        <f>VLOOKUP(U1016,'Currency Sheet'!A:C,3,)</f>
        <v/>
      </c>
      <c r="AC1016" s="44">
        <f>VLOOKUP(P1016,'Customer List'!B:D,3,)</f>
        <v/>
      </c>
    </row>
    <row r="1017">
      <c r="A1017" s="23">
        <f>A1016+1</f>
        <v/>
      </c>
      <c r="B1017" s="23" t="inlineStr">
        <is>
          <t xml:space="preserve">EED116824  </t>
        </is>
      </c>
      <c r="C1017" s="32" t="n">
        <v>45835</v>
      </c>
      <c r="D1017" s="32" t="n">
        <v>45845</v>
      </c>
      <c r="E1017" s="51" t="n">
        <v>35.4</v>
      </c>
      <c r="F1017" s="51">
        <f>IF(AB1017="DOLLAR",E1017*88,E1017)</f>
        <v/>
      </c>
      <c r="G1017" s="62">
        <f>F1017*J1017</f>
        <v/>
      </c>
      <c r="H1017" s="23" t="n">
        <v>740852</v>
      </c>
      <c r="I1017" s="23" t="inlineStr">
        <is>
          <t>LEGENDplex™ Mouse Macrophage/Microglia Panel Standard</t>
        </is>
      </c>
      <c r="J1017" s="23" t="n">
        <v>1</v>
      </c>
      <c r="K1017" s="23" t="n">
        <v>1</v>
      </c>
      <c r="L1017" s="23">
        <f>J1017-K1017</f>
        <v/>
      </c>
      <c r="M1017" s="23" t="inlineStr">
        <is>
          <t>T-672/25-26</t>
        </is>
      </c>
      <c r="N1017" s="32" t="n">
        <v>45848</v>
      </c>
      <c r="O1017" s="62" t="n">
        <v>4764.25</v>
      </c>
      <c r="P1017" s="23" t="inlineStr">
        <is>
          <t>ICGEB</t>
        </is>
      </c>
      <c r="Q1017" s="23" t="inlineStr">
        <is>
          <t>BY HAND</t>
        </is>
      </c>
      <c r="R1017" s="23" t="inlineStr">
        <is>
          <t>PRIYANKA MADAM</t>
        </is>
      </c>
      <c r="S1017" s="63" t="n">
        <v>4</v>
      </c>
      <c r="T1017" s="39" t="n"/>
      <c r="U1017" s="23" t="inlineStr">
        <is>
          <t>BioLegend</t>
        </is>
      </c>
      <c r="V1017" s="23">
        <f>VLOOKUP(P1017,'Customer List'!B:C,2,)</f>
        <v/>
      </c>
      <c r="W1017" s="40" t="n"/>
      <c r="X1017" s="32" t="n">
        <v>45848</v>
      </c>
      <c r="Y1017" s="23">
        <f>IF(X1017="", "", X1017-N1017)</f>
        <v/>
      </c>
      <c r="Z1017" s="23">
        <f>IF(N1017="", "", TEXT(N1017, "dddd"))</f>
        <v/>
      </c>
      <c r="AA1017" s="23">
        <f>IF(X1017="", "", TEXT(X1017, "dddd"))</f>
        <v/>
      </c>
      <c r="AB1017" s="23">
        <f>VLOOKUP(U1017,'Currency Sheet'!A:C,3,)</f>
        <v/>
      </c>
      <c r="AC1017" s="44">
        <f>VLOOKUP(P1017,'Customer List'!B:D,3,)</f>
        <v/>
      </c>
    </row>
    <row r="1018">
      <c r="A1018" s="23">
        <f>A1017+1</f>
        <v/>
      </c>
      <c r="B1018" s="23" t="inlineStr">
        <is>
          <t xml:space="preserve">EED116824  </t>
        </is>
      </c>
      <c r="C1018" s="32" t="n">
        <v>45835</v>
      </c>
      <c r="D1018" s="32" t="n">
        <v>45845</v>
      </c>
      <c r="E1018" s="51" t="n">
        <v>70.8</v>
      </c>
      <c r="F1018" s="51">
        <f>IF(AB1018="DOLLAR",E1018*88,E1018)</f>
        <v/>
      </c>
      <c r="G1018" s="62">
        <f>F1018*J1018</f>
        <v/>
      </c>
      <c r="H1018" s="23" t="n">
        <v>740854</v>
      </c>
      <c r="I1018" s="23" t="inlineStr">
        <is>
          <t>LEGENDplex™ Mouse Free Active TGF-β1 Capture Bead A5, 13X</t>
        </is>
      </c>
      <c r="J1018" s="23" t="n">
        <v>1</v>
      </c>
      <c r="K1018" s="23" t="n">
        <v>1</v>
      </c>
      <c r="L1018" s="23">
        <f>J1018-K1018</f>
        <v/>
      </c>
      <c r="M1018" s="23" t="inlineStr">
        <is>
          <t>T-672/25-26</t>
        </is>
      </c>
      <c r="N1018" s="32" t="n">
        <v>45848</v>
      </c>
      <c r="O1018" s="62" t="n">
        <v>9528.5</v>
      </c>
      <c r="P1018" s="23" t="inlineStr">
        <is>
          <t>ICGEB</t>
        </is>
      </c>
      <c r="Q1018" s="23" t="inlineStr">
        <is>
          <t>BY HAND</t>
        </is>
      </c>
      <c r="R1018" s="23" t="inlineStr">
        <is>
          <t>PRIYANKA MADAM</t>
        </is>
      </c>
      <c r="S1018" s="63" t="n">
        <v>4</v>
      </c>
      <c r="T1018" s="39" t="n"/>
      <c r="U1018" s="23" t="inlineStr">
        <is>
          <t>BioLegend</t>
        </is>
      </c>
      <c r="V1018" s="23">
        <f>VLOOKUP(P1018,'Customer List'!B:C,2,)</f>
        <v/>
      </c>
      <c r="W1018" s="40" t="n"/>
      <c r="X1018" s="32" t="n">
        <v>45848</v>
      </c>
      <c r="Y1018" s="23">
        <f>IF(X1018="", "", X1018-N1018)</f>
        <v/>
      </c>
      <c r="Z1018" s="23">
        <f>IF(N1018="", "", TEXT(N1018, "dddd"))</f>
        <v/>
      </c>
      <c r="AA1018" s="23">
        <f>IF(X1018="", "", TEXT(X1018, "dddd"))</f>
        <v/>
      </c>
      <c r="AB1018" s="23">
        <f>VLOOKUP(U1018,'Currency Sheet'!A:C,3,)</f>
        <v/>
      </c>
      <c r="AC1018" s="44">
        <f>VLOOKUP(P1018,'Customer List'!B:D,3,)</f>
        <v/>
      </c>
    </row>
    <row r="1019">
      <c r="A1019" s="23">
        <f>A1018+1</f>
        <v/>
      </c>
      <c r="B1019" s="23" t="inlineStr">
        <is>
          <t xml:space="preserve">EED116824  </t>
        </is>
      </c>
      <c r="C1019" s="32" t="n">
        <v>45835</v>
      </c>
      <c r="D1019" s="32" t="n">
        <v>45845</v>
      </c>
      <c r="E1019" s="51" t="n">
        <v>70.8</v>
      </c>
      <c r="F1019" s="51">
        <f>IF(AB1019="DOLLAR",E1019*88,E1019)</f>
        <v/>
      </c>
      <c r="G1019" s="62">
        <f>F1019*J1019</f>
        <v/>
      </c>
      <c r="H1019" s="23" t="n">
        <v>740856</v>
      </c>
      <c r="I1019" s="23" t="inlineStr">
        <is>
          <t>LEGENDplex™ Mouse IL-23 Capture Bead A7, 13X</t>
        </is>
      </c>
      <c r="J1019" s="23" t="n">
        <v>1</v>
      </c>
      <c r="K1019" s="23" t="n">
        <v>1</v>
      </c>
      <c r="L1019" s="23">
        <f>J1019-K1019</f>
        <v/>
      </c>
      <c r="M1019" s="23" t="inlineStr">
        <is>
          <t>T-672/25-26</t>
        </is>
      </c>
      <c r="N1019" s="32" t="n">
        <v>45848</v>
      </c>
      <c r="O1019" s="62" t="n">
        <v>9528.5</v>
      </c>
      <c r="P1019" s="23" t="inlineStr">
        <is>
          <t>ICGEB</t>
        </is>
      </c>
      <c r="Q1019" s="23" t="inlineStr">
        <is>
          <t>BY HAND</t>
        </is>
      </c>
      <c r="R1019" s="23" t="inlineStr">
        <is>
          <t>PRIYANKA MADAM</t>
        </is>
      </c>
      <c r="S1019" s="63" t="n">
        <v>4</v>
      </c>
      <c r="T1019" s="39" t="n"/>
      <c r="U1019" s="23" t="inlineStr">
        <is>
          <t>BioLegend</t>
        </is>
      </c>
      <c r="V1019" s="23">
        <f>VLOOKUP(P1019,'Customer List'!B:C,2,)</f>
        <v/>
      </c>
      <c r="W1019" s="40" t="n"/>
      <c r="X1019" s="32" t="n">
        <v>45848</v>
      </c>
      <c r="Y1019" s="23">
        <f>IF(X1019="", "", X1019-N1019)</f>
        <v/>
      </c>
      <c r="Z1019" s="23">
        <f>IF(N1019="", "", TEXT(N1019, "dddd"))</f>
        <v/>
      </c>
      <c r="AA1019" s="23">
        <f>IF(X1019="", "", TEXT(X1019, "dddd"))</f>
        <v/>
      </c>
      <c r="AB1019" s="23">
        <f>VLOOKUP(U1019,'Currency Sheet'!A:C,3,)</f>
        <v/>
      </c>
      <c r="AC1019" s="44">
        <f>VLOOKUP(P1019,'Customer List'!B:D,3,)</f>
        <v/>
      </c>
    </row>
    <row r="1020">
      <c r="A1020" s="23">
        <f>A1019+1</f>
        <v/>
      </c>
      <c r="B1020" s="23" t="inlineStr">
        <is>
          <t xml:space="preserve">EED116824  </t>
        </is>
      </c>
      <c r="C1020" s="32" t="n">
        <v>45835</v>
      </c>
      <c r="D1020" s="32" t="n">
        <v>45845</v>
      </c>
      <c r="E1020" s="51" t="n">
        <v>70.8</v>
      </c>
      <c r="F1020" s="51">
        <f>IF(AB1020="DOLLAR",E1020*88,E1020)</f>
        <v/>
      </c>
      <c r="G1020" s="62">
        <f>F1020*J1020</f>
        <v/>
      </c>
      <c r="H1020" s="23" t="n">
        <v>740858</v>
      </c>
      <c r="I1020" s="23" t="inlineStr">
        <is>
          <t>LEGENDplex™ Mouse IL-10 Capture Bead A10, 13X</t>
        </is>
      </c>
      <c r="J1020" s="23" t="n">
        <v>1</v>
      </c>
      <c r="K1020" s="23" t="n">
        <v>1</v>
      </c>
      <c r="L1020" s="23">
        <f>J1020-K1020</f>
        <v/>
      </c>
      <c r="M1020" s="23" t="inlineStr">
        <is>
          <t>T-672/25-26</t>
        </is>
      </c>
      <c r="N1020" s="32" t="n">
        <v>45848</v>
      </c>
      <c r="O1020" s="62" t="n">
        <v>9528.6</v>
      </c>
      <c r="P1020" s="23" t="inlineStr">
        <is>
          <t>ICGEB</t>
        </is>
      </c>
      <c r="Q1020" s="23" t="inlineStr">
        <is>
          <t>BY HAND</t>
        </is>
      </c>
      <c r="R1020" s="23" t="inlineStr">
        <is>
          <t>PRIYANKA MADAM</t>
        </is>
      </c>
      <c r="S1020" s="63" t="n">
        <v>4</v>
      </c>
      <c r="T1020" s="39" t="n"/>
      <c r="U1020" s="23" t="inlineStr">
        <is>
          <t>BioLegend</t>
        </is>
      </c>
      <c r="V1020" s="23">
        <f>VLOOKUP(P1020,'Customer List'!B:C,2,)</f>
        <v/>
      </c>
      <c r="W1020" s="40" t="n"/>
      <c r="X1020" s="32" t="n">
        <v>45848</v>
      </c>
      <c r="Y1020" s="23">
        <f>IF(X1020="", "", X1020-N1020)</f>
        <v/>
      </c>
      <c r="Z1020" s="23">
        <f>IF(N1020="", "", TEXT(N1020, "dddd"))</f>
        <v/>
      </c>
      <c r="AA1020" s="23">
        <f>IF(X1020="", "", TEXT(X1020, "dddd"))</f>
        <v/>
      </c>
      <c r="AB1020" s="23">
        <f>VLOOKUP(U1020,'Currency Sheet'!A:C,3,)</f>
        <v/>
      </c>
      <c r="AC1020" s="44">
        <f>VLOOKUP(P1020,'Customer List'!B:D,3,)</f>
        <v/>
      </c>
    </row>
    <row r="1021">
      <c r="A1021" s="23">
        <f>A1020+1</f>
        <v/>
      </c>
      <c r="B1021" s="23" t="inlineStr">
        <is>
          <t xml:space="preserve">EED116824  </t>
        </is>
      </c>
      <c r="C1021" s="32" t="n">
        <v>45835</v>
      </c>
      <c r="D1021" s="32" t="n">
        <v>45845</v>
      </c>
      <c r="E1021" s="51" t="n">
        <v>70.8</v>
      </c>
      <c r="F1021" s="51">
        <f>IF(AB1021="DOLLAR",E1021*88,E1021)</f>
        <v/>
      </c>
      <c r="G1021" s="62">
        <f>F1021*J1021</f>
        <v/>
      </c>
      <c r="H1021" s="23" t="n">
        <v>740860</v>
      </c>
      <c r="I1021" s="23" t="inlineStr">
        <is>
          <t>LEGENDplex™ Mouse IL-6 Capture Bead B3, 13X</t>
        </is>
      </c>
      <c r="J1021" s="23" t="n">
        <v>1</v>
      </c>
      <c r="K1021" s="23" t="n">
        <v>1</v>
      </c>
      <c r="L1021" s="23">
        <f>J1021-K1021</f>
        <v/>
      </c>
      <c r="M1021" s="23" t="inlineStr">
        <is>
          <t>T-672/25-26</t>
        </is>
      </c>
      <c r="N1021" s="32" t="n">
        <v>45848</v>
      </c>
      <c r="O1021" s="62" t="n">
        <v>9528.5</v>
      </c>
      <c r="P1021" s="23" t="inlineStr">
        <is>
          <t>ICGEB</t>
        </is>
      </c>
      <c r="Q1021" s="23" t="inlineStr">
        <is>
          <t>BY HAND</t>
        </is>
      </c>
      <c r="R1021" s="23" t="inlineStr">
        <is>
          <t>PRIYANKA MADAM</t>
        </is>
      </c>
      <c r="S1021" s="63" t="n">
        <v>4</v>
      </c>
      <c r="T1021" s="39" t="n"/>
      <c r="U1021" s="23" t="inlineStr">
        <is>
          <t>BioLegend</t>
        </is>
      </c>
      <c r="V1021" s="23">
        <f>VLOOKUP(P1021,'Customer List'!B:C,2,)</f>
        <v/>
      </c>
      <c r="W1021" s="40" t="n"/>
      <c r="X1021" s="32" t="n">
        <v>45848</v>
      </c>
      <c r="Y1021" s="23">
        <f>IF(X1021="", "", X1021-N1021)</f>
        <v/>
      </c>
      <c r="Z1021" s="23">
        <f>IF(N1021="", "", TEXT(N1021, "dddd"))</f>
        <v/>
      </c>
      <c r="AA1021" s="23">
        <f>IF(X1021="", "", TEXT(X1021, "dddd"))</f>
        <v/>
      </c>
      <c r="AB1021" s="23">
        <f>VLOOKUP(U1021,'Currency Sheet'!A:C,3,)</f>
        <v/>
      </c>
      <c r="AC1021" s="44">
        <f>VLOOKUP(P1021,'Customer List'!B:D,3,)</f>
        <v/>
      </c>
    </row>
    <row r="1022">
      <c r="A1022" s="23">
        <f>A1021+1</f>
        <v/>
      </c>
      <c r="B1022" s="23" t="inlineStr">
        <is>
          <t xml:space="preserve">EED116824  </t>
        </is>
      </c>
      <c r="C1022" s="32" t="n">
        <v>45835</v>
      </c>
      <c r="D1022" s="32" t="n">
        <v>45845</v>
      </c>
      <c r="E1022" s="51" t="n">
        <v>70.8</v>
      </c>
      <c r="F1022" s="51">
        <f>IF(AB1022="DOLLAR",E1022*88,E1022)</f>
        <v/>
      </c>
      <c r="G1022" s="62">
        <f>F1022*J1022</f>
        <v/>
      </c>
      <c r="H1022" s="23" t="n">
        <v>740861</v>
      </c>
      <c r="I1022" s="23" t="inlineStr">
        <is>
          <t>LEGENDplex™ Mouse TNF-α Capture Bead B4, 13X</t>
        </is>
      </c>
      <c r="J1022" s="23" t="n">
        <v>1</v>
      </c>
      <c r="K1022" s="23" t="n">
        <v>1</v>
      </c>
      <c r="L1022" s="23">
        <f>J1022-K1022</f>
        <v/>
      </c>
      <c r="M1022" s="23" t="inlineStr">
        <is>
          <t>T-672/25-26</t>
        </is>
      </c>
      <c r="N1022" s="32" t="n">
        <v>45848</v>
      </c>
      <c r="O1022" s="62" t="n">
        <v>9528.5</v>
      </c>
      <c r="P1022" s="23" t="inlineStr">
        <is>
          <t>ICGEB</t>
        </is>
      </c>
      <c r="Q1022" s="23" t="inlineStr">
        <is>
          <t>BY HAND</t>
        </is>
      </c>
      <c r="R1022" s="23" t="inlineStr">
        <is>
          <t>PRIYANKA MADAM</t>
        </is>
      </c>
      <c r="S1022" s="63" t="n">
        <v>4</v>
      </c>
      <c r="T1022" s="39" t="n"/>
      <c r="U1022" s="23" t="inlineStr">
        <is>
          <t>BioLegend</t>
        </is>
      </c>
      <c r="V1022" s="23">
        <f>VLOOKUP(P1022,'Customer List'!B:C,2,)</f>
        <v/>
      </c>
      <c r="W1022" s="40" t="n"/>
      <c r="X1022" s="32" t="n">
        <v>45848</v>
      </c>
      <c r="Y1022" s="23">
        <f>IF(X1022="", "", X1022-N1022)</f>
        <v/>
      </c>
      <c r="Z1022" s="23">
        <f>IF(N1022="", "", TEXT(N1022, "dddd"))</f>
        <v/>
      </c>
      <c r="AA1022" s="23">
        <f>IF(X1022="", "", TEXT(X1022, "dddd"))</f>
        <v/>
      </c>
      <c r="AB1022" s="23">
        <f>VLOOKUP(U1022,'Currency Sheet'!A:C,3,)</f>
        <v/>
      </c>
      <c r="AC1022" s="44">
        <f>VLOOKUP(P1022,'Customer List'!B:D,3,)</f>
        <v/>
      </c>
    </row>
    <row r="1023">
      <c r="A1023" s="23">
        <f>A1022+1</f>
        <v/>
      </c>
      <c r="B1023" s="23" t="inlineStr">
        <is>
          <t xml:space="preserve">EED116824  </t>
        </is>
      </c>
      <c r="C1023" s="32" t="n">
        <v>45835</v>
      </c>
      <c r="D1023" s="32" t="n">
        <v>45845</v>
      </c>
      <c r="E1023" s="51" t="n">
        <v>70.8</v>
      </c>
      <c r="F1023" s="51">
        <f>IF(AB1023="DOLLAR",E1023*88,E1023)</f>
        <v/>
      </c>
      <c r="G1023" s="62">
        <f>F1023*J1023</f>
        <v/>
      </c>
      <c r="H1023" s="23" t="n">
        <v>740865</v>
      </c>
      <c r="I1023" s="23" t="inlineStr">
        <is>
          <t>LEGENDplex™ Mouse IL-1β Capture Bead B9, 13X</t>
        </is>
      </c>
      <c r="J1023" s="23" t="n">
        <v>1</v>
      </c>
      <c r="K1023" s="23" t="n">
        <v>1</v>
      </c>
      <c r="L1023" s="23">
        <f>J1023-K1023</f>
        <v/>
      </c>
      <c r="M1023" s="23" t="inlineStr">
        <is>
          <t>T-672/25-26</t>
        </is>
      </c>
      <c r="N1023" s="32" t="n">
        <v>45848</v>
      </c>
      <c r="O1023" s="62" t="n">
        <v>9528.5</v>
      </c>
      <c r="P1023" s="23" t="inlineStr">
        <is>
          <t>ICGEB</t>
        </is>
      </c>
      <c r="Q1023" s="23" t="inlineStr">
        <is>
          <t>BY HAND</t>
        </is>
      </c>
      <c r="R1023" s="23" t="inlineStr">
        <is>
          <t>PRIYANKA MADAM</t>
        </is>
      </c>
      <c r="S1023" s="63" t="n">
        <v>4</v>
      </c>
      <c r="T1023" s="39" t="n"/>
      <c r="U1023" s="23" t="inlineStr">
        <is>
          <t>BioLegend</t>
        </is>
      </c>
      <c r="V1023" s="23">
        <f>VLOOKUP(P1023,'Customer List'!B:C,2,)</f>
        <v/>
      </c>
      <c r="W1023" s="40" t="n"/>
      <c r="X1023" s="32" t="n">
        <v>45848</v>
      </c>
      <c r="Y1023" s="23">
        <f>IF(X1023="", "", X1023-N1023)</f>
        <v/>
      </c>
      <c r="Z1023" s="23">
        <f>IF(N1023="", "", TEXT(N1023, "dddd"))</f>
        <v/>
      </c>
      <c r="AA1023" s="23">
        <f>IF(X1023="", "", TEXT(X1023, "dddd"))</f>
        <v/>
      </c>
      <c r="AB1023" s="23">
        <f>VLOOKUP(U1023,'Currency Sheet'!A:C,3,)</f>
        <v/>
      </c>
      <c r="AC1023" s="44">
        <f>VLOOKUP(P1023,'Customer List'!B:D,3,)</f>
        <v/>
      </c>
    </row>
    <row r="1024">
      <c r="A1024" s="23">
        <f>A1023+1</f>
        <v/>
      </c>
      <c r="B1024" s="23" t="inlineStr">
        <is>
          <t xml:space="preserve">EED116824  </t>
        </is>
      </c>
      <c r="C1024" s="32" t="n">
        <v>45835</v>
      </c>
      <c r="D1024" s="32" t="n">
        <v>45845</v>
      </c>
      <c r="E1024" s="51" t="n">
        <v>1056.6</v>
      </c>
      <c r="F1024" s="51">
        <f>IF(AB1024="DOLLAR",E1024*88,E1024)</f>
        <v/>
      </c>
      <c r="G1024" s="62">
        <f>F1024*J1024</f>
        <v/>
      </c>
      <c r="H1024" s="23" t="n">
        <v>740929</v>
      </c>
      <c r="I1024" s="23" t="inlineStr">
        <is>
          <t xml:space="preserve">LEGENDplex™ HU Essential Immune Response Panel </t>
        </is>
      </c>
      <c r="J1024" s="23" t="n">
        <v>6</v>
      </c>
      <c r="K1024" s="23" t="n">
        <v>6</v>
      </c>
      <c r="L1024" s="23">
        <f>J1024-K1024</f>
        <v/>
      </c>
      <c r="M1024" s="23" t="inlineStr">
        <is>
          <t>T-611/25-26</t>
        </is>
      </c>
      <c r="N1024" s="32" t="n">
        <v>45846</v>
      </c>
      <c r="O1024" s="62" t="n">
        <v>982638</v>
      </c>
      <c r="P1024" s="23" t="inlineStr">
        <is>
          <t>CRYON</t>
        </is>
      </c>
      <c r="Q1024" s="23" t="n">
        <v>58152921024</v>
      </c>
      <c r="R1024" s="23" t="inlineStr">
        <is>
          <t>Delivered</t>
        </is>
      </c>
      <c r="S1024" s="63" t="n">
        <v>4</v>
      </c>
      <c r="T1024" s="39" t="n"/>
      <c r="U1024" s="23" t="inlineStr">
        <is>
          <t>BioLegend</t>
        </is>
      </c>
      <c r="V1024" s="23">
        <f>VLOOKUP(P1024,'Customer List'!B:C,2,)</f>
        <v/>
      </c>
      <c r="W1024" s="40" t="n"/>
      <c r="X1024" s="32" t="n">
        <v>45847</v>
      </c>
      <c r="Y1024" s="23">
        <f>IF(X1024="", "", X1024-N1024)</f>
        <v/>
      </c>
      <c r="Z1024" s="23">
        <f>IF(N1024="", "", TEXT(N1024, "dddd"))</f>
        <v/>
      </c>
      <c r="AA1024" s="23">
        <f>IF(X1024="", "", TEXT(X1024, "dddd"))</f>
        <v/>
      </c>
      <c r="AB1024" s="23">
        <f>VLOOKUP(U1024,'Currency Sheet'!A:C,3,)</f>
        <v/>
      </c>
      <c r="AC1024" s="44">
        <f>VLOOKUP(P1024,'Customer List'!B:D,3,)</f>
        <v/>
      </c>
    </row>
    <row r="1025">
      <c r="A1025" s="23">
        <f>A1024+1</f>
        <v/>
      </c>
      <c r="B1025" s="23" t="inlineStr">
        <is>
          <t xml:space="preserve">EED116824  </t>
        </is>
      </c>
      <c r="C1025" s="32" t="n">
        <v>45835</v>
      </c>
      <c r="D1025" s="32" t="n">
        <v>45845</v>
      </c>
      <c r="E1025" s="51" t="n">
        <v>986.4</v>
      </c>
      <c r="F1025" s="51">
        <f>IF(AB1025="DOLLAR",E1025*88,E1025)</f>
        <v/>
      </c>
      <c r="G1025" s="62">
        <f>F1025*J1025</f>
        <v/>
      </c>
      <c r="H1025" s="23" t="n">
        <v>741044</v>
      </c>
      <c r="I1025" s="23" t="inlineStr">
        <is>
          <t xml:space="preserve">LEGENDplex™ MU Th Cytokine Panel </t>
        </is>
      </c>
      <c r="J1025" s="23" t="n">
        <v>1</v>
      </c>
      <c r="K1025" s="23" t="n">
        <v>1</v>
      </c>
      <c r="L1025" s="23">
        <f>J1025-K1025</f>
        <v/>
      </c>
      <c r="M1025" s="23" t="inlineStr">
        <is>
          <t>N/A</t>
        </is>
      </c>
      <c r="N1025" s="32" t="n">
        <v>45916</v>
      </c>
      <c r="O1025" s="62" t="n">
        <v>0</v>
      </c>
      <c r="P1025" s="23" t="inlineStr">
        <is>
          <t>JNU</t>
        </is>
      </c>
      <c r="Q1025" s="23" t="inlineStr">
        <is>
          <t>PORTER</t>
        </is>
      </c>
      <c r="R1025" s="23" t="inlineStr">
        <is>
          <t>PRIYANKA MADAM</t>
        </is>
      </c>
      <c r="S1025" s="63" t="n">
        <v>4</v>
      </c>
      <c r="T1025" s="39" t="inlineStr">
        <is>
          <t>DEMO KIT</t>
        </is>
      </c>
      <c r="U1025" s="23" t="inlineStr">
        <is>
          <t>BioLegend</t>
        </is>
      </c>
      <c r="V1025" s="23">
        <f>VLOOKUP(P1025,'Customer List'!B:C,2,)</f>
        <v/>
      </c>
      <c r="W1025" s="40" t="n"/>
      <c r="X1025" s="32">
        <f>IF(OR(R1025 = "PRIYANKA MADAM", R1025 = "DEEPAK", R1025 = "PORTER"),N1025,"")</f>
        <v/>
      </c>
      <c r="Y1025" s="23">
        <f>IF(X1025="", "", X1025-N1025)</f>
        <v/>
      </c>
      <c r="Z1025" s="23">
        <f>IF(N1025="", "", TEXT(N1025, "dddd"))</f>
        <v/>
      </c>
      <c r="AA1025" s="23">
        <f>IF(X1025="", "", TEXT(X1025, "dddd"))</f>
        <v/>
      </c>
      <c r="AB1025" s="23">
        <f>VLOOKUP(U1025,'Currency Sheet'!A:C,3,)</f>
        <v/>
      </c>
      <c r="AC1025" s="44">
        <f>VLOOKUP(P1025,'Customer List'!B:D,3,)</f>
        <v/>
      </c>
    </row>
    <row r="1026">
      <c r="A1026" s="23">
        <f>A1025+1</f>
        <v/>
      </c>
      <c r="B1026" s="23" t="inlineStr">
        <is>
          <t xml:space="preserve">EED116824  </t>
        </is>
      </c>
      <c r="C1026" s="32" t="n">
        <v>45835</v>
      </c>
      <c r="D1026" s="32" t="n">
        <v>45845</v>
      </c>
      <c r="E1026" s="51" t="n">
        <v>534.3000000000001</v>
      </c>
      <c r="F1026" s="51">
        <f>IF(AB1026="DOLLAR",E1026*88,E1026)</f>
        <v/>
      </c>
      <c r="G1026" s="62">
        <f>F1026*J1026</f>
        <v/>
      </c>
      <c r="H1026" s="23" t="n">
        <v>741271</v>
      </c>
      <c r="I1026" s="23" t="inlineStr">
        <is>
          <t xml:space="preserve">LEGENDplex™ Hu Type 1/2/3 Interferon Panel </t>
        </is>
      </c>
      <c r="J1026" s="23" t="n">
        <v>6</v>
      </c>
      <c r="K1026" s="23" t="n">
        <v>6</v>
      </c>
      <c r="L1026" s="23">
        <f>J1026-K1026</f>
        <v/>
      </c>
      <c r="M1026" s="23" t="inlineStr">
        <is>
          <t>T-611/25-26</t>
        </is>
      </c>
      <c r="N1026" s="32" t="n">
        <v>45846</v>
      </c>
      <c r="O1026" s="62" t="n">
        <v>458676</v>
      </c>
      <c r="P1026" s="23" t="inlineStr">
        <is>
          <t>CRYON</t>
        </is>
      </c>
      <c r="Q1026" s="23" t="n">
        <v>58152921024</v>
      </c>
      <c r="R1026" s="23" t="inlineStr">
        <is>
          <t>Delivered</t>
        </is>
      </c>
      <c r="S1026" s="63" t="n">
        <v>4</v>
      </c>
      <c r="T1026" s="39" t="n"/>
      <c r="U1026" s="23" t="inlineStr">
        <is>
          <t>BioLegend</t>
        </is>
      </c>
      <c r="V1026" s="23">
        <f>VLOOKUP(P1026,'Customer List'!B:C,2,)</f>
        <v/>
      </c>
      <c r="W1026" s="40" t="n"/>
      <c r="X1026" s="32" t="n">
        <v>45847</v>
      </c>
      <c r="Y1026" s="23">
        <f>IF(X1026="", "", X1026-N1026)</f>
        <v/>
      </c>
      <c r="Z1026" s="23">
        <f>IF(N1026="", "", TEXT(N1026, "dddd"))</f>
        <v/>
      </c>
      <c r="AA1026" s="23">
        <f>IF(X1026="", "", TEXT(X1026, "dddd"))</f>
        <v/>
      </c>
      <c r="AB1026" s="23">
        <f>VLOOKUP(U1026,'Currency Sheet'!A:C,3,)</f>
        <v/>
      </c>
      <c r="AC1026" s="44">
        <f>VLOOKUP(P1026,'Customer List'!B:D,3,)</f>
        <v/>
      </c>
    </row>
    <row r="1027">
      <c r="A1027" s="23">
        <f>A1026+1</f>
        <v/>
      </c>
      <c r="B1027" s="23" t="inlineStr">
        <is>
          <t xml:space="preserve">EED116824  </t>
        </is>
      </c>
      <c r="C1027" s="32" t="n">
        <v>45835</v>
      </c>
      <c r="D1027" s="32" t="n">
        <v>45845</v>
      </c>
      <c r="E1027" s="51" t="n">
        <v>70.8</v>
      </c>
      <c r="F1027" s="51">
        <f>IF(AB1027="DOLLAR",E1027*88,E1027)</f>
        <v/>
      </c>
      <c r="G1027" s="62">
        <f>F1027*J1027</f>
        <v/>
      </c>
      <c r="H1027" s="23" t="n">
        <v>741446</v>
      </c>
      <c r="I1027" s="23" t="inlineStr">
        <is>
          <t>LEGENDplex™ Buffer Set B1</t>
        </is>
      </c>
      <c r="J1027" s="23" t="n">
        <v>1</v>
      </c>
      <c r="K1027" s="23" t="n">
        <v>1</v>
      </c>
      <c r="L1027" s="23">
        <f>J1027-K1027</f>
        <v/>
      </c>
      <c r="M1027" s="23" t="inlineStr">
        <is>
          <t>T-672/25-26</t>
        </is>
      </c>
      <c r="N1027" s="32" t="n">
        <v>45848</v>
      </c>
      <c r="O1027" s="62" t="n">
        <v>9528.5</v>
      </c>
      <c r="P1027" s="23" t="inlineStr">
        <is>
          <t>ICGEB</t>
        </is>
      </c>
      <c r="Q1027" s="23" t="inlineStr">
        <is>
          <t>BY HAND</t>
        </is>
      </c>
      <c r="R1027" s="23" t="inlineStr">
        <is>
          <t>PRIYANKA MADAM</t>
        </is>
      </c>
      <c r="S1027" s="63" t="n">
        <v>4</v>
      </c>
      <c r="T1027" s="39" t="n"/>
      <c r="U1027" s="23" t="inlineStr">
        <is>
          <t>BioLegend</t>
        </is>
      </c>
      <c r="V1027" s="23">
        <f>VLOOKUP(P1027,'Customer List'!B:C,2,)</f>
        <v/>
      </c>
      <c r="W1027" s="40" t="n"/>
      <c r="X1027" s="32" t="n">
        <v>45848</v>
      </c>
      <c r="Y1027" s="23">
        <f>IF(X1027="", "", X1027-N1027)</f>
        <v/>
      </c>
      <c r="Z1027" s="23">
        <f>IF(N1027="", "", TEXT(N1027, "dddd"))</f>
        <v/>
      </c>
      <c r="AA1027" s="23">
        <f>IF(X1027="", "", TEXT(X1027, "dddd"))</f>
        <v/>
      </c>
      <c r="AB1027" s="23">
        <f>VLOOKUP(U1027,'Currency Sheet'!A:C,3,)</f>
        <v/>
      </c>
      <c r="AC1027" s="44">
        <f>VLOOKUP(P1027,'Customer List'!B:D,3,)</f>
        <v/>
      </c>
    </row>
    <row r="1028">
      <c r="A1028" s="23">
        <f>A1027+1</f>
        <v/>
      </c>
      <c r="B1028" s="23" t="inlineStr">
        <is>
          <t xml:space="preserve">EED116824  </t>
        </is>
      </c>
      <c r="C1028" s="32" t="n">
        <v>45835</v>
      </c>
      <c r="D1028" s="32" t="n">
        <v>45845</v>
      </c>
      <c r="E1028" s="51" t="n">
        <v>133.8</v>
      </c>
      <c r="F1028" s="51">
        <f>IF(AB1028="DOLLAR",E1028*88,E1028)</f>
        <v/>
      </c>
      <c r="G1028" s="62">
        <f>F1028*J1028</f>
        <v/>
      </c>
      <c r="H1028" s="23" t="n">
        <v>764202</v>
      </c>
      <c r="I1028" s="23" t="inlineStr">
        <is>
          <t xml:space="preserve">Recombinant Human MMP-12 </t>
        </is>
      </c>
      <c r="J1028" s="23" t="n">
        <v>1</v>
      </c>
      <c r="K1028" s="23" t="n">
        <v>1</v>
      </c>
      <c r="L1028" s="23">
        <f>J1028-K1028</f>
        <v/>
      </c>
      <c r="M1028" s="23" t="inlineStr">
        <is>
          <t>T-637/25-26</t>
        </is>
      </c>
      <c r="N1028" s="32" t="n">
        <v>45847</v>
      </c>
      <c r="O1028" s="62" t="n">
        <v>20739</v>
      </c>
      <c r="P1028" s="23" t="inlineStr">
        <is>
          <t>ABHI BIO</t>
        </is>
      </c>
      <c r="Q1028" s="23" t="n">
        <v>58152972625</v>
      </c>
      <c r="R1028" s="23" t="inlineStr">
        <is>
          <t>Delivered</t>
        </is>
      </c>
      <c r="S1028" s="63" t="n">
        <v>-20</v>
      </c>
      <c r="T1028" s="39" t="n"/>
      <c r="U1028" s="23" t="inlineStr">
        <is>
          <t>BioLegend</t>
        </is>
      </c>
      <c r="V1028" s="23">
        <f>VLOOKUP(P1028,'Customer List'!B:C,2,)</f>
        <v/>
      </c>
      <c r="W1028" s="40" t="n"/>
      <c r="X1028" s="32" t="n">
        <v>45848</v>
      </c>
      <c r="Y1028" s="23">
        <f>IF(X1028="", "", X1028-N1028)</f>
        <v/>
      </c>
      <c r="Z1028" s="23">
        <f>IF(N1028="", "", TEXT(N1028, "dddd"))</f>
        <v/>
      </c>
      <c r="AA1028" s="23">
        <f>IF(X1028="", "", TEXT(X1028, "dddd"))</f>
        <v/>
      </c>
      <c r="AB1028" s="23">
        <f>VLOOKUP(U1028,'Currency Sheet'!A:C,3,)</f>
        <v/>
      </c>
      <c r="AC1028" s="44">
        <f>VLOOKUP(P1028,'Customer List'!B:D,3,)</f>
        <v/>
      </c>
    </row>
    <row r="1029">
      <c r="A1029" s="23">
        <f>A1028+1</f>
        <v/>
      </c>
      <c r="B1029" s="23" t="inlineStr">
        <is>
          <t xml:space="preserve">EED116824  </t>
        </is>
      </c>
      <c r="C1029" s="32" t="n">
        <v>45835</v>
      </c>
      <c r="D1029" s="32" t="n">
        <v>45845</v>
      </c>
      <c r="E1029" s="51" t="n">
        <v>264</v>
      </c>
      <c r="F1029" s="51">
        <f>IF(AB1029="DOLLAR",E1029*88,E1029)</f>
        <v/>
      </c>
      <c r="G1029" s="62">
        <f>F1029*J1029</f>
        <v/>
      </c>
      <c r="H1029" s="23" t="n">
        <v>781804</v>
      </c>
      <c r="I1029" s="23" t="inlineStr">
        <is>
          <t xml:space="preserve">Recombinant Human TGF-β1 </t>
        </is>
      </c>
      <c r="J1029" s="23" t="n">
        <v>1</v>
      </c>
      <c r="K1029" s="23" t="n">
        <v>1</v>
      </c>
      <c r="L1029" s="23">
        <f>J1029-K1029</f>
        <v/>
      </c>
      <c r="M1029" s="23" t="inlineStr">
        <is>
          <t>T-649/25-26</t>
        </is>
      </c>
      <c r="N1029" s="32" t="n">
        <v>45847</v>
      </c>
      <c r="O1029" s="62" t="n">
        <v>40920</v>
      </c>
      <c r="P1029" s="23" t="inlineStr">
        <is>
          <t>BIO SOLUTION</t>
        </is>
      </c>
      <c r="Q1029" s="23" t="n">
        <v>58152972161</v>
      </c>
      <c r="R1029" s="23" t="inlineStr">
        <is>
          <t>Delivered</t>
        </is>
      </c>
      <c r="S1029" s="63" t="n">
        <v>-20</v>
      </c>
      <c r="T1029" s="39" t="n"/>
      <c r="U1029" s="23" t="inlineStr">
        <is>
          <t>BioLegend</t>
        </is>
      </c>
      <c r="V1029" s="23">
        <f>VLOOKUP(P1029,'Customer List'!B:C,2,)</f>
        <v/>
      </c>
      <c r="W1029" s="40" t="n"/>
      <c r="X1029" s="32" t="n">
        <v>45848</v>
      </c>
      <c r="Y1029" s="23">
        <f>IF(X1029="", "", X1029-N1029)</f>
        <v/>
      </c>
      <c r="Z1029" s="23">
        <f>IF(N1029="", "", TEXT(N1029, "dddd"))</f>
        <v/>
      </c>
      <c r="AA1029" s="23">
        <f>IF(X1029="", "", TEXT(X1029, "dddd"))</f>
        <v/>
      </c>
      <c r="AB1029" s="23">
        <f>VLOOKUP(U1029,'Currency Sheet'!A:C,3,)</f>
        <v/>
      </c>
      <c r="AC1029" s="44">
        <f>VLOOKUP(P1029,'Customer List'!B:D,3,)</f>
        <v/>
      </c>
    </row>
    <row r="1030">
      <c r="A1030" s="23">
        <f>A1029+1</f>
        <v/>
      </c>
      <c r="B1030" s="23" t="inlineStr">
        <is>
          <t xml:space="preserve">EED116885  </t>
        </is>
      </c>
      <c r="C1030" s="32" t="n">
        <v>45838</v>
      </c>
      <c r="D1030" s="32" t="n">
        <v>45845</v>
      </c>
      <c r="E1030" s="51" t="n">
        <v>37.8</v>
      </c>
      <c r="F1030" s="51">
        <f>IF(AB1030="DOLLAR",E1030*88,E1030)</f>
        <v/>
      </c>
      <c r="G1030" s="62">
        <f>F1030*J1030</f>
        <v/>
      </c>
      <c r="H1030" s="23" t="n">
        <v>100339</v>
      </c>
      <c r="I1030" s="23" t="inlineStr">
        <is>
          <t>Ultra-LEAF™ Purified anti-mouse CD3ε Antibody</t>
        </is>
      </c>
      <c r="J1030" s="23" t="n">
        <v>1</v>
      </c>
      <c r="K1030" s="23" t="n">
        <v>1</v>
      </c>
      <c r="L1030" s="23">
        <f>J1030-K1030</f>
        <v/>
      </c>
      <c r="M1030" s="23" t="inlineStr">
        <is>
          <t>DC-101/25-26</t>
        </is>
      </c>
      <c r="N1030" s="32" t="n">
        <v>45863</v>
      </c>
      <c r="O1030" s="62" t="n">
        <v>0</v>
      </c>
      <c r="P1030" s="23" t="inlineStr">
        <is>
          <t>SNU</t>
        </is>
      </c>
      <c r="Q1030" s="23" t="inlineStr">
        <is>
          <t>PORTER</t>
        </is>
      </c>
      <c r="R1030" s="23" t="inlineStr">
        <is>
          <t>porter</t>
        </is>
      </c>
      <c r="S1030" s="63" t="n">
        <v>4</v>
      </c>
      <c r="T1030" s="39" t="inlineStr">
        <is>
          <t>Invoice will be generated</t>
        </is>
      </c>
      <c r="U1030" s="23" t="inlineStr">
        <is>
          <t>BioLegend</t>
        </is>
      </c>
      <c r="V1030" s="23">
        <f>VLOOKUP(P1030,'Customer List'!B:C,2,)</f>
        <v/>
      </c>
      <c r="W1030" s="40" t="n"/>
      <c r="X1030" s="32">
        <f>IF(OR(R1030 = "PRIYANKA MADAM", R1030 = "DEEPAK", R1030 = "PORTER"),N1030,"")</f>
        <v/>
      </c>
      <c r="Y1030" s="23">
        <f>IF(X1030="", "", X1030-N1030)</f>
        <v/>
      </c>
      <c r="Z1030" s="23">
        <f>IF(N1030="", "", TEXT(N1030, "dddd"))</f>
        <v/>
      </c>
      <c r="AA1030" s="23">
        <f>IF(X1030="", "", TEXT(X1030, "dddd"))</f>
        <v/>
      </c>
      <c r="AB1030" s="23">
        <f>VLOOKUP(U1030,'Currency Sheet'!A:C,3,)</f>
        <v/>
      </c>
      <c r="AC1030" s="44">
        <f>VLOOKUP(P1030,'Customer List'!B:D,3,)</f>
        <v/>
      </c>
    </row>
    <row r="1031">
      <c r="A1031" s="23">
        <f>A1030+1</f>
        <v/>
      </c>
      <c r="B1031" s="23" t="inlineStr">
        <is>
          <t xml:space="preserve">EED116885  </t>
        </is>
      </c>
      <c r="C1031" s="32" t="n">
        <v>45838</v>
      </c>
      <c r="D1031" s="32" t="n">
        <v>45845</v>
      </c>
      <c r="E1031" s="51" t="n">
        <v>54</v>
      </c>
      <c r="F1031" s="51">
        <f>IF(AB1031="DOLLAR",E1031*88,E1031)</f>
        <v/>
      </c>
      <c r="G1031" s="62">
        <f>F1031*J1031</f>
        <v/>
      </c>
      <c r="H1031" s="23" t="n">
        <v>101227</v>
      </c>
      <c r="I1031" s="23" t="inlineStr">
        <is>
          <t>PerCP/Cyanine5.5 anti-mouse/human CD11b Antibody</t>
        </is>
      </c>
      <c r="J1031" s="23" t="n">
        <v>1</v>
      </c>
      <c r="K1031" s="23" t="n">
        <v>1</v>
      </c>
      <c r="L1031" s="23">
        <f>J1031-K1031</f>
        <v/>
      </c>
      <c r="M1031" s="23" t="inlineStr">
        <is>
          <t>T-0043/25-26</t>
        </is>
      </c>
      <c r="N1031" s="32" t="n">
        <v>45854</v>
      </c>
      <c r="O1031" s="62" t="n">
        <v>9765</v>
      </c>
      <c r="P1031" s="23" t="inlineStr">
        <is>
          <t>IIT-DELHI</t>
        </is>
      </c>
      <c r="Q1031" s="23" t="inlineStr">
        <is>
          <t>BY HAND</t>
        </is>
      </c>
      <c r="R1031" s="23" t="inlineStr">
        <is>
          <t>PRIYANKA MADAM</t>
        </is>
      </c>
      <c r="S1031" s="63" t="n">
        <v>4</v>
      </c>
      <c r="T1031" s="39" t="inlineStr">
        <is>
          <t>DR JAYANT</t>
        </is>
      </c>
      <c r="U1031" s="23" t="inlineStr">
        <is>
          <t>BioLegend</t>
        </is>
      </c>
      <c r="V1031" s="23">
        <f>VLOOKUP(P1031,'Customer List'!B:C,2,)</f>
        <v/>
      </c>
      <c r="W1031" s="40" t="n"/>
      <c r="X1031" s="32" t="n">
        <v>45854</v>
      </c>
      <c r="Y1031" s="23">
        <f>IF(X1031="", "", X1031-N1031)</f>
        <v/>
      </c>
      <c r="Z1031" s="23">
        <f>IF(N1031="", "", TEXT(N1031, "dddd"))</f>
        <v/>
      </c>
      <c r="AA1031" s="23">
        <f>IF(X1031="", "", TEXT(X1031, "dddd"))</f>
        <v/>
      </c>
      <c r="AB1031" s="23">
        <f>VLOOKUP(U1031,'Currency Sheet'!A:C,3,)</f>
        <v/>
      </c>
      <c r="AC1031" s="44">
        <f>VLOOKUP(P1031,'Customer List'!B:D,3,)</f>
        <v/>
      </c>
    </row>
    <row r="1032">
      <c r="A1032" s="23">
        <f>A1031+1</f>
        <v/>
      </c>
      <c r="B1032" s="23" t="inlineStr">
        <is>
          <t xml:space="preserve">EED116885  </t>
        </is>
      </c>
      <c r="C1032" s="32" t="n">
        <v>45838</v>
      </c>
      <c r="D1032" s="32" t="n">
        <v>45845</v>
      </c>
      <c r="E1032" s="51" t="n">
        <v>66</v>
      </c>
      <c r="F1032" s="51">
        <f>IF(AB1032="DOLLAR",E1032*88,E1032)</f>
        <v/>
      </c>
      <c r="G1032" s="62">
        <f>F1032*J1032</f>
        <v/>
      </c>
      <c r="H1032" s="23" t="n">
        <v>102115</v>
      </c>
      <c r="I1032" s="23" t="inlineStr">
        <is>
          <t>Ultra-LEAF™ Purified anti-mouse CD28 Antibody</t>
        </is>
      </c>
      <c r="J1032" s="23" t="n">
        <v>1</v>
      </c>
      <c r="K1032" s="23" t="n">
        <v>1</v>
      </c>
      <c r="L1032" s="23">
        <f>J1032-K1032</f>
        <v/>
      </c>
      <c r="M1032" s="23" t="inlineStr">
        <is>
          <t>DC-101/25-26</t>
        </is>
      </c>
      <c r="N1032" s="32" t="n">
        <v>45863</v>
      </c>
      <c r="O1032" s="62" t="n">
        <v>0</v>
      </c>
      <c r="P1032" s="23" t="inlineStr">
        <is>
          <t>SNU</t>
        </is>
      </c>
      <c r="Q1032" s="23" t="inlineStr">
        <is>
          <t>PORTER</t>
        </is>
      </c>
      <c r="R1032" s="23" t="inlineStr">
        <is>
          <t>porter</t>
        </is>
      </c>
      <c r="S1032" s="63" t="n">
        <v>4</v>
      </c>
      <c r="T1032" s="39" t="inlineStr">
        <is>
          <t>Invoice will be generated</t>
        </is>
      </c>
      <c r="U1032" s="23" t="inlineStr">
        <is>
          <t>BioLegend</t>
        </is>
      </c>
      <c r="V1032" s="23">
        <f>VLOOKUP(P1032,'Customer List'!B:C,2,)</f>
        <v/>
      </c>
      <c r="W1032" s="40" t="n"/>
      <c r="X1032" s="32">
        <f>IF(OR(R1032 = "PRIYANKA MADAM", R1032 = "DEEPAK", R1032 = "PORTER"),N1032,"")</f>
        <v/>
      </c>
      <c r="Y1032" s="23">
        <f>IF(X1032="", "", X1032-N1032)</f>
        <v/>
      </c>
      <c r="Z1032" s="23">
        <f>IF(N1032="", "", TEXT(N1032, "dddd"))</f>
        <v/>
      </c>
      <c r="AA1032" s="23">
        <f>IF(X1032="", "", TEXT(X1032, "dddd"))</f>
        <v/>
      </c>
      <c r="AB1032" s="23">
        <f>VLOOKUP(U1032,'Currency Sheet'!A:C,3,)</f>
        <v/>
      </c>
      <c r="AC1032" s="44">
        <f>VLOOKUP(P1032,'Customer List'!B:D,3,)</f>
        <v/>
      </c>
    </row>
    <row r="1033">
      <c r="A1033" s="23">
        <f>A1032+1</f>
        <v/>
      </c>
      <c r="B1033" s="23" t="inlineStr">
        <is>
          <t xml:space="preserve">EED116885  </t>
        </is>
      </c>
      <c r="C1033" s="32" t="n">
        <v>45838</v>
      </c>
      <c r="D1033" s="32" t="n">
        <v>45845</v>
      </c>
      <c r="E1033" s="51" t="n">
        <v>151.8</v>
      </c>
      <c r="F1033" s="51">
        <f>IF(AB1033="DOLLAR",E1033*88,E1033)</f>
        <v/>
      </c>
      <c r="G1033" s="62">
        <f>F1033*J1033</f>
        <v/>
      </c>
      <c r="H1033" s="23" t="n">
        <v>103144</v>
      </c>
      <c r="I1033" s="23" t="inlineStr">
        <is>
          <t>Alexa Fluor® 594 anti-mouse CD45 Antibody</t>
        </is>
      </c>
      <c r="J1033" s="23" t="n">
        <v>1</v>
      </c>
      <c r="K1033" s="23" t="n">
        <v>1</v>
      </c>
      <c r="L1033" s="23">
        <f>J1033-K1033</f>
        <v/>
      </c>
      <c r="M1033" s="23" t="inlineStr">
        <is>
          <t>T-656/25-26</t>
        </is>
      </c>
      <c r="N1033" s="32" t="n">
        <v>45847</v>
      </c>
      <c r="O1033" s="62" t="n">
        <v>22744.7</v>
      </c>
      <c r="P1033" s="23" t="inlineStr">
        <is>
          <t>SSC</t>
        </is>
      </c>
      <c r="Q1033" s="23" t="n">
        <v>58152973480</v>
      </c>
      <c r="R1033" s="23" t="inlineStr">
        <is>
          <t>Delivered</t>
        </is>
      </c>
      <c r="S1033" s="63" t="n">
        <v>4</v>
      </c>
      <c r="T1033" s="39" t="n"/>
      <c r="U1033" s="23" t="inlineStr">
        <is>
          <t>BioLegend</t>
        </is>
      </c>
      <c r="V1033" s="23">
        <f>VLOOKUP(P1033,'Customer List'!B:C,2,)</f>
        <v/>
      </c>
      <c r="W1033" s="40" t="n"/>
      <c r="X1033" s="32" t="n">
        <v>45849</v>
      </c>
      <c r="Y1033" s="23">
        <f>IF(X1033="", "", X1033-N1033)</f>
        <v/>
      </c>
      <c r="Z1033" s="23">
        <f>IF(N1033="", "", TEXT(N1033, "dddd"))</f>
        <v/>
      </c>
      <c r="AA1033" s="23">
        <f>IF(X1033="", "", TEXT(X1033, "dddd"))</f>
        <v/>
      </c>
      <c r="AB1033" s="23">
        <f>VLOOKUP(U1033,'Currency Sheet'!A:C,3,)</f>
        <v/>
      </c>
      <c r="AC1033" s="44">
        <f>VLOOKUP(P1033,'Customer List'!B:D,3,)</f>
        <v/>
      </c>
    </row>
    <row r="1034">
      <c r="A1034" s="23">
        <f>A1033+1</f>
        <v/>
      </c>
      <c r="B1034" s="23" t="inlineStr">
        <is>
          <t xml:space="preserve">EED116885  </t>
        </is>
      </c>
      <c r="C1034" s="32" t="n">
        <v>45838</v>
      </c>
      <c r="D1034" s="32" t="n">
        <v>45845</v>
      </c>
      <c r="E1034" s="51" t="n">
        <v>63</v>
      </c>
      <c r="F1034" s="51">
        <f>IF(AB1034="DOLLAR",E1034*88,E1034)</f>
        <v/>
      </c>
      <c r="G1034" s="62">
        <f>F1034*J1034</f>
        <v/>
      </c>
      <c r="H1034" s="23" t="n">
        <v>103206</v>
      </c>
      <c r="I1034" s="23" t="inlineStr">
        <is>
          <t>FITC anti-mouse/human CD45R/B220 Antibody</t>
        </is>
      </c>
      <c r="J1034" s="23" t="n">
        <v>1</v>
      </c>
      <c r="K1034" s="23" t="n">
        <v>1</v>
      </c>
      <c r="L1034" s="23">
        <f>J1034-K1034</f>
        <v/>
      </c>
      <c r="M1034" s="23" t="inlineStr">
        <is>
          <t>T-656/25-26</t>
        </is>
      </c>
      <c r="N1034" s="32" t="n">
        <v>45847</v>
      </c>
      <c r="O1034" s="62" t="n">
        <v>9439.5</v>
      </c>
      <c r="P1034" s="23" t="inlineStr">
        <is>
          <t>SSC</t>
        </is>
      </c>
      <c r="Q1034" s="23" t="n">
        <v>58152973480</v>
      </c>
      <c r="R1034" s="23" t="inlineStr">
        <is>
          <t>Delivered</t>
        </is>
      </c>
      <c r="S1034" s="63" t="n">
        <v>4</v>
      </c>
      <c r="T1034" s="39" t="n"/>
      <c r="U1034" s="23" t="inlineStr">
        <is>
          <t>BioLegend</t>
        </is>
      </c>
      <c r="V1034" s="23">
        <f>VLOOKUP(P1034,'Customer List'!B:C,2,)</f>
        <v/>
      </c>
      <c r="W1034" s="40" t="n"/>
      <c r="X1034" s="32" t="n">
        <v>45849</v>
      </c>
      <c r="Y1034" s="23">
        <f>IF(X1034="", "", X1034-N1034)</f>
        <v/>
      </c>
      <c r="Z1034" s="23">
        <f>IF(N1034="", "", TEXT(N1034, "dddd"))</f>
        <v/>
      </c>
      <c r="AA1034" s="23">
        <f>IF(X1034="", "", TEXT(X1034, "dddd"))</f>
        <v/>
      </c>
      <c r="AB1034" s="23">
        <f>VLOOKUP(U1034,'Currency Sheet'!A:C,3,)</f>
        <v/>
      </c>
      <c r="AC1034" s="44">
        <f>VLOOKUP(P1034,'Customer List'!B:D,3,)</f>
        <v/>
      </c>
    </row>
    <row r="1035">
      <c r="A1035" s="23">
        <f>A1034+1</f>
        <v/>
      </c>
      <c r="B1035" s="23" t="inlineStr">
        <is>
          <t xml:space="preserve">EED116885  </t>
        </is>
      </c>
      <c r="C1035" s="32" t="n">
        <v>45838</v>
      </c>
      <c r="D1035" s="32" t="n">
        <v>45845</v>
      </c>
      <c r="E1035" s="51" t="n">
        <v>147</v>
      </c>
      <c r="F1035" s="51">
        <f>IF(AB1035="DOLLAR",E1035*88,E1035)</f>
        <v/>
      </c>
      <c r="G1035" s="62">
        <f>F1035*J1035</f>
        <v/>
      </c>
      <c r="H1035" s="23" t="n">
        <v>103236</v>
      </c>
      <c r="I1035" s="23" t="inlineStr">
        <is>
          <t>PerCP/Cyanine5.5 anti-mouse/human CD45R/B220 Antibody</t>
        </is>
      </c>
      <c r="J1035" s="23" t="n">
        <v>1</v>
      </c>
      <c r="K1035" s="23" t="n">
        <v>1</v>
      </c>
      <c r="L1035" s="23">
        <f>J1035-K1035</f>
        <v/>
      </c>
      <c r="M1035" s="23" t="inlineStr">
        <is>
          <t>T-656/25-26</t>
        </is>
      </c>
      <c r="N1035" s="32" t="n">
        <v>45847</v>
      </c>
      <c r="O1035" s="62" t="n">
        <v>22025.5</v>
      </c>
      <c r="P1035" s="23" t="inlineStr">
        <is>
          <t>SSC</t>
        </is>
      </c>
      <c r="Q1035" s="23" t="n">
        <v>58152973480</v>
      </c>
      <c r="R1035" s="23" t="inlineStr">
        <is>
          <t>Delivered</t>
        </is>
      </c>
      <c r="S1035" s="63" t="n">
        <v>4</v>
      </c>
      <c r="T1035" s="39" t="n"/>
      <c r="U1035" s="23" t="inlineStr">
        <is>
          <t>BioLegend</t>
        </is>
      </c>
      <c r="V1035" s="23">
        <f>VLOOKUP(P1035,'Customer List'!B:C,2,)</f>
        <v/>
      </c>
      <c r="W1035" s="40" t="n"/>
      <c r="X1035" s="32" t="n">
        <v>45849</v>
      </c>
      <c r="Y1035" s="23">
        <f>IF(X1035="", "", X1035-N1035)</f>
        <v/>
      </c>
      <c r="Z1035" s="23">
        <f>IF(N1035="", "", TEXT(N1035, "dddd"))</f>
        <v/>
      </c>
      <c r="AA1035" s="23">
        <f>IF(X1035="", "", TEXT(X1035, "dddd"))</f>
        <v/>
      </c>
      <c r="AB1035" s="23">
        <f>VLOOKUP(U1035,'Currency Sheet'!A:C,3,)</f>
        <v/>
      </c>
      <c r="AC1035" s="44">
        <f>VLOOKUP(P1035,'Customer List'!B:D,3,)</f>
        <v/>
      </c>
    </row>
    <row r="1036">
      <c r="A1036" s="23">
        <f>A1035+1</f>
        <v/>
      </c>
      <c r="B1036" s="23" t="inlineStr">
        <is>
          <t xml:space="preserve">EED116885  </t>
        </is>
      </c>
      <c r="C1036" s="32" t="n">
        <v>45838</v>
      </c>
      <c r="D1036" s="32" t="n">
        <v>45845</v>
      </c>
      <c r="E1036" s="51" t="n">
        <v>258.75</v>
      </c>
      <c r="F1036" s="51">
        <f>IF(AB1036="DOLLAR",E1036*88,E1036)</f>
        <v/>
      </c>
      <c r="G1036" s="62">
        <f>F1036*J1036</f>
        <v/>
      </c>
      <c r="H1036" s="23" t="n">
        <v>104743</v>
      </c>
      <c r="I1036" s="23" t="inlineStr">
        <is>
          <t>Brilliant Violet 711™ anti-mouse CD80 Antibody</t>
        </is>
      </c>
      <c r="J1036" s="23" t="n">
        <v>1</v>
      </c>
      <c r="K1036" s="23" t="n">
        <v>1</v>
      </c>
      <c r="L1036" s="23">
        <f>J1036-K1036</f>
        <v/>
      </c>
      <c r="M1036" s="23" t="inlineStr">
        <is>
          <t>T-628/25-26</t>
        </is>
      </c>
      <c r="N1036" s="32" t="n">
        <v>45846</v>
      </c>
      <c r="O1036" s="62" t="n">
        <v>32085</v>
      </c>
      <c r="P1036" s="23" t="inlineStr">
        <is>
          <t>POPVAX</t>
        </is>
      </c>
      <c r="Q1036" s="23" t="n">
        <v>58152920302</v>
      </c>
      <c r="R1036" s="23" t="inlineStr">
        <is>
          <t>Delivered</t>
        </is>
      </c>
      <c r="S1036" s="63" t="n">
        <v>4</v>
      </c>
      <c r="T1036" s="39" t="n"/>
      <c r="U1036" s="23" t="inlineStr">
        <is>
          <t>BioLegend</t>
        </is>
      </c>
      <c r="V1036" s="23">
        <f>VLOOKUP(P1036,'Customer List'!B:C,2,)</f>
        <v/>
      </c>
      <c r="W1036" s="40" t="n"/>
      <c r="X1036" s="32" t="n">
        <v>45847</v>
      </c>
      <c r="Y1036" s="23">
        <f>IF(X1036="", "", X1036-N1036)</f>
        <v/>
      </c>
      <c r="Z1036" s="23">
        <f>IF(N1036="", "", TEXT(N1036, "dddd"))</f>
        <v/>
      </c>
      <c r="AA1036" s="23">
        <f>IF(X1036="", "", TEXT(X1036, "dddd"))</f>
        <v/>
      </c>
      <c r="AB1036" s="23">
        <f>VLOOKUP(U1036,'Currency Sheet'!A:C,3,)</f>
        <v/>
      </c>
      <c r="AC1036" s="44">
        <f>VLOOKUP(P1036,'Customer List'!B:D,3,)</f>
        <v/>
      </c>
    </row>
    <row r="1037">
      <c r="A1037" s="23">
        <f>A1036+1</f>
        <v/>
      </c>
      <c r="B1037" s="23" t="inlineStr">
        <is>
          <t xml:space="preserve">EED116885  </t>
        </is>
      </c>
      <c r="C1037" s="32" t="n">
        <v>45838</v>
      </c>
      <c r="D1037" s="32" t="n">
        <v>45845</v>
      </c>
      <c r="E1037" s="51" t="n">
        <v>181.5</v>
      </c>
      <c r="F1037" s="51">
        <f>IF(AB1037="DOLLAR",E1037*88,E1037)</f>
        <v/>
      </c>
      <c r="G1037" s="62">
        <f>F1037*J1037</f>
        <v/>
      </c>
      <c r="H1037" s="23" t="n">
        <v>105032</v>
      </c>
      <c r="I1037" s="23" t="inlineStr">
        <is>
          <t>Brilliant Violet 421™ anti-mouse CD86 Antibody</t>
        </is>
      </c>
      <c r="J1037" s="23" t="n">
        <v>1</v>
      </c>
      <c r="K1037" s="23" t="n">
        <v>1</v>
      </c>
      <c r="L1037" s="23">
        <f>J1037-K1037</f>
        <v/>
      </c>
      <c r="M1037" s="23" t="inlineStr">
        <is>
          <t>T-656/25-26</t>
        </is>
      </c>
      <c r="N1037" s="32" t="n">
        <v>45847</v>
      </c>
      <c r="O1037" s="62" t="n">
        <v>21755.8</v>
      </c>
      <c r="P1037" s="23" t="inlineStr">
        <is>
          <t>SSC</t>
        </is>
      </c>
      <c r="Q1037" s="23" t="n">
        <v>58152973480</v>
      </c>
      <c r="R1037" s="23" t="inlineStr">
        <is>
          <t>Delivered</t>
        </is>
      </c>
      <c r="S1037" s="63" t="n">
        <v>4</v>
      </c>
      <c r="T1037" s="39" t="n"/>
      <c r="U1037" s="23" t="inlineStr">
        <is>
          <t>BioLegend</t>
        </is>
      </c>
      <c r="V1037" s="23">
        <f>VLOOKUP(P1037,'Customer List'!B:C,2,)</f>
        <v/>
      </c>
      <c r="W1037" s="40" t="n"/>
      <c r="X1037" s="32" t="n">
        <v>45849</v>
      </c>
      <c r="Y1037" s="23">
        <f>IF(X1037="", "", X1037-N1037)</f>
        <v/>
      </c>
      <c r="Z1037" s="23">
        <f>IF(N1037="", "", TEXT(N1037, "dddd"))</f>
        <v/>
      </c>
      <c r="AA1037" s="23">
        <f>IF(X1037="", "", TEXT(X1037, "dddd"))</f>
        <v/>
      </c>
      <c r="AB1037" s="23">
        <f>VLOOKUP(U1037,'Currency Sheet'!A:C,3,)</f>
        <v/>
      </c>
      <c r="AC1037" s="44">
        <f>VLOOKUP(P1037,'Customer List'!B:D,3,)</f>
        <v/>
      </c>
    </row>
    <row r="1038">
      <c r="A1038" s="23">
        <f>A1037+1</f>
        <v/>
      </c>
      <c r="B1038" s="23" t="inlineStr">
        <is>
          <t xml:space="preserve">EED116885  </t>
        </is>
      </c>
      <c r="C1038" s="32" t="n">
        <v>45838</v>
      </c>
      <c r="D1038" s="32" t="n">
        <v>45845</v>
      </c>
      <c r="E1038" s="51" t="n">
        <v>182.4</v>
      </c>
      <c r="F1038" s="51">
        <f>IF(AB1038="DOLLAR",E1038*88,E1038)</f>
        <v/>
      </c>
      <c r="G1038" s="62">
        <f>F1038*J1038</f>
        <v/>
      </c>
      <c r="H1038" s="23" t="n">
        <v>107210</v>
      </c>
      <c r="I1038" s="23" t="inlineStr">
        <is>
          <t xml:space="preserve">APC anti-mouse CD273 </t>
        </is>
      </c>
      <c r="J1038" s="23" t="n">
        <v>2</v>
      </c>
      <c r="K1038" s="23" t="n">
        <v>2</v>
      </c>
      <c r="L1038" s="23">
        <f>J1038-K1038</f>
        <v/>
      </c>
      <c r="M1038" s="23" t="inlineStr">
        <is>
          <t>T-628/25-26</t>
        </is>
      </c>
      <c r="N1038" s="32" t="n">
        <v>45846</v>
      </c>
      <c r="O1038" s="62" t="n">
        <v>56544</v>
      </c>
      <c r="P1038" s="23" t="inlineStr">
        <is>
          <t>POPVAX</t>
        </is>
      </c>
      <c r="Q1038" s="23" t="n">
        <v>58152920302</v>
      </c>
      <c r="R1038" s="23" t="inlineStr">
        <is>
          <t>Delivered</t>
        </is>
      </c>
      <c r="S1038" s="63" t="n">
        <v>4</v>
      </c>
      <c r="T1038" s="39" t="n"/>
      <c r="U1038" s="23" t="inlineStr">
        <is>
          <t>BioLegend</t>
        </is>
      </c>
      <c r="V1038" s="23">
        <f>VLOOKUP(P1038,'Customer List'!B:C,2,)</f>
        <v/>
      </c>
      <c r="W1038" s="40" t="n"/>
      <c r="X1038" s="32" t="n">
        <v>45847</v>
      </c>
      <c r="Y1038" s="23">
        <f>IF(X1038="", "", X1038-N1038)</f>
        <v/>
      </c>
      <c r="Z1038" s="23">
        <f>IF(N1038="", "", TEXT(N1038, "dddd"))</f>
        <v/>
      </c>
      <c r="AA1038" s="23">
        <f>IF(X1038="", "", TEXT(X1038, "dddd"))</f>
        <v/>
      </c>
      <c r="AB1038" s="23">
        <f>VLOOKUP(U1038,'Currency Sheet'!A:C,3,)</f>
        <v/>
      </c>
      <c r="AC1038" s="44">
        <f>VLOOKUP(P1038,'Customer List'!B:D,3,)</f>
        <v/>
      </c>
    </row>
    <row r="1039">
      <c r="A1039" s="23">
        <f>A1038+1</f>
        <v/>
      </c>
      <c r="B1039" s="23" t="inlineStr">
        <is>
          <t xml:space="preserve">EED116885  </t>
        </is>
      </c>
      <c r="C1039" s="32" t="n">
        <v>45838</v>
      </c>
      <c r="D1039" s="32" t="n">
        <v>45845</v>
      </c>
      <c r="E1039" s="51" t="n">
        <v>222</v>
      </c>
      <c r="F1039" s="51">
        <f>IF(AB1039="DOLLAR",E1039*88,E1039)</f>
        <v/>
      </c>
      <c r="G1039" s="62">
        <f>F1039*J1039</f>
        <v/>
      </c>
      <c r="H1039" s="23" t="n">
        <v>126408</v>
      </c>
      <c r="I1039" s="23" t="inlineStr">
        <is>
          <t>Alexa Fluor® 647 anti-mouse FOXP3 Antibody</t>
        </is>
      </c>
      <c r="J1039" s="23" t="n">
        <v>1</v>
      </c>
      <c r="K1039" s="23" t="n">
        <v>1</v>
      </c>
      <c r="L1039" s="23">
        <f>J1039-K1039</f>
        <v/>
      </c>
      <c r="M1039" s="23" t="inlineStr">
        <is>
          <t>DC-101/25-26</t>
        </is>
      </c>
      <c r="N1039" s="32" t="n">
        <v>45863</v>
      </c>
      <c r="O1039" s="62" t="n">
        <v>0</v>
      </c>
      <c r="P1039" s="23" t="inlineStr">
        <is>
          <t>SNU</t>
        </is>
      </c>
      <c r="Q1039" s="23" t="inlineStr">
        <is>
          <t>PORTER</t>
        </is>
      </c>
      <c r="R1039" s="23" t="inlineStr">
        <is>
          <t>porter</t>
        </is>
      </c>
      <c r="S1039" s="63" t="n">
        <v>4</v>
      </c>
      <c r="T1039" s="39" t="inlineStr">
        <is>
          <t>Invoice will be generated</t>
        </is>
      </c>
      <c r="U1039" s="23" t="inlineStr">
        <is>
          <t>BioLegend</t>
        </is>
      </c>
      <c r="V1039" s="23">
        <f>VLOOKUP(P1039,'Customer List'!B:C,2,)</f>
        <v/>
      </c>
      <c r="W1039" s="40" t="n"/>
      <c r="X1039" s="32">
        <f>IF(OR(R1039 = "PRIYANKA MADAM", R1039 = "DEEPAK", R1039 = "PORTER"),N1039,"")</f>
        <v/>
      </c>
      <c r="Y1039" s="23">
        <f>IF(X1039="", "", X1039-N1039)</f>
        <v/>
      </c>
      <c r="Z1039" s="23">
        <f>IF(N1039="", "", TEXT(N1039, "dddd"))</f>
        <v/>
      </c>
      <c r="AA1039" s="23">
        <f>IF(X1039="", "", TEXT(X1039, "dddd"))</f>
        <v/>
      </c>
      <c r="AB1039" s="23">
        <f>VLOOKUP(U1039,'Currency Sheet'!A:C,3,)</f>
        <v/>
      </c>
      <c r="AC1039" s="44">
        <f>VLOOKUP(P1039,'Customer List'!B:D,3,)</f>
        <v/>
      </c>
    </row>
    <row r="1040">
      <c r="A1040" s="23">
        <f>A1039+1</f>
        <v/>
      </c>
      <c r="B1040" s="23" t="inlineStr">
        <is>
          <t xml:space="preserve">EED116885  </t>
        </is>
      </c>
      <c r="C1040" s="32" t="n">
        <v>45838</v>
      </c>
      <c r="D1040" s="32" t="n">
        <v>45845</v>
      </c>
      <c r="E1040" s="51" t="n">
        <v>175.8</v>
      </c>
      <c r="F1040" s="51">
        <f>IF(AB1040="DOLLAR",E1040*88,E1040)</f>
        <v/>
      </c>
      <c r="G1040" s="62">
        <f>F1040*J1040</f>
        <v/>
      </c>
      <c r="H1040" s="23" t="n">
        <v>141710</v>
      </c>
      <c r="I1040" s="23" t="inlineStr">
        <is>
          <t xml:space="preserve">Alexa Fluor® 488 anti-mouse CD206 </t>
        </is>
      </c>
      <c r="J1040" s="23" t="n">
        <v>1</v>
      </c>
      <c r="K1040" s="23" t="n">
        <v>1</v>
      </c>
      <c r="L1040" s="23">
        <f>J1040-K1040</f>
        <v/>
      </c>
      <c r="M1040" s="23" t="inlineStr">
        <is>
          <t>T-656/25-26</t>
        </is>
      </c>
      <c r="N1040" s="32" t="n">
        <v>45847</v>
      </c>
      <c r="O1040" s="62" t="n">
        <v>26340.7</v>
      </c>
      <c r="P1040" s="23" t="inlineStr">
        <is>
          <t xml:space="preserve">SSC </t>
        </is>
      </c>
      <c r="Q1040" s="23" t="n">
        <v>58152973480</v>
      </c>
      <c r="R1040" s="23" t="inlineStr">
        <is>
          <t>Delivered</t>
        </is>
      </c>
      <c r="S1040" s="63" t="n">
        <v>4</v>
      </c>
      <c r="T1040" s="39" t="n"/>
      <c r="U1040" s="23" t="inlineStr">
        <is>
          <t>BioLegend</t>
        </is>
      </c>
      <c r="V1040" s="23">
        <f>VLOOKUP(P1040,'Customer List'!B:C,2,)</f>
        <v/>
      </c>
      <c r="W1040" s="40" t="n"/>
      <c r="X1040" s="32" t="n">
        <v>45849</v>
      </c>
      <c r="Y1040" s="23">
        <f>IF(X1040="", "", X1040-N1040)</f>
        <v/>
      </c>
      <c r="Z1040" s="23">
        <f>IF(N1040="", "", TEXT(N1040, "dddd"))</f>
        <v/>
      </c>
      <c r="AA1040" s="23">
        <f>IF(X1040="", "", TEXT(X1040, "dddd"))</f>
        <v/>
      </c>
      <c r="AB1040" s="23">
        <f>VLOOKUP(U1040,'Currency Sheet'!A:C,3,)</f>
        <v/>
      </c>
      <c r="AC1040" s="44">
        <f>VLOOKUP(P1040,'Customer List'!B:D,3,)</f>
        <v/>
      </c>
    </row>
    <row r="1041">
      <c r="A1041" s="23">
        <f>A1040+1</f>
        <v/>
      </c>
      <c r="B1041" s="23" t="inlineStr">
        <is>
          <t xml:space="preserve">EED116885  </t>
        </is>
      </c>
      <c r="C1041" s="32" t="n">
        <v>45838</v>
      </c>
      <c r="D1041" s="32" t="n">
        <v>45845</v>
      </c>
      <c r="E1041" s="51" t="n">
        <v>231.75</v>
      </c>
      <c r="F1041" s="51">
        <f>IF(AB1041="DOLLAR",E1041*88,E1041)</f>
        <v/>
      </c>
      <c r="G1041" s="62">
        <f>F1041*J1041</f>
        <v/>
      </c>
      <c r="H1041" s="23" t="n">
        <v>142534</v>
      </c>
      <c r="I1041" s="23" t="inlineStr">
        <is>
          <t xml:space="preserve">Brilliant Violet 785™ anti-mouse CD138 </t>
        </is>
      </c>
      <c r="J1041" s="23" t="n">
        <v>1</v>
      </c>
      <c r="K1041" s="23" t="n">
        <v>1</v>
      </c>
      <c r="L1041" s="23">
        <f>J1041-K1041</f>
        <v/>
      </c>
      <c r="M1041" s="23" t="inlineStr">
        <is>
          <t>T-628/25-26</t>
        </is>
      </c>
      <c r="N1041" s="32" t="n">
        <v>45846</v>
      </c>
      <c r="O1041" s="62" t="n">
        <v>28737</v>
      </c>
      <c r="P1041" s="23" t="inlineStr">
        <is>
          <t>POPVAX</t>
        </is>
      </c>
      <c r="Q1041" s="23" t="n">
        <v>58152920302</v>
      </c>
      <c r="R1041" s="23" t="inlineStr">
        <is>
          <t>Delivered</t>
        </is>
      </c>
      <c r="S1041" s="63" t="n">
        <v>4</v>
      </c>
      <c r="T1041" s="39" t="n"/>
      <c r="U1041" s="23" t="inlineStr">
        <is>
          <t>BioLegend</t>
        </is>
      </c>
      <c r="V1041" s="23">
        <f>VLOOKUP(P1041,'Customer List'!B:C,2,)</f>
        <v/>
      </c>
      <c r="W1041" s="40" t="n"/>
      <c r="X1041" s="32" t="n">
        <v>45847</v>
      </c>
      <c r="Y1041" s="23">
        <f>IF(X1041="", "", X1041-N1041)</f>
        <v/>
      </c>
      <c r="Z1041" s="23">
        <f>IF(N1041="", "", TEXT(N1041, "dddd"))</f>
        <v/>
      </c>
      <c r="AA1041" s="23">
        <f>IF(X1041="", "", TEXT(X1041, "dddd"))</f>
        <v/>
      </c>
      <c r="AB1041" s="23">
        <f>VLOOKUP(U1041,'Currency Sheet'!A:C,3,)</f>
        <v/>
      </c>
      <c r="AC1041" s="44">
        <f>VLOOKUP(P1041,'Customer List'!B:D,3,)</f>
        <v/>
      </c>
    </row>
    <row r="1042">
      <c r="A1042" s="23">
        <f>A1041+1</f>
        <v/>
      </c>
      <c r="B1042" s="23" t="inlineStr">
        <is>
          <t xml:space="preserve">EED116885  </t>
        </is>
      </c>
      <c r="C1042" s="32" t="n">
        <v>45838</v>
      </c>
      <c r="D1042" s="32" t="n">
        <v>45845</v>
      </c>
      <c r="E1042" s="51" t="n">
        <v>149.8</v>
      </c>
      <c r="F1042" s="51">
        <f>IF(AB1042="DOLLAR",E1042*88,E1042)</f>
        <v/>
      </c>
      <c r="G1042" s="62">
        <f>F1042*J1042</f>
        <v/>
      </c>
      <c r="H1042" s="23" t="n">
        <v>162703</v>
      </c>
      <c r="I1042" s="23" t="inlineStr">
        <is>
          <t>PE anti-mouse AhR Antibody</t>
        </is>
      </c>
      <c r="J1042" s="23" t="n">
        <v>1</v>
      </c>
      <c r="K1042" s="23" t="n">
        <v>1</v>
      </c>
      <c r="L1042" s="23">
        <f>J1042-K1042</f>
        <v/>
      </c>
      <c r="M1042" s="23" t="inlineStr">
        <is>
          <t>T-618/25-26</t>
        </is>
      </c>
      <c r="N1042" s="32" t="n">
        <v>45846</v>
      </c>
      <c r="O1042" s="62" t="n">
        <v>22470</v>
      </c>
      <c r="P1042" s="23" t="inlineStr">
        <is>
          <t>M BIOTECH</t>
        </is>
      </c>
      <c r="Q1042" s="23" t="n">
        <v>58152921433</v>
      </c>
      <c r="R1042" s="23" t="inlineStr">
        <is>
          <t>Delivered</t>
        </is>
      </c>
      <c r="S1042" s="63" t="n">
        <v>4</v>
      </c>
      <c r="T1042" s="39" t="n"/>
      <c r="U1042" s="23" t="inlineStr">
        <is>
          <t>BioLegend</t>
        </is>
      </c>
      <c r="V1042" s="23">
        <f>VLOOKUP(P1042,'Customer List'!B:C,2,)</f>
        <v/>
      </c>
      <c r="W1042" s="40" t="n"/>
      <c r="X1042" s="32" t="n">
        <v>45847</v>
      </c>
      <c r="Y1042" s="23">
        <f>IF(X1042="", "", X1042-N1042)</f>
        <v/>
      </c>
      <c r="Z1042" s="23">
        <f>IF(N1042="", "", TEXT(N1042, "dddd"))</f>
        <v/>
      </c>
      <c r="AA1042" s="23">
        <f>IF(X1042="", "", TEXT(X1042, "dddd"))</f>
        <v/>
      </c>
      <c r="AB1042" s="23">
        <f>VLOOKUP(U1042,'Currency Sheet'!A:C,3,)</f>
        <v/>
      </c>
      <c r="AC1042" s="44">
        <f>VLOOKUP(P1042,'Customer List'!B:D,3,)</f>
        <v/>
      </c>
    </row>
    <row r="1043">
      <c r="A1043" s="23">
        <f>A1042+1</f>
        <v/>
      </c>
      <c r="B1043" s="23" t="inlineStr">
        <is>
          <t xml:space="preserve">EED116885  </t>
        </is>
      </c>
      <c r="C1043" s="32" t="n">
        <v>45838</v>
      </c>
      <c r="D1043" s="32" t="n">
        <v>45845</v>
      </c>
      <c r="E1043" s="51" t="n">
        <v>122.4</v>
      </c>
      <c r="F1043" s="51">
        <f>IF(AB1043="DOLLAR",E1043*88,E1043)</f>
        <v/>
      </c>
      <c r="G1043" s="62">
        <f>F1043*J1043</f>
        <v/>
      </c>
      <c r="H1043" s="23" t="n">
        <v>300440</v>
      </c>
      <c r="I1043" s="23" t="inlineStr">
        <is>
          <t>FITC anti-human CD3 Antibody</t>
        </is>
      </c>
      <c r="J1043" s="23" t="n">
        <v>1</v>
      </c>
      <c r="K1043" s="23" t="n">
        <v>1</v>
      </c>
      <c r="L1043" s="23">
        <f>J1043-K1043</f>
        <v/>
      </c>
      <c r="M1043" s="23" t="inlineStr">
        <is>
          <t>T-629/25-26</t>
        </is>
      </c>
      <c r="N1043" s="32" t="n">
        <v>45846</v>
      </c>
      <c r="O1043" s="62" t="n">
        <v>18972</v>
      </c>
      <c r="P1043" s="23" t="inlineStr">
        <is>
          <t>PI HEALTH</t>
        </is>
      </c>
      <c r="Q1043" s="23" t="n">
        <v>58152921083</v>
      </c>
      <c r="R1043" s="23" t="inlineStr">
        <is>
          <t>Delivered</t>
        </is>
      </c>
      <c r="S1043" s="63" t="n">
        <v>4</v>
      </c>
      <c r="T1043" s="39" t="n"/>
      <c r="U1043" s="23" t="inlineStr">
        <is>
          <t>BioLegend</t>
        </is>
      </c>
      <c r="V1043" s="23">
        <f>VLOOKUP(P1043,'Customer List'!B:C,2,)</f>
        <v/>
      </c>
      <c r="W1043" s="40" t="n"/>
      <c r="X1043" s="32" t="n">
        <v>45847</v>
      </c>
      <c r="Y1043" s="23">
        <f>IF(X1043="", "", X1043-N1043)</f>
        <v/>
      </c>
      <c r="Z1043" s="23">
        <f>IF(N1043="", "", TEXT(N1043, "dddd"))</f>
        <v/>
      </c>
      <c r="AA1043" s="23">
        <f>IF(X1043="", "", TEXT(X1043, "dddd"))</f>
        <v/>
      </c>
      <c r="AB1043" s="23">
        <f>VLOOKUP(U1043,'Currency Sheet'!A:C,3,)</f>
        <v/>
      </c>
      <c r="AC1043" s="44">
        <f>VLOOKUP(P1043,'Customer List'!B:D,3,)</f>
        <v/>
      </c>
    </row>
    <row r="1044">
      <c r="A1044" s="23">
        <f>A1043+1</f>
        <v/>
      </c>
      <c r="B1044" s="23" t="inlineStr">
        <is>
          <t xml:space="preserve">EED116885  </t>
        </is>
      </c>
      <c r="C1044" s="32" t="n">
        <v>45838</v>
      </c>
      <c r="D1044" s="32" t="n">
        <v>45845</v>
      </c>
      <c r="E1044" s="51" t="n">
        <v>43.2</v>
      </c>
      <c r="F1044" s="51">
        <f>IF(AB1044="DOLLAR",E1044*88,E1044)</f>
        <v/>
      </c>
      <c r="G1044" s="62">
        <f>F1044*J1044</f>
        <v/>
      </c>
      <c r="H1044" s="23" t="n">
        <v>300908</v>
      </c>
      <c r="I1044" s="23" t="inlineStr">
        <is>
          <t>PE anti-human CD8a Antibody</t>
        </is>
      </c>
      <c r="J1044" s="23" t="n">
        <v>1</v>
      </c>
      <c r="K1044" s="23" t="n">
        <v>1</v>
      </c>
      <c r="L1044" s="23">
        <f>J1044-K1044</f>
        <v/>
      </c>
      <c r="M1044" s="23" t="inlineStr">
        <is>
          <t>T-669/25-26</t>
        </is>
      </c>
      <c r="N1044" s="32" t="n">
        <v>45847</v>
      </c>
      <c r="O1044" s="62" t="n">
        <v>6912</v>
      </c>
      <c r="P1044" s="23" t="inlineStr">
        <is>
          <t>BTL</t>
        </is>
      </c>
      <c r="Q1044" s="23" t="inlineStr">
        <is>
          <t>PORTER</t>
        </is>
      </c>
      <c r="R1044" s="23" t="inlineStr">
        <is>
          <t>PORTER</t>
        </is>
      </c>
      <c r="S1044" s="63" t="n">
        <v>4</v>
      </c>
      <c r="T1044" s="39" t="n"/>
      <c r="U1044" s="23" t="inlineStr">
        <is>
          <t>BioLegend</t>
        </is>
      </c>
      <c r="V1044" s="23">
        <f>VLOOKUP(P1044,'Customer List'!B:C,2,)</f>
        <v/>
      </c>
      <c r="W1044" s="40" t="n"/>
      <c r="X1044" s="32">
        <f>IF(OR(R1044 = "PRIYANKA MADAM", R1044 = "DEEPAK", R1044 = "PORTER"),N1044,"")</f>
        <v/>
      </c>
      <c r="Y1044" s="23">
        <f>IF(X1044="", "", X1044-N1044)</f>
        <v/>
      </c>
      <c r="Z1044" s="23">
        <f>IF(N1044="", "", TEXT(N1044, "dddd"))</f>
        <v/>
      </c>
      <c r="AA1044" s="23">
        <f>IF(X1044="", "", TEXT(X1044, "dddd"))</f>
        <v/>
      </c>
      <c r="AB1044" s="23">
        <f>VLOOKUP(U1044,'Currency Sheet'!A:C,3,)</f>
        <v/>
      </c>
      <c r="AC1044" s="44">
        <f>VLOOKUP(P1044,'Customer List'!B:D,3,)</f>
        <v/>
      </c>
    </row>
    <row r="1045">
      <c r="A1045" s="23">
        <f>A1044+1</f>
        <v/>
      </c>
      <c r="B1045" s="23" t="inlineStr">
        <is>
          <t xml:space="preserve">EED116885  </t>
        </is>
      </c>
      <c r="C1045" s="32" t="n">
        <v>45838</v>
      </c>
      <c r="D1045" s="32" t="n">
        <v>45845</v>
      </c>
      <c r="E1045" s="51" t="n">
        <v>318</v>
      </c>
      <c r="F1045" s="51">
        <f>IF(AB1045="DOLLAR",E1045*88,E1045)</f>
        <v/>
      </c>
      <c r="G1045" s="62">
        <f>F1045*J1045</f>
        <v/>
      </c>
      <c r="H1045" s="23" t="n">
        <v>302828</v>
      </c>
      <c r="I1045" s="23" t="inlineStr">
        <is>
          <t>Brilliant Violet 650™ anti-human CD27 Antibody</t>
        </is>
      </c>
      <c r="J1045" s="23" t="n">
        <v>1</v>
      </c>
      <c r="K1045" s="23" t="n">
        <v>1</v>
      </c>
      <c r="L1045" s="23">
        <f>J1045-K1045</f>
        <v/>
      </c>
      <c r="M1045" s="23" t="inlineStr">
        <is>
          <t>T-643/25-26</t>
        </is>
      </c>
      <c r="N1045" s="32" t="n">
        <v>45847</v>
      </c>
      <c r="O1045" s="62" t="n">
        <v>39432</v>
      </c>
      <c r="P1045" s="23" t="inlineStr">
        <is>
          <t>Aurigine Onco</t>
        </is>
      </c>
      <c r="Q1045" s="23" t="n">
        <v>58152973045</v>
      </c>
      <c r="R1045" s="23" t="inlineStr">
        <is>
          <t>Delivered</t>
        </is>
      </c>
      <c r="S1045" s="63" t="n">
        <v>4</v>
      </c>
      <c r="T1045" s="39" t="n"/>
      <c r="U1045" s="23" t="inlineStr">
        <is>
          <t>BioLegend</t>
        </is>
      </c>
      <c r="V1045" s="23">
        <f>VLOOKUP(P1045,'Customer List'!B:C,2,)</f>
        <v/>
      </c>
      <c r="W1045" s="40" t="n"/>
      <c r="X1045" s="32" t="n">
        <v>45848</v>
      </c>
      <c r="Y1045" s="23">
        <f>IF(X1045="", "", X1045-N1045)</f>
        <v/>
      </c>
      <c r="Z1045" s="23">
        <f>IF(N1045="", "", TEXT(N1045, "dddd"))</f>
        <v/>
      </c>
      <c r="AA1045" s="23">
        <f>IF(X1045="", "", TEXT(X1045, "dddd"))</f>
        <v/>
      </c>
      <c r="AB1045" s="23">
        <f>VLOOKUP(U1045,'Currency Sheet'!A:C,3,)</f>
        <v/>
      </c>
      <c r="AC1045" s="44">
        <f>VLOOKUP(P1045,'Customer List'!B:D,3,)</f>
        <v/>
      </c>
    </row>
    <row r="1046">
      <c r="A1046" s="23">
        <f>A1045+1</f>
        <v/>
      </c>
      <c r="B1046" s="23" t="inlineStr">
        <is>
          <t xml:space="preserve">EED116885  </t>
        </is>
      </c>
      <c r="C1046" s="32" t="n">
        <v>45838</v>
      </c>
      <c r="D1046" s="32" t="n">
        <v>45845</v>
      </c>
      <c r="E1046" s="51" t="n">
        <v>138.6</v>
      </c>
      <c r="F1046" s="51">
        <f>IF(AB1046="DOLLAR",E1046*88,E1046)</f>
        <v/>
      </c>
      <c r="G1046" s="62">
        <f>F1046*J1046</f>
        <v/>
      </c>
      <c r="H1046" s="23" t="n">
        <v>302940</v>
      </c>
      <c r="I1046" s="23" t="inlineStr">
        <is>
          <t>PE anti-human CD28 Antibody</t>
        </is>
      </c>
      <c r="J1046" s="23" t="n">
        <v>2</v>
      </c>
      <c r="K1046" s="23" t="n">
        <v>2</v>
      </c>
      <c r="L1046" s="23">
        <f>J1046-K1046</f>
        <v/>
      </c>
      <c r="M1046" s="23" t="inlineStr">
        <is>
          <t>T-629/25-26</t>
        </is>
      </c>
      <c r="N1046" s="32" t="n">
        <v>45846</v>
      </c>
      <c r="O1046" s="62" t="n">
        <v>42966</v>
      </c>
      <c r="P1046" s="23" t="inlineStr">
        <is>
          <t>PI HEALTH</t>
        </is>
      </c>
      <c r="Q1046" s="23" t="n">
        <v>58152921083</v>
      </c>
      <c r="R1046" s="23" t="inlineStr">
        <is>
          <t>Delivered</t>
        </is>
      </c>
      <c r="S1046" s="63" t="n">
        <v>4</v>
      </c>
      <c r="T1046" s="39" t="n"/>
      <c r="U1046" s="23" t="inlineStr">
        <is>
          <t>BioLegend</t>
        </is>
      </c>
      <c r="V1046" s="23">
        <f>VLOOKUP(P1046,'Customer List'!B:C,2,)</f>
        <v/>
      </c>
      <c r="W1046" s="40" t="n"/>
      <c r="X1046" s="32" t="n">
        <v>45847</v>
      </c>
      <c r="Y1046" s="23">
        <f>IF(X1046="", "", X1046-N1046)</f>
        <v/>
      </c>
      <c r="Z1046" s="23">
        <f>IF(N1046="", "", TEXT(N1046, "dddd"))</f>
        <v/>
      </c>
      <c r="AA1046" s="23">
        <f>IF(X1046="", "", TEXT(X1046, "dddd"))</f>
        <v/>
      </c>
      <c r="AB1046" s="23">
        <f>VLOOKUP(U1046,'Currency Sheet'!A:C,3,)</f>
        <v/>
      </c>
      <c r="AC1046" s="44">
        <f>VLOOKUP(P1046,'Customer List'!B:D,3,)</f>
        <v/>
      </c>
    </row>
    <row r="1047">
      <c r="A1047" s="23">
        <f>A1046+1</f>
        <v/>
      </c>
      <c r="B1047" s="23" t="inlineStr">
        <is>
          <t xml:space="preserve">EED116885  </t>
        </is>
      </c>
      <c r="C1047" s="32" t="n">
        <v>45838</v>
      </c>
      <c r="D1047" s="32" t="n">
        <v>45845</v>
      </c>
      <c r="E1047" s="51" t="n">
        <v>43.2</v>
      </c>
      <c r="F1047" s="51">
        <f>IF(AB1047="DOLLAR",E1047*88,E1047)</f>
        <v/>
      </c>
      <c r="G1047" s="62">
        <f>F1047*J1047</f>
        <v/>
      </c>
      <c r="H1047" s="23" t="n">
        <v>304006</v>
      </c>
      <c r="I1047" s="23" t="inlineStr">
        <is>
          <t>FITC anti-human CD45 Antibody</t>
        </is>
      </c>
      <c r="J1047" s="23" t="n">
        <v>1</v>
      </c>
      <c r="K1047" s="23" t="n">
        <v>1</v>
      </c>
      <c r="L1047" s="23">
        <f>J1047-K1047</f>
        <v/>
      </c>
      <c r="M1047" s="23" t="inlineStr">
        <is>
          <t>T-656/25-26</t>
        </is>
      </c>
      <c r="N1047" s="32" t="n">
        <v>45847</v>
      </c>
      <c r="O1047" s="62" t="n">
        <v>6472.8</v>
      </c>
      <c r="P1047" s="23" t="inlineStr">
        <is>
          <t xml:space="preserve">SSC </t>
        </is>
      </c>
      <c r="Q1047" s="23" t="n">
        <v>58152973480</v>
      </c>
      <c r="R1047" s="23" t="inlineStr">
        <is>
          <t>Delivered</t>
        </is>
      </c>
      <c r="S1047" s="63" t="n">
        <v>4</v>
      </c>
      <c r="T1047" s="39" t="n"/>
      <c r="U1047" s="23" t="inlineStr">
        <is>
          <t>BioLegend</t>
        </is>
      </c>
      <c r="V1047" s="23">
        <f>VLOOKUP(P1047,'Customer List'!B:C,2,)</f>
        <v/>
      </c>
      <c r="W1047" s="40" t="n"/>
      <c r="X1047" s="32" t="n">
        <v>45849</v>
      </c>
      <c r="Y1047" s="23">
        <f>IF(X1047="", "", X1047-N1047)</f>
        <v/>
      </c>
      <c r="Z1047" s="23">
        <f>IF(N1047="", "", TEXT(N1047, "dddd"))</f>
        <v/>
      </c>
      <c r="AA1047" s="23">
        <f>IF(X1047="", "", TEXT(X1047, "dddd"))</f>
        <v/>
      </c>
      <c r="AB1047" s="23">
        <f>VLOOKUP(U1047,'Currency Sheet'!A:C,3,)</f>
        <v/>
      </c>
      <c r="AC1047" s="44">
        <f>VLOOKUP(P1047,'Customer List'!B:D,3,)</f>
        <v/>
      </c>
    </row>
    <row r="1048">
      <c r="A1048" s="23">
        <f>A1047+1</f>
        <v/>
      </c>
      <c r="B1048" s="23" t="inlineStr">
        <is>
          <t xml:space="preserve">EED116885  </t>
        </is>
      </c>
      <c r="C1048" s="32" t="n">
        <v>45838</v>
      </c>
      <c r="D1048" s="32" t="n">
        <v>45845</v>
      </c>
      <c r="E1048" s="51" t="n">
        <v>79.2</v>
      </c>
      <c r="F1048" s="51">
        <f>IF(AB1048="DOLLAR",E1048*88,E1048)</f>
        <v/>
      </c>
      <c r="G1048" s="62">
        <f>F1048*J1048</f>
        <v/>
      </c>
      <c r="H1048" s="23" t="n">
        <v>304112</v>
      </c>
      <c r="I1048" s="23" t="inlineStr">
        <is>
          <t>APC anti-human CD45RA Antibody</t>
        </is>
      </c>
      <c r="J1048" s="23" t="n">
        <v>3</v>
      </c>
      <c r="K1048" s="23" t="n">
        <v>3</v>
      </c>
      <c r="L1048" s="23">
        <f>J1048-K1048</f>
        <v/>
      </c>
      <c r="M1048" s="23" t="inlineStr">
        <is>
          <t>T-629/25-26</t>
        </is>
      </c>
      <c r="N1048" s="32" t="n">
        <v>45846</v>
      </c>
      <c r="O1048" s="62" t="n">
        <v>36828</v>
      </c>
      <c r="P1048" s="23" t="inlineStr">
        <is>
          <t>PI HEALTH</t>
        </is>
      </c>
      <c r="Q1048" s="23" t="n">
        <v>58152921083</v>
      </c>
      <c r="R1048" s="23" t="inlineStr">
        <is>
          <t>Delivered</t>
        </is>
      </c>
      <c r="S1048" s="63" t="n">
        <v>4</v>
      </c>
      <c r="T1048" s="39" t="n"/>
      <c r="U1048" s="23" t="inlineStr">
        <is>
          <t>BioLegend</t>
        </is>
      </c>
      <c r="V1048" s="23">
        <f>VLOOKUP(P1048,'Customer List'!B:C,2,)</f>
        <v/>
      </c>
      <c r="W1048" s="40" t="n"/>
      <c r="X1048" s="32" t="n">
        <v>45847</v>
      </c>
      <c r="Y1048" s="23">
        <f>IF(X1048="", "", X1048-N1048)</f>
        <v/>
      </c>
      <c r="Z1048" s="23">
        <f>IF(N1048="", "", TEXT(N1048, "dddd"))</f>
        <v/>
      </c>
      <c r="AA1048" s="23">
        <f>IF(X1048="", "", TEXT(X1048, "dddd"))</f>
        <v/>
      </c>
      <c r="AB1048" s="23">
        <f>VLOOKUP(U1048,'Currency Sheet'!A:C,3,)</f>
        <v/>
      </c>
      <c r="AC1048" s="44">
        <f>VLOOKUP(P1048,'Customer List'!B:D,3,)</f>
        <v/>
      </c>
    </row>
    <row r="1049">
      <c r="A1049" s="23">
        <f>A1048+1</f>
        <v/>
      </c>
      <c r="B1049" s="23" t="inlineStr">
        <is>
          <t xml:space="preserve">EED116885  </t>
        </is>
      </c>
      <c r="C1049" s="32" t="n">
        <v>45838</v>
      </c>
      <c r="D1049" s="32" t="n">
        <v>45845</v>
      </c>
      <c r="E1049" s="51" t="n">
        <v>326.25</v>
      </c>
      <c r="F1049" s="51">
        <f>IF(AB1049="DOLLAR",E1049*88,E1049)</f>
        <v/>
      </c>
      <c r="G1049" s="62">
        <f>F1049*J1049</f>
        <v/>
      </c>
      <c r="H1049" s="23" t="n">
        <v>304140</v>
      </c>
      <c r="I1049" s="23" t="inlineStr">
        <is>
          <t>Brilliant Violet 785™ anti-human CD45RA Antibody</t>
        </is>
      </c>
      <c r="J1049" s="23" t="n">
        <v>1</v>
      </c>
      <c r="K1049" s="23" t="n">
        <v>1</v>
      </c>
      <c r="L1049" s="23">
        <f>J1049-K1049</f>
        <v/>
      </c>
      <c r="M1049" s="23" t="inlineStr">
        <is>
          <t>T-623/25-26</t>
        </is>
      </c>
      <c r="N1049" s="32" t="n">
        <v>45846</v>
      </c>
      <c r="O1049" s="62" t="n">
        <v>40455</v>
      </c>
      <c r="P1049" s="23" t="inlineStr">
        <is>
          <t>IMMUNEEL</t>
        </is>
      </c>
      <c r="Q1049" s="23" t="n">
        <v>58152921293</v>
      </c>
      <c r="R1049" s="23" t="inlineStr">
        <is>
          <t>Delivered</t>
        </is>
      </c>
      <c r="S1049" s="63" t="n">
        <v>4</v>
      </c>
      <c r="T1049" s="39" t="n"/>
      <c r="U1049" s="23" t="inlineStr">
        <is>
          <t>BioLegend</t>
        </is>
      </c>
      <c r="V1049" s="23">
        <f>VLOOKUP(P1049,'Customer List'!B:C,2,)</f>
        <v/>
      </c>
      <c r="W1049" s="40" t="n"/>
      <c r="X1049" s="32" t="n">
        <v>45847</v>
      </c>
      <c r="Y1049" s="23">
        <f>IF(X1049="", "", X1049-N1049)</f>
        <v/>
      </c>
      <c r="Z1049" s="23">
        <f>IF(N1049="", "", TEXT(N1049, "dddd"))</f>
        <v/>
      </c>
      <c r="AA1049" s="23">
        <f>IF(X1049="", "", TEXT(X1049, "dddd"))</f>
        <v/>
      </c>
      <c r="AB1049" s="23">
        <f>VLOOKUP(U1049,'Currency Sheet'!A:C,3,)</f>
        <v/>
      </c>
      <c r="AC1049" s="44">
        <f>VLOOKUP(P1049,'Customer List'!B:D,3,)</f>
        <v/>
      </c>
    </row>
    <row r="1050">
      <c r="A1050" s="23">
        <f>A1049+1</f>
        <v/>
      </c>
      <c r="B1050" s="23" t="inlineStr">
        <is>
          <t xml:space="preserve">EED116885  </t>
        </is>
      </c>
      <c r="C1050" s="32" t="n">
        <v>45838</v>
      </c>
      <c r="D1050" s="32" t="n">
        <v>45845</v>
      </c>
      <c r="E1050" s="51" t="n">
        <v>189.6</v>
      </c>
      <c r="F1050" s="51">
        <f>IF(AB1050="DOLLAR",E1050*88,E1050)</f>
        <v/>
      </c>
      <c r="G1050" s="62">
        <f>F1050*J1050</f>
        <v/>
      </c>
      <c r="H1050" s="23" t="n">
        <v>304810</v>
      </c>
      <c r="I1050" s="23" t="inlineStr">
        <is>
          <t>APC anti-human CD62L Antibody</t>
        </is>
      </c>
      <c r="J1050" s="23" t="n">
        <v>3</v>
      </c>
      <c r="K1050" s="23" t="n">
        <v>3</v>
      </c>
      <c r="L1050" s="23">
        <f>J1050-K1050</f>
        <v/>
      </c>
      <c r="M1050" s="23" t="inlineStr">
        <is>
          <t>T-629/25-26</t>
        </is>
      </c>
      <c r="N1050" s="32" t="n">
        <v>45846</v>
      </c>
      <c r="O1050" s="62" t="n">
        <v>88164</v>
      </c>
      <c r="P1050" s="23" t="inlineStr">
        <is>
          <t>PI HEALTH</t>
        </is>
      </c>
      <c r="Q1050" s="23" t="n">
        <v>58152921083</v>
      </c>
      <c r="R1050" s="23" t="inlineStr">
        <is>
          <t>Delivered</t>
        </is>
      </c>
      <c r="S1050" s="63" t="n">
        <v>4</v>
      </c>
      <c r="T1050" s="39" t="n"/>
      <c r="U1050" s="23" t="inlineStr">
        <is>
          <t>BioLegend</t>
        </is>
      </c>
      <c r="V1050" s="23">
        <f>VLOOKUP(P1050,'Customer List'!B:C,2,)</f>
        <v/>
      </c>
      <c r="W1050" s="40" t="n"/>
      <c r="X1050" s="32" t="n">
        <v>45847</v>
      </c>
      <c r="Y1050" s="23">
        <f>IF(X1050="", "", X1050-N1050)</f>
        <v/>
      </c>
      <c r="Z1050" s="23">
        <f>IF(N1050="", "", TEXT(N1050, "dddd"))</f>
        <v/>
      </c>
      <c r="AA1050" s="23">
        <f>IF(X1050="", "", TEXT(X1050, "dddd"))</f>
        <v/>
      </c>
      <c r="AB1050" s="23">
        <f>VLOOKUP(U1050,'Currency Sheet'!A:C,3,)</f>
        <v/>
      </c>
      <c r="AC1050" s="44">
        <f>VLOOKUP(P1050,'Customer List'!B:D,3,)</f>
        <v/>
      </c>
    </row>
    <row r="1051">
      <c r="A1051" s="23">
        <f>A1050+1</f>
        <v/>
      </c>
      <c r="B1051" s="23" t="inlineStr">
        <is>
          <t xml:space="preserve">EED116885  </t>
        </is>
      </c>
      <c r="C1051" s="32" t="n">
        <v>45838</v>
      </c>
      <c r="D1051" s="32" t="n">
        <v>45845</v>
      </c>
      <c r="E1051" s="51" t="n">
        <v>214.8</v>
      </c>
      <c r="F1051" s="51">
        <f>IF(AB1051="DOLLAR",E1051*88,E1051)</f>
        <v/>
      </c>
      <c r="G1051" s="62">
        <f>F1051*J1051</f>
        <v/>
      </c>
      <c r="H1051" s="23" t="n">
        <v>305026</v>
      </c>
      <c r="I1051" s="23" t="inlineStr">
        <is>
          <t>APC/Cyanine7 anti-human CD64 Antibody</t>
        </is>
      </c>
      <c r="J1051" s="23" t="n">
        <v>1</v>
      </c>
      <c r="K1051" s="23" t="n">
        <v>1</v>
      </c>
      <c r="L1051" s="23">
        <f>J1051-K1051</f>
        <v/>
      </c>
      <c r="M1051" s="23" t="inlineStr">
        <is>
          <t>T-647/25-26</t>
        </is>
      </c>
      <c r="N1051" s="32" t="n">
        <v>45847</v>
      </c>
      <c r="O1051" s="62" t="n">
        <v>33294</v>
      </c>
      <c r="P1051" s="23" t="inlineStr">
        <is>
          <t>BIO SOLUTION</t>
        </is>
      </c>
      <c r="Q1051" s="23" t="n">
        <v>58152972161</v>
      </c>
      <c r="R1051" s="23" t="inlineStr">
        <is>
          <t>Delivered</t>
        </is>
      </c>
      <c r="S1051" s="63" t="n">
        <v>4</v>
      </c>
      <c r="T1051" s="39" t="n"/>
      <c r="U1051" s="23" t="inlineStr">
        <is>
          <t>BioLegend</t>
        </is>
      </c>
      <c r="V1051" s="23">
        <f>VLOOKUP(P1051,'Customer List'!B:C,2,)</f>
        <v/>
      </c>
      <c r="W1051" s="40" t="n"/>
      <c r="X1051" s="32" t="n">
        <v>45848</v>
      </c>
      <c r="Y1051" s="23">
        <f>IF(X1051="", "", X1051-N1051)</f>
        <v/>
      </c>
      <c r="Z1051" s="23">
        <f>IF(N1051="", "", TEXT(N1051, "dddd"))</f>
        <v/>
      </c>
      <c r="AA1051" s="23">
        <f>IF(X1051="", "", TEXT(X1051, "dddd"))</f>
        <v/>
      </c>
      <c r="AB1051" s="23">
        <f>VLOOKUP(U1051,'Currency Sheet'!A:C,3,)</f>
        <v/>
      </c>
      <c r="AC1051" s="44">
        <f>VLOOKUP(P1051,'Customer List'!B:D,3,)</f>
        <v/>
      </c>
    </row>
    <row r="1052">
      <c r="A1052" s="23">
        <f>A1051+1</f>
        <v/>
      </c>
      <c r="B1052" s="23" t="inlineStr">
        <is>
          <t xml:space="preserve">EED116885  </t>
        </is>
      </c>
      <c r="C1052" s="32" t="n">
        <v>45838</v>
      </c>
      <c r="D1052" s="32" t="n">
        <v>45845</v>
      </c>
      <c r="E1052" s="51" t="n">
        <v>63.6</v>
      </c>
      <c r="F1052" s="51">
        <f>IF(AB1052="DOLLAR",E1052*88,E1052)</f>
        <v/>
      </c>
      <c r="G1052" s="62">
        <f>F1052*J1052</f>
        <v/>
      </c>
      <c r="H1052" s="23" t="n">
        <v>307807</v>
      </c>
      <c r="I1052" s="23" t="inlineStr">
        <is>
          <t>FITC anti-human IgD Antibody</t>
        </is>
      </c>
      <c r="J1052" s="23" t="n">
        <v>1</v>
      </c>
      <c r="K1052" s="23" t="n">
        <v>1</v>
      </c>
      <c r="L1052" s="23">
        <f>J1052-K1052</f>
        <v/>
      </c>
      <c r="M1052" s="23" t="inlineStr">
        <is>
          <t>T-656/25-26</t>
        </is>
      </c>
      <c r="N1052" s="32" t="n">
        <v>45847</v>
      </c>
      <c r="O1052" s="62" t="n">
        <v>9529.4</v>
      </c>
      <c r="P1052" s="23" t="inlineStr">
        <is>
          <t>SSC</t>
        </is>
      </c>
      <c r="Q1052" s="23" t="n">
        <v>58152973480</v>
      </c>
      <c r="R1052" s="23" t="inlineStr">
        <is>
          <t>Delivered</t>
        </is>
      </c>
      <c r="S1052" s="63" t="n">
        <v>4</v>
      </c>
      <c r="T1052" s="39" t="n"/>
      <c r="U1052" s="23" t="inlineStr">
        <is>
          <t>BioLegend</t>
        </is>
      </c>
      <c r="V1052" s="23">
        <f>VLOOKUP(P1052,'Customer List'!B:C,2,)</f>
        <v/>
      </c>
      <c r="W1052" s="40" t="n"/>
      <c r="X1052" s="32" t="n">
        <v>45849</v>
      </c>
      <c r="Y1052" s="23">
        <f>IF(X1052="", "", X1052-N1052)</f>
        <v/>
      </c>
      <c r="Z1052" s="23">
        <f>IF(N1052="", "", TEXT(N1052, "dddd"))</f>
        <v/>
      </c>
      <c r="AA1052" s="23">
        <f>IF(X1052="", "", TEXT(X1052, "dddd"))</f>
        <v/>
      </c>
      <c r="AB1052" s="23">
        <f>VLOOKUP(U1052,'Currency Sheet'!A:C,3,)</f>
        <v/>
      </c>
      <c r="AC1052" s="44">
        <f>VLOOKUP(P1052,'Customer List'!B:D,3,)</f>
        <v/>
      </c>
    </row>
    <row r="1053">
      <c r="A1053" s="23">
        <f>A1052+1</f>
        <v/>
      </c>
      <c r="B1053" s="23" t="inlineStr">
        <is>
          <t xml:space="preserve">EED116885  </t>
        </is>
      </c>
      <c r="C1053" s="32" t="n">
        <v>45838</v>
      </c>
      <c r="D1053" s="32" t="n">
        <v>45845</v>
      </c>
      <c r="E1053" s="51" t="n">
        <v>318</v>
      </c>
      <c r="F1053" s="51">
        <f>IF(AB1053="DOLLAR",E1053*88,E1053)</f>
        <v/>
      </c>
      <c r="G1053" s="62">
        <f>F1053*J1053</f>
        <v/>
      </c>
      <c r="H1053" s="23" t="n">
        <v>308120</v>
      </c>
      <c r="I1053" s="23" t="inlineStr">
        <is>
          <t>Brilliant Violet 510™ anti-human Perforin Antibody</t>
        </is>
      </c>
      <c r="J1053" s="23" t="n">
        <v>1</v>
      </c>
      <c r="K1053" s="23" t="n">
        <v>1</v>
      </c>
      <c r="L1053" s="23">
        <f>J1053-K1053</f>
        <v/>
      </c>
      <c r="M1053" s="23" t="inlineStr">
        <is>
          <t>T-664/25-26</t>
        </is>
      </c>
      <c r="N1053" s="32" t="n">
        <v>45847</v>
      </c>
      <c r="O1053" s="62" t="n">
        <v>59148</v>
      </c>
      <c r="P1053" s="23" t="inlineStr">
        <is>
          <t>AIIMS</t>
        </is>
      </c>
      <c r="Q1053" s="23" t="inlineStr">
        <is>
          <t>BY HAND</t>
        </is>
      </c>
      <c r="R1053" s="23" t="inlineStr">
        <is>
          <t>PRIYANKA MADAM</t>
        </is>
      </c>
      <c r="S1053" s="63" t="n">
        <v>4</v>
      </c>
      <c r="T1053" s="39" t="n"/>
      <c r="U1053" s="23" t="inlineStr">
        <is>
          <t>BioLegend</t>
        </is>
      </c>
      <c r="V1053" s="23">
        <f>VLOOKUP(P1053,'Customer List'!B:C,2,)</f>
        <v/>
      </c>
      <c r="W1053" s="40" t="n"/>
      <c r="X1053" s="32" t="n">
        <v>45847</v>
      </c>
      <c r="Y1053" s="23">
        <f>IF(X1053="", "", X1053-N1053)</f>
        <v/>
      </c>
      <c r="Z1053" s="23">
        <f>IF(N1053="", "", TEXT(N1053, "dddd"))</f>
        <v/>
      </c>
      <c r="AA1053" s="23">
        <f>IF(X1053="", "", TEXT(X1053, "dddd"))</f>
        <v/>
      </c>
      <c r="AB1053" s="23">
        <f>VLOOKUP(U1053,'Currency Sheet'!A:C,3,)</f>
        <v/>
      </c>
      <c r="AC1053" s="44">
        <f>VLOOKUP(P1053,'Customer List'!B:D,3,)</f>
        <v/>
      </c>
    </row>
    <row r="1054">
      <c r="A1054" s="23">
        <f>A1053+1</f>
        <v/>
      </c>
      <c r="B1054" s="23" t="inlineStr">
        <is>
          <t xml:space="preserve">EED116885  </t>
        </is>
      </c>
      <c r="C1054" s="32" t="n">
        <v>45838</v>
      </c>
      <c r="D1054" s="32" t="n">
        <v>45845</v>
      </c>
      <c r="E1054" s="51" t="n">
        <v>175.2</v>
      </c>
      <c r="F1054" s="51">
        <f>IF(AB1054="DOLLAR",E1054*88,E1054)</f>
        <v/>
      </c>
      <c r="G1054" s="62">
        <f>F1054*J1054</f>
        <v/>
      </c>
      <c r="H1054" s="23" t="n">
        <v>310912</v>
      </c>
      <c r="I1054" s="23" t="inlineStr">
        <is>
          <t>PE/Cyanine7 anti-human CD69 Antibody</t>
        </is>
      </c>
      <c r="J1054" s="23" t="n">
        <v>1</v>
      </c>
      <c r="K1054" s="23" t="n">
        <v>1</v>
      </c>
      <c r="L1054" s="23">
        <f>J1054-K1054</f>
        <v/>
      </c>
      <c r="M1054" s="23" t="inlineStr">
        <is>
          <t>T-623/25-26</t>
        </is>
      </c>
      <c r="N1054" s="32" t="n">
        <v>45846</v>
      </c>
      <c r="O1054" s="62" t="n">
        <v>27156</v>
      </c>
      <c r="P1054" s="23" t="inlineStr">
        <is>
          <t>IMMUNEEL</t>
        </is>
      </c>
      <c r="Q1054" s="23" t="n">
        <v>58152921293</v>
      </c>
      <c r="R1054" s="23" t="inlineStr">
        <is>
          <t>Delivered</t>
        </is>
      </c>
      <c r="S1054" s="63" t="n">
        <v>4</v>
      </c>
      <c r="T1054" s="39" t="n"/>
      <c r="U1054" s="23" t="inlineStr">
        <is>
          <t>BioLegend</t>
        </is>
      </c>
      <c r="V1054" s="23">
        <f>VLOOKUP(P1054,'Customer List'!B:C,2,)</f>
        <v/>
      </c>
      <c r="W1054" s="40" t="n"/>
      <c r="X1054" s="32" t="n">
        <v>45847</v>
      </c>
      <c r="Y1054" s="23">
        <f>IF(X1054="", "", X1054-N1054)</f>
        <v/>
      </c>
      <c r="Z1054" s="23">
        <f>IF(N1054="", "", TEXT(N1054, "dddd"))</f>
        <v/>
      </c>
      <c r="AA1054" s="23">
        <f>IF(X1054="", "", TEXT(X1054, "dddd"))</f>
        <v/>
      </c>
      <c r="AB1054" s="23">
        <f>VLOOKUP(U1054,'Currency Sheet'!A:C,3,)</f>
        <v/>
      </c>
      <c r="AC1054" s="44">
        <f>VLOOKUP(P1054,'Customer List'!B:D,3,)</f>
        <v/>
      </c>
    </row>
    <row r="1055">
      <c r="A1055" s="23">
        <f>A1054+1</f>
        <v/>
      </c>
      <c r="B1055" s="23" t="inlineStr">
        <is>
          <t xml:space="preserve">EED116885  </t>
        </is>
      </c>
      <c r="C1055" s="32" t="n">
        <v>45838</v>
      </c>
      <c r="D1055" s="32" t="n">
        <v>45845</v>
      </c>
      <c r="E1055" s="51" t="n">
        <v>189.6</v>
      </c>
      <c r="F1055" s="51">
        <f>IF(AB1055="DOLLAR",E1055*88,E1055)</f>
        <v/>
      </c>
      <c r="G1055" s="62">
        <f>F1055*J1055</f>
        <v/>
      </c>
      <c r="H1055" s="23" t="n">
        <v>310914</v>
      </c>
      <c r="I1055" s="23" t="inlineStr">
        <is>
          <t>APC/Cyanine7 anti-human CD69 Antibody</t>
        </is>
      </c>
      <c r="J1055" s="23" t="n">
        <v>1</v>
      </c>
      <c r="K1055" s="23" t="n">
        <v>1</v>
      </c>
      <c r="L1055" s="23">
        <f>J1055-K1055</f>
        <v/>
      </c>
      <c r="M1055" s="23" t="inlineStr">
        <is>
          <t>T-647/25-26</t>
        </is>
      </c>
      <c r="N1055" s="32" t="n">
        <v>45847</v>
      </c>
      <c r="O1055" s="62" t="n">
        <v>29388</v>
      </c>
      <c r="P1055" s="23" t="inlineStr">
        <is>
          <t>BIO SOLUTION</t>
        </is>
      </c>
      <c r="Q1055" s="23" t="n">
        <v>58152972161</v>
      </c>
      <c r="R1055" s="23" t="inlineStr">
        <is>
          <t>Delivered</t>
        </is>
      </c>
      <c r="S1055" s="63" t="n">
        <v>4</v>
      </c>
      <c r="T1055" s="39" t="n"/>
      <c r="U1055" s="23" t="inlineStr">
        <is>
          <t>BioLegend</t>
        </is>
      </c>
      <c r="V1055" s="23">
        <f>VLOOKUP(P1055,'Customer List'!B:C,2,)</f>
        <v/>
      </c>
      <c r="W1055" s="40" t="n"/>
      <c r="X1055" s="32" t="n">
        <v>45848</v>
      </c>
      <c r="Y1055" s="23">
        <f>IF(X1055="", "", X1055-N1055)</f>
        <v/>
      </c>
      <c r="Z1055" s="23">
        <f>IF(N1055="", "", TEXT(N1055, "dddd"))</f>
        <v/>
      </c>
      <c r="AA1055" s="23">
        <f>IF(X1055="", "", TEXT(X1055, "dddd"))</f>
        <v/>
      </c>
      <c r="AB1055" s="23">
        <f>VLOOKUP(U1055,'Currency Sheet'!A:C,3,)</f>
        <v/>
      </c>
      <c r="AC1055" s="44">
        <f>VLOOKUP(P1055,'Customer List'!B:D,3,)</f>
        <v/>
      </c>
    </row>
    <row r="1056">
      <c r="A1056" s="23">
        <f>A1055+1</f>
        <v/>
      </c>
      <c r="B1056" s="23" t="inlineStr">
        <is>
          <t xml:space="preserve">EED116885  </t>
        </is>
      </c>
      <c r="C1056" s="32" t="n">
        <v>45838</v>
      </c>
      <c r="D1056" s="32" t="n">
        <v>45845</v>
      </c>
      <c r="E1056" s="51" t="n">
        <v>66</v>
      </c>
      <c r="F1056" s="51">
        <f>IF(AB1056="DOLLAR",E1056*88,E1056)</f>
        <v/>
      </c>
      <c r="G1056" s="62">
        <f>F1056*J1056</f>
        <v/>
      </c>
      <c r="H1056" s="23" t="n">
        <v>314507</v>
      </c>
      <c r="I1056" s="23" t="inlineStr">
        <is>
          <t>PE anti-human IgM Antibody</t>
        </is>
      </c>
      <c r="J1056" s="23" t="n">
        <v>1</v>
      </c>
      <c r="K1056" s="23" t="n">
        <v>1</v>
      </c>
      <c r="L1056" s="23">
        <f>J1056-K1056</f>
        <v/>
      </c>
      <c r="M1056" s="23" t="inlineStr">
        <is>
          <t>T-656/25-26</t>
        </is>
      </c>
      <c r="N1056" s="32" t="n">
        <v>45847</v>
      </c>
      <c r="O1056" s="62" t="n">
        <v>9889</v>
      </c>
      <c r="P1056" s="23" t="inlineStr">
        <is>
          <t>SSC</t>
        </is>
      </c>
      <c r="Q1056" s="23" t="n">
        <v>58152973480</v>
      </c>
      <c r="R1056" s="23" t="inlineStr">
        <is>
          <t>Delivered</t>
        </is>
      </c>
      <c r="S1056" s="63" t="n">
        <v>4</v>
      </c>
      <c r="T1056" s="39" t="n"/>
      <c r="U1056" s="23" t="inlineStr">
        <is>
          <t>BioLegend</t>
        </is>
      </c>
      <c r="V1056" s="23">
        <f>VLOOKUP(P1056,'Customer List'!B:C,2,)</f>
        <v/>
      </c>
      <c r="W1056" s="40" t="n"/>
      <c r="X1056" s="32" t="n">
        <v>45849</v>
      </c>
      <c r="Y1056" s="23">
        <f>IF(X1056="", "", X1056-N1056)</f>
        <v/>
      </c>
      <c r="Z1056" s="23">
        <f>IF(N1056="", "", TEXT(N1056, "dddd"))</f>
        <v/>
      </c>
      <c r="AA1056" s="23">
        <f>IF(X1056="", "", TEXT(X1056, "dddd"))</f>
        <v/>
      </c>
      <c r="AB1056" s="23">
        <f>VLOOKUP(U1056,'Currency Sheet'!A:C,3,)</f>
        <v/>
      </c>
      <c r="AC1056" s="44">
        <f>VLOOKUP(P1056,'Customer List'!B:D,3,)</f>
        <v/>
      </c>
    </row>
    <row r="1057">
      <c r="A1057" s="23">
        <f>A1056+1</f>
        <v/>
      </c>
      <c r="B1057" s="23" t="inlineStr">
        <is>
          <t xml:space="preserve">EED116885  </t>
        </is>
      </c>
      <c r="C1057" s="32" t="n">
        <v>45838</v>
      </c>
      <c r="D1057" s="32" t="n">
        <v>45845</v>
      </c>
      <c r="E1057" s="51" t="n">
        <v>229.2</v>
      </c>
      <c r="F1057" s="51">
        <f>IF(AB1057="DOLLAR",E1057*88,E1057)</f>
        <v/>
      </c>
      <c r="G1057" s="62">
        <f>F1057*J1057</f>
        <v/>
      </c>
      <c r="H1057" s="23" t="n">
        <v>314512</v>
      </c>
      <c r="I1057" s="23" t="inlineStr">
        <is>
          <t>PerCP/Cyanine5.5 anti-human IgM Antibody</t>
        </is>
      </c>
      <c r="J1057" s="23" t="n">
        <v>1</v>
      </c>
      <c r="K1057" s="23" t="n">
        <v>1</v>
      </c>
      <c r="L1057" s="23">
        <f>J1057-K1057</f>
        <v/>
      </c>
      <c r="M1057" s="23" t="inlineStr">
        <is>
          <t>T-667/25-26</t>
        </is>
      </c>
      <c r="N1057" s="32" t="n">
        <v>45847</v>
      </c>
      <c r="O1057" s="62" t="n">
        <v>36290</v>
      </c>
      <c r="P1057" s="23" t="inlineStr">
        <is>
          <t>LABEX</t>
        </is>
      </c>
      <c r="Q1057" s="23" t="inlineStr">
        <is>
          <t>PORTER</t>
        </is>
      </c>
      <c r="R1057" s="23" t="inlineStr">
        <is>
          <t>PORTER</t>
        </is>
      </c>
      <c r="S1057" s="63" t="n">
        <v>4</v>
      </c>
      <c r="T1057" s="39" t="n"/>
      <c r="U1057" s="23" t="inlineStr">
        <is>
          <t>BioLegend</t>
        </is>
      </c>
      <c r="V1057" s="23">
        <f>VLOOKUP(P1057,'Customer List'!B:C,2,)</f>
        <v/>
      </c>
      <c r="W1057" s="40" t="n"/>
      <c r="X1057" s="32">
        <f>IF(OR(R1057 = "PRIYANKA MADAM", R1057 = "DEEPAK", R1057 = "PORTER"),N1057,"")</f>
        <v/>
      </c>
      <c r="Y1057" s="23">
        <f>IF(X1057="", "", X1057-N1057)</f>
        <v/>
      </c>
      <c r="Z1057" s="23">
        <f>IF(N1057="", "", TEXT(N1057, "dddd"))</f>
        <v/>
      </c>
      <c r="AA1057" s="23">
        <f>IF(X1057="", "", TEXT(X1057, "dddd"))</f>
        <v/>
      </c>
      <c r="AB1057" s="23">
        <f>VLOOKUP(U1057,'Currency Sheet'!A:C,3,)</f>
        <v/>
      </c>
      <c r="AC1057" s="44">
        <f>VLOOKUP(P1057,'Customer List'!B:D,3,)</f>
        <v/>
      </c>
    </row>
    <row r="1058">
      <c r="A1058" s="23">
        <f>A1057+1</f>
        <v/>
      </c>
      <c r="B1058" s="23" t="inlineStr">
        <is>
          <t xml:space="preserve">EED116885  </t>
        </is>
      </c>
      <c r="C1058" s="32" t="n">
        <v>45838</v>
      </c>
      <c r="D1058" s="32" t="n">
        <v>45845</v>
      </c>
      <c r="E1058" s="51" t="n">
        <v>208.2</v>
      </c>
      <c r="F1058" s="51">
        <f>IF(AB1058="DOLLAR",E1058*88,E1058)</f>
        <v/>
      </c>
      <c r="G1058" s="62">
        <f>F1058*J1058</f>
        <v/>
      </c>
      <c r="H1058" s="23" t="n">
        <v>320828</v>
      </c>
      <c r="I1058" s="23" t="inlineStr">
        <is>
          <t xml:space="preserve">PE/Dazzle™ 594 anti-human CD314 </t>
        </is>
      </c>
      <c r="J1058" s="23" t="n">
        <v>1</v>
      </c>
      <c r="K1058" s="23" t="n">
        <v>1</v>
      </c>
      <c r="L1058" s="23">
        <f>J1058-K1058</f>
        <v/>
      </c>
      <c r="M1058" s="23" t="inlineStr">
        <is>
          <t>T-664/25-26</t>
        </is>
      </c>
      <c r="N1058" s="32" t="n">
        <v>45847</v>
      </c>
      <c r="O1058" s="62" t="n">
        <v>48406.5</v>
      </c>
      <c r="P1058" s="23" t="inlineStr">
        <is>
          <t>AIIMS</t>
        </is>
      </c>
      <c r="Q1058" s="23" t="inlineStr">
        <is>
          <t>BY HAND</t>
        </is>
      </c>
      <c r="R1058" s="23" t="inlineStr">
        <is>
          <t>PRIYANKA MADAM</t>
        </is>
      </c>
      <c r="S1058" s="63" t="n">
        <v>4</v>
      </c>
      <c r="T1058" s="39" t="n"/>
      <c r="U1058" s="23" t="inlineStr">
        <is>
          <t>BioLegend</t>
        </is>
      </c>
      <c r="V1058" s="23">
        <f>VLOOKUP(P1058,'Customer List'!B:C,2,)</f>
        <v/>
      </c>
      <c r="W1058" s="40" t="n"/>
      <c r="X1058" s="32" t="n">
        <v>45847</v>
      </c>
      <c r="Y1058" s="23">
        <f>IF(X1058="", "", X1058-N1058)</f>
        <v/>
      </c>
      <c r="Z1058" s="23">
        <f>IF(N1058="", "", TEXT(N1058, "dddd"))</f>
        <v/>
      </c>
      <c r="AA1058" s="23">
        <f>IF(X1058="", "", TEXT(X1058, "dddd"))</f>
        <v/>
      </c>
      <c r="AB1058" s="23">
        <f>VLOOKUP(U1058,'Currency Sheet'!A:C,3,)</f>
        <v/>
      </c>
      <c r="AC1058" s="44">
        <f>VLOOKUP(P1058,'Customer List'!B:D,3,)</f>
        <v/>
      </c>
    </row>
    <row r="1059">
      <c r="A1059" s="23">
        <f>A1058+1</f>
        <v/>
      </c>
      <c r="B1059" s="23" t="inlineStr">
        <is>
          <t xml:space="preserve">EED116885  </t>
        </is>
      </c>
      <c r="C1059" s="32" t="n">
        <v>45838</v>
      </c>
      <c r="D1059" s="32" t="n">
        <v>45845</v>
      </c>
      <c r="E1059" s="51" t="n">
        <v>313.5</v>
      </c>
      <c r="F1059" s="51">
        <f>IF(AB1059="DOLLAR",E1059*88,E1059)</f>
        <v/>
      </c>
      <c r="G1059" s="62">
        <f>F1059*J1059</f>
        <v/>
      </c>
      <c r="H1059" s="23" t="n">
        <v>323050</v>
      </c>
      <c r="I1059" s="23" t="inlineStr">
        <is>
          <t xml:space="preserve">Brilliant Violet 711™ anti-human CD15 </t>
        </is>
      </c>
      <c r="J1059" s="23" t="n">
        <v>1</v>
      </c>
      <c r="K1059" s="23" t="n">
        <v>1</v>
      </c>
      <c r="L1059" s="23">
        <f>J1059-K1059</f>
        <v/>
      </c>
      <c r="M1059" s="23" t="inlineStr">
        <is>
          <t>T-625/25-26</t>
        </is>
      </c>
      <c r="N1059" s="32" t="n">
        <v>45846</v>
      </c>
      <c r="O1059" s="62" t="n">
        <v>42113</v>
      </c>
      <c r="P1059" s="23" t="inlineStr">
        <is>
          <t>FARCAST</t>
        </is>
      </c>
      <c r="Q1059" s="23" t="n">
        <v>58152921212</v>
      </c>
      <c r="R1059" s="23" t="inlineStr">
        <is>
          <t>Delivered</t>
        </is>
      </c>
      <c r="S1059" s="63" t="n">
        <v>4</v>
      </c>
      <c r="T1059" s="39" t="n"/>
      <c r="U1059" s="23" t="inlineStr">
        <is>
          <t>BioLegend</t>
        </is>
      </c>
      <c r="V1059" s="23">
        <f>VLOOKUP(P1059,'Customer List'!B:C,2,)</f>
        <v/>
      </c>
      <c r="W1059" s="40" t="n"/>
      <c r="X1059" s="32" t="n">
        <v>45847</v>
      </c>
      <c r="Y1059" s="23">
        <f>IF(X1059="", "", X1059-N1059)</f>
        <v/>
      </c>
      <c r="Z1059" s="23">
        <f>IF(N1059="", "", TEXT(N1059, "dddd"))</f>
        <v/>
      </c>
      <c r="AA1059" s="23">
        <f>IF(X1059="", "", TEXT(X1059, "dddd"))</f>
        <v/>
      </c>
      <c r="AB1059" s="23">
        <f>VLOOKUP(U1059,'Currency Sheet'!A:C,3,)</f>
        <v/>
      </c>
      <c r="AC1059" s="44">
        <f>VLOOKUP(P1059,'Customer List'!B:D,3,)</f>
        <v/>
      </c>
    </row>
    <row r="1060">
      <c r="A1060" s="23">
        <f>A1059+1</f>
        <v/>
      </c>
      <c r="B1060" s="23" t="inlineStr">
        <is>
          <t xml:space="preserve">EED116885  </t>
        </is>
      </c>
      <c r="C1060" s="32" t="n">
        <v>45838</v>
      </c>
      <c r="D1060" s="32" t="n">
        <v>45845</v>
      </c>
      <c r="E1060" s="51" t="n">
        <v>58.8</v>
      </c>
      <c r="F1060" s="51">
        <f>IF(AB1060="DOLLAR",E1060*88,E1060)</f>
        <v/>
      </c>
      <c r="G1060" s="62">
        <f>F1060*J1060</f>
        <v/>
      </c>
      <c r="H1060" s="23" t="n">
        <v>328605</v>
      </c>
      <c r="I1060" s="23" t="inlineStr">
        <is>
          <t xml:space="preserve">FITC anti-human CD107a </t>
        </is>
      </c>
      <c r="J1060" s="23" t="n">
        <v>1</v>
      </c>
      <c r="K1060" s="23" t="n">
        <v>1</v>
      </c>
      <c r="L1060" s="23">
        <f>J1060-K1060</f>
        <v/>
      </c>
      <c r="M1060" s="23" t="inlineStr">
        <is>
          <t>T-656/25-26</t>
        </is>
      </c>
      <c r="N1060" s="32" t="n">
        <v>45847</v>
      </c>
      <c r="O1060" s="62" t="n">
        <v>8810.200000000001</v>
      </c>
      <c r="P1060" s="23" t="inlineStr">
        <is>
          <t>SSC</t>
        </is>
      </c>
      <c r="Q1060" s="23" t="n">
        <v>58152973480</v>
      </c>
      <c r="R1060" s="23" t="inlineStr">
        <is>
          <t>Delivered</t>
        </is>
      </c>
      <c r="S1060" s="63" t="n">
        <v>4</v>
      </c>
      <c r="T1060" s="39" t="n"/>
      <c r="U1060" s="23" t="inlineStr">
        <is>
          <t>BioLegend</t>
        </is>
      </c>
      <c r="V1060" s="23">
        <f>VLOOKUP(P1060,'Customer List'!B:C,2,)</f>
        <v/>
      </c>
      <c r="W1060" s="40" t="n"/>
      <c r="X1060" s="32" t="n">
        <v>45849</v>
      </c>
      <c r="Y1060" s="23">
        <f>IF(X1060="", "", X1060-N1060)</f>
        <v/>
      </c>
      <c r="Z1060" s="23">
        <f>IF(N1060="", "", TEXT(N1060, "dddd"))</f>
        <v/>
      </c>
      <c r="AA1060" s="23">
        <f>IF(X1060="", "", TEXT(X1060, "dddd"))</f>
        <v/>
      </c>
      <c r="AB1060" s="23">
        <f>VLOOKUP(U1060,'Currency Sheet'!A:C,3,)</f>
        <v/>
      </c>
      <c r="AC1060" s="44">
        <f>VLOOKUP(P1060,'Customer List'!B:D,3,)</f>
        <v/>
      </c>
    </row>
    <row r="1061">
      <c r="A1061" s="23">
        <f>A1060+1</f>
        <v/>
      </c>
      <c r="B1061" s="23" t="inlineStr">
        <is>
          <t xml:space="preserve">EED116885  </t>
        </is>
      </c>
      <c r="C1061" s="32" t="n">
        <v>45838</v>
      </c>
      <c r="D1061" s="32" t="n">
        <v>45845</v>
      </c>
      <c r="E1061" s="51" t="n">
        <v>175.8</v>
      </c>
      <c r="F1061" s="51">
        <f>IF(AB1061="DOLLAR",E1061*88,E1061)</f>
        <v/>
      </c>
      <c r="G1061" s="62">
        <f>F1061*J1061</f>
        <v/>
      </c>
      <c r="H1061" s="23" t="n">
        <v>328624</v>
      </c>
      <c r="I1061" s="23" t="inlineStr">
        <is>
          <t xml:space="preserve">Pacific Blue™ anti-human CD107a </t>
        </is>
      </c>
      <c r="J1061" s="23" t="n">
        <v>1</v>
      </c>
      <c r="K1061" s="23" t="n">
        <v>1</v>
      </c>
      <c r="L1061" s="23">
        <f>J1061-K1061</f>
        <v/>
      </c>
      <c r="M1061" s="23" t="inlineStr">
        <is>
          <t>T-664/25-26</t>
        </is>
      </c>
      <c r="N1061" s="32" t="n">
        <v>45847</v>
      </c>
      <c r="O1061" s="62" t="n">
        <v>40873.5</v>
      </c>
      <c r="P1061" s="23" t="inlineStr">
        <is>
          <t>AIIMS</t>
        </is>
      </c>
      <c r="Q1061" s="23" t="inlineStr">
        <is>
          <t>BY HAND</t>
        </is>
      </c>
      <c r="R1061" s="23" t="inlineStr">
        <is>
          <t>PRIYANKA MADAM</t>
        </is>
      </c>
      <c r="S1061" s="63" t="n">
        <v>4</v>
      </c>
      <c r="T1061" s="39" t="n"/>
      <c r="U1061" s="23" t="inlineStr">
        <is>
          <t>BioLegend</t>
        </is>
      </c>
      <c r="V1061" s="23">
        <f>VLOOKUP(P1061,'Customer List'!B:C,2,)</f>
        <v/>
      </c>
      <c r="W1061" s="40" t="n"/>
      <c r="X1061" s="32" t="n">
        <v>45847</v>
      </c>
      <c r="Y1061" s="23">
        <f>IF(X1061="", "", X1061-N1061)</f>
        <v/>
      </c>
      <c r="Z1061" s="23">
        <f>IF(N1061="", "", TEXT(N1061, "dddd"))</f>
        <v/>
      </c>
      <c r="AA1061" s="23">
        <f>IF(X1061="", "", TEXT(X1061, "dddd"))</f>
        <v/>
      </c>
      <c r="AB1061" s="23">
        <f>VLOOKUP(U1061,'Currency Sheet'!A:C,3,)</f>
        <v/>
      </c>
      <c r="AC1061" s="44">
        <f>VLOOKUP(P1061,'Customer List'!B:D,3,)</f>
        <v/>
      </c>
    </row>
    <row r="1062">
      <c r="A1062" s="23">
        <f>A1061+1</f>
        <v/>
      </c>
      <c r="B1062" s="23" t="inlineStr">
        <is>
          <t xml:space="preserve">EED116885  </t>
        </is>
      </c>
      <c r="C1062" s="32" t="n">
        <v>45838</v>
      </c>
      <c r="D1062" s="32" t="n">
        <v>45845</v>
      </c>
      <c r="E1062" s="51" t="n">
        <v>188.4</v>
      </c>
      <c r="F1062" s="51">
        <f>IF(AB1062="DOLLAR",E1062*88,E1062)</f>
        <v/>
      </c>
      <c r="G1062" s="62">
        <f>F1062*J1062</f>
        <v/>
      </c>
      <c r="H1062" s="23" t="n">
        <v>329908</v>
      </c>
      <c r="I1062" s="23" t="inlineStr">
        <is>
          <t xml:space="preserve">APC anti-human CD279 </t>
        </is>
      </c>
      <c r="J1062" s="23" t="n">
        <v>1</v>
      </c>
      <c r="K1062" s="23" t="n">
        <v>1</v>
      </c>
      <c r="L1062" s="23">
        <f>J1062-K1062</f>
        <v/>
      </c>
      <c r="M1062" s="23" t="inlineStr">
        <is>
          <t>T-665/25-26</t>
        </is>
      </c>
      <c r="N1062" s="32" t="n">
        <v>45847</v>
      </c>
      <c r="O1062" s="62" t="n">
        <v>43803</v>
      </c>
      <c r="P1062" s="23" t="inlineStr">
        <is>
          <t>AIIMS</t>
        </is>
      </c>
      <c r="Q1062" s="23" t="inlineStr">
        <is>
          <t>BY HAND</t>
        </is>
      </c>
      <c r="R1062" s="23" t="inlineStr">
        <is>
          <t>PRIYANKA MADAM</t>
        </is>
      </c>
      <c r="S1062" s="63" t="n">
        <v>4</v>
      </c>
      <c r="T1062" s="39" t="n"/>
      <c r="U1062" s="23" t="inlineStr">
        <is>
          <t>BioLegend</t>
        </is>
      </c>
      <c r="V1062" s="23">
        <f>VLOOKUP(P1062,'Customer List'!B:C,2,)</f>
        <v/>
      </c>
      <c r="W1062" s="40" t="n"/>
      <c r="X1062" s="32" t="n">
        <v>45847</v>
      </c>
      <c r="Y1062" s="23">
        <f>IF(X1062="", "", X1062-N1062)</f>
        <v/>
      </c>
      <c r="Z1062" s="23">
        <f>IF(N1062="", "", TEXT(N1062, "dddd"))</f>
        <v/>
      </c>
      <c r="AA1062" s="23">
        <f>IF(X1062="", "", TEXT(X1062, "dddd"))</f>
        <v/>
      </c>
      <c r="AB1062" s="23">
        <f>VLOOKUP(U1062,'Currency Sheet'!A:C,3,)</f>
        <v/>
      </c>
      <c r="AC1062" s="44">
        <f>VLOOKUP(P1062,'Customer List'!B:D,3,)</f>
        <v/>
      </c>
    </row>
    <row r="1063">
      <c r="A1063" s="23">
        <f>A1062+1</f>
        <v/>
      </c>
      <c r="B1063" s="23" t="inlineStr">
        <is>
          <t xml:space="preserve">EED116885  </t>
        </is>
      </c>
      <c r="C1063" s="32" t="n">
        <v>45838</v>
      </c>
      <c r="D1063" s="32" t="n">
        <v>45845</v>
      </c>
      <c r="E1063" s="51" t="n">
        <v>229.2</v>
      </c>
      <c r="F1063" s="51">
        <f>IF(AB1063="DOLLAR",E1063*88,E1063)</f>
        <v/>
      </c>
      <c r="G1063" s="62">
        <f>F1063*J1063</f>
        <v/>
      </c>
      <c r="H1063" s="23" t="n">
        <v>329918</v>
      </c>
      <c r="I1063" s="23" t="inlineStr">
        <is>
          <t xml:space="preserve">PE/Cyanine7 anti-human CD279 </t>
        </is>
      </c>
      <c r="J1063" s="23" t="n">
        <v>1</v>
      </c>
      <c r="K1063" s="23" t="n">
        <v>1</v>
      </c>
      <c r="L1063" s="23">
        <f>J1063-K1063</f>
        <v/>
      </c>
      <c r="M1063" s="23" t="inlineStr">
        <is>
          <t>T-623/25-26</t>
        </is>
      </c>
      <c r="N1063" s="32" t="n">
        <v>45846</v>
      </c>
      <c r="O1063" s="62" t="n">
        <v>35526</v>
      </c>
      <c r="P1063" s="23" t="inlineStr">
        <is>
          <t>IMMUNEEL</t>
        </is>
      </c>
      <c r="Q1063" s="23" t="n">
        <v>58152921293</v>
      </c>
      <c r="R1063" s="23" t="inlineStr">
        <is>
          <t>Delivered</t>
        </is>
      </c>
      <c r="S1063" s="63" t="n">
        <v>4</v>
      </c>
      <c r="T1063" s="39" t="n"/>
      <c r="U1063" s="23" t="inlineStr">
        <is>
          <t>BioLegend</t>
        </is>
      </c>
      <c r="V1063" s="23">
        <f>VLOOKUP(P1063,'Customer List'!B:C,2,)</f>
        <v/>
      </c>
      <c r="W1063" s="40" t="n"/>
      <c r="X1063" s="32" t="n">
        <v>45847</v>
      </c>
      <c r="Y1063" s="23">
        <f>IF(X1063="", "", X1063-N1063)</f>
        <v/>
      </c>
      <c r="Z1063" s="23">
        <f>IF(N1063="", "", TEXT(N1063, "dddd"))</f>
        <v/>
      </c>
      <c r="AA1063" s="23">
        <f>IF(X1063="", "", TEXT(X1063, "dddd"))</f>
        <v/>
      </c>
      <c r="AB1063" s="23">
        <f>VLOOKUP(U1063,'Currency Sheet'!A:C,3,)</f>
        <v/>
      </c>
      <c r="AC1063" s="44">
        <f>VLOOKUP(P1063,'Customer List'!B:D,3,)</f>
        <v/>
      </c>
    </row>
    <row r="1064">
      <c r="A1064" s="23">
        <f>A1063+1</f>
        <v/>
      </c>
      <c r="B1064" s="23" t="inlineStr">
        <is>
          <t xml:space="preserve">EED116885  </t>
        </is>
      </c>
      <c r="C1064" s="32" t="n">
        <v>45838</v>
      </c>
      <c r="D1064" s="32" t="n">
        <v>45845</v>
      </c>
      <c r="E1064" s="51" t="n">
        <v>77.40000000000001</v>
      </c>
      <c r="F1064" s="51">
        <f>IF(AB1064="DOLLAR",E1064*88,E1064)</f>
        <v/>
      </c>
      <c r="G1064" s="62">
        <f>F1064*J1064</f>
        <v/>
      </c>
      <c r="H1064" s="23" t="n">
        <v>334607</v>
      </c>
      <c r="I1064" s="23" t="inlineStr">
        <is>
          <t>FITC anti-human FcεRIα Antibody</t>
        </is>
      </c>
      <c r="J1064" s="23" t="n">
        <v>1</v>
      </c>
      <c r="K1064" s="23" t="n">
        <v>1</v>
      </c>
      <c r="L1064" s="23">
        <f>J1064-K1064</f>
        <v/>
      </c>
      <c r="M1064" s="23" t="inlineStr">
        <is>
          <t>T-659/25-26</t>
        </is>
      </c>
      <c r="N1064" s="32" t="n">
        <v>45847</v>
      </c>
      <c r="O1064" s="62" t="n">
        <v>13996.5</v>
      </c>
      <c r="P1064" s="23" t="inlineStr">
        <is>
          <t>YASH ENTERPRISES</t>
        </is>
      </c>
      <c r="Q1064" s="23" t="n">
        <v>58152971881</v>
      </c>
      <c r="R1064" s="23" t="inlineStr">
        <is>
          <t>Delivered</t>
        </is>
      </c>
      <c r="S1064" s="63" t="n">
        <v>4</v>
      </c>
      <c r="T1064" s="39" t="n"/>
      <c r="U1064" s="23" t="inlineStr">
        <is>
          <t>BioLegend</t>
        </is>
      </c>
      <c r="V1064" s="23">
        <f>VLOOKUP(P1064,'Customer List'!B:C,2,)</f>
        <v/>
      </c>
      <c r="W1064" s="40" t="n"/>
      <c r="X1064" s="32" t="n">
        <v>45849</v>
      </c>
      <c r="Y1064" s="23">
        <f>IF(X1064="", "", X1064-N1064)</f>
        <v/>
      </c>
      <c r="Z1064" s="23">
        <f>IF(N1064="", "", TEXT(N1064, "dddd"))</f>
        <v/>
      </c>
      <c r="AA1064" s="23">
        <f>IF(X1064="", "", TEXT(X1064, "dddd"))</f>
        <v/>
      </c>
      <c r="AB1064" s="23">
        <f>VLOOKUP(U1064,'Currency Sheet'!A:C,3,)</f>
        <v/>
      </c>
      <c r="AC1064" s="44">
        <f>VLOOKUP(P1064,'Customer List'!B:D,3,)</f>
        <v/>
      </c>
    </row>
    <row r="1065">
      <c r="A1065" s="23">
        <f>A1064+1</f>
        <v/>
      </c>
      <c r="B1065" s="23" t="inlineStr">
        <is>
          <t xml:space="preserve">EED116885  </t>
        </is>
      </c>
      <c r="C1065" s="32" t="n">
        <v>45838</v>
      </c>
      <c r="D1065" s="32" t="n">
        <v>45845</v>
      </c>
      <c r="E1065" s="51" t="n">
        <v>199.2</v>
      </c>
      <c r="F1065" s="51">
        <f>IF(AB1065="DOLLAR",E1065*88,E1065)</f>
        <v/>
      </c>
      <c r="G1065" s="62">
        <f>F1065*J1065</f>
        <v/>
      </c>
      <c r="H1065" s="23" t="n">
        <v>338608</v>
      </c>
      <c r="I1065" s="23" t="inlineStr">
        <is>
          <t xml:space="preserve">APC anti-human CD132 </t>
        </is>
      </c>
      <c r="J1065" s="23" t="n">
        <v>1</v>
      </c>
      <c r="K1065" s="23" t="n">
        <v>1</v>
      </c>
      <c r="L1065" s="23">
        <f>J1065-K1065</f>
        <v/>
      </c>
      <c r="M1065" s="23" t="inlineStr">
        <is>
          <t>T-629/25-26</t>
        </is>
      </c>
      <c r="N1065" s="32" t="n">
        <v>45846</v>
      </c>
      <c r="O1065" s="62" t="n">
        <v>30876</v>
      </c>
      <c r="P1065" s="23" t="inlineStr">
        <is>
          <t>PI HEALTH</t>
        </is>
      </c>
      <c r="Q1065" s="23" t="n">
        <v>58152921083</v>
      </c>
      <c r="R1065" s="23" t="inlineStr">
        <is>
          <t>Delivered</t>
        </is>
      </c>
      <c r="S1065" s="63" t="n">
        <v>4</v>
      </c>
      <c r="T1065" s="39" t="n"/>
      <c r="U1065" s="23" t="inlineStr">
        <is>
          <t>BioLegend</t>
        </is>
      </c>
      <c r="V1065" s="23">
        <f>VLOOKUP(P1065,'Customer List'!B:C,2,)</f>
        <v/>
      </c>
      <c r="W1065" s="40" t="n"/>
      <c r="X1065" s="32" t="n">
        <v>45847</v>
      </c>
      <c r="Y1065" s="23">
        <f>IF(X1065="", "", X1065-N1065)</f>
        <v/>
      </c>
      <c r="Z1065" s="23">
        <f>IF(N1065="", "", TEXT(N1065, "dddd"))</f>
        <v/>
      </c>
      <c r="AA1065" s="23">
        <f>IF(X1065="", "", TEXT(X1065, "dddd"))</f>
        <v/>
      </c>
      <c r="AB1065" s="23">
        <f>VLOOKUP(U1065,'Currency Sheet'!A:C,3,)</f>
        <v/>
      </c>
      <c r="AC1065" s="44">
        <f>VLOOKUP(P1065,'Customer List'!B:D,3,)</f>
        <v/>
      </c>
    </row>
    <row r="1066">
      <c r="A1066" s="23">
        <f>A1065+1</f>
        <v/>
      </c>
      <c r="B1066" s="23" t="inlineStr">
        <is>
          <t xml:space="preserve">EED116885  </t>
        </is>
      </c>
      <c r="C1066" s="32" t="n">
        <v>45838</v>
      </c>
      <c r="D1066" s="32" t="n">
        <v>45845</v>
      </c>
      <c r="E1066" s="51" t="n">
        <v>92.40000000000001</v>
      </c>
      <c r="F1066" s="51">
        <f>IF(AB1066="DOLLAR",E1066*88,E1066)</f>
        <v/>
      </c>
      <c r="G1066" s="62">
        <f>F1066*J1066</f>
        <v/>
      </c>
      <c r="H1066" s="23" t="n">
        <v>344611</v>
      </c>
      <c r="I1066" s="23" t="inlineStr">
        <is>
          <t>PE/Cyanine7 anti-human CD4 Antibody</t>
        </is>
      </c>
      <c r="J1066" s="23" t="n">
        <v>1</v>
      </c>
      <c r="K1066" s="23" t="n">
        <v>1</v>
      </c>
      <c r="L1066" s="23">
        <f>J1066-K1066</f>
        <v/>
      </c>
      <c r="M1066" s="23" t="inlineStr">
        <is>
          <t>T-656/25-26</t>
        </is>
      </c>
      <c r="N1066" s="32" t="n">
        <v>45847</v>
      </c>
      <c r="O1066" s="62" t="n">
        <v>13844.6</v>
      </c>
      <c r="P1066" s="23" t="inlineStr">
        <is>
          <t>SSC</t>
        </is>
      </c>
      <c r="Q1066" s="23" t="n">
        <v>58152973480</v>
      </c>
      <c r="R1066" s="23" t="inlineStr">
        <is>
          <t>Delivered</t>
        </is>
      </c>
      <c r="S1066" s="63" t="n">
        <v>4</v>
      </c>
      <c r="T1066" s="39" t="n"/>
      <c r="U1066" s="23" t="inlineStr">
        <is>
          <t>BioLegend</t>
        </is>
      </c>
      <c r="V1066" s="23">
        <f>VLOOKUP(P1066,'Customer List'!B:C,2,)</f>
        <v/>
      </c>
      <c r="W1066" s="40" t="n"/>
      <c r="X1066" s="32" t="n">
        <v>45849</v>
      </c>
      <c r="Y1066" s="23">
        <f>IF(X1066="", "", X1066-N1066)</f>
        <v/>
      </c>
      <c r="Z1066" s="23">
        <f>IF(N1066="", "", TEXT(N1066, "dddd"))</f>
        <v/>
      </c>
      <c r="AA1066" s="23">
        <f>IF(X1066="", "", TEXT(X1066, "dddd"))</f>
        <v/>
      </c>
      <c r="AB1066" s="23">
        <f>VLOOKUP(U1066,'Currency Sheet'!A:C,3,)</f>
        <v/>
      </c>
      <c r="AC1066" s="44">
        <f>VLOOKUP(P1066,'Customer List'!B:D,3,)</f>
        <v/>
      </c>
    </row>
    <row r="1067">
      <c r="A1067" s="23">
        <f>A1066+1</f>
        <v/>
      </c>
      <c r="B1067" s="23" t="inlineStr">
        <is>
          <t xml:space="preserve">EED116885  </t>
        </is>
      </c>
      <c r="C1067" s="32" t="n">
        <v>45838</v>
      </c>
      <c r="D1067" s="32" t="n">
        <v>45845</v>
      </c>
      <c r="E1067" s="51" t="n">
        <v>89.40000000000001</v>
      </c>
      <c r="F1067" s="51">
        <f>IF(AB1067="DOLLAR",E1067*88,E1067)</f>
        <v/>
      </c>
      <c r="G1067" s="62">
        <f>F1067*J1067</f>
        <v/>
      </c>
      <c r="H1067" s="23" t="n">
        <v>344707</v>
      </c>
      <c r="I1067" s="23" t="inlineStr">
        <is>
          <t>PerCP anti-human CD8 Antibody</t>
        </is>
      </c>
      <c r="J1067" s="23" t="n">
        <v>1</v>
      </c>
      <c r="K1067" s="23" t="n">
        <v>1</v>
      </c>
      <c r="L1067" s="23">
        <f>J1067-K1067</f>
        <v/>
      </c>
      <c r="M1067" s="23" t="inlineStr">
        <is>
          <t>T-656/25-26</t>
        </is>
      </c>
      <c r="N1067" s="32" t="n">
        <v>45847</v>
      </c>
      <c r="O1067" s="62" t="n">
        <v>13395.1</v>
      </c>
      <c r="P1067" s="23" t="inlineStr">
        <is>
          <t>SSC</t>
        </is>
      </c>
      <c r="Q1067" s="23" t="n">
        <v>58152973480</v>
      </c>
      <c r="R1067" s="23" t="inlineStr">
        <is>
          <t>Delivered</t>
        </is>
      </c>
      <c r="S1067" s="63" t="n">
        <v>4</v>
      </c>
      <c r="T1067" s="39" t="n"/>
      <c r="U1067" s="23" t="inlineStr">
        <is>
          <t>BioLegend</t>
        </is>
      </c>
      <c r="V1067" s="23">
        <f>VLOOKUP(P1067,'Customer List'!B:C,2,)</f>
        <v/>
      </c>
      <c r="W1067" s="40" t="n"/>
      <c r="X1067" s="32" t="n">
        <v>45849</v>
      </c>
      <c r="Y1067" s="23">
        <f>IF(X1067="", "", X1067-N1067)</f>
        <v/>
      </c>
      <c r="Z1067" s="23">
        <f>IF(N1067="", "", TEXT(N1067, "dddd"))</f>
        <v/>
      </c>
      <c r="AA1067" s="23">
        <f>IF(X1067="", "", TEXT(X1067, "dddd"))</f>
        <v/>
      </c>
      <c r="AB1067" s="23">
        <f>VLOOKUP(U1067,'Currency Sheet'!A:C,3,)</f>
        <v/>
      </c>
      <c r="AC1067" s="44">
        <f>VLOOKUP(P1067,'Customer List'!B:D,3,)</f>
        <v/>
      </c>
    </row>
    <row r="1068">
      <c r="A1068" s="23">
        <f>A1067+1</f>
        <v/>
      </c>
      <c r="B1068" s="23" t="inlineStr">
        <is>
          <t xml:space="preserve">EED116885  </t>
        </is>
      </c>
      <c r="C1068" s="32" t="n">
        <v>45838</v>
      </c>
      <c r="D1068" s="32" t="n">
        <v>45845</v>
      </c>
      <c r="E1068" s="51" t="n">
        <v>165.6</v>
      </c>
      <c r="F1068" s="51">
        <f>IF(AB1068="DOLLAR",E1068*88,E1068)</f>
        <v/>
      </c>
      <c r="G1068" s="62">
        <f>F1068*J1068</f>
        <v/>
      </c>
      <c r="H1068" s="23" t="n">
        <v>344724</v>
      </c>
      <c r="I1068" s="23" t="inlineStr">
        <is>
          <t>Alexa Fluor® 700 anti-human CD8 Antibody</t>
        </is>
      </c>
      <c r="J1068" s="23" t="n">
        <v>1</v>
      </c>
      <c r="K1068" s="23" t="n">
        <v>1</v>
      </c>
      <c r="L1068" s="23">
        <f>J1068-K1068</f>
        <v/>
      </c>
      <c r="M1068" s="23" t="inlineStr">
        <is>
          <t>T-623/25-26</t>
        </is>
      </c>
      <c r="N1068" s="32" t="n">
        <v>45846</v>
      </c>
      <c r="O1068" s="62" t="n">
        <v>25668</v>
      </c>
      <c r="P1068" s="23" t="inlineStr">
        <is>
          <t>IMMUNEEL</t>
        </is>
      </c>
      <c r="Q1068" s="23" t="n">
        <v>58152921293</v>
      </c>
      <c r="R1068" s="23" t="inlineStr">
        <is>
          <t>Delivered</t>
        </is>
      </c>
      <c r="S1068" s="63" t="n">
        <v>4</v>
      </c>
      <c r="T1068" s="39" t="n"/>
      <c r="U1068" s="23" t="inlineStr">
        <is>
          <t>BioLegend</t>
        </is>
      </c>
      <c r="V1068" s="23">
        <f>VLOOKUP(P1068,'Customer List'!B:C,2,)</f>
        <v/>
      </c>
      <c r="W1068" s="40" t="n"/>
      <c r="X1068" s="32" t="n">
        <v>45847</v>
      </c>
      <c r="Y1068" s="23">
        <f>IF(X1068="", "", X1068-N1068)</f>
        <v/>
      </c>
      <c r="Z1068" s="23">
        <f>IF(N1068="", "", TEXT(N1068, "dddd"))</f>
        <v/>
      </c>
      <c r="AA1068" s="23">
        <f>IF(X1068="", "", TEXT(X1068, "dddd"))</f>
        <v/>
      </c>
      <c r="AB1068" s="23">
        <f>VLOOKUP(U1068,'Currency Sheet'!A:C,3,)</f>
        <v/>
      </c>
      <c r="AC1068" s="44">
        <f>VLOOKUP(P1068,'Customer List'!B:D,3,)</f>
        <v/>
      </c>
    </row>
    <row r="1069">
      <c r="A1069" s="23">
        <f>A1068+1</f>
        <v/>
      </c>
      <c r="B1069" s="23" t="inlineStr">
        <is>
          <t xml:space="preserve">EED116885  </t>
        </is>
      </c>
      <c r="C1069" s="32" t="n">
        <v>45838</v>
      </c>
      <c r="D1069" s="32" t="n">
        <v>45845</v>
      </c>
      <c r="E1069" s="51" t="n">
        <v>304.5</v>
      </c>
      <c r="F1069" s="51">
        <f>IF(AB1069="DOLLAR",E1069*88,E1069)</f>
        <v/>
      </c>
      <c r="G1069" s="62">
        <f>F1069*J1069</f>
        <v/>
      </c>
      <c r="H1069" s="23" t="n">
        <v>344836</v>
      </c>
      <c r="I1069" s="23" t="inlineStr">
        <is>
          <t>Brilliant Violet 605™ anti-human CD3 Antibody</t>
        </is>
      </c>
      <c r="J1069" s="23" t="n">
        <v>1</v>
      </c>
      <c r="K1069" s="23" t="n">
        <v>1</v>
      </c>
      <c r="L1069" s="23">
        <f>J1069-K1069</f>
        <v/>
      </c>
      <c r="M1069" s="23" t="inlineStr">
        <is>
          <t>T-623/25-26</t>
        </is>
      </c>
      <c r="N1069" s="32" t="n">
        <v>45846</v>
      </c>
      <c r="O1069" s="62" t="n">
        <v>37758</v>
      </c>
      <c r="P1069" s="23" t="inlineStr">
        <is>
          <t>IMMUNEEL</t>
        </is>
      </c>
      <c r="Q1069" s="23" t="n">
        <v>58152921293</v>
      </c>
      <c r="R1069" s="23" t="inlineStr">
        <is>
          <t>Delivered</t>
        </is>
      </c>
      <c r="S1069" s="63" t="n">
        <v>4</v>
      </c>
      <c r="T1069" s="39" t="n"/>
      <c r="U1069" s="23" t="inlineStr">
        <is>
          <t>BioLegend</t>
        </is>
      </c>
      <c r="V1069" s="23">
        <f>VLOOKUP(P1069,'Customer List'!B:C,2,)</f>
        <v/>
      </c>
      <c r="W1069" s="40" t="n"/>
      <c r="X1069" s="32" t="n">
        <v>45847</v>
      </c>
      <c r="Y1069" s="23">
        <f>IF(X1069="", "", X1069-N1069)</f>
        <v/>
      </c>
      <c r="Z1069" s="23">
        <f>IF(N1069="", "", TEXT(N1069, "dddd"))</f>
        <v/>
      </c>
      <c r="AA1069" s="23">
        <f>IF(X1069="", "", TEXT(X1069, "dddd"))</f>
        <v/>
      </c>
      <c r="AB1069" s="23">
        <f>VLOOKUP(U1069,'Currency Sheet'!A:C,3,)</f>
        <v/>
      </c>
      <c r="AC1069" s="44">
        <f>VLOOKUP(P1069,'Customer List'!B:D,3,)</f>
        <v/>
      </c>
    </row>
    <row r="1070">
      <c r="A1070" s="23">
        <f>A1069+1</f>
        <v/>
      </c>
      <c r="B1070" s="23" t="inlineStr">
        <is>
          <t xml:space="preserve">EED116885  </t>
        </is>
      </c>
      <c r="C1070" s="32" t="n">
        <v>45838</v>
      </c>
      <c r="D1070" s="32" t="n">
        <v>45845</v>
      </c>
      <c r="E1070" s="51" t="n">
        <v>136.5</v>
      </c>
      <c r="F1070" s="51">
        <f>IF(AB1070="DOLLAR",E1070*88,E1070)</f>
        <v/>
      </c>
      <c r="G1070" s="62">
        <f>F1070*J1070</f>
        <v/>
      </c>
      <c r="H1070" s="23" t="n">
        <v>347317</v>
      </c>
      <c r="I1070" s="23" t="inlineStr">
        <is>
          <t xml:space="preserve">Brilliant Violet 711™ anti-human CD115 </t>
        </is>
      </c>
      <c r="J1070" s="23" t="n">
        <v>1</v>
      </c>
      <c r="K1070" s="23" t="n">
        <v>1</v>
      </c>
      <c r="L1070" s="23">
        <f>J1070-K1070</f>
        <v/>
      </c>
      <c r="M1070" s="23" t="inlineStr">
        <is>
          <t>T-689/25-26</t>
        </is>
      </c>
      <c r="N1070" s="32" t="n">
        <v>45850</v>
      </c>
      <c r="O1070" s="62" t="n">
        <v>15561</v>
      </c>
      <c r="P1070" s="23" t="inlineStr">
        <is>
          <t>ILS</t>
        </is>
      </c>
      <c r="Q1070" s="23" t="n">
        <v>58153121121</v>
      </c>
      <c r="R1070" s="23" t="inlineStr">
        <is>
          <t>Delivered</t>
        </is>
      </c>
      <c r="S1070" s="63" t="n">
        <v>4</v>
      </c>
      <c r="T1070" s="39" t="n"/>
      <c r="U1070" s="23" t="inlineStr">
        <is>
          <t>BioLegend</t>
        </is>
      </c>
      <c r="V1070" s="23">
        <f>VLOOKUP(P1070,'Customer List'!B:C,2,)</f>
        <v/>
      </c>
      <c r="W1070" s="40" t="n"/>
      <c r="X1070" s="32" t="n">
        <v>45853</v>
      </c>
      <c r="Y1070" s="23">
        <f>IF(X1070="", "", X1070-N1070)</f>
        <v/>
      </c>
      <c r="Z1070" s="23">
        <f>IF(N1070="", "", TEXT(N1070, "dddd"))</f>
        <v/>
      </c>
      <c r="AA1070" s="23">
        <f>IF(X1070="", "", TEXT(X1070, "dddd"))</f>
        <v/>
      </c>
      <c r="AB1070" s="23">
        <f>VLOOKUP(U1070,'Currency Sheet'!A:C,3,)</f>
        <v/>
      </c>
      <c r="AC1070" s="44">
        <f>VLOOKUP(P1070,'Customer List'!B:D,3,)</f>
        <v/>
      </c>
    </row>
    <row r="1071">
      <c r="A1071" s="23">
        <f>A1070+1</f>
        <v/>
      </c>
      <c r="B1071" s="23" t="inlineStr">
        <is>
          <t xml:space="preserve">EED116885  </t>
        </is>
      </c>
      <c r="C1071" s="32" t="n">
        <v>45838</v>
      </c>
      <c r="D1071" s="32" t="n">
        <v>45845</v>
      </c>
      <c r="E1071" s="51" t="n">
        <v>179.4</v>
      </c>
      <c r="F1071" s="51">
        <f>IF(AB1071="DOLLAR",E1071*88,E1071)</f>
        <v/>
      </c>
      <c r="G1071" s="62">
        <f>F1071*J1071</f>
        <v/>
      </c>
      <c r="H1071" s="23" t="n">
        <v>351304</v>
      </c>
      <c r="I1071" s="23" t="inlineStr">
        <is>
          <t xml:space="preserve">PE anti-human CD127 </t>
        </is>
      </c>
      <c r="J1071" s="23" t="n">
        <v>1</v>
      </c>
      <c r="K1071" s="23" t="n">
        <v>1</v>
      </c>
      <c r="L1071" s="23">
        <f>J1071-K1071</f>
        <v/>
      </c>
      <c r="M1071" s="23" t="inlineStr">
        <is>
          <t>T-629/25-26</t>
        </is>
      </c>
      <c r="N1071" s="32" t="n">
        <v>45846</v>
      </c>
      <c r="O1071" s="62" t="n">
        <v>27807</v>
      </c>
      <c r="P1071" s="23" t="inlineStr">
        <is>
          <t>PI HEALTH</t>
        </is>
      </c>
      <c r="Q1071" s="23" t="n">
        <v>58152921083</v>
      </c>
      <c r="R1071" s="23" t="inlineStr">
        <is>
          <t>Delivered</t>
        </is>
      </c>
      <c r="S1071" s="63" t="n">
        <v>4</v>
      </c>
      <c r="T1071" s="39" t="n"/>
      <c r="U1071" s="23" t="inlineStr">
        <is>
          <t>BioLegend</t>
        </is>
      </c>
      <c r="V1071" s="23">
        <f>VLOOKUP(P1071,'Customer List'!B:C,2,)</f>
        <v/>
      </c>
      <c r="W1071" s="40" t="n"/>
      <c r="X1071" s="32" t="n">
        <v>45847</v>
      </c>
      <c r="Y1071" s="23">
        <f>IF(X1071="", "", X1071-N1071)</f>
        <v/>
      </c>
      <c r="Z1071" s="23">
        <f>IF(N1071="", "", TEXT(N1071, "dddd"))</f>
        <v/>
      </c>
      <c r="AA1071" s="23">
        <f>IF(X1071="", "", TEXT(X1071, "dddd"))</f>
        <v/>
      </c>
      <c r="AB1071" s="23">
        <f>VLOOKUP(U1071,'Currency Sheet'!A:C,3,)</f>
        <v/>
      </c>
      <c r="AC1071" s="44">
        <f>VLOOKUP(P1071,'Customer List'!B:D,3,)</f>
        <v/>
      </c>
    </row>
    <row r="1072">
      <c r="A1072" s="23">
        <f>A1071+1</f>
        <v/>
      </c>
      <c r="B1072" s="23" t="inlineStr">
        <is>
          <t xml:space="preserve">EED116885  </t>
        </is>
      </c>
      <c r="C1072" s="32" t="n">
        <v>45838</v>
      </c>
      <c r="D1072" s="32" t="n">
        <v>45845</v>
      </c>
      <c r="E1072" s="51" t="n">
        <v>172.2</v>
      </c>
      <c r="F1072" s="51">
        <f>IF(AB1072="DOLLAR",E1072*88,E1072)</f>
        <v/>
      </c>
      <c r="G1072" s="62">
        <f>F1072*J1072</f>
        <v/>
      </c>
      <c r="H1072" s="23" t="n">
        <v>353204</v>
      </c>
      <c r="I1072" s="23" t="inlineStr">
        <is>
          <t xml:space="preserve">PE anti-human CD197 </t>
        </is>
      </c>
      <c r="J1072" s="23" t="n">
        <v>4</v>
      </c>
      <c r="K1072" s="23" t="n">
        <v>4</v>
      </c>
      <c r="L1072" s="23">
        <f>J1072-K1072</f>
        <v/>
      </c>
      <c r="M1072" s="23" t="inlineStr">
        <is>
          <t>T-629/25-26</t>
        </is>
      </c>
      <c r="N1072" s="32" t="n">
        <v>45846</v>
      </c>
      <c r="O1072" s="62" t="n">
        <v>106764</v>
      </c>
      <c r="P1072" s="23" t="inlineStr">
        <is>
          <t>PI HEALTH</t>
        </is>
      </c>
      <c r="Q1072" s="23" t="n">
        <v>58152921083</v>
      </c>
      <c r="R1072" s="23" t="inlineStr">
        <is>
          <t>Delivered</t>
        </is>
      </c>
      <c r="S1072" s="63" t="n">
        <v>4</v>
      </c>
      <c r="T1072" s="39" t="n"/>
      <c r="U1072" s="23" t="inlineStr">
        <is>
          <t>BioLegend</t>
        </is>
      </c>
      <c r="V1072" s="23">
        <f>VLOOKUP(P1072,'Customer List'!B:C,2,)</f>
        <v/>
      </c>
      <c r="W1072" s="40" t="n"/>
      <c r="X1072" s="32" t="n">
        <v>45847</v>
      </c>
      <c r="Y1072" s="23">
        <f>IF(X1072="", "", X1072-N1072)</f>
        <v/>
      </c>
      <c r="Z1072" s="23">
        <f>IF(N1072="", "", TEXT(N1072, "dddd"))</f>
        <v/>
      </c>
      <c r="AA1072" s="23">
        <f>IF(X1072="", "", TEXT(X1072, "dddd"))</f>
        <v/>
      </c>
      <c r="AB1072" s="23">
        <f>VLOOKUP(U1072,'Currency Sheet'!A:C,3,)</f>
        <v/>
      </c>
      <c r="AC1072" s="44">
        <f>VLOOKUP(P1072,'Customer List'!B:D,3,)</f>
        <v/>
      </c>
    </row>
    <row r="1073">
      <c r="A1073" s="23">
        <f>A1072+1</f>
        <v/>
      </c>
      <c r="B1073" s="23" t="inlineStr">
        <is>
          <t xml:space="preserve">EED116885  </t>
        </is>
      </c>
      <c r="C1073" s="32" t="n">
        <v>45838</v>
      </c>
      <c r="D1073" s="32" t="n">
        <v>45845</v>
      </c>
      <c r="E1073" s="51" t="n">
        <v>229.2</v>
      </c>
      <c r="F1073" s="51">
        <f>IF(AB1073="DOLLAR",E1073*88,E1073)</f>
        <v/>
      </c>
      <c r="G1073" s="62">
        <f>F1073*J1073</f>
        <v/>
      </c>
      <c r="H1073" s="23" t="n">
        <v>353212</v>
      </c>
      <c r="I1073" s="23" t="inlineStr">
        <is>
          <t xml:space="preserve">APC/Cyanine7 anti-human CD197 </t>
        </is>
      </c>
      <c r="J1073" s="23" t="n">
        <v>1</v>
      </c>
      <c r="K1073" s="23" t="n">
        <v>1</v>
      </c>
      <c r="L1073" s="23">
        <f>J1073-K1073</f>
        <v/>
      </c>
      <c r="M1073" s="23" t="inlineStr">
        <is>
          <t>T-623/25-26</t>
        </is>
      </c>
      <c r="N1073" s="32" t="n">
        <v>45846</v>
      </c>
      <c r="O1073" s="62" t="n">
        <v>35526</v>
      </c>
      <c r="P1073" s="23" t="inlineStr">
        <is>
          <t>IMMUNEEL</t>
        </is>
      </c>
      <c r="Q1073" s="23" t="n">
        <v>58152921293</v>
      </c>
      <c r="R1073" s="23" t="inlineStr">
        <is>
          <t>Delivered</t>
        </is>
      </c>
      <c r="S1073" s="63" t="n">
        <v>4</v>
      </c>
      <c r="T1073" s="39" t="n"/>
      <c r="U1073" s="23" t="inlineStr">
        <is>
          <t>BioLegend</t>
        </is>
      </c>
      <c r="V1073" s="23">
        <f>VLOOKUP(P1073,'Customer List'!B:C,2,)</f>
        <v/>
      </c>
      <c r="W1073" s="40" t="n"/>
      <c r="X1073" s="32" t="n">
        <v>45847</v>
      </c>
      <c r="Y1073" s="23">
        <f>IF(X1073="", "", X1073-N1073)</f>
        <v/>
      </c>
      <c r="Z1073" s="23">
        <f>IF(N1073="", "", TEXT(N1073, "dddd"))</f>
        <v/>
      </c>
      <c r="AA1073" s="23">
        <f>IF(X1073="", "", TEXT(X1073, "dddd"))</f>
        <v/>
      </c>
      <c r="AB1073" s="23">
        <f>VLOOKUP(U1073,'Currency Sheet'!A:C,3,)</f>
        <v/>
      </c>
      <c r="AC1073" s="44">
        <f>VLOOKUP(P1073,'Customer List'!B:D,3,)</f>
        <v/>
      </c>
    </row>
    <row r="1074">
      <c r="A1074" s="23">
        <f>A1073+1</f>
        <v/>
      </c>
      <c r="B1074" s="23" t="inlineStr">
        <is>
          <t xml:space="preserve">EED116885  </t>
        </is>
      </c>
      <c r="C1074" s="32" t="n">
        <v>45838</v>
      </c>
      <c r="D1074" s="32" t="n">
        <v>45845</v>
      </c>
      <c r="E1074" s="51" t="n">
        <v>95.40000000000001</v>
      </c>
      <c r="F1074" s="51">
        <f>IF(AB1074="DOLLAR",E1074*88,E1074)</f>
        <v/>
      </c>
      <c r="G1074" s="62">
        <f>F1074*J1074</f>
        <v/>
      </c>
      <c r="H1074" s="23" t="n">
        <v>353709</v>
      </c>
      <c r="I1074" s="23" t="inlineStr">
        <is>
          <t xml:space="preserve">Alexa Fluor® 488 anti-human CD183 </t>
        </is>
      </c>
      <c r="J1074" s="23" t="n">
        <v>1</v>
      </c>
      <c r="K1074" s="23" t="n">
        <v>1</v>
      </c>
      <c r="L1074" s="23">
        <f>J1074-K1074</f>
        <v/>
      </c>
      <c r="M1074" s="23" t="inlineStr">
        <is>
          <t>T-689/25-26</t>
        </is>
      </c>
      <c r="N1074" s="32" t="n">
        <v>45850</v>
      </c>
      <c r="O1074" s="62" t="n">
        <v>13594.5</v>
      </c>
      <c r="P1074" s="23" t="inlineStr">
        <is>
          <t>ILS</t>
        </is>
      </c>
      <c r="Q1074" s="23" t="n">
        <v>58153121121</v>
      </c>
      <c r="R1074" s="23" t="inlineStr">
        <is>
          <t>Delivered</t>
        </is>
      </c>
      <c r="S1074" s="63" t="n">
        <v>4</v>
      </c>
      <c r="T1074" s="39" t="n"/>
      <c r="U1074" s="23" t="inlineStr">
        <is>
          <t>BioLegend</t>
        </is>
      </c>
      <c r="V1074" s="23">
        <f>VLOOKUP(P1074,'Customer List'!B:C,2,)</f>
        <v/>
      </c>
      <c r="W1074" s="40" t="n"/>
      <c r="X1074" s="32" t="n">
        <v>45853</v>
      </c>
      <c r="Y1074" s="23">
        <f>IF(X1074="", "", X1074-N1074)</f>
        <v/>
      </c>
      <c r="Z1074" s="23">
        <f>IF(N1074="", "", TEXT(N1074, "dddd"))</f>
        <v/>
      </c>
      <c r="AA1074" s="23">
        <f>IF(X1074="", "", TEXT(X1074, "dddd"))</f>
        <v/>
      </c>
      <c r="AB1074" s="23">
        <f>VLOOKUP(U1074,'Currency Sheet'!A:C,3,)</f>
        <v/>
      </c>
      <c r="AC1074" s="44">
        <f>VLOOKUP(P1074,'Customer List'!B:D,3,)</f>
        <v/>
      </c>
    </row>
    <row r="1075">
      <c r="A1075" s="23">
        <f>A1074+1</f>
        <v/>
      </c>
      <c r="B1075" s="23" t="inlineStr">
        <is>
          <t xml:space="preserve">EED116885  </t>
        </is>
      </c>
      <c r="C1075" s="32" t="n">
        <v>45838</v>
      </c>
      <c r="D1075" s="32" t="n">
        <v>45845</v>
      </c>
      <c r="E1075" s="51" t="n">
        <v>74.40000000000001</v>
      </c>
      <c r="F1075" s="51">
        <f>IF(AB1075="DOLLAR",E1075*88,E1075)</f>
        <v/>
      </c>
      <c r="G1075" s="62">
        <f>F1075*J1075</f>
        <v/>
      </c>
      <c r="H1075" s="23" t="n">
        <v>357415</v>
      </c>
      <c r="I1075" s="23" t="inlineStr">
        <is>
          <t>APC/Cyanine7 anti-human CD4 Antibody</t>
        </is>
      </c>
      <c r="J1075" s="23" t="n">
        <v>1</v>
      </c>
      <c r="K1075" s="23" t="n">
        <v>1</v>
      </c>
      <c r="L1075" s="23">
        <f>J1075-K1075</f>
        <v/>
      </c>
      <c r="M1075" s="23" t="inlineStr">
        <is>
          <t>T-637/25-26</t>
        </is>
      </c>
      <c r="N1075" s="32" t="n">
        <v>45847</v>
      </c>
      <c r="O1075" s="62" t="n">
        <v>11532</v>
      </c>
      <c r="P1075" s="23" t="inlineStr">
        <is>
          <t>ABHI BIO</t>
        </is>
      </c>
      <c r="Q1075" s="23" t="n">
        <v>58152972625</v>
      </c>
      <c r="R1075" s="23" t="inlineStr">
        <is>
          <t>Delivered</t>
        </is>
      </c>
      <c r="S1075" s="63" t="n">
        <v>4</v>
      </c>
      <c r="T1075" s="39" t="n"/>
      <c r="U1075" s="23" t="inlineStr">
        <is>
          <t>BioLegend</t>
        </is>
      </c>
      <c r="V1075" s="23">
        <f>VLOOKUP(P1075,'Customer List'!B:C,2,)</f>
        <v/>
      </c>
      <c r="W1075" s="40" t="n"/>
      <c r="X1075" s="32" t="n">
        <v>45848</v>
      </c>
      <c r="Y1075" s="23">
        <f>IF(X1075="", "", X1075-N1075)</f>
        <v/>
      </c>
      <c r="Z1075" s="23">
        <f>IF(N1075="", "", TEXT(N1075, "dddd"))</f>
        <v/>
      </c>
      <c r="AA1075" s="23">
        <f>IF(X1075="", "", TEXT(X1075, "dddd"))</f>
        <v/>
      </c>
      <c r="AB1075" s="23">
        <f>VLOOKUP(U1075,'Currency Sheet'!A:C,3,)</f>
        <v/>
      </c>
      <c r="AC1075" s="44">
        <f>VLOOKUP(P1075,'Customer List'!B:D,3,)</f>
        <v/>
      </c>
    </row>
    <row r="1076">
      <c r="A1076" s="23">
        <f>A1075+1</f>
        <v/>
      </c>
      <c r="B1076" s="23" t="inlineStr">
        <is>
          <t xml:space="preserve">EED116885  </t>
        </is>
      </c>
      <c r="C1076" s="32" t="n">
        <v>45838</v>
      </c>
      <c r="D1076" s="32" t="n">
        <v>45845</v>
      </c>
      <c r="E1076" s="51" t="n">
        <v>154.8</v>
      </c>
      <c r="F1076" s="51">
        <f>IF(AB1076="DOLLAR",E1076*88,E1076)</f>
        <v/>
      </c>
      <c r="G1076" s="62">
        <f>F1076*J1076</f>
        <v/>
      </c>
      <c r="H1076" s="23" t="n">
        <v>362526</v>
      </c>
      <c r="I1076" s="23" t="inlineStr">
        <is>
          <t xml:space="preserve">PerCP anti-human CD56 </t>
        </is>
      </c>
      <c r="J1076" s="23" t="n">
        <v>1</v>
      </c>
      <c r="K1076" s="23" t="n">
        <v>1</v>
      </c>
      <c r="L1076" s="23">
        <f>J1076-K1076</f>
        <v/>
      </c>
      <c r="M1076" s="23" t="inlineStr">
        <is>
          <t>T-664/25-26</t>
        </is>
      </c>
      <c r="N1076" s="32" t="n">
        <v>45847</v>
      </c>
      <c r="O1076" s="62" t="n">
        <v>35991</v>
      </c>
      <c r="P1076" s="23" t="inlineStr">
        <is>
          <t>AIIMS</t>
        </is>
      </c>
      <c r="Q1076" s="23" t="inlineStr">
        <is>
          <t>BY HAND</t>
        </is>
      </c>
      <c r="R1076" s="23" t="inlineStr">
        <is>
          <t>PRIYANKA MADAM</t>
        </is>
      </c>
      <c r="S1076" s="63" t="n">
        <v>4</v>
      </c>
      <c r="T1076" s="39" t="n"/>
      <c r="U1076" s="23" t="inlineStr">
        <is>
          <t>BioLegend</t>
        </is>
      </c>
      <c r="V1076" s="23">
        <f>VLOOKUP(P1076,'Customer List'!B:C,2,)</f>
        <v/>
      </c>
      <c r="W1076" s="40" t="n"/>
      <c r="X1076" s="32" t="n">
        <v>45847</v>
      </c>
      <c r="Y1076" s="23">
        <f>IF(X1076="", "", X1076-N1076)</f>
        <v/>
      </c>
      <c r="Z1076" s="23">
        <f>IF(N1076="", "", TEXT(N1076, "dddd"))</f>
        <v/>
      </c>
      <c r="AA1076" s="23">
        <f>IF(X1076="", "", TEXT(X1076, "dddd"))</f>
        <v/>
      </c>
      <c r="AB1076" s="23">
        <f>VLOOKUP(U1076,'Currency Sheet'!A:C,3,)</f>
        <v/>
      </c>
      <c r="AC1076" s="44">
        <f>VLOOKUP(P1076,'Customer List'!B:D,3,)</f>
        <v/>
      </c>
    </row>
    <row r="1077">
      <c r="A1077" s="23">
        <f>A1076+1</f>
        <v/>
      </c>
      <c r="B1077" s="23" t="inlineStr">
        <is>
          <t xml:space="preserve">EED116885  </t>
        </is>
      </c>
      <c r="C1077" s="32" t="n">
        <v>45838</v>
      </c>
      <c r="D1077" s="32" t="n">
        <v>45845</v>
      </c>
      <c r="E1077" s="51" t="n">
        <v>67.2</v>
      </c>
      <c r="F1077" s="51">
        <f>IF(AB1077="DOLLAR",E1077*88,E1077)</f>
        <v/>
      </c>
      <c r="G1077" s="62">
        <f>F1077*J1077</f>
        <v/>
      </c>
      <c r="H1077" s="23" t="n">
        <v>367402</v>
      </c>
      <c r="I1077" s="23" t="inlineStr">
        <is>
          <t xml:space="preserve">Purified anti-human CD279 </t>
        </is>
      </c>
      <c r="J1077" s="23" t="n">
        <v>1</v>
      </c>
      <c r="K1077" s="23" t="n">
        <v>1</v>
      </c>
      <c r="L1077" s="23">
        <f>J1077-K1077</f>
        <v/>
      </c>
      <c r="M1077" s="23" t="inlineStr">
        <is>
          <t>T-656/25-26</t>
        </is>
      </c>
      <c r="N1077" s="32" t="n">
        <v>45847</v>
      </c>
      <c r="O1077" s="62" t="n">
        <v>10068.8</v>
      </c>
      <c r="P1077" s="23" t="inlineStr">
        <is>
          <t>SSC</t>
        </is>
      </c>
      <c r="Q1077" s="23" t="n">
        <v>58152973480</v>
      </c>
      <c r="R1077" s="23" t="inlineStr">
        <is>
          <t>Delivered</t>
        </is>
      </c>
      <c r="S1077" s="63" t="n">
        <v>4</v>
      </c>
      <c r="T1077" s="39" t="n"/>
      <c r="U1077" s="23" t="inlineStr">
        <is>
          <t>BioLegend</t>
        </is>
      </c>
      <c r="V1077" s="23">
        <f>VLOOKUP(P1077,'Customer List'!B:C,2,)</f>
        <v/>
      </c>
      <c r="W1077" s="40" t="n"/>
      <c r="X1077" s="32" t="n">
        <v>45849</v>
      </c>
      <c r="Y1077" s="23">
        <f>IF(X1077="", "", X1077-N1077)</f>
        <v/>
      </c>
      <c r="Z1077" s="23">
        <f>IF(N1077="", "", TEXT(N1077, "dddd"))</f>
        <v/>
      </c>
      <c r="AA1077" s="23">
        <f>IF(X1077="", "", TEXT(X1077, "dddd"))</f>
        <v/>
      </c>
      <c r="AB1077" s="23">
        <f>VLOOKUP(U1077,'Currency Sheet'!A:C,3,)</f>
        <v/>
      </c>
      <c r="AC1077" s="44">
        <f>VLOOKUP(P1077,'Customer List'!B:D,3,)</f>
        <v/>
      </c>
    </row>
    <row r="1078">
      <c r="A1078" s="23">
        <f>A1077+1</f>
        <v/>
      </c>
      <c r="B1078" s="23" t="inlineStr">
        <is>
          <t xml:space="preserve">EED116885  </t>
        </is>
      </c>
      <c r="C1078" s="32" t="n">
        <v>45838</v>
      </c>
      <c r="D1078" s="32" t="n">
        <v>45845</v>
      </c>
      <c r="E1078" s="51" t="n">
        <v>222</v>
      </c>
      <c r="F1078" s="51">
        <f>IF(AB1078="DOLLAR",E1078*88,E1078)</f>
        <v/>
      </c>
      <c r="G1078" s="62">
        <f>F1078*J1078</f>
        <v/>
      </c>
      <c r="H1078" s="23" t="n">
        <v>369616</v>
      </c>
      <c r="I1078" s="23" t="inlineStr">
        <is>
          <t xml:space="preserve">PE/Dazzle™ 594 anti-human CD152 </t>
        </is>
      </c>
      <c r="J1078" s="23" t="n">
        <v>1</v>
      </c>
      <c r="K1078" s="23" t="n">
        <v>1</v>
      </c>
      <c r="L1078" s="23">
        <f>J1078-K1078</f>
        <v/>
      </c>
      <c r="M1078" s="23" t="inlineStr">
        <is>
          <t>T-623/25-26</t>
        </is>
      </c>
      <c r="N1078" s="32" t="n">
        <v>45846</v>
      </c>
      <c r="O1078" s="62" t="n">
        <v>34410</v>
      </c>
      <c r="P1078" s="23" t="inlineStr">
        <is>
          <t>IMMUNEEL</t>
        </is>
      </c>
      <c r="Q1078" s="23" t="n">
        <v>58152921293</v>
      </c>
      <c r="R1078" s="23" t="inlineStr">
        <is>
          <t>Delivered</t>
        </is>
      </c>
      <c r="S1078" s="63" t="n">
        <v>4</v>
      </c>
      <c r="T1078" s="39" t="n"/>
      <c r="U1078" s="23" t="inlineStr">
        <is>
          <t>BioLegend</t>
        </is>
      </c>
      <c r="V1078" s="23">
        <f>VLOOKUP(P1078,'Customer List'!B:C,2,)</f>
        <v/>
      </c>
      <c r="W1078" s="40" t="n"/>
      <c r="X1078" s="32" t="n">
        <v>45847</v>
      </c>
      <c r="Y1078" s="23">
        <f>IF(X1078="", "", X1078-N1078)</f>
        <v/>
      </c>
      <c r="Z1078" s="23">
        <f>IF(N1078="", "", TEXT(N1078, "dddd"))</f>
        <v/>
      </c>
      <c r="AA1078" s="23">
        <f>IF(X1078="", "", TEXT(X1078, "dddd"))</f>
        <v/>
      </c>
      <c r="AB1078" s="23">
        <f>VLOOKUP(U1078,'Currency Sheet'!A:C,3,)</f>
        <v/>
      </c>
      <c r="AC1078" s="44">
        <f>VLOOKUP(P1078,'Customer List'!B:D,3,)</f>
        <v/>
      </c>
    </row>
    <row r="1079">
      <c r="A1079" s="23">
        <f>A1078+1</f>
        <v/>
      </c>
      <c r="B1079" s="23" t="inlineStr">
        <is>
          <t xml:space="preserve">EED116885  </t>
        </is>
      </c>
      <c r="C1079" s="32" t="n">
        <v>45838</v>
      </c>
      <c r="D1079" s="32" t="n">
        <v>45845</v>
      </c>
      <c r="E1079" s="51" t="n">
        <v>257.4</v>
      </c>
      <c r="F1079" s="51">
        <f>IF(AB1079="DOLLAR",E1079*88,E1079)</f>
        <v/>
      </c>
      <c r="G1079" s="62">
        <f>F1079*J1079</f>
        <v/>
      </c>
      <c r="H1079" s="23" t="n">
        <v>372714</v>
      </c>
      <c r="I1079" s="23" t="inlineStr">
        <is>
          <t xml:space="preserve">PE/Cyanine7 anti-human TIGIT </t>
        </is>
      </c>
      <c r="J1079" s="23" t="n">
        <v>1</v>
      </c>
      <c r="K1079" s="23" t="n">
        <v>1</v>
      </c>
      <c r="L1079" s="23">
        <f>J1079-K1079</f>
        <v/>
      </c>
      <c r="M1079" s="23" t="inlineStr">
        <is>
          <t>T-664/25-26</t>
        </is>
      </c>
      <c r="N1079" s="32" t="n">
        <v>45847</v>
      </c>
      <c r="O1079" s="62" t="n">
        <v>59845.5</v>
      </c>
      <c r="P1079" s="23" t="inlineStr">
        <is>
          <t>AIIMS</t>
        </is>
      </c>
      <c r="Q1079" s="23" t="inlineStr">
        <is>
          <t>BY HAND</t>
        </is>
      </c>
      <c r="R1079" s="23" t="inlineStr">
        <is>
          <t>PRIYANKA MADAM</t>
        </is>
      </c>
      <c r="S1079" s="63" t="n">
        <v>4</v>
      </c>
      <c r="T1079" s="39" t="n"/>
      <c r="U1079" s="23" t="inlineStr">
        <is>
          <t>BioLegend</t>
        </is>
      </c>
      <c r="V1079" s="23">
        <f>VLOOKUP(P1079,'Customer List'!B:C,2,)</f>
        <v/>
      </c>
      <c r="W1079" s="40" t="n"/>
      <c r="X1079" s="32" t="n">
        <v>45847</v>
      </c>
      <c r="Y1079" s="23">
        <f>IF(X1079="", "", X1079-N1079)</f>
        <v/>
      </c>
      <c r="Z1079" s="23">
        <f>IF(N1079="", "", TEXT(N1079, "dddd"))</f>
        <v/>
      </c>
      <c r="AA1079" s="23">
        <f>IF(X1079="", "", TEXT(X1079, "dddd"))</f>
        <v/>
      </c>
      <c r="AB1079" s="23">
        <f>VLOOKUP(U1079,'Currency Sheet'!A:C,3,)</f>
        <v/>
      </c>
      <c r="AC1079" s="44">
        <f>VLOOKUP(P1079,'Customer List'!B:D,3,)</f>
        <v/>
      </c>
    </row>
    <row r="1080">
      <c r="A1080" s="23">
        <f>A1079+1</f>
        <v/>
      </c>
      <c r="B1080" s="23" t="inlineStr">
        <is>
          <t xml:space="preserve">EED116885  </t>
        </is>
      </c>
      <c r="C1080" s="32" t="n">
        <v>45838</v>
      </c>
      <c r="D1080" s="32" t="n">
        <v>45845</v>
      </c>
      <c r="E1080" s="51" t="n">
        <v>182.4</v>
      </c>
      <c r="F1080" s="51">
        <f>IF(AB1080="DOLLAR",E1080*88,E1080)</f>
        <v/>
      </c>
      <c r="G1080" s="62">
        <f>F1080*J1080</f>
        <v/>
      </c>
      <c r="H1080" s="23" t="n">
        <v>374904</v>
      </c>
      <c r="I1080" s="23" t="inlineStr">
        <is>
          <t xml:space="preserve">PE anti-human CD158a </t>
        </is>
      </c>
      <c r="J1080" s="23" t="n">
        <v>1</v>
      </c>
      <c r="K1080" s="23" t="n">
        <v>1</v>
      </c>
      <c r="L1080" s="23">
        <f>J1080-K1080</f>
        <v/>
      </c>
      <c r="M1080" s="23" t="inlineStr">
        <is>
          <t>T-665/25-26</t>
        </is>
      </c>
      <c r="N1080" s="32" t="n">
        <v>45847</v>
      </c>
      <c r="O1080" s="62" t="n">
        <v>42408</v>
      </c>
      <c r="P1080" s="23" t="inlineStr">
        <is>
          <t>AIIMS</t>
        </is>
      </c>
      <c r="Q1080" s="23" t="inlineStr">
        <is>
          <t>BY HAND</t>
        </is>
      </c>
      <c r="R1080" s="23" t="inlineStr">
        <is>
          <t>PRIYANKA MADAM</t>
        </is>
      </c>
      <c r="S1080" s="63" t="n">
        <v>4</v>
      </c>
      <c r="T1080" s="39" t="n"/>
      <c r="U1080" s="23" t="inlineStr">
        <is>
          <t>BioLegend</t>
        </is>
      </c>
      <c r="V1080" s="23">
        <f>VLOOKUP(P1080,'Customer List'!B:C,2,)</f>
        <v/>
      </c>
      <c r="W1080" s="40" t="n"/>
      <c r="X1080" s="32" t="n">
        <v>45847</v>
      </c>
      <c r="Y1080" s="23">
        <f>IF(X1080="", "", X1080-N1080)</f>
        <v/>
      </c>
      <c r="Z1080" s="23">
        <f>IF(N1080="", "", TEXT(N1080, "dddd"))</f>
        <v/>
      </c>
      <c r="AA1080" s="23">
        <f>IF(X1080="", "", TEXT(X1080, "dddd"))</f>
        <v/>
      </c>
      <c r="AB1080" s="23">
        <f>VLOOKUP(U1080,'Currency Sheet'!A:C,3,)</f>
        <v/>
      </c>
      <c r="AC1080" s="44">
        <f>VLOOKUP(P1080,'Customer List'!B:D,3,)</f>
        <v/>
      </c>
    </row>
    <row r="1081">
      <c r="A1081" s="23">
        <f>A1080+1</f>
        <v/>
      </c>
      <c r="B1081" s="23" t="inlineStr">
        <is>
          <t xml:space="preserve">EED116885  </t>
        </is>
      </c>
      <c r="C1081" s="32" t="n">
        <v>45838</v>
      </c>
      <c r="D1081" s="32" t="n">
        <v>45845</v>
      </c>
      <c r="E1081" s="51" t="n">
        <v>64.2</v>
      </c>
      <c r="F1081" s="51">
        <f>IF(AB1081="DOLLAR",E1081*88,E1081)</f>
        <v/>
      </c>
      <c r="G1081" s="62">
        <f>F1081*J1081</f>
        <v/>
      </c>
      <c r="H1081" s="23" t="n">
        <v>385202</v>
      </c>
      <c r="I1081" s="23" t="inlineStr">
        <is>
          <t>Purified anti-human CD25 Antibody</t>
        </is>
      </c>
      <c r="J1081" s="23" t="n">
        <v>1</v>
      </c>
      <c r="K1081" s="23" t="n">
        <v>1</v>
      </c>
      <c r="L1081" s="23">
        <f>J1081-K1081</f>
        <v/>
      </c>
      <c r="M1081" s="23" t="inlineStr">
        <is>
          <t>T-656/25-26</t>
        </is>
      </c>
      <c r="N1081" s="32" t="n">
        <v>45847</v>
      </c>
      <c r="O1081" s="62" t="n">
        <v>9619.299999999999</v>
      </c>
      <c r="P1081" s="23" t="inlineStr">
        <is>
          <t>SSC</t>
        </is>
      </c>
      <c r="Q1081" s="23" t="n">
        <v>58152973480</v>
      </c>
      <c r="R1081" s="23" t="inlineStr">
        <is>
          <t>Delivered</t>
        </is>
      </c>
      <c r="S1081" s="63" t="n">
        <v>4</v>
      </c>
      <c r="T1081" s="39" t="n"/>
      <c r="U1081" s="23" t="inlineStr">
        <is>
          <t>BioLegend</t>
        </is>
      </c>
      <c r="V1081" s="23">
        <f>VLOOKUP(P1081,'Customer List'!B:C,2,)</f>
        <v/>
      </c>
      <c r="W1081" s="40" t="n"/>
      <c r="X1081" s="32" t="n">
        <v>45849</v>
      </c>
      <c r="Y1081" s="23">
        <f>IF(X1081="", "", X1081-N1081)</f>
        <v/>
      </c>
      <c r="Z1081" s="23">
        <f>IF(N1081="", "", TEXT(N1081, "dddd"))</f>
        <v/>
      </c>
      <c r="AA1081" s="23">
        <f>IF(X1081="", "", TEXT(X1081, "dddd"))</f>
        <v/>
      </c>
      <c r="AB1081" s="23">
        <f>VLOOKUP(U1081,'Currency Sheet'!A:C,3,)</f>
        <v/>
      </c>
      <c r="AC1081" s="44">
        <f>VLOOKUP(P1081,'Customer List'!B:D,3,)</f>
        <v/>
      </c>
    </row>
    <row r="1082">
      <c r="A1082" s="23">
        <f>A1081+1</f>
        <v/>
      </c>
      <c r="B1082" s="23" t="inlineStr">
        <is>
          <t xml:space="preserve">EED116885  </t>
        </is>
      </c>
      <c r="C1082" s="32" t="n">
        <v>45838</v>
      </c>
      <c r="D1082" s="32" t="n">
        <v>45845</v>
      </c>
      <c r="E1082" s="51" t="n">
        <v>33</v>
      </c>
      <c r="F1082" s="51">
        <f>IF(AB1082="DOLLAR",E1082*88,E1082)</f>
        <v/>
      </c>
      <c r="G1082" s="62">
        <f>F1082*J1082</f>
        <v/>
      </c>
      <c r="H1082" s="23" t="n">
        <v>388602</v>
      </c>
      <c r="I1082" s="23" t="inlineStr">
        <is>
          <t>Purified anti-human CD69 Antibody</t>
        </is>
      </c>
      <c r="J1082" s="23" t="n">
        <v>1</v>
      </c>
      <c r="K1082" s="23" t="n">
        <v>1</v>
      </c>
      <c r="L1082" s="23">
        <f>J1082-K1082</f>
        <v/>
      </c>
      <c r="M1082" s="23" t="inlineStr">
        <is>
          <t>T-656/25-26</t>
        </is>
      </c>
      <c r="N1082" s="32" t="n">
        <v>45847</v>
      </c>
      <c r="O1082" s="62" t="n">
        <v>4944.5</v>
      </c>
      <c r="P1082" s="23" t="inlineStr">
        <is>
          <t>SSC</t>
        </is>
      </c>
      <c r="Q1082" s="23" t="n">
        <v>58152973480</v>
      </c>
      <c r="R1082" s="23" t="inlineStr">
        <is>
          <t>Delivered</t>
        </is>
      </c>
      <c r="S1082" s="63" t="n">
        <v>4</v>
      </c>
      <c r="T1082" s="39" t="n"/>
      <c r="U1082" s="23" t="inlineStr">
        <is>
          <t>BioLegend</t>
        </is>
      </c>
      <c r="V1082" s="23">
        <f>VLOOKUP(P1082,'Customer List'!B:C,2,)</f>
        <v/>
      </c>
      <c r="W1082" s="40" t="n"/>
      <c r="X1082" s="32" t="n">
        <v>45849</v>
      </c>
      <c r="Y1082" s="23">
        <f>IF(X1082="", "", X1082-N1082)</f>
        <v/>
      </c>
      <c r="Z1082" s="23">
        <f>IF(N1082="", "", TEXT(N1082, "dddd"))</f>
        <v/>
      </c>
      <c r="AA1082" s="23">
        <f>IF(X1082="", "", TEXT(X1082, "dddd"))</f>
        <v/>
      </c>
      <c r="AB1082" s="23">
        <f>VLOOKUP(U1082,'Currency Sheet'!A:C,3,)</f>
        <v/>
      </c>
      <c r="AC1082" s="44">
        <f>VLOOKUP(P1082,'Customer List'!B:D,3,)</f>
        <v/>
      </c>
    </row>
    <row r="1083">
      <c r="A1083" s="23">
        <f>A1082+1</f>
        <v/>
      </c>
      <c r="B1083" s="23" t="inlineStr">
        <is>
          <t xml:space="preserve">EED116885  </t>
        </is>
      </c>
      <c r="C1083" s="32" t="n">
        <v>45838</v>
      </c>
      <c r="D1083" s="32" t="n">
        <v>45845</v>
      </c>
      <c r="E1083" s="51" t="n">
        <v>326.25</v>
      </c>
      <c r="F1083" s="51">
        <f>IF(AB1083="DOLLAR",E1083*88,E1083)</f>
        <v/>
      </c>
      <c r="G1083" s="62">
        <f>F1083*J1083</f>
        <v/>
      </c>
      <c r="H1083" s="23" t="n">
        <v>396434</v>
      </c>
      <c r="I1083" s="23" t="inlineStr">
        <is>
          <t>Brilliant Violet 605™ anti-human/mouse Granzyme B Recombinant Antibody</t>
        </is>
      </c>
      <c r="J1083" s="23" t="n">
        <v>1</v>
      </c>
      <c r="K1083" s="23" t="n">
        <v>1</v>
      </c>
      <c r="L1083" s="23">
        <f>J1083-K1083</f>
        <v/>
      </c>
      <c r="M1083" s="23" t="inlineStr">
        <is>
          <t>T-664/25-26</t>
        </is>
      </c>
      <c r="N1083" s="32" t="n">
        <v>45847</v>
      </c>
      <c r="O1083" s="62" t="n">
        <v>60682.5</v>
      </c>
      <c r="P1083" s="23" t="inlineStr">
        <is>
          <t>AIIMS</t>
        </is>
      </c>
      <c r="Q1083" s="23" t="inlineStr">
        <is>
          <t>BY HAND</t>
        </is>
      </c>
      <c r="R1083" s="23" t="inlineStr">
        <is>
          <t>PRIYANKA MADAM</t>
        </is>
      </c>
      <c r="S1083" s="63" t="n">
        <v>4</v>
      </c>
      <c r="T1083" s="39" t="n"/>
      <c r="U1083" s="23" t="inlineStr">
        <is>
          <t>BioLegend</t>
        </is>
      </c>
      <c r="V1083" s="23">
        <f>VLOOKUP(P1083,'Customer List'!B:C,2,)</f>
        <v/>
      </c>
      <c r="W1083" s="40" t="n"/>
      <c r="X1083" s="32" t="n">
        <v>45847</v>
      </c>
      <c r="Y1083" s="23">
        <f>IF(X1083="", "", X1083-N1083)</f>
        <v/>
      </c>
      <c r="Z1083" s="23">
        <f>IF(N1083="", "", TEXT(N1083, "dddd"))</f>
        <v/>
      </c>
      <c r="AA1083" s="23">
        <f>IF(X1083="", "", TEXT(X1083, "dddd"))</f>
        <v/>
      </c>
      <c r="AB1083" s="23">
        <f>VLOOKUP(U1083,'Currency Sheet'!A:C,3,)</f>
        <v/>
      </c>
      <c r="AC1083" s="44">
        <f>VLOOKUP(P1083,'Customer List'!B:D,3,)</f>
        <v/>
      </c>
    </row>
    <row r="1084">
      <c r="A1084" s="23">
        <f>A1083+1</f>
        <v/>
      </c>
      <c r="B1084" s="23" t="inlineStr">
        <is>
          <t xml:space="preserve">EED116885  </t>
        </is>
      </c>
      <c r="C1084" s="32" t="n">
        <v>45838</v>
      </c>
      <c r="D1084" s="32" t="n">
        <v>45845</v>
      </c>
      <c r="E1084" s="51" t="n">
        <v>49.8</v>
      </c>
      <c r="F1084" s="51">
        <f>IF(AB1084="DOLLAR",E1084*88,E1084)</f>
        <v/>
      </c>
      <c r="G1084" s="62">
        <f>F1084*J1084</f>
        <v/>
      </c>
      <c r="H1084" s="23" t="n">
        <v>400247</v>
      </c>
      <c r="I1084" s="23" t="inlineStr">
        <is>
          <t>Alexa Fluor® 700 Mouse IgG2a</t>
        </is>
      </c>
      <c r="J1084" s="23" t="n">
        <v>1</v>
      </c>
      <c r="K1084" s="23" t="n">
        <v>1</v>
      </c>
      <c r="L1084" s="23">
        <f>J1084-K1084</f>
        <v/>
      </c>
      <c r="M1084" s="23" t="inlineStr">
        <is>
          <t>T-622/25-26</t>
        </is>
      </c>
      <c r="N1084" s="32" t="n">
        <v>45846</v>
      </c>
      <c r="O1084" s="62" t="n">
        <v>7719</v>
      </c>
      <c r="P1084" s="23" t="inlineStr">
        <is>
          <t>VECTOR</t>
        </is>
      </c>
      <c r="Q1084" s="23" t="inlineStr">
        <is>
          <t>D3001996933</t>
        </is>
      </c>
      <c r="R1084" s="23" t="inlineStr">
        <is>
          <t>Delivered</t>
        </is>
      </c>
      <c r="S1084" s="63" t="n">
        <v>4</v>
      </c>
      <c r="T1084" s="39" t="inlineStr">
        <is>
          <t>DELIVERY CONFIRM BY ROHIT (FROM VICTOR TECHNOLOGIES)</t>
        </is>
      </c>
      <c r="U1084" s="23" t="inlineStr">
        <is>
          <t>BioLegend</t>
        </is>
      </c>
      <c r="V1084" s="23">
        <f>VLOOKUP(P1084,'Customer List'!B:C,2,)</f>
        <v/>
      </c>
      <c r="W1084" s="40" t="n"/>
      <c r="X1084" s="32" t="n">
        <v>45848</v>
      </c>
      <c r="Y1084" s="23">
        <f>IF(X1084="", "", X1084-N1084)</f>
        <v/>
      </c>
      <c r="Z1084" s="23">
        <f>IF(N1084="", "", TEXT(N1084, "dddd"))</f>
        <v/>
      </c>
      <c r="AA1084" s="23">
        <f>IF(X1084="", "", TEXT(X1084, "dddd"))</f>
        <v/>
      </c>
      <c r="AB1084" s="23">
        <f>VLOOKUP(U1084,'Currency Sheet'!A:C,3,)</f>
        <v/>
      </c>
      <c r="AC1084" s="44">
        <f>VLOOKUP(P1084,'Customer List'!B:D,3,)</f>
        <v/>
      </c>
    </row>
    <row r="1085">
      <c r="A1085" s="23">
        <f>A1084+1</f>
        <v/>
      </c>
      <c r="B1085" s="23" t="inlineStr">
        <is>
          <t xml:space="preserve">EED116885  </t>
        </is>
      </c>
      <c r="C1085" s="32" t="n">
        <v>45838</v>
      </c>
      <c r="D1085" s="32" t="n">
        <v>45845</v>
      </c>
      <c r="E1085" s="51" t="n">
        <v>69.59999999999999</v>
      </c>
      <c r="F1085" s="51">
        <f>IF(AB1085="DOLLAR",E1085*88,E1085)</f>
        <v/>
      </c>
      <c r="G1085" s="62">
        <f>F1085*J1085</f>
        <v/>
      </c>
      <c r="H1085" s="23" t="n">
        <v>406001</v>
      </c>
      <c r="I1085" s="23" t="inlineStr">
        <is>
          <t>FITC anti-mouse IgG Antibody</t>
        </is>
      </c>
      <c r="J1085" s="23" t="n">
        <v>1</v>
      </c>
      <c r="K1085" s="23" t="n">
        <v>1</v>
      </c>
      <c r="L1085" s="23">
        <f>J1085-K1085</f>
        <v/>
      </c>
      <c r="M1085" s="23" t="inlineStr">
        <is>
          <t>T-656/25-26</t>
        </is>
      </c>
      <c r="N1085" s="32" t="n">
        <v>45847</v>
      </c>
      <c r="O1085" s="62" t="n">
        <v>10428.4</v>
      </c>
      <c r="P1085" s="23" t="inlineStr">
        <is>
          <t>SSC</t>
        </is>
      </c>
      <c r="Q1085" s="23" t="n">
        <v>58152973480</v>
      </c>
      <c r="R1085" s="23" t="inlineStr">
        <is>
          <t>Delivered</t>
        </is>
      </c>
      <c r="S1085" s="63" t="n">
        <v>4</v>
      </c>
      <c r="T1085" s="39" t="n"/>
      <c r="U1085" s="23" t="inlineStr">
        <is>
          <t>BioLegend</t>
        </is>
      </c>
      <c r="V1085" s="23">
        <f>VLOOKUP(P1085,'Customer List'!B:C,2,)</f>
        <v/>
      </c>
      <c r="W1085" s="40" t="n"/>
      <c r="X1085" s="32" t="n">
        <v>45849</v>
      </c>
      <c r="Y1085" s="23">
        <f>IF(X1085="", "", X1085-N1085)</f>
        <v/>
      </c>
      <c r="Z1085" s="23">
        <f>IF(N1085="", "", TEXT(N1085, "dddd"))</f>
        <v/>
      </c>
      <c r="AA1085" s="23">
        <f>IF(X1085="", "", TEXT(X1085, "dddd"))</f>
        <v/>
      </c>
      <c r="AB1085" s="23">
        <f>VLOOKUP(U1085,'Currency Sheet'!A:C,3,)</f>
        <v/>
      </c>
      <c r="AC1085" s="44">
        <f>VLOOKUP(P1085,'Customer List'!B:D,3,)</f>
        <v/>
      </c>
    </row>
    <row r="1086">
      <c r="A1086" s="23">
        <f>A1085+1</f>
        <v/>
      </c>
      <c r="B1086" s="23" t="inlineStr">
        <is>
          <t xml:space="preserve">EED116885  </t>
        </is>
      </c>
      <c r="C1086" s="32" t="n">
        <v>45838</v>
      </c>
      <c r="D1086" s="32" t="n">
        <v>45845</v>
      </c>
      <c r="E1086" s="51" t="n">
        <v>137.4</v>
      </c>
      <c r="F1086" s="51">
        <f>IF(AB1086="DOLLAR",E1086*88,E1086)</f>
        <v/>
      </c>
      <c r="G1086" s="62">
        <f>F1086*J1086</f>
        <v/>
      </c>
      <c r="H1086" s="23" t="n">
        <v>406514</v>
      </c>
      <c r="I1086" s="23" t="inlineStr">
        <is>
          <t>PE/Cyanine7 anti-mouse IgM Antibody</t>
        </is>
      </c>
      <c r="J1086" s="23" t="n">
        <v>2</v>
      </c>
      <c r="K1086" s="23" t="n">
        <v>2</v>
      </c>
      <c r="L1086" s="23">
        <f>J1086-K1086</f>
        <v/>
      </c>
      <c r="M1086" s="23" t="inlineStr">
        <is>
          <t>T-628/25-26</t>
        </is>
      </c>
      <c r="N1086" s="32" t="n">
        <v>45846</v>
      </c>
      <c r="O1086" s="62" t="n">
        <v>42594</v>
      </c>
      <c r="P1086" s="23" t="inlineStr">
        <is>
          <t>POPVAX</t>
        </is>
      </c>
      <c r="Q1086" s="23" t="n">
        <v>58152920302</v>
      </c>
      <c r="R1086" s="23" t="inlineStr">
        <is>
          <t>Delivered</t>
        </is>
      </c>
      <c r="S1086" s="63" t="n">
        <v>4</v>
      </c>
      <c r="T1086" s="39" t="n"/>
      <c r="U1086" s="23" t="inlineStr">
        <is>
          <t>BioLegend</t>
        </is>
      </c>
      <c r="V1086" s="23">
        <f>VLOOKUP(P1086,'Customer List'!B:C,2,)</f>
        <v/>
      </c>
      <c r="W1086" s="40" t="n"/>
      <c r="X1086" s="32" t="n">
        <v>45847</v>
      </c>
      <c r="Y1086" s="23">
        <f>IF(X1086="", "", X1086-N1086)</f>
        <v/>
      </c>
      <c r="Z1086" s="23">
        <f>IF(N1086="", "", TEXT(N1086, "dddd"))</f>
        <v/>
      </c>
      <c r="AA1086" s="23">
        <f>IF(X1086="", "", TEXT(X1086, "dddd"))</f>
        <v/>
      </c>
      <c r="AB1086" s="23">
        <f>VLOOKUP(U1086,'Currency Sheet'!A:C,3,)</f>
        <v/>
      </c>
      <c r="AC1086" s="44">
        <f>VLOOKUP(P1086,'Customer List'!B:D,3,)</f>
        <v/>
      </c>
    </row>
    <row r="1087">
      <c r="A1087" s="23">
        <f>A1086+1</f>
        <v/>
      </c>
      <c r="B1087" s="23" t="inlineStr">
        <is>
          <t xml:space="preserve">EED116885  </t>
        </is>
      </c>
      <c r="C1087" s="32" t="n">
        <v>45838</v>
      </c>
      <c r="D1087" s="32" t="n">
        <v>45845</v>
      </c>
      <c r="E1087" s="51" t="n">
        <v>193.8</v>
      </c>
      <c r="F1087" s="51">
        <f>IF(AB1087="DOLLAR",E1087*88,E1087)</f>
        <v/>
      </c>
      <c r="G1087" s="62">
        <f>F1087*J1087</f>
        <v/>
      </c>
      <c r="H1087" s="23" t="n">
        <v>406608</v>
      </c>
      <c r="I1087" s="23" t="inlineStr">
        <is>
          <t>PE anti-mouse IgG1 Antibody</t>
        </is>
      </c>
      <c r="J1087" s="23" t="n">
        <v>1</v>
      </c>
      <c r="K1087" s="23" t="n">
        <v>1</v>
      </c>
      <c r="L1087" s="23">
        <f>J1087-K1087</f>
        <v/>
      </c>
      <c r="M1087" s="23" t="inlineStr">
        <is>
          <t>T-656/25-26</t>
        </is>
      </c>
      <c r="N1087" s="32" t="n">
        <v>45847</v>
      </c>
      <c r="O1087" s="62" t="n">
        <v>29037.7</v>
      </c>
      <c r="P1087" s="23" t="inlineStr">
        <is>
          <t>SSC</t>
        </is>
      </c>
      <c r="Q1087" s="23" t="n">
        <v>58152973480</v>
      </c>
      <c r="R1087" s="23" t="inlineStr">
        <is>
          <t>Delivered</t>
        </is>
      </c>
      <c r="S1087" s="63" t="n">
        <v>4</v>
      </c>
      <c r="T1087" s="39" t="n"/>
      <c r="U1087" s="23" t="inlineStr">
        <is>
          <t>BioLegend</t>
        </is>
      </c>
      <c r="V1087" s="23">
        <f>VLOOKUP(P1087,'Customer List'!B:C,2,)</f>
        <v/>
      </c>
      <c r="W1087" s="40" t="n"/>
      <c r="X1087" s="32" t="n">
        <v>45849</v>
      </c>
      <c r="Y1087" s="23">
        <f>IF(X1087="", "", X1087-N1087)</f>
        <v/>
      </c>
      <c r="Z1087" s="23">
        <f>IF(N1087="", "", TEXT(N1087, "dddd"))</f>
        <v/>
      </c>
      <c r="AA1087" s="23">
        <f>IF(X1087="", "", TEXT(X1087, "dddd"))</f>
        <v/>
      </c>
      <c r="AB1087" s="23">
        <f>VLOOKUP(U1087,'Currency Sheet'!A:C,3,)</f>
        <v/>
      </c>
      <c r="AC1087" s="44">
        <f>VLOOKUP(P1087,'Customer List'!B:D,3,)</f>
        <v/>
      </c>
    </row>
    <row r="1088">
      <c r="A1088" s="23">
        <f>A1087+1</f>
        <v/>
      </c>
      <c r="B1088" s="23" t="inlineStr">
        <is>
          <t xml:space="preserve">EED116885  </t>
        </is>
      </c>
      <c r="C1088" s="32" t="n">
        <v>45838</v>
      </c>
      <c r="D1088" s="32" t="n">
        <v>45845</v>
      </c>
      <c r="E1088" s="51" t="n">
        <v>106.2</v>
      </c>
      <c r="F1088" s="51">
        <f>IF(AB1088="DOLLAR",E1088*88,E1088)</f>
        <v/>
      </c>
      <c r="G1088" s="62">
        <f>F1088*J1088</f>
        <v/>
      </c>
      <c r="H1088" s="23" t="n">
        <v>406708</v>
      </c>
      <c r="I1088" s="23" t="inlineStr">
        <is>
          <t>PE anti-mouse IgG2b Antibody</t>
        </is>
      </c>
      <c r="J1088" s="23" t="n">
        <v>1</v>
      </c>
      <c r="K1088" s="23" t="n">
        <v>1</v>
      </c>
      <c r="L1088" s="23">
        <f>J1088-K1088</f>
        <v/>
      </c>
      <c r="M1088" s="23" t="inlineStr">
        <is>
          <t>T-656/25-26</t>
        </is>
      </c>
      <c r="N1088" s="32" t="n">
        <v>45847</v>
      </c>
      <c r="O1088" s="62" t="n">
        <v>15912.3</v>
      </c>
      <c r="P1088" s="23" t="inlineStr">
        <is>
          <t>SSC</t>
        </is>
      </c>
      <c r="Q1088" s="23" t="n">
        <v>58152973480</v>
      </c>
      <c r="R1088" s="23" t="inlineStr">
        <is>
          <t>Delivered</t>
        </is>
      </c>
      <c r="S1088" s="63" t="n">
        <v>4</v>
      </c>
      <c r="T1088" s="39" t="n"/>
      <c r="U1088" s="23" t="inlineStr">
        <is>
          <t>BioLegend</t>
        </is>
      </c>
      <c r="V1088" s="23">
        <f>VLOOKUP(P1088,'Customer List'!B:C,2,)</f>
        <v/>
      </c>
      <c r="W1088" s="40" t="n"/>
      <c r="X1088" s="32" t="n">
        <v>45849</v>
      </c>
      <c r="Y1088" s="23">
        <f>IF(X1088="", "", X1088-N1088)</f>
        <v/>
      </c>
      <c r="Z1088" s="23">
        <f>IF(N1088="", "", TEXT(N1088, "dddd"))</f>
        <v/>
      </c>
      <c r="AA1088" s="23">
        <f>IF(X1088="", "", TEXT(X1088, "dddd"))</f>
        <v/>
      </c>
      <c r="AB1088" s="23">
        <f>VLOOKUP(U1088,'Currency Sheet'!A:C,3,)</f>
        <v/>
      </c>
      <c r="AC1088" s="44">
        <f>VLOOKUP(P1088,'Customer List'!B:D,3,)</f>
        <v/>
      </c>
    </row>
    <row r="1089">
      <c r="A1089" s="23">
        <f>A1088+1</f>
        <v/>
      </c>
      <c r="B1089" s="23" t="inlineStr">
        <is>
          <t xml:space="preserve">EED116885  </t>
        </is>
      </c>
      <c r="C1089" s="32" t="n">
        <v>45838</v>
      </c>
      <c r="D1089" s="32" t="n">
        <v>45845</v>
      </c>
      <c r="E1089" s="51" t="n">
        <v>106.2</v>
      </c>
      <c r="F1089" s="51">
        <f>IF(AB1089="DOLLAR",E1089*88,E1089)</f>
        <v/>
      </c>
      <c r="G1089" s="62">
        <f>F1089*J1089</f>
        <v/>
      </c>
      <c r="H1089" s="23" t="n">
        <v>407108</v>
      </c>
      <c r="I1089" s="23" t="inlineStr">
        <is>
          <t>PE anti-mouse IgG2a Antibody</t>
        </is>
      </c>
      <c r="J1089" s="23" t="n">
        <v>1</v>
      </c>
      <c r="K1089" s="23" t="n">
        <v>1</v>
      </c>
      <c r="L1089" s="23">
        <f>J1089-K1089</f>
        <v/>
      </c>
      <c r="M1089" s="23" t="inlineStr">
        <is>
          <t>T-656/25-26</t>
        </is>
      </c>
      <c r="N1089" s="32" t="n">
        <v>45847</v>
      </c>
      <c r="O1089" s="62" t="n">
        <v>15912.3</v>
      </c>
      <c r="P1089" s="23" t="inlineStr">
        <is>
          <t>SSC</t>
        </is>
      </c>
      <c r="Q1089" s="23" t="n">
        <v>58152973480</v>
      </c>
      <c r="R1089" s="23" t="inlineStr">
        <is>
          <t>Delivered</t>
        </is>
      </c>
      <c r="S1089" s="63" t="n">
        <v>4</v>
      </c>
      <c r="T1089" s="39" t="n"/>
      <c r="U1089" s="23" t="inlineStr">
        <is>
          <t>BioLegend</t>
        </is>
      </c>
      <c r="V1089" s="23">
        <f>VLOOKUP(P1089,'Customer List'!B:C,2,)</f>
        <v/>
      </c>
      <c r="W1089" s="40" t="n"/>
      <c r="X1089" s="32" t="n">
        <v>45849</v>
      </c>
      <c r="Y1089" s="23">
        <f>IF(X1089="", "", X1089-N1089)</f>
        <v/>
      </c>
      <c r="Z1089" s="23">
        <f>IF(N1089="", "", TEXT(N1089, "dddd"))</f>
        <v/>
      </c>
      <c r="AA1089" s="23">
        <f>IF(X1089="", "", TEXT(X1089, "dddd"))</f>
        <v/>
      </c>
      <c r="AB1089" s="23">
        <f>VLOOKUP(U1089,'Currency Sheet'!A:C,3,)</f>
        <v/>
      </c>
      <c r="AC1089" s="44">
        <f>VLOOKUP(P1089,'Customer List'!B:D,3,)</f>
        <v/>
      </c>
    </row>
    <row r="1090">
      <c r="A1090" s="23">
        <f>A1089+1</f>
        <v/>
      </c>
      <c r="B1090" s="23" t="inlineStr">
        <is>
          <t xml:space="preserve">EED116885  </t>
        </is>
      </c>
      <c r="C1090" s="32" t="n">
        <v>45838</v>
      </c>
      <c r="D1090" s="32" t="n">
        <v>45845</v>
      </c>
      <c r="E1090" s="51" t="n">
        <v>74.40000000000001</v>
      </c>
      <c r="F1090" s="51">
        <f>IF(AB1090="DOLLAR",E1090*88,E1090)</f>
        <v/>
      </c>
      <c r="G1090" s="62">
        <f>F1090*J1090</f>
        <v/>
      </c>
      <c r="H1090" s="23" t="n">
        <v>410719</v>
      </c>
      <c r="I1090" s="23" t="inlineStr">
        <is>
          <t>FITC anti-human IgG Fc Antibody</t>
        </is>
      </c>
      <c r="J1090" s="23" t="n">
        <v>1</v>
      </c>
      <c r="K1090" s="23" t="n">
        <v>1</v>
      </c>
      <c r="L1090" s="23">
        <f>J1090-K1090</f>
        <v/>
      </c>
      <c r="M1090" s="23" t="inlineStr">
        <is>
          <t>T-656/25-26</t>
        </is>
      </c>
      <c r="N1090" s="32" t="n">
        <v>45847</v>
      </c>
      <c r="O1090" s="62" t="n">
        <v>11147.6</v>
      </c>
      <c r="P1090" s="23" t="inlineStr">
        <is>
          <t>SSC</t>
        </is>
      </c>
      <c r="Q1090" s="23" t="n">
        <v>58152973480</v>
      </c>
      <c r="R1090" s="23" t="inlineStr">
        <is>
          <t>Delivered</t>
        </is>
      </c>
      <c r="S1090" s="63" t="n">
        <v>4</v>
      </c>
      <c r="T1090" s="39" t="n"/>
      <c r="U1090" s="23" t="inlineStr">
        <is>
          <t>BioLegend</t>
        </is>
      </c>
      <c r="V1090" s="23">
        <f>VLOOKUP(P1090,'Customer List'!B:C,2,)</f>
        <v/>
      </c>
      <c r="W1090" s="40" t="n"/>
      <c r="X1090" s="32" t="n">
        <v>45849</v>
      </c>
      <c r="Y1090" s="23">
        <f>IF(X1090="", "", X1090-N1090)</f>
        <v/>
      </c>
      <c r="Z1090" s="23">
        <f>IF(N1090="", "", TEXT(N1090, "dddd"))</f>
        <v/>
      </c>
      <c r="AA1090" s="23">
        <f>IF(X1090="", "", TEXT(X1090, "dddd"))</f>
        <v/>
      </c>
      <c r="AB1090" s="23">
        <f>VLOOKUP(U1090,'Currency Sheet'!A:C,3,)</f>
        <v/>
      </c>
      <c r="AC1090" s="44">
        <f>VLOOKUP(P1090,'Customer List'!B:D,3,)</f>
        <v/>
      </c>
    </row>
    <row r="1091">
      <c r="A1091" s="23">
        <f>A1090+1</f>
        <v/>
      </c>
      <c r="B1091" s="23" t="inlineStr">
        <is>
          <t xml:space="preserve">EED116885  </t>
        </is>
      </c>
      <c r="C1091" s="32" t="n">
        <v>45838</v>
      </c>
      <c r="D1091" s="32" t="n">
        <v>45845</v>
      </c>
      <c r="E1091" s="51" t="n">
        <v>35.4</v>
      </c>
      <c r="F1091" s="51">
        <f>IF(AB1091="DOLLAR",E1091*88,E1091)</f>
        <v/>
      </c>
      <c r="G1091" s="62">
        <f>F1091*J1091</f>
        <v/>
      </c>
      <c r="H1091" s="23" t="n">
        <v>420404</v>
      </c>
      <c r="I1091" s="23" t="inlineStr">
        <is>
          <t>7-AAD Viability Staining Solution</t>
        </is>
      </c>
      <c r="J1091" s="23" t="n">
        <v>1</v>
      </c>
      <c r="K1091" s="23" t="n">
        <v>1</v>
      </c>
      <c r="L1091" s="23">
        <f>J1091-K1091</f>
        <v/>
      </c>
      <c r="M1091" s="23" t="inlineStr">
        <is>
          <t>T-624/25-26</t>
        </is>
      </c>
      <c r="N1091" s="32" t="n">
        <v>45846</v>
      </c>
      <c r="O1091" s="62" t="n">
        <v>6401.5</v>
      </c>
      <c r="P1091" s="23" t="inlineStr">
        <is>
          <t>IMMUNEEL</t>
        </is>
      </c>
      <c r="Q1091" s="23" t="n">
        <v>58152921293</v>
      </c>
      <c r="R1091" s="23" t="inlineStr">
        <is>
          <t>Delivered</t>
        </is>
      </c>
      <c r="S1091" s="63" t="n">
        <v>4</v>
      </c>
      <c r="T1091" s="39" t="n"/>
      <c r="U1091" s="23" t="inlineStr">
        <is>
          <t>BioLegend</t>
        </is>
      </c>
      <c r="V1091" s="23">
        <f>VLOOKUP(P1091,'Customer List'!B:C,2,)</f>
        <v/>
      </c>
      <c r="W1091" s="40" t="n"/>
      <c r="X1091" s="32" t="n">
        <v>45847</v>
      </c>
      <c r="Y1091" s="23">
        <f>IF(X1091="", "", X1091-N1091)</f>
        <v/>
      </c>
      <c r="Z1091" s="23">
        <f>IF(N1091="", "", TEXT(N1091, "dddd"))</f>
        <v/>
      </c>
      <c r="AA1091" s="23">
        <f>IF(X1091="", "", TEXT(X1091, "dddd"))</f>
        <v/>
      </c>
      <c r="AB1091" s="23">
        <f>VLOOKUP(U1091,'Currency Sheet'!A:C,3,)</f>
        <v/>
      </c>
      <c r="AC1091" s="44">
        <f>VLOOKUP(P1091,'Customer List'!B:D,3,)</f>
        <v/>
      </c>
    </row>
    <row r="1092">
      <c r="A1092" s="23">
        <f>A1091+1</f>
        <v/>
      </c>
      <c r="B1092" s="23" t="inlineStr">
        <is>
          <t xml:space="preserve">EED116885  </t>
        </is>
      </c>
      <c r="C1092" s="32" t="n">
        <v>45838</v>
      </c>
      <c r="D1092" s="32" t="n">
        <v>45845</v>
      </c>
      <c r="E1092" s="51" t="n">
        <v>99</v>
      </c>
      <c r="F1092" s="51">
        <f>IF(AB1092="DOLLAR",E1092*88,E1092)</f>
        <v/>
      </c>
      <c r="G1092" s="62">
        <f>F1092*J1092</f>
        <v/>
      </c>
      <c r="H1092" s="23" t="n">
        <v>424401</v>
      </c>
      <c r="I1092" s="23" t="inlineStr">
        <is>
          <t>True-Nuclear™ Transcription Factor Buffer Set</t>
        </is>
      </c>
      <c r="J1092" s="23" t="n">
        <v>1</v>
      </c>
      <c r="K1092" s="23" t="n">
        <v>1</v>
      </c>
      <c r="L1092" s="23">
        <f>J1092-K1092</f>
        <v/>
      </c>
      <c r="M1092" s="23" t="inlineStr">
        <is>
          <t>DC-84/25-26</t>
        </is>
      </c>
      <c r="N1092" s="32" t="n">
        <v>45848</v>
      </c>
      <c r="O1092" s="62" t="n">
        <v>0</v>
      </c>
      <c r="P1092" s="23" t="inlineStr">
        <is>
          <t>DR LAL</t>
        </is>
      </c>
      <c r="Q1092" s="23" t="inlineStr">
        <is>
          <t>BY HAND</t>
        </is>
      </c>
      <c r="R1092" s="23" t="inlineStr">
        <is>
          <t>DEEPAK</t>
        </is>
      </c>
      <c r="S1092" s="63" t="n">
        <v>4</v>
      </c>
      <c r="T1092" s="39" t="inlineStr">
        <is>
          <t>FOC</t>
        </is>
      </c>
      <c r="U1092" s="23" t="inlineStr">
        <is>
          <t>BioLegend</t>
        </is>
      </c>
      <c r="V1092" s="23">
        <f>VLOOKUP(P1092,'Customer List'!B:C,2,)</f>
        <v/>
      </c>
      <c r="W1092" s="40" t="n"/>
      <c r="X1092" s="32" t="n">
        <v>45848</v>
      </c>
      <c r="Y1092" s="23">
        <f>IF(X1092="", "", X1092-N1092)</f>
        <v/>
      </c>
      <c r="Z1092" s="23">
        <f>IF(N1092="", "", TEXT(N1092, "dddd"))</f>
        <v/>
      </c>
      <c r="AA1092" s="23">
        <f>IF(X1092="", "", TEXT(X1092, "dddd"))</f>
        <v/>
      </c>
      <c r="AB1092" s="23">
        <f>VLOOKUP(U1092,'Currency Sheet'!A:C,3,)</f>
        <v/>
      </c>
      <c r="AC1092" s="44">
        <f>VLOOKUP(P1092,'Customer List'!B:D,3,)</f>
        <v/>
      </c>
    </row>
    <row r="1093">
      <c r="A1093" s="23">
        <f>A1092+1</f>
        <v/>
      </c>
      <c r="B1093" s="23" t="inlineStr">
        <is>
          <t xml:space="preserve">EED116885  </t>
        </is>
      </c>
      <c r="C1093" s="32" t="n">
        <v>45838</v>
      </c>
      <c r="D1093" s="32" t="n">
        <v>45845</v>
      </c>
      <c r="E1093" s="51" t="n">
        <v>183.75</v>
      </c>
      <c r="F1093" s="51">
        <f>IF(AB1093="DOLLAR",E1093*88,E1093)</f>
        <v/>
      </c>
      <c r="G1093" s="62">
        <f>F1093*J1093</f>
        <v/>
      </c>
      <c r="H1093" s="23" t="n">
        <v>480043</v>
      </c>
      <c r="I1093" s="23" t="inlineStr">
        <is>
          <t>MojoSort™ Mouse CD8 Naïve T Cell Isolation Kit</t>
        </is>
      </c>
      <c r="J1093" s="23" t="n">
        <v>1</v>
      </c>
      <c r="K1093" s="23" t="n">
        <v>1</v>
      </c>
      <c r="L1093" s="23">
        <f>J1093-K1093</f>
        <v/>
      </c>
      <c r="M1093" s="23" t="inlineStr">
        <is>
          <t>DC-101/25-26</t>
        </is>
      </c>
      <c r="N1093" s="32" t="n">
        <v>45863</v>
      </c>
      <c r="O1093" s="62" t="n">
        <v>0</v>
      </c>
      <c r="P1093" s="23" t="inlineStr">
        <is>
          <t>SNU</t>
        </is>
      </c>
      <c r="Q1093" s="23" t="inlineStr">
        <is>
          <t>PORTER</t>
        </is>
      </c>
      <c r="R1093" s="23" t="inlineStr">
        <is>
          <t>porter</t>
        </is>
      </c>
      <c r="S1093" s="63" t="n">
        <v>4</v>
      </c>
      <c r="T1093" s="39" t="inlineStr">
        <is>
          <t>Invoice will be generated</t>
        </is>
      </c>
      <c r="U1093" s="23" t="inlineStr">
        <is>
          <t>BioLegend</t>
        </is>
      </c>
      <c r="V1093" s="23">
        <f>VLOOKUP(P1093,'Customer List'!B:C,2,)</f>
        <v/>
      </c>
      <c r="W1093" s="40" t="n"/>
      <c r="X1093" s="32">
        <f>IF(OR(R1093 = "PRIYANKA MADAM", R1093 = "DEEPAK", R1093 = "PORTER"),N1093,"")</f>
        <v/>
      </c>
      <c r="Y1093" s="23">
        <f>IF(X1093="", "", X1093-N1093)</f>
        <v/>
      </c>
      <c r="Z1093" s="23">
        <f>IF(N1093="", "", TEXT(N1093, "dddd"))</f>
        <v/>
      </c>
      <c r="AA1093" s="23">
        <f>IF(X1093="", "", TEXT(X1093, "dddd"))</f>
        <v/>
      </c>
      <c r="AB1093" s="23">
        <f>VLOOKUP(U1093,'Currency Sheet'!A:C,3,)</f>
        <v/>
      </c>
      <c r="AC1093" s="44">
        <f>VLOOKUP(P1093,'Customer List'!B:D,3,)</f>
        <v/>
      </c>
    </row>
    <row r="1094">
      <c r="A1094" s="23">
        <f>A1093+1</f>
        <v/>
      </c>
      <c r="B1094" s="23" t="inlineStr">
        <is>
          <t xml:space="preserve">EED116885  </t>
        </is>
      </c>
      <c r="C1094" s="32" t="n">
        <v>45838</v>
      </c>
      <c r="D1094" s="32" t="n">
        <v>45845</v>
      </c>
      <c r="E1094" s="51" t="n">
        <v>585.75</v>
      </c>
      <c r="F1094" s="51">
        <f>IF(AB1094="DOLLAR",E1094*88,E1094)</f>
        <v/>
      </c>
      <c r="G1094" s="62">
        <f>F1094*J1094</f>
        <v/>
      </c>
      <c r="H1094" s="23" t="n">
        <v>480137</v>
      </c>
      <c r="I1094" s="23" t="inlineStr">
        <is>
          <t>MojoSort™ Mouse CD4+CD25+ Regulatory T Cell Isolation Kit</t>
        </is>
      </c>
      <c r="J1094" s="23" t="n">
        <v>1</v>
      </c>
      <c r="K1094" s="23" t="n">
        <v>1</v>
      </c>
      <c r="L1094" s="23">
        <f>J1094-K1094</f>
        <v/>
      </c>
      <c r="M1094" s="23" t="inlineStr">
        <is>
          <t>DC-101/25-26</t>
        </is>
      </c>
      <c r="N1094" s="32" t="n">
        <v>45863</v>
      </c>
      <c r="O1094" s="62" t="n">
        <v>0</v>
      </c>
      <c r="P1094" s="23" t="inlineStr">
        <is>
          <t>SNU</t>
        </is>
      </c>
      <c r="Q1094" s="23" t="inlineStr">
        <is>
          <t>PORTER</t>
        </is>
      </c>
      <c r="R1094" s="23" t="inlineStr">
        <is>
          <t>porter</t>
        </is>
      </c>
      <c r="S1094" s="63" t="n">
        <v>4</v>
      </c>
      <c r="T1094" s="39" t="inlineStr">
        <is>
          <t>Invoice will be generated</t>
        </is>
      </c>
      <c r="U1094" s="23" t="inlineStr">
        <is>
          <t>BioLegend</t>
        </is>
      </c>
      <c r="V1094" s="23">
        <f>VLOOKUP(P1094,'Customer List'!B:C,2,)</f>
        <v/>
      </c>
      <c r="W1094" s="40" t="n"/>
      <c r="X1094" s="32">
        <f>IF(OR(R1094 = "PRIYANKA MADAM", R1094 = "DEEPAK", R1094 = "PORTER"),N1094,"")</f>
        <v/>
      </c>
      <c r="Y1094" s="23">
        <f>IF(X1094="", "", X1094-N1094)</f>
        <v/>
      </c>
      <c r="Z1094" s="23">
        <f>IF(N1094="", "", TEXT(N1094, "dddd"))</f>
        <v/>
      </c>
      <c r="AA1094" s="23">
        <f>IF(X1094="", "", TEXT(X1094, "dddd"))</f>
        <v/>
      </c>
      <c r="AB1094" s="23">
        <f>VLOOKUP(U1094,'Currency Sheet'!A:C,3,)</f>
        <v/>
      </c>
      <c r="AC1094" s="44">
        <f>VLOOKUP(P1094,'Customer List'!B:D,3,)</f>
        <v/>
      </c>
    </row>
    <row r="1095">
      <c r="A1095" s="23">
        <f>A1094+1</f>
        <v/>
      </c>
      <c r="B1095" s="23" t="inlineStr">
        <is>
          <t xml:space="preserve">EED116885  </t>
        </is>
      </c>
      <c r="C1095" s="32" t="n">
        <v>45838</v>
      </c>
      <c r="D1095" s="32" t="n">
        <v>45845</v>
      </c>
      <c r="E1095" s="51" t="n">
        <v>169.5</v>
      </c>
      <c r="F1095" s="51">
        <f>IF(AB1095="DOLLAR",E1095*88,E1095)</f>
        <v/>
      </c>
      <c r="G1095" s="62">
        <f>F1095*J1095</f>
        <v/>
      </c>
      <c r="H1095" s="23" t="n">
        <v>500827</v>
      </c>
      <c r="I1095" s="23" t="inlineStr">
        <is>
          <t>Brilliant Violet 605™ anti-human IL-4 Antibody</t>
        </is>
      </c>
      <c r="J1095" s="23" t="n">
        <v>1</v>
      </c>
      <c r="K1095" s="23" t="n">
        <v>1</v>
      </c>
      <c r="L1095" s="23">
        <f>J1095-K1095</f>
        <v/>
      </c>
      <c r="M1095" s="23" t="inlineStr">
        <is>
          <t>T-689/25-26</t>
        </is>
      </c>
      <c r="N1095" s="32" t="n">
        <v>45850</v>
      </c>
      <c r="O1095" s="62" t="n">
        <v>19323</v>
      </c>
      <c r="P1095" s="23" t="inlineStr">
        <is>
          <t>ILS</t>
        </is>
      </c>
      <c r="Q1095" s="23" t="n">
        <v>58153121121</v>
      </c>
      <c r="R1095" s="23" t="inlineStr">
        <is>
          <t>Delivered</t>
        </is>
      </c>
      <c r="S1095" s="63" t="n">
        <v>4</v>
      </c>
      <c r="T1095" s="39" t="n"/>
      <c r="U1095" s="23" t="inlineStr">
        <is>
          <t>BioLegend</t>
        </is>
      </c>
      <c r="V1095" s="23">
        <f>VLOOKUP(P1095,'Customer List'!B:C,2,)</f>
        <v/>
      </c>
      <c r="W1095" s="40" t="n"/>
      <c r="X1095" s="32" t="n">
        <v>45853</v>
      </c>
      <c r="Y1095" s="23">
        <f>IF(X1095="", "", X1095-N1095)</f>
        <v/>
      </c>
      <c r="Z1095" s="23">
        <f>IF(N1095="", "", TEXT(N1095, "dddd"))</f>
        <v/>
      </c>
      <c r="AA1095" s="23">
        <f>IF(X1095="", "", TEXT(X1095, "dddd"))</f>
        <v/>
      </c>
      <c r="AB1095" s="23">
        <f>VLOOKUP(U1095,'Currency Sheet'!A:C,3,)</f>
        <v/>
      </c>
      <c r="AC1095" s="44">
        <f>VLOOKUP(P1095,'Customer List'!B:D,3,)</f>
        <v/>
      </c>
    </row>
    <row r="1096">
      <c r="A1096" s="23">
        <f>A1095+1</f>
        <v/>
      </c>
      <c r="B1096" s="23" t="inlineStr">
        <is>
          <t xml:space="preserve">EED116885  </t>
        </is>
      </c>
      <c r="C1096" s="32" t="n">
        <v>45838</v>
      </c>
      <c r="D1096" s="32" t="n">
        <v>45845</v>
      </c>
      <c r="E1096" s="51" t="n">
        <v>334.5</v>
      </c>
      <c r="F1096" s="51">
        <f>IF(AB1096="DOLLAR",E1096*88,E1096)</f>
        <v/>
      </c>
      <c r="G1096" s="62">
        <f>F1096*J1096</f>
        <v/>
      </c>
      <c r="H1096" s="23" t="n">
        <v>502540</v>
      </c>
      <c r="I1096" s="23" t="inlineStr">
        <is>
          <t>Brilliant Violet 711™ anti-human IFN-γ Antibody</t>
        </is>
      </c>
      <c r="J1096" s="23" t="n">
        <v>1</v>
      </c>
      <c r="K1096" s="23" t="n">
        <v>1</v>
      </c>
      <c r="L1096" s="23">
        <f>J1096-K1096</f>
        <v/>
      </c>
      <c r="M1096" s="23" t="inlineStr">
        <is>
          <t>T-664/25-26</t>
        </is>
      </c>
      <c r="N1096" s="32" t="n">
        <v>45847</v>
      </c>
      <c r="O1096" s="62" t="n">
        <v>62217</v>
      </c>
      <c r="P1096" s="23" t="inlineStr">
        <is>
          <t>AIIMS</t>
        </is>
      </c>
      <c r="Q1096" s="23" t="inlineStr">
        <is>
          <t>BY HAND</t>
        </is>
      </c>
      <c r="R1096" s="23" t="inlineStr">
        <is>
          <t>PRIYANKA MADAM</t>
        </is>
      </c>
      <c r="S1096" s="63" t="n">
        <v>4</v>
      </c>
      <c r="T1096" s="39" t="n"/>
      <c r="U1096" s="23" t="inlineStr">
        <is>
          <t>BioLegend</t>
        </is>
      </c>
      <c r="V1096" s="23">
        <f>VLOOKUP(P1096,'Customer List'!B:C,2,)</f>
        <v/>
      </c>
      <c r="W1096" s="40" t="n"/>
      <c r="X1096" s="32" t="n">
        <v>45847</v>
      </c>
      <c r="Y1096" s="23">
        <f>IF(X1096="", "", X1096-N1096)</f>
        <v/>
      </c>
      <c r="Z1096" s="23">
        <f>IF(N1096="", "", TEXT(N1096, "dddd"))</f>
        <v/>
      </c>
      <c r="AA1096" s="23">
        <f>IF(X1096="", "", TEXT(X1096, "dddd"))</f>
        <v/>
      </c>
      <c r="AB1096" s="23">
        <f>VLOOKUP(U1096,'Currency Sheet'!A:C,3,)</f>
        <v/>
      </c>
      <c r="AC1096" s="44">
        <f>VLOOKUP(P1096,'Customer List'!B:D,3,)</f>
        <v/>
      </c>
    </row>
    <row r="1097">
      <c r="A1097" s="23">
        <f>A1096+1</f>
        <v/>
      </c>
      <c r="B1097" s="23" t="inlineStr">
        <is>
          <t xml:space="preserve">EED116885  </t>
        </is>
      </c>
      <c r="C1097" s="32" t="n">
        <v>45838</v>
      </c>
      <c r="D1097" s="32" t="n">
        <v>45845</v>
      </c>
      <c r="E1097" s="51" t="n">
        <v>321.75</v>
      </c>
      <c r="F1097" s="51">
        <f>IF(AB1097="DOLLAR",E1097*88,E1097)</f>
        <v/>
      </c>
      <c r="G1097" s="62">
        <f>F1097*J1097</f>
        <v/>
      </c>
      <c r="H1097" s="23" t="n">
        <v>502948</v>
      </c>
      <c r="I1097" s="23" t="inlineStr">
        <is>
          <t>Brilliant Violet 785™ anti-human TNF-α Antibody</t>
        </is>
      </c>
      <c r="J1097" s="23" t="n">
        <v>1</v>
      </c>
      <c r="K1097" s="23" t="n">
        <v>1</v>
      </c>
      <c r="L1097" s="23">
        <f>J1097-K1097</f>
        <v/>
      </c>
      <c r="M1097" s="23" t="inlineStr">
        <is>
          <t>T-664/25-26</t>
        </is>
      </c>
      <c r="N1097" s="32" t="n">
        <v>45847</v>
      </c>
      <c r="O1097" s="62" t="n">
        <v>59845.5</v>
      </c>
      <c r="P1097" s="23" t="inlineStr">
        <is>
          <t>AIIMS</t>
        </is>
      </c>
      <c r="Q1097" s="23" t="inlineStr">
        <is>
          <t>BY HAND</t>
        </is>
      </c>
      <c r="R1097" s="23" t="inlineStr">
        <is>
          <t>PRIYANKA MADAM</t>
        </is>
      </c>
      <c r="S1097" s="63" t="n">
        <v>4</v>
      </c>
      <c r="T1097" s="39" t="n"/>
      <c r="U1097" s="23" t="inlineStr">
        <is>
          <t>BioLegend</t>
        </is>
      </c>
      <c r="V1097" s="23">
        <f>VLOOKUP(P1097,'Customer List'!B:C,2,)</f>
        <v/>
      </c>
      <c r="W1097" s="40" t="n"/>
      <c r="X1097" s="32" t="n">
        <v>45847</v>
      </c>
      <c r="Y1097" s="23">
        <f>IF(X1097="", "", X1097-N1097)</f>
        <v/>
      </c>
      <c r="Z1097" s="23">
        <f>IF(N1097="", "", TEXT(N1097, "dddd"))</f>
        <v/>
      </c>
      <c r="AA1097" s="23">
        <f>IF(X1097="", "", TEXT(X1097, "dddd"))</f>
        <v/>
      </c>
      <c r="AB1097" s="23">
        <f>VLOOKUP(U1097,'Currency Sheet'!A:C,3,)</f>
        <v/>
      </c>
      <c r="AC1097" s="44">
        <f>VLOOKUP(P1097,'Customer List'!B:D,3,)</f>
        <v/>
      </c>
    </row>
    <row r="1098">
      <c r="A1098" s="23">
        <f>A1097+1</f>
        <v/>
      </c>
      <c r="B1098" s="23" t="inlineStr">
        <is>
          <t xml:space="preserve">EED116885  </t>
        </is>
      </c>
      <c r="C1098" s="32" t="n">
        <v>45838</v>
      </c>
      <c r="D1098" s="32" t="n">
        <v>45845</v>
      </c>
      <c r="E1098" s="51" t="n">
        <v>160.8</v>
      </c>
      <c r="F1098" s="51">
        <f>IF(AB1098="DOLLAR",E1098*88,E1098)</f>
        <v/>
      </c>
      <c r="G1098" s="62">
        <f>F1098*J1098</f>
        <v/>
      </c>
      <c r="H1098" s="23" t="n">
        <v>506313</v>
      </c>
      <c r="I1098" s="23" t="inlineStr">
        <is>
          <t>Alexa Fluor® 488 anti-mouse TNF-α Antibody</t>
        </is>
      </c>
      <c r="J1098" s="23" t="n">
        <v>1</v>
      </c>
      <c r="K1098" s="23" t="n">
        <v>1</v>
      </c>
      <c r="L1098" s="23">
        <f>J1098-K1098</f>
        <v/>
      </c>
      <c r="M1098" s="23" t="inlineStr">
        <is>
          <t>DC-101/25-26</t>
        </is>
      </c>
      <c r="N1098" s="32" t="n">
        <v>45863</v>
      </c>
      <c r="O1098" s="62" t="n">
        <v>0</v>
      </c>
      <c r="P1098" s="23" t="inlineStr">
        <is>
          <t>SNU</t>
        </is>
      </c>
      <c r="Q1098" s="23" t="inlineStr">
        <is>
          <t>PORTER</t>
        </is>
      </c>
      <c r="R1098" s="23" t="inlineStr">
        <is>
          <t>porter</t>
        </is>
      </c>
      <c r="S1098" s="63" t="n">
        <v>4</v>
      </c>
      <c r="T1098" s="39" t="inlineStr">
        <is>
          <t>Invoice will be generated</t>
        </is>
      </c>
      <c r="U1098" s="23" t="inlineStr">
        <is>
          <t>BioLegend</t>
        </is>
      </c>
      <c r="V1098" s="23">
        <f>VLOOKUP(P1098,'Customer List'!B:C,2,)</f>
        <v/>
      </c>
      <c r="W1098" s="40" t="n"/>
      <c r="X1098" s="32">
        <f>IF(OR(R1098 = "PRIYANKA MADAM", R1098 = "DEEPAK", R1098 = "PORTER"),N1098,"")</f>
        <v/>
      </c>
      <c r="Y1098" s="23">
        <f>IF(X1098="", "", X1098-N1098)</f>
        <v/>
      </c>
      <c r="Z1098" s="23">
        <f>IF(N1098="", "", TEXT(N1098, "dddd"))</f>
        <v/>
      </c>
      <c r="AA1098" s="23">
        <f>IF(X1098="", "", TEXT(X1098, "dddd"))</f>
        <v/>
      </c>
      <c r="AB1098" s="23">
        <f>VLOOKUP(U1098,'Currency Sheet'!A:C,3,)</f>
        <v/>
      </c>
      <c r="AC1098" s="44">
        <f>VLOOKUP(P1098,'Customer List'!B:D,3,)</f>
        <v/>
      </c>
    </row>
    <row r="1099">
      <c r="A1099" s="23">
        <f>A1098+1</f>
        <v/>
      </c>
      <c r="B1099" s="23" t="inlineStr">
        <is>
          <t xml:space="preserve">EED116885  </t>
        </is>
      </c>
      <c r="C1099" s="32" t="n">
        <v>45838</v>
      </c>
      <c r="D1099" s="32" t="n">
        <v>45845</v>
      </c>
      <c r="E1099" s="51" t="n">
        <v>56.4</v>
      </c>
      <c r="F1099" s="51">
        <f>IF(AB1099="DOLLAR",E1099*88,E1099)</f>
        <v/>
      </c>
      <c r="G1099" s="62">
        <f>F1099*J1099</f>
        <v/>
      </c>
      <c r="H1099" s="23" t="n">
        <v>575402</v>
      </c>
      <c r="I1099" s="23" t="inlineStr">
        <is>
          <t xml:space="preserve">Recombinant Mouse IL-2 </t>
        </is>
      </c>
      <c r="J1099" s="23" t="n">
        <v>1</v>
      </c>
      <c r="K1099" s="23" t="n">
        <v>1</v>
      </c>
      <c r="L1099" s="23">
        <f>J1099-K1099</f>
        <v/>
      </c>
      <c r="M1099" s="23" t="inlineStr">
        <is>
          <t>DC-101/25-26</t>
        </is>
      </c>
      <c r="N1099" s="32" t="n">
        <v>45863</v>
      </c>
      <c r="O1099" s="62" t="n">
        <v>0</v>
      </c>
      <c r="P1099" s="23" t="inlineStr">
        <is>
          <t>SNU</t>
        </is>
      </c>
      <c r="Q1099" s="23" t="inlineStr">
        <is>
          <t>PORTER</t>
        </is>
      </c>
      <c r="R1099" s="23" t="inlineStr">
        <is>
          <t>porter</t>
        </is>
      </c>
      <c r="S1099" s="63" t="n">
        <v>-20</v>
      </c>
      <c r="T1099" s="39" t="inlineStr">
        <is>
          <t>Invoice will be generated</t>
        </is>
      </c>
      <c r="U1099" s="23" t="inlineStr">
        <is>
          <t>BioLegend</t>
        </is>
      </c>
      <c r="V1099" s="23">
        <f>VLOOKUP(P1099,'Customer List'!B:C,2,)</f>
        <v/>
      </c>
      <c r="W1099" s="40" t="n"/>
      <c r="X1099" s="32">
        <f>IF(OR(R1099 = "PRIYANKA MADAM", R1099 = "DEEPAK", R1099 = "PORTER"),N1099,"")</f>
        <v/>
      </c>
      <c r="Y1099" s="23">
        <f>IF(X1099="", "", X1099-N1099)</f>
        <v/>
      </c>
      <c r="Z1099" s="23">
        <f>IF(N1099="", "", TEXT(N1099, "dddd"))</f>
        <v/>
      </c>
      <c r="AA1099" s="23">
        <f>IF(X1099="", "", TEXT(X1099, "dddd"))</f>
        <v/>
      </c>
      <c r="AB1099" s="23">
        <f>VLOOKUP(U1099,'Currency Sheet'!A:C,3,)</f>
        <v/>
      </c>
      <c r="AC1099" s="44">
        <f>VLOOKUP(P1099,'Customer List'!B:D,3,)</f>
        <v/>
      </c>
    </row>
    <row r="1100">
      <c r="A1100" s="23">
        <f>A1099+1</f>
        <v/>
      </c>
      <c r="B1100" s="23" t="inlineStr">
        <is>
          <t xml:space="preserve">EED116885  </t>
        </is>
      </c>
      <c r="C1100" s="32" t="n">
        <v>45838</v>
      </c>
      <c r="D1100" s="32" t="n">
        <v>45845</v>
      </c>
      <c r="E1100" s="51" t="n">
        <v>88.2</v>
      </c>
      <c r="F1100" s="51">
        <f>IF(AB1100="DOLLAR",E1100*88,E1100)</f>
        <v/>
      </c>
      <c r="G1100" s="62">
        <f>F1100*J1100</f>
        <v/>
      </c>
      <c r="H1100" s="23" t="n">
        <v>591704</v>
      </c>
      <c r="I1100" s="23" t="inlineStr">
        <is>
          <t xml:space="preserve">Recombinant Human CD40L </t>
        </is>
      </c>
      <c r="J1100" s="23" t="n">
        <v>3</v>
      </c>
      <c r="K1100" s="23" t="n">
        <v>3</v>
      </c>
      <c r="L1100" s="23">
        <f>J1100-K1100</f>
        <v/>
      </c>
      <c r="M1100" s="23" t="inlineStr">
        <is>
          <t>T-652/25-26</t>
        </is>
      </c>
      <c r="N1100" s="32" t="n">
        <v>45847</v>
      </c>
      <c r="O1100" s="62" t="n">
        <v>41013</v>
      </c>
      <c r="P1100" s="23" t="inlineStr">
        <is>
          <t>JUBILANT</t>
        </is>
      </c>
      <c r="Q1100" s="23" t="n">
        <v>58152971612</v>
      </c>
      <c r="R1100" s="23" t="inlineStr">
        <is>
          <t>Delivered</t>
        </is>
      </c>
      <c r="S1100" s="63" t="n">
        <v>-20</v>
      </c>
      <c r="T1100" s="39" t="n"/>
      <c r="U1100" s="23" t="inlineStr">
        <is>
          <t>BioLegend</t>
        </is>
      </c>
      <c r="V1100" s="23">
        <f>VLOOKUP(P1100,'Customer List'!B:C,2,)</f>
        <v/>
      </c>
      <c r="W1100" s="40" t="n"/>
      <c r="X1100" s="32" t="n">
        <v>45848</v>
      </c>
      <c r="Y1100" s="23">
        <f>IF(X1100="", "", X1100-N1100)</f>
        <v/>
      </c>
      <c r="Z1100" s="23">
        <f>IF(N1100="", "", TEXT(N1100, "dddd"))</f>
        <v/>
      </c>
      <c r="AA1100" s="23">
        <f>IF(X1100="", "", TEXT(X1100, "dddd"))</f>
        <v/>
      </c>
      <c r="AB1100" s="23">
        <f>VLOOKUP(U1100,'Currency Sheet'!A:C,3,)</f>
        <v/>
      </c>
      <c r="AC1100" s="44">
        <f>VLOOKUP(P1100,'Customer List'!B:D,3,)</f>
        <v/>
      </c>
    </row>
    <row r="1101">
      <c r="A1101" s="23">
        <f>A1100+1</f>
        <v/>
      </c>
      <c r="B1101" s="23" t="inlineStr">
        <is>
          <t xml:space="preserve">EED116885  </t>
        </is>
      </c>
      <c r="C1101" s="32" t="n">
        <v>45838</v>
      </c>
      <c r="D1101" s="32" t="n">
        <v>45845</v>
      </c>
      <c r="E1101" s="51" t="n">
        <v>222</v>
      </c>
      <c r="F1101" s="51">
        <f>IF(AB1101="DOLLAR",E1101*88,E1101)</f>
        <v/>
      </c>
      <c r="G1101" s="62">
        <f>F1101*J1101</f>
        <v/>
      </c>
      <c r="H1101" s="23" t="n">
        <v>626812</v>
      </c>
      <c r="I1101" s="23" t="inlineStr">
        <is>
          <t>Alexa Fluor® 488 anti-c-Myc Antibody</t>
        </is>
      </c>
      <c r="J1101" s="23" t="n">
        <v>10</v>
      </c>
      <c r="K1101" s="23" t="n">
        <v>10</v>
      </c>
      <c r="L1101" s="23">
        <f>J1101-K1101</f>
        <v/>
      </c>
      <c r="M1101" s="23" t="inlineStr">
        <is>
          <t>T-644/25-26</t>
        </is>
      </c>
      <c r="N1101" s="32" t="n">
        <v>45847</v>
      </c>
      <c r="O1101" s="62" t="n">
        <v>344100</v>
      </c>
      <c r="P1101" s="23" t="inlineStr">
        <is>
          <t>Aurigine Onco</t>
        </is>
      </c>
      <c r="Q1101" s="23" t="n">
        <v>58152973045</v>
      </c>
      <c r="R1101" s="23" t="inlineStr">
        <is>
          <t>Delivered</t>
        </is>
      </c>
      <c r="S1101" s="63" t="n">
        <v>4</v>
      </c>
      <c r="T1101" s="39" t="n"/>
      <c r="U1101" s="23" t="inlineStr">
        <is>
          <t>BioLegend</t>
        </is>
      </c>
      <c r="V1101" s="23">
        <f>VLOOKUP(P1101,'Customer List'!B:C,2,)</f>
        <v/>
      </c>
      <c r="W1101" s="40" t="n"/>
      <c r="X1101" s="32" t="n">
        <v>45848</v>
      </c>
      <c r="Y1101" s="23">
        <f>IF(X1101="", "", X1101-N1101)</f>
        <v/>
      </c>
      <c r="Z1101" s="23">
        <f>IF(N1101="", "", TEXT(N1101, "dddd"))</f>
        <v/>
      </c>
      <c r="AA1101" s="23">
        <f>IF(X1101="", "", TEXT(X1101, "dddd"))</f>
        <v/>
      </c>
      <c r="AB1101" s="23">
        <f>VLOOKUP(U1101,'Currency Sheet'!A:C,3,)</f>
        <v/>
      </c>
      <c r="AC1101" s="44">
        <f>VLOOKUP(P1101,'Customer List'!B:D,3,)</f>
        <v/>
      </c>
    </row>
    <row r="1102">
      <c r="A1102" s="23">
        <f>A1101+1</f>
        <v/>
      </c>
      <c r="B1102" s="23" t="inlineStr">
        <is>
          <t xml:space="preserve">EED116885  </t>
        </is>
      </c>
      <c r="C1102" s="32" t="n">
        <v>45838</v>
      </c>
      <c r="D1102" s="32" t="n">
        <v>45845</v>
      </c>
      <c r="E1102" s="51" t="n">
        <v>193.8</v>
      </c>
      <c r="F1102" s="51">
        <f>IF(AB1102="DOLLAR",E1102*88,E1102)</f>
        <v/>
      </c>
      <c r="G1102" s="62">
        <f>F1102*J1102</f>
        <v/>
      </c>
      <c r="H1102" s="23" t="n">
        <v>646408</v>
      </c>
      <c r="I1102" s="23" t="inlineStr">
        <is>
          <t>Alexa Fluor® 647 anti-IRF4 Antibody</t>
        </is>
      </c>
      <c r="J1102" s="23" t="n">
        <v>1</v>
      </c>
      <c r="K1102" s="23" t="n">
        <v>1</v>
      </c>
      <c r="L1102" s="23">
        <f>J1102-K1102</f>
        <v/>
      </c>
      <c r="M1102" s="23" t="inlineStr">
        <is>
          <t>T-656/25-26</t>
        </is>
      </c>
      <c r="N1102" s="32" t="n">
        <v>45847</v>
      </c>
      <c r="O1102" s="62" t="n">
        <v>29037.7</v>
      </c>
      <c r="P1102" s="23" t="inlineStr">
        <is>
          <t>SSC</t>
        </is>
      </c>
      <c r="Q1102" s="23" t="n">
        <v>58152973480</v>
      </c>
      <c r="R1102" s="23" t="inlineStr">
        <is>
          <t>Delivered</t>
        </is>
      </c>
      <c r="S1102" s="63" t="n">
        <v>4</v>
      </c>
      <c r="T1102" s="39" t="n"/>
      <c r="U1102" s="23" t="inlineStr">
        <is>
          <t>BioLegend</t>
        </is>
      </c>
      <c r="V1102" s="23">
        <f>VLOOKUP(P1102,'Customer List'!B:C,2,)</f>
        <v/>
      </c>
      <c r="W1102" s="40" t="n"/>
      <c r="X1102" s="32" t="n">
        <v>45849</v>
      </c>
      <c r="Y1102" s="23">
        <f>IF(X1102="", "", X1102-N1102)</f>
        <v/>
      </c>
      <c r="Z1102" s="23">
        <f>IF(N1102="", "", TEXT(N1102, "dddd"))</f>
        <v/>
      </c>
      <c r="AA1102" s="23">
        <f>IF(X1102="", "", TEXT(X1102, "dddd"))</f>
        <v/>
      </c>
      <c r="AB1102" s="23">
        <f>VLOOKUP(U1102,'Currency Sheet'!A:C,3,)</f>
        <v/>
      </c>
      <c r="AC1102" s="44">
        <f>VLOOKUP(P1102,'Customer List'!B:D,3,)</f>
        <v/>
      </c>
    </row>
    <row r="1103">
      <c r="A1103" s="23">
        <f>A1102+1</f>
        <v/>
      </c>
      <c r="B1103" s="23" t="inlineStr">
        <is>
          <t xml:space="preserve">EED116885  </t>
        </is>
      </c>
      <c r="C1103" s="32" t="n">
        <v>45838</v>
      </c>
      <c r="D1103" s="32" t="n">
        <v>45845</v>
      </c>
      <c r="E1103" s="51" t="n">
        <v>67.2</v>
      </c>
      <c r="F1103" s="51">
        <f>IF(AB1103="DOLLAR",E1103*88,E1103)</f>
        <v/>
      </c>
      <c r="G1103" s="62">
        <f>F1103*J1103</f>
        <v/>
      </c>
      <c r="H1103" s="23" t="n">
        <v>652503</v>
      </c>
      <c r="I1103" s="23" t="inlineStr">
        <is>
          <t>HRP anti-His Tag Antibody</t>
        </is>
      </c>
      <c r="J1103" s="23" t="n">
        <v>1</v>
      </c>
      <c r="K1103" s="23" t="n">
        <v>1</v>
      </c>
      <c r="L1103" s="23">
        <f>J1103-K1103</f>
        <v/>
      </c>
      <c r="M1103" s="23" t="inlineStr">
        <is>
          <t>T-623/25-26</t>
        </is>
      </c>
      <c r="N1103" s="32" t="n">
        <v>45846</v>
      </c>
      <c r="O1103" s="62" t="n">
        <v>10416</v>
      </c>
      <c r="P1103" s="23" t="inlineStr">
        <is>
          <t>IMMUNEEL</t>
        </is>
      </c>
      <c r="Q1103" s="23" t="n">
        <v>58152921293</v>
      </c>
      <c r="R1103" s="23" t="inlineStr">
        <is>
          <t>Delivered</t>
        </is>
      </c>
      <c r="S1103" s="63" t="n">
        <v>-20</v>
      </c>
      <c r="T1103" s="39" t="n"/>
      <c r="U1103" s="23" t="inlineStr">
        <is>
          <t>BioLegend</t>
        </is>
      </c>
      <c r="V1103" s="23">
        <f>VLOOKUP(P1103,'Customer List'!B:C,2,)</f>
        <v/>
      </c>
      <c r="W1103" s="40" t="n"/>
      <c r="X1103" s="32" t="n">
        <v>45847</v>
      </c>
      <c r="Y1103" s="23">
        <f>IF(X1103="", "", X1103-N1103)</f>
        <v/>
      </c>
      <c r="Z1103" s="23">
        <f>IF(N1103="", "", TEXT(N1103, "dddd"))</f>
        <v/>
      </c>
      <c r="AA1103" s="23">
        <f>IF(X1103="", "", TEXT(X1103, "dddd"))</f>
        <v/>
      </c>
      <c r="AB1103" s="23">
        <f>VLOOKUP(U1103,'Currency Sheet'!A:C,3,)</f>
        <v/>
      </c>
      <c r="AC1103" s="44">
        <f>VLOOKUP(P1103,'Customer List'!B:D,3,)</f>
        <v/>
      </c>
    </row>
    <row r="1104">
      <c r="A1104" s="23">
        <f>A1103+1</f>
        <v/>
      </c>
      <c r="B1104" s="23" t="inlineStr">
        <is>
          <t xml:space="preserve">EED116885  </t>
        </is>
      </c>
      <c r="C1104" s="32" t="n">
        <v>45838</v>
      </c>
      <c r="D1104" s="32" t="n">
        <v>45845</v>
      </c>
      <c r="E1104" s="51" t="n">
        <v>493.2</v>
      </c>
      <c r="F1104" s="51">
        <f>IF(AB1104="DOLLAR",E1104*88,E1104)</f>
        <v/>
      </c>
      <c r="G1104" s="62">
        <f>F1104*J1104</f>
        <v/>
      </c>
      <c r="H1104" s="23" t="n">
        <v>741271</v>
      </c>
      <c r="I1104" s="23" t="inlineStr">
        <is>
          <t xml:space="preserve">LEGENDplex™ Hu Type 1/2/3 Interferon Panel </t>
        </is>
      </c>
      <c r="J1104" s="23" t="n">
        <v>4</v>
      </c>
      <c r="K1104" s="23" t="n">
        <v>4</v>
      </c>
      <c r="L1104" s="23">
        <f>J1104-K1104</f>
        <v/>
      </c>
      <c r="M1104" s="23" t="inlineStr">
        <is>
          <t>T-612/25-26</t>
        </is>
      </c>
      <c r="N1104" s="32" t="n">
        <v>45846</v>
      </c>
      <c r="O1104" s="62" t="n">
        <v>372037.2</v>
      </c>
      <c r="P1104" s="23" t="inlineStr">
        <is>
          <t>CRYON</t>
        </is>
      </c>
      <c r="Q1104" s="23" t="n">
        <v>58152921024</v>
      </c>
      <c r="R1104" s="23" t="inlineStr">
        <is>
          <t>Delivered</t>
        </is>
      </c>
      <c r="S1104" s="63" t="n">
        <v>4</v>
      </c>
      <c r="T1104" s="39" t="n"/>
      <c r="U1104" s="23" t="inlineStr">
        <is>
          <t>BioLegend</t>
        </is>
      </c>
      <c r="V1104" s="23">
        <f>VLOOKUP(P1104,'Customer List'!B:C,2,)</f>
        <v/>
      </c>
      <c r="W1104" s="40" t="n"/>
      <c r="X1104" s="32" t="n">
        <v>45847</v>
      </c>
      <c r="Y1104" s="23">
        <f>IF(X1104="", "", X1104-N1104)</f>
        <v/>
      </c>
      <c r="Z1104" s="23">
        <f>IF(N1104="", "", TEXT(N1104, "dddd"))</f>
        <v/>
      </c>
      <c r="AA1104" s="23">
        <f>IF(X1104="", "", TEXT(X1104, "dddd"))</f>
        <v/>
      </c>
      <c r="AB1104" s="23">
        <f>VLOOKUP(U1104,'Currency Sheet'!A:C,3,)</f>
        <v/>
      </c>
      <c r="AC1104" s="44">
        <f>VLOOKUP(P1104,'Customer List'!B:D,3,)</f>
        <v/>
      </c>
    </row>
    <row r="1105">
      <c r="A1105" s="23">
        <f>A1104+1</f>
        <v/>
      </c>
      <c r="B1105" s="23" t="inlineStr">
        <is>
          <t xml:space="preserve">EED116885  </t>
        </is>
      </c>
      <c r="C1105" s="32" t="n">
        <v>45838</v>
      </c>
      <c r="D1105" s="32" t="n">
        <v>45845</v>
      </c>
      <c r="E1105" s="51" t="n">
        <v>493.2</v>
      </c>
      <c r="F1105" s="51">
        <f>IF(AB1105="DOLLAR",E1105*88,E1105)</f>
        <v/>
      </c>
      <c r="G1105" s="62">
        <f>F1105*J1105</f>
        <v/>
      </c>
      <c r="H1105" s="23" t="n">
        <v>741271</v>
      </c>
      <c r="I1105" s="23" t="inlineStr">
        <is>
          <t xml:space="preserve">LEGENDplex™ Hu Type 1/2/3 Interferon Panel </t>
        </is>
      </c>
      <c r="J1105" s="23" t="n">
        <v>2</v>
      </c>
      <c r="K1105" s="23" t="n">
        <v>2</v>
      </c>
      <c r="L1105" s="23">
        <f>J1105-K1105</f>
        <v/>
      </c>
      <c r="M1105" s="23" t="inlineStr">
        <is>
          <t>T-613/25-26</t>
        </is>
      </c>
      <c r="N1105" s="32" t="n">
        <v>45846</v>
      </c>
      <c r="O1105" s="62" t="n">
        <v>403973.4</v>
      </c>
      <c r="P1105" s="23" t="inlineStr">
        <is>
          <t>CRYON</t>
        </is>
      </c>
      <c r="Q1105" s="23" t="n">
        <v>58152921024</v>
      </c>
      <c r="R1105" s="23" t="inlineStr">
        <is>
          <t>Delivered</t>
        </is>
      </c>
      <c r="S1105" s="63" t="n">
        <v>4</v>
      </c>
      <c r="T1105" s="39" t="n"/>
      <c r="U1105" s="23" t="inlineStr">
        <is>
          <t>BioLegend</t>
        </is>
      </c>
      <c r="V1105" s="23">
        <f>VLOOKUP(P1105,'Customer List'!B:C,2,)</f>
        <v/>
      </c>
      <c r="W1105" s="40" t="n"/>
      <c r="X1105" s="32" t="n">
        <v>45847</v>
      </c>
      <c r="Y1105" s="23">
        <f>IF(X1105="", "", X1105-N1105)</f>
        <v/>
      </c>
      <c r="Z1105" s="23">
        <f>IF(N1105="", "", TEXT(N1105, "dddd"))</f>
        <v/>
      </c>
      <c r="AA1105" s="23">
        <f>IF(X1105="", "", TEXT(X1105, "dddd"))</f>
        <v/>
      </c>
      <c r="AB1105" s="23">
        <f>VLOOKUP(U1105,'Currency Sheet'!A:C,3,)</f>
        <v/>
      </c>
      <c r="AC1105" s="44">
        <f>VLOOKUP(P1105,'Customer List'!B:D,3,)</f>
        <v/>
      </c>
    </row>
    <row r="1106">
      <c r="A1106" s="23">
        <f>A1105+1</f>
        <v/>
      </c>
      <c r="B1106" s="23" t="inlineStr">
        <is>
          <t xml:space="preserve">EED116885  </t>
        </is>
      </c>
      <c r="C1106" s="32" t="n">
        <v>45838</v>
      </c>
      <c r="D1106" s="32" t="n">
        <v>45845</v>
      </c>
      <c r="E1106" s="51" t="n">
        <v>133.8</v>
      </c>
      <c r="F1106" s="51">
        <f>IF(AB1106="DOLLAR",E1106*88,E1106)</f>
        <v/>
      </c>
      <c r="G1106" s="62">
        <f>F1106*J1106</f>
        <v/>
      </c>
      <c r="H1106" s="23" t="n">
        <v>781802</v>
      </c>
      <c r="I1106" s="23" t="inlineStr">
        <is>
          <t xml:space="preserve">Recombinant Human TGF-β1 </t>
        </is>
      </c>
      <c r="J1106" s="23" t="n">
        <v>1</v>
      </c>
      <c r="K1106" s="23" t="n">
        <v>1</v>
      </c>
      <c r="L1106" s="23">
        <f>J1106-K1106</f>
        <v/>
      </c>
      <c r="M1106" s="23" t="inlineStr">
        <is>
          <t>DC-101/25-26</t>
        </is>
      </c>
      <c r="N1106" s="32" t="n">
        <v>45863</v>
      </c>
      <c r="O1106" s="62" t="n">
        <v>0</v>
      </c>
      <c r="P1106" s="23" t="inlineStr">
        <is>
          <t>SNU</t>
        </is>
      </c>
      <c r="Q1106" s="23" t="inlineStr">
        <is>
          <t>PORTER</t>
        </is>
      </c>
      <c r="R1106" s="23" t="inlineStr">
        <is>
          <t>porter</t>
        </is>
      </c>
      <c r="S1106" s="63" t="n">
        <v>-20</v>
      </c>
      <c r="T1106" s="39" t="inlineStr">
        <is>
          <t>Invoice will be generated</t>
        </is>
      </c>
      <c r="U1106" s="23" t="inlineStr">
        <is>
          <t>BioLegend</t>
        </is>
      </c>
      <c r="V1106" s="23">
        <f>VLOOKUP(P1106,'Customer List'!B:C,2,)</f>
        <v/>
      </c>
      <c r="W1106" s="40" t="n"/>
      <c r="X1106" s="32">
        <f>IF(OR(R1106 = "PRIYANKA MADAM", R1106 = "DEEPAK", R1106 = "PORTER"),N1106,"")</f>
        <v/>
      </c>
      <c r="Y1106" s="23">
        <f>IF(X1106="", "", X1106-N1106)</f>
        <v/>
      </c>
      <c r="Z1106" s="23">
        <f>IF(N1106="", "", TEXT(N1106, "dddd"))</f>
        <v/>
      </c>
      <c r="AA1106" s="23">
        <f>IF(X1106="", "", TEXT(X1106, "dddd"))</f>
        <v/>
      </c>
      <c r="AB1106" s="23">
        <f>VLOOKUP(U1106,'Currency Sheet'!A:C,3,)</f>
        <v/>
      </c>
      <c r="AC1106" s="44">
        <f>VLOOKUP(P1106,'Customer List'!B:D,3,)</f>
        <v/>
      </c>
    </row>
    <row r="1107">
      <c r="A1107" s="23">
        <f>A1106+1</f>
        <v/>
      </c>
      <c r="B1107" s="23" t="inlineStr">
        <is>
          <t xml:space="preserve">EED116885  </t>
        </is>
      </c>
      <c r="C1107" s="32" t="n">
        <v>45838</v>
      </c>
      <c r="D1107" s="32" t="n">
        <v>45845</v>
      </c>
      <c r="E1107" s="51" t="n">
        <v>91.8</v>
      </c>
      <c r="F1107" s="51">
        <f>IF(AB1107="DOLLAR",E1107*88,E1107)</f>
        <v/>
      </c>
      <c r="G1107" s="62">
        <f>F1107*J1107</f>
        <v/>
      </c>
      <c r="H1107" s="23" t="n">
        <v>908303</v>
      </c>
      <c r="I1107" s="23" t="inlineStr">
        <is>
          <t xml:space="preserve">PE anti-FOLR1 </t>
        </is>
      </c>
      <c r="J1107" s="23" t="n">
        <v>1</v>
      </c>
      <c r="K1107" s="23" t="n">
        <v>1</v>
      </c>
      <c r="L1107" s="23">
        <f>J1107-K1107</f>
        <v/>
      </c>
      <c r="M1107" s="23" t="inlineStr">
        <is>
          <t>T-656/25-26</t>
        </is>
      </c>
      <c r="N1107" s="32" t="n">
        <v>45847</v>
      </c>
      <c r="O1107" s="62" t="n">
        <v>13754.7</v>
      </c>
      <c r="P1107" s="23" t="inlineStr">
        <is>
          <t>SSC</t>
        </is>
      </c>
      <c r="Q1107" s="23" t="n">
        <v>58152973480</v>
      </c>
      <c r="R1107" s="23" t="inlineStr">
        <is>
          <t>Delivered</t>
        </is>
      </c>
      <c r="S1107" s="63" t="n">
        <v>4</v>
      </c>
      <c r="T1107" s="39" t="n"/>
      <c r="U1107" s="23" t="inlineStr">
        <is>
          <t>BioLegend</t>
        </is>
      </c>
      <c r="V1107" s="23">
        <f>VLOOKUP(P1107,'Customer List'!B:C,2,)</f>
        <v/>
      </c>
      <c r="W1107" s="40" t="n"/>
      <c r="X1107" s="32" t="n">
        <v>45849</v>
      </c>
      <c r="Y1107" s="23">
        <f>IF(X1107="", "", X1107-N1107)</f>
        <v/>
      </c>
      <c r="Z1107" s="23">
        <f>IF(N1107="", "", TEXT(N1107, "dddd"))</f>
        <v/>
      </c>
      <c r="AA1107" s="23">
        <f>IF(X1107="", "", TEXT(X1107, "dddd"))</f>
        <v/>
      </c>
      <c r="AB1107" s="23">
        <f>VLOOKUP(U1107,'Currency Sheet'!A:C,3,)</f>
        <v/>
      </c>
      <c r="AC1107" s="44">
        <f>VLOOKUP(P1107,'Customer List'!B:D,3,)</f>
        <v/>
      </c>
    </row>
    <row r="1108">
      <c r="A1108" s="23">
        <f>A1107+1</f>
        <v/>
      </c>
      <c r="B1108" s="23" t="inlineStr">
        <is>
          <t>RETURN FROM BIO HEALTH</t>
        </is>
      </c>
      <c r="C1108" s="32" t="inlineStr">
        <is>
          <t>RETURN FROM BIO HEALTH</t>
        </is>
      </c>
      <c r="D1108" s="32" t="n">
        <v>45846</v>
      </c>
      <c r="E1108" s="51" t="n">
        <v>173.6</v>
      </c>
      <c r="F1108" s="51">
        <f>IF(AB1108="DOLLAR",E1108*88,E1108)</f>
        <v/>
      </c>
      <c r="G1108" s="62">
        <f>F1108*J1108</f>
        <v/>
      </c>
      <c r="H1108" s="23" t="n">
        <v>344812</v>
      </c>
      <c r="I1108" s="23" t="inlineStr">
        <is>
          <t>APC anti-human CD3 Antibody</t>
        </is>
      </c>
      <c r="J1108" s="23" t="n">
        <v>1</v>
      </c>
      <c r="K1108" s="23" t="n"/>
      <c r="L1108" s="23">
        <f>J1108-K1108</f>
        <v/>
      </c>
      <c r="M1108" s="23" t="n"/>
      <c r="N1108" s="32" t="n"/>
      <c r="O1108" s="62" t="n"/>
      <c r="P1108" s="23" t="inlineStr">
        <is>
          <t>STOCK</t>
        </is>
      </c>
      <c r="Q1108" s="23" t="n"/>
      <c r="R1108" s="23" t="n"/>
      <c r="S1108" s="63" t="n">
        <v>4</v>
      </c>
      <c r="T1108" s="39" t="inlineStr">
        <is>
          <t>Return From Bio Health (Extra Purchase infromed by Priynka Madam)</t>
        </is>
      </c>
      <c r="U1108" s="23" t="inlineStr">
        <is>
          <t>BioLegend</t>
        </is>
      </c>
      <c r="V1108" s="23">
        <f>VLOOKUP(P1108,'Customer List'!B:C,2,)</f>
        <v/>
      </c>
      <c r="W1108" s="40" t="inlineStr">
        <is>
          <t>Priyanka Madam</t>
        </is>
      </c>
      <c r="X1108" s="32">
        <f>IF(OR(R1108 = "PRIYANKA MADAM", R1108 = "DEEPAK", R1108 = "PORTER"),N1108,"")</f>
        <v/>
      </c>
      <c r="Y1108" s="23">
        <f>IF(X1108="", "", X1108-N1108)</f>
        <v/>
      </c>
      <c r="Z1108" s="23">
        <f>IF(N1108="", "", TEXT(N1108, "dddd"))</f>
        <v/>
      </c>
      <c r="AA1108" s="23">
        <f>IF(X1108="", "", TEXT(X1108, "dddd"))</f>
        <v/>
      </c>
      <c r="AB1108" s="23">
        <f>VLOOKUP(U1108,'Currency Sheet'!A:C,3,)</f>
        <v/>
      </c>
      <c r="AC1108" s="44">
        <f>VLOOKUP(P1108,'Customer List'!B:D,3,)</f>
        <v/>
      </c>
    </row>
    <row r="1109">
      <c r="A1109" s="23">
        <f>A1108+1</f>
        <v/>
      </c>
      <c r="B1109" s="23" t="inlineStr">
        <is>
          <t>EED116829</t>
        </is>
      </c>
      <c r="C1109" s="32" t="n">
        <v>45835</v>
      </c>
      <c r="D1109" s="32" t="n">
        <v>45845</v>
      </c>
      <c r="E1109" s="51" t="n">
        <v>165</v>
      </c>
      <c r="F1109" s="51">
        <f>IF(AB1109="DOLLAR",E1109*88,E1109)</f>
        <v/>
      </c>
      <c r="G1109" s="62">
        <f>F1109*J1109</f>
        <v/>
      </c>
      <c r="H1109" s="23" t="n">
        <v>100229</v>
      </c>
      <c r="I1109" s="23" t="inlineStr">
        <is>
          <t>Brilliant Violet 650™ anti-mouse CD3 Antibody</t>
        </is>
      </c>
      <c r="J1109" s="23" t="n">
        <v>1</v>
      </c>
      <c r="K1109" s="23" t="n">
        <v>1</v>
      </c>
      <c r="L1109" s="23">
        <f>J1109-K1109</f>
        <v/>
      </c>
      <c r="M1109" s="23" t="inlineStr">
        <is>
          <t>T-646/25-26</t>
        </is>
      </c>
      <c r="N1109" s="32" t="n">
        <v>45847</v>
      </c>
      <c r="O1109" s="62" t="n">
        <v>19800</v>
      </c>
      <c r="P1109" s="23" t="inlineStr">
        <is>
          <t>BIO SOLUTION</t>
        </is>
      </c>
      <c r="Q1109" s="23" t="n">
        <v>58152972161</v>
      </c>
      <c r="R1109" s="23" t="inlineStr">
        <is>
          <t>Delivered</t>
        </is>
      </c>
      <c r="S1109" s="63" t="n">
        <v>4</v>
      </c>
      <c r="T1109" s="39" t="n"/>
      <c r="U1109" s="23" t="inlineStr">
        <is>
          <t>BioLegend</t>
        </is>
      </c>
      <c r="V1109" s="23">
        <f>VLOOKUP(P1109,'Customer List'!B:C,2,)</f>
        <v/>
      </c>
      <c r="W1109" s="40" t="n"/>
      <c r="X1109" s="32" t="n">
        <v>45848</v>
      </c>
      <c r="Y1109" s="23">
        <f>IF(X1109="", "", X1109-N1109)</f>
        <v/>
      </c>
      <c r="Z1109" s="23">
        <f>IF(N1109="", "", TEXT(N1109, "dddd"))</f>
        <v/>
      </c>
      <c r="AA1109" s="23">
        <f>IF(X1109="", "", TEXT(X1109, "dddd"))</f>
        <v/>
      </c>
      <c r="AB1109" s="23">
        <f>VLOOKUP(U1109,'Currency Sheet'!A:C,3,)</f>
        <v/>
      </c>
      <c r="AC1109" s="44">
        <f>VLOOKUP(P1109,'Customer List'!B:D,3,)</f>
        <v/>
      </c>
    </row>
    <row r="1110">
      <c r="A1110" s="23">
        <f>A1109+1</f>
        <v/>
      </c>
      <c r="B1110" s="23" t="inlineStr">
        <is>
          <t>EED116829</t>
        </is>
      </c>
      <c r="C1110" s="32" t="n">
        <v>45835</v>
      </c>
      <c r="D1110" s="32" t="n">
        <v>45845</v>
      </c>
      <c r="E1110" s="51" t="n">
        <v>231.75</v>
      </c>
      <c r="F1110" s="51">
        <f>IF(AB1110="DOLLAR",E1110*88,E1110)</f>
        <v/>
      </c>
      <c r="G1110" s="62">
        <f>F1110*J1110</f>
        <v/>
      </c>
      <c r="H1110" s="23" t="n">
        <v>100451</v>
      </c>
      <c r="I1110" s="23" t="inlineStr">
        <is>
          <t>Brilliant Violet 605™ anti-mouse CD4 Antibody</t>
        </is>
      </c>
      <c r="J1110" s="23" t="n">
        <v>1</v>
      </c>
      <c r="K1110" s="23" t="n">
        <v>1</v>
      </c>
      <c r="L1110" s="23">
        <f>J1110-K1110</f>
        <v/>
      </c>
      <c r="M1110" s="23" t="inlineStr">
        <is>
          <t>T-646/25-26</t>
        </is>
      </c>
      <c r="N1110" s="32" t="n">
        <v>45847</v>
      </c>
      <c r="O1110" s="62" t="n">
        <v>27810</v>
      </c>
      <c r="P1110" s="23" t="inlineStr">
        <is>
          <t>BIO SOLUTION</t>
        </is>
      </c>
      <c r="Q1110" s="23" t="n">
        <v>58152972161</v>
      </c>
      <c r="R1110" s="23" t="inlineStr">
        <is>
          <t>Delivered</t>
        </is>
      </c>
      <c r="S1110" s="63" t="n">
        <v>4</v>
      </c>
      <c r="T1110" s="39" t="n"/>
      <c r="U1110" s="23" t="inlineStr">
        <is>
          <t>BioLegend</t>
        </is>
      </c>
      <c r="V1110" s="23">
        <f>VLOOKUP(P1110,'Customer List'!B:C,2,)</f>
        <v/>
      </c>
      <c r="W1110" s="40" t="n"/>
      <c r="X1110" s="32" t="n">
        <v>45848</v>
      </c>
      <c r="Y1110" s="23">
        <f>IF(X1110="", "", X1110-N1110)</f>
        <v/>
      </c>
      <c r="Z1110" s="23">
        <f>IF(N1110="", "", TEXT(N1110, "dddd"))</f>
        <v/>
      </c>
      <c r="AA1110" s="23">
        <f>IF(X1110="", "", TEXT(X1110, "dddd"))</f>
        <v/>
      </c>
      <c r="AB1110" s="23">
        <f>VLOOKUP(U1110,'Currency Sheet'!A:C,3,)</f>
        <v/>
      </c>
      <c r="AC1110" s="44">
        <f>VLOOKUP(P1110,'Customer List'!B:D,3,)</f>
        <v/>
      </c>
    </row>
    <row r="1111">
      <c r="A1111" s="23">
        <f>A1110+1</f>
        <v/>
      </c>
      <c r="B1111" s="23" t="inlineStr">
        <is>
          <t>EED116829</t>
        </is>
      </c>
      <c r="C1111" s="32" t="n">
        <v>45835</v>
      </c>
      <c r="D1111" s="32" t="n">
        <v>45845</v>
      </c>
      <c r="E1111" s="51" t="n">
        <v>52.2</v>
      </c>
      <c r="F1111" s="51">
        <f>IF(AB1111="DOLLAR",E1111*88,E1111)</f>
        <v/>
      </c>
      <c r="G1111" s="62">
        <f>F1111*J1111</f>
        <v/>
      </c>
      <c r="H1111" s="23" t="n">
        <v>100733</v>
      </c>
      <c r="I1111" s="23" t="inlineStr">
        <is>
          <t>PerCP/Cyanine5.5 anti-mouse CD8a Antibody</t>
        </is>
      </c>
      <c r="J1111" s="23" t="n">
        <v>1</v>
      </c>
      <c r="K1111" s="23" t="n">
        <v>1</v>
      </c>
      <c r="L1111" s="23">
        <f>J1111-K1111</f>
        <v/>
      </c>
      <c r="M1111" s="23" t="inlineStr">
        <is>
          <t>T-646/25-26</t>
        </is>
      </c>
      <c r="N1111" s="32" t="n">
        <v>45847</v>
      </c>
      <c r="O1111" s="62" t="n">
        <v>7830</v>
      </c>
      <c r="P1111" s="23" t="inlineStr">
        <is>
          <t>BIO SOLUTION</t>
        </is>
      </c>
      <c r="Q1111" s="23" t="n">
        <v>58152972161</v>
      </c>
      <c r="R1111" s="23" t="inlineStr">
        <is>
          <t>Delivered</t>
        </is>
      </c>
      <c r="S1111" s="63" t="n">
        <v>4</v>
      </c>
      <c r="T1111" s="39" t="n"/>
      <c r="U1111" s="23" t="inlineStr">
        <is>
          <t>BioLegend</t>
        </is>
      </c>
      <c r="V1111" s="23">
        <f>VLOOKUP(P1111,'Customer List'!B:C,2,)</f>
        <v/>
      </c>
      <c r="W1111" s="40" t="n"/>
      <c r="X1111" s="32" t="n">
        <v>45848</v>
      </c>
      <c r="Y1111" s="23">
        <f>IF(X1111="", "", X1111-N1111)</f>
        <v/>
      </c>
      <c r="Z1111" s="23">
        <f>IF(N1111="", "", TEXT(N1111, "dddd"))</f>
        <v/>
      </c>
      <c r="AA1111" s="23">
        <f>IF(X1111="", "", TEXT(X1111, "dddd"))</f>
        <v/>
      </c>
      <c r="AB1111" s="23">
        <f>VLOOKUP(U1111,'Currency Sheet'!A:C,3,)</f>
        <v/>
      </c>
      <c r="AC1111" s="44">
        <f>VLOOKUP(P1111,'Customer List'!B:D,3,)</f>
        <v/>
      </c>
    </row>
    <row r="1112">
      <c r="A1112" s="23">
        <f>A1111+1</f>
        <v/>
      </c>
      <c r="B1112" s="23" t="inlineStr">
        <is>
          <t>EED116829</t>
        </is>
      </c>
      <c r="C1112" s="32" t="n">
        <v>45835</v>
      </c>
      <c r="D1112" s="32" t="n">
        <v>45845</v>
      </c>
      <c r="E1112" s="51" t="n">
        <v>208.2</v>
      </c>
      <c r="F1112" s="51">
        <f>IF(AB1112="DOLLAR",E1112*88,E1112)</f>
        <v/>
      </c>
      <c r="G1112" s="62">
        <f>F1112*J1112</f>
        <v/>
      </c>
      <c r="H1112" s="23" t="n">
        <v>102054</v>
      </c>
      <c r="I1112" s="23" t="inlineStr">
        <is>
          <t>APC/Fire™ 750 anti-mouse CD25 Antibody</t>
        </is>
      </c>
      <c r="J1112" s="23" t="n">
        <v>1</v>
      </c>
      <c r="K1112" s="23" t="n">
        <v>1</v>
      </c>
      <c r="L1112" s="23">
        <f>J1112-K1112</f>
        <v/>
      </c>
      <c r="M1112" s="23" t="inlineStr">
        <is>
          <t>T-646/25-26</t>
        </is>
      </c>
      <c r="N1112" s="32" t="n">
        <v>45847</v>
      </c>
      <c r="O1112" s="62" t="n">
        <v>31230</v>
      </c>
      <c r="P1112" s="23" t="inlineStr">
        <is>
          <t>BIO SOLUTION</t>
        </is>
      </c>
      <c r="Q1112" s="23" t="n">
        <v>58152972161</v>
      </c>
      <c r="R1112" s="23" t="inlineStr">
        <is>
          <t>Delivered</t>
        </is>
      </c>
      <c r="S1112" s="63" t="n">
        <v>4</v>
      </c>
      <c r="T1112" s="39" t="n"/>
      <c r="U1112" s="23" t="inlineStr">
        <is>
          <t>BioLegend</t>
        </is>
      </c>
      <c r="V1112" s="23">
        <f>VLOOKUP(P1112,'Customer List'!B:C,2,)</f>
        <v/>
      </c>
      <c r="W1112" s="40" t="n"/>
      <c r="X1112" s="32" t="n">
        <v>45848</v>
      </c>
      <c r="Y1112" s="23">
        <f>IF(X1112="", "", X1112-N1112)</f>
        <v/>
      </c>
      <c r="Z1112" s="23">
        <f>IF(N1112="", "", TEXT(N1112, "dddd"))</f>
        <v/>
      </c>
      <c r="AA1112" s="23">
        <f>IF(X1112="", "", TEXT(X1112, "dddd"))</f>
        <v/>
      </c>
      <c r="AB1112" s="23">
        <f>VLOOKUP(U1112,'Currency Sheet'!A:C,3,)</f>
        <v/>
      </c>
      <c r="AC1112" s="44">
        <f>VLOOKUP(P1112,'Customer List'!B:D,3,)</f>
        <v/>
      </c>
    </row>
    <row r="1113">
      <c r="A1113" s="23">
        <f>A1112+1</f>
        <v/>
      </c>
      <c r="B1113" s="23" t="inlineStr">
        <is>
          <t>EED116829</t>
        </is>
      </c>
      <c r="C1113" s="32" t="n">
        <v>45835</v>
      </c>
      <c r="D1113" s="32" t="n">
        <v>45845</v>
      </c>
      <c r="E1113" s="51" t="n">
        <v>63</v>
      </c>
      <c r="F1113" s="51">
        <f>IF(AB1113="DOLLAR",E1113*88,E1113)</f>
        <v/>
      </c>
      <c r="G1113" s="62">
        <f>F1113*J1113</f>
        <v/>
      </c>
      <c r="H1113" s="23" t="n">
        <v>103012</v>
      </c>
      <c r="I1113" s="23" t="inlineStr">
        <is>
          <t>APC anti-mouse/human CD44 Antibody</t>
        </is>
      </c>
      <c r="J1113" s="23" t="n">
        <v>1</v>
      </c>
      <c r="K1113" s="23" t="n">
        <v>1</v>
      </c>
      <c r="L1113" s="23">
        <f>J1113-K1113</f>
        <v/>
      </c>
      <c r="M1113" s="23" t="inlineStr">
        <is>
          <t>T-646/25-26</t>
        </is>
      </c>
      <c r="N1113" s="32" t="n">
        <v>45847</v>
      </c>
      <c r="O1113" s="62" t="n">
        <v>9450</v>
      </c>
      <c r="P1113" s="23" t="inlineStr">
        <is>
          <t>BIO SOLUTION</t>
        </is>
      </c>
      <c r="Q1113" s="23" t="n">
        <v>58152972161</v>
      </c>
      <c r="R1113" s="23" t="inlineStr">
        <is>
          <t>Delivered</t>
        </is>
      </c>
      <c r="S1113" s="63" t="n">
        <v>4</v>
      </c>
      <c r="T1113" s="39" t="n"/>
      <c r="U1113" s="23" t="inlineStr">
        <is>
          <t>BioLegend</t>
        </is>
      </c>
      <c r="V1113" s="23">
        <f>VLOOKUP(P1113,'Customer List'!B:C,2,)</f>
        <v/>
      </c>
      <c r="W1113" s="40" t="n"/>
      <c r="X1113" s="32" t="n">
        <v>45848</v>
      </c>
      <c r="Y1113" s="23">
        <f>IF(X1113="", "", X1113-N1113)</f>
        <v/>
      </c>
      <c r="Z1113" s="23">
        <f>IF(N1113="", "", TEXT(N1113, "dddd"))</f>
        <v/>
      </c>
      <c r="AA1113" s="23">
        <f>IF(X1113="", "", TEXT(X1113, "dddd"))</f>
        <v/>
      </c>
      <c r="AB1113" s="23">
        <f>VLOOKUP(U1113,'Currency Sheet'!A:C,3,)</f>
        <v/>
      </c>
      <c r="AC1113" s="44">
        <f>VLOOKUP(P1113,'Customer List'!B:D,3,)</f>
        <v/>
      </c>
    </row>
    <row r="1114">
      <c r="A1114" s="23">
        <f>A1113+1</f>
        <v/>
      </c>
      <c r="B1114" s="23" t="inlineStr">
        <is>
          <t>EED116829</t>
        </is>
      </c>
      <c r="C1114" s="32" t="n">
        <v>45835</v>
      </c>
      <c r="D1114" s="32" t="n">
        <v>45845</v>
      </c>
      <c r="E1114" s="51" t="n">
        <v>181.5</v>
      </c>
      <c r="F1114" s="51">
        <f>IF(AB1114="DOLLAR",E1114*88,E1114)</f>
        <v/>
      </c>
      <c r="G1114" s="62">
        <f>F1114*J1114</f>
        <v/>
      </c>
      <c r="H1114" s="23" t="n">
        <v>103138</v>
      </c>
      <c r="I1114" s="23" t="inlineStr">
        <is>
          <t>Brilliant Violet 510™ anti-mouse CD45 Antibody</t>
        </is>
      </c>
      <c r="J1114" s="23" t="n">
        <v>1</v>
      </c>
      <c r="K1114" s="23" t="n">
        <v>1</v>
      </c>
      <c r="L1114" s="23">
        <f>J1114-K1114</f>
        <v/>
      </c>
      <c r="M1114" s="23" t="inlineStr">
        <is>
          <t>T-646/25-26</t>
        </is>
      </c>
      <c r="N1114" s="32" t="n">
        <v>45847</v>
      </c>
      <c r="O1114" s="62" t="n">
        <v>21780</v>
      </c>
      <c r="P1114" s="23" t="inlineStr">
        <is>
          <t>BIO SOLUTION</t>
        </is>
      </c>
      <c r="Q1114" s="23" t="n">
        <v>58152972161</v>
      </c>
      <c r="R1114" s="23" t="inlineStr">
        <is>
          <t>Delivered</t>
        </is>
      </c>
      <c r="S1114" s="63" t="n">
        <v>4</v>
      </c>
      <c r="T1114" s="39" t="n"/>
      <c r="U1114" s="23" t="inlineStr">
        <is>
          <t>BioLegend</t>
        </is>
      </c>
      <c r="V1114" s="23">
        <f>VLOOKUP(P1114,'Customer List'!B:C,2,)</f>
        <v/>
      </c>
      <c r="W1114" s="40" t="n"/>
      <c r="X1114" s="32" t="n">
        <v>45848</v>
      </c>
      <c r="Y1114" s="23">
        <f>IF(X1114="", "", X1114-N1114)</f>
        <v/>
      </c>
      <c r="Z1114" s="23">
        <f>IF(N1114="", "", TEXT(N1114, "dddd"))</f>
        <v/>
      </c>
      <c r="AA1114" s="23">
        <f>IF(X1114="", "", TEXT(X1114, "dddd"))</f>
        <v/>
      </c>
      <c r="AB1114" s="23">
        <f>VLOOKUP(U1114,'Currency Sheet'!A:C,3,)</f>
        <v/>
      </c>
      <c r="AC1114" s="44">
        <f>VLOOKUP(P1114,'Customer List'!B:D,3,)</f>
        <v/>
      </c>
    </row>
    <row r="1115">
      <c r="A1115" s="23">
        <f>A1114+1</f>
        <v/>
      </c>
      <c r="B1115" s="23" t="inlineStr">
        <is>
          <t>EED116829</t>
        </is>
      </c>
      <c r="C1115" s="32" t="n">
        <v>45835</v>
      </c>
      <c r="D1115" s="32" t="n">
        <v>45845</v>
      </c>
      <c r="E1115" s="51" t="n">
        <v>67.2</v>
      </c>
      <c r="F1115" s="51">
        <f>IF(AB1115="DOLLAR",E1115*88,E1115)</f>
        <v/>
      </c>
      <c r="G1115" s="62">
        <f>F1115*J1115</f>
        <v/>
      </c>
      <c r="H1115" s="23" t="n">
        <v>103259</v>
      </c>
      <c r="I1115" s="23" t="inlineStr">
        <is>
          <t>APC/Fire™ 750 anti-mouse/human CD45R/B220 Antibody</t>
        </is>
      </c>
      <c r="J1115" s="23" t="n">
        <v>1</v>
      </c>
      <c r="K1115" s="23" t="n">
        <v>1</v>
      </c>
      <c r="L1115" s="23">
        <f>J1115-K1115</f>
        <v/>
      </c>
      <c r="M1115" s="23" t="inlineStr">
        <is>
          <t>T-646/25-26</t>
        </is>
      </c>
      <c r="N1115" s="32" t="n">
        <v>45847</v>
      </c>
      <c r="O1115" s="62" t="n">
        <v>10080</v>
      </c>
      <c r="P1115" s="23" t="inlineStr">
        <is>
          <t>BIO SOLUTION</t>
        </is>
      </c>
      <c r="Q1115" s="23" t="n">
        <v>58152972161</v>
      </c>
      <c r="R1115" s="23" t="inlineStr">
        <is>
          <t>Delivered</t>
        </is>
      </c>
      <c r="S1115" s="63" t="n">
        <v>4</v>
      </c>
      <c r="T1115" s="39" t="n"/>
      <c r="U1115" s="23" t="inlineStr">
        <is>
          <t>BioLegend</t>
        </is>
      </c>
      <c r="V1115" s="23">
        <f>VLOOKUP(P1115,'Customer List'!B:C,2,)</f>
        <v/>
      </c>
      <c r="W1115" s="40" t="n"/>
      <c r="X1115" s="32" t="n">
        <v>45848</v>
      </c>
      <c r="Y1115" s="23">
        <f>IF(X1115="", "", X1115-N1115)</f>
        <v/>
      </c>
      <c r="Z1115" s="23">
        <f>IF(N1115="", "", TEXT(N1115, "dddd"))</f>
        <v/>
      </c>
      <c r="AA1115" s="23">
        <f>IF(X1115="", "", TEXT(X1115, "dddd"))</f>
        <v/>
      </c>
      <c r="AB1115" s="23">
        <f>VLOOKUP(U1115,'Currency Sheet'!A:C,3,)</f>
        <v/>
      </c>
      <c r="AC1115" s="44">
        <f>VLOOKUP(P1115,'Customer List'!B:D,3,)</f>
        <v/>
      </c>
    </row>
    <row r="1116">
      <c r="A1116" s="23">
        <f>A1115+1</f>
        <v/>
      </c>
      <c r="B1116" s="23" t="inlineStr">
        <is>
          <t>EED116829</t>
        </is>
      </c>
      <c r="C1116" s="32" t="n">
        <v>45835</v>
      </c>
      <c r="D1116" s="32" t="n">
        <v>45845</v>
      </c>
      <c r="E1116" s="51" t="n">
        <v>137.4</v>
      </c>
      <c r="F1116" s="51">
        <f>IF(AB1116="DOLLAR",E1116*88,E1116)</f>
        <v/>
      </c>
      <c r="G1116" s="62">
        <f>F1116*J1116</f>
        <v/>
      </c>
      <c r="H1116" s="23" t="n">
        <v>103260</v>
      </c>
      <c r="I1116" s="23" t="inlineStr">
        <is>
          <t>APC/Fire™ 750 anti-mouse/human CD45R/B220 Antibody</t>
        </is>
      </c>
      <c r="J1116" s="23" t="n">
        <v>1</v>
      </c>
      <c r="K1116" s="23" t="n">
        <v>1</v>
      </c>
      <c r="L1116" s="23">
        <f>J1116-K1116</f>
        <v/>
      </c>
      <c r="M1116" s="23" t="inlineStr">
        <is>
          <t>T-646/25-26</t>
        </is>
      </c>
      <c r="N1116" s="32" t="n">
        <v>45847</v>
      </c>
      <c r="O1116" s="62" t="n">
        <v>20610</v>
      </c>
      <c r="P1116" s="23" t="inlineStr">
        <is>
          <t>BIO SOLUTION</t>
        </is>
      </c>
      <c r="Q1116" s="23" t="n">
        <v>58152972161</v>
      </c>
      <c r="R1116" s="23" t="inlineStr">
        <is>
          <t>Delivered</t>
        </is>
      </c>
      <c r="S1116" s="63" t="n">
        <v>4</v>
      </c>
      <c r="T1116" s="39" t="n"/>
      <c r="U1116" s="23" t="inlineStr">
        <is>
          <t>BioLegend</t>
        </is>
      </c>
      <c r="V1116" s="23">
        <f>VLOOKUP(P1116,'Customer List'!B:C,2,)</f>
        <v/>
      </c>
      <c r="W1116" s="40" t="n"/>
      <c r="X1116" s="32" t="n">
        <v>45848</v>
      </c>
      <c r="Y1116" s="23">
        <f>IF(X1116="", "", X1116-N1116)</f>
        <v/>
      </c>
      <c r="Z1116" s="23">
        <f>IF(N1116="", "", TEXT(N1116, "dddd"))</f>
        <v/>
      </c>
      <c r="AA1116" s="23">
        <f>IF(X1116="", "", TEXT(X1116, "dddd"))</f>
        <v/>
      </c>
      <c r="AB1116" s="23">
        <f>VLOOKUP(U1116,'Currency Sheet'!A:C,3,)</f>
        <v/>
      </c>
      <c r="AC1116" s="44">
        <f>VLOOKUP(P1116,'Customer List'!B:D,3,)</f>
        <v/>
      </c>
    </row>
    <row r="1117">
      <c r="A1117" s="23">
        <f>A1116+1</f>
        <v/>
      </c>
      <c r="B1117" s="23" t="inlineStr">
        <is>
          <t>EED116829</t>
        </is>
      </c>
      <c r="C1117" s="32" t="n">
        <v>45835</v>
      </c>
      <c r="D1117" s="32" t="n">
        <v>45845</v>
      </c>
      <c r="E1117" s="51" t="n">
        <v>129</v>
      </c>
      <c r="F1117" s="51">
        <f>IF(AB1117="DOLLAR",E1117*88,E1117)</f>
        <v/>
      </c>
      <c r="G1117" s="62">
        <f>F1117*J1117</f>
        <v/>
      </c>
      <c r="H1117" s="23" t="n">
        <v>104418</v>
      </c>
      <c r="I1117" s="23" t="inlineStr">
        <is>
          <t>PE/Cyanine7 anti-mouse CD62L Antibody</t>
        </is>
      </c>
      <c r="J1117" s="23" t="n">
        <v>1</v>
      </c>
      <c r="K1117" s="23" t="n">
        <v>1</v>
      </c>
      <c r="L1117" s="23">
        <f>J1117-K1117</f>
        <v/>
      </c>
      <c r="M1117" s="23" t="inlineStr">
        <is>
          <t>T-646/25-26</t>
        </is>
      </c>
      <c r="N1117" s="32" t="n">
        <v>45847</v>
      </c>
      <c r="O1117" s="62" t="n">
        <v>7920</v>
      </c>
      <c r="P1117" s="23" t="inlineStr">
        <is>
          <t>BIO SOLUTION</t>
        </is>
      </c>
      <c r="Q1117" s="23" t="n">
        <v>58152972161</v>
      </c>
      <c r="R1117" s="23" t="inlineStr">
        <is>
          <t>Delivered</t>
        </is>
      </c>
      <c r="S1117" s="63" t="n">
        <v>4</v>
      </c>
      <c r="T1117" s="39" t="n"/>
      <c r="U1117" s="23" t="inlineStr">
        <is>
          <t>BioLegend</t>
        </is>
      </c>
      <c r="V1117" s="23">
        <f>VLOOKUP(P1117,'Customer List'!B:C,2,)</f>
        <v/>
      </c>
      <c r="W1117" s="40" t="n"/>
      <c r="X1117" s="32" t="n">
        <v>45848</v>
      </c>
      <c r="Y1117" s="23">
        <f>IF(X1117="", "", X1117-N1117)</f>
        <v/>
      </c>
      <c r="Z1117" s="23">
        <f>IF(N1117="", "", TEXT(N1117, "dddd"))</f>
        <v/>
      </c>
      <c r="AA1117" s="23">
        <f>IF(X1117="", "", TEXT(X1117, "dddd"))</f>
        <v/>
      </c>
      <c r="AB1117" s="23">
        <f>VLOOKUP(U1117,'Currency Sheet'!A:C,3,)</f>
        <v/>
      </c>
      <c r="AC1117" s="44">
        <f>VLOOKUP(P1117,'Customer List'!B:D,3,)</f>
        <v/>
      </c>
    </row>
    <row r="1118">
      <c r="A1118" s="23">
        <f>A1117+1</f>
        <v/>
      </c>
      <c r="B1118" s="23" t="inlineStr">
        <is>
          <t>EED116829</t>
        </is>
      </c>
      <c r="C1118" s="32" t="n">
        <v>45835</v>
      </c>
      <c r="D1118" s="32" t="n">
        <v>45845</v>
      </c>
      <c r="E1118" s="51" t="n">
        <v>42.6</v>
      </c>
      <c r="F1118" s="51">
        <f>IF(AB1118="DOLLAR",E1118*88,E1118)</f>
        <v/>
      </c>
      <c r="G1118" s="62">
        <f>F1118*J1118</f>
        <v/>
      </c>
      <c r="H1118" s="23" t="n">
        <v>104705</v>
      </c>
      <c r="I1118" s="23" t="inlineStr">
        <is>
          <t>FITC anti-mouse CD80 Antibody</t>
        </is>
      </c>
      <c r="J1118" s="23" t="n">
        <v>1</v>
      </c>
      <c r="K1118" s="23" t="n">
        <v>1</v>
      </c>
      <c r="L1118" s="23">
        <f>J1118-K1118</f>
        <v/>
      </c>
      <c r="M1118" s="23" t="inlineStr">
        <is>
          <t>T-646/25-26</t>
        </is>
      </c>
      <c r="N1118" s="32" t="n">
        <v>45847</v>
      </c>
      <c r="O1118" s="62" t="n">
        <v>6390</v>
      </c>
      <c r="P1118" s="23" t="inlineStr">
        <is>
          <t>BIO SOLUTION</t>
        </is>
      </c>
      <c r="Q1118" s="23" t="n">
        <v>58152972161</v>
      </c>
      <c r="R1118" s="23" t="inlineStr">
        <is>
          <t>Delivered</t>
        </is>
      </c>
      <c r="S1118" s="63" t="n">
        <v>4</v>
      </c>
      <c r="T1118" s="39" t="n"/>
      <c r="U1118" s="23" t="inlineStr">
        <is>
          <t>BioLegend</t>
        </is>
      </c>
      <c r="V1118" s="23">
        <f>VLOOKUP(P1118,'Customer List'!B:C,2,)</f>
        <v/>
      </c>
      <c r="W1118" s="40" t="n"/>
      <c r="X1118" s="32" t="n">
        <v>45848</v>
      </c>
      <c r="Y1118" s="23">
        <f>IF(X1118="", "", X1118-N1118)</f>
        <v/>
      </c>
      <c r="Z1118" s="23">
        <f>IF(N1118="", "", TEXT(N1118, "dddd"))</f>
        <v/>
      </c>
      <c r="AA1118" s="23">
        <f>IF(X1118="", "", TEXT(X1118, "dddd"))</f>
        <v/>
      </c>
      <c r="AB1118" s="23">
        <f>VLOOKUP(U1118,'Currency Sheet'!A:C,3,)</f>
        <v/>
      </c>
      <c r="AC1118" s="44">
        <f>VLOOKUP(P1118,'Customer List'!B:D,3,)</f>
        <v/>
      </c>
    </row>
    <row r="1119">
      <c r="A1119" s="23">
        <f>A1118+1</f>
        <v/>
      </c>
      <c r="B1119" s="23" t="inlineStr">
        <is>
          <t>EED116829</t>
        </is>
      </c>
      <c r="C1119" s="32" t="n">
        <v>45835</v>
      </c>
      <c r="D1119" s="32" t="n">
        <v>45845</v>
      </c>
      <c r="E1119" s="51" t="n">
        <v>81.59999999999999</v>
      </c>
      <c r="F1119" s="51">
        <f>IF(AB1119="DOLLAR",E1119*88,E1119)</f>
        <v/>
      </c>
      <c r="G1119" s="62">
        <f>F1119*J1119</f>
        <v/>
      </c>
      <c r="H1119" s="23" t="n">
        <v>107215</v>
      </c>
      <c r="I1119" s="23" t="inlineStr">
        <is>
          <t xml:space="preserve">PE/Dazzle™ 594 anti-mouse CD273 </t>
        </is>
      </c>
      <c r="J1119" s="23" t="n">
        <v>1</v>
      </c>
      <c r="K1119" s="23" t="n">
        <v>1</v>
      </c>
      <c r="L1119" s="23">
        <f>J1119-K1119</f>
        <v/>
      </c>
      <c r="M1119" s="23" t="inlineStr">
        <is>
          <t>T-646/25-26</t>
        </is>
      </c>
      <c r="N1119" s="32" t="n">
        <v>45847</v>
      </c>
      <c r="O1119" s="62" t="n">
        <v>12240</v>
      </c>
      <c r="P1119" s="23" t="inlineStr">
        <is>
          <t>BIO SOLUTION</t>
        </is>
      </c>
      <c r="Q1119" s="23" t="n">
        <v>58152972161</v>
      </c>
      <c r="R1119" s="23" t="inlineStr">
        <is>
          <t>Delivered</t>
        </is>
      </c>
      <c r="S1119" s="63" t="n">
        <v>4</v>
      </c>
      <c r="T1119" s="39" t="n"/>
      <c r="U1119" s="23" t="inlineStr">
        <is>
          <t>BioLegend</t>
        </is>
      </c>
      <c r="V1119" s="23">
        <f>VLOOKUP(P1119,'Customer List'!B:C,2,)</f>
        <v/>
      </c>
      <c r="W1119" s="40" t="n"/>
      <c r="X1119" s="32" t="n">
        <v>45848</v>
      </c>
      <c r="Y1119" s="23">
        <f>IF(X1119="", "", X1119-N1119)</f>
        <v/>
      </c>
      <c r="Z1119" s="23">
        <f>IF(N1119="", "", TEXT(N1119, "dddd"))</f>
        <v/>
      </c>
      <c r="AA1119" s="23">
        <f>IF(X1119="", "", TEXT(X1119, "dddd"))</f>
        <v/>
      </c>
      <c r="AB1119" s="23">
        <f>VLOOKUP(U1119,'Currency Sheet'!A:C,3,)</f>
        <v/>
      </c>
      <c r="AC1119" s="44">
        <f>VLOOKUP(P1119,'Customer List'!B:D,3,)</f>
        <v/>
      </c>
    </row>
    <row r="1120">
      <c r="A1120" s="23">
        <f>A1119+1</f>
        <v/>
      </c>
      <c r="B1120" s="23" t="inlineStr">
        <is>
          <t>EED116829</t>
        </is>
      </c>
      <c r="C1120" s="32" t="n">
        <v>45835</v>
      </c>
      <c r="D1120" s="32" t="n">
        <v>45845</v>
      </c>
      <c r="E1120" s="51" t="n">
        <v>204.75</v>
      </c>
      <c r="F1120" s="51">
        <f>IF(AB1120="DOLLAR",E1120*88,E1120)</f>
        <v/>
      </c>
      <c r="G1120" s="62">
        <f>F1120*J1120</f>
        <v/>
      </c>
      <c r="H1120" s="23" t="n">
        <v>107641</v>
      </c>
      <c r="I1120" s="23" t="inlineStr">
        <is>
          <t>Brilliant Violet 650™ anti-mouse I-A/I-E Antibody</t>
        </is>
      </c>
      <c r="J1120" s="23" t="n">
        <v>1</v>
      </c>
      <c r="K1120" s="23" t="n">
        <v>1</v>
      </c>
      <c r="L1120" s="23">
        <f>J1120-K1120</f>
        <v/>
      </c>
      <c r="M1120" s="23" t="inlineStr">
        <is>
          <t>T-646/25-26</t>
        </is>
      </c>
      <c r="N1120" s="32" t="n">
        <v>45847</v>
      </c>
      <c r="O1120" s="62" t="n">
        <v>24570</v>
      </c>
      <c r="P1120" s="23" t="inlineStr">
        <is>
          <t>BIO SOLUTION</t>
        </is>
      </c>
      <c r="Q1120" s="23" t="n">
        <v>58152972161</v>
      </c>
      <c r="R1120" s="23" t="inlineStr">
        <is>
          <t>Delivered</t>
        </is>
      </c>
      <c r="S1120" s="63" t="n">
        <v>4</v>
      </c>
      <c r="T1120" s="39" t="n"/>
      <c r="U1120" s="23" t="inlineStr">
        <is>
          <t>BioLegend</t>
        </is>
      </c>
      <c r="V1120" s="23">
        <f>VLOOKUP(P1120,'Customer List'!B:C,2,)</f>
        <v/>
      </c>
      <c r="W1120" s="40" t="n"/>
      <c r="X1120" s="32" t="n">
        <v>45848</v>
      </c>
      <c r="Y1120" s="23">
        <f>IF(X1120="", "", X1120-N1120)</f>
        <v/>
      </c>
      <c r="Z1120" s="23">
        <f>IF(N1120="", "", TEXT(N1120, "dddd"))</f>
        <v/>
      </c>
      <c r="AA1120" s="23">
        <f>IF(X1120="", "", TEXT(X1120, "dddd"))</f>
        <v/>
      </c>
      <c r="AB1120" s="23">
        <f>VLOOKUP(U1120,'Currency Sheet'!A:C,3,)</f>
        <v/>
      </c>
      <c r="AC1120" s="44">
        <f>VLOOKUP(P1120,'Customer List'!B:D,3,)</f>
        <v/>
      </c>
    </row>
    <row r="1121">
      <c r="A1121" s="23">
        <f>A1120+1</f>
        <v/>
      </c>
      <c r="B1121" s="23" t="inlineStr">
        <is>
          <t>EED116829</t>
        </is>
      </c>
      <c r="C1121" s="32" t="n">
        <v>45835</v>
      </c>
      <c r="D1121" s="32" t="n">
        <v>45845</v>
      </c>
      <c r="E1121" s="51" t="n">
        <v>123.75</v>
      </c>
      <c r="F1121" s="51">
        <f>IF(AB1121="DOLLAR",E1121*88,E1121)</f>
        <v/>
      </c>
      <c r="G1121" s="62">
        <f>F1121*J1121</f>
        <v/>
      </c>
      <c r="H1121" s="23" t="n">
        <v>115537</v>
      </c>
      <c r="I1121" s="23" t="inlineStr">
        <is>
          <t>Brilliant Violet 421™ anti-mouse CD19 Antibody</t>
        </is>
      </c>
      <c r="J1121" s="23" t="n">
        <v>1</v>
      </c>
      <c r="K1121" s="23" t="n">
        <v>1</v>
      </c>
      <c r="L1121" s="23">
        <f>J1121-K1121</f>
        <v/>
      </c>
      <c r="M1121" s="23" t="inlineStr">
        <is>
          <t>T-646/25-26</t>
        </is>
      </c>
      <c r="N1121" s="32" t="n">
        <v>45847</v>
      </c>
      <c r="O1121" s="62" t="n">
        <v>14850</v>
      </c>
      <c r="P1121" s="23" t="inlineStr">
        <is>
          <t>BIO SOLUTION</t>
        </is>
      </c>
      <c r="Q1121" s="23" t="n">
        <v>58152972161</v>
      </c>
      <c r="R1121" s="23" t="inlineStr">
        <is>
          <t>Delivered</t>
        </is>
      </c>
      <c r="S1121" s="63" t="n">
        <v>4</v>
      </c>
      <c r="T1121" s="39" t="n"/>
      <c r="U1121" s="23" t="inlineStr">
        <is>
          <t>BioLegend</t>
        </is>
      </c>
      <c r="V1121" s="23">
        <f>VLOOKUP(P1121,'Customer List'!B:C,2,)</f>
        <v/>
      </c>
      <c r="W1121" s="40" t="n"/>
      <c r="X1121" s="32" t="n">
        <v>45848</v>
      </c>
      <c r="Y1121" s="23">
        <f>IF(X1121="", "", X1121-N1121)</f>
        <v/>
      </c>
      <c r="Z1121" s="23">
        <f>IF(N1121="", "", TEXT(N1121, "dddd"))</f>
        <v/>
      </c>
      <c r="AA1121" s="23">
        <f>IF(X1121="", "", TEXT(X1121, "dddd"))</f>
        <v/>
      </c>
      <c r="AB1121" s="23">
        <f>VLOOKUP(U1121,'Currency Sheet'!A:C,3,)</f>
        <v/>
      </c>
      <c r="AC1121" s="44">
        <f>VLOOKUP(P1121,'Customer List'!B:D,3,)</f>
        <v/>
      </c>
    </row>
    <row r="1122">
      <c r="A1122" s="23">
        <f>A1121+1</f>
        <v/>
      </c>
      <c r="B1122" s="23" t="inlineStr">
        <is>
          <t>EED116829</t>
        </is>
      </c>
      <c r="C1122" s="32" t="n">
        <v>45835</v>
      </c>
      <c r="D1122" s="32" t="n">
        <v>45845</v>
      </c>
      <c r="E1122" s="51" t="n">
        <v>280.5</v>
      </c>
      <c r="F1122" s="51">
        <f>IF(AB1122="DOLLAR",E1122*88,E1122)</f>
        <v/>
      </c>
      <c r="G1122" s="62">
        <f>F1122*J1122</f>
        <v/>
      </c>
      <c r="H1122" s="23" t="n">
        <v>115538</v>
      </c>
      <c r="I1122" s="23" t="inlineStr">
        <is>
          <t>Brilliant Violet 421™ anti-mouse CD19 Antibody</t>
        </is>
      </c>
      <c r="J1122" s="23" t="n">
        <v>1</v>
      </c>
      <c r="K1122" s="23" t="n">
        <v>1</v>
      </c>
      <c r="L1122" s="23">
        <f>J1122-K1122</f>
        <v/>
      </c>
      <c r="M1122" s="23" t="inlineStr">
        <is>
          <t>T-646/25-26</t>
        </is>
      </c>
      <c r="N1122" s="32" t="n">
        <v>45847</v>
      </c>
      <c r="O1122" s="62" t="n">
        <v>33660</v>
      </c>
      <c r="P1122" s="23" t="inlineStr">
        <is>
          <t>BIO SOLUTION</t>
        </is>
      </c>
      <c r="Q1122" s="23" t="n">
        <v>58152972161</v>
      </c>
      <c r="R1122" s="23" t="inlineStr">
        <is>
          <t>Delivered</t>
        </is>
      </c>
      <c r="S1122" s="63" t="n">
        <v>4</v>
      </c>
      <c r="T1122" s="39" t="n"/>
      <c r="U1122" s="23" t="inlineStr">
        <is>
          <t>BioLegend</t>
        </is>
      </c>
      <c r="V1122" s="23">
        <f>VLOOKUP(P1122,'Customer List'!B:C,2,)</f>
        <v/>
      </c>
      <c r="W1122" s="40" t="n"/>
      <c r="X1122" s="32" t="n">
        <v>45848</v>
      </c>
      <c r="Y1122" s="23">
        <f>IF(X1122="", "", X1122-N1122)</f>
        <v/>
      </c>
      <c r="Z1122" s="23">
        <f>IF(N1122="", "", TEXT(N1122, "dddd"))</f>
        <v/>
      </c>
      <c r="AA1122" s="23">
        <f>IF(X1122="", "", TEXT(X1122, "dddd"))</f>
        <v/>
      </c>
      <c r="AB1122" s="23">
        <f>VLOOKUP(U1122,'Currency Sheet'!A:C,3,)</f>
        <v/>
      </c>
      <c r="AC1122" s="44">
        <f>VLOOKUP(P1122,'Customer List'!B:D,3,)</f>
        <v/>
      </c>
    </row>
    <row r="1123">
      <c r="A1123" s="23">
        <f>A1122+1</f>
        <v/>
      </c>
      <c r="B1123" s="23" t="inlineStr">
        <is>
          <t>EED116829</t>
        </is>
      </c>
      <c r="C1123" s="32" t="n">
        <v>45835</v>
      </c>
      <c r="D1123" s="32" t="n">
        <v>45845</v>
      </c>
      <c r="E1123" s="51" t="n">
        <v>187.5</v>
      </c>
      <c r="F1123" s="51">
        <f>IF(AB1123="DOLLAR",E1123*88,E1123)</f>
        <v/>
      </c>
      <c r="G1123" s="62">
        <f>F1123*J1123</f>
        <v/>
      </c>
      <c r="H1123" s="23" t="n">
        <v>117429</v>
      </c>
      <c r="I1123" s="23" t="inlineStr">
        <is>
          <t xml:space="preserve">Brilliant Violet 421™ anti-mouse CD278 </t>
        </is>
      </c>
      <c r="J1123" s="23" t="n">
        <v>1</v>
      </c>
      <c r="K1123" s="23" t="n">
        <v>1</v>
      </c>
      <c r="L1123" s="23">
        <f>J1123-K1123</f>
        <v/>
      </c>
      <c r="M1123" s="23" t="inlineStr">
        <is>
          <t>T-646/25-26</t>
        </is>
      </c>
      <c r="N1123" s="32" t="n">
        <v>45847</v>
      </c>
      <c r="O1123" s="62" t="n">
        <v>22500</v>
      </c>
      <c r="P1123" s="23" t="inlineStr">
        <is>
          <t>BIO SOLUTION</t>
        </is>
      </c>
      <c r="Q1123" s="23" t="n">
        <v>58152972161</v>
      </c>
      <c r="R1123" s="23" t="inlineStr">
        <is>
          <t>Delivered</t>
        </is>
      </c>
      <c r="S1123" s="63" t="n">
        <v>4</v>
      </c>
      <c r="T1123" s="39" t="n"/>
      <c r="U1123" s="23" t="inlineStr">
        <is>
          <t>BioLegend</t>
        </is>
      </c>
      <c r="V1123" s="23">
        <f>VLOOKUP(P1123,'Customer List'!B:C,2,)</f>
        <v/>
      </c>
      <c r="W1123" s="40" t="n"/>
      <c r="X1123" s="32" t="n">
        <v>45848</v>
      </c>
      <c r="Y1123" s="23">
        <f>IF(X1123="", "", X1123-N1123)</f>
        <v/>
      </c>
      <c r="Z1123" s="23">
        <f>IF(N1123="", "", TEXT(N1123, "dddd"))</f>
        <v/>
      </c>
      <c r="AA1123" s="23">
        <f>IF(X1123="", "", TEXT(X1123, "dddd"))</f>
        <v/>
      </c>
      <c r="AB1123" s="23">
        <f>VLOOKUP(U1123,'Currency Sheet'!A:C,3,)</f>
        <v/>
      </c>
      <c r="AC1123" s="44">
        <f>VLOOKUP(P1123,'Customer List'!B:D,3,)</f>
        <v/>
      </c>
    </row>
    <row r="1124">
      <c r="A1124" s="23">
        <f>A1123+1</f>
        <v/>
      </c>
      <c r="B1124" s="23" t="inlineStr">
        <is>
          <t>EED116829</t>
        </is>
      </c>
      <c r="C1124" s="32" t="n">
        <v>45835</v>
      </c>
      <c r="D1124" s="32" t="n">
        <v>45845</v>
      </c>
      <c r="E1124" s="51" t="n">
        <v>66</v>
      </c>
      <c r="F1124" s="51">
        <f>IF(AB1124="DOLLAR",E1124*88,E1124)</f>
        <v/>
      </c>
      <c r="G1124" s="62">
        <f>F1124*J1124</f>
        <v/>
      </c>
      <c r="H1124" s="23" t="n">
        <v>135259</v>
      </c>
      <c r="I1124" s="23" t="inlineStr">
        <is>
          <t xml:space="preserve">Spark Red™ 718 anti-mouse CD279 </t>
        </is>
      </c>
      <c r="J1124" s="23" t="n">
        <v>1</v>
      </c>
      <c r="K1124" s="23" t="n">
        <v>1</v>
      </c>
      <c r="L1124" s="23">
        <f>J1124-K1124</f>
        <v/>
      </c>
      <c r="M1124" s="23" t="inlineStr">
        <is>
          <t>T-646/25-26</t>
        </is>
      </c>
      <c r="N1124" s="32" t="n">
        <v>45847</v>
      </c>
      <c r="O1124" s="62" t="n">
        <v>9900</v>
      </c>
      <c r="P1124" s="23" t="inlineStr">
        <is>
          <t>BIO SOLUTION</t>
        </is>
      </c>
      <c r="Q1124" s="23" t="n">
        <v>58152972161</v>
      </c>
      <c r="R1124" s="23" t="inlineStr">
        <is>
          <t>Delivered</t>
        </is>
      </c>
      <c r="S1124" s="63" t="n">
        <v>4</v>
      </c>
      <c r="T1124" s="39" t="n"/>
      <c r="U1124" s="23" t="inlineStr">
        <is>
          <t>BioLegend</t>
        </is>
      </c>
      <c r="V1124" s="23">
        <f>VLOOKUP(P1124,'Customer List'!B:C,2,)</f>
        <v/>
      </c>
      <c r="W1124" s="40" t="n"/>
      <c r="X1124" s="32" t="n">
        <v>45848</v>
      </c>
      <c r="Y1124" s="23">
        <f>IF(X1124="", "", X1124-N1124)</f>
        <v/>
      </c>
      <c r="Z1124" s="23">
        <f>IF(N1124="", "", TEXT(N1124, "dddd"))</f>
        <v/>
      </c>
      <c r="AA1124" s="23">
        <f>IF(X1124="", "", TEXT(X1124, "dddd"))</f>
        <v/>
      </c>
      <c r="AB1124" s="23">
        <f>VLOOKUP(U1124,'Currency Sheet'!A:C,3,)</f>
        <v/>
      </c>
      <c r="AC1124" s="44">
        <f>VLOOKUP(P1124,'Customer List'!B:D,3,)</f>
        <v/>
      </c>
    </row>
    <row r="1125">
      <c r="A1125" s="23">
        <f>A1124+1</f>
        <v/>
      </c>
      <c r="B1125" s="23" t="inlineStr">
        <is>
          <t>EED116829</t>
        </is>
      </c>
      <c r="C1125" s="32" t="n">
        <v>45835</v>
      </c>
      <c r="D1125" s="32" t="n">
        <v>45845</v>
      </c>
      <c r="E1125" s="51" t="n">
        <v>88.2</v>
      </c>
      <c r="F1125" s="51">
        <f>IF(AB1125="DOLLAR",E1125*88,E1125)</f>
        <v/>
      </c>
      <c r="G1125" s="62">
        <f>F1125*J1125</f>
        <v/>
      </c>
      <c r="H1125" s="23" t="n">
        <v>145521</v>
      </c>
      <c r="I1125" s="23" t="inlineStr">
        <is>
          <t xml:space="preserve">PE/Dazzle™ 594 anti-mouse CD185 </t>
        </is>
      </c>
      <c r="J1125" s="23" t="n">
        <v>1</v>
      </c>
      <c r="K1125" s="23" t="n">
        <v>1</v>
      </c>
      <c r="L1125" s="23">
        <f>J1125-K1125</f>
        <v/>
      </c>
      <c r="M1125" s="23" t="inlineStr">
        <is>
          <t>T-646/25-26</t>
        </is>
      </c>
      <c r="N1125" s="32" t="n">
        <v>45847</v>
      </c>
      <c r="O1125" s="62" t="n">
        <v>13230</v>
      </c>
      <c r="P1125" s="23" t="inlineStr">
        <is>
          <t>BIO SOLUTION</t>
        </is>
      </c>
      <c r="Q1125" s="23" t="n">
        <v>58152972161</v>
      </c>
      <c r="R1125" s="23" t="inlineStr">
        <is>
          <t>Delivered</t>
        </is>
      </c>
      <c r="S1125" s="63" t="n">
        <v>4</v>
      </c>
      <c r="T1125" s="39" t="n"/>
      <c r="U1125" s="23" t="inlineStr">
        <is>
          <t>BioLegend</t>
        </is>
      </c>
      <c r="V1125" s="23">
        <f>VLOOKUP(P1125,'Customer List'!B:C,2,)</f>
        <v/>
      </c>
      <c r="W1125" s="40" t="n"/>
      <c r="X1125" s="32" t="n">
        <v>45848</v>
      </c>
      <c r="Y1125" s="23">
        <f>IF(X1125="", "", X1125-N1125)</f>
        <v/>
      </c>
      <c r="Z1125" s="23">
        <f>IF(N1125="", "", TEXT(N1125, "dddd"))</f>
        <v/>
      </c>
      <c r="AA1125" s="23">
        <f>IF(X1125="", "", TEXT(X1125, "dddd"))</f>
        <v/>
      </c>
      <c r="AB1125" s="23">
        <f>VLOOKUP(U1125,'Currency Sheet'!A:C,3,)</f>
        <v/>
      </c>
      <c r="AC1125" s="44">
        <f>VLOOKUP(P1125,'Customer List'!B:D,3,)</f>
        <v/>
      </c>
    </row>
    <row r="1126">
      <c r="A1126" s="23">
        <f>A1125+1</f>
        <v/>
      </c>
      <c r="B1126" s="23" t="inlineStr">
        <is>
          <t>EED116829</t>
        </is>
      </c>
      <c r="C1126" s="32" t="n">
        <v>45835</v>
      </c>
      <c r="D1126" s="32" t="n">
        <v>45845</v>
      </c>
      <c r="E1126" s="51" t="n">
        <v>288</v>
      </c>
      <c r="F1126" s="51">
        <f>IF(AB1126="DOLLAR",E1126*88,E1126)</f>
        <v/>
      </c>
      <c r="G1126" s="62">
        <f>F1126*J1126</f>
        <v/>
      </c>
      <c r="H1126" s="23" t="n">
        <v>285205</v>
      </c>
      <c r="I1126" s="23" t="inlineStr">
        <is>
          <t xml:space="preserve">Spark Red™ 718 anti-mouse CD138 </t>
        </is>
      </c>
      <c r="J1126" s="23" t="n">
        <v>1</v>
      </c>
      <c r="K1126" s="23" t="n">
        <v>1</v>
      </c>
      <c r="L1126" s="23">
        <f>J1126-K1126</f>
        <v/>
      </c>
      <c r="M1126" s="23" t="inlineStr">
        <is>
          <t>T-646/25-26</t>
        </is>
      </c>
      <c r="N1126" s="32" t="n">
        <v>45847</v>
      </c>
      <c r="O1126" s="62" t="n">
        <v>25920</v>
      </c>
      <c r="P1126" s="23" t="inlineStr">
        <is>
          <t>BIO SOLUTION</t>
        </is>
      </c>
      <c r="Q1126" s="23" t="n">
        <v>58152972161</v>
      </c>
      <c r="R1126" s="23" t="inlineStr">
        <is>
          <t>Delivered</t>
        </is>
      </c>
      <c r="S1126" s="63" t="n">
        <v>4</v>
      </c>
      <c r="T1126" s="39" t="n"/>
      <c r="U1126" s="23" t="inlineStr">
        <is>
          <t>BioLegend</t>
        </is>
      </c>
      <c r="V1126" s="23">
        <f>VLOOKUP(P1126,'Customer List'!B:C,2,)</f>
        <v/>
      </c>
      <c r="W1126" s="40" t="n"/>
      <c r="X1126" s="32" t="n">
        <v>45848</v>
      </c>
      <c r="Y1126" s="23">
        <f>IF(X1126="", "", X1126-N1126)</f>
        <v/>
      </c>
      <c r="Z1126" s="23">
        <f>IF(N1126="", "", TEXT(N1126, "dddd"))</f>
        <v/>
      </c>
      <c r="AA1126" s="23">
        <f>IF(X1126="", "", TEXT(X1126, "dddd"))</f>
        <v/>
      </c>
      <c r="AB1126" s="23">
        <f>VLOOKUP(U1126,'Currency Sheet'!A:C,3,)</f>
        <v/>
      </c>
      <c r="AC1126" s="44">
        <f>VLOOKUP(P1126,'Customer List'!B:D,3,)</f>
        <v/>
      </c>
    </row>
    <row r="1127">
      <c r="A1127" s="23">
        <f>A1126+1</f>
        <v/>
      </c>
      <c r="B1127" s="23" t="inlineStr">
        <is>
          <t>EED116829</t>
        </is>
      </c>
      <c r="C1127" s="32" t="n">
        <v>45835</v>
      </c>
      <c r="D1127" s="32" t="n">
        <v>45845</v>
      </c>
      <c r="E1127" s="51" t="n">
        <v>112.8</v>
      </c>
      <c r="F1127" s="51">
        <f>IF(AB1127="DOLLAR",E1127*88,E1127)</f>
        <v/>
      </c>
      <c r="G1127" s="62">
        <f>F1127*J1127</f>
        <v/>
      </c>
      <c r="H1127" s="23" t="n">
        <v>320011</v>
      </c>
      <c r="I1127" s="23" t="inlineStr">
        <is>
          <t>Alexa Fluor® 488 anti-mouse/rat/human FOXP3 Antibody</t>
        </is>
      </c>
      <c r="J1127" s="23" t="n">
        <v>1</v>
      </c>
      <c r="K1127" s="23" t="n">
        <v>1</v>
      </c>
      <c r="L1127" s="23">
        <f>J1127-K1127</f>
        <v/>
      </c>
      <c r="M1127" s="23" t="inlineStr">
        <is>
          <t>T-646/25-26</t>
        </is>
      </c>
      <c r="N1127" s="32" t="n">
        <v>45847</v>
      </c>
      <c r="O1127" s="62" t="n">
        <v>16920</v>
      </c>
      <c r="P1127" s="23" t="inlineStr">
        <is>
          <t>BIO SOLUTION</t>
        </is>
      </c>
      <c r="Q1127" s="23" t="n">
        <v>58152972161</v>
      </c>
      <c r="R1127" s="23" t="inlineStr">
        <is>
          <t>Delivered</t>
        </is>
      </c>
      <c r="S1127" s="63" t="n">
        <v>4</v>
      </c>
      <c r="T1127" s="39" t="n"/>
      <c r="U1127" s="23" t="inlineStr">
        <is>
          <t>BioLegend</t>
        </is>
      </c>
      <c r="V1127" s="23">
        <f>VLOOKUP(P1127,'Customer List'!B:C,2,)</f>
        <v/>
      </c>
      <c r="W1127" s="40" t="n"/>
      <c r="X1127" s="32" t="n">
        <v>45848</v>
      </c>
      <c r="Y1127" s="23">
        <f>IF(X1127="", "", X1127-N1127)</f>
        <v/>
      </c>
      <c r="Z1127" s="23">
        <f>IF(N1127="", "", TEXT(N1127, "dddd"))</f>
        <v/>
      </c>
      <c r="AA1127" s="23">
        <f>IF(X1127="", "", TEXT(X1127, "dddd"))</f>
        <v/>
      </c>
      <c r="AB1127" s="23">
        <f>VLOOKUP(U1127,'Currency Sheet'!A:C,3,)</f>
        <v/>
      </c>
      <c r="AC1127" s="44">
        <f>VLOOKUP(P1127,'Customer List'!B:D,3,)</f>
        <v/>
      </c>
    </row>
    <row r="1128">
      <c r="A1128" s="23">
        <f>A1127+1</f>
        <v/>
      </c>
      <c r="B1128" s="23" t="inlineStr">
        <is>
          <t>EED116829</t>
        </is>
      </c>
      <c r="C1128" s="32" t="n">
        <v>45835</v>
      </c>
      <c r="D1128" s="32" t="n">
        <v>45845</v>
      </c>
      <c r="E1128" s="51" t="n">
        <v>222</v>
      </c>
      <c r="F1128" s="51">
        <f>IF(AB1128="DOLLAR",E1128*88,E1128)</f>
        <v/>
      </c>
      <c r="G1128" s="62">
        <f>F1128*J1128</f>
        <v/>
      </c>
      <c r="H1128" s="23" t="n">
        <v>320012</v>
      </c>
      <c r="I1128" s="23" t="inlineStr">
        <is>
          <t>Alexa Fluor® 488 anti-mouse/rat/human FOXP3 Antibody</t>
        </is>
      </c>
      <c r="J1128" s="23" t="n">
        <v>1</v>
      </c>
      <c r="K1128" s="23" t="n">
        <v>1</v>
      </c>
      <c r="L1128" s="23">
        <f>J1128-K1128</f>
        <v/>
      </c>
      <c r="M1128" s="23" t="inlineStr">
        <is>
          <t>T-646/25-26</t>
        </is>
      </c>
      <c r="N1128" s="32" t="n">
        <v>45847</v>
      </c>
      <c r="O1128" s="62" t="n">
        <v>33300</v>
      </c>
      <c r="P1128" s="23" t="inlineStr">
        <is>
          <t>BIO SOLUTION</t>
        </is>
      </c>
      <c r="Q1128" s="23" t="n">
        <v>58152972161</v>
      </c>
      <c r="R1128" s="23" t="inlineStr">
        <is>
          <t>Delivered</t>
        </is>
      </c>
      <c r="S1128" s="63" t="n">
        <v>4</v>
      </c>
      <c r="T1128" s="39" t="n"/>
      <c r="U1128" s="23" t="inlineStr">
        <is>
          <t>BioLegend</t>
        </is>
      </c>
      <c r="V1128" s="23">
        <f>VLOOKUP(P1128,'Customer List'!B:C,2,)</f>
        <v/>
      </c>
      <c r="W1128" s="40" t="n"/>
      <c r="X1128" s="32" t="n">
        <v>45848</v>
      </c>
      <c r="Y1128" s="23">
        <f>IF(X1128="", "", X1128-N1128)</f>
        <v/>
      </c>
      <c r="Z1128" s="23">
        <f>IF(N1128="", "", TEXT(N1128, "dddd"))</f>
        <v/>
      </c>
      <c r="AA1128" s="23">
        <f>IF(X1128="", "", TEXT(X1128, "dddd"))</f>
        <v/>
      </c>
      <c r="AB1128" s="23">
        <f>VLOOKUP(U1128,'Currency Sheet'!A:C,3,)</f>
        <v/>
      </c>
      <c r="AC1128" s="44">
        <f>VLOOKUP(P1128,'Customer List'!B:D,3,)</f>
        <v/>
      </c>
    </row>
    <row r="1129">
      <c r="A1129" s="23">
        <f>A1128+1</f>
        <v/>
      </c>
      <c r="B1129" s="23" t="inlineStr">
        <is>
          <t>EED116829</t>
        </is>
      </c>
      <c r="C1129" s="32" t="n">
        <v>45835</v>
      </c>
      <c r="D1129" s="32" t="n">
        <v>45845</v>
      </c>
      <c r="E1129" s="51" t="n">
        <v>77.40000000000001</v>
      </c>
      <c r="F1129" s="51">
        <f>IF(AB1129="DOLLAR",E1129*88,E1129)</f>
        <v/>
      </c>
      <c r="G1129" s="62">
        <f>F1129*J1129</f>
        <v/>
      </c>
      <c r="H1129" s="23" t="n">
        <v>405719</v>
      </c>
      <c r="I1129" s="23" t="inlineStr">
        <is>
          <t>PE/Cyanine7 anti-mouse IgD Antibody</t>
        </is>
      </c>
      <c r="J1129" s="23" t="n">
        <v>1</v>
      </c>
      <c r="K1129" s="23" t="n">
        <v>1</v>
      </c>
      <c r="L1129" s="23">
        <f>J1129-K1129</f>
        <v/>
      </c>
      <c r="M1129" s="23" t="inlineStr">
        <is>
          <t>T-646/25-26</t>
        </is>
      </c>
      <c r="N1129" s="32" t="n">
        <v>45847</v>
      </c>
      <c r="O1129" s="62" t="n">
        <v>11610</v>
      </c>
      <c r="P1129" s="23" t="inlineStr">
        <is>
          <t>BIO SOLUTION</t>
        </is>
      </c>
      <c r="Q1129" s="23" t="n">
        <v>58152972161</v>
      </c>
      <c r="R1129" s="23" t="inlineStr">
        <is>
          <t>Delivered</t>
        </is>
      </c>
      <c r="S1129" s="63" t="n">
        <v>4</v>
      </c>
      <c r="T1129" s="39" t="n"/>
      <c r="U1129" s="23" t="inlineStr">
        <is>
          <t>BioLegend</t>
        </is>
      </c>
      <c r="V1129" s="23">
        <f>VLOOKUP(P1129,'Customer List'!B:C,2,)</f>
        <v/>
      </c>
      <c r="W1129" s="40" t="n"/>
      <c r="X1129" s="32" t="n">
        <v>45848</v>
      </c>
      <c r="Y1129" s="23">
        <f>IF(X1129="", "", X1129-N1129)</f>
        <v/>
      </c>
      <c r="Z1129" s="23">
        <f>IF(N1129="", "", TEXT(N1129, "dddd"))</f>
        <v/>
      </c>
      <c r="AA1129" s="23">
        <f>IF(X1129="", "", TEXT(X1129, "dddd"))</f>
        <v/>
      </c>
      <c r="AB1129" s="23">
        <f>VLOOKUP(U1129,'Currency Sheet'!A:C,3,)</f>
        <v/>
      </c>
      <c r="AC1129" s="44">
        <f>VLOOKUP(P1129,'Customer List'!B:D,3,)</f>
        <v/>
      </c>
    </row>
    <row r="1130">
      <c r="A1130" s="23">
        <f>A1129+1</f>
        <v/>
      </c>
      <c r="B1130" s="23" t="inlineStr">
        <is>
          <t>EED116829</t>
        </is>
      </c>
      <c r="C1130" s="32" t="n">
        <v>45835</v>
      </c>
      <c r="D1130" s="32" t="n">
        <v>45845</v>
      </c>
      <c r="E1130" s="51" t="n">
        <v>204</v>
      </c>
      <c r="F1130" s="51">
        <f>IF(AB1130="DOLLAR",E1130*88,E1130)</f>
        <v/>
      </c>
      <c r="G1130" s="62">
        <f>F1130*J1130</f>
        <v/>
      </c>
      <c r="H1130" s="23" t="n">
        <v>405720</v>
      </c>
      <c r="I1130" s="23" t="inlineStr">
        <is>
          <t>PE/Cyanine7 anti-mouse IgD Antibody</t>
        </is>
      </c>
      <c r="J1130" s="23" t="n">
        <v>1</v>
      </c>
      <c r="K1130" s="23" t="n">
        <v>1</v>
      </c>
      <c r="L1130" s="23">
        <f>J1130-K1130</f>
        <v/>
      </c>
      <c r="M1130" s="23" t="inlineStr">
        <is>
          <t>T-646/25-26</t>
        </is>
      </c>
      <c r="N1130" s="32" t="n">
        <v>45847</v>
      </c>
      <c r="O1130" s="62" t="n">
        <v>30600</v>
      </c>
      <c r="P1130" s="23" t="inlineStr">
        <is>
          <t>BIO SOLUTION</t>
        </is>
      </c>
      <c r="Q1130" s="23" t="n">
        <v>58152972161</v>
      </c>
      <c r="R1130" s="23" t="inlineStr">
        <is>
          <t>Delivered</t>
        </is>
      </c>
      <c r="S1130" s="63" t="n">
        <v>4</v>
      </c>
      <c r="T1130" s="39" t="n"/>
      <c r="U1130" s="23" t="inlineStr">
        <is>
          <t>BioLegend</t>
        </is>
      </c>
      <c r="V1130" s="23">
        <f>VLOOKUP(P1130,'Customer List'!B:C,2,)</f>
        <v/>
      </c>
      <c r="W1130" s="40" t="n"/>
      <c r="X1130" s="32" t="n">
        <v>45848</v>
      </c>
      <c r="Y1130" s="23">
        <f>IF(X1130="", "", X1130-N1130)</f>
        <v/>
      </c>
      <c r="Z1130" s="23">
        <f>IF(N1130="", "", TEXT(N1130, "dddd"))</f>
        <v/>
      </c>
      <c r="AA1130" s="23">
        <f>IF(X1130="", "", TEXT(X1130, "dddd"))</f>
        <v/>
      </c>
      <c r="AB1130" s="23">
        <f>VLOOKUP(U1130,'Currency Sheet'!A:C,3,)</f>
        <v/>
      </c>
      <c r="AC1130" s="44">
        <f>VLOOKUP(P1130,'Customer List'!B:D,3,)</f>
        <v/>
      </c>
    </row>
    <row r="1131">
      <c r="A1131" s="23">
        <f>A1130+1</f>
        <v/>
      </c>
      <c r="B1131" s="23" t="inlineStr">
        <is>
          <t>EED116829</t>
        </is>
      </c>
      <c r="C1131" s="32" t="n">
        <v>45835</v>
      </c>
      <c r="D1131" s="32" t="n">
        <v>45845</v>
      </c>
      <c r="E1131" s="51" t="n">
        <v>177.6</v>
      </c>
      <c r="F1131" s="51">
        <f>IF(AB1131="DOLLAR",E1131*88,E1131)</f>
        <v/>
      </c>
      <c r="G1131" s="62">
        <f>F1131*J1131</f>
        <v/>
      </c>
      <c r="H1131" s="23" t="n">
        <v>406509</v>
      </c>
      <c r="I1131" s="23" t="inlineStr">
        <is>
          <t>APC anti-mouse IgM Antibody</t>
        </is>
      </c>
      <c r="J1131" s="23" t="n">
        <v>1</v>
      </c>
      <c r="K1131" s="23" t="n">
        <v>1</v>
      </c>
      <c r="L1131" s="23">
        <f>J1131-K1131</f>
        <v/>
      </c>
      <c r="M1131" s="23" t="inlineStr">
        <is>
          <t>T-646/25-26</t>
        </is>
      </c>
      <c r="N1131" s="32" t="n">
        <v>45847</v>
      </c>
      <c r="O1131" s="62" t="n">
        <v>26640</v>
      </c>
      <c r="P1131" s="23" t="inlineStr">
        <is>
          <t>BIO SOLUTION</t>
        </is>
      </c>
      <c r="Q1131" s="23" t="n">
        <v>58152972161</v>
      </c>
      <c r="R1131" s="23" t="inlineStr">
        <is>
          <t>Delivered</t>
        </is>
      </c>
      <c r="S1131" s="63" t="n">
        <v>4</v>
      </c>
      <c r="T1131" s="39" t="n"/>
      <c r="U1131" s="23" t="inlineStr">
        <is>
          <t>BioLegend</t>
        </is>
      </c>
      <c r="V1131" s="23">
        <f>VLOOKUP(P1131,'Customer List'!B:C,2,)</f>
        <v/>
      </c>
      <c r="W1131" s="40" t="n"/>
      <c r="X1131" s="32" t="n">
        <v>45848</v>
      </c>
      <c r="Y1131" s="23">
        <f>IF(X1131="", "", X1131-N1131)</f>
        <v/>
      </c>
      <c r="Z1131" s="23">
        <f>IF(N1131="", "", TEXT(N1131, "dddd"))</f>
        <v/>
      </c>
      <c r="AA1131" s="23">
        <f>IF(X1131="", "", TEXT(X1131, "dddd"))</f>
        <v/>
      </c>
      <c r="AB1131" s="23">
        <f>VLOOKUP(U1131,'Currency Sheet'!A:C,3,)</f>
        <v/>
      </c>
      <c r="AC1131" s="44">
        <f>VLOOKUP(P1131,'Customer List'!B:D,3,)</f>
        <v/>
      </c>
    </row>
    <row r="1132">
      <c r="A1132" s="23">
        <f>A1131+1</f>
        <v/>
      </c>
      <c r="B1132" s="23" t="inlineStr">
        <is>
          <t>RETURN FROM BIO SOLUTION</t>
        </is>
      </c>
      <c r="C1132" s="32" t="n">
        <v>45845</v>
      </c>
      <c r="D1132" s="32" t="n">
        <v>45845</v>
      </c>
      <c r="E1132" s="51" t="n">
        <v>441</v>
      </c>
      <c r="F1132" s="51">
        <f>IF(AB1132="DOLLAR",E1132*88,E1132)</f>
        <v/>
      </c>
      <c r="G1132" s="62">
        <f>F1132*J1132</f>
        <v/>
      </c>
      <c r="H1132" s="23" t="inlineStr">
        <is>
          <t>D-001810-10-20</t>
        </is>
      </c>
      <c r="I1132" s="23" t="inlineStr">
        <is>
          <t>ON-TARGETplus Non-targeting Pool</t>
        </is>
      </c>
      <c r="J1132" s="23" t="n">
        <v>1</v>
      </c>
      <c r="K1132" s="23" t="n">
        <v>1</v>
      </c>
      <c r="L1132" s="23">
        <f>J1132-K1132</f>
        <v/>
      </c>
      <c r="M1132" s="23" t="inlineStr">
        <is>
          <t>T-627/25-26</t>
        </is>
      </c>
      <c r="N1132" s="32" t="n">
        <v>45846</v>
      </c>
      <c r="O1132" s="62" t="n">
        <v>56857.5</v>
      </c>
      <c r="P1132" s="23" t="inlineStr">
        <is>
          <t>NIBMG</t>
        </is>
      </c>
      <c r="Q1132" s="23" t="n">
        <v>58152921665</v>
      </c>
      <c r="R1132" s="23" t="inlineStr">
        <is>
          <t>Delivered</t>
        </is>
      </c>
      <c r="S1132" s="63" t="n">
        <v>-20</v>
      </c>
      <c r="T1132" s="39" t="n"/>
      <c r="U1132" s="23" t="inlineStr">
        <is>
          <t>Dharmacon</t>
        </is>
      </c>
      <c r="V1132" s="23">
        <f>VLOOKUP(P1132,'Customer List'!B:C,2,)</f>
        <v/>
      </c>
      <c r="W1132" s="40" t="n"/>
      <c r="X1132" s="32" t="n">
        <v>45848</v>
      </c>
      <c r="Y1132" s="23">
        <f>IF(X1132="", "", X1132-N1132)</f>
        <v/>
      </c>
      <c r="Z1132" s="23">
        <f>IF(N1132="", "", TEXT(N1132, "dddd"))</f>
        <v/>
      </c>
      <c r="AA1132" s="23">
        <f>IF(X1132="", "", TEXT(X1132, "dddd"))</f>
        <v/>
      </c>
      <c r="AB1132" s="23">
        <f>VLOOKUP(U1132,'Currency Sheet'!A:C,3,)</f>
        <v/>
      </c>
      <c r="AC1132" s="44">
        <f>VLOOKUP(P1132,'Customer List'!B:D,3,)</f>
        <v/>
      </c>
    </row>
    <row r="1133">
      <c r="A1133" s="23">
        <f>A1132+1</f>
        <v/>
      </c>
      <c r="B1133" s="23" t="n">
        <v>175326</v>
      </c>
      <c r="C1133" s="32" t="n">
        <v>45841</v>
      </c>
      <c r="D1133" s="32" t="n">
        <v>45846</v>
      </c>
      <c r="E1133" s="51" t="n">
        <v>103.2</v>
      </c>
      <c r="F1133" s="51">
        <f>IF(AB1133="DOLLAR",E1133*88,E1133)</f>
        <v/>
      </c>
      <c r="G1133" s="62">
        <f>F1133*J1133</f>
        <v/>
      </c>
      <c r="H1133" s="23" t="inlineStr">
        <is>
          <t>BE0150</t>
        </is>
      </c>
      <c r="I1133" s="23" t="inlineStr">
        <is>
          <t>InVivoMAb anti-mouse CD19, 1D3, 1 mg</t>
        </is>
      </c>
      <c r="J1133" s="23" t="n">
        <v>1</v>
      </c>
      <c r="K1133" s="23" t="n">
        <v>1</v>
      </c>
      <c r="L1133" s="23">
        <f>J1133-K1133</f>
        <v/>
      </c>
      <c r="M1133" s="23" t="inlineStr">
        <is>
          <t>T-689/25-26</t>
        </is>
      </c>
      <c r="N1133" s="32" t="n">
        <v>45850</v>
      </c>
      <c r="O1133" s="62" t="n">
        <v>6321</v>
      </c>
      <c r="P1133" s="23" t="inlineStr">
        <is>
          <t>ILS</t>
        </is>
      </c>
      <c r="Q1133" s="23" t="n">
        <v>58153121121</v>
      </c>
      <c r="R1133" s="23" t="inlineStr">
        <is>
          <t>Delivered</t>
        </is>
      </c>
      <c r="S1133" s="63" t="n">
        <v>4</v>
      </c>
      <c r="T1133" s="39" t="n"/>
      <c r="U1133" s="23" t="inlineStr">
        <is>
          <t>BioXcell</t>
        </is>
      </c>
      <c r="V1133" s="23">
        <f>VLOOKUP(P1133,'Customer List'!B:C,2,)</f>
        <v/>
      </c>
      <c r="W1133" s="40" t="n"/>
      <c r="X1133" s="32" t="n">
        <v>45853</v>
      </c>
      <c r="Y1133" s="23">
        <f>IF(X1133="", "", X1133-N1133)</f>
        <v/>
      </c>
      <c r="Z1133" s="23">
        <f>IF(N1133="", "", TEXT(N1133, "dddd"))</f>
        <v/>
      </c>
      <c r="AA1133" s="23">
        <f>IF(X1133="", "", TEXT(X1133, "dddd"))</f>
        <v/>
      </c>
      <c r="AB1133" s="23">
        <f>VLOOKUP(U1133,'Currency Sheet'!A:C,3,)</f>
        <v/>
      </c>
      <c r="AC1133" s="44">
        <f>VLOOKUP(P1133,'Customer List'!B:D,3,)</f>
        <v/>
      </c>
    </row>
    <row r="1134">
      <c r="A1134" s="23">
        <f>A1133+1</f>
        <v/>
      </c>
      <c r="B1134" s="23" t="n">
        <v>175326</v>
      </c>
      <c r="C1134" s="32" t="n">
        <v>45841</v>
      </c>
      <c r="D1134" s="32" t="n">
        <v>45846</v>
      </c>
      <c r="E1134" s="51" t="n">
        <v>58.8</v>
      </c>
      <c r="F1134" s="51">
        <f>IF(AB1134="DOLLAR",E1134*88,E1134)</f>
        <v/>
      </c>
      <c r="G1134" s="62">
        <f>F1134*J1134</f>
        <v/>
      </c>
      <c r="H1134" s="23" t="inlineStr">
        <is>
          <t>IP0070</t>
        </is>
      </c>
      <c r="I1134" s="23" t="inlineStr">
        <is>
          <t>InVivoPure pH 7.0 Dilution Buffer, 50 ml</t>
        </is>
      </c>
      <c r="J1134" s="23" t="n">
        <v>1</v>
      </c>
      <c r="K1134" s="23" t="n">
        <v>1</v>
      </c>
      <c r="L1134" s="23">
        <f>J1134-K1134</f>
        <v/>
      </c>
      <c r="M1134" s="23" t="inlineStr">
        <is>
          <t>T-689/25-26</t>
        </is>
      </c>
      <c r="N1134" s="32" t="n">
        <v>45850</v>
      </c>
      <c r="O1134" s="62" t="n">
        <v>7203</v>
      </c>
      <c r="P1134" s="23" t="inlineStr">
        <is>
          <t>ILS</t>
        </is>
      </c>
      <c r="Q1134" s="23" t="n">
        <v>58153121121</v>
      </c>
      <c r="R1134" s="23" t="inlineStr">
        <is>
          <t>Delivered</t>
        </is>
      </c>
      <c r="S1134" s="63" t="n">
        <v>4</v>
      </c>
      <c r="T1134" s="39" t="n"/>
      <c r="U1134" s="23" t="inlineStr">
        <is>
          <t>BioXcell</t>
        </is>
      </c>
      <c r="V1134" s="23">
        <f>VLOOKUP(P1134,'Customer List'!B:C,2,)</f>
        <v/>
      </c>
      <c r="W1134" s="40" t="n"/>
      <c r="X1134" s="32" t="n">
        <v>45853</v>
      </c>
      <c r="Y1134" s="23">
        <f>IF(X1134="", "", X1134-N1134)</f>
        <v/>
      </c>
      <c r="Z1134" s="23">
        <f>IF(N1134="", "", TEXT(N1134, "dddd"))</f>
        <v/>
      </c>
      <c r="AA1134" s="23">
        <f>IF(X1134="", "", TEXT(X1134, "dddd"))</f>
        <v/>
      </c>
      <c r="AB1134" s="23">
        <f>VLOOKUP(U1134,'Currency Sheet'!A:C,3,)</f>
        <v/>
      </c>
      <c r="AC1134" s="44">
        <f>VLOOKUP(P1134,'Customer List'!B:D,3,)</f>
        <v/>
      </c>
    </row>
    <row r="1135">
      <c r="A1135" s="23">
        <f>A1134+1</f>
        <v/>
      </c>
      <c r="B1135" s="23" t="n">
        <v>175326</v>
      </c>
      <c r="C1135" s="32" t="n">
        <v>45841</v>
      </c>
      <c r="D1135" s="32" t="n">
        <v>45846</v>
      </c>
      <c r="E1135" s="51" t="n">
        <v>103.2</v>
      </c>
      <c r="F1135" s="51">
        <f>IF(AB1135="DOLLAR",E1135*88,E1135)</f>
        <v/>
      </c>
      <c r="G1135" s="62">
        <f>F1135*J1135</f>
        <v/>
      </c>
      <c r="H1135" s="23" t="inlineStr">
        <is>
          <t>BE0004-1</t>
        </is>
      </c>
      <c r="I1135" s="23" t="inlineStr">
        <is>
          <t>InVivoMAb anti-mouse CD8a, 53-6.7, 5 mg</t>
        </is>
      </c>
      <c r="J1135" s="23" t="n">
        <v>1</v>
      </c>
      <c r="K1135" s="23" t="n">
        <v>1</v>
      </c>
      <c r="L1135" s="23">
        <f>J1135-K1135</f>
        <v/>
      </c>
      <c r="M1135" s="23" t="inlineStr">
        <is>
          <t>T-689/25-26</t>
        </is>
      </c>
      <c r="N1135" s="32" t="n">
        <v>45850</v>
      </c>
      <c r="O1135" s="62" t="n">
        <v>12642</v>
      </c>
      <c r="P1135" s="23" t="inlineStr">
        <is>
          <t>ILS</t>
        </is>
      </c>
      <c r="Q1135" s="23" t="n">
        <v>58153121121</v>
      </c>
      <c r="R1135" s="23" t="inlineStr">
        <is>
          <t>Delivered</t>
        </is>
      </c>
      <c r="S1135" s="63" t="n">
        <v>4</v>
      </c>
      <c r="T1135" s="39" t="n"/>
      <c r="U1135" s="23" t="inlineStr">
        <is>
          <t>BioXcell</t>
        </is>
      </c>
      <c r="V1135" s="23">
        <f>VLOOKUP(P1135,'Customer List'!B:C,2,)</f>
        <v/>
      </c>
      <c r="W1135" s="40" t="n"/>
      <c r="X1135" s="32" t="n">
        <v>45853</v>
      </c>
      <c r="Y1135" s="23">
        <f>IF(X1135="", "", X1135-N1135)</f>
        <v/>
      </c>
      <c r="Z1135" s="23">
        <f>IF(N1135="", "", TEXT(N1135, "dddd"))</f>
        <v/>
      </c>
      <c r="AA1135" s="23">
        <f>IF(X1135="", "", TEXT(X1135, "dddd"))</f>
        <v/>
      </c>
      <c r="AB1135" s="23">
        <f>VLOOKUP(U1135,'Currency Sheet'!A:C,3,)</f>
        <v/>
      </c>
      <c r="AC1135" s="44">
        <f>VLOOKUP(P1135,'Customer List'!B:D,3,)</f>
        <v/>
      </c>
    </row>
    <row r="1136">
      <c r="A1136" s="23">
        <f>A1135+1</f>
        <v/>
      </c>
      <c r="B1136" s="23" t="n">
        <v>175326</v>
      </c>
      <c r="C1136" s="32" t="n">
        <v>45841</v>
      </c>
      <c r="D1136" s="32" t="n">
        <v>45846</v>
      </c>
      <c r="E1136" s="51" t="n">
        <v>492</v>
      </c>
      <c r="F1136" s="51">
        <f>IF(AB1136="DOLLAR",E1136*88,E1136)</f>
        <v/>
      </c>
      <c r="G1136" s="62">
        <f>F1136*J1136</f>
        <v/>
      </c>
      <c r="H1136" s="23" t="inlineStr">
        <is>
          <t>BP0003-1</t>
        </is>
      </c>
      <c r="I1136" s="23" t="inlineStr">
        <is>
          <t>InVivoPlus anti-mouse CD4, GK1.5, 5 mg</t>
        </is>
      </c>
      <c r="J1136" s="23" t="n">
        <v>1</v>
      </c>
      <c r="K1136" s="23" t="n">
        <v>1</v>
      </c>
      <c r="L1136" s="23">
        <f>J1136-K1136</f>
        <v/>
      </c>
      <c r="M1136" s="23" t="inlineStr">
        <is>
          <t>T-689/25-26</t>
        </is>
      </c>
      <c r="N1136" s="32" t="n">
        <v>45850</v>
      </c>
      <c r="O1136" s="62" t="n">
        <v>60270</v>
      </c>
      <c r="P1136" s="23" t="inlineStr">
        <is>
          <t>ILS</t>
        </is>
      </c>
      <c r="Q1136" s="23" t="n">
        <v>58153121121</v>
      </c>
      <c r="R1136" s="23" t="inlineStr">
        <is>
          <t>Delivered</t>
        </is>
      </c>
      <c r="S1136" s="63" t="n">
        <v>4</v>
      </c>
      <c r="T1136" s="39" t="n"/>
      <c r="U1136" s="23" t="inlineStr">
        <is>
          <t>BioXcell</t>
        </is>
      </c>
      <c r="V1136" s="23">
        <f>VLOOKUP(P1136,'Customer List'!B:C,2,)</f>
        <v/>
      </c>
      <c r="W1136" s="40" t="n"/>
      <c r="X1136" s="32" t="n">
        <v>45853</v>
      </c>
      <c r="Y1136" s="23">
        <f>IF(X1136="", "", X1136-N1136)</f>
        <v/>
      </c>
      <c r="Z1136" s="23">
        <f>IF(N1136="", "", TEXT(N1136, "dddd"))</f>
        <v/>
      </c>
      <c r="AA1136" s="23">
        <f>IF(X1136="", "", TEXT(X1136, "dddd"))</f>
        <v/>
      </c>
      <c r="AB1136" s="23">
        <f>VLOOKUP(U1136,'Currency Sheet'!A:C,3,)</f>
        <v/>
      </c>
      <c r="AC1136" s="44">
        <f>VLOOKUP(P1136,'Customer List'!B:D,3,)</f>
        <v/>
      </c>
    </row>
    <row r="1137">
      <c r="A1137" s="23">
        <f>A1136+1</f>
        <v/>
      </c>
      <c r="B1137" s="23" t="n">
        <v>175326</v>
      </c>
      <c r="C1137" s="32" t="n">
        <v>45841</v>
      </c>
      <c r="D1137" s="32" t="n">
        <v>45846</v>
      </c>
      <c r="E1137" s="51" t="n">
        <v>103.2</v>
      </c>
      <c r="F1137" s="51">
        <f>IF(AB1137="DOLLAR",E1137*88,E1137)</f>
        <v/>
      </c>
      <c r="G1137" s="62">
        <f>F1137*J1137</f>
        <v/>
      </c>
      <c r="H1137" s="23" t="inlineStr">
        <is>
          <t>BE0173</t>
        </is>
      </c>
      <c r="I1137" s="23" t="inlineStr">
        <is>
          <t>InVivoMAb anti-mouse/rat IL-17A, 17F3, 1 mg</t>
        </is>
      </c>
      <c r="J1137" s="23" t="n">
        <v>1</v>
      </c>
      <c r="K1137" s="23" t="n">
        <v>1</v>
      </c>
      <c r="L1137" s="23">
        <f>J1137-K1137</f>
        <v/>
      </c>
      <c r="M1137" s="23" t="inlineStr">
        <is>
          <t>T-689/25-26</t>
        </is>
      </c>
      <c r="N1137" s="32" t="n">
        <v>45850</v>
      </c>
      <c r="O1137" s="62" t="n">
        <v>12642</v>
      </c>
      <c r="P1137" s="23" t="inlineStr">
        <is>
          <t>ILS</t>
        </is>
      </c>
      <c r="Q1137" s="23" t="n">
        <v>58153121121</v>
      </c>
      <c r="R1137" s="23" t="inlineStr">
        <is>
          <t>Delivered</t>
        </is>
      </c>
      <c r="S1137" s="63" t="n">
        <v>4</v>
      </c>
      <c r="T1137" s="39" t="n"/>
      <c r="U1137" s="23" t="inlineStr">
        <is>
          <t>BioXcell</t>
        </is>
      </c>
      <c r="V1137" s="23">
        <f>VLOOKUP(P1137,'Customer List'!B:C,2,)</f>
        <v/>
      </c>
      <c r="W1137" s="40" t="n"/>
      <c r="X1137" s="32" t="n">
        <v>45853</v>
      </c>
      <c r="Y1137" s="23">
        <f>IF(X1137="", "", X1137-N1137)</f>
        <v/>
      </c>
      <c r="Z1137" s="23">
        <f>IF(N1137="", "", TEXT(N1137, "dddd"))</f>
        <v/>
      </c>
      <c r="AA1137" s="23">
        <f>IF(X1137="", "", TEXT(X1137, "dddd"))</f>
        <v/>
      </c>
      <c r="AB1137" s="23">
        <f>VLOOKUP(U1137,'Currency Sheet'!A:C,3,)</f>
        <v/>
      </c>
      <c r="AC1137" s="44">
        <f>VLOOKUP(P1137,'Customer List'!B:D,3,)</f>
        <v/>
      </c>
    </row>
    <row r="1138">
      <c r="A1138" s="23">
        <f>A1137+1</f>
        <v/>
      </c>
      <c r="B1138" s="23" t="n">
        <v>175326</v>
      </c>
      <c r="C1138" s="32" t="n">
        <v>45841</v>
      </c>
      <c r="D1138" s="32" t="n">
        <v>45846</v>
      </c>
      <c r="E1138" s="51" t="n">
        <v>103.2</v>
      </c>
      <c r="F1138" s="51">
        <f>IF(AB1138="DOLLAR",E1138*88,E1138)</f>
        <v/>
      </c>
      <c r="G1138" s="62">
        <f>F1138*J1138</f>
        <v/>
      </c>
      <c r="H1138" s="23" t="inlineStr">
        <is>
          <t>BE0058</t>
        </is>
      </c>
      <c r="I1138" s="23" t="inlineStr">
        <is>
          <t>InVivoMAb anti-mouse TNFa, XT3.11, 1 mg</t>
        </is>
      </c>
      <c r="J1138" s="23" t="n">
        <v>1</v>
      </c>
      <c r="K1138" s="23" t="n">
        <v>1</v>
      </c>
      <c r="L1138" s="23">
        <f>J1138-K1138</f>
        <v/>
      </c>
      <c r="M1138" s="23" t="inlineStr">
        <is>
          <t>T-689/25-26</t>
        </is>
      </c>
      <c r="N1138" s="32" t="n">
        <v>45850</v>
      </c>
      <c r="O1138" s="62" t="n">
        <v>12642</v>
      </c>
      <c r="P1138" s="23" t="inlineStr">
        <is>
          <t>ILS</t>
        </is>
      </c>
      <c r="Q1138" s="23" t="n">
        <v>58153121121</v>
      </c>
      <c r="R1138" s="23" t="inlineStr">
        <is>
          <t>Delivered</t>
        </is>
      </c>
      <c r="S1138" s="63" t="n">
        <v>4</v>
      </c>
      <c r="T1138" s="39" t="n"/>
      <c r="U1138" s="23" t="inlineStr">
        <is>
          <t>BioXcell</t>
        </is>
      </c>
      <c r="V1138" s="23">
        <f>VLOOKUP(P1138,'Customer List'!B:C,2,)</f>
        <v/>
      </c>
      <c r="W1138" s="40" t="n"/>
      <c r="X1138" s="32" t="n">
        <v>45853</v>
      </c>
      <c r="Y1138" s="23">
        <f>IF(X1138="", "", X1138-N1138)</f>
        <v/>
      </c>
      <c r="Z1138" s="23">
        <f>IF(N1138="", "", TEXT(N1138, "dddd"))</f>
        <v/>
      </c>
      <c r="AA1138" s="23">
        <f>IF(X1138="", "", TEXT(X1138, "dddd"))</f>
        <v/>
      </c>
      <c r="AB1138" s="23">
        <f>VLOOKUP(U1138,'Currency Sheet'!A:C,3,)</f>
        <v/>
      </c>
      <c r="AC1138" s="44">
        <f>VLOOKUP(P1138,'Customer List'!B:D,3,)</f>
        <v/>
      </c>
    </row>
    <row r="1139">
      <c r="A1139" s="23">
        <f>A1138+1</f>
        <v/>
      </c>
      <c r="B1139" s="23" t="n">
        <v>175326</v>
      </c>
      <c r="C1139" s="32" t="n">
        <v>45841</v>
      </c>
      <c r="D1139" s="32" t="n">
        <v>45846</v>
      </c>
      <c r="E1139" s="51" t="n">
        <v>103.2</v>
      </c>
      <c r="F1139" s="51">
        <f>IF(AB1139="DOLLAR",E1139*88,E1139)</f>
        <v/>
      </c>
      <c r="G1139" s="62">
        <f>F1139*J1139</f>
        <v/>
      </c>
      <c r="H1139" s="23" t="inlineStr">
        <is>
          <t>BE0055</t>
        </is>
      </c>
      <c r="I1139" s="23" t="inlineStr">
        <is>
          <t>InVivoMAb anti-mouse IFN gamma, XMG1.2, 1 mg</t>
        </is>
      </c>
      <c r="J1139" s="23" t="n">
        <v>1</v>
      </c>
      <c r="K1139" s="23" t="n">
        <v>1</v>
      </c>
      <c r="L1139" s="23">
        <f>J1139-K1139</f>
        <v/>
      </c>
      <c r="M1139" s="23" t="inlineStr">
        <is>
          <t>T-689/25-26</t>
        </is>
      </c>
      <c r="N1139" s="32" t="n">
        <v>45850</v>
      </c>
      <c r="O1139" s="62" t="n">
        <v>12642</v>
      </c>
      <c r="P1139" s="23" t="inlineStr">
        <is>
          <t>ILS</t>
        </is>
      </c>
      <c r="Q1139" s="23" t="n">
        <v>58153121121</v>
      </c>
      <c r="R1139" s="23" t="inlineStr">
        <is>
          <t>Delivered</t>
        </is>
      </c>
      <c r="S1139" s="63" t="n">
        <v>4</v>
      </c>
      <c r="T1139" s="39" t="n"/>
      <c r="U1139" s="23" t="inlineStr">
        <is>
          <t>BioXcell</t>
        </is>
      </c>
      <c r="V1139" s="23">
        <f>VLOOKUP(P1139,'Customer List'!B:C,2,)</f>
        <v/>
      </c>
      <c r="W1139" s="40" t="n"/>
      <c r="X1139" s="32" t="n">
        <v>45853</v>
      </c>
      <c r="Y1139" s="23">
        <f>IF(X1139="", "", X1139-N1139)</f>
        <v/>
      </c>
      <c r="Z1139" s="23">
        <f>IF(N1139="", "", TEXT(N1139, "dddd"))</f>
        <v/>
      </c>
      <c r="AA1139" s="23">
        <f>IF(X1139="", "", TEXT(X1139, "dddd"))</f>
        <v/>
      </c>
      <c r="AB1139" s="23">
        <f>VLOOKUP(U1139,'Currency Sheet'!A:C,3,)</f>
        <v/>
      </c>
      <c r="AC1139" s="44">
        <f>VLOOKUP(P1139,'Customer List'!B:D,3,)</f>
        <v/>
      </c>
    </row>
    <row r="1140">
      <c r="A1140" s="23">
        <f>A1139+1</f>
        <v/>
      </c>
      <c r="B1140" s="23" t="n">
        <v>175326</v>
      </c>
      <c r="C1140" s="32" t="n">
        <v>45841</v>
      </c>
      <c r="D1140" s="32" t="n">
        <v>45846</v>
      </c>
      <c r="E1140" s="51" t="n">
        <v>58.8</v>
      </c>
      <c r="F1140" s="51">
        <f>IF(AB1140="DOLLAR",E1140*88,E1140)</f>
        <v/>
      </c>
      <c r="G1140" s="62">
        <f>F1140*J1140</f>
        <v/>
      </c>
      <c r="H1140" s="23" t="inlineStr">
        <is>
          <t>IPT080</t>
        </is>
      </c>
      <c r="I1140" s="23" t="inlineStr">
        <is>
          <t>InVivoPure pH 8.0T Dilution Buffer, 50 ml</t>
        </is>
      </c>
      <c r="J1140" s="23" t="n">
        <v>1</v>
      </c>
      <c r="K1140" s="23" t="n">
        <v>1</v>
      </c>
      <c r="L1140" s="23">
        <f>J1140-K1140</f>
        <v/>
      </c>
      <c r="M1140" s="23" t="inlineStr">
        <is>
          <t>T-689/25-26</t>
        </is>
      </c>
      <c r="N1140" s="32" t="n">
        <v>45850</v>
      </c>
      <c r="O1140" s="62" t="n">
        <v>7203</v>
      </c>
      <c r="P1140" s="23" t="inlineStr">
        <is>
          <t>ILS</t>
        </is>
      </c>
      <c r="Q1140" s="23" t="n">
        <v>58153121121</v>
      </c>
      <c r="R1140" s="23" t="inlineStr">
        <is>
          <t>Delivered</t>
        </is>
      </c>
      <c r="S1140" s="63" t="n">
        <v>4</v>
      </c>
      <c r="T1140" s="39" t="n"/>
      <c r="U1140" s="23" t="inlineStr">
        <is>
          <t>BioXcell</t>
        </is>
      </c>
      <c r="V1140" s="23">
        <f>VLOOKUP(P1140,'Customer List'!B:C,2,)</f>
        <v/>
      </c>
      <c r="W1140" s="40" t="n"/>
      <c r="X1140" s="32" t="n">
        <v>45853</v>
      </c>
      <c r="Y1140" s="23">
        <f>IF(X1140="", "", X1140-N1140)</f>
        <v/>
      </c>
      <c r="Z1140" s="23">
        <f>IF(N1140="", "", TEXT(N1140, "dddd"))</f>
        <v/>
      </c>
      <c r="AA1140" s="23">
        <f>IF(X1140="", "", TEXT(X1140, "dddd"))</f>
        <v/>
      </c>
      <c r="AB1140" s="23">
        <f>VLOOKUP(U1140,'Currency Sheet'!A:C,3,)</f>
        <v/>
      </c>
      <c r="AC1140" s="44">
        <f>VLOOKUP(P1140,'Customer List'!B:D,3,)</f>
        <v/>
      </c>
    </row>
    <row r="1141">
      <c r="A1141" s="23">
        <f>A1140+1</f>
        <v/>
      </c>
      <c r="B1141" s="23" t="n">
        <v>175326</v>
      </c>
      <c r="C1141" s="32" t="n">
        <v>45841</v>
      </c>
      <c r="D1141" s="32" t="n">
        <v>45846</v>
      </c>
      <c r="E1141" s="51" t="n">
        <v>103.2</v>
      </c>
      <c r="F1141" s="51">
        <f>IF(AB1141="DOLLAR",E1141*88,E1141)</f>
        <v/>
      </c>
      <c r="G1141" s="62">
        <f>F1141*J1141</f>
        <v/>
      </c>
      <c r="H1141" s="23" t="inlineStr">
        <is>
          <t>BE0075</t>
        </is>
      </c>
      <c r="I1141" s="23" t="inlineStr">
        <is>
          <t>BE0075: InVivoMAb anti-mouse Ly6G/Ly6C (Gr-1), RB6-8C5, 1 mg</t>
        </is>
      </c>
      <c r="J1141" s="23" t="n">
        <v>1</v>
      </c>
      <c r="K1141" s="23" t="n">
        <v>1</v>
      </c>
      <c r="L1141" s="23">
        <f>J1141-K1141</f>
        <v/>
      </c>
      <c r="M1141" s="23" t="inlineStr">
        <is>
          <t>T-689/25-26</t>
        </is>
      </c>
      <c r="N1141" s="32" t="n">
        <v>45850</v>
      </c>
      <c r="O1141" s="62" t="n">
        <v>12642</v>
      </c>
      <c r="P1141" s="23" t="inlineStr">
        <is>
          <t>ILS</t>
        </is>
      </c>
      <c r="Q1141" s="23" t="n">
        <v>58153121121</v>
      </c>
      <c r="R1141" s="23" t="inlineStr">
        <is>
          <t>Delivered</t>
        </is>
      </c>
      <c r="S1141" s="63" t="n">
        <v>4</v>
      </c>
      <c r="T1141" s="39" t="n"/>
      <c r="U1141" s="23" t="inlineStr">
        <is>
          <t>BioXcell</t>
        </is>
      </c>
      <c r="V1141" s="23">
        <f>VLOOKUP(P1141,'Customer List'!B:C,2,)</f>
        <v/>
      </c>
      <c r="W1141" s="40" t="n"/>
      <c r="X1141" s="32" t="n">
        <v>45853</v>
      </c>
      <c r="Y1141" s="23">
        <f>IF(X1141="", "", X1141-N1141)</f>
        <v/>
      </c>
      <c r="Z1141" s="23">
        <f>IF(N1141="", "", TEXT(N1141, "dddd"))</f>
        <v/>
      </c>
      <c r="AA1141" s="23">
        <f>IF(X1141="", "", TEXT(X1141, "dddd"))</f>
        <v/>
      </c>
      <c r="AB1141" s="23">
        <f>VLOOKUP(U1141,'Currency Sheet'!A:C,3,)</f>
        <v/>
      </c>
      <c r="AC1141" s="44">
        <f>VLOOKUP(P1141,'Customer List'!B:D,3,)</f>
        <v/>
      </c>
    </row>
    <row r="1142">
      <c r="A1142" s="23">
        <f>A1141+1</f>
        <v/>
      </c>
      <c r="B1142" s="23" t="n">
        <v>175326</v>
      </c>
      <c r="C1142" s="32" t="n">
        <v>45841</v>
      </c>
      <c r="D1142" s="32" t="n">
        <v>45846</v>
      </c>
      <c r="E1142" s="51" t="n">
        <v>103.2</v>
      </c>
      <c r="F1142" s="51">
        <f>IF(AB1142="DOLLAR",E1142*88,E1142)</f>
        <v/>
      </c>
      <c r="G1142" s="62">
        <f>F1142*J1142</f>
        <v/>
      </c>
      <c r="H1142" s="23" t="inlineStr">
        <is>
          <t>BE0051</t>
        </is>
      </c>
      <c r="I1142" s="23" t="inlineStr">
        <is>
          <t>InVivoMAb anti-mouse IL-12 p40, C17.8, 1 mg</t>
        </is>
      </c>
      <c r="J1142" s="23" t="n">
        <v>1</v>
      </c>
      <c r="K1142" s="23" t="n">
        <v>1</v>
      </c>
      <c r="L1142" s="23">
        <f>J1142-K1142</f>
        <v/>
      </c>
      <c r="M1142" s="23" t="inlineStr">
        <is>
          <t>T-657/25-26</t>
        </is>
      </c>
      <c r="N1142" s="32" t="n">
        <v>45847</v>
      </c>
      <c r="O1142" s="62" t="n">
        <v>12642</v>
      </c>
      <c r="P1142" s="23" t="inlineStr">
        <is>
          <t>SSC</t>
        </is>
      </c>
      <c r="Q1142" s="23" t="n">
        <v>58152973480</v>
      </c>
      <c r="R1142" s="23" t="inlineStr">
        <is>
          <t>Delivered</t>
        </is>
      </c>
      <c r="S1142" s="63" t="n">
        <v>4</v>
      </c>
      <c r="T1142" s="39" t="n"/>
      <c r="U1142" s="23" t="inlineStr">
        <is>
          <t>BioXcell</t>
        </is>
      </c>
      <c r="V1142" s="23">
        <f>VLOOKUP(P1142,'Customer List'!B:C,2,)</f>
        <v/>
      </c>
      <c r="W1142" s="40" t="n"/>
      <c r="X1142" s="32" t="n">
        <v>45849</v>
      </c>
      <c r="Y1142" s="23">
        <f>IF(X1142="", "", X1142-N1142)</f>
        <v/>
      </c>
      <c r="Z1142" s="23">
        <f>IF(N1142="", "", TEXT(N1142, "dddd"))</f>
        <v/>
      </c>
      <c r="AA1142" s="23">
        <f>IF(X1142="", "", TEXT(X1142, "dddd"))</f>
        <v/>
      </c>
      <c r="AB1142" s="23">
        <f>VLOOKUP(U1142,'Currency Sheet'!A:C,3,)</f>
        <v/>
      </c>
      <c r="AC1142" s="44">
        <f>VLOOKUP(P1142,'Customer List'!B:D,3,)</f>
        <v/>
      </c>
    </row>
    <row r="1143">
      <c r="A1143" s="23">
        <f>A1142+1</f>
        <v/>
      </c>
      <c r="B1143" s="23" t="n">
        <v>175326</v>
      </c>
      <c r="C1143" s="32" t="n">
        <v>45841</v>
      </c>
      <c r="D1143" s="32" t="n">
        <v>45846</v>
      </c>
      <c r="E1143" s="51" t="n">
        <v>103.2</v>
      </c>
      <c r="F1143" s="51">
        <f>IF(AB1143="DOLLAR",E1143*88,E1143)</f>
        <v/>
      </c>
      <c r="G1143" s="62">
        <f>F1143*J1143</f>
        <v/>
      </c>
      <c r="H1143" s="23" t="inlineStr">
        <is>
          <t>BE0016-2</t>
        </is>
      </c>
      <c r="I1143" s="23" t="inlineStr">
        <is>
          <t>InVivoMAb anti-mouse CD40, FGK4.5/FGK45, 1 mg</t>
        </is>
      </c>
      <c r="J1143" s="23" t="n">
        <v>1</v>
      </c>
      <c r="K1143" s="23" t="n">
        <v>1</v>
      </c>
      <c r="L1143" s="23">
        <f>J1143-K1143</f>
        <v/>
      </c>
      <c r="M1143" s="23" t="inlineStr">
        <is>
          <t>T-657/25-26</t>
        </is>
      </c>
      <c r="N1143" s="32" t="n">
        <v>45847</v>
      </c>
      <c r="O1143" s="62" t="n">
        <v>12642</v>
      </c>
      <c r="P1143" s="23" t="inlineStr">
        <is>
          <t>SSC</t>
        </is>
      </c>
      <c r="Q1143" s="23" t="n">
        <v>58152973480</v>
      </c>
      <c r="R1143" s="23" t="inlineStr">
        <is>
          <t>Delivered</t>
        </is>
      </c>
      <c r="S1143" s="63" t="n">
        <v>4</v>
      </c>
      <c r="T1143" s="39" t="n"/>
      <c r="U1143" s="23" t="inlineStr">
        <is>
          <t>BioXcell</t>
        </is>
      </c>
      <c r="V1143" s="23">
        <f>VLOOKUP(P1143,'Customer List'!B:C,2,)</f>
        <v/>
      </c>
      <c r="W1143" s="40" t="n"/>
      <c r="X1143" s="32" t="n">
        <v>45849</v>
      </c>
      <c r="Y1143" s="23">
        <f>IF(X1143="", "", X1143-N1143)</f>
        <v/>
      </c>
      <c r="Z1143" s="23">
        <f>IF(N1143="", "", TEXT(N1143, "dddd"))</f>
        <v/>
      </c>
      <c r="AA1143" s="23">
        <f>IF(X1143="", "", TEXT(X1143, "dddd"))</f>
        <v/>
      </c>
      <c r="AB1143" s="23">
        <f>VLOOKUP(U1143,'Currency Sheet'!A:C,3,)</f>
        <v/>
      </c>
      <c r="AC1143" s="44">
        <f>VLOOKUP(P1143,'Customer List'!B:D,3,)</f>
        <v/>
      </c>
    </row>
    <row r="1144">
      <c r="A1144" s="23">
        <f>A1143+1</f>
        <v/>
      </c>
      <c r="B1144" s="23" t="n">
        <v>175326</v>
      </c>
      <c r="C1144" s="32" t="n">
        <v>45841</v>
      </c>
      <c r="D1144" s="32" t="n">
        <v>45846</v>
      </c>
      <c r="E1144" s="51" t="n">
        <v>103.2</v>
      </c>
      <c r="F1144" s="51">
        <f>IF(AB1144="DOLLAR",E1144*88,E1144)</f>
        <v/>
      </c>
      <c r="G1144" s="62">
        <f>F1144*J1144</f>
        <v/>
      </c>
      <c r="H1144" s="23" t="inlineStr">
        <is>
          <t>BE0057</t>
        </is>
      </c>
      <c r="I1144" s="23" t="inlineStr">
        <is>
          <t>m/h/r/mk/b TGF Beta: InVivoMab 1D11.16.8, 1 mg</t>
        </is>
      </c>
      <c r="J1144" s="23" t="n">
        <v>1</v>
      </c>
      <c r="K1144" s="23" t="n">
        <v>1</v>
      </c>
      <c r="L1144" s="23">
        <f>J1144-K1144</f>
        <v/>
      </c>
      <c r="M1144" s="23" t="inlineStr">
        <is>
          <t>T-657/25-26</t>
        </is>
      </c>
      <c r="N1144" s="32" t="n">
        <v>45847</v>
      </c>
      <c r="O1144" s="62" t="n">
        <v>12642</v>
      </c>
      <c r="P1144" s="23" t="inlineStr">
        <is>
          <t>SSC</t>
        </is>
      </c>
      <c r="Q1144" s="23" t="n">
        <v>58152973480</v>
      </c>
      <c r="R1144" s="23" t="inlineStr">
        <is>
          <t>Delivered</t>
        </is>
      </c>
      <c r="S1144" s="63" t="n">
        <v>4</v>
      </c>
      <c r="T1144" s="39" t="n"/>
      <c r="U1144" s="23" t="inlineStr">
        <is>
          <t>BioXcell</t>
        </is>
      </c>
      <c r="V1144" s="23">
        <f>VLOOKUP(P1144,'Customer List'!B:C,2,)</f>
        <v/>
      </c>
      <c r="W1144" s="40" t="n"/>
      <c r="X1144" s="32" t="n">
        <v>45849</v>
      </c>
      <c r="Y1144" s="23">
        <f>IF(X1144="", "", X1144-N1144)</f>
        <v/>
      </c>
      <c r="Z1144" s="23">
        <f>IF(N1144="", "", TEXT(N1144, "dddd"))</f>
        <v/>
      </c>
      <c r="AA1144" s="23">
        <f>IF(X1144="", "", TEXT(X1144, "dddd"))</f>
        <v/>
      </c>
      <c r="AB1144" s="23">
        <f>VLOOKUP(U1144,'Currency Sheet'!A:C,3,)</f>
        <v/>
      </c>
      <c r="AC1144" s="44">
        <f>VLOOKUP(P1144,'Customer List'!B:D,3,)</f>
        <v/>
      </c>
    </row>
    <row r="1145">
      <c r="A1145" s="23">
        <f>A1144+1</f>
        <v/>
      </c>
      <c r="B1145" s="23" t="n">
        <v>175326</v>
      </c>
      <c r="C1145" s="32" t="n">
        <v>45841</v>
      </c>
      <c r="D1145" s="32" t="n">
        <v>45846</v>
      </c>
      <c r="E1145" s="51" t="n">
        <v>26296.4</v>
      </c>
      <c r="F1145" s="51">
        <f>IF(AB1145="DOLLAR",E1145*88,E1145)</f>
        <v/>
      </c>
      <c r="G1145" s="62">
        <f>F1145*J1145</f>
        <v/>
      </c>
      <c r="H1145" s="23" t="inlineStr">
        <is>
          <t>BE0083</t>
        </is>
      </c>
      <c r="I1145" s="23" t="inlineStr">
        <is>
          <t>Mouse IgG1 Isotype Control: InVivoMab MOPC-21, 1mg</t>
        </is>
      </c>
      <c r="J1145" s="23" t="n">
        <v>2</v>
      </c>
      <c r="K1145" s="23" t="n">
        <v>2</v>
      </c>
      <c r="L1145" s="23">
        <f>J1145-K1145</f>
        <v/>
      </c>
      <c r="M1145" s="23" t="inlineStr">
        <is>
          <t>T-0042/25-26</t>
        </is>
      </c>
      <c r="N1145" s="32" t="n">
        <v>45850</v>
      </c>
      <c r="O1145" s="62" t="n">
        <v>613431</v>
      </c>
      <c r="P1145" s="23" t="inlineStr">
        <is>
          <t>SYNGENE</t>
        </is>
      </c>
      <c r="Q1145" s="23" t="n">
        <v>58153118424</v>
      </c>
      <c r="R1145" s="23" t="inlineStr">
        <is>
          <t>Delivered</t>
        </is>
      </c>
      <c r="S1145" s="63" t="n">
        <v>4</v>
      </c>
      <c r="T1145" s="39" t="n"/>
      <c r="U1145" s="23" t="inlineStr">
        <is>
          <t>BioXcell</t>
        </is>
      </c>
      <c r="V1145" s="23">
        <f>VLOOKUP(P1145,'Customer List'!B:C,2,)</f>
        <v/>
      </c>
      <c r="W1145" s="40" t="n"/>
      <c r="X1145" s="32" t="n">
        <v>45852</v>
      </c>
      <c r="Y1145" s="23">
        <f>IF(X1145="", "", X1145-N1145)</f>
        <v/>
      </c>
      <c r="Z1145" s="23">
        <f>IF(N1145="", "", TEXT(N1145, "dddd"))</f>
        <v/>
      </c>
      <c r="AA1145" s="23">
        <f>IF(X1145="", "", TEXT(X1145, "dddd"))</f>
        <v/>
      </c>
      <c r="AB1145" s="23">
        <f>VLOOKUP(U1145,'Currency Sheet'!A:C,3,)</f>
        <v/>
      </c>
      <c r="AC1145" s="44">
        <f>VLOOKUP(P1145,'Customer List'!B:D,3,)</f>
        <v/>
      </c>
    </row>
    <row r="1146">
      <c r="A1146" s="23">
        <f>A1145+1</f>
        <v/>
      </c>
      <c r="B1146" s="23" t="n">
        <v>44325</v>
      </c>
      <c r="C1146" s="32" t="n">
        <v>45841</v>
      </c>
      <c r="D1146" s="32" t="n">
        <v>45846</v>
      </c>
      <c r="E1146" s="51" t="n">
        <v>2047.5</v>
      </c>
      <c r="F1146" s="51">
        <f>IF(AB1146="DOLLAR",E1146*88,E1146)</f>
        <v/>
      </c>
      <c r="G1146" s="62">
        <f>F1146*J1146</f>
        <v/>
      </c>
      <c r="H1146" s="23" t="inlineStr">
        <is>
          <t>3420-4AST-10</t>
        </is>
      </c>
      <c r="I1146" s="23" t="inlineStr">
        <is>
          <t>ELISpot Plus: Human IFN-γ (ALP)</t>
        </is>
      </c>
      <c r="J1146" s="23" t="n">
        <v>1</v>
      </c>
      <c r="K1146" s="23" t="n">
        <v>1</v>
      </c>
      <c r="L1146" s="23">
        <f>J1146-K1146</f>
        <v/>
      </c>
      <c r="M1146" s="23" t="inlineStr">
        <is>
          <t>T-685/25-26</t>
        </is>
      </c>
      <c r="N1146" s="32" t="n">
        <v>45850</v>
      </c>
      <c r="O1146" s="62" t="n">
        <v>278460</v>
      </c>
      <c r="P1146" s="23" t="inlineStr">
        <is>
          <t>NNF</t>
        </is>
      </c>
      <c r="Q1146" s="23" t="n">
        <v>58153120303</v>
      </c>
      <c r="R1146" s="23" t="inlineStr">
        <is>
          <t>Delivered</t>
        </is>
      </c>
      <c r="S1146" s="63" t="n">
        <v>4</v>
      </c>
      <c r="T1146" s="39" t="n"/>
      <c r="U1146" s="23" t="inlineStr">
        <is>
          <t>Mabtech</t>
        </is>
      </c>
      <c r="V1146" s="23">
        <f>VLOOKUP(P1146,'Customer List'!B:C,2,)</f>
        <v/>
      </c>
      <c r="W1146" s="40" t="n"/>
      <c r="X1146" s="32" t="n">
        <v>45852</v>
      </c>
      <c r="Y1146" s="23">
        <f>IF(X1146="", "", X1146-N1146)</f>
        <v/>
      </c>
      <c r="Z1146" s="23">
        <f>IF(N1146="", "", TEXT(N1146, "dddd"))</f>
        <v/>
      </c>
      <c r="AA1146" s="23">
        <f>IF(X1146="", "", TEXT(X1146, "dddd"))</f>
        <v/>
      </c>
      <c r="AB1146" s="23">
        <f>VLOOKUP(U1146,'Currency Sheet'!A:C,3,)</f>
        <v/>
      </c>
      <c r="AC1146" s="44">
        <f>VLOOKUP(P1146,'Customer List'!B:D,3,)</f>
        <v/>
      </c>
    </row>
    <row r="1147">
      <c r="A1147" s="23">
        <f>A1146+1</f>
        <v/>
      </c>
      <c r="B1147" s="23" t="n">
        <v>44325</v>
      </c>
      <c r="C1147" s="32" t="n">
        <v>45841</v>
      </c>
      <c r="D1147" s="32" t="n">
        <v>45846</v>
      </c>
      <c r="E1147" s="51" t="n">
        <v>451.5</v>
      </c>
      <c r="F1147" s="51">
        <f>IF(AB1147="DOLLAR",E1147*88,E1147)</f>
        <v/>
      </c>
      <c r="G1147" s="62">
        <f>F1147*J1147</f>
        <v/>
      </c>
      <c r="H1147" s="23" t="inlineStr">
        <is>
          <t>3321-4AST-2</t>
        </is>
      </c>
      <c r="I1147" s="23" t="inlineStr">
        <is>
          <t>ELISpot Plus: Mouse IFN-γ (ALP)</t>
        </is>
      </c>
      <c r="J1147" s="23" t="n">
        <v>3</v>
      </c>
      <c r="K1147" s="23" t="n">
        <v>3</v>
      </c>
      <c r="L1147" s="23">
        <f>J1147-K1147</f>
        <v/>
      </c>
      <c r="M1147" s="23" t="inlineStr">
        <is>
          <t>T-685/25-26</t>
        </is>
      </c>
      <c r="N1147" s="32" t="n">
        <v>45850</v>
      </c>
      <c r="O1147" s="62" t="n">
        <v>184212</v>
      </c>
      <c r="P1147" s="23" t="inlineStr">
        <is>
          <t>NNF</t>
        </is>
      </c>
      <c r="Q1147" s="23" t="n">
        <v>58153120303</v>
      </c>
      <c r="R1147" s="23" t="inlineStr">
        <is>
          <t>Delivered</t>
        </is>
      </c>
      <c r="S1147" s="63" t="n">
        <v>4</v>
      </c>
      <c r="T1147" s="39" t="n"/>
      <c r="U1147" s="23" t="inlineStr">
        <is>
          <t>Mabtech</t>
        </is>
      </c>
      <c r="V1147" s="23">
        <f>VLOOKUP(P1147,'Customer List'!B:C,2,)</f>
        <v/>
      </c>
      <c r="W1147" s="40" t="n"/>
      <c r="X1147" s="32" t="n">
        <v>45852</v>
      </c>
      <c r="Y1147" s="23">
        <f>IF(X1147="", "", X1147-N1147)</f>
        <v/>
      </c>
      <c r="Z1147" s="23">
        <f>IF(N1147="", "", TEXT(N1147, "dddd"))</f>
        <v/>
      </c>
      <c r="AA1147" s="23">
        <f>IF(X1147="", "", TEXT(X1147, "dddd"))</f>
        <v/>
      </c>
      <c r="AB1147" s="23">
        <f>VLOOKUP(U1147,'Currency Sheet'!A:C,3,)</f>
        <v/>
      </c>
      <c r="AC1147" s="44">
        <f>VLOOKUP(P1147,'Customer List'!B:D,3,)</f>
        <v/>
      </c>
    </row>
    <row r="1148">
      <c r="A1148" s="23">
        <f>A1147+1</f>
        <v/>
      </c>
      <c r="B1148" s="23" t="inlineStr">
        <is>
          <t>INV250703-059</t>
        </is>
      </c>
      <c r="C1148" s="32" t="n">
        <v>45841</v>
      </c>
      <c r="D1148" s="32" t="n">
        <v>45846</v>
      </c>
      <c r="E1148" s="51" t="n">
        <v>148</v>
      </c>
      <c r="F1148" s="51">
        <f>IF(AB1148="DOLLAR",E1148*88,E1148)</f>
        <v/>
      </c>
      <c r="G1148" s="62">
        <f>F1148*J1148</f>
        <v/>
      </c>
      <c r="H1148" s="23" t="inlineStr">
        <is>
          <t xml:space="preserve">C200-3790 </t>
        </is>
      </c>
      <c r="I1148" s="23" t="n"/>
      <c r="J1148" s="23" t="n">
        <v>1</v>
      </c>
      <c r="K1148" s="23" t="n">
        <v>1</v>
      </c>
      <c r="L1148" s="23">
        <f>J1148-K1148</f>
        <v/>
      </c>
      <c r="M1148" s="23" t="inlineStr">
        <is>
          <t>T-651/25-26</t>
        </is>
      </c>
      <c r="N1148" s="32" t="n">
        <v>45847</v>
      </c>
      <c r="O1148" s="62" t="n">
        <v>19927</v>
      </c>
      <c r="P1148" s="23" t="inlineStr">
        <is>
          <t>GK BIO</t>
        </is>
      </c>
      <c r="Q1148" s="23" t="n">
        <v>58152973196</v>
      </c>
      <c r="R1148" s="23" t="inlineStr">
        <is>
          <t>Delivered</t>
        </is>
      </c>
      <c r="S1148" s="63" t="n">
        <v>-20</v>
      </c>
      <c r="T1148" s="39" t="n"/>
      <c r="U1148" s="23" t="inlineStr">
        <is>
          <t>TargetMol</t>
        </is>
      </c>
      <c r="V1148" s="23">
        <f>VLOOKUP(P1148,'Customer List'!B:C,2,)</f>
        <v/>
      </c>
      <c r="W1148" s="40" t="n"/>
      <c r="X1148" s="32" t="n">
        <v>45849</v>
      </c>
      <c r="Y1148" s="23">
        <f>IF(X1148="", "", X1148-N1148)</f>
        <v/>
      </c>
      <c r="Z1148" s="23">
        <f>IF(N1148="", "", TEXT(N1148, "dddd"))</f>
        <v/>
      </c>
      <c r="AA1148" s="23">
        <f>IF(X1148="", "", TEXT(X1148, "dddd"))</f>
        <v/>
      </c>
      <c r="AB1148" s="23">
        <f>VLOOKUP(U1148,'Currency Sheet'!A:C,3,)</f>
        <v/>
      </c>
      <c r="AC1148" s="44">
        <f>VLOOKUP(P1148,'Customer List'!B:D,3,)</f>
        <v/>
      </c>
    </row>
    <row r="1149">
      <c r="A1149" s="23">
        <f>A1148+1</f>
        <v/>
      </c>
      <c r="B1149" s="23" t="inlineStr">
        <is>
          <t>INV250703-059</t>
        </is>
      </c>
      <c r="C1149" s="32" t="n">
        <v>45841</v>
      </c>
      <c r="D1149" s="32" t="n">
        <v>45846</v>
      </c>
      <c r="E1149" s="51" t="n">
        <v>148</v>
      </c>
      <c r="F1149" s="51">
        <f>IF(AB1149="DOLLAR",E1149*88,E1149)</f>
        <v/>
      </c>
      <c r="G1149" s="62">
        <f>F1149*J1149</f>
        <v/>
      </c>
      <c r="H1149" s="23" t="inlineStr">
        <is>
          <t xml:space="preserve">F2158-2187 </t>
        </is>
      </c>
      <c r="I1149" s="23" t="n"/>
      <c r="J1149" s="23" t="n">
        <v>1</v>
      </c>
      <c r="K1149" s="23" t="n">
        <v>1</v>
      </c>
      <c r="L1149" s="23">
        <f>J1149-K1149</f>
        <v/>
      </c>
      <c r="M1149" s="23" t="inlineStr">
        <is>
          <t>T-651/25-26</t>
        </is>
      </c>
      <c r="N1149" s="32" t="n">
        <v>45847</v>
      </c>
      <c r="O1149" s="62" t="n">
        <v>19927</v>
      </c>
      <c r="P1149" s="23" t="inlineStr">
        <is>
          <t>GK BIO</t>
        </is>
      </c>
      <c r="Q1149" s="23" t="n">
        <v>58152973196</v>
      </c>
      <c r="R1149" s="23" t="inlineStr">
        <is>
          <t>Delivered</t>
        </is>
      </c>
      <c r="S1149" s="63" t="n">
        <v>-20</v>
      </c>
      <c r="T1149" s="39" t="n"/>
      <c r="U1149" s="23" t="inlineStr">
        <is>
          <t>TargetMol</t>
        </is>
      </c>
      <c r="V1149" s="23">
        <f>VLOOKUP(P1149,'Customer List'!B:C,2,)</f>
        <v/>
      </c>
      <c r="W1149" s="40" t="n"/>
      <c r="X1149" s="32" t="n">
        <v>45849</v>
      </c>
      <c r="Y1149" s="23">
        <f>IF(X1149="", "", X1149-N1149)</f>
        <v/>
      </c>
      <c r="Z1149" s="23">
        <f>IF(N1149="", "", TEXT(N1149, "dddd"))</f>
        <v/>
      </c>
      <c r="AA1149" s="23">
        <f>IF(X1149="", "", TEXT(X1149, "dddd"))</f>
        <v/>
      </c>
      <c r="AB1149" s="23">
        <f>VLOOKUP(U1149,'Currency Sheet'!A:C,3,)</f>
        <v/>
      </c>
      <c r="AC1149" s="44">
        <f>VLOOKUP(P1149,'Customer List'!B:D,3,)</f>
        <v/>
      </c>
    </row>
    <row r="1150">
      <c r="A1150" s="23">
        <f>A1149+1</f>
        <v/>
      </c>
      <c r="B1150" s="23" t="inlineStr">
        <is>
          <t>INV250703-059</t>
        </is>
      </c>
      <c r="C1150" s="32" t="n">
        <v>45841</v>
      </c>
      <c r="D1150" s="32" t="n">
        <v>45846</v>
      </c>
      <c r="E1150" s="51" t="n">
        <v>279</v>
      </c>
      <c r="F1150" s="51">
        <f>IF(AB1150="DOLLAR",E1150*88,E1150)</f>
        <v/>
      </c>
      <c r="G1150" s="62">
        <f>F1150*J1150</f>
        <v/>
      </c>
      <c r="H1150" s="23" t="inlineStr">
        <is>
          <t xml:space="preserve">STOCK1N-76921 </t>
        </is>
      </c>
      <c r="I1150" s="23" t="n"/>
      <c r="J1150" s="23" t="n">
        <v>1</v>
      </c>
      <c r="K1150" s="23" t="n">
        <v>1</v>
      </c>
      <c r="L1150" s="23">
        <f>J1150-K1150</f>
        <v/>
      </c>
      <c r="M1150" s="23" t="inlineStr">
        <is>
          <t>T-651/25-26</t>
        </is>
      </c>
      <c r="N1150" s="32" t="n">
        <v>45847</v>
      </c>
      <c r="O1150" s="62" t="n">
        <v>37565.36</v>
      </c>
      <c r="P1150" s="23" t="inlineStr">
        <is>
          <t>GK BIO</t>
        </is>
      </c>
      <c r="Q1150" s="23" t="n">
        <v>58152973196</v>
      </c>
      <c r="R1150" s="23" t="inlineStr">
        <is>
          <t>Delivered</t>
        </is>
      </c>
      <c r="S1150" s="63" t="n">
        <v>-20</v>
      </c>
      <c r="T1150" s="39" t="n"/>
      <c r="U1150" s="23" t="inlineStr">
        <is>
          <t>TargetMol</t>
        </is>
      </c>
      <c r="V1150" s="23">
        <f>VLOOKUP(P1150,'Customer List'!B:C,2,)</f>
        <v/>
      </c>
      <c r="W1150" s="40" t="n"/>
      <c r="X1150" s="32" t="n">
        <v>45849</v>
      </c>
      <c r="Y1150" s="23">
        <f>IF(X1150="", "", X1150-N1150)</f>
        <v/>
      </c>
      <c r="Z1150" s="23">
        <f>IF(N1150="", "", TEXT(N1150, "dddd"))</f>
        <v/>
      </c>
      <c r="AA1150" s="23">
        <f>IF(X1150="", "", TEXT(X1150, "dddd"))</f>
        <v/>
      </c>
      <c r="AB1150" s="23">
        <f>VLOOKUP(U1150,'Currency Sheet'!A:C,3,)</f>
        <v/>
      </c>
      <c r="AC1150" s="44">
        <f>VLOOKUP(P1150,'Customer List'!B:D,3,)</f>
        <v/>
      </c>
    </row>
    <row r="1151">
      <c r="A1151" s="23">
        <f>A1150+1</f>
        <v/>
      </c>
      <c r="B1151" s="23" t="inlineStr">
        <is>
          <t>INV250703-059</t>
        </is>
      </c>
      <c r="C1151" s="32" t="n">
        <v>45841</v>
      </c>
      <c r="D1151" s="32" t="n">
        <v>45846</v>
      </c>
      <c r="E1151" s="51" t="n">
        <v>151</v>
      </c>
      <c r="F1151" s="51">
        <f>IF(AB1151="DOLLAR",E1151*88,E1151)</f>
        <v/>
      </c>
      <c r="G1151" s="62">
        <f>F1151*J1151</f>
        <v/>
      </c>
      <c r="H1151" s="23" t="inlineStr">
        <is>
          <t xml:space="preserve">Z57234540 </t>
        </is>
      </c>
      <c r="I1151" s="23" t="n"/>
      <c r="J1151" s="23" t="n">
        <v>1</v>
      </c>
      <c r="K1151" s="23" t="n">
        <v>1</v>
      </c>
      <c r="L1151" s="23">
        <f>J1151-K1151</f>
        <v/>
      </c>
      <c r="M1151" s="23" t="inlineStr">
        <is>
          <t>T-651/25-26</t>
        </is>
      </c>
      <c r="N1151" s="32" t="n">
        <v>45847</v>
      </c>
      <c r="O1151" s="62" t="n">
        <v>20331</v>
      </c>
      <c r="P1151" s="23" t="inlineStr">
        <is>
          <t>GK BIO</t>
        </is>
      </c>
      <c r="Q1151" s="23" t="n">
        <v>58152973196</v>
      </c>
      <c r="R1151" s="23" t="inlineStr">
        <is>
          <t>Delivered</t>
        </is>
      </c>
      <c r="S1151" s="63" t="n">
        <v>-20</v>
      </c>
      <c r="T1151" s="39" t="n"/>
      <c r="U1151" s="23" t="inlineStr">
        <is>
          <t>TargetMol</t>
        </is>
      </c>
      <c r="V1151" s="23">
        <f>VLOOKUP(P1151,'Customer List'!B:C,2,)</f>
        <v/>
      </c>
      <c r="W1151" s="40" t="n"/>
      <c r="X1151" s="32" t="n">
        <v>45849</v>
      </c>
      <c r="Y1151" s="23">
        <f>IF(X1151="", "", X1151-N1151)</f>
        <v/>
      </c>
      <c r="Z1151" s="23">
        <f>IF(N1151="", "", TEXT(N1151, "dddd"))</f>
        <v/>
      </c>
      <c r="AA1151" s="23">
        <f>IF(X1151="", "", TEXT(X1151, "dddd"))</f>
        <v/>
      </c>
      <c r="AB1151" s="23">
        <f>VLOOKUP(U1151,'Currency Sheet'!A:C,3,)</f>
        <v/>
      </c>
      <c r="AC1151" s="44">
        <f>VLOOKUP(P1151,'Customer List'!B:D,3,)</f>
        <v/>
      </c>
    </row>
    <row r="1152">
      <c r="A1152" s="23">
        <f>A1151+1</f>
        <v/>
      </c>
      <c r="B1152" s="23" t="inlineStr">
        <is>
          <t>INV250703-059</t>
        </is>
      </c>
      <c r="C1152" s="32" t="n">
        <v>45841</v>
      </c>
      <c r="D1152" s="32" t="n">
        <v>45846</v>
      </c>
      <c r="E1152" s="51" t="n">
        <v>90</v>
      </c>
      <c r="F1152" s="51">
        <f>IF(AB1152="DOLLAR",E1152*88,E1152)</f>
        <v/>
      </c>
      <c r="G1152" s="62">
        <f>F1152*J1152</f>
        <v/>
      </c>
      <c r="H1152" s="23" t="inlineStr">
        <is>
          <t xml:space="preserve">STOCK1N-93222 </t>
        </is>
      </c>
      <c r="I1152" s="23" t="n"/>
      <c r="J1152" s="23" t="n">
        <v>1</v>
      </c>
      <c r="K1152" s="23" t="n">
        <v>1</v>
      </c>
      <c r="L1152" s="23">
        <f>J1152-K1152</f>
        <v/>
      </c>
      <c r="M1152" s="23" t="inlineStr">
        <is>
          <t>T-651/25-26</t>
        </is>
      </c>
      <c r="N1152" s="32" t="n">
        <v>45847</v>
      </c>
      <c r="O1152" s="62" t="n">
        <v>12117.86</v>
      </c>
      <c r="P1152" s="23" t="inlineStr">
        <is>
          <t>GK BIO</t>
        </is>
      </c>
      <c r="Q1152" s="23" t="n">
        <v>58152973196</v>
      </c>
      <c r="R1152" s="23" t="inlineStr">
        <is>
          <t>Delivered</t>
        </is>
      </c>
      <c r="S1152" s="63" t="n">
        <v>-20</v>
      </c>
      <c r="T1152" s="39" t="n"/>
      <c r="U1152" s="23" t="inlineStr">
        <is>
          <t>TargetMol</t>
        </is>
      </c>
      <c r="V1152" s="23">
        <f>VLOOKUP(P1152,'Customer List'!B:C,2,)</f>
        <v/>
      </c>
      <c r="W1152" s="40" t="n"/>
      <c r="X1152" s="32" t="n">
        <v>45849</v>
      </c>
      <c r="Y1152" s="23">
        <f>IF(X1152="", "", X1152-N1152)</f>
        <v/>
      </c>
      <c r="Z1152" s="23">
        <f>IF(N1152="", "", TEXT(N1152, "dddd"))</f>
        <v/>
      </c>
      <c r="AA1152" s="23">
        <f>IF(X1152="", "", TEXT(X1152, "dddd"))</f>
        <v/>
      </c>
      <c r="AB1152" s="23">
        <f>VLOOKUP(U1152,'Currency Sheet'!A:C,3,)</f>
        <v/>
      </c>
      <c r="AC1152" s="44">
        <f>VLOOKUP(P1152,'Customer List'!B:D,3,)</f>
        <v/>
      </c>
    </row>
    <row r="1153">
      <c r="A1153" s="23">
        <f>A1152+1</f>
        <v/>
      </c>
      <c r="B1153" s="23" t="inlineStr">
        <is>
          <t>INV250703-059</t>
        </is>
      </c>
      <c r="C1153" s="32" t="n">
        <v>45841</v>
      </c>
      <c r="D1153" s="32" t="n">
        <v>45846</v>
      </c>
      <c r="E1153" s="51" t="n">
        <v>90</v>
      </c>
      <c r="F1153" s="51">
        <f>IF(AB1153="DOLLAR",E1153*88,E1153)</f>
        <v/>
      </c>
      <c r="G1153" s="62">
        <f>F1153*J1153</f>
        <v/>
      </c>
      <c r="H1153" s="23" t="n">
        <v>8916342</v>
      </c>
      <c r="I1153" s="23" t="n"/>
      <c r="J1153" s="23" t="n">
        <v>1</v>
      </c>
      <c r="K1153" s="23" t="n">
        <v>1</v>
      </c>
      <c r="L1153" s="23">
        <f>J1153-K1153</f>
        <v/>
      </c>
      <c r="M1153" s="23" t="inlineStr">
        <is>
          <t>T-651/25-26</t>
        </is>
      </c>
      <c r="N1153" s="32" t="n">
        <v>45847</v>
      </c>
      <c r="O1153" s="62" t="n">
        <v>12117.86</v>
      </c>
      <c r="P1153" s="23" t="inlineStr">
        <is>
          <t>GK BIO</t>
        </is>
      </c>
      <c r="Q1153" s="23" t="n">
        <v>58152973196</v>
      </c>
      <c r="R1153" s="23" t="inlineStr">
        <is>
          <t>Delivered</t>
        </is>
      </c>
      <c r="S1153" s="63" t="n">
        <v>-20</v>
      </c>
      <c r="T1153" s="39" t="n"/>
      <c r="U1153" s="23" t="inlineStr">
        <is>
          <t>TargetMol</t>
        </is>
      </c>
      <c r="V1153" s="23">
        <f>VLOOKUP(P1153,'Customer List'!B:C,2,)</f>
        <v/>
      </c>
      <c r="W1153" s="40" t="n"/>
      <c r="X1153" s="32" t="n">
        <v>45849</v>
      </c>
      <c r="Y1153" s="23">
        <f>IF(X1153="", "", X1153-N1153)</f>
        <v/>
      </c>
      <c r="Z1153" s="23">
        <f>IF(N1153="", "", TEXT(N1153, "dddd"))</f>
        <v/>
      </c>
      <c r="AA1153" s="23">
        <f>IF(X1153="", "", TEXT(X1153, "dddd"))</f>
        <v/>
      </c>
      <c r="AB1153" s="23">
        <f>VLOOKUP(U1153,'Currency Sheet'!A:C,3,)</f>
        <v/>
      </c>
      <c r="AC1153" s="44">
        <f>VLOOKUP(P1153,'Customer List'!B:D,3,)</f>
        <v/>
      </c>
    </row>
    <row r="1154">
      <c r="A1154" s="23">
        <f>A1153+1</f>
        <v/>
      </c>
      <c r="B1154" s="23" t="inlineStr">
        <is>
          <t>INV250703-059</t>
        </is>
      </c>
      <c r="C1154" s="32" t="n">
        <v>45841</v>
      </c>
      <c r="D1154" s="32" t="n">
        <v>45846</v>
      </c>
      <c r="E1154" s="51" t="n">
        <v>172</v>
      </c>
      <c r="F1154" s="51">
        <f>IF(AB1154="DOLLAR",E1154*88,E1154)</f>
        <v/>
      </c>
      <c r="G1154" s="62">
        <f>F1154*J1154</f>
        <v/>
      </c>
      <c r="H1154" s="23" t="inlineStr">
        <is>
          <t xml:space="preserve">STOCK1N-08538 </t>
        </is>
      </c>
      <c r="I1154" s="23" t="n"/>
      <c r="J1154" s="23" t="n">
        <v>1</v>
      </c>
      <c r="K1154" s="23" t="n">
        <v>1</v>
      </c>
      <c r="L1154" s="23">
        <f>J1154-K1154</f>
        <v/>
      </c>
      <c r="M1154" s="23" t="inlineStr">
        <is>
          <t>T-651/25-26</t>
        </is>
      </c>
      <c r="N1154" s="32" t="n">
        <v>45847</v>
      </c>
      <c r="O1154" s="62" t="n">
        <v>23158.57</v>
      </c>
      <c r="P1154" s="23" t="inlineStr">
        <is>
          <t>GK BIO</t>
        </is>
      </c>
      <c r="Q1154" s="23" t="n">
        <v>58152973196</v>
      </c>
      <c r="R1154" s="23" t="inlineStr">
        <is>
          <t>Delivered</t>
        </is>
      </c>
      <c r="S1154" s="63" t="n">
        <v>-20</v>
      </c>
      <c r="T1154" s="39" t="n"/>
      <c r="U1154" s="23" t="inlineStr">
        <is>
          <t>TargetMol</t>
        </is>
      </c>
      <c r="V1154" s="23">
        <f>VLOOKUP(P1154,'Customer List'!B:C,2,)</f>
        <v/>
      </c>
      <c r="W1154" s="40" t="n"/>
      <c r="X1154" s="32" t="n">
        <v>45849</v>
      </c>
      <c r="Y1154" s="23">
        <f>IF(X1154="", "", X1154-N1154)</f>
        <v/>
      </c>
      <c r="Z1154" s="23">
        <f>IF(N1154="", "", TEXT(N1154, "dddd"))</f>
        <v/>
      </c>
      <c r="AA1154" s="23">
        <f>IF(X1154="", "", TEXT(X1154, "dddd"))</f>
        <v/>
      </c>
      <c r="AB1154" s="23">
        <f>VLOOKUP(U1154,'Currency Sheet'!A:C,3,)</f>
        <v/>
      </c>
      <c r="AC1154" s="44">
        <f>VLOOKUP(P1154,'Customer List'!B:D,3,)</f>
        <v/>
      </c>
    </row>
    <row r="1155">
      <c r="A1155" s="23">
        <f>A1154+1</f>
        <v/>
      </c>
      <c r="B1155" s="23" t="inlineStr">
        <is>
          <t>INV250703-059</t>
        </is>
      </c>
      <c r="C1155" s="32" t="n">
        <v>45841</v>
      </c>
      <c r="D1155" s="32" t="n">
        <v>45846</v>
      </c>
      <c r="E1155" s="51" t="n">
        <v>90</v>
      </c>
      <c r="F1155" s="51">
        <f>IF(AB1155="DOLLAR",E1155*88,E1155)</f>
        <v/>
      </c>
      <c r="G1155" s="62">
        <f>F1155*J1155</f>
        <v/>
      </c>
      <c r="H1155" s="23" t="inlineStr">
        <is>
          <t xml:space="preserve">STOCK1N-92020 </t>
        </is>
      </c>
      <c r="I1155" s="23" t="n"/>
      <c r="J1155" s="23" t="n">
        <v>1</v>
      </c>
      <c r="K1155" s="23" t="n">
        <v>1</v>
      </c>
      <c r="L1155" s="23">
        <f>J1155-K1155</f>
        <v/>
      </c>
      <c r="M1155" s="23" t="inlineStr">
        <is>
          <t>T-651/25-26</t>
        </is>
      </c>
      <c r="N1155" s="32" t="n">
        <v>45847</v>
      </c>
      <c r="O1155" s="62" t="n">
        <v>12117.86</v>
      </c>
      <c r="P1155" s="23" t="inlineStr">
        <is>
          <t>GK BIO</t>
        </is>
      </c>
      <c r="Q1155" s="23" t="n">
        <v>58152973196</v>
      </c>
      <c r="R1155" s="23" t="inlineStr">
        <is>
          <t>Delivered</t>
        </is>
      </c>
      <c r="S1155" s="63" t="n">
        <v>-20</v>
      </c>
      <c r="T1155" s="39" t="n"/>
      <c r="U1155" s="23" t="inlineStr">
        <is>
          <t>TargetMol</t>
        </is>
      </c>
      <c r="V1155" s="23">
        <f>VLOOKUP(P1155,'Customer List'!B:C,2,)</f>
        <v/>
      </c>
      <c r="W1155" s="40" t="n"/>
      <c r="X1155" s="32" t="n">
        <v>45849</v>
      </c>
      <c r="Y1155" s="23">
        <f>IF(X1155="", "", X1155-N1155)</f>
        <v/>
      </c>
      <c r="Z1155" s="23">
        <f>IF(N1155="", "", TEXT(N1155, "dddd"))</f>
        <v/>
      </c>
      <c r="AA1155" s="23">
        <f>IF(X1155="", "", TEXT(X1155, "dddd"))</f>
        <v/>
      </c>
      <c r="AB1155" s="23">
        <f>VLOOKUP(U1155,'Currency Sheet'!A:C,3,)</f>
        <v/>
      </c>
      <c r="AC1155" s="44">
        <f>VLOOKUP(P1155,'Customer List'!B:D,3,)</f>
        <v/>
      </c>
    </row>
    <row r="1156">
      <c r="A1156" s="23">
        <f>A1155+1</f>
        <v/>
      </c>
      <c r="B1156" s="23" t="inlineStr">
        <is>
          <t>INV250703-059</t>
        </is>
      </c>
      <c r="C1156" s="32" t="n">
        <v>45841</v>
      </c>
      <c r="D1156" s="32" t="n">
        <v>45846</v>
      </c>
      <c r="E1156" s="51" t="n">
        <v>90</v>
      </c>
      <c r="F1156" s="51">
        <f>IF(AB1156="DOLLAR",E1156*88,E1156)</f>
        <v/>
      </c>
      <c r="G1156" s="62">
        <f>F1156*J1156</f>
        <v/>
      </c>
      <c r="H1156" s="23" t="inlineStr">
        <is>
          <t xml:space="preserve">Z1258981389 </t>
        </is>
      </c>
      <c r="I1156" s="23" t="n"/>
      <c r="J1156" s="23" t="n">
        <v>1</v>
      </c>
      <c r="K1156" s="23" t="n">
        <v>1</v>
      </c>
      <c r="L1156" s="23">
        <f>J1156-K1156</f>
        <v/>
      </c>
      <c r="M1156" s="23" t="inlineStr">
        <is>
          <t>T-651/25-26</t>
        </is>
      </c>
      <c r="N1156" s="32" t="n">
        <v>45847</v>
      </c>
      <c r="O1156" s="62" t="n">
        <v>12117.86</v>
      </c>
      <c r="P1156" s="23" t="inlineStr">
        <is>
          <t>GK BIO</t>
        </is>
      </c>
      <c r="Q1156" s="23" t="n">
        <v>58152973196</v>
      </c>
      <c r="R1156" s="23" t="inlineStr">
        <is>
          <t>Delivered</t>
        </is>
      </c>
      <c r="S1156" s="63" t="n">
        <v>-20</v>
      </c>
      <c r="T1156" s="39" t="n"/>
      <c r="U1156" s="23" t="inlineStr">
        <is>
          <t>TargetMol</t>
        </is>
      </c>
      <c r="V1156" s="23">
        <f>VLOOKUP(P1156,'Customer List'!B:C,2,)</f>
        <v/>
      </c>
      <c r="W1156" s="40" t="n"/>
      <c r="X1156" s="32" t="n">
        <v>45849</v>
      </c>
      <c r="Y1156" s="23">
        <f>IF(X1156="", "", X1156-N1156)</f>
        <v/>
      </c>
      <c r="Z1156" s="23">
        <f>IF(N1156="", "", TEXT(N1156, "dddd"))</f>
        <v/>
      </c>
      <c r="AA1156" s="23">
        <f>IF(X1156="", "", TEXT(X1156, "dddd"))</f>
        <v/>
      </c>
      <c r="AB1156" s="23">
        <f>VLOOKUP(U1156,'Currency Sheet'!A:C,3,)</f>
        <v/>
      </c>
      <c r="AC1156" s="44">
        <f>VLOOKUP(P1156,'Customer List'!B:D,3,)</f>
        <v/>
      </c>
    </row>
    <row r="1157">
      <c r="A1157" s="23">
        <f>A1156+1</f>
        <v/>
      </c>
      <c r="B1157" s="23" t="inlineStr">
        <is>
          <t>INV250703-059</t>
        </is>
      </c>
      <c r="C1157" s="32" t="n">
        <v>45841</v>
      </c>
      <c r="D1157" s="32" t="n">
        <v>45846</v>
      </c>
      <c r="E1157" s="51" t="n">
        <v>90</v>
      </c>
      <c r="F1157" s="51">
        <f>IF(AB1157="DOLLAR",E1157*88,E1157)</f>
        <v/>
      </c>
      <c r="G1157" s="62">
        <f>F1157*J1157</f>
        <v/>
      </c>
      <c r="H1157" s="23" t="inlineStr">
        <is>
          <t xml:space="preserve">STOCK1N-74690 </t>
        </is>
      </c>
      <c r="I1157" s="23" t="n"/>
      <c r="J1157" s="23" t="n">
        <v>1</v>
      </c>
      <c r="K1157" s="23" t="n">
        <v>1</v>
      </c>
      <c r="L1157" s="23">
        <f>J1157-K1157</f>
        <v/>
      </c>
      <c r="M1157" s="23" t="inlineStr">
        <is>
          <t>T-651/25-26</t>
        </is>
      </c>
      <c r="N1157" s="32" t="n">
        <v>45847</v>
      </c>
      <c r="O1157" s="62" t="n">
        <v>12117.86</v>
      </c>
      <c r="P1157" s="23" t="inlineStr">
        <is>
          <t>GK BIO</t>
        </is>
      </c>
      <c r="Q1157" s="23" t="n">
        <v>58152973196</v>
      </c>
      <c r="R1157" s="23" t="inlineStr">
        <is>
          <t>Delivered</t>
        </is>
      </c>
      <c r="S1157" s="63" t="n">
        <v>-20</v>
      </c>
      <c r="T1157" s="39" t="n"/>
      <c r="U1157" s="23" t="inlineStr">
        <is>
          <t>TargetMol</t>
        </is>
      </c>
      <c r="V1157" s="23">
        <f>VLOOKUP(P1157,'Customer List'!B:C,2,)</f>
        <v/>
      </c>
      <c r="W1157" s="40" t="n"/>
      <c r="X1157" s="32" t="n">
        <v>45849</v>
      </c>
      <c r="Y1157" s="23">
        <f>IF(X1157="", "", X1157-N1157)</f>
        <v/>
      </c>
      <c r="Z1157" s="23">
        <f>IF(N1157="", "", TEXT(N1157, "dddd"))</f>
        <v/>
      </c>
      <c r="AA1157" s="23">
        <f>IF(X1157="", "", TEXT(X1157, "dddd"))</f>
        <v/>
      </c>
      <c r="AB1157" s="23">
        <f>VLOOKUP(U1157,'Currency Sheet'!A:C,3,)</f>
        <v/>
      </c>
      <c r="AC1157" s="44">
        <f>VLOOKUP(P1157,'Customer List'!B:D,3,)</f>
        <v/>
      </c>
    </row>
    <row r="1158">
      <c r="A1158" s="23">
        <f>A1157+1</f>
        <v/>
      </c>
      <c r="B1158" s="23" t="inlineStr">
        <is>
          <t>INV250703-060</t>
        </is>
      </c>
      <c r="C1158" s="32" t="n">
        <v>45841</v>
      </c>
      <c r="D1158" s="32" t="n">
        <v>45846</v>
      </c>
      <c r="E1158" s="51" t="n">
        <v>25.2</v>
      </c>
      <c r="F1158" s="51">
        <f>IF(AB1158="DOLLAR",E1158*88,E1158)</f>
        <v/>
      </c>
      <c r="G1158" s="62">
        <f>F1158*J1158</f>
        <v/>
      </c>
      <c r="H1158" s="23" t="inlineStr">
        <is>
          <t xml:space="preserve">T65118 </t>
        </is>
      </c>
      <c r="I1158" s="23" t="n"/>
      <c r="J1158" s="23" t="n">
        <v>1</v>
      </c>
      <c r="K1158" s="23" t="n">
        <v>1</v>
      </c>
      <c r="L1158" s="23">
        <f>J1158-K1158</f>
        <v/>
      </c>
      <c r="M1158" s="23" t="inlineStr">
        <is>
          <t>T-762/25-26</t>
        </is>
      </c>
      <c r="N1158" s="32" t="n">
        <v>45863</v>
      </c>
      <c r="O1158" s="62" t="n">
        <v>4141.2</v>
      </c>
      <c r="P1158" s="23" t="inlineStr">
        <is>
          <t xml:space="preserve">BIOGENUIX </t>
        </is>
      </c>
      <c r="Q1158" s="23" t="inlineStr">
        <is>
          <t>BY HAND</t>
        </is>
      </c>
      <c r="R1158" s="23" t="inlineStr">
        <is>
          <t>DEEPAK</t>
        </is>
      </c>
      <c r="S1158" s="63" t="n">
        <v>-20</v>
      </c>
      <c r="T1158" s="39" t="n"/>
      <c r="U1158" s="23" t="inlineStr">
        <is>
          <t>TargetMol</t>
        </is>
      </c>
      <c r="V1158" s="23">
        <f>VLOOKUP(P1158,'Customer List'!B:C,2,)</f>
        <v/>
      </c>
      <c r="W1158" s="40" t="n"/>
      <c r="X1158" s="32" t="n">
        <v>45863</v>
      </c>
      <c r="Y1158" s="23">
        <f>IF(X1158="", "", X1158-N1158)</f>
        <v/>
      </c>
      <c r="Z1158" s="23">
        <f>IF(N1158="", "", TEXT(N1158, "dddd"))</f>
        <v/>
      </c>
      <c r="AA1158" s="23">
        <f>IF(X1158="", "", TEXT(X1158, "dddd"))</f>
        <v/>
      </c>
      <c r="AB1158" s="23">
        <f>VLOOKUP(U1158,'Currency Sheet'!A:C,3,)</f>
        <v/>
      </c>
      <c r="AC1158" s="44">
        <f>VLOOKUP(P1158,'Customer List'!B:D,3,)</f>
        <v/>
      </c>
    </row>
    <row r="1159">
      <c r="A1159" s="23">
        <f>A1158+1</f>
        <v/>
      </c>
      <c r="B1159" s="23" t="inlineStr">
        <is>
          <t>INV250703-060</t>
        </is>
      </c>
      <c r="C1159" s="32" t="n">
        <v>45841</v>
      </c>
      <c r="D1159" s="32" t="n">
        <v>45846</v>
      </c>
      <c r="E1159" s="51" t="n">
        <v>22.2</v>
      </c>
      <c r="F1159" s="51">
        <f>IF(AB1159="DOLLAR",E1159*88,E1159)</f>
        <v/>
      </c>
      <c r="G1159" s="62">
        <f>F1159*J1159</f>
        <v/>
      </c>
      <c r="H1159" s="23" t="inlineStr">
        <is>
          <t xml:space="preserve">T2665 </t>
        </is>
      </c>
      <c r="I1159" s="23" t="n"/>
      <c r="J1159" s="23" t="n">
        <v>1</v>
      </c>
      <c r="K1159" s="23" t="n">
        <v>1</v>
      </c>
      <c r="L1159" s="23">
        <f>J1159-K1159</f>
        <v/>
      </c>
      <c r="M1159" s="23" t="inlineStr">
        <is>
          <t>T-642/25-26</t>
        </is>
      </c>
      <c r="N1159" s="32" t="n">
        <v>45847</v>
      </c>
      <c r="O1159" s="62" t="n">
        <v>3755.5</v>
      </c>
      <c r="P1159" s="23" t="inlineStr">
        <is>
          <t>ACTREC</t>
        </is>
      </c>
      <c r="Q1159" s="23" t="n">
        <v>58152972415</v>
      </c>
      <c r="R1159" s="23" t="inlineStr">
        <is>
          <t>Delivered</t>
        </is>
      </c>
      <c r="S1159" s="63" t="n">
        <v>-20</v>
      </c>
      <c r="T1159" s="39" t="n"/>
      <c r="U1159" s="23" t="inlineStr">
        <is>
          <t>TargetMol</t>
        </is>
      </c>
      <c r="V1159" s="23">
        <f>VLOOKUP(P1159,'Customer List'!B:C,2,)</f>
        <v/>
      </c>
      <c r="W1159" s="40" t="n"/>
      <c r="X1159" s="32" t="n">
        <v>45848</v>
      </c>
      <c r="Y1159" s="23">
        <f>IF(X1159="", "", X1159-N1159)</f>
        <v/>
      </c>
      <c r="Z1159" s="23">
        <f>IF(N1159="", "", TEXT(N1159, "dddd"))</f>
        <v/>
      </c>
      <c r="AA1159" s="23">
        <f>IF(X1159="", "", TEXT(X1159, "dddd"))</f>
        <v/>
      </c>
      <c r="AB1159" s="23">
        <f>VLOOKUP(U1159,'Currency Sheet'!A:C,3,)</f>
        <v/>
      </c>
      <c r="AC1159" s="44">
        <f>VLOOKUP(P1159,'Customer List'!B:D,3,)</f>
        <v/>
      </c>
    </row>
    <row r="1160">
      <c r="A1160" s="23">
        <f>A1159+1</f>
        <v/>
      </c>
      <c r="B1160" s="23" t="inlineStr">
        <is>
          <t>INV250703-061</t>
        </is>
      </c>
      <c r="C1160" s="32" t="n">
        <v>45841</v>
      </c>
      <c r="D1160" s="32" t="n">
        <v>45846</v>
      </c>
      <c r="E1160" s="51" t="n">
        <v>295.8</v>
      </c>
      <c r="F1160" s="51">
        <f>IF(AB1160="DOLLAR",E1160*88,E1160)</f>
        <v/>
      </c>
      <c r="G1160" s="62">
        <f>F1160*J1160</f>
        <v/>
      </c>
      <c r="H1160" s="23" t="inlineStr">
        <is>
          <t xml:space="preserve">T9410 </t>
        </is>
      </c>
      <c r="I1160" s="23" t="n"/>
      <c r="J1160" s="23" t="n">
        <v>1</v>
      </c>
      <c r="K1160" s="23" t="n">
        <v>1</v>
      </c>
      <c r="L1160" s="23">
        <f>J1160-K1160</f>
        <v/>
      </c>
      <c r="M1160" s="23" t="inlineStr">
        <is>
          <t>T-666/25-26</t>
        </is>
      </c>
      <c r="N1160" s="32" t="n">
        <v>45847</v>
      </c>
      <c r="O1160" s="62" t="n">
        <v>38000</v>
      </c>
      <c r="P1160" s="23" t="inlineStr">
        <is>
          <t>BIO SOLUTION</t>
        </is>
      </c>
      <c r="Q1160" s="23" t="n">
        <v>58152972161</v>
      </c>
      <c r="R1160" s="23" t="inlineStr">
        <is>
          <t>Delivered</t>
        </is>
      </c>
      <c r="S1160" s="63" t="n">
        <v>-20</v>
      </c>
      <c r="T1160" s="39" t="n"/>
      <c r="U1160" s="23" t="inlineStr">
        <is>
          <t>TargetMol</t>
        </is>
      </c>
      <c r="V1160" s="23">
        <f>VLOOKUP(P1160,'Customer List'!B:C,2,)</f>
        <v/>
      </c>
      <c r="W1160" s="40" t="n"/>
      <c r="X1160" s="32" t="n">
        <v>45848</v>
      </c>
      <c r="Y1160" s="23">
        <f>IF(X1160="", "", X1160-N1160)</f>
        <v/>
      </c>
      <c r="Z1160" s="23">
        <f>IF(N1160="", "", TEXT(N1160, "dddd"))</f>
        <v/>
      </c>
      <c r="AA1160" s="23">
        <f>IF(X1160="", "", TEXT(X1160, "dddd"))</f>
        <v/>
      </c>
      <c r="AB1160" s="23">
        <f>VLOOKUP(U1160,'Currency Sheet'!A:C,3,)</f>
        <v/>
      </c>
      <c r="AC1160" s="44">
        <f>VLOOKUP(P1160,'Customer List'!B:D,3,)</f>
        <v/>
      </c>
    </row>
    <row r="1161">
      <c r="A1161" s="23">
        <f>A1160+1</f>
        <v/>
      </c>
      <c r="B1161" s="23" t="inlineStr">
        <is>
          <t>INV250703-061</t>
        </is>
      </c>
      <c r="C1161" s="32" t="n">
        <v>45841</v>
      </c>
      <c r="D1161" s="32" t="n">
        <v>45846</v>
      </c>
      <c r="E1161" s="51" t="n">
        <v>5</v>
      </c>
      <c r="F1161" s="51">
        <f>IF(AB1161="DOLLAR",E1161*88,E1161)</f>
        <v/>
      </c>
      <c r="G1161" s="62">
        <f>F1161*J1161</f>
        <v/>
      </c>
      <c r="H1161" s="23" t="inlineStr">
        <is>
          <t xml:space="preserve">T15388 </t>
        </is>
      </c>
      <c r="I1161" s="23" t="n"/>
      <c r="J1161" s="23" t="n">
        <v>1</v>
      </c>
      <c r="K1161" s="23" t="n">
        <v>1</v>
      </c>
      <c r="L1161" s="23">
        <f>J1161-K1161</f>
        <v/>
      </c>
      <c r="M1161" s="23" t="inlineStr">
        <is>
          <t>DC-95/25-26</t>
        </is>
      </c>
      <c r="N1161" s="32" t="n">
        <v>45854</v>
      </c>
      <c r="O1161" s="62" t="n">
        <v>0</v>
      </c>
      <c r="P1161" s="23" t="inlineStr">
        <is>
          <t>AIIMS</t>
        </is>
      </c>
      <c r="Q1161" s="23" t="inlineStr">
        <is>
          <t>BY HAND</t>
        </is>
      </c>
      <c r="R1161" s="23" t="inlineStr">
        <is>
          <t>PRIYANKA MADAM</t>
        </is>
      </c>
      <c r="S1161" s="63" t="n">
        <v>-20</v>
      </c>
      <c r="T1161" s="39" t="inlineStr">
        <is>
          <t xml:space="preserve">SAMPLE </t>
        </is>
      </c>
      <c r="U1161" s="23" t="inlineStr">
        <is>
          <t>TargetMol</t>
        </is>
      </c>
      <c r="V1161" s="23">
        <f>VLOOKUP(P1161,'Customer List'!B:C,2,)</f>
        <v/>
      </c>
      <c r="W1161" s="40" t="n"/>
      <c r="X1161" s="32" t="n">
        <v>45854</v>
      </c>
      <c r="Y1161" s="23">
        <f>IF(X1161="", "", X1161-N1161)</f>
        <v/>
      </c>
      <c r="Z1161" s="23">
        <f>IF(N1161="", "", TEXT(N1161, "dddd"))</f>
        <v/>
      </c>
      <c r="AA1161" s="23">
        <f>IF(X1161="", "", TEXT(X1161, "dddd"))</f>
        <v/>
      </c>
      <c r="AB1161" s="23">
        <f>VLOOKUP(U1161,'Currency Sheet'!A:C,3,)</f>
        <v/>
      </c>
      <c r="AC1161" s="44">
        <f>VLOOKUP(P1161,'Customer List'!B:D,3,)</f>
        <v/>
      </c>
    </row>
    <row r="1162">
      <c r="A1162" s="23">
        <f>A1161+1</f>
        <v/>
      </c>
      <c r="B1162" s="23" t="inlineStr">
        <is>
          <t>INV250703-062</t>
        </is>
      </c>
      <c r="C1162" s="32" t="n">
        <v>45841</v>
      </c>
      <c r="D1162" s="32" t="n">
        <v>45846</v>
      </c>
      <c r="E1162" s="51" t="n">
        <v>5</v>
      </c>
      <c r="F1162" s="51">
        <f>IF(AB1162="DOLLAR",E1162*88,E1162)</f>
        <v/>
      </c>
      <c r="G1162" s="62">
        <f>F1162*J1162</f>
        <v/>
      </c>
      <c r="H1162" s="23" t="inlineStr">
        <is>
          <t xml:space="preserve">T0948L </t>
        </is>
      </c>
      <c r="I1162" s="23" t="n"/>
      <c r="J1162" s="23" t="n">
        <v>1</v>
      </c>
      <c r="K1162" s="23" t="n">
        <v>1</v>
      </c>
      <c r="L1162" s="23">
        <f>J1162-K1162</f>
        <v/>
      </c>
      <c r="M1162" s="23" t="inlineStr">
        <is>
          <t>DC-92/25-26</t>
        </is>
      </c>
      <c r="N1162" s="32" t="n">
        <v>45852</v>
      </c>
      <c r="O1162" s="62" t="n">
        <v>0</v>
      </c>
      <c r="P1162" s="23" t="inlineStr">
        <is>
          <t>AIIMS</t>
        </is>
      </c>
      <c r="Q1162" s="23" t="inlineStr">
        <is>
          <t>BY HAND</t>
        </is>
      </c>
      <c r="R1162" s="23" t="inlineStr">
        <is>
          <t>DEEPAK</t>
        </is>
      </c>
      <c r="S1162" s="63" t="n">
        <v>-20</v>
      </c>
      <c r="T1162" s="39" t="inlineStr">
        <is>
          <t xml:space="preserve">SAMPLE </t>
        </is>
      </c>
      <c r="U1162" s="23" t="inlineStr">
        <is>
          <t>TargetMol</t>
        </is>
      </c>
      <c r="V1162" s="23">
        <f>VLOOKUP(P1162,'Customer List'!B:C,2,)</f>
        <v/>
      </c>
      <c r="W1162" s="40" t="n"/>
      <c r="X1162" s="32" t="n">
        <v>45852</v>
      </c>
      <c r="Y1162" s="23">
        <f>IF(X1162="", "", X1162-N1162)</f>
        <v/>
      </c>
      <c r="Z1162" s="23">
        <f>IF(N1162="", "", TEXT(N1162, "dddd"))</f>
        <v/>
      </c>
      <c r="AA1162" s="23">
        <f>IF(X1162="", "", TEXT(X1162, "dddd"))</f>
        <v/>
      </c>
      <c r="AB1162" s="23">
        <f>VLOOKUP(U1162,'Currency Sheet'!A:C,3,)</f>
        <v/>
      </c>
      <c r="AC1162" s="44">
        <f>VLOOKUP(P1162,'Customer List'!B:D,3,)</f>
        <v/>
      </c>
    </row>
    <row r="1163">
      <c r="A1163" s="23">
        <f>A1162+1</f>
        <v/>
      </c>
      <c r="B1163" s="23" t="inlineStr">
        <is>
          <t>EED116969</t>
        </is>
      </c>
      <c r="C1163" s="32" t="n">
        <v>45841</v>
      </c>
      <c r="D1163" s="32" t="n">
        <v>45849</v>
      </c>
      <c r="E1163" s="51" t="n">
        <v>17.5</v>
      </c>
      <c r="F1163" s="51">
        <f>IF(AB1163="DOLLAR",E1163*88,E1163)</f>
        <v/>
      </c>
      <c r="G1163" s="62">
        <f>F1163*J1163</f>
        <v/>
      </c>
      <c r="H1163" s="23" t="n">
        <v>100511</v>
      </c>
      <c r="I1163" s="23" t="inlineStr">
        <is>
          <t>PE anti-mouse CD4 Antibody</t>
        </is>
      </c>
      <c r="J1163" s="23" t="n">
        <v>1</v>
      </c>
      <c r="K1163" s="23" t="n">
        <v>1</v>
      </c>
      <c r="L1163" s="23">
        <f>J1163-K1163</f>
        <v/>
      </c>
      <c r="M1163" s="23" t="inlineStr">
        <is>
          <t>T-686/25-26</t>
        </is>
      </c>
      <c r="N1163" s="32" t="n">
        <v>45850</v>
      </c>
      <c r="O1163" s="62" t="n">
        <v>2325</v>
      </c>
      <c r="P1163" s="23" t="inlineStr">
        <is>
          <t>RG SONS</t>
        </is>
      </c>
      <c r="Q1163" s="23" t="n">
        <v>58153114386</v>
      </c>
      <c r="R1163" s="23" t="inlineStr">
        <is>
          <t>Delivered</t>
        </is>
      </c>
      <c r="S1163" s="63" t="n">
        <v>4</v>
      </c>
      <c r="T1163" s="39" t="n"/>
      <c r="U1163" s="23" t="inlineStr">
        <is>
          <t>BioLegend</t>
        </is>
      </c>
      <c r="V1163" s="23">
        <f>VLOOKUP(P1163,'Customer List'!B:C,2,)</f>
        <v/>
      </c>
      <c r="W1163" s="40" t="n"/>
      <c r="X1163" s="32" t="n">
        <v>45852</v>
      </c>
      <c r="Y1163" s="23">
        <f>IF(X1163="", "", X1163-N1163)</f>
        <v/>
      </c>
      <c r="Z1163" s="23">
        <f>IF(N1163="", "", TEXT(N1163, "dddd"))</f>
        <v/>
      </c>
      <c r="AA1163" s="23">
        <f>IF(X1163="", "", TEXT(X1163, "dddd"))</f>
        <v/>
      </c>
      <c r="AB1163" s="23">
        <f>VLOOKUP(U1163,'Currency Sheet'!A:C,3,)</f>
        <v/>
      </c>
      <c r="AC1163" s="44">
        <f>VLOOKUP(P1163,'Customer List'!B:D,3,)</f>
        <v/>
      </c>
    </row>
    <row r="1164">
      <c r="A1164" s="23">
        <f>A1163+1</f>
        <v/>
      </c>
      <c r="B1164" s="23" t="inlineStr">
        <is>
          <t>EED116969</t>
        </is>
      </c>
      <c r="C1164" s="32" t="n">
        <v>45841</v>
      </c>
      <c r="D1164" s="32" t="n">
        <v>45849</v>
      </c>
      <c r="E1164" s="51" t="n">
        <v>73.5</v>
      </c>
      <c r="F1164" s="51">
        <f>IF(AB1164="DOLLAR",E1164*88,E1164)</f>
        <v/>
      </c>
      <c r="G1164" s="62">
        <f>F1164*J1164</f>
        <v/>
      </c>
      <c r="H1164" s="23" t="n">
        <v>103108</v>
      </c>
      <c r="I1164" s="23" t="inlineStr">
        <is>
          <t>FITC anti-mouse CD45 Antibody</t>
        </is>
      </c>
      <c r="J1164" s="23" t="n">
        <v>1</v>
      </c>
      <c r="K1164" s="23" t="n">
        <v>1</v>
      </c>
      <c r="L1164" s="23">
        <f>J1164-K1164</f>
        <v/>
      </c>
      <c r="M1164" s="23" t="inlineStr">
        <is>
          <t>T-712/25-26</t>
        </is>
      </c>
      <c r="N1164" s="32" t="n">
        <v>45857</v>
      </c>
      <c r="O1164" s="62" t="n">
        <v>9975</v>
      </c>
      <c r="P1164" s="23" t="inlineStr">
        <is>
          <t>RGCB</t>
        </is>
      </c>
      <c r="Q1164" s="23" t="n">
        <v>58153395355</v>
      </c>
      <c r="R1164" s="23" t="inlineStr">
        <is>
          <t>Delivered</t>
        </is>
      </c>
      <c r="S1164" s="63" t="n">
        <v>4</v>
      </c>
      <c r="T1164" s="39" t="n"/>
      <c r="U1164" s="23" t="inlineStr">
        <is>
          <t>BioLegend</t>
        </is>
      </c>
      <c r="V1164" s="23">
        <f>VLOOKUP(P1164,'Customer List'!B:C,2,)</f>
        <v/>
      </c>
      <c r="W1164" s="40" t="n"/>
      <c r="X1164" s="32" t="n">
        <v>45859</v>
      </c>
      <c r="Y1164" s="23">
        <f>IF(X1164="", "", X1164-N1164)</f>
        <v/>
      </c>
      <c r="Z1164" s="23">
        <f>IF(N1164="", "", TEXT(N1164, "dddd"))</f>
        <v/>
      </c>
      <c r="AA1164" s="23">
        <f>IF(X1164="", "", TEXT(X1164, "dddd"))</f>
        <v/>
      </c>
      <c r="AB1164" s="23">
        <f>VLOOKUP(U1164,'Currency Sheet'!A:C,3,)</f>
        <v/>
      </c>
      <c r="AC1164" s="44">
        <f>VLOOKUP(P1164,'Customer List'!B:D,3,)</f>
        <v/>
      </c>
    </row>
    <row r="1165">
      <c r="A1165" s="23">
        <f>A1164+1</f>
        <v/>
      </c>
      <c r="B1165" s="23" t="inlineStr">
        <is>
          <t>EED116969</t>
        </is>
      </c>
      <c r="C1165" s="32" t="n">
        <v>45841</v>
      </c>
      <c r="D1165" s="32" t="n">
        <v>45849</v>
      </c>
      <c r="E1165" s="51" t="n">
        <v>303.8</v>
      </c>
      <c r="F1165" s="51">
        <f>IF(AB1165="DOLLAR",E1165*88,E1165)</f>
        <v/>
      </c>
      <c r="G1165" s="62">
        <f>F1165*J1165</f>
        <v/>
      </c>
      <c r="H1165" s="23" t="n">
        <v>106906</v>
      </c>
      <c r="I1165" s="23" t="inlineStr">
        <is>
          <t xml:space="preserve">PE/Dazzle™ 594 anti-mouse CD217 </t>
        </is>
      </c>
      <c r="J1165" s="23" t="n">
        <v>1</v>
      </c>
      <c r="K1165" s="23" t="n">
        <v>1</v>
      </c>
      <c r="L1165" s="23">
        <f>J1165-K1165</f>
        <v/>
      </c>
      <c r="M1165" s="23" t="inlineStr">
        <is>
          <t>T-696/25-26</t>
        </is>
      </c>
      <c r="N1165" s="32" t="n">
        <v>45853</v>
      </c>
      <c r="O1165" s="62" t="n">
        <v>37107</v>
      </c>
      <c r="P1165" s="23" t="inlineStr">
        <is>
          <t>ICGEB</t>
        </is>
      </c>
      <c r="Q1165" s="23" t="inlineStr">
        <is>
          <t>BY HAND</t>
        </is>
      </c>
      <c r="R1165" s="23" t="inlineStr">
        <is>
          <t>DEEPAK</t>
        </is>
      </c>
      <c r="S1165" s="63" t="n">
        <v>4</v>
      </c>
      <c r="T1165" s="39" t="n"/>
      <c r="U1165" s="23" t="inlineStr">
        <is>
          <t>BioLegend</t>
        </is>
      </c>
      <c r="V1165" s="23">
        <f>VLOOKUP(P1165,'Customer List'!B:C,2,)</f>
        <v/>
      </c>
      <c r="W1165" s="40" t="n"/>
      <c r="X1165" s="32" t="n">
        <v>45853</v>
      </c>
      <c r="Y1165" s="23">
        <f>IF(X1165="", "", X1165-N1165)</f>
        <v/>
      </c>
      <c r="Z1165" s="23">
        <f>IF(N1165="", "", TEXT(N1165, "dddd"))</f>
        <v/>
      </c>
      <c r="AA1165" s="23">
        <f>IF(X1165="", "", TEXT(X1165, "dddd"))</f>
        <v/>
      </c>
      <c r="AB1165" s="23">
        <f>VLOOKUP(U1165,'Currency Sheet'!A:C,3,)</f>
        <v/>
      </c>
      <c r="AC1165" s="44">
        <f>VLOOKUP(P1165,'Customer List'!B:D,3,)</f>
        <v/>
      </c>
    </row>
    <row r="1166">
      <c r="A1166" s="23">
        <f>A1165+1</f>
        <v/>
      </c>
      <c r="B1166" s="23" t="inlineStr">
        <is>
          <t>EED116969</t>
        </is>
      </c>
      <c r="C1166" s="32" t="n">
        <v>45841</v>
      </c>
      <c r="D1166" s="32" t="n">
        <v>45849</v>
      </c>
      <c r="E1166" s="51" t="n">
        <v>65.8</v>
      </c>
      <c r="F1166" s="51">
        <f>IF(AB1166="DOLLAR",E1166*88,E1166)</f>
        <v/>
      </c>
      <c r="G1166" s="62">
        <f>F1166*J1166</f>
        <v/>
      </c>
      <c r="H1166" s="23" t="n">
        <v>107627</v>
      </c>
      <c r="I1166" s="23" t="inlineStr">
        <is>
          <t>APC/Cyanine7 anti-mouse I-A/I-E Antibody</t>
        </is>
      </c>
      <c r="J1166" s="23" t="n">
        <v>1</v>
      </c>
      <c r="K1166" s="23" t="n">
        <v>1</v>
      </c>
      <c r="L1166" s="23">
        <f>J1166-K1166</f>
        <v/>
      </c>
      <c r="M1166" s="23" t="inlineStr">
        <is>
          <t>T-686/25-26</t>
        </is>
      </c>
      <c r="N1166" s="32" t="n">
        <v>45850</v>
      </c>
      <c r="O1166" s="62" t="n">
        <v>8742</v>
      </c>
      <c r="P1166" s="23" t="inlineStr">
        <is>
          <t>RG SONS</t>
        </is>
      </c>
      <c r="Q1166" s="23" t="n">
        <v>58153114386</v>
      </c>
      <c r="R1166" s="23" t="inlineStr">
        <is>
          <t>Delivered</t>
        </is>
      </c>
      <c r="S1166" s="63" t="n">
        <v>4</v>
      </c>
      <c r="T1166" s="39" t="n"/>
      <c r="U1166" s="23" t="inlineStr">
        <is>
          <t>BioLegend</t>
        </is>
      </c>
      <c r="V1166" s="23">
        <f>VLOOKUP(P1166,'Customer List'!B:C,2,)</f>
        <v/>
      </c>
      <c r="W1166" s="40" t="n"/>
      <c r="X1166" s="32" t="n">
        <v>45852</v>
      </c>
      <c r="Y1166" s="23">
        <f>IF(X1166="", "", X1166-N1166)</f>
        <v/>
      </c>
      <c r="Z1166" s="23">
        <f>IF(N1166="", "", TEXT(N1166, "dddd"))</f>
        <v/>
      </c>
      <c r="AA1166" s="23">
        <f>IF(X1166="", "", TEXT(X1166, "dddd"))</f>
        <v/>
      </c>
      <c r="AB1166" s="23">
        <f>VLOOKUP(U1166,'Currency Sheet'!A:C,3,)</f>
        <v/>
      </c>
      <c r="AC1166" s="44">
        <f>VLOOKUP(P1166,'Customer List'!B:D,3,)</f>
        <v/>
      </c>
    </row>
    <row r="1167">
      <c r="A1167" s="23">
        <f>A1166+1</f>
        <v/>
      </c>
      <c r="B1167" s="23" t="inlineStr">
        <is>
          <t>EED116969</t>
        </is>
      </c>
      <c r="C1167" s="32" t="n">
        <v>45841</v>
      </c>
      <c r="D1167" s="32" t="n">
        <v>45849</v>
      </c>
      <c r="E1167" s="51" t="n">
        <v>275.1</v>
      </c>
      <c r="F1167" s="51">
        <f>IF(AB1167="DOLLAR",E1167*88,E1167)</f>
        <v/>
      </c>
      <c r="G1167" s="62">
        <f>F1167*J1167</f>
        <v/>
      </c>
      <c r="H1167" s="23" t="n">
        <v>109412</v>
      </c>
      <c r="I1167" s="23" t="inlineStr">
        <is>
          <t>PE/Cyanine7 anti-mouse/rat XCR1 Recombinant Antibody</t>
        </is>
      </c>
      <c r="J1167" s="23" t="n">
        <v>1</v>
      </c>
      <c r="K1167" s="23" t="n">
        <v>1</v>
      </c>
      <c r="L1167" s="23">
        <f>J1167-K1167</f>
        <v/>
      </c>
      <c r="M1167" s="23" t="inlineStr">
        <is>
          <t>T-686/25-26</t>
        </is>
      </c>
      <c r="N1167" s="32" t="n">
        <v>45850</v>
      </c>
      <c r="O1167" s="62" t="n">
        <v>36549</v>
      </c>
      <c r="P1167" s="23" t="inlineStr">
        <is>
          <t>RG SONS</t>
        </is>
      </c>
      <c r="Q1167" s="23" t="n">
        <v>58153114386</v>
      </c>
      <c r="R1167" s="23" t="inlineStr">
        <is>
          <t>Delivered</t>
        </is>
      </c>
      <c r="S1167" s="63" t="n">
        <v>4</v>
      </c>
      <c r="T1167" s="39" t="n"/>
      <c r="U1167" s="23" t="inlineStr">
        <is>
          <t>BioLegend</t>
        </is>
      </c>
      <c r="V1167" s="23">
        <f>VLOOKUP(P1167,'Customer List'!B:C,2,)</f>
        <v/>
      </c>
      <c r="W1167" s="40" t="n"/>
      <c r="X1167" s="32" t="n">
        <v>45852</v>
      </c>
      <c r="Y1167" s="23">
        <f>IF(X1167="", "", X1167-N1167)</f>
        <v/>
      </c>
      <c r="Z1167" s="23">
        <f>IF(N1167="", "", TEXT(N1167, "dddd"))</f>
        <v/>
      </c>
      <c r="AA1167" s="23">
        <f>IF(X1167="", "", TEXT(X1167, "dddd"))</f>
        <v/>
      </c>
      <c r="AB1167" s="23">
        <f>VLOOKUP(U1167,'Currency Sheet'!A:C,3,)</f>
        <v/>
      </c>
      <c r="AC1167" s="44">
        <f>VLOOKUP(P1167,'Customer List'!B:D,3,)</f>
        <v/>
      </c>
    </row>
    <row r="1168">
      <c r="A1168" s="23">
        <f>A1167+1</f>
        <v/>
      </c>
      <c r="B1168" s="23" t="inlineStr">
        <is>
          <t>EED116969</t>
        </is>
      </c>
      <c r="C1168" s="32" t="n">
        <v>45841</v>
      </c>
      <c r="D1168" s="32" t="n">
        <v>45849</v>
      </c>
      <c r="E1168" s="51" t="n">
        <v>214.5</v>
      </c>
      <c r="F1168" s="51">
        <f>IF(AB1168="DOLLAR",E1168*88,E1168)</f>
        <v/>
      </c>
      <c r="G1168" s="62">
        <f>F1168*J1168</f>
        <v/>
      </c>
      <c r="H1168" s="23" t="n">
        <v>121439</v>
      </c>
      <c r="I1168" s="23" t="inlineStr">
        <is>
          <t>Brilliant Violet 785™ anti-mouse CD103 Antibody</t>
        </is>
      </c>
      <c r="J1168" s="23" t="n">
        <v>1</v>
      </c>
      <c r="K1168" s="23" t="n">
        <v>1</v>
      </c>
      <c r="L1168" s="23">
        <f>J1168-K1168</f>
        <v/>
      </c>
      <c r="M1168" s="23" t="inlineStr">
        <is>
          <t>T-686/25-26</t>
        </is>
      </c>
      <c r="N1168" s="32" t="n">
        <v>45850</v>
      </c>
      <c r="O1168" s="62" t="n">
        <v>26598</v>
      </c>
      <c r="P1168" s="23" t="inlineStr">
        <is>
          <t>RG SONS</t>
        </is>
      </c>
      <c r="Q1168" s="23" t="n">
        <v>58153114386</v>
      </c>
      <c r="R1168" s="23" t="inlineStr">
        <is>
          <t>Delivered</t>
        </is>
      </c>
      <c r="S1168" s="63" t="n">
        <v>4</v>
      </c>
      <c r="T1168" s="39" t="n"/>
      <c r="U1168" s="23" t="inlineStr">
        <is>
          <t>BioLegend</t>
        </is>
      </c>
      <c r="V1168" s="23">
        <f>VLOOKUP(P1168,'Customer List'!B:C,2,)</f>
        <v/>
      </c>
      <c r="W1168" s="40" t="n"/>
      <c r="X1168" s="32" t="n">
        <v>45852</v>
      </c>
      <c r="Y1168" s="23">
        <f>IF(X1168="", "", X1168-N1168)</f>
        <v/>
      </c>
      <c r="Z1168" s="23">
        <f>IF(N1168="", "", TEXT(N1168, "dddd"))</f>
        <v/>
      </c>
      <c r="AA1168" s="23">
        <f>IF(X1168="", "", TEXT(X1168, "dddd"))</f>
        <v/>
      </c>
      <c r="AB1168" s="23">
        <f>VLOOKUP(U1168,'Currency Sheet'!A:C,3,)</f>
        <v/>
      </c>
      <c r="AC1168" s="44">
        <f>VLOOKUP(P1168,'Customer List'!B:D,3,)</f>
        <v/>
      </c>
    </row>
    <row r="1169">
      <c r="A1169" s="23">
        <f>A1168+1</f>
        <v/>
      </c>
      <c r="B1169" s="23" t="inlineStr">
        <is>
          <t>EED116969</t>
        </is>
      </c>
      <c r="C1169" s="32" t="n">
        <v>45841</v>
      </c>
      <c r="D1169" s="32" t="n">
        <v>45849</v>
      </c>
      <c r="E1169" s="51" t="n">
        <v>35</v>
      </c>
      <c r="F1169" s="51">
        <f>IF(AB1169="DOLLAR",E1169*88,E1169)</f>
        <v/>
      </c>
      <c r="G1169" s="62">
        <f>F1169*J1169</f>
        <v/>
      </c>
      <c r="H1169" s="23" t="n">
        <v>123115</v>
      </c>
      <c r="I1169" s="23" t="inlineStr">
        <is>
          <t>APC anti-mouse F4/80 Antibody</t>
        </is>
      </c>
      <c r="J1169" s="23" t="n">
        <v>1</v>
      </c>
      <c r="K1169" s="23" t="n">
        <v>1</v>
      </c>
      <c r="L1169" s="23">
        <f>J1169-K1169</f>
        <v/>
      </c>
      <c r="M1169" s="23" t="inlineStr">
        <is>
          <t>T-686/25-26</t>
        </is>
      </c>
      <c r="N1169" s="32" t="n">
        <v>45850</v>
      </c>
      <c r="O1169" s="62" t="n">
        <v>4650</v>
      </c>
      <c r="P1169" s="23" t="inlineStr">
        <is>
          <t>RG SONS</t>
        </is>
      </c>
      <c r="Q1169" s="23" t="n">
        <v>58153114386</v>
      </c>
      <c r="R1169" s="23" t="inlineStr">
        <is>
          <t>Delivered</t>
        </is>
      </c>
      <c r="S1169" s="63" t="n">
        <v>4</v>
      </c>
      <c r="T1169" s="39" t="n"/>
      <c r="U1169" s="23" t="inlineStr">
        <is>
          <t>BioLegend</t>
        </is>
      </c>
      <c r="V1169" s="23">
        <f>VLOOKUP(P1169,'Customer List'!B:C,2,)</f>
        <v/>
      </c>
      <c r="W1169" s="40" t="n"/>
      <c r="X1169" s="32" t="n">
        <v>45852</v>
      </c>
      <c r="Y1169" s="23">
        <f>IF(X1169="", "", X1169-N1169)</f>
        <v/>
      </c>
      <c r="Z1169" s="23">
        <f>IF(N1169="", "", TEXT(N1169, "dddd"))</f>
        <v/>
      </c>
      <c r="AA1169" s="23">
        <f>IF(X1169="", "", TEXT(X1169, "dddd"))</f>
        <v/>
      </c>
      <c r="AB1169" s="23">
        <f>VLOOKUP(U1169,'Currency Sheet'!A:C,3,)</f>
        <v/>
      </c>
      <c r="AC1169" s="44">
        <f>VLOOKUP(P1169,'Customer List'!B:D,3,)</f>
        <v/>
      </c>
    </row>
    <row r="1170">
      <c r="A1170" s="23">
        <f>A1169+1</f>
        <v/>
      </c>
      <c r="B1170" s="23" t="inlineStr">
        <is>
          <t>EED116969</t>
        </is>
      </c>
      <c r="C1170" s="32" t="n">
        <v>45841</v>
      </c>
      <c r="D1170" s="32" t="n">
        <v>45849</v>
      </c>
      <c r="E1170" s="51" t="n">
        <v>90.3</v>
      </c>
      <c r="F1170" s="51">
        <f>IF(AB1170="DOLLAR",E1170*88,E1170)</f>
        <v/>
      </c>
      <c r="G1170" s="62">
        <f>F1170*J1170</f>
        <v/>
      </c>
      <c r="H1170" s="23" t="n">
        <v>141705</v>
      </c>
      <c r="I1170" s="23" t="inlineStr">
        <is>
          <t xml:space="preserve">PE anti-mouse CD206 </t>
        </is>
      </c>
      <c r="J1170" s="23" t="n">
        <v>1</v>
      </c>
      <c r="K1170" s="23" t="n">
        <v>1</v>
      </c>
      <c r="L1170" s="23">
        <f>J1170-K1170</f>
        <v/>
      </c>
      <c r="M1170" s="23" t="inlineStr">
        <is>
          <t>T-686/25-26</t>
        </is>
      </c>
      <c r="N1170" s="32" t="n">
        <v>45850</v>
      </c>
      <c r="O1170" s="62" t="n">
        <v>11997</v>
      </c>
      <c r="P1170" s="23" t="inlineStr">
        <is>
          <t>RG SONS</t>
        </is>
      </c>
      <c r="Q1170" s="23" t="n">
        <v>58153114386</v>
      </c>
      <c r="R1170" s="23" t="inlineStr">
        <is>
          <t>Delivered</t>
        </is>
      </c>
      <c r="S1170" s="63" t="n">
        <v>4</v>
      </c>
      <c r="T1170" s="39" t="n"/>
      <c r="U1170" s="23" t="inlineStr">
        <is>
          <t>BioLegend</t>
        </is>
      </c>
      <c r="V1170" s="23">
        <f>VLOOKUP(P1170,'Customer List'!B:C,2,)</f>
        <v/>
      </c>
      <c r="W1170" s="40" t="n"/>
      <c r="X1170" s="32" t="n">
        <v>45852</v>
      </c>
      <c r="Y1170" s="23">
        <f>IF(X1170="", "", X1170-N1170)</f>
        <v/>
      </c>
      <c r="Z1170" s="23">
        <f>IF(N1170="", "", TEXT(N1170, "dddd"))</f>
        <v/>
      </c>
      <c r="AA1170" s="23">
        <f>IF(X1170="", "", TEXT(X1170, "dddd"))</f>
        <v/>
      </c>
      <c r="AB1170" s="23">
        <f>VLOOKUP(U1170,'Currency Sheet'!A:C,3,)</f>
        <v/>
      </c>
      <c r="AC1170" s="44">
        <f>VLOOKUP(P1170,'Customer List'!B:D,3,)</f>
        <v/>
      </c>
    </row>
    <row r="1171">
      <c r="A1171" s="23">
        <f>A1170+1</f>
        <v/>
      </c>
      <c r="B1171" s="23" t="inlineStr">
        <is>
          <t>EED116969</t>
        </is>
      </c>
      <c r="C1171" s="32" t="n">
        <v>45841</v>
      </c>
      <c r="D1171" s="32" t="n">
        <v>45849</v>
      </c>
      <c r="E1171" s="51" t="n">
        <v>262.5</v>
      </c>
      <c r="F1171" s="51">
        <f>IF(AB1171="DOLLAR",E1171*88,E1171)</f>
        <v/>
      </c>
      <c r="G1171" s="62">
        <f>F1171*J1171</f>
        <v/>
      </c>
      <c r="H1171" s="23" t="n">
        <v>146528</v>
      </c>
      <c r="I1171" s="23" t="inlineStr">
        <is>
          <t xml:space="preserve">KIRAVIA Blue 520™ anti-mouse CD184 </t>
        </is>
      </c>
      <c r="J1171" s="23" t="n">
        <v>1</v>
      </c>
      <c r="K1171" s="23" t="n">
        <v>1</v>
      </c>
      <c r="L1171" s="23">
        <f>J1171-K1171</f>
        <v/>
      </c>
      <c r="M1171" s="23" t="inlineStr">
        <is>
          <t>T-696/25-26</t>
        </is>
      </c>
      <c r="N1171" s="32" t="n">
        <v>45853</v>
      </c>
      <c r="O1171" s="62" t="n">
        <v>32062.5</v>
      </c>
      <c r="P1171" s="23" t="inlineStr">
        <is>
          <t>ICGEB</t>
        </is>
      </c>
      <c r="Q1171" s="23" t="inlineStr">
        <is>
          <t>BY HAND</t>
        </is>
      </c>
      <c r="R1171" s="23" t="inlineStr">
        <is>
          <t>DEEPAK</t>
        </is>
      </c>
      <c r="S1171" s="63" t="n">
        <v>4</v>
      </c>
      <c r="T1171" s="39" t="n"/>
      <c r="U1171" s="23" t="inlineStr">
        <is>
          <t>BioLegend</t>
        </is>
      </c>
      <c r="V1171" s="23">
        <f>VLOOKUP(P1171,'Customer List'!B:C,2,)</f>
        <v/>
      </c>
      <c r="W1171" s="40" t="n"/>
      <c r="X1171" s="32" t="n">
        <v>45853</v>
      </c>
      <c r="Y1171" s="23">
        <f>IF(X1171="", "", X1171-N1171)</f>
        <v/>
      </c>
      <c r="Z1171" s="23">
        <f>IF(N1171="", "", TEXT(N1171, "dddd"))</f>
        <v/>
      </c>
      <c r="AA1171" s="23">
        <f>IF(X1171="", "", TEXT(X1171, "dddd"))</f>
        <v/>
      </c>
      <c r="AB1171" s="23">
        <f>VLOOKUP(U1171,'Currency Sheet'!A:C,3,)</f>
        <v/>
      </c>
      <c r="AC1171" s="44">
        <f>VLOOKUP(P1171,'Customer List'!B:D,3,)</f>
        <v/>
      </c>
    </row>
    <row r="1172">
      <c r="A1172" s="23">
        <f>A1171+1</f>
        <v/>
      </c>
      <c r="B1172" s="23" t="inlineStr">
        <is>
          <t>EED116969</t>
        </is>
      </c>
      <c r="C1172" s="32" t="n">
        <v>45841</v>
      </c>
      <c r="D1172" s="32" t="n">
        <v>45849</v>
      </c>
      <c r="E1172" s="51" t="n">
        <v>267.4</v>
      </c>
      <c r="F1172" s="51">
        <f>IF(AB1172="DOLLAR",E1172*88,E1172)</f>
        <v/>
      </c>
      <c r="G1172" s="62">
        <f>F1172*J1172</f>
        <v/>
      </c>
      <c r="H1172" s="23" t="n">
        <v>149050</v>
      </c>
      <c r="I1172" s="23" t="inlineStr">
        <is>
          <t>PE/Cyanine5 anti-mouse CX3CR1 Antibody</t>
        </is>
      </c>
      <c r="J1172" s="23" t="n">
        <v>1</v>
      </c>
      <c r="K1172" s="23" t="n">
        <v>1</v>
      </c>
      <c r="L1172" s="23">
        <f>J1172-K1172</f>
        <v/>
      </c>
      <c r="M1172" s="23" t="inlineStr">
        <is>
          <t>T-686/25-26</t>
        </is>
      </c>
      <c r="N1172" s="32" t="n">
        <v>45850</v>
      </c>
      <c r="O1172" s="62" t="n">
        <v>35526</v>
      </c>
      <c r="P1172" s="23" t="inlineStr">
        <is>
          <t>RG SONS</t>
        </is>
      </c>
      <c r="Q1172" s="23" t="n">
        <v>58153114386</v>
      </c>
      <c r="R1172" s="23" t="inlineStr">
        <is>
          <t>Delivered</t>
        </is>
      </c>
      <c r="S1172" s="63" t="n">
        <v>4</v>
      </c>
      <c r="T1172" s="39" t="n"/>
      <c r="U1172" s="23" t="inlineStr">
        <is>
          <t>BioLegend</t>
        </is>
      </c>
      <c r="V1172" s="23">
        <f>VLOOKUP(P1172,'Customer List'!B:C,2,)</f>
        <v/>
      </c>
      <c r="W1172" s="40" t="n"/>
      <c r="X1172" s="32" t="n">
        <v>45852</v>
      </c>
      <c r="Y1172" s="23">
        <f>IF(X1172="", "", X1172-N1172)</f>
        <v/>
      </c>
      <c r="Z1172" s="23">
        <f>IF(N1172="", "", TEXT(N1172, "dddd"))</f>
        <v/>
      </c>
      <c r="AA1172" s="23">
        <f>IF(X1172="", "", TEXT(X1172, "dddd"))</f>
        <v/>
      </c>
      <c r="AB1172" s="23">
        <f>VLOOKUP(U1172,'Currency Sheet'!A:C,3,)</f>
        <v/>
      </c>
      <c r="AC1172" s="44">
        <f>VLOOKUP(P1172,'Customer List'!B:D,3,)</f>
        <v/>
      </c>
    </row>
    <row r="1173">
      <c r="A1173" s="23">
        <f>A1172+1</f>
        <v/>
      </c>
      <c r="B1173" s="23" t="inlineStr">
        <is>
          <t>EED116969</t>
        </is>
      </c>
      <c r="C1173" s="32" t="n">
        <v>45841</v>
      </c>
      <c r="D1173" s="32" t="n">
        <v>45849</v>
      </c>
      <c r="E1173" s="51" t="n">
        <v>303.8</v>
      </c>
      <c r="F1173" s="51">
        <f>IF(AB1173="DOLLAR",E1173*88,E1173)</f>
        <v/>
      </c>
      <c r="G1173" s="62">
        <f>F1173*J1173</f>
        <v/>
      </c>
      <c r="H1173" s="23" t="n">
        <v>150636</v>
      </c>
      <c r="I1173" s="23" t="inlineStr">
        <is>
          <t xml:space="preserve">PE/Dazzle™ 594 anti-mouse CD192 </t>
        </is>
      </c>
      <c r="J1173" s="23" t="n">
        <v>1</v>
      </c>
      <c r="K1173" s="23" t="n">
        <v>1</v>
      </c>
      <c r="L1173" s="23">
        <f>J1173-K1173</f>
        <v/>
      </c>
      <c r="M1173" s="23" t="inlineStr">
        <is>
          <t>T-686/25-26</t>
        </is>
      </c>
      <c r="N1173" s="32" t="n">
        <v>45850</v>
      </c>
      <c r="O1173" s="62" t="n">
        <v>40362</v>
      </c>
      <c r="P1173" s="23" t="inlineStr">
        <is>
          <t>RG SONS</t>
        </is>
      </c>
      <c r="Q1173" s="23" t="n">
        <v>58153114386</v>
      </c>
      <c r="R1173" s="23" t="inlineStr">
        <is>
          <t>Delivered</t>
        </is>
      </c>
      <c r="S1173" s="63" t="n">
        <v>4</v>
      </c>
      <c r="T1173" s="39" t="n"/>
      <c r="U1173" s="23" t="inlineStr">
        <is>
          <t>BioLegend</t>
        </is>
      </c>
      <c r="V1173" s="23">
        <f>VLOOKUP(P1173,'Customer List'!B:C,2,)</f>
        <v/>
      </c>
      <c r="W1173" s="40" t="n"/>
      <c r="X1173" s="32" t="n">
        <v>45852</v>
      </c>
      <c r="Y1173" s="23">
        <f>IF(X1173="", "", X1173-N1173)</f>
        <v/>
      </c>
      <c r="Z1173" s="23">
        <f>IF(N1173="", "", TEXT(N1173, "dddd"))</f>
        <v/>
      </c>
      <c r="AA1173" s="23">
        <f>IF(X1173="", "", TEXT(X1173, "dddd"))</f>
        <v/>
      </c>
      <c r="AB1173" s="23">
        <f>VLOOKUP(U1173,'Currency Sheet'!A:C,3,)</f>
        <v/>
      </c>
      <c r="AC1173" s="44">
        <f>VLOOKUP(P1173,'Customer List'!B:D,3,)</f>
        <v/>
      </c>
    </row>
    <row r="1174">
      <c r="A1174" s="23">
        <f>A1173+1</f>
        <v/>
      </c>
      <c r="B1174" s="23" t="inlineStr">
        <is>
          <t>EED116969</t>
        </is>
      </c>
      <c r="C1174" s="32" t="n">
        <v>45841</v>
      </c>
      <c r="D1174" s="32" t="n">
        <v>45849</v>
      </c>
      <c r="E1174" s="51" t="n">
        <v>11.9</v>
      </c>
      <c r="F1174" s="51">
        <f>IF(AB1174="DOLLAR",E1174*88,E1174)</f>
        <v/>
      </c>
      <c r="G1174" s="62">
        <f>F1174*J1174</f>
        <v/>
      </c>
      <c r="H1174" s="23" t="n">
        <v>300505</v>
      </c>
      <c r="I1174" s="23" t="inlineStr">
        <is>
          <t>FITC anti-human CD4 Antibody</t>
        </is>
      </c>
      <c r="J1174" s="23" t="n">
        <v>2</v>
      </c>
      <c r="K1174" s="23" t="n">
        <v>2</v>
      </c>
      <c r="L1174" s="23">
        <f>J1174-K1174</f>
        <v/>
      </c>
      <c r="M1174" s="23" t="inlineStr">
        <is>
          <t>T-682/25-26</t>
        </is>
      </c>
      <c r="N1174" s="32" t="n">
        <v>45850</v>
      </c>
      <c r="O1174" s="62" t="n">
        <v>3570</v>
      </c>
      <c r="P1174" s="23" t="inlineStr">
        <is>
          <t>M BIOTECH</t>
        </is>
      </c>
      <c r="Q1174" s="23" t="n">
        <v>58153114541</v>
      </c>
      <c r="R1174" s="23" t="inlineStr">
        <is>
          <t>Delivered</t>
        </is>
      </c>
      <c r="S1174" s="63" t="n">
        <v>4</v>
      </c>
      <c r="T1174" s="39" t="n"/>
      <c r="U1174" s="23" t="inlineStr">
        <is>
          <t>BioLegend</t>
        </is>
      </c>
      <c r="V1174" s="23">
        <f>VLOOKUP(P1174,'Customer List'!B:C,2,)</f>
        <v/>
      </c>
      <c r="W1174" s="40" t="n"/>
      <c r="X1174" s="32" t="n">
        <v>45852</v>
      </c>
      <c r="Y1174" s="23">
        <f>IF(X1174="", "", X1174-N1174)</f>
        <v/>
      </c>
      <c r="Z1174" s="23">
        <f>IF(N1174="", "", TEXT(N1174, "dddd"))</f>
        <v/>
      </c>
      <c r="AA1174" s="23">
        <f>IF(X1174="", "", TEXT(X1174, "dddd"))</f>
        <v/>
      </c>
      <c r="AB1174" s="23">
        <f>VLOOKUP(U1174,'Currency Sheet'!A:C,3,)</f>
        <v/>
      </c>
      <c r="AC1174" s="44">
        <f>VLOOKUP(P1174,'Customer List'!B:D,3,)</f>
        <v/>
      </c>
    </row>
    <row r="1175">
      <c r="A1175" s="23">
        <f>A1174+1</f>
        <v/>
      </c>
      <c r="B1175" s="23" t="inlineStr">
        <is>
          <t>EED116969</t>
        </is>
      </c>
      <c r="C1175" s="32" t="n">
        <v>45841</v>
      </c>
      <c r="D1175" s="32" t="n">
        <v>45849</v>
      </c>
      <c r="E1175" s="51" t="n">
        <v>50.4</v>
      </c>
      <c r="F1175" s="51">
        <f>IF(AB1175="DOLLAR",E1175*88,E1175)</f>
        <v/>
      </c>
      <c r="G1175" s="62">
        <f>F1175*J1175</f>
        <v/>
      </c>
      <c r="H1175" s="23" t="n">
        <v>301008</v>
      </c>
      <c r="I1175" s="23" t="inlineStr">
        <is>
          <t>PE anti-human CD8a Antibody</t>
        </is>
      </c>
      <c r="J1175" s="23" t="n">
        <v>1</v>
      </c>
      <c r="K1175" s="23" t="n">
        <v>1</v>
      </c>
      <c r="L1175" s="23">
        <f>J1175-K1175</f>
        <v/>
      </c>
      <c r="M1175" s="23" t="inlineStr">
        <is>
          <t>T-712/25-26</t>
        </is>
      </c>
      <c r="N1175" s="32" t="n">
        <v>45857</v>
      </c>
      <c r="O1175" s="62" t="n">
        <v>6840</v>
      </c>
      <c r="P1175" s="23" t="inlineStr">
        <is>
          <t>RGCB</t>
        </is>
      </c>
      <c r="Q1175" s="23" t="n">
        <v>58153395355</v>
      </c>
      <c r="R1175" s="23" t="inlineStr">
        <is>
          <t>Delivered</t>
        </is>
      </c>
      <c r="S1175" s="63" t="n">
        <v>4</v>
      </c>
      <c r="T1175" s="39" t="n"/>
      <c r="U1175" s="23" t="inlineStr">
        <is>
          <t>BioLegend</t>
        </is>
      </c>
      <c r="V1175" s="23">
        <f>VLOOKUP(P1175,'Customer List'!B:C,2,)</f>
        <v/>
      </c>
      <c r="W1175" s="40" t="n"/>
      <c r="X1175" s="32" t="n">
        <v>45859</v>
      </c>
      <c r="Y1175" s="23">
        <f>IF(X1175="", "", X1175-N1175)</f>
        <v/>
      </c>
      <c r="Z1175" s="23">
        <f>IF(N1175="", "", TEXT(N1175, "dddd"))</f>
        <v/>
      </c>
      <c r="AA1175" s="23">
        <f>IF(X1175="", "", TEXT(X1175, "dddd"))</f>
        <v/>
      </c>
      <c r="AB1175" s="23">
        <f>VLOOKUP(U1175,'Currency Sheet'!A:C,3,)</f>
        <v/>
      </c>
      <c r="AC1175" s="44">
        <f>VLOOKUP(P1175,'Customer List'!B:D,3,)</f>
        <v/>
      </c>
    </row>
    <row r="1176">
      <c r="A1176" s="23">
        <f>A1175+1</f>
        <v/>
      </c>
      <c r="B1176" s="23" t="inlineStr">
        <is>
          <t>EED116969</t>
        </is>
      </c>
      <c r="C1176" s="32" t="n">
        <v>45841</v>
      </c>
      <c r="D1176" s="32" t="n">
        <v>45849</v>
      </c>
      <c r="E1176" s="51" t="n">
        <v>98.7</v>
      </c>
      <c r="F1176" s="51">
        <f>IF(AB1176="DOLLAR",E1176*88,E1176)</f>
        <v/>
      </c>
      <c r="G1176" s="62">
        <f>F1176*J1176</f>
        <v/>
      </c>
      <c r="H1176" s="23" t="n">
        <v>301641</v>
      </c>
      <c r="I1176" s="23" t="inlineStr">
        <is>
          <t>PE/Dazzle™ 594 anti-human CD11c Antibody</t>
        </is>
      </c>
      <c r="J1176" s="23" t="n">
        <v>1</v>
      </c>
      <c r="K1176" s="23" t="n">
        <v>1</v>
      </c>
      <c r="L1176" s="23">
        <f>J1176-K1176</f>
        <v/>
      </c>
      <c r="M1176" s="23" t="inlineStr">
        <is>
          <t>T-679/25-26</t>
        </is>
      </c>
      <c r="N1176" s="32" t="n">
        <v>45850</v>
      </c>
      <c r="O1176" s="62" t="n">
        <v>16391</v>
      </c>
      <c r="P1176" s="23" t="inlineStr">
        <is>
          <t>FARCAST</t>
        </is>
      </c>
      <c r="Q1176" s="23" t="n">
        <v>58153120675</v>
      </c>
      <c r="R1176" s="23" t="inlineStr">
        <is>
          <t>Delivered</t>
        </is>
      </c>
      <c r="S1176" s="63" t="n">
        <v>4</v>
      </c>
      <c r="T1176" s="39" t="n"/>
      <c r="U1176" s="23" t="inlineStr">
        <is>
          <t>BioLegend</t>
        </is>
      </c>
      <c r="V1176" s="23">
        <f>VLOOKUP(P1176,'Customer List'!B:C,2,)</f>
        <v/>
      </c>
      <c r="W1176" s="40" t="n"/>
      <c r="X1176" s="32" t="n">
        <v>45852</v>
      </c>
      <c r="Y1176" s="23">
        <f>IF(X1176="", "", X1176-N1176)</f>
        <v/>
      </c>
      <c r="Z1176" s="23">
        <f>IF(N1176="", "", TEXT(N1176, "dddd"))</f>
        <v/>
      </c>
      <c r="AA1176" s="23">
        <f>IF(X1176="", "", TEXT(X1176, "dddd"))</f>
        <v/>
      </c>
      <c r="AB1176" s="23">
        <f>VLOOKUP(U1176,'Currency Sheet'!A:C,3,)</f>
        <v/>
      </c>
      <c r="AC1176" s="44">
        <f>VLOOKUP(P1176,'Customer List'!B:D,3,)</f>
        <v/>
      </c>
    </row>
    <row r="1177">
      <c r="A1177" s="23">
        <f>A1176+1</f>
        <v/>
      </c>
      <c r="B1177" s="23" t="inlineStr">
        <is>
          <t>EED116969</t>
        </is>
      </c>
      <c r="C1177" s="32" t="n">
        <v>45841</v>
      </c>
      <c r="D1177" s="32" t="n">
        <v>45849</v>
      </c>
      <c r="E1177" s="51" t="n">
        <v>285</v>
      </c>
      <c r="F1177" s="51">
        <f>IF(AB1177="DOLLAR",E1177*88,E1177)</f>
        <v/>
      </c>
      <c r="G1177" s="62">
        <f>F1177*J1177</f>
        <v/>
      </c>
      <c r="H1177" s="23" t="n">
        <v>302340</v>
      </c>
      <c r="I1177" s="23" t="inlineStr">
        <is>
          <t>Brilliant Violet 510™ anti-human CD20 Antibody</t>
        </is>
      </c>
      <c r="J1177" s="23" t="n">
        <v>1</v>
      </c>
      <c r="K1177" s="23" t="n">
        <v>1</v>
      </c>
      <c r="L1177" s="23">
        <f>J1177-K1177</f>
        <v/>
      </c>
      <c r="M1177" s="23" t="inlineStr">
        <is>
          <t>T-681/25-26</t>
        </is>
      </c>
      <c r="N1177" s="32" t="n">
        <v>45850</v>
      </c>
      <c r="O1177" s="62" t="n">
        <v>41230</v>
      </c>
      <c r="P1177" s="23" t="inlineStr">
        <is>
          <t>KOKILA</t>
        </is>
      </c>
      <c r="Q1177" s="23" t="n">
        <v>58153120546</v>
      </c>
      <c r="R1177" s="23" t="inlineStr">
        <is>
          <t>Delivered</t>
        </is>
      </c>
      <c r="S1177" s="63" t="n">
        <v>4</v>
      </c>
      <c r="T1177" s="39" t="n"/>
      <c r="U1177" s="23" t="inlineStr">
        <is>
          <t>BioLegend</t>
        </is>
      </c>
      <c r="V1177" s="23">
        <f>VLOOKUP(P1177,'Customer List'!B:C,2,)</f>
        <v/>
      </c>
      <c r="W1177" s="40" t="n"/>
      <c r="X1177" s="32" t="n">
        <v>45852</v>
      </c>
      <c r="Y1177" s="23">
        <f>IF(X1177="", "", X1177-N1177)</f>
        <v/>
      </c>
      <c r="Z1177" s="23">
        <f>IF(N1177="", "", TEXT(N1177, "dddd"))</f>
        <v/>
      </c>
      <c r="AA1177" s="23">
        <f>IF(X1177="", "", TEXT(X1177, "dddd"))</f>
        <v/>
      </c>
      <c r="AB1177" s="23">
        <f>VLOOKUP(U1177,'Currency Sheet'!A:C,3,)</f>
        <v/>
      </c>
      <c r="AC1177" s="44">
        <f>VLOOKUP(P1177,'Customer List'!B:D,3,)</f>
        <v/>
      </c>
    </row>
    <row r="1178">
      <c r="A1178" s="23">
        <f>A1177+1</f>
        <v/>
      </c>
      <c r="B1178" s="23" t="inlineStr">
        <is>
          <t>EED116969</t>
        </is>
      </c>
      <c r="C1178" s="32" t="n">
        <v>45841</v>
      </c>
      <c r="D1178" s="32" t="n">
        <v>45849</v>
      </c>
      <c r="E1178" s="51" t="n">
        <v>104.3</v>
      </c>
      <c r="F1178" s="51">
        <f>IF(AB1178="DOLLAR",E1178*88,E1178)</f>
        <v/>
      </c>
      <c r="G1178" s="62">
        <f>F1178*J1178</f>
        <v/>
      </c>
      <c r="H1178" s="23" t="n">
        <v>303007</v>
      </c>
      <c r="I1178" s="23" t="inlineStr">
        <is>
          <t>APC anti-human CD29 Antibody</t>
        </is>
      </c>
      <c r="J1178" s="23" t="n">
        <v>1</v>
      </c>
      <c r="K1178" s="23" t="n">
        <v>1</v>
      </c>
      <c r="L1178" s="23">
        <f>J1178-K1178</f>
        <v/>
      </c>
      <c r="M1178" s="23" t="inlineStr">
        <is>
          <t>T-695/25-26</t>
        </is>
      </c>
      <c r="N1178" s="32" t="n">
        <v>45852</v>
      </c>
      <c r="O1178" s="62" t="n">
        <v>16166.5</v>
      </c>
      <c r="P1178" s="23" t="inlineStr">
        <is>
          <t>Medlife</t>
        </is>
      </c>
      <c r="Q1178" s="23" t="inlineStr">
        <is>
          <t>D3002709675</t>
        </is>
      </c>
      <c r="R1178" s="23" t="inlineStr">
        <is>
          <t>Delivered</t>
        </is>
      </c>
      <c r="S1178" s="63" t="n">
        <v>4</v>
      </c>
      <c r="T1178" s="39" t="n"/>
      <c r="U1178" s="23" t="inlineStr">
        <is>
          <t>BioLegend</t>
        </is>
      </c>
      <c r="V1178" s="23">
        <f>VLOOKUP(P1178,'Customer List'!B:C,2,)</f>
        <v/>
      </c>
      <c r="W1178" s="40" t="n"/>
      <c r="X1178" s="32" t="n">
        <v>45853</v>
      </c>
      <c r="Y1178" s="23">
        <f>IF(X1178="", "", X1178-N1178)</f>
        <v/>
      </c>
      <c r="Z1178" s="23">
        <f>IF(N1178="", "", TEXT(N1178, "dddd"))</f>
        <v/>
      </c>
      <c r="AA1178" s="23">
        <f>IF(X1178="", "", TEXT(X1178, "dddd"))</f>
        <v/>
      </c>
      <c r="AB1178" s="23">
        <f>VLOOKUP(U1178,'Currency Sheet'!A:C,3,)</f>
        <v/>
      </c>
      <c r="AC1178" s="44">
        <f>VLOOKUP(P1178,'Customer List'!B:D,3,)</f>
        <v/>
      </c>
    </row>
    <row r="1179">
      <c r="A1179" s="23">
        <f>A1178+1</f>
        <v/>
      </c>
      <c r="B1179" s="23" t="inlineStr">
        <is>
          <t>EED116969</t>
        </is>
      </c>
      <c r="C1179" s="32" t="n">
        <v>45841</v>
      </c>
      <c r="D1179" s="32" t="n">
        <v>45849</v>
      </c>
      <c r="E1179" s="51" t="n">
        <v>326.25</v>
      </c>
      <c r="F1179" s="51">
        <f>IF(AB1179="DOLLAR",E1179*88,E1179)</f>
        <v/>
      </c>
      <c r="G1179" s="62">
        <f>F1179*J1179</f>
        <v/>
      </c>
      <c r="H1179" s="23" t="n">
        <v>304134</v>
      </c>
      <c r="I1179" s="23" t="inlineStr">
        <is>
          <t>Brilliant Violet 605™ anti-human CD45RA Antibody</t>
        </is>
      </c>
      <c r="J1179" s="23" t="n">
        <v>1</v>
      </c>
      <c r="K1179" s="23" t="n">
        <v>1</v>
      </c>
      <c r="L1179" s="23">
        <f>J1179-K1179</f>
        <v/>
      </c>
      <c r="M1179" s="23" t="inlineStr">
        <is>
          <t>T-677/25-26</t>
        </is>
      </c>
      <c r="N1179" s="32" t="n">
        <v>45850</v>
      </c>
      <c r="O1179" s="62" t="n">
        <v>37192.5</v>
      </c>
      <c r="P1179" s="23" t="inlineStr">
        <is>
          <t>ACTREC</t>
        </is>
      </c>
      <c r="Q1179" s="23" t="n">
        <v>58153114902</v>
      </c>
      <c r="R1179" s="23" t="inlineStr">
        <is>
          <t>Delivered</t>
        </is>
      </c>
      <c r="S1179" s="63" t="n">
        <v>4</v>
      </c>
      <c r="T1179" s="39" t="n"/>
      <c r="U1179" s="23" t="inlineStr">
        <is>
          <t>BioLegend</t>
        </is>
      </c>
      <c r="V1179" s="23">
        <f>VLOOKUP(P1179,'Customer List'!B:C,2,)</f>
        <v/>
      </c>
      <c r="W1179" s="40" t="n"/>
      <c r="X1179" s="32" t="n">
        <v>45852</v>
      </c>
      <c r="Y1179" s="23">
        <f>IF(X1179="", "", X1179-N1179)</f>
        <v/>
      </c>
      <c r="Z1179" s="23">
        <f>IF(N1179="", "", TEXT(N1179, "dddd"))</f>
        <v/>
      </c>
      <c r="AA1179" s="23">
        <f>IF(X1179="", "", TEXT(X1179, "dddd"))</f>
        <v/>
      </c>
      <c r="AB1179" s="23">
        <f>VLOOKUP(U1179,'Currency Sheet'!A:C,3,)</f>
        <v/>
      </c>
      <c r="AC1179" s="44">
        <f>VLOOKUP(P1179,'Customer List'!B:D,3,)</f>
        <v/>
      </c>
    </row>
    <row r="1180">
      <c r="A1180" s="23">
        <f>A1179+1</f>
        <v/>
      </c>
      <c r="B1180" s="23" t="inlineStr">
        <is>
          <t>EED116969</t>
        </is>
      </c>
      <c r="C1180" s="32" t="n">
        <v>45841</v>
      </c>
      <c r="D1180" s="32" t="n">
        <v>45849</v>
      </c>
      <c r="E1180" s="51" t="n">
        <v>74.2</v>
      </c>
      <c r="F1180" s="51">
        <f>IF(AB1180="DOLLAR",E1180*88,E1180)</f>
        <v/>
      </c>
      <c r="G1180" s="62">
        <f>F1180*J1180</f>
        <v/>
      </c>
      <c r="H1180" s="23" t="n">
        <v>304603</v>
      </c>
      <c r="I1180" s="23" t="inlineStr">
        <is>
          <t xml:space="preserve">FITC anti-human CD56 </t>
        </is>
      </c>
      <c r="J1180" s="23" t="n">
        <v>1</v>
      </c>
      <c r="K1180" s="23" t="n">
        <v>1</v>
      </c>
      <c r="L1180" s="23">
        <f>J1180-K1180</f>
        <v/>
      </c>
      <c r="M1180" s="23" t="inlineStr">
        <is>
          <t>T-695/25-26</t>
        </is>
      </c>
      <c r="N1180" s="32" t="n">
        <v>45852</v>
      </c>
      <c r="O1180" s="62" t="n">
        <v>11501</v>
      </c>
      <c r="P1180" s="23" t="inlineStr">
        <is>
          <t>Medlife</t>
        </is>
      </c>
      <c r="Q1180" s="23" t="inlineStr">
        <is>
          <t>D3002709675</t>
        </is>
      </c>
      <c r="R1180" s="23" t="inlineStr">
        <is>
          <t>Delivered</t>
        </is>
      </c>
      <c r="S1180" s="63" t="n">
        <v>4</v>
      </c>
      <c r="T1180" s="39" t="n"/>
      <c r="U1180" s="23" t="inlineStr">
        <is>
          <t>BioLegend</t>
        </is>
      </c>
      <c r="V1180" s="23">
        <f>VLOOKUP(P1180,'Customer List'!B:C,2,)</f>
        <v/>
      </c>
      <c r="W1180" s="40" t="n"/>
      <c r="X1180" s="32" t="n">
        <v>45853</v>
      </c>
      <c r="Y1180" s="23">
        <f>IF(X1180="", "", X1180-N1180)</f>
        <v/>
      </c>
      <c r="Z1180" s="23">
        <f>IF(N1180="", "", TEXT(N1180, "dddd"))</f>
        <v/>
      </c>
      <c r="AA1180" s="23">
        <f>IF(X1180="", "", TEXT(X1180, "dddd"))</f>
        <v/>
      </c>
      <c r="AB1180" s="23">
        <f>VLOOKUP(U1180,'Currency Sheet'!A:C,3,)</f>
        <v/>
      </c>
      <c r="AC1180" s="44">
        <f>VLOOKUP(P1180,'Customer List'!B:D,3,)</f>
        <v/>
      </c>
    </row>
    <row r="1181">
      <c r="A1181" s="23">
        <f>A1180+1</f>
        <v/>
      </c>
      <c r="B1181" s="23" t="inlineStr">
        <is>
          <t>EED116969</t>
        </is>
      </c>
      <c r="C1181" s="32" t="n">
        <v>45841</v>
      </c>
      <c r="D1181" s="32" t="n">
        <v>45849</v>
      </c>
      <c r="E1181" s="51" t="n">
        <v>85.40000000000001</v>
      </c>
      <c r="F1181" s="51">
        <f>IF(AB1181="DOLLAR",E1181*88,E1181)</f>
        <v/>
      </c>
      <c r="G1181" s="62">
        <f>F1181*J1181</f>
        <v/>
      </c>
      <c r="H1181" s="23" t="n">
        <v>321105</v>
      </c>
      <c r="I1181" s="23" t="inlineStr">
        <is>
          <t xml:space="preserve">PE anti-human CD206 </t>
        </is>
      </c>
      <c r="J1181" s="23" t="n">
        <v>1</v>
      </c>
      <c r="K1181" s="23" t="n">
        <v>1</v>
      </c>
      <c r="L1181" s="23">
        <f>J1181-K1181</f>
        <v/>
      </c>
      <c r="M1181" s="23" t="inlineStr">
        <is>
          <t>T-686/25-26</t>
        </is>
      </c>
      <c r="N1181" s="32" t="n">
        <v>45850</v>
      </c>
      <c r="O1181" s="62" t="n">
        <v>11346</v>
      </c>
      <c r="P1181" s="23" t="inlineStr">
        <is>
          <t>RG SONS</t>
        </is>
      </c>
      <c r="Q1181" s="23" t="n">
        <v>58153114386</v>
      </c>
      <c r="R1181" s="23" t="inlineStr">
        <is>
          <t>Delivered</t>
        </is>
      </c>
      <c r="S1181" s="63" t="n">
        <v>4</v>
      </c>
      <c r="T1181" s="39" t="n"/>
      <c r="U1181" s="23" t="inlineStr">
        <is>
          <t>BioLegend</t>
        </is>
      </c>
      <c r="V1181" s="23">
        <f>VLOOKUP(P1181,'Customer List'!B:C,2,)</f>
        <v/>
      </c>
      <c r="W1181" s="40" t="n"/>
      <c r="X1181" s="32" t="n">
        <v>45852</v>
      </c>
      <c r="Y1181" s="23">
        <f>IF(X1181="", "", X1181-N1181)</f>
        <v/>
      </c>
      <c r="Z1181" s="23">
        <f>IF(N1181="", "", TEXT(N1181, "dddd"))</f>
        <v/>
      </c>
      <c r="AA1181" s="23">
        <f>IF(X1181="", "", TEXT(X1181, "dddd"))</f>
        <v/>
      </c>
      <c r="AB1181" s="23">
        <f>VLOOKUP(U1181,'Currency Sheet'!A:C,3,)</f>
        <v/>
      </c>
      <c r="AC1181" s="44">
        <f>VLOOKUP(P1181,'Customer List'!B:D,3,)</f>
        <v/>
      </c>
    </row>
    <row r="1182">
      <c r="A1182" s="23">
        <f>A1181+1</f>
        <v/>
      </c>
      <c r="B1182" s="23" t="inlineStr">
        <is>
          <t>EED116969</t>
        </is>
      </c>
      <c r="C1182" s="32" t="n">
        <v>45841</v>
      </c>
      <c r="D1182" s="32" t="n">
        <v>45849</v>
      </c>
      <c r="E1182" s="51" t="n">
        <v>68.59999999999999</v>
      </c>
      <c r="F1182" s="51">
        <f>IF(AB1182="DOLLAR",E1182*88,E1182)</f>
        <v/>
      </c>
      <c r="G1182" s="62">
        <f>F1182*J1182</f>
        <v/>
      </c>
      <c r="H1182" s="23" t="n">
        <v>328605</v>
      </c>
      <c r="I1182" s="23" t="inlineStr">
        <is>
          <t xml:space="preserve">FITC anti-human CD107a </t>
        </is>
      </c>
      <c r="J1182" s="23" t="n">
        <v>1</v>
      </c>
      <c r="K1182" s="23" t="n">
        <v>1</v>
      </c>
      <c r="L1182" s="23">
        <f>J1182-K1182</f>
        <v/>
      </c>
      <c r="M1182" s="23" t="inlineStr">
        <is>
          <t>T-682/25-26</t>
        </is>
      </c>
      <c r="N1182" s="32" t="n">
        <v>45850</v>
      </c>
      <c r="O1182" s="62" t="n">
        <v>10290</v>
      </c>
      <c r="P1182" s="23" t="inlineStr">
        <is>
          <t>M BIOTECH</t>
        </is>
      </c>
      <c r="Q1182" s="23" t="n">
        <v>58153114541</v>
      </c>
      <c r="R1182" s="23" t="inlineStr">
        <is>
          <t>Delivered</t>
        </is>
      </c>
      <c r="S1182" s="63" t="n">
        <v>4</v>
      </c>
      <c r="T1182" s="39" t="n"/>
      <c r="U1182" s="23" t="inlineStr">
        <is>
          <t>BioLegend</t>
        </is>
      </c>
      <c r="V1182" s="23">
        <f>VLOOKUP(P1182,'Customer List'!B:C,2,)</f>
        <v/>
      </c>
      <c r="W1182" s="40" t="n"/>
      <c r="X1182" s="32" t="n">
        <v>45852</v>
      </c>
      <c r="Y1182" s="23">
        <f>IF(X1182="", "", X1182-N1182)</f>
        <v/>
      </c>
      <c r="Z1182" s="23">
        <f>IF(N1182="", "", TEXT(N1182, "dddd"))</f>
        <v/>
      </c>
      <c r="AA1182" s="23">
        <f>IF(X1182="", "", TEXT(X1182, "dddd"))</f>
        <v/>
      </c>
      <c r="AB1182" s="23">
        <f>VLOOKUP(U1182,'Currency Sheet'!A:C,3,)</f>
        <v/>
      </c>
      <c r="AC1182" s="44">
        <f>VLOOKUP(P1182,'Customer List'!B:D,3,)</f>
        <v/>
      </c>
    </row>
    <row r="1183">
      <c r="A1183" s="23">
        <f>A1182+1</f>
        <v/>
      </c>
      <c r="B1183" s="23" t="inlineStr">
        <is>
          <t>EED116969</t>
        </is>
      </c>
      <c r="C1183" s="32" t="n">
        <v>45841</v>
      </c>
      <c r="D1183" s="32" t="n">
        <v>45849</v>
      </c>
      <c r="E1183" s="51" t="n">
        <v>45.5</v>
      </c>
      <c r="F1183" s="51">
        <f>IF(AB1183="DOLLAR",E1183*88,E1183)</f>
        <v/>
      </c>
      <c r="G1183" s="62">
        <f>F1183*J1183</f>
        <v/>
      </c>
      <c r="H1183" s="23" t="n">
        <v>333801</v>
      </c>
      <c r="I1183" s="23" t="inlineStr">
        <is>
          <t>Purified anti-human CD68 Antibody</t>
        </is>
      </c>
      <c r="J1183" s="23" t="n">
        <v>1</v>
      </c>
      <c r="K1183" s="23" t="n">
        <v>1</v>
      </c>
      <c r="L1183" s="23">
        <f>J1183-K1183</f>
        <v/>
      </c>
      <c r="M1183" s="23" t="inlineStr">
        <is>
          <t>T-684/25-26</t>
        </is>
      </c>
      <c r="N1183" s="32" t="n">
        <v>45850</v>
      </c>
      <c r="O1183" s="62" t="n">
        <v>7354.75</v>
      </c>
      <c r="P1183" s="23" t="inlineStr">
        <is>
          <t>NIMHANS</t>
        </is>
      </c>
      <c r="Q1183" s="23" t="n">
        <v>58153114191</v>
      </c>
      <c r="R1183" s="23" t="inlineStr">
        <is>
          <t>Delivered</t>
        </is>
      </c>
      <c r="S1183" s="63" t="n">
        <v>4</v>
      </c>
      <c r="T1183" s="39" t="n"/>
      <c r="U1183" s="23" t="inlineStr">
        <is>
          <t>BioLegend</t>
        </is>
      </c>
      <c r="V1183" s="23">
        <f>VLOOKUP(P1183,'Customer List'!B:C,2,)</f>
        <v/>
      </c>
      <c r="W1183" s="40" t="n"/>
      <c r="X1183" s="32" t="n">
        <v>45852</v>
      </c>
      <c r="Y1183" s="23">
        <f>IF(X1183="", "", X1183-N1183)</f>
        <v/>
      </c>
      <c r="Z1183" s="23">
        <f>IF(N1183="", "", TEXT(N1183, "dddd"))</f>
        <v/>
      </c>
      <c r="AA1183" s="23">
        <f>IF(X1183="", "", TEXT(X1183, "dddd"))</f>
        <v/>
      </c>
      <c r="AB1183" s="23">
        <f>VLOOKUP(U1183,'Currency Sheet'!A:C,3,)</f>
        <v/>
      </c>
      <c r="AC1183" s="44">
        <f>VLOOKUP(P1183,'Customer List'!B:D,3,)</f>
        <v/>
      </c>
    </row>
    <row r="1184">
      <c r="A1184" s="23">
        <f>A1183+1</f>
        <v/>
      </c>
      <c r="B1184" s="23" t="inlineStr">
        <is>
          <t>EED116969</t>
        </is>
      </c>
      <c r="C1184" s="32" t="n">
        <v>45841</v>
      </c>
      <c r="D1184" s="32" t="n">
        <v>45849</v>
      </c>
      <c r="E1184" s="51" t="n">
        <v>84.7</v>
      </c>
      <c r="F1184" s="51">
        <f>IF(AB1184="DOLLAR",E1184*88,E1184)</f>
        <v/>
      </c>
      <c r="G1184" s="62">
        <f>F1184*J1184</f>
        <v/>
      </c>
      <c r="H1184" s="23" t="n">
        <v>344703</v>
      </c>
      <c r="I1184" s="23" t="inlineStr">
        <is>
          <t>FITC anti-human CD8 Antibody</t>
        </is>
      </c>
      <c r="J1184" s="23" t="n">
        <v>1</v>
      </c>
      <c r="K1184" s="23" t="n">
        <v>1</v>
      </c>
      <c r="L1184" s="23">
        <f>J1184-K1184</f>
        <v/>
      </c>
      <c r="M1184" s="23" t="inlineStr">
        <is>
          <t>T-682/25-26</t>
        </is>
      </c>
      <c r="N1184" s="32" t="n">
        <v>45850</v>
      </c>
      <c r="O1184" s="62" t="n">
        <v>12705</v>
      </c>
      <c r="P1184" s="23" t="inlineStr">
        <is>
          <t>M BIOTECH</t>
        </is>
      </c>
      <c r="Q1184" s="23" t="n">
        <v>58153114541</v>
      </c>
      <c r="R1184" s="23" t="inlineStr">
        <is>
          <t>Delivered</t>
        </is>
      </c>
      <c r="S1184" s="63" t="n">
        <v>4</v>
      </c>
      <c r="T1184" s="39" t="n"/>
      <c r="U1184" s="23" t="inlineStr">
        <is>
          <t>BioLegend</t>
        </is>
      </c>
      <c r="V1184" s="23">
        <f>VLOOKUP(P1184,'Customer List'!B:C,2,)</f>
        <v/>
      </c>
      <c r="W1184" s="40" t="n"/>
      <c r="X1184" s="32" t="n">
        <v>45852</v>
      </c>
      <c r="Y1184" s="23">
        <f>IF(X1184="", "", X1184-N1184)</f>
        <v/>
      </c>
      <c r="Z1184" s="23">
        <f>IF(N1184="", "", TEXT(N1184, "dddd"))</f>
        <v/>
      </c>
      <c r="AA1184" s="23">
        <f>IF(X1184="", "", TEXT(X1184, "dddd"))</f>
        <v/>
      </c>
      <c r="AB1184" s="23">
        <f>VLOOKUP(U1184,'Currency Sheet'!A:C,3,)</f>
        <v/>
      </c>
      <c r="AC1184" s="44">
        <f>VLOOKUP(P1184,'Customer List'!B:D,3,)</f>
        <v/>
      </c>
    </row>
    <row r="1185">
      <c r="A1185" s="23">
        <f>A1184+1</f>
        <v/>
      </c>
      <c r="B1185" s="23" t="inlineStr">
        <is>
          <t>EED116969</t>
        </is>
      </c>
      <c r="C1185" s="32" t="n">
        <v>45841</v>
      </c>
      <c r="D1185" s="32" t="n">
        <v>45849</v>
      </c>
      <c r="E1185" s="51" t="n">
        <v>172.9</v>
      </c>
      <c r="F1185" s="51">
        <f>IF(AB1185="DOLLAR",E1185*88,E1185)</f>
        <v/>
      </c>
      <c r="G1185" s="62">
        <f>F1185*J1185</f>
        <v/>
      </c>
      <c r="H1185" s="23" t="n">
        <v>349504</v>
      </c>
      <c r="I1185" s="23" t="inlineStr">
        <is>
          <t xml:space="preserve">FITC anti-human CD81 </t>
        </is>
      </c>
      <c r="J1185" s="23" t="n">
        <v>1</v>
      </c>
      <c r="K1185" s="23" t="n">
        <v>1</v>
      </c>
      <c r="L1185" s="23">
        <f>J1185-K1185</f>
        <v/>
      </c>
      <c r="M1185" s="23" t="inlineStr">
        <is>
          <t>T-681/25-26</t>
        </is>
      </c>
      <c r="N1185" s="32" t="n">
        <v>45850</v>
      </c>
      <c r="O1185" s="62" t="n">
        <v>26799.5</v>
      </c>
      <c r="P1185" s="23" t="inlineStr">
        <is>
          <t>KOKILA</t>
        </is>
      </c>
      <c r="Q1185" s="23" t="n">
        <v>58153120546</v>
      </c>
      <c r="R1185" s="23" t="inlineStr">
        <is>
          <t>Delivered</t>
        </is>
      </c>
      <c r="S1185" s="63" t="n">
        <v>4</v>
      </c>
      <c r="T1185" s="39" t="n"/>
      <c r="U1185" s="23" t="inlineStr">
        <is>
          <t>BioLegend</t>
        </is>
      </c>
      <c r="V1185" s="23">
        <f>VLOOKUP(P1185,'Customer List'!B:C,2,)</f>
        <v/>
      </c>
      <c r="W1185" s="40" t="n"/>
      <c r="X1185" s="32" t="n">
        <v>45852</v>
      </c>
      <c r="Y1185" s="23">
        <f>IF(X1185="", "", X1185-N1185)</f>
        <v/>
      </c>
      <c r="Z1185" s="23">
        <f>IF(N1185="", "", TEXT(N1185, "dddd"))</f>
        <v/>
      </c>
      <c r="AA1185" s="23">
        <f>IF(X1185="", "", TEXT(X1185, "dddd"))</f>
        <v/>
      </c>
      <c r="AB1185" s="23">
        <f>VLOOKUP(U1185,'Currency Sheet'!A:C,3,)</f>
        <v/>
      </c>
      <c r="AC1185" s="44">
        <f>VLOOKUP(P1185,'Customer List'!B:D,3,)</f>
        <v/>
      </c>
    </row>
    <row r="1186">
      <c r="A1186" s="23">
        <f>A1185+1</f>
        <v/>
      </c>
      <c r="B1186" s="23" t="inlineStr">
        <is>
          <t>EED116969</t>
        </is>
      </c>
      <c r="C1186" s="32" t="n">
        <v>45841</v>
      </c>
      <c r="D1186" s="32" t="n">
        <v>45849</v>
      </c>
      <c r="E1186" s="51" t="n">
        <v>122.5</v>
      </c>
      <c r="F1186" s="51">
        <f>IF(AB1186="DOLLAR",E1186*88,E1186)</f>
        <v/>
      </c>
      <c r="G1186" s="62">
        <f>F1186*J1186</f>
        <v/>
      </c>
      <c r="H1186" s="23" t="n">
        <v>422603</v>
      </c>
      <c r="I1186" s="23" t="inlineStr">
        <is>
          <t>Human CD3/CD28 T Cell Activation Beads</t>
        </is>
      </c>
      <c r="J1186" s="23" t="n">
        <v>1</v>
      </c>
      <c r="K1186" s="23" t="n">
        <v>1</v>
      </c>
      <c r="L1186" s="23">
        <f>J1186-K1186</f>
        <v/>
      </c>
      <c r="M1186" s="23" t="inlineStr">
        <is>
          <t>T-712/25-26</t>
        </is>
      </c>
      <c r="N1186" s="32" t="n">
        <v>45857</v>
      </c>
      <c r="O1186" s="62" t="n">
        <v>16625</v>
      </c>
      <c r="P1186" s="23" t="inlineStr">
        <is>
          <t>RGCB</t>
        </is>
      </c>
      <c r="Q1186" s="23" t="n">
        <v>58153395355</v>
      </c>
      <c r="R1186" s="23" t="inlineStr">
        <is>
          <t>Delivered</t>
        </is>
      </c>
      <c r="S1186" s="63" t="n">
        <v>4</v>
      </c>
      <c r="T1186" s="39" t="n"/>
      <c r="U1186" s="23" t="inlineStr">
        <is>
          <t>BioLegend</t>
        </is>
      </c>
      <c r="V1186" s="23">
        <f>VLOOKUP(P1186,'Customer List'!B:C,2,)</f>
        <v/>
      </c>
      <c r="W1186" s="40" t="n"/>
      <c r="X1186" s="32" t="n">
        <v>45859</v>
      </c>
      <c r="Y1186" s="23">
        <f>IF(X1186="", "", X1186-N1186)</f>
        <v/>
      </c>
      <c r="Z1186" s="23">
        <f>IF(N1186="", "", TEXT(N1186, "dddd"))</f>
        <v/>
      </c>
      <c r="AA1186" s="23">
        <f>IF(X1186="", "", TEXT(X1186, "dddd"))</f>
        <v/>
      </c>
      <c r="AB1186" s="23">
        <f>VLOOKUP(U1186,'Currency Sheet'!A:C,3,)</f>
        <v/>
      </c>
      <c r="AC1186" s="44">
        <f>VLOOKUP(P1186,'Customer List'!B:D,3,)</f>
        <v/>
      </c>
    </row>
    <row r="1187">
      <c r="A1187" s="23">
        <f>A1186+1</f>
        <v/>
      </c>
      <c r="B1187" s="23" t="inlineStr">
        <is>
          <t>EED116969</t>
        </is>
      </c>
      <c r="C1187" s="32" t="n">
        <v>45841</v>
      </c>
      <c r="D1187" s="32" t="n">
        <v>45849</v>
      </c>
      <c r="E1187" s="51" t="n">
        <v>62.3</v>
      </c>
      <c r="F1187" s="51">
        <f>IF(AB1187="DOLLAR",E1187*88,E1187)</f>
        <v/>
      </c>
      <c r="G1187" s="62">
        <f>F1187*J1187</f>
        <v/>
      </c>
      <c r="H1187" s="23" t="n">
        <v>423103</v>
      </c>
      <c r="I1187" s="23" t="inlineStr">
        <is>
          <t>Zombie Yellow™ Fixable Viability Kit</t>
        </is>
      </c>
      <c r="J1187" s="23" t="n">
        <v>3</v>
      </c>
      <c r="K1187" s="23" t="n">
        <v>3</v>
      </c>
      <c r="L1187" s="23">
        <f>J1187-K1187</f>
        <v/>
      </c>
      <c r="M1187" s="23" t="inlineStr">
        <is>
          <t>T-698/25-26</t>
        </is>
      </c>
      <c r="N1187" s="32" t="n">
        <v>45853</v>
      </c>
      <c r="O1187" s="62" t="n">
        <v>24831</v>
      </c>
      <c r="P1187" s="23" t="inlineStr">
        <is>
          <t>NEXGENE</t>
        </is>
      </c>
      <c r="Q1187" s="23" t="n">
        <v>58153220370</v>
      </c>
      <c r="R1187" s="23" t="inlineStr">
        <is>
          <t>Delivered</t>
        </is>
      </c>
      <c r="S1187" s="63" t="n">
        <v>-20</v>
      </c>
      <c r="T1187" s="39" t="n"/>
      <c r="U1187" s="23" t="inlineStr">
        <is>
          <t>BioLegend</t>
        </is>
      </c>
      <c r="V1187" s="23">
        <f>VLOOKUP(P1187,'Customer List'!B:C,2,)</f>
        <v/>
      </c>
      <c r="W1187" s="40" t="n"/>
      <c r="X1187" s="32" t="n">
        <v>45855</v>
      </c>
      <c r="Y1187" s="23">
        <f>IF(X1187="", "", X1187-N1187)</f>
        <v/>
      </c>
      <c r="Z1187" s="23">
        <f>IF(N1187="", "", TEXT(N1187, "dddd"))</f>
        <v/>
      </c>
      <c r="AA1187" s="23">
        <f>IF(X1187="", "", TEXT(X1187, "dddd"))</f>
        <v/>
      </c>
      <c r="AB1187" s="23">
        <f>VLOOKUP(U1187,'Currency Sheet'!A:C,3,)</f>
        <v/>
      </c>
      <c r="AC1187" s="44">
        <f>VLOOKUP(P1187,'Customer List'!B:D,3,)</f>
        <v/>
      </c>
    </row>
    <row r="1188">
      <c r="A1188" s="23">
        <f>A1187+1</f>
        <v/>
      </c>
      <c r="B1188" s="23" t="inlineStr">
        <is>
          <t>EED116969</t>
        </is>
      </c>
      <c r="C1188" s="32" t="n">
        <v>45841</v>
      </c>
      <c r="D1188" s="32" t="n">
        <v>45849</v>
      </c>
      <c r="E1188" s="51" t="n">
        <v>31.5</v>
      </c>
      <c r="F1188" s="51">
        <f>IF(AB1188="DOLLAR",E1188*88,E1188)</f>
        <v/>
      </c>
      <c r="G1188" s="62">
        <f>F1188*J1188</f>
        <v/>
      </c>
      <c r="H1188" s="23" t="n">
        <v>423201</v>
      </c>
      <c r="I1188" s="23" t="inlineStr">
        <is>
          <t>Accutase® Cell Detachment Solution</t>
        </is>
      </c>
      <c r="J1188" s="23" t="n">
        <v>1</v>
      </c>
      <c r="K1188" s="23" t="n">
        <v>1</v>
      </c>
      <c r="L1188" s="23">
        <f>J1188-K1188</f>
        <v/>
      </c>
      <c r="M1188" s="23" t="inlineStr">
        <is>
          <t>DC-103/25-26</t>
        </is>
      </c>
      <c r="N1188" s="32" t="n">
        <v>45866</v>
      </c>
      <c r="O1188" s="62" t="n">
        <v>0</v>
      </c>
      <c r="P1188" s="23" t="inlineStr">
        <is>
          <t>IGIB</t>
        </is>
      </c>
      <c r="Q1188" s="23" t="inlineStr">
        <is>
          <t>BY HAND</t>
        </is>
      </c>
      <c r="R1188" s="23" t="inlineStr">
        <is>
          <t>DEEPAK</t>
        </is>
      </c>
      <c r="S1188" s="63" t="n">
        <v>-20</v>
      </c>
      <c r="T1188" s="39" t="inlineStr">
        <is>
          <t xml:space="preserve">SAMPLE </t>
        </is>
      </c>
      <c r="U1188" s="23" t="inlineStr">
        <is>
          <t>BioLegend</t>
        </is>
      </c>
      <c r="V1188" s="23">
        <f>VLOOKUP(P1188,'Customer List'!B:C,2,)</f>
        <v/>
      </c>
      <c r="W1188" s="40" t="n"/>
      <c r="X1188" s="32" t="n">
        <v>45866</v>
      </c>
      <c r="Y1188" s="23">
        <f>IF(X1188="", "", X1188-N1188)</f>
        <v/>
      </c>
      <c r="Z1188" s="23">
        <f>IF(N1188="", "", TEXT(N1188, "dddd"))</f>
        <v/>
      </c>
      <c r="AA1188" s="23">
        <f>IF(X1188="", "", TEXT(X1188, "dddd"))</f>
        <v/>
      </c>
      <c r="AB1188" s="23">
        <f>VLOOKUP(U1188,'Currency Sheet'!A:C,3,)</f>
        <v/>
      </c>
      <c r="AC1188" s="44">
        <f>VLOOKUP(P1188,'Customer List'!B:D,3,)</f>
        <v/>
      </c>
    </row>
    <row r="1189">
      <c r="A1189" s="23">
        <f>A1188+1</f>
        <v/>
      </c>
      <c r="B1189" s="23" t="inlineStr">
        <is>
          <t>EED116969</t>
        </is>
      </c>
      <c r="C1189" s="32" t="n">
        <v>45841</v>
      </c>
      <c r="D1189" s="32" t="n">
        <v>45849</v>
      </c>
      <c r="E1189" s="51" t="n">
        <v>62.3</v>
      </c>
      <c r="F1189" s="51">
        <f>IF(AB1189="DOLLAR",E1189*88,E1189)</f>
        <v/>
      </c>
      <c r="G1189" s="62">
        <f>F1189*J1189</f>
        <v/>
      </c>
      <c r="H1189" s="23" t="n">
        <v>423301</v>
      </c>
      <c r="I1189" s="23" t="inlineStr">
        <is>
          <t xml:space="preserve">Cell Activation Cocktail </t>
        </is>
      </c>
      <c r="J1189" s="23" t="n">
        <v>1</v>
      </c>
      <c r="K1189" s="23" t="n">
        <v>1</v>
      </c>
      <c r="L1189" s="23">
        <f>J1189-K1189</f>
        <v/>
      </c>
      <c r="M1189" s="23" t="inlineStr">
        <is>
          <t>T-706/25-26</t>
        </is>
      </c>
      <c r="N1189" s="32" t="n">
        <v>45855</v>
      </c>
      <c r="O1189" s="62" t="n">
        <v>7609.5</v>
      </c>
      <c r="P1189" s="23" t="inlineStr">
        <is>
          <t>THSTI</t>
        </is>
      </c>
      <c r="Q1189" s="23" t="inlineStr">
        <is>
          <t>BY HAND</t>
        </is>
      </c>
      <c r="R1189" s="23" t="inlineStr">
        <is>
          <t>PRIYANKA MADAM</t>
        </is>
      </c>
      <c r="S1189" s="63" t="n">
        <v>-20</v>
      </c>
      <c r="T1189" s="39" t="n"/>
      <c r="U1189" s="23" t="inlineStr">
        <is>
          <t>BioLegend</t>
        </is>
      </c>
      <c r="V1189" s="23">
        <f>VLOOKUP(P1189,'Customer List'!B:C,2,)</f>
        <v/>
      </c>
      <c r="W1189" s="40" t="n"/>
      <c r="X1189" s="32" t="n">
        <v>45855</v>
      </c>
      <c r="Y1189" s="23">
        <f>IF(X1189="", "", X1189-N1189)</f>
        <v/>
      </c>
      <c r="Z1189" s="23">
        <f>IF(N1189="", "", TEXT(N1189, "dddd"))</f>
        <v/>
      </c>
      <c r="AA1189" s="23">
        <f>IF(X1189="", "", TEXT(X1189, "dddd"))</f>
        <v/>
      </c>
      <c r="AB1189" s="23">
        <f>VLOOKUP(U1189,'Currency Sheet'!A:C,3,)</f>
        <v/>
      </c>
      <c r="AC1189" s="44">
        <f>VLOOKUP(P1189,'Customer List'!B:D,3,)</f>
        <v/>
      </c>
    </row>
    <row r="1190">
      <c r="A1190" s="23">
        <f>A1189+1</f>
        <v/>
      </c>
      <c r="B1190" s="23" t="inlineStr">
        <is>
          <t>EED116969</t>
        </is>
      </c>
      <c r="C1190" s="32" t="n">
        <v>45841</v>
      </c>
      <c r="D1190" s="32" t="n">
        <v>45849</v>
      </c>
      <c r="E1190" s="51" t="n">
        <v>115.5</v>
      </c>
      <c r="F1190" s="51">
        <f>IF(AB1190="DOLLAR",E1190*88,E1190)</f>
        <v/>
      </c>
      <c r="G1190" s="62">
        <f>F1190*J1190</f>
        <v/>
      </c>
      <c r="H1190" s="23" t="n">
        <v>424401</v>
      </c>
      <c r="I1190" s="23" t="inlineStr">
        <is>
          <t>True-Nuclear™ Transcription Factor Buffer Set</t>
        </is>
      </c>
      <c r="J1190" s="23" t="n">
        <v>1</v>
      </c>
      <c r="K1190" s="23" t="n">
        <v>1</v>
      </c>
      <c r="L1190" s="23">
        <f>J1190-K1190</f>
        <v/>
      </c>
      <c r="M1190" s="23" t="inlineStr">
        <is>
          <t>DC-101/25-26</t>
        </is>
      </c>
      <c r="N1190" s="32" t="n">
        <v>45863</v>
      </c>
      <c r="O1190" s="62" t="n">
        <v>0</v>
      </c>
      <c r="P1190" s="23" t="inlineStr">
        <is>
          <t>SNU</t>
        </is>
      </c>
      <c r="Q1190" s="23" t="inlineStr">
        <is>
          <t>PORTER</t>
        </is>
      </c>
      <c r="R1190" s="23" t="inlineStr">
        <is>
          <t>porter</t>
        </is>
      </c>
      <c r="S1190" s="63" t="n">
        <v>4</v>
      </c>
      <c r="T1190" s="39" t="inlineStr">
        <is>
          <t>Invoice will be generated</t>
        </is>
      </c>
      <c r="U1190" s="23" t="inlineStr">
        <is>
          <t>BioLegend</t>
        </is>
      </c>
      <c r="V1190" s="23">
        <f>VLOOKUP(P1190,'Customer List'!B:C,2,)</f>
        <v/>
      </c>
      <c r="W1190" s="40" t="n"/>
      <c r="X1190" s="32">
        <f>IF(OR(R1190 = "PRIYANKA MADAM", R1190 = "DEEPAK", R1190 = "PORTER"),N1190,"")</f>
        <v/>
      </c>
      <c r="Y1190" s="23">
        <f>IF(X1190="", "", X1190-N1190)</f>
        <v/>
      </c>
      <c r="Z1190" s="23">
        <f>IF(N1190="", "", TEXT(N1190, "dddd"))</f>
        <v/>
      </c>
      <c r="AA1190" s="23">
        <f>IF(X1190="", "", TEXT(X1190, "dddd"))</f>
        <v/>
      </c>
      <c r="AB1190" s="23">
        <f>VLOOKUP(U1190,'Currency Sheet'!A:C,3,)</f>
        <v/>
      </c>
      <c r="AC1190" s="44">
        <f>VLOOKUP(P1190,'Customer List'!B:D,3,)</f>
        <v/>
      </c>
    </row>
    <row r="1191">
      <c r="A1191" s="23">
        <f>A1190+1</f>
        <v/>
      </c>
      <c r="B1191" s="23" t="inlineStr">
        <is>
          <t>EED116969</t>
        </is>
      </c>
      <c r="C1191" s="32" t="n">
        <v>45841</v>
      </c>
      <c r="D1191" s="32" t="n">
        <v>45849</v>
      </c>
      <c r="E1191" s="51" t="n">
        <v>98.7</v>
      </c>
      <c r="F1191" s="51">
        <f>IF(AB1191="DOLLAR",E1191*88,E1191)</f>
        <v/>
      </c>
      <c r="G1191" s="62">
        <f>F1191*J1191</f>
        <v/>
      </c>
      <c r="H1191" s="23" t="n">
        <v>426102</v>
      </c>
      <c r="I1191" s="23" t="inlineStr">
        <is>
          <t>True-Stain Monocyte Blocker™</t>
        </is>
      </c>
      <c r="J1191" s="23" t="n">
        <v>2</v>
      </c>
      <c r="K1191" s="23" t="n">
        <v>2</v>
      </c>
      <c r="L1191" s="23">
        <f>J1191-K1191</f>
        <v/>
      </c>
      <c r="M1191" s="23" t="inlineStr">
        <is>
          <t>T-757/25-26</t>
        </is>
      </c>
      <c r="N1191" s="32" t="n">
        <v>45861</v>
      </c>
      <c r="O1191" s="62" t="n">
        <v>30597</v>
      </c>
      <c r="P1191" s="23" t="inlineStr">
        <is>
          <t>MICRO DELHI</t>
        </is>
      </c>
      <c r="Q1191" s="23" t="inlineStr">
        <is>
          <t>BY HAND</t>
        </is>
      </c>
      <c r="R1191" s="23" t="inlineStr">
        <is>
          <t>DEEPAK</t>
        </is>
      </c>
      <c r="S1191" s="63" t="n">
        <v>4</v>
      </c>
      <c r="T1191" s="39" t="n"/>
      <c r="U1191" s="23" t="inlineStr">
        <is>
          <t>BioLegend</t>
        </is>
      </c>
      <c r="V1191" s="23">
        <f>VLOOKUP(P1191,'Customer List'!B:C,2,)</f>
        <v/>
      </c>
      <c r="W1191" s="40" t="n"/>
      <c r="X1191" s="32" t="n">
        <v>45861</v>
      </c>
      <c r="Y1191" s="23">
        <f>IF(X1191="", "", X1191-N1191)</f>
        <v/>
      </c>
      <c r="Z1191" s="23">
        <f>IF(N1191="", "", TEXT(N1191, "dddd"))</f>
        <v/>
      </c>
      <c r="AA1191" s="23">
        <f>IF(X1191="", "", TEXT(X1191, "dddd"))</f>
        <v/>
      </c>
      <c r="AB1191" s="23">
        <f>VLOOKUP(U1191,'Currency Sheet'!A:C,3,)</f>
        <v/>
      </c>
      <c r="AC1191" s="44">
        <f>VLOOKUP(P1191,'Customer List'!B:D,3,)</f>
        <v/>
      </c>
    </row>
    <row r="1192">
      <c r="A1192" s="23">
        <f>A1191+1</f>
        <v/>
      </c>
      <c r="B1192" s="23" t="inlineStr">
        <is>
          <t>EED116969</t>
        </is>
      </c>
      <c r="C1192" s="32" t="n">
        <v>45841</v>
      </c>
      <c r="D1192" s="32" t="n">
        <v>45849</v>
      </c>
      <c r="E1192" s="51" t="n">
        <v>87.5</v>
      </c>
      <c r="F1192" s="51">
        <f>IF(AB1192="DOLLAR",E1192*88,E1192)</f>
        <v/>
      </c>
      <c r="G1192" s="62">
        <f>F1192*J1192</f>
        <v/>
      </c>
      <c r="H1192" s="23" t="n">
        <v>426105</v>
      </c>
      <c r="I1192" s="23" t="inlineStr">
        <is>
          <t>True-Stain™ Multi-Fluor Buffer</t>
        </is>
      </c>
      <c r="J1192" s="23" t="n">
        <v>2</v>
      </c>
      <c r="K1192" s="23" t="n">
        <v>2</v>
      </c>
      <c r="L1192" s="23">
        <f>J1192-K1192</f>
        <v/>
      </c>
      <c r="M1192" s="23" t="inlineStr">
        <is>
          <t>T-757/25-26</t>
        </is>
      </c>
      <c r="N1192" s="32" t="n">
        <v>45861</v>
      </c>
      <c r="O1192" s="62" t="n">
        <v>27125</v>
      </c>
      <c r="P1192" s="23" t="inlineStr">
        <is>
          <t>MICRO DELHI</t>
        </is>
      </c>
      <c r="Q1192" s="23" t="inlineStr">
        <is>
          <t>BY HAND</t>
        </is>
      </c>
      <c r="R1192" s="23" t="inlineStr">
        <is>
          <t>DEEPAK</t>
        </is>
      </c>
      <c r="S1192" s="63" t="n">
        <v>4</v>
      </c>
      <c r="T1192" s="39" t="n"/>
      <c r="U1192" s="23" t="inlineStr">
        <is>
          <t>BioLegend</t>
        </is>
      </c>
      <c r="V1192" s="23">
        <f>VLOOKUP(P1192,'Customer List'!B:C,2,)</f>
        <v/>
      </c>
      <c r="W1192" s="40" t="n"/>
      <c r="X1192" s="32" t="n">
        <v>45861</v>
      </c>
      <c r="Y1192" s="23">
        <f>IF(X1192="", "", X1192-N1192)</f>
        <v/>
      </c>
      <c r="Z1192" s="23">
        <f>IF(N1192="", "", TEXT(N1192, "dddd"))</f>
        <v/>
      </c>
      <c r="AA1192" s="23">
        <f>IF(X1192="", "", TEXT(X1192, "dddd"))</f>
        <v/>
      </c>
      <c r="AB1192" s="23">
        <f>VLOOKUP(U1192,'Currency Sheet'!A:C,3,)</f>
        <v/>
      </c>
      <c r="AC1192" s="44">
        <f>VLOOKUP(P1192,'Customer List'!B:D,3,)</f>
        <v/>
      </c>
    </row>
    <row r="1193">
      <c r="A1193" s="23">
        <f>A1192+1</f>
        <v/>
      </c>
      <c r="B1193" s="23" t="inlineStr">
        <is>
          <t>EED116969</t>
        </is>
      </c>
      <c r="C1193" s="32" t="n">
        <v>45841</v>
      </c>
      <c r="D1193" s="32" t="n">
        <v>45849</v>
      </c>
      <c r="E1193" s="51" t="n">
        <v>213.5</v>
      </c>
      <c r="F1193" s="51">
        <f>IF(AB1193="DOLLAR",E1193*88,E1193)</f>
        <v/>
      </c>
      <c r="G1193" s="62">
        <f>F1193*J1193</f>
        <v/>
      </c>
      <c r="H1193" s="23" t="n">
        <v>430804</v>
      </c>
      <c r="I1193" s="23" t="inlineStr">
        <is>
          <t>ELISA MAX™ Deluxe Set Mouse IFN-γ</t>
        </is>
      </c>
      <c r="J1193" s="23" t="n">
        <v>1</v>
      </c>
      <c r="K1193" s="23" t="n">
        <v>1</v>
      </c>
      <c r="L1193" s="23">
        <f>J1193-K1193</f>
        <v/>
      </c>
      <c r="M1193" s="23" t="inlineStr">
        <is>
          <t>T-707/25-26</t>
        </is>
      </c>
      <c r="N1193" s="32" t="n">
        <v>45855</v>
      </c>
      <c r="O1193" s="62" t="n">
        <v>24628.75</v>
      </c>
      <c r="P1193" s="23" t="inlineStr">
        <is>
          <t>THSTI</t>
        </is>
      </c>
      <c r="Q1193" s="23" t="inlineStr">
        <is>
          <t>BY HAND</t>
        </is>
      </c>
      <c r="R1193" s="23" t="inlineStr">
        <is>
          <t>PRIYANKA MADAM</t>
        </is>
      </c>
      <c r="S1193" s="63" t="n">
        <v>4</v>
      </c>
      <c r="T1193" s="39" t="n"/>
      <c r="U1193" s="23" t="inlineStr">
        <is>
          <t>BioLegend</t>
        </is>
      </c>
      <c r="V1193" s="23">
        <f>VLOOKUP(P1193,'Customer List'!B:C,2,)</f>
        <v/>
      </c>
      <c r="W1193" s="40" t="n"/>
      <c r="X1193" s="32" t="n">
        <v>45855</v>
      </c>
      <c r="Y1193" s="23">
        <f>IF(X1193="", "", X1193-N1193)</f>
        <v/>
      </c>
      <c r="Z1193" s="23">
        <f>IF(N1193="", "", TEXT(N1193, "dddd"))</f>
        <v/>
      </c>
      <c r="AA1193" s="23">
        <f>IF(X1193="", "", TEXT(X1193, "dddd"))</f>
        <v/>
      </c>
      <c r="AB1193" s="23">
        <f>VLOOKUP(U1193,'Currency Sheet'!A:C,3,)</f>
        <v/>
      </c>
      <c r="AC1193" s="44">
        <f>VLOOKUP(P1193,'Customer List'!B:D,3,)</f>
        <v/>
      </c>
    </row>
    <row r="1194">
      <c r="A1194" s="23">
        <f>A1193+1</f>
        <v/>
      </c>
      <c r="B1194" s="23" t="inlineStr">
        <is>
          <t>EED116969</t>
        </is>
      </c>
      <c r="C1194" s="32" t="n">
        <v>45841</v>
      </c>
      <c r="D1194" s="32" t="n">
        <v>45849</v>
      </c>
      <c r="E1194" s="51" t="n">
        <v>213.5</v>
      </c>
      <c r="F1194" s="51">
        <f>IF(AB1194="DOLLAR",E1194*88,E1194)</f>
        <v/>
      </c>
      <c r="G1194" s="62">
        <f>F1194*J1194</f>
        <v/>
      </c>
      <c r="H1194" s="23" t="n">
        <v>430904</v>
      </c>
      <c r="I1194" s="23" t="inlineStr">
        <is>
          <t>ELISA MAX™ Deluxe Set Mouse TNF-α</t>
        </is>
      </c>
      <c r="J1194" s="23" t="n">
        <v>1</v>
      </c>
      <c r="K1194" s="23" t="n">
        <v>1</v>
      </c>
      <c r="L1194" s="23">
        <f>J1194-K1194</f>
        <v/>
      </c>
      <c r="M1194" s="23" t="inlineStr">
        <is>
          <t>T-707/25-26</t>
        </is>
      </c>
      <c r="N1194" s="32" t="n">
        <v>45855</v>
      </c>
      <c r="O1194" s="62" t="n">
        <v>24628.75</v>
      </c>
      <c r="P1194" s="23" t="inlineStr">
        <is>
          <t>THSTI</t>
        </is>
      </c>
      <c r="Q1194" s="23" t="inlineStr">
        <is>
          <t>BY HAND</t>
        </is>
      </c>
      <c r="R1194" s="23" t="inlineStr">
        <is>
          <t>PRIYANKA MADAM</t>
        </is>
      </c>
      <c r="S1194" s="63" t="n">
        <v>4</v>
      </c>
      <c r="T1194" s="39" t="n"/>
      <c r="U1194" s="23" t="inlineStr">
        <is>
          <t>BioLegend</t>
        </is>
      </c>
      <c r="V1194" s="23">
        <f>VLOOKUP(P1194,'Customer List'!B:C,2,)</f>
        <v/>
      </c>
      <c r="W1194" s="40" t="n"/>
      <c r="X1194" s="32" t="n">
        <v>45855</v>
      </c>
      <c r="Y1194" s="23">
        <f>IF(X1194="", "", X1194-N1194)</f>
        <v/>
      </c>
      <c r="Z1194" s="23">
        <f>IF(N1194="", "", TEXT(N1194, "dddd"))</f>
        <v/>
      </c>
      <c r="AA1194" s="23">
        <f>IF(X1194="", "", TEXT(X1194, "dddd"))</f>
        <v/>
      </c>
      <c r="AB1194" s="23">
        <f>VLOOKUP(U1194,'Currency Sheet'!A:C,3,)</f>
        <v/>
      </c>
      <c r="AC1194" s="44">
        <f>VLOOKUP(P1194,'Customer List'!B:D,3,)</f>
        <v/>
      </c>
    </row>
    <row r="1195">
      <c r="A1195" s="23">
        <f>A1194+1</f>
        <v/>
      </c>
      <c r="B1195" s="23" t="inlineStr">
        <is>
          <t>EED116969</t>
        </is>
      </c>
      <c r="C1195" s="32" t="n">
        <v>45841</v>
      </c>
      <c r="D1195" s="32" t="n">
        <v>45849</v>
      </c>
      <c r="E1195" s="51" t="n">
        <v>213.5</v>
      </c>
      <c r="F1195" s="51">
        <f>IF(AB1195="DOLLAR",E1195*88,E1195)</f>
        <v/>
      </c>
      <c r="G1195" s="62">
        <f>F1195*J1195</f>
        <v/>
      </c>
      <c r="H1195" s="23" t="n">
        <v>431104</v>
      </c>
      <c r="I1195" s="23" t="inlineStr">
        <is>
          <t>ELISA MAX™ Standard Set Mouse IL-4</t>
        </is>
      </c>
      <c r="J1195" s="23" t="n">
        <v>1</v>
      </c>
      <c r="K1195" s="23" t="n">
        <v>1</v>
      </c>
      <c r="L1195" s="23">
        <f>J1195-K1195</f>
        <v/>
      </c>
      <c r="M1195" s="23" t="inlineStr">
        <is>
          <t>T-707/25-26</t>
        </is>
      </c>
      <c r="N1195" s="32" t="n">
        <v>45855</v>
      </c>
      <c r="O1195" s="62" t="n">
        <v>24628.75</v>
      </c>
      <c r="P1195" s="23" t="inlineStr">
        <is>
          <t>THSTI</t>
        </is>
      </c>
      <c r="Q1195" s="23" t="inlineStr">
        <is>
          <t>BY HAND</t>
        </is>
      </c>
      <c r="R1195" s="23" t="inlineStr">
        <is>
          <t>PRIYANKA MADAM</t>
        </is>
      </c>
      <c r="S1195" s="63" t="n">
        <v>4</v>
      </c>
      <c r="T1195" s="39" t="n"/>
      <c r="U1195" s="23" t="inlineStr">
        <is>
          <t>BioLegend</t>
        </is>
      </c>
      <c r="V1195" s="23">
        <f>VLOOKUP(P1195,'Customer List'!B:C,2,)</f>
        <v/>
      </c>
      <c r="W1195" s="40" t="n"/>
      <c r="X1195" s="32" t="n">
        <v>45855</v>
      </c>
      <c r="Y1195" s="23">
        <f>IF(X1195="", "", X1195-N1195)</f>
        <v/>
      </c>
      <c r="Z1195" s="23">
        <f>IF(N1195="", "", TEXT(N1195, "dddd"))</f>
        <v/>
      </c>
      <c r="AA1195" s="23">
        <f>IF(X1195="", "", TEXT(X1195, "dddd"))</f>
        <v/>
      </c>
      <c r="AB1195" s="23">
        <f>VLOOKUP(U1195,'Currency Sheet'!A:C,3,)</f>
        <v/>
      </c>
      <c r="AC1195" s="44">
        <f>VLOOKUP(P1195,'Customer List'!B:D,3,)</f>
        <v/>
      </c>
    </row>
    <row r="1196">
      <c r="A1196" s="23">
        <f>A1195+1</f>
        <v/>
      </c>
      <c r="B1196" s="23" t="inlineStr">
        <is>
          <t>EED116969</t>
        </is>
      </c>
      <c r="C1196" s="32" t="n">
        <v>45841</v>
      </c>
      <c r="D1196" s="32" t="n">
        <v>45849</v>
      </c>
      <c r="E1196" s="51" t="n">
        <v>213.5</v>
      </c>
      <c r="F1196" s="51">
        <f>IF(AB1196="DOLLAR",E1196*88,E1196)</f>
        <v/>
      </c>
      <c r="G1196" s="62">
        <f>F1196*J1196</f>
        <v/>
      </c>
      <c r="H1196" s="23" t="n">
        <v>431414</v>
      </c>
      <c r="I1196" s="23" t="inlineStr">
        <is>
          <t>ELISA MAX™ Deluxe Set Mouse IL-10</t>
        </is>
      </c>
      <c r="J1196" s="23" t="n">
        <v>1</v>
      </c>
      <c r="K1196" s="23" t="n">
        <v>1</v>
      </c>
      <c r="L1196" s="23">
        <f>J1196-K1196</f>
        <v/>
      </c>
      <c r="M1196" s="23" t="inlineStr">
        <is>
          <t>T-707/25-26</t>
        </is>
      </c>
      <c r="N1196" s="32" t="n">
        <v>45855</v>
      </c>
      <c r="O1196" s="62" t="n">
        <v>24628.75</v>
      </c>
      <c r="P1196" s="23" t="inlineStr">
        <is>
          <t>THSTI</t>
        </is>
      </c>
      <c r="Q1196" s="23" t="inlineStr">
        <is>
          <t>BY HAND</t>
        </is>
      </c>
      <c r="R1196" s="23" t="inlineStr">
        <is>
          <t>PRIYANKA MADAM</t>
        </is>
      </c>
      <c r="S1196" s="63" t="n">
        <v>4</v>
      </c>
      <c r="T1196" s="39" t="n"/>
      <c r="U1196" s="23" t="inlineStr">
        <is>
          <t>BioLegend</t>
        </is>
      </c>
      <c r="V1196" s="23">
        <f>VLOOKUP(P1196,'Customer List'!B:C,2,)</f>
        <v/>
      </c>
      <c r="W1196" s="40" t="n"/>
      <c r="X1196" s="32" t="n">
        <v>45855</v>
      </c>
      <c r="Y1196" s="23">
        <f>IF(X1196="", "", X1196-N1196)</f>
        <v/>
      </c>
      <c r="Z1196" s="23">
        <f>IF(N1196="", "", TEXT(N1196, "dddd"))</f>
        <v/>
      </c>
      <c r="AA1196" s="23">
        <f>IF(X1196="", "", TEXT(X1196, "dddd"))</f>
        <v/>
      </c>
      <c r="AB1196" s="23">
        <f>VLOOKUP(U1196,'Currency Sheet'!A:C,3,)</f>
        <v/>
      </c>
      <c r="AC1196" s="44">
        <f>VLOOKUP(P1196,'Customer List'!B:D,3,)</f>
        <v/>
      </c>
    </row>
    <row r="1197">
      <c r="A1197" s="23">
        <f>A1196+1</f>
        <v/>
      </c>
      <c r="B1197" s="23" t="inlineStr">
        <is>
          <t>EED116969</t>
        </is>
      </c>
      <c r="C1197" s="32" t="n">
        <v>45841</v>
      </c>
      <c r="D1197" s="32" t="n">
        <v>45849</v>
      </c>
      <c r="E1197" s="51" t="n">
        <v>213.5</v>
      </c>
      <c r="F1197" s="51">
        <f>IF(AB1197="DOLLAR",E1197*88,E1197)</f>
        <v/>
      </c>
      <c r="G1197" s="62">
        <f>F1197*J1197</f>
        <v/>
      </c>
      <c r="H1197" s="23" t="n">
        <v>432504</v>
      </c>
      <c r="I1197" s="23" t="inlineStr">
        <is>
          <t>ELISA MAX™ Deluxe Set Mouse IL-17A</t>
        </is>
      </c>
      <c r="J1197" s="23" t="n">
        <v>1</v>
      </c>
      <c r="K1197" s="23" t="n">
        <v>1</v>
      </c>
      <c r="L1197" s="23">
        <f>J1197-K1197</f>
        <v/>
      </c>
      <c r="M1197" s="23" t="inlineStr">
        <is>
          <t>T-707/25-26</t>
        </is>
      </c>
      <c r="N1197" s="32" t="n">
        <v>45855</v>
      </c>
      <c r="O1197" s="62" t="n">
        <v>24628.75</v>
      </c>
      <c r="P1197" s="23" t="inlineStr">
        <is>
          <t>THSTI</t>
        </is>
      </c>
      <c r="Q1197" s="23" t="inlineStr">
        <is>
          <t>BY HAND</t>
        </is>
      </c>
      <c r="R1197" s="23" t="inlineStr">
        <is>
          <t>PRIYANKA MADAM</t>
        </is>
      </c>
      <c r="S1197" s="63" t="n">
        <v>4</v>
      </c>
      <c r="T1197" s="39" t="n"/>
      <c r="U1197" s="23" t="inlineStr">
        <is>
          <t>BioLegend</t>
        </is>
      </c>
      <c r="V1197" s="23">
        <f>VLOOKUP(P1197,'Customer List'!B:C,2,)</f>
        <v/>
      </c>
      <c r="W1197" s="40" t="n"/>
      <c r="X1197" s="32" t="n">
        <v>45855</v>
      </c>
      <c r="Y1197" s="23">
        <f>IF(X1197="", "", X1197-N1197)</f>
        <v/>
      </c>
      <c r="Z1197" s="23">
        <f>IF(N1197="", "", TEXT(N1197, "dddd"))</f>
        <v/>
      </c>
      <c r="AA1197" s="23">
        <f>IF(X1197="", "", TEXT(X1197, "dddd"))</f>
        <v/>
      </c>
      <c r="AB1197" s="23">
        <f>VLOOKUP(U1197,'Currency Sheet'!A:C,3,)</f>
        <v/>
      </c>
      <c r="AC1197" s="44">
        <f>VLOOKUP(P1197,'Customer List'!B:D,3,)</f>
        <v/>
      </c>
    </row>
    <row r="1198">
      <c r="A1198" s="23">
        <f>A1197+1</f>
        <v/>
      </c>
      <c r="B1198" s="23" t="inlineStr">
        <is>
          <t>EED116969</t>
        </is>
      </c>
      <c r="C1198" s="32" t="n">
        <v>45841</v>
      </c>
      <c r="D1198" s="32" t="n">
        <v>45849</v>
      </c>
      <c r="E1198" s="51" t="n">
        <v>445.5</v>
      </c>
      <c r="F1198" s="51">
        <f>IF(AB1198="DOLLAR",E1198*88,E1198)</f>
        <v/>
      </c>
      <c r="G1198" s="62">
        <f>F1198*J1198</f>
        <v/>
      </c>
      <c r="H1198" s="23" t="n">
        <v>480012</v>
      </c>
      <c r="I1198" s="23" t="inlineStr">
        <is>
          <t>MojoSort™ Human CD8 T Cell Isolation Kit</t>
        </is>
      </c>
      <c r="J1198" s="23" t="n">
        <v>1</v>
      </c>
      <c r="K1198" s="23" t="n">
        <v>1</v>
      </c>
      <c r="L1198" s="23">
        <f>J1198-K1198</f>
        <v/>
      </c>
      <c r="M1198" s="23" t="inlineStr">
        <is>
          <t>T-712/25-26</t>
        </is>
      </c>
      <c r="N1198" s="32" t="n">
        <v>45857</v>
      </c>
      <c r="O1198" s="62" t="n">
        <v>56430</v>
      </c>
      <c r="P1198" s="23" t="inlineStr">
        <is>
          <t>RGCB</t>
        </is>
      </c>
      <c r="Q1198" s="23" t="n">
        <v>58153395355</v>
      </c>
      <c r="R1198" s="23" t="inlineStr">
        <is>
          <t>Delivered</t>
        </is>
      </c>
      <c r="S1198" s="63" t="n">
        <v>4</v>
      </c>
      <c r="T1198" s="39" t="n"/>
      <c r="U1198" s="23" t="inlineStr">
        <is>
          <t>BioLegend</t>
        </is>
      </c>
      <c r="V1198" s="23">
        <f>VLOOKUP(P1198,'Customer List'!B:C,2,)</f>
        <v/>
      </c>
      <c r="W1198" s="40" t="n"/>
      <c r="X1198" s="32" t="n">
        <v>45859</v>
      </c>
      <c r="Y1198" s="23">
        <f>IF(X1198="", "", X1198-N1198)</f>
        <v/>
      </c>
      <c r="Z1198" s="23">
        <f>IF(N1198="", "", TEXT(N1198, "dddd"))</f>
        <v/>
      </c>
      <c r="AA1198" s="23">
        <f>IF(X1198="", "", TEXT(X1198, "dddd"))</f>
        <v/>
      </c>
      <c r="AB1198" s="23">
        <f>VLOOKUP(U1198,'Currency Sheet'!A:C,3,)</f>
        <v/>
      </c>
      <c r="AC1198" s="44">
        <f>VLOOKUP(P1198,'Customer List'!B:D,3,)</f>
        <v/>
      </c>
    </row>
    <row r="1199">
      <c r="A1199" s="23">
        <f>A1198+1</f>
        <v/>
      </c>
      <c r="B1199" s="23" t="inlineStr">
        <is>
          <t>EED116969</t>
        </is>
      </c>
      <c r="C1199" s="32" t="n">
        <v>45841</v>
      </c>
      <c r="D1199" s="32" t="n">
        <v>45849</v>
      </c>
      <c r="E1199" s="51" t="n">
        <v>72.8</v>
      </c>
      <c r="F1199" s="51">
        <f>IF(AB1199="DOLLAR",E1199*88,E1199)</f>
        <v/>
      </c>
      <c r="G1199" s="62">
        <f>F1199*J1199</f>
        <v/>
      </c>
      <c r="H1199" s="23" t="n">
        <v>501106</v>
      </c>
      <c r="I1199" s="23" t="inlineStr">
        <is>
          <t>PE anti-human IL-6 Antibody</t>
        </is>
      </c>
      <c r="J1199" s="23" t="n">
        <v>1</v>
      </c>
      <c r="K1199" s="23" t="n">
        <v>1</v>
      </c>
      <c r="L1199" s="23">
        <f>J1199-K1199</f>
        <v/>
      </c>
      <c r="M1199" s="23" t="inlineStr">
        <is>
          <t>T-682/25-26</t>
        </is>
      </c>
      <c r="N1199" s="32" t="n">
        <v>45850</v>
      </c>
      <c r="O1199" s="62" t="n">
        <v>10920</v>
      </c>
      <c r="P1199" s="23" t="inlineStr">
        <is>
          <t>M BIOTECH</t>
        </is>
      </c>
      <c r="Q1199" s="23" t="n">
        <v>58153114541</v>
      </c>
      <c r="R1199" s="23" t="inlineStr">
        <is>
          <t>Delivered</t>
        </is>
      </c>
      <c r="S1199" s="63" t="n">
        <v>4</v>
      </c>
      <c r="T1199" s="39" t="n"/>
      <c r="U1199" s="23" t="inlineStr">
        <is>
          <t>BioLegend</t>
        </is>
      </c>
      <c r="V1199" s="23">
        <f>VLOOKUP(P1199,'Customer List'!B:C,2,)</f>
        <v/>
      </c>
      <c r="W1199" s="40" t="n"/>
      <c r="X1199" s="32" t="n">
        <v>45852</v>
      </c>
      <c r="Y1199" s="23">
        <f>IF(X1199="", "", X1199-N1199)</f>
        <v/>
      </c>
      <c r="Z1199" s="23">
        <f>IF(N1199="", "", TEXT(N1199, "dddd"))</f>
        <v/>
      </c>
      <c r="AA1199" s="23">
        <f>IF(X1199="", "", TEXT(X1199, "dddd"))</f>
        <v/>
      </c>
      <c r="AB1199" s="23">
        <f>VLOOKUP(U1199,'Currency Sheet'!A:C,3,)</f>
        <v/>
      </c>
      <c r="AC1199" s="44">
        <f>VLOOKUP(P1199,'Customer List'!B:D,3,)</f>
        <v/>
      </c>
    </row>
    <row r="1200">
      <c r="A1200" s="23">
        <f>A1199+1</f>
        <v/>
      </c>
      <c r="B1200" s="23" t="inlineStr">
        <is>
          <t>EED116969</t>
        </is>
      </c>
      <c r="C1200" s="32" t="n">
        <v>45841</v>
      </c>
      <c r="D1200" s="32" t="n">
        <v>45849</v>
      </c>
      <c r="E1200" s="51" t="n">
        <v>86.8</v>
      </c>
      <c r="F1200" s="51">
        <f>IF(AB1200="DOLLAR",E1200*88,E1200)</f>
        <v/>
      </c>
      <c r="G1200" s="62">
        <f>F1200*J1200</f>
        <v/>
      </c>
      <c r="H1200" s="23" t="n">
        <v>502521</v>
      </c>
      <c r="I1200" s="23" t="inlineStr">
        <is>
          <t>Pacific Blue™ anti-human IFN-γ Antibody</t>
        </is>
      </c>
      <c r="J1200" s="23" t="n">
        <v>1</v>
      </c>
      <c r="K1200" s="23" t="n">
        <v>1</v>
      </c>
      <c r="L1200" s="23">
        <f>J1200-K1200</f>
        <v/>
      </c>
      <c r="M1200" s="23" t="inlineStr">
        <is>
          <t>T-682/25-26</t>
        </is>
      </c>
      <c r="N1200" s="32" t="n">
        <v>45850</v>
      </c>
      <c r="O1200" s="62" t="n">
        <v>13020</v>
      </c>
      <c r="P1200" s="23" t="inlineStr">
        <is>
          <t>M BIOTECH</t>
        </is>
      </c>
      <c r="Q1200" s="23" t="n">
        <v>58153114541</v>
      </c>
      <c r="R1200" s="23" t="inlineStr">
        <is>
          <t>Delivered</t>
        </is>
      </c>
      <c r="S1200" s="63" t="n">
        <v>4</v>
      </c>
      <c r="T1200" s="39" t="n"/>
      <c r="U1200" s="23" t="inlineStr">
        <is>
          <t>BioLegend</t>
        </is>
      </c>
      <c r="V1200" s="23">
        <f>VLOOKUP(P1200,'Customer List'!B:C,2,)</f>
        <v/>
      </c>
      <c r="W1200" s="40" t="n"/>
      <c r="X1200" s="32" t="n">
        <v>45852</v>
      </c>
      <c r="Y1200" s="23">
        <f>IF(X1200="", "", X1200-N1200)</f>
        <v/>
      </c>
      <c r="Z1200" s="23">
        <f>IF(N1200="", "", TEXT(N1200, "dddd"))</f>
        <v/>
      </c>
      <c r="AA1200" s="23">
        <f>IF(X1200="", "", TEXT(X1200, "dddd"))</f>
        <v/>
      </c>
      <c r="AB1200" s="23">
        <f>VLOOKUP(U1200,'Currency Sheet'!A:C,3,)</f>
        <v/>
      </c>
      <c r="AC1200" s="44">
        <f>VLOOKUP(P1200,'Customer List'!B:D,3,)</f>
        <v/>
      </c>
    </row>
    <row r="1201">
      <c r="A1201" s="23">
        <f>A1200+1</f>
        <v/>
      </c>
      <c r="B1201" s="23" t="inlineStr">
        <is>
          <t>EED116969</t>
        </is>
      </c>
      <c r="C1201" s="32" t="n">
        <v>45841</v>
      </c>
      <c r="D1201" s="32" t="n">
        <v>45849</v>
      </c>
      <c r="E1201" s="51" t="n">
        <v>148.5</v>
      </c>
      <c r="F1201" s="51">
        <f>IF(AB1201="DOLLAR",E1201*88,E1201)</f>
        <v/>
      </c>
      <c r="G1201" s="62">
        <f>F1201*J1201</f>
        <v/>
      </c>
      <c r="H1201" s="23" t="n">
        <v>505829</v>
      </c>
      <c r="I1201" s="23" t="inlineStr">
        <is>
          <t>Brilliant Violet 421™ anti-mouse IFN-γ Antibody</t>
        </is>
      </c>
      <c r="J1201" s="23" t="n">
        <v>1</v>
      </c>
      <c r="K1201" s="23" t="n">
        <v>1</v>
      </c>
      <c r="L1201" s="23">
        <f>J1201-K1201</f>
        <v/>
      </c>
      <c r="M1201" s="23" t="inlineStr">
        <is>
          <t>T-686/25-26</t>
        </is>
      </c>
      <c r="N1201" s="32" t="n">
        <v>45850</v>
      </c>
      <c r="O1201" s="62" t="n">
        <v>18414</v>
      </c>
      <c r="P1201" s="23" t="inlineStr">
        <is>
          <t>RG SONS</t>
        </is>
      </c>
      <c r="Q1201" s="23" t="n">
        <v>58153114386</v>
      </c>
      <c r="R1201" s="23" t="inlineStr">
        <is>
          <t>Delivered</t>
        </is>
      </c>
      <c r="S1201" s="63" t="n">
        <v>4</v>
      </c>
      <c r="T1201" s="39" t="n"/>
      <c r="U1201" s="23" t="inlineStr">
        <is>
          <t>BioLegend</t>
        </is>
      </c>
      <c r="V1201" s="23">
        <f>VLOOKUP(P1201,'Customer List'!B:C,2,)</f>
        <v/>
      </c>
      <c r="W1201" s="40" t="n"/>
      <c r="X1201" s="32" t="n">
        <v>45852</v>
      </c>
      <c r="Y1201" s="23">
        <f>IF(X1201="", "", X1201-N1201)</f>
        <v/>
      </c>
      <c r="Z1201" s="23">
        <f>IF(N1201="", "", TEXT(N1201, "dddd"))</f>
        <v/>
      </c>
      <c r="AA1201" s="23">
        <f>IF(X1201="", "", TEXT(X1201, "dddd"))</f>
        <v/>
      </c>
      <c r="AB1201" s="23">
        <f>VLOOKUP(U1201,'Currency Sheet'!A:C,3,)</f>
        <v/>
      </c>
      <c r="AC1201" s="44">
        <f>VLOOKUP(P1201,'Customer List'!B:D,3,)</f>
        <v/>
      </c>
    </row>
    <row r="1202">
      <c r="A1202" s="23">
        <f>A1201+1</f>
        <v/>
      </c>
      <c r="B1202" s="23" t="inlineStr">
        <is>
          <t>EED116969</t>
        </is>
      </c>
      <c r="C1202" s="32" t="n">
        <v>45841</v>
      </c>
      <c r="D1202" s="32" t="n">
        <v>45849</v>
      </c>
      <c r="E1202" s="51" t="n">
        <v>71.40000000000001</v>
      </c>
      <c r="F1202" s="51">
        <f>IF(AB1202="DOLLAR",E1202*88,E1202)</f>
        <v/>
      </c>
      <c r="G1202" s="62">
        <f>F1202*J1202</f>
        <v/>
      </c>
      <c r="H1202" s="23" t="n">
        <v>506307</v>
      </c>
      <c r="I1202" s="23" t="inlineStr">
        <is>
          <t>APC anti-mouse TNF-α Antibody</t>
        </is>
      </c>
      <c r="J1202" s="23" t="n">
        <v>1</v>
      </c>
      <c r="K1202" s="23" t="n">
        <v>1</v>
      </c>
      <c r="L1202" s="23">
        <f>J1202-K1202</f>
        <v/>
      </c>
      <c r="M1202" s="23" t="inlineStr">
        <is>
          <t>T-686/25-26</t>
        </is>
      </c>
      <c r="N1202" s="32" t="n">
        <v>45850</v>
      </c>
      <c r="O1202" s="62" t="n">
        <v>9486</v>
      </c>
      <c r="P1202" s="23" t="inlineStr">
        <is>
          <t>RG SONS</t>
        </is>
      </c>
      <c r="Q1202" s="23" t="n">
        <v>58153114386</v>
      </c>
      <c r="R1202" s="23" t="inlineStr">
        <is>
          <t>Delivered</t>
        </is>
      </c>
      <c r="S1202" s="63" t="n">
        <v>4</v>
      </c>
      <c r="T1202" s="39" t="n"/>
      <c r="U1202" s="23" t="inlineStr">
        <is>
          <t>BioLegend</t>
        </is>
      </c>
      <c r="V1202" s="23">
        <f>VLOOKUP(P1202,'Customer List'!B:C,2,)</f>
        <v/>
      </c>
      <c r="W1202" s="40" t="n"/>
      <c r="X1202" s="32" t="n">
        <v>45852</v>
      </c>
      <c r="Y1202" s="23">
        <f>IF(X1202="", "", X1202-N1202)</f>
        <v/>
      </c>
      <c r="Z1202" s="23">
        <f>IF(N1202="", "", TEXT(N1202, "dddd"))</f>
        <v/>
      </c>
      <c r="AA1202" s="23">
        <f>IF(X1202="", "", TEXT(X1202, "dddd"))</f>
        <v/>
      </c>
      <c r="AB1202" s="23">
        <f>VLOOKUP(U1202,'Currency Sheet'!A:C,3,)</f>
        <v/>
      </c>
      <c r="AC1202" s="44">
        <f>VLOOKUP(P1202,'Customer List'!B:D,3,)</f>
        <v/>
      </c>
    </row>
    <row r="1203">
      <c r="A1203" s="23">
        <f>A1202+1</f>
        <v/>
      </c>
      <c r="B1203" s="23" t="inlineStr">
        <is>
          <t>EED116969</t>
        </is>
      </c>
      <c r="C1203" s="32" t="n">
        <v>45841</v>
      </c>
      <c r="D1203" s="32" t="n">
        <v>45849</v>
      </c>
      <c r="E1203" s="51" t="n">
        <v>144.2</v>
      </c>
      <c r="F1203" s="51">
        <f>IF(AB1203="DOLLAR",E1203*88,E1203)</f>
        <v/>
      </c>
      <c r="G1203" s="62">
        <f>F1203*J1203</f>
        <v/>
      </c>
      <c r="H1203" s="23" t="n">
        <v>574804</v>
      </c>
      <c r="I1203" s="23" t="inlineStr">
        <is>
          <t xml:space="preserve">Recombinant Human M-CSF </t>
        </is>
      </c>
      <c r="J1203" s="23" t="n">
        <v>1</v>
      </c>
      <c r="K1203" s="23" t="n">
        <v>1</v>
      </c>
      <c r="L1203" s="23">
        <f>J1203-K1203</f>
        <v/>
      </c>
      <c r="M1203" s="23" t="inlineStr">
        <is>
          <t>T-682/25-26</t>
        </is>
      </c>
      <c r="N1203" s="32" t="n">
        <v>45850</v>
      </c>
      <c r="O1203" s="62" t="n">
        <v>21630</v>
      </c>
      <c r="P1203" s="23" t="inlineStr">
        <is>
          <t>M BIOTECH</t>
        </is>
      </c>
      <c r="Q1203" s="23" t="n">
        <v>58153114541</v>
      </c>
      <c r="R1203" s="23" t="inlineStr">
        <is>
          <t>Delivered</t>
        </is>
      </c>
      <c r="S1203" s="63" t="n">
        <v>-20</v>
      </c>
      <c r="T1203" s="39" t="n"/>
      <c r="U1203" s="23" t="inlineStr">
        <is>
          <t>BioLegend</t>
        </is>
      </c>
      <c r="V1203" s="23">
        <f>VLOOKUP(P1203,'Customer List'!B:C,2,)</f>
        <v/>
      </c>
      <c r="W1203" s="40" t="n"/>
      <c r="X1203" s="32" t="n">
        <v>45852</v>
      </c>
      <c r="Y1203" s="23">
        <f>IF(X1203="", "", X1203-N1203)</f>
        <v/>
      </c>
      <c r="Z1203" s="23">
        <f>IF(N1203="", "", TEXT(N1203, "dddd"))</f>
        <v/>
      </c>
      <c r="AA1203" s="23">
        <f>IF(X1203="", "", TEXT(X1203, "dddd"))</f>
        <v/>
      </c>
      <c r="AB1203" s="23">
        <f>VLOOKUP(U1203,'Currency Sheet'!A:C,3,)</f>
        <v/>
      </c>
      <c r="AC1203" s="44">
        <f>VLOOKUP(P1203,'Customer List'!B:D,3,)</f>
        <v/>
      </c>
    </row>
    <row r="1204">
      <c r="A1204" s="23">
        <f>A1203+1</f>
        <v/>
      </c>
      <c r="B1204" s="23" t="inlineStr">
        <is>
          <t>EED116969</t>
        </is>
      </c>
      <c r="C1204" s="32" t="n">
        <v>45841</v>
      </c>
      <c r="D1204" s="32" t="n">
        <v>45849</v>
      </c>
      <c r="E1204" s="51" t="n">
        <v>107.1</v>
      </c>
      <c r="F1204" s="51">
        <f>IF(AB1204="DOLLAR",E1204*88,E1204)</f>
        <v/>
      </c>
      <c r="G1204" s="62">
        <f>F1204*J1204</f>
        <v/>
      </c>
      <c r="H1204" s="23" t="n">
        <v>576404</v>
      </c>
      <c r="I1204" s="23" t="inlineStr">
        <is>
          <t xml:space="preserve">Recombinant Mouse M-CSF </t>
        </is>
      </c>
      <c r="J1204" s="23" t="n">
        <v>1</v>
      </c>
      <c r="K1204" s="23" t="n">
        <v>1</v>
      </c>
      <c r="L1204" s="23">
        <f>J1204-K1204</f>
        <v/>
      </c>
      <c r="M1204" s="23" t="inlineStr">
        <is>
          <t>T-683/25-26</t>
        </is>
      </c>
      <c r="N1204" s="32" t="n">
        <v>45850</v>
      </c>
      <c r="O1204" s="62" t="n">
        <v>11621.88</v>
      </c>
      <c r="P1204" s="23" t="inlineStr">
        <is>
          <t>NCCS</t>
        </is>
      </c>
      <c r="Q1204" s="23" t="n">
        <v>58153114460</v>
      </c>
      <c r="R1204" s="23" t="inlineStr">
        <is>
          <t>Delivered</t>
        </is>
      </c>
      <c r="S1204" s="63" t="n">
        <v>-20</v>
      </c>
      <c r="T1204" s="39" t="n"/>
      <c r="U1204" s="23" t="inlineStr">
        <is>
          <t>BioLegend</t>
        </is>
      </c>
      <c r="V1204" s="23">
        <f>VLOOKUP(P1204,'Customer List'!B:C,2,)</f>
        <v/>
      </c>
      <c r="W1204" s="40" t="n"/>
      <c r="X1204" s="32" t="n">
        <v>45852</v>
      </c>
      <c r="Y1204" s="23">
        <f>IF(X1204="", "", X1204-N1204)</f>
        <v/>
      </c>
      <c r="Z1204" s="23">
        <f>IF(N1204="", "", TEXT(N1204, "dddd"))</f>
        <v/>
      </c>
      <c r="AA1204" s="23">
        <f>IF(X1204="", "", TEXT(X1204, "dddd"))</f>
        <v/>
      </c>
      <c r="AB1204" s="23">
        <f>VLOOKUP(U1204,'Currency Sheet'!A:C,3,)</f>
        <v/>
      </c>
      <c r="AC1204" s="44">
        <f>VLOOKUP(P1204,'Customer List'!B:D,3,)</f>
        <v/>
      </c>
    </row>
    <row r="1205">
      <c r="A1205" s="23">
        <f>A1204+1</f>
        <v/>
      </c>
      <c r="B1205" s="23" t="inlineStr">
        <is>
          <t>EED116969</t>
        </is>
      </c>
      <c r="C1205" s="32" t="n">
        <v>45841</v>
      </c>
      <c r="D1205" s="32" t="n">
        <v>45849</v>
      </c>
      <c r="E1205" s="51" t="n">
        <v>177.1</v>
      </c>
      <c r="F1205" s="51">
        <f>IF(AB1205="DOLLAR",E1205*88,E1205)</f>
        <v/>
      </c>
      <c r="G1205" s="62">
        <f>F1205*J1205</f>
        <v/>
      </c>
      <c r="H1205" s="23" t="n">
        <v>640914</v>
      </c>
      <c r="I1205" s="23" t="inlineStr">
        <is>
          <t>FITC Annexin V Apoptosis Detection Kit with PI</t>
        </is>
      </c>
      <c r="J1205" s="23" t="n">
        <v>1</v>
      </c>
      <c r="K1205" s="23" t="n">
        <v>1</v>
      </c>
      <c r="L1205" s="23">
        <f>J1205-K1205</f>
        <v/>
      </c>
      <c r="M1205" s="23" t="inlineStr">
        <is>
          <t>T-678/25-26</t>
        </is>
      </c>
      <c r="N1205" s="32" t="n">
        <v>45850</v>
      </c>
      <c r="O1205" s="62" t="n">
        <v>29711.25</v>
      </c>
      <c r="P1205" s="23" t="inlineStr">
        <is>
          <t>BOSE</t>
        </is>
      </c>
      <c r="Q1205" s="23" t="n">
        <v>58153115042</v>
      </c>
      <c r="R1205" s="23" t="inlineStr">
        <is>
          <t>Delivered</t>
        </is>
      </c>
      <c r="S1205" s="63" t="n">
        <v>4</v>
      </c>
      <c r="T1205" s="39" t="n"/>
      <c r="U1205" s="23" t="inlineStr">
        <is>
          <t>BioLegend</t>
        </is>
      </c>
      <c r="V1205" s="23">
        <f>VLOOKUP(P1205,'Customer List'!B:C,2,)</f>
        <v/>
      </c>
      <c r="W1205" s="40" t="n"/>
      <c r="X1205" s="32" t="n">
        <v>45853</v>
      </c>
      <c r="Y1205" s="23">
        <f>IF(X1205="", "", X1205-N1205)</f>
        <v/>
      </c>
      <c r="Z1205" s="23">
        <f>IF(N1205="", "", TEXT(N1205, "dddd"))</f>
        <v/>
      </c>
      <c r="AA1205" s="23">
        <f>IF(X1205="", "", TEXT(X1205, "dddd"))</f>
        <v/>
      </c>
      <c r="AB1205" s="23">
        <f>VLOOKUP(U1205,'Currency Sheet'!A:C,3,)</f>
        <v/>
      </c>
      <c r="AC1205" s="44">
        <f>VLOOKUP(P1205,'Customer List'!B:D,3,)</f>
        <v/>
      </c>
    </row>
    <row r="1206">
      <c r="A1206" s="23">
        <f>A1205+1</f>
        <v/>
      </c>
      <c r="B1206" s="23" t="inlineStr">
        <is>
          <t>EED116969</t>
        </is>
      </c>
      <c r="C1206" s="32" t="n">
        <v>45841</v>
      </c>
      <c r="D1206" s="32" t="n">
        <v>45849</v>
      </c>
      <c r="E1206" s="51" t="n">
        <v>78.40000000000001</v>
      </c>
      <c r="F1206" s="51">
        <f>IF(AB1206="DOLLAR",E1206*88,E1206)</f>
        <v/>
      </c>
      <c r="G1206" s="62">
        <f>F1206*J1206</f>
        <v/>
      </c>
      <c r="H1206" s="23" t="n">
        <v>853301</v>
      </c>
      <c r="I1206" s="23" t="inlineStr">
        <is>
          <t xml:space="preserve">Purified anti-TMEM119 </t>
        </is>
      </c>
      <c r="J1206" s="23" t="n">
        <v>1</v>
      </c>
      <c r="K1206" s="23" t="n">
        <v>1</v>
      </c>
      <c r="L1206" s="23">
        <f>J1206-K1206</f>
        <v/>
      </c>
      <c r="M1206" s="23" t="inlineStr">
        <is>
          <t>T-684/25-26</t>
        </is>
      </c>
      <c r="N1206" s="32" t="n">
        <v>45850</v>
      </c>
      <c r="O1206" s="62" t="n">
        <v>12672.8</v>
      </c>
      <c r="P1206" s="23" t="inlineStr">
        <is>
          <t>NIMHANS</t>
        </is>
      </c>
      <c r="Q1206" s="23" t="n">
        <v>58153114191</v>
      </c>
      <c r="R1206" s="23" t="inlineStr">
        <is>
          <t>Delivered</t>
        </is>
      </c>
      <c r="S1206" s="63" t="n">
        <v>4</v>
      </c>
      <c r="T1206" s="39" t="n"/>
      <c r="U1206" s="23" t="inlineStr">
        <is>
          <t>BioLegend</t>
        </is>
      </c>
      <c r="V1206" s="23">
        <f>VLOOKUP(P1206,'Customer List'!B:C,2,)</f>
        <v/>
      </c>
      <c r="W1206" s="40" t="n"/>
      <c r="X1206" s="32" t="n">
        <v>45852</v>
      </c>
      <c r="Y1206" s="23">
        <f>IF(X1206="", "", X1206-N1206)</f>
        <v/>
      </c>
      <c r="Z1206" s="23">
        <f>IF(N1206="", "", TEXT(N1206, "dddd"))</f>
        <v/>
      </c>
      <c r="AA1206" s="23">
        <f>IF(X1206="", "", TEXT(X1206, "dddd"))</f>
        <v/>
      </c>
      <c r="AB1206" s="23">
        <f>VLOOKUP(U1206,'Currency Sheet'!A:C,3,)</f>
        <v/>
      </c>
      <c r="AC1206" s="44">
        <f>VLOOKUP(P1206,'Customer List'!B:D,3,)</f>
        <v/>
      </c>
    </row>
    <row r="1207">
      <c r="A1207" s="23">
        <f>A1206+1</f>
        <v/>
      </c>
      <c r="B1207" s="23" t="inlineStr">
        <is>
          <t>EED116969</t>
        </is>
      </c>
      <c r="C1207" s="32" t="n">
        <v>45841</v>
      </c>
      <c r="D1207" s="32" t="n">
        <v>45849</v>
      </c>
      <c r="E1207" s="51" t="n">
        <v>1270</v>
      </c>
      <c r="F1207" s="51">
        <f>IF(AB1207="DOLLAR",E1207*88,E1207)</f>
        <v/>
      </c>
      <c r="G1207" s="62">
        <f>F1207*J1207</f>
        <v/>
      </c>
      <c r="H1207" s="23" t="n">
        <v>900007715</v>
      </c>
      <c r="I1207" s="23" t="inlineStr">
        <is>
          <t>Custom Human Panel 2281</t>
        </is>
      </c>
      <c r="J1207" s="23" t="n">
        <v>2</v>
      </c>
      <c r="K1207" s="23" t="n">
        <v>2</v>
      </c>
      <c r="L1207" s="23">
        <f>J1207-K1207</f>
        <v/>
      </c>
      <c r="M1207" s="23" t="inlineStr">
        <is>
          <t>T-858/25-26</t>
        </is>
      </c>
      <c r="N1207" s="32" t="n">
        <v>45871</v>
      </c>
      <c r="O1207" s="62" t="n">
        <v>370840</v>
      </c>
      <c r="P1207" s="23" t="inlineStr">
        <is>
          <t>AMRITA</t>
        </is>
      </c>
      <c r="Q1207" s="23" t="inlineStr">
        <is>
          <t>By Hand</t>
        </is>
      </c>
      <c r="R1207" s="23" t="inlineStr">
        <is>
          <t>PRIYANKA MADAM</t>
        </is>
      </c>
      <c r="S1207" s="63" t="n">
        <v>4</v>
      </c>
      <c r="T1207" s="39" t="inlineStr">
        <is>
          <t>740379 REQUIRED TO CHECK</t>
        </is>
      </c>
      <c r="U1207" s="23" t="inlineStr">
        <is>
          <t>BioLegend</t>
        </is>
      </c>
      <c r="V1207" s="23">
        <f>VLOOKUP(P1207,'Customer List'!B:C,2,)</f>
        <v/>
      </c>
      <c r="W1207" s="40" t="n"/>
      <c r="X1207" s="32" t="n">
        <v>45871</v>
      </c>
      <c r="Y1207" s="23">
        <f>IF(X1207="", "", X1207-N1207)</f>
        <v/>
      </c>
      <c r="Z1207" s="23">
        <f>IF(N1207="", "", TEXT(N1207, "dddd"))</f>
        <v/>
      </c>
      <c r="AA1207" s="23">
        <f>IF(X1207="", "", TEXT(X1207, "dddd"))</f>
        <v/>
      </c>
      <c r="AB1207" s="23">
        <f>VLOOKUP(U1207,'Currency Sheet'!A:C,3,)</f>
        <v/>
      </c>
      <c r="AC1207" s="44">
        <f>VLOOKUP(P1207,'Customer List'!B:D,3,)</f>
        <v/>
      </c>
    </row>
    <row r="1208">
      <c r="A1208" s="23">
        <f>A1207+1</f>
        <v/>
      </c>
      <c r="B1208" s="23" t="n">
        <v>336488</v>
      </c>
      <c r="C1208" s="32" t="n">
        <v>45846</v>
      </c>
      <c r="D1208" s="32" t="n">
        <v>45849</v>
      </c>
      <c r="E1208" s="51" t="n">
        <v>162.75</v>
      </c>
      <c r="F1208" s="51">
        <f>IF(AB1208="DOLLAR",E1208*88,E1208)</f>
        <v/>
      </c>
      <c r="G1208" s="62">
        <f>F1208*J1208</f>
        <v/>
      </c>
      <c r="H1208" s="23" t="inlineStr">
        <is>
          <t>13100-01</t>
        </is>
      </c>
      <c r="I1208" s="23" t="n"/>
      <c r="J1208" s="23" t="n">
        <v>1</v>
      </c>
      <c r="K1208" s="23" t="n">
        <v>1</v>
      </c>
      <c r="L1208" s="23">
        <f>J1208-K1208</f>
        <v/>
      </c>
      <c r="M1208" s="23" t="inlineStr">
        <is>
          <t>T-688/25-26</t>
        </is>
      </c>
      <c r="N1208" s="32" t="n">
        <v>45850</v>
      </c>
      <c r="O1208" s="62" t="n">
        <v>22025.5</v>
      </c>
      <c r="P1208" s="23" t="inlineStr">
        <is>
          <t>Viganahar</t>
        </is>
      </c>
      <c r="Q1208" s="23" t="n">
        <v>58153114622</v>
      </c>
      <c r="R1208" s="23" t="inlineStr">
        <is>
          <t>Delivered</t>
        </is>
      </c>
      <c r="S1208" s="63" t="n">
        <v>-20</v>
      </c>
      <c r="T1208" s="39" t="n"/>
      <c r="U1208" s="23" t="inlineStr">
        <is>
          <t>SouthernBiotech</t>
        </is>
      </c>
      <c r="V1208" s="23">
        <f>VLOOKUP(P1208,'Customer List'!B:C,2,)</f>
        <v/>
      </c>
      <c r="W1208" s="40" t="n"/>
      <c r="X1208" s="32" t="n">
        <v>45851</v>
      </c>
      <c r="Y1208" s="23">
        <f>IF(X1208="", "", X1208-N1208)</f>
        <v/>
      </c>
      <c r="Z1208" s="23">
        <f>IF(N1208="", "", TEXT(N1208, "dddd"))</f>
        <v/>
      </c>
      <c r="AA1208" s="23">
        <f>IF(X1208="", "", TEXT(X1208, "dddd"))</f>
        <v/>
      </c>
      <c r="AB1208" s="23">
        <f>VLOOKUP(U1208,'Currency Sheet'!A:C,3,)</f>
        <v/>
      </c>
      <c r="AC1208" s="44">
        <f>VLOOKUP(P1208,'Customer List'!B:D,3,)</f>
        <v/>
      </c>
    </row>
    <row r="1209">
      <c r="A1209" s="23">
        <f>A1208+1</f>
        <v/>
      </c>
      <c r="B1209" s="23" t="n">
        <v>300080663</v>
      </c>
      <c r="C1209" s="32" t="n">
        <v>45846</v>
      </c>
      <c r="D1209" s="32" t="n">
        <v>45849</v>
      </c>
      <c r="E1209" s="51" t="n">
        <v>44</v>
      </c>
      <c r="F1209" s="51">
        <f>IF(AB1209="DOLLAR",E1209*88,E1209)</f>
        <v/>
      </c>
      <c r="G1209" s="62">
        <f>F1209*J1209</f>
        <v/>
      </c>
      <c r="H1209" s="23" t="inlineStr">
        <is>
          <t>A8547-10</t>
        </is>
      </c>
      <c r="I1209" s="23" t="n"/>
      <c r="J1209" s="23" t="n">
        <v>1</v>
      </c>
      <c r="K1209" s="23" t="n">
        <v>1</v>
      </c>
      <c r="L1209" s="23">
        <f>J1209-K1209</f>
        <v/>
      </c>
      <c r="M1209" s="23" t="inlineStr">
        <is>
          <t>T-693/25-26</t>
        </is>
      </c>
      <c r="N1209" s="32" t="n">
        <v>45852</v>
      </c>
      <c r="O1209" s="62" t="n">
        <v>7672.5</v>
      </c>
      <c r="P1209" s="23" t="inlineStr">
        <is>
          <t>IGIB</t>
        </is>
      </c>
      <c r="Q1209" s="23" t="inlineStr">
        <is>
          <t>BY HAND</t>
        </is>
      </c>
      <c r="R1209" s="23" t="inlineStr">
        <is>
          <t>DEEPAK</t>
        </is>
      </c>
      <c r="S1209" s="63" t="n">
        <v>-20</v>
      </c>
      <c r="T1209" s="39" t="n"/>
      <c r="U1209" s="23" t="inlineStr">
        <is>
          <t>ApexBio</t>
        </is>
      </c>
      <c r="V1209" s="23">
        <f>VLOOKUP(P1209,'Customer List'!B:C,2,)</f>
        <v/>
      </c>
      <c r="W1209" s="40" t="n"/>
      <c r="X1209" s="32" t="n">
        <v>45852</v>
      </c>
      <c r="Y1209" s="23">
        <f>IF(X1209="", "", X1209-N1209)</f>
        <v/>
      </c>
      <c r="Z1209" s="23">
        <f>IF(N1209="", "", TEXT(N1209, "dddd"))</f>
        <v/>
      </c>
      <c r="AA1209" s="23">
        <f>IF(X1209="", "", TEXT(X1209, "dddd"))</f>
        <v/>
      </c>
      <c r="AB1209" s="23">
        <f>VLOOKUP(U1209,'Currency Sheet'!A:C,3,)</f>
        <v/>
      </c>
      <c r="AC1209" s="44">
        <f>VLOOKUP(P1209,'Customer List'!B:D,3,)</f>
        <v/>
      </c>
    </row>
    <row r="1210">
      <c r="A1210" s="23">
        <f>A1209+1</f>
        <v/>
      </c>
      <c r="B1210" s="23" t="n">
        <v>300080470</v>
      </c>
      <c r="C1210" s="32" t="n">
        <v>45846</v>
      </c>
      <c r="D1210" s="32" t="n">
        <v>45849</v>
      </c>
      <c r="E1210" s="51" t="n">
        <v>328</v>
      </c>
      <c r="F1210" s="51">
        <f>IF(AB1210="DOLLAR",E1210*88,E1210)</f>
        <v/>
      </c>
      <c r="G1210" s="62">
        <f>F1210*J1210</f>
        <v/>
      </c>
      <c r="H1210" s="23" t="inlineStr">
        <is>
          <t>A8633-1</t>
        </is>
      </c>
      <c r="I1210" s="23" t="n"/>
      <c r="J1210" s="23" t="n">
        <v>1</v>
      </c>
      <c r="K1210" s="23" t="n">
        <v>1</v>
      </c>
      <c r="L1210" s="23">
        <f>J1210-K1210</f>
        <v/>
      </c>
      <c r="M1210" s="23" t="inlineStr">
        <is>
          <t>T-701/25-26</t>
        </is>
      </c>
      <c r="N1210" s="32" t="n">
        <v>45854</v>
      </c>
      <c r="O1210" s="62" t="n">
        <v>48000</v>
      </c>
      <c r="P1210" s="23" t="inlineStr">
        <is>
          <t>AIIMS</t>
        </is>
      </c>
      <c r="Q1210" s="23" t="inlineStr">
        <is>
          <t>BY HAND</t>
        </is>
      </c>
      <c r="R1210" s="23" t="inlineStr">
        <is>
          <t>PRIYANKA MADAM</t>
        </is>
      </c>
      <c r="S1210" s="63" t="n">
        <v>-20</v>
      </c>
      <c r="T1210" s="39" t="n"/>
      <c r="U1210" s="23" t="inlineStr">
        <is>
          <t>ApexBio</t>
        </is>
      </c>
      <c r="V1210" s="23">
        <f>VLOOKUP(P1210,'Customer List'!B:C,2,)</f>
        <v/>
      </c>
      <c r="W1210" s="40" t="n"/>
      <c r="X1210" s="32" t="n">
        <v>45854</v>
      </c>
      <c r="Y1210" s="23">
        <f>IF(X1210="", "", X1210-N1210)</f>
        <v/>
      </c>
      <c r="Z1210" s="23">
        <f>IF(N1210="", "", TEXT(N1210, "dddd"))</f>
        <v/>
      </c>
      <c r="AA1210" s="23">
        <f>IF(X1210="", "", TEXT(X1210, "dddd"))</f>
        <v/>
      </c>
      <c r="AB1210" s="23">
        <f>VLOOKUP(U1210,'Currency Sheet'!A:C,3,)</f>
        <v/>
      </c>
      <c r="AC1210" s="44">
        <f>VLOOKUP(P1210,'Customer List'!B:D,3,)</f>
        <v/>
      </c>
    </row>
    <row r="1211">
      <c r="A1211" s="23">
        <f>A1210+1</f>
        <v/>
      </c>
      <c r="B1211" s="23" t="n">
        <v>300080470</v>
      </c>
      <c r="C1211" s="32" t="n">
        <v>45846</v>
      </c>
      <c r="D1211" s="32" t="n">
        <v>45849</v>
      </c>
      <c r="E1211" s="51" t="n">
        <v>176</v>
      </c>
      <c r="F1211" s="51">
        <f>IF(AB1211="DOLLAR",E1211*88,E1211)</f>
        <v/>
      </c>
      <c r="G1211" s="62">
        <f>F1211*J1211</f>
        <v/>
      </c>
      <c r="H1211" s="23" t="inlineStr">
        <is>
          <t>A2585-50</t>
        </is>
      </c>
      <c r="I1211" s="23" t="n"/>
      <c r="J1211" s="23" t="n">
        <v>1</v>
      </c>
      <c r="K1211" s="23" t="n">
        <v>1</v>
      </c>
      <c r="L1211" s="23">
        <f>J1211-K1211</f>
        <v/>
      </c>
      <c r="M1211" s="23" t="inlineStr">
        <is>
          <t>T-689/25-26</t>
        </is>
      </c>
      <c r="N1211" s="32" t="n">
        <v>45850</v>
      </c>
      <c r="O1211" s="62" t="n">
        <v>25575</v>
      </c>
      <c r="P1211" s="23" t="inlineStr">
        <is>
          <t>ILS</t>
        </is>
      </c>
      <c r="Q1211" s="23" t="n">
        <v>58153121121</v>
      </c>
      <c r="R1211" s="23" t="inlineStr">
        <is>
          <t>Delivered</t>
        </is>
      </c>
      <c r="S1211" s="63" t="n">
        <v>-20</v>
      </c>
      <c r="T1211" s="39" t="n"/>
      <c r="U1211" s="23" t="inlineStr">
        <is>
          <t>ApexBio</t>
        </is>
      </c>
      <c r="V1211" s="23">
        <f>VLOOKUP(P1211,'Customer List'!B:C,2,)</f>
        <v/>
      </c>
      <c r="W1211" s="40" t="n"/>
      <c r="X1211" s="32" t="n">
        <v>45853</v>
      </c>
      <c r="Y1211" s="23">
        <f>IF(X1211="", "", X1211-N1211)</f>
        <v/>
      </c>
      <c r="Z1211" s="23">
        <f>IF(N1211="", "", TEXT(N1211, "dddd"))</f>
        <v/>
      </c>
      <c r="AA1211" s="23">
        <f>IF(X1211="", "", TEXT(X1211, "dddd"))</f>
        <v/>
      </c>
      <c r="AB1211" s="23">
        <f>VLOOKUP(U1211,'Currency Sheet'!A:C,3,)</f>
        <v/>
      </c>
      <c r="AC1211" s="44">
        <f>VLOOKUP(P1211,'Customer List'!B:D,3,)</f>
        <v/>
      </c>
    </row>
    <row r="1212">
      <c r="A1212" s="23">
        <f>A1211+1</f>
        <v/>
      </c>
      <c r="B1212" s="23" t="inlineStr">
        <is>
          <t>BT-0582-25</t>
        </is>
      </c>
      <c r="C1212" s="32" t="n">
        <v>45834</v>
      </c>
      <c r="D1212" s="32" t="n">
        <v>45850</v>
      </c>
      <c r="E1212" s="51" t="n">
        <v>150</v>
      </c>
      <c r="F1212" s="51">
        <f>IF(AB1212="DOLLAR",E1212*88,E1212)</f>
        <v/>
      </c>
      <c r="G1212" s="62">
        <f>F1212*J1212</f>
        <v/>
      </c>
      <c r="H1212" s="23" t="inlineStr">
        <is>
          <t>E0108RA</t>
        </is>
      </c>
      <c r="I1212" s="23" t="n"/>
      <c r="J1212" s="23" t="n">
        <v>1</v>
      </c>
      <c r="K1212" s="23" t="n">
        <v>1</v>
      </c>
      <c r="L1212" s="23">
        <f>J1212-K1212</f>
        <v/>
      </c>
      <c r="M1212" s="23" t="inlineStr">
        <is>
          <t>T-815/25-26</t>
        </is>
      </c>
      <c r="N1212" s="32" t="n">
        <v>45867</v>
      </c>
      <c r="O1212" s="62" t="n">
        <v>15000</v>
      </c>
      <c r="P1212" s="23" t="inlineStr">
        <is>
          <t>ILBS</t>
        </is>
      </c>
      <c r="Q1212" s="23" t="inlineStr">
        <is>
          <t>BY HAND</t>
        </is>
      </c>
      <c r="R1212" s="23" t="inlineStr">
        <is>
          <t>DEEPAK</t>
        </is>
      </c>
      <c r="S1212" s="63" t="n">
        <v>4</v>
      </c>
      <c r="T1212" s="39" t="inlineStr">
        <is>
          <t>Checked and stored By Anajli</t>
        </is>
      </c>
      <c r="U1212" s="23" t="inlineStr">
        <is>
          <t>BTL</t>
        </is>
      </c>
      <c r="V1212" s="23">
        <f>VLOOKUP(P1212,'Customer List'!B:C,2,)</f>
        <v/>
      </c>
      <c r="W1212" s="40" t="n"/>
      <c r="X1212" s="32" t="n">
        <v>45867</v>
      </c>
      <c r="Y1212" s="23">
        <f>IF(X1212="", "", X1212-N1212)</f>
        <v/>
      </c>
      <c r="Z1212" s="23">
        <f>IF(N1212="", "", TEXT(N1212, "dddd"))</f>
        <v/>
      </c>
      <c r="AA1212" s="23">
        <f>IF(X1212="", "", TEXT(X1212, "dddd"))</f>
        <v/>
      </c>
      <c r="AB1212" s="23">
        <f>VLOOKUP(U1212,'Currency Sheet'!A:C,3,)</f>
        <v/>
      </c>
      <c r="AC1212" s="44">
        <f>VLOOKUP(P1212,'Customer List'!B:D,3,)</f>
        <v/>
      </c>
    </row>
    <row r="1213">
      <c r="A1213" s="23">
        <f>A1212+1</f>
        <v/>
      </c>
      <c r="B1213" s="23" t="inlineStr">
        <is>
          <t>BT-0582-25</t>
        </is>
      </c>
      <c r="C1213" s="32" t="n">
        <v>45834</v>
      </c>
      <c r="D1213" s="32" t="n">
        <v>45850</v>
      </c>
      <c r="E1213" s="51" t="n">
        <v>150</v>
      </c>
      <c r="F1213" s="51">
        <f>IF(AB1213="DOLLAR",E1213*88,E1213)</f>
        <v/>
      </c>
      <c r="G1213" s="62">
        <f>F1213*J1213</f>
        <v/>
      </c>
      <c r="H1213" s="23" t="inlineStr">
        <is>
          <t>E1689RA</t>
        </is>
      </c>
      <c r="I1213" s="23" t="n"/>
      <c r="J1213" s="23" t="n">
        <v>1</v>
      </c>
      <c r="K1213" s="23" t="n">
        <v>1</v>
      </c>
      <c r="L1213" s="23">
        <f>J1213-K1213</f>
        <v/>
      </c>
      <c r="M1213" s="23" t="inlineStr">
        <is>
          <t>T-815/25-26</t>
        </is>
      </c>
      <c r="N1213" s="32" t="n">
        <v>45867</v>
      </c>
      <c r="O1213" s="62" t="n">
        <v>15000</v>
      </c>
      <c r="P1213" s="23" t="inlineStr">
        <is>
          <t>ILBS</t>
        </is>
      </c>
      <c r="Q1213" s="23" t="inlineStr">
        <is>
          <t>BY HAND</t>
        </is>
      </c>
      <c r="R1213" s="23" t="inlineStr">
        <is>
          <t>DEEPAK</t>
        </is>
      </c>
      <c r="S1213" s="63" t="n">
        <v>4</v>
      </c>
      <c r="T1213" s="39" t="inlineStr">
        <is>
          <t>Checked and stored By Anajli</t>
        </is>
      </c>
      <c r="U1213" s="23" t="inlineStr">
        <is>
          <t>BTL</t>
        </is>
      </c>
      <c r="V1213" s="23">
        <f>VLOOKUP(P1213,'Customer List'!B:C,2,)</f>
        <v/>
      </c>
      <c r="W1213" s="40" t="n"/>
      <c r="X1213" s="32" t="n">
        <v>45867</v>
      </c>
      <c r="Y1213" s="23">
        <f>IF(X1213="", "", X1213-N1213)</f>
        <v/>
      </c>
      <c r="Z1213" s="23">
        <f>IF(N1213="", "", TEXT(N1213, "dddd"))</f>
        <v/>
      </c>
      <c r="AA1213" s="23">
        <f>IF(X1213="", "", TEXT(X1213, "dddd"))</f>
        <v/>
      </c>
      <c r="AB1213" s="23">
        <f>VLOOKUP(U1213,'Currency Sheet'!A:C,3,)</f>
        <v/>
      </c>
      <c r="AC1213" s="44">
        <f>VLOOKUP(P1213,'Customer List'!B:D,3,)</f>
        <v/>
      </c>
    </row>
    <row r="1214">
      <c r="A1214" s="23">
        <f>A1213+1</f>
        <v/>
      </c>
      <c r="B1214" s="23" t="inlineStr">
        <is>
          <t>BT-0582-25</t>
        </is>
      </c>
      <c r="C1214" s="32" t="n">
        <v>45834</v>
      </c>
      <c r="D1214" s="32" t="n">
        <v>45850</v>
      </c>
      <c r="E1214" s="51" t="n">
        <v>150</v>
      </c>
      <c r="F1214" s="51">
        <f>IF(AB1214="DOLLAR",E1214*88,E1214)</f>
        <v/>
      </c>
      <c r="G1214" s="62">
        <f>F1214*J1214</f>
        <v/>
      </c>
      <c r="H1214" s="23" t="inlineStr">
        <is>
          <t>E2321RA</t>
        </is>
      </c>
      <c r="I1214" s="23" t="n"/>
      <c r="J1214" s="23" t="n">
        <v>1</v>
      </c>
      <c r="K1214" s="23" t="n">
        <v>1</v>
      </c>
      <c r="L1214" s="23">
        <f>J1214-K1214</f>
        <v/>
      </c>
      <c r="M1214" s="23" t="inlineStr">
        <is>
          <t>T-815/25-26</t>
        </is>
      </c>
      <c r="N1214" s="32" t="n">
        <v>45867</v>
      </c>
      <c r="O1214" s="62" t="n">
        <v>15000</v>
      </c>
      <c r="P1214" s="23" t="inlineStr">
        <is>
          <t>ILBS</t>
        </is>
      </c>
      <c r="Q1214" s="23" t="inlineStr">
        <is>
          <t>BY HAND</t>
        </is>
      </c>
      <c r="R1214" s="23" t="inlineStr">
        <is>
          <t>DEEPAK</t>
        </is>
      </c>
      <c r="S1214" s="63" t="n">
        <v>4</v>
      </c>
      <c r="T1214" s="39" t="inlineStr">
        <is>
          <t>Checked and stored By Anajli</t>
        </is>
      </c>
      <c r="U1214" s="23" t="inlineStr">
        <is>
          <t>BTL</t>
        </is>
      </c>
      <c r="V1214" s="23">
        <f>VLOOKUP(P1214,'Customer List'!B:C,2,)</f>
        <v/>
      </c>
      <c r="W1214" s="40" t="n"/>
      <c r="X1214" s="32" t="n">
        <v>45867</v>
      </c>
      <c r="Y1214" s="23">
        <f>IF(X1214="", "", X1214-N1214)</f>
        <v/>
      </c>
      <c r="Z1214" s="23">
        <f>IF(N1214="", "", TEXT(N1214, "dddd"))</f>
        <v/>
      </c>
      <c r="AA1214" s="23">
        <f>IF(X1214="", "", TEXT(X1214, "dddd"))</f>
        <v/>
      </c>
      <c r="AB1214" s="23">
        <f>VLOOKUP(U1214,'Currency Sheet'!A:C,3,)</f>
        <v/>
      </c>
      <c r="AC1214" s="44">
        <f>VLOOKUP(P1214,'Customer List'!B:D,3,)</f>
        <v/>
      </c>
    </row>
    <row r="1215">
      <c r="A1215" s="23">
        <f>A1214+1</f>
        <v/>
      </c>
      <c r="B1215" s="23" t="n">
        <v>175754</v>
      </c>
      <c r="C1215" s="32" t="n">
        <v>45849</v>
      </c>
      <c r="D1215" s="32" t="n">
        <v>45854</v>
      </c>
      <c r="E1215" s="51" t="n">
        <v>51.6</v>
      </c>
      <c r="F1215" s="51">
        <f>IF(AB1215="DOLLAR",E1215*88,E1215)</f>
        <v/>
      </c>
      <c r="G1215" s="62">
        <f>F1215*J1215</f>
        <v/>
      </c>
      <c r="H1215" s="23" t="inlineStr">
        <is>
          <t>BE0058</t>
        </is>
      </c>
      <c r="I1215" s="23" t="inlineStr">
        <is>
          <t>InVivoMAb anti-mouse TNFa, XT3.11, 1 mg</t>
        </is>
      </c>
      <c r="J1215" s="23" t="n">
        <v>1</v>
      </c>
      <c r="K1215" s="23" t="n">
        <v>1</v>
      </c>
      <c r="L1215" s="23">
        <f>J1215-K1215</f>
        <v/>
      </c>
      <c r="M1215" s="23" t="inlineStr">
        <is>
          <t>T-700/25-26</t>
        </is>
      </c>
      <c r="N1215" s="32" t="n">
        <v>45854</v>
      </c>
      <c r="O1215" s="62" t="n">
        <v>16254</v>
      </c>
      <c r="P1215" s="23" t="inlineStr">
        <is>
          <t>AIIMS</t>
        </is>
      </c>
      <c r="Q1215" s="23" t="inlineStr">
        <is>
          <t>BY HAND</t>
        </is>
      </c>
      <c r="R1215" s="23" t="inlineStr">
        <is>
          <t>PRIYANKA MADAM</t>
        </is>
      </c>
      <c r="S1215" s="63" t="n">
        <v>4</v>
      </c>
      <c r="T1215" s="39" t="n"/>
      <c r="U1215" s="23" t="inlineStr">
        <is>
          <t>BioXcell</t>
        </is>
      </c>
      <c r="V1215" s="23">
        <f>VLOOKUP(P1215,'Customer List'!B:C,2,)</f>
        <v/>
      </c>
      <c r="W1215" s="40" t="n"/>
      <c r="X1215" s="32" t="n">
        <v>45854</v>
      </c>
      <c r="Y1215" s="23">
        <f>IF(X1215="", "", X1215-N1215)</f>
        <v/>
      </c>
      <c r="Z1215" s="23">
        <f>IF(N1215="", "", TEXT(N1215, "dddd"))</f>
        <v/>
      </c>
      <c r="AA1215" s="23">
        <f>IF(X1215="", "", TEXT(X1215, "dddd"))</f>
        <v/>
      </c>
      <c r="AB1215" s="23">
        <f>VLOOKUP(U1215,'Currency Sheet'!A:C,3,)</f>
        <v/>
      </c>
      <c r="AC1215" s="44">
        <f>VLOOKUP(P1215,'Customer List'!B:D,3,)</f>
        <v/>
      </c>
    </row>
    <row r="1216">
      <c r="A1216" s="23">
        <f>A1215+1</f>
        <v/>
      </c>
      <c r="B1216" s="23" t="n">
        <v>175754</v>
      </c>
      <c r="C1216" s="32" t="n">
        <v>45849</v>
      </c>
      <c r="D1216" s="32" t="n">
        <v>45854</v>
      </c>
      <c r="E1216" s="51" t="n">
        <v>51.6</v>
      </c>
      <c r="F1216" s="51">
        <f>IF(AB1216="DOLLAR",E1216*88,E1216)</f>
        <v/>
      </c>
      <c r="G1216" s="62">
        <f>F1216*J1216</f>
        <v/>
      </c>
      <c r="H1216" s="23" t="inlineStr">
        <is>
          <t>BE0191</t>
        </is>
      </c>
      <c r="I1216" s="23" t="inlineStr">
        <is>
          <t>InVivoMAb anti-mouse RANKL (CD254), IK22/5, 1 mg</t>
        </is>
      </c>
      <c r="J1216" s="23" t="n">
        <v>1</v>
      </c>
      <c r="K1216" s="23" t="n">
        <v>1</v>
      </c>
      <c r="L1216" s="23">
        <f>J1216-K1216</f>
        <v/>
      </c>
      <c r="M1216" s="23" t="inlineStr">
        <is>
          <t>T-700/25-26</t>
        </is>
      </c>
      <c r="N1216" s="32" t="n">
        <v>45854</v>
      </c>
      <c r="O1216" s="62" t="n">
        <v>16254</v>
      </c>
      <c r="P1216" s="23" t="inlineStr">
        <is>
          <t>AIIMS</t>
        </is>
      </c>
      <c r="Q1216" s="23" t="inlineStr">
        <is>
          <t>BY HAND</t>
        </is>
      </c>
      <c r="R1216" s="23" t="inlineStr">
        <is>
          <t>PRIYANKA MADAM</t>
        </is>
      </c>
      <c r="S1216" s="63" t="n">
        <v>4</v>
      </c>
      <c r="T1216" s="39" t="n"/>
      <c r="U1216" s="23" t="inlineStr">
        <is>
          <t>BioXcell</t>
        </is>
      </c>
      <c r="V1216" s="23">
        <f>VLOOKUP(P1216,'Customer List'!B:C,2,)</f>
        <v/>
      </c>
      <c r="W1216" s="40" t="n"/>
      <c r="X1216" s="32" t="n">
        <v>45854</v>
      </c>
      <c r="Y1216" s="23">
        <f>IF(X1216="", "", X1216-N1216)</f>
        <v/>
      </c>
      <c r="Z1216" s="23">
        <f>IF(N1216="", "", TEXT(N1216, "dddd"))</f>
        <v/>
      </c>
      <c r="AA1216" s="23">
        <f>IF(X1216="", "", TEXT(X1216, "dddd"))</f>
        <v/>
      </c>
      <c r="AB1216" s="23">
        <f>VLOOKUP(U1216,'Currency Sheet'!A:C,3,)</f>
        <v/>
      </c>
      <c r="AC1216" s="44">
        <f>VLOOKUP(P1216,'Customer List'!B:D,3,)</f>
        <v/>
      </c>
    </row>
    <row r="1217">
      <c r="A1217" s="23">
        <f>A1216+1</f>
        <v/>
      </c>
      <c r="B1217" s="23" t="n">
        <v>175754</v>
      </c>
      <c r="C1217" s="32" t="n">
        <v>45849</v>
      </c>
      <c r="D1217" s="32" t="n">
        <v>45854</v>
      </c>
      <c r="E1217" s="51" t="n">
        <v>51.6</v>
      </c>
      <c r="F1217" s="51">
        <f>IF(AB1217="DOLLAR",E1217*88,E1217)</f>
        <v/>
      </c>
      <c r="G1217" s="62">
        <f>F1217*J1217</f>
        <v/>
      </c>
      <c r="H1217" s="23" t="inlineStr">
        <is>
          <t>BE0043-1</t>
        </is>
      </c>
      <c r="I1217" s="23" t="inlineStr">
        <is>
          <t>InVivoMAb anti-mouse IL-2, JES6-1A12, 1 mg</t>
        </is>
      </c>
      <c r="J1217" s="23" t="n">
        <v>1</v>
      </c>
      <c r="K1217" s="23" t="n">
        <v>1</v>
      </c>
      <c r="L1217" s="23">
        <f>J1217-K1217</f>
        <v/>
      </c>
      <c r="M1217" s="23" t="inlineStr">
        <is>
          <t>T-700/25-26</t>
        </is>
      </c>
      <c r="N1217" s="32" t="n">
        <v>45854</v>
      </c>
      <c r="O1217" s="62" t="n">
        <v>16254</v>
      </c>
      <c r="P1217" s="23" t="inlineStr">
        <is>
          <t>AIIMS</t>
        </is>
      </c>
      <c r="Q1217" s="23" t="inlineStr">
        <is>
          <t>BY HAND</t>
        </is>
      </c>
      <c r="R1217" s="23" t="inlineStr">
        <is>
          <t>PRIYANKA MADAM</t>
        </is>
      </c>
      <c r="S1217" s="63" t="n">
        <v>4</v>
      </c>
      <c r="T1217" s="39" t="n"/>
      <c r="U1217" s="23" t="inlineStr">
        <is>
          <t>BioXcell</t>
        </is>
      </c>
      <c r="V1217" s="23">
        <f>VLOOKUP(P1217,'Customer List'!B:C,2,)</f>
        <v/>
      </c>
      <c r="W1217" s="40" t="n"/>
      <c r="X1217" s="32" t="n">
        <v>45854</v>
      </c>
      <c r="Y1217" s="23">
        <f>IF(X1217="", "", X1217-N1217)</f>
        <v/>
      </c>
      <c r="Z1217" s="23">
        <f>IF(N1217="", "", TEXT(N1217, "dddd"))</f>
        <v/>
      </c>
      <c r="AA1217" s="23">
        <f>IF(X1217="", "", TEXT(X1217, "dddd"))</f>
        <v/>
      </c>
      <c r="AB1217" s="23">
        <f>VLOOKUP(U1217,'Currency Sheet'!A:C,3,)</f>
        <v/>
      </c>
      <c r="AC1217" s="44">
        <f>VLOOKUP(P1217,'Customer List'!B:D,3,)</f>
        <v/>
      </c>
    </row>
    <row r="1218">
      <c r="A1218" s="23">
        <f>A1217+1</f>
        <v/>
      </c>
      <c r="B1218" s="23" t="n">
        <v>175754</v>
      </c>
      <c r="C1218" s="32" t="n">
        <v>45849</v>
      </c>
      <c r="D1218" s="32" t="n">
        <v>45854</v>
      </c>
      <c r="E1218" s="51" t="n">
        <v>189</v>
      </c>
      <c r="F1218" s="51">
        <f>IF(AB1218="DOLLAR",E1218*88,E1218)</f>
        <v/>
      </c>
      <c r="G1218" s="62">
        <f>F1218*J1218</f>
        <v/>
      </c>
      <c r="H1218" s="23" t="inlineStr">
        <is>
          <t>BE0235</t>
        </is>
      </c>
      <c r="I1218" s="23" t="inlineStr">
        <is>
          <t>InVivoMAb anti-human IFN gamma, B133.5, 5 mg</t>
        </is>
      </c>
      <c r="J1218" s="23" t="n">
        <v>1</v>
      </c>
      <c r="K1218" s="23" t="n">
        <v>1</v>
      </c>
      <c r="L1218" s="23">
        <f>J1218-K1218</f>
        <v/>
      </c>
      <c r="M1218" s="23" t="inlineStr">
        <is>
          <t>T-714/25-26</t>
        </is>
      </c>
      <c r="N1218" s="32" t="n">
        <v>45857</v>
      </c>
      <c r="O1218" s="62" t="n">
        <v>49612.5</v>
      </c>
      <c r="P1218" s="23" t="inlineStr">
        <is>
          <t>LABPRO</t>
        </is>
      </c>
      <c r="Q1218" s="23" t="n">
        <v>58153395145</v>
      </c>
      <c r="R1218" s="23" t="inlineStr">
        <is>
          <t>Delivered</t>
        </is>
      </c>
      <c r="S1218" s="63" t="n">
        <v>4</v>
      </c>
      <c r="T1218" s="39" t="n"/>
      <c r="U1218" s="23" t="inlineStr">
        <is>
          <t>BioXcell</t>
        </is>
      </c>
      <c r="V1218" s="23">
        <f>VLOOKUP(P1218,'Customer List'!B:C,2,)</f>
        <v/>
      </c>
      <c r="W1218" s="40" t="n"/>
      <c r="X1218" s="32" t="n">
        <v>45859</v>
      </c>
      <c r="Y1218" s="23">
        <f>IF(X1218="", "", X1218-N1218)</f>
        <v/>
      </c>
      <c r="Z1218" s="23">
        <f>IF(N1218="", "", TEXT(N1218, "dddd"))</f>
        <v/>
      </c>
      <c r="AA1218" s="23">
        <f>IF(X1218="", "", TEXT(X1218, "dddd"))</f>
        <v/>
      </c>
      <c r="AB1218" s="23">
        <f>VLOOKUP(U1218,'Currency Sheet'!A:C,3,)</f>
        <v/>
      </c>
      <c r="AC1218" s="44">
        <f>VLOOKUP(P1218,'Customer List'!B:D,3,)</f>
        <v/>
      </c>
    </row>
    <row r="1219">
      <c r="A1219" s="23">
        <f>A1218+1</f>
        <v/>
      </c>
      <c r="B1219" s="23" t="n">
        <v>175754</v>
      </c>
      <c r="C1219" s="32" t="n">
        <v>45849</v>
      </c>
      <c r="D1219" s="32" t="n">
        <v>45854</v>
      </c>
      <c r="E1219" s="51" t="n">
        <v>103.2</v>
      </c>
      <c r="F1219" s="51">
        <f>IF(AB1219="DOLLAR",E1219*88,E1219)</f>
        <v/>
      </c>
      <c r="G1219" s="62">
        <f>F1219*J1219</f>
        <v/>
      </c>
      <c r="H1219" s="23" t="inlineStr">
        <is>
          <t>BE0291</t>
        </is>
      </c>
      <c r="I1219" s="23" t="inlineStr">
        <is>
          <t>InVivoMAb anti-human/monkey CD28, CD28.2, 1 mg</t>
        </is>
      </c>
      <c r="J1219" s="23" t="n">
        <v>2</v>
      </c>
      <c r="K1219" s="23" t="n">
        <v>2</v>
      </c>
      <c r="L1219" s="23">
        <f>J1219-K1219</f>
        <v/>
      </c>
      <c r="M1219" s="23" t="inlineStr">
        <is>
          <t>T-714/25-26</t>
        </is>
      </c>
      <c r="N1219" s="32" t="n">
        <v>45857</v>
      </c>
      <c r="O1219" s="62" t="n">
        <v>27090</v>
      </c>
      <c r="P1219" s="23" t="inlineStr">
        <is>
          <t>LABPRO</t>
        </is>
      </c>
      <c r="Q1219" s="23" t="n">
        <v>58153395145</v>
      </c>
      <c r="R1219" s="23" t="inlineStr">
        <is>
          <t>Delivered</t>
        </is>
      </c>
      <c r="S1219" s="63" t="n">
        <v>4</v>
      </c>
      <c r="T1219" s="39" t="n"/>
      <c r="U1219" s="23" t="inlineStr">
        <is>
          <t>BioXcell</t>
        </is>
      </c>
      <c r="V1219" s="23">
        <f>VLOOKUP(P1219,'Customer List'!B:C,2,)</f>
        <v/>
      </c>
      <c r="W1219" s="40" t="n"/>
      <c r="X1219" s="32" t="n">
        <v>45859</v>
      </c>
      <c r="Y1219" s="23">
        <f>IF(X1219="", "", X1219-N1219)</f>
        <v/>
      </c>
      <c r="Z1219" s="23">
        <f>IF(N1219="", "", TEXT(N1219, "dddd"))</f>
        <v/>
      </c>
      <c r="AA1219" s="23">
        <f>IF(X1219="", "", TEXT(X1219, "dddd"))</f>
        <v/>
      </c>
      <c r="AB1219" s="23">
        <f>VLOOKUP(U1219,'Currency Sheet'!A:C,3,)</f>
        <v/>
      </c>
      <c r="AC1219" s="44">
        <f>VLOOKUP(P1219,'Customer List'!B:D,3,)</f>
        <v/>
      </c>
    </row>
    <row r="1220">
      <c r="A1220" s="23">
        <f>A1219+1</f>
        <v/>
      </c>
      <c r="B1220" s="23" t="n">
        <v>175754</v>
      </c>
      <c r="C1220" s="32" t="n">
        <v>45849</v>
      </c>
      <c r="D1220" s="32" t="n">
        <v>45854</v>
      </c>
      <c r="E1220" s="51" t="n">
        <v>103.2</v>
      </c>
      <c r="F1220" s="51">
        <f>IF(AB1220="DOLLAR",E1220*88,E1220)</f>
        <v/>
      </c>
      <c r="G1220" s="62">
        <f>F1220*J1220</f>
        <v/>
      </c>
      <c r="H1220" s="23" t="inlineStr">
        <is>
          <t>BE0001-2</t>
        </is>
      </c>
      <c r="I1220" s="23" t="inlineStr">
        <is>
          <t>InVivoMAb anti-human CD3, OKT-3, 1 mg</t>
        </is>
      </c>
      <c r="J1220" s="23" t="n">
        <v>2</v>
      </c>
      <c r="K1220" s="23" t="n">
        <v>2</v>
      </c>
      <c r="L1220" s="23">
        <f>J1220-K1220</f>
        <v/>
      </c>
      <c r="M1220" s="23" t="inlineStr">
        <is>
          <t>T-714/25-26</t>
        </is>
      </c>
      <c r="N1220" s="32" t="n">
        <v>45857</v>
      </c>
      <c r="O1220" s="62" t="n">
        <v>27090</v>
      </c>
      <c r="P1220" s="23" t="inlineStr">
        <is>
          <t>LABPRO</t>
        </is>
      </c>
      <c r="Q1220" s="23" t="n">
        <v>58153395145</v>
      </c>
      <c r="R1220" s="23" t="inlineStr">
        <is>
          <t>Delivered</t>
        </is>
      </c>
      <c r="S1220" s="63" t="n">
        <v>4</v>
      </c>
      <c r="T1220" s="39" t="n"/>
      <c r="U1220" s="23" t="inlineStr">
        <is>
          <t>BioXcell</t>
        </is>
      </c>
      <c r="V1220" s="23">
        <f>VLOOKUP(P1220,'Customer List'!B:C,2,)</f>
        <v/>
      </c>
      <c r="W1220" s="40" t="n"/>
      <c r="X1220" s="32" t="n">
        <v>45859</v>
      </c>
      <c r="Y1220" s="23">
        <f>IF(X1220="", "", X1220-N1220)</f>
        <v/>
      </c>
      <c r="Z1220" s="23">
        <f>IF(N1220="", "", TEXT(N1220, "dddd"))</f>
        <v/>
      </c>
      <c r="AA1220" s="23">
        <f>IF(X1220="", "", TEXT(X1220, "dddd"))</f>
        <v/>
      </c>
      <c r="AB1220" s="23">
        <f>VLOOKUP(U1220,'Currency Sheet'!A:C,3,)</f>
        <v/>
      </c>
      <c r="AC1220" s="44">
        <f>VLOOKUP(P1220,'Customer List'!B:D,3,)</f>
        <v/>
      </c>
    </row>
    <row r="1221">
      <c r="A1221" s="23">
        <f>A1220+1</f>
        <v/>
      </c>
      <c r="B1221" s="23" t="n">
        <v>175754</v>
      </c>
      <c r="C1221" s="32" t="n">
        <v>45849</v>
      </c>
      <c r="D1221" s="32" t="n">
        <v>45854</v>
      </c>
      <c r="E1221" s="51" t="n">
        <v>146.76</v>
      </c>
      <c r="F1221" s="51">
        <f>IF(AB1221="DOLLAR",E1221*88,E1221)</f>
        <v/>
      </c>
      <c r="G1221" s="62">
        <f>F1221*J1221</f>
        <v/>
      </c>
      <c r="H1221" s="23" t="inlineStr">
        <is>
          <t>BE0240</t>
        </is>
      </c>
      <c r="I1221" s="23" t="inlineStr">
        <is>
          <t>InVivoMAb anti-human IL-4, MP4-25D2, 5 mg</t>
        </is>
      </c>
      <c r="J1221" s="23" t="n">
        <v>1</v>
      </c>
      <c r="K1221" s="23" t="n">
        <v>1</v>
      </c>
      <c r="L1221" s="23">
        <f>J1221-K1221</f>
        <v/>
      </c>
      <c r="M1221" s="23" t="inlineStr">
        <is>
          <t>T-714/25-26</t>
        </is>
      </c>
      <c r="N1221" s="32" t="n">
        <v>45857</v>
      </c>
      <c r="O1221" s="62" t="n">
        <v>49612.5</v>
      </c>
      <c r="P1221" s="23" t="inlineStr">
        <is>
          <t>LABPRO</t>
        </is>
      </c>
      <c r="Q1221" s="23" t="n">
        <v>58153395145</v>
      </c>
      <c r="R1221" s="23" t="inlineStr">
        <is>
          <t>Delivered</t>
        </is>
      </c>
      <c r="S1221" s="63" t="n">
        <v>4</v>
      </c>
      <c r="T1221" s="39" t="n"/>
      <c r="U1221" s="23" t="inlineStr">
        <is>
          <t>BioXcell</t>
        </is>
      </c>
      <c r="V1221" s="23">
        <f>VLOOKUP(P1221,'Customer List'!B:C,2,)</f>
        <v/>
      </c>
      <c r="W1221" s="40" t="n"/>
      <c r="X1221" s="32" t="n">
        <v>45859</v>
      </c>
      <c r="Y1221" s="23">
        <f>IF(X1221="", "", X1221-N1221)</f>
        <v/>
      </c>
      <c r="Z1221" s="23">
        <f>IF(N1221="", "", TEXT(N1221, "dddd"))</f>
        <v/>
      </c>
      <c r="AA1221" s="23">
        <f>IF(X1221="", "", TEXT(X1221, "dddd"))</f>
        <v/>
      </c>
      <c r="AB1221" s="23">
        <f>VLOOKUP(U1221,'Currency Sheet'!A:C,3,)</f>
        <v/>
      </c>
      <c r="AC1221" s="44">
        <f>VLOOKUP(P1221,'Customer List'!B:D,3,)</f>
        <v/>
      </c>
    </row>
    <row r="1222">
      <c r="A1222" s="23">
        <f>A1221+1</f>
        <v/>
      </c>
      <c r="B1222" s="23" t="inlineStr">
        <is>
          <t>INV6027</t>
        </is>
      </c>
      <c r="C1222" s="32" t="n">
        <v>45849</v>
      </c>
      <c r="D1222" s="32" t="n">
        <v>45854</v>
      </c>
      <c r="E1222" s="51" t="n">
        <v>354</v>
      </c>
      <c r="F1222" s="51">
        <f>IF(AB1222="DOLLAR",E1222*88,E1222)</f>
        <v/>
      </c>
      <c r="G1222" s="62">
        <f>F1222*J1222</f>
        <v/>
      </c>
      <c r="H1222" s="23" t="n">
        <v>79518</v>
      </c>
      <c r="I1222" s="23" t="inlineStr">
        <is>
          <t>JAK1 (Janus Kinase 1) Assay Kit</t>
        </is>
      </c>
      <c r="J1222" s="23" t="n">
        <v>1</v>
      </c>
      <c r="K1222" s="23" t="n">
        <v>1</v>
      </c>
      <c r="L1222" s="23">
        <f>J1222-K1222</f>
        <v/>
      </c>
      <c r="M1222" s="23" t="inlineStr">
        <is>
          <t>T-710/25-26</t>
        </is>
      </c>
      <c r="N1222" s="32" t="n">
        <v>45857</v>
      </c>
      <c r="O1222" s="62" t="n">
        <v>67112</v>
      </c>
      <c r="P1222" s="23" t="inlineStr">
        <is>
          <t>ALLIED SCIENTIFIC</t>
        </is>
      </c>
      <c r="Q1222" s="23" t="n">
        <v>58153396302</v>
      </c>
      <c r="R1222" s="23" t="inlineStr">
        <is>
          <t>Delivered</t>
        </is>
      </c>
      <c r="S1222" s="63" t="n">
        <v>-20</v>
      </c>
      <c r="T1222" s="39" t="n"/>
      <c r="U1222" s="23" t="inlineStr">
        <is>
          <t>BPS</t>
        </is>
      </c>
      <c r="V1222" s="23">
        <f>VLOOKUP(P1222,'Customer List'!B:C,2,)</f>
        <v/>
      </c>
      <c r="W1222" s="40" t="n"/>
      <c r="X1222" s="32" t="n">
        <v>45859</v>
      </c>
      <c r="Y1222" s="23">
        <f>IF(X1222="", "", X1222-N1222)</f>
        <v/>
      </c>
      <c r="Z1222" s="23">
        <f>IF(N1222="", "", TEXT(N1222, "dddd"))</f>
        <v/>
      </c>
      <c r="AA1222" s="23">
        <f>IF(X1222="", "", TEXT(X1222, "dddd"))</f>
        <v/>
      </c>
      <c r="AB1222" s="23">
        <f>VLOOKUP(U1222,'Currency Sheet'!A:C,3,)</f>
        <v/>
      </c>
      <c r="AC1222" s="44">
        <f>VLOOKUP(P1222,'Customer List'!B:D,3,)</f>
        <v/>
      </c>
    </row>
    <row r="1223">
      <c r="A1223" s="23">
        <f>A1222+1</f>
        <v/>
      </c>
      <c r="B1223" s="23" t="inlineStr">
        <is>
          <t>INV6027</t>
        </is>
      </c>
      <c r="C1223" s="32" t="n">
        <v>45849</v>
      </c>
      <c r="D1223" s="32" t="n">
        <v>45854</v>
      </c>
      <c r="E1223" s="51" t="n">
        <v>354</v>
      </c>
      <c r="F1223" s="51">
        <f>IF(AB1223="DOLLAR",E1223*88,E1223)</f>
        <v/>
      </c>
      <c r="G1223" s="62">
        <f>F1223*J1223</f>
        <v/>
      </c>
      <c r="H1223" s="23" t="n">
        <v>79520</v>
      </c>
      <c r="I1223" s="23" t="inlineStr">
        <is>
          <t>JAK2 (Janus Kinase 2) Assay Kit</t>
        </is>
      </c>
      <c r="J1223" s="23" t="n">
        <v>1</v>
      </c>
      <c r="K1223" s="23" t="n">
        <v>1</v>
      </c>
      <c r="L1223" s="23">
        <f>J1223-K1223</f>
        <v/>
      </c>
      <c r="M1223" s="23" t="inlineStr">
        <is>
          <t>T-710/25-26</t>
        </is>
      </c>
      <c r="N1223" s="32" t="n">
        <v>45857</v>
      </c>
      <c r="O1223" s="62" t="n">
        <v>67112</v>
      </c>
      <c r="P1223" s="23" t="inlineStr">
        <is>
          <t>ALLIED SCIENTIFIC</t>
        </is>
      </c>
      <c r="Q1223" s="23" t="n">
        <v>58153396302</v>
      </c>
      <c r="R1223" s="23" t="inlineStr">
        <is>
          <t>Delivered</t>
        </is>
      </c>
      <c r="S1223" s="63" t="n">
        <v>-20</v>
      </c>
      <c r="T1223" s="39" t="n"/>
      <c r="U1223" s="23" t="inlineStr">
        <is>
          <t>BPS</t>
        </is>
      </c>
      <c r="V1223" s="23">
        <f>VLOOKUP(P1223,'Customer List'!B:C,2,)</f>
        <v/>
      </c>
      <c r="W1223" s="40" t="n"/>
      <c r="X1223" s="32" t="n">
        <v>45859</v>
      </c>
      <c r="Y1223" s="23">
        <f>IF(X1223="", "", X1223-N1223)</f>
        <v/>
      </c>
      <c r="Z1223" s="23">
        <f>IF(N1223="", "", TEXT(N1223, "dddd"))</f>
        <v/>
      </c>
      <c r="AA1223" s="23">
        <f>IF(X1223="", "", TEXT(X1223, "dddd"))</f>
        <v/>
      </c>
      <c r="AB1223" s="23">
        <f>VLOOKUP(U1223,'Currency Sheet'!A:C,3,)</f>
        <v/>
      </c>
      <c r="AC1223" s="44">
        <f>VLOOKUP(P1223,'Customer List'!B:D,3,)</f>
        <v/>
      </c>
    </row>
    <row r="1224">
      <c r="A1224" s="23">
        <f>A1223+1</f>
        <v/>
      </c>
      <c r="B1224" s="23" t="inlineStr">
        <is>
          <t>INV6027</t>
        </is>
      </c>
      <c r="C1224" s="32" t="n">
        <v>45849</v>
      </c>
      <c r="D1224" s="32" t="n">
        <v>45854</v>
      </c>
      <c r="E1224" s="51" t="n">
        <v>354</v>
      </c>
      <c r="F1224" s="51">
        <f>IF(AB1224="DOLLAR",E1224*88,E1224)</f>
        <v/>
      </c>
      <c r="G1224" s="62">
        <f>F1224*J1224</f>
        <v/>
      </c>
      <c r="H1224" s="23" t="n">
        <v>79521</v>
      </c>
      <c r="I1224" s="23" t="inlineStr">
        <is>
          <t>JAK3 (Janus Kinase 3) Assay Kit</t>
        </is>
      </c>
      <c r="J1224" s="23" t="n">
        <v>1</v>
      </c>
      <c r="K1224" s="23" t="n">
        <v>1</v>
      </c>
      <c r="L1224" s="23">
        <f>J1224-K1224</f>
        <v/>
      </c>
      <c r="M1224" s="23" t="inlineStr">
        <is>
          <t>T-710/25-26</t>
        </is>
      </c>
      <c r="N1224" s="32" t="n">
        <v>45857</v>
      </c>
      <c r="O1224" s="62" t="n">
        <v>67112</v>
      </c>
      <c r="P1224" s="23" t="inlineStr">
        <is>
          <t>ALLIED SCIENTIFIC</t>
        </is>
      </c>
      <c r="Q1224" s="23" t="n">
        <v>58153396302</v>
      </c>
      <c r="R1224" s="23" t="inlineStr">
        <is>
          <t>Delivered</t>
        </is>
      </c>
      <c r="S1224" s="63" t="n">
        <v>-20</v>
      </c>
      <c r="T1224" s="39" t="n"/>
      <c r="U1224" s="23" t="inlineStr">
        <is>
          <t>BPS</t>
        </is>
      </c>
      <c r="V1224" s="23">
        <f>VLOOKUP(P1224,'Customer List'!B:C,2,)</f>
        <v/>
      </c>
      <c r="W1224" s="40" t="n"/>
      <c r="X1224" s="32" t="n">
        <v>45859</v>
      </c>
      <c r="Y1224" s="23">
        <f>IF(X1224="", "", X1224-N1224)</f>
        <v/>
      </c>
      <c r="Z1224" s="23">
        <f>IF(N1224="", "", TEXT(N1224, "dddd"))</f>
        <v/>
      </c>
      <c r="AA1224" s="23">
        <f>IF(X1224="", "", TEXT(X1224, "dddd"))</f>
        <v/>
      </c>
      <c r="AB1224" s="23">
        <f>VLOOKUP(U1224,'Currency Sheet'!A:C,3,)</f>
        <v/>
      </c>
      <c r="AC1224" s="44">
        <f>VLOOKUP(P1224,'Customer List'!B:D,3,)</f>
        <v/>
      </c>
    </row>
    <row r="1225">
      <c r="A1225" s="23">
        <f>A1224+1</f>
        <v/>
      </c>
      <c r="B1225" s="23" t="inlineStr">
        <is>
          <t>INV6027</t>
        </is>
      </c>
      <c r="C1225" s="32" t="n">
        <v>45849</v>
      </c>
      <c r="D1225" s="32" t="n">
        <v>45854</v>
      </c>
      <c r="E1225" s="51" t="n">
        <v>354</v>
      </c>
      <c r="F1225" s="51">
        <f>IF(AB1225="DOLLAR",E1225*88,E1225)</f>
        <v/>
      </c>
      <c r="G1225" s="62">
        <f>F1225*J1225</f>
        <v/>
      </c>
      <c r="H1225" s="23" t="n">
        <v>79527</v>
      </c>
      <c r="I1225" s="23" t="inlineStr">
        <is>
          <t>TYK2 (Tyrosine Kinase 2) Assay Kit</t>
        </is>
      </c>
      <c r="J1225" s="23" t="n">
        <v>1</v>
      </c>
      <c r="K1225" s="23" t="n">
        <v>1</v>
      </c>
      <c r="L1225" s="23">
        <f>J1225-K1225</f>
        <v/>
      </c>
      <c r="M1225" s="23" t="inlineStr">
        <is>
          <t>T-710/25-26</t>
        </is>
      </c>
      <c r="N1225" s="32" t="n">
        <v>45857</v>
      </c>
      <c r="O1225" s="62" t="n">
        <v>67112</v>
      </c>
      <c r="P1225" s="23" t="inlineStr">
        <is>
          <t>ALLIED SCIENTIFIC</t>
        </is>
      </c>
      <c r="Q1225" s="23" t="n">
        <v>58153396302</v>
      </c>
      <c r="R1225" s="23" t="inlineStr">
        <is>
          <t>Delivered</t>
        </is>
      </c>
      <c r="S1225" s="63" t="n">
        <v>-20</v>
      </c>
      <c r="T1225" s="39" t="n"/>
      <c r="U1225" s="23" t="inlineStr">
        <is>
          <t>BPS</t>
        </is>
      </c>
      <c r="V1225" s="23">
        <f>VLOOKUP(P1225,'Customer List'!B:C,2,)</f>
        <v/>
      </c>
      <c r="W1225" s="40" t="n"/>
      <c r="X1225" s="32" t="n">
        <v>45859</v>
      </c>
      <c r="Y1225" s="23">
        <f>IF(X1225="", "", X1225-N1225)</f>
        <v/>
      </c>
      <c r="Z1225" s="23">
        <f>IF(N1225="", "", TEXT(N1225, "dddd"))</f>
        <v/>
      </c>
      <c r="AA1225" s="23">
        <f>IF(X1225="", "", TEXT(X1225, "dddd"))</f>
        <v/>
      </c>
      <c r="AB1225" s="23">
        <f>VLOOKUP(U1225,'Currency Sheet'!A:C,3,)</f>
        <v/>
      </c>
      <c r="AC1225" s="44">
        <f>VLOOKUP(P1225,'Customer List'!B:D,3,)</f>
        <v/>
      </c>
    </row>
    <row r="1226">
      <c r="A1226" s="23">
        <f>A1225+1</f>
        <v/>
      </c>
      <c r="B1226" s="23" t="inlineStr">
        <is>
          <t>INV6028</t>
        </is>
      </c>
      <c r="C1226" s="32" t="n">
        <v>45849</v>
      </c>
      <c r="D1226" s="32" t="n">
        <v>45854</v>
      </c>
      <c r="E1226" s="51" t="n">
        <v>498</v>
      </c>
      <c r="F1226" s="51">
        <f>IF(AB1226="DOLLAR",E1226*88,E1226)</f>
        <v/>
      </c>
      <c r="G1226" s="62">
        <f>F1226*J1226</f>
        <v/>
      </c>
      <c r="H1226" s="23" t="inlineStr">
        <is>
          <t>79513-1</t>
        </is>
      </c>
      <c r="I1226" s="23" t="inlineStr">
        <is>
          <t>KMO Inhibitor Screening Assay Kit</t>
        </is>
      </c>
      <c r="J1226" s="23" t="n">
        <v>1</v>
      </c>
      <c r="K1226" s="23" t="n">
        <v>1</v>
      </c>
      <c r="L1226" s="23">
        <f>J1226-K1226</f>
        <v/>
      </c>
      <c r="M1226" s="23" t="inlineStr">
        <is>
          <t>T-704/25-26</t>
        </is>
      </c>
      <c r="N1226" s="32" t="n">
        <v>45854</v>
      </c>
      <c r="O1226" s="62" t="n">
        <v>83000</v>
      </c>
      <c r="P1226" s="23" t="inlineStr">
        <is>
          <t>BTL</t>
        </is>
      </c>
      <c r="Q1226" s="23" t="inlineStr">
        <is>
          <t>BY HAND</t>
        </is>
      </c>
      <c r="R1226" s="23" t="inlineStr">
        <is>
          <t>PRIYANKA MADAM</t>
        </is>
      </c>
      <c r="S1226" s="63" t="n">
        <v>-20</v>
      </c>
      <c r="T1226" s="39" t="n"/>
      <c r="U1226" s="23" t="inlineStr">
        <is>
          <t>BPS</t>
        </is>
      </c>
      <c r="V1226" s="23">
        <f>VLOOKUP(P1226,'Customer List'!B:C,2,)</f>
        <v/>
      </c>
      <c r="W1226" s="40" t="n"/>
      <c r="X1226" s="32" t="n">
        <v>45854</v>
      </c>
      <c r="Y1226" s="23">
        <f>IF(X1226="", "", X1226-N1226)</f>
        <v/>
      </c>
      <c r="Z1226" s="23">
        <f>IF(N1226="", "", TEXT(N1226, "dddd"))</f>
        <v/>
      </c>
      <c r="AA1226" s="23">
        <f>IF(X1226="", "", TEXT(X1226, "dddd"))</f>
        <v/>
      </c>
      <c r="AB1226" s="23">
        <f>VLOOKUP(U1226,'Currency Sheet'!A:C,3,)</f>
        <v/>
      </c>
      <c r="AC1226" s="44">
        <f>VLOOKUP(P1226,'Customer List'!B:D,3,)</f>
        <v/>
      </c>
    </row>
    <row r="1227">
      <c r="A1227" s="23">
        <f>A1226+1</f>
        <v/>
      </c>
      <c r="B1227" s="23" t="n">
        <v>44409</v>
      </c>
      <c r="C1227" s="32" t="n">
        <v>45849</v>
      </c>
      <c r="D1227" s="32" t="n">
        <v>45854</v>
      </c>
      <c r="E1227" s="51" t="n">
        <v>355.1</v>
      </c>
      <c r="F1227" s="51">
        <f>IF(AB1227="DOLLAR",E1227*88,E1227)</f>
        <v/>
      </c>
      <c r="G1227" s="62">
        <f>F1227*J1227</f>
        <v/>
      </c>
      <c r="H1227" s="23" t="inlineStr">
        <is>
          <t>3885-2A</t>
        </is>
      </c>
      <c r="I1227" s="23" t="inlineStr">
        <is>
          <t>ELISpot Flex: Mouse IgM (ALP)</t>
        </is>
      </c>
      <c r="J1227" s="23" t="n">
        <v>1</v>
      </c>
      <c r="K1227" s="23" t="n">
        <v>1</v>
      </c>
      <c r="L1227" s="23">
        <f>J1227-K1227</f>
        <v/>
      </c>
      <c r="M1227" s="23" t="inlineStr">
        <is>
          <t>T-713/25-26</t>
        </is>
      </c>
      <c r="N1227" s="32" t="n">
        <v>45857</v>
      </c>
      <c r="O1227" s="62" t="n">
        <v>48230</v>
      </c>
      <c r="P1227" s="23" t="inlineStr">
        <is>
          <t>TECHWEST</t>
        </is>
      </c>
      <c r="Q1227" s="23" t="n">
        <v>58153395624</v>
      </c>
      <c r="R1227" s="23" t="inlineStr">
        <is>
          <t>Delivered</t>
        </is>
      </c>
      <c r="S1227" s="63" t="n">
        <v>-20</v>
      </c>
      <c r="T1227" s="39" t="inlineStr">
        <is>
          <t>(-20) AND 4 DIGREE BOTH</t>
        </is>
      </c>
      <c r="U1227" s="23" t="inlineStr">
        <is>
          <t>Mabtech</t>
        </is>
      </c>
      <c r="V1227" s="23">
        <f>VLOOKUP(P1227,'Customer List'!B:C,2,)</f>
        <v/>
      </c>
      <c r="W1227" s="40" t="n"/>
      <c r="X1227" s="32" t="n">
        <v>45859</v>
      </c>
      <c r="Y1227" s="23">
        <f>IF(X1227="", "", X1227-N1227)</f>
        <v/>
      </c>
      <c r="Z1227" s="23">
        <f>IF(N1227="", "", TEXT(N1227, "dddd"))</f>
        <v/>
      </c>
      <c r="AA1227" s="23">
        <f>IF(X1227="", "", TEXT(X1227, "dddd"))</f>
        <v/>
      </c>
      <c r="AB1227" s="23">
        <f>VLOOKUP(U1227,'Currency Sheet'!A:C,3,)</f>
        <v/>
      </c>
      <c r="AC1227" s="44">
        <f>VLOOKUP(P1227,'Customer List'!B:D,3,)</f>
        <v/>
      </c>
    </row>
    <row r="1228">
      <c r="A1228" s="23">
        <f>A1227+1</f>
        <v/>
      </c>
      <c r="B1228" s="23" t="n">
        <v>44409</v>
      </c>
      <c r="C1228" s="32" t="n">
        <v>45849</v>
      </c>
      <c r="D1228" s="32" t="n">
        <v>45854</v>
      </c>
      <c r="E1228" s="51" t="n">
        <v>355.1</v>
      </c>
      <c r="F1228" s="51">
        <f>IF(AB1228="DOLLAR",E1228*88,E1228)</f>
        <v/>
      </c>
      <c r="G1228" s="62">
        <f>F1228*J1228</f>
        <v/>
      </c>
      <c r="H1228" s="23" t="inlineStr">
        <is>
          <t>3865-2A</t>
        </is>
      </c>
      <c r="I1228" s="23" t="inlineStr">
        <is>
          <t>ELISpot Flex: Mouse IgA (ALP)</t>
        </is>
      </c>
      <c r="J1228" s="23" t="n">
        <v>1</v>
      </c>
      <c r="K1228" s="23" t="n">
        <v>1</v>
      </c>
      <c r="L1228" s="23">
        <f>J1228-K1228</f>
        <v/>
      </c>
      <c r="M1228" s="23" t="inlineStr">
        <is>
          <t>T-713/25-26</t>
        </is>
      </c>
      <c r="N1228" s="32" t="n">
        <v>45857</v>
      </c>
      <c r="O1228" s="62" t="n">
        <v>48230</v>
      </c>
      <c r="P1228" s="23" t="inlineStr">
        <is>
          <t>TECHWEST</t>
        </is>
      </c>
      <c r="Q1228" s="23" t="n">
        <v>58153395624</v>
      </c>
      <c r="R1228" s="23" t="inlineStr">
        <is>
          <t>Delivered</t>
        </is>
      </c>
      <c r="S1228" s="63" t="n">
        <v>-20</v>
      </c>
      <c r="T1228" s="39" t="inlineStr">
        <is>
          <t>(-20) AND 4 DIGREE BOTH</t>
        </is>
      </c>
      <c r="U1228" s="23" t="inlineStr">
        <is>
          <t>Mabtech</t>
        </is>
      </c>
      <c r="V1228" s="23">
        <f>VLOOKUP(P1228,'Customer List'!B:C,2,)</f>
        <v/>
      </c>
      <c r="W1228" s="40" t="n"/>
      <c r="X1228" s="32" t="n">
        <v>45859</v>
      </c>
      <c r="Y1228" s="23">
        <f>IF(X1228="", "", X1228-N1228)</f>
        <v/>
      </c>
      <c r="Z1228" s="23">
        <f>IF(N1228="", "", TEXT(N1228, "dddd"))</f>
        <v/>
      </c>
      <c r="AA1228" s="23">
        <f>IF(X1228="", "", TEXT(X1228, "dddd"))</f>
        <v/>
      </c>
      <c r="AB1228" s="23">
        <f>VLOOKUP(U1228,'Currency Sheet'!A:C,3,)</f>
        <v/>
      </c>
      <c r="AC1228" s="44">
        <f>VLOOKUP(P1228,'Customer List'!B:D,3,)</f>
        <v/>
      </c>
    </row>
    <row r="1229">
      <c r="A1229" s="23">
        <f>A1228+1</f>
        <v/>
      </c>
      <c r="B1229" s="23" t="n">
        <v>44409</v>
      </c>
      <c r="C1229" s="32" t="n">
        <v>45849</v>
      </c>
      <c r="D1229" s="32" t="n">
        <v>45854</v>
      </c>
      <c r="E1229" s="51" t="n">
        <v>355.1</v>
      </c>
      <c r="F1229" s="51">
        <f>IF(AB1229="DOLLAR",E1229*88,E1229)</f>
        <v/>
      </c>
      <c r="G1229" s="62">
        <f>F1229*J1229</f>
        <v/>
      </c>
      <c r="H1229" s="23" t="inlineStr">
        <is>
          <t>3825-2A</t>
        </is>
      </c>
      <c r="I1229" s="23" t="inlineStr">
        <is>
          <t>ELISpot Flex: Mouse IgG (ALP)</t>
        </is>
      </c>
      <c r="J1229" s="23" t="n">
        <v>1</v>
      </c>
      <c r="K1229" s="23" t="n">
        <v>1</v>
      </c>
      <c r="L1229" s="23">
        <f>J1229-K1229</f>
        <v/>
      </c>
      <c r="M1229" s="23" t="inlineStr">
        <is>
          <t>T-713/25-26</t>
        </is>
      </c>
      <c r="N1229" s="32" t="n">
        <v>45857</v>
      </c>
      <c r="O1229" s="62" t="n">
        <v>48230</v>
      </c>
      <c r="P1229" s="23" t="inlineStr">
        <is>
          <t>TECHWEST</t>
        </is>
      </c>
      <c r="Q1229" s="23" t="n">
        <v>58153395624</v>
      </c>
      <c r="R1229" s="23" t="inlineStr">
        <is>
          <t>Delivered</t>
        </is>
      </c>
      <c r="S1229" s="63" t="n">
        <v>-20</v>
      </c>
      <c r="T1229" s="39" t="inlineStr">
        <is>
          <t>(-20) AND 4 DIGREE BOTH</t>
        </is>
      </c>
      <c r="U1229" s="23" t="inlineStr">
        <is>
          <t>Mabtech</t>
        </is>
      </c>
      <c r="V1229" s="23">
        <f>VLOOKUP(P1229,'Customer List'!B:C,2,)</f>
        <v/>
      </c>
      <c r="W1229" s="40" t="n"/>
      <c r="X1229" s="32" t="n">
        <v>45859</v>
      </c>
      <c r="Y1229" s="23">
        <f>IF(X1229="", "", X1229-N1229)</f>
        <v/>
      </c>
      <c r="Z1229" s="23">
        <f>IF(N1229="", "", TEXT(N1229, "dddd"))</f>
        <v/>
      </c>
      <c r="AA1229" s="23">
        <f>IF(X1229="", "", TEXT(X1229, "dddd"))</f>
        <v/>
      </c>
      <c r="AB1229" s="23">
        <f>VLOOKUP(U1229,'Currency Sheet'!A:C,3,)</f>
        <v/>
      </c>
      <c r="AC1229" s="44">
        <f>VLOOKUP(P1229,'Customer List'!B:D,3,)</f>
        <v/>
      </c>
    </row>
    <row r="1230">
      <c r="A1230" s="23">
        <f>A1229+1</f>
        <v/>
      </c>
      <c r="B1230" s="23" t="n">
        <v>44409</v>
      </c>
      <c r="C1230" s="32" t="n">
        <v>45849</v>
      </c>
      <c r="D1230" s="32" t="n">
        <v>45854</v>
      </c>
      <c r="E1230" s="51" t="n">
        <v>385</v>
      </c>
      <c r="F1230" s="51">
        <f>IF(AB1230="DOLLAR",E1230*88,E1230)</f>
        <v/>
      </c>
      <c r="G1230" s="62">
        <f>F1230*J1230</f>
        <v/>
      </c>
      <c r="H1230" s="23" t="inlineStr">
        <is>
          <t>3654-WP-10</t>
        </is>
      </c>
      <c r="I1230" s="23" t="inlineStr">
        <is>
          <t>ELISpot plates, white</t>
        </is>
      </c>
      <c r="J1230" s="23" t="n">
        <v>1</v>
      </c>
      <c r="K1230" s="23" t="n">
        <v>1</v>
      </c>
      <c r="L1230" s="23">
        <f>J1230-K1230</f>
        <v/>
      </c>
      <c r="M1230" s="23" t="inlineStr">
        <is>
          <t>T-713/25-26</t>
        </is>
      </c>
      <c r="N1230" s="32" t="n">
        <v>45857</v>
      </c>
      <c r="O1230" s="62" t="n">
        <v>51301.25</v>
      </c>
      <c r="P1230" s="23" t="inlineStr">
        <is>
          <t>TECHWEST</t>
        </is>
      </c>
      <c r="Q1230" s="23" t="n">
        <v>58153395624</v>
      </c>
      <c r="R1230" s="23" t="inlineStr">
        <is>
          <t>Delivered</t>
        </is>
      </c>
      <c r="S1230" s="63" t="inlineStr">
        <is>
          <t>RT</t>
        </is>
      </c>
      <c r="T1230" s="39" t="n"/>
      <c r="U1230" s="23" t="inlineStr">
        <is>
          <t>Mabtech</t>
        </is>
      </c>
      <c r="V1230" s="23">
        <f>VLOOKUP(P1230,'Customer List'!B:C,2,)</f>
        <v/>
      </c>
      <c r="W1230" s="40" t="n"/>
      <c r="X1230" s="32" t="n">
        <v>45859</v>
      </c>
      <c r="Y1230" s="23">
        <f>IF(X1230="", "", X1230-N1230)</f>
        <v/>
      </c>
      <c r="Z1230" s="23">
        <f>IF(N1230="", "", TEXT(N1230, "dddd"))</f>
        <v/>
      </c>
      <c r="AA1230" s="23">
        <f>IF(X1230="", "", TEXT(X1230, "dddd"))</f>
        <v/>
      </c>
      <c r="AB1230" s="23">
        <f>VLOOKUP(U1230,'Currency Sheet'!A:C,3,)</f>
        <v/>
      </c>
      <c r="AC1230" s="44">
        <f>VLOOKUP(P1230,'Customer List'!B:D,3,)</f>
        <v/>
      </c>
    </row>
    <row r="1231">
      <c r="A1231" s="23">
        <f>A1230+1</f>
        <v/>
      </c>
      <c r="B1231" s="23" t="n">
        <v>44409</v>
      </c>
      <c r="C1231" s="32" t="n">
        <v>45849</v>
      </c>
      <c r="D1231" s="32" t="n">
        <v>45854</v>
      </c>
      <c r="E1231" s="51" t="n">
        <v>123.2</v>
      </c>
      <c r="F1231" s="51">
        <f>IF(AB1231="DOLLAR",E1231*88,E1231)</f>
        <v/>
      </c>
      <c r="G1231" s="62">
        <f>F1231*J1231</f>
        <v/>
      </c>
      <c r="H1231" s="23" t="inlineStr">
        <is>
          <t>3650-10</t>
        </is>
      </c>
      <c r="I1231" s="23" t="inlineStr">
        <is>
          <t>ELISpot substrate: BCIP/NBT-plus for ALP</t>
        </is>
      </c>
      <c r="J1231" s="23" t="n">
        <v>1</v>
      </c>
      <c r="K1231" s="23" t="n">
        <v>1</v>
      </c>
      <c r="L1231" s="23">
        <f>J1231-K1231</f>
        <v/>
      </c>
      <c r="M1231" s="23" t="inlineStr">
        <is>
          <t>T-713/25-26</t>
        </is>
      </c>
      <c r="N1231" s="32" t="n">
        <v>45857</v>
      </c>
      <c r="O1231" s="62" t="n">
        <v>14560</v>
      </c>
      <c r="P1231" s="23" t="inlineStr">
        <is>
          <t>TECHWEST</t>
        </is>
      </c>
      <c r="Q1231" s="23" t="n">
        <v>58153395624</v>
      </c>
      <c r="R1231" s="23" t="inlineStr">
        <is>
          <t>Delivered</t>
        </is>
      </c>
      <c r="S1231" s="63" t="n">
        <v>4</v>
      </c>
      <c r="T1231" s="39" t="n"/>
      <c r="U1231" s="23" t="inlineStr">
        <is>
          <t>Mabtech</t>
        </is>
      </c>
      <c r="V1231" s="23">
        <f>VLOOKUP(P1231,'Customer List'!B:C,2,)</f>
        <v/>
      </c>
      <c r="W1231" s="40" t="n"/>
      <c r="X1231" s="32" t="n">
        <v>45859</v>
      </c>
      <c r="Y1231" s="23">
        <f>IF(X1231="", "", X1231-N1231)</f>
        <v/>
      </c>
      <c r="Z1231" s="23">
        <f>IF(N1231="", "", TEXT(N1231, "dddd"))</f>
        <v/>
      </c>
      <c r="AA1231" s="23">
        <f>IF(X1231="", "", TEXT(X1231, "dddd"))</f>
        <v/>
      </c>
      <c r="AB1231" s="23">
        <f>VLOOKUP(U1231,'Currency Sheet'!A:C,3,)</f>
        <v/>
      </c>
      <c r="AC1231" s="44">
        <f>VLOOKUP(P1231,'Customer List'!B:D,3,)</f>
        <v/>
      </c>
    </row>
    <row r="1232">
      <c r="A1232" s="23">
        <f>A1231+1</f>
        <v/>
      </c>
      <c r="B1232" s="23" t="n">
        <v>44409</v>
      </c>
      <c r="C1232" s="32" t="n">
        <v>45849</v>
      </c>
      <c r="D1232" s="32" t="n">
        <v>45854</v>
      </c>
      <c r="E1232" s="51" t="n">
        <v>329</v>
      </c>
      <c r="F1232" s="51">
        <f>IF(AB1232="DOLLAR",E1232*88,E1232)</f>
        <v/>
      </c>
      <c r="G1232" s="62">
        <f>F1232*J1232</f>
        <v/>
      </c>
      <c r="H1232" s="23" t="inlineStr">
        <is>
          <t>3450-0N-500</t>
        </is>
      </c>
      <c r="I1232" s="23" t="inlineStr">
        <is>
          <t>Anti-human IL-12/-23 p40 mAb (MT3279H), azide free</t>
        </is>
      </c>
      <c r="J1232" s="23" t="n">
        <v>1</v>
      </c>
      <c r="K1232" s="23" t="n">
        <v>1</v>
      </c>
      <c r="L1232" s="23">
        <f>J1232-K1232</f>
        <v/>
      </c>
      <c r="M1232" s="23" t="inlineStr">
        <is>
          <t>T-807/25-26</t>
        </is>
      </c>
      <c r="N1232" s="32" t="n">
        <v>45867</v>
      </c>
      <c r="O1232" s="62" t="n">
        <v>46060</v>
      </c>
      <c r="P1232" s="23" t="inlineStr">
        <is>
          <t>SUN PHARMA</t>
        </is>
      </c>
      <c r="Q1232" s="23" t="n">
        <v>58153779283</v>
      </c>
      <c r="R1232" s="23" t="inlineStr">
        <is>
          <t>Delivered</t>
        </is>
      </c>
      <c r="S1232" s="63" t="n">
        <v>4</v>
      </c>
      <c r="T1232" s="39" t="n"/>
      <c r="U1232" s="23" t="inlineStr">
        <is>
          <t>Mabtech</t>
        </is>
      </c>
      <c r="V1232" s="23">
        <f>VLOOKUP(P1232,'Customer List'!B:C,2,)</f>
        <v/>
      </c>
      <c r="W1232" s="40" t="n"/>
      <c r="X1232" s="32" t="n">
        <v>45869</v>
      </c>
      <c r="Y1232" s="23">
        <f>IF(X1232="", "", X1232-N1232)</f>
        <v/>
      </c>
      <c r="Z1232" s="23">
        <f>IF(N1232="", "", TEXT(N1232, "dddd"))</f>
        <v/>
      </c>
      <c r="AA1232" s="23">
        <f>IF(X1232="", "", TEXT(X1232, "dddd"))</f>
        <v/>
      </c>
      <c r="AB1232" s="23">
        <f>VLOOKUP(U1232,'Currency Sheet'!A:C,3,)</f>
        <v/>
      </c>
      <c r="AC1232" s="44">
        <f>VLOOKUP(P1232,'Customer List'!B:D,3,)</f>
        <v/>
      </c>
    </row>
    <row r="1233">
      <c r="A1233" s="23">
        <f>A1232+1</f>
        <v/>
      </c>
      <c r="B1233" s="23" t="n">
        <v>44409</v>
      </c>
      <c r="C1233" s="32" t="n">
        <v>45849</v>
      </c>
      <c r="D1233" s="32" t="n">
        <v>45854</v>
      </c>
      <c r="E1233" s="51" t="n">
        <v>514.5</v>
      </c>
      <c r="F1233" s="51">
        <f>IF(AB1233="DOLLAR",E1233*88,E1233)</f>
        <v/>
      </c>
      <c r="G1233" s="62">
        <f>F1233*J1233</f>
        <v/>
      </c>
      <c r="H1233" s="23" t="inlineStr">
        <is>
          <t>3420-1HP-2</t>
        </is>
      </c>
      <c r="I1233" s="23" t="inlineStr">
        <is>
          <t>ELISA Pro: Human IFN-γ</t>
        </is>
      </c>
      <c r="J1233" s="23" t="n">
        <v>1</v>
      </c>
      <c r="K1233" s="23" t="n">
        <v>1</v>
      </c>
      <c r="L1233" s="23">
        <f>J1233-K1233</f>
        <v/>
      </c>
      <c r="M1233" s="23" t="inlineStr">
        <is>
          <t>T-718/25-26</t>
        </is>
      </c>
      <c r="N1233" s="32" t="n">
        <v>45859</v>
      </c>
      <c r="O1233" s="62" t="n">
        <v>92610</v>
      </c>
      <c r="P1233" s="23" t="inlineStr">
        <is>
          <t>ICGEB</t>
        </is>
      </c>
      <c r="Q1233" s="23" t="inlineStr">
        <is>
          <t>BY HAND</t>
        </is>
      </c>
      <c r="R1233" s="23" t="inlineStr">
        <is>
          <t>PRIYANKA MADAM</t>
        </is>
      </c>
      <c r="S1233" s="63" t="n">
        <v>4</v>
      </c>
      <c r="T1233" s="39" t="n"/>
      <c r="U1233" s="23" t="inlineStr">
        <is>
          <t>Mabtech</t>
        </is>
      </c>
      <c r="V1233" s="23">
        <f>VLOOKUP(P1233,'Customer List'!B:C,2,)</f>
        <v/>
      </c>
      <c r="W1233" s="40" t="n"/>
      <c r="X1233" s="32" t="n">
        <v>45859</v>
      </c>
      <c r="Y1233" s="23">
        <f>IF(X1233="", "", X1233-N1233)</f>
        <v/>
      </c>
      <c r="Z1233" s="23">
        <f>IF(N1233="", "", TEXT(N1233, "dddd"))</f>
        <v/>
      </c>
      <c r="AA1233" s="23">
        <f>IF(X1233="", "", TEXT(X1233, "dddd"))</f>
        <v/>
      </c>
      <c r="AB1233" s="23">
        <f>VLOOKUP(U1233,'Currency Sheet'!A:C,3,)</f>
        <v/>
      </c>
      <c r="AC1233" s="44">
        <f>VLOOKUP(P1233,'Customer List'!B:D,3,)</f>
        <v/>
      </c>
    </row>
    <row r="1234">
      <c r="A1234" s="23">
        <f>A1233+1</f>
        <v/>
      </c>
      <c r="B1234" s="23" t="inlineStr">
        <is>
          <t>BTL/25-26/546</t>
        </is>
      </c>
      <c r="C1234" s="32" t="n">
        <v>45852</v>
      </c>
      <c r="D1234" s="32" t="n">
        <v>45855</v>
      </c>
      <c r="E1234" s="51" t="n">
        <v>36225</v>
      </c>
      <c r="F1234" s="51">
        <f>IF(AB1234="DOLLAR",E1234*88,E1234)</f>
        <v/>
      </c>
      <c r="G1234" s="62">
        <f>F1234*J1234</f>
        <v/>
      </c>
      <c r="H1234" s="23" t="inlineStr">
        <is>
          <t>ORB907194</t>
        </is>
      </c>
      <c r="I1234" s="23" t="n"/>
      <c r="J1234" s="23" t="n">
        <v>1</v>
      </c>
      <c r="K1234" s="23" t="n">
        <v>1</v>
      </c>
      <c r="L1234" s="23">
        <f>J1234-K1234</f>
        <v/>
      </c>
      <c r="M1234" s="23" t="inlineStr">
        <is>
          <t>DC-97/25-26</t>
        </is>
      </c>
      <c r="N1234" s="32" t="n">
        <v>45855</v>
      </c>
      <c r="O1234" s="62" t="n">
        <v>0</v>
      </c>
      <c r="P1234" s="23" t="inlineStr">
        <is>
          <t>AMRITA</t>
        </is>
      </c>
      <c r="Q1234" s="23" t="inlineStr">
        <is>
          <t>BY HAND</t>
        </is>
      </c>
      <c r="R1234" s="23" t="inlineStr">
        <is>
          <t>PRIYANKA MADAM</t>
        </is>
      </c>
      <c r="S1234" s="63" t="n">
        <v>4</v>
      </c>
      <c r="T1234" s="39" t="inlineStr">
        <is>
          <t>WILL BE BILLED</t>
        </is>
      </c>
      <c r="U1234" s="23" t="inlineStr">
        <is>
          <t>BTL</t>
        </is>
      </c>
      <c r="V1234" s="23">
        <f>VLOOKUP(P1234,'Customer List'!B:C,2,)</f>
        <v/>
      </c>
      <c r="W1234" s="40" t="n"/>
      <c r="X1234" s="32" t="n">
        <v>45855</v>
      </c>
      <c r="Y1234" s="23">
        <f>IF(X1234="", "", X1234-N1234)</f>
        <v/>
      </c>
      <c r="Z1234" s="23">
        <f>IF(N1234="", "", TEXT(N1234, "dddd"))</f>
        <v/>
      </c>
      <c r="AA1234" s="23">
        <f>IF(X1234="", "", TEXT(X1234, "dddd"))</f>
        <v/>
      </c>
      <c r="AB1234" s="23">
        <f>VLOOKUP(U1234,'Currency Sheet'!A:C,3,)</f>
        <v/>
      </c>
      <c r="AC1234" s="44">
        <f>VLOOKUP(P1234,'Customer List'!B:D,3,)</f>
        <v/>
      </c>
    </row>
    <row r="1235">
      <c r="A1235" s="23">
        <f>A1234+1</f>
        <v/>
      </c>
      <c r="B1235" s="23" t="inlineStr">
        <is>
          <t>917607 R</t>
        </is>
      </c>
      <c r="C1235" s="32" t="n">
        <v>45852</v>
      </c>
      <c r="D1235" s="32" t="n">
        <v>45856</v>
      </c>
      <c r="E1235" s="51" t="n">
        <v>5</v>
      </c>
      <c r="F1235" s="51">
        <f>IF(AB1235="DOLLAR",E1235*88,E1235)</f>
        <v/>
      </c>
      <c r="G1235" s="62">
        <f>F1235*J1235</f>
        <v/>
      </c>
      <c r="H1235" s="23" t="inlineStr">
        <is>
          <t>MBS8305397</t>
        </is>
      </c>
      <c r="I1235" s="23" t="inlineStr">
        <is>
          <t>Acetolactate Synthase Microplate Assay Ki</t>
        </is>
      </c>
      <c r="J1235" s="23" t="n">
        <v>1</v>
      </c>
      <c r="K1235" s="23" t="n">
        <v>1</v>
      </c>
      <c r="L1235" s="23">
        <f>J1235-K1235</f>
        <v/>
      </c>
      <c r="M1235" s="23" t="inlineStr">
        <is>
          <t>DC-99/25-26</t>
        </is>
      </c>
      <c r="N1235" s="32" t="n">
        <v>45859</v>
      </c>
      <c r="O1235" s="62" t="n">
        <v>0</v>
      </c>
      <c r="P1235" s="23" t="inlineStr">
        <is>
          <t>HKP</t>
        </is>
      </c>
      <c r="Q1235" s="23" t="inlineStr">
        <is>
          <t>with M Bio</t>
        </is>
      </c>
      <c r="R1235" s="23" t="inlineStr">
        <is>
          <t>With M Biotehc</t>
        </is>
      </c>
      <c r="S1235" s="63" t="n">
        <v>4</v>
      </c>
      <c r="T1235" s="39" t="inlineStr">
        <is>
          <t>REPLACEMENT</t>
        </is>
      </c>
      <c r="U1235" s="23" t="inlineStr">
        <is>
          <t>MyBioSource</t>
        </is>
      </c>
      <c r="V1235" s="23">
        <f>VLOOKUP(P1235,'Customer List'!B:C,2,)</f>
        <v/>
      </c>
      <c r="W1235" s="40" t="n"/>
      <c r="X1235" s="32">
        <f>IF(OR(R1235 = "PRIYANKA MADAM", R1235 = "DEEPAK", R1235 = "PORTER"),N1235,"")</f>
        <v/>
      </c>
      <c r="Y1235" s="23">
        <f>IF(X1235="", "", X1235-N1235)</f>
        <v/>
      </c>
      <c r="Z1235" s="23">
        <f>IF(N1235="", "", TEXT(N1235, "dddd"))</f>
        <v/>
      </c>
      <c r="AA1235" s="23">
        <f>IF(X1235="", "", TEXT(X1235, "dddd"))</f>
        <v/>
      </c>
      <c r="AB1235" s="23">
        <f>VLOOKUP(U1235,'Currency Sheet'!A:C,3,)</f>
        <v/>
      </c>
      <c r="AC1235" s="44">
        <f>VLOOKUP(P1235,'Customer List'!B:D,3,)</f>
        <v/>
      </c>
    </row>
    <row r="1236">
      <c r="A1236" s="23">
        <f>A1235+1</f>
        <v/>
      </c>
      <c r="B1236" s="23" t="n">
        <v>16101586</v>
      </c>
      <c r="C1236" s="32" t="n">
        <v>45828</v>
      </c>
      <c r="D1236" s="32" t="n">
        <v>45856</v>
      </c>
      <c r="E1236" s="51" t="n">
        <v>238.5</v>
      </c>
      <c r="F1236" s="51">
        <f>IF(AB1236="DOLLAR",E1236*88,E1236)</f>
        <v/>
      </c>
      <c r="G1236" s="62">
        <f>F1236*J1236</f>
        <v/>
      </c>
      <c r="H1236" s="23" t="inlineStr">
        <is>
          <t>PHY7456A</t>
        </is>
      </c>
      <c r="I1236" s="23" t="inlineStr">
        <is>
          <t>TOC1 Antibody</t>
        </is>
      </c>
      <c r="J1236" s="23" t="n">
        <v>1</v>
      </c>
      <c r="K1236" s="23" t="n">
        <v>1</v>
      </c>
      <c r="L1236" s="23">
        <f>J1236-K1236</f>
        <v/>
      </c>
      <c r="M1236" s="23" t="inlineStr">
        <is>
          <t>T-739/25-26</t>
        </is>
      </c>
      <c r="N1236" s="32" t="n">
        <v>45859</v>
      </c>
      <c r="O1236" s="62" t="n">
        <v>35981</v>
      </c>
      <c r="P1236" s="23" t="inlineStr">
        <is>
          <t>M BIOTECH</t>
        </is>
      </c>
      <c r="Q1236" s="23" t="n">
        <v>58153433030</v>
      </c>
      <c r="R1236" s="23" t="inlineStr">
        <is>
          <t>Delivered</t>
        </is>
      </c>
      <c r="S1236" s="63" t="n">
        <v>-20</v>
      </c>
      <c r="T1236" s="39" t="n"/>
      <c r="U1236" s="23" t="inlineStr">
        <is>
          <t>Phytoab</t>
        </is>
      </c>
      <c r="V1236" s="23">
        <f>VLOOKUP(P1236,'Customer List'!B:C,2,)</f>
        <v/>
      </c>
      <c r="W1236" s="40" t="n"/>
      <c r="X1236" s="32" t="n">
        <v>45860</v>
      </c>
      <c r="Y1236" s="23">
        <f>IF(X1236="", "", X1236-N1236)</f>
        <v/>
      </c>
      <c r="Z1236" s="23">
        <f>IF(N1236="", "", TEXT(N1236, "dddd"))</f>
        <v/>
      </c>
      <c r="AA1236" s="23">
        <f>IF(X1236="", "", TEXT(X1236, "dddd"))</f>
        <v/>
      </c>
      <c r="AB1236" s="23">
        <f>VLOOKUP(U1236,'Currency Sheet'!A:C,3,)</f>
        <v/>
      </c>
      <c r="AC1236" s="44">
        <f>VLOOKUP(P1236,'Customer List'!B:D,3,)</f>
        <v/>
      </c>
    </row>
    <row r="1237">
      <c r="A1237" s="23">
        <f>A1236+1</f>
        <v/>
      </c>
      <c r="B1237" s="23" t="inlineStr">
        <is>
          <t>EED117194</t>
        </is>
      </c>
      <c r="C1237" s="32" t="n">
        <v>45850</v>
      </c>
      <c r="D1237" s="32" t="n">
        <v>45856</v>
      </c>
      <c r="E1237" s="51" t="n">
        <v>65.8</v>
      </c>
      <c r="F1237" s="51">
        <f>IF(AB1237="DOLLAR",E1237*88,E1237)</f>
        <v/>
      </c>
      <c r="G1237" s="62">
        <f>F1237*J1237</f>
        <v/>
      </c>
      <c r="H1237" s="23" t="n">
        <v>100202</v>
      </c>
      <c r="I1237" s="23" t="inlineStr">
        <is>
          <t>Purified anti-mouse CD3 Antibody</t>
        </is>
      </c>
      <c r="J1237" s="23" t="n">
        <v>1</v>
      </c>
      <c r="K1237" s="23" t="n">
        <v>1</v>
      </c>
      <c r="L1237" s="23">
        <f>J1237-K1237</f>
        <v/>
      </c>
      <c r="M1237" s="23" t="inlineStr">
        <is>
          <t>T-741/25-26</t>
        </is>
      </c>
      <c r="N1237" s="32" t="n">
        <v>45860</v>
      </c>
      <c r="O1237" s="62" t="n">
        <v>10636.1</v>
      </c>
      <c r="P1237" s="23" t="inlineStr">
        <is>
          <t>IISC</t>
        </is>
      </c>
      <c r="Q1237" s="23" t="n">
        <v>58153476765</v>
      </c>
      <c r="R1237" s="23" t="inlineStr">
        <is>
          <t>Delivered</t>
        </is>
      </c>
      <c r="S1237" s="63" t="n">
        <v>4</v>
      </c>
      <c r="T1237" s="39" t="n"/>
      <c r="U1237" s="23" t="inlineStr">
        <is>
          <t>BioLegend</t>
        </is>
      </c>
      <c r="V1237" s="23">
        <f>VLOOKUP(P1237,'Customer List'!B:C,2,)</f>
        <v/>
      </c>
      <c r="W1237" s="40" t="n"/>
      <c r="X1237" s="32" t="n">
        <v>45861</v>
      </c>
      <c r="Y1237" s="23">
        <f>IF(X1237="", "", X1237-N1237)</f>
        <v/>
      </c>
      <c r="Z1237" s="23">
        <f>IF(N1237="", "", TEXT(N1237, "dddd"))</f>
        <v/>
      </c>
      <c r="AA1237" s="23">
        <f>IF(X1237="", "", TEXT(X1237, "dddd"))</f>
        <v/>
      </c>
      <c r="AB1237" s="23">
        <f>VLOOKUP(U1237,'Currency Sheet'!A:C,3,)</f>
        <v/>
      </c>
      <c r="AC1237" s="44">
        <f>VLOOKUP(P1237,'Customer List'!B:D,3,)</f>
        <v/>
      </c>
    </row>
    <row r="1238">
      <c r="A1238" s="23">
        <f>A1237+1</f>
        <v/>
      </c>
      <c r="B1238" s="23" t="inlineStr">
        <is>
          <t>EED117194</t>
        </is>
      </c>
      <c r="C1238" s="32" t="n">
        <v>45850</v>
      </c>
      <c r="D1238" s="32" t="n">
        <v>45856</v>
      </c>
      <c r="E1238" s="51" t="n">
        <v>100.1</v>
      </c>
      <c r="F1238" s="51">
        <f>IF(AB1238="DOLLAR",E1238*88,E1238)</f>
        <v/>
      </c>
      <c r="G1238" s="62">
        <f>F1238*J1238</f>
        <v/>
      </c>
      <c r="H1238" s="23" t="n">
        <v>100204</v>
      </c>
      <c r="I1238" s="23" t="inlineStr">
        <is>
          <t>FITC anti-mouse CD3 Antibody</t>
        </is>
      </c>
      <c r="J1238" s="23" t="n">
        <v>1</v>
      </c>
      <c r="K1238" s="23" t="n">
        <v>1</v>
      </c>
      <c r="L1238" s="23">
        <f>J1238-K1238</f>
        <v/>
      </c>
      <c r="M1238" s="23" t="inlineStr">
        <is>
          <t>T-723/25-26</t>
        </is>
      </c>
      <c r="N1238" s="32" t="n">
        <v>45859</v>
      </c>
      <c r="O1238" s="62" t="n">
        <v>12226.5</v>
      </c>
      <c r="P1238" s="23" t="inlineStr">
        <is>
          <t>Actrec</t>
        </is>
      </c>
      <c r="Q1238" s="23" t="n">
        <v>58153432562</v>
      </c>
      <c r="R1238" s="23" t="inlineStr">
        <is>
          <t>Delivered</t>
        </is>
      </c>
      <c r="S1238" s="63" t="n">
        <v>4</v>
      </c>
      <c r="T1238" s="39" t="n"/>
      <c r="U1238" s="23" t="inlineStr">
        <is>
          <t>BioLegend</t>
        </is>
      </c>
      <c r="V1238" s="23">
        <f>VLOOKUP(P1238,'Customer List'!B:C,2,)</f>
        <v/>
      </c>
      <c r="W1238" s="40" t="n"/>
      <c r="X1238" s="32" t="n">
        <v>45860</v>
      </c>
      <c r="Y1238" s="23">
        <f>IF(X1238="", "", X1238-N1238)</f>
        <v/>
      </c>
      <c r="Z1238" s="23">
        <f>IF(N1238="", "", TEXT(N1238, "dddd"))</f>
        <v/>
      </c>
      <c r="AA1238" s="23">
        <f>IF(X1238="", "", TEXT(X1238, "dddd"))</f>
        <v/>
      </c>
      <c r="AB1238" s="23">
        <f>VLOOKUP(U1238,'Currency Sheet'!A:C,3,)</f>
        <v/>
      </c>
      <c r="AC1238" s="44">
        <f>VLOOKUP(P1238,'Customer List'!B:D,3,)</f>
        <v/>
      </c>
    </row>
    <row r="1239">
      <c r="A1239" s="23">
        <f>A1238+1</f>
        <v/>
      </c>
      <c r="B1239" s="23" t="inlineStr">
        <is>
          <t>EED117194</t>
        </is>
      </c>
      <c r="C1239" s="32" t="n">
        <v>45850</v>
      </c>
      <c r="D1239" s="32" t="n">
        <v>45856</v>
      </c>
      <c r="E1239" s="51" t="n">
        <v>173.6</v>
      </c>
      <c r="F1239" s="51">
        <f>IF(AB1239="DOLLAR",E1239*88,E1239)</f>
        <v/>
      </c>
      <c r="G1239" s="62">
        <f>F1239*J1239</f>
        <v/>
      </c>
      <c r="H1239" s="23" t="n">
        <v>100220</v>
      </c>
      <c r="I1239" s="23" t="inlineStr">
        <is>
          <t>PE/Cy7 anti-mouse CD3 Antibody</t>
        </is>
      </c>
      <c r="J1239" s="23" t="n">
        <v>1</v>
      </c>
      <c r="K1239" s="23" t="n">
        <v>1</v>
      </c>
      <c r="L1239" s="23">
        <f>J1239-K1239</f>
        <v/>
      </c>
      <c r="M1239" s="23" t="inlineStr">
        <is>
          <t>T-736/25-26</t>
        </is>
      </c>
      <c r="N1239" s="32" t="n">
        <v>45859</v>
      </c>
      <c r="O1239" s="62" t="n">
        <v>24986</v>
      </c>
      <c r="P1239" s="23" t="inlineStr">
        <is>
          <t>RG Sons</t>
        </is>
      </c>
      <c r="Q1239" s="23" t="n">
        <v>58153429681</v>
      </c>
      <c r="R1239" s="23" t="inlineStr">
        <is>
          <t>Delivered</t>
        </is>
      </c>
      <c r="S1239" s="63" t="n">
        <v>4</v>
      </c>
      <c r="T1239" s="39" t="n"/>
      <c r="U1239" s="23" t="inlineStr">
        <is>
          <t>BioLegend</t>
        </is>
      </c>
      <c r="V1239" s="23">
        <f>VLOOKUP(P1239,'Customer List'!B:C,2,)</f>
        <v/>
      </c>
      <c r="W1239" s="40" t="n"/>
      <c r="X1239" s="32" t="n">
        <v>45862</v>
      </c>
      <c r="Y1239" s="23">
        <f>IF(X1239="", "", X1239-N1239)</f>
        <v/>
      </c>
      <c r="Z1239" s="23">
        <f>IF(N1239="", "", TEXT(N1239, "dddd"))</f>
        <v/>
      </c>
      <c r="AA1239" s="23">
        <f>IF(X1239="", "", TEXT(X1239, "dddd"))</f>
        <v/>
      </c>
      <c r="AB1239" s="23">
        <f>VLOOKUP(U1239,'Currency Sheet'!A:C,3,)</f>
        <v/>
      </c>
      <c r="AC1239" s="44">
        <f>VLOOKUP(P1239,'Customer List'!B:D,3,)</f>
        <v/>
      </c>
    </row>
    <row r="1240">
      <c r="A1240" s="23">
        <f>A1239+1</f>
        <v/>
      </c>
      <c r="B1240" s="23" t="inlineStr">
        <is>
          <t>EED117194</t>
        </is>
      </c>
      <c r="C1240" s="32" t="n">
        <v>45850</v>
      </c>
      <c r="D1240" s="32" t="n">
        <v>45856</v>
      </c>
      <c r="E1240" s="51" t="n">
        <v>204.75</v>
      </c>
      <c r="F1240" s="51">
        <f>IF(AB1240="DOLLAR",E1240*88,E1240)</f>
        <v/>
      </c>
      <c r="G1240" s="62">
        <f>F1240*J1240</f>
        <v/>
      </c>
      <c r="H1240" s="23" t="n">
        <v>100742</v>
      </c>
      <c r="I1240" s="23" t="inlineStr">
        <is>
          <t>Brilliant Violet 650™ anti-mouse CD8a Antibody</t>
        </is>
      </c>
      <c r="J1240" s="23" t="n">
        <v>1</v>
      </c>
      <c r="K1240" s="23" t="n">
        <v>1</v>
      </c>
      <c r="L1240" s="23">
        <f>J1240-K1240</f>
        <v/>
      </c>
      <c r="M1240" s="23" t="inlineStr">
        <is>
          <t>T-744/25-26</t>
        </is>
      </c>
      <c r="N1240" s="32" t="n">
        <v>45860</v>
      </c>
      <c r="O1240" s="62" t="n">
        <v>20748</v>
      </c>
      <c r="P1240" s="23" t="inlineStr">
        <is>
          <t>NIAB</t>
        </is>
      </c>
      <c r="Q1240" s="23" t="n">
        <v>58153479053</v>
      </c>
      <c r="R1240" s="23" t="inlineStr">
        <is>
          <t>Delivered</t>
        </is>
      </c>
      <c r="S1240" s="63" t="n">
        <v>4</v>
      </c>
      <c r="T1240" s="39" t="n"/>
      <c r="U1240" s="23" t="inlineStr">
        <is>
          <t>BioLegend</t>
        </is>
      </c>
      <c r="V1240" s="23">
        <f>VLOOKUP(P1240,'Customer List'!B:C,2,)</f>
        <v/>
      </c>
      <c r="W1240" s="40" t="n"/>
      <c r="X1240" s="32" t="n">
        <v>45861</v>
      </c>
      <c r="Y1240" s="23">
        <f>IF(X1240="", "", X1240-N1240)</f>
        <v/>
      </c>
      <c r="Z1240" s="23">
        <f>IF(N1240="", "", TEXT(N1240, "dddd"))</f>
        <v/>
      </c>
      <c r="AA1240" s="23">
        <f>IF(X1240="", "", TEXT(X1240, "dddd"))</f>
        <v/>
      </c>
      <c r="AB1240" s="23">
        <f>VLOOKUP(U1240,'Currency Sheet'!A:C,3,)</f>
        <v/>
      </c>
      <c r="AC1240" s="44">
        <f>VLOOKUP(P1240,'Customer List'!B:D,3,)</f>
        <v/>
      </c>
    </row>
    <row r="1241">
      <c r="A1241" s="23">
        <f>A1240+1</f>
        <v/>
      </c>
      <c r="B1241" s="23" t="inlineStr">
        <is>
          <t>EED117194</t>
        </is>
      </c>
      <c r="C1241" s="32" t="n">
        <v>45850</v>
      </c>
      <c r="D1241" s="32" t="n">
        <v>45856</v>
      </c>
      <c r="E1241" s="51" t="n">
        <v>121.1</v>
      </c>
      <c r="F1241" s="51">
        <f>IF(AB1241="DOLLAR",E1241*88,E1241)</f>
        <v/>
      </c>
      <c r="G1241" s="62">
        <f>F1241*J1241</f>
        <v/>
      </c>
      <c r="H1241" s="23" t="n">
        <v>101208</v>
      </c>
      <c r="I1241" s="23" t="inlineStr">
        <is>
          <t>PE anti-mouse/human CD11b Antibody</t>
        </is>
      </c>
      <c r="J1241" s="23" t="n">
        <v>1</v>
      </c>
      <c r="K1241" s="23" t="n">
        <v>1</v>
      </c>
      <c r="L1241" s="23">
        <f>J1241-K1241</f>
        <v/>
      </c>
      <c r="M1241" s="23" t="inlineStr">
        <is>
          <t>T-736/25-26</t>
        </is>
      </c>
      <c r="N1241" s="32" t="n">
        <v>45859</v>
      </c>
      <c r="O1241" s="62" t="n">
        <v>17429.75</v>
      </c>
      <c r="P1241" s="23" t="inlineStr">
        <is>
          <t>RG Sons</t>
        </is>
      </c>
      <c r="Q1241" s="23" t="n">
        <v>58153429681</v>
      </c>
      <c r="R1241" s="23" t="inlineStr">
        <is>
          <t>Delivered</t>
        </is>
      </c>
      <c r="S1241" s="63" t="n">
        <v>4</v>
      </c>
      <c r="T1241" s="39" t="n"/>
      <c r="U1241" s="23" t="inlineStr">
        <is>
          <t>BioLegend</t>
        </is>
      </c>
      <c r="V1241" s="23">
        <f>VLOOKUP(P1241,'Customer List'!B:C,2,)</f>
        <v/>
      </c>
      <c r="W1241" s="40" t="n"/>
      <c r="X1241" s="32" t="n">
        <v>45862</v>
      </c>
      <c r="Y1241" s="23">
        <f>IF(X1241="", "", X1241-N1241)</f>
        <v/>
      </c>
      <c r="Z1241" s="23">
        <f>IF(N1241="", "", TEXT(N1241, "dddd"))</f>
        <v/>
      </c>
      <c r="AA1241" s="23">
        <f>IF(X1241="", "", TEXT(X1241, "dddd"))</f>
        <v/>
      </c>
      <c r="AB1241" s="23">
        <f>VLOOKUP(U1241,'Currency Sheet'!A:C,3,)</f>
        <v/>
      </c>
      <c r="AC1241" s="44">
        <f>VLOOKUP(P1241,'Customer List'!B:D,3,)</f>
        <v/>
      </c>
    </row>
    <row r="1242">
      <c r="A1242" s="23">
        <f>A1241+1</f>
        <v/>
      </c>
      <c r="B1242" s="23" t="inlineStr">
        <is>
          <t>EED117194</t>
        </is>
      </c>
      <c r="C1242" s="32" t="n">
        <v>45850</v>
      </c>
      <c r="D1242" s="32" t="n">
        <v>45856</v>
      </c>
      <c r="E1242" s="51" t="n">
        <v>160.3</v>
      </c>
      <c r="F1242" s="51">
        <f>IF(AB1242="DOLLAR",E1242*88,E1242)</f>
        <v/>
      </c>
      <c r="G1242" s="62">
        <f>F1242*J1242</f>
        <v/>
      </c>
      <c r="H1242" s="23" t="n">
        <v>101320</v>
      </c>
      <c r="I1242" s="23" t="inlineStr">
        <is>
          <t>TruStain FcX™ (anti-mouse CD16/32) Antibody</t>
        </is>
      </c>
      <c r="J1242" s="23" t="n">
        <v>4</v>
      </c>
      <c r="K1242" s="23" t="n">
        <v>4</v>
      </c>
      <c r="L1242" s="23">
        <f>J1242-K1242</f>
        <v/>
      </c>
      <c r="M1242" s="23" t="inlineStr">
        <is>
          <t>T-734/25-26</t>
        </is>
      </c>
      <c r="N1242" s="32" t="n">
        <v>45859</v>
      </c>
      <c r="O1242" s="62" t="n">
        <v>99386</v>
      </c>
      <c r="P1242" s="23" t="inlineStr">
        <is>
          <t>Micro Vapi</t>
        </is>
      </c>
      <c r="Q1242" s="23" t="n">
        <v>58153430226</v>
      </c>
      <c r="R1242" s="23" t="inlineStr">
        <is>
          <t>Delivered</t>
        </is>
      </c>
      <c r="S1242" s="63" t="n">
        <v>4</v>
      </c>
      <c r="T1242" s="39" t="n"/>
      <c r="U1242" s="23" t="inlineStr">
        <is>
          <t>BioLegend</t>
        </is>
      </c>
      <c r="V1242" s="23">
        <f>VLOOKUP(P1242,'Customer List'!B:C,2,)</f>
        <v/>
      </c>
      <c r="W1242" s="40" t="n"/>
      <c r="X1242" s="32" t="n">
        <v>45861</v>
      </c>
      <c r="Y1242" s="23">
        <f>IF(X1242="", "", X1242-N1242)</f>
        <v/>
      </c>
      <c r="Z1242" s="23">
        <f>IF(N1242="", "", TEXT(N1242, "dddd"))</f>
        <v/>
      </c>
      <c r="AA1242" s="23">
        <f>IF(X1242="", "", TEXT(X1242, "dddd"))</f>
        <v/>
      </c>
      <c r="AB1242" s="23">
        <f>VLOOKUP(U1242,'Currency Sheet'!A:C,3,)</f>
        <v/>
      </c>
      <c r="AC1242" s="44">
        <f>VLOOKUP(P1242,'Customer List'!B:D,3,)</f>
        <v/>
      </c>
    </row>
    <row r="1243">
      <c r="A1243" s="23">
        <f>A1242+1</f>
        <v/>
      </c>
      <c r="B1243" s="23" t="inlineStr">
        <is>
          <t>EED117194</t>
        </is>
      </c>
      <c r="C1243" s="32" t="n">
        <v>45850</v>
      </c>
      <c r="D1243" s="32" t="n">
        <v>45856</v>
      </c>
      <c r="E1243" s="51" t="n">
        <v>147.7</v>
      </c>
      <c r="F1243" s="51">
        <f>IF(AB1243="DOLLAR",E1243*88,E1243)</f>
        <v/>
      </c>
      <c r="G1243" s="62">
        <f>F1243*J1243</f>
        <v/>
      </c>
      <c r="H1243" s="23" t="n">
        <v>102016</v>
      </c>
      <c r="I1243" s="23" t="inlineStr">
        <is>
          <t>PE/Cyanine7 anti-mouse CD25 Antibody</t>
        </is>
      </c>
      <c r="J1243" s="23" t="n">
        <v>1</v>
      </c>
      <c r="K1243" s="23" t="n">
        <v>1</v>
      </c>
      <c r="L1243" s="23">
        <f>J1243-K1243</f>
        <v/>
      </c>
      <c r="M1243" s="23" t="inlineStr">
        <is>
          <t>T-744/25-26</t>
        </is>
      </c>
      <c r="N1243" s="32" t="n">
        <v>45860</v>
      </c>
      <c r="O1243" s="62" t="n">
        <v>16036</v>
      </c>
      <c r="P1243" s="23" t="inlineStr">
        <is>
          <t>NIAB</t>
        </is>
      </c>
      <c r="Q1243" s="23" t="n">
        <v>58153479053</v>
      </c>
      <c r="R1243" s="23" t="inlineStr">
        <is>
          <t>Delivered</t>
        </is>
      </c>
      <c r="S1243" s="63" t="n">
        <v>4</v>
      </c>
      <c r="T1243" s="39" t="n"/>
      <c r="U1243" s="23" t="inlineStr">
        <is>
          <t>BioLegend</t>
        </is>
      </c>
      <c r="V1243" s="23">
        <f>VLOOKUP(P1243,'Customer List'!B:C,2,)</f>
        <v/>
      </c>
      <c r="W1243" s="40" t="n"/>
      <c r="X1243" s="32" t="n">
        <v>45861</v>
      </c>
      <c r="Y1243" s="23">
        <f>IF(X1243="", "", X1243-N1243)</f>
        <v/>
      </c>
      <c r="Z1243" s="23">
        <f>IF(N1243="", "", TEXT(N1243, "dddd"))</f>
        <v/>
      </c>
      <c r="AA1243" s="23">
        <f>IF(X1243="", "", TEXT(X1243, "dddd"))</f>
        <v/>
      </c>
      <c r="AB1243" s="23">
        <f>VLOOKUP(U1243,'Currency Sheet'!A:C,3,)</f>
        <v/>
      </c>
      <c r="AC1243" s="44">
        <f>VLOOKUP(P1243,'Customer List'!B:D,3,)</f>
        <v/>
      </c>
    </row>
    <row r="1244">
      <c r="A1244" s="23">
        <f>A1243+1</f>
        <v/>
      </c>
      <c r="B1244" s="23" t="inlineStr">
        <is>
          <t>EED117194</t>
        </is>
      </c>
      <c r="C1244" s="32" t="n">
        <v>45850</v>
      </c>
      <c r="D1244" s="32" t="n">
        <v>45856</v>
      </c>
      <c r="E1244" s="51" t="n">
        <v>181.5</v>
      </c>
      <c r="F1244" s="51">
        <f>IF(AB1244="DOLLAR",E1244*88,E1244)</f>
        <v/>
      </c>
      <c r="G1244" s="62">
        <f>F1244*J1244</f>
        <v/>
      </c>
      <c r="H1244" s="23" t="n">
        <v>103040</v>
      </c>
      <c r="I1244" s="23" t="inlineStr">
        <is>
          <t>Brilliant Violet 421™ anti-mouse/human CD44 Antibody</t>
        </is>
      </c>
      <c r="J1244" s="23" t="n">
        <v>1</v>
      </c>
      <c r="K1244" s="23" t="n">
        <v>1</v>
      </c>
      <c r="L1244" s="23">
        <f>J1244-K1244</f>
        <v/>
      </c>
      <c r="M1244" s="23" t="inlineStr">
        <is>
          <t>T-744/25-26</t>
        </is>
      </c>
      <c r="N1244" s="32" t="n">
        <v>45860</v>
      </c>
      <c r="O1244" s="62" t="n">
        <v>18392</v>
      </c>
      <c r="P1244" s="23" t="inlineStr">
        <is>
          <t>NIAB</t>
        </is>
      </c>
      <c r="Q1244" s="23" t="n">
        <v>58153479053</v>
      </c>
      <c r="R1244" s="23" t="inlineStr">
        <is>
          <t>Delivered</t>
        </is>
      </c>
      <c r="S1244" s="63" t="n">
        <v>4</v>
      </c>
      <c r="T1244" s="39" t="n"/>
      <c r="U1244" s="23" t="inlineStr">
        <is>
          <t>BioLegend</t>
        </is>
      </c>
      <c r="V1244" s="23">
        <f>VLOOKUP(P1244,'Customer List'!B:C,2,)</f>
        <v/>
      </c>
      <c r="W1244" s="40" t="n"/>
      <c r="X1244" s="32" t="n">
        <v>45861</v>
      </c>
      <c r="Y1244" s="23">
        <f>IF(X1244="", "", X1244-N1244)</f>
        <v/>
      </c>
      <c r="Z1244" s="23">
        <f>IF(N1244="", "", TEXT(N1244, "dddd"))</f>
        <v/>
      </c>
      <c r="AA1244" s="23">
        <f>IF(X1244="", "", TEXT(X1244, "dddd"))</f>
        <v/>
      </c>
      <c r="AB1244" s="23">
        <f>VLOOKUP(U1244,'Currency Sheet'!A:C,3,)</f>
        <v/>
      </c>
      <c r="AC1244" s="44">
        <f>VLOOKUP(P1244,'Customer List'!B:D,3,)</f>
        <v/>
      </c>
    </row>
    <row r="1245">
      <c r="A1245" s="23">
        <f>A1244+1</f>
        <v/>
      </c>
      <c r="B1245" s="23" t="inlineStr">
        <is>
          <t>EED117194</t>
        </is>
      </c>
      <c r="C1245" s="32" t="n">
        <v>45850</v>
      </c>
      <c r="D1245" s="32" t="n">
        <v>45856</v>
      </c>
      <c r="E1245" s="51" t="n">
        <v>181.5</v>
      </c>
      <c r="F1245" s="51">
        <f>IF(AB1245="DOLLAR",E1245*88,E1245)</f>
        <v/>
      </c>
      <c r="G1245" s="62">
        <f>F1245*J1245</f>
        <v/>
      </c>
      <c r="H1245" s="23" t="n">
        <v>103134</v>
      </c>
      <c r="I1245" s="23" t="inlineStr">
        <is>
          <t>Brilliant Violet 421™ anti-mouse CD45 Antibody</t>
        </is>
      </c>
      <c r="J1245" s="23" t="n">
        <v>1</v>
      </c>
      <c r="K1245" s="23" t="n">
        <v>1</v>
      </c>
      <c r="L1245" s="23">
        <f>J1245-K1245</f>
        <v/>
      </c>
      <c r="M1245" s="23" t="inlineStr">
        <is>
          <t>T-715/25-26</t>
        </is>
      </c>
      <c r="N1245" s="32" t="n">
        <v>45857</v>
      </c>
      <c r="O1245" s="62" t="n">
        <v>26257</v>
      </c>
      <c r="P1245" s="23" t="inlineStr">
        <is>
          <t>Aurigine Onco</t>
        </is>
      </c>
      <c r="Q1245" s="23" t="n">
        <v>58153395974</v>
      </c>
      <c r="R1245" s="23" t="inlineStr">
        <is>
          <t>Delivered</t>
        </is>
      </c>
      <c r="S1245" s="63" t="n">
        <v>4</v>
      </c>
      <c r="T1245" s="39" t="n"/>
      <c r="U1245" s="23" t="inlineStr">
        <is>
          <t>BioLegend</t>
        </is>
      </c>
      <c r="V1245" s="23">
        <f>VLOOKUP(P1245,'Customer List'!B:C,2,)</f>
        <v/>
      </c>
      <c r="W1245" s="40" t="n"/>
      <c r="X1245" s="32" t="n">
        <v>45858</v>
      </c>
      <c r="Y1245" s="23">
        <f>IF(X1245="", "", X1245-N1245)</f>
        <v/>
      </c>
      <c r="Z1245" s="23">
        <f>IF(N1245="", "", TEXT(N1245, "dddd"))</f>
        <v/>
      </c>
      <c r="AA1245" s="23">
        <f>IF(X1245="", "", TEXT(X1245, "dddd"))</f>
        <v/>
      </c>
      <c r="AB1245" s="23">
        <f>VLOOKUP(U1245,'Currency Sheet'!A:C,3,)</f>
        <v/>
      </c>
      <c r="AC1245" s="44">
        <f>VLOOKUP(P1245,'Customer List'!B:D,3,)</f>
        <v/>
      </c>
    </row>
    <row r="1246">
      <c r="A1246" s="23">
        <f>A1245+1</f>
        <v/>
      </c>
      <c r="B1246" s="23" t="inlineStr">
        <is>
          <t>EED117194</t>
        </is>
      </c>
      <c r="C1246" s="32" t="n">
        <v>45850</v>
      </c>
      <c r="D1246" s="32" t="n">
        <v>45856</v>
      </c>
      <c r="E1246" s="51" t="n">
        <v>132</v>
      </c>
      <c r="F1246" s="51">
        <f>IF(AB1246="DOLLAR",E1246*88,E1246)</f>
        <v/>
      </c>
      <c r="G1246" s="62">
        <f>F1246*J1246</f>
        <v/>
      </c>
      <c r="H1246" s="23" t="n">
        <v>104441</v>
      </c>
      <c r="I1246" s="23" t="inlineStr">
        <is>
          <t>Brilliant Violet 510™ anti-mouse CD62L Antibody</t>
        </is>
      </c>
      <c r="J1246" s="23" t="n">
        <v>1</v>
      </c>
      <c r="K1246" s="23" t="n">
        <v>1</v>
      </c>
      <c r="L1246" s="23">
        <f>J1246-K1246</f>
        <v/>
      </c>
      <c r="M1246" s="23" t="inlineStr">
        <is>
          <t>T-736/25-26</t>
        </is>
      </c>
      <c r="N1246" s="32" t="n">
        <v>45859</v>
      </c>
      <c r="O1246" s="62" t="n">
        <v>17732</v>
      </c>
      <c r="P1246" s="23" t="inlineStr">
        <is>
          <t>RG Sons</t>
        </is>
      </c>
      <c r="Q1246" s="23" t="n">
        <v>58153429681</v>
      </c>
      <c r="R1246" s="23" t="inlineStr">
        <is>
          <t>Delivered</t>
        </is>
      </c>
      <c r="S1246" s="63" t="n">
        <v>4</v>
      </c>
      <c r="T1246" s="39" t="n"/>
      <c r="U1246" s="23" t="inlineStr">
        <is>
          <t>BioLegend</t>
        </is>
      </c>
      <c r="V1246" s="23">
        <f>VLOOKUP(P1246,'Customer List'!B:C,2,)</f>
        <v/>
      </c>
      <c r="W1246" s="40" t="n"/>
      <c r="X1246" s="32" t="n">
        <v>45862</v>
      </c>
      <c r="Y1246" s="23">
        <f>IF(X1246="", "", X1246-N1246)</f>
        <v/>
      </c>
      <c r="Z1246" s="23">
        <f>IF(N1246="", "", TEXT(N1246, "dddd"))</f>
        <v/>
      </c>
      <c r="AA1246" s="23">
        <f>IF(X1246="", "", TEXT(X1246, "dddd"))</f>
        <v/>
      </c>
      <c r="AB1246" s="23">
        <f>VLOOKUP(U1246,'Currency Sheet'!A:C,3,)</f>
        <v/>
      </c>
      <c r="AC1246" s="44">
        <f>VLOOKUP(P1246,'Customer List'!B:D,3,)</f>
        <v/>
      </c>
    </row>
    <row r="1247">
      <c r="A1247" s="23">
        <f>A1246+1</f>
        <v/>
      </c>
      <c r="B1247" s="23" t="inlineStr">
        <is>
          <t>EED117194</t>
        </is>
      </c>
      <c r="C1247" s="32" t="n">
        <v>45850</v>
      </c>
      <c r="D1247" s="32" t="n">
        <v>45856</v>
      </c>
      <c r="E1247" s="51" t="n">
        <v>86.8</v>
      </c>
      <c r="F1247" s="51">
        <f>IF(AB1247="DOLLAR",E1247*88,E1247)</f>
        <v/>
      </c>
      <c r="G1247" s="62">
        <f>F1247*J1247</f>
        <v/>
      </c>
      <c r="H1247" s="23" t="n">
        <v>104447</v>
      </c>
      <c r="I1247" s="23" t="inlineStr">
        <is>
          <t>PE/Dazzle™ 594 anti-mouse CD62L Antibody</t>
        </is>
      </c>
      <c r="J1247" s="23" t="n">
        <v>1</v>
      </c>
      <c r="K1247" s="23" t="n">
        <v>1</v>
      </c>
      <c r="L1247" s="23">
        <f>J1247-K1247</f>
        <v/>
      </c>
      <c r="M1247" s="23" t="inlineStr">
        <is>
          <t>T-744/25-26</t>
        </is>
      </c>
      <c r="N1247" s="32" t="n">
        <v>45860</v>
      </c>
      <c r="O1247" s="62" t="n">
        <v>9424</v>
      </c>
      <c r="P1247" s="23" t="inlineStr">
        <is>
          <t>NIAB</t>
        </is>
      </c>
      <c r="Q1247" s="23" t="n">
        <v>58153479053</v>
      </c>
      <c r="R1247" s="23" t="inlineStr">
        <is>
          <t>Delivered</t>
        </is>
      </c>
      <c r="S1247" s="63" t="n">
        <v>4</v>
      </c>
      <c r="T1247" s="39" t="n"/>
      <c r="U1247" s="23" t="inlineStr">
        <is>
          <t>BioLegend</t>
        </is>
      </c>
      <c r="V1247" s="23">
        <f>VLOOKUP(P1247,'Customer List'!B:C,2,)</f>
        <v/>
      </c>
      <c r="W1247" s="40" t="n"/>
      <c r="X1247" s="32" t="n">
        <v>45861</v>
      </c>
      <c r="Y1247" s="23">
        <f>IF(X1247="", "", X1247-N1247)</f>
        <v/>
      </c>
      <c r="Z1247" s="23">
        <f>IF(N1247="", "", TEXT(N1247, "dddd"))</f>
        <v/>
      </c>
      <c r="AA1247" s="23">
        <f>IF(X1247="", "", TEXT(X1247, "dddd"))</f>
        <v/>
      </c>
      <c r="AB1247" s="23">
        <f>VLOOKUP(U1247,'Currency Sheet'!A:C,3,)</f>
        <v/>
      </c>
      <c r="AC1247" s="44">
        <f>VLOOKUP(P1247,'Customer List'!B:D,3,)</f>
        <v/>
      </c>
    </row>
    <row r="1248">
      <c r="A1248" s="23">
        <f>A1247+1</f>
        <v/>
      </c>
      <c r="B1248" s="23" t="inlineStr">
        <is>
          <t>EED117194</t>
        </is>
      </c>
      <c r="C1248" s="32" t="n">
        <v>45850</v>
      </c>
      <c r="D1248" s="32" t="n">
        <v>45856</v>
      </c>
      <c r="E1248" s="51" t="n">
        <v>153</v>
      </c>
      <c r="F1248" s="51">
        <f>IF(AB1248="DOLLAR",E1248*88,E1248)</f>
        <v/>
      </c>
      <c r="G1248" s="62">
        <f>F1248*J1248</f>
        <v/>
      </c>
      <c r="H1248" s="23" t="n">
        <v>104725</v>
      </c>
      <c r="I1248" s="23" t="inlineStr">
        <is>
          <t>Brilliant Violet 510™ anti-human CD8a Antibody</t>
        </is>
      </c>
      <c r="J1248" s="23" t="n">
        <v>1</v>
      </c>
      <c r="K1248" s="23" t="n">
        <v>1</v>
      </c>
      <c r="L1248" s="23">
        <f>J1248-K1248</f>
        <v/>
      </c>
      <c r="M1248" s="23" t="inlineStr">
        <is>
          <t>T-720/25-26</t>
        </is>
      </c>
      <c r="N1248" s="32" t="n">
        <v>45859</v>
      </c>
      <c r="O1248" s="62" t="n">
        <v>17442</v>
      </c>
      <c r="P1248" s="23" t="inlineStr">
        <is>
          <t>Actrec</t>
        </is>
      </c>
      <c r="Q1248" s="23" t="n">
        <v>58153432562</v>
      </c>
      <c r="R1248" s="23" t="inlineStr">
        <is>
          <t>Delivered</t>
        </is>
      </c>
      <c r="S1248" s="63" t="n">
        <v>4</v>
      </c>
      <c r="T1248" s="39" t="n"/>
      <c r="U1248" s="23" t="inlineStr">
        <is>
          <t>BioLegend</t>
        </is>
      </c>
      <c r="V1248" s="23">
        <f>VLOOKUP(P1248,'Customer List'!B:C,2,)</f>
        <v/>
      </c>
      <c r="W1248" s="40" t="n"/>
      <c r="X1248" s="32" t="n">
        <v>45860</v>
      </c>
      <c r="Y1248" s="23">
        <f>IF(X1248="", "", X1248-N1248)</f>
        <v/>
      </c>
      <c r="Z1248" s="23">
        <f>IF(N1248="", "", TEXT(N1248, "dddd"))</f>
        <v/>
      </c>
      <c r="AA1248" s="23">
        <f>IF(X1248="", "", TEXT(X1248, "dddd"))</f>
        <v/>
      </c>
      <c r="AB1248" s="23">
        <f>VLOOKUP(U1248,'Currency Sheet'!A:C,3,)</f>
        <v/>
      </c>
      <c r="AC1248" s="44">
        <f>VLOOKUP(P1248,'Customer List'!B:D,3,)</f>
        <v/>
      </c>
    </row>
    <row r="1249">
      <c r="A1249" s="23">
        <f>A1248+1</f>
        <v/>
      </c>
      <c r="B1249" s="23" t="inlineStr">
        <is>
          <t>EED117194</t>
        </is>
      </c>
      <c r="C1249" s="32" t="n">
        <v>45850</v>
      </c>
      <c r="D1249" s="32" t="n">
        <v>45856</v>
      </c>
      <c r="E1249" s="51" t="n">
        <v>205.1</v>
      </c>
      <c r="F1249" s="51">
        <f>IF(AB1249="DOLLAR",E1249*88,E1249)</f>
        <v/>
      </c>
      <c r="G1249" s="62">
        <f>F1249*J1249</f>
        <v/>
      </c>
      <c r="H1249" s="23" t="n">
        <v>105008</v>
      </c>
      <c r="I1249" s="23" t="inlineStr">
        <is>
          <t>PE anti-mouse CD86 Antibody</t>
        </is>
      </c>
      <c r="J1249" s="23" t="n">
        <v>1</v>
      </c>
      <c r="K1249" s="23" t="n">
        <v>1</v>
      </c>
      <c r="L1249" s="23">
        <f>J1249-K1249</f>
        <v/>
      </c>
      <c r="M1249" s="23" t="inlineStr">
        <is>
          <t>T-720/25-26</t>
        </is>
      </c>
      <c r="N1249" s="32" t="n">
        <v>45859</v>
      </c>
      <c r="O1249" s="62" t="n">
        <v>25051.5</v>
      </c>
      <c r="P1249" s="23" t="inlineStr">
        <is>
          <t>Actrec</t>
        </is>
      </c>
      <c r="Q1249" s="23" t="n">
        <v>58153432562</v>
      </c>
      <c r="R1249" s="23" t="inlineStr">
        <is>
          <t>Delivered</t>
        </is>
      </c>
      <c r="S1249" s="63" t="n">
        <v>4</v>
      </c>
      <c r="T1249" s="39" t="n"/>
      <c r="U1249" s="23" t="inlineStr">
        <is>
          <t>BioLegend</t>
        </is>
      </c>
      <c r="V1249" s="23">
        <f>VLOOKUP(P1249,'Customer List'!B:C,2,)</f>
        <v/>
      </c>
      <c r="W1249" s="40" t="n"/>
      <c r="X1249" s="32" t="n">
        <v>45860</v>
      </c>
      <c r="Y1249" s="23">
        <f>IF(X1249="", "", X1249-N1249)</f>
        <v/>
      </c>
      <c r="Z1249" s="23">
        <f>IF(N1249="", "", TEXT(N1249, "dddd"))</f>
        <v/>
      </c>
      <c r="AA1249" s="23">
        <f>IF(X1249="", "", TEXT(X1249, "dddd"))</f>
        <v/>
      </c>
      <c r="AB1249" s="23">
        <f>VLOOKUP(U1249,'Currency Sheet'!A:C,3,)</f>
        <v/>
      </c>
      <c r="AC1249" s="44">
        <f>VLOOKUP(P1249,'Customer List'!B:D,3,)</f>
        <v/>
      </c>
    </row>
    <row r="1250">
      <c r="A1250" s="23">
        <f>A1249+1</f>
        <v/>
      </c>
      <c r="B1250" s="23" t="inlineStr">
        <is>
          <t>EED117194</t>
        </is>
      </c>
      <c r="C1250" s="32" t="n">
        <v>45850</v>
      </c>
      <c r="D1250" s="32" t="n">
        <v>45856</v>
      </c>
      <c r="E1250" s="51" t="n">
        <v>330</v>
      </c>
      <c r="F1250" s="51">
        <f>IF(AB1250="DOLLAR",E1250*88,E1250)</f>
        <v/>
      </c>
      <c r="G1250" s="62">
        <f>F1250*J1250</f>
        <v/>
      </c>
      <c r="H1250" s="23" t="n">
        <v>108740</v>
      </c>
      <c r="I1250" s="23" t="inlineStr">
        <is>
          <t>Brilliant Violet 605™ anti-mouse NK-1.1 Antibody</t>
        </is>
      </c>
      <c r="J1250" s="23" t="n">
        <v>1</v>
      </c>
      <c r="K1250" s="23" t="n">
        <v>1</v>
      </c>
      <c r="L1250" s="23">
        <f>J1250-K1250</f>
        <v/>
      </c>
      <c r="M1250" s="23" t="inlineStr">
        <is>
          <t>T-738/25-26</t>
        </is>
      </c>
      <c r="N1250" s="32" t="n">
        <v>45859</v>
      </c>
      <c r="O1250" s="62" t="n">
        <v>37620</v>
      </c>
      <c r="P1250" s="23" t="inlineStr">
        <is>
          <t>Actrec</t>
        </is>
      </c>
      <c r="Q1250" s="23" t="n">
        <v>58153432562</v>
      </c>
      <c r="R1250" s="23" t="inlineStr">
        <is>
          <t>Delivered</t>
        </is>
      </c>
      <c r="S1250" s="63" t="n">
        <v>4</v>
      </c>
      <c r="T1250" s="39" t="n"/>
      <c r="U1250" s="23" t="inlineStr">
        <is>
          <t>BioLegend</t>
        </is>
      </c>
      <c r="V1250" s="23">
        <f>VLOOKUP(P1250,'Customer List'!B:C,2,)</f>
        <v/>
      </c>
      <c r="W1250" s="40" t="n"/>
      <c r="X1250" s="32" t="n">
        <v>45860</v>
      </c>
      <c r="Y1250" s="23">
        <f>IF(X1250="", "", X1250-N1250)</f>
        <v/>
      </c>
      <c r="Z1250" s="23">
        <f>IF(N1250="", "", TEXT(N1250, "dddd"))</f>
        <v/>
      </c>
      <c r="AA1250" s="23">
        <f>IF(X1250="", "", TEXT(X1250, "dddd"))</f>
        <v/>
      </c>
      <c r="AB1250" s="23">
        <f>VLOOKUP(U1250,'Currency Sheet'!A:C,3,)</f>
        <v/>
      </c>
      <c r="AC1250" s="44">
        <f>VLOOKUP(P1250,'Customer List'!B:D,3,)</f>
        <v/>
      </c>
    </row>
    <row r="1251">
      <c r="A1251" s="23">
        <f>A1250+1</f>
        <v/>
      </c>
      <c r="B1251" s="23" t="inlineStr">
        <is>
          <t>EED117194</t>
        </is>
      </c>
      <c r="C1251" s="32" t="n">
        <v>45850</v>
      </c>
      <c r="D1251" s="32" t="n">
        <v>45856</v>
      </c>
      <c r="E1251" s="51" t="n">
        <v>187.6</v>
      </c>
      <c r="F1251" s="51">
        <f>IF(AB1251="DOLLAR",E1251*88,E1251)</f>
        <v/>
      </c>
      <c r="G1251" s="62">
        <f>F1251*J1251</f>
        <v/>
      </c>
      <c r="H1251" s="23" t="n">
        <v>109828</v>
      </c>
      <c r="I1251" s="23" t="inlineStr">
        <is>
          <t>PerCP/Cyanine5.5 anti-mouse CD45.2 Antibody</t>
        </is>
      </c>
      <c r="J1251" s="23" t="n">
        <v>1</v>
      </c>
      <c r="K1251" s="23" t="n">
        <v>1</v>
      </c>
      <c r="L1251" s="23">
        <f>J1251-K1251</f>
        <v/>
      </c>
      <c r="M1251" s="23" t="inlineStr">
        <is>
          <t>T-736/25-26</t>
        </is>
      </c>
      <c r="N1251" s="32" t="n">
        <v>45859</v>
      </c>
      <c r="O1251" s="62" t="n">
        <v>27001</v>
      </c>
      <c r="P1251" s="23" t="inlineStr">
        <is>
          <t>RG Sons</t>
        </is>
      </c>
      <c r="Q1251" s="23" t="n">
        <v>58153429681</v>
      </c>
      <c r="R1251" s="23" t="inlineStr">
        <is>
          <t>Delivered</t>
        </is>
      </c>
      <c r="S1251" s="63" t="n">
        <v>4</v>
      </c>
      <c r="T1251" s="39" t="n"/>
      <c r="U1251" s="23" t="inlineStr">
        <is>
          <t>BioLegend</t>
        </is>
      </c>
      <c r="V1251" s="23">
        <f>VLOOKUP(P1251,'Customer List'!B:C,2,)</f>
        <v/>
      </c>
      <c r="W1251" s="40" t="n"/>
      <c r="X1251" s="32" t="n">
        <v>45862</v>
      </c>
      <c r="Y1251" s="23">
        <f>IF(X1251="", "", X1251-N1251)</f>
        <v/>
      </c>
      <c r="Z1251" s="23">
        <f>IF(N1251="", "", TEXT(N1251, "dddd"))</f>
        <v/>
      </c>
      <c r="AA1251" s="23">
        <f>IF(X1251="", "", TEXT(X1251, "dddd"))</f>
        <v/>
      </c>
      <c r="AB1251" s="23">
        <f>VLOOKUP(U1251,'Currency Sheet'!A:C,3,)</f>
        <v/>
      </c>
      <c r="AC1251" s="44">
        <f>VLOOKUP(P1251,'Customer List'!B:D,3,)</f>
        <v/>
      </c>
    </row>
    <row r="1252">
      <c r="A1252" s="23">
        <f>A1251+1</f>
        <v/>
      </c>
      <c r="B1252" s="23" t="inlineStr">
        <is>
          <t>EED117194</t>
        </is>
      </c>
      <c r="C1252" s="32" t="n">
        <v>45850</v>
      </c>
      <c r="D1252" s="32" t="n">
        <v>45856</v>
      </c>
      <c r="E1252" s="51" t="n">
        <v>144.2</v>
      </c>
      <c r="F1252" s="51">
        <f>IF(AB1252="DOLLAR",E1252*88,E1252)</f>
        <v/>
      </c>
      <c r="G1252" s="62">
        <f>F1252*J1252</f>
        <v/>
      </c>
      <c r="H1252" s="23" t="n">
        <v>118106</v>
      </c>
      <c r="I1252" s="23" t="inlineStr">
        <is>
          <t>FITC anti-mouse TCR γ/δ Antibody</t>
        </is>
      </c>
      <c r="J1252" s="23" t="n">
        <v>1</v>
      </c>
      <c r="K1252" s="23" t="n">
        <v>1</v>
      </c>
      <c r="L1252" s="23">
        <f>J1252-K1252</f>
        <v/>
      </c>
      <c r="M1252" s="23" t="inlineStr">
        <is>
          <t>T-738/25-26</t>
        </is>
      </c>
      <c r="N1252" s="32" t="n">
        <v>45859</v>
      </c>
      <c r="O1252" s="62" t="n">
        <v>17613</v>
      </c>
      <c r="P1252" s="23" t="inlineStr">
        <is>
          <t>Actrec</t>
        </is>
      </c>
      <c r="Q1252" s="23" t="n">
        <v>58153432562</v>
      </c>
      <c r="R1252" s="23" t="inlineStr">
        <is>
          <t>Delivered</t>
        </is>
      </c>
      <c r="S1252" s="63" t="n">
        <v>4</v>
      </c>
      <c r="T1252" s="39" t="n"/>
      <c r="U1252" s="23" t="inlineStr">
        <is>
          <t>BioLegend</t>
        </is>
      </c>
      <c r="V1252" s="23">
        <f>VLOOKUP(P1252,'Customer List'!B:C,2,)</f>
        <v/>
      </c>
      <c r="W1252" s="40" t="n"/>
      <c r="X1252" s="32" t="n">
        <v>45860</v>
      </c>
      <c r="Y1252" s="23">
        <f>IF(X1252="", "", X1252-N1252)</f>
        <v/>
      </c>
      <c r="Z1252" s="23">
        <f>IF(N1252="", "", TEXT(N1252, "dddd"))</f>
        <v/>
      </c>
      <c r="AA1252" s="23">
        <f>IF(X1252="", "", TEXT(X1252, "dddd"))</f>
        <v/>
      </c>
      <c r="AB1252" s="23">
        <f>VLOOKUP(U1252,'Currency Sheet'!A:C,3,)</f>
        <v/>
      </c>
      <c r="AC1252" s="44">
        <f>VLOOKUP(P1252,'Customer List'!B:D,3,)</f>
        <v/>
      </c>
    </row>
    <row r="1253">
      <c r="A1253" s="23">
        <f>A1252+1</f>
        <v/>
      </c>
      <c r="B1253" s="23" t="inlineStr">
        <is>
          <t>EED117194</t>
        </is>
      </c>
      <c r="C1253" s="32" t="n">
        <v>45850</v>
      </c>
      <c r="D1253" s="32" t="n">
        <v>45856</v>
      </c>
      <c r="E1253" s="51" t="n">
        <v>219</v>
      </c>
      <c r="F1253" s="51">
        <f>IF(AB1253="DOLLAR",E1253*88,E1253)</f>
        <v/>
      </c>
      <c r="G1253" s="62">
        <f>F1253*J1253</f>
        <v/>
      </c>
      <c r="H1253" s="23" t="n">
        <v>123173</v>
      </c>
      <c r="I1253" s="23" t="inlineStr">
        <is>
          <t>Brilliant Violet 750™ anti-mouse F4/80 Antibody</t>
        </is>
      </c>
      <c r="J1253" s="23" t="n">
        <v>1</v>
      </c>
      <c r="K1253" s="23" t="n">
        <v>1</v>
      </c>
      <c r="L1253" s="23">
        <f>J1253-K1253</f>
        <v/>
      </c>
      <c r="M1253" s="23" t="inlineStr">
        <is>
          <t>T-732/25-26</t>
        </is>
      </c>
      <c r="N1253" s="32" t="n">
        <v>45859</v>
      </c>
      <c r="O1253" s="62" t="n">
        <v>31682</v>
      </c>
      <c r="P1253" s="23" t="inlineStr">
        <is>
          <t>Micro Vapi</t>
        </is>
      </c>
      <c r="Q1253" s="23" t="n">
        <v>58153430226</v>
      </c>
      <c r="R1253" s="23" t="inlineStr">
        <is>
          <t>Delivered</t>
        </is>
      </c>
      <c r="S1253" s="63" t="n">
        <v>4</v>
      </c>
      <c r="T1253" s="39" t="n"/>
      <c r="U1253" s="23" t="inlineStr">
        <is>
          <t>BioLegend</t>
        </is>
      </c>
      <c r="V1253" s="23">
        <f>VLOOKUP(P1253,'Customer List'!B:C,2,)</f>
        <v/>
      </c>
      <c r="W1253" s="40" t="n"/>
      <c r="X1253" s="32" t="n">
        <v>45861</v>
      </c>
      <c r="Y1253" s="23">
        <f>IF(X1253="", "", X1253-N1253)</f>
        <v/>
      </c>
      <c r="Z1253" s="23">
        <f>IF(N1253="", "", TEXT(N1253, "dddd"))</f>
        <v/>
      </c>
      <c r="AA1253" s="23">
        <f>IF(X1253="", "", TEXT(X1253, "dddd"))</f>
        <v/>
      </c>
      <c r="AB1253" s="23">
        <f>VLOOKUP(U1253,'Currency Sheet'!A:C,3,)</f>
        <v/>
      </c>
      <c r="AC1253" s="44">
        <f>VLOOKUP(P1253,'Customer List'!B:D,3,)</f>
        <v/>
      </c>
    </row>
    <row r="1254">
      <c r="A1254" s="23">
        <f>A1253+1</f>
        <v/>
      </c>
      <c r="B1254" s="23" t="inlineStr">
        <is>
          <t>EED117194</t>
        </is>
      </c>
      <c r="C1254" s="32" t="n">
        <v>45850</v>
      </c>
      <c r="D1254" s="32" t="n">
        <v>45856</v>
      </c>
      <c r="E1254" s="51" t="n">
        <v>189.75</v>
      </c>
      <c r="F1254" s="51">
        <f>IF(AB1254="DOLLAR",E1254*88,E1254)</f>
        <v/>
      </c>
      <c r="G1254" s="62">
        <f>F1254*J1254</f>
        <v/>
      </c>
      <c r="H1254" s="23" t="n">
        <v>126419</v>
      </c>
      <c r="I1254" s="23" t="inlineStr">
        <is>
          <t>Brilliant Violet 421™ anti-mouse FOXP3 Antibody</t>
        </is>
      </c>
      <c r="J1254" s="23" t="n">
        <v>1</v>
      </c>
      <c r="K1254" s="23" t="n">
        <v>1</v>
      </c>
      <c r="L1254" s="23">
        <f>J1254-K1254</f>
        <v/>
      </c>
      <c r="M1254" s="23" t="inlineStr">
        <is>
          <t>T-744/25-26</t>
        </is>
      </c>
      <c r="N1254" s="32" t="n">
        <v>45860</v>
      </c>
      <c r="O1254" s="62" t="n">
        <v>19228</v>
      </c>
      <c r="P1254" s="23" t="inlineStr">
        <is>
          <t>NIAB</t>
        </is>
      </c>
      <c r="Q1254" s="23" t="n">
        <v>58153479053</v>
      </c>
      <c r="R1254" s="23" t="inlineStr">
        <is>
          <t>Delivered</t>
        </is>
      </c>
      <c r="S1254" s="63" t="n">
        <v>4</v>
      </c>
      <c r="T1254" s="39" t="n"/>
      <c r="U1254" s="23" t="inlineStr">
        <is>
          <t>BioLegend</t>
        </is>
      </c>
      <c r="V1254" s="23">
        <f>VLOOKUP(P1254,'Customer List'!B:C,2,)</f>
        <v/>
      </c>
      <c r="W1254" s="40" t="n"/>
      <c r="X1254" s="32" t="n">
        <v>45861</v>
      </c>
      <c r="Y1254" s="23">
        <f>IF(X1254="", "", X1254-N1254)</f>
        <v/>
      </c>
      <c r="Z1254" s="23">
        <f>IF(N1254="", "", TEXT(N1254, "dddd"))</f>
        <v/>
      </c>
      <c r="AA1254" s="23">
        <f>IF(X1254="", "", TEXT(X1254, "dddd"))</f>
        <v/>
      </c>
      <c r="AB1254" s="23">
        <f>VLOOKUP(U1254,'Currency Sheet'!A:C,3,)</f>
        <v/>
      </c>
      <c r="AC1254" s="44">
        <f>VLOOKUP(P1254,'Customer List'!B:D,3,)</f>
        <v/>
      </c>
    </row>
    <row r="1255">
      <c r="A1255" s="23">
        <f>A1254+1</f>
        <v/>
      </c>
      <c r="B1255" s="23" t="inlineStr">
        <is>
          <t>EED117194</t>
        </is>
      </c>
      <c r="C1255" s="32" t="n">
        <v>45850</v>
      </c>
      <c r="D1255" s="32" t="n">
        <v>45856</v>
      </c>
      <c r="E1255" s="51" t="n">
        <v>237</v>
      </c>
      <c r="F1255" s="51">
        <f>IF(AB1255="DOLLAR",E1255*88,E1255)</f>
        <v/>
      </c>
      <c r="G1255" s="62">
        <f>F1255*J1255</f>
        <v/>
      </c>
      <c r="H1255" s="23" t="n">
        <v>127527</v>
      </c>
      <c r="I1255" s="23" t="inlineStr">
        <is>
          <t>Brilliant Violet 421™ anti-mouse CD47 Antibody</t>
        </is>
      </c>
      <c r="J1255" s="23" t="n">
        <v>1</v>
      </c>
      <c r="K1255" s="23" t="n">
        <v>1</v>
      </c>
      <c r="L1255" s="23">
        <f>J1255-K1255</f>
        <v/>
      </c>
      <c r="M1255" s="23" t="inlineStr">
        <is>
          <t>T-736/25-26</t>
        </is>
      </c>
      <c r="N1255" s="32" t="n">
        <v>45859</v>
      </c>
      <c r="O1255" s="62" t="n">
        <v>31837</v>
      </c>
      <c r="P1255" s="23" t="inlineStr">
        <is>
          <t>RG Sons</t>
        </is>
      </c>
      <c r="Q1255" s="23" t="n">
        <v>58153429681</v>
      </c>
      <c r="R1255" s="23" t="inlineStr">
        <is>
          <t>Delivered</t>
        </is>
      </c>
      <c r="S1255" s="63" t="n">
        <v>4</v>
      </c>
      <c r="T1255" s="39" t="n"/>
      <c r="U1255" s="23" t="inlineStr">
        <is>
          <t>BioLegend</t>
        </is>
      </c>
      <c r="V1255" s="23">
        <f>VLOOKUP(P1255,'Customer List'!B:C,2,)</f>
        <v/>
      </c>
      <c r="W1255" s="40" t="n"/>
      <c r="X1255" s="32" t="n">
        <v>45862</v>
      </c>
      <c r="Y1255" s="23">
        <f>IF(X1255="", "", X1255-N1255)</f>
        <v/>
      </c>
      <c r="Z1255" s="23">
        <f>IF(N1255="", "", TEXT(N1255, "dddd"))</f>
        <v/>
      </c>
      <c r="AA1255" s="23">
        <f>IF(X1255="", "", TEXT(X1255, "dddd"))</f>
        <v/>
      </c>
      <c r="AB1255" s="23">
        <f>VLOOKUP(U1255,'Currency Sheet'!A:C,3,)</f>
        <v/>
      </c>
      <c r="AC1255" s="44">
        <f>VLOOKUP(P1255,'Customer List'!B:D,3,)</f>
        <v/>
      </c>
    </row>
    <row r="1256">
      <c r="A1256" s="23">
        <f>A1255+1</f>
        <v/>
      </c>
      <c r="B1256" s="23" t="inlineStr">
        <is>
          <t>EED117194</t>
        </is>
      </c>
      <c r="C1256" s="32" t="n">
        <v>45850</v>
      </c>
      <c r="D1256" s="32" t="n">
        <v>45856</v>
      </c>
      <c r="E1256" s="51" t="n">
        <v>102.9</v>
      </c>
      <c r="F1256" s="51">
        <f>IF(AB1256="DOLLAR",E1256*88,E1256)</f>
        <v/>
      </c>
      <c r="G1256" s="62">
        <f>F1256*J1256</f>
        <v/>
      </c>
      <c r="H1256" s="23" t="n">
        <v>135913</v>
      </c>
      <c r="I1256" s="23" t="inlineStr">
        <is>
          <t>PerCP/Cyanine5.5 anti-mouse CD140a Antibody</t>
        </is>
      </c>
      <c r="J1256" s="23" t="n">
        <v>1</v>
      </c>
      <c r="K1256" s="23" t="n">
        <v>1</v>
      </c>
      <c r="L1256" s="23">
        <f>J1256-K1256</f>
        <v/>
      </c>
      <c r="M1256" s="23" t="inlineStr">
        <is>
          <t>T-742/25-26</t>
        </is>
      </c>
      <c r="N1256" s="32" t="n">
        <v>45860</v>
      </c>
      <c r="O1256" s="62" t="n">
        <v>15662.5</v>
      </c>
      <c r="P1256" s="23" t="inlineStr">
        <is>
          <t>Essence</t>
        </is>
      </c>
      <c r="Q1256" s="23" t="inlineStr">
        <is>
          <t>D3002709685</t>
        </is>
      </c>
      <c r="R1256" s="23" t="inlineStr">
        <is>
          <t>Delivered</t>
        </is>
      </c>
      <c r="S1256" s="63" t="n">
        <v>4</v>
      </c>
      <c r="T1256" s="39" t="n"/>
      <c r="U1256" s="23" t="inlineStr">
        <is>
          <t>BioLegend</t>
        </is>
      </c>
      <c r="V1256" s="23">
        <f>VLOOKUP(P1256,'Customer List'!B:C,2,)</f>
        <v/>
      </c>
      <c r="W1256" s="40" t="n"/>
      <c r="X1256" s="32" t="n">
        <v>45861</v>
      </c>
      <c r="Y1256" s="23">
        <f>IF(X1256="", "", X1256-N1256)</f>
        <v/>
      </c>
      <c r="Z1256" s="23">
        <f>IF(N1256="", "", TEXT(N1256, "dddd"))</f>
        <v/>
      </c>
      <c r="AA1256" s="23">
        <f>IF(X1256="", "", TEXT(X1256, "dddd"))</f>
        <v/>
      </c>
      <c r="AB1256" s="23">
        <f>VLOOKUP(U1256,'Currency Sheet'!A:C,3,)</f>
        <v/>
      </c>
      <c r="AC1256" s="44">
        <f>VLOOKUP(P1256,'Customer List'!B:D,3,)</f>
        <v/>
      </c>
    </row>
    <row r="1257">
      <c r="A1257" s="23">
        <f>A1256+1</f>
        <v/>
      </c>
      <c r="B1257" s="23" t="inlineStr">
        <is>
          <t>EED117194</t>
        </is>
      </c>
      <c r="C1257" s="32" t="n">
        <v>45850</v>
      </c>
      <c r="D1257" s="32" t="n">
        <v>45856</v>
      </c>
      <c r="E1257" s="51" t="n">
        <v>90.3</v>
      </c>
      <c r="F1257" s="51">
        <f>IF(AB1257="DOLLAR",E1257*88,E1257)</f>
        <v/>
      </c>
      <c r="G1257" s="62">
        <f>F1257*J1257</f>
        <v/>
      </c>
      <c r="H1257" s="23" t="n">
        <v>141705</v>
      </c>
      <c r="I1257" s="23" t="inlineStr">
        <is>
          <t>PE anti-mouse CD206 (MMR) Antibody</t>
        </is>
      </c>
      <c r="J1257" s="23" t="n">
        <v>1</v>
      </c>
      <c r="K1257" s="23" t="n">
        <v>1</v>
      </c>
      <c r="L1257" s="23">
        <f>J1257-K1257</f>
        <v/>
      </c>
      <c r="M1257" s="23" t="inlineStr">
        <is>
          <t>DC-98/25-26</t>
        </is>
      </c>
      <c r="N1257" s="32" t="n">
        <v>45859</v>
      </c>
      <c r="O1257" s="62" t="n">
        <v>0</v>
      </c>
      <c r="P1257" s="23" t="inlineStr">
        <is>
          <t>M BIOTECH</t>
        </is>
      </c>
      <c r="Q1257" s="23" t="n">
        <v>58153433030</v>
      </c>
      <c r="R1257" s="23" t="inlineStr">
        <is>
          <t>Delivered</t>
        </is>
      </c>
      <c r="S1257" s="63" t="n">
        <v>4</v>
      </c>
      <c r="T1257" s="39" t="inlineStr">
        <is>
          <t>FOC</t>
        </is>
      </c>
      <c r="U1257" s="23" t="inlineStr">
        <is>
          <t>BioLegend</t>
        </is>
      </c>
      <c r="V1257" s="23">
        <f>VLOOKUP(P1257,'Customer List'!B:C,2,)</f>
        <v/>
      </c>
      <c r="W1257" s="40" t="n"/>
      <c r="X1257" s="32" t="n">
        <v>45860</v>
      </c>
      <c r="Y1257" s="23">
        <f>IF(X1257="", "", X1257-N1257)</f>
        <v/>
      </c>
      <c r="Z1257" s="23">
        <f>IF(N1257="", "", TEXT(N1257, "dddd"))</f>
        <v/>
      </c>
      <c r="AA1257" s="23">
        <f>IF(X1257="", "", TEXT(X1257, "dddd"))</f>
        <v/>
      </c>
      <c r="AB1257" s="23">
        <f>VLOOKUP(U1257,'Currency Sheet'!A:C,3,)</f>
        <v/>
      </c>
      <c r="AC1257" s="44">
        <f>VLOOKUP(P1257,'Customer List'!B:D,3,)</f>
        <v/>
      </c>
    </row>
    <row r="1258">
      <c r="A1258" s="23">
        <f>A1257+1</f>
        <v/>
      </c>
      <c r="B1258" s="23" t="inlineStr">
        <is>
          <t>EED117194</t>
        </is>
      </c>
      <c r="C1258" s="32" t="n">
        <v>45850</v>
      </c>
      <c r="D1258" s="32" t="n">
        <v>45856</v>
      </c>
      <c r="E1258" s="51" t="n">
        <v>202.5</v>
      </c>
      <c r="F1258" s="51">
        <f>IF(AB1258="DOLLAR",E1258*88,E1258)</f>
        <v/>
      </c>
      <c r="G1258" s="62">
        <f>F1258*J1258</f>
        <v/>
      </c>
      <c r="H1258" s="23" t="n">
        <v>152423</v>
      </c>
      <c r="I1258" s="23" t="inlineStr">
        <is>
          <t>Brilliant Violet 510™ anti-mouse CD19 Antibody</t>
        </is>
      </c>
      <c r="J1258" s="23" t="n">
        <v>1</v>
      </c>
      <c r="K1258" s="23" t="n">
        <v>1</v>
      </c>
      <c r="L1258" s="23">
        <f>J1258-K1258</f>
        <v/>
      </c>
      <c r="M1258" s="23" t="inlineStr">
        <is>
          <t>T-744/25-26</t>
        </is>
      </c>
      <c r="N1258" s="32" t="n">
        <v>45860</v>
      </c>
      <c r="O1258" s="62" t="n">
        <v>20520</v>
      </c>
      <c r="P1258" s="23" t="inlineStr">
        <is>
          <t>NIAB</t>
        </is>
      </c>
      <c r="Q1258" s="23" t="n">
        <v>58153479053</v>
      </c>
      <c r="R1258" s="23" t="inlineStr">
        <is>
          <t>Delivered</t>
        </is>
      </c>
      <c r="S1258" s="63" t="n">
        <v>4</v>
      </c>
      <c r="T1258" s="39" t="n"/>
      <c r="U1258" s="23" t="inlineStr">
        <is>
          <t>BioLegend</t>
        </is>
      </c>
      <c r="V1258" s="23">
        <f>VLOOKUP(P1258,'Customer List'!B:C,2,)</f>
        <v/>
      </c>
      <c r="W1258" s="40" t="n"/>
      <c r="X1258" s="32" t="n">
        <v>45861</v>
      </c>
      <c r="Y1258" s="23">
        <f>IF(X1258="", "", X1258-N1258)</f>
        <v/>
      </c>
      <c r="Z1258" s="23">
        <f>IF(N1258="", "", TEXT(N1258, "dddd"))</f>
        <v/>
      </c>
      <c r="AA1258" s="23">
        <f>IF(X1258="", "", TEXT(X1258, "dddd"))</f>
        <v/>
      </c>
      <c r="AB1258" s="23">
        <f>VLOOKUP(U1258,'Currency Sheet'!A:C,3,)</f>
        <v/>
      </c>
      <c r="AC1258" s="44">
        <f>VLOOKUP(P1258,'Customer List'!B:D,3,)</f>
        <v/>
      </c>
    </row>
    <row r="1259">
      <c r="A1259" s="23">
        <f>A1258+1</f>
        <v/>
      </c>
      <c r="B1259" s="23" t="inlineStr">
        <is>
          <t>EED117194</t>
        </is>
      </c>
      <c r="C1259" s="32" t="n">
        <v>45850</v>
      </c>
      <c r="D1259" s="32" t="n">
        <v>45856</v>
      </c>
      <c r="E1259" s="51" t="n">
        <v>193.2</v>
      </c>
      <c r="F1259" s="51">
        <f>IF(AB1259="DOLLAR",E1259*88,E1259)</f>
        <v/>
      </c>
      <c r="G1259" s="62">
        <f>F1259*J1259</f>
        <v/>
      </c>
      <c r="H1259" s="23" t="n">
        <v>156604</v>
      </c>
      <c r="I1259" s="23" t="inlineStr">
        <is>
          <t xml:space="preserve">TruStain FcX™ PLUS (anti-mouse CD16/32) Antibody_x000D_
</t>
        </is>
      </c>
      <c r="J1259" s="23" t="n">
        <v>2</v>
      </c>
      <c r="K1259" s="23" t="n">
        <v>2</v>
      </c>
      <c r="L1259" s="23">
        <f>J1259-K1259</f>
        <v/>
      </c>
      <c r="M1259" s="23" t="inlineStr">
        <is>
          <t>T-716/25-26</t>
        </is>
      </c>
      <c r="N1259" s="32" t="n">
        <v>45857</v>
      </c>
      <c r="O1259" s="62" t="n">
        <v>59892</v>
      </c>
      <c r="P1259" s="23" t="inlineStr">
        <is>
          <t>Aurigine Onco</t>
        </is>
      </c>
      <c r="Q1259" s="23" t="n">
        <v>58153395974</v>
      </c>
      <c r="R1259" s="23" t="inlineStr">
        <is>
          <t>Delivered</t>
        </is>
      </c>
      <c r="S1259" s="63" t="n">
        <v>4</v>
      </c>
      <c r="T1259" s="39" t="n"/>
      <c r="U1259" s="23" t="inlineStr">
        <is>
          <t>BioLegend</t>
        </is>
      </c>
      <c r="V1259" s="23">
        <f>VLOOKUP(P1259,'Customer List'!B:C,2,)</f>
        <v/>
      </c>
      <c r="W1259" s="40" t="n"/>
      <c r="X1259" s="32" t="n">
        <v>45858</v>
      </c>
      <c r="Y1259" s="23">
        <f>IF(X1259="", "", X1259-N1259)</f>
        <v/>
      </c>
      <c r="Z1259" s="23">
        <f>IF(N1259="", "", TEXT(N1259, "dddd"))</f>
        <v/>
      </c>
      <c r="AA1259" s="23">
        <f>IF(X1259="", "", TEXT(X1259, "dddd"))</f>
        <v/>
      </c>
      <c r="AB1259" s="23">
        <f>VLOOKUP(U1259,'Currency Sheet'!A:C,3,)</f>
        <v/>
      </c>
      <c r="AC1259" s="44">
        <f>VLOOKUP(P1259,'Customer List'!B:D,3,)</f>
        <v/>
      </c>
    </row>
    <row r="1260">
      <c r="A1260" s="23">
        <f>A1259+1</f>
        <v/>
      </c>
      <c r="B1260" s="23" t="inlineStr">
        <is>
          <t>EED117194</t>
        </is>
      </c>
      <c r="C1260" s="32" t="n">
        <v>45850</v>
      </c>
      <c r="D1260" s="32" t="n">
        <v>45856</v>
      </c>
      <c r="E1260" s="51" t="n">
        <v>193.2</v>
      </c>
      <c r="F1260" s="51">
        <f>IF(AB1260="DOLLAR",E1260*88,E1260)</f>
        <v/>
      </c>
      <c r="G1260" s="62">
        <f>F1260*J1260</f>
        <v/>
      </c>
      <c r="H1260" s="23" t="n">
        <v>156604</v>
      </c>
      <c r="I1260" s="23" t="inlineStr">
        <is>
          <t xml:space="preserve">TruStain FcX™ PLUS (anti-mouse CD16/32) Antibody_x000D_
</t>
        </is>
      </c>
      <c r="J1260" s="23" t="n">
        <v>3</v>
      </c>
      <c r="K1260" s="23" t="n">
        <v>3</v>
      </c>
      <c r="L1260" s="23">
        <f>J1260-K1260</f>
        <v/>
      </c>
      <c r="M1260" s="23" t="inlineStr">
        <is>
          <t>T-732/25-26</t>
        </is>
      </c>
      <c r="N1260" s="32" t="n">
        <v>45859</v>
      </c>
      <c r="O1260" s="62" t="n">
        <v>89838</v>
      </c>
      <c r="P1260" s="23" t="inlineStr">
        <is>
          <t>Micro Vapi</t>
        </is>
      </c>
      <c r="Q1260" s="23" t="n">
        <v>58153430226</v>
      </c>
      <c r="R1260" s="23" t="inlineStr">
        <is>
          <t>Delivered</t>
        </is>
      </c>
      <c r="S1260" s="63" t="n">
        <v>4</v>
      </c>
      <c r="T1260" s="39" t="n"/>
      <c r="U1260" s="23" t="inlineStr">
        <is>
          <t>BioLegend</t>
        </is>
      </c>
      <c r="V1260" s="23">
        <f>VLOOKUP(P1260,'Customer List'!B:C,2,)</f>
        <v/>
      </c>
      <c r="W1260" s="40" t="n"/>
      <c r="X1260" s="32" t="n">
        <v>45861</v>
      </c>
      <c r="Y1260" s="23">
        <f>IF(X1260="", "", X1260-N1260)</f>
        <v/>
      </c>
      <c r="Z1260" s="23">
        <f>IF(N1260="", "", TEXT(N1260, "dddd"))</f>
        <v/>
      </c>
      <c r="AA1260" s="23">
        <f>IF(X1260="", "", TEXT(X1260, "dddd"))</f>
        <v/>
      </c>
      <c r="AB1260" s="23">
        <f>VLOOKUP(U1260,'Currency Sheet'!A:C,3,)</f>
        <v/>
      </c>
      <c r="AC1260" s="44">
        <f>VLOOKUP(P1260,'Customer List'!B:D,3,)</f>
        <v/>
      </c>
    </row>
    <row r="1261">
      <c r="A1261" s="23">
        <f>A1260+1</f>
        <v/>
      </c>
      <c r="B1261" s="23" t="inlineStr">
        <is>
          <t>EED117194</t>
        </is>
      </c>
      <c r="C1261" s="32" t="n">
        <v>45850</v>
      </c>
      <c r="D1261" s="32" t="n">
        <v>45856</v>
      </c>
      <c r="E1261" s="51" t="n">
        <v>37.8</v>
      </c>
      <c r="F1261" s="51">
        <f>IF(AB1261="DOLLAR",E1261*88,E1261)</f>
        <v/>
      </c>
      <c r="G1261" s="62">
        <f>F1261*J1261</f>
        <v/>
      </c>
      <c r="H1261" s="23" t="n">
        <v>157309</v>
      </c>
      <c r="I1261" s="23" t="inlineStr">
        <is>
          <t>FITC anti-mouse F4/80 Recombinant Antibody</t>
        </is>
      </c>
      <c r="J1261" s="23" t="n">
        <v>1</v>
      </c>
      <c r="K1261" s="23" t="n">
        <v>1</v>
      </c>
      <c r="L1261" s="23">
        <f>J1261-K1261</f>
        <v/>
      </c>
      <c r="M1261" s="23" t="inlineStr">
        <is>
          <t>DC-98/25-26</t>
        </is>
      </c>
      <c r="N1261" s="32" t="n">
        <v>45859</v>
      </c>
      <c r="O1261" s="62" t="n">
        <v>0</v>
      </c>
      <c r="P1261" s="23" t="inlineStr">
        <is>
          <t>M BIOTECH</t>
        </is>
      </c>
      <c r="Q1261" s="23" t="n">
        <v>58153433030</v>
      </c>
      <c r="R1261" s="23" t="inlineStr">
        <is>
          <t>Delivered</t>
        </is>
      </c>
      <c r="S1261" s="63" t="n">
        <v>4</v>
      </c>
      <c r="T1261" s="39" t="inlineStr">
        <is>
          <t>FOC</t>
        </is>
      </c>
      <c r="U1261" s="23" t="inlineStr">
        <is>
          <t>BioLegend</t>
        </is>
      </c>
      <c r="V1261" s="23">
        <f>VLOOKUP(P1261,'Customer List'!B:C,2,)</f>
        <v/>
      </c>
      <c r="W1261" s="40" t="n"/>
      <c r="X1261" s="32" t="n">
        <v>45860</v>
      </c>
      <c r="Y1261" s="23">
        <f>IF(X1261="", "", X1261-N1261)</f>
        <v/>
      </c>
      <c r="Z1261" s="23">
        <f>IF(N1261="", "", TEXT(N1261, "dddd"))</f>
        <v/>
      </c>
      <c r="AA1261" s="23">
        <f>IF(X1261="", "", TEXT(X1261, "dddd"))</f>
        <v/>
      </c>
      <c r="AB1261" s="23">
        <f>VLOOKUP(U1261,'Currency Sheet'!A:C,3,)</f>
        <v/>
      </c>
      <c r="AC1261" s="44">
        <f>VLOOKUP(P1261,'Customer List'!B:D,3,)</f>
        <v/>
      </c>
    </row>
    <row r="1262">
      <c r="A1262" s="23">
        <f>A1261+1</f>
        <v/>
      </c>
      <c r="B1262" s="23" t="inlineStr">
        <is>
          <t>EED117194</t>
        </is>
      </c>
      <c r="C1262" s="32" t="n">
        <v>45850</v>
      </c>
      <c r="D1262" s="32" t="n">
        <v>45856</v>
      </c>
      <c r="E1262" s="51" t="n">
        <v>196</v>
      </c>
      <c r="F1262" s="51">
        <f>IF(AB1262="DOLLAR",E1262*88,E1262)</f>
        <v/>
      </c>
      <c r="G1262" s="62">
        <f>F1262*J1262</f>
        <v/>
      </c>
      <c r="H1262" s="23" t="n">
        <v>300310</v>
      </c>
      <c r="I1262" s="23" t="inlineStr">
        <is>
          <t>PE/Cyanine5 anti-human CD3 Antibody</t>
        </is>
      </c>
      <c r="J1262" s="23" t="n">
        <v>1</v>
      </c>
      <c r="K1262" s="23" t="n">
        <v>1</v>
      </c>
      <c r="L1262" s="23">
        <f>J1262-K1262</f>
        <v/>
      </c>
      <c r="M1262" s="23" t="inlineStr">
        <is>
          <t>T-732/25-26</t>
        </is>
      </c>
      <c r="N1262" s="32" t="n">
        <v>45859</v>
      </c>
      <c r="O1262" s="62" t="n">
        <v>30380</v>
      </c>
      <c r="P1262" s="23" t="inlineStr">
        <is>
          <t>Micro Vapi</t>
        </is>
      </c>
      <c r="Q1262" s="23" t="n">
        <v>58153430226</v>
      </c>
      <c r="R1262" s="23" t="inlineStr">
        <is>
          <t>Delivered</t>
        </is>
      </c>
      <c r="S1262" s="63" t="n">
        <v>4</v>
      </c>
      <c r="T1262" s="39" t="n"/>
      <c r="U1262" s="23" t="inlineStr">
        <is>
          <t>BioLegend</t>
        </is>
      </c>
      <c r="V1262" s="23">
        <f>VLOOKUP(P1262,'Customer List'!B:C,2,)</f>
        <v/>
      </c>
      <c r="W1262" s="40" t="n"/>
      <c r="X1262" s="32" t="n">
        <v>45861</v>
      </c>
      <c r="Y1262" s="23">
        <f>IF(X1262="", "", X1262-N1262)</f>
        <v/>
      </c>
      <c r="Z1262" s="23">
        <f>IF(N1262="", "", TEXT(N1262, "dddd"))</f>
        <v/>
      </c>
      <c r="AA1262" s="23">
        <f>IF(X1262="", "", TEXT(X1262, "dddd"))</f>
        <v/>
      </c>
      <c r="AB1262" s="23">
        <f>VLOOKUP(U1262,'Currency Sheet'!A:C,3,)</f>
        <v/>
      </c>
      <c r="AC1262" s="44">
        <f>VLOOKUP(P1262,'Customer List'!B:D,3,)</f>
        <v/>
      </c>
    </row>
    <row r="1263">
      <c r="A1263" s="23">
        <f>A1262+1</f>
        <v/>
      </c>
      <c r="B1263" s="23" t="inlineStr">
        <is>
          <t>EED117194</t>
        </is>
      </c>
      <c r="C1263" s="32" t="n">
        <v>45850</v>
      </c>
      <c r="D1263" s="32" t="n">
        <v>45856</v>
      </c>
      <c r="E1263" s="51" t="n">
        <v>187.6</v>
      </c>
      <c r="F1263" s="51">
        <f>IF(AB1263="DOLLAR",E1263*88,E1263)</f>
        <v/>
      </c>
      <c r="G1263" s="62">
        <f>F1263*J1263</f>
        <v/>
      </c>
      <c r="H1263" s="23" t="n">
        <v>301028</v>
      </c>
      <c r="I1263" s="23" t="inlineStr">
        <is>
          <t>Alexa Fluor® 700 anti-human CD8a Antibody</t>
        </is>
      </c>
      <c r="J1263" s="23" t="n">
        <v>1</v>
      </c>
      <c r="K1263" s="23" t="n">
        <v>1</v>
      </c>
      <c r="L1263" s="23">
        <f>J1263-K1263</f>
        <v/>
      </c>
      <c r="M1263" s="23" t="inlineStr">
        <is>
          <t>T-732/25-26</t>
        </is>
      </c>
      <c r="N1263" s="32" t="n">
        <v>45859</v>
      </c>
      <c r="O1263" s="62" t="n">
        <v>29078</v>
      </c>
      <c r="P1263" s="23" t="inlineStr">
        <is>
          <t>Micro Vapi</t>
        </is>
      </c>
      <c r="Q1263" s="23" t="n">
        <v>58153430226</v>
      </c>
      <c r="R1263" s="23" t="inlineStr">
        <is>
          <t>Delivered</t>
        </is>
      </c>
      <c r="S1263" s="63" t="n">
        <v>4</v>
      </c>
      <c r="T1263" s="39" t="n"/>
      <c r="U1263" s="23" t="inlineStr">
        <is>
          <t>BioLegend</t>
        </is>
      </c>
      <c r="V1263" s="23">
        <f>VLOOKUP(P1263,'Customer List'!B:C,2,)</f>
        <v/>
      </c>
      <c r="W1263" s="40" t="n"/>
      <c r="X1263" s="32" t="n">
        <v>45861</v>
      </c>
      <c r="Y1263" s="23">
        <f>IF(X1263="", "", X1263-N1263)</f>
        <v/>
      </c>
      <c r="Z1263" s="23">
        <f>IF(N1263="", "", TEXT(N1263, "dddd"))</f>
        <v/>
      </c>
      <c r="AA1263" s="23">
        <f>IF(X1263="", "", TEXT(X1263, "dddd"))</f>
        <v/>
      </c>
      <c r="AB1263" s="23">
        <f>VLOOKUP(U1263,'Currency Sheet'!A:C,3,)</f>
        <v/>
      </c>
      <c r="AC1263" s="44">
        <f>VLOOKUP(P1263,'Customer List'!B:D,3,)</f>
        <v/>
      </c>
    </row>
    <row r="1264">
      <c r="A1264" s="23">
        <f>A1263+1</f>
        <v/>
      </c>
      <c r="B1264" s="23" t="inlineStr">
        <is>
          <t>EED117194</t>
        </is>
      </c>
      <c r="C1264" s="32" t="n">
        <v>45850</v>
      </c>
      <c r="D1264" s="32" t="n">
        <v>45856</v>
      </c>
      <c r="E1264" s="51" t="n">
        <v>94.5</v>
      </c>
      <c r="F1264" s="51">
        <f>IF(AB1264="DOLLAR",E1264*88,E1264)</f>
        <v/>
      </c>
      <c r="G1264" s="62">
        <f>F1264*J1264</f>
        <v/>
      </c>
      <c r="H1264" s="23" t="n">
        <v>301808</v>
      </c>
      <c r="I1264" s="23" t="inlineStr">
        <is>
          <t>APC anti-human CD14 Antibody</t>
        </is>
      </c>
      <c r="J1264" s="23" t="n">
        <v>2</v>
      </c>
      <c r="K1264" s="23" t="n">
        <v>2</v>
      </c>
      <c r="L1264" s="23">
        <f>J1264-K1264</f>
        <v/>
      </c>
      <c r="M1264" s="23" t="inlineStr">
        <is>
          <t>T-716/25-26</t>
        </is>
      </c>
      <c r="N1264" s="32" t="n">
        <v>45857</v>
      </c>
      <c r="O1264" s="62" t="n">
        <v>29295</v>
      </c>
      <c r="P1264" s="23" t="inlineStr">
        <is>
          <t>Aurigine Onco</t>
        </is>
      </c>
      <c r="Q1264" s="23" t="n">
        <v>58153395974</v>
      </c>
      <c r="R1264" s="23" t="inlineStr">
        <is>
          <t>Delivered</t>
        </is>
      </c>
      <c r="S1264" s="63" t="n">
        <v>4</v>
      </c>
      <c r="T1264" s="39" t="n"/>
      <c r="U1264" s="23" t="inlineStr">
        <is>
          <t>BioLegend</t>
        </is>
      </c>
      <c r="V1264" s="23">
        <f>VLOOKUP(P1264,'Customer List'!B:C,2,)</f>
        <v/>
      </c>
      <c r="W1264" s="40" t="n"/>
      <c r="X1264" s="32" t="n">
        <v>45858</v>
      </c>
      <c r="Y1264" s="23">
        <f>IF(X1264="", "", X1264-N1264)</f>
        <v/>
      </c>
      <c r="Z1264" s="23">
        <f>IF(N1264="", "", TEXT(N1264, "dddd"))</f>
        <v/>
      </c>
      <c r="AA1264" s="23">
        <f>IF(X1264="", "", TEXT(X1264, "dddd"))</f>
        <v/>
      </c>
      <c r="AB1264" s="23">
        <f>VLOOKUP(U1264,'Currency Sheet'!A:C,3,)</f>
        <v/>
      </c>
      <c r="AC1264" s="44">
        <f>VLOOKUP(P1264,'Customer List'!B:D,3,)</f>
        <v/>
      </c>
    </row>
    <row r="1265">
      <c r="A1265" s="23">
        <f>A1264+1</f>
        <v/>
      </c>
      <c r="B1265" s="23" t="inlineStr">
        <is>
          <t>EED117194</t>
        </is>
      </c>
      <c r="C1265" s="32" t="n">
        <v>45850</v>
      </c>
      <c r="D1265" s="32" t="n">
        <v>45856</v>
      </c>
      <c r="E1265" s="51" t="n">
        <v>304.5</v>
      </c>
      <c r="F1265" s="51">
        <f>IF(AB1265="DOLLAR",E1265*88,E1265)</f>
        <v/>
      </c>
      <c r="G1265" s="62">
        <f>F1265*J1265</f>
        <v/>
      </c>
      <c r="H1265" s="23" t="n">
        <v>301836</v>
      </c>
      <c r="I1265" s="23" t="inlineStr">
        <is>
          <t>Brilliant Violet 650™ anti-human CD14 Antibody</t>
        </is>
      </c>
      <c r="J1265" s="23" t="n">
        <v>1</v>
      </c>
      <c r="K1265" s="23" t="n">
        <v>1</v>
      </c>
      <c r="L1265" s="23">
        <f>J1265-K1265</f>
        <v/>
      </c>
      <c r="M1265" s="23" t="inlineStr">
        <is>
          <t>T-732/25-26</t>
        </is>
      </c>
      <c r="N1265" s="32" t="n">
        <v>45859</v>
      </c>
      <c r="O1265" s="62" t="n">
        <v>44051</v>
      </c>
      <c r="P1265" s="23" t="inlineStr">
        <is>
          <t>Micro Vapi</t>
        </is>
      </c>
      <c r="Q1265" s="23" t="n">
        <v>58153430226</v>
      </c>
      <c r="R1265" s="23" t="inlineStr">
        <is>
          <t>Delivered</t>
        </is>
      </c>
      <c r="S1265" s="63" t="n">
        <v>4</v>
      </c>
      <c r="T1265" s="39" t="n"/>
      <c r="U1265" s="23" t="inlineStr">
        <is>
          <t>BioLegend</t>
        </is>
      </c>
      <c r="V1265" s="23">
        <f>VLOOKUP(P1265,'Customer List'!B:C,2,)</f>
        <v/>
      </c>
      <c r="W1265" s="40" t="n"/>
      <c r="X1265" s="32" t="n">
        <v>45861</v>
      </c>
      <c r="Y1265" s="23">
        <f>IF(X1265="", "", X1265-N1265)</f>
        <v/>
      </c>
      <c r="Z1265" s="23">
        <f>IF(N1265="", "", TEXT(N1265, "dddd"))</f>
        <v/>
      </c>
      <c r="AA1265" s="23">
        <f>IF(X1265="", "", TEXT(X1265, "dddd"))</f>
        <v/>
      </c>
      <c r="AB1265" s="23">
        <f>VLOOKUP(U1265,'Currency Sheet'!A:C,3,)</f>
        <v/>
      </c>
      <c r="AC1265" s="44">
        <f>VLOOKUP(P1265,'Customer List'!B:D,3,)</f>
        <v/>
      </c>
    </row>
    <row r="1266">
      <c r="A1266" s="23">
        <f>A1265+1</f>
        <v/>
      </c>
      <c r="B1266" s="23" t="inlineStr">
        <is>
          <t>EED117194</t>
        </is>
      </c>
      <c r="C1266" s="32" t="n">
        <v>45850</v>
      </c>
      <c r="D1266" s="32" t="n">
        <v>45856</v>
      </c>
      <c r="E1266" s="51" t="n">
        <v>163.1</v>
      </c>
      <c r="F1266" s="51">
        <f>IF(AB1266="DOLLAR",E1266*88,E1266)</f>
        <v/>
      </c>
      <c r="G1266" s="62">
        <f>F1266*J1266</f>
        <v/>
      </c>
      <c r="H1266" s="23" t="n">
        <v>302006</v>
      </c>
      <c r="I1266" s="23" t="inlineStr">
        <is>
          <t>FITC anti-human CD16 Antibody</t>
        </is>
      </c>
      <c r="J1266" s="23" t="n">
        <v>1</v>
      </c>
      <c r="K1266" s="23" t="n">
        <v>1</v>
      </c>
      <c r="L1266" s="23">
        <f>J1266-K1266</f>
        <v/>
      </c>
      <c r="M1266" s="23" t="inlineStr">
        <is>
          <t>T-716/25-26</t>
        </is>
      </c>
      <c r="N1266" s="32" t="n">
        <v>45857</v>
      </c>
      <c r="O1266" s="62" t="n">
        <v>25280.5</v>
      </c>
      <c r="P1266" s="23" t="inlineStr">
        <is>
          <t>Aurigine Onco</t>
        </is>
      </c>
      <c r="Q1266" s="23" t="n">
        <v>58153395974</v>
      </c>
      <c r="R1266" s="23" t="inlineStr">
        <is>
          <t>Delivered</t>
        </is>
      </c>
      <c r="S1266" s="63" t="n">
        <v>4</v>
      </c>
      <c r="T1266" s="39" t="n"/>
      <c r="U1266" s="23" t="inlineStr">
        <is>
          <t>BioLegend</t>
        </is>
      </c>
      <c r="V1266" s="23">
        <f>VLOOKUP(P1266,'Customer List'!B:C,2,)</f>
        <v/>
      </c>
      <c r="W1266" s="40" t="n"/>
      <c r="X1266" s="32" t="n">
        <v>45858</v>
      </c>
      <c r="Y1266" s="23">
        <f>IF(X1266="", "", X1266-N1266)</f>
        <v/>
      </c>
      <c r="Z1266" s="23">
        <f>IF(N1266="", "", TEXT(N1266, "dddd"))</f>
        <v/>
      </c>
      <c r="AA1266" s="23">
        <f>IF(X1266="", "", TEXT(X1266, "dddd"))</f>
        <v/>
      </c>
      <c r="AB1266" s="23">
        <f>VLOOKUP(U1266,'Currency Sheet'!A:C,3,)</f>
        <v/>
      </c>
      <c r="AC1266" s="44">
        <f>VLOOKUP(P1266,'Customer List'!B:D,3,)</f>
        <v/>
      </c>
    </row>
    <row r="1267">
      <c r="A1267" s="23">
        <f>A1266+1</f>
        <v/>
      </c>
      <c r="B1267" s="23" t="inlineStr">
        <is>
          <t>EED117194</t>
        </is>
      </c>
      <c r="C1267" s="32" t="n">
        <v>45850</v>
      </c>
      <c r="D1267" s="32" t="n">
        <v>45856</v>
      </c>
      <c r="E1267" s="51" t="n">
        <v>169.4</v>
      </c>
      <c r="F1267" s="51">
        <f>IF(AB1267="DOLLAR",E1267*88,E1267)</f>
        <v/>
      </c>
      <c r="G1267" s="62">
        <f>F1267*J1267</f>
        <v/>
      </c>
      <c r="H1267" s="23" t="n">
        <v>302008</v>
      </c>
      <c r="I1267" s="23" t="inlineStr">
        <is>
          <t>PE anti-human CD16 Antibody</t>
        </is>
      </c>
      <c r="J1267" s="23" t="n">
        <v>2</v>
      </c>
      <c r="K1267" s="23" t="n">
        <v>2</v>
      </c>
      <c r="L1267" s="23">
        <f>J1267-K1267</f>
        <v/>
      </c>
      <c r="M1267" s="23" t="inlineStr">
        <is>
          <t>T-716/25-26</t>
        </is>
      </c>
      <c r="N1267" s="32" t="n">
        <v>45857</v>
      </c>
      <c r="O1267" s="62" t="n">
        <v>52514</v>
      </c>
      <c r="P1267" s="23" t="inlineStr">
        <is>
          <t>Aurigine Onco</t>
        </is>
      </c>
      <c r="Q1267" s="23" t="n">
        <v>58153395974</v>
      </c>
      <c r="R1267" s="23" t="inlineStr">
        <is>
          <t>Delivered</t>
        </is>
      </c>
      <c r="S1267" s="63" t="n">
        <v>4</v>
      </c>
      <c r="T1267" s="39" t="n"/>
      <c r="U1267" s="23" t="inlineStr">
        <is>
          <t>BioLegend</t>
        </is>
      </c>
      <c r="V1267" s="23">
        <f>VLOOKUP(P1267,'Customer List'!B:C,2,)</f>
        <v/>
      </c>
      <c r="W1267" s="40" t="n"/>
      <c r="X1267" s="32" t="n">
        <v>45858</v>
      </c>
      <c r="Y1267" s="23">
        <f>IF(X1267="", "", X1267-N1267)</f>
        <v/>
      </c>
      <c r="Z1267" s="23">
        <f>IF(N1267="", "", TEXT(N1267, "dddd"))</f>
        <v/>
      </c>
      <c r="AA1267" s="23">
        <f>IF(X1267="", "", TEXT(X1267, "dddd"))</f>
        <v/>
      </c>
      <c r="AB1267" s="23">
        <f>VLOOKUP(U1267,'Currency Sheet'!A:C,3,)</f>
        <v/>
      </c>
      <c r="AC1267" s="44">
        <f>VLOOKUP(P1267,'Customer List'!B:D,3,)</f>
        <v/>
      </c>
    </row>
    <row r="1268">
      <c r="A1268" s="23">
        <f>A1267+1</f>
        <v/>
      </c>
      <c r="B1268" s="23" t="inlineStr">
        <is>
          <t>EED117194</t>
        </is>
      </c>
      <c r="C1268" s="32" t="n">
        <v>45850</v>
      </c>
      <c r="D1268" s="32" t="n">
        <v>45856</v>
      </c>
      <c r="E1268" s="51" t="n">
        <v>267.4</v>
      </c>
      <c r="F1268" s="51">
        <f>IF(AB1268="DOLLAR",E1268*88,E1268)</f>
        <v/>
      </c>
      <c r="G1268" s="62">
        <f>F1268*J1268</f>
        <v/>
      </c>
      <c r="H1268" s="23" t="n">
        <v>302028</v>
      </c>
      <c r="I1268" s="23" t="inlineStr">
        <is>
          <t>PerCP/Cyanine5.5 anti-human CD16 Antibody</t>
        </is>
      </c>
      <c r="J1268" s="23" t="n">
        <v>1</v>
      </c>
      <c r="K1268" s="23" t="n">
        <v>1</v>
      </c>
      <c r="L1268" s="23">
        <f>J1268-K1268</f>
        <v/>
      </c>
      <c r="M1268" s="23" t="inlineStr">
        <is>
          <t>T-719/25-26</t>
        </is>
      </c>
      <c r="N1268" s="32" t="n">
        <v>45859</v>
      </c>
      <c r="O1268" s="62" t="n">
        <v>53289</v>
      </c>
      <c r="P1268" s="23" t="inlineStr">
        <is>
          <t>AIIMS</t>
        </is>
      </c>
      <c r="Q1268" s="23" t="inlineStr">
        <is>
          <t>BY HAND</t>
        </is>
      </c>
      <c r="R1268" s="23" t="inlineStr">
        <is>
          <t>DEEPAK</t>
        </is>
      </c>
      <c r="S1268" s="63" t="n">
        <v>4</v>
      </c>
      <c r="T1268" s="39" t="n"/>
      <c r="U1268" s="23" t="inlineStr">
        <is>
          <t>BioLegend</t>
        </is>
      </c>
      <c r="V1268" s="23">
        <f>VLOOKUP(P1268,'Customer List'!B:C,2,)</f>
        <v/>
      </c>
      <c r="W1268" s="40" t="n"/>
      <c r="X1268" s="32" t="n">
        <v>45859</v>
      </c>
      <c r="Y1268" s="23">
        <f>IF(X1268="", "", X1268-N1268)</f>
        <v/>
      </c>
      <c r="Z1268" s="23">
        <f>IF(N1268="", "", TEXT(N1268, "dddd"))</f>
        <v/>
      </c>
      <c r="AA1268" s="23">
        <f>IF(X1268="", "", TEXT(X1268, "dddd"))</f>
        <v/>
      </c>
      <c r="AB1268" s="23">
        <f>VLOOKUP(U1268,'Currency Sheet'!A:C,3,)</f>
        <v/>
      </c>
      <c r="AC1268" s="44">
        <f>VLOOKUP(P1268,'Customer List'!B:D,3,)</f>
        <v/>
      </c>
    </row>
    <row r="1269">
      <c r="A1269" s="23">
        <f>A1268+1</f>
        <v/>
      </c>
      <c r="B1269" s="23" t="inlineStr">
        <is>
          <t>EED117194</t>
        </is>
      </c>
      <c r="C1269" s="32" t="n">
        <v>45850</v>
      </c>
      <c r="D1269" s="32" t="n">
        <v>45856</v>
      </c>
      <c r="E1269" s="51" t="n">
        <v>73.5</v>
      </c>
      <c r="F1269" s="51">
        <f>IF(AB1269="DOLLAR",E1269*88,E1269)</f>
        <v/>
      </c>
      <c r="G1269" s="62">
        <f>F1269*J1269</f>
        <v/>
      </c>
      <c r="H1269" s="23" t="n">
        <v>302212</v>
      </c>
      <c r="I1269" s="23" t="inlineStr">
        <is>
          <t>APC anti-human CD19 Antibody</t>
        </is>
      </c>
      <c r="J1269" s="23" t="n">
        <v>1</v>
      </c>
      <c r="K1269" s="23" t="n">
        <v>1</v>
      </c>
      <c r="L1269" s="23">
        <f>J1269-K1269</f>
        <v/>
      </c>
      <c r="M1269" s="23" t="inlineStr">
        <is>
          <t>T-734/25-26</t>
        </is>
      </c>
      <c r="N1269" s="32" t="n">
        <v>45859</v>
      </c>
      <c r="O1269" s="62" t="n">
        <v>11392.5</v>
      </c>
      <c r="P1269" s="23" t="inlineStr">
        <is>
          <t>Micro Vapi</t>
        </is>
      </c>
      <c r="Q1269" s="23" t="n">
        <v>58153430226</v>
      </c>
      <c r="R1269" s="23" t="inlineStr">
        <is>
          <t>Delivered</t>
        </is>
      </c>
      <c r="S1269" s="63" t="n">
        <v>4</v>
      </c>
      <c r="T1269" s="39" t="n"/>
      <c r="U1269" s="23" t="inlineStr">
        <is>
          <t>BioLegend</t>
        </is>
      </c>
      <c r="V1269" s="23">
        <f>VLOOKUP(P1269,'Customer List'!B:C,2,)</f>
        <v/>
      </c>
      <c r="W1269" s="40" t="n"/>
      <c r="X1269" s="32" t="n">
        <v>45861</v>
      </c>
      <c r="Y1269" s="23">
        <f>IF(X1269="", "", X1269-N1269)</f>
        <v/>
      </c>
      <c r="Z1269" s="23">
        <f>IF(N1269="", "", TEXT(N1269, "dddd"))</f>
        <v/>
      </c>
      <c r="AA1269" s="23">
        <f>IF(X1269="", "", TEXT(X1269, "dddd"))</f>
        <v/>
      </c>
      <c r="AB1269" s="23">
        <f>VLOOKUP(U1269,'Currency Sheet'!A:C,3,)</f>
        <v/>
      </c>
      <c r="AC1269" s="44">
        <f>VLOOKUP(P1269,'Customer List'!B:D,3,)</f>
        <v/>
      </c>
    </row>
    <row r="1270">
      <c r="A1270" s="23">
        <f>A1269+1</f>
        <v/>
      </c>
      <c r="B1270" s="23" t="inlineStr">
        <is>
          <t>EED117194</t>
        </is>
      </c>
      <c r="C1270" s="32" t="n">
        <v>45850</v>
      </c>
      <c r="D1270" s="32" t="n">
        <v>45856</v>
      </c>
      <c r="E1270" s="51" t="n">
        <v>73.5</v>
      </c>
      <c r="F1270" s="51">
        <f>IF(AB1270="DOLLAR",E1270*88,E1270)</f>
        <v/>
      </c>
      <c r="G1270" s="62">
        <f>F1270*J1270</f>
        <v/>
      </c>
      <c r="H1270" s="23" t="n">
        <v>302212</v>
      </c>
      <c r="I1270" s="23" t="inlineStr">
        <is>
          <t>APC anti-human CD19 Antibody</t>
        </is>
      </c>
      <c r="J1270" s="23" t="n">
        <v>1</v>
      </c>
      <c r="K1270" s="23" t="n">
        <v>1</v>
      </c>
      <c r="L1270" s="23">
        <f>J1270-K1270</f>
        <v/>
      </c>
      <c r="M1270" s="23" t="inlineStr">
        <is>
          <t>T-732/25-26</t>
        </is>
      </c>
      <c r="N1270" s="32" t="n">
        <v>45859</v>
      </c>
      <c r="O1270" s="62" t="n">
        <v>11392.5</v>
      </c>
      <c r="P1270" s="23" t="inlineStr">
        <is>
          <t>Micro Vapi</t>
        </is>
      </c>
      <c r="Q1270" s="23" t="n">
        <v>58153430226</v>
      </c>
      <c r="R1270" s="23" t="inlineStr">
        <is>
          <t>Delivered</t>
        </is>
      </c>
      <c r="S1270" s="63" t="n">
        <v>4</v>
      </c>
      <c r="T1270" s="39" t="n"/>
      <c r="U1270" s="23" t="inlineStr">
        <is>
          <t>BioLegend</t>
        </is>
      </c>
      <c r="V1270" s="23">
        <f>VLOOKUP(P1270,'Customer List'!B:C,2,)</f>
        <v/>
      </c>
      <c r="W1270" s="40" t="n"/>
      <c r="X1270" s="32" t="n">
        <v>45861</v>
      </c>
      <c r="Y1270" s="23">
        <f>IF(X1270="", "", X1270-N1270)</f>
        <v/>
      </c>
      <c r="Z1270" s="23">
        <f>IF(N1270="", "", TEXT(N1270, "dddd"))</f>
        <v/>
      </c>
      <c r="AA1270" s="23">
        <f>IF(X1270="", "", TEXT(X1270, "dddd"))</f>
        <v/>
      </c>
      <c r="AB1270" s="23">
        <f>VLOOKUP(U1270,'Currency Sheet'!A:C,3,)</f>
        <v/>
      </c>
      <c r="AC1270" s="44">
        <f>VLOOKUP(P1270,'Customer List'!B:D,3,)</f>
        <v/>
      </c>
    </row>
    <row r="1271">
      <c r="A1271" s="23">
        <f>A1270+1</f>
        <v/>
      </c>
      <c r="B1271" s="23" t="inlineStr">
        <is>
          <t>EED117194</t>
        </is>
      </c>
      <c r="C1271" s="32" t="n">
        <v>45850</v>
      </c>
      <c r="D1271" s="32" t="n">
        <v>45856</v>
      </c>
      <c r="E1271" s="51" t="n">
        <v>204.4</v>
      </c>
      <c r="F1271" s="51">
        <f>IF(AB1271="DOLLAR",E1271*88,E1271)</f>
        <v/>
      </c>
      <c r="G1271" s="62">
        <f>F1271*J1271</f>
        <v/>
      </c>
      <c r="H1271" s="23" t="n">
        <v>302216</v>
      </c>
      <c r="I1271" s="23" t="inlineStr">
        <is>
          <t>PE/Cy7 anti-human CD19 Antibody</t>
        </is>
      </c>
      <c r="J1271" s="23" t="n">
        <v>2</v>
      </c>
      <c r="K1271" s="23" t="n">
        <v>2</v>
      </c>
      <c r="L1271" s="23">
        <f>J1271-K1271</f>
        <v/>
      </c>
      <c r="M1271" s="23" t="inlineStr">
        <is>
          <t>T-716/25-26</t>
        </is>
      </c>
      <c r="N1271" s="32" t="n">
        <v>45857</v>
      </c>
      <c r="O1271" s="62" t="n">
        <v>63364</v>
      </c>
      <c r="P1271" s="23" t="inlineStr">
        <is>
          <t>Aurigine Onco</t>
        </is>
      </c>
      <c r="Q1271" s="23" t="n">
        <v>58153395974</v>
      </c>
      <c r="R1271" s="23" t="inlineStr">
        <is>
          <t>Delivered</t>
        </is>
      </c>
      <c r="S1271" s="63" t="n">
        <v>4</v>
      </c>
      <c r="T1271" s="39" t="n"/>
      <c r="U1271" s="23" t="inlineStr">
        <is>
          <t>BioLegend</t>
        </is>
      </c>
      <c r="V1271" s="23">
        <f>VLOOKUP(P1271,'Customer List'!B:C,2,)</f>
        <v/>
      </c>
      <c r="W1271" s="40" t="n"/>
      <c r="X1271" s="32" t="n">
        <v>45858</v>
      </c>
      <c r="Y1271" s="23">
        <f>IF(X1271="", "", X1271-N1271)</f>
        <v/>
      </c>
      <c r="Z1271" s="23">
        <f>IF(N1271="", "", TEXT(N1271, "dddd"))</f>
        <v/>
      </c>
      <c r="AA1271" s="23">
        <f>IF(X1271="", "", TEXT(X1271, "dddd"))</f>
        <v/>
      </c>
      <c r="AB1271" s="23">
        <f>VLOOKUP(U1271,'Currency Sheet'!A:C,3,)</f>
        <v/>
      </c>
      <c r="AC1271" s="44">
        <f>VLOOKUP(P1271,'Customer List'!B:D,3,)</f>
        <v/>
      </c>
    </row>
    <row r="1272">
      <c r="A1272" s="23">
        <f>A1271+1</f>
        <v/>
      </c>
      <c r="B1272" s="23" t="inlineStr">
        <is>
          <t>EED117194</t>
        </is>
      </c>
      <c r="C1272" s="32" t="n">
        <v>45850</v>
      </c>
      <c r="D1272" s="32" t="n">
        <v>45856</v>
      </c>
      <c r="E1272" s="51" t="n">
        <v>293.25</v>
      </c>
      <c r="F1272" s="51">
        <f>IF(AB1272="DOLLAR",E1272*88,E1272)</f>
        <v/>
      </c>
      <c r="G1272" s="62">
        <f>F1272*J1272</f>
        <v/>
      </c>
      <c r="H1272" s="23" t="n">
        <v>302242</v>
      </c>
      <c r="I1272" s="23" t="inlineStr">
        <is>
          <t>Brilliant Violet 510™ anti-human CD19 Antibody</t>
        </is>
      </c>
      <c r="J1272" s="23" t="n">
        <v>1</v>
      </c>
      <c r="K1272" s="23" t="n">
        <v>1</v>
      </c>
      <c r="L1272" s="23">
        <f>J1272-K1272</f>
        <v/>
      </c>
      <c r="M1272" s="23" t="inlineStr">
        <is>
          <t>T-750/25-26</t>
        </is>
      </c>
      <c r="N1272" s="32" t="n">
        <v>45860</v>
      </c>
      <c r="O1272" s="62" t="n">
        <v>37536</v>
      </c>
      <c r="P1272" s="23" t="inlineStr">
        <is>
          <t>BTL</t>
        </is>
      </c>
      <c r="Q1272" s="23" t="inlineStr">
        <is>
          <t>PORTER</t>
        </is>
      </c>
      <c r="R1272" s="23" t="inlineStr">
        <is>
          <t>Porter</t>
        </is>
      </c>
      <c r="S1272" s="63" t="n">
        <v>4</v>
      </c>
      <c r="T1272" s="39" t="n"/>
      <c r="U1272" s="23" t="inlineStr">
        <is>
          <t>BioLegend</t>
        </is>
      </c>
      <c r="V1272" s="23">
        <f>VLOOKUP(P1272,'Customer List'!B:C,2,)</f>
        <v/>
      </c>
      <c r="W1272" s="40" t="n"/>
      <c r="X1272" s="32">
        <f>IF(OR(R1272 = "PRIYANKA MADAM", R1272 = "DEEPAK", R1272 = "PORTER"),N1272,"")</f>
        <v/>
      </c>
      <c r="Y1272" s="23">
        <f>IF(X1272="", "", X1272-N1272)</f>
        <v/>
      </c>
      <c r="Z1272" s="23">
        <f>IF(N1272="", "", TEXT(N1272, "dddd"))</f>
        <v/>
      </c>
      <c r="AA1272" s="23">
        <f>IF(X1272="", "", TEXT(X1272, "dddd"))</f>
        <v/>
      </c>
      <c r="AB1272" s="23">
        <f>VLOOKUP(U1272,'Currency Sheet'!A:C,3,)</f>
        <v/>
      </c>
      <c r="AC1272" s="44">
        <f>VLOOKUP(P1272,'Customer List'!B:D,3,)</f>
        <v/>
      </c>
    </row>
    <row r="1273">
      <c r="A1273" s="23">
        <f>A1272+1</f>
        <v/>
      </c>
      <c r="B1273" s="23" t="inlineStr">
        <is>
          <t>EED117194</t>
        </is>
      </c>
      <c r="C1273" s="32" t="n">
        <v>45850</v>
      </c>
      <c r="D1273" s="32" t="n">
        <v>45856</v>
      </c>
      <c r="E1273" s="51" t="n">
        <v>285.75</v>
      </c>
      <c r="F1273" s="51">
        <f>IF(AB1273="DOLLAR",E1273*88,E1273)</f>
        <v/>
      </c>
      <c r="G1273" s="62">
        <f>F1273*J1273</f>
        <v/>
      </c>
      <c r="H1273" s="23" t="n">
        <v>302330</v>
      </c>
      <c r="I1273" s="23" t="inlineStr">
        <is>
          <t>Brilliant Violet 421™ anti-human CD20 Antibody</t>
        </is>
      </c>
      <c r="J1273" s="23" t="n">
        <v>1</v>
      </c>
      <c r="K1273" s="23" t="n">
        <v>1</v>
      </c>
      <c r="L1273" s="23">
        <f>J1273-K1273</f>
        <v/>
      </c>
      <c r="M1273" s="23" t="inlineStr">
        <is>
          <t>T-750/25-26</t>
        </is>
      </c>
      <c r="N1273" s="32" t="n">
        <v>45860</v>
      </c>
      <c r="O1273" s="62" t="n">
        <v>36576</v>
      </c>
      <c r="P1273" s="23" t="inlineStr">
        <is>
          <t>BTL</t>
        </is>
      </c>
      <c r="Q1273" s="23" t="inlineStr">
        <is>
          <t>PORTER</t>
        </is>
      </c>
      <c r="R1273" s="23" t="inlineStr">
        <is>
          <t>Porter</t>
        </is>
      </c>
      <c r="S1273" s="63" t="n">
        <v>4</v>
      </c>
      <c r="T1273" s="39" t="n"/>
      <c r="U1273" s="23" t="inlineStr">
        <is>
          <t>BioLegend</t>
        </is>
      </c>
      <c r="V1273" s="23">
        <f>VLOOKUP(P1273,'Customer List'!B:C,2,)</f>
        <v/>
      </c>
      <c r="W1273" s="40" t="n"/>
      <c r="X1273" s="32">
        <f>IF(OR(R1273 = "PRIYANKA MADAM", R1273 = "DEEPAK", R1273 = "PORTER"),N1273,"")</f>
        <v/>
      </c>
      <c r="Y1273" s="23">
        <f>IF(X1273="", "", X1273-N1273)</f>
        <v/>
      </c>
      <c r="Z1273" s="23">
        <f>IF(N1273="", "", TEXT(N1273, "dddd"))</f>
        <v/>
      </c>
      <c r="AA1273" s="23">
        <f>IF(X1273="", "", TEXT(X1273, "dddd"))</f>
        <v/>
      </c>
      <c r="AB1273" s="23">
        <f>VLOOKUP(U1273,'Currency Sheet'!A:C,3,)</f>
        <v/>
      </c>
      <c r="AC1273" s="44">
        <f>VLOOKUP(P1273,'Customer List'!B:D,3,)</f>
        <v/>
      </c>
    </row>
    <row r="1274">
      <c r="A1274" s="23">
        <f>A1273+1</f>
        <v/>
      </c>
      <c r="B1274" s="23" t="inlineStr">
        <is>
          <t>EED117194</t>
        </is>
      </c>
      <c r="C1274" s="32" t="n">
        <v>45850</v>
      </c>
      <c r="D1274" s="32" t="n">
        <v>45856</v>
      </c>
      <c r="E1274" s="51" t="n">
        <v>216.3</v>
      </c>
      <c r="F1274" s="51">
        <f>IF(AB1274="DOLLAR",E1274*88,E1274)</f>
        <v/>
      </c>
      <c r="G1274" s="62">
        <f>F1274*J1274</f>
        <v/>
      </c>
      <c r="H1274" s="23" t="n">
        <v>302646</v>
      </c>
      <c r="I1274" s="23" t="inlineStr">
        <is>
          <t>PE/Dazzle™ 594 anti-human CD25 Antibody</t>
        </is>
      </c>
      <c r="J1274" s="23" t="n">
        <v>1</v>
      </c>
      <c r="K1274" s="23" t="n">
        <v>1</v>
      </c>
      <c r="L1274" s="23">
        <f>J1274-K1274</f>
        <v/>
      </c>
      <c r="M1274" s="23" t="inlineStr">
        <is>
          <t>T-728/25-26</t>
        </is>
      </c>
      <c r="N1274" s="32" t="n">
        <v>45859</v>
      </c>
      <c r="O1274" s="62" t="n">
        <v>35921</v>
      </c>
      <c r="P1274" s="23" t="inlineStr">
        <is>
          <t>Farcast</t>
        </is>
      </c>
      <c r="Q1274" s="23" t="n">
        <v>58153427216</v>
      </c>
      <c r="R1274" s="23" t="inlineStr">
        <is>
          <t>Delivered</t>
        </is>
      </c>
      <c r="S1274" s="63" t="n">
        <v>4</v>
      </c>
      <c r="T1274" s="39" t="n"/>
      <c r="U1274" s="23" t="inlineStr">
        <is>
          <t>BioLegend</t>
        </is>
      </c>
      <c r="V1274" s="23">
        <f>VLOOKUP(P1274,'Customer List'!B:C,2,)</f>
        <v/>
      </c>
      <c r="W1274" s="40" t="n"/>
      <c r="X1274" s="32" t="n">
        <v>45860</v>
      </c>
      <c r="Y1274" s="23">
        <f>IF(X1274="", "", X1274-N1274)</f>
        <v/>
      </c>
      <c r="Z1274" s="23">
        <f>IF(N1274="", "", TEXT(N1274, "dddd"))</f>
        <v/>
      </c>
      <c r="AA1274" s="23">
        <f>IF(X1274="", "", TEXT(X1274, "dddd"))</f>
        <v/>
      </c>
      <c r="AB1274" s="23">
        <f>VLOOKUP(U1274,'Currency Sheet'!A:C,3,)</f>
        <v/>
      </c>
      <c r="AC1274" s="44">
        <f>VLOOKUP(P1274,'Customer List'!B:D,3,)</f>
        <v/>
      </c>
    </row>
    <row r="1275">
      <c r="A1275" s="23">
        <f>A1274+1</f>
        <v/>
      </c>
      <c r="B1275" s="23" t="inlineStr">
        <is>
          <t>EED117194</t>
        </is>
      </c>
      <c r="C1275" s="32" t="n">
        <v>45850</v>
      </c>
      <c r="D1275" s="32" t="n">
        <v>45856</v>
      </c>
      <c r="E1275" s="51" t="n">
        <v>170.8</v>
      </c>
      <c r="F1275" s="51">
        <f>IF(AB1275="DOLLAR",E1275*88,E1275)</f>
        <v/>
      </c>
      <c r="G1275" s="62">
        <f>F1275*J1275</f>
        <v/>
      </c>
      <c r="H1275" s="23" t="n">
        <v>302706</v>
      </c>
      <c r="I1275" s="23" t="inlineStr">
        <is>
          <t>PE anti-human CD26 Antibody</t>
        </is>
      </c>
      <c r="J1275" s="23" t="n">
        <v>1</v>
      </c>
      <c r="K1275" s="23" t="n">
        <v>1</v>
      </c>
      <c r="L1275" s="23">
        <f>J1275-K1275</f>
        <v/>
      </c>
      <c r="M1275" s="23" t="inlineStr">
        <is>
          <t>T-737/25-26</t>
        </is>
      </c>
      <c r="N1275" s="32" t="n">
        <v>45859</v>
      </c>
      <c r="O1275" s="62" t="n">
        <v>22692</v>
      </c>
      <c r="P1275" s="23" t="inlineStr">
        <is>
          <t>Synergy</t>
        </is>
      </c>
      <c r="Q1275" s="23" t="n">
        <v>58153427496</v>
      </c>
      <c r="R1275" s="23" t="inlineStr">
        <is>
          <t>Delivered</t>
        </is>
      </c>
      <c r="S1275" s="63" t="n">
        <v>4</v>
      </c>
      <c r="T1275" s="39" t="n"/>
      <c r="U1275" s="23" t="inlineStr">
        <is>
          <t>BioLegend</t>
        </is>
      </c>
      <c r="V1275" s="23">
        <f>VLOOKUP(P1275,'Customer List'!B:C,2,)</f>
        <v/>
      </c>
      <c r="W1275" s="40" t="n"/>
      <c r="X1275" s="32" t="n">
        <v>45860</v>
      </c>
      <c r="Y1275" s="23">
        <f>IF(X1275="", "", X1275-N1275)</f>
        <v/>
      </c>
      <c r="Z1275" s="23">
        <f>IF(N1275="", "", TEXT(N1275, "dddd"))</f>
        <v/>
      </c>
      <c r="AA1275" s="23">
        <f>IF(X1275="", "", TEXT(X1275, "dddd"))</f>
        <v/>
      </c>
      <c r="AB1275" s="23">
        <f>VLOOKUP(U1275,'Currency Sheet'!A:C,3,)</f>
        <v/>
      </c>
      <c r="AC1275" s="44">
        <f>VLOOKUP(P1275,'Customer List'!B:D,3,)</f>
        <v/>
      </c>
    </row>
    <row r="1276">
      <c r="A1276" s="23">
        <f>A1275+1</f>
        <v/>
      </c>
      <c r="B1276" s="23" t="inlineStr">
        <is>
          <t>EED117194</t>
        </is>
      </c>
      <c r="C1276" s="32" t="n">
        <v>45850</v>
      </c>
      <c r="D1276" s="32" t="n">
        <v>45856</v>
      </c>
      <c r="E1276" s="51" t="n">
        <v>196</v>
      </c>
      <c r="F1276" s="51">
        <f>IF(AB1276="DOLLAR",E1276*88,E1276)</f>
        <v/>
      </c>
      <c r="G1276" s="62">
        <f>F1276*J1276</f>
        <v/>
      </c>
      <c r="H1276" s="23" t="n">
        <v>303508</v>
      </c>
      <c r="I1276" s="23" t="inlineStr">
        <is>
          <t>PE/Cyanine5 anti-human CD38 Antibody</t>
        </is>
      </c>
      <c r="J1276" s="23" t="n">
        <v>1</v>
      </c>
      <c r="K1276" s="23" t="n">
        <v>1</v>
      </c>
      <c r="L1276" s="23">
        <f>J1276-K1276</f>
        <v/>
      </c>
      <c r="M1276" s="23" t="inlineStr">
        <is>
          <t>T-733/25-26</t>
        </is>
      </c>
      <c r="N1276" s="32" t="n">
        <v>45859</v>
      </c>
      <c r="O1276" s="62" t="n">
        <v>30380</v>
      </c>
      <c r="P1276" s="23" t="inlineStr">
        <is>
          <t>Micro Vapi</t>
        </is>
      </c>
      <c r="Q1276" s="23" t="n">
        <v>58153430226</v>
      </c>
      <c r="R1276" s="23" t="inlineStr">
        <is>
          <t>Delivered</t>
        </is>
      </c>
      <c r="S1276" s="63" t="n">
        <v>4</v>
      </c>
      <c r="T1276" s="39" t="n"/>
      <c r="U1276" s="23" t="inlineStr">
        <is>
          <t>BioLegend</t>
        </is>
      </c>
      <c r="V1276" s="23">
        <f>VLOOKUP(P1276,'Customer List'!B:C,2,)</f>
        <v/>
      </c>
      <c r="W1276" s="40" t="n"/>
      <c r="X1276" s="32" t="n">
        <v>45861</v>
      </c>
      <c r="Y1276" s="23">
        <f>IF(X1276="", "", X1276-N1276)</f>
        <v/>
      </c>
      <c r="Z1276" s="23">
        <f>IF(N1276="", "", TEXT(N1276, "dddd"))</f>
        <v/>
      </c>
      <c r="AA1276" s="23">
        <f>IF(X1276="", "", TEXT(X1276, "dddd"))</f>
        <v/>
      </c>
      <c r="AB1276" s="23">
        <f>VLOOKUP(U1276,'Currency Sheet'!A:C,3,)</f>
        <v/>
      </c>
      <c r="AC1276" s="44">
        <f>VLOOKUP(P1276,'Customer List'!B:D,3,)</f>
        <v/>
      </c>
    </row>
    <row r="1277">
      <c r="A1277" s="23">
        <f>A1276+1</f>
        <v/>
      </c>
      <c r="B1277" s="23" t="inlineStr">
        <is>
          <t>EED117194</t>
        </is>
      </c>
      <c r="C1277" s="32" t="n">
        <v>45850</v>
      </c>
      <c r="D1277" s="32" t="n">
        <v>45856</v>
      </c>
      <c r="E1277" s="51" t="n">
        <v>250.6</v>
      </c>
      <c r="F1277" s="51">
        <f>IF(AB1277="DOLLAR",E1277*88,E1277)</f>
        <v/>
      </c>
      <c r="G1277" s="62">
        <f>F1277*J1277</f>
        <v/>
      </c>
      <c r="H1277" s="23" t="n">
        <v>303924</v>
      </c>
      <c r="I1277" s="23" t="inlineStr">
        <is>
          <t>Alexa Fluor® 647 anti-human CD42b Antibody</t>
        </is>
      </c>
      <c r="J1277" s="23" t="n">
        <v>1</v>
      </c>
      <c r="K1277" s="23" t="n">
        <v>1</v>
      </c>
      <c r="L1277" s="23">
        <f>J1277-K1277</f>
        <v/>
      </c>
      <c r="M1277" s="23" t="inlineStr">
        <is>
          <t>T-737/25-26</t>
        </is>
      </c>
      <c r="N1277" s="32" t="n">
        <v>45859</v>
      </c>
      <c r="O1277" s="62" t="n">
        <v>33294</v>
      </c>
      <c r="P1277" s="23" t="inlineStr">
        <is>
          <t>Synergy</t>
        </is>
      </c>
      <c r="Q1277" s="23" t="n">
        <v>58153427496</v>
      </c>
      <c r="R1277" s="23" t="inlineStr">
        <is>
          <t>Delivered</t>
        </is>
      </c>
      <c r="S1277" s="63" t="n">
        <v>4</v>
      </c>
      <c r="T1277" s="39" t="n"/>
      <c r="U1277" s="23" t="inlineStr">
        <is>
          <t>BioLegend</t>
        </is>
      </c>
      <c r="V1277" s="23">
        <f>VLOOKUP(P1277,'Customer List'!B:C,2,)</f>
        <v/>
      </c>
      <c r="W1277" s="40" t="n"/>
      <c r="X1277" s="32" t="n">
        <v>45860</v>
      </c>
      <c r="Y1277" s="23">
        <f>IF(X1277="", "", X1277-N1277)</f>
        <v/>
      </c>
      <c r="Z1277" s="23">
        <f>IF(N1277="", "", TEXT(N1277, "dddd"))</f>
        <v/>
      </c>
      <c r="AA1277" s="23">
        <f>IF(X1277="", "", TEXT(X1277, "dddd"))</f>
        <v/>
      </c>
      <c r="AB1277" s="23">
        <f>VLOOKUP(U1277,'Currency Sheet'!A:C,3,)</f>
        <v/>
      </c>
      <c r="AC1277" s="44">
        <f>VLOOKUP(P1277,'Customer List'!B:D,3,)</f>
        <v/>
      </c>
    </row>
    <row r="1278">
      <c r="A1278" s="23">
        <f>A1277+1</f>
        <v/>
      </c>
      <c r="B1278" s="23" t="inlineStr">
        <is>
          <t>EED117194</t>
        </is>
      </c>
      <c r="C1278" s="32" t="n">
        <v>45850</v>
      </c>
      <c r="D1278" s="32" t="n">
        <v>45856</v>
      </c>
      <c r="E1278" s="51" t="n">
        <v>46.2</v>
      </c>
      <c r="F1278" s="51">
        <f>IF(AB1278="DOLLAR",E1278*88,E1278)</f>
        <v/>
      </c>
      <c r="G1278" s="62">
        <f>F1278*J1278</f>
        <v/>
      </c>
      <c r="H1278" s="23" t="n">
        <v>304008</v>
      </c>
      <c r="I1278" s="23" t="inlineStr">
        <is>
          <t>PE anti-human CD45 Antibody</t>
        </is>
      </c>
      <c r="J1278" s="23" t="n">
        <v>1</v>
      </c>
      <c r="K1278" s="23" t="n">
        <v>1</v>
      </c>
      <c r="L1278" s="23">
        <f>J1278-K1278</f>
        <v/>
      </c>
      <c r="M1278" s="23" t="inlineStr">
        <is>
          <t>T-716/25-26</t>
        </is>
      </c>
      <c r="N1278" s="32" t="n">
        <v>45857</v>
      </c>
      <c r="O1278" s="62" t="n">
        <v>7161</v>
      </c>
      <c r="P1278" s="23" t="inlineStr">
        <is>
          <t>Aurigine Onco</t>
        </is>
      </c>
      <c r="Q1278" s="23" t="n">
        <v>58153395974</v>
      </c>
      <c r="R1278" s="23" t="inlineStr">
        <is>
          <t>Delivered</t>
        </is>
      </c>
      <c r="S1278" s="63" t="n">
        <v>4</v>
      </c>
      <c r="T1278" s="39" t="n"/>
      <c r="U1278" s="23" t="inlineStr">
        <is>
          <t>BioLegend</t>
        </is>
      </c>
      <c r="V1278" s="23">
        <f>VLOOKUP(P1278,'Customer List'!B:C,2,)</f>
        <v/>
      </c>
      <c r="W1278" s="40" t="n"/>
      <c r="X1278" s="32" t="n">
        <v>45858</v>
      </c>
      <c r="Y1278" s="23">
        <f>IF(X1278="", "", X1278-N1278)</f>
        <v/>
      </c>
      <c r="Z1278" s="23">
        <f>IF(N1278="", "", TEXT(N1278, "dddd"))</f>
        <v/>
      </c>
      <c r="AA1278" s="23">
        <f>IF(X1278="", "", TEXT(X1278, "dddd"))</f>
        <v/>
      </c>
      <c r="AB1278" s="23">
        <f>VLOOKUP(U1278,'Currency Sheet'!A:C,3,)</f>
        <v/>
      </c>
      <c r="AC1278" s="44">
        <f>VLOOKUP(P1278,'Customer List'!B:D,3,)</f>
        <v/>
      </c>
    </row>
    <row r="1279">
      <c r="A1279" s="23">
        <f>A1278+1</f>
        <v/>
      </c>
      <c r="B1279" s="23" t="inlineStr">
        <is>
          <t>EED117194</t>
        </is>
      </c>
      <c r="C1279" s="32" t="n">
        <v>45850</v>
      </c>
      <c r="D1279" s="32" t="n">
        <v>45856</v>
      </c>
      <c r="E1279" s="51" t="n">
        <v>73.5</v>
      </c>
      <c r="F1279" s="51">
        <f>IF(AB1279="DOLLAR",E1279*88,E1279)</f>
        <v/>
      </c>
      <c r="G1279" s="62">
        <f>F1279*J1279</f>
        <v/>
      </c>
      <c r="H1279" s="23" t="n">
        <v>304012</v>
      </c>
      <c r="I1279" s="23" t="inlineStr">
        <is>
          <t>APC anti-human CD45 Antibody</t>
        </is>
      </c>
      <c r="J1279" s="23" t="n">
        <v>1</v>
      </c>
      <c r="K1279" s="23" t="n">
        <v>1</v>
      </c>
      <c r="L1279" s="23">
        <f>J1279-K1279</f>
        <v/>
      </c>
      <c r="M1279" s="23" t="inlineStr">
        <is>
          <t>T-738/25-26</t>
        </is>
      </c>
      <c r="N1279" s="32" t="n">
        <v>45859</v>
      </c>
      <c r="O1279" s="62" t="n">
        <v>8977.5</v>
      </c>
      <c r="P1279" s="23" t="inlineStr">
        <is>
          <t>Actrec</t>
        </is>
      </c>
      <c r="Q1279" s="23" t="n">
        <v>58153432562</v>
      </c>
      <c r="R1279" s="23" t="inlineStr">
        <is>
          <t>Delivered</t>
        </is>
      </c>
      <c r="S1279" s="63" t="n">
        <v>4</v>
      </c>
      <c r="T1279" s="39" t="n"/>
      <c r="U1279" s="23" t="inlineStr">
        <is>
          <t>BioLegend</t>
        </is>
      </c>
      <c r="V1279" s="23">
        <f>VLOOKUP(P1279,'Customer List'!B:C,2,)</f>
        <v/>
      </c>
      <c r="W1279" s="40" t="n"/>
      <c r="X1279" s="32" t="n">
        <v>45860</v>
      </c>
      <c r="Y1279" s="23">
        <f>IF(X1279="", "", X1279-N1279)</f>
        <v/>
      </c>
      <c r="Z1279" s="23">
        <f>IF(N1279="", "", TEXT(N1279, "dddd"))</f>
        <v/>
      </c>
      <c r="AA1279" s="23">
        <f>IF(X1279="", "", TEXT(X1279, "dddd"))</f>
        <v/>
      </c>
      <c r="AB1279" s="23">
        <f>VLOOKUP(U1279,'Currency Sheet'!A:C,3,)</f>
        <v/>
      </c>
      <c r="AC1279" s="44">
        <f>VLOOKUP(P1279,'Customer List'!B:D,3,)</f>
        <v/>
      </c>
    </row>
    <row r="1280">
      <c r="A1280" s="23">
        <f>A1279+1</f>
        <v/>
      </c>
      <c r="B1280" s="23" t="inlineStr">
        <is>
          <t>EED117194</t>
        </is>
      </c>
      <c r="C1280" s="32" t="n">
        <v>45850</v>
      </c>
      <c r="D1280" s="32" t="n">
        <v>45856</v>
      </c>
      <c r="E1280" s="51" t="n">
        <v>204.4</v>
      </c>
      <c r="F1280" s="51">
        <f>IF(AB1280="DOLLAR",E1280*88,E1280)</f>
        <v/>
      </c>
      <c r="G1280" s="62">
        <f>F1280*J1280</f>
        <v/>
      </c>
      <c r="H1280" s="23" t="n">
        <v>304014</v>
      </c>
      <c r="I1280" s="23" t="inlineStr">
        <is>
          <t>APC/Cyanine7 anti-human CD45 Antibody</t>
        </is>
      </c>
      <c r="J1280" s="23" t="n">
        <v>1</v>
      </c>
      <c r="K1280" s="23" t="n">
        <v>1</v>
      </c>
      <c r="L1280" s="23">
        <f>J1280-K1280</f>
        <v/>
      </c>
      <c r="M1280" s="23" t="inlineStr">
        <is>
          <t>T-716/25-26</t>
        </is>
      </c>
      <c r="N1280" s="32" t="n">
        <v>45857</v>
      </c>
      <c r="O1280" s="62" t="n">
        <v>31682</v>
      </c>
      <c r="P1280" s="23" t="inlineStr">
        <is>
          <t>Aurigine Onco</t>
        </is>
      </c>
      <c r="Q1280" s="23" t="n">
        <v>58153395974</v>
      </c>
      <c r="R1280" s="23" t="inlineStr">
        <is>
          <t>Delivered</t>
        </is>
      </c>
      <c r="S1280" s="63" t="n">
        <v>4</v>
      </c>
      <c r="T1280" s="39" t="n"/>
      <c r="U1280" s="23" t="inlineStr">
        <is>
          <t>BioLegend</t>
        </is>
      </c>
      <c r="V1280" s="23">
        <f>VLOOKUP(P1280,'Customer List'!B:C,2,)</f>
        <v/>
      </c>
      <c r="W1280" s="40" t="n"/>
      <c r="X1280" s="32" t="n">
        <v>45858</v>
      </c>
      <c r="Y1280" s="23">
        <f>IF(X1280="", "", X1280-N1280)</f>
        <v/>
      </c>
      <c r="Z1280" s="23">
        <f>IF(N1280="", "", TEXT(N1280, "dddd"))</f>
        <v/>
      </c>
      <c r="AA1280" s="23">
        <f>IF(X1280="", "", TEXT(X1280, "dddd"))</f>
        <v/>
      </c>
      <c r="AB1280" s="23">
        <f>VLOOKUP(U1280,'Currency Sheet'!A:C,3,)</f>
        <v/>
      </c>
      <c r="AC1280" s="44">
        <f>VLOOKUP(P1280,'Customer List'!B:D,3,)</f>
        <v/>
      </c>
    </row>
    <row r="1281">
      <c r="A1281" s="23">
        <f>A1280+1</f>
        <v/>
      </c>
      <c r="B1281" s="23" t="inlineStr">
        <is>
          <t>EED117194</t>
        </is>
      </c>
      <c r="C1281" s="32" t="n">
        <v>45850</v>
      </c>
      <c r="D1281" s="32" t="n">
        <v>45856</v>
      </c>
      <c r="E1281" s="51" t="n">
        <v>246.4</v>
      </c>
      <c r="F1281" s="51">
        <f>IF(AB1281="DOLLAR",E1281*88,E1281)</f>
        <v/>
      </c>
      <c r="G1281" s="62">
        <f>F1281*J1281</f>
        <v/>
      </c>
      <c r="H1281" s="23" t="n">
        <v>304944</v>
      </c>
      <c r="I1281" s="23" t="inlineStr">
        <is>
          <t>APC/Cyanine7 anti-human CD62P (P-Selectin) Antibody</t>
        </is>
      </c>
      <c r="J1281" s="23" t="n">
        <v>1</v>
      </c>
      <c r="K1281" s="23" t="n">
        <v>1</v>
      </c>
      <c r="L1281" s="23">
        <f>J1281-K1281</f>
        <v/>
      </c>
      <c r="M1281" s="23" t="inlineStr">
        <is>
          <t>T-737/25-26</t>
        </is>
      </c>
      <c r="N1281" s="32" t="n">
        <v>45859</v>
      </c>
      <c r="O1281" s="62" t="n">
        <v>32736</v>
      </c>
      <c r="P1281" s="23" t="inlineStr">
        <is>
          <t>Synergy</t>
        </is>
      </c>
      <c r="Q1281" s="23" t="n">
        <v>58153427496</v>
      </c>
      <c r="R1281" s="23" t="inlineStr">
        <is>
          <t>Delivered</t>
        </is>
      </c>
      <c r="S1281" s="63" t="n">
        <v>4</v>
      </c>
      <c r="T1281" s="39" t="n"/>
      <c r="U1281" s="23" t="inlineStr">
        <is>
          <t>BioLegend</t>
        </is>
      </c>
      <c r="V1281" s="23">
        <f>VLOOKUP(P1281,'Customer List'!B:C,2,)</f>
        <v/>
      </c>
      <c r="W1281" s="40" t="n"/>
      <c r="X1281" s="32" t="n">
        <v>45860</v>
      </c>
      <c r="Y1281" s="23">
        <f>IF(X1281="", "", X1281-N1281)</f>
        <v/>
      </c>
      <c r="Z1281" s="23">
        <f>IF(N1281="", "", TEXT(N1281, "dddd"))</f>
        <v/>
      </c>
      <c r="AA1281" s="23">
        <f>IF(X1281="", "", TEXT(X1281, "dddd"))</f>
        <v/>
      </c>
      <c r="AB1281" s="23">
        <f>VLOOKUP(U1281,'Currency Sheet'!A:C,3,)</f>
        <v/>
      </c>
      <c r="AC1281" s="44">
        <f>VLOOKUP(P1281,'Customer List'!B:D,3,)</f>
        <v/>
      </c>
    </row>
    <row r="1282">
      <c r="A1282" s="23">
        <f>A1281+1</f>
        <v/>
      </c>
      <c r="B1282" s="23" t="inlineStr">
        <is>
          <t>EED117194</t>
        </is>
      </c>
      <c r="C1282" s="32" t="n">
        <v>45850</v>
      </c>
      <c r="D1282" s="32" t="n">
        <v>45856</v>
      </c>
      <c r="E1282" s="51" t="n">
        <v>199.5</v>
      </c>
      <c r="F1282" s="51">
        <f>IF(AB1282="DOLLAR",E1282*88,E1282)</f>
        <v/>
      </c>
      <c r="G1282" s="62">
        <f>F1282*J1282</f>
        <v/>
      </c>
      <c r="H1282" s="23" t="n">
        <v>307824</v>
      </c>
      <c r="I1282" s="23" t="inlineStr">
        <is>
          <t>APC anti-human IgD Antibody</t>
        </is>
      </c>
      <c r="J1282" s="23" t="n">
        <v>1</v>
      </c>
      <c r="K1282" s="23" t="n">
        <v>1</v>
      </c>
      <c r="L1282" s="23">
        <f>J1282-K1282</f>
        <v/>
      </c>
      <c r="M1282" s="23" t="inlineStr">
        <is>
          <t>T-725/25-26</t>
        </is>
      </c>
      <c r="N1282" s="32" t="n">
        <v>45859</v>
      </c>
      <c r="O1282" s="62" t="n">
        <v>24367.5</v>
      </c>
      <c r="P1282" s="23" t="inlineStr">
        <is>
          <t>Actrec</t>
        </is>
      </c>
      <c r="Q1282" s="23" t="n">
        <v>58153432562</v>
      </c>
      <c r="R1282" s="23" t="inlineStr">
        <is>
          <t>Delivered</t>
        </is>
      </c>
      <c r="S1282" s="63" t="n">
        <v>4</v>
      </c>
      <c r="T1282" s="39" t="n"/>
      <c r="U1282" s="23" t="inlineStr">
        <is>
          <t>BioLegend</t>
        </is>
      </c>
      <c r="V1282" s="23">
        <f>VLOOKUP(P1282,'Customer List'!B:C,2,)</f>
        <v/>
      </c>
      <c r="W1282" s="40" t="n"/>
      <c r="X1282" s="32" t="n">
        <v>45860</v>
      </c>
      <c r="Y1282" s="23">
        <f>IF(X1282="", "", X1282-N1282)</f>
        <v/>
      </c>
      <c r="Z1282" s="23">
        <f>IF(N1282="", "", TEXT(N1282, "dddd"))</f>
        <v/>
      </c>
      <c r="AA1282" s="23">
        <f>IF(X1282="", "", TEXT(X1282, "dddd"))</f>
        <v/>
      </c>
      <c r="AB1282" s="23">
        <f>VLOOKUP(U1282,'Currency Sheet'!A:C,3,)</f>
        <v/>
      </c>
      <c r="AC1282" s="44">
        <f>VLOOKUP(P1282,'Customer List'!B:D,3,)</f>
        <v/>
      </c>
    </row>
    <row r="1283">
      <c r="A1283" s="23">
        <f>A1282+1</f>
        <v/>
      </c>
      <c r="B1283" s="23" t="inlineStr">
        <is>
          <t>EED117194</t>
        </is>
      </c>
      <c r="C1283" s="32" t="n">
        <v>45850</v>
      </c>
      <c r="D1283" s="32" t="n">
        <v>45856</v>
      </c>
      <c r="E1283" s="51" t="n">
        <v>176.4</v>
      </c>
      <c r="F1283" s="51">
        <f>IF(AB1283="DOLLAR",E1283*88,E1283)</f>
        <v/>
      </c>
      <c r="G1283" s="62">
        <f>F1283*J1283</f>
        <v/>
      </c>
      <c r="H1283" s="23" t="n">
        <v>309804</v>
      </c>
      <c r="I1283" s="23" t="inlineStr">
        <is>
          <t>PE anti-human CD137 (4-1BB) Antibody</t>
        </is>
      </c>
      <c r="J1283" s="23" t="n">
        <v>1</v>
      </c>
      <c r="K1283" s="23" t="n">
        <v>1</v>
      </c>
      <c r="L1283" s="23">
        <f>J1283-K1283</f>
        <v/>
      </c>
      <c r="M1283" s="23" t="inlineStr">
        <is>
          <t>T-728/25-26</t>
        </is>
      </c>
      <c r="N1283" s="32" t="n">
        <v>45859</v>
      </c>
      <c r="O1283" s="62" t="n">
        <v>29295</v>
      </c>
      <c r="P1283" s="23" t="inlineStr">
        <is>
          <t>Farcast</t>
        </is>
      </c>
      <c r="Q1283" s="23" t="n">
        <v>58153427216</v>
      </c>
      <c r="R1283" s="23" t="inlineStr">
        <is>
          <t>Delivered</t>
        </is>
      </c>
      <c r="S1283" s="63" t="n">
        <v>4</v>
      </c>
      <c r="T1283" s="39" t="n"/>
      <c r="U1283" s="23" t="inlineStr">
        <is>
          <t>BioLegend</t>
        </is>
      </c>
      <c r="V1283" s="23">
        <f>VLOOKUP(P1283,'Customer List'!B:C,2,)</f>
        <v/>
      </c>
      <c r="W1283" s="40" t="n"/>
      <c r="X1283" s="32" t="n">
        <v>45860</v>
      </c>
      <c r="Y1283" s="23">
        <f>IF(X1283="", "", X1283-N1283)</f>
        <v/>
      </c>
      <c r="Z1283" s="23">
        <f>IF(N1283="", "", TEXT(N1283, "dddd"))</f>
        <v/>
      </c>
      <c r="AA1283" s="23">
        <f>IF(X1283="", "", TEXT(X1283, "dddd"))</f>
        <v/>
      </c>
      <c r="AB1283" s="23">
        <f>VLOOKUP(U1283,'Currency Sheet'!A:C,3,)</f>
        <v/>
      </c>
      <c r="AC1283" s="44">
        <f>VLOOKUP(P1283,'Customer List'!B:D,3,)</f>
        <v/>
      </c>
    </row>
    <row r="1284">
      <c r="A1284" s="23">
        <f>A1283+1</f>
        <v/>
      </c>
      <c r="B1284" s="23" t="inlineStr">
        <is>
          <t>EED117194</t>
        </is>
      </c>
      <c r="C1284" s="32" t="n">
        <v>45850</v>
      </c>
      <c r="D1284" s="32" t="n">
        <v>45856</v>
      </c>
      <c r="E1284" s="51" t="n">
        <v>196</v>
      </c>
      <c r="F1284" s="51">
        <f>IF(AB1284="DOLLAR",E1284*88,E1284)</f>
        <v/>
      </c>
      <c r="G1284" s="62">
        <f>F1284*J1284</f>
        <v/>
      </c>
      <c r="H1284" s="23" t="n">
        <v>311504</v>
      </c>
      <c r="I1284" s="23" t="inlineStr">
        <is>
          <t>PE anti-human CD137L (4-1BB Ligand) Antibody</t>
        </is>
      </c>
      <c r="J1284" s="23" t="n">
        <v>1</v>
      </c>
      <c r="K1284" s="23" t="n">
        <v>1</v>
      </c>
      <c r="L1284" s="23">
        <f>J1284-K1284</f>
        <v/>
      </c>
      <c r="M1284" s="23" t="inlineStr">
        <is>
          <t>T-715/25-26</t>
        </is>
      </c>
      <c r="N1284" s="32" t="n">
        <v>45857</v>
      </c>
      <c r="O1284" s="62" t="n">
        <v>30380</v>
      </c>
      <c r="P1284" s="23" t="inlineStr">
        <is>
          <t>Aurigine Onco</t>
        </is>
      </c>
      <c r="Q1284" s="23" t="n">
        <v>58153395974</v>
      </c>
      <c r="R1284" s="23" t="inlineStr">
        <is>
          <t>Delivered</t>
        </is>
      </c>
      <c r="S1284" s="63" t="n">
        <v>4</v>
      </c>
      <c r="T1284" s="39" t="n"/>
      <c r="U1284" s="23" t="inlineStr">
        <is>
          <t>BioLegend</t>
        </is>
      </c>
      <c r="V1284" s="23">
        <f>VLOOKUP(P1284,'Customer List'!B:C,2,)</f>
        <v/>
      </c>
      <c r="W1284" s="40" t="n"/>
      <c r="X1284" s="32" t="n">
        <v>45858</v>
      </c>
      <c r="Y1284" s="23">
        <f>IF(X1284="", "", X1284-N1284)</f>
        <v/>
      </c>
      <c r="Z1284" s="23">
        <f>IF(N1284="", "", TEXT(N1284, "dddd"))</f>
        <v/>
      </c>
      <c r="AA1284" s="23">
        <f>IF(X1284="", "", TEXT(X1284, "dddd"))</f>
        <v/>
      </c>
      <c r="AB1284" s="23">
        <f>VLOOKUP(U1284,'Currency Sheet'!A:C,3,)</f>
        <v/>
      </c>
      <c r="AC1284" s="44">
        <f>VLOOKUP(P1284,'Customer List'!B:D,3,)</f>
        <v/>
      </c>
    </row>
    <row r="1285">
      <c r="A1285" s="23">
        <f>A1284+1</f>
        <v/>
      </c>
      <c r="B1285" s="23" t="inlineStr">
        <is>
          <t>EED117194</t>
        </is>
      </c>
      <c r="C1285" s="32" t="n">
        <v>45850</v>
      </c>
      <c r="D1285" s="32" t="n">
        <v>45856</v>
      </c>
      <c r="E1285" s="51" t="n">
        <v>277.5</v>
      </c>
      <c r="F1285" s="51">
        <f>IF(AB1285="DOLLAR",E1285*88,E1285)</f>
        <v/>
      </c>
      <c r="G1285" s="62">
        <f>F1285*J1285</f>
        <v/>
      </c>
      <c r="H1285" s="23" t="n">
        <v>317434</v>
      </c>
      <c r="I1285" s="23" t="inlineStr">
        <is>
          <t>Brilliant Violet 421™ anti-human CD4 Antibody</t>
        </is>
      </c>
      <c r="J1285" s="23" t="n">
        <v>1</v>
      </c>
      <c r="K1285" s="23" t="n">
        <v>1</v>
      </c>
      <c r="L1285" s="23">
        <f>J1285-K1285</f>
        <v/>
      </c>
      <c r="M1285" s="23" t="inlineStr">
        <is>
          <t>T-732/25-26</t>
        </is>
      </c>
      <c r="N1285" s="32" t="n">
        <v>45859</v>
      </c>
      <c r="O1285" s="62" t="n">
        <v>40145</v>
      </c>
      <c r="P1285" s="23" t="inlineStr">
        <is>
          <t>Micro Vapi</t>
        </is>
      </c>
      <c r="Q1285" s="23" t="n">
        <v>58153430226</v>
      </c>
      <c r="R1285" s="23" t="inlineStr">
        <is>
          <t>Delivered</t>
        </is>
      </c>
      <c r="S1285" s="63" t="n">
        <v>4</v>
      </c>
      <c r="T1285" s="39" t="n"/>
      <c r="U1285" s="23" t="inlineStr">
        <is>
          <t>BioLegend</t>
        </is>
      </c>
      <c r="V1285" s="23">
        <f>VLOOKUP(P1285,'Customer List'!B:C,2,)</f>
        <v/>
      </c>
      <c r="W1285" s="40" t="n"/>
      <c r="X1285" s="32" t="n">
        <v>45861</v>
      </c>
      <c r="Y1285" s="23">
        <f>IF(X1285="", "", X1285-N1285)</f>
        <v/>
      </c>
      <c r="Z1285" s="23">
        <f>IF(N1285="", "", TEXT(N1285, "dddd"))</f>
        <v/>
      </c>
      <c r="AA1285" s="23">
        <f>IF(X1285="", "", TEXT(X1285, "dddd"))</f>
        <v/>
      </c>
      <c r="AB1285" s="23">
        <f>VLOOKUP(U1285,'Currency Sheet'!A:C,3,)</f>
        <v/>
      </c>
      <c r="AC1285" s="44">
        <f>VLOOKUP(P1285,'Customer List'!B:D,3,)</f>
        <v/>
      </c>
    </row>
    <row r="1286">
      <c r="A1286" s="23">
        <f>A1285+1</f>
        <v/>
      </c>
      <c r="B1286" s="23" t="inlineStr">
        <is>
          <t>EED117194</t>
        </is>
      </c>
      <c r="C1286" s="32" t="n">
        <v>45850</v>
      </c>
      <c r="D1286" s="32" t="n">
        <v>45856</v>
      </c>
      <c r="E1286" s="51" t="n">
        <v>305.25</v>
      </c>
      <c r="F1286" s="51">
        <f>IF(AB1286="DOLLAR",E1286*88,E1286)</f>
        <v/>
      </c>
      <c r="G1286" s="62">
        <f>F1286*J1286</f>
        <v/>
      </c>
      <c r="H1286" s="23" t="n">
        <v>318340</v>
      </c>
      <c r="I1286" s="23" t="inlineStr">
        <is>
          <t>Brilliant Violet 510™ anti-human CD56 (NCAM) Antibody</t>
        </is>
      </c>
      <c r="J1286" s="23" t="n">
        <v>2</v>
      </c>
      <c r="K1286" s="23" t="n">
        <v>2</v>
      </c>
      <c r="L1286" s="23">
        <f>J1286-K1286</f>
        <v/>
      </c>
      <c r="M1286" s="23" t="inlineStr">
        <is>
          <t>T-716/25-26</t>
        </is>
      </c>
      <c r="N1286" s="32" t="n">
        <v>45857</v>
      </c>
      <c r="O1286" s="62" t="n">
        <v>88319</v>
      </c>
      <c r="P1286" s="23" t="inlineStr">
        <is>
          <t>Aurigine Onco</t>
        </is>
      </c>
      <c r="Q1286" s="23" t="n">
        <v>58153395974</v>
      </c>
      <c r="R1286" s="23" t="inlineStr">
        <is>
          <t>Delivered</t>
        </is>
      </c>
      <c r="S1286" s="63" t="n">
        <v>4</v>
      </c>
      <c r="T1286" s="39" t="n"/>
      <c r="U1286" s="23" t="inlineStr">
        <is>
          <t>BioLegend</t>
        </is>
      </c>
      <c r="V1286" s="23">
        <f>VLOOKUP(P1286,'Customer List'!B:C,2,)</f>
        <v/>
      </c>
      <c r="W1286" s="40" t="n"/>
      <c r="X1286" s="32" t="n">
        <v>45858</v>
      </c>
      <c r="Y1286" s="23">
        <f>IF(X1286="", "", X1286-N1286)</f>
        <v/>
      </c>
      <c r="Z1286" s="23">
        <f>IF(N1286="", "", TEXT(N1286, "dddd"))</f>
        <v/>
      </c>
      <c r="AA1286" s="23">
        <f>IF(X1286="", "", TEXT(X1286, "dddd"))</f>
        <v/>
      </c>
      <c r="AB1286" s="23">
        <f>VLOOKUP(U1286,'Currency Sheet'!A:C,3,)</f>
        <v/>
      </c>
      <c r="AC1286" s="44">
        <f>VLOOKUP(P1286,'Customer List'!B:D,3,)</f>
        <v/>
      </c>
    </row>
    <row r="1287">
      <c r="A1287" s="23">
        <f>A1286+1</f>
        <v/>
      </c>
      <c r="B1287" s="23" t="inlineStr">
        <is>
          <t>EED117194</t>
        </is>
      </c>
      <c r="C1287" s="32" t="n">
        <v>45850</v>
      </c>
      <c r="D1287" s="32" t="n">
        <v>45856</v>
      </c>
      <c r="E1287" s="51" t="n">
        <v>187.6</v>
      </c>
      <c r="F1287" s="51">
        <f>IF(AB1287="DOLLAR",E1287*88,E1287)</f>
        <v/>
      </c>
      <c r="G1287" s="62">
        <f>F1287*J1287</f>
        <v/>
      </c>
      <c r="H1287" s="23" t="n">
        <v>320806</v>
      </c>
      <c r="I1287" s="23" t="inlineStr">
        <is>
          <t>PE anti-human CD314 (NKG2D) Antibody</t>
        </is>
      </c>
      <c r="J1287" s="23" t="n">
        <v>1</v>
      </c>
      <c r="K1287" s="23" t="n">
        <v>1</v>
      </c>
      <c r="L1287" s="23">
        <f>J1287-K1287</f>
        <v/>
      </c>
      <c r="M1287" s="23" t="inlineStr">
        <is>
          <t>T-716/25-26</t>
        </is>
      </c>
      <c r="N1287" s="32" t="n">
        <v>45857</v>
      </c>
      <c r="O1287" s="62" t="n">
        <v>29078</v>
      </c>
      <c r="P1287" s="23" t="inlineStr">
        <is>
          <t>Aurigine Onco</t>
        </is>
      </c>
      <c r="Q1287" s="23" t="n">
        <v>58153395974</v>
      </c>
      <c r="R1287" s="23" t="inlineStr">
        <is>
          <t>Delivered</t>
        </is>
      </c>
      <c r="S1287" s="63" t="n">
        <v>4</v>
      </c>
      <c r="T1287" s="39" t="n"/>
      <c r="U1287" s="23" t="inlineStr">
        <is>
          <t>BioLegend</t>
        </is>
      </c>
      <c r="V1287" s="23">
        <f>VLOOKUP(P1287,'Customer List'!B:C,2,)</f>
        <v/>
      </c>
      <c r="W1287" s="40" t="n"/>
      <c r="X1287" s="32" t="n">
        <v>45858</v>
      </c>
      <c r="Y1287" s="23">
        <f>IF(X1287="", "", X1287-N1287)</f>
        <v/>
      </c>
      <c r="Z1287" s="23">
        <f>IF(N1287="", "", TEXT(N1287, "dddd"))</f>
        <v/>
      </c>
      <c r="AA1287" s="23">
        <f>IF(X1287="", "", TEXT(X1287, "dddd"))</f>
        <v/>
      </c>
      <c r="AB1287" s="23">
        <f>VLOOKUP(U1287,'Currency Sheet'!A:C,3,)</f>
        <v/>
      </c>
      <c r="AC1287" s="44">
        <f>VLOOKUP(P1287,'Customer List'!B:D,3,)</f>
        <v/>
      </c>
    </row>
    <row r="1288">
      <c r="A1288" s="23">
        <f>A1287+1</f>
        <v/>
      </c>
      <c r="B1288" s="23" t="inlineStr">
        <is>
          <t>EED117194</t>
        </is>
      </c>
      <c r="C1288" s="32" t="n">
        <v>45850</v>
      </c>
      <c r="D1288" s="32" t="n">
        <v>45856</v>
      </c>
      <c r="E1288" s="51" t="n">
        <v>179.9</v>
      </c>
      <c r="F1288" s="51">
        <f>IF(AB1288="DOLLAR",E1288*88,E1288)</f>
        <v/>
      </c>
      <c r="G1288" s="62">
        <f>F1288*J1288</f>
        <v/>
      </c>
      <c r="H1288" s="23" t="n">
        <v>321106</v>
      </c>
      <c r="I1288" s="23" t="inlineStr">
        <is>
          <t>PE anti-human CD206 (MMR) Antibody</t>
        </is>
      </c>
      <c r="J1288" s="23" t="n">
        <v>1</v>
      </c>
      <c r="K1288" s="23" t="n">
        <v>1</v>
      </c>
      <c r="L1288" s="23">
        <f>J1288-K1288</f>
        <v/>
      </c>
      <c r="M1288" s="23" t="inlineStr">
        <is>
          <t>DC-106/25-26</t>
        </is>
      </c>
      <c r="N1288" s="32" t="n">
        <v>45867</v>
      </c>
      <c r="O1288" s="62" t="n">
        <v>0</v>
      </c>
      <c r="P1288" s="23" t="inlineStr">
        <is>
          <t>RCB</t>
        </is>
      </c>
      <c r="Q1288" s="23" t="inlineStr">
        <is>
          <t>BY HAND</t>
        </is>
      </c>
      <c r="R1288" s="23" t="inlineStr">
        <is>
          <t>PRIYANKA MADAM</t>
        </is>
      </c>
      <c r="S1288" s="63" t="n">
        <v>4</v>
      </c>
      <c r="T1288" s="39" t="inlineStr">
        <is>
          <t>FOC</t>
        </is>
      </c>
      <c r="U1288" s="23" t="inlineStr">
        <is>
          <t>BioLegend</t>
        </is>
      </c>
      <c r="V1288" s="23">
        <f>VLOOKUP(P1288,'Customer List'!B:C,2,)</f>
        <v/>
      </c>
      <c r="W1288" s="40" t="n"/>
      <c r="X1288" s="32" t="n">
        <v>45867</v>
      </c>
      <c r="Y1288" s="23">
        <f>IF(X1288="", "", X1288-N1288)</f>
        <v/>
      </c>
      <c r="Z1288" s="23">
        <f>IF(N1288="", "", TEXT(N1288, "dddd"))</f>
        <v/>
      </c>
      <c r="AA1288" s="23">
        <f>IF(X1288="", "", TEXT(X1288, "dddd"))</f>
        <v/>
      </c>
      <c r="AB1288" s="23">
        <f>VLOOKUP(U1288,'Currency Sheet'!A:C,3,)</f>
        <v/>
      </c>
      <c r="AC1288" s="44">
        <f>VLOOKUP(P1288,'Customer List'!B:D,3,)</f>
        <v/>
      </c>
    </row>
    <row r="1289">
      <c r="A1289" s="23">
        <f>A1288+1</f>
        <v/>
      </c>
      <c r="B1289" s="23" t="inlineStr">
        <is>
          <t>EED117194</t>
        </is>
      </c>
      <c r="C1289" s="32" t="n">
        <v>45850</v>
      </c>
      <c r="D1289" s="32" t="n">
        <v>45856</v>
      </c>
      <c r="E1289" s="51" t="n">
        <v>242.9</v>
      </c>
      <c r="F1289" s="51">
        <f>IF(AB1289="DOLLAR",E1289*88,E1289)</f>
        <v/>
      </c>
      <c r="G1289" s="62">
        <f>F1289*J1289</f>
        <v/>
      </c>
      <c r="H1289" s="23" t="n">
        <v>325514</v>
      </c>
      <c r="I1289" s="23" t="inlineStr">
        <is>
          <t>Alexa Fluor® 647 anti-human IgE Antibody</t>
        </is>
      </c>
      <c r="J1289" s="23" t="n">
        <v>1</v>
      </c>
      <c r="K1289" s="23" t="n">
        <v>1</v>
      </c>
      <c r="L1289" s="23">
        <f>J1289-K1289</f>
        <v/>
      </c>
      <c r="M1289" s="23" t="inlineStr">
        <is>
          <t>T-725/25-26</t>
        </is>
      </c>
      <c r="N1289" s="32" t="n">
        <v>45859</v>
      </c>
      <c r="O1289" s="62" t="n">
        <v>29668.5</v>
      </c>
      <c r="P1289" s="23" t="inlineStr">
        <is>
          <t>Actrec</t>
        </is>
      </c>
      <c r="Q1289" s="23" t="n">
        <v>58153432562</v>
      </c>
      <c r="R1289" s="23" t="inlineStr">
        <is>
          <t>Delivered</t>
        </is>
      </c>
      <c r="S1289" s="63" t="n">
        <v>4</v>
      </c>
      <c r="T1289" s="39" t="n"/>
      <c r="U1289" s="23" t="inlineStr">
        <is>
          <t>BioLegend</t>
        </is>
      </c>
      <c r="V1289" s="23">
        <f>VLOOKUP(P1289,'Customer List'!B:C,2,)</f>
        <v/>
      </c>
      <c r="W1289" s="40" t="n"/>
      <c r="X1289" s="32" t="n">
        <v>45860</v>
      </c>
      <c r="Y1289" s="23">
        <f>IF(X1289="", "", X1289-N1289)</f>
        <v/>
      </c>
      <c r="Z1289" s="23">
        <f>IF(N1289="", "", TEXT(N1289, "dddd"))</f>
        <v/>
      </c>
      <c r="AA1289" s="23">
        <f>IF(X1289="", "", TEXT(X1289, "dddd"))</f>
        <v/>
      </c>
      <c r="AB1289" s="23">
        <f>VLOOKUP(U1289,'Currency Sheet'!A:C,3,)</f>
        <v/>
      </c>
      <c r="AC1289" s="44">
        <f>VLOOKUP(P1289,'Customer List'!B:D,3,)</f>
        <v/>
      </c>
    </row>
    <row r="1290">
      <c r="A1290" s="23">
        <f>A1289+1</f>
        <v/>
      </c>
      <c r="B1290" s="23" t="inlineStr">
        <is>
          <t>EED117194</t>
        </is>
      </c>
      <c r="C1290" s="32" t="n">
        <v>45850</v>
      </c>
      <c r="D1290" s="32" t="n">
        <v>45856</v>
      </c>
      <c r="E1290" s="51" t="n">
        <v>219.8</v>
      </c>
      <c r="F1290" s="51">
        <f>IF(AB1290="DOLLAR",E1290*88,E1290)</f>
        <v/>
      </c>
      <c r="G1290" s="62">
        <f>F1290*J1290</f>
        <v/>
      </c>
      <c r="H1290" s="23" t="n">
        <v>328114</v>
      </c>
      <c r="I1290" s="23" t="inlineStr">
        <is>
          <t>APC anti-human CD90 (Thy1) Antibody</t>
        </is>
      </c>
      <c r="J1290" s="23" t="n">
        <v>1</v>
      </c>
      <c r="K1290" s="23" t="n">
        <v>1</v>
      </c>
      <c r="L1290" s="23">
        <f>J1290-K1290</f>
        <v/>
      </c>
      <c r="M1290" s="23" t="inlineStr">
        <is>
          <t>T-733/25-26</t>
        </is>
      </c>
      <c r="N1290" s="32" t="n">
        <v>45859</v>
      </c>
      <c r="O1290" s="62" t="n">
        <v>34069</v>
      </c>
      <c r="P1290" s="23" t="inlineStr">
        <is>
          <t>Micro Vapi</t>
        </is>
      </c>
      <c r="Q1290" s="23" t="n">
        <v>58153430226</v>
      </c>
      <c r="R1290" s="23" t="inlineStr">
        <is>
          <t>Delivered</t>
        </is>
      </c>
      <c r="S1290" s="63" t="n">
        <v>4</v>
      </c>
      <c r="T1290" s="39" t="n"/>
      <c r="U1290" s="23" t="inlineStr">
        <is>
          <t>BioLegend</t>
        </is>
      </c>
      <c r="V1290" s="23">
        <f>VLOOKUP(P1290,'Customer List'!B:C,2,)</f>
        <v/>
      </c>
      <c r="W1290" s="40" t="n"/>
      <c r="X1290" s="32" t="n">
        <v>45861</v>
      </c>
      <c r="Y1290" s="23">
        <f>IF(X1290="", "", X1290-N1290)</f>
        <v/>
      </c>
      <c r="Z1290" s="23">
        <f>IF(N1290="", "", TEXT(N1290, "dddd"))</f>
        <v/>
      </c>
      <c r="AA1290" s="23">
        <f>IF(X1290="", "", TEXT(X1290, "dddd"))</f>
        <v/>
      </c>
      <c r="AB1290" s="23">
        <f>VLOOKUP(U1290,'Currency Sheet'!A:C,3,)</f>
        <v/>
      </c>
      <c r="AC1290" s="44">
        <f>VLOOKUP(P1290,'Customer List'!B:D,3,)</f>
        <v/>
      </c>
    </row>
    <row r="1291">
      <c r="A1291" s="23">
        <f>A1290+1</f>
        <v/>
      </c>
      <c r="B1291" s="23" t="inlineStr">
        <is>
          <t>EED117194</t>
        </is>
      </c>
      <c r="C1291" s="32" t="n">
        <v>45850</v>
      </c>
      <c r="D1291" s="32" t="n">
        <v>45856</v>
      </c>
      <c r="E1291" s="51" t="n">
        <v>205.1</v>
      </c>
      <c r="F1291" s="51">
        <f>IF(AB1291="DOLLAR",E1291*88,E1291)</f>
        <v/>
      </c>
      <c r="G1291" s="62">
        <f>F1291*J1291</f>
        <v/>
      </c>
      <c r="H1291" s="23" t="n">
        <v>329208</v>
      </c>
      <c r="I1291" s="23" t="inlineStr">
        <is>
          <t>APC anti-human CD200 (OX2) Antibody</t>
        </is>
      </c>
      <c r="J1291" s="23" t="n">
        <v>1</v>
      </c>
      <c r="K1291" s="23" t="n">
        <v>1</v>
      </c>
      <c r="L1291" s="23">
        <f>J1291-K1291</f>
        <v/>
      </c>
      <c r="M1291" s="23" t="inlineStr">
        <is>
          <t>T-824/25-26</t>
        </is>
      </c>
      <c r="N1291" s="32" t="n">
        <v>45868</v>
      </c>
      <c r="O1291" s="62" t="n">
        <v>26325</v>
      </c>
      <c r="P1291" s="23" t="inlineStr">
        <is>
          <t>Pathkind</t>
        </is>
      </c>
      <c r="Q1291" s="23" t="inlineStr">
        <is>
          <t>BY HAND</t>
        </is>
      </c>
      <c r="R1291" s="23" t="inlineStr">
        <is>
          <t>DEEPAK</t>
        </is>
      </c>
      <c r="S1291" s="63" t="n">
        <v>4</v>
      </c>
      <c r="T1291" s="39" t="n"/>
      <c r="U1291" s="23" t="inlineStr">
        <is>
          <t>BioLegend</t>
        </is>
      </c>
      <c r="V1291" s="23">
        <f>VLOOKUP(P1291,'Customer List'!B:C,2,)</f>
        <v/>
      </c>
      <c r="W1291" s="40" t="n"/>
      <c r="X1291" s="32" t="n">
        <v>45868</v>
      </c>
      <c r="Y1291" s="23">
        <f>IF(X1291="", "", X1291-N1291)</f>
        <v/>
      </c>
      <c r="Z1291" s="23">
        <f>IF(N1291="", "", TEXT(N1291, "dddd"))</f>
        <v/>
      </c>
      <c r="AA1291" s="23">
        <f>IF(X1291="", "", TEXT(X1291, "dddd"))</f>
        <v/>
      </c>
      <c r="AB1291" s="23">
        <f>VLOOKUP(U1291,'Currency Sheet'!A:C,3,)</f>
        <v/>
      </c>
      <c r="AC1291" s="44">
        <f>VLOOKUP(P1291,'Customer List'!B:D,3,)</f>
        <v/>
      </c>
    </row>
    <row r="1292">
      <c r="A1292" s="23">
        <f>A1291+1</f>
        <v/>
      </c>
      <c r="B1292" s="23" t="inlineStr">
        <is>
          <t>EED117194</t>
        </is>
      </c>
      <c r="C1292" s="32" t="n">
        <v>45850</v>
      </c>
      <c r="D1292" s="32" t="n">
        <v>45856</v>
      </c>
      <c r="E1292" s="51" t="n">
        <v>204.4</v>
      </c>
      <c r="F1292" s="51">
        <f>IF(AB1292="DOLLAR",E1292*88,E1292)</f>
        <v/>
      </c>
      <c r="G1292" s="62">
        <f>F1292*J1292</f>
        <v/>
      </c>
      <c r="H1292" s="23" t="n">
        <v>329708</v>
      </c>
      <c r="I1292" s="23" t="inlineStr">
        <is>
          <t>APC anti-human CD274 (B7-H1, PD-L1) Antibody</t>
        </is>
      </c>
      <c r="J1292" s="23" t="n">
        <v>1</v>
      </c>
      <c r="K1292" s="23" t="n">
        <v>1</v>
      </c>
      <c r="L1292" s="23">
        <f>J1292-K1292</f>
        <v/>
      </c>
      <c r="M1292" s="23" t="inlineStr">
        <is>
          <t>T-716/25-26</t>
        </is>
      </c>
      <c r="N1292" s="32" t="n">
        <v>45857</v>
      </c>
      <c r="O1292" s="62" t="n">
        <v>31682</v>
      </c>
      <c r="P1292" s="23" t="inlineStr">
        <is>
          <t>Aurigine Onco</t>
        </is>
      </c>
      <c r="Q1292" s="23" t="n">
        <v>58153395974</v>
      </c>
      <c r="R1292" s="23" t="inlineStr">
        <is>
          <t>Delivered</t>
        </is>
      </c>
      <c r="S1292" s="63" t="n">
        <v>4</v>
      </c>
      <c r="T1292" s="39" t="n"/>
      <c r="U1292" s="23" t="inlineStr">
        <is>
          <t>BioLegend</t>
        </is>
      </c>
      <c r="V1292" s="23">
        <f>VLOOKUP(P1292,'Customer List'!B:C,2,)</f>
        <v/>
      </c>
      <c r="W1292" s="40" t="n"/>
      <c r="X1292" s="32" t="n">
        <v>45858</v>
      </c>
      <c r="Y1292" s="23">
        <f>IF(X1292="", "", X1292-N1292)</f>
        <v/>
      </c>
      <c r="Z1292" s="23">
        <f>IF(N1292="", "", TEXT(N1292, "dddd"))</f>
        <v/>
      </c>
      <c r="AA1292" s="23">
        <f>IF(X1292="", "", TEXT(X1292, "dddd"))</f>
        <v/>
      </c>
      <c r="AB1292" s="23">
        <f>VLOOKUP(U1292,'Currency Sheet'!A:C,3,)</f>
        <v/>
      </c>
      <c r="AC1292" s="44">
        <f>VLOOKUP(P1292,'Customer List'!B:D,3,)</f>
        <v/>
      </c>
    </row>
    <row r="1293">
      <c r="A1293" s="23">
        <f>A1292+1</f>
        <v/>
      </c>
      <c r="B1293" s="23" t="inlineStr">
        <is>
          <t>EED117194</t>
        </is>
      </c>
      <c r="C1293" s="32" t="n">
        <v>45850</v>
      </c>
      <c r="D1293" s="32" t="n">
        <v>45856</v>
      </c>
      <c r="E1293" s="51" t="n">
        <v>147.7</v>
      </c>
      <c r="F1293" s="51">
        <f>IF(AB1293="DOLLAR",E1293*88,E1293)</f>
        <v/>
      </c>
      <c r="G1293" s="62">
        <f>F1293*J1293</f>
        <v/>
      </c>
      <c r="H1293" s="23" t="n">
        <v>331208</v>
      </c>
      <c r="I1293" s="23" t="inlineStr">
        <is>
          <t>FITC anti-human TCR γ/δ Antibody</t>
        </is>
      </c>
      <c r="J1293" s="23" t="n">
        <v>1</v>
      </c>
      <c r="K1293" s="23" t="n">
        <v>1</v>
      </c>
      <c r="L1293" s="23">
        <f>J1293-K1293</f>
        <v/>
      </c>
      <c r="M1293" s="23" t="inlineStr">
        <is>
          <t>T-738/25-26</t>
        </is>
      </c>
      <c r="N1293" s="32" t="n">
        <v>45859</v>
      </c>
      <c r="O1293" s="62" t="n">
        <v>18040.5</v>
      </c>
      <c r="P1293" s="23" t="inlineStr">
        <is>
          <t>Actrec</t>
        </is>
      </c>
      <c r="Q1293" s="23" t="n">
        <v>58153432562</v>
      </c>
      <c r="R1293" s="23" t="inlineStr">
        <is>
          <t>Delivered</t>
        </is>
      </c>
      <c r="S1293" s="63" t="n">
        <v>4</v>
      </c>
      <c r="T1293" s="39" t="n"/>
      <c r="U1293" s="23" t="inlineStr">
        <is>
          <t>BioLegend</t>
        </is>
      </c>
      <c r="V1293" s="23">
        <f>VLOOKUP(P1293,'Customer List'!B:C,2,)</f>
        <v/>
      </c>
      <c r="W1293" s="40" t="n"/>
      <c r="X1293" s="32" t="n">
        <v>45860</v>
      </c>
      <c r="Y1293" s="23">
        <f>IF(X1293="", "", X1293-N1293)</f>
        <v/>
      </c>
      <c r="Z1293" s="23">
        <f>IF(N1293="", "", TEXT(N1293, "dddd"))</f>
        <v/>
      </c>
      <c r="AA1293" s="23">
        <f>IF(X1293="", "", TEXT(X1293, "dddd"))</f>
        <v/>
      </c>
      <c r="AB1293" s="23">
        <f>VLOOKUP(U1293,'Currency Sheet'!A:C,3,)</f>
        <v/>
      </c>
      <c r="AC1293" s="44">
        <f>VLOOKUP(P1293,'Customer List'!B:D,3,)</f>
        <v/>
      </c>
    </row>
    <row r="1294">
      <c r="A1294" s="23">
        <f>A1293+1</f>
        <v/>
      </c>
      <c r="B1294" s="23" t="inlineStr">
        <is>
          <t>EED117194</t>
        </is>
      </c>
      <c r="C1294" s="32" t="n">
        <v>45850</v>
      </c>
      <c r="D1294" s="32" t="n">
        <v>45856</v>
      </c>
      <c r="E1294" s="51" t="n">
        <v>187.6</v>
      </c>
      <c r="F1294" s="51">
        <f>IF(AB1294="DOLLAR",E1294*88,E1294)</f>
        <v/>
      </c>
      <c r="G1294" s="62">
        <f>F1294*J1294</f>
        <v/>
      </c>
      <c r="H1294" s="23" t="n">
        <v>334106</v>
      </c>
      <c r="I1294" s="23" t="inlineStr">
        <is>
          <t>PE anti-human CD71 Antibody</t>
        </is>
      </c>
      <c r="J1294" s="23" t="n">
        <v>1</v>
      </c>
      <c r="K1294" s="23" t="n">
        <v>1</v>
      </c>
      <c r="L1294" s="23">
        <f>J1294-K1294</f>
        <v/>
      </c>
      <c r="M1294" s="23" t="inlineStr">
        <is>
          <t>T-743/25-26</t>
        </is>
      </c>
      <c r="N1294" s="32" t="n">
        <v>45860</v>
      </c>
      <c r="O1294" s="62" t="n">
        <v>31155</v>
      </c>
      <c r="P1294" s="23" t="inlineStr">
        <is>
          <t>Aurigine Service</t>
        </is>
      </c>
      <c r="Q1294" s="23" t="n">
        <v>58153476533</v>
      </c>
      <c r="R1294" s="23" t="inlineStr">
        <is>
          <t>Delivered</t>
        </is>
      </c>
      <c r="S1294" s="63" t="n">
        <v>4</v>
      </c>
      <c r="T1294" s="39" t="n"/>
      <c r="U1294" s="23" t="inlineStr">
        <is>
          <t>BioLegend</t>
        </is>
      </c>
      <c r="V1294" s="23">
        <f>VLOOKUP(P1294,'Customer List'!B:C,2,)</f>
        <v/>
      </c>
      <c r="W1294" s="40" t="n"/>
      <c r="X1294" s="32" t="n">
        <v>45861</v>
      </c>
      <c r="Y1294" s="23">
        <f>IF(X1294="", "", X1294-N1294)</f>
        <v/>
      </c>
      <c r="Z1294" s="23">
        <f>IF(N1294="", "", TEXT(N1294, "dddd"))</f>
        <v/>
      </c>
      <c r="AA1294" s="23">
        <f>IF(X1294="", "", TEXT(X1294, "dddd"))</f>
        <v/>
      </c>
      <c r="AB1294" s="23">
        <f>VLOOKUP(U1294,'Currency Sheet'!A:C,3,)</f>
        <v/>
      </c>
      <c r="AC1294" s="44">
        <f>VLOOKUP(P1294,'Customer List'!B:D,3,)</f>
        <v/>
      </c>
    </row>
    <row r="1295">
      <c r="A1295" s="23">
        <f>A1294+1</f>
        <v/>
      </c>
      <c r="B1295" s="23" t="inlineStr">
        <is>
          <t>EED117194</t>
        </is>
      </c>
      <c r="C1295" s="32" t="n">
        <v>45850</v>
      </c>
      <c r="D1295" s="32" t="n">
        <v>45856</v>
      </c>
      <c r="E1295" s="51" t="n">
        <v>160.3</v>
      </c>
      <c r="F1295" s="51">
        <f>IF(AB1295="DOLLAR",E1295*88,E1295)</f>
        <v/>
      </c>
      <c r="G1295" s="62">
        <f>F1295*J1295</f>
        <v/>
      </c>
      <c r="H1295" s="23" t="n">
        <v>349104</v>
      </c>
      <c r="I1295" s="23" t="inlineStr">
        <is>
          <t>FITC anti-human CD235a (Glycophorin A) Antibody</t>
        </is>
      </c>
      <c r="J1295" s="23" t="n">
        <v>4</v>
      </c>
      <c r="K1295" s="23" t="n">
        <v>4</v>
      </c>
      <c r="L1295" s="23">
        <f>J1295-K1295</f>
        <v/>
      </c>
      <c r="M1295" s="23" t="inlineStr">
        <is>
          <t>T-734/25-26</t>
        </is>
      </c>
      <c r="N1295" s="32" t="n">
        <v>45859</v>
      </c>
      <c r="O1295" s="62" t="n">
        <v>99386</v>
      </c>
      <c r="P1295" s="23" t="inlineStr">
        <is>
          <t>Micro Vapi</t>
        </is>
      </c>
      <c r="Q1295" s="23" t="n">
        <v>58153430226</v>
      </c>
      <c r="R1295" s="23" t="inlineStr">
        <is>
          <t>Delivered</t>
        </is>
      </c>
      <c r="S1295" s="63" t="n">
        <v>4</v>
      </c>
      <c r="T1295" s="39" t="n"/>
      <c r="U1295" s="23" t="inlineStr">
        <is>
          <t>BioLegend</t>
        </is>
      </c>
      <c r="V1295" s="23">
        <f>VLOOKUP(P1295,'Customer List'!B:C,2,)</f>
        <v/>
      </c>
      <c r="W1295" s="40" t="n"/>
      <c r="X1295" s="32" t="n">
        <v>45861</v>
      </c>
      <c r="Y1295" s="23">
        <f>IF(X1295="", "", X1295-N1295)</f>
        <v/>
      </c>
      <c r="Z1295" s="23">
        <f>IF(N1295="", "", TEXT(N1295, "dddd"))</f>
        <v/>
      </c>
      <c r="AA1295" s="23">
        <f>IF(X1295="", "", TEXT(X1295, "dddd"))</f>
        <v/>
      </c>
      <c r="AB1295" s="23">
        <f>VLOOKUP(U1295,'Currency Sheet'!A:C,3,)</f>
        <v/>
      </c>
      <c r="AC1295" s="44">
        <f>VLOOKUP(P1295,'Customer List'!B:D,3,)</f>
        <v/>
      </c>
    </row>
    <row r="1296">
      <c r="A1296" s="23">
        <f>A1295+1</f>
        <v/>
      </c>
      <c r="B1296" s="23" t="inlineStr">
        <is>
          <t>EED117194</t>
        </is>
      </c>
      <c r="C1296" s="32" t="n">
        <v>45850</v>
      </c>
      <c r="D1296" s="32" t="n">
        <v>45856</v>
      </c>
      <c r="E1296" s="51" t="n">
        <v>242.9</v>
      </c>
      <c r="F1296" s="51">
        <f>IF(AB1296="DOLLAR",E1296*88,E1296)</f>
        <v/>
      </c>
      <c r="G1296" s="62">
        <f>F1296*J1296</f>
        <v/>
      </c>
      <c r="H1296" s="23" t="n">
        <v>350504</v>
      </c>
      <c r="I1296" s="23" t="inlineStr">
        <is>
          <t>PE anti-human Ki-67 Antibody</t>
        </is>
      </c>
      <c r="J1296" s="23" t="n">
        <v>1</v>
      </c>
      <c r="K1296" s="23" t="n">
        <v>1</v>
      </c>
      <c r="L1296" s="23">
        <f>J1296-K1296</f>
        <v/>
      </c>
      <c r="M1296" s="23" t="inlineStr">
        <is>
          <t>T-724/25-26</t>
        </is>
      </c>
      <c r="N1296" s="32" t="n">
        <v>45859</v>
      </c>
      <c r="O1296" s="62" t="n">
        <v>29668.5</v>
      </c>
      <c r="P1296" s="23" t="inlineStr">
        <is>
          <t>Actrec</t>
        </is>
      </c>
      <c r="Q1296" s="23" t="n">
        <v>58153432562</v>
      </c>
      <c r="R1296" s="23" t="inlineStr">
        <is>
          <t>Delivered</t>
        </is>
      </c>
      <c r="S1296" s="63" t="n">
        <v>4</v>
      </c>
      <c r="T1296" s="39" t="n"/>
      <c r="U1296" s="23" t="inlineStr">
        <is>
          <t>BioLegend</t>
        </is>
      </c>
      <c r="V1296" s="23">
        <f>VLOOKUP(P1296,'Customer List'!B:C,2,)</f>
        <v/>
      </c>
      <c r="W1296" s="40" t="n"/>
      <c r="X1296" s="32" t="n">
        <v>45860</v>
      </c>
      <c r="Y1296" s="23">
        <f>IF(X1296="", "", X1296-N1296)</f>
        <v/>
      </c>
      <c r="Z1296" s="23">
        <f>IF(N1296="", "", TEXT(N1296, "dddd"))</f>
        <v/>
      </c>
      <c r="AA1296" s="23">
        <f>IF(X1296="", "", TEXT(X1296, "dddd"))</f>
        <v/>
      </c>
      <c r="AB1296" s="23">
        <f>VLOOKUP(U1296,'Currency Sheet'!A:C,3,)</f>
        <v/>
      </c>
      <c r="AC1296" s="44">
        <f>VLOOKUP(P1296,'Customer List'!B:D,3,)</f>
        <v/>
      </c>
    </row>
    <row r="1297">
      <c r="A1297" s="23">
        <f>A1296+1</f>
        <v/>
      </c>
      <c r="B1297" s="23" t="inlineStr">
        <is>
          <t>EED117194</t>
        </is>
      </c>
      <c r="C1297" s="32" t="n">
        <v>45850</v>
      </c>
      <c r="D1297" s="32" t="n">
        <v>45856</v>
      </c>
      <c r="E1297" s="51" t="n">
        <v>219.8</v>
      </c>
      <c r="F1297" s="51">
        <f>IF(AB1297="DOLLAR",E1297*88,E1297)</f>
        <v/>
      </c>
      <c r="G1297" s="62">
        <f>F1297*J1297</f>
        <v/>
      </c>
      <c r="H1297" s="23" t="n">
        <v>353112</v>
      </c>
      <c r="I1297" s="23" t="inlineStr">
        <is>
          <t>APC anti-human CD54 Antibody</t>
        </is>
      </c>
      <c r="J1297" s="23" t="n">
        <v>1</v>
      </c>
      <c r="K1297" s="23" t="n">
        <v>1</v>
      </c>
      <c r="L1297" s="23">
        <f>J1297-K1297</f>
        <v/>
      </c>
      <c r="M1297" s="23" t="inlineStr">
        <is>
          <t>T-735/25-26</t>
        </is>
      </c>
      <c r="N1297" s="32" t="n">
        <v>45859</v>
      </c>
      <c r="O1297" s="62" t="n">
        <v>29830</v>
      </c>
      <c r="P1297" s="23" t="inlineStr">
        <is>
          <t>NNF</t>
        </is>
      </c>
      <c r="Q1297" s="23" t="n">
        <v>58153427802</v>
      </c>
      <c r="R1297" s="23" t="inlineStr">
        <is>
          <t>Delivered</t>
        </is>
      </c>
      <c r="S1297" s="63" t="n">
        <v>4</v>
      </c>
      <c r="T1297" s="39" t="n"/>
      <c r="U1297" s="23" t="inlineStr">
        <is>
          <t>BioLegend</t>
        </is>
      </c>
      <c r="V1297" s="23">
        <f>VLOOKUP(P1297,'Customer List'!B:C,2,)</f>
        <v/>
      </c>
      <c r="W1297" s="40" t="n"/>
      <c r="X1297" s="32" t="n">
        <v>45860</v>
      </c>
      <c r="Y1297" s="23">
        <f>IF(X1297="", "", X1297-N1297)</f>
        <v/>
      </c>
      <c r="Z1297" s="23">
        <f>IF(N1297="", "", TEXT(N1297, "dddd"))</f>
        <v/>
      </c>
      <c r="AA1297" s="23">
        <f>IF(X1297="", "", TEXT(X1297, "dddd"))</f>
        <v/>
      </c>
      <c r="AB1297" s="23">
        <f>VLOOKUP(U1297,'Currency Sheet'!A:C,3,)</f>
        <v/>
      </c>
      <c r="AC1297" s="44">
        <f>VLOOKUP(P1297,'Customer List'!B:D,3,)</f>
        <v/>
      </c>
    </row>
    <row r="1298">
      <c r="A1298" s="23">
        <f>A1297+1</f>
        <v/>
      </c>
      <c r="B1298" s="23" t="inlineStr">
        <is>
          <t>EED117194</t>
        </is>
      </c>
      <c r="C1298" s="32" t="n">
        <v>45850</v>
      </c>
      <c r="D1298" s="32" t="n">
        <v>45856</v>
      </c>
      <c r="E1298" s="51" t="n">
        <v>305.25</v>
      </c>
      <c r="F1298" s="51">
        <f>IF(AB1298="DOLLAR",E1298*88,E1298)</f>
        <v/>
      </c>
      <c r="G1298" s="62">
        <f>F1298*J1298</f>
        <v/>
      </c>
      <c r="H1298" s="23" t="n">
        <v>353208</v>
      </c>
      <c r="I1298" s="23" t="inlineStr">
        <is>
          <t>Brilliant Violet 421™ anti-human CD197 (CCR7) Antibody</t>
        </is>
      </c>
      <c r="J1298" s="23" t="n">
        <v>1</v>
      </c>
      <c r="K1298" s="23" t="n">
        <v>1</v>
      </c>
      <c r="L1298" s="23">
        <f>J1298-K1298</f>
        <v/>
      </c>
      <c r="M1298" s="23" t="inlineStr">
        <is>
          <t>T-809/25-26</t>
        </is>
      </c>
      <c r="N1298" s="32" t="n">
        <v>45867</v>
      </c>
      <c r="O1298" s="62" t="n">
        <v>44159.5</v>
      </c>
      <c r="P1298" s="23" t="inlineStr">
        <is>
          <t>Sun Pharma</t>
        </is>
      </c>
      <c r="Q1298" s="23" t="n">
        <v>58153779283</v>
      </c>
      <c r="R1298" s="23" t="inlineStr">
        <is>
          <t>Delivered</t>
        </is>
      </c>
      <c r="S1298" s="63" t="n">
        <v>4</v>
      </c>
      <c r="T1298" s="39" t="n"/>
      <c r="U1298" s="23" t="inlineStr">
        <is>
          <t>BioLegend</t>
        </is>
      </c>
      <c r="V1298" s="23">
        <f>VLOOKUP(P1298,'Customer List'!B:C,2,)</f>
        <v/>
      </c>
      <c r="W1298" s="40" t="n"/>
      <c r="X1298" s="32" t="n">
        <v>45869</v>
      </c>
      <c r="Y1298" s="23">
        <f>IF(X1298="", "", X1298-N1298)</f>
        <v/>
      </c>
      <c r="Z1298" s="23">
        <f>IF(N1298="", "", TEXT(N1298, "dddd"))</f>
        <v/>
      </c>
      <c r="AA1298" s="23">
        <f>IF(X1298="", "", TEXT(X1298, "dddd"))</f>
        <v/>
      </c>
      <c r="AB1298" s="23">
        <f>VLOOKUP(U1298,'Currency Sheet'!A:C,3,)</f>
        <v/>
      </c>
      <c r="AC1298" s="44">
        <f>VLOOKUP(P1298,'Customer List'!B:D,3,)</f>
        <v/>
      </c>
    </row>
    <row r="1299">
      <c r="A1299" s="23">
        <f>A1298+1</f>
        <v/>
      </c>
      <c r="B1299" s="23" t="inlineStr">
        <is>
          <t>EED117194</t>
        </is>
      </c>
      <c r="C1299" s="32" t="n">
        <v>45850</v>
      </c>
      <c r="D1299" s="32" t="n">
        <v>45856</v>
      </c>
      <c r="E1299" s="51" t="n">
        <v>186</v>
      </c>
      <c r="F1299" s="51">
        <f>IF(AB1299="DOLLAR",E1299*88,E1299)</f>
        <v/>
      </c>
      <c r="G1299" s="62">
        <f>F1299*J1299</f>
        <v/>
      </c>
      <c r="H1299" s="23" t="n">
        <v>353421</v>
      </c>
      <c r="I1299" s="23" t="inlineStr">
        <is>
          <t>Brilliant Violet 785™ anti-human CD196 (CCR6) Antibody</t>
        </is>
      </c>
      <c r="J1299" s="23" t="n">
        <v>1</v>
      </c>
      <c r="K1299" s="23" t="n">
        <v>1</v>
      </c>
      <c r="L1299" s="23">
        <f>J1299-K1299</f>
        <v/>
      </c>
      <c r="M1299" s="23" t="inlineStr">
        <is>
          <t>DC-119/25-26</t>
        </is>
      </c>
      <c r="N1299" s="32" t="n">
        <v>45888</v>
      </c>
      <c r="O1299" s="62" t="n">
        <v>0</v>
      </c>
      <c r="P1299" s="23" t="inlineStr">
        <is>
          <t>NIV</t>
        </is>
      </c>
      <c r="Q1299" s="23" t="n">
        <v>58154568953</v>
      </c>
      <c r="R1299" s="23" t="inlineStr">
        <is>
          <t>Delivered</t>
        </is>
      </c>
      <c r="S1299" s="63" t="n">
        <v>4</v>
      </c>
      <c r="T1299" s="39" t="inlineStr">
        <is>
          <t>SAMPLE , WITH GK BIO</t>
        </is>
      </c>
      <c r="U1299" s="23" t="inlineStr">
        <is>
          <t>BioLegend</t>
        </is>
      </c>
      <c r="V1299" s="23">
        <f>VLOOKUP(P1299,'Customer List'!B:C,2,)</f>
        <v/>
      </c>
      <c r="W1299" s="41" t="n"/>
      <c r="X1299" s="32" t="n">
        <v>45892</v>
      </c>
      <c r="Y1299" s="23">
        <f>IF(X1299="", "", X1299-N1299)</f>
        <v/>
      </c>
      <c r="Z1299" s="23">
        <f>IF(N1299="", "", TEXT(N1299, "dddd"))</f>
        <v/>
      </c>
      <c r="AA1299" s="23">
        <f>IF(X1299="", "", TEXT(X1299, "dddd"))</f>
        <v/>
      </c>
      <c r="AB1299" s="23">
        <f>VLOOKUP(U1299,'Currency Sheet'!A:C,3,)</f>
        <v/>
      </c>
      <c r="AC1299" s="44">
        <f>VLOOKUP(P1299,'Customer List'!B:D,3,)</f>
        <v/>
      </c>
    </row>
    <row r="1300">
      <c r="A1300" s="23">
        <f>A1299+1</f>
        <v/>
      </c>
      <c r="B1300" s="23" t="inlineStr">
        <is>
          <t>EED117194</t>
        </is>
      </c>
      <c r="C1300" s="32" t="n">
        <v>45850</v>
      </c>
      <c r="D1300" s="32" t="n">
        <v>45856</v>
      </c>
      <c r="E1300" s="51" t="n">
        <v>267.4</v>
      </c>
      <c r="F1300" s="51">
        <f>IF(AB1300="DOLLAR",E1300*88,E1300)</f>
        <v/>
      </c>
      <c r="G1300" s="62">
        <f>F1300*J1300</f>
        <v/>
      </c>
      <c r="H1300" s="23" t="n">
        <v>358512</v>
      </c>
      <c r="I1300" s="23" t="inlineStr">
        <is>
          <t>PE/Cyanine7 anti-human/mouse Bcl-6 Antibody</t>
        </is>
      </c>
      <c r="J1300" s="23" t="n">
        <v>1</v>
      </c>
      <c r="K1300" s="23" t="n">
        <v>1</v>
      </c>
      <c r="L1300" s="23">
        <f>J1300-K1300</f>
        <v/>
      </c>
      <c r="M1300" s="23" t="inlineStr">
        <is>
          <t>T-725/25-26</t>
        </is>
      </c>
      <c r="N1300" s="32" t="n">
        <v>45859</v>
      </c>
      <c r="O1300" s="62" t="n">
        <v>32661</v>
      </c>
      <c r="P1300" s="23" t="inlineStr">
        <is>
          <t>Actrec</t>
        </is>
      </c>
      <c r="Q1300" s="23" t="n">
        <v>58153432562</v>
      </c>
      <c r="R1300" s="23" t="inlineStr">
        <is>
          <t>Delivered</t>
        </is>
      </c>
      <c r="S1300" s="63" t="n">
        <v>4</v>
      </c>
      <c r="T1300" s="39" t="n"/>
      <c r="U1300" s="23" t="inlineStr">
        <is>
          <t>BioLegend</t>
        </is>
      </c>
      <c r="V1300" s="23">
        <f>VLOOKUP(P1300,'Customer List'!B:C,2,)</f>
        <v/>
      </c>
      <c r="W1300" s="40" t="n"/>
      <c r="X1300" s="32" t="n">
        <v>45860</v>
      </c>
      <c r="Y1300" s="23">
        <f>IF(X1300="", "", X1300-N1300)</f>
        <v/>
      </c>
      <c r="Z1300" s="23">
        <f>IF(N1300="", "", TEXT(N1300, "dddd"))</f>
        <v/>
      </c>
      <c r="AA1300" s="23">
        <f>IF(X1300="", "", TEXT(X1300, "dddd"))</f>
        <v/>
      </c>
      <c r="AB1300" s="23">
        <f>VLOOKUP(U1300,'Currency Sheet'!A:C,3,)</f>
        <v/>
      </c>
      <c r="AC1300" s="44">
        <f>VLOOKUP(P1300,'Customer List'!B:D,3,)</f>
        <v/>
      </c>
    </row>
    <row r="1301">
      <c r="A1301" s="23">
        <f>A1300+1</f>
        <v/>
      </c>
      <c r="B1301" s="23" t="inlineStr">
        <is>
          <t>EED117194</t>
        </is>
      </c>
      <c r="C1301" s="32" t="n">
        <v>45850</v>
      </c>
      <c r="D1301" s="32" t="n">
        <v>45856</v>
      </c>
      <c r="E1301" s="51" t="n">
        <v>326.25</v>
      </c>
      <c r="F1301" s="51">
        <f>IF(AB1301="DOLLAR",E1301*88,E1301)</f>
        <v/>
      </c>
      <c r="G1301" s="62">
        <f>F1301*J1301</f>
        <v/>
      </c>
      <c r="H1301" s="23" t="n">
        <v>358610</v>
      </c>
      <c r="I1301" s="23" t="inlineStr">
        <is>
          <t>Brilliant Violet 421™ anti-human LOX-1 Antibody</t>
        </is>
      </c>
      <c r="J1301" s="23" t="n">
        <v>1</v>
      </c>
      <c r="K1301" s="23" t="n">
        <v>1</v>
      </c>
      <c r="L1301" s="23">
        <f>J1301-K1301</f>
        <v/>
      </c>
      <c r="M1301" s="23" t="inlineStr">
        <is>
          <t>T-737/25-26</t>
        </is>
      </c>
      <c r="N1301" s="32" t="n">
        <v>45859</v>
      </c>
      <c r="O1301" s="62" t="n">
        <v>40455</v>
      </c>
      <c r="P1301" s="23" t="inlineStr">
        <is>
          <t>Synergy</t>
        </is>
      </c>
      <c r="Q1301" s="23" t="n">
        <v>58153427496</v>
      </c>
      <c r="R1301" s="23" t="inlineStr">
        <is>
          <t>Delivered</t>
        </is>
      </c>
      <c r="S1301" s="63" t="n">
        <v>4</v>
      </c>
      <c r="T1301" s="39" t="n"/>
      <c r="U1301" s="23" t="inlineStr">
        <is>
          <t>BioLegend</t>
        </is>
      </c>
      <c r="V1301" s="23">
        <f>VLOOKUP(P1301,'Customer List'!B:C,2,)</f>
        <v/>
      </c>
      <c r="W1301" s="40" t="n"/>
      <c r="X1301" s="32" t="n">
        <v>45860</v>
      </c>
      <c r="Y1301" s="23">
        <f>IF(X1301="", "", X1301-N1301)</f>
        <v/>
      </c>
      <c r="Z1301" s="23">
        <f>IF(N1301="", "", TEXT(N1301, "dddd"))</f>
        <v/>
      </c>
      <c r="AA1301" s="23">
        <f>IF(X1301="", "", TEXT(X1301, "dddd"))</f>
        <v/>
      </c>
      <c r="AB1301" s="23">
        <f>VLOOKUP(U1301,'Currency Sheet'!A:C,3,)</f>
        <v/>
      </c>
      <c r="AC1301" s="44">
        <f>VLOOKUP(P1301,'Customer List'!B:D,3,)</f>
        <v/>
      </c>
    </row>
    <row r="1302">
      <c r="A1302" s="23">
        <f>A1301+1</f>
        <v/>
      </c>
      <c r="B1302" s="23" t="inlineStr">
        <is>
          <t>EED117194</t>
        </is>
      </c>
      <c r="C1302" s="32" t="n">
        <v>45850</v>
      </c>
      <c r="D1302" s="32" t="n">
        <v>45856</v>
      </c>
      <c r="E1302" s="51" t="n">
        <v>259</v>
      </c>
      <c r="F1302" s="51">
        <f>IF(AB1302="DOLLAR",E1302*88,E1302)</f>
        <v/>
      </c>
      <c r="G1302" s="62">
        <f>F1302*J1302</f>
        <v/>
      </c>
      <c r="H1302" s="23" t="n">
        <v>363210</v>
      </c>
      <c r="I1302" s="23" t="inlineStr">
        <is>
          <t>PE/Cyanine7 anti-human CD36L1 (SCARB1, SR-BI) Antibody</t>
        </is>
      </c>
      <c r="J1302" s="23" t="n">
        <v>1</v>
      </c>
      <c r="K1302" s="23" t="n">
        <v>1</v>
      </c>
      <c r="L1302" s="23">
        <f>J1302-K1302</f>
        <v/>
      </c>
      <c r="M1302" s="23" t="inlineStr">
        <is>
          <t>T-737/25-26</t>
        </is>
      </c>
      <c r="N1302" s="32" t="n">
        <v>45859</v>
      </c>
      <c r="O1302" s="62" t="n">
        <v>34410</v>
      </c>
      <c r="P1302" s="23" t="inlineStr">
        <is>
          <t>Synergy</t>
        </is>
      </c>
      <c r="Q1302" s="23" t="n">
        <v>58153427496</v>
      </c>
      <c r="R1302" s="23" t="inlineStr">
        <is>
          <t>Delivered</t>
        </is>
      </c>
      <c r="S1302" s="63" t="n">
        <v>4</v>
      </c>
      <c r="T1302" s="39" t="n"/>
      <c r="U1302" s="23" t="inlineStr">
        <is>
          <t>BioLegend</t>
        </is>
      </c>
      <c r="V1302" s="23">
        <f>VLOOKUP(P1302,'Customer List'!B:C,2,)</f>
        <v/>
      </c>
      <c r="W1302" s="40" t="n"/>
      <c r="X1302" s="32" t="n">
        <v>45860</v>
      </c>
      <c r="Y1302" s="23">
        <f>IF(X1302="", "", X1302-N1302)</f>
        <v/>
      </c>
      <c r="Z1302" s="23">
        <f>IF(N1302="", "", TEXT(N1302, "dddd"))</f>
        <v/>
      </c>
      <c r="AA1302" s="23">
        <f>IF(X1302="", "", TEXT(X1302, "dddd"))</f>
        <v/>
      </c>
      <c r="AB1302" s="23">
        <f>VLOOKUP(U1302,'Currency Sheet'!A:C,3,)</f>
        <v/>
      </c>
      <c r="AC1302" s="44">
        <f>VLOOKUP(P1302,'Customer List'!B:D,3,)</f>
        <v/>
      </c>
    </row>
    <row r="1303">
      <c r="A1303" s="23">
        <f>A1302+1</f>
        <v/>
      </c>
      <c r="B1303" s="23" t="inlineStr">
        <is>
          <t>EED117194</t>
        </is>
      </c>
      <c r="C1303" s="32" t="n">
        <v>45850</v>
      </c>
      <c r="D1303" s="32" t="n">
        <v>45856</v>
      </c>
      <c r="E1303" s="51" t="n">
        <v>183.4</v>
      </c>
      <c r="F1303" s="51">
        <f>IF(AB1303="DOLLAR",E1303*88,E1303)</f>
        <v/>
      </c>
      <c r="G1303" s="62">
        <f>F1303*J1303</f>
        <v/>
      </c>
      <c r="H1303" s="23" t="n">
        <v>366608</v>
      </c>
      <c r="I1303" s="23" t="inlineStr">
        <is>
          <t>PE anti-human CD33 Antibody</t>
        </is>
      </c>
      <c r="J1303" s="23" t="n">
        <v>1</v>
      </c>
      <c r="K1303" s="23" t="n">
        <v>1</v>
      </c>
      <c r="L1303" s="23">
        <f>J1303-K1303</f>
        <v/>
      </c>
      <c r="M1303" s="23" t="inlineStr">
        <is>
          <t>T-734/25-26</t>
        </is>
      </c>
      <c r="N1303" s="32" t="n">
        <v>45859</v>
      </c>
      <c r="O1303" s="62" t="n">
        <v>28427</v>
      </c>
      <c r="P1303" s="23" t="inlineStr">
        <is>
          <t>Micro Vapi</t>
        </is>
      </c>
      <c r="Q1303" s="23" t="n">
        <v>58153430226</v>
      </c>
      <c r="R1303" s="23" t="inlineStr">
        <is>
          <t>Delivered</t>
        </is>
      </c>
      <c r="S1303" s="63" t="n">
        <v>4</v>
      </c>
      <c r="T1303" s="39" t="n"/>
      <c r="U1303" s="23" t="inlineStr">
        <is>
          <t>BioLegend</t>
        </is>
      </c>
      <c r="V1303" s="23">
        <f>VLOOKUP(P1303,'Customer List'!B:C,2,)</f>
        <v/>
      </c>
      <c r="W1303" s="40" t="n"/>
      <c r="X1303" s="32" t="n">
        <v>45861</v>
      </c>
      <c r="Y1303" s="23">
        <f>IF(X1303="", "", X1303-N1303)</f>
        <v/>
      </c>
      <c r="Z1303" s="23">
        <f>IF(N1303="", "", TEXT(N1303, "dddd"))</f>
        <v/>
      </c>
      <c r="AA1303" s="23">
        <f>IF(X1303="", "", TEXT(X1303, "dddd"))</f>
        <v/>
      </c>
      <c r="AB1303" s="23">
        <f>VLOOKUP(U1303,'Currency Sheet'!A:C,3,)</f>
        <v/>
      </c>
      <c r="AC1303" s="44">
        <f>VLOOKUP(P1303,'Customer List'!B:D,3,)</f>
        <v/>
      </c>
    </row>
    <row r="1304">
      <c r="A1304" s="23">
        <f>A1303+1</f>
        <v/>
      </c>
      <c r="B1304" s="23" t="inlineStr">
        <is>
          <t>EED117194</t>
        </is>
      </c>
      <c r="C1304" s="32" t="n">
        <v>45850</v>
      </c>
      <c r="D1304" s="32" t="n">
        <v>45856</v>
      </c>
      <c r="E1304" s="51" t="n">
        <v>252</v>
      </c>
      <c r="F1304" s="51">
        <f>IF(AB1304="DOLLAR",E1304*88,E1304)</f>
        <v/>
      </c>
      <c r="G1304" s="62">
        <f>F1304*J1304</f>
        <v/>
      </c>
      <c r="H1304" s="23" t="n">
        <v>367004</v>
      </c>
      <c r="I1304" s="23" t="inlineStr">
        <is>
          <t>PE anti-human LY6G6D (C6orf23) Antibody</t>
        </is>
      </c>
      <c r="J1304" s="23" t="n">
        <v>1</v>
      </c>
      <c r="K1304" s="23" t="n">
        <v>1</v>
      </c>
      <c r="L1304" s="23">
        <f>J1304-K1304</f>
        <v/>
      </c>
      <c r="M1304" s="23" t="inlineStr">
        <is>
          <t>T-715/25-26</t>
        </is>
      </c>
      <c r="N1304" s="32" t="n">
        <v>45857</v>
      </c>
      <c r="O1304" s="62" t="n">
        <v>39060</v>
      </c>
      <c r="P1304" s="23" t="inlineStr">
        <is>
          <t>Aurigine Onco</t>
        </is>
      </c>
      <c r="Q1304" s="23" t="n">
        <v>58153395974</v>
      </c>
      <c r="R1304" s="23" t="inlineStr">
        <is>
          <t>Delivered</t>
        </is>
      </c>
      <c r="S1304" s="63" t="n">
        <v>4</v>
      </c>
      <c r="T1304" s="39" t="n"/>
      <c r="U1304" s="23" t="inlineStr">
        <is>
          <t>BioLegend</t>
        </is>
      </c>
      <c r="V1304" s="23">
        <f>VLOOKUP(P1304,'Customer List'!B:C,2,)</f>
        <v/>
      </c>
      <c r="W1304" s="40" t="n"/>
      <c r="X1304" s="32" t="n">
        <v>45858</v>
      </c>
      <c r="Y1304" s="23">
        <f>IF(X1304="", "", X1304-N1304)</f>
        <v/>
      </c>
      <c r="Z1304" s="23">
        <f>IF(N1304="", "", TEXT(N1304, "dddd"))</f>
        <v/>
      </c>
      <c r="AA1304" s="23">
        <f>IF(X1304="", "", TEXT(X1304, "dddd"))</f>
        <v/>
      </c>
      <c r="AB1304" s="23">
        <f>VLOOKUP(U1304,'Currency Sheet'!A:C,3,)</f>
        <v/>
      </c>
      <c r="AC1304" s="44">
        <f>VLOOKUP(P1304,'Customer List'!B:D,3,)</f>
        <v/>
      </c>
    </row>
    <row r="1305">
      <c r="A1305" s="23">
        <f>A1304+1</f>
        <v/>
      </c>
      <c r="B1305" s="23" t="inlineStr">
        <is>
          <t>EED117194</t>
        </is>
      </c>
      <c r="C1305" s="32" t="n">
        <v>45850</v>
      </c>
      <c r="D1305" s="32" t="n">
        <v>45856</v>
      </c>
      <c r="E1305" s="51" t="n">
        <v>305.25</v>
      </c>
      <c r="F1305" s="51">
        <f>IF(AB1305="DOLLAR",E1305*88,E1305)</f>
        <v/>
      </c>
      <c r="G1305" s="62">
        <f>F1305*J1305</f>
        <v/>
      </c>
      <c r="H1305" s="23" t="n">
        <v>368526</v>
      </c>
      <c r="I1305" s="23" t="inlineStr">
        <is>
          <t>Brilliant Violet 510™ anti-human CD45 Antibody</t>
        </is>
      </c>
      <c r="J1305" s="23" t="n">
        <v>1</v>
      </c>
      <c r="K1305" s="23" t="n">
        <v>1</v>
      </c>
      <c r="L1305" s="23">
        <f>J1305-K1305</f>
        <v/>
      </c>
      <c r="M1305" s="23" t="inlineStr">
        <is>
          <t>T-737/25-26</t>
        </is>
      </c>
      <c r="N1305" s="32" t="n">
        <v>45859</v>
      </c>
      <c r="O1305" s="62" t="n">
        <v>37851</v>
      </c>
      <c r="P1305" s="23" t="inlineStr">
        <is>
          <t>Synergy</t>
        </is>
      </c>
      <c r="Q1305" s="23" t="n">
        <v>58153427496</v>
      </c>
      <c r="R1305" s="23" t="inlineStr">
        <is>
          <t>Delivered</t>
        </is>
      </c>
      <c r="S1305" s="63" t="n">
        <v>4</v>
      </c>
      <c r="T1305" s="39" t="n"/>
      <c r="U1305" s="23" t="inlineStr">
        <is>
          <t>BioLegend</t>
        </is>
      </c>
      <c r="V1305" s="23">
        <f>VLOOKUP(P1305,'Customer List'!B:C,2,)</f>
        <v/>
      </c>
      <c r="W1305" s="40" t="n"/>
      <c r="X1305" s="32" t="n">
        <v>45860</v>
      </c>
      <c r="Y1305" s="23">
        <f>IF(X1305="", "", X1305-N1305)</f>
        <v/>
      </c>
      <c r="Z1305" s="23">
        <f>IF(N1305="", "", TEXT(N1305, "dddd"))</f>
        <v/>
      </c>
      <c r="AA1305" s="23">
        <f>IF(X1305="", "", TEXT(X1305, "dddd"))</f>
        <v/>
      </c>
      <c r="AB1305" s="23">
        <f>VLOOKUP(U1305,'Currency Sheet'!A:C,3,)</f>
        <v/>
      </c>
      <c r="AC1305" s="44">
        <f>VLOOKUP(P1305,'Customer List'!B:D,3,)</f>
        <v/>
      </c>
    </row>
    <row r="1306">
      <c r="A1306" s="23">
        <f>A1305+1</f>
        <v/>
      </c>
      <c r="B1306" s="23" t="inlineStr">
        <is>
          <t>EED117194</t>
        </is>
      </c>
      <c r="C1306" s="32" t="n">
        <v>45850</v>
      </c>
      <c r="D1306" s="32" t="n">
        <v>45856</v>
      </c>
      <c r="E1306" s="51" t="n">
        <v>196.7</v>
      </c>
      <c r="F1306" s="51">
        <f>IF(AB1306="DOLLAR",E1306*88,E1306)</f>
        <v/>
      </c>
      <c r="G1306" s="62">
        <f>F1306*J1306</f>
        <v/>
      </c>
      <c r="H1306" s="23" t="n">
        <v>368532</v>
      </c>
      <c r="I1306" s="23" t="inlineStr">
        <is>
          <t>PE/Cyanine7 anti-human CD45 Antibody</t>
        </is>
      </c>
      <c r="J1306" s="23" t="n">
        <v>1</v>
      </c>
      <c r="K1306" s="23" t="n">
        <v>1</v>
      </c>
      <c r="L1306" s="23">
        <f>J1306-K1306</f>
        <v/>
      </c>
      <c r="M1306" s="23" t="inlineStr">
        <is>
          <t>T-750/25-26</t>
        </is>
      </c>
      <c r="N1306" s="32" t="n">
        <v>45860</v>
      </c>
      <c r="O1306" s="62" t="n">
        <v>26976</v>
      </c>
      <c r="P1306" s="23" t="inlineStr">
        <is>
          <t>BTL</t>
        </is>
      </c>
      <c r="Q1306" s="23" t="inlineStr">
        <is>
          <t>PORTER</t>
        </is>
      </c>
      <c r="R1306" s="23" t="inlineStr">
        <is>
          <t>Porter</t>
        </is>
      </c>
      <c r="S1306" s="63" t="n">
        <v>4</v>
      </c>
      <c r="T1306" s="39" t="n"/>
      <c r="U1306" s="23" t="inlineStr">
        <is>
          <t>BioLegend</t>
        </is>
      </c>
      <c r="V1306" s="23">
        <f>VLOOKUP(P1306,'Customer List'!B:C,2,)</f>
        <v/>
      </c>
      <c r="W1306" s="40" t="n"/>
      <c r="X1306" s="32">
        <f>IF(OR(R1306 = "PRIYANKA MADAM", R1306 = "DEEPAK", R1306 = "PORTER"),N1306,"")</f>
        <v/>
      </c>
      <c r="Y1306" s="23">
        <f>IF(X1306="", "", X1306-N1306)</f>
        <v/>
      </c>
      <c r="Z1306" s="23">
        <f>IF(N1306="", "", TEXT(N1306, "dddd"))</f>
        <v/>
      </c>
      <c r="AA1306" s="23">
        <f>IF(X1306="", "", TEXT(X1306, "dddd"))</f>
        <v/>
      </c>
      <c r="AB1306" s="23">
        <f>VLOOKUP(U1306,'Currency Sheet'!A:C,3,)</f>
        <v/>
      </c>
      <c r="AC1306" s="44">
        <f>VLOOKUP(P1306,'Customer List'!B:D,3,)</f>
        <v/>
      </c>
    </row>
    <row r="1307">
      <c r="A1307" s="23">
        <f>A1306+1</f>
        <v/>
      </c>
      <c r="B1307" s="23" t="inlineStr">
        <is>
          <t>EED117194</t>
        </is>
      </c>
      <c r="C1307" s="32" t="n">
        <v>45850</v>
      </c>
      <c r="D1307" s="32" t="n">
        <v>45856</v>
      </c>
      <c r="E1307" s="51" t="n">
        <v>309.75</v>
      </c>
      <c r="F1307" s="51">
        <f>IF(AB1307="DOLLAR",E1307*88,E1307)</f>
        <v/>
      </c>
      <c r="G1307" s="62">
        <f>F1307*J1307</f>
        <v/>
      </c>
      <c r="H1307" s="23" t="n">
        <v>369324</v>
      </c>
      <c r="I1307" s="23" t="inlineStr">
        <is>
          <t>Brilliant Violet 605™ anti-human CD223 (LAG-3) Antibody</t>
        </is>
      </c>
      <c r="J1307" s="23" t="n">
        <v>1</v>
      </c>
      <c r="K1307" s="23" t="n">
        <v>1</v>
      </c>
      <c r="L1307" s="23">
        <f>J1307-K1307</f>
        <v/>
      </c>
      <c r="M1307" s="23" t="inlineStr">
        <is>
          <t>T-731/25-26</t>
        </is>
      </c>
      <c r="N1307" s="32" t="n">
        <v>45859</v>
      </c>
      <c r="O1307" s="62" t="n">
        <v>38409</v>
      </c>
      <c r="P1307" s="23" t="inlineStr">
        <is>
          <t>Immuneel</t>
        </is>
      </c>
      <c r="Q1307" s="23" t="n">
        <v>58153427323</v>
      </c>
      <c r="R1307" s="23" t="inlineStr">
        <is>
          <t>Delivered</t>
        </is>
      </c>
      <c r="S1307" s="63" t="n">
        <v>4</v>
      </c>
      <c r="T1307" s="39" t="n"/>
      <c r="U1307" s="23" t="inlineStr">
        <is>
          <t>BioLegend</t>
        </is>
      </c>
      <c r="V1307" s="23">
        <f>VLOOKUP(P1307,'Customer List'!B:C,2,)</f>
        <v/>
      </c>
      <c r="W1307" s="40" t="n"/>
      <c r="X1307" s="32" t="n">
        <v>45860</v>
      </c>
      <c r="Y1307" s="23">
        <f>IF(X1307="", "", X1307-N1307)</f>
        <v/>
      </c>
      <c r="Z1307" s="23">
        <f>IF(N1307="", "", TEXT(N1307, "dddd"))</f>
        <v/>
      </c>
      <c r="AA1307" s="23">
        <f>IF(X1307="", "", TEXT(X1307, "dddd"))</f>
        <v/>
      </c>
      <c r="AB1307" s="23">
        <f>VLOOKUP(U1307,'Currency Sheet'!A:C,3,)</f>
        <v/>
      </c>
      <c r="AC1307" s="44">
        <f>VLOOKUP(P1307,'Customer List'!B:D,3,)</f>
        <v/>
      </c>
    </row>
    <row r="1308">
      <c r="A1308" s="23">
        <f>A1307+1</f>
        <v/>
      </c>
      <c r="B1308" s="23" t="inlineStr">
        <is>
          <t>EED117194</t>
        </is>
      </c>
      <c r="C1308" s="32" t="n">
        <v>45850</v>
      </c>
      <c r="D1308" s="32" t="n">
        <v>45856</v>
      </c>
      <c r="E1308" s="51" t="n">
        <v>102.2</v>
      </c>
      <c r="F1308" s="51">
        <f>IF(AB1308="DOLLAR",E1308*88,E1308)</f>
        <v/>
      </c>
      <c r="G1308" s="62">
        <f>F1308*J1308</f>
        <v/>
      </c>
      <c r="H1308" s="23" t="n">
        <v>369505</v>
      </c>
      <c r="I1308" s="23" t="inlineStr">
        <is>
          <t>PE anti-ERK1/2 Phospho (Thr202/Tyr204) Antibody</t>
        </is>
      </c>
      <c r="J1308" s="23" t="n">
        <v>1</v>
      </c>
      <c r="K1308" s="23" t="n">
        <v>1</v>
      </c>
      <c r="L1308" s="23">
        <f>J1308-K1308</f>
        <v/>
      </c>
      <c r="M1308" s="23" t="inlineStr">
        <is>
          <t>T-740/25-26</t>
        </is>
      </c>
      <c r="N1308" s="32" t="n">
        <v>45860</v>
      </c>
      <c r="O1308" s="62" t="n">
        <v>16293.6</v>
      </c>
      <c r="P1308" s="23" t="inlineStr">
        <is>
          <t>BioNova</t>
        </is>
      </c>
      <c r="Q1308" s="23" t="n">
        <v>58153477454</v>
      </c>
      <c r="R1308" s="23" t="inlineStr">
        <is>
          <t>Delivered</t>
        </is>
      </c>
      <c r="S1308" s="63" t="n">
        <v>4</v>
      </c>
      <c r="T1308" s="39" t="n"/>
      <c r="U1308" s="23" t="inlineStr">
        <is>
          <t>BioLegend</t>
        </is>
      </c>
      <c r="V1308" s="23">
        <f>VLOOKUP(P1308,'Customer List'!B:C,2,)</f>
        <v/>
      </c>
      <c r="W1308" s="40" t="n"/>
      <c r="X1308" s="32" t="n">
        <v>45861</v>
      </c>
      <c r="Y1308" s="23">
        <f>IF(X1308="", "", X1308-N1308)</f>
        <v/>
      </c>
      <c r="Z1308" s="23">
        <f>IF(N1308="", "", TEXT(N1308, "dddd"))</f>
        <v/>
      </c>
      <c r="AA1308" s="23">
        <f>IF(X1308="", "", TEXT(X1308, "dddd"))</f>
        <v/>
      </c>
      <c r="AB1308" s="23">
        <f>VLOOKUP(U1308,'Currency Sheet'!A:C,3,)</f>
        <v/>
      </c>
      <c r="AC1308" s="44">
        <f>VLOOKUP(P1308,'Customer List'!B:D,3,)</f>
        <v/>
      </c>
    </row>
    <row r="1309">
      <c r="A1309" s="23">
        <f>A1308+1</f>
        <v/>
      </c>
      <c r="B1309" s="23" t="inlineStr">
        <is>
          <t>EED117194</t>
        </is>
      </c>
      <c r="C1309" s="32" t="n">
        <v>45850</v>
      </c>
      <c r="D1309" s="32" t="n">
        <v>45856</v>
      </c>
      <c r="E1309" s="51" t="n">
        <v>326.25</v>
      </c>
      <c r="F1309" s="51">
        <f>IF(AB1309="DOLLAR",E1309*88,E1309)</f>
        <v/>
      </c>
      <c r="G1309" s="62">
        <f>F1309*J1309</f>
        <v/>
      </c>
      <c r="H1309" s="23" t="n">
        <v>372710</v>
      </c>
      <c r="I1309" s="23" t="inlineStr">
        <is>
          <t>Brilliant Violet 421™ anti-human TIGIT (VSTM3) Antibody</t>
        </is>
      </c>
      <c r="J1309" s="23" t="n">
        <v>1</v>
      </c>
      <c r="K1309" s="23" t="n">
        <v>1</v>
      </c>
      <c r="L1309" s="23">
        <f>J1309-K1309</f>
        <v/>
      </c>
      <c r="M1309" s="23" t="inlineStr">
        <is>
          <t>T-715/25-26</t>
        </is>
      </c>
      <c r="N1309" s="32" t="n">
        <v>45857</v>
      </c>
      <c r="O1309" s="62" t="n">
        <v>47197.5</v>
      </c>
      <c r="P1309" s="23" t="inlineStr">
        <is>
          <t>Aurigine Onco</t>
        </is>
      </c>
      <c r="Q1309" s="23" t="n">
        <v>58153395974</v>
      </c>
      <c r="R1309" s="23" t="inlineStr">
        <is>
          <t>Delivered</t>
        </is>
      </c>
      <c r="S1309" s="63" t="n">
        <v>4</v>
      </c>
      <c r="T1309" s="39" t="n"/>
      <c r="U1309" s="23" t="inlineStr">
        <is>
          <t>BioLegend</t>
        </is>
      </c>
      <c r="V1309" s="23">
        <f>VLOOKUP(P1309,'Customer List'!B:C,2,)</f>
        <v/>
      </c>
      <c r="W1309" s="40" t="n"/>
      <c r="X1309" s="32" t="n">
        <v>45858</v>
      </c>
      <c r="Y1309" s="23">
        <f>IF(X1309="", "", X1309-N1309)</f>
        <v/>
      </c>
      <c r="Z1309" s="23">
        <f>IF(N1309="", "", TEXT(N1309, "dddd"))</f>
        <v/>
      </c>
      <c r="AA1309" s="23">
        <f>IF(X1309="", "", TEXT(X1309, "dddd"))</f>
        <v/>
      </c>
      <c r="AB1309" s="23">
        <f>VLOOKUP(U1309,'Currency Sheet'!A:C,3,)</f>
        <v/>
      </c>
      <c r="AC1309" s="44">
        <f>VLOOKUP(P1309,'Customer List'!B:D,3,)</f>
        <v/>
      </c>
    </row>
    <row r="1310">
      <c r="A1310" s="23">
        <f>A1309+1</f>
        <v/>
      </c>
      <c r="B1310" s="23" t="inlineStr">
        <is>
          <t>EED117194</t>
        </is>
      </c>
      <c r="C1310" s="32" t="n">
        <v>45850</v>
      </c>
      <c r="D1310" s="32" t="n">
        <v>45856</v>
      </c>
      <c r="E1310" s="51" t="n">
        <v>279.3</v>
      </c>
      <c r="F1310" s="51">
        <f>IF(AB1310="DOLLAR",E1310*88,E1310)</f>
        <v/>
      </c>
      <c r="G1310" s="62">
        <f>F1310*J1310</f>
        <v/>
      </c>
      <c r="H1310" s="23" t="n">
        <v>381506</v>
      </c>
      <c r="I1310" s="23" t="inlineStr">
        <is>
          <t>Alexa Fluor® 488 anti-Puromycin Antibody</t>
        </is>
      </c>
      <c r="J1310" s="23" t="n">
        <v>1</v>
      </c>
      <c r="K1310" s="23" t="n">
        <v>1</v>
      </c>
      <c r="L1310" s="23">
        <f>J1310-K1310</f>
        <v/>
      </c>
      <c r="M1310" s="23" t="inlineStr">
        <is>
          <t>T-736/25-26</t>
        </is>
      </c>
      <c r="N1310" s="32" t="n">
        <v>45859</v>
      </c>
      <c r="O1310" s="62" t="n">
        <v>40199.25</v>
      </c>
      <c r="P1310" s="23" t="inlineStr">
        <is>
          <t>RG Sons</t>
        </is>
      </c>
      <c r="Q1310" s="23" t="n">
        <v>58153429681</v>
      </c>
      <c r="R1310" s="23" t="inlineStr">
        <is>
          <t>Delivered</t>
        </is>
      </c>
      <c r="S1310" s="63" t="n">
        <v>4</v>
      </c>
      <c r="T1310" s="39" t="n"/>
      <c r="U1310" s="23" t="inlineStr">
        <is>
          <t>BioLegend</t>
        </is>
      </c>
      <c r="V1310" s="23">
        <f>VLOOKUP(P1310,'Customer List'!B:C,2,)</f>
        <v/>
      </c>
      <c r="W1310" s="40" t="n"/>
      <c r="X1310" s="32" t="n">
        <v>45862</v>
      </c>
      <c r="Y1310" s="23">
        <f>IF(X1310="", "", X1310-N1310)</f>
        <v/>
      </c>
      <c r="Z1310" s="23">
        <f>IF(N1310="", "", TEXT(N1310, "dddd"))</f>
        <v/>
      </c>
      <c r="AA1310" s="23">
        <f>IF(X1310="", "", TEXT(X1310, "dddd"))</f>
        <v/>
      </c>
      <c r="AB1310" s="23">
        <f>VLOOKUP(U1310,'Currency Sheet'!A:C,3,)</f>
        <v/>
      </c>
      <c r="AC1310" s="44">
        <f>VLOOKUP(P1310,'Customer List'!B:D,3,)</f>
        <v/>
      </c>
    </row>
    <row r="1311">
      <c r="A1311" s="23">
        <f>A1310+1</f>
        <v/>
      </c>
      <c r="B1311" s="23" t="inlineStr">
        <is>
          <t>EED117194</t>
        </is>
      </c>
      <c r="C1311" s="32" t="n">
        <v>45850</v>
      </c>
      <c r="D1311" s="32" t="n">
        <v>45856</v>
      </c>
      <c r="E1311" s="51" t="n">
        <v>254.1</v>
      </c>
      <c r="F1311" s="51">
        <f>IF(AB1311="DOLLAR",E1311*88,E1311)</f>
        <v/>
      </c>
      <c r="G1311" s="62">
        <f>F1311*J1311</f>
        <v/>
      </c>
      <c r="H1311" s="23" t="n">
        <v>384704</v>
      </c>
      <c r="I1311" s="23" t="inlineStr">
        <is>
          <t>PE anti-human CD125 (IL-5Rα) Antibody</t>
        </is>
      </c>
      <c r="J1311" s="23" t="n">
        <v>1</v>
      </c>
      <c r="K1311" s="23" t="n">
        <v>1</v>
      </c>
      <c r="L1311" s="23">
        <f>J1311-K1311</f>
        <v/>
      </c>
      <c r="M1311" s="23" t="inlineStr">
        <is>
          <t>T-743/25-26</t>
        </is>
      </c>
      <c r="N1311" s="32" t="n">
        <v>45860</v>
      </c>
      <c r="O1311" s="62" t="n">
        <v>42198.75</v>
      </c>
      <c r="P1311" s="23" t="inlineStr">
        <is>
          <t>Aurigine Service</t>
        </is>
      </c>
      <c r="Q1311" s="23" t="n">
        <v>58153476533</v>
      </c>
      <c r="R1311" s="23" t="inlineStr">
        <is>
          <t>Delivered</t>
        </is>
      </c>
      <c r="S1311" s="63" t="n">
        <v>4</v>
      </c>
      <c r="T1311" s="39" t="n"/>
      <c r="U1311" s="23" t="inlineStr">
        <is>
          <t>BioLegend</t>
        </is>
      </c>
      <c r="V1311" s="23">
        <f>VLOOKUP(P1311,'Customer List'!B:C,2,)</f>
        <v/>
      </c>
      <c r="W1311" s="40" t="n"/>
      <c r="X1311" s="32" t="n">
        <v>45861</v>
      </c>
      <c r="Y1311" s="23">
        <f>IF(X1311="", "", X1311-N1311)</f>
        <v/>
      </c>
      <c r="Z1311" s="23">
        <f>IF(N1311="", "", TEXT(N1311, "dddd"))</f>
        <v/>
      </c>
      <c r="AA1311" s="23">
        <f>IF(X1311="", "", TEXT(X1311, "dddd"))</f>
        <v/>
      </c>
      <c r="AB1311" s="23">
        <f>VLOOKUP(U1311,'Currency Sheet'!A:C,3,)</f>
        <v/>
      </c>
      <c r="AC1311" s="44">
        <f>VLOOKUP(P1311,'Customer List'!B:D,3,)</f>
        <v/>
      </c>
    </row>
    <row r="1312">
      <c r="A1312" s="23">
        <f>A1311+1</f>
        <v/>
      </c>
      <c r="B1312" s="23" t="inlineStr">
        <is>
          <t>EED117194</t>
        </is>
      </c>
      <c r="C1312" s="32" t="n">
        <v>45850</v>
      </c>
      <c r="D1312" s="32" t="n">
        <v>45856</v>
      </c>
      <c r="E1312" s="51" t="n">
        <v>227.5</v>
      </c>
      <c r="F1312" s="51">
        <f>IF(AB1312="DOLLAR",E1312*88,E1312)</f>
        <v/>
      </c>
      <c r="G1312" s="62">
        <f>F1312*J1312</f>
        <v/>
      </c>
      <c r="H1312" s="23" t="n">
        <v>392204</v>
      </c>
      <c r="I1312" s="23" t="inlineStr">
        <is>
          <t>PE anti-human CD309 (VEGFR2) Antibody</t>
        </is>
      </c>
      <c r="J1312" s="23" t="n">
        <v>1</v>
      </c>
      <c r="K1312" s="23" t="n">
        <v>1</v>
      </c>
      <c r="L1312" s="23">
        <f>J1312-K1312</f>
        <v/>
      </c>
      <c r="M1312" s="23" t="inlineStr">
        <is>
          <t>T-735/25-26</t>
        </is>
      </c>
      <c r="N1312" s="32" t="n">
        <v>45859</v>
      </c>
      <c r="O1312" s="62" t="n">
        <v>30875</v>
      </c>
      <c r="P1312" s="23" t="inlineStr">
        <is>
          <t>NNF</t>
        </is>
      </c>
      <c r="Q1312" s="23" t="n">
        <v>58153427802</v>
      </c>
      <c r="R1312" s="23" t="inlineStr">
        <is>
          <t>Delivered</t>
        </is>
      </c>
      <c r="S1312" s="63" t="n">
        <v>4</v>
      </c>
      <c r="T1312" s="39" t="n"/>
      <c r="U1312" s="23" t="inlineStr">
        <is>
          <t>BioLegend</t>
        </is>
      </c>
      <c r="V1312" s="23">
        <f>VLOOKUP(P1312,'Customer List'!B:C,2,)</f>
        <v/>
      </c>
      <c r="W1312" s="40" t="n"/>
      <c r="X1312" s="32" t="n">
        <v>45860</v>
      </c>
      <c r="Y1312" s="23">
        <f>IF(X1312="", "", X1312-N1312)</f>
        <v/>
      </c>
      <c r="Z1312" s="23">
        <f>IF(N1312="", "", TEXT(N1312, "dddd"))</f>
        <v/>
      </c>
      <c r="AA1312" s="23">
        <f>IF(X1312="", "", TEXT(X1312, "dddd"))</f>
        <v/>
      </c>
      <c r="AB1312" s="23">
        <f>VLOOKUP(U1312,'Currency Sheet'!A:C,3,)</f>
        <v/>
      </c>
      <c r="AC1312" s="44">
        <f>VLOOKUP(P1312,'Customer List'!B:D,3,)</f>
        <v/>
      </c>
    </row>
    <row r="1313">
      <c r="A1313" s="23">
        <f>A1312+1</f>
        <v/>
      </c>
      <c r="B1313" s="23" t="inlineStr">
        <is>
          <t>EED117194</t>
        </is>
      </c>
      <c r="C1313" s="32" t="n">
        <v>45850</v>
      </c>
      <c r="D1313" s="32" t="n">
        <v>45856</v>
      </c>
      <c r="E1313" s="51" t="n">
        <v>53.9</v>
      </c>
      <c r="F1313" s="51">
        <f>IF(AB1313="DOLLAR",E1313*88,E1313)</f>
        <v/>
      </c>
      <c r="G1313" s="62">
        <f>F1313*J1313</f>
        <v/>
      </c>
      <c r="H1313" s="23" t="n">
        <v>400112</v>
      </c>
      <c r="I1313" s="23" t="inlineStr">
        <is>
          <t>PE Mouse IgG1, κ Isotype Ctrl Antibody</t>
        </is>
      </c>
      <c r="J1313" s="23" t="n">
        <v>1</v>
      </c>
      <c r="K1313" s="23" t="n">
        <v>1</v>
      </c>
      <c r="L1313" s="23">
        <f>J1313-K1313</f>
        <v/>
      </c>
      <c r="M1313" s="23" t="inlineStr">
        <is>
          <t>T-715/25-26</t>
        </is>
      </c>
      <c r="N1313" s="32" t="n">
        <v>45857</v>
      </c>
      <c r="O1313" s="62" t="n">
        <v>8354.5</v>
      </c>
      <c r="P1313" s="23" t="inlineStr">
        <is>
          <t>Aurigine Onco</t>
        </is>
      </c>
      <c r="Q1313" s="23" t="n">
        <v>58153395974</v>
      </c>
      <c r="R1313" s="23" t="inlineStr">
        <is>
          <t>Delivered</t>
        </is>
      </c>
      <c r="S1313" s="63" t="n">
        <v>4</v>
      </c>
      <c r="T1313" s="39" t="n"/>
      <c r="U1313" s="23" t="inlineStr">
        <is>
          <t>BioLegend</t>
        </is>
      </c>
      <c r="V1313" s="23">
        <f>VLOOKUP(P1313,'Customer List'!B:C,2,)</f>
        <v/>
      </c>
      <c r="W1313" s="40" t="n"/>
      <c r="X1313" s="32" t="n">
        <v>45858</v>
      </c>
      <c r="Y1313" s="23">
        <f>IF(X1313="", "", X1313-N1313)</f>
        <v/>
      </c>
      <c r="Z1313" s="23">
        <f>IF(N1313="", "", TEXT(N1313, "dddd"))</f>
        <v/>
      </c>
      <c r="AA1313" s="23">
        <f>IF(X1313="", "", TEXT(X1313, "dddd"))</f>
        <v/>
      </c>
      <c r="AB1313" s="23">
        <f>VLOOKUP(U1313,'Currency Sheet'!A:C,3,)</f>
        <v/>
      </c>
      <c r="AC1313" s="44">
        <f>VLOOKUP(P1313,'Customer List'!B:D,3,)</f>
        <v/>
      </c>
    </row>
    <row r="1314">
      <c r="A1314" s="23">
        <f>A1313+1</f>
        <v/>
      </c>
      <c r="B1314" s="23" t="inlineStr">
        <is>
          <t>EED117194</t>
        </is>
      </c>
      <c r="C1314" s="32" t="n">
        <v>45850</v>
      </c>
      <c r="D1314" s="32" t="n">
        <v>45856</v>
      </c>
      <c r="E1314" s="51" t="n">
        <v>42.7</v>
      </c>
      <c r="F1314" s="51">
        <f>IF(AB1314="DOLLAR",E1314*88,E1314)</f>
        <v/>
      </c>
      <c r="G1314" s="62">
        <f>F1314*J1314</f>
        <v/>
      </c>
      <c r="H1314" s="23" t="n">
        <v>400113</v>
      </c>
      <c r="I1314" s="23" t="inlineStr">
        <is>
          <t>PE Mouse IgG1, κ Isotype Ctrl (FC) Antibody</t>
        </is>
      </c>
      <c r="J1314" s="23" t="n">
        <v>1</v>
      </c>
      <c r="K1314" s="23" t="n">
        <v>1</v>
      </c>
      <c r="L1314" s="23">
        <f>J1314-K1314</f>
        <v/>
      </c>
      <c r="M1314" s="23" t="inlineStr">
        <is>
          <t>T-716/25-26</t>
        </is>
      </c>
      <c r="N1314" s="32" t="n">
        <v>45857</v>
      </c>
      <c r="O1314" s="62" t="n">
        <v>6618.5</v>
      </c>
      <c r="P1314" s="23" t="inlineStr">
        <is>
          <t>Aurigine Onco</t>
        </is>
      </c>
      <c r="Q1314" s="23" t="n">
        <v>58153395974</v>
      </c>
      <c r="R1314" s="23" t="inlineStr">
        <is>
          <t>Delivered</t>
        </is>
      </c>
      <c r="S1314" s="63" t="n">
        <v>4</v>
      </c>
      <c r="T1314" s="39" t="n"/>
      <c r="U1314" s="23" t="inlineStr">
        <is>
          <t>BioLegend</t>
        </is>
      </c>
      <c r="V1314" s="23">
        <f>VLOOKUP(P1314,'Customer List'!B:C,2,)</f>
        <v/>
      </c>
      <c r="W1314" s="40" t="n"/>
      <c r="X1314" s="32" t="n">
        <v>45858</v>
      </c>
      <c r="Y1314" s="23">
        <f>IF(X1314="", "", X1314-N1314)</f>
        <v/>
      </c>
      <c r="Z1314" s="23">
        <f>IF(N1314="", "", TEXT(N1314, "dddd"))</f>
        <v/>
      </c>
      <c r="AA1314" s="23">
        <f>IF(X1314="", "", TEXT(X1314, "dddd"))</f>
        <v/>
      </c>
      <c r="AB1314" s="23">
        <f>VLOOKUP(U1314,'Currency Sheet'!A:C,3,)</f>
        <v/>
      </c>
      <c r="AC1314" s="44">
        <f>VLOOKUP(P1314,'Customer List'!B:D,3,)</f>
        <v/>
      </c>
    </row>
    <row r="1315">
      <c r="A1315" s="23">
        <f>A1314+1</f>
        <v/>
      </c>
      <c r="B1315" s="23" t="inlineStr">
        <is>
          <t>EED117194</t>
        </is>
      </c>
      <c r="C1315" s="32" t="n">
        <v>45850</v>
      </c>
      <c r="D1315" s="32" t="n">
        <v>45856</v>
      </c>
      <c r="E1315" s="51" t="n">
        <v>90.3</v>
      </c>
      <c r="F1315" s="51">
        <f>IF(AB1315="DOLLAR",E1315*88,E1315)</f>
        <v/>
      </c>
      <c r="G1315" s="62">
        <f>F1315*J1315</f>
        <v/>
      </c>
      <c r="H1315" s="23" t="n">
        <v>400114</v>
      </c>
      <c r="I1315" s="23" t="inlineStr">
        <is>
          <t>PE Mouse IgG1, κ Isotype Ctrl (FC) Antibody</t>
        </is>
      </c>
      <c r="J1315" s="23" t="n">
        <v>1</v>
      </c>
      <c r="K1315" s="23" t="n">
        <v>1</v>
      </c>
      <c r="L1315" s="23">
        <f>J1315-K1315</f>
        <v/>
      </c>
      <c r="M1315" s="23" t="inlineStr">
        <is>
          <t>T-715/25-26</t>
        </is>
      </c>
      <c r="N1315" s="32" t="n">
        <v>45857</v>
      </c>
      <c r="O1315" s="62" t="n">
        <v>13996.5</v>
      </c>
      <c r="P1315" s="23" t="inlineStr">
        <is>
          <t>Aurigine Onco</t>
        </is>
      </c>
      <c r="Q1315" s="23" t="n">
        <v>58153395974</v>
      </c>
      <c r="R1315" s="23" t="inlineStr">
        <is>
          <t>Delivered</t>
        </is>
      </c>
      <c r="S1315" s="63" t="n">
        <v>4</v>
      </c>
      <c r="T1315" s="39" t="n"/>
      <c r="U1315" s="23" t="inlineStr">
        <is>
          <t>BioLegend</t>
        </is>
      </c>
      <c r="V1315" s="23">
        <f>VLOOKUP(P1315,'Customer List'!B:C,2,)</f>
        <v/>
      </c>
      <c r="W1315" s="40" t="n"/>
      <c r="X1315" s="32" t="n">
        <v>45858</v>
      </c>
      <c r="Y1315" s="23">
        <f>IF(X1315="", "", X1315-N1315)</f>
        <v/>
      </c>
      <c r="Z1315" s="23">
        <f>IF(N1315="", "", TEXT(N1315, "dddd"))</f>
        <v/>
      </c>
      <c r="AA1315" s="23">
        <f>IF(X1315="", "", TEXT(X1315, "dddd"))</f>
        <v/>
      </c>
      <c r="AB1315" s="23">
        <f>VLOOKUP(U1315,'Currency Sheet'!A:C,3,)</f>
        <v/>
      </c>
      <c r="AC1315" s="44">
        <f>VLOOKUP(P1315,'Customer List'!B:D,3,)</f>
        <v/>
      </c>
    </row>
    <row r="1316">
      <c r="A1316" s="23">
        <f>A1315+1</f>
        <v/>
      </c>
      <c r="B1316" s="23" t="inlineStr">
        <is>
          <t>EED117194</t>
        </is>
      </c>
      <c r="C1316" s="32" t="n">
        <v>45850</v>
      </c>
      <c r="D1316" s="32" t="n">
        <v>45856</v>
      </c>
      <c r="E1316" s="51" t="n">
        <v>74.2</v>
      </c>
      <c r="F1316" s="51">
        <f>IF(AB1316="DOLLAR",E1316*88,E1316)</f>
        <v/>
      </c>
      <c r="G1316" s="62">
        <f>F1316*J1316</f>
        <v/>
      </c>
      <c r="H1316" s="23" t="n">
        <v>400125</v>
      </c>
      <c r="I1316" s="23" t="inlineStr">
        <is>
          <t>PE/Cy7 Mouse IgG1, κ Isotype Ctrl Antibody</t>
        </is>
      </c>
      <c r="J1316" s="23" t="n">
        <v>1</v>
      </c>
      <c r="K1316" s="23" t="n">
        <v>1</v>
      </c>
      <c r="L1316" s="23">
        <f>J1316-K1316</f>
        <v/>
      </c>
      <c r="M1316" s="23" t="inlineStr">
        <is>
          <t>T-716/25-26</t>
        </is>
      </c>
      <c r="N1316" s="32" t="n">
        <v>45857</v>
      </c>
      <c r="O1316" s="62" t="n">
        <v>11501</v>
      </c>
      <c r="P1316" s="23" t="inlineStr">
        <is>
          <t>Aurigine Onco</t>
        </is>
      </c>
      <c r="Q1316" s="23" t="n">
        <v>58153395974</v>
      </c>
      <c r="R1316" s="23" t="inlineStr">
        <is>
          <t>Delivered</t>
        </is>
      </c>
      <c r="S1316" s="63" t="n">
        <v>4</v>
      </c>
      <c r="T1316" s="39" t="n"/>
      <c r="U1316" s="23" t="inlineStr">
        <is>
          <t>BioLegend</t>
        </is>
      </c>
      <c r="V1316" s="23">
        <f>VLOOKUP(P1316,'Customer List'!B:C,2,)</f>
        <v/>
      </c>
      <c r="W1316" s="40" t="n"/>
      <c r="X1316" s="32" t="n">
        <v>45858</v>
      </c>
      <c r="Y1316" s="23">
        <f>IF(X1316="", "", X1316-N1316)</f>
        <v/>
      </c>
      <c r="Z1316" s="23">
        <f>IF(N1316="", "", TEXT(N1316, "dddd"))</f>
        <v/>
      </c>
      <c r="AA1316" s="23">
        <f>IF(X1316="", "", TEXT(X1316, "dddd"))</f>
        <v/>
      </c>
      <c r="AB1316" s="23">
        <f>VLOOKUP(U1316,'Currency Sheet'!A:C,3,)</f>
        <v/>
      </c>
      <c r="AC1316" s="44">
        <f>VLOOKUP(P1316,'Customer List'!B:D,3,)</f>
        <v/>
      </c>
    </row>
    <row r="1317">
      <c r="A1317" s="23">
        <f>A1316+1</f>
        <v/>
      </c>
      <c r="B1317" s="23" t="inlineStr">
        <is>
          <t>EED117194</t>
        </is>
      </c>
      <c r="C1317" s="32" t="n">
        <v>45850</v>
      </c>
      <c r="D1317" s="32" t="n">
        <v>45856</v>
      </c>
      <c r="E1317" s="51" t="n">
        <v>125.3</v>
      </c>
      <c r="F1317" s="51">
        <f>IF(AB1317="DOLLAR",E1317*88,E1317)</f>
        <v/>
      </c>
      <c r="G1317" s="62">
        <f>F1317*J1317</f>
        <v/>
      </c>
      <c r="H1317" s="23" t="n">
        <v>400128</v>
      </c>
      <c r="I1317" s="23" t="inlineStr">
        <is>
          <t>APC/Cyanine7 Mouse IgG1, κ Isotype Ctrl Antibody</t>
        </is>
      </c>
      <c r="J1317" s="23" t="n">
        <v>1</v>
      </c>
      <c r="K1317" s="23" t="n">
        <v>1</v>
      </c>
      <c r="L1317" s="23">
        <f>J1317-K1317</f>
        <v/>
      </c>
      <c r="M1317" s="23" t="inlineStr">
        <is>
          <t>T-721/25-26</t>
        </is>
      </c>
      <c r="N1317" s="32" t="n">
        <v>45859</v>
      </c>
      <c r="O1317" s="62" t="n">
        <v>15304.5</v>
      </c>
      <c r="P1317" s="23" t="inlineStr">
        <is>
          <t>Actrec</t>
        </is>
      </c>
      <c r="Q1317" s="23" t="n">
        <v>58153432562</v>
      </c>
      <c r="R1317" s="23" t="inlineStr">
        <is>
          <t>Delivered</t>
        </is>
      </c>
      <c r="S1317" s="63" t="n">
        <v>4</v>
      </c>
      <c r="T1317" s="39" t="n"/>
      <c r="U1317" s="23" t="inlineStr">
        <is>
          <t>BioLegend</t>
        </is>
      </c>
      <c r="V1317" s="23">
        <f>VLOOKUP(P1317,'Customer List'!B:C,2,)</f>
        <v/>
      </c>
      <c r="W1317" s="40" t="n"/>
      <c r="X1317" s="32" t="n">
        <v>45860</v>
      </c>
      <c r="Y1317" s="23">
        <f>IF(X1317="", "", X1317-N1317)</f>
        <v/>
      </c>
      <c r="Z1317" s="23">
        <f>IF(N1317="", "", TEXT(N1317, "dddd"))</f>
        <v/>
      </c>
      <c r="AA1317" s="23">
        <f>IF(X1317="", "", TEXT(X1317, "dddd"))</f>
        <v/>
      </c>
      <c r="AB1317" s="23">
        <f>VLOOKUP(U1317,'Currency Sheet'!A:C,3,)</f>
        <v/>
      </c>
      <c r="AC1317" s="44">
        <f>VLOOKUP(P1317,'Customer List'!B:D,3,)</f>
        <v/>
      </c>
    </row>
    <row r="1318">
      <c r="A1318" s="23">
        <f>A1317+1</f>
        <v/>
      </c>
      <c r="B1318" s="23" t="inlineStr">
        <is>
          <t>EED117194</t>
        </is>
      </c>
      <c r="C1318" s="32" t="n">
        <v>45850</v>
      </c>
      <c r="D1318" s="32" t="n">
        <v>45856</v>
      </c>
      <c r="E1318" s="51" t="n">
        <v>125.3</v>
      </c>
      <c r="F1318" s="51">
        <f>IF(AB1318="DOLLAR",E1318*88,E1318)</f>
        <v/>
      </c>
      <c r="G1318" s="62">
        <f>F1318*J1318</f>
        <v/>
      </c>
      <c r="H1318" s="23" t="n">
        <v>400128</v>
      </c>
      <c r="I1318" s="23" t="inlineStr">
        <is>
          <t>APC/Cyanine7 Mouse IgG1, κ Isotype Ctrl Antibody</t>
        </is>
      </c>
      <c r="J1318" s="23" t="n">
        <v>1</v>
      </c>
      <c r="K1318" s="23" t="n">
        <v>1</v>
      </c>
      <c r="L1318" s="23">
        <f>J1318-K1318</f>
        <v/>
      </c>
      <c r="M1318" s="23" t="inlineStr">
        <is>
          <t>T-716/25-26</t>
        </is>
      </c>
      <c r="N1318" s="32" t="n">
        <v>45857</v>
      </c>
      <c r="O1318" s="62" t="n">
        <v>19421.5</v>
      </c>
      <c r="P1318" s="23" t="inlineStr">
        <is>
          <t>Aurigine Onco</t>
        </is>
      </c>
      <c r="Q1318" s="23" t="n">
        <v>58153395974</v>
      </c>
      <c r="R1318" s="23" t="inlineStr">
        <is>
          <t>Delivered</t>
        </is>
      </c>
      <c r="S1318" s="63" t="n">
        <v>4</v>
      </c>
      <c r="T1318" s="39" t="n"/>
      <c r="U1318" s="23" t="inlineStr">
        <is>
          <t>BioLegend</t>
        </is>
      </c>
      <c r="V1318" s="23">
        <f>VLOOKUP(P1318,'Customer List'!B:C,2,)</f>
        <v/>
      </c>
      <c r="W1318" s="40" t="n"/>
      <c r="X1318" s="32" t="n">
        <v>45858</v>
      </c>
      <c r="Y1318" s="23">
        <f>IF(X1318="", "", X1318-N1318)</f>
        <v/>
      </c>
      <c r="Z1318" s="23">
        <f>IF(N1318="", "", TEXT(N1318, "dddd"))</f>
        <v/>
      </c>
      <c r="AA1318" s="23">
        <f>IF(X1318="", "", TEXT(X1318, "dddd"))</f>
        <v/>
      </c>
      <c r="AB1318" s="23">
        <f>VLOOKUP(U1318,'Currency Sheet'!A:C,3,)</f>
        <v/>
      </c>
      <c r="AC1318" s="44">
        <f>VLOOKUP(P1318,'Customer List'!B:D,3,)</f>
        <v/>
      </c>
    </row>
    <row r="1319">
      <c r="A1319" s="23">
        <f>A1318+1</f>
        <v/>
      </c>
      <c r="B1319" s="23" t="inlineStr">
        <is>
          <t>EED117194</t>
        </is>
      </c>
      <c r="C1319" s="32" t="n">
        <v>45850</v>
      </c>
      <c r="D1319" s="32" t="n">
        <v>45856</v>
      </c>
      <c r="E1319" s="51" t="n">
        <v>146.3</v>
      </c>
      <c r="F1319" s="51">
        <f>IF(AB1319="DOLLAR",E1319*88,E1319)</f>
        <v/>
      </c>
      <c r="G1319" s="62">
        <f>F1319*J1319</f>
        <v/>
      </c>
      <c r="H1319" s="23" t="n">
        <v>400130</v>
      </c>
      <c r="I1319" s="23" t="inlineStr">
        <is>
          <t>Alexa Fluor® 647 Mouse IgG1, κ Isotype Ctrl (FC) Antibody</t>
        </is>
      </c>
      <c r="J1319" s="23" t="n">
        <v>1</v>
      </c>
      <c r="K1319" s="23" t="n">
        <v>1</v>
      </c>
      <c r="L1319" s="23">
        <f>J1319-K1319</f>
        <v/>
      </c>
      <c r="M1319" s="23" t="inlineStr">
        <is>
          <t>T-721/25-26</t>
        </is>
      </c>
      <c r="N1319" s="32" t="n">
        <v>45859</v>
      </c>
      <c r="O1319" s="62" t="n">
        <v>17869.5</v>
      </c>
      <c r="P1319" s="23" t="inlineStr">
        <is>
          <t>Actrec</t>
        </is>
      </c>
      <c r="Q1319" s="23" t="n">
        <v>58153432562</v>
      </c>
      <c r="R1319" s="23" t="inlineStr">
        <is>
          <t>Delivered</t>
        </is>
      </c>
      <c r="S1319" s="63" t="n">
        <v>4</v>
      </c>
      <c r="T1319" s="39" t="n"/>
      <c r="U1319" s="23" t="inlineStr">
        <is>
          <t>BioLegend</t>
        </is>
      </c>
      <c r="V1319" s="23">
        <f>VLOOKUP(P1319,'Customer List'!B:C,2,)</f>
        <v/>
      </c>
      <c r="W1319" s="40" t="n"/>
      <c r="X1319" s="32" t="n">
        <v>45860</v>
      </c>
      <c r="Y1319" s="23">
        <f>IF(X1319="", "", X1319-N1319)</f>
        <v/>
      </c>
      <c r="Z1319" s="23">
        <f>IF(N1319="", "", TEXT(N1319, "dddd"))</f>
        <v/>
      </c>
      <c r="AA1319" s="23">
        <f>IF(X1319="", "", TEXT(X1319, "dddd"))</f>
        <v/>
      </c>
      <c r="AB1319" s="23">
        <f>VLOOKUP(U1319,'Currency Sheet'!A:C,3,)</f>
        <v/>
      </c>
      <c r="AC1319" s="44">
        <f>VLOOKUP(P1319,'Customer List'!B:D,3,)</f>
        <v/>
      </c>
    </row>
    <row r="1320">
      <c r="A1320" s="23">
        <f>A1319+1</f>
        <v/>
      </c>
      <c r="B1320" s="23" t="inlineStr">
        <is>
          <t>EED117194</t>
        </is>
      </c>
      <c r="C1320" s="32" t="n">
        <v>45850</v>
      </c>
      <c r="D1320" s="32" t="n">
        <v>45856</v>
      </c>
      <c r="E1320" s="51" t="n">
        <v>180.6</v>
      </c>
      <c r="F1320" s="51">
        <f>IF(AB1320="DOLLAR",E1320*88,E1320)</f>
        <v/>
      </c>
      <c r="G1320" s="62">
        <f>F1320*J1320</f>
        <v/>
      </c>
      <c r="H1320" s="23" t="n">
        <v>400151</v>
      </c>
      <c r="I1320" s="23" t="inlineStr">
        <is>
          <t>Pacific Blue™ Mouse IgG1, κ Isotype Ctrl Antibody</t>
        </is>
      </c>
      <c r="J1320" s="23" t="n">
        <v>1</v>
      </c>
      <c r="K1320" s="23" t="n">
        <v>1</v>
      </c>
      <c r="L1320" s="23">
        <f>J1320-K1320</f>
        <v/>
      </c>
      <c r="M1320" s="23" t="inlineStr">
        <is>
          <t>T-726/25-26</t>
        </is>
      </c>
      <c r="N1320" s="32" t="n">
        <v>45859</v>
      </c>
      <c r="O1320" s="62" t="n">
        <v>22059</v>
      </c>
      <c r="P1320" s="23" t="inlineStr">
        <is>
          <t>Actrec</t>
        </is>
      </c>
      <c r="Q1320" s="23" t="n">
        <v>58153432562</v>
      </c>
      <c r="R1320" s="23" t="inlineStr">
        <is>
          <t>Delivered</t>
        </is>
      </c>
      <c r="S1320" s="63" t="n">
        <v>4</v>
      </c>
      <c r="T1320" s="39" t="n"/>
      <c r="U1320" s="23" t="inlineStr">
        <is>
          <t>BioLegend</t>
        </is>
      </c>
      <c r="V1320" s="23">
        <f>VLOOKUP(P1320,'Customer List'!B:C,2,)</f>
        <v/>
      </c>
      <c r="W1320" s="40" t="n"/>
      <c r="X1320" s="32" t="n">
        <v>45860</v>
      </c>
      <c r="Y1320" s="23">
        <f>IF(X1320="", "", X1320-N1320)</f>
        <v/>
      </c>
      <c r="Z1320" s="23">
        <f>IF(N1320="", "", TEXT(N1320, "dddd"))</f>
        <v/>
      </c>
      <c r="AA1320" s="23">
        <f>IF(X1320="", "", TEXT(X1320, "dddd"))</f>
        <v/>
      </c>
      <c r="AB1320" s="23">
        <f>VLOOKUP(U1320,'Currency Sheet'!A:C,3,)</f>
        <v/>
      </c>
      <c r="AC1320" s="44">
        <f>VLOOKUP(P1320,'Customer List'!B:D,3,)</f>
        <v/>
      </c>
    </row>
    <row r="1321">
      <c r="A1321" s="23">
        <f>A1320+1</f>
        <v/>
      </c>
      <c r="B1321" s="23" t="inlineStr">
        <is>
          <t>EED117194</t>
        </is>
      </c>
      <c r="C1321" s="32" t="n">
        <v>45850</v>
      </c>
      <c r="D1321" s="32" t="n">
        <v>45856</v>
      </c>
      <c r="E1321" s="51" t="n">
        <v>309.75</v>
      </c>
      <c r="F1321" s="51">
        <f>IF(AB1321="DOLLAR",E1321*88,E1321)</f>
        <v/>
      </c>
      <c r="G1321" s="62">
        <f>F1321*J1321</f>
        <v/>
      </c>
      <c r="H1321" s="23" t="n">
        <v>400164</v>
      </c>
      <c r="I1321" s="23" t="inlineStr">
        <is>
          <t>Brilliant Violet 650™ Mouse IgG1, κ Isotype Ctrl Antibody</t>
        </is>
      </c>
      <c r="J1321" s="23" t="n">
        <v>1</v>
      </c>
      <c r="K1321" s="23" t="n">
        <v>1</v>
      </c>
      <c r="L1321" s="23">
        <f>J1321-K1321</f>
        <v/>
      </c>
      <c r="M1321" s="23" t="inlineStr">
        <is>
          <t>T-726/25-26</t>
        </is>
      </c>
      <c r="N1321" s="32" t="n">
        <v>45859</v>
      </c>
      <c r="O1321" s="62" t="n">
        <v>35311.5</v>
      </c>
      <c r="P1321" s="23" t="inlineStr">
        <is>
          <t>Actrec</t>
        </is>
      </c>
      <c r="Q1321" s="23" t="n">
        <v>58153432562</v>
      </c>
      <c r="R1321" s="23" t="inlineStr">
        <is>
          <t>Delivered</t>
        </is>
      </c>
      <c r="S1321" s="63" t="n">
        <v>4</v>
      </c>
      <c r="T1321" s="39" t="n"/>
      <c r="U1321" s="23" t="inlineStr">
        <is>
          <t>BioLegend</t>
        </is>
      </c>
      <c r="V1321" s="23">
        <f>VLOOKUP(P1321,'Customer List'!B:C,2,)</f>
        <v/>
      </c>
      <c r="W1321" s="40" t="n"/>
      <c r="X1321" s="32" t="n">
        <v>45860</v>
      </c>
      <c r="Y1321" s="23">
        <f>IF(X1321="", "", X1321-N1321)</f>
        <v/>
      </c>
      <c r="Z1321" s="23">
        <f>IF(N1321="", "", TEXT(N1321, "dddd"))</f>
        <v/>
      </c>
      <c r="AA1321" s="23">
        <f>IF(X1321="", "", TEXT(X1321, "dddd"))</f>
        <v/>
      </c>
      <c r="AB1321" s="23">
        <f>VLOOKUP(U1321,'Currency Sheet'!A:C,3,)</f>
        <v/>
      </c>
      <c r="AC1321" s="44">
        <f>VLOOKUP(P1321,'Customer List'!B:D,3,)</f>
        <v/>
      </c>
    </row>
    <row r="1322">
      <c r="A1322" s="23">
        <f>A1321+1</f>
        <v/>
      </c>
      <c r="B1322" s="23" t="inlineStr">
        <is>
          <t>EED117194</t>
        </is>
      </c>
      <c r="C1322" s="32" t="n">
        <v>45850</v>
      </c>
      <c r="D1322" s="32" t="n">
        <v>45856</v>
      </c>
      <c r="E1322" s="51" t="n">
        <v>32.9</v>
      </c>
      <c r="F1322" s="51">
        <f>IF(AB1322="DOLLAR",E1322*88,E1322)</f>
        <v/>
      </c>
      <c r="G1322" s="62">
        <f>F1322*J1322</f>
        <v/>
      </c>
      <c r="H1322" s="23" t="n">
        <v>400209</v>
      </c>
      <c r="I1322" s="23" t="inlineStr">
        <is>
          <t>FITC Mouse IgG2a, κ Isotype Ctrl (FC) Antibody</t>
        </is>
      </c>
      <c r="J1322" s="23" t="n">
        <v>1</v>
      </c>
      <c r="K1322" s="23" t="n">
        <v>1</v>
      </c>
      <c r="L1322" s="23">
        <f>J1322-K1322</f>
        <v/>
      </c>
      <c r="M1322" s="23" t="inlineStr">
        <is>
          <t>T-716/25-26</t>
        </is>
      </c>
      <c r="N1322" s="32" t="n">
        <v>45857</v>
      </c>
      <c r="O1322" s="62" t="n">
        <v>5099.5</v>
      </c>
      <c r="P1322" s="23" t="inlineStr">
        <is>
          <t>Aurigine Onco</t>
        </is>
      </c>
      <c r="Q1322" s="23" t="n">
        <v>58153395974</v>
      </c>
      <c r="R1322" s="23" t="inlineStr">
        <is>
          <t>Delivered</t>
        </is>
      </c>
      <c r="S1322" s="63" t="n">
        <v>4</v>
      </c>
      <c r="T1322" s="39" t="n"/>
      <c r="U1322" s="23" t="inlineStr">
        <is>
          <t>BioLegend</t>
        </is>
      </c>
      <c r="V1322" s="23">
        <f>VLOOKUP(P1322,'Customer List'!B:C,2,)</f>
        <v/>
      </c>
      <c r="W1322" s="40" t="n"/>
      <c r="X1322" s="32" t="n">
        <v>45858</v>
      </c>
      <c r="Y1322" s="23">
        <f>IF(X1322="", "", X1322-N1322)</f>
        <v/>
      </c>
      <c r="Z1322" s="23">
        <f>IF(N1322="", "", TEXT(N1322, "dddd"))</f>
        <v/>
      </c>
      <c r="AA1322" s="23">
        <f>IF(X1322="", "", TEXT(X1322, "dddd"))</f>
        <v/>
      </c>
      <c r="AB1322" s="23">
        <f>VLOOKUP(U1322,'Currency Sheet'!A:C,3,)</f>
        <v/>
      </c>
      <c r="AC1322" s="44">
        <f>VLOOKUP(P1322,'Customer List'!B:D,3,)</f>
        <v/>
      </c>
    </row>
    <row r="1323">
      <c r="A1323" s="23">
        <f>A1322+1</f>
        <v/>
      </c>
      <c r="B1323" s="23" t="inlineStr">
        <is>
          <t>EED117194</t>
        </is>
      </c>
      <c r="C1323" s="32" t="n">
        <v>45850</v>
      </c>
      <c r="D1323" s="32" t="n">
        <v>45856</v>
      </c>
      <c r="E1323" s="51" t="n">
        <v>25.2</v>
      </c>
      <c r="F1323" s="51">
        <f>IF(AB1323="DOLLAR",E1323*88,E1323)</f>
        <v/>
      </c>
      <c r="G1323" s="62">
        <f>F1323*J1323</f>
        <v/>
      </c>
      <c r="H1323" s="23" t="n">
        <v>400219</v>
      </c>
      <c r="I1323" s="23" t="inlineStr">
        <is>
          <t>APC Mouse IgG2a, κ Isotype Ctrl Antibody</t>
        </is>
      </c>
      <c r="J1323" s="23" t="n">
        <v>1</v>
      </c>
      <c r="K1323" s="23" t="n">
        <v>1</v>
      </c>
      <c r="L1323" s="23">
        <f>J1323-K1323</f>
        <v/>
      </c>
      <c r="M1323" s="23" t="inlineStr">
        <is>
          <t>T-716/25-26</t>
        </is>
      </c>
      <c r="N1323" s="32" t="n">
        <v>45857</v>
      </c>
      <c r="O1323" s="62" t="n">
        <v>3906</v>
      </c>
      <c r="P1323" s="23" t="inlineStr">
        <is>
          <t>Aurigine Onco</t>
        </is>
      </c>
      <c r="Q1323" s="23" t="n">
        <v>58153395974</v>
      </c>
      <c r="R1323" s="23" t="inlineStr">
        <is>
          <t>Delivered</t>
        </is>
      </c>
      <c r="S1323" s="63" t="n">
        <v>4</v>
      </c>
      <c r="T1323" s="39" t="n"/>
      <c r="U1323" s="23" t="inlineStr">
        <is>
          <t>BioLegend</t>
        </is>
      </c>
      <c r="V1323" s="23">
        <f>VLOOKUP(P1323,'Customer List'!B:C,2,)</f>
        <v/>
      </c>
      <c r="W1323" s="40" t="n"/>
      <c r="X1323" s="32" t="n">
        <v>45858</v>
      </c>
      <c r="Y1323" s="23">
        <f>IF(X1323="", "", X1323-N1323)</f>
        <v/>
      </c>
      <c r="Z1323" s="23">
        <f>IF(N1323="", "", TEXT(N1323, "dddd"))</f>
        <v/>
      </c>
      <c r="AA1323" s="23">
        <f>IF(X1323="", "", TEXT(X1323, "dddd"))</f>
        <v/>
      </c>
      <c r="AB1323" s="23">
        <f>VLOOKUP(U1323,'Currency Sheet'!A:C,3,)</f>
        <v/>
      </c>
      <c r="AC1323" s="44">
        <f>VLOOKUP(P1323,'Customer List'!B:D,3,)</f>
        <v/>
      </c>
    </row>
    <row r="1324">
      <c r="A1324" s="23">
        <f>A1323+1</f>
        <v/>
      </c>
      <c r="B1324" s="23" t="inlineStr">
        <is>
          <t>EED117194</t>
        </is>
      </c>
      <c r="C1324" s="32" t="n">
        <v>45850</v>
      </c>
      <c r="D1324" s="32" t="n">
        <v>45856</v>
      </c>
      <c r="E1324" s="51" t="n">
        <v>123.75</v>
      </c>
      <c r="F1324" s="51">
        <f>IF(AB1324="DOLLAR",E1324*88,E1324)</f>
        <v/>
      </c>
      <c r="G1324" s="62">
        <f>F1324*J1324</f>
        <v/>
      </c>
      <c r="H1324" s="23" t="n">
        <v>400259</v>
      </c>
      <c r="I1324" s="23" t="inlineStr">
        <is>
          <t>Brilliant Violet 421™ Mouse IgG2a, κ Isotype Ctrl Antibody</t>
        </is>
      </c>
      <c r="J1324" s="23" t="n">
        <v>1</v>
      </c>
      <c r="K1324" s="23" t="n">
        <v>1</v>
      </c>
      <c r="L1324" s="23">
        <f>J1324-K1324</f>
        <v/>
      </c>
      <c r="M1324" s="23" t="inlineStr">
        <is>
          <t>T-715/25-26</t>
        </is>
      </c>
      <c r="N1324" s="32" t="n">
        <v>45857</v>
      </c>
      <c r="O1324" s="62" t="n">
        <v>17902.5</v>
      </c>
      <c r="P1324" s="23" t="inlineStr">
        <is>
          <t>Aurigine Onco</t>
        </is>
      </c>
      <c r="Q1324" s="23" t="n">
        <v>58153395974</v>
      </c>
      <c r="R1324" s="23" t="inlineStr">
        <is>
          <t>Delivered</t>
        </is>
      </c>
      <c r="S1324" s="63" t="n">
        <v>4</v>
      </c>
      <c r="T1324" s="39" t="n"/>
      <c r="U1324" s="23" t="inlineStr">
        <is>
          <t>BioLegend</t>
        </is>
      </c>
      <c r="V1324" s="23">
        <f>VLOOKUP(P1324,'Customer List'!B:C,2,)</f>
        <v/>
      </c>
      <c r="W1324" s="40" t="n"/>
      <c r="X1324" s="32" t="n">
        <v>45858</v>
      </c>
      <c r="Y1324" s="23">
        <f>IF(X1324="", "", X1324-N1324)</f>
        <v/>
      </c>
      <c r="Z1324" s="23">
        <f>IF(N1324="", "", TEXT(N1324, "dddd"))</f>
        <v/>
      </c>
      <c r="AA1324" s="23">
        <f>IF(X1324="", "", TEXT(X1324, "dddd"))</f>
        <v/>
      </c>
      <c r="AB1324" s="23">
        <f>VLOOKUP(U1324,'Currency Sheet'!A:C,3,)</f>
        <v/>
      </c>
      <c r="AC1324" s="44">
        <f>VLOOKUP(P1324,'Customer List'!B:D,3,)</f>
        <v/>
      </c>
    </row>
    <row r="1325">
      <c r="A1325" s="23">
        <f>A1324+1</f>
        <v/>
      </c>
      <c r="B1325" s="23" t="inlineStr">
        <is>
          <t>EED117194</t>
        </is>
      </c>
      <c r="C1325" s="32" t="n">
        <v>45850</v>
      </c>
      <c r="D1325" s="32" t="n">
        <v>45856</v>
      </c>
      <c r="E1325" s="51" t="n">
        <v>144.2</v>
      </c>
      <c r="F1325" s="51">
        <f>IF(AB1325="DOLLAR",E1325*88,E1325)</f>
        <v/>
      </c>
      <c r="G1325" s="62">
        <f>F1325*J1325</f>
        <v/>
      </c>
      <c r="H1325" s="23" t="n">
        <v>400329</v>
      </c>
      <c r="I1325" s="23" t="inlineStr">
        <is>
          <t>Alexa Fluor® 488 Mouse IgG2b, κ Isotype Ctrl Antibody</t>
        </is>
      </c>
      <c r="J1325" s="23" t="n">
        <v>1</v>
      </c>
      <c r="K1325" s="23" t="n">
        <v>1</v>
      </c>
      <c r="L1325" s="23">
        <f>J1325-K1325</f>
        <v/>
      </c>
      <c r="M1325" s="23" t="inlineStr">
        <is>
          <t>T-715/25-26</t>
        </is>
      </c>
      <c r="N1325" s="32" t="n">
        <v>45857</v>
      </c>
      <c r="O1325" s="62" t="n">
        <v>22351</v>
      </c>
      <c r="P1325" s="23" t="inlineStr">
        <is>
          <t>Aurigine Onco</t>
        </is>
      </c>
      <c r="Q1325" s="23" t="n">
        <v>58153395974</v>
      </c>
      <c r="R1325" s="23" t="inlineStr">
        <is>
          <t>Delivered</t>
        </is>
      </c>
      <c r="S1325" s="63" t="n">
        <v>4</v>
      </c>
      <c r="T1325" s="39" t="n"/>
      <c r="U1325" s="23" t="inlineStr">
        <is>
          <t>BioLegend</t>
        </is>
      </c>
      <c r="V1325" s="23">
        <f>VLOOKUP(P1325,'Customer List'!B:C,2,)</f>
        <v/>
      </c>
      <c r="W1325" s="40" t="n"/>
      <c r="X1325" s="32" t="n">
        <v>45858</v>
      </c>
      <c r="Y1325" s="23">
        <f>IF(X1325="", "", X1325-N1325)</f>
        <v/>
      </c>
      <c r="Z1325" s="23">
        <f>IF(N1325="", "", TEXT(N1325, "dddd"))</f>
        <v/>
      </c>
      <c r="AA1325" s="23">
        <f>IF(X1325="", "", TEXT(X1325, "dddd"))</f>
        <v/>
      </c>
      <c r="AB1325" s="23">
        <f>VLOOKUP(U1325,'Currency Sheet'!A:C,3,)</f>
        <v/>
      </c>
      <c r="AC1325" s="44">
        <f>VLOOKUP(P1325,'Customer List'!B:D,3,)</f>
        <v/>
      </c>
    </row>
    <row r="1326">
      <c r="A1326" s="23">
        <f>A1325+1</f>
        <v/>
      </c>
      <c r="B1326" s="23" t="inlineStr">
        <is>
          <t>EED117194</t>
        </is>
      </c>
      <c r="C1326" s="32" t="n">
        <v>45850</v>
      </c>
      <c r="D1326" s="32" t="n">
        <v>45856</v>
      </c>
      <c r="E1326" s="51" t="n">
        <v>115.5</v>
      </c>
      <c r="F1326" s="51">
        <f>IF(AB1326="DOLLAR",E1326*88,E1326)</f>
        <v/>
      </c>
      <c r="G1326" s="62">
        <f>F1326*J1326</f>
        <v/>
      </c>
      <c r="H1326" s="23" t="n">
        <v>400406</v>
      </c>
      <c r="I1326" s="23" t="inlineStr">
        <is>
          <t>FITC Rat IgG1, κ Isotype Ctrl Antibody</t>
        </is>
      </c>
      <c r="J1326" s="23" t="n">
        <v>1</v>
      </c>
      <c r="K1326" s="23" t="n">
        <v>1</v>
      </c>
      <c r="L1326" s="23">
        <f>J1326-K1326</f>
        <v/>
      </c>
      <c r="M1326" s="23" t="inlineStr">
        <is>
          <t>T-724/25-26</t>
        </is>
      </c>
      <c r="N1326" s="32" t="n">
        <v>45859</v>
      </c>
      <c r="O1326" s="62" t="n">
        <v>14107.5</v>
      </c>
      <c r="P1326" s="23" t="inlineStr">
        <is>
          <t>Actrec</t>
        </is>
      </c>
      <c r="Q1326" s="23" t="n">
        <v>58153432562</v>
      </c>
      <c r="R1326" s="23" t="inlineStr">
        <is>
          <t>Delivered</t>
        </is>
      </c>
      <c r="S1326" s="63" t="n">
        <v>4</v>
      </c>
      <c r="T1326" s="39" t="n"/>
      <c r="U1326" s="23" t="inlineStr">
        <is>
          <t>BioLegend</t>
        </is>
      </c>
      <c r="V1326" s="23">
        <f>VLOOKUP(P1326,'Customer List'!B:C,2,)</f>
        <v/>
      </c>
      <c r="W1326" s="40" t="n"/>
      <c r="X1326" s="32" t="n">
        <v>45860</v>
      </c>
      <c r="Y1326" s="23">
        <f>IF(X1326="", "", X1326-N1326)</f>
        <v/>
      </c>
      <c r="Z1326" s="23">
        <f>IF(N1326="", "", TEXT(N1326, "dddd"))</f>
        <v/>
      </c>
      <c r="AA1326" s="23">
        <f>IF(X1326="", "", TEXT(X1326, "dddd"))</f>
        <v/>
      </c>
      <c r="AB1326" s="23">
        <f>VLOOKUP(U1326,'Currency Sheet'!A:C,3,)</f>
        <v/>
      </c>
      <c r="AC1326" s="44">
        <f>VLOOKUP(P1326,'Customer List'!B:D,3,)</f>
        <v/>
      </c>
    </row>
    <row r="1327">
      <c r="A1327" s="23">
        <f>A1326+1</f>
        <v/>
      </c>
      <c r="B1327" s="23" t="inlineStr">
        <is>
          <t>EED117194</t>
        </is>
      </c>
      <c r="C1327" s="32" t="n">
        <v>45850</v>
      </c>
      <c r="D1327" s="32" t="n">
        <v>45856</v>
      </c>
      <c r="E1327" s="51" t="n">
        <v>123.2</v>
      </c>
      <c r="F1327" s="51">
        <f>IF(AB1327="DOLLAR",E1327*88,E1327)</f>
        <v/>
      </c>
      <c r="G1327" s="62">
        <f>F1327*J1327</f>
        <v/>
      </c>
      <c r="H1327" s="23" t="n">
        <v>400417</v>
      </c>
      <c r="I1327" s="23" t="inlineStr">
        <is>
          <t>Alexa Fluor® 488 Rat IgG1, κ Isotype Ctrl Antibody</t>
        </is>
      </c>
      <c r="J1327" s="23" t="n">
        <v>1</v>
      </c>
      <c r="K1327" s="23" t="n">
        <v>1</v>
      </c>
      <c r="L1327" s="23">
        <f>J1327-K1327</f>
        <v/>
      </c>
      <c r="M1327" s="23" t="inlineStr">
        <is>
          <t>T-730/25-26</t>
        </is>
      </c>
      <c r="N1327" s="32" t="n">
        <v>45859</v>
      </c>
      <c r="O1327" s="62" t="n">
        <v>15048</v>
      </c>
      <c r="P1327" s="23" t="inlineStr">
        <is>
          <t>ICGEB</t>
        </is>
      </c>
      <c r="Q1327" s="23" t="inlineStr">
        <is>
          <t>BY HAND</t>
        </is>
      </c>
      <c r="R1327" s="23" t="inlineStr">
        <is>
          <t>PRIYANKA MADAM</t>
        </is>
      </c>
      <c r="S1327" s="63" t="n">
        <v>4</v>
      </c>
      <c r="T1327" s="39" t="n"/>
      <c r="U1327" s="23" t="inlineStr">
        <is>
          <t>BioLegend</t>
        </is>
      </c>
      <c r="V1327" s="23">
        <f>VLOOKUP(P1327,'Customer List'!B:C,2,)</f>
        <v/>
      </c>
      <c r="W1327" s="40" t="n"/>
      <c r="X1327" s="32" t="n">
        <v>45859</v>
      </c>
      <c r="Y1327" s="23">
        <f>IF(X1327="", "", X1327-N1327)</f>
        <v/>
      </c>
      <c r="Z1327" s="23">
        <f>IF(N1327="", "", TEXT(N1327, "dddd"))</f>
        <v/>
      </c>
      <c r="AA1327" s="23">
        <f>IF(X1327="", "", TEXT(X1327, "dddd"))</f>
        <v/>
      </c>
      <c r="AB1327" s="23">
        <f>VLOOKUP(U1327,'Currency Sheet'!A:C,3,)</f>
        <v/>
      </c>
      <c r="AC1327" s="44">
        <f>VLOOKUP(P1327,'Customer List'!B:D,3,)</f>
        <v/>
      </c>
    </row>
    <row r="1328">
      <c r="A1328" s="23">
        <f>A1327+1</f>
        <v/>
      </c>
      <c r="B1328" s="23" t="inlineStr">
        <is>
          <t>EED117194</t>
        </is>
      </c>
      <c r="C1328" s="32" t="n">
        <v>45850</v>
      </c>
      <c r="D1328" s="32" t="n">
        <v>45856</v>
      </c>
      <c r="E1328" s="51" t="n">
        <v>123.75</v>
      </c>
      <c r="F1328" s="51">
        <f>IF(AB1328="DOLLAR",E1328*88,E1328)</f>
        <v/>
      </c>
      <c r="G1328" s="62">
        <f>F1328*J1328</f>
        <v/>
      </c>
      <c r="H1328" s="23" t="n">
        <v>400435</v>
      </c>
      <c r="I1328" s="23" t="inlineStr">
        <is>
          <t>Brilliant Violet 510™ Rat IgG1, κ Isotype Ctrl Antibody</t>
        </is>
      </c>
      <c r="J1328" s="23" t="n">
        <v>2</v>
      </c>
      <c r="K1328" s="23" t="n">
        <v>2</v>
      </c>
      <c r="L1328" s="23">
        <f>J1328-K1328</f>
        <v/>
      </c>
      <c r="M1328" s="23" t="inlineStr">
        <is>
          <t>T-721/25-26</t>
        </is>
      </c>
      <c r="N1328" s="32" t="n">
        <v>45859</v>
      </c>
      <c r="O1328" s="62" t="n">
        <v>28215</v>
      </c>
      <c r="P1328" s="23" t="inlineStr">
        <is>
          <t>Actrec</t>
        </is>
      </c>
      <c r="Q1328" s="23" t="n">
        <v>58153432562</v>
      </c>
      <c r="R1328" s="23" t="inlineStr">
        <is>
          <t>Delivered</t>
        </is>
      </c>
      <c r="S1328" s="63" t="n">
        <v>4</v>
      </c>
      <c r="T1328" s="39" t="n"/>
      <c r="U1328" s="23" t="inlineStr">
        <is>
          <t>BioLegend</t>
        </is>
      </c>
      <c r="V1328" s="23">
        <f>VLOOKUP(P1328,'Customer List'!B:C,2,)</f>
        <v/>
      </c>
      <c r="W1328" s="40" t="n"/>
      <c r="X1328" s="32" t="n">
        <v>45860</v>
      </c>
      <c r="Y1328" s="23">
        <f>IF(X1328="", "", X1328-N1328)</f>
        <v/>
      </c>
      <c r="Z1328" s="23">
        <f>IF(N1328="", "", TEXT(N1328, "dddd"))</f>
        <v/>
      </c>
      <c r="AA1328" s="23">
        <f>IF(X1328="", "", TEXT(X1328, "dddd"))</f>
        <v/>
      </c>
      <c r="AB1328" s="23">
        <f>VLOOKUP(U1328,'Currency Sheet'!A:C,3,)</f>
        <v/>
      </c>
      <c r="AC1328" s="44">
        <f>VLOOKUP(P1328,'Customer List'!B:D,3,)</f>
        <v/>
      </c>
    </row>
    <row r="1329">
      <c r="A1329" s="23">
        <f>A1328+1</f>
        <v/>
      </c>
      <c r="B1329" s="23" t="inlineStr">
        <is>
          <t>EED117194</t>
        </is>
      </c>
      <c r="C1329" s="32" t="n">
        <v>45850</v>
      </c>
      <c r="D1329" s="32" t="n">
        <v>45856</v>
      </c>
      <c r="E1329" s="51" t="n">
        <v>189.75</v>
      </c>
      <c r="F1329" s="51">
        <f>IF(AB1329="DOLLAR",E1329*88,E1329)</f>
        <v/>
      </c>
      <c r="G1329" s="62">
        <f>F1329*J1329</f>
        <v/>
      </c>
      <c r="H1329" s="23" t="n">
        <v>400438</v>
      </c>
      <c r="I1329" s="23" t="inlineStr">
        <is>
          <t>Brilliant Violet 650™ Rat IgG1, κ Isotype Ctrl Antibody</t>
        </is>
      </c>
      <c r="J1329" s="23" t="n">
        <v>2</v>
      </c>
      <c r="K1329" s="23" t="n">
        <v>2</v>
      </c>
      <c r="L1329" s="23">
        <f>J1329-K1329</f>
        <v/>
      </c>
      <c r="M1329" s="23" t="inlineStr">
        <is>
          <t>T-721/25-26</t>
        </is>
      </c>
      <c r="N1329" s="32" t="n">
        <v>45859</v>
      </c>
      <c r="O1329" s="62" t="n">
        <v>43263</v>
      </c>
      <c r="P1329" s="23" t="inlineStr">
        <is>
          <t>Actrec</t>
        </is>
      </c>
      <c r="Q1329" s="23" t="n">
        <v>58153432562</v>
      </c>
      <c r="R1329" s="23" t="inlineStr">
        <is>
          <t>Delivered</t>
        </is>
      </c>
      <c r="S1329" s="63" t="n">
        <v>4</v>
      </c>
      <c r="T1329" s="39" t="n"/>
      <c r="U1329" s="23" t="inlineStr">
        <is>
          <t>BioLegend</t>
        </is>
      </c>
      <c r="V1329" s="23">
        <f>VLOOKUP(P1329,'Customer List'!B:C,2,)</f>
        <v/>
      </c>
      <c r="W1329" s="40" t="n"/>
      <c r="X1329" s="32" t="n">
        <v>45860</v>
      </c>
      <c r="Y1329" s="23">
        <f>IF(X1329="", "", X1329-N1329)</f>
        <v/>
      </c>
      <c r="Z1329" s="23">
        <f>IF(N1329="", "", TEXT(N1329, "dddd"))</f>
        <v/>
      </c>
      <c r="AA1329" s="23">
        <f>IF(X1329="", "", TEXT(X1329, "dddd"))</f>
        <v/>
      </c>
      <c r="AB1329" s="23">
        <f>VLOOKUP(U1329,'Currency Sheet'!A:C,3,)</f>
        <v/>
      </c>
      <c r="AC1329" s="44">
        <f>VLOOKUP(P1329,'Customer List'!B:D,3,)</f>
        <v/>
      </c>
    </row>
    <row r="1330">
      <c r="A1330" s="23">
        <f>A1329+1</f>
        <v/>
      </c>
      <c r="B1330" s="23" t="inlineStr">
        <is>
          <t>EED117194</t>
        </is>
      </c>
      <c r="C1330" s="32" t="n">
        <v>45850</v>
      </c>
      <c r="D1330" s="32" t="n">
        <v>45856</v>
      </c>
      <c r="E1330" s="51" t="n">
        <v>74.90000000000001</v>
      </c>
      <c r="F1330" s="51">
        <f>IF(AB1330="DOLLAR",E1330*88,E1330)</f>
        <v/>
      </c>
      <c r="G1330" s="62">
        <f>F1330*J1330</f>
        <v/>
      </c>
      <c r="H1330" s="23" t="n">
        <v>400512</v>
      </c>
      <c r="I1330" s="23" t="inlineStr">
        <is>
          <t>APC Rat IgG2a, κ Isotype Ctrl Antibody</t>
        </is>
      </c>
      <c r="J1330" s="23" t="n">
        <v>1</v>
      </c>
      <c r="K1330" s="23" t="n">
        <v>1</v>
      </c>
      <c r="L1330" s="23">
        <f>J1330-K1330</f>
        <v/>
      </c>
      <c r="M1330" s="23" t="inlineStr">
        <is>
          <t>T-721/25-26</t>
        </is>
      </c>
      <c r="N1330" s="32" t="n">
        <v>45859</v>
      </c>
      <c r="O1330" s="62" t="n">
        <v>9148.5</v>
      </c>
      <c r="P1330" s="23" t="inlineStr">
        <is>
          <t>Actrec</t>
        </is>
      </c>
      <c r="Q1330" s="23" t="n">
        <v>58153432562</v>
      </c>
      <c r="R1330" s="23" t="inlineStr">
        <is>
          <t>Delivered</t>
        </is>
      </c>
      <c r="S1330" s="63" t="n">
        <v>4</v>
      </c>
      <c r="T1330" s="39" t="n"/>
      <c r="U1330" s="23" t="inlineStr">
        <is>
          <t>BioLegend</t>
        </is>
      </c>
      <c r="V1330" s="23">
        <f>VLOOKUP(P1330,'Customer List'!B:C,2,)</f>
        <v/>
      </c>
      <c r="W1330" s="40" t="n"/>
      <c r="X1330" s="32" t="n">
        <v>45860</v>
      </c>
      <c r="Y1330" s="23">
        <f>IF(X1330="", "", X1330-N1330)</f>
        <v/>
      </c>
      <c r="Z1330" s="23">
        <f>IF(N1330="", "", TEXT(N1330, "dddd"))</f>
        <v/>
      </c>
      <c r="AA1330" s="23">
        <f>IF(X1330="", "", TEXT(X1330, "dddd"))</f>
        <v/>
      </c>
      <c r="AB1330" s="23">
        <f>VLOOKUP(U1330,'Currency Sheet'!A:C,3,)</f>
        <v/>
      </c>
      <c r="AC1330" s="44">
        <f>VLOOKUP(P1330,'Customer List'!B:D,3,)</f>
        <v/>
      </c>
    </row>
    <row r="1331">
      <c r="A1331" s="23">
        <f>A1330+1</f>
        <v/>
      </c>
      <c r="B1331" s="23" t="inlineStr">
        <is>
          <t>EED117194</t>
        </is>
      </c>
      <c r="C1331" s="32" t="n">
        <v>45850</v>
      </c>
      <c r="D1331" s="32" t="n">
        <v>45856</v>
      </c>
      <c r="E1331" s="51" t="n">
        <v>123.2</v>
      </c>
      <c r="F1331" s="51">
        <f>IF(AB1331="DOLLAR",E1331*88,E1331)</f>
        <v/>
      </c>
      <c r="G1331" s="62">
        <f>F1331*J1331</f>
        <v/>
      </c>
      <c r="H1331" s="23" t="n">
        <v>400522</v>
      </c>
      <c r="I1331" s="23" t="inlineStr">
        <is>
          <t>PE/Cyanine7 Rat IgG2a, κ Isotype Ctrl Antibody</t>
        </is>
      </c>
      <c r="J1331" s="23" t="n">
        <v>1</v>
      </c>
      <c r="K1331" s="23" t="n">
        <v>1</v>
      </c>
      <c r="L1331" s="23">
        <f>J1331-K1331</f>
        <v/>
      </c>
      <c r="M1331" s="23" t="inlineStr">
        <is>
          <t>T-724/25-26</t>
        </is>
      </c>
      <c r="N1331" s="32" t="n">
        <v>45859</v>
      </c>
      <c r="O1331" s="62" t="n">
        <v>15048</v>
      </c>
      <c r="P1331" s="23" t="inlineStr">
        <is>
          <t>Actrec</t>
        </is>
      </c>
      <c r="Q1331" s="23" t="n">
        <v>58153432562</v>
      </c>
      <c r="R1331" s="23" t="inlineStr">
        <is>
          <t>Delivered</t>
        </is>
      </c>
      <c r="S1331" s="63" t="n">
        <v>4</v>
      </c>
      <c r="T1331" s="39" t="n"/>
      <c r="U1331" s="23" t="inlineStr">
        <is>
          <t>BioLegend</t>
        </is>
      </c>
      <c r="V1331" s="23">
        <f>VLOOKUP(P1331,'Customer List'!B:C,2,)</f>
        <v/>
      </c>
      <c r="W1331" s="40" t="n"/>
      <c r="X1331" s="32" t="n">
        <v>45860</v>
      </c>
      <c r="Y1331" s="23">
        <f>IF(X1331="", "", X1331-N1331)</f>
        <v/>
      </c>
      <c r="Z1331" s="23">
        <f>IF(N1331="", "", TEXT(N1331, "dddd"))</f>
        <v/>
      </c>
      <c r="AA1331" s="23">
        <f>IF(X1331="", "", TEXT(X1331, "dddd"))</f>
        <v/>
      </c>
      <c r="AB1331" s="23">
        <f>VLOOKUP(U1331,'Currency Sheet'!A:C,3,)</f>
        <v/>
      </c>
      <c r="AC1331" s="44">
        <f>VLOOKUP(P1331,'Customer List'!B:D,3,)</f>
        <v/>
      </c>
    </row>
    <row r="1332">
      <c r="A1332" s="23">
        <f>A1331+1</f>
        <v/>
      </c>
      <c r="B1332" s="23" t="inlineStr">
        <is>
          <t>EED117194</t>
        </is>
      </c>
      <c r="C1332" s="32" t="n">
        <v>45850</v>
      </c>
      <c r="D1332" s="32" t="n">
        <v>45856</v>
      </c>
      <c r="E1332" s="51" t="n">
        <v>123.2</v>
      </c>
      <c r="F1332" s="51">
        <f>IF(AB1332="DOLLAR",E1332*88,E1332)</f>
        <v/>
      </c>
      <c r="G1332" s="62">
        <f>F1332*J1332</f>
        <v/>
      </c>
      <c r="H1332" s="23" t="n">
        <v>400524</v>
      </c>
      <c r="I1332" s="23" t="inlineStr">
        <is>
          <t>APC/Cyanine7 Rat IgG2a, κ Isotype Ctrl Antibody</t>
        </is>
      </c>
      <c r="J1332" s="23" t="n">
        <v>1</v>
      </c>
      <c r="K1332" s="23" t="n">
        <v>1</v>
      </c>
      <c r="L1332" s="23">
        <f>J1332-K1332</f>
        <v/>
      </c>
      <c r="M1332" s="23" t="inlineStr">
        <is>
          <t>T-721/25-26</t>
        </is>
      </c>
      <c r="N1332" s="32" t="n">
        <v>45859</v>
      </c>
      <c r="O1332" s="62" t="n">
        <v>15048</v>
      </c>
      <c r="P1332" s="23" t="inlineStr">
        <is>
          <t>Actrec</t>
        </is>
      </c>
      <c r="Q1332" s="23" t="n">
        <v>58153432562</v>
      </c>
      <c r="R1332" s="23" t="inlineStr">
        <is>
          <t>Delivered</t>
        </is>
      </c>
      <c r="S1332" s="63" t="n">
        <v>4</v>
      </c>
      <c r="T1332" s="39" t="n"/>
      <c r="U1332" s="23" t="inlineStr">
        <is>
          <t>BioLegend</t>
        </is>
      </c>
      <c r="V1332" s="23">
        <f>VLOOKUP(P1332,'Customer List'!B:C,2,)</f>
        <v/>
      </c>
      <c r="W1332" s="40" t="n"/>
      <c r="X1332" s="32" t="n">
        <v>45860</v>
      </c>
      <c r="Y1332" s="23">
        <f>IF(X1332="", "", X1332-N1332)</f>
        <v/>
      </c>
      <c r="Z1332" s="23">
        <f>IF(N1332="", "", TEXT(N1332, "dddd"))</f>
        <v/>
      </c>
      <c r="AA1332" s="23">
        <f>IF(X1332="", "", TEXT(X1332, "dddd"))</f>
        <v/>
      </c>
      <c r="AB1332" s="23">
        <f>VLOOKUP(U1332,'Currency Sheet'!A:C,3,)</f>
        <v/>
      </c>
      <c r="AC1332" s="44">
        <f>VLOOKUP(P1332,'Customer List'!B:D,3,)</f>
        <v/>
      </c>
    </row>
    <row r="1333">
      <c r="A1333" s="23">
        <f>A1332+1</f>
        <v/>
      </c>
      <c r="B1333" s="23" t="inlineStr">
        <is>
          <t>EED117194</t>
        </is>
      </c>
      <c r="C1333" s="32" t="n">
        <v>45850</v>
      </c>
      <c r="D1333" s="32" t="n">
        <v>45856</v>
      </c>
      <c r="E1333" s="51" t="n">
        <v>201.6</v>
      </c>
      <c r="F1333" s="51">
        <f>IF(AB1333="DOLLAR",E1333*88,E1333)</f>
        <v/>
      </c>
      <c r="G1333" s="62">
        <f>F1333*J1333</f>
        <v/>
      </c>
      <c r="H1333" s="23" t="n">
        <v>400558</v>
      </c>
      <c r="I1333" s="23" t="inlineStr">
        <is>
          <t>PE/Dazzle™ 594 Rat IgG2a, κ Isotype Ctrl Antibody</t>
        </is>
      </c>
      <c r="J1333" s="23" t="n">
        <v>1</v>
      </c>
      <c r="K1333" s="23" t="n">
        <v>1</v>
      </c>
      <c r="L1333" s="23">
        <f>J1333-K1333</f>
        <v/>
      </c>
      <c r="M1333" s="23" t="inlineStr">
        <is>
          <t>T-724/25-26</t>
        </is>
      </c>
      <c r="N1333" s="32" t="n">
        <v>45859</v>
      </c>
      <c r="O1333" s="62" t="n">
        <v>24624</v>
      </c>
      <c r="P1333" s="23" t="inlineStr">
        <is>
          <t>Actrec</t>
        </is>
      </c>
      <c r="Q1333" s="23" t="n">
        <v>58153432562</v>
      </c>
      <c r="R1333" s="23" t="inlineStr">
        <is>
          <t>Delivered</t>
        </is>
      </c>
      <c r="S1333" s="63" t="n">
        <v>4</v>
      </c>
      <c r="T1333" s="39" t="n"/>
      <c r="U1333" s="23" t="inlineStr">
        <is>
          <t>BioLegend</t>
        </is>
      </c>
      <c r="V1333" s="23">
        <f>VLOOKUP(P1333,'Customer List'!B:C,2,)</f>
        <v/>
      </c>
      <c r="W1333" s="40" t="n"/>
      <c r="X1333" s="32" t="n">
        <v>45860</v>
      </c>
      <c r="Y1333" s="23">
        <f>IF(X1333="", "", X1333-N1333)</f>
        <v/>
      </c>
      <c r="Z1333" s="23">
        <f>IF(N1333="", "", TEXT(N1333, "dddd"))</f>
        <v/>
      </c>
      <c r="AA1333" s="23">
        <f>IF(X1333="", "", TEXT(X1333, "dddd"))</f>
        <v/>
      </c>
      <c r="AB1333" s="23">
        <f>VLOOKUP(U1333,'Currency Sheet'!A:C,3,)</f>
        <v/>
      </c>
      <c r="AC1333" s="44">
        <f>VLOOKUP(P1333,'Customer List'!B:D,3,)</f>
        <v/>
      </c>
    </row>
    <row r="1334">
      <c r="A1334" s="23">
        <f>A1333+1</f>
        <v/>
      </c>
      <c r="B1334" s="23" t="inlineStr">
        <is>
          <t>EED117194</t>
        </is>
      </c>
      <c r="C1334" s="32" t="n">
        <v>45850</v>
      </c>
      <c r="D1334" s="32" t="n">
        <v>45856</v>
      </c>
      <c r="E1334" s="51" t="n">
        <v>116.2</v>
      </c>
      <c r="F1334" s="51">
        <f>IF(AB1334="DOLLAR",E1334*88,E1334)</f>
        <v/>
      </c>
      <c r="G1334" s="62">
        <f>F1334*J1334</f>
        <v/>
      </c>
      <c r="H1334" s="23" t="n">
        <v>401210</v>
      </c>
      <c r="I1334" s="23" t="inlineStr">
        <is>
          <t>APC Mouse IgG2b, κ Isotype Ctrl Antibody</t>
        </is>
      </c>
      <c r="J1334" s="23" t="n">
        <v>1</v>
      </c>
      <c r="K1334" s="23" t="n">
        <v>1</v>
      </c>
      <c r="L1334" s="23">
        <f>J1334-K1334</f>
        <v/>
      </c>
      <c r="M1334" s="23" t="inlineStr">
        <is>
          <t>T-716/25-26</t>
        </is>
      </c>
      <c r="N1334" s="32" t="n">
        <v>45857</v>
      </c>
      <c r="O1334" s="62" t="n">
        <v>18011</v>
      </c>
      <c r="P1334" s="23" t="inlineStr">
        <is>
          <t>Aurigine Onco</t>
        </is>
      </c>
      <c r="Q1334" s="23" t="n">
        <v>58153395974</v>
      </c>
      <c r="R1334" s="23" t="inlineStr">
        <is>
          <t>Delivered</t>
        </is>
      </c>
      <c r="S1334" s="63" t="n">
        <v>4</v>
      </c>
      <c r="T1334" s="39" t="n"/>
      <c r="U1334" s="23" t="inlineStr">
        <is>
          <t>BioLegend</t>
        </is>
      </c>
      <c r="V1334" s="23">
        <f>VLOOKUP(P1334,'Customer List'!B:C,2,)</f>
        <v/>
      </c>
      <c r="W1334" s="40" t="n"/>
      <c r="X1334" s="32" t="n">
        <v>45858</v>
      </c>
      <c r="Y1334" s="23">
        <f>IF(X1334="", "", X1334-N1334)</f>
        <v/>
      </c>
      <c r="Z1334" s="23">
        <f>IF(N1334="", "", TEXT(N1334, "dddd"))</f>
        <v/>
      </c>
      <c r="AA1334" s="23">
        <f>IF(X1334="", "", TEXT(X1334, "dddd"))</f>
        <v/>
      </c>
      <c r="AB1334" s="23">
        <f>VLOOKUP(U1334,'Currency Sheet'!A:C,3,)</f>
        <v/>
      </c>
      <c r="AC1334" s="44">
        <f>VLOOKUP(P1334,'Customer List'!B:D,3,)</f>
        <v/>
      </c>
    </row>
    <row r="1335">
      <c r="A1335" s="23">
        <f>A1334+1</f>
        <v/>
      </c>
      <c r="B1335" s="23" t="inlineStr">
        <is>
          <t>EED117194</t>
        </is>
      </c>
      <c r="C1335" s="32" t="n">
        <v>45850</v>
      </c>
      <c r="D1335" s="32" t="n">
        <v>45856</v>
      </c>
      <c r="E1335" s="51" t="n">
        <v>182.7</v>
      </c>
      <c r="F1335" s="51">
        <f>IF(AB1335="DOLLAR",E1335*88,E1335)</f>
        <v/>
      </c>
      <c r="G1335" s="62">
        <f>F1335*J1335</f>
        <v/>
      </c>
      <c r="H1335" s="23" t="n">
        <v>405714</v>
      </c>
      <c r="I1335" s="23" t="inlineStr">
        <is>
          <t>APC anti-mouse IgD Antibody</t>
        </is>
      </c>
      <c r="J1335" s="23" t="n">
        <v>1</v>
      </c>
      <c r="K1335" s="23" t="n">
        <v>1</v>
      </c>
      <c r="L1335" s="23">
        <f>J1335-K1335</f>
        <v/>
      </c>
      <c r="M1335" s="23" t="inlineStr">
        <is>
          <t>T-725/25-26</t>
        </is>
      </c>
      <c r="N1335" s="32" t="n">
        <v>45859</v>
      </c>
      <c r="O1335" s="62" t="n">
        <v>22315.5</v>
      </c>
      <c r="P1335" s="23" t="inlineStr">
        <is>
          <t>Actrec</t>
        </is>
      </c>
      <c r="Q1335" s="23" t="n">
        <v>58153432562</v>
      </c>
      <c r="R1335" s="23" t="inlineStr">
        <is>
          <t>Delivered</t>
        </is>
      </c>
      <c r="S1335" s="63" t="n">
        <v>4</v>
      </c>
      <c r="T1335" s="39" t="n"/>
      <c r="U1335" s="23" t="inlineStr">
        <is>
          <t>BioLegend</t>
        </is>
      </c>
      <c r="V1335" s="23">
        <f>VLOOKUP(P1335,'Customer List'!B:C,2,)</f>
        <v/>
      </c>
      <c r="W1335" s="40" t="n"/>
      <c r="X1335" s="32" t="n">
        <v>45860</v>
      </c>
      <c r="Y1335" s="23">
        <f>IF(X1335="", "", X1335-N1335)</f>
        <v/>
      </c>
      <c r="Z1335" s="23">
        <f>IF(N1335="", "", TEXT(N1335, "dddd"))</f>
        <v/>
      </c>
      <c r="AA1335" s="23">
        <f>IF(X1335="", "", TEXT(X1335, "dddd"))</f>
        <v/>
      </c>
      <c r="AB1335" s="23">
        <f>VLOOKUP(U1335,'Currency Sheet'!A:C,3,)</f>
        <v/>
      </c>
      <c r="AC1335" s="44">
        <f>VLOOKUP(P1335,'Customer List'!B:D,3,)</f>
        <v/>
      </c>
    </row>
    <row r="1336">
      <c r="A1336" s="23">
        <f>A1335+1</f>
        <v/>
      </c>
      <c r="B1336" s="23" t="inlineStr">
        <is>
          <t>EED117194</t>
        </is>
      </c>
      <c r="C1336" s="32" t="n">
        <v>45850</v>
      </c>
      <c r="D1336" s="32" t="n">
        <v>45856</v>
      </c>
      <c r="E1336" s="51" t="n">
        <v>226.1</v>
      </c>
      <c r="F1336" s="51">
        <f>IF(AB1336="DOLLAR",E1336*88,E1336)</f>
        <v/>
      </c>
      <c r="G1336" s="62">
        <f>F1336*J1336</f>
        <v/>
      </c>
      <c r="H1336" s="23" t="n">
        <v>410708</v>
      </c>
      <c r="I1336" s="23" t="inlineStr">
        <is>
          <t>PE anti-human IgG Fc Antibody</t>
        </is>
      </c>
      <c r="J1336" s="23" t="n">
        <v>1</v>
      </c>
      <c r="K1336" s="23" t="n">
        <v>1</v>
      </c>
      <c r="L1336" s="23">
        <f>J1336-K1336</f>
        <v/>
      </c>
      <c r="M1336" s="23" t="inlineStr">
        <is>
          <t>T-729/25-26</t>
        </is>
      </c>
      <c r="N1336" s="32" t="n">
        <v>45859</v>
      </c>
      <c r="O1336" s="62" t="n">
        <v>35045.5</v>
      </c>
      <c r="P1336" s="23" t="inlineStr">
        <is>
          <t>Helix</t>
        </is>
      </c>
      <c r="Q1336" s="23" t="n">
        <v>58153426936</v>
      </c>
      <c r="R1336" s="23" t="inlineStr">
        <is>
          <t>Delivered</t>
        </is>
      </c>
      <c r="S1336" s="63" t="n">
        <v>4</v>
      </c>
      <c r="T1336" s="39" t="n"/>
      <c r="U1336" s="23" t="inlineStr">
        <is>
          <t>BioLegend</t>
        </is>
      </c>
      <c r="V1336" s="23">
        <f>VLOOKUP(P1336,'Customer List'!B:C,2,)</f>
        <v/>
      </c>
      <c r="W1336" s="40" t="n"/>
      <c r="X1336" s="32" t="n">
        <v>45862</v>
      </c>
      <c r="Y1336" s="23">
        <f>IF(X1336="", "", X1336-N1336)</f>
        <v/>
      </c>
      <c r="Z1336" s="23">
        <f>IF(N1336="", "", TEXT(N1336, "dddd"))</f>
        <v/>
      </c>
      <c r="AA1336" s="23">
        <f>IF(X1336="", "", TEXT(X1336, "dddd"))</f>
        <v/>
      </c>
      <c r="AB1336" s="23">
        <f>VLOOKUP(U1336,'Currency Sheet'!A:C,3,)</f>
        <v/>
      </c>
      <c r="AC1336" s="44">
        <f>VLOOKUP(P1336,'Customer List'!B:D,3,)</f>
        <v/>
      </c>
    </row>
    <row r="1337">
      <c r="A1337" s="23">
        <f>A1336+1</f>
        <v/>
      </c>
      <c r="B1337" s="23" t="inlineStr">
        <is>
          <t>EED117194</t>
        </is>
      </c>
      <c r="C1337" s="32" t="n">
        <v>45850</v>
      </c>
      <c r="D1337" s="32" t="n">
        <v>45856</v>
      </c>
      <c r="E1337" s="51" t="n">
        <v>45.5</v>
      </c>
      <c r="F1337" s="51">
        <f>IF(AB1337="DOLLAR",E1337*88,E1337)</f>
        <v/>
      </c>
      <c r="G1337" s="62">
        <f>F1337*J1337</f>
        <v/>
      </c>
      <c r="H1337" s="23" t="n">
        <v>420301</v>
      </c>
      <c r="I1337" s="23" t="inlineStr">
        <is>
          <t>RBC Lysis Buffer (10X)</t>
        </is>
      </c>
      <c r="J1337" s="23" t="n">
        <v>2</v>
      </c>
      <c r="K1337" s="23" t="n">
        <v>2</v>
      </c>
      <c r="L1337" s="23">
        <f>J1337-K1337</f>
        <v/>
      </c>
      <c r="M1337" s="23" t="inlineStr">
        <is>
          <t>T-722/25-26</t>
        </is>
      </c>
      <c r="N1337" s="32" t="n">
        <v>45859</v>
      </c>
      <c r="O1337" s="62" t="n">
        <v>11115</v>
      </c>
      <c r="P1337" s="23" t="inlineStr">
        <is>
          <t>Actrec</t>
        </is>
      </c>
      <c r="Q1337" s="23" t="n">
        <v>58153432562</v>
      </c>
      <c r="R1337" s="23" t="inlineStr">
        <is>
          <t>Delivered</t>
        </is>
      </c>
      <c r="S1337" s="63" t="n">
        <v>4</v>
      </c>
      <c r="T1337" s="39" t="n"/>
      <c r="U1337" s="23" t="inlineStr">
        <is>
          <t>BioLegend</t>
        </is>
      </c>
      <c r="V1337" s="23">
        <f>VLOOKUP(P1337,'Customer List'!B:C,2,)</f>
        <v/>
      </c>
      <c r="W1337" s="40" t="n"/>
      <c r="X1337" s="32" t="n">
        <v>45860</v>
      </c>
      <c r="Y1337" s="23">
        <f>IF(X1337="", "", X1337-N1337)</f>
        <v/>
      </c>
      <c r="Z1337" s="23">
        <f>IF(N1337="", "", TEXT(N1337, "dddd"))</f>
        <v/>
      </c>
      <c r="AA1337" s="23">
        <f>IF(X1337="", "", TEXT(X1337, "dddd"))</f>
        <v/>
      </c>
      <c r="AB1337" s="23">
        <f>VLOOKUP(U1337,'Currency Sheet'!A:C,3,)</f>
        <v/>
      </c>
      <c r="AC1337" s="44">
        <f>VLOOKUP(P1337,'Customer List'!B:D,3,)</f>
        <v/>
      </c>
    </row>
    <row r="1338">
      <c r="A1338" s="23">
        <f>A1337+1</f>
        <v/>
      </c>
      <c r="B1338" s="23" t="inlineStr">
        <is>
          <t>EED117194</t>
        </is>
      </c>
      <c r="C1338" s="32" t="n">
        <v>45850</v>
      </c>
      <c r="D1338" s="32" t="n">
        <v>45856</v>
      </c>
      <c r="E1338" s="51" t="n">
        <v>45.5</v>
      </c>
      <c r="F1338" s="51">
        <f>IF(AB1338="DOLLAR",E1338*88,E1338)</f>
        <v/>
      </c>
      <c r="G1338" s="62">
        <f>F1338*J1338</f>
        <v/>
      </c>
      <c r="H1338" s="23" t="n">
        <v>420301</v>
      </c>
      <c r="I1338" s="23" t="inlineStr">
        <is>
          <t>RBC Lysis Buffer (10X)</t>
        </is>
      </c>
      <c r="J1338" s="23" t="n">
        <v>1</v>
      </c>
      <c r="K1338" s="23" t="n">
        <v>1</v>
      </c>
      <c r="L1338" s="23">
        <f>J1338-K1338</f>
        <v/>
      </c>
      <c r="M1338" s="23" t="inlineStr">
        <is>
          <t>T-857/25-26</t>
        </is>
      </c>
      <c r="N1338" s="32" t="n">
        <v>45871</v>
      </c>
      <c r="O1338" s="62" t="n">
        <v>6548.75</v>
      </c>
      <c r="P1338" s="23" t="inlineStr">
        <is>
          <t>Amrita</t>
        </is>
      </c>
      <c r="Q1338" s="23" t="inlineStr">
        <is>
          <t>By Hand</t>
        </is>
      </c>
      <c r="R1338" s="23" t="inlineStr">
        <is>
          <t>PRIYANKA MADAM</t>
        </is>
      </c>
      <c r="S1338" s="63" t="n">
        <v>4</v>
      </c>
      <c r="T1338" s="39" t="inlineStr">
        <is>
          <t>ORB907194 BILLED ADDITIONAL</t>
        </is>
      </c>
      <c r="U1338" s="23" t="inlineStr">
        <is>
          <t>BioLegend</t>
        </is>
      </c>
      <c r="V1338" s="23">
        <f>VLOOKUP(P1338,'Customer List'!B:C,2,)</f>
        <v/>
      </c>
      <c r="W1338" s="40" t="n"/>
      <c r="X1338" s="32" t="n">
        <v>45871</v>
      </c>
      <c r="Y1338" s="23">
        <f>IF(X1338="", "", X1338-N1338)</f>
        <v/>
      </c>
      <c r="Z1338" s="23">
        <f>IF(N1338="", "", TEXT(N1338, "dddd"))</f>
        <v/>
      </c>
      <c r="AA1338" s="23">
        <f>IF(X1338="", "", TEXT(X1338, "dddd"))</f>
        <v/>
      </c>
      <c r="AB1338" s="23">
        <f>VLOOKUP(U1338,'Currency Sheet'!A:C,3,)</f>
        <v/>
      </c>
      <c r="AC1338" s="44">
        <f>VLOOKUP(P1338,'Customer List'!B:D,3,)</f>
        <v/>
      </c>
    </row>
    <row r="1339" ht="15.75" customHeight="1">
      <c r="A1339" s="23">
        <f>A1338+1</f>
        <v/>
      </c>
      <c r="B1339" s="23" t="inlineStr">
        <is>
          <t>EED117194</t>
        </is>
      </c>
      <c r="C1339" s="32" t="n">
        <v>45850</v>
      </c>
      <c r="D1339" s="32" t="n">
        <v>45856</v>
      </c>
      <c r="E1339" s="51" t="n">
        <v>41.3</v>
      </c>
      <c r="F1339" s="51">
        <f>IF(AB1339="DOLLAR",E1339*88,E1339)</f>
        <v/>
      </c>
      <c r="G1339" s="62">
        <f>F1339*J1339</f>
        <v/>
      </c>
      <c r="H1339" s="23" t="n">
        <v>420404</v>
      </c>
      <c r="I1339" s="23" t="inlineStr">
        <is>
          <t>7-AAD Viability Staining Solution</t>
        </is>
      </c>
      <c r="J1339" s="23" t="n">
        <v>1</v>
      </c>
      <c r="K1339" s="23" t="n">
        <v>1</v>
      </c>
      <c r="L1339" s="23">
        <f>J1339-K1339</f>
        <v/>
      </c>
      <c r="M1339" s="23" t="inlineStr">
        <is>
          <t>T-745/25-26</t>
        </is>
      </c>
      <c r="N1339" s="32" t="n">
        <v>45860</v>
      </c>
      <c r="O1339" s="62" t="n">
        <v>6401.5</v>
      </c>
      <c r="P1339" s="10" t="inlineStr">
        <is>
          <t>Allianz</t>
        </is>
      </c>
      <c r="Q1339" s="23" t="n">
        <v>58153477303</v>
      </c>
      <c r="R1339" s="23" t="inlineStr">
        <is>
          <t>Delivered</t>
        </is>
      </c>
      <c r="S1339" s="63" t="n">
        <v>4</v>
      </c>
      <c r="T1339" s="39" t="n"/>
      <c r="U1339" s="23" t="inlineStr">
        <is>
          <t>BioLegend</t>
        </is>
      </c>
      <c r="V1339" s="23">
        <f>VLOOKUP(P1339,'Customer List'!B:C,2,)</f>
        <v/>
      </c>
      <c r="W1339" s="40" t="n"/>
      <c r="X1339" s="32" t="n">
        <v>45861</v>
      </c>
      <c r="Y1339" s="23">
        <f>IF(X1339="", "", X1339-N1339)</f>
        <v/>
      </c>
      <c r="Z1339" s="23">
        <f>IF(N1339="", "", TEXT(N1339, "dddd"))</f>
        <v/>
      </c>
      <c r="AA1339" s="23">
        <f>IF(X1339="", "", TEXT(X1339, "dddd"))</f>
        <v/>
      </c>
      <c r="AB1339" s="23">
        <f>VLOOKUP(U1339,'Currency Sheet'!A:C,3,)</f>
        <v/>
      </c>
      <c r="AC1339" s="44">
        <f>VLOOKUP(P1339,'Customer List'!B:D,3,)</f>
        <v/>
      </c>
    </row>
    <row r="1340">
      <c r="A1340" s="23">
        <f>A1339+1</f>
        <v/>
      </c>
      <c r="B1340" s="23" t="inlineStr">
        <is>
          <t>EED117194</t>
        </is>
      </c>
      <c r="C1340" s="32" t="n">
        <v>45850</v>
      </c>
      <c r="D1340" s="32" t="n">
        <v>45856</v>
      </c>
      <c r="E1340" s="51" t="n">
        <v>37.8</v>
      </c>
      <c r="F1340" s="51">
        <f>IF(AB1340="DOLLAR",E1340*88,E1340)</f>
        <v/>
      </c>
      <c r="G1340" s="62">
        <f>F1340*J1340</f>
        <v/>
      </c>
      <c r="H1340" s="23" t="n">
        <v>421301</v>
      </c>
      <c r="I1340" s="23" t="inlineStr">
        <is>
          <t>Propidium Iodide Solution</t>
        </is>
      </c>
      <c r="J1340" s="23" t="n">
        <v>1</v>
      </c>
      <c r="K1340" s="23" t="n">
        <v>1</v>
      </c>
      <c r="L1340" s="23">
        <f>J1340-K1340</f>
        <v/>
      </c>
      <c r="M1340" s="23" t="inlineStr">
        <is>
          <t>T-857/25-26</t>
        </is>
      </c>
      <c r="N1340" s="32" t="n">
        <v>45871</v>
      </c>
      <c r="O1340" s="62" t="n">
        <v>5440.5</v>
      </c>
      <c r="P1340" s="23" t="inlineStr">
        <is>
          <t>Amrita</t>
        </is>
      </c>
      <c r="Q1340" s="23" t="inlineStr">
        <is>
          <t>By Hand</t>
        </is>
      </c>
      <c r="R1340" s="23" t="inlineStr">
        <is>
          <t>PRIYANKA MADAM</t>
        </is>
      </c>
      <c r="S1340" s="63" t="n">
        <v>4</v>
      </c>
      <c r="T1340" s="39" t="inlineStr">
        <is>
          <t>ORB907194 BILLED ADDITIONAL</t>
        </is>
      </c>
      <c r="U1340" s="23" t="inlineStr">
        <is>
          <t>BioLegend</t>
        </is>
      </c>
      <c r="V1340" s="23">
        <f>VLOOKUP(P1340,'Customer List'!B:C,2,)</f>
        <v/>
      </c>
      <c r="W1340" s="40" t="n"/>
      <c r="X1340" s="32" t="n">
        <v>45871</v>
      </c>
      <c r="Y1340" s="23">
        <f>IF(X1340="", "", X1340-N1340)</f>
        <v/>
      </c>
      <c r="Z1340" s="23">
        <f>IF(N1340="", "", TEXT(N1340, "dddd"))</f>
        <v/>
      </c>
      <c r="AA1340" s="23">
        <f>IF(X1340="", "", TEXT(X1340, "dddd"))</f>
        <v/>
      </c>
      <c r="AB1340" s="23">
        <f>VLOOKUP(U1340,'Currency Sheet'!A:C,3,)</f>
        <v/>
      </c>
      <c r="AC1340" s="44">
        <f>VLOOKUP(P1340,'Customer List'!B:D,3,)</f>
        <v/>
      </c>
    </row>
    <row r="1341">
      <c r="A1341" s="23">
        <f>A1340+1</f>
        <v/>
      </c>
      <c r="B1341" s="23" t="inlineStr">
        <is>
          <t>EED117194</t>
        </is>
      </c>
      <c r="C1341" s="32" t="n">
        <v>45850</v>
      </c>
      <c r="D1341" s="32" t="n">
        <v>45856</v>
      </c>
      <c r="E1341" s="51" t="n">
        <v>160.3</v>
      </c>
      <c r="F1341" s="51">
        <f>IF(AB1341="DOLLAR",E1341*88,E1341)</f>
        <v/>
      </c>
      <c r="G1341" s="62">
        <f>F1341*J1341</f>
        <v/>
      </c>
      <c r="H1341" s="23" t="n">
        <v>422302</v>
      </c>
      <c r="I1341" s="23" t="inlineStr">
        <is>
          <t>Human TruStain FcX™ (Fc Receptor Blocking Solution)</t>
        </is>
      </c>
      <c r="J1341" s="23" t="n">
        <v>3</v>
      </c>
      <c r="K1341" s="23" t="n">
        <v>3</v>
      </c>
      <c r="L1341" s="23">
        <f>J1341-K1341</f>
        <v/>
      </c>
      <c r="M1341" s="23" t="inlineStr">
        <is>
          <t>T-732/25-26</t>
        </is>
      </c>
      <c r="N1341" s="32" t="n">
        <v>45859</v>
      </c>
      <c r="O1341" s="62" t="n">
        <v>74539.5</v>
      </c>
      <c r="P1341" s="23" t="inlineStr">
        <is>
          <t>Micro Vapi</t>
        </is>
      </c>
      <c r="Q1341" s="23" t="n">
        <v>58153430226</v>
      </c>
      <c r="R1341" s="23" t="inlineStr">
        <is>
          <t>Delivered</t>
        </is>
      </c>
      <c r="S1341" s="63" t="n">
        <v>4</v>
      </c>
      <c r="T1341" s="39" t="n"/>
      <c r="U1341" s="23" t="inlineStr">
        <is>
          <t>BioLegend</t>
        </is>
      </c>
      <c r="V1341" s="23">
        <f>VLOOKUP(P1341,'Customer List'!B:C,2,)</f>
        <v/>
      </c>
      <c r="W1341" s="40" t="n"/>
      <c r="X1341" s="32" t="n">
        <v>45861</v>
      </c>
      <c r="Y1341" s="23">
        <f>IF(X1341="", "", X1341-N1341)</f>
        <v/>
      </c>
      <c r="Z1341" s="23">
        <f>IF(N1341="", "", TEXT(N1341, "dddd"))</f>
        <v/>
      </c>
      <c r="AA1341" s="23">
        <f>IF(X1341="", "", TEXT(X1341, "dddd"))</f>
        <v/>
      </c>
      <c r="AB1341" s="23">
        <f>VLOOKUP(U1341,'Currency Sheet'!A:C,3,)</f>
        <v/>
      </c>
      <c r="AC1341" s="44">
        <f>VLOOKUP(P1341,'Customer List'!B:D,3,)</f>
        <v/>
      </c>
    </row>
    <row r="1342">
      <c r="A1342" s="23">
        <f>A1341+1</f>
        <v/>
      </c>
      <c r="B1342" s="23" t="inlineStr">
        <is>
          <t>EED117194</t>
        </is>
      </c>
      <c r="C1342" s="32" t="n">
        <v>45850</v>
      </c>
      <c r="D1342" s="32" t="n">
        <v>45856</v>
      </c>
      <c r="E1342" s="51" t="n">
        <v>62.3</v>
      </c>
      <c r="F1342" s="51">
        <f>IF(AB1342="DOLLAR",E1342*88,E1342)</f>
        <v/>
      </c>
      <c r="G1342" s="62">
        <f>F1342*J1342</f>
        <v/>
      </c>
      <c r="H1342" s="23" t="n">
        <v>423101</v>
      </c>
      <c r="I1342" s="23" t="inlineStr">
        <is>
          <t>Zombie Aqua™ Fixable Viability Kit</t>
        </is>
      </c>
      <c r="J1342" s="23" t="n">
        <v>1</v>
      </c>
      <c r="K1342" s="23" t="n">
        <v>1</v>
      </c>
      <c r="L1342" s="23">
        <f>J1342-K1342</f>
        <v/>
      </c>
      <c r="M1342" s="23" t="inlineStr">
        <is>
          <t>T-726/25-26</t>
        </is>
      </c>
      <c r="N1342" s="32" t="n">
        <v>45859</v>
      </c>
      <c r="O1342" s="62" t="n">
        <v>7609.5</v>
      </c>
      <c r="P1342" s="23" t="inlineStr">
        <is>
          <t>Actrec</t>
        </is>
      </c>
      <c r="Q1342" s="23" t="n">
        <v>58153432562</v>
      </c>
      <c r="R1342" s="23" t="inlineStr">
        <is>
          <t>Delivered</t>
        </is>
      </c>
      <c r="S1342" s="63" t="n">
        <v>-20</v>
      </c>
      <c r="T1342" s="39" t="n"/>
      <c r="U1342" s="23" t="inlineStr">
        <is>
          <t>BioLegend</t>
        </is>
      </c>
      <c r="V1342" s="23">
        <f>VLOOKUP(P1342,'Customer List'!B:C,2,)</f>
        <v/>
      </c>
      <c r="W1342" s="40" t="n"/>
      <c r="X1342" s="32" t="n">
        <v>45860</v>
      </c>
      <c r="Y1342" s="23">
        <f>IF(X1342="", "", X1342-N1342)</f>
        <v/>
      </c>
      <c r="Z1342" s="23">
        <f>IF(N1342="", "", TEXT(N1342, "dddd"))</f>
        <v/>
      </c>
      <c r="AA1342" s="23">
        <f>IF(X1342="", "", TEXT(X1342, "dddd"))</f>
        <v/>
      </c>
      <c r="AB1342" s="23">
        <f>VLOOKUP(U1342,'Currency Sheet'!A:C,3,)</f>
        <v/>
      </c>
      <c r="AC1342" s="44">
        <f>VLOOKUP(P1342,'Customer List'!B:D,3,)</f>
        <v/>
      </c>
    </row>
    <row r="1343">
      <c r="A1343" s="23">
        <f>A1342+1</f>
        <v/>
      </c>
      <c r="B1343" s="23" t="inlineStr">
        <is>
          <t>EED117194</t>
        </is>
      </c>
      <c r="C1343" s="32" t="n">
        <v>45850</v>
      </c>
      <c r="D1343" s="32" t="n">
        <v>45856</v>
      </c>
      <c r="E1343" s="51" t="n">
        <v>62.3</v>
      </c>
      <c r="F1343" s="51">
        <f>IF(AB1343="DOLLAR",E1343*88,E1343)</f>
        <v/>
      </c>
      <c r="G1343" s="62">
        <f>F1343*J1343</f>
        <v/>
      </c>
      <c r="H1343" s="23" t="n">
        <v>423105</v>
      </c>
      <c r="I1343" s="23" t="inlineStr">
        <is>
          <t>Zombie NIR™ Fixable Viability Kit</t>
        </is>
      </c>
      <c r="J1343" s="23" t="n">
        <v>1</v>
      </c>
      <c r="K1343" s="23" t="n">
        <v>1</v>
      </c>
      <c r="L1343" s="23">
        <f>J1343-K1343</f>
        <v/>
      </c>
      <c r="M1343" s="23" t="inlineStr">
        <is>
          <t>T-726/25-26</t>
        </is>
      </c>
      <c r="N1343" s="32" t="n">
        <v>45859</v>
      </c>
      <c r="O1343" s="62" t="n">
        <v>7609.5</v>
      </c>
      <c r="P1343" s="23" t="inlineStr">
        <is>
          <t>Actrec</t>
        </is>
      </c>
      <c r="Q1343" s="23" t="n">
        <v>58153432562</v>
      </c>
      <c r="R1343" s="23" t="inlineStr">
        <is>
          <t>Delivered</t>
        </is>
      </c>
      <c r="S1343" s="63" t="n">
        <v>-20</v>
      </c>
      <c r="T1343" s="39" t="n"/>
      <c r="U1343" s="23" t="inlineStr">
        <is>
          <t>BioLegend</t>
        </is>
      </c>
      <c r="V1343" s="23">
        <f>VLOOKUP(P1343,'Customer List'!B:C,2,)</f>
        <v/>
      </c>
      <c r="W1343" s="40" t="n"/>
      <c r="X1343" s="32" t="n">
        <v>45860</v>
      </c>
      <c r="Y1343" s="23">
        <f>IF(X1343="", "", X1343-N1343)</f>
        <v/>
      </c>
      <c r="Z1343" s="23">
        <f>IF(N1343="", "", TEXT(N1343, "dddd"))</f>
        <v/>
      </c>
      <c r="AA1343" s="23">
        <f>IF(X1343="", "", TEXT(X1343, "dddd"))</f>
        <v/>
      </c>
      <c r="AB1343" s="23">
        <f>VLOOKUP(U1343,'Currency Sheet'!A:C,3,)</f>
        <v/>
      </c>
      <c r="AC1343" s="44">
        <f>VLOOKUP(P1343,'Customer List'!B:D,3,)</f>
        <v/>
      </c>
    </row>
    <row r="1344">
      <c r="A1344" s="23">
        <f>A1343+1</f>
        <v/>
      </c>
      <c r="B1344" s="23" t="inlineStr">
        <is>
          <t>EED117194</t>
        </is>
      </c>
      <c r="C1344" s="32" t="n">
        <v>45850</v>
      </c>
      <c r="D1344" s="32" t="n">
        <v>45856</v>
      </c>
      <c r="E1344" s="51" t="n">
        <v>62.3</v>
      </c>
      <c r="F1344" s="51">
        <f>IF(AB1344="DOLLAR",E1344*88,E1344)</f>
        <v/>
      </c>
      <c r="G1344" s="62">
        <f>F1344*J1344</f>
        <v/>
      </c>
      <c r="H1344" s="23" t="n">
        <v>423109</v>
      </c>
      <c r="I1344" s="23" t="inlineStr">
        <is>
          <t>Zombie Red™ Fixable Viability Kit</t>
        </is>
      </c>
      <c r="J1344" s="23" t="n">
        <v>1</v>
      </c>
      <c r="K1344" s="23" t="n">
        <v>1</v>
      </c>
      <c r="L1344" s="23">
        <f>J1344-K1344</f>
        <v/>
      </c>
      <c r="M1344" s="23" t="inlineStr">
        <is>
          <t>T-726/25-26</t>
        </is>
      </c>
      <c r="N1344" s="32" t="n">
        <v>45859</v>
      </c>
      <c r="O1344" s="62" t="n">
        <v>7609.5</v>
      </c>
      <c r="P1344" s="23" t="inlineStr">
        <is>
          <t>Actrec</t>
        </is>
      </c>
      <c r="Q1344" s="23" t="n">
        <v>58153432562</v>
      </c>
      <c r="R1344" s="23" t="inlineStr">
        <is>
          <t>Delivered</t>
        </is>
      </c>
      <c r="S1344" s="63" t="n">
        <v>-20</v>
      </c>
      <c r="T1344" s="39" t="n"/>
      <c r="U1344" s="23" t="inlineStr">
        <is>
          <t>BioLegend</t>
        </is>
      </c>
      <c r="V1344" s="23">
        <f>VLOOKUP(P1344,'Customer List'!B:C,2,)</f>
        <v/>
      </c>
      <c r="W1344" s="40" t="n"/>
      <c r="X1344" s="32" t="n">
        <v>45860</v>
      </c>
      <c r="Y1344" s="23">
        <f>IF(X1344="", "", X1344-N1344)</f>
        <v/>
      </c>
      <c r="Z1344" s="23">
        <f>IF(N1344="", "", TEXT(N1344, "dddd"))</f>
        <v/>
      </c>
      <c r="AA1344" s="23">
        <f>IF(X1344="", "", TEXT(X1344, "dddd"))</f>
        <v/>
      </c>
      <c r="AB1344" s="23">
        <f>VLOOKUP(U1344,'Currency Sheet'!A:C,3,)</f>
        <v/>
      </c>
      <c r="AC1344" s="44">
        <f>VLOOKUP(P1344,'Customer List'!B:D,3,)</f>
        <v/>
      </c>
    </row>
    <row r="1345">
      <c r="A1345" s="23">
        <f>A1344+1</f>
        <v/>
      </c>
      <c r="B1345" s="23" t="inlineStr">
        <is>
          <t>EED117194</t>
        </is>
      </c>
      <c r="C1345" s="32" t="n">
        <v>45850</v>
      </c>
      <c r="D1345" s="32" t="n">
        <v>45856</v>
      </c>
      <c r="E1345" s="51" t="n">
        <v>234.5</v>
      </c>
      <c r="F1345" s="51">
        <f>IF(AB1345="DOLLAR",E1345*88,E1345)</f>
        <v/>
      </c>
      <c r="G1345" s="62">
        <f>F1345*J1345</f>
        <v/>
      </c>
      <c r="H1345" s="23" t="n">
        <v>423110</v>
      </c>
      <c r="I1345" s="23" t="inlineStr">
        <is>
          <t>Zombie Red™ Fixable Viability Kit</t>
        </is>
      </c>
      <c r="J1345" s="23" t="n">
        <v>1</v>
      </c>
      <c r="K1345" s="23" t="n">
        <v>1</v>
      </c>
      <c r="L1345" s="23">
        <f>J1345-K1345</f>
        <v/>
      </c>
      <c r="M1345" s="23" t="inlineStr">
        <is>
          <t>T-746/25-26</t>
        </is>
      </c>
      <c r="N1345" s="32" t="n">
        <v>45860</v>
      </c>
      <c r="O1345" s="62" t="n">
        <v>33751.25</v>
      </c>
      <c r="P1345" s="23" t="inlineStr">
        <is>
          <t>Sai Life</t>
        </is>
      </c>
      <c r="Q1345" s="23" t="n">
        <v>58153477126</v>
      </c>
      <c r="R1345" s="23" t="inlineStr">
        <is>
          <t>Delivered</t>
        </is>
      </c>
      <c r="S1345" s="63" t="n">
        <v>-20</v>
      </c>
      <c r="T1345" s="39" t="n"/>
      <c r="U1345" s="23" t="inlineStr">
        <is>
          <t>BioLegend</t>
        </is>
      </c>
      <c r="V1345" s="23">
        <f>VLOOKUP(P1345,'Customer List'!B:C,2,)</f>
        <v/>
      </c>
      <c r="W1345" s="40" t="n"/>
      <c r="X1345" s="32" t="n">
        <v>45861</v>
      </c>
      <c r="Y1345" s="23">
        <f>IF(X1345="", "", X1345-N1345)</f>
        <v/>
      </c>
      <c r="Z1345" s="23">
        <f>IF(N1345="", "", TEXT(N1345, "dddd"))</f>
        <v/>
      </c>
      <c r="AA1345" s="23">
        <f>IF(X1345="", "", TEXT(X1345, "dddd"))</f>
        <v/>
      </c>
      <c r="AB1345" s="23">
        <f>VLOOKUP(U1345,'Currency Sheet'!A:C,3,)</f>
        <v/>
      </c>
      <c r="AC1345" s="44">
        <f>VLOOKUP(P1345,'Customer List'!B:D,3,)</f>
        <v/>
      </c>
    </row>
    <row r="1346">
      <c r="A1346" s="23">
        <f>A1345+1</f>
        <v/>
      </c>
      <c r="B1346" s="23" t="inlineStr">
        <is>
          <t>EED117194</t>
        </is>
      </c>
      <c r="C1346" s="32" t="n">
        <v>45850</v>
      </c>
      <c r="D1346" s="32" t="n">
        <v>45856</v>
      </c>
      <c r="E1346" s="51" t="n">
        <v>62.3</v>
      </c>
      <c r="F1346" s="51">
        <f>IF(AB1346="DOLLAR",E1346*88,E1346)</f>
        <v/>
      </c>
      <c r="G1346" s="62">
        <f>F1346*J1346</f>
        <v/>
      </c>
      <c r="H1346" s="23" t="n">
        <v>423111</v>
      </c>
      <c r="I1346" s="23" t="inlineStr">
        <is>
          <t>Zombie Green™ Fixable Viability Kit</t>
        </is>
      </c>
      <c r="J1346" s="23" t="n">
        <v>1</v>
      </c>
      <c r="K1346" s="23" t="n">
        <v>1</v>
      </c>
      <c r="L1346" s="23">
        <f>J1346-K1346</f>
        <v/>
      </c>
      <c r="M1346" s="23" t="inlineStr">
        <is>
          <t>T-726/25-26</t>
        </is>
      </c>
      <c r="N1346" s="32" t="n">
        <v>45859</v>
      </c>
      <c r="O1346" s="62" t="n">
        <v>7609.5</v>
      </c>
      <c r="P1346" s="23" t="inlineStr">
        <is>
          <t>Actrec</t>
        </is>
      </c>
      <c r="Q1346" s="23" t="n">
        <v>58153432562</v>
      </c>
      <c r="R1346" s="23" t="inlineStr">
        <is>
          <t>Delivered</t>
        </is>
      </c>
      <c r="S1346" s="63" t="n">
        <v>-20</v>
      </c>
      <c r="T1346" s="39" t="n"/>
      <c r="U1346" s="23" t="inlineStr">
        <is>
          <t>BioLegend</t>
        </is>
      </c>
      <c r="V1346" s="23">
        <f>VLOOKUP(P1346,'Customer List'!B:C,2,)</f>
        <v/>
      </c>
      <c r="W1346" s="40" t="n"/>
      <c r="X1346" s="32" t="n">
        <v>45860</v>
      </c>
      <c r="Y1346" s="23">
        <f>IF(X1346="", "", X1346-N1346)</f>
        <v/>
      </c>
      <c r="Z1346" s="23">
        <f>IF(N1346="", "", TEXT(N1346, "dddd"))</f>
        <v/>
      </c>
      <c r="AA1346" s="23">
        <f>IF(X1346="", "", TEXT(X1346, "dddd"))</f>
        <v/>
      </c>
      <c r="AB1346" s="23">
        <f>VLOOKUP(U1346,'Currency Sheet'!A:C,3,)</f>
        <v/>
      </c>
      <c r="AC1346" s="44">
        <f>VLOOKUP(P1346,'Customer List'!B:D,3,)</f>
        <v/>
      </c>
    </row>
    <row r="1347">
      <c r="A1347" s="23">
        <f>A1346+1</f>
        <v/>
      </c>
      <c r="B1347" s="23" t="inlineStr">
        <is>
          <t>EED117194</t>
        </is>
      </c>
      <c r="C1347" s="32" t="n">
        <v>45850</v>
      </c>
      <c r="D1347" s="32" t="n">
        <v>45856</v>
      </c>
      <c r="E1347" s="51" t="n">
        <v>115.5</v>
      </c>
      <c r="F1347" s="51">
        <f>IF(AB1347="DOLLAR",E1347*88,E1347)</f>
        <v/>
      </c>
      <c r="G1347" s="62">
        <f>F1347*J1347</f>
        <v/>
      </c>
      <c r="H1347" s="23" t="n">
        <v>424401</v>
      </c>
      <c r="I1347" s="23" t="inlineStr">
        <is>
          <t>True-Nuclear™ Transcription Factor Buffer Set</t>
        </is>
      </c>
      <c r="J1347" s="23" t="n">
        <v>1</v>
      </c>
      <c r="K1347" s="23" t="n">
        <v>1</v>
      </c>
      <c r="L1347" s="23">
        <f>J1347-K1347</f>
        <v/>
      </c>
      <c r="M1347" s="23" t="inlineStr">
        <is>
          <t>T-744/25-26</t>
        </is>
      </c>
      <c r="N1347" s="32" t="n">
        <v>45860</v>
      </c>
      <c r="O1347" s="62" t="n">
        <v>12540</v>
      </c>
      <c r="P1347" s="23" t="inlineStr">
        <is>
          <t>NIAB</t>
        </is>
      </c>
      <c r="Q1347" s="23" t="n">
        <v>58153479053</v>
      </c>
      <c r="R1347" s="23" t="inlineStr">
        <is>
          <t>Delivered</t>
        </is>
      </c>
      <c r="S1347" s="63" t="n">
        <v>4</v>
      </c>
      <c r="T1347" s="39" t="n"/>
      <c r="U1347" s="23" t="inlineStr">
        <is>
          <t>BioLegend</t>
        </is>
      </c>
      <c r="V1347" s="23">
        <f>VLOOKUP(P1347,'Customer List'!B:C,2,)</f>
        <v/>
      </c>
      <c r="W1347" s="40" t="n"/>
      <c r="X1347" s="32" t="n">
        <v>45861</v>
      </c>
      <c r="Y1347" s="23">
        <f>IF(X1347="", "", X1347-N1347)</f>
        <v/>
      </c>
      <c r="Z1347" s="23">
        <f>IF(N1347="", "", TEXT(N1347, "dddd"))</f>
        <v/>
      </c>
      <c r="AA1347" s="23">
        <f>IF(X1347="", "", TEXT(X1347, "dddd"))</f>
        <v/>
      </c>
      <c r="AB1347" s="23">
        <f>VLOOKUP(U1347,'Currency Sheet'!A:C,3,)</f>
        <v/>
      </c>
      <c r="AC1347" s="44">
        <f>VLOOKUP(P1347,'Customer List'!B:D,3,)</f>
        <v/>
      </c>
    </row>
    <row r="1348">
      <c r="A1348" s="23">
        <f>A1347+1</f>
        <v/>
      </c>
      <c r="B1348" s="23" t="inlineStr">
        <is>
          <t>EED117194</t>
        </is>
      </c>
      <c r="C1348" s="32" t="n">
        <v>45850</v>
      </c>
      <c r="D1348" s="32" t="n">
        <v>45856</v>
      </c>
      <c r="E1348" s="51" t="n">
        <v>53.9</v>
      </c>
      <c r="F1348" s="51">
        <f>IF(AB1348="DOLLAR",E1348*88,E1348)</f>
        <v/>
      </c>
      <c r="G1348" s="62">
        <f>F1348*J1348</f>
        <v/>
      </c>
      <c r="H1348" s="23" t="n">
        <v>424801</v>
      </c>
      <c r="I1348" s="23" t="inlineStr">
        <is>
          <t>MitoSpy™ Red CMXRos</t>
        </is>
      </c>
      <c r="J1348" s="23" t="n">
        <v>1</v>
      </c>
      <c r="K1348" s="23" t="n">
        <v>1</v>
      </c>
      <c r="L1348" s="23">
        <f>J1348-K1348</f>
        <v/>
      </c>
      <c r="M1348" s="23" t="inlineStr">
        <is>
          <t>T-857/25-26</t>
        </is>
      </c>
      <c r="N1348" s="32" t="n">
        <v>45871</v>
      </c>
      <c r="O1348" s="62" t="n">
        <v>7757.75</v>
      </c>
      <c r="P1348" s="23" t="inlineStr">
        <is>
          <t>Amrita</t>
        </is>
      </c>
      <c r="Q1348" s="23" t="inlineStr">
        <is>
          <t>By Hand</t>
        </is>
      </c>
      <c r="R1348" s="23" t="inlineStr">
        <is>
          <t>PRIYANKA MADAM</t>
        </is>
      </c>
      <c r="S1348" s="63" t="n">
        <v>-20</v>
      </c>
      <c r="T1348" s="39" t="inlineStr">
        <is>
          <t>ORB907194 BILLED ADDITIONAL</t>
        </is>
      </c>
      <c r="U1348" s="23" t="inlineStr">
        <is>
          <t>BioLegend</t>
        </is>
      </c>
      <c r="V1348" s="23">
        <f>VLOOKUP(P1348,'Customer List'!B:C,2,)</f>
        <v/>
      </c>
      <c r="W1348" s="40" t="n"/>
      <c r="X1348" s="32" t="n">
        <v>45871</v>
      </c>
      <c r="Y1348" s="23">
        <f>IF(X1348="", "", X1348-N1348)</f>
        <v/>
      </c>
      <c r="Z1348" s="23">
        <f>IF(N1348="", "", TEXT(N1348, "dddd"))</f>
        <v/>
      </c>
      <c r="AA1348" s="23">
        <f>IF(X1348="", "", TEXT(X1348, "dddd"))</f>
        <v/>
      </c>
      <c r="AB1348" s="23">
        <f>VLOOKUP(U1348,'Currency Sheet'!A:C,3,)</f>
        <v/>
      </c>
      <c r="AC1348" s="44">
        <f>VLOOKUP(P1348,'Customer List'!B:D,3,)</f>
        <v/>
      </c>
    </row>
    <row r="1349">
      <c r="A1349" s="23">
        <f>A1348+1</f>
        <v/>
      </c>
      <c r="B1349" s="23" t="inlineStr">
        <is>
          <t>EED117194</t>
        </is>
      </c>
      <c r="C1349" s="32" t="n">
        <v>45850</v>
      </c>
      <c r="D1349" s="32" t="n">
        <v>45856</v>
      </c>
      <c r="E1349" s="51" t="n">
        <v>148.5</v>
      </c>
      <c r="F1349" s="51">
        <f>IF(AB1349="DOLLAR",E1349*88,E1349)</f>
        <v/>
      </c>
      <c r="G1349" s="62">
        <f>F1349*J1349</f>
        <v/>
      </c>
      <c r="H1349" s="23" t="n">
        <v>480009</v>
      </c>
      <c r="I1349" s="23" t="inlineStr">
        <is>
          <t>MojoSort™ Human CD4 T Cell Isolation Kit</t>
        </is>
      </c>
      <c r="J1349" s="23" t="n">
        <v>1</v>
      </c>
      <c r="K1349" s="23" t="n">
        <v>1</v>
      </c>
      <c r="L1349" s="23">
        <f>J1349-K1349</f>
        <v/>
      </c>
      <c r="M1349" s="23" t="inlineStr">
        <is>
          <t>T-740/25-26</t>
        </is>
      </c>
      <c r="N1349" s="32" t="n">
        <v>45860</v>
      </c>
      <c r="O1349" s="62" t="n">
        <v>22096.8</v>
      </c>
      <c r="P1349" s="23" t="inlineStr">
        <is>
          <t>BioNova</t>
        </is>
      </c>
      <c r="Q1349" s="23" t="n">
        <v>58153477454</v>
      </c>
      <c r="R1349" s="23" t="inlineStr">
        <is>
          <t>Delivered</t>
        </is>
      </c>
      <c r="S1349" s="63" t="n">
        <v>4</v>
      </c>
      <c r="T1349" s="39" t="n"/>
      <c r="U1349" s="23" t="inlineStr">
        <is>
          <t>BioLegend</t>
        </is>
      </c>
      <c r="V1349" s="23">
        <f>VLOOKUP(P1349,'Customer List'!B:C,2,)</f>
        <v/>
      </c>
      <c r="W1349" s="40" t="n"/>
      <c r="X1349" s="32" t="n">
        <v>45861</v>
      </c>
      <c r="Y1349" s="23">
        <f>IF(X1349="", "", X1349-N1349)</f>
        <v/>
      </c>
      <c r="Z1349" s="23">
        <f>IF(N1349="", "", TEXT(N1349, "dddd"))</f>
        <v/>
      </c>
      <c r="AA1349" s="23">
        <f>IF(X1349="", "", TEXT(X1349, "dddd"))</f>
        <v/>
      </c>
      <c r="AB1349" s="23">
        <f>VLOOKUP(U1349,'Currency Sheet'!A:C,3,)</f>
        <v/>
      </c>
      <c r="AC1349" s="44">
        <f>VLOOKUP(P1349,'Customer List'!B:D,3,)</f>
        <v/>
      </c>
    </row>
    <row r="1350">
      <c r="A1350" s="23">
        <f>A1349+1</f>
        <v/>
      </c>
      <c r="B1350" s="23" t="inlineStr">
        <is>
          <t>EED117194</t>
        </is>
      </c>
      <c r="C1350" s="32" t="n">
        <v>45850</v>
      </c>
      <c r="D1350" s="32" t="n">
        <v>45856</v>
      </c>
      <c r="E1350" s="51" t="n">
        <v>338.25</v>
      </c>
      <c r="F1350" s="51">
        <f>IF(AB1350="DOLLAR",E1350*88,E1350)</f>
        <v/>
      </c>
      <c r="G1350" s="62">
        <f>F1350*J1350</f>
        <v/>
      </c>
      <c r="H1350" s="23" t="n">
        <v>502938</v>
      </c>
      <c r="I1350" s="23" t="inlineStr">
        <is>
          <t>Brilliant Violet 650™ anti-human TNF-α Antibody</t>
        </is>
      </c>
      <c r="J1350" s="23" t="n">
        <v>1</v>
      </c>
      <c r="K1350" s="23" t="n">
        <v>1</v>
      </c>
      <c r="L1350" s="23">
        <f>J1350-K1350</f>
        <v/>
      </c>
      <c r="M1350" s="23" t="inlineStr">
        <is>
          <t>T-725/25-26</t>
        </is>
      </c>
      <c r="N1350" s="32" t="n">
        <v>45859</v>
      </c>
      <c r="O1350" s="62" t="n">
        <v>38560.5</v>
      </c>
      <c r="P1350" s="23" t="inlineStr">
        <is>
          <t>Actrec</t>
        </is>
      </c>
      <c r="Q1350" s="23" t="n">
        <v>58153432562</v>
      </c>
      <c r="R1350" s="23" t="inlineStr">
        <is>
          <t>Delivered</t>
        </is>
      </c>
      <c r="S1350" s="63" t="n">
        <v>4</v>
      </c>
      <c r="T1350" s="39" t="n"/>
      <c r="U1350" s="23" t="inlineStr">
        <is>
          <t>BioLegend</t>
        </is>
      </c>
      <c r="V1350" s="23">
        <f>VLOOKUP(P1350,'Customer List'!B:C,2,)</f>
        <v/>
      </c>
      <c r="W1350" s="40" t="n"/>
      <c r="X1350" s="32" t="n">
        <v>45860</v>
      </c>
      <c r="Y1350" s="23">
        <f>IF(X1350="", "", X1350-N1350)</f>
        <v/>
      </c>
      <c r="Z1350" s="23">
        <f>IF(N1350="", "", TEXT(N1350, "dddd"))</f>
        <v/>
      </c>
      <c r="AA1350" s="23">
        <f>IF(X1350="", "", TEXT(X1350, "dddd"))</f>
        <v/>
      </c>
      <c r="AB1350" s="23">
        <f>VLOOKUP(U1350,'Currency Sheet'!A:C,3,)</f>
        <v/>
      </c>
      <c r="AC1350" s="44">
        <f>VLOOKUP(P1350,'Customer List'!B:D,3,)</f>
        <v/>
      </c>
    </row>
    <row r="1351">
      <c r="A1351" s="23">
        <f>A1350+1</f>
        <v/>
      </c>
      <c r="B1351" s="23" t="inlineStr">
        <is>
          <t>EED117194</t>
        </is>
      </c>
      <c r="C1351" s="32" t="n">
        <v>45850</v>
      </c>
      <c r="D1351" s="32" t="n">
        <v>45856</v>
      </c>
      <c r="E1351" s="51" t="n">
        <v>187.6</v>
      </c>
      <c r="F1351" s="51">
        <f>IF(AB1351="DOLLAR",E1351*88,E1351)</f>
        <v/>
      </c>
      <c r="G1351" s="62">
        <f>F1351*J1351</f>
        <v/>
      </c>
      <c r="H1351" s="23" t="n">
        <v>504109</v>
      </c>
      <c r="I1351" s="23" t="inlineStr">
        <is>
          <t>Alexa Fluor® 488 anti-mouse IL-4 Antibody</t>
        </is>
      </c>
      <c r="J1351" s="23" t="n">
        <v>1</v>
      </c>
      <c r="K1351" s="23" t="n">
        <v>1</v>
      </c>
      <c r="L1351" s="23">
        <f>J1351-K1351</f>
        <v/>
      </c>
      <c r="M1351" s="23" t="inlineStr">
        <is>
          <t>T-744/25-26</t>
        </is>
      </c>
      <c r="N1351" s="32" t="n">
        <v>45860</v>
      </c>
      <c r="O1351" s="62" t="n">
        <v>20368</v>
      </c>
      <c r="P1351" s="23" t="inlineStr">
        <is>
          <t>NIAB</t>
        </is>
      </c>
      <c r="Q1351" s="23" t="n">
        <v>58153479053</v>
      </c>
      <c r="R1351" s="23" t="inlineStr">
        <is>
          <t>Delivered</t>
        </is>
      </c>
      <c r="S1351" s="63" t="n">
        <v>4</v>
      </c>
      <c r="T1351" s="39" t="n"/>
      <c r="U1351" s="23" t="inlineStr">
        <is>
          <t>BioLegend</t>
        </is>
      </c>
      <c r="V1351" s="23">
        <f>VLOOKUP(P1351,'Customer List'!B:C,2,)</f>
        <v/>
      </c>
      <c r="W1351" s="40" t="n"/>
      <c r="X1351" s="32" t="n">
        <v>45861</v>
      </c>
      <c r="Y1351" s="23">
        <f>IF(X1351="", "", X1351-N1351)</f>
        <v/>
      </c>
      <c r="Z1351" s="23">
        <f>IF(N1351="", "", TEXT(N1351, "dddd"))</f>
        <v/>
      </c>
      <c r="AA1351" s="23">
        <f>IF(X1351="", "", TEXT(X1351, "dddd"))</f>
        <v/>
      </c>
      <c r="AB1351" s="23">
        <f>VLOOKUP(U1351,'Currency Sheet'!A:C,3,)</f>
        <v/>
      </c>
      <c r="AC1351" s="44">
        <f>VLOOKUP(P1351,'Customer List'!B:D,3,)</f>
        <v/>
      </c>
    </row>
    <row r="1352">
      <c r="A1352" s="23">
        <f>A1351+1</f>
        <v/>
      </c>
      <c r="B1352" s="23" t="inlineStr">
        <is>
          <t>EED117194</t>
        </is>
      </c>
      <c r="C1352" s="32" t="n">
        <v>45850</v>
      </c>
      <c r="D1352" s="32" t="n">
        <v>45856</v>
      </c>
      <c r="E1352" s="51" t="n">
        <v>204.75</v>
      </c>
      <c r="F1352" s="51">
        <f>IF(AB1352="DOLLAR",E1352*88,E1352)</f>
        <v/>
      </c>
      <c r="G1352" s="62">
        <f>F1352*J1352</f>
        <v/>
      </c>
      <c r="H1352" s="23" t="n">
        <v>505031</v>
      </c>
      <c r="I1352" s="23" t="inlineStr">
        <is>
          <t>Brilliant Violet 605™ anti-mouse IL-10 Antibody</t>
        </is>
      </c>
      <c r="J1352" s="23" t="n">
        <v>1</v>
      </c>
      <c r="K1352" s="23" t="n">
        <v>1</v>
      </c>
      <c r="L1352" s="23">
        <f>J1352-K1352</f>
        <v/>
      </c>
      <c r="M1352" s="23" t="inlineStr">
        <is>
          <t>T-744/25-26</t>
        </is>
      </c>
      <c r="N1352" s="32" t="n">
        <v>45860</v>
      </c>
      <c r="O1352" s="62" t="n">
        <v>20748</v>
      </c>
      <c r="P1352" s="23" t="inlineStr">
        <is>
          <t>NIAB</t>
        </is>
      </c>
      <c r="Q1352" s="23" t="n">
        <v>58153479053</v>
      </c>
      <c r="R1352" s="23" t="inlineStr">
        <is>
          <t>Delivered</t>
        </is>
      </c>
      <c r="S1352" s="63" t="n">
        <v>4</v>
      </c>
      <c r="T1352" s="39" t="n"/>
      <c r="U1352" s="23" t="inlineStr">
        <is>
          <t>BioLegend</t>
        </is>
      </c>
      <c r="V1352" s="23">
        <f>VLOOKUP(P1352,'Customer List'!B:C,2,)</f>
        <v/>
      </c>
      <c r="W1352" s="40" t="n"/>
      <c r="X1352" s="32" t="n">
        <v>45861</v>
      </c>
      <c r="Y1352" s="23">
        <f>IF(X1352="", "", X1352-N1352)</f>
        <v/>
      </c>
      <c r="Z1352" s="23">
        <f>IF(N1352="", "", TEXT(N1352, "dddd"))</f>
        <v/>
      </c>
      <c r="AA1352" s="23">
        <f>IF(X1352="", "", TEXT(X1352, "dddd"))</f>
        <v/>
      </c>
      <c r="AB1352" s="23">
        <f>VLOOKUP(U1352,'Currency Sheet'!A:C,3,)</f>
        <v/>
      </c>
      <c r="AC1352" s="44">
        <f>VLOOKUP(P1352,'Customer List'!B:D,3,)</f>
        <v/>
      </c>
    </row>
    <row r="1353">
      <c r="A1353" s="23">
        <f>A1352+1</f>
        <v/>
      </c>
      <c r="B1353" s="23" t="inlineStr">
        <is>
          <t>EED117194</t>
        </is>
      </c>
      <c r="C1353" s="32" t="n">
        <v>45850</v>
      </c>
      <c r="D1353" s="32" t="n">
        <v>45856</v>
      </c>
      <c r="E1353" s="51" t="n">
        <v>194.25</v>
      </c>
      <c r="F1353" s="51">
        <f>IF(AB1353="DOLLAR",E1353*88,E1353)</f>
        <v/>
      </c>
      <c r="G1353" s="62">
        <f>F1353*J1353</f>
        <v/>
      </c>
      <c r="H1353" s="23" t="n">
        <v>505842</v>
      </c>
      <c r="I1353" s="23" t="inlineStr">
        <is>
          <t>Brilliant Violet 510™ anti-mouse IFN-γ Antibody</t>
        </is>
      </c>
      <c r="J1353" s="23" t="n">
        <v>1</v>
      </c>
      <c r="K1353" s="23" t="n">
        <v>1</v>
      </c>
      <c r="L1353" s="23">
        <f>J1353-K1353</f>
        <v/>
      </c>
      <c r="M1353" s="23" t="inlineStr">
        <is>
          <t>T-744/25-26</t>
        </is>
      </c>
      <c r="N1353" s="32" t="n">
        <v>45860</v>
      </c>
      <c r="O1353" s="62" t="n">
        <v>19684</v>
      </c>
      <c r="P1353" s="23" t="inlineStr">
        <is>
          <t>NIAB</t>
        </is>
      </c>
      <c r="Q1353" s="23" t="n">
        <v>58153479053</v>
      </c>
      <c r="R1353" s="23" t="inlineStr">
        <is>
          <t>Delivered</t>
        </is>
      </c>
      <c r="S1353" s="63" t="n">
        <v>4</v>
      </c>
      <c r="T1353" s="39" t="n"/>
      <c r="U1353" s="23" t="inlineStr">
        <is>
          <t>BioLegend</t>
        </is>
      </c>
      <c r="V1353" s="23">
        <f>VLOOKUP(P1353,'Customer List'!B:C,2,)</f>
        <v/>
      </c>
      <c r="W1353" s="40" t="n"/>
      <c r="X1353" s="32" t="n">
        <v>45861</v>
      </c>
      <c r="Y1353" s="23">
        <f>IF(X1353="", "", X1353-N1353)</f>
        <v/>
      </c>
      <c r="Z1353" s="23">
        <f>IF(N1353="", "", TEXT(N1353, "dddd"))</f>
        <v/>
      </c>
      <c r="AA1353" s="23">
        <f>IF(X1353="", "", TEXT(X1353, "dddd"))</f>
        <v/>
      </c>
      <c r="AB1353" s="23">
        <f>VLOOKUP(U1353,'Currency Sheet'!A:C,3,)</f>
        <v/>
      </c>
      <c r="AC1353" s="44">
        <f>VLOOKUP(P1353,'Customer List'!B:D,3,)</f>
        <v/>
      </c>
    </row>
    <row r="1354">
      <c r="A1354" s="23">
        <f>A1353+1</f>
        <v/>
      </c>
      <c r="B1354" s="23" t="inlineStr">
        <is>
          <t>EED117194</t>
        </is>
      </c>
      <c r="C1354" s="32" t="n">
        <v>45850</v>
      </c>
      <c r="D1354" s="32" t="n">
        <v>45856</v>
      </c>
      <c r="E1354" s="51" t="n">
        <v>204.75</v>
      </c>
      <c r="F1354" s="51">
        <f>IF(AB1354="DOLLAR",E1354*88,E1354)</f>
        <v/>
      </c>
      <c r="G1354" s="62">
        <f>F1354*J1354</f>
        <v/>
      </c>
      <c r="H1354" s="23" t="n">
        <v>506333</v>
      </c>
      <c r="I1354" s="23" t="inlineStr">
        <is>
          <t>Brilliant Violet 650™ anti-mouse TNF-α Antibody</t>
        </is>
      </c>
      <c r="J1354" s="23" t="n">
        <v>2</v>
      </c>
      <c r="K1354" s="23" t="n">
        <v>2</v>
      </c>
      <c r="L1354" s="23">
        <f>J1354-K1354</f>
        <v/>
      </c>
      <c r="M1354" s="23" t="inlineStr">
        <is>
          <t>T-724/25-26</t>
        </is>
      </c>
      <c r="N1354" s="32" t="n">
        <v>45859</v>
      </c>
      <c r="O1354" s="62" t="n">
        <v>46683</v>
      </c>
      <c r="P1354" s="23" t="inlineStr">
        <is>
          <t>Actrec</t>
        </is>
      </c>
      <c r="Q1354" s="23" t="n">
        <v>58153432562</v>
      </c>
      <c r="R1354" s="23" t="inlineStr">
        <is>
          <t>Delivered</t>
        </is>
      </c>
      <c r="S1354" s="63" t="n">
        <v>4</v>
      </c>
      <c r="T1354" s="39" t="n"/>
      <c r="U1354" s="23" t="inlineStr">
        <is>
          <t>BioLegend</t>
        </is>
      </c>
      <c r="V1354" s="23">
        <f>VLOOKUP(P1354,'Customer List'!B:C,2,)</f>
        <v/>
      </c>
      <c r="W1354" s="40" t="n"/>
      <c r="X1354" s="32" t="n">
        <v>45860</v>
      </c>
      <c r="Y1354" s="23">
        <f>IF(X1354="", "", X1354-N1354)</f>
        <v/>
      </c>
      <c r="Z1354" s="23">
        <f>IF(N1354="", "", TEXT(N1354, "dddd"))</f>
        <v/>
      </c>
      <c r="AA1354" s="23">
        <f>IF(X1354="", "", TEXT(X1354, "dddd"))</f>
        <v/>
      </c>
      <c r="AB1354" s="23">
        <f>VLOOKUP(U1354,'Currency Sheet'!A:C,3,)</f>
        <v/>
      </c>
      <c r="AC1354" s="44">
        <f>VLOOKUP(P1354,'Customer List'!B:D,3,)</f>
        <v/>
      </c>
    </row>
    <row r="1355">
      <c r="A1355" s="23">
        <f>A1354+1</f>
        <v/>
      </c>
      <c r="B1355" s="23" t="inlineStr">
        <is>
          <t>EED117194</t>
        </is>
      </c>
      <c r="C1355" s="32" t="n">
        <v>45850</v>
      </c>
      <c r="D1355" s="32" t="n">
        <v>45856</v>
      </c>
      <c r="E1355" s="51" t="n">
        <v>267.4</v>
      </c>
      <c r="F1355" s="51">
        <f>IF(AB1355="DOLLAR",E1355*88,E1355)</f>
        <v/>
      </c>
      <c r="G1355" s="62">
        <f>F1355*J1355</f>
        <v/>
      </c>
      <c r="H1355" s="23" t="n">
        <v>515408</v>
      </c>
      <c r="I1355" s="23" t="inlineStr">
        <is>
          <t>Pacific Blue™ anti-human/mouse Granzyme B Antibody</t>
        </is>
      </c>
      <c r="J1355" s="23" t="n">
        <v>1</v>
      </c>
      <c r="K1355" s="23" t="n">
        <v>1</v>
      </c>
      <c r="L1355" s="23">
        <f>J1355-K1355</f>
        <v/>
      </c>
      <c r="M1355" s="23" t="inlineStr">
        <is>
          <t>T-725/25-26</t>
        </is>
      </c>
      <c r="N1355" s="32" t="n">
        <v>45859</v>
      </c>
      <c r="O1355" s="62" t="n">
        <v>32661</v>
      </c>
      <c r="P1355" s="23" t="inlineStr">
        <is>
          <t>Actrec</t>
        </is>
      </c>
      <c r="Q1355" s="23" t="n">
        <v>58153432562</v>
      </c>
      <c r="R1355" s="23" t="inlineStr">
        <is>
          <t>Delivered</t>
        </is>
      </c>
      <c r="S1355" s="63" t="n">
        <v>4</v>
      </c>
      <c r="T1355" s="39" t="n"/>
      <c r="U1355" s="23" t="inlineStr">
        <is>
          <t>BioLegend</t>
        </is>
      </c>
      <c r="V1355" s="23">
        <f>VLOOKUP(P1355,'Customer List'!B:C,2,)</f>
        <v/>
      </c>
      <c r="W1355" s="40" t="n"/>
      <c r="X1355" s="32" t="n">
        <v>45860</v>
      </c>
      <c r="Y1355" s="23">
        <f>IF(X1355="", "", X1355-N1355)</f>
        <v/>
      </c>
      <c r="Z1355" s="23">
        <f>IF(N1355="", "", TEXT(N1355, "dddd"))</f>
        <v/>
      </c>
      <c r="AA1355" s="23">
        <f>IF(X1355="", "", TEXT(X1355, "dddd"))</f>
        <v/>
      </c>
      <c r="AB1355" s="23">
        <f>VLOOKUP(U1355,'Currency Sheet'!A:C,3,)</f>
        <v/>
      </c>
      <c r="AC1355" s="44">
        <f>VLOOKUP(P1355,'Customer List'!B:D,3,)</f>
        <v/>
      </c>
    </row>
    <row r="1356">
      <c r="A1356" s="23">
        <f>A1355+1</f>
        <v/>
      </c>
      <c r="B1356" s="23" t="inlineStr">
        <is>
          <t>EED117194</t>
        </is>
      </c>
      <c r="C1356" s="32" t="n">
        <v>45850</v>
      </c>
      <c r="D1356" s="32" t="n">
        <v>45856</v>
      </c>
      <c r="E1356" s="51" t="n">
        <v>160.3</v>
      </c>
      <c r="F1356" s="51">
        <f>IF(AB1356="DOLLAR",E1356*88,E1356)</f>
        <v/>
      </c>
      <c r="G1356" s="62">
        <f>F1356*J1356</f>
        <v/>
      </c>
      <c r="H1356" s="23" t="n">
        <v>570206</v>
      </c>
      <c r="I1356" s="23" t="inlineStr">
        <is>
          <t>Recombinant Human IFN-γ (Carrier - Free)</t>
        </is>
      </c>
      <c r="J1356" s="23" t="n">
        <v>1</v>
      </c>
      <c r="K1356" s="23" t="n">
        <v>1</v>
      </c>
      <c r="L1356" s="23">
        <f>J1356-K1356</f>
        <v/>
      </c>
      <c r="M1356" s="23" t="inlineStr">
        <is>
          <t>T-740/25-26</t>
        </is>
      </c>
      <c r="N1356" s="32" t="n">
        <v>45860</v>
      </c>
      <c r="O1356" s="62" t="n">
        <v>25556.4</v>
      </c>
      <c r="P1356" s="23" t="inlineStr">
        <is>
          <t>BioNova</t>
        </is>
      </c>
      <c r="Q1356" s="23" t="n">
        <v>58153477454</v>
      </c>
      <c r="R1356" s="23" t="inlineStr">
        <is>
          <t>Delivered</t>
        </is>
      </c>
      <c r="S1356" s="63" t="n">
        <v>-20</v>
      </c>
      <c r="T1356" s="39" t="n"/>
      <c r="U1356" s="23" t="inlineStr">
        <is>
          <t>BioLegend</t>
        </is>
      </c>
      <c r="V1356" s="23">
        <f>VLOOKUP(P1356,'Customer List'!B:C,2,)</f>
        <v/>
      </c>
      <c r="W1356" s="40" t="n"/>
      <c r="X1356" s="32" t="n">
        <v>45861</v>
      </c>
      <c r="Y1356" s="23">
        <f>IF(X1356="", "", X1356-N1356)</f>
        <v/>
      </c>
      <c r="Z1356" s="23">
        <f>IF(N1356="", "", TEXT(N1356, "dddd"))</f>
        <v/>
      </c>
      <c r="AA1356" s="23">
        <f>IF(X1356="", "", TEXT(X1356, "dddd"))</f>
        <v/>
      </c>
      <c r="AB1356" s="23">
        <f>VLOOKUP(U1356,'Currency Sheet'!A:C,3,)</f>
        <v/>
      </c>
      <c r="AC1356" s="44">
        <f>VLOOKUP(P1356,'Customer List'!B:D,3,)</f>
        <v/>
      </c>
    </row>
    <row r="1357">
      <c r="A1357" s="23">
        <f>A1356+1</f>
        <v/>
      </c>
      <c r="B1357" s="23" t="inlineStr">
        <is>
          <t>EED117194</t>
        </is>
      </c>
      <c r="C1357" s="32" t="n">
        <v>45850</v>
      </c>
      <c r="D1357" s="32" t="n">
        <v>45856</v>
      </c>
      <c r="E1357" s="51" t="n">
        <v>70.7</v>
      </c>
      <c r="F1357" s="51">
        <f>IF(AB1357="DOLLAR",E1357*88,E1357)</f>
        <v/>
      </c>
      <c r="G1357" s="62">
        <f>F1357*J1357</f>
        <v/>
      </c>
      <c r="H1357" s="23" t="n">
        <v>576402</v>
      </c>
      <c r="I1357" s="23" t="inlineStr">
        <is>
          <t>Recombinant Mouse M-CSF (carrier-free)</t>
        </is>
      </c>
      <c r="J1357" s="23" t="n">
        <v>1</v>
      </c>
      <c r="K1357" s="23" t="n">
        <v>1</v>
      </c>
      <c r="L1357" s="23">
        <f>J1357-K1357</f>
        <v/>
      </c>
      <c r="M1357" s="23" t="inlineStr">
        <is>
          <t>T-736/25-26</t>
        </is>
      </c>
      <c r="N1357" s="32" t="n">
        <v>45859</v>
      </c>
      <c r="O1357" s="62" t="n">
        <v>10175.75</v>
      </c>
      <c r="P1357" s="23" t="inlineStr">
        <is>
          <t>RG Sons</t>
        </is>
      </c>
      <c r="Q1357" s="23" t="n">
        <v>58153429681</v>
      </c>
      <c r="R1357" s="23" t="inlineStr">
        <is>
          <t>Delivered</t>
        </is>
      </c>
      <c r="S1357" s="63" t="n">
        <v>-20</v>
      </c>
      <c r="T1357" s="39" t="n"/>
      <c r="U1357" s="23" t="inlineStr">
        <is>
          <t>BioLegend</t>
        </is>
      </c>
      <c r="V1357" s="23">
        <f>VLOOKUP(P1357,'Customer List'!B:C,2,)</f>
        <v/>
      </c>
      <c r="W1357" s="40" t="n"/>
      <c r="X1357" s="32" t="n">
        <v>45862</v>
      </c>
      <c r="Y1357" s="23">
        <f>IF(X1357="", "", X1357-N1357)</f>
        <v/>
      </c>
      <c r="Z1357" s="23">
        <f>IF(N1357="", "", TEXT(N1357, "dddd"))</f>
        <v/>
      </c>
      <c r="AA1357" s="23">
        <f>IF(X1357="", "", TEXT(X1357, "dddd"))</f>
        <v/>
      </c>
      <c r="AB1357" s="23">
        <f>VLOOKUP(U1357,'Currency Sheet'!A:C,3,)</f>
        <v/>
      </c>
      <c r="AC1357" s="44">
        <f>VLOOKUP(P1357,'Customer List'!B:D,3,)</f>
        <v/>
      </c>
    </row>
    <row r="1358">
      <c r="A1358" s="23">
        <f>A1357+1</f>
        <v/>
      </c>
      <c r="B1358" s="23" t="inlineStr">
        <is>
          <t>EED117194</t>
        </is>
      </c>
      <c r="C1358" s="32" t="n">
        <v>45850</v>
      </c>
      <c r="D1358" s="32" t="n">
        <v>45856</v>
      </c>
      <c r="E1358" s="51" t="n">
        <v>177.1</v>
      </c>
      <c r="F1358" s="51">
        <f>IF(AB1358="DOLLAR",E1358*88,E1358)</f>
        <v/>
      </c>
      <c r="G1358" s="62">
        <f>F1358*J1358</f>
        <v/>
      </c>
      <c r="H1358" s="23" t="n">
        <v>592704</v>
      </c>
      <c r="I1358" s="23" t="inlineStr">
        <is>
          <t>Recombinant Human IFN-α2 (carrier-free)</t>
        </is>
      </c>
      <c r="J1358" s="23" t="n">
        <v>1</v>
      </c>
      <c r="K1358" s="23" t="n">
        <v>1</v>
      </c>
      <c r="L1358" s="23">
        <f>J1358-K1358</f>
        <v/>
      </c>
      <c r="M1358" s="23" t="inlineStr">
        <is>
          <t>T-740/25-26</t>
        </is>
      </c>
      <c r="N1358" s="32" t="n">
        <v>45860</v>
      </c>
      <c r="O1358" s="62" t="n">
        <v>28234.8</v>
      </c>
      <c r="P1358" s="23" t="inlineStr">
        <is>
          <t>BioNova</t>
        </is>
      </c>
      <c r="Q1358" s="23" t="n">
        <v>58153477454</v>
      </c>
      <c r="R1358" s="23" t="inlineStr">
        <is>
          <t>Delivered</t>
        </is>
      </c>
      <c r="S1358" s="63" t="n">
        <v>-20</v>
      </c>
      <c r="T1358" s="39" t="n"/>
      <c r="U1358" s="23" t="inlineStr">
        <is>
          <t>BioLegend</t>
        </is>
      </c>
      <c r="V1358" s="23">
        <f>VLOOKUP(P1358,'Customer List'!B:C,2,)</f>
        <v/>
      </c>
      <c r="W1358" s="40" t="n"/>
      <c r="X1358" s="32" t="n">
        <v>45861</v>
      </c>
      <c r="Y1358" s="23">
        <f>IF(X1358="", "", X1358-N1358)</f>
        <v/>
      </c>
      <c r="Z1358" s="23">
        <f>IF(N1358="", "", TEXT(N1358, "dddd"))</f>
        <v/>
      </c>
      <c r="AA1358" s="23">
        <f>IF(X1358="", "", TEXT(X1358, "dddd"))</f>
        <v/>
      </c>
      <c r="AB1358" s="23">
        <f>VLOOKUP(U1358,'Currency Sheet'!A:C,3,)</f>
        <v/>
      </c>
      <c r="AC1358" s="44">
        <f>VLOOKUP(P1358,'Customer List'!B:D,3,)</f>
        <v/>
      </c>
    </row>
    <row r="1359">
      <c r="A1359" s="23">
        <f>A1358+1</f>
        <v/>
      </c>
      <c r="B1359" s="23" t="inlineStr">
        <is>
          <t>EED117194</t>
        </is>
      </c>
      <c r="C1359" s="32" t="n">
        <v>45850</v>
      </c>
      <c r="D1359" s="32" t="n">
        <v>45856</v>
      </c>
      <c r="E1359" s="51" t="n">
        <v>126</v>
      </c>
      <c r="F1359" s="51">
        <f>IF(AB1359="DOLLAR",E1359*88,E1359)</f>
        <v/>
      </c>
      <c r="G1359" s="62">
        <f>F1359*J1359</f>
        <v/>
      </c>
      <c r="H1359" s="23" t="n">
        <v>600653</v>
      </c>
      <c r="I1359" s="23" t="inlineStr">
        <is>
          <t>Alexa Fluor® 488 anti-AMPKα Phospho (Thr172) Antibody</t>
        </is>
      </c>
      <c r="J1359" s="23" t="n">
        <v>1</v>
      </c>
      <c r="K1359" s="23" t="n">
        <v>1</v>
      </c>
      <c r="L1359" s="23">
        <f>J1359-K1359</f>
        <v/>
      </c>
      <c r="M1359" s="23" t="inlineStr">
        <is>
          <t>T-740/25-26</t>
        </is>
      </c>
      <c r="N1359" s="32" t="n">
        <v>45860</v>
      </c>
      <c r="O1359" s="62" t="n">
        <v>20088</v>
      </c>
      <c r="P1359" s="23" t="inlineStr">
        <is>
          <t>BioNova</t>
        </is>
      </c>
      <c r="Q1359" s="23" t="n">
        <v>58153477454</v>
      </c>
      <c r="R1359" s="23" t="inlineStr">
        <is>
          <t>Delivered</t>
        </is>
      </c>
      <c r="S1359" s="63" t="n">
        <v>4</v>
      </c>
      <c r="T1359" s="39" t="n"/>
      <c r="U1359" s="23" t="inlineStr">
        <is>
          <t>BioLegend</t>
        </is>
      </c>
      <c r="V1359" s="23">
        <f>VLOOKUP(P1359,'Customer List'!B:C,2,)</f>
        <v/>
      </c>
      <c r="W1359" s="40" t="n"/>
      <c r="X1359" s="32" t="n">
        <v>45861</v>
      </c>
      <c r="Y1359" s="23">
        <f>IF(X1359="", "", X1359-N1359)</f>
        <v/>
      </c>
      <c r="Z1359" s="23">
        <f>IF(N1359="", "", TEXT(N1359, "dddd"))</f>
        <v/>
      </c>
      <c r="AA1359" s="23">
        <f>IF(X1359="", "", TEXT(X1359, "dddd"))</f>
        <v/>
      </c>
      <c r="AB1359" s="23">
        <f>VLOOKUP(U1359,'Currency Sheet'!A:C,3,)</f>
        <v/>
      </c>
      <c r="AC1359" s="44">
        <f>VLOOKUP(P1359,'Customer List'!B:D,3,)</f>
        <v/>
      </c>
    </row>
    <row r="1360">
      <c r="A1360" s="23">
        <f>A1359+1</f>
        <v/>
      </c>
      <c r="B1360" s="23" t="inlineStr">
        <is>
          <t>EED117194</t>
        </is>
      </c>
      <c r="C1360" s="32" t="n">
        <v>45850</v>
      </c>
      <c r="D1360" s="32" t="n">
        <v>45856</v>
      </c>
      <c r="E1360" s="51" t="n">
        <v>259</v>
      </c>
      <c r="F1360" s="51">
        <f>IF(AB1360="DOLLAR",E1360*88,E1360)</f>
        <v/>
      </c>
      <c r="G1360" s="62">
        <f>F1360*J1360</f>
        <v/>
      </c>
      <c r="H1360" s="23" t="n">
        <v>621616</v>
      </c>
      <c r="I1360" s="23" t="inlineStr">
        <is>
          <t>PE/Cyanine7 anti-human CD279 (PD-1) Antibody</t>
        </is>
      </c>
      <c r="J1360" s="23" t="n">
        <v>1</v>
      </c>
      <c r="K1360" s="23" t="n">
        <v>1</v>
      </c>
      <c r="L1360" s="23">
        <f>J1360-K1360</f>
        <v/>
      </c>
      <c r="M1360" s="23" t="inlineStr">
        <is>
          <t>T-716/25-26</t>
        </is>
      </c>
      <c r="N1360" s="32" t="n">
        <v>45857</v>
      </c>
      <c r="O1360" s="62" t="n">
        <v>40145</v>
      </c>
      <c r="P1360" s="23" t="inlineStr">
        <is>
          <t>Aurigine Onco</t>
        </is>
      </c>
      <c r="Q1360" s="23" t="n">
        <v>58153395974</v>
      </c>
      <c r="R1360" s="23" t="inlineStr">
        <is>
          <t>Delivered</t>
        </is>
      </c>
      <c r="S1360" s="63" t="n">
        <v>4</v>
      </c>
      <c r="T1360" s="39" t="n"/>
      <c r="U1360" s="23" t="inlineStr">
        <is>
          <t>BioLegend</t>
        </is>
      </c>
      <c r="V1360" s="23">
        <f>VLOOKUP(P1360,'Customer List'!B:C,2,)</f>
        <v/>
      </c>
      <c r="W1360" s="40" t="n"/>
      <c r="X1360" s="32" t="n">
        <v>45858</v>
      </c>
      <c r="Y1360" s="23">
        <f>IF(X1360="", "", X1360-N1360)</f>
        <v/>
      </c>
      <c r="Z1360" s="23">
        <f>IF(N1360="", "", TEXT(N1360, "dddd"))</f>
        <v/>
      </c>
      <c r="AA1360" s="23">
        <f>IF(X1360="", "", TEXT(X1360, "dddd"))</f>
        <v/>
      </c>
      <c r="AB1360" s="23">
        <f>VLOOKUP(U1360,'Currency Sheet'!A:C,3,)</f>
        <v/>
      </c>
      <c r="AC1360" s="44">
        <f>VLOOKUP(P1360,'Customer List'!B:D,3,)</f>
        <v/>
      </c>
    </row>
    <row r="1361">
      <c r="A1361" s="23">
        <f>A1360+1</f>
        <v/>
      </c>
      <c r="B1361" s="23" t="inlineStr">
        <is>
          <t>EED117194</t>
        </is>
      </c>
      <c r="C1361" s="32" t="n">
        <v>45850</v>
      </c>
      <c r="D1361" s="32" t="n">
        <v>45856</v>
      </c>
      <c r="E1361" s="51" t="n">
        <v>267.4</v>
      </c>
      <c r="F1361" s="51">
        <f>IF(AB1361="DOLLAR",E1361*88,E1361)</f>
        <v/>
      </c>
      <c r="G1361" s="62">
        <f>F1361*J1361</f>
        <v/>
      </c>
      <c r="H1361" s="23" t="n">
        <v>626810</v>
      </c>
      <c r="I1361" s="23" t="inlineStr">
        <is>
          <t>Alexa Fluor® 647 anti-c-Myc Antibody</t>
        </is>
      </c>
      <c r="J1361" s="23" t="n">
        <v>1</v>
      </c>
      <c r="K1361" s="23" t="n">
        <v>1</v>
      </c>
      <c r="L1361" s="23">
        <f>J1361-K1361</f>
        <v/>
      </c>
      <c r="M1361" s="23" t="inlineStr">
        <is>
          <t>T-716/25-26</t>
        </is>
      </c>
      <c r="N1361" s="32" t="n">
        <v>45857</v>
      </c>
      <c r="O1361" s="62" t="n">
        <v>41447</v>
      </c>
      <c r="P1361" s="23" t="inlineStr">
        <is>
          <t>Aurigine Onco</t>
        </is>
      </c>
      <c r="Q1361" s="23" t="n">
        <v>58153395974</v>
      </c>
      <c r="R1361" s="23" t="inlineStr">
        <is>
          <t>Delivered</t>
        </is>
      </c>
      <c r="S1361" s="63" t="n">
        <v>4</v>
      </c>
      <c r="T1361" s="39" t="n"/>
      <c r="U1361" s="23" t="inlineStr">
        <is>
          <t>BioLegend</t>
        </is>
      </c>
      <c r="V1361" s="23">
        <f>VLOOKUP(P1361,'Customer List'!B:C,2,)</f>
        <v/>
      </c>
      <c r="W1361" s="40" t="n"/>
      <c r="X1361" s="32" t="n">
        <v>45858</v>
      </c>
      <c r="Y1361" s="23">
        <f>IF(X1361="", "", X1361-N1361)</f>
        <v/>
      </c>
      <c r="Z1361" s="23">
        <f>IF(N1361="", "", TEXT(N1361, "dddd"))</f>
        <v/>
      </c>
      <c r="AA1361" s="23">
        <f>IF(X1361="", "", TEXT(X1361, "dddd"))</f>
        <v/>
      </c>
      <c r="AB1361" s="23">
        <f>VLOOKUP(U1361,'Currency Sheet'!A:C,3,)</f>
        <v/>
      </c>
      <c r="AC1361" s="44">
        <f>VLOOKUP(P1361,'Customer List'!B:D,3,)</f>
        <v/>
      </c>
    </row>
    <row r="1362">
      <c r="A1362" s="23">
        <f>A1361+1</f>
        <v/>
      </c>
      <c r="B1362" s="23" t="inlineStr">
        <is>
          <t>EED117194</t>
        </is>
      </c>
      <c r="C1362" s="32" t="n">
        <v>45850</v>
      </c>
      <c r="D1362" s="32" t="n">
        <v>45856</v>
      </c>
      <c r="E1362" s="51" t="n">
        <v>259</v>
      </c>
      <c r="F1362" s="51">
        <f>IF(AB1362="DOLLAR",E1362*88,E1362)</f>
        <v/>
      </c>
      <c r="G1362" s="62">
        <f>F1362*J1362</f>
        <v/>
      </c>
      <c r="H1362" s="23" t="n">
        <v>626812</v>
      </c>
      <c r="I1362" s="23" t="inlineStr">
        <is>
          <t>Alexa Fluor® 488 anti-c-Myc Antibody</t>
        </is>
      </c>
      <c r="J1362" s="23" t="n">
        <v>1</v>
      </c>
      <c r="K1362" s="23" t="n">
        <v>1</v>
      </c>
      <c r="L1362" s="23">
        <f>J1362-K1362</f>
        <v/>
      </c>
      <c r="M1362" s="23" t="inlineStr">
        <is>
          <t>T-717/25-26</t>
        </is>
      </c>
      <c r="N1362" s="32" t="n">
        <v>45857</v>
      </c>
      <c r="O1362" s="62" t="n">
        <v>40145</v>
      </c>
      <c r="P1362" s="23" t="inlineStr">
        <is>
          <t>Aurigine Onco</t>
        </is>
      </c>
      <c r="Q1362" s="23" t="n">
        <v>58153395974</v>
      </c>
      <c r="R1362" s="23" t="inlineStr">
        <is>
          <t>Delivered</t>
        </is>
      </c>
      <c r="S1362" s="63" t="n">
        <v>4</v>
      </c>
      <c r="T1362" s="39" t="n"/>
      <c r="U1362" s="23" t="inlineStr">
        <is>
          <t>BioLegend</t>
        </is>
      </c>
      <c r="V1362" s="23">
        <f>VLOOKUP(P1362,'Customer List'!B:C,2,)</f>
        <v/>
      </c>
      <c r="W1362" s="40" t="n"/>
      <c r="X1362" s="32" t="n">
        <v>45858</v>
      </c>
      <c r="Y1362" s="23">
        <f>IF(X1362="", "", X1362-N1362)</f>
        <v/>
      </c>
      <c r="Z1362" s="23">
        <f>IF(N1362="", "", TEXT(N1362, "dddd"))</f>
        <v/>
      </c>
      <c r="AA1362" s="23">
        <f>IF(X1362="", "", TEXT(X1362, "dddd"))</f>
        <v/>
      </c>
      <c r="AB1362" s="23">
        <f>VLOOKUP(U1362,'Currency Sheet'!A:C,3,)</f>
        <v/>
      </c>
      <c r="AC1362" s="44">
        <f>VLOOKUP(P1362,'Customer List'!B:D,3,)</f>
        <v/>
      </c>
    </row>
    <row r="1363">
      <c r="A1363" s="23">
        <f>A1362+1</f>
        <v/>
      </c>
      <c r="B1363" s="23" t="inlineStr">
        <is>
          <t>EED117194</t>
        </is>
      </c>
      <c r="C1363" s="32" t="n">
        <v>45850</v>
      </c>
      <c r="D1363" s="32" t="n">
        <v>45856</v>
      </c>
      <c r="E1363" s="51" t="n">
        <v>259</v>
      </c>
      <c r="F1363" s="51">
        <f>IF(AB1363="DOLLAR",E1363*88,E1363)</f>
        <v/>
      </c>
      <c r="G1363" s="62">
        <f>F1363*J1363</f>
        <v/>
      </c>
      <c r="H1363" s="23" t="n">
        <v>626812</v>
      </c>
      <c r="I1363" s="23" t="inlineStr">
        <is>
          <t>Alexa Fluor® 488 anti-c-Myc Antibody</t>
        </is>
      </c>
      <c r="J1363" s="23" t="n">
        <v>6</v>
      </c>
      <c r="K1363" s="23" t="n">
        <v>6</v>
      </c>
      <c r="L1363" s="23">
        <f>J1363-K1363</f>
        <v/>
      </c>
      <c r="M1363" s="23" t="inlineStr">
        <is>
          <t>T-771/T-772/25-26</t>
        </is>
      </c>
      <c r="N1363" s="32" t="n">
        <v>45866</v>
      </c>
      <c r="O1363" s="62">
        <f>2*120435</f>
        <v/>
      </c>
      <c r="P1363" s="23" t="inlineStr">
        <is>
          <t>Aurigine Onco</t>
        </is>
      </c>
      <c r="Q1363" s="23" t="n">
        <v>58153728301</v>
      </c>
      <c r="R1363" s="23" t="inlineStr">
        <is>
          <t>Delivered</t>
        </is>
      </c>
      <c r="S1363" s="63" t="n">
        <v>4</v>
      </c>
      <c r="T1363" s="39" t="inlineStr">
        <is>
          <t>(Stock)</t>
        </is>
      </c>
      <c r="U1363" s="23" t="inlineStr">
        <is>
          <t>BioLegend</t>
        </is>
      </c>
      <c r="V1363" s="23">
        <f>VLOOKUP(P1363,'Customer List'!B:C,2,)</f>
        <v/>
      </c>
      <c r="W1363" s="40" t="n"/>
      <c r="X1363" s="32" t="n">
        <v>45867</v>
      </c>
      <c r="Y1363" s="23">
        <f>IF(X1363="", "", X1363-N1363)</f>
        <v/>
      </c>
      <c r="Z1363" s="23">
        <f>IF(N1363="", "", TEXT(N1363, "dddd"))</f>
        <v/>
      </c>
      <c r="AA1363" s="23">
        <f>IF(X1363="", "", TEXT(X1363, "dddd"))</f>
        <v/>
      </c>
      <c r="AB1363" s="23">
        <f>VLOOKUP(U1363,'Currency Sheet'!A:C,3,)</f>
        <v/>
      </c>
      <c r="AC1363" s="44">
        <f>VLOOKUP(P1363,'Customer List'!B:D,3,)</f>
        <v/>
      </c>
    </row>
    <row r="1364">
      <c r="A1364" s="23">
        <f>A1363+1</f>
        <v/>
      </c>
      <c r="B1364" s="23" t="inlineStr">
        <is>
          <t>EED117194</t>
        </is>
      </c>
      <c r="C1364" s="32" t="n">
        <v>45850</v>
      </c>
      <c r="D1364" s="32" t="n">
        <v>45856</v>
      </c>
      <c r="E1364" s="51" t="n">
        <v>259</v>
      </c>
      <c r="F1364" s="51">
        <f>IF(AB1364="DOLLAR",E1364*88,E1364)</f>
        <v/>
      </c>
      <c r="G1364" s="62">
        <f>F1364*J1364</f>
        <v/>
      </c>
      <c r="H1364" s="23" t="n">
        <v>626812</v>
      </c>
      <c r="I1364" s="23" t="inlineStr">
        <is>
          <t>Alexa Fluor® 488 anti-c-Myc Antibody</t>
        </is>
      </c>
      <c r="J1364" s="23" t="n">
        <v>3</v>
      </c>
      <c r="K1364" s="23" t="n">
        <v>3</v>
      </c>
      <c r="L1364" s="23">
        <f>J1364-K1364</f>
        <v/>
      </c>
      <c r="M1364" s="23" t="inlineStr">
        <is>
          <t>T-10001/25-26</t>
        </is>
      </c>
      <c r="N1364" s="32" t="n">
        <v>45892</v>
      </c>
      <c r="O1364" s="62" t="n">
        <v>120435</v>
      </c>
      <c r="P1364" s="23" t="inlineStr">
        <is>
          <t>Aurigine Onco</t>
        </is>
      </c>
      <c r="Q1364" s="23" t="n">
        <v>58154747405</v>
      </c>
      <c r="R1364" s="23" t="inlineStr">
        <is>
          <t>Delivered</t>
        </is>
      </c>
      <c r="S1364" s="63" t="n">
        <v>4</v>
      </c>
      <c r="T1364" s="39" t="inlineStr">
        <is>
          <t>(Stock)</t>
        </is>
      </c>
      <c r="U1364" s="23" t="inlineStr">
        <is>
          <t>BioLegend</t>
        </is>
      </c>
      <c r="V1364" s="23">
        <f>VLOOKUP(P1364,'Customer List'!B:C,2,)</f>
        <v/>
      </c>
      <c r="W1364" s="40" t="n"/>
      <c r="X1364" s="32" t="n">
        <v>45893</v>
      </c>
      <c r="Y1364" s="23">
        <f>IF(X1364="", "", X1364-N1364)</f>
        <v/>
      </c>
      <c r="Z1364" s="23">
        <f>IF(N1364="", "", TEXT(N1364, "dddd"))</f>
        <v/>
      </c>
      <c r="AA1364" s="23">
        <f>IF(X1364="", "", TEXT(X1364, "dddd"))</f>
        <v/>
      </c>
      <c r="AB1364" s="23">
        <f>VLOOKUP(U1364,'Currency Sheet'!A:C,3,)</f>
        <v/>
      </c>
      <c r="AC1364" s="44">
        <f>VLOOKUP(P1364,'Customer List'!B:D,3,)</f>
        <v/>
      </c>
    </row>
    <row r="1365" ht="14.25" customHeight="1">
      <c r="A1365" s="23">
        <f>A1364+1</f>
        <v/>
      </c>
      <c r="B1365" s="23" t="inlineStr">
        <is>
          <t>EED117194</t>
        </is>
      </c>
      <c r="C1365" s="32" t="n">
        <v>45850</v>
      </c>
      <c r="D1365" s="32" t="n">
        <v>45856</v>
      </c>
      <c r="E1365" s="51" t="n">
        <v>252</v>
      </c>
      <c r="F1365" s="51">
        <f>IF(AB1365="DOLLAR",E1365*88,E1365)</f>
        <v/>
      </c>
      <c r="G1365" s="62">
        <f>F1365*J1365</f>
        <v/>
      </c>
      <c r="H1365" s="23" t="n">
        <v>637310</v>
      </c>
      <c r="I1365" s="23" t="inlineStr">
        <is>
          <t>PE anti-DYKDDDDK Tag Antibody</t>
        </is>
      </c>
      <c r="J1365" s="23" t="n">
        <v>1</v>
      </c>
      <c r="K1365" s="23" t="n">
        <v>1</v>
      </c>
      <c r="L1365" s="23">
        <f>J1365-K1365</f>
        <v/>
      </c>
      <c r="M1365" s="23" t="inlineStr">
        <is>
          <t>T-716/25-26</t>
        </is>
      </c>
      <c r="N1365" s="32" t="n">
        <v>45857</v>
      </c>
      <c r="O1365" s="62" t="n">
        <v>39060</v>
      </c>
      <c r="P1365" s="23" t="inlineStr">
        <is>
          <t>Aurigine Onco</t>
        </is>
      </c>
      <c r="Q1365" s="23" t="n">
        <v>58153395974</v>
      </c>
      <c r="R1365" s="23" t="inlineStr">
        <is>
          <t>Delivered</t>
        </is>
      </c>
      <c r="S1365" s="63" t="n">
        <v>4</v>
      </c>
      <c r="T1365" s="39" t="n"/>
      <c r="U1365" s="23" t="inlineStr">
        <is>
          <t>BioLegend</t>
        </is>
      </c>
      <c r="V1365" s="23">
        <f>VLOOKUP(P1365,'Customer List'!B:C,2,)</f>
        <v/>
      </c>
      <c r="W1365" s="40" t="n"/>
      <c r="X1365" s="32" t="n">
        <v>45858</v>
      </c>
      <c r="Y1365" s="23">
        <f>IF(X1365="", "", X1365-N1365)</f>
        <v/>
      </c>
      <c r="Z1365" s="23">
        <f>IF(N1365="", "", TEXT(N1365, "dddd"))</f>
        <v/>
      </c>
      <c r="AA1365" s="23">
        <f>IF(X1365="", "", TEXT(X1365, "dddd"))</f>
        <v/>
      </c>
      <c r="AB1365" s="23">
        <f>VLOOKUP(U1365,'Currency Sheet'!A:C,3,)</f>
        <v/>
      </c>
      <c r="AC1365" s="44">
        <f>VLOOKUP(P1365,'Customer List'!B:D,3,)</f>
        <v/>
      </c>
    </row>
    <row r="1366">
      <c r="A1366" s="23">
        <f>A1365+1</f>
        <v/>
      </c>
      <c r="B1366" s="23" t="inlineStr">
        <is>
          <t>EED117194</t>
        </is>
      </c>
      <c r="C1366" s="32" t="n">
        <v>45850</v>
      </c>
      <c r="D1366" s="32" t="n">
        <v>45856</v>
      </c>
      <c r="E1366" s="51" t="n">
        <v>177.1</v>
      </c>
      <c r="F1366" s="51">
        <f>IF(AB1366="DOLLAR",E1366*88,E1366)</f>
        <v/>
      </c>
      <c r="G1366" s="62">
        <f>F1366*J1366</f>
        <v/>
      </c>
      <c r="H1366" s="23" t="n">
        <v>640922</v>
      </c>
      <c r="I1366" s="23" t="inlineStr">
        <is>
          <t>FITC Annexin V Apoptosis Detection Kit with 7-AAD</t>
        </is>
      </c>
      <c r="J1366" s="23" t="n">
        <v>1</v>
      </c>
      <c r="K1366" s="23" t="n">
        <v>1</v>
      </c>
      <c r="L1366" s="23">
        <f>J1366-K1366</f>
        <v/>
      </c>
      <c r="M1366" s="23" t="inlineStr">
        <is>
          <t>T-857/25-26</t>
        </is>
      </c>
      <c r="N1366" s="32" t="n">
        <v>45871</v>
      </c>
      <c r="O1366" s="62" t="n">
        <v>25489.75</v>
      </c>
      <c r="P1366" s="23" t="inlineStr">
        <is>
          <t>Amrita</t>
        </is>
      </c>
      <c r="Q1366" s="23" t="inlineStr">
        <is>
          <t>By Hand</t>
        </is>
      </c>
      <c r="R1366" s="23" t="inlineStr">
        <is>
          <t>PRIYANKA MADAM</t>
        </is>
      </c>
      <c r="S1366" s="63" t="n">
        <v>4</v>
      </c>
      <c r="T1366" s="39" t="inlineStr">
        <is>
          <t>ORB907194 BILLED ADDITIONAL</t>
        </is>
      </c>
      <c r="U1366" s="23" t="inlineStr">
        <is>
          <t>BioLegend</t>
        </is>
      </c>
      <c r="V1366" s="23">
        <f>VLOOKUP(P1366,'Customer List'!B:C,2,)</f>
        <v/>
      </c>
      <c r="W1366" s="40" t="n"/>
      <c r="X1366" s="32" t="n">
        <v>45871</v>
      </c>
      <c r="Y1366" s="23">
        <f>IF(X1366="", "", X1366-N1366)</f>
        <v/>
      </c>
      <c r="Z1366" s="23">
        <f>IF(N1366="", "", TEXT(N1366, "dddd"))</f>
        <v/>
      </c>
      <c r="AA1366" s="23">
        <f>IF(X1366="", "", TEXT(X1366, "dddd"))</f>
        <v/>
      </c>
      <c r="AB1366" s="23">
        <f>VLOOKUP(U1366,'Currency Sheet'!A:C,3,)</f>
        <v/>
      </c>
      <c r="AC1366" s="44">
        <f>VLOOKUP(P1366,'Customer List'!B:D,3,)</f>
        <v/>
      </c>
    </row>
    <row r="1367">
      <c r="A1367" s="23">
        <f>A1366+1</f>
        <v/>
      </c>
      <c r="B1367" s="23" t="inlineStr">
        <is>
          <t>EED117194</t>
        </is>
      </c>
      <c r="C1367" s="32" t="n">
        <v>45850</v>
      </c>
      <c r="D1367" s="32" t="n">
        <v>45856</v>
      </c>
      <c r="E1367" s="51" t="n">
        <v>283.5</v>
      </c>
      <c r="F1367" s="51">
        <f>IF(AB1367="DOLLAR",E1367*88,E1367)</f>
        <v/>
      </c>
      <c r="G1367" s="62">
        <f>F1367*J1367</f>
        <v/>
      </c>
      <c r="H1367" s="23" t="n">
        <v>640945</v>
      </c>
      <c r="I1367" s="23" t="inlineStr">
        <is>
          <t>FITC Annexin V</t>
        </is>
      </c>
      <c r="J1367" s="23" t="n">
        <v>1</v>
      </c>
      <c r="K1367" s="23" t="n">
        <v>1</v>
      </c>
      <c r="L1367" s="23">
        <f>J1367-K1367</f>
        <v/>
      </c>
      <c r="M1367" s="23" t="inlineStr">
        <is>
          <t>T-736/25-26</t>
        </is>
      </c>
      <c r="N1367" s="32" t="n">
        <v>45859</v>
      </c>
      <c r="O1367" s="62" t="n">
        <v>40803.75</v>
      </c>
      <c r="P1367" s="23" t="inlineStr">
        <is>
          <t>RG Sons</t>
        </is>
      </c>
      <c r="Q1367" s="23" t="n">
        <v>58153429681</v>
      </c>
      <c r="R1367" s="23" t="inlineStr">
        <is>
          <t>Delivered</t>
        </is>
      </c>
      <c r="S1367" s="63" t="n">
        <v>4</v>
      </c>
      <c r="T1367" s="39" t="n"/>
      <c r="U1367" s="23" t="inlineStr">
        <is>
          <t>BioLegend</t>
        </is>
      </c>
      <c r="V1367" s="23">
        <f>VLOOKUP(P1367,'Customer List'!B:C,2,)</f>
        <v/>
      </c>
      <c r="W1367" s="40" t="n"/>
      <c r="X1367" s="32" t="n">
        <v>45862</v>
      </c>
      <c r="Y1367" s="23">
        <f>IF(X1367="", "", X1367-N1367)</f>
        <v/>
      </c>
      <c r="Z1367" s="23">
        <f>IF(N1367="", "", TEXT(N1367, "dddd"))</f>
        <v/>
      </c>
      <c r="AA1367" s="23">
        <f>IF(X1367="", "", TEXT(X1367, "dddd"))</f>
        <v/>
      </c>
      <c r="AB1367" s="23">
        <f>VLOOKUP(U1367,'Currency Sheet'!A:C,3,)</f>
        <v/>
      </c>
      <c r="AC1367" s="44">
        <f>VLOOKUP(P1367,'Customer List'!B:D,3,)</f>
        <v/>
      </c>
    </row>
    <row r="1368">
      <c r="A1368" s="23">
        <f>A1367+1</f>
        <v/>
      </c>
      <c r="B1368" s="23" t="inlineStr">
        <is>
          <t>EED117194</t>
        </is>
      </c>
      <c r="C1368" s="32" t="n">
        <v>45850</v>
      </c>
      <c r="D1368" s="32" t="n">
        <v>45856</v>
      </c>
      <c r="E1368" s="51" t="n">
        <v>252</v>
      </c>
      <c r="F1368" s="51">
        <f>IF(AB1368="DOLLAR",E1368*88,E1368)</f>
        <v/>
      </c>
      <c r="G1368" s="62">
        <f>F1368*J1368</f>
        <v/>
      </c>
      <c r="H1368" s="23" t="n">
        <v>652404</v>
      </c>
      <c r="I1368" s="23" t="inlineStr">
        <is>
          <t>PE anti-mouse Ki-67 Antibody</t>
        </is>
      </c>
      <c r="J1368" s="23" t="n">
        <v>1</v>
      </c>
      <c r="K1368" s="23" t="n">
        <v>1</v>
      </c>
      <c r="L1368" s="23">
        <f>J1368-K1368</f>
        <v/>
      </c>
      <c r="M1368" s="23" t="inlineStr">
        <is>
          <t>T-724/25-26</t>
        </is>
      </c>
      <c r="N1368" s="32" t="n">
        <v>45859</v>
      </c>
      <c r="O1368" s="62" t="n">
        <v>30780</v>
      </c>
      <c r="P1368" s="23" t="inlineStr">
        <is>
          <t>Actrec</t>
        </is>
      </c>
      <c r="Q1368" s="23" t="n">
        <v>58153432562</v>
      </c>
      <c r="R1368" s="23" t="inlineStr">
        <is>
          <t>Delivered</t>
        </is>
      </c>
      <c r="S1368" s="63" t="n">
        <v>4</v>
      </c>
      <c r="T1368" s="39" t="n"/>
      <c r="U1368" s="23" t="inlineStr">
        <is>
          <t>BioLegend</t>
        </is>
      </c>
      <c r="V1368" s="23">
        <f>VLOOKUP(P1368,'Customer List'!B:C,2,)</f>
        <v/>
      </c>
      <c r="W1368" s="40" t="n"/>
      <c r="X1368" s="32" t="n">
        <v>45860</v>
      </c>
      <c r="Y1368" s="23">
        <f>IF(X1368="", "", X1368-N1368)</f>
        <v/>
      </c>
      <c r="Z1368" s="23">
        <f>IF(N1368="", "", TEXT(N1368, "dddd"))</f>
        <v/>
      </c>
      <c r="AA1368" s="23">
        <f>IF(X1368="", "", TEXT(X1368, "dddd"))</f>
        <v/>
      </c>
      <c r="AB1368" s="23">
        <f>VLOOKUP(U1368,'Currency Sheet'!A:C,3,)</f>
        <v/>
      </c>
      <c r="AC1368" s="44">
        <f>VLOOKUP(P1368,'Customer List'!B:D,3,)</f>
        <v/>
      </c>
    </row>
    <row r="1369">
      <c r="A1369" s="23">
        <f>A1368+1</f>
        <v/>
      </c>
      <c r="B1369" s="23" t="inlineStr">
        <is>
          <t>EED117194</t>
        </is>
      </c>
      <c r="C1369" s="32" t="n">
        <v>45850</v>
      </c>
      <c r="D1369" s="32" t="n">
        <v>45856</v>
      </c>
      <c r="E1369" s="51" t="n">
        <v>105</v>
      </c>
      <c r="F1369" s="51">
        <f>IF(AB1369="DOLLAR",E1369*88,E1369)</f>
        <v/>
      </c>
      <c r="G1369" s="62">
        <f>F1369*J1369</f>
        <v/>
      </c>
      <c r="H1369" s="23" t="n">
        <v>696807</v>
      </c>
      <c r="I1369" s="23" t="inlineStr">
        <is>
          <t>APC anti-Nos2 (iNOS) Antibody</t>
        </is>
      </c>
      <c r="J1369" s="23" t="n">
        <v>1</v>
      </c>
      <c r="K1369" s="23" t="n">
        <v>1</v>
      </c>
      <c r="L1369" s="23">
        <f>J1369-K1369</f>
        <v/>
      </c>
      <c r="M1369" s="23" t="inlineStr">
        <is>
          <t>DC-98/25-26</t>
        </is>
      </c>
      <c r="N1369" s="32" t="n">
        <v>45859</v>
      </c>
      <c r="O1369" s="62" t="n">
        <v>0</v>
      </c>
      <c r="P1369" s="23" t="inlineStr">
        <is>
          <t>M BIOTECH</t>
        </is>
      </c>
      <c r="Q1369" s="23" t="n">
        <v>58153433030</v>
      </c>
      <c r="R1369" s="23" t="inlineStr">
        <is>
          <t>Delivered</t>
        </is>
      </c>
      <c r="S1369" s="63" t="n">
        <v>4</v>
      </c>
      <c r="T1369" s="39" t="inlineStr">
        <is>
          <t>FOC</t>
        </is>
      </c>
      <c r="U1369" s="23" t="inlineStr">
        <is>
          <t>BioLegend</t>
        </is>
      </c>
      <c r="V1369" s="23">
        <f>VLOOKUP(P1369,'Customer List'!B:C,2,)</f>
        <v/>
      </c>
      <c r="W1369" s="40" t="n"/>
      <c r="X1369" s="32" t="n">
        <v>45860</v>
      </c>
      <c r="Y1369" s="23">
        <f>IF(X1369="", "", X1369-N1369)</f>
        <v/>
      </c>
      <c r="Z1369" s="23">
        <f>IF(N1369="", "", TEXT(N1369, "dddd"))</f>
        <v/>
      </c>
      <c r="AA1369" s="23">
        <f>IF(X1369="", "", TEXT(X1369, "dddd"))</f>
        <v/>
      </c>
      <c r="AB1369" s="23">
        <f>VLOOKUP(U1369,'Currency Sheet'!A:C,3,)</f>
        <v/>
      </c>
      <c r="AC1369" s="44">
        <f>VLOOKUP(P1369,'Customer List'!B:D,3,)</f>
        <v/>
      </c>
    </row>
    <row r="1370">
      <c r="A1370" s="23">
        <f>A1369+1</f>
        <v/>
      </c>
      <c r="B1370" s="23" t="inlineStr">
        <is>
          <t>EED117194</t>
        </is>
      </c>
      <c r="C1370" s="32" t="n">
        <v>45850</v>
      </c>
      <c r="D1370" s="32" t="n">
        <v>45856</v>
      </c>
      <c r="E1370" s="51" t="n">
        <v>74.2</v>
      </c>
      <c r="F1370" s="51">
        <f>IF(AB1370="DOLLAR",E1370*88,E1370)</f>
        <v/>
      </c>
      <c r="G1370" s="62">
        <f>F1370*J1370</f>
        <v/>
      </c>
      <c r="H1370" s="23" t="n">
        <v>765202</v>
      </c>
      <c r="I1370" s="23" t="inlineStr">
        <is>
          <t>Recombinant Human PLGF-2 (carrier-free)</t>
        </is>
      </c>
      <c r="J1370" s="23" t="n">
        <v>2</v>
      </c>
      <c r="K1370" s="23" t="n">
        <v>2</v>
      </c>
      <c r="L1370" s="23">
        <f>J1370-K1370</f>
        <v/>
      </c>
      <c r="M1370" s="23" t="inlineStr">
        <is>
          <t>T-808/25-26</t>
        </is>
      </c>
      <c r="N1370" s="32" t="n">
        <v>45867</v>
      </c>
      <c r="O1370" s="62" t="n">
        <v>24645</v>
      </c>
      <c r="P1370" s="23" t="inlineStr">
        <is>
          <t>Sun Pharma</t>
        </is>
      </c>
      <c r="Q1370" s="23" t="n">
        <v>58153779283</v>
      </c>
      <c r="R1370" s="23" t="inlineStr">
        <is>
          <t>Delivered</t>
        </is>
      </c>
      <c r="S1370" s="63" t="n">
        <v>-20</v>
      </c>
      <c r="T1370" s="39" t="n"/>
      <c r="U1370" s="23" t="inlineStr">
        <is>
          <t>BioLegend</t>
        </is>
      </c>
      <c r="V1370" s="23">
        <f>VLOOKUP(P1370,'Customer List'!B:C,2,)</f>
        <v/>
      </c>
      <c r="W1370" s="40" t="n"/>
      <c r="X1370" s="32" t="n">
        <v>45869</v>
      </c>
      <c r="Y1370" s="23">
        <f>IF(X1370="", "", X1370-N1370)</f>
        <v/>
      </c>
      <c r="Z1370" s="23">
        <f>IF(N1370="", "", TEXT(N1370, "dddd"))</f>
        <v/>
      </c>
      <c r="AA1370" s="23">
        <f>IF(X1370="", "", TEXT(X1370, "dddd"))</f>
        <v/>
      </c>
      <c r="AB1370" s="23">
        <f>VLOOKUP(U1370,'Currency Sheet'!A:C,3,)</f>
        <v/>
      </c>
      <c r="AC1370" s="44">
        <f>VLOOKUP(P1370,'Customer List'!B:D,3,)</f>
        <v/>
      </c>
    </row>
    <row r="1371">
      <c r="A1371" s="23">
        <f>A1370+1</f>
        <v/>
      </c>
      <c r="B1371" s="23" t="inlineStr">
        <is>
          <t>EED117194</t>
        </is>
      </c>
      <c r="C1371" s="32" t="n">
        <v>45850</v>
      </c>
      <c r="D1371" s="32" t="n">
        <v>45856</v>
      </c>
      <c r="E1371" s="51" t="n">
        <v>152.6</v>
      </c>
      <c r="F1371" s="51">
        <f>IF(AB1371="DOLLAR",E1371*88,E1371)</f>
        <v/>
      </c>
      <c r="G1371" s="62">
        <f>F1371*J1371</f>
        <v/>
      </c>
      <c r="H1371" s="23" t="n">
        <v>769402</v>
      </c>
      <c r="I1371" s="23" t="inlineStr">
        <is>
          <t>Recombinant Mouse TRANCE (RANKL, TNFSF11) (carrier-free)</t>
        </is>
      </c>
      <c r="J1371" s="23" t="n">
        <v>1</v>
      </c>
      <c r="K1371" s="23" t="n">
        <v>1</v>
      </c>
      <c r="L1371" s="23">
        <f>J1371-K1371</f>
        <v/>
      </c>
      <c r="M1371" s="23" t="inlineStr">
        <is>
          <t>T-736/25-26</t>
        </is>
      </c>
      <c r="N1371" s="32" t="n">
        <v>45859</v>
      </c>
      <c r="O1371" s="62" t="n">
        <v>21963.5</v>
      </c>
      <c r="P1371" s="23" t="inlineStr">
        <is>
          <t>RG Sons</t>
        </is>
      </c>
      <c r="Q1371" s="23" t="n">
        <v>58153429681</v>
      </c>
      <c r="R1371" s="23" t="inlineStr">
        <is>
          <t>Delivered</t>
        </is>
      </c>
      <c r="S1371" s="63" t="n">
        <v>-20</v>
      </c>
      <c r="T1371" s="39" t="n"/>
      <c r="U1371" s="23" t="inlineStr">
        <is>
          <t>BioLegend</t>
        </is>
      </c>
      <c r="V1371" s="23">
        <f>VLOOKUP(P1371,'Customer List'!B:C,2,)</f>
        <v/>
      </c>
      <c r="W1371" s="40" t="n"/>
      <c r="X1371" s="32" t="n">
        <v>45862</v>
      </c>
      <c r="Y1371" s="23">
        <f>IF(X1371="", "", X1371-N1371)</f>
        <v/>
      </c>
      <c r="Z1371" s="23">
        <f>IF(N1371="", "", TEXT(N1371, "dddd"))</f>
        <v/>
      </c>
      <c r="AA1371" s="23">
        <f>IF(X1371="", "", TEXT(X1371, "dddd"))</f>
        <v/>
      </c>
      <c r="AB1371" s="23">
        <f>VLOOKUP(U1371,'Currency Sheet'!A:C,3,)</f>
        <v/>
      </c>
      <c r="AC1371" s="44">
        <f>VLOOKUP(P1371,'Customer List'!B:D,3,)</f>
        <v/>
      </c>
    </row>
    <row r="1372">
      <c r="A1372" s="23">
        <f>A1371+1</f>
        <v/>
      </c>
      <c r="B1372" s="23" t="inlineStr">
        <is>
          <t>EED117194</t>
        </is>
      </c>
      <c r="C1372" s="32" t="n">
        <v>45850</v>
      </c>
      <c r="D1372" s="32" t="n">
        <v>45856</v>
      </c>
      <c r="E1372" s="51" t="n">
        <v>328.3</v>
      </c>
      <c r="F1372" s="51">
        <f>IF(AB1372="DOLLAR",E1372*88,E1372)</f>
        <v/>
      </c>
      <c r="G1372" s="62">
        <f>F1372*J1372</f>
        <v/>
      </c>
      <c r="H1372" s="23" t="n">
        <v>901518</v>
      </c>
      <c r="I1372" s="23" t="inlineStr">
        <is>
          <t>PE anti-HA.11 Epitope Tag Antibody</t>
        </is>
      </c>
      <c r="J1372" s="23" t="n">
        <v>1</v>
      </c>
      <c r="K1372" s="23" t="n">
        <v>1</v>
      </c>
      <c r="L1372" s="23">
        <f>J1372-K1372</f>
        <v/>
      </c>
      <c r="M1372" s="23" t="inlineStr">
        <is>
          <t>T-715/25-26</t>
        </is>
      </c>
      <c r="N1372" s="32" t="n">
        <v>45857</v>
      </c>
      <c r="O1372" s="62" t="n">
        <v>50886.5</v>
      </c>
      <c r="P1372" s="23" t="inlineStr">
        <is>
          <t>Aurigine Onco</t>
        </is>
      </c>
      <c r="Q1372" s="23" t="n">
        <v>58153395974</v>
      </c>
      <c r="R1372" s="23" t="inlineStr">
        <is>
          <t>Delivered</t>
        </is>
      </c>
      <c r="S1372" s="63" t="n">
        <v>4</v>
      </c>
      <c r="T1372" s="39" t="n"/>
      <c r="U1372" s="23" t="inlineStr">
        <is>
          <t>BioLegend</t>
        </is>
      </c>
      <c r="V1372" s="23">
        <f>VLOOKUP(P1372,'Customer List'!B:C,2,)</f>
        <v/>
      </c>
      <c r="W1372" s="40" t="n"/>
      <c r="X1372" s="32" t="n">
        <v>45858</v>
      </c>
      <c r="Y1372" s="23">
        <f>IF(X1372="", "", X1372-N1372)</f>
        <v/>
      </c>
      <c r="Z1372" s="23">
        <f>IF(N1372="", "", TEXT(N1372, "dddd"))</f>
        <v/>
      </c>
      <c r="AA1372" s="23">
        <f>IF(X1372="", "", TEXT(X1372, "dddd"))</f>
        <v/>
      </c>
      <c r="AB1372" s="23">
        <f>VLOOKUP(U1372,'Currency Sheet'!A:C,3,)</f>
        <v/>
      </c>
      <c r="AC1372" s="44">
        <f>VLOOKUP(P1372,'Customer List'!B:D,3,)</f>
        <v/>
      </c>
    </row>
    <row r="1373">
      <c r="A1373" s="23">
        <f>A1372+1</f>
        <v/>
      </c>
      <c r="B1373" s="23" t="inlineStr">
        <is>
          <t>EED117073</t>
        </is>
      </c>
      <c r="C1373" s="32" t="n">
        <v>45846</v>
      </c>
      <c r="D1373" s="32" t="n">
        <v>45856</v>
      </c>
      <c r="E1373" s="51" t="n">
        <v>198.1</v>
      </c>
      <c r="F1373" s="51">
        <f>IF(AB1373="DOLLAR",E1373*88,E1373)</f>
        <v/>
      </c>
      <c r="G1373" s="62">
        <f>F1373*J1373</f>
        <v/>
      </c>
      <c r="H1373" s="23" t="n">
        <v>127608</v>
      </c>
      <c r="I1373" s="23" t="inlineStr">
        <is>
          <t>PE anti-mouse Ly-6G Antibody</t>
        </is>
      </c>
      <c r="J1373" s="23" t="n">
        <v>1</v>
      </c>
      <c r="K1373" s="23" t="n">
        <v>1</v>
      </c>
      <c r="L1373" s="23">
        <f>J1373-K1373</f>
        <v/>
      </c>
      <c r="M1373" s="23" t="inlineStr">
        <is>
          <t>T-747/25-26</t>
        </is>
      </c>
      <c r="N1373" s="32" t="n">
        <v>45860</v>
      </c>
      <c r="O1373" s="62" t="n">
        <v>25527.31</v>
      </c>
      <c r="P1373" s="23" t="inlineStr">
        <is>
          <t>NII</t>
        </is>
      </c>
      <c r="Q1373" s="23" t="inlineStr">
        <is>
          <t>BY HAND</t>
        </is>
      </c>
      <c r="R1373" s="23" t="inlineStr">
        <is>
          <t>Deepak</t>
        </is>
      </c>
      <c r="S1373" s="63" t="n">
        <v>4</v>
      </c>
      <c r="T1373" s="39" t="n"/>
      <c r="U1373" s="23" t="inlineStr">
        <is>
          <t>BioLegend</t>
        </is>
      </c>
      <c r="V1373" s="23">
        <f>VLOOKUP(P1373,'Customer List'!B:C,2,)</f>
        <v/>
      </c>
      <c r="W1373" s="40" t="n"/>
      <c r="X1373" s="32" t="n">
        <v>45860</v>
      </c>
      <c r="Y1373" s="23">
        <f>IF(X1373="", "", X1373-N1373)</f>
        <v/>
      </c>
      <c r="Z1373" s="23">
        <f>IF(N1373="", "", TEXT(N1373, "dddd"))</f>
        <v/>
      </c>
      <c r="AA1373" s="23">
        <f>IF(X1373="", "", TEXT(X1373, "dddd"))</f>
        <v/>
      </c>
      <c r="AB1373" s="23">
        <f>VLOOKUP(U1373,'Currency Sheet'!A:C,3,)</f>
        <v/>
      </c>
      <c r="AC1373" s="44">
        <f>VLOOKUP(P1373,'Customer List'!B:D,3,)</f>
        <v/>
      </c>
    </row>
    <row r="1374">
      <c r="A1374" s="23">
        <f>A1373+1</f>
        <v/>
      </c>
      <c r="B1374" s="23" t="inlineStr">
        <is>
          <t>EED117073</t>
        </is>
      </c>
      <c r="C1374" s="32" t="n">
        <v>45846</v>
      </c>
      <c r="D1374" s="32" t="n">
        <v>45856</v>
      </c>
      <c r="E1374" s="51" t="n">
        <v>45.5</v>
      </c>
      <c r="F1374" s="51">
        <f>IF(AB1374="DOLLAR",E1374*88,E1374)</f>
        <v/>
      </c>
      <c r="G1374" s="62">
        <f>F1374*J1374</f>
        <v/>
      </c>
      <c r="H1374" s="23" t="n">
        <v>156603</v>
      </c>
      <c r="I1374" s="23" t="inlineStr">
        <is>
          <t>TruStain FcX™ PLUS (anti-mouse CD16/32) Antibody</t>
        </is>
      </c>
      <c r="J1374" s="23" t="n">
        <v>1</v>
      </c>
      <c r="K1374" s="23" t="n">
        <v>1</v>
      </c>
      <c r="L1374" s="23">
        <f>J1374-K1374</f>
        <v/>
      </c>
      <c r="M1374" s="23" t="inlineStr">
        <is>
          <t>T-747/25-26</t>
        </is>
      </c>
      <c r="N1374" s="32" t="n">
        <v>45860</v>
      </c>
      <c r="O1374" s="62" t="n">
        <v>5863.16</v>
      </c>
      <c r="P1374" s="23" t="inlineStr">
        <is>
          <t>NII</t>
        </is>
      </c>
      <c r="Q1374" s="23" t="inlineStr">
        <is>
          <t>BY HAND</t>
        </is>
      </c>
      <c r="R1374" s="23" t="inlineStr">
        <is>
          <t>Deepak</t>
        </is>
      </c>
      <c r="S1374" s="63" t="n">
        <v>4</v>
      </c>
      <c r="T1374" s="39" t="n"/>
      <c r="U1374" s="23" t="inlineStr">
        <is>
          <t>BioLegend</t>
        </is>
      </c>
      <c r="V1374" s="23">
        <f>VLOOKUP(P1374,'Customer List'!B:C,2,)</f>
        <v/>
      </c>
      <c r="W1374" s="40" t="n"/>
      <c r="X1374" s="32" t="n">
        <v>45860</v>
      </c>
      <c r="Y1374" s="23">
        <f>IF(X1374="", "", X1374-N1374)</f>
        <v/>
      </c>
      <c r="Z1374" s="23">
        <f>IF(N1374="", "", TEXT(N1374, "dddd"))</f>
        <v/>
      </c>
      <c r="AA1374" s="23">
        <f>IF(X1374="", "", TEXT(X1374, "dddd"))</f>
        <v/>
      </c>
      <c r="AB1374" s="23">
        <f>VLOOKUP(U1374,'Currency Sheet'!A:C,3,)</f>
        <v/>
      </c>
      <c r="AC1374" s="44">
        <f>VLOOKUP(P1374,'Customer List'!B:D,3,)</f>
        <v/>
      </c>
    </row>
    <row r="1375">
      <c r="A1375" s="23">
        <f>A1374+1</f>
        <v/>
      </c>
      <c r="B1375" s="23" t="inlineStr">
        <is>
          <t>EED117073</t>
        </is>
      </c>
      <c r="C1375" s="32" t="n">
        <v>45846</v>
      </c>
      <c r="D1375" s="32" t="n">
        <v>45856</v>
      </c>
      <c r="E1375" s="51" t="n">
        <v>187.6</v>
      </c>
      <c r="F1375" s="51">
        <f>IF(AB1375="DOLLAR",E1375*88,E1375)</f>
        <v/>
      </c>
      <c r="G1375" s="62">
        <f>F1375*J1375</f>
        <v/>
      </c>
      <c r="H1375" s="23" t="n">
        <v>300526</v>
      </c>
      <c r="I1375" s="23" t="inlineStr">
        <is>
          <t>Alexa Fluor® 700 anti-human CD4 Antibody</t>
        </is>
      </c>
      <c r="J1375" s="23" t="n">
        <v>1</v>
      </c>
      <c r="K1375" s="23" t="n">
        <v>1</v>
      </c>
      <c r="L1375" s="23">
        <f>J1375-K1375</f>
        <v/>
      </c>
      <c r="M1375" s="23" t="inlineStr">
        <is>
          <t>T-748/25-26</t>
        </is>
      </c>
      <c r="N1375" s="32" t="n">
        <v>45860</v>
      </c>
      <c r="O1375" s="62" t="n">
        <v>24174.27</v>
      </c>
      <c r="P1375" s="23" t="inlineStr">
        <is>
          <t>NII</t>
        </is>
      </c>
      <c r="Q1375" s="23" t="inlineStr">
        <is>
          <t>BY HAND</t>
        </is>
      </c>
      <c r="R1375" s="23" t="inlineStr">
        <is>
          <t>Deepak</t>
        </is>
      </c>
      <c r="S1375" s="63" t="n">
        <v>4</v>
      </c>
      <c r="T1375" s="39" t="n"/>
      <c r="U1375" s="23" t="inlineStr">
        <is>
          <t>BioLegend</t>
        </is>
      </c>
      <c r="V1375" s="23">
        <f>VLOOKUP(P1375,'Customer List'!B:C,2,)</f>
        <v/>
      </c>
      <c r="W1375" s="40" t="n"/>
      <c r="X1375" s="32" t="n">
        <v>45860</v>
      </c>
      <c r="Y1375" s="23">
        <f>IF(X1375="", "", X1375-N1375)</f>
        <v/>
      </c>
      <c r="Z1375" s="23">
        <f>IF(N1375="", "", TEXT(N1375, "dddd"))</f>
        <v/>
      </c>
      <c r="AA1375" s="23">
        <f>IF(X1375="", "", TEXT(X1375, "dddd"))</f>
        <v/>
      </c>
      <c r="AB1375" s="23">
        <f>VLOOKUP(U1375,'Currency Sheet'!A:C,3,)</f>
        <v/>
      </c>
      <c r="AC1375" s="44">
        <f>VLOOKUP(P1375,'Customer List'!B:D,3,)</f>
        <v/>
      </c>
    </row>
    <row r="1376">
      <c r="A1376" s="23">
        <f>A1375+1</f>
        <v/>
      </c>
      <c r="B1376" s="23" t="inlineStr">
        <is>
          <t>EED117073</t>
        </is>
      </c>
      <c r="C1376" s="32" t="n">
        <v>45846</v>
      </c>
      <c r="D1376" s="32" t="n">
        <v>45856</v>
      </c>
      <c r="E1376" s="51" t="n">
        <v>161.25</v>
      </c>
      <c r="F1376" s="51">
        <f>IF(AB1376="DOLLAR",E1376*88,E1376)</f>
        <v/>
      </c>
      <c r="G1376" s="62">
        <f>F1376*J1376</f>
        <v/>
      </c>
      <c r="H1376" s="23" t="n">
        <v>302239</v>
      </c>
      <c r="I1376" s="23" t="inlineStr">
        <is>
          <t>Brilliant Violet 785™ anti-human CD19 Antibody</t>
        </is>
      </c>
      <c r="J1376" s="23" t="n">
        <v>1</v>
      </c>
      <c r="K1376" s="23" t="n">
        <v>1</v>
      </c>
      <c r="L1376" s="23">
        <f>J1376-K1376</f>
        <v/>
      </c>
      <c r="M1376" s="23" t="inlineStr">
        <is>
          <t>T-748/25-26</t>
        </is>
      </c>
      <c r="N1376" s="32" t="n">
        <v>45860</v>
      </c>
      <c r="O1376" s="62" t="n">
        <v>19393.54</v>
      </c>
      <c r="P1376" s="23" t="inlineStr">
        <is>
          <t>NII</t>
        </is>
      </c>
      <c r="Q1376" s="23" t="inlineStr">
        <is>
          <t>BY HAND</t>
        </is>
      </c>
      <c r="R1376" s="23" t="inlineStr">
        <is>
          <t>Deepak</t>
        </is>
      </c>
      <c r="S1376" s="63" t="n">
        <v>4</v>
      </c>
      <c r="T1376" s="39" t="n"/>
      <c r="U1376" s="23" t="inlineStr">
        <is>
          <t>BioLegend</t>
        </is>
      </c>
      <c r="V1376" s="23">
        <f>VLOOKUP(P1376,'Customer List'!B:C,2,)</f>
        <v/>
      </c>
      <c r="W1376" s="40" t="n"/>
      <c r="X1376" s="32" t="n">
        <v>45860</v>
      </c>
      <c r="Y1376" s="23">
        <f>IF(X1376="", "", X1376-N1376)</f>
        <v/>
      </c>
      <c r="Z1376" s="23">
        <f>IF(N1376="", "", TEXT(N1376, "dddd"))</f>
        <v/>
      </c>
      <c r="AA1376" s="23">
        <f>IF(X1376="", "", TEXT(X1376, "dddd"))</f>
        <v/>
      </c>
      <c r="AB1376" s="23">
        <f>VLOOKUP(U1376,'Currency Sheet'!A:C,3,)</f>
        <v/>
      </c>
      <c r="AC1376" s="44">
        <f>VLOOKUP(P1376,'Customer List'!B:D,3,)</f>
        <v/>
      </c>
    </row>
    <row r="1377">
      <c r="A1377" s="23">
        <f>A1376+1</f>
        <v/>
      </c>
      <c r="B1377" s="23" t="inlineStr">
        <is>
          <t>EED117073</t>
        </is>
      </c>
      <c r="C1377" s="32" t="n">
        <v>45846</v>
      </c>
      <c r="D1377" s="32" t="n">
        <v>45856</v>
      </c>
      <c r="E1377" s="51" t="n">
        <v>254.8</v>
      </c>
      <c r="F1377" s="51">
        <f>IF(AB1377="DOLLAR",E1377*88,E1377)</f>
        <v/>
      </c>
      <c r="G1377" s="62">
        <f>F1377*J1377</f>
        <v/>
      </c>
      <c r="H1377" s="23" t="n">
        <v>348918</v>
      </c>
      <c r="I1377" s="23" t="inlineStr">
        <is>
          <t>Alexa Fluor® 488 anti-human Galectin-9 Antibody</t>
        </is>
      </c>
      <c r="J1377" s="23" t="n">
        <v>1</v>
      </c>
      <c r="K1377" s="23" t="n">
        <v>1</v>
      </c>
      <c r="L1377" s="23">
        <f>J1377-K1377</f>
        <v/>
      </c>
      <c r="M1377" s="23" t="inlineStr">
        <is>
          <t>T-748/25-26</t>
        </is>
      </c>
      <c r="N1377" s="32" t="n">
        <v>45860</v>
      </c>
      <c r="O1377" s="62" t="n">
        <v>32833.71</v>
      </c>
      <c r="P1377" s="23" t="inlineStr">
        <is>
          <t>NII</t>
        </is>
      </c>
      <c r="Q1377" s="23" t="inlineStr">
        <is>
          <t>BY HAND</t>
        </is>
      </c>
      <c r="R1377" s="23" t="inlineStr">
        <is>
          <t>Deepak</t>
        </is>
      </c>
      <c r="S1377" s="63" t="n">
        <v>4</v>
      </c>
      <c r="T1377" s="39" t="n"/>
      <c r="U1377" s="23" t="inlineStr">
        <is>
          <t>BioLegend</t>
        </is>
      </c>
      <c r="V1377" s="23">
        <f>VLOOKUP(P1377,'Customer List'!B:C,2,)</f>
        <v/>
      </c>
      <c r="W1377" s="40" t="n"/>
      <c r="X1377" s="32" t="n">
        <v>45860</v>
      </c>
      <c r="Y1377" s="23">
        <f>IF(X1377="", "", X1377-N1377)</f>
        <v/>
      </c>
      <c r="Z1377" s="23">
        <f>IF(N1377="", "", TEXT(N1377, "dddd"))</f>
        <v/>
      </c>
      <c r="AA1377" s="23">
        <f>IF(X1377="", "", TEXT(X1377, "dddd"))</f>
        <v/>
      </c>
      <c r="AB1377" s="23">
        <f>VLOOKUP(U1377,'Currency Sheet'!A:C,3,)</f>
        <v/>
      </c>
      <c r="AC1377" s="44">
        <f>VLOOKUP(P1377,'Customer List'!B:D,3,)</f>
        <v/>
      </c>
    </row>
    <row r="1378">
      <c r="A1378" s="23">
        <f>A1377+1</f>
        <v/>
      </c>
      <c r="B1378" s="23" t="inlineStr">
        <is>
          <t>EED117073</t>
        </is>
      </c>
      <c r="C1378" s="32" t="n">
        <v>45846</v>
      </c>
      <c r="D1378" s="32" t="n">
        <v>45856</v>
      </c>
      <c r="E1378" s="51" t="n">
        <v>115.5</v>
      </c>
      <c r="F1378" s="51">
        <f>IF(AB1378="DOLLAR",E1378*88,E1378)</f>
        <v/>
      </c>
      <c r="G1378" s="62">
        <f>F1378*J1378</f>
        <v/>
      </c>
      <c r="H1378" s="23" t="n">
        <v>353303</v>
      </c>
      <c r="I1378" s="23" t="inlineStr">
        <is>
          <t>PE anti-human Perforin Antibody</t>
        </is>
      </c>
      <c r="J1378" s="23" t="n">
        <v>1</v>
      </c>
      <c r="K1378" s="23" t="n">
        <v>1</v>
      </c>
      <c r="L1378" s="23">
        <f>J1378-K1378</f>
        <v/>
      </c>
      <c r="M1378" s="23" t="inlineStr">
        <is>
          <t>T-748/25-26</t>
        </is>
      </c>
      <c r="N1378" s="32" t="n">
        <v>45860</v>
      </c>
      <c r="O1378" s="62" t="n">
        <v>14883.41</v>
      </c>
      <c r="P1378" s="23" t="inlineStr">
        <is>
          <t>NII</t>
        </is>
      </c>
      <c r="Q1378" s="23" t="inlineStr">
        <is>
          <t>BY HAND</t>
        </is>
      </c>
      <c r="R1378" s="23" t="inlineStr">
        <is>
          <t>Deepak</t>
        </is>
      </c>
      <c r="S1378" s="63" t="n">
        <v>4</v>
      </c>
      <c r="T1378" s="39" t="n"/>
      <c r="U1378" s="23" t="inlineStr">
        <is>
          <t>BioLegend</t>
        </is>
      </c>
      <c r="V1378" s="23">
        <f>VLOOKUP(P1378,'Customer List'!B:C,2,)</f>
        <v/>
      </c>
      <c r="W1378" s="40" t="n"/>
      <c r="X1378" s="32" t="n">
        <v>45860</v>
      </c>
      <c r="Y1378" s="23">
        <f>IF(X1378="", "", X1378-N1378)</f>
        <v/>
      </c>
      <c r="Z1378" s="23">
        <f>IF(N1378="", "", TEXT(N1378, "dddd"))</f>
        <v/>
      </c>
      <c r="AA1378" s="23">
        <f>IF(X1378="", "", TEXT(X1378, "dddd"))</f>
        <v/>
      </c>
      <c r="AB1378" s="23">
        <f>VLOOKUP(U1378,'Currency Sheet'!A:C,3,)</f>
        <v/>
      </c>
      <c r="AC1378" s="44">
        <f>VLOOKUP(P1378,'Customer List'!B:D,3,)</f>
        <v/>
      </c>
    </row>
    <row r="1379">
      <c r="A1379" s="23">
        <f>A1378+1</f>
        <v/>
      </c>
      <c r="B1379" s="23" t="inlineStr">
        <is>
          <t>EED117073</t>
        </is>
      </c>
      <c r="C1379" s="32" t="n">
        <v>45846</v>
      </c>
      <c r="D1379" s="32" t="n">
        <v>45856</v>
      </c>
      <c r="E1379" s="51" t="n">
        <v>107.1</v>
      </c>
      <c r="F1379" s="51">
        <f>IF(AB1379="DOLLAR",E1379*88,E1379)</f>
        <v/>
      </c>
      <c r="G1379" s="62">
        <f>F1379*J1379</f>
        <v/>
      </c>
      <c r="H1379" s="23" t="n">
        <v>355115</v>
      </c>
      <c r="I1379" s="23" t="inlineStr">
        <is>
          <t>Alexa Fluor® 647 anti-human CD70 Antibody</t>
        </is>
      </c>
      <c r="J1379" s="23" t="n">
        <v>1</v>
      </c>
      <c r="K1379" s="23" t="n">
        <v>1</v>
      </c>
      <c r="L1379" s="23">
        <f>J1379-K1379</f>
        <v/>
      </c>
      <c r="M1379" s="23" t="inlineStr">
        <is>
          <t>T-748/25-26</t>
        </is>
      </c>
      <c r="N1379" s="32" t="n">
        <v>45860</v>
      </c>
      <c r="O1379" s="62" t="n">
        <v>13800.98</v>
      </c>
      <c r="P1379" s="23" t="inlineStr">
        <is>
          <t>NII</t>
        </is>
      </c>
      <c r="Q1379" s="23" t="inlineStr">
        <is>
          <t>BY HAND</t>
        </is>
      </c>
      <c r="R1379" s="23" t="inlineStr">
        <is>
          <t>Deepak</t>
        </is>
      </c>
      <c r="S1379" s="63" t="n">
        <v>4</v>
      </c>
      <c r="T1379" s="39" t="n"/>
      <c r="U1379" s="23" t="inlineStr">
        <is>
          <t>BioLegend</t>
        </is>
      </c>
      <c r="V1379" s="23">
        <f>VLOOKUP(P1379,'Customer List'!B:C,2,)</f>
        <v/>
      </c>
      <c r="W1379" s="40" t="n"/>
      <c r="X1379" s="32" t="n">
        <v>45860</v>
      </c>
      <c r="Y1379" s="23">
        <f>IF(X1379="", "", X1379-N1379)</f>
        <v/>
      </c>
      <c r="Z1379" s="23">
        <f>IF(N1379="", "", TEXT(N1379, "dddd"))</f>
        <v/>
      </c>
      <c r="AA1379" s="23">
        <f>IF(X1379="", "", TEXT(X1379, "dddd"))</f>
        <v/>
      </c>
      <c r="AB1379" s="23">
        <f>VLOOKUP(U1379,'Currency Sheet'!A:C,3,)</f>
        <v/>
      </c>
      <c r="AC1379" s="44">
        <f>VLOOKUP(P1379,'Customer List'!B:D,3,)</f>
        <v/>
      </c>
    </row>
    <row r="1380">
      <c r="A1380" s="23">
        <f>A1379+1</f>
        <v/>
      </c>
      <c r="B1380" s="23" t="inlineStr">
        <is>
          <t>EED117073</t>
        </is>
      </c>
      <c r="C1380" s="32" t="n">
        <v>45846</v>
      </c>
      <c r="D1380" s="32" t="n">
        <v>45856</v>
      </c>
      <c r="E1380" s="51" t="n">
        <v>254.8</v>
      </c>
      <c r="F1380" s="51">
        <f>IF(AB1380="DOLLAR",E1380*88,E1380)</f>
        <v/>
      </c>
      <c r="G1380" s="62">
        <f>F1380*J1380</f>
        <v/>
      </c>
      <c r="H1380" s="23" t="n">
        <v>356906</v>
      </c>
      <c r="I1380" s="23" t="inlineStr">
        <is>
          <t>Alexa Fluor® 647 anti-human CD185 (CXCR5) Antibody</t>
        </is>
      </c>
      <c r="J1380" s="23" t="n">
        <v>1</v>
      </c>
      <c r="K1380" s="23" t="n">
        <v>1</v>
      </c>
      <c r="L1380" s="23">
        <f>J1380-K1380</f>
        <v/>
      </c>
      <c r="M1380" s="23" t="inlineStr">
        <is>
          <t>T-748/25-26</t>
        </is>
      </c>
      <c r="N1380" s="32" t="n">
        <v>45860</v>
      </c>
      <c r="O1380" s="62" t="n">
        <v>32833.71</v>
      </c>
      <c r="P1380" s="23" t="inlineStr">
        <is>
          <t>NII</t>
        </is>
      </c>
      <c r="Q1380" s="23" t="inlineStr">
        <is>
          <t>BY HAND</t>
        </is>
      </c>
      <c r="R1380" s="23" t="inlineStr">
        <is>
          <t>Deepak</t>
        </is>
      </c>
      <c r="S1380" s="63" t="n">
        <v>4</v>
      </c>
      <c r="T1380" s="39" t="n"/>
      <c r="U1380" s="23" t="inlineStr">
        <is>
          <t>BioLegend</t>
        </is>
      </c>
      <c r="V1380" s="23">
        <f>VLOOKUP(P1380,'Customer List'!B:C,2,)</f>
        <v/>
      </c>
      <c r="W1380" s="40" t="n"/>
      <c r="X1380" s="32" t="n">
        <v>45860</v>
      </c>
      <c r="Y1380" s="23">
        <f>IF(X1380="", "", X1380-N1380)</f>
        <v/>
      </c>
      <c r="Z1380" s="23">
        <f>IF(N1380="", "", TEXT(N1380, "dddd"))</f>
        <v/>
      </c>
      <c r="AA1380" s="23">
        <f>IF(X1380="", "", TEXT(X1380, "dddd"))</f>
        <v/>
      </c>
      <c r="AB1380" s="23">
        <f>VLOOKUP(U1380,'Currency Sheet'!A:C,3,)</f>
        <v/>
      </c>
      <c r="AC1380" s="44">
        <f>VLOOKUP(P1380,'Customer List'!B:D,3,)</f>
        <v/>
      </c>
    </row>
    <row r="1381">
      <c r="A1381" s="23">
        <f>A1380+1</f>
        <v/>
      </c>
      <c r="B1381" s="23" t="inlineStr">
        <is>
          <t>EED117073</t>
        </is>
      </c>
      <c r="C1381" s="32" t="n">
        <v>45846</v>
      </c>
      <c r="D1381" s="32" t="n">
        <v>45856</v>
      </c>
      <c r="E1381" s="51" t="n">
        <v>279.3</v>
      </c>
      <c r="F1381" s="51">
        <f>IF(AB1381="DOLLAR",E1381*88,E1381)</f>
        <v/>
      </c>
      <c r="G1381" s="62">
        <f>F1381*J1381</f>
        <v/>
      </c>
      <c r="H1381" s="23" t="n">
        <v>381508</v>
      </c>
      <c r="I1381" s="23" t="inlineStr">
        <is>
          <t>Alexa Fluor® 647 anti-Puromycin Antibody</t>
        </is>
      </c>
      <c r="J1381" s="23" t="n">
        <v>1</v>
      </c>
      <c r="K1381" s="23" t="n">
        <v>1</v>
      </c>
      <c r="L1381" s="23">
        <f>J1381-K1381</f>
        <v/>
      </c>
      <c r="M1381" s="23" t="inlineStr">
        <is>
          <t>T-748/25-26</t>
        </is>
      </c>
      <c r="N1381" s="32" t="n">
        <v>45860</v>
      </c>
      <c r="O1381" s="62" t="n">
        <v>35990.8</v>
      </c>
      <c r="P1381" s="23" t="inlineStr">
        <is>
          <t>NII</t>
        </is>
      </c>
      <c r="Q1381" s="23" t="inlineStr">
        <is>
          <t>BY HAND</t>
        </is>
      </c>
      <c r="R1381" s="23" t="inlineStr">
        <is>
          <t>Deepak</t>
        </is>
      </c>
      <c r="S1381" s="63" t="n">
        <v>4</v>
      </c>
      <c r="T1381" s="39" t="n"/>
      <c r="U1381" s="23" t="inlineStr">
        <is>
          <t>BioLegend</t>
        </is>
      </c>
      <c r="V1381" s="23">
        <f>VLOOKUP(P1381,'Customer List'!B:C,2,)</f>
        <v/>
      </c>
      <c r="W1381" s="40" t="n"/>
      <c r="X1381" s="32" t="n">
        <v>45860</v>
      </c>
      <c r="Y1381" s="23">
        <f>IF(X1381="", "", X1381-N1381)</f>
        <v/>
      </c>
      <c r="Z1381" s="23">
        <f>IF(N1381="", "", TEXT(N1381, "dddd"))</f>
        <v/>
      </c>
      <c r="AA1381" s="23">
        <f>IF(X1381="", "", TEXT(X1381, "dddd"))</f>
        <v/>
      </c>
      <c r="AB1381" s="23">
        <f>VLOOKUP(U1381,'Currency Sheet'!A:C,3,)</f>
        <v/>
      </c>
      <c r="AC1381" s="44">
        <f>VLOOKUP(P1381,'Customer List'!B:D,3,)</f>
        <v/>
      </c>
    </row>
    <row r="1382">
      <c r="A1382" s="23">
        <f>A1381+1</f>
        <v/>
      </c>
      <c r="B1382" s="23" t="inlineStr">
        <is>
          <t>Return From IGIB</t>
        </is>
      </c>
      <c r="C1382" s="32" t="inlineStr">
        <is>
          <t>Return From IGIB</t>
        </is>
      </c>
      <c r="D1382" s="32" t="n">
        <v>45860</v>
      </c>
      <c r="E1382" s="51" t="n">
        <v>141</v>
      </c>
      <c r="F1382" s="51">
        <f>IF(AB1382="DOLLAR",E1382*88,E1382)</f>
        <v/>
      </c>
      <c r="G1382" s="62">
        <f>F1382*J1382</f>
        <v/>
      </c>
      <c r="H1382" s="23" t="n">
        <v>424602</v>
      </c>
      <c r="I1382" s="23" t="inlineStr">
        <is>
          <t>Compensation Beads</t>
        </is>
      </c>
      <c r="J1382" s="23" t="n">
        <v>1</v>
      </c>
      <c r="K1382" s="23" t="n">
        <v>1</v>
      </c>
      <c r="L1382" s="23">
        <f>J1382-K1382</f>
        <v/>
      </c>
      <c r="M1382" s="23" t="inlineStr">
        <is>
          <t>T-1058/25-26</t>
        </is>
      </c>
      <c r="N1382" s="32" t="n">
        <v>45901</v>
      </c>
      <c r="O1382" s="62" t="n">
        <v>34603.75</v>
      </c>
      <c r="P1382" s="23" t="inlineStr">
        <is>
          <t>IGIB</t>
        </is>
      </c>
      <c r="Q1382" s="23" t="inlineStr">
        <is>
          <t>By Hand</t>
        </is>
      </c>
      <c r="R1382" s="23" t="inlineStr">
        <is>
          <t>PRIYANKA MADAM</t>
        </is>
      </c>
      <c r="S1382" s="63" t="n">
        <v>4</v>
      </c>
      <c r="T1382" s="39" t="n"/>
      <c r="U1382" s="23" t="inlineStr">
        <is>
          <t>BioLegend</t>
        </is>
      </c>
      <c r="V1382" s="23">
        <f>VLOOKUP(P1382,'Customer List'!B:C,2,)</f>
        <v/>
      </c>
      <c r="W1382" s="40" t="n"/>
      <c r="X1382" s="32">
        <f>IF(OR(R1382 = "PRIYANKA MADAM", R1382 = "DEEPAK", R1382 = "PORTER"),N1382,"")</f>
        <v/>
      </c>
      <c r="Y1382" s="23">
        <f>IF(X1382="", "", X1382-N1382)</f>
        <v/>
      </c>
      <c r="Z1382" s="23">
        <f>IF(N1382="", "", TEXT(N1382, "dddd"))</f>
        <v/>
      </c>
      <c r="AA1382" s="23">
        <f>IF(X1382="", "", TEXT(X1382, "dddd"))</f>
        <v/>
      </c>
      <c r="AB1382" s="23">
        <f>VLOOKUP(U1382,'Currency Sheet'!A:C,3,)</f>
        <v/>
      </c>
      <c r="AC1382" s="44">
        <f>VLOOKUP(P1382,'Customer List'!B:D,3,)</f>
        <v/>
      </c>
    </row>
    <row r="1383">
      <c r="A1383" s="23">
        <f>A1382+1</f>
        <v/>
      </c>
      <c r="B1383" s="23" t="inlineStr">
        <is>
          <t>Return From IGIB</t>
        </is>
      </c>
      <c r="C1383" s="32" t="inlineStr">
        <is>
          <t>Return From IGIB</t>
        </is>
      </c>
      <c r="D1383" s="32" t="n">
        <v>45860</v>
      </c>
      <c r="E1383" s="51" t="n">
        <v>61.1</v>
      </c>
      <c r="F1383" s="51">
        <f>IF(AB1383="DOLLAR",E1383*88,E1383)</f>
        <v/>
      </c>
      <c r="G1383" s="62">
        <f>F1383*J1383</f>
        <v/>
      </c>
      <c r="H1383" s="23" t="n">
        <v>421002</v>
      </c>
      <c r="I1383" s="23" t="inlineStr">
        <is>
          <t xml:space="preserve">Intracellular Staining Permeabilization Wash Buffer </t>
        </is>
      </c>
      <c r="J1383" s="23" t="n">
        <v>1</v>
      </c>
      <c r="K1383" s="23" t="n">
        <v>1</v>
      </c>
      <c r="L1383" s="23">
        <f>J1383-K1383</f>
        <v/>
      </c>
      <c r="M1383" s="23" t="inlineStr">
        <is>
          <t>T-1002/25-26</t>
        </is>
      </c>
      <c r="N1383" s="32" t="n">
        <v>45892</v>
      </c>
      <c r="O1383" s="62" t="n">
        <v>8742</v>
      </c>
      <c r="P1383" s="23" t="inlineStr">
        <is>
          <t>Aurigine Service</t>
        </is>
      </c>
      <c r="Q1383" s="23" t="n">
        <v>58154746893</v>
      </c>
      <c r="R1383" s="23" t="inlineStr">
        <is>
          <t>Delivered</t>
        </is>
      </c>
      <c r="S1383" s="63" t="n">
        <v>4</v>
      </c>
      <c r="T1383" s="39" t="n"/>
      <c r="U1383" s="23" t="inlineStr">
        <is>
          <t>BioLegend</t>
        </is>
      </c>
      <c r="V1383" s="23">
        <f>VLOOKUP(P1383,'Customer List'!B:C,2,)</f>
        <v/>
      </c>
      <c r="W1383" s="40" t="n"/>
      <c r="X1383" s="32" t="n">
        <v>45894</v>
      </c>
      <c r="Y1383" s="23">
        <f>IF(X1383="", "", X1383-N1383)</f>
        <v/>
      </c>
      <c r="Z1383" s="23">
        <f>IF(N1383="", "", TEXT(N1383, "dddd"))</f>
        <v/>
      </c>
      <c r="AA1383" s="23">
        <f>IF(X1383="", "", TEXT(X1383, "dddd"))</f>
        <v/>
      </c>
      <c r="AB1383" s="23">
        <f>VLOOKUP(U1383,'Currency Sheet'!A:C,3,)</f>
        <v/>
      </c>
      <c r="AC1383" s="44">
        <f>VLOOKUP(P1383,'Customer List'!B:D,3,)</f>
        <v/>
      </c>
    </row>
    <row r="1384">
      <c r="A1384" s="23">
        <f>A1383+1</f>
        <v/>
      </c>
      <c r="B1384" s="23" t="inlineStr">
        <is>
          <t>Return From IGIB</t>
        </is>
      </c>
      <c r="C1384" s="32" t="inlineStr">
        <is>
          <t>Return From IGIB</t>
        </is>
      </c>
      <c r="D1384" s="32" t="n">
        <v>45860</v>
      </c>
      <c r="E1384" s="51" t="n">
        <v>38.35</v>
      </c>
      <c r="F1384" s="51">
        <f>IF(AB1384="DOLLAR",E1384*88,E1384)</f>
        <v/>
      </c>
      <c r="G1384" s="62">
        <f>F1384*J1384</f>
        <v/>
      </c>
      <c r="H1384" s="23" t="n">
        <v>420801</v>
      </c>
      <c r="I1384" s="23" t="inlineStr">
        <is>
          <t>Fixation Buffer</t>
        </is>
      </c>
      <c r="J1384" s="23" t="n">
        <v>2</v>
      </c>
      <c r="K1384" s="23" t="n">
        <v>2</v>
      </c>
      <c r="L1384" s="23">
        <f>J1384-K1384</f>
        <v/>
      </c>
      <c r="M1384" s="23" t="inlineStr">
        <is>
          <t>T-1058/25-26</t>
        </is>
      </c>
      <c r="N1384" s="32" t="n">
        <v>45901</v>
      </c>
      <c r="O1384" s="62" t="n">
        <v>17375.5</v>
      </c>
      <c r="P1384" s="23" t="inlineStr">
        <is>
          <t>IGIB</t>
        </is>
      </c>
      <c r="Q1384" s="23" t="inlineStr">
        <is>
          <t>By Hand</t>
        </is>
      </c>
      <c r="R1384" s="23" t="inlineStr">
        <is>
          <t>PRIYANKA MADAM</t>
        </is>
      </c>
      <c r="S1384" s="63" t="n">
        <v>4</v>
      </c>
      <c r="T1384" s="39" t="n"/>
      <c r="U1384" s="23" t="inlineStr">
        <is>
          <t>BioLegend</t>
        </is>
      </c>
      <c r="V1384" s="23">
        <f>VLOOKUP(P1384,'Customer List'!B:C,2,)</f>
        <v/>
      </c>
      <c r="W1384" s="40" t="n"/>
      <c r="X1384" s="32">
        <f>IF(OR(R1384 = "PRIYANKA MADAM", R1384 = "DEEPAK", R1384 = "PORTER"),N1384,"")</f>
        <v/>
      </c>
      <c r="Y1384" s="23">
        <f>IF(X1384="", "", X1384-N1384)</f>
        <v/>
      </c>
      <c r="Z1384" s="23">
        <f>IF(N1384="", "", TEXT(N1384, "dddd"))</f>
        <v/>
      </c>
      <c r="AA1384" s="23">
        <f>IF(X1384="", "", TEXT(X1384, "dddd"))</f>
        <v/>
      </c>
      <c r="AB1384" s="23">
        <f>VLOOKUP(U1384,'Currency Sheet'!A:C,3,)</f>
        <v/>
      </c>
      <c r="AC1384" s="44">
        <f>VLOOKUP(P1384,'Customer List'!B:D,3,)</f>
        <v/>
      </c>
    </row>
    <row r="1385">
      <c r="A1385" s="23">
        <f>A1384+1</f>
        <v/>
      </c>
      <c r="B1385" s="23" t="inlineStr">
        <is>
          <t>Return From IGIB</t>
        </is>
      </c>
      <c r="C1385" s="32" t="inlineStr">
        <is>
          <t>Return From IGIB</t>
        </is>
      </c>
      <c r="D1385" s="32" t="n">
        <v>45860</v>
      </c>
      <c r="E1385" s="51" t="n">
        <v>84.59999999999999</v>
      </c>
      <c r="F1385" s="51">
        <f>IF(AB1385="DOLLAR",E1385*88,E1385)</f>
        <v/>
      </c>
      <c r="G1385" s="62">
        <f>F1385*J1385</f>
        <v/>
      </c>
      <c r="H1385" s="23" t="n">
        <v>421403</v>
      </c>
      <c r="I1385" s="23" t="inlineStr">
        <is>
          <t>FOXP3 Fix/Perm Buffer Set</t>
        </is>
      </c>
      <c r="J1385" s="23" t="n">
        <v>1</v>
      </c>
      <c r="K1385" s="23" t="n"/>
      <c r="L1385" s="23">
        <f>J1385-K1385</f>
        <v/>
      </c>
      <c r="M1385" s="23" t="n"/>
      <c r="N1385" s="32" t="n"/>
      <c r="O1385" s="62" t="n"/>
      <c r="P1385" s="23" t="inlineStr">
        <is>
          <t>Stock</t>
        </is>
      </c>
      <c r="Q1385" s="23" t="n"/>
      <c r="R1385" s="23" t="n"/>
      <c r="S1385" s="63" t="n">
        <v>4</v>
      </c>
      <c r="T1385" s="39" t="n"/>
      <c r="U1385" s="23" t="inlineStr">
        <is>
          <t>BioLegend</t>
        </is>
      </c>
      <c r="V1385" s="23">
        <f>VLOOKUP(P1385,'Customer List'!B:C,2,)</f>
        <v/>
      </c>
      <c r="W1385" s="40" t="inlineStr">
        <is>
          <t>Stock</t>
        </is>
      </c>
      <c r="X1385" s="32">
        <f>IF(OR(R1385 = "PRIYANKA MADAM", R1385 = "DEEPAK", R1385 = "PORTER"),N1385,"")</f>
        <v/>
      </c>
      <c r="Y1385" s="23">
        <f>IF(X1385="", "", X1385-N1385)</f>
        <v/>
      </c>
      <c r="Z1385" s="23">
        <f>IF(N1385="", "", TEXT(N1385, "dddd"))</f>
        <v/>
      </c>
      <c r="AA1385" s="23">
        <f>IF(X1385="", "", TEXT(X1385, "dddd"))</f>
        <v/>
      </c>
      <c r="AB1385" s="23">
        <f>VLOOKUP(U1385,'Currency Sheet'!A:C,3,)</f>
        <v/>
      </c>
      <c r="AC1385" s="44">
        <f>VLOOKUP(P1385,'Customer List'!B:D,3,)</f>
        <v/>
      </c>
    </row>
    <row r="1386">
      <c r="A1386" s="23">
        <f>A1385+1</f>
        <v/>
      </c>
      <c r="B1386" s="23" t="inlineStr">
        <is>
          <t>INV250717-001</t>
        </is>
      </c>
      <c r="C1386" s="32" t="n">
        <v>45855</v>
      </c>
      <c r="D1386" s="32" t="n">
        <v>45860</v>
      </c>
      <c r="E1386" s="51" t="n">
        <v>5</v>
      </c>
      <c r="F1386" s="51">
        <f>IF(AB1386="DOLLAR",E1386*88,E1386)</f>
        <v/>
      </c>
      <c r="G1386" s="62">
        <f>F1386*J1386</f>
        <v/>
      </c>
      <c r="H1386" s="23" t="inlineStr">
        <is>
          <t xml:space="preserve">T64812 </t>
        </is>
      </c>
      <c r="I1386" s="23" t="n"/>
      <c r="J1386" s="23" t="n">
        <v>1</v>
      </c>
      <c r="K1386" s="23" t="n">
        <v>1</v>
      </c>
      <c r="L1386" s="23">
        <f>J1386-K1386</f>
        <v/>
      </c>
      <c r="M1386" s="23" t="inlineStr">
        <is>
          <t>DC-103/25-26</t>
        </is>
      </c>
      <c r="N1386" s="32" t="n">
        <v>45866</v>
      </c>
      <c r="O1386" s="62" t="n">
        <v>0</v>
      </c>
      <c r="P1386" s="23" t="inlineStr">
        <is>
          <t>IGIB</t>
        </is>
      </c>
      <c r="Q1386" s="23" t="inlineStr">
        <is>
          <t>BY HAND</t>
        </is>
      </c>
      <c r="R1386" s="23" t="inlineStr">
        <is>
          <t>PRIYANKA MADAM</t>
        </is>
      </c>
      <c r="S1386" s="63" t="n">
        <v>-20</v>
      </c>
      <c r="T1386" s="39" t="inlineStr">
        <is>
          <t xml:space="preserve">SAMPLE </t>
        </is>
      </c>
      <c r="U1386" s="23" t="inlineStr">
        <is>
          <t>TargetMol</t>
        </is>
      </c>
      <c r="V1386" s="23">
        <f>VLOOKUP(P1386,'Customer List'!B:C,2,)</f>
        <v/>
      </c>
      <c r="W1386" s="40" t="n"/>
      <c r="X1386" s="32" t="n">
        <v>45866</v>
      </c>
      <c r="Y1386" s="23">
        <f>IF(X1386="", "", X1386-N1386)</f>
        <v/>
      </c>
      <c r="Z1386" s="23">
        <f>IF(N1386="", "", TEXT(N1386, "dddd"))</f>
        <v/>
      </c>
      <c r="AA1386" s="23">
        <f>IF(X1386="", "", TEXT(X1386, "dddd"))</f>
        <v/>
      </c>
      <c r="AB1386" s="23">
        <f>VLOOKUP(U1386,'Currency Sheet'!A:C,3,)</f>
        <v/>
      </c>
      <c r="AC1386" s="44">
        <f>VLOOKUP(P1386,'Customer List'!B:D,3,)</f>
        <v/>
      </c>
    </row>
    <row r="1387">
      <c r="A1387" s="23">
        <f>A1386+1</f>
        <v/>
      </c>
      <c r="B1387" s="23" t="inlineStr">
        <is>
          <t>INV250717-001</t>
        </is>
      </c>
      <c r="C1387" s="32" t="n">
        <v>45855</v>
      </c>
      <c r="D1387" s="32" t="n">
        <v>45860</v>
      </c>
      <c r="E1387" s="51" t="n">
        <v>38.4</v>
      </c>
      <c r="F1387" s="51">
        <f>IF(AB1387="DOLLAR",E1387*88,E1387)</f>
        <v/>
      </c>
      <c r="G1387" s="62">
        <f>F1387*J1387</f>
        <v/>
      </c>
      <c r="H1387" s="23" t="inlineStr">
        <is>
          <t xml:space="preserve">T1257 </t>
        </is>
      </c>
      <c r="I1387" s="23" t="n"/>
      <c r="J1387" s="23" t="n">
        <v>1</v>
      </c>
      <c r="K1387" s="23" t="n">
        <v>1</v>
      </c>
      <c r="L1387" s="23">
        <f>J1387-K1387</f>
        <v/>
      </c>
      <c r="M1387" s="23" t="inlineStr">
        <is>
          <t>T-761/25-26</t>
        </is>
      </c>
      <c r="N1387" s="32" t="n">
        <v>45862</v>
      </c>
      <c r="O1387" s="62" t="n">
        <v>4872</v>
      </c>
      <c r="P1387" s="23" t="inlineStr">
        <is>
          <t>EDNA</t>
        </is>
      </c>
      <c r="Q1387" s="23" t="inlineStr">
        <is>
          <t>BY HAND</t>
        </is>
      </c>
      <c r="R1387" s="23" t="inlineStr">
        <is>
          <t>Deepak</t>
        </is>
      </c>
      <c r="S1387" s="63" t="n">
        <v>-20</v>
      </c>
      <c r="T1387" s="39" t="n"/>
      <c r="U1387" s="23" t="inlineStr">
        <is>
          <t>TargetMol</t>
        </is>
      </c>
      <c r="V1387" s="23">
        <f>VLOOKUP(P1387,'Customer List'!B:C,2,)</f>
        <v/>
      </c>
      <c r="W1387" s="40" t="n"/>
      <c r="X1387" s="32" t="n">
        <v>45862</v>
      </c>
      <c r="Y1387" s="23">
        <f>IF(X1387="", "", X1387-N1387)</f>
        <v/>
      </c>
      <c r="Z1387" s="23">
        <f>IF(N1387="", "", TEXT(N1387, "dddd"))</f>
        <v/>
      </c>
      <c r="AA1387" s="23">
        <f>IF(X1387="", "", TEXT(X1387, "dddd"))</f>
        <v/>
      </c>
      <c r="AB1387" s="23">
        <f>VLOOKUP(U1387,'Currency Sheet'!A:C,3,)</f>
        <v/>
      </c>
      <c r="AC1387" s="44">
        <f>VLOOKUP(P1387,'Customer List'!B:D,3,)</f>
        <v/>
      </c>
    </row>
    <row r="1388">
      <c r="A1388" s="23">
        <f>A1387+1</f>
        <v/>
      </c>
      <c r="B1388" s="23" t="inlineStr">
        <is>
          <t>INV250717-002</t>
        </is>
      </c>
      <c r="C1388" s="32" t="n">
        <v>45855</v>
      </c>
      <c r="D1388" s="32" t="n">
        <v>45860</v>
      </c>
      <c r="E1388" s="51" t="n">
        <v>21.5</v>
      </c>
      <c r="F1388" s="51">
        <f>IF(AB1388="DOLLAR",E1388*88,E1388)</f>
        <v/>
      </c>
      <c r="G1388" s="62">
        <f>F1388*J1388</f>
        <v/>
      </c>
      <c r="H1388" s="23" t="inlineStr">
        <is>
          <t xml:space="preserve">T6186 </t>
        </is>
      </c>
      <c r="I1388" s="23" t="n"/>
      <c r="J1388" s="23" t="n">
        <v>1</v>
      </c>
      <c r="K1388" s="23" t="n">
        <v>1</v>
      </c>
      <c r="L1388" s="23">
        <f>J1388-K1388</f>
        <v/>
      </c>
      <c r="M1388" s="23" t="inlineStr">
        <is>
          <t>T-816/25-26</t>
        </is>
      </c>
      <c r="N1388" s="32" t="n">
        <v>45867</v>
      </c>
      <c r="O1388" s="62" t="n">
        <v>4676.25</v>
      </c>
      <c r="P1388" s="23" t="inlineStr">
        <is>
          <t>THSTI</t>
        </is>
      </c>
      <c r="Q1388" s="23" t="inlineStr">
        <is>
          <t>BY HAND</t>
        </is>
      </c>
      <c r="R1388" s="23" t="inlineStr">
        <is>
          <t>PRIYANKA MADAM</t>
        </is>
      </c>
      <c r="S1388" s="63" t="n">
        <v>-20</v>
      </c>
      <c r="T1388" s="39" t="n"/>
      <c r="U1388" s="23" t="inlineStr">
        <is>
          <t>TargetMol</t>
        </is>
      </c>
      <c r="V1388" s="23">
        <f>VLOOKUP(P1388,'Customer List'!B:C,2,)</f>
        <v/>
      </c>
      <c r="W1388" s="40" t="n"/>
      <c r="X1388" s="32" t="n">
        <v>45867</v>
      </c>
      <c r="Y1388" s="23">
        <f>IF(X1388="", "", X1388-N1388)</f>
        <v/>
      </c>
      <c r="Z1388" s="23">
        <f>IF(N1388="", "", TEXT(N1388, "dddd"))</f>
        <v/>
      </c>
      <c r="AA1388" s="23">
        <f>IF(X1388="", "", TEXT(X1388, "dddd"))</f>
        <v/>
      </c>
      <c r="AB1388" s="23">
        <f>VLOOKUP(U1388,'Currency Sheet'!A:C,3,)</f>
        <v/>
      </c>
      <c r="AC1388" s="44">
        <f>VLOOKUP(P1388,'Customer List'!B:D,3,)</f>
        <v/>
      </c>
    </row>
    <row r="1389">
      <c r="A1389" s="23">
        <f>A1388+1</f>
        <v/>
      </c>
      <c r="B1389" s="23" t="inlineStr">
        <is>
          <t>INV250717-002</t>
        </is>
      </c>
      <c r="C1389" s="32" t="n">
        <v>45855</v>
      </c>
      <c r="D1389" s="32" t="n">
        <v>45860</v>
      </c>
      <c r="E1389" s="51" t="n">
        <v>25</v>
      </c>
      <c r="F1389" s="51">
        <f>IF(AB1389="DOLLAR",E1389*88,E1389)</f>
        <v/>
      </c>
      <c r="G1389" s="62">
        <f>F1389*J1389</f>
        <v/>
      </c>
      <c r="H1389" s="23" t="inlineStr">
        <is>
          <t xml:space="preserve">T7638 </t>
        </is>
      </c>
      <c r="I1389" s="23" t="n"/>
      <c r="J1389" s="23" t="n">
        <v>1</v>
      </c>
      <c r="K1389" s="23" t="n">
        <v>1</v>
      </c>
      <c r="L1389" s="23">
        <f>J1389-K1389</f>
        <v/>
      </c>
      <c r="M1389" s="23" t="inlineStr">
        <is>
          <t>T-816/25-26</t>
        </is>
      </c>
      <c r="N1389" s="32" t="n">
        <v>45867</v>
      </c>
      <c r="O1389" s="62" t="n">
        <v>5437.5</v>
      </c>
      <c r="P1389" s="23" t="inlineStr">
        <is>
          <t>THSTI</t>
        </is>
      </c>
      <c r="Q1389" s="23" t="inlineStr">
        <is>
          <t>BY HAND</t>
        </is>
      </c>
      <c r="R1389" s="23" t="inlineStr">
        <is>
          <t>PRIYANKA MADAM</t>
        </is>
      </c>
      <c r="S1389" s="63" t="n">
        <v>-20</v>
      </c>
      <c r="T1389" s="39" t="n"/>
      <c r="U1389" s="23" t="inlineStr">
        <is>
          <t>TargetMol</t>
        </is>
      </c>
      <c r="V1389" s="23">
        <f>VLOOKUP(P1389,'Customer List'!B:C,2,)</f>
        <v/>
      </c>
      <c r="W1389" s="40" t="n"/>
      <c r="X1389" s="32" t="n">
        <v>45867</v>
      </c>
      <c r="Y1389" s="23">
        <f>IF(X1389="", "", X1389-N1389)</f>
        <v/>
      </c>
      <c r="Z1389" s="23">
        <f>IF(N1389="", "", TEXT(N1389, "dddd"))</f>
        <v/>
      </c>
      <c r="AA1389" s="23">
        <f>IF(X1389="", "", TEXT(X1389, "dddd"))</f>
        <v/>
      </c>
      <c r="AB1389" s="23">
        <f>VLOOKUP(U1389,'Currency Sheet'!A:C,3,)</f>
        <v/>
      </c>
      <c r="AC1389" s="44">
        <f>VLOOKUP(P1389,'Customer List'!B:D,3,)</f>
        <v/>
      </c>
    </row>
    <row r="1390">
      <c r="A1390" s="23">
        <f>A1389+1</f>
        <v/>
      </c>
      <c r="B1390" s="23" t="inlineStr">
        <is>
          <t>INV250717-002</t>
        </is>
      </c>
      <c r="C1390" s="32" t="n">
        <v>45855</v>
      </c>
      <c r="D1390" s="32" t="n">
        <v>45860</v>
      </c>
      <c r="E1390" s="51" t="n">
        <v>14.5</v>
      </c>
      <c r="F1390" s="51">
        <f>IF(AB1390="DOLLAR",E1390*88,E1390)</f>
        <v/>
      </c>
      <c r="G1390" s="62">
        <f>F1390*J1390</f>
        <v/>
      </c>
      <c r="H1390" s="23" t="inlineStr">
        <is>
          <t xml:space="preserve">T2604 </t>
        </is>
      </c>
      <c r="I1390" s="23" t="n"/>
      <c r="J1390" s="23" t="n">
        <v>1</v>
      </c>
      <c r="K1390" s="23" t="n">
        <v>1</v>
      </c>
      <c r="L1390" s="23">
        <f>J1390-K1390</f>
        <v/>
      </c>
      <c r="M1390" s="23" t="inlineStr">
        <is>
          <t>T-816/25-26</t>
        </is>
      </c>
      <c r="N1390" s="32" t="n">
        <v>45867</v>
      </c>
      <c r="O1390" s="62" t="n">
        <v>3153.75</v>
      </c>
      <c r="P1390" s="23" t="inlineStr">
        <is>
          <t>THSTI</t>
        </is>
      </c>
      <c r="Q1390" s="23" t="inlineStr">
        <is>
          <t>BY HAND</t>
        </is>
      </c>
      <c r="R1390" s="23" t="inlineStr">
        <is>
          <t>PRIYANKA MADAM</t>
        </is>
      </c>
      <c r="S1390" s="63" t="n">
        <v>-20</v>
      </c>
      <c r="T1390" s="39" t="n"/>
      <c r="U1390" s="23" t="inlineStr">
        <is>
          <t>TargetMol</t>
        </is>
      </c>
      <c r="V1390" s="23">
        <f>VLOOKUP(P1390,'Customer List'!B:C,2,)</f>
        <v/>
      </c>
      <c r="W1390" s="40" t="n"/>
      <c r="X1390" s="32" t="n">
        <v>45867</v>
      </c>
      <c r="Y1390" s="23">
        <f>IF(X1390="", "", X1390-N1390)</f>
        <v/>
      </c>
      <c r="Z1390" s="23">
        <f>IF(N1390="", "", TEXT(N1390, "dddd"))</f>
        <v/>
      </c>
      <c r="AA1390" s="23">
        <f>IF(X1390="", "", TEXT(X1390, "dddd"))</f>
        <v/>
      </c>
      <c r="AB1390" s="23">
        <f>VLOOKUP(U1390,'Currency Sheet'!A:C,3,)</f>
        <v/>
      </c>
      <c r="AC1390" s="44">
        <f>VLOOKUP(P1390,'Customer List'!B:D,3,)</f>
        <v/>
      </c>
    </row>
    <row r="1391">
      <c r="A1391" s="23">
        <f>A1390+1</f>
        <v/>
      </c>
      <c r="B1391" s="23" t="inlineStr">
        <is>
          <t>INV250717-002</t>
        </is>
      </c>
      <c r="C1391" s="32" t="n">
        <v>45855</v>
      </c>
      <c r="D1391" s="32" t="n">
        <v>45860</v>
      </c>
      <c r="E1391" s="51" t="n">
        <v>146.5</v>
      </c>
      <c r="F1391" s="51">
        <f>IF(AB1391="DOLLAR",E1391*88,E1391)</f>
        <v/>
      </c>
      <c r="G1391" s="62">
        <f>F1391*J1391</f>
        <v/>
      </c>
      <c r="H1391" s="23" t="inlineStr">
        <is>
          <t xml:space="preserve">T4449 </t>
        </is>
      </c>
      <c r="I1391" s="23" t="n"/>
      <c r="J1391" s="23" t="n">
        <v>1</v>
      </c>
      <c r="K1391" s="23" t="n">
        <v>1</v>
      </c>
      <c r="L1391" s="23">
        <f>J1391-K1391</f>
        <v/>
      </c>
      <c r="M1391" s="23" t="inlineStr">
        <is>
          <t>T-816/25-26</t>
        </is>
      </c>
      <c r="N1391" s="32" t="n">
        <v>45867</v>
      </c>
      <c r="O1391" s="62" t="n">
        <v>31863.75</v>
      </c>
      <c r="P1391" s="23" t="inlineStr">
        <is>
          <t>THSTI</t>
        </is>
      </c>
      <c r="Q1391" s="23" t="inlineStr">
        <is>
          <t>BY HAND</t>
        </is>
      </c>
      <c r="R1391" s="23" t="inlineStr">
        <is>
          <t>PRIYANKA MADAM</t>
        </is>
      </c>
      <c r="S1391" s="63" t="n">
        <v>-20</v>
      </c>
      <c r="T1391" s="39" t="n"/>
      <c r="U1391" s="23" t="inlineStr">
        <is>
          <t>TargetMol</t>
        </is>
      </c>
      <c r="V1391" s="23">
        <f>VLOOKUP(P1391,'Customer List'!B:C,2,)</f>
        <v/>
      </c>
      <c r="W1391" s="40" t="n"/>
      <c r="X1391" s="32" t="n">
        <v>45867</v>
      </c>
      <c r="Y1391" s="23">
        <f>IF(X1391="", "", X1391-N1391)</f>
        <v/>
      </c>
      <c r="Z1391" s="23">
        <f>IF(N1391="", "", TEXT(N1391, "dddd"))</f>
        <v/>
      </c>
      <c r="AA1391" s="23">
        <f>IF(X1391="", "", TEXT(X1391, "dddd"))</f>
        <v/>
      </c>
      <c r="AB1391" s="23">
        <f>VLOOKUP(U1391,'Currency Sheet'!A:C,3,)</f>
        <v/>
      </c>
      <c r="AC1391" s="44">
        <f>VLOOKUP(P1391,'Customer List'!B:D,3,)</f>
        <v/>
      </c>
    </row>
    <row r="1392">
      <c r="A1392" s="23">
        <f>A1391+1</f>
        <v/>
      </c>
      <c r="B1392" s="23" t="inlineStr">
        <is>
          <t>INV250717-002</t>
        </is>
      </c>
      <c r="C1392" s="32" t="n">
        <v>45855</v>
      </c>
      <c r="D1392" s="32" t="n">
        <v>45860</v>
      </c>
      <c r="E1392" s="51" t="n">
        <v>153.5</v>
      </c>
      <c r="F1392" s="51">
        <f>IF(AB1392="DOLLAR",E1392*88,E1392)</f>
        <v/>
      </c>
      <c r="G1392" s="62">
        <f>F1392*J1392</f>
        <v/>
      </c>
      <c r="H1392" s="23" t="inlineStr">
        <is>
          <t xml:space="preserve">TQ0179 </t>
        </is>
      </c>
      <c r="I1392" s="23" t="n"/>
      <c r="J1392" s="23" t="n">
        <v>1</v>
      </c>
      <c r="K1392" s="23" t="n">
        <v>1</v>
      </c>
      <c r="L1392" s="23">
        <f>J1392-K1392</f>
        <v/>
      </c>
      <c r="M1392" s="23" t="inlineStr">
        <is>
          <t>T-816/25-26</t>
        </is>
      </c>
      <c r="N1392" s="32" t="n">
        <v>45867</v>
      </c>
      <c r="O1392" s="62" t="n">
        <v>10005</v>
      </c>
      <c r="P1392" s="23" t="inlineStr">
        <is>
          <t>THSTI</t>
        </is>
      </c>
      <c r="Q1392" s="23" t="inlineStr">
        <is>
          <t>BY HAND</t>
        </is>
      </c>
      <c r="R1392" s="23" t="inlineStr">
        <is>
          <t>PRIYANKA MADAM</t>
        </is>
      </c>
      <c r="S1392" s="63" t="n">
        <v>-20</v>
      </c>
      <c r="T1392" s="39" t="n"/>
      <c r="U1392" s="23" t="inlineStr">
        <is>
          <t>TargetMol</t>
        </is>
      </c>
      <c r="V1392" s="23">
        <f>VLOOKUP(P1392,'Customer List'!B:C,2,)</f>
        <v/>
      </c>
      <c r="W1392" s="40" t="n"/>
      <c r="X1392" s="32" t="n">
        <v>45867</v>
      </c>
      <c r="Y1392" s="23">
        <f>IF(X1392="", "", X1392-N1392)</f>
        <v/>
      </c>
      <c r="Z1392" s="23">
        <f>IF(N1392="", "", TEXT(N1392, "dddd"))</f>
        <v/>
      </c>
      <c r="AA1392" s="23">
        <f>IF(X1392="", "", TEXT(X1392, "dddd"))</f>
        <v/>
      </c>
      <c r="AB1392" s="23">
        <f>VLOOKUP(U1392,'Currency Sheet'!A:C,3,)</f>
        <v/>
      </c>
      <c r="AC1392" s="44">
        <f>VLOOKUP(P1392,'Customer List'!B:D,3,)</f>
        <v/>
      </c>
    </row>
    <row r="1393">
      <c r="A1393" s="23">
        <f>A1392+1</f>
        <v/>
      </c>
      <c r="B1393" s="23" t="inlineStr">
        <is>
          <t>INV250717-002</t>
        </is>
      </c>
      <c r="C1393" s="32" t="n">
        <v>45855</v>
      </c>
      <c r="D1393" s="32" t="n">
        <v>45860</v>
      </c>
      <c r="E1393" s="51" t="n">
        <v>46</v>
      </c>
      <c r="F1393" s="51">
        <f>IF(AB1393="DOLLAR",E1393*88,E1393)</f>
        <v/>
      </c>
      <c r="G1393" s="62">
        <f>F1393*J1393</f>
        <v/>
      </c>
      <c r="H1393" s="23" t="inlineStr">
        <is>
          <t xml:space="preserve">TQ0179 </t>
        </is>
      </c>
      <c r="I1393" s="23" t="n"/>
      <c r="J1393" s="23" t="n">
        <v>1</v>
      </c>
      <c r="K1393" s="23" t="n">
        <v>1</v>
      </c>
      <c r="L1393" s="23">
        <f>J1393-K1393</f>
        <v/>
      </c>
      <c r="M1393" s="23" t="inlineStr">
        <is>
          <t>T-816/25-26</t>
        </is>
      </c>
      <c r="N1393" s="32" t="n">
        <v>45867</v>
      </c>
      <c r="O1393" s="62" t="n">
        <v>33386.25</v>
      </c>
      <c r="P1393" s="23" t="inlineStr">
        <is>
          <t>THSTI</t>
        </is>
      </c>
      <c r="Q1393" s="23" t="inlineStr">
        <is>
          <t>BY HAND</t>
        </is>
      </c>
      <c r="R1393" s="23" t="inlineStr">
        <is>
          <t>PRIYANKA MADAM</t>
        </is>
      </c>
      <c r="S1393" s="63" t="n">
        <v>-20</v>
      </c>
      <c r="T1393" s="39" t="n"/>
      <c r="U1393" s="23" t="inlineStr">
        <is>
          <t>TargetMol</t>
        </is>
      </c>
      <c r="V1393" s="23">
        <f>VLOOKUP(P1393,'Customer List'!B:C,2,)</f>
        <v/>
      </c>
      <c r="W1393" s="40" t="n"/>
      <c r="X1393" s="32" t="n">
        <v>45867</v>
      </c>
      <c r="Y1393" s="23">
        <f>IF(X1393="", "", X1393-N1393)</f>
        <v/>
      </c>
      <c r="Z1393" s="23">
        <f>IF(N1393="", "", TEXT(N1393, "dddd"))</f>
        <v/>
      </c>
      <c r="AA1393" s="23">
        <f>IF(X1393="", "", TEXT(X1393, "dddd"))</f>
        <v/>
      </c>
      <c r="AB1393" s="23">
        <f>VLOOKUP(U1393,'Currency Sheet'!A:C,3,)</f>
        <v/>
      </c>
      <c r="AC1393" s="44">
        <f>VLOOKUP(P1393,'Customer List'!B:D,3,)</f>
        <v/>
      </c>
    </row>
    <row r="1394">
      <c r="A1394" s="23">
        <f>A1393+1</f>
        <v/>
      </c>
      <c r="B1394" s="23" t="inlineStr">
        <is>
          <t>INV250717-003</t>
        </is>
      </c>
      <c r="C1394" s="32" t="n">
        <v>45855</v>
      </c>
      <c r="D1394" s="32" t="n">
        <v>45860</v>
      </c>
      <c r="E1394" s="51" t="n">
        <v>136.8</v>
      </c>
      <c r="F1394" s="51">
        <f>IF(AB1394="DOLLAR",E1394*88,E1394)</f>
        <v/>
      </c>
      <c r="G1394" s="62">
        <f>F1394*J1394</f>
        <v/>
      </c>
      <c r="H1394" s="23" t="inlineStr">
        <is>
          <t xml:space="preserve">T6S1373 </t>
        </is>
      </c>
      <c r="I1394" s="23" t="n"/>
      <c r="J1394" s="23" t="n">
        <v>1</v>
      </c>
      <c r="K1394" s="23" t="n">
        <v>1</v>
      </c>
      <c r="L1394" s="23">
        <f>J1394-K1394</f>
        <v/>
      </c>
      <c r="M1394" s="23" t="inlineStr">
        <is>
          <t>T-765/25-26</t>
        </is>
      </c>
      <c r="N1394" s="32" t="n">
        <v>45864</v>
      </c>
      <c r="O1394" s="62" t="n">
        <v>19836</v>
      </c>
      <c r="P1394" s="23" t="inlineStr">
        <is>
          <t>ILS</t>
        </is>
      </c>
      <c r="Q1394" s="23" t="n">
        <v>58153688736</v>
      </c>
      <c r="R1394" s="23" t="inlineStr">
        <is>
          <t>Delivered</t>
        </is>
      </c>
      <c r="S1394" s="63" t="n">
        <v>-20</v>
      </c>
      <c r="T1394" s="39" t="n"/>
      <c r="U1394" s="23" t="inlineStr">
        <is>
          <t>TargetMol</t>
        </is>
      </c>
      <c r="V1394" s="23">
        <f>VLOOKUP(P1394,'Customer List'!B:C,2,)</f>
        <v/>
      </c>
      <c r="W1394" s="40" t="n"/>
      <c r="X1394" s="32" t="n">
        <v>45866</v>
      </c>
      <c r="Y1394" s="23">
        <f>IF(X1394="", "", X1394-N1394)</f>
        <v/>
      </c>
      <c r="Z1394" s="23">
        <f>IF(N1394="", "", TEXT(N1394, "dddd"))</f>
        <v/>
      </c>
      <c r="AA1394" s="23">
        <f>IF(X1394="", "", TEXT(X1394, "dddd"))</f>
        <v/>
      </c>
      <c r="AB1394" s="23">
        <f>VLOOKUP(U1394,'Currency Sheet'!A:C,3,)</f>
        <v/>
      </c>
      <c r="AC1394" s="44">
        <f>VLOOKUP(P1394,'Customer List'!B:D,3,)</f>
        <v/>
      </c>
    </row>
    <row r="1395">
      <c r="A1395" s="23">
        <f>A1394+1</f>
        <v/>
      </c>
      <c r="B1395" s="23" t="inlineStr">
        <is>
          <t>INV250717-003</t>
        </is>
      </c>
      <c r="C1395" s="32" t="n">
        <v>45855</v>
      </c>
      <c r="D1395" s="32" t="n">
        <v>45860</v>
      </c>
      <c r="E1395" s="51" t="n">
        <v>27</v>
      </c>
      <c r="F1395" s="51">
        <f>IF(AB1395="DOLLAR",E1395*88,E1395)</f>
        <v/>
      </c>
      <c r="G1395" s="62">
        <f>F1395*J1395</f>
        <v/>
      </c>
      <c r="H1395" s="23" t="inlineStr">
        <is>
          <t xml:space="preserve">T14066 </t>
        </is>
      </c>
      <c r="I1395" s="23" t="n"/>
      <c r="J1395" s="23" t="n">
        <v>1</v>
      </c>
      <c r="K1395" s="23" t="n">
        <v>1</v>
      </c>
      <c r="L1395" s="23">
        <f>J1395-K1395</f>
        <v/>
      </c>
      <c r="M1395" s="23" t="inlineStr">
        <is>
          <t>T-765/25-26</t>
        </is>
      </c>
      <c r="N1395" s="32" t="n">
        <v>45864</v>
      </c>
      <c r="O1395" s="62" t="n">
        <v>3915</v>
      </c>
      <c r="P1395" s="23" t="inlineStr">
        <is>
          <t>ILS</t>
        </is>
      </c>
      <c r="Q1395" s="23" t="n">
        <v>58153688736</v>
      </c>
      <c r="R1395" s="23" t="inlineStr">
        <is>
          <t>Delivered</t>
        </is>
      </c>
      <c r="S1395" s="63" t="n">
        <v>-20</v>
      </c>
      <c r="T1395" s="39" t="n"/>
      <c r="U1395" s="23" t="inlineStr">
        <is>
          <t>TargetMol</t>
        </is>
      </c>
      <c r="V1395" s="23">
        <f>VLOOKUP(P1395,'Customer List'!B:C,2,)</f>
        <v/>
      </c>
      <c r="W1395" s="40" t="n"/>
      <c r="X1395" s="32" t="n">
        <v>45866</v>
      </c>
      <c r="Y1395" s="23">
        <f>IF(X1395="", "", X1395-N1395)</f>
        <v/>
      </c>
      <c r="Z1395" s="23">
        <f>IF(N1395="", "", TEXT(N1395, "dddd"))</f>
        <v/>
      </c>
      <c r="AA1395" s="23">
        <f>IF(X1395="", "", TEXT(X1395, "dddd"))</f>
        <v/>
      </c>
      <c r="AB1395" s="23">
        <f>VLOOKUP(U1395,'Currency Sheet'!A:C,3,)</f>
        <v/>
      </c>
      <c r="AC1395" s="44">
        <f>VLOOKUP(P1395,'Customer List'!B:D,3,)</f>
        <v/>
      </c>
    </row>
    <row r="1396">
      <c r="A1396" s="23">
        <f>A1395+1</f>
        <v/>
      </c>
      <c r="B1396" s="23" t="inlineStr">
        <is>
          <t>INV250717-003</t>
        </is>
      </c>
      <c r="C1396" s="32" t="n">
        <v>45855</v>
      </c>
      <c r="D1396" s="32" t="n">
        <v>45860</v>
      </c>
      <c r="E1396" s="51" t="n">
        <v>21.6</v>
      </c>
      <c r="F1396" s="51">
        <f>IF(AB1396="DOLLAR",E1396*88,E1396)</f>
        <v/>
      </c>
      <c r="G1396" s="62">
        <f>F1396*J1396</f>
        <v/>
      </c>
      <c r="H1396" s="23" t="inlineStr">
        <is>
          <t xml:space="preserve">T1642 </t>
        </is>
      </c>
      <c r="I1396" s="23" t="n"/>
      <c r="J1396" s="23" t="n">
        <v>1</v>
      </c>
      <c r="K1396" s="23" t="n">
        <v>1</v>
      </c>
      <c r="L1396" s="23">
        <f>J1396-K1396</f>
        <v/>
      </c>
      <c r="M1396" s="23" t="inlineStr">
        <is>
          <t>T-765/25-26</t>
        </is>
      </c>
      <c r="N1396" s="32" t="n">
        <v>45864</v>
      </c>
      <c r="O1396" s="62" t="n">
        <v>3132</v>
      </c>
      <c r="P1396" s="23" t="inlineStr">
        <is>
          <t>ILS</t>
        </is>
      </c>
      <c r="Q1396" s="23" t="n">
        <v>58153688736</v>
      </c>
      <c r="R1396" s="23" t="inlineStr">
        <is>
          <t>Delivered</t>
        </is>
      </c>
      <c r="S1396" s="63" t="n">
        <v>-20</v>
      </c>
      <c r="T1396" s="39" t="n"/>
      <c r="U1396" s="23" t="inlineStr">
        <is>
          <t>TargetMol</t>
        </is>
      </c>
      <c r="V1396" s="23">
        <f>VLOOKUP(P1396,'Customer List'!B:C,2,)</f>
        <v/>
      </c>
      <c r="W1396" s="40" t="n"/>
      <c r="X1396" s="32" t="n">
        <v>45866</v>
      </c>
      <c r="Y1396" s="23">
        <f>IF(X1396="", "", X1396-N1396)</f>
        <v/>
      </c>
      <c r="Z1396" s="23">
        <f>IF(N1396="", "", TEXT(N1396, "dddd"))</f>
        <v/>
      </c>
      <c r="AA1396" s="23">
        <f>IF(X1396="", "", TEXT(X1396, "dddd"))</f>
        <v/>
      </c>
      <c r="AB1396" s="23">
        <f>VLOOKUP(U1396,'Currency Sheet'!A:C,3,)</f>
        <v/>
      </c>
      <c r="AC1396" s="44">
        <f>VLOOKUP(P1396,'Customer List'!B:D,3,)</f>
        <v/>
      </c>
    </row>
    <row r="1397">
      <c r="A1397" s="23">
        <f>A1396+1</f>
        <v/>
      </c>
      <c r="B1397" s="23" t="inlineStr">
        <is>
          <t>INV250717-003</t>
        </is>
      </c>
      <c r="C1397" s="32" t="n">
        <v>45855</v>
      </c>
      <c r="D1397" s="32" t="n">
        <v>45860</v>
      </c>
      <c r="E1397" s="51" t="n">
        <v>26.4</v>
      </c>
      <c r="F1397" s="51">
        <f>IF(AB1397="DOLLAR",E1397*88,E1397)</f>
        <v/>
      </c>
      <c r="G1397" s="62">
        <f>F1397*J1397</f>
        <v/>
      </c>
      <c r="H1397" s="23" t="inlineStr">
        <is>
          <t xml:space="preserve">T29106 </t>
        </is>
      </c>
      <c r="I1397" s="23" t="n"/>
      <c r="J1397" s="23" t="n">
        <v>1</v>
      </c>
      <c r="K1397" s="23" t="n">
        <v>1</v>
      </c>
      <c r="L1397" s="23">
        <f>J1397-K1397</f>
        <v/>
      </c>
      <c r="M1397" s="23" t="inlineStr">
        <is>
          <t>T-765/25-26</t>
        </is>
      </c>
      <c r="N1397" s="32" t="n">
        <v>45864</v>
      </c>
      <c r="O1397" s="62" t="n">
        <v>3828</v>
      </c>
      <c r="P1397" s="23" t="inlineStr">
        <is>
          <t>ILS</t>
        </is>
      </c>
      <c r="Q1397" s="23" t="n">
        <v>58153688736</v>
      </c>
      <c r="R1397" s="23" t="inlineStr">
        <is>
          <t>Delivered</t>
        </is>
      </c>
      <c r="S1397" s="63" t="n">
        <v>-20</v>
      </c>
      <c r="T1397" s="39" t="n"/>
      <c r="U1397" s="23" t="inlineStr">
        <is>
          <t>TargetMol</t>
        </is>
      </c>
      <c r="V1397" s="23">
        <f>VLOOKUP(P1397,'Customer List'!B:C,2,)</f>
        <v/>
      </c>
      <c r="W1397" s="40" t="n"/>
      <c r="X1397" s="32" t="n">
        <v>45866</v>
      </c>
      <c r="Y1397" s="23">
        <f>IF(X1397="", "", X1397-N1397)</f>
        <v/>
      </c>
      <c r="Z1397" s="23">
        <f>IF(N1397="", "", TEXT(N1397, "dddd"))</f>
        <v/>
      </c>
      <c r="AA1397" s="23">
        <f>IF(X1397="", "", TEXT(X1397, "dddd"))</f>
        <v/>
      </c>
      <c r="AB1397" s="23">
        <f>VLOOKUP(U1397,'Currency Sheet'!A:C,3,)</f>
        <v/>
      </c>
      <c r="AC1397" s="44">
        <f>VLOOKUP(P1397,'Customer List'!B:D,3,)</f>
        <v/>
      </c>
    </row>
    <row r="1398">
      <c r="A1398" s="23">
        <f>A1397+1</f>
        <v/>
      </c>
      <c r="B1398" s="23" t="inlineStr">
        <is>
          <t>INV250717-003</t>
        </is>
      </c>
      <c r="C1398" s="32" t="n">
        <v>45855</v>
      </c>
      <c r="D1398" s="32" t="n">
        <v>45860</v>
      </c>
      <c r="E1398" s="51" t="n">
        <v>70.8</v>
      </c>
      <c r="F1398" s="51">
        <f>IF(AB1398="DOLLAR",E1398*88,E1398)</f>
        <v/>
      </c>
      <c r="G1398" s="62">
        <f>F1398*J1398</f>
        <v/>
      </c>
      <c r="H1398" s="23" t="inlineStr">
        <is>
          <t xml:space="preserve">T6230 </t>
        </is>
      </c>
      <c r="I1398" s="23" t="n"/>
      <c r="J1398" s="23" t="n">
        <v>1</v>
      </c>
      <c r="K1398" s="23" t="n">
        <v>1</v>
      </c>
      <c r="L1398" s="23">
        <f>J1398-K1398</f>
        <v/>
      </c>
      <c r="M1398" s="23" t="inlineStr">
        <is>
          <t>T-765/25-26</t>
        </is>
      </c>
      <c r="N1398" s="32" t="n">
        <v>45864</v>
      </c>
      <c r="O1398" s="62" t="n">
        <v>10266</v>
      </c>
      <c r="P1398" s="23" t="inlineStr">
        <is>
          <t>ILS</t>
        </is>
      </c>
      <c r="Q1398" s="23" t="n">
        <v>58153688736</v>
      </c>
      <c r="R1398" s="23" t="inlineStr">
        <is>
          <t>Delivered</t>
        </is>
      </c>
      <c r="S1398" s="63" t="n">
        <v>-20</v>
      </c>
      <c r="T1398" s="39" t="n"/>
      <c r="U1398" s="23" t="inlineStr">
        <is>
          <t>TargetMol</t>
        </is>
      </c>
      <c r="V1398" s="23">
        <f>VLOOKUP(P1398,'Customer List'!B:C,2,)</f>
        <v/>
      </c>
      <c r="W1398" s="40" t="n"/>
      <c r="X1398" s="32" t="n">
        <v>45866</v>
      </c>
      <c r="Y1398" s="23">
        <f>IF(X1398="", "", X1398-N1398)</f>
        <v/>
      </c>
      <c r="Z1398" s="23">
        <f>IF(N1398="", "", TEXT(N1398, "dddd"))</f>
        <v/>
      </c>
      <c r="AA1398" s="23">
        <f>IF(X1398="", "", TEXT(X1398, "dddd"))</f>
        <v/>
      </c>
      <c r="AB1398" s="23">
        <f>VLOOKUP(U1398,'Currency Sheet'!A:C,3,)</f>
        <v/>
      </c>
      <c r="AC1398" s="44">
        <f>VLOOKUP(P1398,'Customer List'!B:D,3,)</f>
        <v/>
      </c>
    </row>
    <row r="1399">
      <c r="A1399" s="23">
        <f>A1398+1</f>
        <v/>
      </c>
      <c r="B1399" s="23" t="inlineStr">
        <is>
          <t>INV250717-003</t>
        </is>
      </c>
      <c r="C1399" s="32" t="n">
        <v>45855</v>
      </c>
      <c r="D1399" s="32" t="n">
        <v>45860</v>
      </c>
      <c r="E1399" s="51" t="n">
        <v>69</v>
      </c>
      <c r="F1399" s="51">
        <f>IF(AB1399="DOLLAR",E1399*88,E1399)</f>
        <v/>
      </c>
      <c r="G1399" s="62">
        <f>F1399*J1399</f>
        <v/>
      </c>
      <c r="H1399" s="23" t="inlineStr">
        <is>
          <t xml:space="preserve">T10216 </t>
        </is>
      </c>
      <c r="I1399" s="23" t="n"/>
      <c r="J1399" s="23" t="n">
        <v>1</v>
      </c>
      <c r="K1399" s="23" t="n">
        <v>1</v>
      </c>
      <c r="L1399" s="23">
        <f>J1399-K1399</f>
        <v/>
      </c>
      <c r="M1399" s="23" t="inlineStr">
        <is>
          <t>T-765/25-26</t>
        </is>
      </c>
      <c r="N1399" s="32" t="n">
        <v>45864</v>
      </c>
      <c r="O1399" s="62" t="n">
        <v>10005</v>
      </c>
      <c r="P1399" s="23" t="inlineStr">
        <is>
          <t>ILS</t>
        </is>
      </c>
      <c r="Q1399" s="23" t="n">
        <v>58153688736</v>
      </c>
      <c r="R1399" s="23" t="inlineStr">
        <is>
          <t>Delivered</t>
        </is>
      </c>
      <c r="S1399" s="63" t="n">
        <v>-20</v>
      </c>
      <c r="T1399" s="39" t="n"/>
      <c r="U1399" s="23" t="inlineStr">
        <is>
          <t>TargetMol</t>
        </is>
      </c>
      <c r="V1399" s="23">
        <f>VLOOKUP(P1399,'Customer List'!B:C,2,)</f>
        <v/>
      </c>
      <c r="W1399" s="40" t="n"/>
      <c r="X1399" s="32" t="n">
        <v>45866</v>
      </c>
      <c r="Y1399" s="23">
        <f>IF(X1399="", "", X1399-N1399)</f>
        <v/>
      </c>
      <c r="Z1399" s="23">
        <f>IF(N1399="", "", TEXT(N1399, "dddd"))</f>
        <v/>
      </c>
      <c r="AA1399" s="23">
        <f>IF(X1399="", "", TEXT(X1399, "dddd"))</f>
        <v/>
      </c>
      <c r="AB1399" s="23">
        <f>VLOOKUP(U1399,'Currency Sheet'!A:C,3,)</f>
        <v/>
      </c>
      <c r="AC1399" s="44">
        <f>VLOOKUP(P1399,'Customer List'!B:D,3,)</f>
        <v/>
      </c>
    </row>
    <row r="1400">
      <c r="A1400" s="23">
        <f>A1399+1</f>
        <v/>
      </c>
      <c r="B1400" s="23" t="inlineStr">
        <is>
          <t>INV250717-003</t>
        </is>
      </c>
      <c r="C1400" s="32" t="n">
        <v>45855</v>
      </c>
      <c r="D1400" s="32" t="n">
        <v>45860</v>
      </c>
      <c r="E1400" s="51" t="n">
        <v>73.2</v>
      </c>
      <c r="F1400" s="51">
        <f>IF(AB1400="DOLLAR",E1400*88,E1400)</f>
        <v/>
      </c>
      <c r="G1400" s="62">
        <f>F1400*J1400</f>
        <v/>
      </c>
      <c r="H1400" s="23" t="inlineStr">
        <is>
          <t xml:space="preserve">T28471 </t>
        </is>
      </c>
      <c r="I1400" s="23" t="n"/>
      <c r="J1400" s="23" t="n">
        <v>1</v>
      </c>
      <c r="K1400" s="23" t="n">
        <v>1</v>
      </c>
      <c r="L1400" s="23">
        <f>J1400-K1400</f>
        <v/>
      </c>
      <c r="M1400" s="23" t="inlineStr">
        <is>
          <t>T-765/25-26</t>
        </is>
      </c>
      <c r="N1400" s="32" t="n">
        <v>45864</v>
      </c>
      <c r="O1400" s="62" t="n">
        <v>10614</v>
      </c>
      <c r="P1400" s="23" t="inlineStr">
        <is>
          <t>ILS</t>
        </is>
      </c>
      <c r="Q1400" s="23" t="n">
        <v>58153688736</v>
      </c>
      <c r="R1400" s="23" t="inlineStr">
        <is>
          <t>Delivered</t>
        </is>
      </c>
      <c r="S1400" s="63" t="n">
        <v>-20</v>
      </c>
      <c r="T1400" s="39" t="n"/>
      <c r="U1400" s="23" t="inlineStr">
        <is>
          <t>TargetMol</t>
        </is>
      </c>
      <c r="V1400" s="23">
        <f>VLOOKUP(P1400,'Customer List'!B:C,2,)</f>
        <v/>
      </c>
      <c r="W1400" s="40" t="n"/>
      <c r="X1400" s="32" t="n">
        <v>45866</v>
      </c>
      <c r="Y1400" s="23">
        <f>IF(X1400="", "", X1400-N1400)</f>
        <v/>
      </c>
      <c r="Z1400" s="23">
        <f>IF(N1400="", "", TEXT(N1400, "dddd"))</f>
        <v/>
      </c>
      <c r="AA1400" s="23">
        <f>IF(X1400="", "", TEXT(X1400, "dddd"))</f>
        <v/>
      </c>
      <c r="AB1400" s="23">
        <f>VLOOKUP(U1400,'Currency Sheet'!A:C,3,)</f>
        <v/>
      </c>
      <c r="AC1400" s="44">
        <f>VLOOKUP(P1400,'Customer List'!B:D,3,)</f>
        <v/>
      </c>
    </row>
    <row r="1401">
      <c r="A1401" s="23">
        <f>A1400+1</f>
        <v/>
      </c>
      <c r="B1401" s="23" t="inlineStr">
        <is>
          <t>INV250717-003</t>
        </is>
      </c>
      <c r="C1401" s="32" t="n">
        <v>45855</v>
      </c>
      <c r="D1401" s="32" t="n">
        <v>45860</v>
      </c>
      <c r="E1401" s="51" t="n">
        <v>27</v>
      </c>
      <c r="F1401" s="51">
        <f>IF(AB1401="DOLLAR",E1401*88,E1401)</f>
        <v/>
      </c>
      <c r="G1401" s="62">
        <f>F1401*J1401</f>
        <v/>
      </c>
      <c r="H1401" s="23" t="inlineStr">
        <is>
          <t xml:space="preserve">T6389 </t>
        </is>
      </c>
      <c r="I1401" s="23" t="n"/>
      <c r="J1401" s="23" t="n">
        <v>1</v>
      </c>
      <c r="K1401" s="23" t="n">
        <v>1</v>
      </c>
      <c r="L1401" s="23">
        <f>J1401-K1401</f>
        <v/>
      </c>
      <c r="M1401" s="23" t="inlineStr">
        <is>
          <t>T-765/25-26</t>
        </is>
      </c>
      <c r="N1401" s="32" t="n">
        <v>45864</v>
      </c>
      <c r="O1401" s="62" t="n">
        <v>3915</v>
      </c>
      <c r="P1401" s="23" t="inlineStr">
        <is>
          <t>ILS</t>
        </is>
      </c>
      <c r="Q1401" s="23" t="n">
        <v>58153688736</v>
      </c>
      <c r="R1401" s="23" t="inlineStr">
        <is>
          <t>Delivered</t>
        </is>
      </c>
      <c r="S1401" s="63" t="n">
        <v>-20</v>
      </c>
      <c r="T1401" s="39" t="n"/>
      <c r="U1401" s="23" t="inlineStr">
        <is>
          <t>TargetMol</t>
        </is>
      </c>
      <c r="V1401" s="23">
        <f>VLOOKUP(P1401,'Customer List'!B:C,2,)</f>
        <v/>
      </c>
      <c r="W1401" s="40" t="n"/>
      <c r="X1401" s="32" t="n">
        <v>45866</v>
      </c>
      <c r="Y1401" s="23">
        <f>IF(X1401="", "", X1401-N1401)</f>
        <v/>
      </c>
      <c r="Z1401" s="23">
        <f>IF(N1401="", "", TEXT(N1401, "dddd"))</f>
        <v/>
      </c>
      <c r="AA1401" s="23">
        <f>IF(X1401="", "", TEXT(X1401, "dddd"))</f>
        <v/>
      </c>
      <c r="AB1401" s="23">
        <f>VLOOKUP(U1401,'Currency Sheet'!A:C,3,)</f>
        <v/>
      </c>
      <c r="AC1401" s="44">
        <f>VLOOKUP(P1401,'Customer List'!B:D,3,)</f>
        <v/>
      </c>
    </row>
    <row r="1402">
      <c r="A1402" s="23">
        <f>A1401+1</f>
        <v/>
      </c>
      <c r="B1402" s="23" t="inlineStr">
        <is>
          <t>INV250717-003</t>
        </is>
      </c>
      <c r="C1402" s="32" t="n">
        <v>45855</v>
      </c>
      <c r="D1402" s="32" t="n">
        <v>45860</v>
      </c>
      <c r="E1402" s="51" t="n">
        <v>48</v>
      </c>
      <c r="F1402" s="51">
        <f>IF(AB1402="DOLLAR",E1402*88,E1402)</f>
        <v/>
      </c>
      <c r="G1402" s="62">
        <f>F1402*J1402</f>
        <v/>
      </c>
      <c r="H1402" s="23" t="inlineStr">
        <is>
          <t xml:space="preserve">T3211 </t>
        </is>
      </c>
      <c r="I1402" s="23" t="n"/>
      <c r="J1402" s="23" t="n">
        <v>1</v>
      </c>
      <c r="K1402" s="23" t="n">
        <v>1</v>
      </c>
      <c r="L1402" s="23">
        <f>J1402-K1402</f>
        <v/>
      </c>
      <c r="M1402" s="23" t="inlineStr">
        <is>
          <t>T-765/25-26</t>
        </is>
      </c>
      <c r="N1402" s="32" t="n">
        <v>45864</v>
      </c>
      <c r="O1402" s="62" t="n">
        <v>6960</v>
      </c>
      <c r="P1402" s="23" t="inlineStr">
        <is>
          <t>ILS</t>
        </is>
      </c>
      <c r="Q1402" s="23" t="n">
        <v>58153688736</v>
      </c>
      <c r="R1402" s="23" t="inlineStr">
        <is>
          <t>Delivered</t>
        </is>
      </c>
      <c r="S1402" s="63" t="n">
        <v>-20</v>
      </c>
      <c r="T1402" s="39" t="n"/>
      <c r="U1402" s="23" t="inlineStr">
        <is>
          <t>TargetMol</t>
        </is>
      </c>
      <c r="V1402" s="23">
        <f>VLOOKUP(P1402,'Customer List'!B:C,2,)</f>
        <v/>
      </c>
      <c r="W1402" s="40" t="n"/>
      <c r="X1402" s="32" t="n">
        <v>45866</v>
      </c>
      <c r="Y1402" s="23">
        <f>IF(X1402="", "", X1402-N1402)</f>
        <v/>
      </c>
      <c r="Z1402" s="23">
        <f>IF(N1402="", "", TEXT(N1402, "dddd"))</f>
        <v/>
      </c>
      <c r="AA1402" s="23">
        <f>IF(X1402="", "", TEXT(X1402, "dddd"))</f>
        <v/>
      </c>
      <c r="AB1402" s="23">
        <f>VLOOKUP(U1402,'Currency Sheet'!A:C,3,)</f>
        <v/>
      </c>
      <c r="AC1402" s="44">
        <f>VLOOKUP(P1402,'Customer List'!B:D,3,)</f>
        <v/>
      </c>
    </row>
    <row r="1403">
      <c r="A1403" s="23">
        <f>A1402+1</f>
        <v/>
      </c>
      <c r="B1403" s="23" t="inlineStr">
        <is>
          <t>INV250717-003</t>
        </is>
      </c>
      <c r="C1403" s="32" t="n">
        <v>45855</v>
      </c>
      <c r="D1403" s="32" t="n">
        <v>45860</v>
      </c>
      <c r="E1403" s="51" t="n">
        <v>18.6</v>
      </c>
      <c r="F1403" s="51">
        <f>IF(AB1403="DOLLAR",E1403*88,E1403)</f>
        <v/>
      </c>
      <c r="G1403" s="62">
        <f>F1403*J1403</f>
        <v/>
      </c>
      <c r="H1403" s="23" t="inlineStr">
        <is>
          <t xml:space="preserve">T1511 </t>
        </is>
      </c>
      <c r="I1403" s="23" t="n"/>
      <c r="J1403" s="23" t="n">
        <v>1</v>
      </c>
      <c r="K1403" s="23" t="n">
        <v>1</v>
      </c>
      <c r="L1403" s="23">
        <f>J1403-K1403</f>
        <v/>
      </c>
      <c r="M1403" s="23" t="inlineStr">
        <is>
          <t>T-765/25-26</t>
        </is>
      </c>
      <c r="N1403" s="32" t="n">
        <v>45864</v>
      </c>
      <c r="O1403" s="62" t="n">
        <v>2697</v>
      </c>
      <c r="P1403" s="23" t="inlineStr">
        <is>
          <t>ILS</t>
        </is>
      </c>
      <c r="Q1403" s="23" t="n">
        <v>58153688736</v>
      </c>
      <c r="R1403" s="23" t="inlineStr">
        <is>
          <t>Delivered</t>
        </is>
      </c>
      <c r="S1403" s="63" t="n">
        <v>-20</v>
      </c>
      <c r="T1403" s="39" t="n"/>
      <c r="U1403" s="23" t="inlineStr">
        <is>
          <t>TargetMol</t>
        </is>
      </c>
      <c r="V1403" s="23">
        <f>VLOOKUP(P1403,'Customer List'!B:C,2,)</f>
        <v/>
      </c>
      <c r="W1403" s="40" t="n"/>
      <c r="X1403" s="32" t="n">
        <v>45866</v>
      </c>
      <c r="Y1403" s="23">
        <f>IF(X1403="", "", X1403-N1403)</f>
        <v/>
      </c>
      <c r="Z1403" s="23">
        <f>IF(N1403="", "", TEXT(N1403, "dddd"))</f>
        <v/>
      </c>
      <c r="AA1403" s="23">
        <f>IF(X1403="", "", TEXT(X1403, "dddd"))</f>
        <v/>
      </c>
      <c r="AB1403" s="23">
        <f>VLOOKUP(U1403,'Currency Sheet'!A:C,3,)</f>
        <v/>
      </c>
      <c r="AC1403" s="44">
        <f>VLOOKUP(P1403,'Customer List'!B:D,3,)</f>
        <v/>
      </c>
    </row>
    <row r="1404">
      <c r="A1404" s="23">
        <f>A1403+1</f>
        <v/>
      </c>
      <c r="B1404" s="23" t="inlineStr">
        <is>
          <t>INV250717-003</t>
        </is>
      </c>
      <c r="C1404" s="32" t="n">
        <v>45855</v>
      </c>
      <c r="D1404" s="32" t="n">
        <v>45860</v>
      </c>
      <c r="E1404" s="51" t="n">
        <v>81</v>
      </c>
      <c r="F1404" s="51">
        <f>IF(AB1404="DOLLAR",E1404*88,E1404)</f>
        <v/>
      </c>
      <c r="G1404" s="62">
        <f>F1404*J1404</f>
        <v/>
      </c>
      <c r="H1404" s="23" t="inlineStr">
        <is>
          <t xml:space="preserve">T1687 </t>
        </is>
      </c>
      <c r="I1404" s="23" t="n"/>
      <c r="J1404" s="23" t="n">
        <v>3</v>
      </c>
      <c r="K1404" s="23" t="n">
        <v>3</v>
      </c>
      <c r="L1404" s="23">
        <f>J1404-K1404</f>
        <v/>
      </c>
      <c r="M1404" s="23" t="inlineStr">
        <is>
          <t>T-760/25-26</t>
        </is>
      </c>
      <c r="N1404" s="32" t="n">
        <v>45861</v>
      </c>
      <c r="O1404" s="62" t="n">
        <v>13702.5</v>
      </c>
      <c r="P1404" s="23" t="inlineStr">
        <is>
          <t>BARC</t>
        </is>
      </c>
      <c r="Q1404" s="23" t="n">
        <v>58153552995</v>
      </c>
      <c r="R1404" s="23" t="inlineStr">
        <is>
          <t>Delivered</t>
        </is>
      </c>
      <c r="S1404" s="63" t="n">
        <v>-20</v>
      </c>
      <c r="T1404" s="39" t="inlineStr">
        <is>
          <t>T19978,  EXTRA AS (PHYSICALLY NOT SENT)</t>
        </is>
      </c>
      <c r="U1404" s="23" t="inlineStr">
        <is>
          <t>TargetMol</t>
        </is>
      </c>
      <c r="V1404" s="23">
        <f>VLOOKUP(P1404,'Customer List'!B:C,2,)</f>
        <v/>
      </c>
      <c r="W1404" s="40" t="n"/>
      <c r="X1404" s="32" t="n">
        <v>45862</v>
      </c>
      <c r="Y1404" s="23">
        <f>IF(X1404="", "", X1404-N1404)</f>
        <v/>
      </c>
      <c r="Z1404" s="23">
        <f>IF(N1404="", "", TEXT(N1404, "dddd"))</f>
        <v/>
      </c>
      <c r="AA1404" s="23">
        <f>IF(X1404="", "", TEXT(X1404, "dddd"))</f>
        <v/>
      </c>
      <c r="AB1404" s="23">
        <f>VLOOKUP(U1404,'Currency Sheet'!A:C,3,)</f>
        <v/>
      </c>
      <c r="AC1404" s="44">
        <f>VLOOKUP(P1404,'Customer List'!B:D,3,)</f>
        <v/>
      </c>
    </row>
    <row r="1405">
      <c r="A1405" s="23">
        <f>A1404+1</f>
        <v/>
      </c>
      <c r="B1405" s="23" t="inlineStr">
        <is>
          <t>INV250717-003</t>
        </is>
      </c>
      <c r="C1405" s="32" t="n">
        <v>45855</v>
      </c>
      <c r="D1405" s="32" t="n">
        <v>45860</v>
      </c>
      <c r="E1405" s="51" t="n">
        <v>26.4</v>
      </c>
      <c r="F1405" s="51">
        <f>IF(AB1405="DOLLAR",E1405*88,E1405)</f>
        <v/>
      </c>
      <c r="G1405" s="62">
        <f>F1405*J1405</f>
        <v/>
      </c>
      <c r="H1405" s="23" t="inlineStr">
        <is>
          <t xml:space="preserve">T1143 </t>
        </is>
      </c>
      <c r="I1405" s="23" t="n"/>
      <c r="J1405" s="23" t="n">
        <v>1</v>
      </c>
      <c r="K1405" s="23" t="n">
        <v>1</v>
      </c>
      <c r="L1405" s="23">
        <f>J1405-K1405</f>
        <v/>
      </c>
      <c r="M1405" s="23" t="inlineStr">
        <is>
          <t>T-760/25-26</t>
        </is>
      </c>
      <c r="N1405" s="32" t="n">
        <v>45861</v>
      </c>
      <c r="O1405" s="62" t="n">
        <v>4466</v>
      </c>
      <c r="P1405" s="23" t="inlineStr">
        <is>
          <t>BARC</t>
        </is>
      </c>
      <c r="Q1405" s="23" t="n">
        <v>58153552995</v>
      </c>
      <c r="R1405" s="23" t="inlineStr">
        <is>
          <t>Delivered</t>
        </is>
      </c>
      <c r="S1405" s="63" t="n">
        <v>-20</v>
      </c>
      <c r="T1405" s="39" t="inlineStr">
        <is>
          <t>T19978,  EXTRA AS (PHYSICALLY NOT SENT)</t>
        </is>
      </c>
      <c r="U1405" s="23" t="inlineStr">
        <is>
          <t>TargetMol</t>
        </is>
      </c>
      <c r="V1405" s="23">
        <f>VLOOKUP(P1405,'Customer List'!B:C,2,)</f>
        <v/>
      </c>
      <c r="W1405" s="40" t="n"/>
      <c r="X1405" s="32" t="n">
        <v>45862</v>
      </c>
      <c r="Y1405" s="23">
        <f>IF(X1405="", "", X1405-N1405)</f>
        <v/>
      </c>
      <c r="Z1405" s="23">
        <f>IF(N1405="", "", TEXT(N1405, "dddd"))</f>
        <v/>
      </c>
      <c r="AA1405" s="23">
        <f>IF(X1405="", "", TEXT(X1405, "dddd"))</f>
        <v/>
      </c>
      <c r="AB1405" s="23">
        <f>VLOOKUP(U1405,'Currency Sheet'!A:C,3,)</f>
        <v/>
      </c>
      <c r="AC1405" s="44">
        <f>VLOOKUP(P1405,'Customer List'!B:D,3,)</f>
        <v/>
      </c>
    </row>
    <row r="1406">
      <c r="A1406" s="23">
        <f>A1405+1</f>
        <v/>
      </c>
      <c r="B1406" s="23" t="inlineStr">
        <is>
          <t>O071425IN3301012G</t>
        </is>
      </c>
      <c r="C1406" s="32" t="n">
        <v>45853</v>
      </c>
      <c r="D1406" s="32" t="n">
        <v>45860</v>
      </c>
      <c r="E1406" s="51" t="n">
        <v>188</v>
      </c>
      <c r="F1406" s="51">
        <f>IF(AB1406="DOLLAR",E1406*88,E1406)</f>
        <v/>
      </c>
      <c r="G1406" s="62">
        <f>F1406*J1406</f>
        <v/>
      </c>
      <c r="H1406" s="23" t="inlineStr">
        <is>
          <t>D-001810-10-05</t>
        </is>
      </c>
      <c r="I1406" s="23" t="inlineStr">
        <is>
          <t>ON-TARGETplus Non-targeting Pool  5nmol</t>
        </is>
      </c>
      <c r="J1406" s="23" t="n">
        <v>1</v>
      </c>
      <c r="K1406" s="23" t="n">
        <v>1</v>
      </c>
      <c r="L1406" s="23">
        <f>J1406-K1406</f>
        <v/>
      </c>
      <c r="M1406" s="23" t="inlineStr">
        <is>
          <t>T-759/25-26</t>
        </is>
      </c>
      <c r="N1406" s="32" t="n">
        <v>45861</v>
      </c>
      <c r="O1406" s="62" t="n">
        <v>28245</v>
      </c>
      <c r="P1406" s="23" t="inlineStr">
        <is>
          <t>M BIOTECH</t>
        </is>
      </c>
      <c r="Q1406" s="23" t="n">
        <v>58153553625</v>
      </c>
      <c r="R1406" s="23" t="inlineStr">
        <is>
          <t>Delivered</t>
        </is>
      </c>
      <c r="S1406" s="63" t="n">
        <v>-20</v>
      </c>
      <c r="T1406" s="39" t="n"/>
      <c r="U1406" s="23" t="inlineStr">
        <is>
          <t>Dharmacon</t>
        </is>
      </c>
      <c r="V1406" s="23">
        <f>VLOOKUP(P1406,'Customer List'!B:C,2,)</f>
        <v/>
      </c>
      <c r="W1406" s="40" t="n"/>
      <c r="X1406" s="32" t="n">
        <v>45862</v>
      </c>
      <c r="Y1406" s="23">
        <f>IF(X1406="", "", X1406-N1406)</f>
        <v/>
      </c>
      <c r="Z1406" s="23">
        <f>IF(N1406="", "", TEXT(N1406, "dddd"))</f>
        <v/>
      </c>
      <c r="AA1406" s="23">
        <f>IF(X1406="", "", TEXT(X1406, "dddd"))</f>
        <v/>
      </c>
      <c r="AB1406" s="23">
        <f>VLOOKUP(U1406,'Currency Sheet'!A:C,3,)</f>
        <v/>
      </c>
      <c r="AC1406" s="44">
        <f>VLOOKUP(P1406,'Customer List'!B:D,3,)</f>
        <v/>
      </c>
    </row>
    <row r="1407">
      <c r="A1407" s="23">
        <f>A1406+1</f>
        <v/>
      </c>
      <c r="B1407" s="23" t="inlineStr">
        <is>
          <t>O071425IN3301012G</t>
        </is>
      </c>
      <c r="C1407" s="32" t="n">
        <v>45853</v>
      </c>
      <c r="D1407" s="32" t="n">
        <v>45860</v>
      </c>
      <c r="E1407" s="51" t="n">
        <v>291</v>
      </c>
      <c r="F1407" s="51">
        <f>IF(AB1407="DOLLAR",E1407*88,E1407)</f>
        <v/>
      </c>
      <c r="G1407" s="62">
        <f>F1407*J1407</f>
        <v/>
      </c>
      <c r="H1407" s="23" t="inlineStr">
        <is>
          <t>M-017856-00-0005</t>
        </is>
      </c>
      <c r="I1407" s="23" t="inlineStr">
        <is>
          <t>siGENOME Human FNDC3B_x000D_
(64778) siRNA - SMARTpool, 5_x000D_
nmol</t>
        </is>
      </c>
      <c r="J1407" s="23" t="n">
        <v>1</v>
      </c>
      <c r="K1407" s="23" t="n">
        <v>1</v>
      </c>
      <c r="L1407" s="23">
        <f>J1407-K1407</f>
        <v/>
      </c>
      <c r="M1407" s="23" t="inlineStr">
        <is>
          <t>T-763/25-26</t>
        </is>
      </c>
      <c r="N1407" s="32" t="n">
        <v>45864</v>
      </c>
      <c r="O1407" s="62" t="n">
        <v>41593.38</v>
      </c>
      <c r="P1407" s="23" t="inlineStr">
        <is>
          <t>NIBMG</t>
        </is>
      </c>
      <c r="Q1407" s="23" t="n">
        <v>58153688891</v>
      </c>
      <c r="R1407" s="23" t="inlineStr">
        <is>
          <t>Delivered</t>
        </is>
      </c>
      <c r="S1407" s="63" t="n">
        <v>-20</v>
      </c>
      <c r="T1407" s="39" t="n"/>
      <c r="U1407" s="23" t="inlineStr">
        <is>
          <t>Dharmacon</t>
        </is>
      </c>
      <c r="V1407" s="23">
        <f>VLOOKUP(P1407,'Customer List'!B:C,2,)</f>
        <v/>
      </c>
      <c r="W1407" s="40" t="n"/>
      <c r="X1407" s="32" t="n">
        <v>45866</v>
      </c>
      <c r="Y1407" s="23">
        <f>IF(X1407="", "", X1407-N1407)</f>
        <v/>
      </c>
      <c r="Z1407" s="23">
        <f>IF(N1407="", "", TEXT(N1407, "dddd"))</f>
        <v/>
      </c>
      <c r="AA1407" s="23">
        <f>IF(X1407="", "", TEXT(X1407, "dddd"))</f>
        <v/>
      </c>
      <c r="AB1407" s="23">
        <f>VLOOKUP(U1407,'Currency Sheet'!A:C,3,)</f>
        <v/>
      </c>
      <c r="AC1407" s="44">
        <f>VLOOKUP(P1407,'Customer List'!B:D,3,)</f>
        <v/>
      </c>
    </row>
    <row r="1408">
      <c r="A1408" s="23">
        <f>A1407+1</f>
        <v/>
      </c>
      <c r="B1408" s="23" t="inlineStr">
        <is>
          <t>O071425IN3301012G</t>
        </is>
      </c>
      <c r="C1408" s="32" t="n">
        <v>45853</v>
      </c>
      <c r="D1408" s="32" t="n">
        <v>45860</v>
      </c>
      <c r="E1408" s="51" t="n">
        <v>827</v>
      </c>
      <c r="F1408" s="51">
        <f>IF(AB1408="DOLLAR",E1408*88,E1408)</f>
        <v/>
      </c>
      <c r="G1408" s="62">
        <f>F1408*J1408</f>
        <v/>
      </c>
      <c r="H1408" s="23" t="inlineStr">
        <is>
          <t>V3SH11243-00EG79621</t>
        </is>
      </c>
      <c r="I1408" s="23" t="inlineStr">
        <is>
          <t>Set of 3 SMARTvector Lentiviral Human RNASEH2B hCMV-_x000D_
TurboGFP shRNA, glycerol set</t>
        </is>
      </c>
      <c r="J1408" s="23" t="n">
        <v>1</v>
      </c>
      <c r="K1408" s="23" t="n">
        <v>1</v>
      </c>
      <c r="L1408" s="23">
        <f>J1408-K1408</f>
        <v/>
      </c>
      <c r="M1408" s="23" t="inlineStr">
        <is>
          <t>T-751/25-26</t>
        </is>
      </c>
      <c r="N1408" s="32" t="n">
        <v>45861</v>
      </c>
      <c r="O1408" s="62" t="n">
        <v>124110</v>
      </c>
      <c r="P1408" s="23" t="inlineStr">
        <is>
          <t>BIO SOLUTION</t>
        </is>
      </c>
      <c r="Q1408" s="23" t="n">
        <v>58153552645</v>
      </c>
      <c r="R1408" s="23" t="inlineStr">
        <is>
          <t>Delivered</t>
        </is>
      </c>
      <c r="S1408" s="63" t="n">
        <v>-80</v>
      </c>
      <c r="T1408" s="39" t="n"/>
      <c r="U1408" s="23" t="inlineStr">
        <is>
          <t>Dharmacon</t>
        </is>
      </c>
      <c r="V1408" s="23">
        <f>VLOOKUP(P1408,'Customer List'!B:C,2,)</f>
        <v/>
      </c>
      <c r="W1408" s="40" t="n"/>
      <c r="X1408" s="32" t="n">
        <v>45862</v>
      </c>
      <c r="Y1408" s="23">
        <f>IF(X1408="", "", X1408-N1408)</f>
        <v/>
      </c>
      <c r="Z1408" s="23">
        <f>IF(N1408="", "", TEXT(N1408, "dddd"))</f>
        <v/>
      </c>
      <c r="AA1408" s="23">
        <f>IF(X1408="", "", TEXT(X1408, "dddd"))</f>
        <v/>
      </c>
      <c r="AB1408" s="23">
        <f>VLOOKUP(U1408,'Currency Sheet'!A:C,3,)</f>
        <v/>
      </c>
      <c r="AC1408" s="44">
        <f>VLOOKUP(P1408,'Customer List'!B:D,3,)</f>
        <v/>
      </c>
    </row>
    <row r="1409">
      <c r="A1409" s="23">
        <f>A1408+1</f>
        <v/>
      </c>
      <c r="B1409" s="23" t="inlineStr">
        <is>
          <t>O071425IN3301012G</t>
        </is>
      </c>
      <c r="C1409" s="32" t="n">
        <v>45853</v>
      </c>
      <c r="D1409" s="32" t="n">
        <v>45860</v>
      </c>
      <c r="E1409" s="51" t="n">
        <v>55</v>
      </c>
      <c r="F1409" s="51">
        <f>IF(AB1409="DOLLAR",E1409*88,E1409)</f>
        <v/>
      </c>
      <c r="G1409" s="62">
        <f>F1409*J1409</f>
        <v/>
      </c>
      <c r="H1409" s="23" t="inlineStr">
        <is>
          <t>YSC6273-201937083</t>
        </is>
      </c>
      <c r="I1409" s="23" t="inlineStr">
        <is>
          <t>Yeast MATa Knock Out Strain YCR028C, 1 each</t>
        </is>
      </c>
      <c r="J1409" s="23" t="n">
        <v>1</v>
      </c>
      <c r="K1409" s="23" t="n">
        <v>1</v>
      </c>
      <c r="L1409" s="23">
        <f>J1409-K1409</f>
        <v/>
      </c>
      <c r="M1409" s="23" t="inlineStr">
        <is>
          <t>T-818/25-26</t>
        </is>
      </c>
      <c r="N1409" s="32" t="n">
        <v>45867</v>
      </c>
      <c r="O1409" s="62" t="n">
        <v>7039.29</v>
      </c>
      <c r="P1409" s="23" t="inlineStr">
        <is>
          <t>RCB</t>
        </is>
      </c>
      <c r="Q1409" s="23" t="inlineStr">
        <is>
          <t>BY HAND</t>
        </is>
      </c>
      <c r="R1409" s="23" t="inlineStr">
        <is>
          <t>PRIYANKA MADAM</t>
        </is>
      </c>
      <c r="S1409" s="63" t="n">
        <v>-20</v>
      </c>
      <c r="T1409" s="39" t="n"/>
      <c r="U1409" s="23" t="inlineStr">
        <is>
          <t>Dharmacon</t>
        </is>
      </c>
      <c r="V1409" s="23">
        <f>VLOOKUP(P1409,'Customer List'!B:C,2,)</f>
        <v/>
      </c>
      <c r="W1409" s="40" t="n"/>
      <c r="X1409" s="32" t="n">
        <v>45867</v>
      </c>
      <c r="Y1409" s="23">
        <f>IF(X1409="", "", X1409-N1409)</f>
        <v/>
      </c>
      <c r="Z1409" s="23">
        <f>IF(N1409="", "", TEXT(N1409, "dddd"))</f>
        <v/>
      </c>
      <c r="AA1409" s="23">
        <f>IF(X1409="", "", TEXT(X1409, "dddd"))</f>
        <v/>
      </c>
      <c r="AB1409" s="23">
        <f>VLOOKUP(U1409,'Currency Sheet'!A:C,3,)</f>
        <v/>
      </c>
      <c r="AC1409" s="44">
        <f>VLOOKUP(P1409,'Customer List'!B:D,3,)</f>
        <v/>
      </c>
    </row>
    <row r="1410">
      <c r="A1410" s="23">
        <f>A1409+1</f>
        <v/>
      </c>
      <c r="B1410" s="23" t="inlineStr">
        <is>
          <t>O071425IN3301012G</t>
        </is>
      </c>
      <c r="C1410" s="32" t="n">
        <v>45853</v>
      </c>
      <c r="D1410" s="32" t="n">
        <v>45860</v>
      </c>
      <c r="E1410" s="51" t="n">
        <v>377</v>
      </c>
      <c r="F1410" s="51">
        <f>IF(AB1410="DOLLAR",E1410*88,E1410)</f>
        <v/>
      </c>
      <c r="G1410" s="62">
        <f>F1410*J1410</f>
        <v/>
      </c>
      <c r="H1410" s="23" t="inlineStr">
        <is>
          <t>RHS4740-EG4907</t>
        </is>
      </c>
      <c r="I1410" s="23" t="inlineStr">
        <is>
          <t>Gene set: TRIPZ NT5E shRNA, glycerol set</t>
        </is>
      </c>
      <c r="J1410" s="23" t="n">
        <v>1</v>
      </c>
      <c r="K1410" s="23" t="n">
        <v>1</v>
      </c>
      <c r="L1410" s="23">
        <f>J1410-K1410</f>
        <v/>
      </c>
      <c r="M1410" s="23" t="inlineStr">
        <is>
          <t>T-786/25-26</t>
        </is>
      </c>
      <c r="N1410" s="32" t="n">
        <v>45866</v>
      </c>
      <c r="O1410" s="62" t="n">
        <v>48644.75</v>
      </c>
      <c r="P1410" s="23" t="inlineStr">
        <is>
          <t>IGIB</t>
        </is>
      </c>
      <c r="Q1410" s="23" t="inlineStr">
        <is>
          <t>BY HAND</t>
        </is>
      </c>
      <c r="R1410" s="23" t="inlineStr">
        <is>
          <t>PRIYANKA MADAM</t>
        </is>
      </c>
      <c r="S1410" s="63" t="n">
        <v>-20</v>
      </c>
      <c r="T1410" s="39" t="n"/>
      <c r="U1410" s="23" t="inlineStr">
        <is>
          <t>Dharmacon</t>
        </is>
      </c>
      <c r="V1410" s="23">
        <f>VLOOKUP(P1410,'Customer List'!B:C,2,)</f>
        <v/>
      </c>
      <c r="W1410" s="40" t="n"/>
      <c r="X1410" s="32" t="n">
        <v>45866</v>
      </c>
      <c r="Y1410" s="23">
        <f>IF(X1410="", "", X1410-N1410)</f>
        <v/>
      </c>
      <c r="Z1410" s="23">
        <f>IF(N1410="", "", TEXT(N1410, "dddd"))</f>
        <v/>
      </c>
      <c r="AA1410" s="23">
        <f>IF(X1410="", "", TEXT(X1410, "dddd"))</f>
        <v/>
      </c>
      <c r="AB1410" s="23">
        <f>VLOOKUP(U1410,'Currency Sheet'!A:C,3,)</f>
        <v/>
      </c>
      <c r="AC1410" s="44">
        <f>VLOOKUP(P1410,'Customer List'!B:D,3,)</f>
        <v/>
      </c>
    </row>
    <row r="1411">
      <c r="A1411" s="23">
        <f>A1410+1</f>
        <v/>
      </c>
      <c r="B1411" s="23" t="inlineStr">
        <is>
          <t>O071425IN3301012G</t>
        </is>
      </c>
      <c r="C1411" s="32" t="n">
        <v>45853</v>
      </c>
      <c r="D1411" s="32" t="n">
        <v>45860</v>
      </c>
      <c r="E1411" s="51" t="n">
        <v>333</v>
      </c>
      <c r="F1411" s="51">
        <f>IF(AB1411="DOLLAR",E1411*88,E1411)</f>
        <v/>
      </c>
      <c r="G1411" s="62">
        <f>F1411*J1411</f>
        <v/>
      </c>
      <c r="H1411" s="23" t="inlineStr">
        <is>
          <t>OHS6085-213584832</t>
        </is>
      </c>
      <c r="I1411" s="23" t="inlineStr">
        <is>
          <t>CCSB-Broad LentiORF - FNDC3B_x000D_
Clone, glycerol stock</t>
        </is>
      </c>
      <c r="J1411" s="23" t="n">
        <v>1</v>
      </c>
      <c r="K1411" s="23" t="n">
        <v>1</v>
      </c>
      <c r="L1411" s="23">
        <f>J1411-K1411</f>
        <v/>
      </c>
      <c r="M1411" s="23" t="inlineStr">
        <is>
          <t>T-763/25-26</t>
        </is>
      </c>
      <c r="N1411" s="32" t="n">
        <v>45864</v>
      </c>
      <c r="O1411" s="62" t="n">
        <v>47606.88</v>
      </c>
      <c r="P1411" s="23" t="inlineStr">
        <is>
          <t>NIBMG</t>
        </is>
      </c>
      <c r="Q1411" s="23" t="n">
        <v>58153688891</v>
      </c>
      <c r="R1411" s="23" t="inlineStr">
        <is>
          <t>Delivered</t>
        </is>
      </c>
      <c r="S1411" s="63" t="n">
        <v>-20</v>
      </c>
      <c r="T1411" s="39" t="n"/>
      <c r="U1411" s="23" t="inlineStr">
        <is>
          <t>Dharmacon</t>
        </is>
      </c>
      <c r="V1411" s="23">
        <f>VLOOKUP(P1411,'Customer List'!B:C,2,)</f>
        <v/>
      </c>
      <c r="W1411" s="40" t="n"/>
      <c r="X1411" s="32" t="n">
        <v>45866</v>
      </c>
      <c r="Y1411" s="23">
        <f>IF(X1411="", "", X1411-N1411)</f>
        <v/>
      </c>
      <c r="Z1411" s="23">
        <f>IF(N1411="", "", TEXT(N1411, "dddd"))</f>
        <v/>
      </c>
      <c r="AA1411" s="23">
        <f>IF(X1411="", "", TEXT(X1411, "dddd"))</f>
        <v/>
      </c>
      <c r="AB1411" s="23">
        <f>VLOOKUP(U1411,'Currency Sheet'!A:C,3,)</f>
        <v/>
      </c>
      <c r="AC1411" s="44">
        <f>VLOOKUP(P1411,'Customer List'!B:D,3,)</f>
        <v/>
      </c>
    </row>
    <row r="1412">
      <c r="A1412" s="23">
        <f>A1411+1</f>
        <v/>
      </c>
      <c r="B1412" s="23" t="inlineStr">
        <is>
          <t>O071425IN3301012G</t>
        </is>
      </c>
      <c r="C1412" s="32" t="n">
        <v>45853</v>
      </c>
      <c r="D1412" s="32" t="n">
        <v>45860</v>
      </c>
      <c r="E1412" s="51" t="n">
        <v>69</v>
      </c>
      <c r="F1412" s="51">
        <f>IF(AB1412="DOLLAR",E1412*88,E1412)</f>
        <v/>
      </c>
      <c r="G1412" s="62">
        <f>F1412*J1412</f>
        <v/>
      </c>
      <c r="H1412" s="23" t="inlineStr">
        <is>
          <t>B-002000-UB-100</t>
        </is>
      </c>
      <c r="I1412" s="23" t="inlineStr">
        <is>
          <t>5X siRNA Buffer  100ml</t>
        </is>
      </c>
      <c r="J1412" s="23" t="n">
        <v>1</v>
      </c>
      <c r="K1412" s="23" t="n">
        <v>1</v>
      </c>
      <c r="L1412" s="23">
        <f>J1412-K1412</f>
        <v/>
      </c>
      <c r="M1412" s="23" t="inlineStr">
        <is>
          <t>T-755/25-26</t>
        </is>
      </c>
      <c r="N1412" s="32" t="n">
        <v>45861</v>
      </c>
      <c r="O1412" s="62" t="n">
        <v>8910</v>
      </c>
      <c r="P1412" s="23" t="inlineStr">
        <is>
          <t>ABHI BIO</t>
        </is>
      </c>
      <c r="Q1412" s="23" t="n">
        <v>58153554723</v>
      </c>
      <c r="R1412" s="23" t="inlineStr">
        <is>
          <t>Delivered</t>
        </is>
      </c>
      <c r="S1412" s="63" t="n">
        <v>4</v>
      </c>
      <c r="T1412" s="39" t="n"/>
      <c r="U1412" s="23" t="inlineStr">
        <is>
          <t>Dharmacon</t>
        </is>
      </c>
      <c r="V1412" s="23">
        <f>VLOOKUP(P1412,'Customer List'!B:C,2,)</f>
        <v/>
      </c>
      <c r="W1412" s="40" t="n"/>
      <c r="X1412" s="32" t="n">
        <v>45862</v>
      </c>
      <c r="Y1412" s="23">
        <f>IF(X1412="", "", X1412-N1412)</f>
        <v/>
      </c>
      <c r="Z1412" s="23">
        <f>IF(N1412="", "", TEXT(N1412, "dddd"))</f>
        <v/>
      </c>
      <c r="AA1412" s="23">
        <f>IF(X1412="", "", TEXT(X1412, "dddd"))</f>
        <v/>
      </c>
      <c r="AB1412" s="23">
        <f>VLOOKUP(U1412,'Currency Sheet'!A:C,3,)</f>
        <v/>
      </c>
      <c r="AC1412" s="44">
        <f>VLOOKUP(P1412,'Customer List'!B:D,3,)</f>
        <v/>
      </c>
    </row>
    <row r="1413">
      <c r="A1413" s="23">
        <f>A1412+1</f>
        <v/>
      </c>
      <c r="B1413" s="23" t="n">
        <v>65451</v>
      </c>
      <c r="C1413" s="32" t="n">
        <v>45852</v>
      </c>
      <c r="D1413" s="32" t="n">
        <v>45860</v>
      </c>
      <c r="E1413" s="51" t="n">
        <v>259</v>
      </c>
      <c r="F1413" s="51">
        <f>IF(AB1413="DOLLAR",E1413*88,E1413)</f>
        <v/>
      </c>
      <c r="G1413" s="62">
        <f>F1413*J1413</f>
        <v/>
      </c>
      <c r="H1413" s="23" t="inlineStr">
        <is>
          <t>A06882-2</t>
        </is>
      </c>
      <c r="I1413" s="23" t="inlineStr">
        <is>
          <t>Anti-Recoverin/RCVRN Antibody</t>
        </is>
      </c>
      <c r="J1413" s="23" t="n">
        <v>1</v>
      </c>
      <c r="K1413" s="23" t="n">
        <v>1</v>
      </c>
      <c r="L1413" s="23">
        <f>J1413-K1413</f>
        <v/>
      </c>
      <c r="M1413" s="23" t="inlineStr">
        <is>
          <t>T-764/25-26</t>
        </is>
      </c>
      <c r="N1413" s="32" t="n">
        <v>45864</v>
      </c>
      <c r="O1413" s="62" t="n">
        <v>43012.5</v>
      </c>
      <c r="P1413" s="23" t="inlineStr">
        <is>
          <t>Helix</t>
        </is>
      </c>
      <c r="Q1413" s="23" t="n">
        <v>58153688563</v>
      </c>
      <c r="R1413" s="23" t="inlineStr">
        <is>
          <t>Delivered</t>
        </is>
      </c>
      <c r="S1413" s="63" t="n">
        <v>-20</v>
      </c>
      <c r="T1413" s="39" t="n"/>
      <c r="U1413" s="23" t="inlineStr">
        <is>
          <t>Boster</t>
        </is>
      </c>
      <c r="V1413" s="23">
        <f>VLOOKUP(P1413,'Customer List'!B:C,2,)</f>
        <v/>
      </c>
      <c r="W1413" s="40" t="n"/>
      <c r="X1413" s="32" t="n">
        <v>45867</v>
      </c>
      <c r="Y1413" s="23">
        <f>IF(X1413="", "", X1413-N1413)</f>
        <v/>
      </c>
      <c r="Z1413" s="23">
        <f>IF(N1413="", "", TEXT(N1413, "dddd"))</f>
        <v/>
      </c>
      <c r="AA1413" s="23">
        <f>IF(X1413="", "", TEXT(X1413, "dddd"))</f>
        <v/>
      </c>
      <c r="AB1413" s="23">
        <f>VLOOKUP(U1413,'Currency Sheet'!A:C,3,)</f>
        <v/>
      </c>
      <c r="AC1413" s="44">
        <f>VLOOKUP(P1413,'Customer List'!B:D,3,)</f>
        <v/>
      </c>
    </row>
    <row r="1414">
      <c r="A1414" s="23">
        <f>A1413+1</f>
        <v/>
      </c>
      <c r="B1414" s="23" t="n">
        <v>65451</v>
      </c>
      <c r="C1414" s="32" t="n">
        <v>45852</v>
      </c>
      <c r="D1414" s="32" t="n">
        <v>45860</v>
      </c>
      <c r="E1414" s="51" t="n">
        <v>259</v>
      </c>
      <c r="F1414" s="51">
        <f>IF(AB1414="DOLLAR",E1414*88,E1414)</f>
        <v/>
      </c>
      <c r="G1414" s="62">
        <f>F1414*J1414</f>
        <v/>
      </c>
      <c r="H1414" s="23" t="inlineStr">
        <is>
          <t>A07214-1</t>
        </is>
      </c>
      <c r="I1414" s="23" t="inlineStr">
        <is>
          <t>Anti-Shoc2/Sur8 Antibody Picoband</t>
        </is>
      </c>
      <c r="J1414" s="23" t="n">
        <v>9</v>
      </c>
      <c r="K1414" s="23" t="n">
        <v>9</v>
      </c>
      <c r="L1414" s="23">
        <f>J1414-K1414</f>
        <v/>
      </c>
      <c r="M1414" s="23" t="inlineStr">
        <is>
          <t>T-0040/25-26</t>
        </is>
      </c>
      <c r="N1414" s="32" t="n">
        <v>45864</v>
      </c>
      <c r="O1414" s="62" t="n">
        <v>314685</v>
      </c>
      <c r="P1414" s="23" t="inlineStr">
        <is>
          <t>SYNGENE</t>
        </is>
      </c>
      <c r="Q1414" s="23" t="n">
        <v>58153688482</v>
      </c>
      <c r="R1414" s="23" t="inlineStr">
        <is>
          <t>Delivered</t>
        </is>
      </c>
      <c r="S1414" s="63" t="n">
        <v>-20</v>
      </c>
      <c r="T1414" s="39" t="n"/>
      <c r="U1414" s="23" t="inlineStr">
        <is>
          <t>Boster</t>
        </is>
      </c>
      <c r="V1414" s="23">
        <f>VLOOKUP(P1414,'Customer List'!B:C,2,)</f>
        <v/>
      </c>
      <c r="W1414" s="40" t="n"/>
      <c r="X1414" s="32" t="n">
        <v>45866</v>
      </c>
      <c r="Y1414" s="23">
        <f>IF(X1414="", "", X1414-N1414)</f>
        <v/>
      </c>
      <c r="Z1414" s="23">
        <f>IF(N1414="", "", TEXT(N1414, "dddd"))</f>
        <v/>
      </c>
      <c r="AA1414" s="23">
        <f>IF(X1414="", "", TEXT(X1414, "dddd"))</f>
        <v/>
      </c>
      <c r="AB1414" s="23">
        <f>VLOOKUP(U1414,'Currency Sheet'!A:C,3,)</f>
        <v/>
      </c>
      <c r="AC1414" s="44">
        <f>VLOOKUP(P1414,'Customer List'!B:D,3,)</f>
        <v/>
      </c>
    </row>
    <row r="1415">
      <c r="A1415" s="23">
        <f>A1414+1</f>
        <v/>
      </c>
      <c r="B1415" s="23" t="n">
        <v>44451</v>
      </c>
      <c r="C1415" s="32" t="n">
        <v>45855</v>
      </c>
      <c r="D1415" s="32" t="n">
        <v>45860</v>
      </c>
      <c r="E1415" s="51" t="n">
        <v>1094.4</v>
      </c>
      <c r="F1415" s="51">
        <f>IF(AB1415="DOLLAR",E1415*88,E1415)</f>
        <v/>
      </c>
      <c r="G1415" s="62">
        <f>F1415*J1415</f>
        <v/>
      </c>
      <c r="H1415" s="23" t="inlineStr">
        <is>
          <t>3617-1</t>
        </is>
      </c>
      <c r="I1415" s="23" t="inlineStr">
        <is>
          <t>PepPool: CEFTA (CD4), human</t>
        </is>
      </c>
      <c r="J1415" s="23" t="n">
        <v>8</v>
      </c>
      <c r="K1415" s="23" t="n">
        <v>8</v>
      </c>
      <c r="L1415" s="23">
        <f>J1415-K1415</f>
        <v/>
      </c>
      <c r="M1415" s="23" t="inlineStr">
        <is>
          <t>T-810/25-26</t>
        </is>
      </c>
      <c r="N1415" s="32" t="n">
        <v>45867</v>
      </c>
      <c r="O1415" s="62" t="n">
        <v>138320</v>
      </c>
      <c r="P1415" s="23" t="inlineStr">
        <is>
          <t>Sun Pharma</t>
        </is>
      </c>
      <c r="Q1415" s="23" t="n">
        <v>58153779283</v>
      </c>
      <c r="R1415" s="23" t="inlineStr">
        <is>
          <t>Delivered</t>
        </is>
      </c>
      <c r="S1415" s="63" t="n">
        <v>-20</v>
      </c>
      <c r="T1415" s="39" t="n"/>
      <c r="U1415" s="23" t="inlineStr">
        <is>
          <t>Mabtech</t>
        </is>
      </c>
      <c r="V1415" s="23">
        <f>VLOOKUP(P1415,'Customer List'!B:C,2,)</f>
        <v/>
      </c>
      <c r="W1415" s="40" t="n"/>
      <c r="X1415" s="32" t="n">
        <v>45869</v>
      </c>
      <c r="Y1415" s="23">
        <f>IF(X1415="", "", X1415-N1415)</f>
        <v/>
      </c>
      <c r="Z1415" s="23">
        <f>IF(N1415="", "", TEXT(N1415, "dddd"))</f>
        <v/>
      </c>
      <c r="AA1415" s="23">
        <f>IF(X1415="", "", TEXT(X1415, "dddd"))</f>
        <v/>
      </c>
      <c r="AB1415" s="23">
        <f>VLOOKUP(U1415,'Currency Sheet'!A:C,3,)</f>
        <v/>
      </c>
      <c r="AC1415" s="44">
        <f>VLOOKUP(P1415,'Customer List'!B:D,3,)</f>
        <v/>
      </c>
    </row>
    <row r="1416">
      <c r="A1416" s="23">
        <f>A1415+1</f>
        <v/>
      </c>
      <c r="B1416" s="23" t="n">
        <v>44451</v>
      </c>
      <c r="C1416" s="32" t="n">
        <v>45855</v>
      </c>
      <c r="D1416" s="32" t="n">
        <v>45860</v>
      </c>
      <c r="E1416" s="51" t="n">
        <v>2631.9</v>
      </c>
      <c r="F1416" s="51">
        <f>IF(AB1416="DOLLAR",E1416*88,E1416)</f>
        <v/>
      </c>
      <c r="G1416" s="62">
        <f>F1416*J1416</f>
        <v/>
      </c>
      <c r="H1416" s="23" t="inlineStr">
        <is>
          <t>FSP-0108-10</t>
        </is>
      </c>
      <c r="I1416" s="23" t="inlineStr">
        <is>
          <t>FluoroSpot Plus: Human IFN-γ/IL-5</t>
        </is>
      </c>
      <c r="J1416" s="23" t="n">
        <v>12</v>
      </c>
      <c r="K1416" s="23" t="n">
        <v>12</v>
      </c>
      <c r="L1416" s="23">
        <f>J1416-K1416</f>
        <v/>
      </c>
      <c r="M1416" s="23" t="inlineStr">
        <is>
          <t>T-810/25-26</t>
        </is>
      </c>
      <c r="N1416" s="32" t="n">
        <v>45867</v>
      </c>
      <c r="O1416" s="62" t="n">
        <v>4635540</v>
      </c>
      <c r="P1416" s="23" t="inlineStr">
        <is>
          <t>Sun Pharma</t>
        </is>
      </c>
      <c r="Q1416" s="23" t="n">
        <v>58153779283</v>
      </c>
      <c r="R1416" s="23" t="inlineStr">
        <is>
          <t>Delivered</t>
        </is>
      </c>
      <c r="S1416" s="63" t="n">
        <v>4</v>
      </c>
      <c r="T1416" s="39" t="n"/>
      <c r="U1416" s="23" t="inlineStr">
        <is>
          <t>Mabtech</t>
        </is>
      </c>
      <c r="V1416" s="23">
        <f>VLOOKUP(P1416,'Customer List'!B:C,2,)</f>
        <v/>
      </c>
      <c r="W1416" s="40" t="n"/>
      <c r="X1416" s="32" t="n">
        <v>45869</v>
      </c>
      <c r="Y1416" s="23">
        <f>IF(X1416="", "", X1416-N1416)</f>
        <v/>
      </c>
      <c r="Z1416" s="23">
        <f>IF(N1416="", "", TEXT(N1416, "dddd"))</f>
        <v/>
      </c>
      <c r="AA1416" s="23">
        <f>IF(X1416="", "", TEXT(X1416, "dddd"))</f>
        <v/>
      </c>
      <c r="AB1416" s="23">
        <f>VLOOKUP(U1416,'Currency Sheet'!A:C,3,)</f>
        <v/>
      </c>
      <c r="AC1416" s="44">
        <f>VLOOKUP(P1416,'Customer List'!B:D,3,)</f>
        <v/>
      </c>
    </row>
    <row r="1417">
      <c r="A1417" s="23">
        <f>A1416+1</f>
        <v/>
      </c>
      <c r="B1417" s="23" t="n">
        <v>44451</v>
      </c>
      <c r="C1417" s="32" t="n">
        <v>45855</v>
      </c>
      <c r="D1417" s="32" t="n">
        <v>45860</v>
      </c>
      <c r="E1417" s="51" t="n">
        <v>385</v>
      </c>
      <c r="F1417" s="51">
        <f>IF(AB1417="DOLLAR",E1417*88,E1417)</f>
        <v/>
      </c>
      <c r="G1417" s="62">
        <f>F1417*J1417</f>
        <v/>
      </c>
      <c r="H1417" s="23" t="inlineStr">
        <is>
          <t>3654-WP-10</t>
        </is>
      </c>
      <c r="I1417" s="23" t="inlineStr">
        <is>
          <t>ELISpot plates, white</t>
        </is>
      </c>
      <c r="J1417" s="23" t="n">
        <v>1</v>
      </c>
      <c r="K1417" s="23" t="n">
        <v>1</v>
      </c>
      <c r="L1417" s="23">
        <f>J1417-K1417</f>
        <v/>
      </c>
      <c r="M1417" s="23" t="inlineStr">
        <is>
          <t>T-813/25-26</t>
        </is>
      </c>
      <c r="N1417" s="32" t="n">
        <v>45867</v>
      </c>
      <c r="O1417" s="62" t="n">
        <v>60637.5</v>
      </c>
      <c r="P1417" s="23" t="inlineStr">
        <is>
          <t>THSTI</t>
        </is>
      </c>
      <c r="Q1417" s="23" t="inlineStr">
        <is>
          <t>BY HAND</t>
        </is>
      </c>
      <c r="R1417" s="23" t="inlineStr">
        <is>
          <t>PRIYANKA MADAM</t>
        </is>
      </c>
      <c r="S1417" s="63" t="inlineStr">
        <is>
          <t>RT</t>
        </is>
      </c>
      <c r="T1417" s="39" t="n"/>
      <c r="U1417" s="23" t="inlineStr">
        <is>
          <t>Mabtech</t>
        </is>
      </c>
      <c r="V1417" s="23">
        <f>VLOOKUP(P1417,'Customer List'!B:C,2,)</f>
        <v/>
      </c>
      <c r="W1417" s="40" t="n"/>
      <c r="X1417" s="32" t="n">
        <v>45867</v>
      </c>
      <c r="Y1417" s="23">
        <f>IF(X1417="", "", X1417-N1417)</f>
        <v/>
      </c>
      <c r="Z1417" s="23">
        <f>IF(N1417="", "", TEXT(N1417, "dddd"))</f>
        <v/>
      </c>
      <c r="AA1417" s="23">
        <f>IF(X1417="", "", TEXT(X1417, "dddd"))</f>
        <v/>
      </c>
      <c r="AB1417" s="23">
        <f>VLOOKUP(U1417,'Currency Sheet'!A:C,3,)</f>
        <v/>
      </c>
      <c r="AC1417" s="44">
        <f>VLOOKUP(P1417,'Customer List'!B:D,3,)</f>
        <v/>
      </c>
    </row>
    <row r="1418">
      <c r="A1418" s="23">
        <f>A1417+1</f>
        <v/>
      </c>
      <c r="B1418" s="23" t="inlineStr">
        <is>
          <t>I237286-IN</t>
        </is>
      </c>
      <c r="C1418" s="32" t="n">
        <v>45856</v>
      </c>
      <c r="D1418" s="32" t="n">
        <v>45860</v>
      </c>
      <c r="E1418" s="51" t="n">
        <v>401.6</v>
      </c>
      <c r="F1418" s="51">
        <f>IF(AB1418="DOLLAR",E1418*88,E1418)</f>
        <v/>
      </c>
      <c r="G1418" s="62">
        <f>F1418*J1418</f>
        <v/>
      </c>
      <c r="H1418" s="23" t="inlineStr">
        <is>
          <t>BNUB0943-500</t>
        </is>
      </c>
      <c r="I1418" s="23" t="inlineStr">
        <is>
          <t>Rabies(Rab-50), 0.2mg/mL</t>
        </is>
      </c>
      <c r="J1418" s="23" t="n">
        <v>1</v>
      </c>
      <c r="K1418" s="23" t="n">
        <v>1</v>
      </c>
      <c r="L1418" s="23">
        <f>J1418-K1418</f>
        <v/>
      </c>
      <c r="M1418" s="23" t="inlineStr">
        <is>
          <t>T-823/25-26</t>
        </is>
      </c>
      <c r="N1418" s="32" t="n">
        <v>45868</v>
      </c>
      <c r="O1418" s="62" t="n">
        <v>58357.5</v>
      </c>
      <c r="P1418" s="23" t="inlineStr">
        <is>
          <t>UPASNA ENTERPRISES</t>
        </is>
      </c>
      <c r="Q1418" s="23" t="inlineStr">
        <is>
          <t>BY HAND</t>
        </is>
      </c>
      <c r="R1418" s="23" t="inlineStr">
        <is>
          <t>Deepak</t>
        </is>
      </c>
      <c r="S1418" s="63" t="n">
        <v>4</v>
      </c>
      <c r="T1418" s="39" t="n"/>
      <c r="U1418" s="23" t="inlineStr">
        <is>
          <t>Biotium</t>
        </is>
      </c>
      <c r="V1418" s="23">
        <f>VLOOKUP(P1418,'Customer List'!B:C,2,)</f>
        <v/>
      </c>
      <c r="W1418" s="40" t="n"/>
      <c r="X1418" s="32" t="n">
        <v>45868</v>
      </c>
      <c r="Y1418" s="23">
        <f>IF(X1418="", "", X1418-N1418)</f>
        <v/>
      </c>
      <c r="Z1418" s="23">
        <f>IF(N1418="", "", TEXT(N1418, "dddd"))</f>
        <v/>
      </c>
      <c r="AA1418" s="23">
        <f>IF(X1418="", "", TEXT(X1418, "dddd"))</f>
        <v/>
      </c>
      <c r="AB1418" s="23">
        <f>VLOOKUP(U1418,'Currency Sheet'!A:C,3,)</f>
        <v/>
      </c>
      <c r="AC1418" s="44">
        <f>VLOOKUP(P1418,'Customer List'!B:D,3,)</f>
        <v/>
      </c>
    </row>
    <row r="1419">
      <c r="A1419" s="23">
        <f>A1418+1</f>
        <v/>
      </c>
      <c r="B1419" s="23" t="inlineStr">
        <is>
          <t>I237286-IN</t>
        </is>
      </c>
      <c r="C1419" s="32" t="n">
        <v>45856</v>
      </c>
      <c r="D1419" s="32" t="n">
        <v>45860</v>
      </c>
      <c r="E1419" s="51" t="n">
        <v>44.8</v>
      </c>
      <c r="F1419" s="51">
        <f>IF(AB1419="DOLLAR",E1419*88,E1419)</f>
        <v/>
      </c>
      <c r="G1419" s="62">
        <f>F1419*J1419</f>
        <v/>
      </c>
      <c r="H1419" s="23" t="inlineStr">
        <is>
          <t>31000-T</t>
        </is>
      </c>
      <c r="I1419" s="23" t="inlineStr">
        <is>
          <t>EvaGreen@20X in water (trial size): (1mL)</t>
        </is>
      </c>
      <c r="J1419" s="23" t="n">
        <v>1</v>
      </c>
      <c r="K1419" s="23" t="n">
        <v>1</v>
      </c>
      <c r="L1419" s="23">
        <f>J1419-K1419</f>
        <v/>
      </c>
      <c r="M1419" s="23" t="inlineStr">
        <is>
          <t>T-753/25-26</t>
        </is>
      </c>
      <c r="N1419" s="32" t="n">
        <v>45861</v>
      </c>
      <c r="O1419" s="62" t="n">
        <v>6510</v>
      </c>
      <c r="P1419" s="23" t="inlineStr">
        <is>
          <t>JSS SCIENTIFIC</t>
        </is>
      </c>
      <c r="Q1419" s="23" t="n">
        <v>58153553415</v>
      </c>
      <c r="R1419" s="23" t="inlineStr">
        <is>
          <t>Delivered</t>
        </is>
      </c>
      <c r="S1419" s="63" t="n">
        <v>-20</v>
      </c>
      <c r="T1419" s="39" t="n"/>
      <c r="U1419" s="23" t="inlineStr">
        <is>
          <t>Biotium</t>
        </is>
      </c>
      <c r="V1419" s="23">
        <f>VLOOKUP(P1419,'Customer List'!B:C,2,)</f>
        <v/>
      </c>
      <c r="W1419" s="40" t="n"/>
      <c r="X1419" s="32" t="n">
        <v>45862</v>
      </c>
      <c r="Y1419" s="23">
        <f>IF(X1419="", "", X1419-N1419)</f>
        <v/>
      </c>
      <c r="Z1419" s="23">
        <f>IF(N1419="", "", TEXT(N1419, "dddd"))</f>
        <v/>
      </c>
      <c r="AA1419" s="23">
        <f>IF(X1419="", "", TEXT(X1419, "dddd"))</f>
        <v/>
      </c>
      <c r="AB1419" s="23">
        <f>VLOOKUP(U1419,'Currency Sheet'!A:C,3,)</f>
        <v/>
      </c>
      <c r="AC1419" s="44">
        <f>VLOOKUP(P1419,'Customer List'!B:D,3,)</f>
        <v/>
      </c>
    </row>
    <row r="1420">
      <c r="A1420" s="23">
        <f>A1419+1</f>
        <v/>
      </c>
      <c r="B1420" s="23" t="inlineStr">
        <is>
          <t>I237285-IN</t>
        </is>
      </c>
      <c r="C1420" s="32" t="n">
        <v>45856</v>
      </c>
      <c r="D1420" s="32" t="n">
        <v>45860</v>
      </c>
      <c r="E1420" s="51" t="n">
        <v>214.4</v>
      </c>
      <c r="F1420" s="51">
        <f>IF(AB1420="DOLLAR",E1420*88,E1420)</f>
        <v/>
      </c>
      <c r="G1420" s="62">
        <f>F1420*J1420</f>
        <v/>
      </c>
      <c r="H1420" s="23" t="n">
        <v>23012</v>
      </c>
      <c r="I1420" s="23" t="inlineStr">
        <is>
          <t>TrueBlack IF Background Suppressor System (Permeabilizing) (200 assays)</t>
        </is>
      </c>
      <c r="J1420" s="23" t="n">
        <v>1</v>
      </c>
      <c r="K1420" s="23" t="n">
        <v>1</v>
      </c>
      <c r="L1420" s="23">
        <f>J1420-K1420</f>
        <v/>
      </c>
      <c r="M1420" s="23" t="inlineStr">
        <is>
          <t>T-756/25-26</t>
        </is>
      </c>
      <c r="N1420" s="32" t="n">
        <v>45861</v>
      </c>
      <c r="O1420" s="62" t="n">
        <v>31155</v>
      </c>
      <c r="P1420" s="23" t="inlineStr">
        <is>
          <t>IISC</t>
        </is>
      </c>
      <c r="Q1420" s="23" t="n">
        <v>58153553894</v>
      </c>
      <c r="R1420" s="23" t="inlineStr">
        <is>
          <t>Delivered</t>
        </is>
      </c>
      <c r="S1420" s="63" t="n">
        <v>4</v>
      </c>
      <c r="T1420" s="39" t="n"/>
      <c r="U1420" s="23" t="inlineStr">
        <is>
          <t>Biotium</t>
        </is>
      </c>
      <c r="V1420" s="23">
        <f>VLOOKUP(P1420,'Customer List'!B:C,2,)</f>
        <v/>
      </c>
      <c r="W1420" s="40" t="n"/>
      <c r="X1420" s="32" t="n">
        <v>45862</v>
      </c>
      <c r="Y1420" s="23">
        <f>IF(X1420="", "", X1420-N1420)</f>
        <v/>
      </c>
      <c r="Z1420" s="23">
        <f>IF(N1420="", "", TEXT(N1420, "dddd"))</f>
        <v/>
      </c>
      <c r="AA1420" s="23">
        <f>IF(X1420="", "", TEXT(X1420, "dddd"))</f>
        <v/>
      </c>
      <c r="AB1420" s="23">
        <f>VLOOKUP(U1420,'Currency Sheet'!A:C,3,)</f>
        <v/>
      </c>
      <c r="AC1420" s="44">
        <f>VLOOKUP(P1420,'Customer List'!B:D,3,)</f>
        <v/>
      </c>
    </row>
    <row r="1421">
      <c r="A1421" s="23">
        <f>A1420+1</f>
        <v/>
      </c>
      <c r="B1421" s="23" t="inlineStr">
        <is>
          <t>I237287-IN</t>
        </is>
      </c>
      <c r="C1421" s="32" t="n">
        <v>45856</v>
      </c>
      <c r="D1421" s="32" t="n">
        <v>45860</v>
      </c>
      <c r="E1421" s="51" t="n">
        <v>124</v>
      </c>
      <c r="F1421" s="51">
        <f>IF(AB1421="DOLLAR",E1421*88,E1421)</f>
        <v/>
      </c>
      <c r="G1421" s="62">
        <f>F1421*J1421</f>
        <v/>
      </c>
      <c r="H1421" s="23" t="inlineStr">
        <is>
          <t>30002-T</t>
        </is>
      </c>
      <c r="I1421" s="23" t="inlineStr">
        <is>
          <t>EthD-III 2mM in DMSO/H2O: (150uL)</t>
        </is>
      </c>
      <c r="J1421" s="23" t="n">
        <v>1</v>
      </c>
      <c r="K1421" s="23" t="n">
        <v>1</v>
      </c>
      <c r="L1421" s="23">
        <f>J1421-K1421</f>
        <v/>
      </c>
      <c r="M1421" s="23" t="inlineStr">
        <is>
          <t>T-754/25-26</t>
        </is>
      </c>
      <c r="N1421" s="32" t="n">
        <v>45861</v>
      </c>
      <c r="O1421" s="62" t="n">
        <v>17298</v>
      </c>
      <c r="P1421" s="23" t="inlineStr">
        <is>
          <t>ABHI BIO</t>
        </is>
      </c>
      <c r="Q1421" s="23" t="n">
        <v>58153554723</v>
      </c>
      <c r="R1421" s="23" t="inlineStr">
        <is>
          <t>Delivered</t>
        </is>
      </c>
      <c r="S1421" s="63" t="n">
        <v>-20</v>
      </c>
      <c r="T1421" s="39" t="n"/>
      <c r="U1421" s="23" t="inlineStr">
        <is>
          <t>Biotium</t>
        </is>
      </c>
      <c r="V1421" s="23">
        <f>VLOOKUP(P1421,'Customer List'!B:C,2,)</f>
        <v/>
      </c>
      <c r="W1421" s="40" t="n"/>
      <c r="X1421" s="32" t="n">
        <v>45862</v>
      </c>
      <c r="Y1421" s="23">
        <f>IF(X1421="", "", X1421-N1421)</f>
        <v/>
      </c>
      <c r="Z1421" s="23">
        <f>IF(N1421="", "", TEXT(N1421, "dddd"))</f>
        <v/>
      </c>
      <c r="AA1421" s="23">
        <f>IF(X1421="", "", TEXT(X1421, "dddd"))</f>
        <v/>
      </c>
      <c r="AB1421" s="23">
        <f>VLOOKUP(U1421,'Currency Sheet'!A:C,3,)</f>
        <v/>
      </c>
      <c r="AC1421" s="44">
        <f>VLOOKUP(P1421,'Customer List'!B:D,3,)</f>
        <v/>
      </c>
    </row>
    <row r="1422">
      <c r="A1422" s="23">
        <f>A1421+1</f>
        <v/>
      </c>
      <c r="B1422" s="23" t="inlineStr">
        <is>
          <t>I237284-IN</t>
        </is>
      </c>
      <c r="C1422" s="32" t="n">
        <v>45856</v>
      </c>
      <c r="D1422" s="32" t="n">
        <v>45860</v>
      </c>
      <c r="E1422" s="51" t="n">
        <v>62.4</v>
      </c>
      <c r="F1422" s="51">
        <f>IF(AB1422="DOLLAR",E1422*88,E1422)</f>
        <v/>
      </c>
      <c r="G1422" s="62">
        <f>F1422*J1422</f>
        <v/>
      </c>
      <c r="H1422" s="23" t="n">
        <v>22010</v>
      </c>
      <c r="I1422" s="23" t="inlineStr">
        <is>
          <t>Fish Gelatin Blocking Agent (10X): (100mL)</t>
        </is>
      </c>
      <c r="J1422" s="23" t="n">
        <v>2</v>
      </c>
      <c r="K1422" s="23" t="n">
        <v>2</v>
      </c>
      <c r="L1422" s="23">
        <f>J1422-K1422</f>
        <v/>
      </c>
      <c r="M1422" s="23" t="inlineStr">
        <is>
          <t>T-758/25-26</t>
        </is>
      </c>
      <c r="N1422" s="32" t="n">
        <v>45861</v>
      </c>
      <c r="O1422" s="62" t="n">
        <v>21762</v>
      </c>
      <c r="P1422" s="23" t="inlineStr">
        <is>
          <t>ATHENESE-DX</t>
        </is>
      </c>
      <c r="Q1422" s="23" t="n">
        <v>58153554480</v>
      </c>
      <c r="R1422" s="23" t="inlineStr">
        <is>
          <t>Delivered</t>
        </is>
      </c>
      <c r="S1422" s="63" t="n">
        <v>4</v>
      </c>
      <c r="T1422" s="39" t="n"/>
      <c r="U1422" s="23" t="inlineStr">
        <is>
          <t>Biotium</t>
        </is>
      </c>
      <c r="V1422" s="23">
        <f>VLOOKUP(P1422,'Customer List'!B:C,2,)</f>
        <v/>
      </c>
      <c r="W1422" s="40" t="n"/>
      <c r="X1422" s="32" t="n">
        <v>45862</v>
      </c>
      <c r="Y1422" s="23">
        <f>IF(X1422="", "", X1422-N1422)</f>
        <v/>
      </c>
      <c r="Z1422" s="23">
        <f>IF(N1422="", "", TEXT(N1422, "dddd"))</f>
        <v/>
      </c>
      <c r="AA1422" s="23">
        <f>IF(X1422="", "", TEXT(X1422, "dddd"))</f>
        <v/>
      </c>
      <c r="AB1422" s="23">
        <f>VLOOKUP(U1422,'Currency Sheet'!A:C,3,)</f>
        <v/>
      </c>
      <c r="AC1422" s="44">
        <f>VLOOKUP(P1422,'Customer List'!B:D,3,)</f>
        <v/>
      </c>
    </row>
    <row r="1423">
      <c r="A1423" s="23">
        <f>A1422+1</f>
        <v/>
      </c>
      <c r="B1423" s="23" t="inlineStr">
        <is>
          <t>I237284-IN</t>
        </is>
      </c>
      <c r="C1423" s="32" t="n">
        <v>45856</v>
      </c>
      <c r="D1423" s="32" t="n">
        <v>45860</v>
      </c>
      <c r="E1423" s="51" t="n">
        <v>98.40000000000001</v>
      </c>
      <c r="F1423" s="51">
        <f>IF(AB1423="DOLLAR",E1423*88,E1423)</f>
        <v/>
      </c>
      <c r="G1423" s="62">
        <f>F1423*J1423</f>
        <v/>
      </c>
      <c r="H1423" s="23" t="n">
        <v>41004</v>
      </c>
      <c r="I1423" s="23" t="inlineStr">
        <is>
          <t>GelGreen® Nucleic Acid Stain, 10,000X in DMSO: (0.5mL)</t>
        </is>
      </c>
      <c r="J1423" s="23" t="n">
        <v>1</v>
      </c>
      <c r="K1423" s="23" t="n">
        <v>1</v>
      </c>
      <c r="L1423" s="23">
        <f>J1423-K1423</f>
        <v/>
      </c>
      <c r="M1423" s="23" t="inlineStr">
        <is>
          <t>DC-102/25-26</t>
        </is>
      </c>
      <c r="N1423" s="32" t="n">
        <v>45864</v>
      </c>
      <c r="O1423" s="62" t="n">
        <v>0</v>
      </c>
      <c r="P1423" s="23" t="inlineStr">
        <is>
          <t>IGIB</t>
        </is>
      </c>
      <c r="Q1423" s="23" t="inlineStr">
        <is>
          <t>BY HAND</t>
        </is>
      </c>
      <c r="R1423" s="23" t="inlineStr">
        <is>
          <t>Deepak</t>
        </is>
      </c>
      <c r="S1423" s="63" t="inlineStr">
        <is>
          <t>RT</t>
        </is>
      </c>
      <c r="T1423" s="39" t="n"/>
      <c r="U1423" s="23" t="inlineStr">
        <is>
          <t>Biotium</t>
        </is>
      </c>
      <c r="V1423" s="23">
        <f>VLOOKUP(P1423,'Customer List'!B:C,2,)</f>
        <v/>
      </c>
      <c r="W1423" s="40" t="n"/>
      <c r="X1423" s="32" t="n">
        <v>45864</v>
      </c>
      <c r="Y1423" s="23">
        <f>IF(X1423="", "", X1423-N1423)</f>
        <v/>
      </c>
      <c r="Z1423" s="23">
        <f>IF(N1423="", "", TEXT(N1423, "dddd"))</f>
        <v/>
      </c>
      <c r="AA1423" s="23">
        <f>IF(X1423="", "", TEXT(X1423, "dddd"))</f>
        <v/>
      </c>
      <c r="AB1423" s="23">
        <f>VLOOKUP(U1423,'Currency Sheet'!A:C,3,)</f>
        <v/>
      </c>
      <c r="AC1423" s="44">
        <f>VLOOKUP(P1423,'Customer List'!B:D,3,)</f>
        <v/>
      </c>
    </row>
    <row r="1424">
      <c r="A1424" s="23">
        <f>A1423+1</f>
        <v/>
      </c>
      <c r="B1424" s="23" t="inlineStr">
        <is>
          <t>Invoice Not Available</t>
        </is>
      </c>
      <c r="C1424" s="32" t="inlineStr">
        <is>
          <t>Deepak By Hand</t>
        </is>
      </c>
      <c r="D1424" s="32" t="n">
        <v>45862</v>
      </c>
      <c r="E1424" s="51" t="n">
        <v>0</v>
      </c>
      <c r="F1424" s="51">
        <f>IF(AB1424="DOLLAR",E1424*88,E1424)</f>
        <v/>
      </c>
      <c r="G1424" s="62">
        <f>F1424*J1424</f>
        <v/>
      </c>
      <c r="H1424" s="23" t="inlineStr">
        <is>
          <t>RNASTP-200</t>
        </is>
      </c>
      <c r="I1424" s="23" t="n"/>
      <c r="J1424" s="23" t="n">
        <v>5</v>
      </c>
      <c r="K1424" s="23" t="n">
        <v>5</v>
      </c>
      <c r="L1424" s="23">
        <f>J1424-K1424</f>
        <v/>
      </c>
      <c r="M1424" s="23" t="inlineStr">
        <is>
          <t>DC-102/25-26</t>
        </is>
      </c>
      <c r="N1424" s="32" t="n">
        <v>45864</v>
      </c>
      <c r="O1424" s="62" t="n">
        <v>0</v>
      </c>
      <c r="P1424" s="23" t="inlineStr">
        <is>
          <t>IGIB</t>
        </is>
      </c>
      <c r="Q1424" s="23" t="inlineStr">
        <is>
          <t>BY HAND</t>
        </is>
      </c>
      <c r="R1424" s="23" t="inlineStr">
        <is>
          <t>Deepak</t>
        </is>
      </c>
      <c r="S1424" s="63" t="inlineStr">
        <is>
          <t>RT</t>
        </is>
      </c>
      <c r="T1424" s="39" t="inlineStr">
        <is>
          <t>FOR DR. NIYATI JAIN</t>
        </is>
      </c>
      <c r="U1424" s="23" t="inlineStr">
        <is>
          <t>Edna</t>
        </is>
      </c>
      <c r="V1424" s="23">
        <f>VLOOKUP(P1424,'Customer List'!B:C,2,)</f>
        <v/>
      </c>
      <c r="W1424" s="40" t="n"/>
      <c r="X1424" s="32" t="n">
        <v>45864</v>
      </c>
      <c r="Y1424" s="23">
        <f>IF(X1424="", "", X1424-N1424)</f>
        <v/>
      </c>
      <c r="Z1424" s="23">
        <f>IF(N1424="", "", TEXT(N1424, "dddd"))</f>
        <v/>
      </c>
      <c r="AA1424" s="23">
        <f>IF(X1424="", "", TEXT(X1424, "dddd"))</f>
        <v/>
      </c>
      <c r="AB1424" s="23">
        <f>VLOOKUP(U1424,'Currency Sheet'!A:C,3,)</f>
        <v/>
      </c>
      <c r="AC1424" s="44">
        <f>VLOOKUP(P1424,'Customer List'!B:D,3,)</f>
        <v/>
      </c>
    </row>
    <row r="1425">
      <c r="A1425" s="23">
        <f>A1424+1</f>
        <v/>
      </c>
      <c r="B1425" s="23" t="inlineStr">
        <is>
          <t>Invoice Not Available</t>
        </is>
      </c>
      <c r="C1425" s="32" t="inlineStr">
        <is>
          <t>Deepak By Hand</t>
        </is>
      </c>
      <c r="D1425" s="32" t="n">
        <v>45862</v>
      </c>
      <c r="E1425" s="51" t="n">
        <v>0</v>
      </c>
      <c r="F1425" s="51">
        <f>IF(AB1425="DOLLAR",E1425*88,E1425)</f>
        <v/>
      </c>
      <c r="G1425" s="62">
        <f>F1425*J1425</f>
        <v/>
      </c>
      <c r="H1425" s="23" t="inlineStr">
        <is>
          <t>TREDHP-500</t>
        </is>
      </c>
      <c r="I1425" s="23" t="n"/>
      <c r="J1425" s="23" t="n">
        <v>1</v>
      </c>
      <c r="K1425" s="23" t="n">
        <v>1</v>
      </c>
      <c r="L1425" s="23">
        <f>J1425-K1425</f>
        <v/>
      </c>
      <c r="M1425" s="23" t="inlineStr">
        <is>
          <t>DC-103/25-26</t>
        </is>
      </c>
      <c r="N1425" s="32" t="n">
        <v>45866</v>
      </c>
      <c r="O1425" s="62" t="n">
        <v>0</v>
      </c>
      <c r="P1425" s="23" t="inlineStr">
        <is>
          <t>IGIB</t>
        </is>
      </c>
      <c r="Q1425" s="23" t="inlineStr">
        <is>
          <t>BY HAND</t>
        </is>
      </c>
      <c r="R1425" s="23" t="inlineStr">
        <is>
          <t>Deepak</t>
        </is>
      </c>
      <c r="S1425" s="63" t="n">
        <v>-20</v>
      </c>
      <c r="T1425" s="39" t="inlineStr">
        <is>
          <t xml:space="preserve">SAMPLE </t>
        </is>
      </c>
      <c r="U1425" s="23" t="inlineStr">
        <is>
          <t>Edna</t>
        </is>
      </c>
      <c r="V1425" s="23">
        <f>VLOOKUP(P1425,'Customer List'!B:C,2,)</f>
        <v/>
      </c>
      <c r="W1425" s="40" t="n"/>
      <c r="X1425" s="32" t="n">
        <v>45866</v>
      </c>
      <c r="Y1425" s="23">
        <f>IF(X1425="", "", X1425-N1425)</f>
        <v/>
      </c>
      <c r="Z1425" s="23">
        <f>IF(N1425="", "", TEXT(N1425, "dddd"))</f>
        <v/>
      </c>
      <c r="AA1425" s="23">
        <f>IF(X1425="", "", TEXT(X1425, "dddd"))</f>
        <v/>
      </c>
      <c r="AB1425" s="23">
        <f>VLOOKUP(U1425,'Currency Sheet'!A:C,3,)</f>
        <v/>
      </c>
      <c r="AC1425" s="44">
        <f>VLOOKUP(P1425,'Customer List'!B:D,3,)</f>
        <v/>
      </c>
    </row>
    <row r="1426">
      <c r="A1426" s="23">
        <f>A1425+1</f>
        <v/>
      </c>
      <c r="B1426" s="23" t="n">
        <v>20335</v>
      </c>
      <c r="C1426" s="32" t="n">
        <v>45861</v>
      </c>
      <c r="D1426" s="32" t="n">
        <v>45864</v>
      </c>
      <c r="E1426" s="51" t="n">
        <v>519.8</v>
      </c>
      <c r="F1426" s="51">
        <f>IF(AB1426="DOLLAR",E1426*88,E1426)</f>
        <v/>
      </c>
      <c r="G1426" s="62">
        <f>F1426*J1426</f>
        <v/>
      </c>
      <c r="H1426" s="23" t="inlineStr">
        <is>
          <t>CY-SC001</t>
        </is>
      </c>
      <c r="I1426" s="23" t="inlineStr">
        <is>
          <t>SiR-Actin Kit</t>
        </is>
      </c>
      <c r="J1426" s="23" t="n">
        <v>1</v>
      </c>
      <c r="K1426" s="23" t="n">
        <v>1</v>
      </c>
      <c r="L1426" s="23">
        <f>J1426-K1426</f>
        <v/>
      </c>
      <c r="M1426" s="23" t="inlineStr">
        <is>
          <t>T-803/25-26</t>
        </is>
      </c>
      <c r="N1426" s="32" t="n">
        <v>45867</v>
      </c>
      <c r="O1426" s="62" t="n">
        <v>60333</v>
      </c>
      <c r="P1426" s="23" t="inlineStr">
        <is>
          <t>RG SONS</t>
        </is>
      </c>
      <c r="Q1426" s="23" t="n">
        <v>58153777802</v>
      </c>
      <c r="R1426" s="23" t="inlineStr">
        <is>
          <t>Delivered</t>
        </is>
      </c>
      <c r="S1426" s="63" t="n">
        <v>-20</v>
      </c>
      <c r="T1426" s="39" t="n"/>
      <c r="U1426" s="23" t="inlineStr">
        <is>
          <t>Cytoskeleton</t>
        </is>
      </c>
      <c r="V1426" s="23">
        <f>VLOOKUP(P1426,'Customer List'!B:C,2,)</f>
        <v/>
      </c>
      <c r="W1426" s="40" t="n"/>
      <c r="X1426" s="32" t="n">
        <v>45869</v>
      </c>
      <c r="Y1426" s="23">
        <f>IF(X1426="", "", X1426-N1426)</f>
        <v/>
      </c>
      <c r="Z1426" s="23">
        <f>IF(N1426="", "", TEXT(N1426, "dddd"))</f>
        <v/>
      </c>
      <c r="AA1426" s="23">
        <f>IF(X1426="", "", TEXT(X1426, "dddd"))</f>
        <v/>
      </c>
      <c r="AB1426" s="23">
        <f>VLOOKUP(U1426,'Currency Sheet'!A:C,3,)</f>
        <v/>
      </c>
      <c r="AC1426" s="44">
        <f>VLOOKUP(P1426,'Customer List'!B:D,3,)</f>
        <v/>
      </c>
    </row>
    <row r="1427">
      <c r="A1427" s="23">
        <f>A1426+1</f>
        <v/>
      </c>
      <c r="B1427" s="23" t="inlineStr">
        <is>
          <t>EED117403</t>
        </is>
      </c>
      <c r="C1427" s="32" t="n">
        <v>45856</v>
      </c>
      <c r="D1427" s="32" t="n">
        <v>45864</v>
      </c>
      <c r="E1427" s="51" t="n">
        <v>53.9</v>
      </c>
      <c r="F1427" s="51">
        <f>IF(AB1427="DOLLAR",E1427*88,E1427)</f>
        <v/>
      </c>
      <c r="G1427" s="62">
        <f>F1427*J1427</f>
        <v/>
      </c>
      <c r="H1427" s="23" t="n">
        <v>100236</v>
      </c>
      <c r="I1427" s="23" t="inlineStr">
        <is>
          <t>APC anti-mouse CD3 Antibody</t>
        </is>
      </c>
      <c r="J1427" s="23" t="n">
        <v>1</v>
      </c>
      <c r="K1427" s="23" t="n">
        <v>1</v>
      </c>
      <c r="L1427" s="23">
        <f>J1427-K1427</f>
        <v/>
      </c>
      <c r="M1427" s="23" t="inlineStr">
        <is>
          <t>T-775/25-26</t>
        </is>
      </c>
      <c r="N1427" s="32" t="n">
        <v>45866</v>
      </c>
      <c r="O1427" s="62" t="n">
        <v>8712.549999999999</v>
      </c>
      <c r="P1427" s="23" t="inlineStr">
        <is>
          <t>IISC</t>
        </is>
      </c>
      <c r="Q1427" s="23" t="n">
        <v>58153726212</v>
      </c>
      <c r="R1427" s="23" t="inlineStr">
        <is>
          <t>Delivered</t>
        </is>
      </c>
      <c r="S1427" s="63" t="inlineStr">
        <is>
          <t>4</t>
        </is>
      </c>
      <c r="T1427" s="39" t="n"/>
      <c r="U1427" s="23" t="inlineStr">
        <is>
          <t>BioLegend</t>
        </is>
      </c>
      <c r="V1427" s="23">
        <f>VLOOKUP(P1427,'Customer List'!B:C,2,)</f>
        <v/>
      </c>
      <c r="W1427" s="40" t="n"/>
      <c r="X1427" s="32" t="n">
        <v>45867</v>
      </c>
      <c r="Y1427" s="23">
        <f>IF(X1427="", "", X1427-N1427)</f>
        <v/>
      </c>
      <c r="Z1427" s="23">
        <f>IF(N1427="", "", TEXT(N1427, "dddd"))</f>
        <v/>
      </c>
      <c r="AA1427" s="23">
        <f>IF(X1427="", "", TEXT(X1427, "dddd"))</f>
        <v/>
      </c>
      <c r="AB1427" s="23">
        <f>VLOOKUP(U1427,'Currency Sheet'!A:C,3,)</f>
        <v/>
      </c>
      <c r="AC1427" s="44">
        <f>VLOOKUP(P1427,'Customer List'!B:D,3,)</f>
        <v/>
      </c>
    </row>
    <row r="1428">
      <c r="A1428" s="23">
        <f>A1427+1</f>
        <v/>
      </c>
      <c r="B1428" s="23" t="inlineStr">
        <is>
          <t>EED117403</t>
        </is>
      </c>
      <c r="C1428" s="32" t="n">
        <v>45856</v>
      </c>
      <c r="D1428" s="32" t="n">
        <v>45864</v>
      </c>
      <c r="E1428" s="51" t="n">
        <v>50.4</v>
      </c>
      <c r="F1428" s="51">
        <f>IF(AB1428="DOLLAR",E1428*88,E1428)</f>
        <v/>
      </c>
      <c r="G1428" s="62">
        <f>F1428*J1428</f>
        <v/>
      </c>
      <c r="H1428" s="23" t="n">
        <v>100408</v>
      </c>
      <c r="I1428" s="23" t="inlineStr">
        <is>
          <t>PE anti-mouse CD4 Antibody</t>
        </is>
      </c>
      <c r="J1428" s="23" t="n">
        <v>1</v>
      </c>
      <c r="K1428" s="23" t="n">
        <v>1</v>
      </c>
      <c r="L1428" s="23">
        <f>J1428-K1428</f>
        <v/>
      </c>
      <c r="M1428" s="23" t="inlineStr">
        <is>
          <t>T-775/25-26</t>
        </is>
      </c>
      <c r="N1428" s="32" t="n">
        <v>45866</v>
      </c>
      <c r="O1428" s="62" t="n">
        <v>8146.8</v>
      </c>
      <c r="P1428" s="23" t="inlineStr">
        <is>
          <t>IISC</t>
        </is>
      </c>
      <c r="Q1428" s="23" t="n">
        <v>58153726212</v>
      </c>
      <c r="R1428" s="23" t="inlineStr">
        <is>
          <t>Delivered</t>
        </is>
      </c>
      <c r="S1428" s="63" t="inlineStr">
        <is>
          <t>4</t>
        </is>
      </c>
      <c r="T1428" s="39" t="n"/>
      <c r="U1428" s="23" t="inlineStr">
        <is>
          <t>BioLegend</t>
        </is>
      </c>
      <c r="V1428" s="23">
        <f>VLOOKUP(P1428,'Customer List'!B:C,2,)</f>
        <v/>
      </c>
      <c r="W1428" s="40" t="n"/>
      <c r="X1428" s="32" t="n">
        <v>45867</v>
      </c>
      <c r="Y1428" s="23">
        <f>IF(X1428="", "", X1428-N1428)</f>
        <v/>
      </c>
      <c r="Z1428" s="23">
        <f>IF(N1428="", "", TEXT(N1428, "dddd"))</f>
        <v/>
      </c>
      <c r="AA1428" s="23">
        <f>IF(X1428="", "", TEXT(X1428, "dddd"))</f>
        <v/>
      </c>
      <c r="AB1428" s="23">
        <f>VLOOKUP(U1428,'Currency Sheet'!A:C,3,)</f>
        <v/>
      </c>
      <c r="AC1428" s="44">
        <f>VLOOKUP(P1428,'Customer List'!B:D,3,)</f>
        <v/>
      </c>
    </row>
    <row r="1429">
      <c r="A1429" s="23">
        <f>A1428+1</f>
        <v/>
      </c>
      <c r="B1429" s="23" t="inlineStr">
        <is>
          <t>EED117403</t>
        </is>
      </c>
      <c r="C1429" s="32" t="n">
        <v>45856</v>
      </c>
      <c r="D1429" s="32" t="n">
        <v>45864</v>
      </c>
      <c r="E1429" s="51" t="n">
        <v>138.6</v>
      </c>
      <c r="F1429" s="51">
        <f>IF(AB1429="DOLLAR",E1429*88,E1429)</f>
        <v/>
      </c>
      <c r="G1429" s="62">
        <f>F1429*J1429</f>
        <v/>
      </c>
      <c r="H1429" s="23" t="n">
        <v>100722</v>
      </c>
      <c r="I1429" s="23" t="inlineStr">
        <is>
          <t>PE/Cy7 anti-mouse CD8a Antibody</t>
        </is>
      </c>
      <c r="J1429" s="23" t="n">
        <v>2</v>
      </c>
      <c r="K1429" s="23" t="n">
        <v>2</v>
      </c>
      <c r="L1429" s="23">
        <f>J1429-K1429</f>
        <v/>
      </c>
      <c r="M1429" s="23" t="inlineStr">
        <is>
          <t>T-779/25-26</t>
        </is>
      </c>
      <c r="N1429" s="32" t="n">
        <v>45866</v>
      </c>
      <c r="O1429" s="62" t="n">
        <v>42966</v>
      </c>
      <c r="P1429" s="23" t="inlineStr">
        <is>
          <t>MICRO VAPI</t>
        </is>
      </c>
      <c r="Q1429" s="23" t="n">
        <v>58153727203</v>
      </c>
      <c r="R1429" s="23" t="inlineStr">
        <is>
          <t>Delivered</t>
        </is>
      </c>
      <c r="S1429" s="63" t="inlineStr">
        <is>
          <t>4</t>
        </is>
      </c>
      <c r="T1429" s="39" t="n"/>
      <c r="U1429" s="23" t="inlineStr">
        <is>
          <t>BioLegend</t>
        </is>
      </c>
      <c r="V1429" s="23">
        <f>VLOOKUP(P1429,'Customer List'!B:C,2,)</f>
        <v/>
      </c>
      <c r="W1429" s="40" t="n"/>
      <c r="X1429" s="32" t="n">
        <v>45868</v>
      </c>
      <c r="Y1429" s="23">
        <f>IF(X1429="", "", X1429-N1429)</f>
        <v/>
      </c>
      <c r="Z1429" s="23">
        <f>IF(N1429="", "", TEXT(N1429, "dddd"))</f>
        <v/>
      </c>
      <c r="AA1429" s="23">
        <f>IF(X1429="", "", TEXT(X1429, "dddd"))</f>
        <v/>
      </c>
      <c r="AB1429" s="23">
        <f>VLOOKUP(U1429,'Currency Sheet'!A:C,3,)</f>
        <v/>
      </c>
      <c r="AC1429" s="44">
        <f>VLOOKUP(P1429,'Customer List'!B:D,3,)</f>
        <v/>
      </c>
    </row>
    <row r="1430">
      <c r="A1430" s="23">
        <f>A1429+1</f>
        <v/>
      </c>
      <c r="B1430" s="23" t="inlineStr">
        <is>
          <t>EED117403</t>
        </is>
      </c>
      <c r="C1430" s="32" t="n">
        <v>45856</v>
      </c>
      <c r="D1430" s="32" t="n">
        <v>45864</v>
      </c>
      <c r="E1430" s="51" t="n">
        <v>50.4</v>
      </c>
      <c r="F1430" s="51">
        <f>IF(AB1430="DOLLAR",E1430*88,E1430)</f>
        <v/>
      </c>
      <c r="G1430" s="62">
        <f>F1430*J1430</f>
        <v/>
      </c>
      <c r="H1430" s="23" t="n">
        <v>100723</v>
      </c>
      <c r="I1430" s="23" t="inlineStr">
        <is>
          <t>Alexa Fluor® 488 anti-mouse CD8a Antibody</t>
        </is>
      </c>
      <c r="J1430" s="23" t="n">
        <v>1</v>
      </c>
      <c r="K1430" s="23" t="n">
        <v>1</v>
      </c>
      <c r="L1430" s="23">
        <f>J1430-K1430</f>
        <v/>
      </c>
      <c r="M1430" s="23" t="inlineStr">
        <is>
          <t>T-775/25-26</t>
        </is>
      </c>
      <c r="N1430" s="32" t="n">
        <v>45866</v>
      </c>
      <c r="O1430" s="62" t="n">
        <v>8146.8</v>
      </c>
      <c r="P1430" s="23" t="inlineStr">
        <is>
          <t>IISC</t>
        </is>
      </c>
      <c r="Q1430" s="23" t="n">
        <v>58153726212</v>
      </c>
      <c r="R1430" s="23" t="inlineStr">
        <is>
          <t>Delivered</t>
        </is>
      </c>
      <c r="S1430" s="63" t="inlineStr">
        <is>
          <t>4</t>
        </is>
      </c>
      <c r="T1430" s="39" t="n"/>
      <c r="U1430" s="23" t="inlineStr">
        <is>
          <t>BioLegend</t>
        </is>
      </c>
      <c r="V1430" s="23">
        <f>VLOOKUP(P1430,'Customer List'!B:C,2,)</f>
        <v/>
      </c>
      <c r="W1430" s="40" t="n"/>
      <c r="X1430" s="32" t="n">
        <v>45867</v>
      </c>
      <c r="Y1430" s="23">
        <f>IF(X1430="", "", X1430-N1430)</f>
        <v/>
      </c>
      <c r="Z1430" s="23">
        <f>IF(N1430="", "", TEXT(N1430, "dddd"))</f>
        <v/>
      </c>
      <c r="AA1430" s="23">
        <f>IF(X1430="", "", TEXT(X1430, "dddd"))</f>
        <v/>
      </c>
      <c r="AB1430" s="23">
        <f>VLOOKUP(U1430,'Currency Sheet'!A:C,3,)</f>
        <v/>
      </c>
      <c r="AC1430" s="44">
        <f>VLOOKUP(P1430,'Customer List'!B:D,3,)</f>
        <v/>
      </c>
    </row>
    <row r="1431">
      <c r="A1431" s="23">
        <f>A1430+1</f>
        <v/>
      </c>
      <c r="B1431" s="23" t="inlineStr">
        <is>
          <t>EED117403</t>
        </is>
      </c>
      <c r="C1431" s="32" t="n">
        <v>45856</v>
      </c>
      <c r="D1431" s="32" t="n">
        <v>45864</v>
      </c>
      <c r="E1431" s="51" t="n">
        <v>204.75</v>
      </c>
      <c r="F1431" s="51">
        <f>IF(AB1431="DOLLAR",E1431*88,E1431)</f>
        <v/>
      </c>
      <c r="G1431" s="62">
        <f>F1431*J1431</f>
        <v/>
      </c>
      <c r="H1431" s="23" t="n">
        <v>100742</v>
      </c>
      <c r="I1431" s="23" t="inlineStr">
        <is>
          <t>Brilliant Violet 650™ anti-mouse CD8a Antibody</t>
        </is>
      </c>
      <c r="J1431" s="23" t="n">
        <v>2</v>
      </c>
      <c r="K1431" s="23" t="n">
        <v>2</v>
      </c>
      <c r="L1431" s="23">
        <f>J1431-K1431</f>
        <v/>
      </c>
      <c r="M1431" s="23" t="inlineStr">
        <is>
          <t>T-779/25-26</t>
        </is>
      </c>
      <c r="N1431" s="32" t="n">
        <v>45866</v>
      </c>
      <c r="O1431" s="62" t="n">
        <v>59241</v>
      </c>
      <c r="P1431" s="23" t="inlineStr">
        <is>
          <t>MICRO VAPI</t>
        </is>
      </c>
      <c r="Q1431" s="23" t="n">
        <v>58153727203</v>
      </c>
      <c r="R1431" s="23" t="inlineStr">
        <is>
          <t>Delivered</t>
        </is>
      </c>
      <c r="S1431" s="63" t="inlineStr">
        <is>
          <t>4</t>
        </is>
      </c>
      <c r="T1431" s="39" t="n"/>
      <c r="U1431" s="23" t="inlineStr">
        <is>
          <t>BioLegend</t>
        </is>
      </c>
      <c r="V1431" s="23">
        <f>VLOOKUP(P1431,'Customer List'!B:C,2,)</f>
        <v/>
      </c>
      <c r="W1431" s="40" t="n"/>
      <c r="X1431" s="32" t="n">
        <v>45868</v>
      </c>
      <c r="Y1431" s="23">
        <f>IF(X1431="", "", X1431-N1431)</f>
        <v/>
      </c>
      <c r="Z1431" s="23">
        <f>IF(N1431="", "", TEXT(N1431, "dddd"))</f>
        <v/>
      </c>
      <c r="AA1431" s="23">
        <f>IF(X1431="", "", TEXT(X1431, "dddd"))</f>
        <v/>
      </c>
      <c r="AB1431" s="23">
        <f>VLOOKUP(U1431,'Currency Sheet'!A:C,3,)</f>
        <v/>
      </c>
      <c r="AC1431" s="44">
        <f>VLOOKUP(P1431,'Customer List'!B:D,3,)</f>
        <v/>
      </c>
    </row>
    <row r="1432">
      <c r="A1432" s="23">
        <f>A1431+1</f>
        <v/>
      </c>
      <c r="B1432" s="23" t="inlineStr">
        <is>
          <t>EED117403</t>
        </is>
      </c>
      <c r="C1432" s="32" t="n">
        <v>45856</v>
      </c>
      <c r="D1432" s="32" t="n">
        <v>45864</v>
      </c>
      <c r="E1432" s="51" t="n">
        <v>37.8</v>
      </c>
      <c r="F1432" s="51">
        <f>IF(AB1432="DOLLAR",E1432*88,E1432)</f>
        <v/>
      </c>
      <c r="G1432" s="62">
        <f>F1432*J1432</f>
        <v/>
      </c>
      <c r="H1432" s="23" t="n">
        <v>101319</v>
      </c>
      <c r="I1432" s="23" t="inlineStr">
        <is>
          <t>TruStain FcX™ (anti-mouse CD16/32) Antibody</t>
        </is>
      </c>
      <c r="J1432" s="23" t="n">
        <v>1</v>
      </c>
      <c r="K1432" s="23" t="n">
        <v>1</v>
      </c>
      <c r="L1432" s="23">
        <f>J1432-K1432</f>
        <v/>
      </c>
      <c r="M1432" s="23" t="inlineStr">
        <is>
          <t>T-785/25-26</t>
        </is>
      </c>
      <c r="N1432" s="32" t="n">
        <v>45866</v>
      </c>
      <c r="O1432" s="62" t="n">
        <v>5440</v>
      </c>
      <c r="P1432" s="23" t="inlineStr">
        <is>
          <t>SAI LIFE</t>
        </is>
      </c>
      <c r="Q1432" s="23" t="n">
        <v>58153726595</v>
      </c>
      <c r="R1432" s="23" t="inlineStr">
        <is>
          <t>Delivered</t>
        </is>
      </c>
      <c r="S1432" s="63" t="inlineStr">
        <is>
          <t>4</t>
        </is>
      </c>
      <c r="T1432" s="39" t="n"/>
      <c r="U1432" s="23" t="inlineStr">
        <is>
          <t>BioLegend</t>
        </is>
      </c>
      <c r="V1432" s="23">
        <f>VLOOKUP(P1432,'Customer List'!B:C,2,)</f>
        <v/>
      </c>
      <c r="W1432" s="40" t="n"/>
      <c r="X1432" s="32" t="n">
        <v>45867</v>
      </c>
      <c r="Y1432" s="23">
        <f>IF(X1432="", "", X1432-N1432)</f>
        <v/>
      </c>
      <c r="Z1432" s="23">
        <f>IF(N1432="", "", TEXT(N1432, "dddd"))</f>
        <v/>
      </c>
      <c r="AA1432" s="23">
        <f>IF(X1432="", "", TEXT(X1432, "dddd"))</f>
        <v/>
      </c>
      <c r="AB1432" s="23">
        <f>VLOOKUP(U1432,'Currency Sheet'!A:C,3,)</f>
        <v/>
      </c>
      <c r="AC1432" s="44">
        <f>VLOOKUP(P1432,'Customer List'!B:D,3,)</f>
        <v/>
      </c>
    </row>
    <row r="1433">
      <c r="A1433" s="23">
        <f>A1432+1</f>
        <v/>
      </c>
      <c r="B1433" s="23" t="inlineStr">
        <is>
          <t>EED117403</t>
        </is>
      </c>
      <c r="C1433" s="32" t="n">
        <v>45856</v>
      </c>
      <c r="D1433" s="32" t="n">
        <v>45864</v>
      </c>
      <c r="E1433" s="51" t="n">
        <v>181.5</v>
      </c>
      <c r="F1433" s="51">
        <f>IF(AB1433="DOLLAR",E1433*88,E1433)</f>
        <v/>
      </c>
      <c r="G1433" s="62">
        <f>F1433*J1433</f>
        <v/>
      </c>
      <c r="H1433" s="23" t="n">
        <v>102127</v>
      </c>
      <c r="I1433" s="23" t="inlineStr">
        <is>
          <t>Brilliant Violet 421™ anti-mouse CD28 Antibody</t>
        </is>
      </c>
      <c r="J1433" s="23" t="n">
        <v>1</v>
      </c>
      <c r="K1433" s="23" t="n">
        <v>1</v>
      </c>
      <c r="L1433" s="23">
        <f>J1433-K1433</f>
        <v/>
      </c>
      <c r="M1433" s="23" t="inlineStr">
        <is>
          <t>T-775/25-26</t>
        </is>
      </c>
      <c r="N1433" s="32" t="n">
        <v>45866</v>
      </c>
      <c r="O1433" s="62" t="n">
        <v>27382.3</v>
      </c>
      <c r="P1433" s="23" t="inlineStr">
        <is>
          <t>IISC</t>
        </is>
      </c>
      <c r="Q1433" s="23" t="n">
        <v>58153726212</v>
      </c>
      <c r="R1433" s="23" t="inlineStr">
        <is>
          <t>Delivered</t>
        </is>
      </c>
      <c r="S1433" s="63" t="inlineStr">
        <is>
          <t>4</t>
        </is>
      </c>
      <c r="T1433" s="39" t="n"/>
      <c r="U1433" s="23" t="inlineStr">
        <is>
          <t>BioLegend</t>
        </is>
      </c>
      <c r="V1433" s="23">
        <f>VLOOKUP(P1433,'Customer List'!B:C,2,)</f>
        <v/>
      </c>
      <c r="W1433" s="40" t="n"/>
      <c r="X1433" s="32" t="n">
        <v>45867</v>
      </c>
      <c r="Y1433" s="23">
        <f>IF(X1433="", "", X1433-N1433)</f>
        <v/>
      </c>
      <c r="Z1433" s="23">
        <f>IF(N1433="", "", TEXT(N1433, "dddd"))</f>
        <v/>
      </c>
      <c r="AA1433" s="23">
        <f>IF(X1433="", "", TEXT(X1433, "dddd"))</f>
        <v/>
      </c>
      <c r="AB1433" s="23">
        <f>VLOOKUP(U1433,'Currency Sheet'!A:C,3,)</f>
        <v/>
      </c>
      <c r="AC1433" s="44">
        <f>VLOOKUP(P1433,'Customer List'!B:D,3,)</f>
        <v/>
      </c>
    </row>
    <row r="1434">
      <c r="A1434" s="23">
        <f>A1433+1</f>
        <v/>
      </c>
      <c r="B1434" s="23" t="inlineStr">
        <is>
          <t>EED117403</t>
        </is>
      </c>
      <c r="C1434" s="32" t="n">
        <v>45856</v>
      </c>
      <c r="D1434" s="32" t="n">
        <v>45864</v>
      </c>
      <c r="E1434" s="51" t="n">
        <v>168.7</v>
      </c>
      <c r="F1434" s="51">
        <f>IF(AB1434="DOLLAR",E1434*88,E1434)</f>
        <v/>
      </c>
      <c r="G1434" s="62">
        <f>F1434*J1434</f>
        <v/>
      </c>
      <c r="H1434" s="23" t="n">
        <v>102720</v>
      </c>
      <c r="I1434" s="23" t="inlineStr">
        <is>
          <t>Pacific Blue™ anti-mouse CD38 Antibody</t>
        </is>
      </c>
      <c r="J1434" s="23" t="n">
        <v>1</v>
      </c>
      <c r="K1434" s="23" t="n">
        <v>1</v>
      </c>
      <c r="L1434" s="23">
        <f>J1434-K1434</f>
        <v/>
      </c>
      <c r="M1434" s="23" t="inlineStr">
        <is>
          <t>T-768/25-26</t>
        </is>
      </c>
      <c r="N1434" s="32" t="n">
        <v>45866</v>
      </c>
      <c r="O1434" s="62" t="n">
        <v>20605.5</v>
      </c>
      <c r="P1434" s="23" t="inlineStr">
        <is>
          <t>ACTREC</t>
        </is>
      </c>
      <c r="Q1434" s="23" t="n">
        <v>58153726466</v>
      </c>
      <c r="R1434" s="23" t="inlineStr">
        <is>
          <t>Delivered</t>
        </is>
      </c>
      <c r="S1434" s="63" t="inlineStr">
        <is>
          <t>4</t>
        </is>
      </c>
      <c r="T1434" s="39" t="n"/>
      <c r="U1434" s="23" t="inlineStr">
        <is>
          <t>BioLegend</t>
        </is>
      </c>
      <c r="V1434" s="23">
        <f>VLOOKUP(P1434,'Customer List'!B:C,2,)</f>
        <v/>
      </c>
      <c r="W1434" s="40" t="n"/>
      <c r="X1434" s="32" t="n">
        <v>45867</v>
      </c>
      <c r="Y1434" s="23">
        <f>IF(X1434="", "", X1434-N1434)</f>
        <v/>
      </c>
      <c r="Z1434" s="23">
        <f>IF(N1434="", "", TEXT(N1434, "dddd"))</f>
        <v/>
      </c>
      <c r="AA1434" s="23">
        <f>IF(X1434="", "", TEXT(X1434, "dddd"))</f>
        <v/>
      </c>
      <c r="AB1434" s="23">
        <f>VLOOKUP(U1434,'Currency Sheet'!A:C,3,)</f>
        <v/>
      </c>
      <c r="AC1434" s="44">
        <f>VLOOKUP(P1434,'Customer List'!B:D,3,)</f>
        <v/>
      </c>
    </row>
    <row r="1435">
      <c r="A1435" s="23">
        <f>A1434+1</f>
        <v/>
      </c>
      <c r="B1435" s="23" t="inlineStr">
        <is>
          <t>EED117403</t>
        </is>
      </c>
      <c r="C1435" s="32" t="n">
        <v>45856</v>
      </c>
      <c r="D1435" s="32" t="n">
        <v>45864</v>
      </c>
      <c r="E1435" s="51" t="n">
        <v>150.5</v>
      </c>
      <c r="F1435" s="51">
        <f>IF(AB1435="DOLLAR",E1435*88,E1435)</f>
        <v/>
      </c>
      <c r="G1435" s="62">
        <f>F1435*J1435</f>
        <v/>
      </c>
      <c r="H1435" s="23" t="n">
        <v>103020</v>
      </c>
      <c r="I1435" s="23" t="inlineStr">
        <is>
          <t>Pacific Blue™ anti-mouse/human CD44 Antibody</t>
        </is>
      </c>
      <c r="J1435" s="23" t="n">
        <v>1</v>
      </c>
      <c r="K1435" s="23" t="n">
        <v>1</v>
      </c>
      <c r="L1435" s="23">
        <f>J1435-K1435</f>
        <v/>
      </c>
      <c r="M1435" s="23" t="inlineStr">
        <is>
          <t>T-767/25-26</t>
        </is>
      </c>
      <c r="N1435" s="32" t="n">
        <v>45866</v>
      </c>
      <c r="O1435" s="62" t="n">
        <v>18382.5</v>
      </c>
      <c r="P1435" s="23" t="inlineStr">
        <is>
          <t>ACTREC</t>
        </is>
      </c>
      <c r="Q1435" s="23" t="n">
        <v>58153726466</v>
      </c>
      <c r="R1435" s="23" t="inlineStr">
        <is>
          <t>Delivered</t>
        </is>
      </c>
      <c r="S1435" s="63" t="inlineStr">
        <is>
          <t>4</t>
        </is>
      </c>
      <c r="T1435" s="39" t="n"/>
      <c r="U1435" s="23" t="inlineStr">
        <is>
          <t>BioLegend</t>
        </is>
      </c>
      <c r="V1435" s="23">
        <f>VLOOKUP(P1435,'Customer List'!B:C,2,)</f>
        <v/>
      </c>
      <c r="W1435" s="40" t="n"/>
      <c r="X1435" s="32" t="n">
        <v>45867</v>
      </c>
      <c r="Y1435" s="23">
        <f>IF(X1435="", "", X1435-N1435)</f>
        <v/>
      </c>
      <c r="Z1435" s="23">
        <f>IF(N1435="", "", TEXT(N1435, "dddd"))</f>
        <v/>
      </c>
      <c r="AA1435" s="23">
        <f>IF(X1435="", "", TEXT(X1435, "dddd"))</f>
        <v/>
      </c>
      <c r="AB1435" s="23">
        <f>VLOOKUP(U1435,'Currency Sheet'!A:C,3,)</f>
        <v/>
      </c>
      <c r="AC1435" s="44">
        <f>VLOOKUP(P1435,'Customer List'!B:D,3,)</f>
        <v/>
      </c>
    </row>
    <row r="1436">
      <c r="A1436" s="23">
        <f>A1435+1</f>
        <v/>
      </c>
      <c r="B1436" s="23" t="inlineStr">
        <is>
          <t>EED117403</t>
        </is>
      </c>
      <c r="C1436" s="32" t="n">
        <v>45856</v>
      </c>
      <c r="D1436" s="32" t="n">
        <v>45864</v>
      </c>
      <c r="E1436" s="51" t="n">
        <v>204.75</v>
      </c>
      <c r="F1436" s="51">
        <f>IF(AB1436="DOLLAR",E1436*88,E1436)</f>
        <v/>
      </c>
      <c r="G1436" s="62">
        <f>F1436*J1436</f>
        <v/>
      </c>
      <c r="H1436" s="23" t="n">
        <v>103149</v>
      </c>
      <c r="I1436" s="23" t="inlineStr">
        <is>
          <t>Brilliant Violet 785™ anti-mouse CD45 Antibody</t>
        </is>
      </c>
      <c r="J1436" s="23" t="n">
        <v>2</v>
      </c>
      <c r="K1436" s="23" t="n">
        <v>2</v>
      </c>
      <c r="L1436" s="23">
        <f>J1436-K1436</f>
        <v/>
      </c>
      <c r="M1436" s="23" t="inlineStr">
        <is>
          <t>T-768/25-26</t>
        </is>
      </c>
      <c r="N1436" s="32" t="n">
        <v>45866</v>
      </c>
      <c r="O1436" s="62" t="n">
        <v>46683</v>
      </c>
      <c r="P1436" s="23" t="inlineStr">
        <is>
          <t>ACTREC</t>
        </is>
      </c>
      <c r="Q1436" s="23" t="n">
        <v>58153726466</v>
      </c>
      <c r="R1436" s="23" t="inlineStr">
        <is>
          <t>Delivered</t>
        </is>
      </c>
      <c r="S1436" s="63" t="inlineStr">
        <is>
          <t>4</t>
        </is>
      </c>
      <c r="T1436" s="39" t="n"/>
      <c r="U1436" s="23" t="inlineStr">
        <is>
          <t>BioLegend</t>
        </is>
      </c>
      <c r="V1436" s="23">
        <f>VLOOKUP(P1436,'Customer List'!B:C,2,)</f>
        <v/>
      </c>
      <c r="W1436" s="40" t="n"/>
      <c r="X1436" s="32" t="n">
        <v>45867</v>
      </c>
      <c r="Y1436" s="23">
        <f>IF(X1436="", "", X1436-N1436)</f>
        <v/>
      </c>
      <c r="Z1436" s="23">
        <f>IF(N1436="", "", TEXT(N1436, "dddd"))</f>
        <v/>
      </c>
      <c r="AA1436" s="23">
        <f>IF(X1436="", "", TEXT(X1436, "dddd"))</f>
        <v/>
      </c>
      <c r="AB1436" s="23">
        <f>VLOOKUP(U1436,'Currency Sheet'!A:C,3,)</f>
        <v/>
      </c>
      <c r="AC1436" s="44">
        <f>VLOOKUP(P1436,'Customer List'!B:D,3,)</f>
        <v/>
      </c>
    </row>
    <row r="1437">
      <c r="A1437" s="23">
        <f>A1436+1</f>
        <v/>
      </c>
      <c r="B1437" s="23" t="inlineStr">
        <is>
          <t>EED117403</t>
        </is>
      </c>
      <c r="C1437" s="32" t="n">
        <v>45856</v>
      </c>
      <c r="D1437" s="32" t="n">
        <v>45864</v>
      </c>
      <c r="E1437" s="51" t="n">
        <v>217.7</v>
      </c>
      <c r="F1437" s="51">
        <f>IF(AB1437="DOLLAR",E1437*88,E1437)</f>
        <v/>
      </c>
      <c r="G1437" s="62">
        <f>F1437*J1437</f>
        <v/>
      </c>
      <c r="H1437" s="23" t="n">
        <v>105720</v>
      </c>
      <c r="I1437" s="23" t="inlineStr">
        <is>
          <t>PE/Cyanine7 anti-mouse CD106 Antibody</t>
        </is>
      </c>
      <c r="J1437" s="23" t="n">
        <v>1</v>
      </c>
      <c r="K1437" s="23" t="n">
        <v>1</v>
      </c>
      <c r="L1437" s="23">
        <f>J1437-K1437</f>
        <v/>
      </c>
      <c r="M1437" s="23" t="inlineStr">
        <is>
          <t>T-767/25-26</t>
        </is>
      </c>
      <c r="N1437" s="32" t="n">
        <v>45866</v>
      </c>
      <c r="O1437" s="62" t="n">
        <v>26590.5</v>
      </c>
      <c r="P1437" s="23" t="inlineStr">
        <is>
          <t>ACTREC</t>
        </is>
      </c>
      <c r="Q1437" s="23" t="n">
        <v>58153726466</v>
      </c>
      <c r="R1437" s="23" t="inlineStr">
        <is>
          <t>Delivered</t>
        </is>
      </c>
      <c r="S1437" s="63" t="inlineStr">
        <is>
          <t>4</t>
        </is>
      </c>
      <c r="T1437" s="39" t="n"/>
      <c r="U1437" s="23" t="inlineStr">
        <is>
          <t>BioLegend</t>
        </is>
      </c>
      <c r="V1437" s="23">
        <f>VLOOKUP(P1437,'Customer List'!B:C,2,)</f>
        <v/>
      </c>
      <c r="W1437" s="40" t="n"/>
      <c r="X1437" s="32" t="n">
        <v>45867</v>
      </c>
      <c r="Y1437" s="23">
        <f>IF(X1437="", "", X1437-N1437)</f>
        <v/>
      </c>
      <c r="Z1437" s="23">
        <f>IF(N1437="", "", TEXT(N1437, "dddd"))</f>
        <v/>
      </c>
      <c r="AA1437" s="23">
        <f>IF(X1437="", "", TEXT(X1437, "dddd"))</f>
        <v/>
      </c>
      <c r="AB1437" s="23">
        <f>VLOOKUP(U1437,'Currency Sheet'!A:C,3,)</f>
        <v/>
      </c>
      <c r="AC1437" s="44">
        <f>VLOOKUP(P1437,'Customer List'!B:D,3,)</f>
        <v/>
      </c>
    </row>
    <row r="1438">
      <c r="A1438" s="23">
        <f>A1437+1</f>
        <v/>
      </c>
      <c r="B1438" s="23" t="inlineStr">
        <is>
          <t>EED117403</t>
        </is>
      </c>
      <c r="C1438" s="32" t="n">
        <v>45856</v>
      </c>
      <c r="D1438" s="32" t="n">
        <v>45864</v>
      </c>
      <c r="E1438" s="51" t="n">
        <v>194.25</v>
      </c>
      <c r="F1438" s="51">
        <f>IF(AB1438="DOLLAR",E1438*88,E1438)</f>
        <v/>
      </c>
      <c r="G1438" s="62">
        <f>F1438*J1438</f>
        <v/>
      </c>
      <c r="H1438" s="23" t="n">
        <v>106312</v>
      </c>
      <c r="I1438" s="23" t="inlineStr">
        <is>
          <t>PE/Cy7 anti-mouse CD152 Antibody</t>
        </is>
      </c>
      <c r="J1438" s="23" t="n">
        <v>1</v>
      </c>
      <c r="K1438" s="23" t="n">
        <v>1</v>
      </c>
      <c r="L1438" s="23">
        <f>J1438-K1438</f>
        <v/>
      </c>
      <c r="M1438" s="23" t="inlineStr">
        <is>
          <t>T-775/25-26</t>
        </is>
      </c>
      <c r="N1438" s="32" t="n">
        <v>45866</v>
      </c>
      <c r="O1438" s="62" t="n">
        <v>29305.85</v>
      </c>
      <c r="P1438" s="23" t="inlineStr">
        <is>
          <t>IISC</t>
        </is>
      </c>
      <c r="Q1438" s="23" t="n">
        <v>58153726212</v>
      </c>
      <c r="R1438" s="23" t="inlineStr">
        <is>
          <t>Delivered</t>
        </is>
      </c>
      <c r="S1438" s="63" t="inlineStr">
        <is>
          <t>4</t>
        </is>
      </c>
      <c r="T1438" s="39" t="n"/>
      <c r="U1438" s="23" t="inlineStr">
        <is>
          <t>BioLegend</t>
        </is>
      </c>
      <c r="V1438" s="23">
        <f>VLOOKUP(P1438,'Customer List'!B:C,2,)</f>
        <v/>
      </c>
      <c r="W1438" s="40" t="n"/>
      <c r="X1438" s="32" t="n">
        <v>45867</v>
      </c>
      <c r="Y1438" s="23">
        <f>IF(X1438="", "", X1438-N1438)</f>
        <v/>
      </c>
      <c r="Z1438" s="23">
        <f>IF(N1438="", "", TEXT(N1438, "dddd"))</f>
        <v/>
      </c>
      <c r="AA1438" s="23">
        <f>IF(X1438="", "", TEXT(X1438, "dddd"))</f>
        <v/>
      </c>
      <c r="AB1438" s="23">
        <f>VLOOKUP(U1438,'Currency Sheet'!A:C,3,)</f>
        <v/>
      </c>
      <c r="AC1438" s="44">
        <f>VLOOKUP(P1438,'Customer List'!B:D,3,)</f>
        <v/>
      </c>
    </row>
    <row r="1439">
      <c r="A1439" s="23">
        <f>A1438+1</f>
        <v/>
      </c>
      <c r="B1439" s="23" t="inlineStr">
        <is>
          <t>EED117403</t>
        </is>
      </c>
      <c r="C1439" s="32" t="n">
        <v>45856</v>
      </c>
      <c r="D1439" s="32" t="n">
        <v>45864</v>
      </c>
      <c r="E1439" s="51" t="n">
        <v>186.9</v>
      </c>
      <c r="F1439" s="51">
        <f>IF(AB1439="DOLLAR",E1439*88,E1439)</f>
        <v/>
      </c>
      <c r="G1439" s="62">
        <f>F1439*J1439</f>
        <v/>
      </c>
      <c r="H1439" s="23" t="n">
        <v>108112</v>
      </c>
      <c r="I1439" s="23" t="inlineStr">
        <is>
          <t>APC anti-mouse Ly-6A/E (Sca-1) Antibody</t>
        </is>
      </c>
      <c r="J1439" s="23" t="n">
        <v>1</v>
      </c>
      <c r="K1439" s="23" t="n">
        <v>1</v>
      </c>
      <c r="L1439" s="23">
        <f>J1439-K1439</f>
        <v/>
      </c>
      <c r="M1439" s="23" t="inlineStr">
        <is>
          <t>T-767/25-26</t>
        </is>
      </c>
      <c r="N1439" s="32" t="n">
        <v>45866</v>
      </c>
      <c r="O1439" s="62" t="n">
        <v>22828.5</v>
      </c>
      <c r="P1439" s="23" t="inlineStr">
        <is>
          <t>ACTREC</t>
        </is>
      </c>
      <c r="Q1439" s="23" t="n">
        <v>58153726466</v>
      </c>
      <c r="R1439" s="23" t="inlineStr">
        <is>
          <t>Delivered</t>
        </is>
      </c>
      <c r="S1439" s="63" t="inlineStr">
        <is>
          <t>4</t>
        </is>
      </c>
      <c r="T1439" s="39" t="n"/>
      <c r="U1439" s="23" t="inlineStr">
        <is>
          <t>BioLegend</t>
        </is>
      </c>
      <c r="V1439" s="23">
        <f>VLOOKUP(P1439,'Customer List'!B:C,2,)</f>
        <v/>
      </c>
      <c r="W1439" s="40" t="n"/>
      <c r="X1439" s="32" t="n">
        <v>45867</v>
      </c>
      <c r="Y1439" s="23">
        <f>IF(X1439="", "", X1439-N1439)</f>
        <v/>
      </c>
      <c r="Z1439" s="23">
        <f>IF(N1439="", "", TEXT(N1439, "dddd"))</f>
        <v/>
      </c>
      <c r="AA1439" s="23">
        <f>IF(X1439="", "", TEXT(X1439, "dddd"))</f>
        <v/>
      </c>
      <c r="AB1439" s="23">
        <f>VLOOKUP(U1439,'Currency Sheet'!A:C,3,)</f>
        <v/>
      </c>
      <c r="AC1439" s="44">
        <f>VLOOKUP(P1439,'Customer List'!B:D,3,)</f>
        <v/>
      </c>
    </row>
    <row r="1440">
      <c r="A1440" s="23">
        <f>A1439+1</f>
        <v/>
      </c>
      <c r="B1440" s="23" t="inlineStr">
        <is>
          <t>EED117403</t>
        </is>
      </c>
      <c r="C1440" s="32" t="n">
        <v>45856</v>
      </c>
      <c r="D1440" s="32" t="n">
        <v>45864</v>
      </c>
      <c r="E1440" s="51" t="n">
        <v>214.5</v>
      </c>
      <c r="F1440" s="51">
        <f>IF(AB1440="DOLLAR",E1440*88,E1440)</f>
        <v/>
      </c>
      <c r="G1440" s="62">
        <f>F1440*J1440</f>
        <v/>
      </c>
      <c r="H1440" s="23" t="n">
        <v>115555</v>
      </c>
      <c r="I1440" s="23" t="inlineStr">
        <is>
          <t>Brilliant Violet 711™ anti-mouse CD19 Antibody</t>
        </is>
      </c>
      <c r="J1440" s="23" t="n">
        <v>2</v>
      </c>
      <c r="K1440" s="23" t="n">
        <v>2</v>
      </c>
      <c r="L1440" s="23">
        <f>J1440-K1440</f>
        <v/>
      </c>
      <c r="M1440" s="23" t="inlineStr">
        <is>
          <t>T-767/25-26</t>
        </is>
      </c>
      <c r="N1440" s="32" t="n">
        <v>45866</v>
      </c>
      <c r="O1440" s="62" t="n">
        <v>48906</v>
      </c>
      <c r="P1440" s="23" t="inlineStr">
        <is>
          <t>ACTREC</t>
        </is>
      </c>
      <c r="Q1440" s="23" t="n">
        <v>58153726466</v>
      </c>
      <c r="R1440" s="23" t="inlineStr">
        <is>
          <t>Delivered</t>
        </is>
      </c>
      <c r="S1440" s="63" t="inlineStr">
        <is>
          <t>4</t>
        </is>
      </c>
      <c r="T1440" s="39" t="n"/>
      <c r="U1440" s="23" t="inlineStr">
        <is>
          <t>BioLegend</t>
        </is>
      </c>
      <c r="V1440" s="23">
        <f>VLOOKUP(P1440,'Customer List'!B:C,2,)</f>
        <v/>
      </c>
      <c r="W1440" s="40" t="n"/>
      <c r="X1440" s="32" t="n">
        <v>45867</v>
      </c>
      <c r="Y1440" s="23">
        <f>IF(X1440="", "", X1440-N1440)</f>
        <v/>
      </c>
      <c r="Z1440" s="23">
        <f>IF(N1440="", "", TEXT(N1440, "dddd"))</f>
        <v/>
      </c>
      <c r="AA1440" s="23">
        <f>IF(X1440="", "", TEXT(X1440, "dddd"))</f>
        <v/>
      </c>
      <c r="AB1440" s="23">
        <f>VLOOKUP(U1440,'Currency Sheet'!A:C,3,)</f>
        <v/>
      </c>
      <c r="AC1440" s="44">
        <f>VLOOKUP(P1440,'Customer List'!B:D,3,)</f>
        <v/>
      </c>
    </row>
    <row r="1441">
      <c r="A1441" s="23">
        <f>A1440+1</f>
        <v/>
      </c>
      <c r="B1441" s="23" t="inlineStr">
        <is>
          <t>EED117403</t>
        </is>
      </c>
      <c r="C1441" s="32" t="n">
        <v>45856</v>
      </c>
      <c r="D1441" s="32" t="n">
        <v>45864</v>
      </c>
      <c r="E1441" s="51" t="n">
        <v>217.7</v>
      </c>
      <c r="F1441" s="51">
        <f>IF(AB1441="DOLLAR",E1441*88,E1441)</f>
        <v/>
      </c>
      <c r="G1441" s="62">
        <f>F1441*J1441</f>
        <v/>
      </c>
      <c r="H1441" s="23" t="n">
        <v>116122</v>
      </c>
      <c r="I1441" s="23" t="inlineStr">
        <is>
          <t>PE/Cyanine7 anti-mouse CD54 Antibody</t>
        </is>
      </c>
      <c r="J1441" s="23" t="n">
        <v>1</v>
      </c>
      <c r="K1441" s="23" t="n">
        <v>1</v>
      </c>
      <c r="L1441" s="23">
        <f>J1441-K1441</f>
        <v/>
      </c>
      <c r="M1441" s="23" t="inlineStr">
        <is>
          <t>T-795/25-26</t>
        </is>
      </c>
      <c r="N1441" s="32" t="n">
        <v>45866</v>
      </c>
      <c r="O1441" s="62" t="n">
        <v>26590.5</v>
      </c>
      <c r="P1441" s="23" t="inlineStr">
        <is>
          <t>ICGEB</t>
        </is>
      </c>
      <c r="Q1441" s="23" t="inlineStr">
        <is>
          <t>BY HAND</t>
        </is>
      </c>
      <c r="R1441" s="23" t="inlineStr">
        <is>
          <t>PRIYANKA MADAM</t>
        </is>
      </c>
      <c r="S1441" s="63" t="inlineStr">
        <is>
          <t>4</t>
        </is>
      </c>
      <c r="T1441" s="39" t="n"/>
      <c r="U1441" s="23" t="inlineStr">
        <is>
          <t>BioLegend</t>
        </is>
      </c>
      <c r="V1441" s="23">
        <f>VLOOKUP(P1441,'Customer List'!B:C,2,)</f>
        <v/>
      </c>
      <c r="W1441" s="40" t="n"/>
      <c r="X1441" s="32" t="n">
        <v>45866</v>
      </c>
      <c r="Y1441" s="23">
        <f>IF(X1441="", "", X1441-N1441)</f>
        <v/>
      </c>
      <c r="Z1441" s="23">
        <f>IF(N1441="", "", TEXT(N1441, "dddd"))</f>
        <v/>
      </c>
      <c r="AA1441" s="23">
        <f>IF(X1441="", "", TEXT(X1441, "dddd"))</f>
        <v/>
      </c>
      <c r="AB1441" s="23">
        <f>VLOOKUP(U1441,'Currency Sheet'!A:C,3,)</f>
        <v/>
      </c>
      <c r="AC1441" s="44">
        <f>VLOOKUP(P1441,'Customer List'!B:D,3,)</f>
        <v/>
      </c>
    </row>
    <row r="1442">
      <c r="A1442" s="23">
        <f>A1441+1</f>
        <v/>
      </c>
      <c r="B1442" s="23" t="inlineStr">
        <is>
          <t>EED117403</t>
        </is>
      </c>
      <c r="C1442" s="32" t="n">
        <v>45856</v>
      </c>
      <c r="D1442" s="32" t="n">
        <v>45864</v>
      </c>
      <c r="E1442" s="51" t="n">
        <v>189.75</v>
      </c>
      <c r="F1442" s="51">
        <f>IF(AB1442="DOLLAR",E1442*88,E1442)</f>
        <v/>
      </c>
      <c r="G1442" s="62">
        <f>F1442*J1442</f>
        <v/>
      </c>
      <c r="H1442" s="23" t="n">
        <v>126631</v>
      </c>
      <c r="I1442" s="23" t="inlineStr">
        <is>
          <t>Brilliant Violet 510™ anti-mouse CD8b (Ly-3) Antibody</t>
        </is>
      </c>
      <c r="J1442" s="23" t="n">
        <v>2</v>
      </c>
      <c r="K1442" s="23" t="n">
        <v>2</v>
      </c>
      <c r="L1442" s="23">
        <f>J1442-K1442</f>
        <v/>
      </c>
      <c r="M1442" s="23" t="inlineStr">
        <is>
          <t>T-768/25-26</t>
        </is>
      </c>
      <c r="N1442" s="32" t="n">
        <v>45866</v>
      </c>
      <c r="O1442" s="62" t="n">
        <v>43263</v>
      </c>
      <c r="P1442" s="23" t="inlineStr">
        <is>
          <t>ACTREC</t>
        </is>
      </c>
      <c r="Q1442" s="23" t="n">
        <v>58153726466</v>
      </c>
      <c r="R1442" s="23" t="inlineStr">
        <is>
          <t>Delivered</t>
        </is>
      </c>
      <c r="S1442" s="63" t="inlineStr">
        <is>
          <t>4</t>
        </is>
      </c>
      <c r="T1442" s="39" t="n"/>
      <c r="U1442" s="23" t="inlineStr">
        <is>
          <t>BioLegend</t>
        </is>
      </c>
      <c r="V1442" s="23">
        <f>VLOOKUP(P1442,'Customer List'!B:C,2,)</f>
        <v/>
      </c>
      <c r="W1442" s="40" t="n"/>
      <c r="X1442" s="32" t="n">
        <v>45867</v>
      </c>
      <c r="Y1442" s="23">
        <f>IF(X1442="", "", X1442-N1442)</f>
        <v/>
      </c>
      <c r="Z1442" s="23">
        <f>IF(N1442="", "", TEXT(N1442, "dddd"))</f>
        <v/>
      </c>
      <c r="AA1442" s="23">
        <f>IF(X1442="", "", TEXT(X1442, "dddd"))</f>
        <v/>
      </c>
      <c r="AB1442" s="23">
        <f>VLOOKUP(U1442,'Currency Sheet'!A:C,3,)</f>
        <v/>
      </c>
      <c r="AC1442" s="44">
        <f>VLOOKUP(P1442,'Customer List'!B:D,3,)</f>
        <v/>
      </c>
    </row>
    <row r="1443">
      <c r="A1443" s="23">
        <f>A1442+1</f>
        <v/>
      </c>
      <c r="B1443" s="23" t="inlineStr">
        <is>
          <t>EED117403</t>
        </is>
      </c>
      <c r="C1443" s="32" t="n">
        <v>45856</v>
      </c>
      <c r="D1443" s="32" t="n">
        <v>45864</v>
      </c>
      <c r="E1443" s="51" t="n">
        <v>377.3</v>
      </c>
      <c r="F1443" s="51">
        <f>IF(AB1443="DOLLAR",E1443*88,E1443)</f>
        <v/>
      </c>
      <c r="G1443" s="62">
        <f>F1443*J1443</f>
        <v/>
      </c>
      <c r="H1443" s="23" t="n">
        <v>127031</v>
      </c>
      <c r="I1443" s="23" t="inlineStr">
        <is>
          <t>Ultra-LEAF™ Purified anti-mouse CD317 (BST2, PDCA-1) Antibody</t>
        </is>
      </c>
      <c r="J1443" s="23" t="n">
        <v>1</v>
      </c>
      <c r="K1443" s="23" t="n">
        <v>1</v>
      </c>
      <c r="L1443" s="23">
        <f>J1443-K1443</f>
        <v/>
      </c>
      <c r="M1443" s="23" t="inlineStr">
        <is>
          <t>T-806/25-26</t>
        </is>
      </c>
      <c r="N1443" s="32" t="n">
        <v>45867</v>
      </c>
      <c r="O1443" s="62" t="n">
        <v>58781.5</v>
      </c>
      <c r="P1443" s="23" t="inlineStr">
        <is>
          <t>IMTECH</t>
        </is>
      </c>
      <c r="Q1443" s="23" t="inlineStr">
        <is>
          <t>D3002864037</t>
        </is>
      </c>
      <c r="R1443" s="23" t="inlineStr">
        <is>
          <t>Delivered</t>
        </is>
      </c>
      <c r="S1443" s="63" t="inlineStr">
        <is>
          <t>4</t>
        </is>
      </c>
      <c r="T1443" s="39" t="n"/>
      <c r="U1443" s="23" t="inlineStr">
        <is>
          <t>BioLegend</t>
        </is>
      </c>
      <c r="V1443" s="23">
        <f>VLOOKUP(P1443,'Customer List'!B:C,2,)</f>
        <v/>
      </c>
      <c r="W1443" s="40" t="n"/>
      <c r="X1443" s="32" t="n">
        <v>45868</v>
      </c>
      <c r="Y1443" s="23">
        <f>IF(X1443="", "", X1443-N1443)</f>
        <v/>
      </c>
      <c r="Z1443" s="23">
        <f>IF(N1443="", "", TEXT(N1443, "dddd"))</f>
        <v/>
      </c>
      <c r="AA1443" s="23">
        <f>IF(X1443="", "", TEXT(X1443, "dddd"))</f>
        <v/>
      </c>
      <c r="AB1443" s="23">
        <f>VLOOKUP(U1443,'Currency Sheet'!A:C,3,)</f>
        <v/>
      </c>
      <c r="AC1443" s="44">
        <f>VLOOKUP(P1443,'Customer List'!B:D,3,)</f>
        <v/>
      </c>
    </row>
    <row r="1444">
      <c r="A1444" s="23">
        <f>A1443+1</f>
        <v/>
      </c>
      <c r="B1444" s="23" t="inlineStr">
        <is>
          <t>EED117403</t>
        </is>
      </c>
      <c r="C1444" s="32" t="n">
        <v>45856</v>
      </c>
      <c r="D1444" s="32" t="n">
        <v>45864</v>
      </c>
      <c r="E1444" s="51" t="n">
        <v>205.1</v>
      </c>
      <c r="F1444" s="51">
        <f>IF(AB1444="DOLLAR",E1444*88,E1444)</f>
        <v/>
      </c>
      <c r="G1444" s="62">
        <f>F1444*J1444</f>
        <v/>
      </c>
      <c r="H1444" s="23" t="n">
        <v>127106</v>
      </c>
      <c r="I1444" s="23" t="inlineStr">
        <is>
          <t>Alexa Fluor® 647 anti-mouse CD317 (BST2, PDCA-1) Antibody</t>
        </is>
      </c>
      <c r="J1444" s="23" t="n">
        <v>1</v>
      </c>
      <c r="K1444" s="23" t="n">
        <v>1</v>
      </c>
      <c r="L1444" s="23">
        <f>J1444-K1444</f>
        <v/>
      </c>
      <c r="M1444" s="23" t="inlineStr">
        <is>
          <t>T-806/25-26</t>
        </is>
      </c>
      <c r="N1444" s="32" t="n">
        <v>45867</v>
      </c>
      <c r="O1444" s="62" t="n">
        <v>31790.5</v>
      </c>
      <c r="P1444" s="23" t="inlineStr">
        <is>
          <t>IMTECH</t>
        </is>
      </c>
      <c r="Q1444" s="23" t="inlineStr">
        <is>
          <t>D3002864037</t>
        </is>
      </c>
      <c r="R1444" s="23" t="inlineStr">
        <is>
          <t>Delivered</t>
        </is>
      </c>
      <c r="S1444" s="63" t="inlineStr">
        <is>
          <t>4</t>
        </is>
      </c>
      <c r="T1444" s="39" t="n"/>
      <c r="U1444" s="23" t="inlineStr">
        <is>
          <t>BioLegend</t>
        </is>
      </c>
      <c r="V1444" s="23">
        <f>VLOOKUP(P1444,'Customer List'!B:C,2,)</f>
        <v/>
      </c>
      <c r="W1444" s="40" t="n"/>
      <c r="X1444" s="32" t="n">
        <v>45868</v>
      </c>
      <c r="Y1444" s="23">
        <f>IF(X1444="", "", X1444-N1444)</f>
        <v/>
      </c>
      <c r="Z1444" s="23">
        <f>IF(N1444="", "", TEXT(N1444, "dddd"))</f>
        <v/>
      </c>
      <c r="AA1444" s="23">
        <f>IF(X1444="", "", TEXT(X1444, "dddd"))</f>
        <v/>
      </c>
      <c r="AB1444" s="23">
        <f>VLOOKUP(U1444,'Currency Sheet'!A:C,3,)</f>
        <v/>
      </c>
      <c r="AC1444" s="44">
        <f>VLOOKUP(P1444,'Customer List'!B:D,3,)</f>
        <v/>
      </c>
    </row>
    <row r="1445">
      <c r="A1445" s="23">
        <f>A1444+1</f>
        <v/>
      </c>
      <c r="B1445" s="23" t="inlineStr">
        <is>
          <t>EED117403</t>
        </is>
      </c>
      <c r="C1445" s="32" t="n">
        <v>45856</v>
      </c>
      <c r="D1445" s="32" t="n">
        <v>45864</v>
      </c>
      <c r="E1445" s="51" t="n">
        <v>219</v>
      </c>
      <c r="F1445" s="51">
        <f>IF(AB1445="DOLLAR",E1445*88,E1445)</f>
        <v/>
      </c>
      <c r="G1445" s="62">
        <f>F1445*J1445</f>
        <v/>
      </c>
      <c r="H1445" s="23" t="n">
        <v>135225</v>
      </c>
      <c r="I1445" s="23" t="inlineStr">
        <is>
          <t>Brilliant Violet 785™ anti-mouse CD279 (PD-1) Antibody</t>
        </is>
      </c>
      <c r="J1445" s="23" t="n">
        <v>1</v>
      </c>
      <c r="K1445" s="23" t="n">
        <v>1</v>
      </c>
      <c r="L1445" s="23">
        <f>J1445-K1445</f>
        <v/>
      </c>
      <c r="M1445" s="23" t="inlineStr">
        <is>
          <t>T-775/25-26</t>
        </is>
      </c>
      <c r="N1445" s="32" t="n">
        <v>45866</v>
      </c>
      <c r="O1445" s="62" t="n">
        <v>33039.8</v>
      </c>
      <c r="P1445" s="23" t="inlineStr">
        <is>
          <t>IISC</t>
        </is>
      </c>
      <c r="Q1445" s="23" t="n">
        <v>58153726212</v>
      </c>
      <c r="R1445" s="23" t="inlineStr">
        <is>
          <t>Delivered</t>
        </is>
      </c>
      <c r="S1445" s="63" t="inlineStr">
        <is>
          <t>4</t>
        </is>
      </c>
      <c r="T1445" s="39" t="n"/>
      <c r="U1445" s="23" t="inlineStr">
        <is>
          <t>BioLegend</t>
        </is>
      </c>
      <c r="V1445" s="23">
        <f>VLOOKUP(P1445,'Customer List'!B:C,2,)</f>
        <v/>
      </c>
      <c r="W1445" s="40" t="n"/>
      <c r="X1445" s="32" t="n">
        <v>45867</v>
      </c>
      <c r="Y1445" s="23">
        <f>IF(X1445="", "", X1445-N1445)</f>
        <v/>
      </c>
      <c r="Z1445" s="23">
        <f>IF(N1445="", "", TEXT(N1445, "dddd"))</f>
        <v/>
      </c>
      <c r="AA1445" s="23">
        <f>IF(X1445="", "", TEXT(X1445, "dddd"))</f>
        <v/>
      </c>
      <c r="AB1445" s="23">
        <f>VLOOKUP(U1445,'Currency Sheet'!A:C,3,)</f>
        <v/>
      </c>
      <c r="AC1445" s="44">
        <f>VLOOKUP(P1445,'Customer List'!B:D,3,)</f>
        <v/>
      </c>
    </row>
    <row r="1446">
      <c r="A1446" s="23">
        <f>A1445+1</f>
        <v/>
      </c>
      <c r="B1446" s="23" t="inlineStr">
        <is>
          <t>EED117403</t>
        </is>
      </c>
      <c r="C1446" s="32" t="n">
        <v>45856</v>
      </c>
      <c r="D1446" s="32" t="n">
        <v>45864</v>
      </c>
      <c r="E1446" s="51" t="n">
        <v>153</v>
      </c>
      <c r="F1446" s="51">
        <f>IF(AB1446="DOLLAR",E1446*88,E1446)</f>
        <v/>
      </c>
      <c r="G1446" s="62">
        <f>F1446*J1446</f>
        <v/>
      </c>
      <c r="H1446" s="23" t="n">
        <v>141717</v>
      </c>
      <c r="I1446" s="23" t="inlineStr">
        <is>
          <t>Brilliant Violet 421™ anti-mouse CD206 (MMR) Antibody</t>
        </is>
      </c>
      <c r="J1446" s="23" t="n">
        <v>2</v>
      </c>
      <c r="K1446" s="23" t="n">
        <v>2</v>
      </c>
      <c r="L1446" s="23">
        <f>J1446-K1446</f>
        <v/>
      </c>
      <c r="M1446" s="23" t="inlineStr">
        <is>
          <t>T-768/25-26</t>
        </is>
      </c>
      <c r="N1446" s="32" t="n">
        <v>45866</v>
      </c>
      <c r="O1446" s="62" t="n">
        <v>34884</v>
      </c>
      <c r="P1446" s="23" t="inlineStr">
        <is>
          <t>ACTREC</t>
        </is>
      </c>
      <c r="Q1446" s="23" t="n">
        <v>58153726466</v>
      </c>
      <c r="R1446" s="23" t="inlineStr">
        <is>
          <t>Delivered</t>
        </is>
      </c>
      <c r="S1446" s="63" t="inlineStr">
        <is>
          <t>4</t>
        </is>
      </c>
      <c r="T1446" s="39" t="n"/>
      <c r="U1446" s="23" t="inlineStr">
        <is>
          <t>BioLegend</t>
        </is>
      </c>
      <c r="V1446" s="23">
        <f>VLOOKUP(P1446,'Customer List'!B:C,2,)</f>
        <v/>
      </c>
      <c r="W1446" s="40" t="n"/>
      <c r="X1446" s="32" t="n">
        <v>45867</v>
      </c>
      <c r="Y1446" s="23">
        <f>IF(X1446="", "", X1446-N1446)</f>
        <v/>
      </c>
      <c r="Z1446" s="23">
        <f>IF(N1446="", "", TEXT(N1446, "dddd"))</f>
        <v/>
      </c>
      <c r="AA1446" s="23">
        <f>IF(X1446="", "", TEXT(X1446, "dddd"))</f>
        <v/>
      </c>
      <c r="AB1446" s="23">
        <f>VLOOKUP(U1446,'Currency Sheet'!A:C,3,)</f>
        <v/>
      </c>
      <c r="AC1446" s="44">
        <f>VLOOKUP(P1446,'Customer List'!B:D,3,)</f>
        <v/>
      </c>
    </row>
    <row r="1447">
      <c r="A1447" s="23">
        <f>A1446+1</f>
        <v/>
      </c>
      <c r="B1447" s="23" t="inlineStr">
        <is>
          <t>EED117403</t>
        </is>
      </c>
      <c r="C1447" s="32" t="n">
        <v>45856</v>
      </c>
      <c r="D1447" s="32" t="n">
        <v>45864</v>
      </c>
      <c r="E1447" s="51" t="n">
        <v>196.5</v>
      </c>
      <c r="F1447" s="51">
        <f>IF(AB1447="DOLLAR",E1447*88,E1447)</f>
        <v/>
      </c>
      <c r="G1447" s="62">
        <f>F1447*J1447</f>
        <v/>
      </c>
      <c r="H1447" s="23" t="n">
        <v>142521</v>
      </c>
      <c r="I1447" s="23" t="inlineStr">
        <is>
          <t>Brilliant Violet 510™ anti-mouse CD138 (Syndecan-1) Antibody</t>
        </is>
      </c>
      <c r="J1447" s="23" t="n">
        <v>2</v>
      </c>
      <c r="K1447" s="23" t="n">
        <v>2</v>
      </c>
      <c r="L1447" s="23">
        <f>J1447-K1447</f>
        <v/>
      </c>
      <c r="M1447" s="23" t="inlineStr">
        <is>
          <t>T-768/25-26</t>
        </is>
      </c>
      <c r="N1447" s="32" t="n">
        <v>45866</v>
      </c>
      <c r="O1447" s="62" t="n">
        <v>44802</v>
      </c>
      <c r="P1447" s="23" t="inlineStr">
        <is>
          <t>ACTREC</t>
        </is>
      </c>
      <c r="Q1447" s="23" t="n">
        <v>58153726466</v>
      </c>
      <c r="R1447" s="23" t="inlineStr">
        <is>
          <t>Delivered</t>
        </is>
      </c>
      <c r="S1447" s="63" t="inlineStr">
        <is>
          <t>4</t>
        </is>
      </c>
      <c r="T1447" s="39" t="n"/>
      <c r="U1447" s="23" t="inlineStr">
        <is>
          <t>BioLegend</t>
        </is>
      </c>
      <c r="V1447" s="23">
        <f>VLOOKUP(P1447,'Customer List'!B:C,2,)</f>
        <v/>
      </c>
      <c r="W1447" s="40" t="n"/>
      <c r="X1447" s="32" t="n">
        <v>45867</v>
      </c>
      <c r="Y1447" s="23">
        <f>IF(X1447="", "", X1447-N1447)</f>
        <v/>
      </c>
      <c r="Z1447" s="23">
        <f>IF(N1447="", "", TEXT(N1447, "dddd"))</f>
        <v/>
      </c>
      <c r="AA1447" s="23">
        <f>IF(X1447="", "", TEXT(X1447, "dddd"))</f>
        <v/>
      </c>
      <c r="AB1447" s="23">
        <f>VLOOKUP(U1447,'Currency Sheet'!A:C,3,)</f>
        <v/>
      </c>
      <c r="AC1447" s="44">
        <f>VLOOKUP(P1447,'Customer List'!B:D,3,)</f>
        <v/>
      </c>
    </row>
    <row r="1448">
      <c r="A1448" s="23">
        <f>A1447+1</f>
        <v/>
      </c>
      <c r="B1448" s="23" t="inlineStr">
        <is>
          <t>EED117403</t>
        </is>
      </c>
      <c r="C1448" s="32" t="n">
        <v>45856</v>
      </c>
      <c r="D1448" s="32" t="n">
        <v>45864</v>
      </c>
      <c r="E1448" s="51" t="n">
        <v>38.5</v>
      </c>
      <c r="F1448" s="51">
        <f>IF(AB1448="DOLLAR",E1448*88,E1448)</f>
        <v/>
      </c>
      <c r="G1448" s="62">
        <f>F1448*J1448</f>
        <v/>
      </c>
      <c r="H1448" s="23" t="n">
        <v>300306</v>
      </c>
      <c r="I1448" s="23" t="inlineStr">
        <is>
          <t>FITC anti-human CD3 Antibody</t>
        </is>
      </c>
      <c r="J1448" s="23" t="n">
        <v>2</v>
      </c>
      <c r="K1448" s="23" t="n">
        <v>2</v>
      </c>
      <c r="L1448" s="23">
        <f>J1448-K1448</f>
        <v/>
      </c>
      <c r="M1448" s="23" t="inlineStr">
        <is>
          <t>T-770/25-26</t>
        </is>
      </c>
      <c r="N1448" s="32" t="n">
        <v>45866</v>
      </c>
      <c r="O1448" s="62" t="n">
        <v>11935</v>
      </c>
      <c r="P1448" s="23" t="inlineStr">
        <is>
          <t>AURIGINE ONCO</t>
        </is>
      </c>
      <c r="Q1448" s="23" t="n">
        <v>58153728301</v>
      </c>
      <c r="R1448" s="23" t="inlineStr">
        <is>
          <t>Delivered</t>
        </is>
      </c>
      <c r="S1448" s="63" t="inlineStr">
        <is>
          <t>4</t>
        </is>
      </c>
      <c r="T1448" s="39" t="n"/>
      <c r="U1448" s="23" t="inlineStr">
        <is>
          <t>BioLegend</t>
        </is>
      </c>
      <c r="V1448" s="23">
        <f>VLOOKUP(P1448,'Customer List'!B:C,2,)</f>
        <v/>
      </c>
      <c r="W1448" s="40" t="n"/>
      <c r="X1448" s="32" t="n">
        <v>45867</v>
      </c>
      <c r="Y1448" s="23">
        <f>IF(X1448="", "", X1448-N1448)</f>
        <v/>
      </c>
      <c r="Z1448" s="23">
        <f>IF(N1448="", "", TEXT(N1448, "dddd"))</f>
        <v/>
      </c>
      <c r="AA1448" s="23">
        <f>IF(X1448="", "", TEXT(X1448, "dddd"))</f>
        <v/>
      </c>
      <c r="AB1448" s="23">
        <f>VLOOKUP(U1448,'Currency Sheet'!A:C,3,)</f>
        <v/>
      </c>
      <c r="AC1448" s="44">
        <f>VLOOKUP(P1448,'Customer List'!B:D,3,)</f>
        <v/>
      </c>
    </row>
    <row r="1449">
      <c r="A1449" s="23">
        <f>A1448+1</f>
        <v/>
      </c>
      <c r="B1449" s="23" t="inlineStr">
        <is>
          <t>EED117403</t>
        </is>
      </c>
      <c r="C1449" s="32" t="n">
        <v>45856</v>
      </c>
      <c r="D1449" s="32" t="n">
        <v>45864</v>
      </c>
      <c r="E1449" s="51" t="n">
        <v>15.4</v>
      </c>
      <c r="F1449" s="51">
        <f>IF(AB1449="DOLLAR",E1449*88,E1449)</f>
        <v/>
      </c>
      <c r="G1449" s="62">
        <f>F1449*J1449</f>
        <v/>
      </c>
      <c r="H1449" s="23" t="n">
        <v>300405</v>
      </c>
      <c r="I1449" s="23" t="inlineStr">
        <is>
          <t>FITC anti-human CD3 Antibody</t>
        </is>
      </c>
      <c r="J1449" s="23" t="n">
        <v>2</v>
      </c>
      <c r="K1449" s="23" t="n">
        <v>2</v>
      </c>
      <c r="L1449" s="23">
        <f>J1449-K1449</f>
        <v/>
      </c>
      <c r="M1449" s="23" t="inlineStr">
        <is>
          <t>T-804/25-26</t>
        </is>
      </c>
      <c r="N1449" s="32" t="n">
        <v>45867</v>
      </c>
      <c r="O1449" s="62" t="n">
        <v>4092</v>
      </c>
      <c r="P1449" s="23" t="inlineStr">
        <is>
          <t>TECHWEST</t>
        </is>
      </c>
      <c r="Q1449" s="23" t="n">
        <v>58153777916</v>
      </c>
      <c r="R1449" s="23" t="inlineStr">
        <is>
          <t>Delivered</t>
        </is>
      </c>
      <c r="S1449" s="63" t="inlineStr">
        <is>
          <t>4</t>
        </is>
      </c>
      <c r="T1449" s="39" t="n"/>
      <c r="U1449" s="23" t="inlineStr">
        <is>
          <t>BioLegend</t>
        </is>
      </c>
      <c r="V1449" s="23">
        <f>VLOOKUP(P1449,'Customer List'!B:C,2,)</f>
        <v/>
      </c>
      <c r="W1449" s="40" t="n"/>
      <c r="X1449" s="32" t="n">
        <v>45868</v>
      </c>
      <c r="Y1449" s="23">
        <f>IF(X1449="", "", X1449-N1449)</f>
        <v/>
      </c>
      <c r="Z1449" s="23">
        <f>IF(N1449="", "", TEXT(N1449, "dddd"))</f>
        <v/>
      </c>
      <c r="AA1449" s="23">
        <f>IF(X1449="", "", TEXT(X1449, "dddd"))</f>
        <v/>
      </c>
      <c r="AB1449" s="23">
        <f>VLOOKUP(U1449,'Currency Sheet'!A:C,3,)</f>
        <v/>
      </c>
      <c r="AC1449" s="44">
        <f>VLOOKUP(P1449,'Customer List'!B:D,3,)</f>
        <v/>
      </c>
    </row>
    <row r="1450">
      <c r="A1450" s="23">
        <f>A1449+1</f>
        <v/>
      </c>
      <c r="B1450" s="23" t="inlineStr">
        <is>
          <t>EED117403</t>
        </is>
      </c>
      <c r="C1450" s="32" t="n">
        <v>45856</v>
      </c>
      <c r="D1450" s="32" t="n">
        <v>45864</v>
      </c>
      <c r="E1450" s="51" t="n">
        <v>35</v>
      </c>
      <c r="F1450" s="51">
        <f>IF(AB1450="DOLLAR",E1450*88,E1450)</f>
        <v/>
      </c>
      <c r="G1450" s="62">
        <f>F1450*J1450</f>
        <v/>
      </c>
      <c r="H1450" s="23" t="n">
        <v>300406</v>
      </c>
      <c r="I1450" s="23" t="inlineStr">
        <is>
          <t>FITC anti-human CD3 Antibody</t>
        </is>
      </c>
      <c r="J1450" s="23" t="n">
        <v>1</v>
      </c>
      <c r="K1450" s="23" t="n">
        <v>1</v>
      </c>
      <c r="L1450" s="23">
        <f>J1450-K1450</f>
        <v/>
      </c>
      <c r="M1450" s="23" t="inlineStr">
        <is>
          <t>DC-104/25-26</t>
        </is>
      </c>
      <c r="N1450" s="32" t="n">
        <v>45866</v>
      </c>
      <c r="O1450" s="62" t="n">
        <v>0</v>
      </c>
      <c r="P1450" s="23" t="inlineStr">
        <is>
          <t>ICGEB</t>
        </is>
      </c>
      <c r="Q1450" s="23" t="inlineStr">
        <is>
          <t>BY HAND</t>
        </is>
      </c>
      <c r="R1450" s="23" t="inlineStr">
        <is>
          <t>PRIYANKA MADAM</t>
        </is>
      </c>
      <c r="S1450" s="63" t="inlineStr">
        <is>
          <t>4</t>
        </is>
      </c>
      <c r="T1450" s="39" t="inlineStr">
        <is>
          <t>FOC</t>
        </is>
      </c>
      <c r="U1450" s="23" t="inlineStr">
        <is>
          <t>BioLegend</t>
        </is>
      </c>
      <c r="V1450" s="23">
        <f>VLOOKUP(P1450,'Customer List'!B:C,2,)</f>
        <v/>
      </c>
      <c r="W1450" s="40" t="n"/>
      <c r="X1450" s="32" t="n">
        <v>45866</v>
      </c>
      <c r="Y1450" s="23">
        <f>IF(X1450="", "", X1450-N1450)</f>
        <v/>
      </c>
      <c r="Z1450" s="23">
        <f>IF(N1450="", "", TEXT(N1450, "dddd"))</f>
        <v/>
      </c>
      <c r="AA1450" s="23">
        <f>IF(X1450="", "", TEXT(X1450, "dddd"))</f>
        <v/>
      </c>
      <c r="AB1450" s="23">
        <f>VLOOKUP(U1450,'Currency Sheet'!A:C,3,)</f>
        <v/>
      </c>
      <c r="AC1450" s="44">
        <f>VLOOKUP(P1450,'Customer List'!B:D,3,)</f>
        <v/>
      </c>
    </row>
    <row r="1451">
      <c r="A1451" s="23">
        <f>A1450+1</f>
        <v/>
      </c>
      <c r="B1451" s="23" t="inlineStr">
        <is>
          <t>EED117403</t>
        </is>
      </c>
      <c r="C1451" s="32" t="n">
        <v>45856</v>
      </c>
      <c r="D1451" s="32" t="n">
        <v>45864</v>
      </c>
      <c r="E1451" s="51" t="n">
        <v>69.3</v>
      </c>
      <c r="F1451" s="51">
        <f>IF(AB1451="DOLLAR",E1451*88,E1451)</f>
        <v/>
      </c>
      <c r="G1451" s="62">
        <f>F1451*J1451</f>
        <v/>
      </c>
      <c r="H1451" s="23" t="n">
        <v>300408</v>
      </c>
      <c r="I1451" s="23" t="inlineStr">
        <is>
          <t>PE anti-human CD3 Antibody</t>
        </is>
      </c>
      <c r="J1451" s="23" t="n">
        <v>1</v>
      </c>
      <c r="K1451" s="23" t="n">
        <v>1</v>
      </c>
      <c r="L1451" s="23">
        <f>J1451-K1451</f>
        <v/>
      </c>
      <c r="M1451" s="23" t="inlineStr">
        <is>
          <t>DC-104/25-26</t>
        </is>
      </c>
      <c r="N1451" s="32" t="n">
        <v>45866</v>
      </c>
      <c r="O1451" s="62" t="n">
        <v>0</v>
      </c>
      <c r="P1451" s="23" t="inlineStr">
        <is>
          <t>ICGEB</t>
        </is>
      </c>
      <c r="Q1451" s="23" t="inlineStr">
        <is>
          <t>BY HAND</t>
        </is>
      </c>
      <c r="R1451" s="23" t="inlineStr">
        <is>
          <t>PRIYANKA MADAM</t>
        </is>
      </c>
      <c r="S1451" s="63" t="inlineStr">
        <is>
          <t>4</t>
        </is>
      </c>
      <c r="T1451" s="39" t="inlineStr">
        <is>
          <t>FOC</t>
        </is>
      </c>
      <c r="U1451" s="23" t="inlineStr">
        <is>
          <t>BioLegend</t>
        </is>
      </c>
      <c r="V1451" s="23">
        <f>VLOOKUP(P1451,'Customer List'!B:C,2,)</f>
        <v/>
      </c>
      <c r="W1451" s="40" t="n"/>
      <c r="X1451" s="32" t="n">
        <v>45866</v>
      </c>
      <c r="Y1451" s="23">
        <f>IF(X1451="", "", X1451-N1451)</f>
        <v/>
      </c>
      <c r="Z1451" s="23">
        <f>IF(N1451="", "", TEXT(N1451, "dddd"))</f>
        <v/>
      </c>
      <c r="AA1451" s="23">
        <f>IF(X1451="", "", TEXT(X1451, "dddd"))</f>
        <v/>
      </c>
      <c r="AB1451" s="23">
        <f>VLOOKUP(U1451,'Currency Sheet'!A:C,3,)</f>
        <v/>
      </c>
      <c r="AC1451" s="44">
        <f>VLOOKUP(P1451,'Customer List'!B:D,3,)</f>
        <v/>
      </c>
    </row>
    <row r="1452">
      <c r="A1452" s="23">
        <f>A1451+1</f>
        <v/>
      </c>
      <c r="B1452" s="23" t="inlineStr">
        <is>
          <t>EED117403</t>
        </is>
      </c>
      <c r="C1452" s="32" t="n">
        <v>45856</v>
      </c>
      <c r="D1452" s="32" t="n">
        <v>45864</v>
      </c>
      <c r="E1452" s="51" t="n">
        <v>35</v>
      </c>
      <c r="F1452" s="51">
        <f>IF(AB1452="DOLLAR",E1452*88,E1452)</f>
        <v/>
      </c>
      <c r="G1452" s="62">
        <f>F1452*J1452</f>
        <v/>
      </c>
      <c r="H1452" s="23" t="n">
        <v>300406</v>
      </c>
      <c r="I1452" s="23" t="inlineStr">
        <is>
          <t>FITC anti-human CD3 Antibody</t>
        </is>
      </c>
      <c r="J1452" s="23" t="n">
        <v>1</v>
      </c>
      <c r="K1452" s="23" t="n">
        <v>1</v>
      </c>
      <c r="L1452" s="23">
        <f>J1452-K1452</f>
        <v/>
      </c>
      <c r="M1452" s="23" t="inlineStr">
        <is>
          <t>T-846/25-26</t>
        </is>
      </c>
      <c r="N1452" s="32" t="n">
        <v>45871</v>
      </c>
      <c r="O1452" s="62" t="n">
        <v>5425</v>
      </c>
      <c r="P1452" s="23" t="inlineStr">
        <is>
          <t>Immuneel</t>
        </is>
      </c>
      <c r="Q1452" s="23" t="n">
        <v>58153984534</v>
      </c>
      <c r="R1452" s="23" t="inlineStr">
        <is>
          <t>Delivered</t>
        </is>
      </c>
      <c r="S1452" s="63" t="n">
        <v>4</v>
      </c>
      <c r="T1452" s="39" t="n"/>
      <c r="U1452" s="23" t="inlineStr">
        <is>
          <t>BioLegend</t>
        </is>
      </c>
      <c r="V1452" s="23">
        <f>VLOOKUP(P1452,'Customer List'!B:C,2,)</f>
        <v/>
      </c>
      <c r="W1452" s="40" t="n"/>
      <c r="X1452" s="32" t="n">
        <v>45873</v>
      </c>
      <c r="Y1452" s="23">
        <f>IF(X1452="", "", X1452-N1452)</f>
        <v/>
      </c>
      <c r="Z1452" s="23">
        <f>IF(N1452="", "", TEXT(N1452, "dddd"))</f>
        <v/>
      </c>
      <c r="AA1452" s="23">
        <f>IF(X1452="", "", TEXT(X1452, "dddd"))</f>
        <v/>
      </c>
      <c r="AB1452" s="23">
        <f>VLOOKUP(U1452,'Currency Sheet'!A:C,3,)</f>
        <v/>
      </c>
      <c r="AC1452" s="44">
        <f>VLOOKUP(P1452,'Customer List'!B:D,3,)</f>
        <v/>
      </c>
    </row>
    <row r="1453">
      <c r="A1453" s="23">
        <f>A1452+1</f>
        <v/>
      </c>
      <c r="B1453" s="23" t="inlineStr">
        <is>
          <t>EED117403</t>
        </is>
      </c>
      <c r="C1453" s="32" t="n">
        <v>45856</v>
      </c>
      <c r="D1453" s="32" t="n">
        <v>45864</v>
      </c>
      <c r="E1453" s="51" t="n">
        <v>69.3</v>
      </c>
      <c r="F1453" s="51">
        <f>IF(AB1453="DOLLAR",E1453*88,E1453)</f>
        <v/>
      </c>
      <c r="G1453" s="62">
        <f>F1453*J1453</f>
        <v/>
      </c>
      <c r="H1453" s="23" t="n">
        <v>300408</v>
      </c>
      <c r="I1453" s="23" t="inlineStr">
        <is>
          <t>PE anti-human CD3 Antibody</t>
        </is>
      </c>
      <c r="J1453" s="23" t="n">
        <v>1</v>
      </c>
      <c r="K1453" s="23" t="n"/>
      <c r="L1453" s="23">
        <f>J1453-K1453</f>
        <v/>
      </c>
      <c r="M1453" s="23" t="n"/>
      <c r="N1453" s="32" t="n"/>
      <c r="O1453" s="62" t="n"/>
      <c r="P1453" s="23" t="inlineStr">
        <is>
          <t>STOCK</t>
        </is>
      </c>
      <c r="Q1453" s="23" t="n"/>
      <c r="R1453" s="23" t="n"/>
      <c r="S1453" s="63" t="inlineStr">
        <is>
          <t>4</t>
        </is>
      </c>
      <c r="T1453" s="39" t="inlineStr">
        <is>
          <t>Extra Purchase By Priya Madam</t>
        </is>
      </c>
      <c r="U1453" s="23" t="inlineStr">
        <is>
          <t>BioLegend</t>
        </is>
      </c>
      <c r="V1453" s="23">
        <f>VLOOKUP(P1453,'Customer List'!B:C,2,)</f>
        <v/>
      </c>
      <c r="W1453" s="40" t="inlineStr">
        <is>
          <t>Stock</t>
        </is>
      </c>
      <c r="X1453" s="32">
        <f>IF(OR(R1453 = "PRIYANKA MADAM", R1453 = "DEEPAK", R1453 = "PORTER"),N1453,"")</f>
        <v/>
      </c>
      <c r="Y1453" s="23">
        <f>IF(X1453="", "", X1453-N1453)</f>
        <v/>
      </c>
      <c r="Z1453" s="23">
        <f>IF(N1453="", "", TEXT(N1453, "dddd"))</f>
        <v/>
      </c>
      <c r="AA1453" s="23">
        <f>IF(X1453="", "", TEXT(X1453, "dddd"))</f>
        <v/>
      </c>
      <c r="AB1453" s="23">
        <f>VLOOKUP(U1453,'Currency Sheet'!A:C,3,)</f>
        <v/>
      </c>
      <c r="AC1453" s="44">
        <f>VLOOKUP(P1453,'Customer List'!B:D,3,)</f>
        <v/>
      </c>
    </row>
    <row r="1454">
      <c r="A1454" s="23">
        <f>A1453+1</f>
        <v/>
      </c>
      <c r="B1454" s="23" t="inlineStr">
        <is>
          <t>EED117403</t>
        </is>
      </c>
      <c r="C1454" s="32" t="n">
        <v>45856</v>
      </c>
      <c r="D1454" s="32" t="n">
        <v>45864</v>
      </c>
      <c r="E1454" s="51" t="n">
        <v>187.6</v>
      </c>
      <c r="F1454" s="51">
        <f>IF(AB1454="DOLLAR",E1454*88,E1454)</f>
        <v/>
      </c>
      <c r="G1454" s="62">
        <f>F1454*J1454</f>
        <v/>
      </c>
      <c r="H1454" s="23" t="n">
        <v>300416</v>
      </c>
      <c r="I1454" s="23" t="inlineStr">
        <is>
          <t>Alexa Fluor® 647 anti-human CD3 Antibody</t>
        </is>
      </c>
      <c r="J1454" s="23" t="n">
        <v>1</v>
      </c>
      <c r="K1454" s="23" t="n">
        <v>1</v>
      </c>
      <c r="L1454" s="23">
        <f>J1454-K1454</f>
        <v/>
      </c>
      <c r="M1454" s="23" t="inlineStr">
        <is>
          <t>T-794/25-26</t>
        </is>
      </c>
      <c r="N1454" s="32" t="n">
        <v>45866</v>
      </c>
      <c r="O1454" s="62" t="n">
        <v>22914</v>
      </c>
      <c r="P1454" s="23" t="inlineStr">
        <is>
          <t>ICGEB</t>
        </is>
      </c>
      <c r="Q1454" s="23" t="inlineStr">
        <is>
          <t>BY HAND</t>
        </is>
      </c>
      <c r="R1454" s="23" t="inlineStr">
        <is>
          <t>PRIYANKA MADAM</t>
        </is>
      </c>
      <c r="S1454" s="63" t="inlineStr">
        <is>
          <t>4</t>
        </is>
      </c>
      <c r="T1454" s="39" t="n"/>
      <c r="U1454" s="23" t="inlineStr">
        <is>
          <t>BioLegend</t>
        </is>
      </c>
      <c r="V1454" s="23">
        <f>VLOOKUP(P1454,'Customer List'!B:C,2,)</f>
        <v/>
      </c>
      <c r="W1454" s="40" t="n"/>
      <c r="X1454" s="32" t="n">
        <v>45866</v>
      </c>
      <c r="Y1454" s="23">
        <f>IF(X1454="", "", X1454-N1454)</f>
        <v/>
      </c>
      <c r="Z1454" s="23">
        <f>IF(N1454="", "", TEXT(N1454, "dddd"))</f>
        <v/>
      </c>
      <c r="AA1454" s="23">
        <f>IF(X1454="", "", TEXT(X1454, "dddd"))</f>
        <v/>
      </c>
      <c r="AB1454" s="23">
        <f>VLOOKUP(U1454,'Currency Sheet'!A:C,3,)</f>
        <v/>
      </c>
      <c r="AC1454" s="44">
        <f>VLOOKUP(P1454,'Customer List'!B:D,3,)</f>
        <v/>
      </c>
    </row>
    <row r="1455">
      <c r="A1455" s="23">
        <f>A1454+1</f>
        <v/>
      </c>
      <c r="B1455" s="23" t="inlineStr">
        <is>
          <t>EED117403</t>
        </is>
      </c>
      <c r="C1455" s="32" t="n">
        <v>45856</v>
      </c>
      <c r="D1455" s="32" t="n">
        <v>45864</v>
      </c>
      <c r="E1455" s="51" t="n">
        <v>194.6</v>
      </c>
      <c r="F1455" s="51">
        <f>IF(AB1455="DOLLAR",E1455*88,E1455)</f>
        <v/>
      </c>
      <c r="G1455" s="62">
        <f>F1455*J1455</f>
        <v/>
      </c>
      <c r="H1455" s="23" t="n">
        <v>300420</v>
      </c>
      <c r="I1455" s="23" t="inlineStr">
        <is>
          <t>PE/Cy7 anti-human CD3 Antibody</t>
        </is>
      </c>
      <c r="J1455" s="23" t="n">
        <v>1</v>
      </c>
      <c r="K1455" s="23" t="n">
        <v>1</v>
      </c>
      <c r="L1455" s="23">
        <f>J1455-K1455</f>
        <v/>
      </c>
      <c r="M1455" s="23" t="inlineStr">
        <is>
          <t>T-794/25-26</t>
        </is>
      </c>
      <c r="N1455" s="32" t="n">
        <v>45866</v>
      </c>
      <c r="O1455" s="62" t="n">
        <v>23769</v>
      </c>
      <c r="P1455" s="23" t="inlineStr">
        <is>
          <t>ICGEB</t>
        </is>
      </c>
      <c r="Q1455" s="23" t="inlineStr">
        <is>
          <t>BY HAND</t>
        </is>
      </c>
      <c r="R1455" s="23" t="inlineStr">
        <is>
          <t>PRIYANKA MADAM</t>
        </is>
      </c>
      <c r="S1455" s="63" t="inlineStr">
        <is>
          <t>4</t>
        </is>
      </c>
      <c r="T1455" s="39" t="n"/>
      <c r="U1455" s="23" t="inlineStr">
        <is>
          <t>BioLegend</t>
        </is>
      </c>
      <c r="V1455" s="23">
        <f>VLOOKUP(P1455,'Customer List'!B:C,2,)</f>
        <v/>
      </c>
      <c r="W1455" s="40" t="n"/>
      <c r="X1455" s="32" t="n">
        <v>45866</v>
      </c>
      <c r="Y1455" s="23">
        <f>IF(X1455="", "", X1455-N1455)</f>
        <v/>
      </c>
      <c r="Z1455" s="23">
        <f>IF(N1455="", "", TEXT(N1455, "dddd"))</f>
        <v/>
      </c>
      <c r="AA1455" s="23">
        <f>IF(X1455="", "", TEXT(X1455, "dddd"))</f>
        <v/>
      </c>
      <c r="AB1455" s="23">
        <f>VLOOKUP(U1455,'Currency Sheet'!A:C,3,)</f>
        <v/>
      </c>
      <c r="AC1455" s="44">
        <f>VLOOKUP(P1455,'Customer List'!B:D,3,)</f>
        <v/>
      </c>
    </row>
    <row r="1456">
      <c r="A1456" s="23">
        <f>A1455+1</f>
        <v/>
      </c>
      <c r="B1456" s="23" t="inlineStr">
        <is>
          <t>EED117403</t>
        </is>
      </c>
      <c r="C1456" s="32" t="n">
        <v>45856</v>
      </c>
      <c r="D1456" s="32" t="n">
        <v>45864</v>
      </c>
      <c r="E1456" s="51" t="n">
        <v>204.4</v>
      </c>
      <c r="F1456" s="51">
        <f>IF(AB1456="DOLLAR",E1456*88,E1456)</f>
        <v/>
      </c>
      <c r="G1456" s="62">
        <f>F1456*J1456</f>
        <v/>
      </c>
      <c r="H1456" s="23" t="n">
        <v>300426</v>
      </c>
      <c r="I1456" s="23" t="inlineStr">
        <is>
          <t>APC/Cyanine7 anti-human CD3 Antibody</t>
        </is>
      </c>
      <c r="J1456" s="23" t="n">
        <v>1</v>
      </c>
      <c r="K1456" s="23" t="n">
        <v>1</v>
      </c>
      <c r="L1456" s="23">
        <f>J1456-K1456</f>
        <v/>
      </c>
      <c r="M1456" s="23" t="inlineStr">
        <is>
          <t>T-794/25-26</t>
        </is>
      </c>
      <c r="N1456" s="32" t="n">
        <v>45866</v>
      </c>
      <c r="O1456" s="62" t="n">
        <v>24966</v>
      </c>
      <c r="P1456" s="23" t="inlineStr">
        <is>
          <t>ICGEB</t>
        </is>
      </c>
      <c r="Q1456" s="23" t="inlineStr">
        <is>
          <t>BY HAND</t>
        </is>
      </c>
      <c r="R1456" s="23" t="inlineStr">
        <is>
          <t>PRIYANKA MADAM</t>
        </is>
      </c>
      <c r="S1456" s="63" t="inlineStr">
        <is>
          <t>4</t>
        </is>
      </c>
      <c r="T1456" s="39" t="n"/>
      <c r="U1456" s="23" t="inlineStr">
        <is>
          <t>BioLegend</t>
        </is>
      </c>
      <c r="V1456" s="23">
        <f>VLOOKUP(P1456,'Customer List'!B:C,2,)</f>
        <v/>
      </c>
      <c r="W1456" s="40" t="n"/>
      <c r="X1456" s="32" t="n">
        <v>45866</v>
      </c>
      <c r="Y1456" s="23">
        <f>IF(X1456="", "", X1456-N1456)</f>
        <v/>
      </c>
      <c r="Z1456" s="23">
        <f>IF(N1456="", "", TEXT(N1456, "dddd"))</f>
        <v/>
      </c>
      <c r="AA1456" s="23">
        <f>IF(X1456="", "", TEXT(X1456, "dddd"))</f>
        <v/>
      </c>
      <c r="AB1456" s="23">
        <f>VLOOKUP(U1456,'Currency Sheet'!A:C,3,)</f>
        <v/>
      </c>
      <c r="AC1456" s="44">
        <f>VLOOKUP(P1456,'Customer List'!B:D,3,)</f>
        <v/>
      </c>
    </row>
    <row r="1457">
      <c r="A1457" s="23">
        <f>A1456+1</f>
        <v/>
      </c>
      <c r="B1457" s="23" t="inlineStr">
        <is>
          <t>EED117403</t>
        </is>
      </c>
      <c r="C1457" s="32" t="n">
        <v>45856</v>
      </c>
      <c r="D1457" s="32" t="n">
        <v>45864</v>
      </c>
      <c r="E1457" s="51" t="n">
        <v>285.75</v>
      </c>
      <c r="F1457" s="51">
        <f>IF(AB1457="DOLLAR",E1457*88,E1457)</f>
        <v/>
      </c>
      <c r="G1457" s="62">
        <f>F1457*J1457</f>
        <v/>
      </c>
      <c r="H1457" s="23" t="n">
        <v>300434</v>
      </c>
      <c r="I1457" s="23" t="inlineStr">
        <is>
          <t>Brilliant Violet 421™ anti-human CD3 Antibody</t>
        </is>
      </c>
      <c r="J1457" s="23" t="n">
        <v>1</v>
      </c>
      <c r="K1457" s="23" t="n">
        <v>1</v>
      </c>
      <c r="L1457" s="23">
        <f>J1457-K1457</f>
        <v/>
      </c>
      <c r="M1457" s="23" t="inlineStr">
        <is>
          <t>T-794/25-26</t>
        </is>
      </c>
      <c r="N1457" s="32" t="n">
        <v>45866</v>
      </c>
      <c r="O1457" s="62" t="n">
        <v>32575.5</v>
      </c>
      <c r="P1457" s="23" t="inlineStr">
        <is>
          <t>ICGEB</t>
        </is>
      </c>
      <c r="Q1457" s="23" t="inlineStr">
        <is>
          <t>BY HAND</t>
        </is>
      </c>
      <c r="R1457" s="23" t="inlineStr">
        <is>
          <t>PRIYANKA MADAM</t>
        </is>
      </c>
      <c r="S1457" s="63" t="inlineStr">
        <is>
          <t>4</t>
        </is>
      </c>
      <c r="T1457" s="39" t="n"/>
      <c r="U1457" s="23" t="inlineStr">
        <is>
          <t>BioLegend</t>
        </is>
      </c>
      <c r="V1457" s="23">
        <f>VLOOKUP(P1457,'Customer List'!B:C,2,)</f>
        <v/>
      </c>
      <c r="W1457" s="40" t="n"/>
      <c r="X1457" s="32" t="n">
        <v>45866</v>
      </c>
      <c r="Y1457" s="23">
        <f>IF(X1457="", "", X1457-N1457)</f>
        <v/>
      </c>
      <c r="Z1457" s="23">
        <f>IF(N1457="", "", TEXT(N1457, "dddd"))</f>
        <v/>
      </c>
      <c r="AA1457" s="23">
        <f>IF(X1457="", "", TEXT(X1457, "dddd"))</f>
        <v/>
      </c>
      <c r="AB1457" s="23">
        <f>VLOOKUP(U1457,'Currency Sheet'!A:C,3,)</f>
        <v/>
      </c>
      <c r="AC1457" s="44">
        <f>VLOOKUP(P1457,'Customer List'!B:D,3,)</f>
        <v/>
      </c>
    </row>
    <row r="1458">
      <c r="A1458" s="23">
        <f>A1457+1</f>
        <v/>
      </c>
      <c r="B1458" s="23" t="inlineStr">
        <is>
          <t>EED117403</t>
        </is>
      </c>
      <c r="C1458" s="32" t="n">
        <v>45856</v>
      </c>
      <c r="D1458" s="32" t="n">
        <v>45864</v>
      </c>
      <c r="E1458" s="51" t="n">
        <v>309.75</v>
      </c>
      <c r="F1458" s="51">
        <f>IF(AB1458="DOLLAR",E1458*88,E1458)</f>
        <v/>
      </c>
      <c r="G1458" s="62">
        <f>F1458*J1458</f>
        <v/>
      </c>
      <c r="H1458" s="23" t="n">
        <v>300448</v>
      </c>
      <c r="I1458" s="23" t="inlineStr">
        <is>
          <t>Brilliant Violet 510™ anti-human CD3 Antibody</t>
        </is>
      </c>
      <c r="J1458" s="23" t="n">
        <v>1</v>
      </c>
      <c r="K1458" s="23" t="n">
        <v>1</v>
      </c>
      <c r="L1458" s="23">
        <f>J1458-K1458</f>
        <v/>
      </c>
      <c r="M1458" s="23" t="inlineStr">
        <is>
          <t>T-794/25-26</t>
        </is>
      </c>
      <c r="N1458" s="32" t="n">
        <v>45866</v>
      </c>
      <c r="O1458" s="62" t="n">
        <v>35311.5</v>
      </c>
      <c r="P1458" s="23" t="inlineStr">
        <is>
          <t>ICGEB</t>
        </is>
      </c>
      <c r="Q1458" s="23" t="inlineStr">
        <is>
          <t>BY HAND</t>
        </is>
      </c>
      <c r="R1458" s="23" t="inlineStr">
        <is>
          <t>PRIYANKA MADAM</t>
        </is>
      </c>
      <c r="S1458" s="63" t="inlineStr">
        <is>
          <t>4</t>
        </is>
      </c>
      <c r="T1458" s="39" t="n"/>
      <c r="U1458" s="23" t="inlineStr">
        <is>
          <t>BioLegend</t>
        </is>
      </c>
      <c r="V1458" s="23">
        <f>VLOOKUP(P1458,'Customer List'!B:C,2,)</f>
        <v/>
      </c>
      <c r="W1458" s="40" t="n"/>
      <c r="X1458" s="32" t="n">
        <v>45866</v>
      </c>
      <c r="Y1458" s="23">
        <f>IF(X1458="", "", X1458-N1458)</f>
        <v/>
      </c>
      <c r="Z1458" s="23">
        <f>IF(N1458="", "", TEXT(N1458, "dddd"))</f>
        <v/>
      </c>
      <c r="AA1458" s="23">
        <f>IF(X1458="", "", TEXT(X1458, "dddd"))</f>
        <v/>
      </c>
      <c r="AB1458" s="23">
        <f>VLOOKUP(U1458,'Currency Sheet'!A:C,3,)</f>
        <v/>
      </c>
      <c r="AC1458" s="44">
        <f>VLOOKUP(P1458,'Customer List'!B:D,3,)</f>
        <v/>
      </c>
    </row>
    <row r="1459">
      <c r="A1459" s="23">
        <f>A1458+1</f>
        <v/>
      </c>
      <c r="B1459" s="23" t="inlineStr">
        <is>
          <t>EED117403</t>
        </is>
      </c>
      <c r="C1459" s="32" t="n">
        <v>45856</v>
      </c>
      <c r="D1459" s="32" t="n">
        <v>45864</v>
      </c>
      <c r="E1459" s="51" t="n">
        <v>19.6</v>
      </c>
      <c r="F1459" s="51">
        <f>IF(AB1459="DOLLAR",E1459*88,E1459)</f>
        <v/>
      </c>
      <c r="G1459" s="62">
        <f>F1459*J1459</f>
        <v/>
      </c>
      <c r="H1459" s="23" t="n">
        <v>300507</v>
      </c>
      <c r="I1459" s="23" t="inlineStr">
        <is>
          <t>PE anti-human CD4 Antibody</t>
        </is>
      </c>
      <c r="J1459" s="23" t="n">
        <v>2</v>
      </c>
      <c r="K1459" s="23" t="n">
        <v>2</v>
      </c>
      <c r="L1459" s="23">
        <f>J1459-K1459</f>
        <v/>
      </c>
      <c r="M1459" s="23" t="inlineStr">
        <is>
          <t>T-804/25-26</t>
        </is>
      </c>
      <c r="N1459" s="32" t="n">
        <v>45867</v>
      </c>
      <c r="O1459" s="62" t="n">
        <v>5208</v>
      </c>
      <c r="P1459" s="23" t="inlineStr">
        <is>
          <t>TECHWEST</t>
        </is>
      </c>
      <c r="Q1459" s="23" t="n">
        <v>58153777916</v>
      </c>
      <c r="R1459" s="23" t="inlineStr">
        <is>
          <t>Delivered</t>
        </is>
      </c>
      <c r="S1459" s="63" t="inlineStr">
        <is>
          <t>4</t>
        </is>
      </c>
      <c r="T1459" s="39" t="n"/>
      <c r="U1459" s="23" t="inlineStr">
        <is>
          <t>BioLegend</t>
        </is>
      </c>
      <c r="V1459" s="23">
        <f>VLOOKUP(P1459,'Customer List'!B:C,2,)</f>
        <v/>
      </c>
      <c r="W1459" s="40" t="n"/>
      <c r="X1459" s="32" t="n">
        <v>45868</v>
      </c>
      <c r="Y1459" s="23">
        <f>IF(X1459="", "", X1459-N1459)</f>
        <v/>
      </c>
      <c r="Z1459" s="23">
        <f>IF(N1459="", "", TEXT(N1459, "dddd"))</f>
        <v/>
      </c>
      <c r="AA1459" s="23">
        <f>IF(X1459="", "", TEXT(X1459, "dddd"))</f>
        <v/>
      </c>
      <c r="AB1459" s="23">
        <f>VLOOKUP(U1459,'Currency Sheet'!A:C,3,)</f>
        <v/>
      </c>
      <c r="AC1459" s="44">
        <f>VLOOKUP(P1459,'Customer List'!B:D,3,)</f>
        <v/>
      </c>
    </row>
    <row r="1460">
      <c r="A1460" s="23">
        <f>A1459+1</f>
        <v/>
      </c>
      <c r="B1460" s="23" t="inlineStr">
        <is>
          <t>EED117403</t>
        </is>
      </c>
      <c r="C1460" s="32" t="n">
        <v>45856</v>
      </c>
      <c r="D1460" s="32" t="n">
        <v>45864</v>
      </c>
      <c r="E1460" s="51" t="n">
        <v>100.1</v>
      </c>
      <c r="F1460" s="51">
        <f>IF(AB1460="DOLLAR",E1460*88,E1460)</f>
        <v/>
      </c>
      <c r="G1460" s="62">
        <f>F1460*J1460</f>
        <v/>
      </c>
      <c r="H1460" s="23" t="n">
        <v>301813</v>
      </c>
      <c r="I1460" s="23" t="inlineStr">
        <is>
          <t>PE/Cyanine7 anti-human CD14 Antibody</t>
        </is>
      </c>
      <c r="J1460" s="23" t="n">
        <v>1</v>
      </c>
      <c r="K1460" s="23" t="n">
        <v>1</v>
      </c>
      <c r="L1460" s="23">
        <f>J1460-K1460</f>
        <v/>
      </c>
      <c r="M1460" s="23" t="inlineStr">
        <is>
          <t>T-804/25-26</t>
        </is>
      </c>
      <c r="N1460" s="32" t="n">
        <v>45867</v>
      </c>
      <c r="O1460" s="62" t="n">
        <v>13299</v>
      </c>
      <c r="P1460" s="23" t="inlineStr">
        <is>
          <t>TECHWEST</t>
        </is>
      </c>
      <c r="Q1460" s="23" t="n">
        <v>58153777916</v>
      </c>
      <c r="R1460" s="23" t="inlineStr">
        <is>
          <t>Delivered</t>
        </is>
      </c>
      <c r="S1460" s="63" t="inlineStr">
        <is>
          <t>4</t>
        </is>
      </c>
      <c r="T1460" s="39" t="n"/>
      <c r="U1460" s="23" t="inlineStr">
        <is>
          <t>BioLegend</t>
        </is>
      </c>
      <c r="V1460" s="23">
        <f>VLOOKUP(P1460,'Customer List'!B:C,2,)</f>
        <v/>
      </c>
      <c r="W1460" s="40" t="n"/>
      <c r="X1460" s="32" t="n">
        <v>45868</v>
      </c>
      <c r="Y1460" s="23">
        <f>IF(X1460="", "", X1460-N1460)</f>
        <v/>
      </c>
      <c r="Z1460" s="23">
        <f>IF(N1460="", "", TEXT(N1460, "dddd"))</f>
        <v/>
      </c>
      <c r="AA1460" s="23">
        <f>IF(X1460="", "", TEXT(X1460, "dddd"))</f>
        <v/>
      </c>
      <c r="AB1460" s="23">
        <f>VLOOKUP(U1460,'Currency Sheet'!A:C,3,)</f>
        <v/>
      </c>
      <c r="AC1460" s="44">
        <f>VLOOKUP(P1460,'Customer List'!B:D,3,)</f>
        <v/>
      </c>
    </row>
    <row r="1461">
      <c r="A1461" s="23">
        <f>A1460+1</f>
        <v/>
      </c>
      <c r="B1461" s="23" t="inlineStr">
        <is>
          <t>EED117403</t>
        </is>
      </c>
      <c r="C1461" s="32" t="n">
        <v>45856</v>
      </c>
      <c r="D1461" s="32" t="n">
        <v>45864</v>
      </c>
      <c r="E1461" s="51" t="n">
        <v>60.9</v>
      </c>
      <c r="F1461" s="51">
        <f>IF(AB1461="DOLLAR",E1461*88,E1461)</f>
        <v/>
      </c>
      <c r="G1461" s="62">
        <f>F1461*J1461</f>
        <v/>
      </c>
      <c r="H1461" s="23" t="n">
        <v>301817</v>
      </c>
      <c r="I1461" s="23" t="inlineStr">
        <is>
          <t>Alexa Fluor® 488 anti-human CD14 Antibody</t>
        </is>
      </c>
      <c r="J1461" s="23" t="n">
        <v>1</v>
      </c>
      <c r="K1461" s="23" t="n">
        <v>1</v>
      </c>
      <c r="L1461" s="23">
        <f>J1461-K1461</f>
        <v/>
      </c>
      <c r="M1461" s="23" t="inlineStr">
        <is>
          <t>DC-107/25-26</t>
        </is>
      </c>
      <c r="N1461" s="32" t="n">
        <v>45868</v>
      </c>
      <c r="O1461" s="62" t="n">
        <v>0</v>
      </c>
      <c r="P1461" s="23" t="inlineStr">
        <is>
          <t>Lokesh Enterprises</t>
        </is>
      </c>
      <c r="Q1461" s="23" t="inlineStr">
        <is>
          <t>By Hand</t>
        </is>
      </c>
      <c r="R1461" s="23" t="inlineStr">
        <is>
          <t>PRIYANKA MADAM</t>
        </is>
      </c>
      <c r="S1461" s="63" t="inlineStr">
        <is>
          <t>4</t>
        </is>
      </c>
      <c r="T1461" s="39" t="inlineStr">
        <is>
          <t>Extra Item Billed 502517 Miranda sent to Lokesh (FOC)</t>
        </is>
      </c>
      <c r="U1461" s="23" t="inlineStr">
        <is>
          <t>BioLegend</t>
        </is>
      </c>
      <c r="V1461" s="23">
        <f>VLOOKUP(P1461,'Customer List'!B:C,2,)</f>
        <v/>
      </c>
      <c r="W1461" s="40" t="n"/>
      <c r="X1461" s="32" t="n">
        <v>45868</v>
      </c>
      <c r="Y1461" s="23">
        <f>IF(X1461="", "", X1461-N1461)</f>
        <v/>
      </c>
      <c r="Z1461" s="23">
        <f>IF(N1461="", "", TEXT(N1461, "dddd"))</f>
        <v/>
      </c>
      <c r="AA1461" s="23">
        <f>IF(X1461="", "", TEXT(X1461, "dddd"))</f>
        <v/>
      </c>
      <c r="AB1461" s="23">
        <f>VLOOKUP(U1461,'Currency Sheet'!A:C,3,)</f>
        <v/>
      </c>
      <c r="AC1461" s="44">
        <f>VLOOKUP(P1461,'Customer List'!B:D,3,)</f>
        <v/>
      </c>
    </row>
    <row r="1462">
      <c r="A1462" s="23">
        <f>A1461+1</f>
        <v/>
      </c>
      <c r="B1462" s="23" t="inlineStr">
        <is>
          <t>EED117403</t>
        </is>
      </c>
      <c r="C1462" s="32" t="n">
        <v>45856</v>
      </c>
      <c r="D1462" s="32" t="n">
        <v>45864</v>
      </c>
      <c r="E1462" s="51" t="n">
        <v>163.1</v>
      </c>
      <c r="F1462" s="51">
        <f>IF(AB1462="DOLLAR",E1462*88,E1462)</f>
        <v/>
      </c>
      <c r="G1462" s="62">
        <f>F1462*J1462</f>
        <v/>
      </c>
      <c r="H1462" s="23" t="n">
        <v>302006</v>
      </c>
      <c r="I1462" s="23" t="inlineStr">
        <is>
          <t>FITC anti-human CD16 Antibody</t>
        </is>
      </c>
      <c r="J1462" s="23" t="n">
        <v>1</v>
      </c>
      <c r="K1462" s="23" t="n">
        <v>1</v>
      </c>
      <c r="L1462" s="23">
        <f>J1462-K1462</f>
        <v/>
      </c>
      <c r="M1462" s="23" t="inlineStr">
        <is>
          <t>T-770/25-26</t>
        </is>
      </c>
      <c r="N1462" s="32" t="n">
        <v>45866</v>
      </c>
      <c r="O1462" s="62" t="n">
        <v>25280.5</v>
      </c>
      <c r="P1462" s="23" t="inlineStr">
        <is>
          <t>AURIGINE ONCO</t>
        </is>
      </c>
      <c r="Q1462" s="23" t="n">
        <v>58153728301</v>
      </c>
      <c r="R1462" s="23" t="inlineStr">
        <is>
          <t>Delivered</t>
        </is>
      </c>
      <c r="S1462" s="63" t="inlineStr">
        <is>
          <t>4</t>
        </is>
      </c>
      <c r="T1462" s="39" t="n"/>
      <c r="U1462" s="23" t="inlineStr">
        <is>
          <t>BioLegend</t>
        </is>
      </c>
      <c r="V1462" s="23">
        <f>VLOOKUP(P1462,'Customer List'!B:C,2,)</f>
        <v/>
      </c>
      <c r="W1462" s="40" t="n"/>
      <c r="X1462" s="32" t="n">
        <v>45867</v>
      </c>
      <c r="Y1462" s="23">
        <f>IF(X1462="", "", X1462-N1462)</f>
        <v/>
      </c>
      <c r="Z1462" s="23">
        <f>IF(N1462="", "", TEXT(N1462, "dddd"))</f>
        <v/>
      </c>
      <c r="AA1462" s="23">
        <f>IF(X1462="", "", TEXT(X1462, "dddd"))</f>
        <v/>
      </c>
      <c r="AB1462" s="23">
        <f>VLOOKUP(U1462,'Currency Sheet'!A:C,3,)</f>
        <v/>
      </c>
      <c r="AC1462" s="44">
        <f>VLOOKUP(P1462,'Customer List'!B:D,3,)</f>
        <v/>
      </c>
    </row>
    <row r="1463">
      <c r="A1463" s="23">
        <f>A1462+1</f>
        <v/>
      </c>
      <c r="B1463" s="23" t="inlineStr">
        <is>
          <t>EED117403</t>
        </is>
      </c>
      <c r="C1463" s="32" t="n">
        <v>45856</v>
      </c>
      <c r="D1463" s="32" t="n">
        <v>45864</v>
      </c>
      <c r="E1463" s="51" t="n">
        <v>285</v>
      </c>
      <c r="F1463" s="51">
        <f>IF(AB1463="DOLLAR",E1463*88,E1463)</f>
        <v/>
      </c>
      <c r="G1463" s="62">
        <f>F1463*J1463</f>
        <v/>
      </c>
      <c r="H1463" s="23" t="n">
        <v>302340</v>
      </c>
      <c r="I1463" s="23" t="inlineStr">
        <is>
          <t>Brilliant Violet 510™ anti-human CD20 Antibody</t>
        </is>
      </c>
      <c r="J1463" s="23" t="n">
        <v>1</v>
      </c>
      <c r="K1463" s="23" t="n">
        <v>1</v>
      </c>
      <c r="L1463" s="23">
        <f>J1463-K1463</f>
        <v/>
      </c>
      <c r="M1463" s="23" t="inlineStr">
        <is>
          <t>T-828-25-26</t>
        </is>
      </c>
      <c r="N1463" s="32" t="n">
        <v>45868</v>
      </c>
      <c r="O1463" s="62" t="n">
        <v>36100</v>
      </c>
      <c r="P1463" s="23" t="inlineStr">
        <is>
          <t>LABEX</t>
        </is>
      </c>
      <c r="Q1463" s="23" t="inlineStr">
        <is>
          <t>PORTER</t>
        </is>
      </c>
      <c r="R1463" s="23" t="inlineStr">
        <is>
          <t>PORTER</t>
        </is>
      </c>
      <c r="S1463" s="63" t="inlineStr">
        <is>
          <t>4</t>
        </is>
      </c>
      <c r="T1463" s="39" t="n"/>
      <c r="U1463" s="23" t="inlineStr">
        <is>
          <t>BioLegend</t>
        </is>
      </c>
      <c r="V1463" s="23">
        <f>VLOOKUP(P1463,'Customer List'!B:C,2,)</f>
        <v/>
      </c>
      <c r="W1463" s="40" t="n"/>
      <c r="X1463" s="32">
        <f>IF(OR(R1463 = "PRIYANKA MADAM", R1463 = "DEEPAK", R1463 = "PORTER"),N1463,"")</f>
        <v/>
      </c>
      <c r="Y1463" s="23">
        <f>IF(X1463="", "", X1463-N1463)</f>
        <v/>
      </c>
      <c r="Z1463" s="23">
        <f>IF(N1463="", "", TEXT(N1463, "dddd"))</f>
        <v/>
      </c>
      <c r="AA1463" s="23">
        <f>IF(X1463="", "", TEXT(X1463, "dddd"))</f>
        <v/>
      </c>
      <c r="AB1463" s="23">
        <f>VLOOKUP(U1463,'Currency Sheet'!A:C,3,)</f>
        <v/>
      </c>
      <c r="AC1463" s="44">
        <f>VLOOKUP(P1463,'Customer List'!B:D,3,)</f>
        <v/>
      </c>
    </row>
    <row r="1464">
      <c r="A1464" s="23">
        <f>A1463+1</f>
        <v/>
      </c>
      <c r="B1464" s="23" t="inlineStr">
        <is>
          <t>EED117403</t>
        </is>
      </c>
      <c r="C1464" s="32" t="n">
        <v>45856</v>
      </c>
      <c r="D1464" s="32" t="n">
        <v>45864</v>
      </c>
      <c r="E1464" s="51" t="n">
        <v>90.3</v>
      </c>
      <c r="F1464" s="51">
        <f>IF(AB1464="DOLLAR",E1464*88,E1464)</f>
        <v/>
      </c>
      <c r="G1464" s="62">
        <f>F1464*J1464</f>
        <v/>
      </c>
      <c r="H1464" s="23" t="n">
        <v>302607</v>
      </c>
      <c r="I1464" s="23" t="inlineStr">
        <is>
          <t>PE/Cy5 anti-human CD25 Antibody</t>
        </is>
      </c>
      <c r="J1464" s="23" t="n">
        <v>1</v>
      </c>
      <c r="K1464" s="23" t="n">
        <v>1</v>
      </c>
      <c r="L1464" s="23">
        <f>J1464-K1464</f>
        <v/>
      </c>
      <c r="M1464" s="23" t="inlineStr">
        <is>
          <t>T-804/25-26</t>
        </is>
      </c>
      <c r="N1464" s="32" t="n">
        <v>45867</v>
      </c>
      <c r="O1464" s="62" t="n">
        <v>11997</v>
      </c>
      <c r="P1464" s="23" t="inlineStr">
        <is>
          <t>TECHWEST</t>
        </is>
      </c>
      <c r="Q1464" s="23" t="n">
        <v>58153777916</v>
      </c>
      <c r="R1464" s="23" t="inlineStr">
        <is>
          <t>Delivered</t>
        </is>
      </c>
      <c r="S1464" s="63" t="inlineStr">
        <is>
          <t>4</t>
        </is>
      </c>
      <c r="T1464" s="39" t="n"/>
      <c r="U1464" s="23" t="inlineStr">
        <is>
          <t>BioLegend</t>
        </is>
      </c>
      <c r="V1464" s="23">
        <f>VLOOKUP(P1464,'Customer List'!B:C,2,)</f>
        <v/>
      </c>
      <c r="W1464" s="40" t="n"/>
      <c r="X1464" s="32" t="n">
        <v>45868</v>
      </c>
      <c r="Y1464" s="23">
        <f>IF(X1464="", "", X1464-N1464)</f>
        <v/>
      </c>
      <c r="Z1464" s="23">
        <f>IF(N1464="", "", TEXT(N1464, "dddd"))</f>
        <v/>
      </c>
      <c r="AA1464" s="23">
        <f>IF(X1464="", "", TEXT(X1464, "dddd"))</f>
        <v/>
      </c>
      <c r="AB1464" s="23">
        <f>VLOOKUP(U1464,'Currency Sheet'!A:C,3,)</f>
        <v/>
      </c>
      <c r="AC1464" s="44">
        <f>VLOOKUP(P1464,'Customer List'!B:D,3,)</f>
        <v/>
      </c>
    </row>
    <row r="1465">
      <c r="A1465" s="23">
        <f>A1464+1</f>
        <v/>
      </c>
      <c r="B1465" s="23" t="inlineStr">
        <is>
          <t>EED117403</t>
        </is>
      </c>
      <c r="C1465" s="32" t="n">
        <v>45856</v>
      </c>
      <c r="D1465" s="32" t="n">
        <v>45864</v>
      </c>
      <c r="E1465" s="51" t="n">
        <v>100.1</v>
      </c>
      <c r="F1465" s="51">
        <f>IF(AB1465="DOLLAR",E1465*88,E1465)</f>
        <v/>
      </c>
      <c r="G1465" s="62">
        <f>F1465*J1465</f>
        <v/>
      </c>
      <c r="H1465" s="23" t="n">
        <v>302611</v>
      </c>
      <c r="I1465" s="23" t="inlineStr">
        <is>
          <t>PE/Cyanine7 anti-human CD25 Antibody</t>
        </is>
      </c>
      <c r="J1465" s="23" t="n">
        <v>1</v>
      </c>
      <c r="K1465" s="23" t="n">
        <v>1</v>
      </c>
      <c r="L1465" s="23">
        <f>J1465-K1465</f>
        <v/>
      </c>
      <c r="M1465" s="23" t="inlineStr">
        <is>
          <t>T-827/25-26</t>
        </is>
      </c>
      <c r="N1465" s="32" t="n">
        <v>45868</v>
      </c>
      <c r="O1465" s="62" t="n">
        <v>13742.3</v>
      </c>
      <c r="P1465" s="23" t="inlineStr">
        <is>
          <t>Lokesh Enterprises</t>
        </is>
      </c>
      <c r="Q1465" s="23" t="inlineStr">
        <is>
          <t>By Hand</t>
        </is>
      </c>
      <c r="R1465" s="23" t="inlineStr">
        <is>
          <t>PRIYANKA MADAM</t>
        </is>
      </c>
      <c r="S1465" s="63" t="inlineStr">
        <is>
          <t>4</t>
        </is>
      </c>
      <c r="T1465" s="39" t="inlineStr">
        <is>
          <t>Extra Item Billed 502517 Miranda sent to Lokesh</t>
        </is>
      </c>
      <c r="U1465" s="23" t="inlineStr">
        <is>
          <t>BioLegend</t>
        </is>
      </c>
      <c r="V1465" s="23">
        <f>VLOOKUP(P1465,'Customer List'!B:C,2,)</f>
        <v/>
      </c>
      <c r="W1465" s="40" t="n"/>
      <c r="X1465" s="32" t="n">
        <v>45868</v>
      </c>
      <c r="Y1465" s="23">
        <f>IF(X1465="", "", X1465-N1465)</f>
        <v/>
      </c>
      <c r="Z1465" s="23">
        <f>IF(N1465="", "", TEXT(N1465, "dddd"))</f>
        <v/>
      </c>
      <c r="AA1465" s="23">
        <f>IF(X1465="", "", TEXT(X1465, "dddd"))</f>
        <v/>
      </c>
      <c r="AB1465" s="23">
        <f>VLOOKUP(U1465,'Currency Sheet'!A:C,3,)</f>
        <v/>
      </c>
      <c r="AC1465" s="44">
        <f>VLOOKUP(P1465,'Customer List'!B:D,3,)</f>
        <v/>
      </c>
    </row>
    <row r="1466">
      <c r="A1466" s="23">
        <f>A1465+1</f>
        <v/>
      </c>
      <c r="B1466" s="23" t="inlineStr">
        <is>
          <t>EED117403</t>
        </is>
      </c>
      <c r="C1466" s="32" t="n">
        <v>45856</v>
      </c>
      <c r="D1466" s="32" t="n">
        <v>45864</v>
      </c>
      <c r="E1466" s="51" t="n">
        <v>217.7</v>
      </c>
      <c r="F1466" s="51">
        <f>IF(AB1466="DOLLAR",E1466*88,E1466)</f>
        <v/>
      </c>
      <c r="G1466" s="62">
        <f>F1466*J1466</f>
        <v/>
      </c>
      <c r="H1466" s="23" t="n">
        <v>302614</v>
      </c>
      <c r="I1466" s="23" t="inlineStr">
        <is>
          <t>APC/Cyanine7 anti-human CD25 Antibody</t>
        </is>
      </c>
      <c r="J1466" s="23" t="n">
        <v>1</v>
      </c>
      <c r="K1466" s="23" t="n">
        <v>1</v>
      </c>
      <c r="L1466" s="23">
        <f>J1466-K1466</f>
        <v/>
      </c>
      <c r="M1466" s="23" t="inlineStr">
        <is>
          <t>T-800/25-26</t>
        </is>
      </c>
      <c r="N1466" s="32" t="n">
        <v>45867</v>
      </c>
      <c r="O1466" s="62" t="n">
        <v>28923</v>
      </c>
      <c r="P1466" s="23" t="inlineStr">
        <is>
          <t>IMMUNEEL</t>
        </is>
      </c>
      <c r="Q1466" s="23" t="n">
        <v>58153772773</v>
      </c>
      <c r="R1466" s="23" t="inlineStr">
        <is>
          <t>Delivered</t>
        </is>
      </c>
      <c r="S1466" s="63" t="inlineStr">
        <is>
          <t>4</t>
        </is>
      </c>
      <c r="T1466" s="39" t="n"/>
      <c r="U1466" s="23" t="inlineStr">
        <is>
          <t>BioLegend</t>
        </is>
      </c>
      <c r="V1466" s="23">
        <f>VLOOKUP(P1466,'Customer List'!B:C,2,)</f>
        <v/>
      </c>
      <c r="W1466" s="40" t="n"/>
      <c r="X1466" s="32" t="n">
        <v>45868</v>
      </c>
      <c r="Y1466" s="23">
        <f>IF(X1466="", "", X1466-N1466)</f>
        <v/>
      </c>
      <c r="Z1466" s="23">
        <f>IF(N1466="", "", TEXT(N1466, "dddd"))</f>
        <v/>
      </c>
      <c r="AA1466" s="23">
        <f>IF(X1466="", "", TEXT(X1466, "dddd"))</f>
        <v/>
      </c>
      <c r="AB1466" s="23">
        <f>VLOOKUP(U1466,'Currency Sheet'!A:C,3,)</f>
        <v/>
      </c>
      <c r="AC1466" s="44">
        <f>VLOOKUP(P1466,'Customer List'!B:D,3,)</f>
        <v/>
      </c>
    </row>
    <row r="1467">
      <c r="A1467" s="23">
        <f>A1466+1</f>
        <v/>
      </c>
      <c r="B1467" s="23" t="inlineStr">
        <is>
          <t>EED117403</t>
        </is>
      </c>
      <c r="C1467" s="32" t="n">
        <v>45856</v>
      </c>
      <c r="D1467" s="32" t="n">
        <v>45864</v>
      </c>
      <c r="E1467" s="51" t="n">
        <v>77</v>
      </c>
      <c r="F1467" s="51">
        <f>IF(AB1467="DOLLAR",E1467*88,E1467)</f>
        <v/>
      </c>
      <c r="G1467" s="62">
        <f>F1467*J1467</f>
        <v/>
      </c>
      <c r="H1467" s="23" t="n">
        <v>302933</v>
      </c>
      <c r="I1467" s="23" t="inlineStr">
        <is>
          <t>Ultra-LEAF™ Purified anti-human CD28 Antibody</t>
        </is>
      </c>
      <c r="J1467" s="23" t="n">
        <v>1</v>
      </c>
      <c r="K1467" s="23" t="n">
        <v>1</v>
      </c>
      <c r="L1467" s="23">
        <f>J1467-K1467</f>
        <v/>
      </c>
      <c r="M1467" s="23" t="inlineStr">
        <is>
          <t>T-805/25-26</t>
        </is>
      </c>
      <c r="N1467" s="32" t="n">
        <v>45867</v>
      </c>
      <c r="O1467" s="62" t="n">
        <v>12446.5</v>
      </c>
      <c r="P1467" s="23" t="inlineStr">
        <is>
          <t>VIROCAN</t>
        </is>
      </c>
      <c r="Q1467" s="23" t="n">
        <v>58153772681</v>
      </c>
      <c r="R1467" s="23" t="inlineStr">
        <is>
          <t>Delivered</t>
        </is>
      </c>
      <c r="S1467" s="63" t="inlineStr">
        <is>
          <t>4</t>
        </is>
      </c>
      <c r="T1467" s="39" t="n"/>
      <c r="U1467" s="23" t="inlineStr">
        <is>
          <t>BioLegend</t>
        </is>
      </c>
      <c r="V1467" s="23">
        <f>VLOOKUP(P1467,'Customer List'!B:C,2,)</f>
        <v/>
      </c>
      <c r="W1467" s="40" t="n"/>
      <c r="X1467" s="32" t="n">
        <v>45869</v>
      </c>
      <c r="Y1467" s="23">
        <f>IF(X1467="", "", X1467-N1467)</f>
        <v/>
      </c>
      <c r="Z1467" s="23">
        <f>IF(N1467="", "", TEXT(N1467, "dddd"))</f>
        <v/>
      </c>
      <c r="AA1467" s="23">
        <f>IF(X1467="", "", TEXT(X1467, "dddd"))</f>
        <v/>
      </c>
      <c r="AB1467" s="23">
        <f>VLOOKUP(U1467,'Currency Sheet'!A:C,3,)</f>
        <v/>
      </c>
      <c r="AC1467" s="44">
        <f>VLOOKUP(P1467,'Customer List'!B:D,3,)</f>
        <v/>
      </c>
    </row>
    <row r="1468">
      <c r="A1468" s="23">
        <f>A1467+1</f>
        <v/>
      </c>
      <c r="B1468" s="23" t="inlineStr">
        <is>
          <t>EED117403</t>
        </is>
      </c>
      <c r="C1468" s="32" t="n">
        <v>45856</v>
      </c>
      <c r="D1468" s="32" t="n">
        <v>45864</v>
      </c>
      <c r="E1468" s="51" t="n">
        <v>176.4</v>
      </c>
      <c r="F1468" s="51">
        <f>IF(AB1468="DOLLAR",E1468*88,E1468)</f>
        <v/>
      </c>
      <c r="G1468" s="62">
        <f>F1468*J1468</f>
        <v/>
      </c>
      <c r="H1468" s="23" t="n">
        <v>303706</v>
      </c>
      <c r="I1468" s="23" t="inlineStr">
        <is>
          <t>PE anti-human CD41 Antibody</t>
        </is>
      </c>
      <c r="J1468" s="23" t="n">
        <v>1</v>
      </c>
      <c r="K1468" s="23" t="n">
        <v>1</v>
      </c>
      <c r="L1468" s="23">
        <f>J1468-K1468</f>
        <v/>
      </c>
      <c r="M1468" s="23" t="inlineStr">
        <is>
          <t>T-794/25-26</t>
        </is>
      </c>
      <c r="N1468" s="32" t="n">
        <v>45866</v>
      </c>
      <c r="O1468" s="62" t="n">
        <v>21546</v>
      </c>
      <c r="P1468" s="23" t="inlineStr">
        <is>
          <t>ICGEB</t>
        </is>
      </c>
      <c r="Q1468" s="23" t="inlineStr">
        <is>
          <t>BY HAND</t>
        </is>
      </c>
      <c r="R1468" s="23" t="inlineStr">
        <is>
          <t>PRIYANKA MADAM</t>
        </is>
      </c>
      <c r="S1468" s="63" t="inlineStr">
        <is>
          <t>4</t>
        </is>
      </c>
      <c r="T1468" s="39" t="n"/>
      <c r="U1468" s="23" t="inlineStr">
        <is>
          <t>BioLegend</t>
        </is>
      </c>
      <c r="V1468" s="23">
        <f>VLOOKUP(P1468,'Customer List'!B:C,2,)</f>
        <v/>
      </c>
      <c r="W1468" s="40" t="n"/>
      <c r="X1468" s="32" t="n">
        <v>45866</v>
      </c>
      <c r="Y1468" s="23">
        <f>IF(X1468="", "", X1468-N1468)</f>
        <v/>
      </c>
      <c r="Z1468" s="23">
        <f>IF(N1468="", "", TEXT(N1468, "dddd"))</f>
        <v/>
      </c>
      <c r="AA1468" s="23">
        <f>IF(X1468="", "", TEXT(X1468, "dddd"))</f>
        <v/>
      </c>
      <c r="AB1468" s="23">
        <f>VLOOKUP(U1468,'Currency Sheet'!A:C,3,)</f>
        <v/>
      </c>
      <c r="AC1468" s="44">
        <f>VLOOKUP(P1468,'Customer List'!B:D,3,)</f>
        <v/>
      </c>
    </row>
    <row r="1469">
      <c r="A1469" s="23">
        <f>A1468+1</f>
        <v/>
      </c>
      <c r="B1469" s="23" t="inlineStr">
        <is>
          <t>EED117403</t>
        </is>
      </c>
      <c r="C1469" s="32" t="n">
        <v>45856</v>
      </c>
      <c r="D1469" s="32" t="n">
        <v>45864</v>
      </c>
      <c r="E1469" s="51" t="n">
        <v>250.6</v>
      </c>
      <c r="F1469" s="51">
        <f>IF(AB1469="DOLLAR",E1469*88,E1469)</f>
        <v/>
      </c>
      <c r="G1469" s="62">
        <f>F1469*J1469</f>
        <v/>
      </c>
      <c r="H1469" s="23" t="n">
        <v>303924</v>
      </c>
      <c r="I1469" s="23" t="inlineStr">
        <is>
          <t>Alexa Fluor® 647 anti-human CD42b Antibody</t>
        </is>
      </c>
      <c r="J1469" s="23" t="n">
        <v>1</v>
      </c>
      <c r="K1469" s="23" t="n">
        <v>1</v>
      </c>
      <c r="L1469" s="23">
        <f>J1469-K1469</f>
        <v/>
      </c>
      <c r="M1469" s="23" t="inlineStr">
        <is>
          <t>T-794/25-26</t>
        </is>
      </c>
      <c r="N1469" s="32" t="n">
        <v>45866</v>
      </c>
      <c r="O1469" s="62" t="n">
        <v>30609</v>
      </c>
      <c r="P1469" s="23" t="inlineStr">
        <is>
          <t>ICGEB</t>
        </is>
      </c>
      <c r="Q1469" s="23" t="inlineStr">
        <is>
          <t>BY HAND</t>
        </is>
      </c>
      <c r="R1469" s="23" t="inlineStr">
        <is>
          <t>PRIYANKA MADAM</t>
        </is>
      </c>
      <c r="S1469" s="63" t="inlineStr">
        <is>
          <t>4</t>
        </is>
      </c>
      <c r="T1469" s="39" t="n"/>
      <c r="U1469" s="23" t="inlineStr">
        <is>
          <t>BioLegend</t>
        </is>
      </c>
      <c r="V1469" s="23">
        <f>VLOOKUP(P1469,'Customer List'!B:C,2,)</f>
        <v/>
      </c>
      <c r="W1469" s="40" t="n"/>
      <c r="X1469" s="32" t="n">
        <v>45866</v>
      </c>
      <c r="Y1469" s="23">
        <f>IF(X1469="", "", X1469-N1469)</f>
        <v/>
      </c>
      <c r="Z1469" s="23">
        <f>IF(N1469="", "", TEXT(N1469, "dddd"))</f>
        <v/>
      </c>
      <c r="AA1469" s="23">
        <f>IF(X1469="", "", TEXT(X1469, "dddd"))</f>
        <v/>
      </c>
      <c r="AB1469" s="23">
        <f>VLOOKUP(U1469,'Currency Sheet'!A:C,3,)</f>
        <v/>
      </c>
      <c r="AC1469" s="44">
        <f>VLOOKUP(P1469,'Customer List'!B:D,3,)</f>
        <v/>
      </c>
    </row>
    <row r="1470">
      <c r="A1470" s="23">
        <f>A1469+1</f>
        <v/>
      </c>
      <c r="B1470" s="23" t="inlineStr">
        <is>
          <t>EED117403</t>
        </is>
      </c>
      <c r="C1470" s="32" t="n">
        <v>45856</v>
      </c>
      <c r="D1470" s="32" t="n">
        <v>45864</v>
      </c>
      <c r="E1470" s="51" t="n">
        <v>73.5</v>
      </c>
      <c r="F1470" s="51">
        <f>IF(AB1470="DOLLAR",E1470*88,E1470)</f>
        <v/>
      </c>
      <c r="G1470" s="62">
        <f>F1470*J1470</f>
        <v/>
      </c>
      <c r="H1470" s="23" t="n">
        <v>304012</v>
      </c>
      <c r="I1470" s="23" t="inlineStr">
        <is>
          <t>APC anti-human CD45 Antibody</t>
        </is>
      </c>
      <c r="J1470" s="23" t="n">
        <v>1</v>
      </c>
      <c r="K1470" s="23" t="n">
        <v>1</v>
      </c>
      <c r="L1470" s="23">
        <f>J1470-K1470</f>
        <v/>
      </c>
      <c r="M1470" s="23" t="inlineStr">
        <is>
          <t>T-769/25-26</t>
        </is>
      </c>
      <c r="N1470" s="32" t="n">
        <v>45866</v>
      </c>
      <c r="O1470" s="62" t="n">
        <v>8977.5</v>
      </c>
      <c r="P1470" s="23" t="inlineStr">
        <is>
          <t>ACTREC</t>
        </is>
      </c>
      <c r="Q1470" s="23" t="n">
        <v>58153726466</v>
      </c>
      <c r="R1470" s="23" t="inlineStr">
        <is>
          <t>Delivered</t>
        </is>
      </c>
      <c r="S1470" s="63" t="inlineStr">
        <is>
          <t>4</t>
        </is>
      </c>
      <c r="T1470" s="39" t="n"/>
      <c r="U1470" s="23" t="inlineStr">
        <is>
          <t>BioLegend</t>
        </is>
      </c>
      <c r="V1470" s="23">
        <f>VLOOKUP(P1470,'Customer List'!B:C,2,)</f>
        <v/>
      </c>
      <c r="W1470" s="40" t="n"/>
      <c r="X1470" s="32" t="n">
        <v>45867</v>
      </c>
      <c r="Y1470" s="23">
        <f>IF(X1470="", "", X1470-N1470)</f>
        <v/>
      </c>
      <c r="Z1470" s="23">
        <f>IF(N1470="", "", TEXT(N1470, "dddd"))</f>
        <v/>
      </c>
      <c r="AA1470" s="23">
        <f>IF(X1470="", "", TEXT(X1470, "dddd"))</f>
        <v/>
      </c>
      <c r="AB1470" s="23">
        <f>VLOOKUP(U1470,'Currency Sheet'!A:C,3,)</f>
        <v/>
      </c>
      <c r="AC1470" s="44">
        <f>VLOOKUP(P1470,'Customer List'!B:D,3,)</f>
        <v/>
      </c>
    </row>
    <row r="1471">
      <c r="A1471" s="23">
        <f>A1470+1</f>
        <v/>
      </c>
      <c r="B1471" s="23" t="inlineStr">
        <is>
          <t>EED117403</t>
        </is>
      </c>
      <c r="C1471" s="32" t="n">
        <v>45856</v>
      </c>
      <c r="D1471" s="32" t="n">
        <v>45864</v>
      </c>
      <c r="E1471" s="51" t="n">
        <v>185.5</v>
      </c>
      <c r="F1471" s="51">
        <f>IF(AB1471="DOLLAR",E1471*88,E1471)</f>
        <v/>
      </c>
      <c r="G1471" s="62">
        <f>F1471*J1471</f>
        <v/>
      </c>
      <c r="H1471" s="23" t="n">
        <v>304024</v>
      </c>
      <c r="I1471" s="23" t="inlineStr">
        <is>
          <t>Alexa Fluor® 700 anti-human CD45 Antibody</t>
        </is>
      </c>
      <c r="J1471" s="23" t="n">
        <v>1</v>
      </c>
      <c r="K1471" s="23" t="n">
        <v>1</v>
      </c>
      <c r="L1471" s="23">
        <f>J1471-K1471</f>
        <v/>
      </c>
      <c r="M1471" s="23" t="inlineStr">
        <is>
          <t>T-774/25-26</t>
        </is>
      </c>
      <c r="N1471" s="32" t="n">
        <v>45866</v>
      </c>
      <c r="O1471" s="62" t="n">
        <v>61612</v>
      </c>
      <c r="P1471" s="23" t="inlineStr">
        <is>
          <t>FARCAST</t>
        </is>
      </c>
      <c r="Q1471" s="23" t="n">
        <v>58153726050</v>
      </c>
      <c r="R1471" s="23" t="inlineStr">
        <is>
          <t>Delivered</t>
        </is>
      </c>
      <c r="S1471" s="63" t="inlineStr">
        <is>
          <t>4</t>
        </is>
      </c>
      <c r="T1471" s="39" t="n"/>
      <c r="U1471" s="23" t="inlineStr">
        <is>
          <t>BioLegend</t>
        </is>
      </c>
      <c r="V1471" s="23">
        <f>VLOOKUP(P1471,'Customer List'!B:C,2,)</f>
        <v/>
      </c>
      <c r="W1471" s="40" t="n"/>
      <c r="X1471" s="32" t="n">
        <v>45867</v>
      </c>
      <c r="Y1471" s="23">
        <f>IF(X1471="", "", X1471-N1471)</f>
        <v/>
      </c>
      <c r="Z1471" s="23">
        <f>IF(N1471="", "", TEXT(N1471, "dddd"))</f>
        <v/>
      </c>
      <c r="AA1471" s="23">
        <f>IF(X1471="", "", TEXT(X1471, "dddd"))</f>
        <v/>
      </c>
      <c r="AB1471" s="23">
        <f>VLOOKUP(U1471,'Currency Sheet'!A:C,3,)</f>
        <v/>
      </c>
      <c r="AC1471" s="44">
        <f>VLOOKUP(P1471,'Customer List'!B:D,3,)</f>
        <v/>
      </c>
    </row>
    <row r="1472">
      <c r="A1472" s="23">
        <f>A1471+1</f>
        <v/>
      </c>
      <c r="B1472" s="23" t="inlineStr">
        <is>
          <t>EED117403</t>
        </is>
      </c>
      <c r="C1472" s="32" t="n">
        <v>45856</v>
      </c>
      <c r="D1472" s="32" t="n">
        <v>45864</v>
      </c>
      <c r="E1472" s="51" t="n">
        <v>300.75</v>
      </c>
      <c r="F1472" s="51">
        <f>IF(AB1472="DOLLAR",E1472*88,E1472)</f>
        <v/>
      </c>
      <c r="G1472" s="62">
        <f>F1472*J1472</f>
        <v/>
      </c>
      <c r="H1472" s="23" t="n">
        <v>304048</v>
      </c>
      <c r="I1472" s="23" t="inlineStr">
        <is>
          <t>Brilliant Violet 785™ anti-human CD45 Antibody</t>
        </is>
      </c>
      <c r="J1472" s="23" t="n">
        <v>1</v>
      </c>
      <c r="K1472" s="23" t="n">
        <v>1</v>
      </c>
      <c r="L1472" s="23">
        <f>J1472-K1472</f>
        <v/>
      </c>
      <c r="M1472" s="23" t="inlineStr">
        <is>
          <t>T-768/25-26</t>
        </is>
      </c>
      <c r="N1472" s="32" t="n">
        <v>45866</v>
      </c>
      <c r="O1472" s="62" t="n">
        <v>34285.5</v>
      </c>
      <c r="P1472" s="23" t="inlineStr">
        <is>
          <t>ACTREC</t>
        </is>
      </c>
      <c r="Q1472" s="23" t="n">
        <v>58153726466</v>
      </c>
      <c r="R1472" s="23" t="inlineStr">
        <is>
          <t>Delivered</t>
        </is>
      </c>
      <c r="S1472" s="63" t="inlineStr">
        <is>
          <t>4</t>
        </is>
      </c>
      <c r="T1472" s="39" t="n"/>
      <c r="U1472" s="23" t="inlineStr">
        <is>
          <t>BioLegend</t>
        </is>
      </c>
      <c r="V1472" s="23">
        <f>VLOOKUP(P1472,'Customer List'!B:C,2,)</f>
        <v/>
      </c>
      <c r="W1472" s="40" t="n"/>
      <c r="X1472" s="32" t="n">
        <v>45867</v>
      </c>
      <c r="Y1472" s="23">
        <f>IF(X1472="", "", X1472-N1472)</f>
        <v/>
      </c>
      <c r="Z1472" s="23">
        <f>IF(N1472="", "", TEXT(N1472, "dddd"))</f>
        <v/>
      </c>
      <c r="AA1472" s="23">
        <f>IF(X1472="", "", TEXT(X1472, "dddd"))</f>
        <v/>
      </c>
      <c r="AB1472" s="23">
        <f>VLOOKUP(U1472,'Currency Sheet'!A:C,3,)</f>
        <v/>
      </c>
      <c r="AC1472" s="44">
        <f>VLOOKUP(P1472,'Customer List'!B:D,3,)</f>
        <v/>
      </c>
    </row>
    <row r="1473">
      <c r="A1473" s="23">
        <f>A1472+1</f>
        <v/>
      </c>
      <c r="B1473" s="23" t="inlineStr">
        <is>
          <t>EED117403</t>
        </is>
      </c>
      <c r="C1473" s="32" t="n">
        <v>45856</v>
      </c>
      <c r="D1473" s="32" t="n">
        <v>45864</v>
      </c>
      <c r="E1473" s="51" t="n">
        <v>297</v>
      </c>
      <c r="F1473" s="51">
        <f>IF(AB1473="DOLLAR",E1473*88,E1473)</f>
        <v/>
      </c>
      <c r="G1473" s="62">
        <f>F1473*J1473</f>
        <v/>
      </c>
      <c r="H1473" s="23" t="n">
        <v>304050</v>
      </c>
      <c r="I1473" s="23" t="inlineStr">
        <is>
          <t>Brilliant Violet 421™ anti-mouse/human CD44 Antibody</t>
        </is>
      </c>
      <c r="J1473" s="23" t="n">
        <v>1</v>
      </c>
      <c r="K1473" s="23" t="n">
        <v>1</v>
      </c>
      <c r="L1473" s="23">
        <f>J1473-K1473</f>
        <v/>
      </c>
      <c r="M1473" s="23" t="inlineStr">
        <is>
          <t>T-793/25-26</t>
        </is>
      </c>
      <c r="N1473" s="32" t="n">
        <v>45866</v>
      </c>
      <c r="O1473" s="62" t="n">
        <v>33858</v>
      </c>
      <c r="P1473" s="23" t="inlineStr">
        <is>
          <t>ICGEB</t>
        </is>
      </c>
      <c r="Q1473" s="23" t="inlineStr">
        <is>
          <t>BY HAND</t>
        </is>
      </c>
      <c r="R1473" s="23" t="inlineStr">
        <is>
          <t>PRIYANKA MADAM</t>
        </is>
      </c>
      <c r="S1473" s="63" t="inlineStr">
        <is>
          <t>4</t>
        </is>
      </c>
      <c r="T1473" s="39" t="n"/>
      <c r="U1473" s="23" t="inlineStr">
        <is>
          <t>BioLegend</t>
        </is>
      </c>
      <c r="V1473" s="23">
        <f>VLOOKUP(P1473,'Customer List'!B:C,2,)</f>
        <v/>
      </c>
      <c r="W1473" s="40" t="n"/>
      <c r="X1473" s="32" t="n">
        <v>45866</v>
      </c>
      <c r="Y1473" s="23">
        <f>IF(X1473="", "", X1473-N1473)</f>
        <v/>
      </c>
      <c r="Z1473" s="23">
        <f>IF(N1473="", "", TEXT(N1473, "dddd"))</f>
        <v/>
      </c>
      <c r="AA1473" s="23">
        <f>IF(X1473="", "", TEXT(X1473, "dddd"))</f>
        <v/>
      </c>
      <c r="AB1473" s="23">
        <f>VLOOKUP(U1473,'Currency Sheet'!A:C,3,)</f>
        <v/>
      </c>
      <c r="AC1473" s="44">
        <f>VLOOKUP(P1473,'Customer List'!B:D,3,)</f>
        <v/>
      </c>
    </row>
    <row r="1474">
      <c r="A1474" s="23">
        <f>A1473+1</f>
        <v/>
      </c>
      <c r="B1474" s="23" t="inlineStr">
        <is>
          <t>EED117403</t>
        </is>
      </c>
      <c r="C1474" s="32" t="n">
        <v>45856</v>
      </c>
      <c r="D1474" s="32" t="n">
        <v>45864</v>
      </c>
      <c r="E1474" s="51" t="n">
        <v>86.8</v>
      </c>
      <c r="F1474" s="51">
        <f>IF(AB1474="DOLLAR",E1474*88,E1474)</f>
        <v/>
      </c>
      <c r="G1474" s="62">
        <f>F1474*J1474</f>
        <v/>
      </c>
      <c r="H1474" s="23" t="n">
        <v>304119</v>
      </c>
      <c r="I1474" s="23" t="inlineStr">
        <is>
          <t>Alexa Fluor® 700 anti-human CD45RA Antibody</t>
        </is>
      </c>
      <c r="J1474" s="23" t="n">
        <v>1</v>
      </c>
      <c r="K1474" s="23" t="n">
        <v>1</v>
      </c>
      <c r="L1474" s="23">
        <f>J1474-K1474</f>
        <v/>
      </c>
      <c r="M1474" s="23" t="inlineStr">
        <is>
          <t>T-827/25-26</t>
        </is>
      </c>
      <c r="N1474" s="32" t="n">
        <v>45868</v>
      </c>
      <c r="O1474" s="62" t="n">
        <v>11916.4</v>
      </c>
      <c r="P1474" s="23" t="inlineStr">
        <is>
          <t>Lokesh Enterprises</t>
        </is>
      </c>
      <c r="Q1474" s="23" t="inlineStr">
        <is>
          <t>By Hand</t>
        </is>
      </c>
      <c r="R1474" s="23" t="inlineStr">
        <is>
          <t>PRIYANKA MADAM</t>
        </is>
      </c>
      <c r="S1474" s="63" t="inlineStr">
        <is>
          <t>4</t>
        </is>
      </c>
      <c r="T1474" s="39" t="inlineStr">
        <is>
          <t>Extra Item Billed 502517 Miranda sent to Lokesh</t>
        </is>
      </c>
      <c r="U1474" s="23" t="inlineStr">
        <is>
          <t>BioLegend</t>
        </is>
      </c>
      <c r="V1474" s="23">
        <f>VLOOKUP(P1474,'Customer List'!B:C,2,)</f>
        <v/>
      </c>
      <c r="W1474" s="40" t="n"/>
      <c r="X1474" s="32" t="n">
        <v>45868</v>
      </c>
      <c r="Y1474" s="23">
        <f>IF(X1474="", "", X1474-N1474)</f>
        <v/>
      </c>
      <c r="Z1474" s="23">
        <f>IF(N1474="", "", TEXT(N1474, "dddd"))</f>
        <v/>
      </c>
      <c r="AA1474" s="23">
        <f>IF(X1474="", "", TEXT(X1474, "dddd"))</f>
        <v/>
      </c>
      <c r="AB1474" s="23">
        <f>VLOOKUP(U1474,'Currency Sheet'!A:C,3,)</f>
        <v/>
      </c>
      <c r="AC1474" s="44">
        <f>VLOOKUP(P1474,'Customer List'!B:D,3,)</f>
        <v/>
      </c>
    </row>
    <row r="1475">
      <c r="A1475" s="23">
        <f>A1474+1</f>
        <v/>
      </c>
      <c r="B1475" s="23" t="inlineStr">
        <is>
          <t>EED117403</t>
        </is>
      </c>
      <c r="C1475" s="32" t="n">
        <v>45856</v>
      </c>
      <c r="D1475" s="32" t="n">
        <v>45864</v>
      </c>
      <c r="E1475" s="51" t="n">
        <v>162</v>
      </c>
      <c r="F1475" s="51">
        <f>IF(AB1475="DOLLAR",E1475*88,E1475)</f>
        <v/>
      </c>
      <c r="G1475" s="62">
        <f>F1475*J1475</f>
        <v/>
      </c>
      <c r="H1475" s="23" t="n">
        <v>304231</v>
      </c>
      <c r="I1475" s="23" t="inlineStr">
        <is>
          <t>Brilliant Violet 650™ anti-human CD45RO Antibody</t>
        </is>
      </c>
      <c r="J1475" s="23" t="n">
        <v>1</v>
      </c>
      <c r="K1475" s="23" t="n">
        <v>1</v>
      </c>
      <c r="L1475" s="23">
        <f>J1475-K1475</f>
        <v/>
      </c>
      <c r="M1475" s="23" t="inlineStr">
        <is>
          <t>T-827/25-26</t>
        </is>
      </c>
      <c r="N1475" s="32" t="n">
        <v>45868</v>
      </c>
      <c r="O1475" s="62" t="n">
        <v>24440.4</v>
      </c>
      <c r="P1475" s="23" t="inlineStr">
        <is>
          <t>Lokesh Enterprises</t>
        </is>
      </c>
      <c r="Q1475" s="23" t="inlineStr">
        <is>
          <t>By Hand</t>
        </is>
      </c>
      <c r="R1475" s="23" t="inlineStr">
        <is>
          <t>PRIYANKA MADAM</t>
        </is>
      </c>
      <c r="S1475" s="63" t="inlineStr">
        <is>
          <t>4</t>
        </is>
      </c>
      <c r="T1475" s="39" t="inlineStr">
        <is>
          <t>Extra Item Billed 502517 Miranda sent to Lokesh</t>
        </is>
      </c>
      <c r="U1475" s="23" t="inlineStr">
        <is>
          <t>BioLegend</t>
        </is>
      </c>
      <c r="V1475" s="23">
        <f>VLOOKUP(P1475,'Customer List'!B:C,2,)</f>
        <v/>
      </c>
      <c r="W1475" s="40" t="n"/>
      <c r="X1475" s="32" t="n">
        <v>45868</v>
      </c>
      <c r="Y1475" s="23">
        <f>IF(X1475="", "", X1475-N1475)</f>
        <v/>
      </c>
      <c r="Z1475" s="23">
        <f>IF(N1475="", "", TEXT(N1475, "dddd"))</f>
        <v/>
      </c>
      <c r="AA1475" s="23">
        <f>IF(X1475="", "", TEXT(X1475, "dddd"))</f>
        <v/>
      </c>
      <c r="AB1475" s="23">
        <f>VLOOKUP(U1475,'Currency Sheet'!A:C,3,)</f>
        <v/>
      </c>
      <c r="AC1475" s="44">
        <f>VLOOKUP(P1475,'Customer List'!B:D,3,)</f>
        <v/>
      </c>
    </row>
    <row r="1476">
      <c r="A1476" s="23">
        <f>A1475+1</f>
        <v/>
      </c>
      <c r="B1476" s="23" t="inlineStr">
        <is>
          <t>EED117403</t>
        </is>
      </c>
      <c r="C1476" s="32" t="n">
        <v>45856</v>
      </c>
      <c r="D1476" s="32" t="n">
        <v>45864</v>
      </c>
      <c r="E1476" s="51" t="n">
        <v>246.4</v>
      </c>
      <c r="F1476" s="51">
        <f>IF(AB1476="DOLLAR",E1476*88,E1476)</f>
        <v/>
      </c>
      <c r="G1476" s="62">
        <f>F1476*J1476</f>
        <v/>
      </c>
      <c r="H1476" s="23" t="n">
        <v>304944</v>
      </c>
      <c r="I1476" s="23" t="inlineStr">
        <is>
          <t>APC/Cyanine7 anti-human CD62P (P-Selectin) Antibody</t>
        </is>
      </c>
      <c r="J1476" s="23" t="n">
        <v>1</v>
      </c>
      <c r="K1476" s="23" t="n">
        <v>1</v>
      </c>
      <c r="L1476" s="23">
        <f>J1476-K1476</f>
        <v/>
      </c>
      <c r="M1476" s="23" t="inlineStr">
        <is>
          <t>T-794/25-26</t>
        </is>
      </c>
      <c r="N1476" s="32" t="n">
        <v>45866</v>
      </c>
      <c r="O1476" s="62" t="n">
        <v>30096</v>
      </c>
      <c r="P1476" s="23" t="inlineStr">
        <is>
          <t>ICGEB</t>
        </is>
      </c>
      <c r="Q1476" s="23" t="inlineStr">
        <is>
          <t>BY HAND</t>
        </is>
      </c>
      <c r="R1476" s="23" t="inlineStr">
        <is>
          <t>PRIYANKA MADAM</t>
        </is>
      </c>
      <c r="S1476" s="63" t="inlineStr">
        <is>
          <t>4</t>
        </is>
      </c>
      <c r="T1476" s="39" t="n"/>
      <c r="U1476" s="23" t="inlineStr">
        <is>
          <t>BioLegend</t>
        </is>
      </c>
      <c r="V1476" s="23">
        <f>VLOOKUP(P1476,'Customer List'!B:C,2,)</f>
        <v/>
      </c>
      <c r="W1476" s="40" t="n"/>
      <c r="X1476" s="32" t="n">
        <v>45866</v>
      </c>
      <c r="Y1476" s="23">
        <f>IF(X1476="", "", X1476-N1476)</f>
        <v/>
      </c>
      <c r="Z1476" s="23">
        <f>IF(N1476="", "", TEXT(N1476, "dddd"))</f>
        <v/>
      </c>
      <c r="AA1476" s="23">
        <f>IF(X1476="", "", TEXT(X1476, "dddd"))</f>
        <v/>
      </c>
      <c r="AB1476" s="23">
        <f>VLOOKUP(U1476,'Currency Sheet'!A:C,3,)</f>
        <v/>
      </c>
      <c r="AC1476" s="44">
        <f>VLOOKUP(P1476,'Customer List'!B:D,3,)</f>
        <v/>
      </c>
    </row>
    <row r="1477">
      <c r="A1477" s="23">
        <f>A1476+1</f>
        <v/>
      </c>
      <c r="B1477" s="23" t="inlineStr">
        <is>
          <t>EED117403</t>
        </is>
      </c>
      <c r="C1477" s="32" t="n">
        <v>45856</v>
      </c>
      <c r="D1477" s="32" t="n">
        <v>45864</v>
      </c>
      <c r="E1477" s="51" t="n">
        <v>69.3</v>
      </c>
      <c r="F1477" s="51">
        <f>IF(AB1477="DOLLAR",E1477*88,E1477)</f>
        <v/>
      </c>
      <c r="G1477" s="62">
        <f>F1477*J1477</f>
        <v/>
      </c>
      <c r="H1477" s="23" t="n">
        <v>305207</v>
      </c>
      <c r="I1477" s="23" t="inlineStr">
        <is>
          <t>PE anti-human CD80 Antibody</t>
        </is>
      </c>
      <c r="J1477" s="23" t="n">
        <v>1</v>
      </c>
      <c r="K1477" s="23" t="n">
        <v>1</v>
      </c>
      <c r="L1477" s="23">
        <f>J1477-K1477</f>
        <v/>
      </c>
      <c r="M1477" s="23" t="inlineStr">
        <is>
          <t>T-827/25-26</t>
        </is>
      </c>
      <c r="N1477" s="32" t="n">
        <v>45868</v>
      </c>
      <c r="O1477" s="62" t="n">
        <v>9513.9</v>
      </c>
      <c r="P1477" s="23" t="inlineStr">
        <is>
          <t>Lokesh Enterprises</t>
        </is>
      </c>
      <c r="Q1477" s="23" t="inlineStr">
        <is>
          <t>By Hand</t>
        </is>
      </c>
      <c r="R1477" s="23" t="inlineStr">
        <is>
          <t>PRIYANKA MADAM</t>
        </is>
      </c>
      <c r="S1477" s="63" t="inlineStr">
        <is>
          <t>4</t>
        </is>
      </c>
      <c r="T1477" s="39" t="inlineStr">
        <is>
          <t>Extra Item Billed 502517 Miranda sent to Lokesh</t>
        </is>
      </c>
      <c r="U1477" s="23" t="inlineStr">
        <is>
          <t>BioLegend</t>
        </is>
      </c>
      <c r="V1477" s="23">
        <f>VLOOKUP(P1477,'Customer List'!B:C,2,)</f>
        <v/>
      </c>
      <c r="W1477" s="40" t="n"/>
      <c r="X1477" s="32" t="n">
        <v>45868</v>
      </c>
      <c r="Y1477" s="23">
        <f>IF(X1477="", "", X1477-N1477)</f>
        <v/>
      </c>
      <c r="Z1477" s="23">
        <f>IF(N1477="", "", TEXT(N1477, "dddd"))</f>
        <v/>
      </c>
      <c r="AA1477" s="23">
        <f>IF(X1477="", "", TEXT(X1477, "dddd"))</f>
        <v/>
      </c>
      <c r="AB1477" s="23">
        <f>VLOOKUP(U1477,'Currency Sheet'!A:C,3,)</f>
        <v/>
      </c>
      <c r="AC1477" s="44">
        <f>VLOOKUP(P1477,'Customer List'!B:D,3,)</f>
        <v/>
      </c>
    </row>
    <row r="1478">
      <c r="A1478" s="23">
        <f>A1477+1</f>
        <v/>
      </c>
      <c r="B1478" s="23" t="inlineStr">
        <is>
          <t>EED117403</t>
        </is>
      </c>
      <c r="C1478" s="32" t="n">
        <v>45856</v>
      </c>
      <c r="D1478" s="32" t="n">
        <v>45864</v>
      </c>
      <c r="E1478" s="51" t="n">
        <v>107.1</v>
      </c>
      <c r="F1478" s="51">
        <f>IF(AB1478="DOLLAR",E1478*88,E1478)</f>
        <v/>
      </c>
      <c r="G1478" s="62">
        <f>F1478*J1478</f>
        <v/>
      </c>
      <c r="H1478" s="23" t="n">
        <v>305421</v>
      </c>
      <c r="I1478" s="23" t="inlineStr">
        <is>
          <t>PE/Cyanine7 anti-human CD86 Antibody</t>
        </is>
      </c>
      <c r="J1478" s="23" t="n">
        <v>1</v>
      </c>
      <c r="K1478" s="23" t="n">
        <v>1</v>
      </c>
      <c r="L1478" s="23">
        <f>J1478-K1478</f>
        <v/>
      </c>
      <c r="M1478" s="23" t="inlineStr">
        <is>
          <t>T-827/25-26</t>
        </is>
      </c>
      <c r="N1478" s="32" t="n">
        <v>45868</v>
      </c>
      <c r="O1478" s="62" t="n">
        <v>14703.3</v>
      </c>
      <c r="P1478" s="23" t="inlineStr">
        <is>
          <t>Lokesh Enterprises</t>
        </is>
      </c>
      <c r="Q1478" s="23" t="inlineStr">
        <is>
          <t>By Hand</t>
        </is>
      </c>
      <c r="R1478" s="23" t="inlineStr">
        <is>
          <t>PRIYANKA MADAM</t>
        </is>
      </c>
      <c r="S1478" s="63" t="inlineStr">
        <is>
          <t>4</t>
        </is>
      </c>
      <c r="T1478" s="39" t="inlineStr">
        <is>
          <t>Extra Item Billed 502517 Miranda sent to Lokesh</t>
        </is>
      </c>
      <c r="U1478" s="23" t="inlineStr">
        <is>
          <t>BioLegend</t>
        </is>
      </c>
      <c r="V1478" s="23">
        <f>VLOOKUP(P1478,'Customer List'!B:C,2,)</f>
        <v/>
      </c>
      <c r="W1478" s="40" t="n"/>
      <c r="X1478" s="32" t="n">
        <v>45868</v>
      </c>
      <c r="Y1478" s="23">
        <f>IF(X1478="", "", X1478-N1478)</f>
        <v/>
      </c>
      <c r="Z1478" s="23">
        <f>IF(N1478="", "", TEXT(N1478, "dddd"))</f>
        <v/>
      </c>
      <c r="AA1478" s="23">
        <f>IF(X1478="", "", TEXT(X1478, "dddd"))</f>
        <v/>
      </c>
      <c r="AB1478" s="23">
        <f>VLOOKUP(U1478,'Currency Sheet'!A:C,3,)</f>
        <v/>
      </c>
      <c r="AC1478" s="44">
        <f>VLOOKUP(P1478,'Customer List'!B:D,3,)</f>
        <v/>
      </c>
    </row>
    <row r="1479">
      <c r="A1479" s="23">
        <f>A1478+1</f>
        <v/>
      </c>
      <c r="B1479" s="23" t="inlineStr">
        <is>
          <t>EED117403</t>
        </is>
      </c>
      <c r="C1479" s="32" t="n">
        <v>45856</v>
      </c>
      <c r="D1479" s="32" t="n">
        <v>45864</v>
      </c>
      <c r="E1479" s="51" t="n">
        <v>285</v>
      </c>
      <c r="F1479" s="51">
        <f>IF(AB1479="DOLLAR",E1479*88,E1479)</f>
        <v/>
      </c>
      <c r="G1479" s="62">
        <f>F1479*J1479</f>
        <v/>
      </c>
      <c r="H1479" s="23" t="n">
        <v>307646</v>
      </c>
      <c r="I1479" s="23" t="inlineStr">
        <is>
          <t>Brilliant Violet 510™ anti-human HLA-DR Antibody</t>
        </is>
      </c>
      <c r="J1479" s="23" t="n">
        <v>3</v>
      </c>
      <c r="K1479" s="23" t="n">
        <v>3</v>
      </c>
      <c r="L1479" s="23">
        <f>J1479-K1479</f>
        <v/>
      </c>
      <c r="M1479" s="23" t="inlineStr">
        <is>
          <t>T-782/25-26</t>
        </is>
      </c>
      <c r="N1479" s="32" t="n">
        <v>45866</v>
      </c>
      <c r="O1479" s="62" t="n">
        <v>114855</v>
      </c>
      <c r="P1479" s="23" t="inlineStr">
        <is>
          <t>NEUBERG</t>
        </is>
      </c>
      <c r="Q1479" s="23" t="n">
        <v>58153729395</v>
      </c>
      <c r="R1479" s="23" t="inlineStr">
        <is>
          <t>Delivered</t>
        </is>
      </c>
      <c r="S1479" s="63" t="inlineStr">
        <is>
          <t>4</t>
        </is>
      </c>
      <c r="T1479" s="39" t="inlineStr">
        <is>
          <t>Neuberg Anand</t>
        </is>
      </c>
      <c r="U1479" s="23" t="inlineStr">
        <is>
          <t>BioLegend</t>
        </is>
      </c>
      <c r="V1479" s="23">
        <f>VLOOKUP(P1479,'Customer List'!B:C,2,)</f>
        <v/>
      </c>
      <c r="W1479" s="40" t="n"/>
      <c r="X1479" s="32" t="n">
        <v>45867</v>
      </c>
      <c r="Y1479" s="23">
        <f>IF(X1479="", "", X1479-N1479)</f>
        <v/>
      </c>
      <c r="Z1479" s="23">
        <f>IF(N1479="", "", TEXT(N1479, "dddd"))</f>
        <v/>
      </c>
      <c r="AA1479" s="23">
        <f>IF(X1479="", "", TEXT(X1479, "dddd"))</f>
        <v/>
      </c>
      <c r="AB1479" s="23">
        <f>VLOOKUP(U1479,'Currency Sheet'!A:C,3,)</f>
        <v/>
      </c>
      <c r="AC1479" s="44">
        <f>VLOOKUP(P1479,'Customer List'!B:D,3,)</f>
        <v/>
      </c>
    </row>
    <row r="1480">
      <c r="A1480" s="23">
        <f>A1479+1</f>
        <v/>
      </c>
      <c r="B1480" s="23" t="inlineStr">
        <is>
          <t>EED117403</t>
        </is>
      </c>
      <c r="C1480" s="32" t="n">
        <v>45856</v>
      </c>
      <c r="D1480" s="32" t="n">
        <v>45864</v>
      </c>
      <c r="E1480" s="51" t="n">
        <v>161.25</v>
      </c>
      <c r="F1480" s="51">
        <f>IF(AB1480="DOLLAR",E1480*88,E1480)</f>
        <v/>
      </c>
      <c r="G1480" s="62">
        <f>F1480*J1480</f>
        <v/>
      </c>
      <c r="H1480" s="23" t="n">
        <v>312811</v>
      </c>
      <c r="I1480" s="23" t="inlineStr">
        <is>
          <t>Brilliant Violet 421™ anti-human CD284 (TLR4) Antibody</t>
        </is>
      </c>
      <c r="J1480" s="23" t="n">
        <v>1</v>
      </c>
      <c r="K1480" s="23" t="n">
        <v>1</v>
      </c>
      <c r="L1480" s="23">
        <f>J1480-K1480</f>
        <v/>
      </c>
      <c r="M1480" s="23" t="inlineStr">
        <is>
          <t>T-827/25-26</t>
        </is>
      </c>
      <c r="N1480" s="32" t="n">
        <v>45868</v>
      </c>
      <c r="O1480" s="62" t="n">
        <v>24327.25</v>
      </c>
      <c r="P1480" s="23" t="inlineStr">
        <is>
          <t>Lokesh Enterprises</t>
        </is>
      </c>
      <c r="Q1480" s="23" t="inlineStr">
        <is>
          <t>By Hand</t>
        </is>
      </c>
      <c r="R1480" s="23" t="inlineStr">
        <is>
          <t>PRIYANKA MADAM</t>
        </is>
      </c>
      <c r="S1480" s="63" t="inlineStr">
        <is>
          <t>4</t>
        </is>
      </c>
      <c r="T1480" s="39" t="inlineStr">
        <is>
          <t>Extra Item Billed 502517 Miranda sent to Lokesh</t>
        </is>
      </c>
      <c r="U1480" s="23" t="inlineStr">
        <is>
          <t>BioLegend</t>
        </is>
      </c>
      <c r="V1480" s="23">
        <f>VLOOKUP(P1480,'Customer List'!B:C,2,)</f>
        <v/>
      </c>
      <c r="W1480" s="40" t="n"/>
      <c r="X1480" s="32" t="n">
        <v>45868</v>
      </c>
      <c r="Y1480" s="23">
        <f>IF(X1480="", "", X1480-N1480)</f>
        <v/>
      </c>
      <c r="Z1480" s="23">
        <f>IF(N1480="", "", TEXT(N1480, "dddd"))</f>
        <v/>
      </c>
      <c r="AA1480" s="23">
        <f>IF(X1480="", "", TEXT(X1480, "dddd"))</f>
        <v/>
      </c>
      <c r="AB1480" s="23">
        <f>VLOOKUP(U1480,'Currency Sheet'!A:C,3,)</f>
        <v/>
      </c>
      <c r="AC1480" s="44">
        <f>VLOOKUP(P1480,'Customer List'!B:D,3,)</f>
        <v/>
      </c>
    </row>
    <row r="1481">
      <c r="A1481" s="23">
        <f>A1480+1</f>
        <v/>
      </c>
      <c r="B1481" s="23" t="inlineStr">
        <is>
          <t>EED117403</t>
        </is>
      </c>
      <c r="C1481" s="32" t="n">
        <v>45856</v>
      </c>
      <c r="D1481" s="32" t="n">
        <v>45864</v>
      </c>
      <c r="E1481" s="51" t="n">
        <v>326.25</v>
      </c>
      <c r="F1481" s="51">
        <f>IF(AB1481="DOLLAR",E1481*88,E1481)</f>
        <v/>
      </c>
      <c r="G1481" s="62">
        <f>F1481*J1481</f>
        <v/>
      </c>
      <c r="H1481" s="23" t="n">
        <v>313238</v>
      </c>
      <c r="I1481" s="23" t="inlineStr">
        <is>
          <t>Brilliant Violet 785™ anti-human CD117 (c-kit) Antibody</t>
        </is>
      </c>
      <c r="J1481" s="23" t="n">
        <v>3</v>
      </c>
      <c r="K1481" s="23" t="n">
        <v>3</v>
      </c>
      <c r="L1481" s="23">
        <f>J1481-K1481</f>
        <v/>
      </c>
      <c r="M1481" s="23" t="inlineStr">
        <is>
          <t>T-782/25-26</t>
        </is>
      </c>
      <c r="N1481" s="32" t="n">
        <v>45866</v>
      </c>
      <c r="O1481" s="62" t="n">
        <v>131478</v>
      </c>
      <c r="P1481" s="23" t="inlineStr">
        <is>
          <t>NEUBERG</t>
        </is>
      </c>
      <c r="Q1481" s="23" t="n">
        <v>58153729395</v>
      </c>
      <c r="R1481" s="23" t="inlineStr">
        <is>
          <t>Delivered</t>
        </is>
      </c>
      <c r="S1481" s="63" t="inlineStr">
        <is>
          <t>4</t>
        </is>
      </c>
      <c r="T1481" s="39" t="inlineStr">
        <is>
          <t>Neuberg Anand</t>
        </is>
      </c>
      <c r="U1481" s="23" t="inlineStr">
        <is>
          <t>BioLegend</t>
        </is>
      </c>
      <c r="V1481" s="23">
        <f>VLOOKUP(P1481,'Customer List'!B:C,2,)</f>
        <v/>
      </c>
      <c r="W1481" s="40" t="n"/>
      <c r="X1481" s="32" t="n">
        <v>45867</v>
      </c>
      <c r="Y1481" s="23">
        <f>IF(X1481="", "", X1481-N1481)</f>
        <v/>
      </c>
      <c r="Z1481" s="23">
        <f>IF(N1481="", "", TEXT(N1481, "dddd"))</f>
        <v/>
      </c>
      <c r="AA1481" s="23">
        <f>IF(X1481="", "", TEXT(X1481, "dddd"))</f>
        <v/>
      </c>
      <c r="AB1481" s="23">
        <f>VLOOKUP(U1481,'Currency Sheet'!A:C,3,)</f>
        <v/>
      </c>
      <c r="AC1481" s="44">
        <f>VLOOKUP(P1481,'Customer List'!B:D,3,)</f>
        <v/>
      </c>
    </row>
    <row r="1482">
      <c r="A1482" s="23">
        <f>A1481+1</f>
        <v/>
      </c>
      <c r="B1482" s="23" t="inlineStr">
        <is>
          <t>EED117403</t>
        </is>
      </c>
      <c r="C1482" s="32" t="n">
        <v>45856</v>
      </c>
      <c r="D1482" s="32" t="n">
        <v>45864</v>
      </c>
      <c r="E1482" s="51" t="n">
        <v>46.2</v>
      </c>
      <c r="F1482" s="51">
        <f>IF(AB1482="DOLLAR",E1482*88,E1482)</f>
        <v/>
      </c>
      <c r="G1482" s="62">
        <f>F1482*J1482</f>
        <v/>
      </c>
      <c r="H1482" s="23" t="n">
        <v>317308</v>
      </c>
      <c r="I1482" s="23" t="inlineStr">
        <is>
          <t>PE anti-human CD3 Antibody</t>
        </is>
      </c>
      <c r="J1482" s="23" t="n">
        <v>1</v>
      </c>
      <c r="K1482" s="23" t="n">
        <v>1</v>
      </c>
      <c r="L1482" s="23">
        <f>J1482-K1482</f>
        <v/>
      </c>
      <c r="M1482" s="23" t="inlineStr">
        <is>
          <t>T-797/25-26</t>
        </is>
      </c>
      <c r="N1482" s="32" t="n">
        <v>45867</v>
      </c>
      <c r="O1482" s="62" t="n">
        <v>6956.4</v>
      </c>
      <c r="P1482" s="23" t="inlineStr">
        <is>
          <t>ABHI BIO</t>
        </is>
      </c>
      <c r="Q1482" s="23" t="n">
        <v>58153776855</v>
      </c>
      <c r="R1482" s="23" t="inlineStr">
        <is>
          <t>Delivered</t>
        </is>
      </c>
      <c r="S1482" s="63" t="inlineStr">
        <is>
          <t>4</t>
        </is>
      </c>
      <c r="T1482" s="39" t="n"/>
      <c r="U1482" s="23" t="inlineStr">
        <is>
          <t>BioLegend</t>
        </is>
      </c>
      <c r="V1482" s="23">
        <f>VLOOKUP(P1482,'Customer List'!B:C,2,)</f>
        <v/>
      </c>
      <c r="W1482" s="40" t="n"/>
      <c r="X1482" s="32" t="n">
        <v>45868</v>
      </c>
      <c r="Y1482" s="23">
        <f>IF(X1482="", "", X1482-N1482)</f>
        <v/>
      </c>
      <c r="Z1482" s="23">
        <f>IF(N1482="", "", TEXT(N1482, "dddd"))</f>
        <v/>
      </c>
      <c r="AA1482" s="23">
        <f>IF(X1482="", "", TEXT(X1482, "dddd"))</f>
        <v/>
      </c>
      <c r="AB1482" s="23">
        <f>VLOOKUP(U1482,'Currency Sheet'!A:C,3,)</f>
        <v/>
      </c>
      <c r="AC1482" s="44">
        <f>VLOOKUP(P1482,'Customer List'!B:D,3,)</f>
        <v/>
      </c>
    </row>
    <row r="1483">
      <c r="A1483" s="23">
        <f>A1482+1</f>
        <v/>
      </c>
      <c r="B1483" s="23" t="inlineStr">
        <is>
          <t>EED117403</t>
        </is>
      </c>
      <c r="C1483" s="32" t="n">
        <v>45856</v>
      </c>
      <c r="D1483" s="32" t="n">
        <v>45864</v>
      </c>
      <c r="E1483" s="51" t="n">
        <v>53.9</v>
      </c>
      <c r="F1483" s="51">
        <f>IF(AB1483="DOLLAR",E1483*88,E1483)</f>
        <v/>
      </c>
      <c r="G1483" s="62">
        <f>F1483*J1483</f>
        <v/>
      </c>
      <c r="H1483" s="23" t="n">
        <v>317318</v>
      </c>
      <c r="I1483" s="23" t="inlineStr">
        <is>
          <t>APC anti-human CD3 Antibody</t>
        </is>
      </c>
      <c r="J1483" s="23" t="n">
        <v>1</v>
      </c>
      <c r="K1483" s="23" t="n">
        <v>1</v>
      </c>
      <c r="L1483" s="23">
        <f>J1483-K1483</f>
        <v/>
      </c>
      <c r="M1483" s="23" t="inlineStr">
        <is>
          <t>T-797/25-26</t>
        </is>
      </c>
      <c r="N1483" s="32" t="n">
        <v>45867</v>
      </c>
      <c r="O1483" s="62" t="n">
        <v>8115.8</v>
      </c>
      <c r="P1483" s="23" t="inlineStr">
        <is>
          <t>ABHI BIO</t>
        </is>
      </c>
      <c r="Q1483" s="23" t="n">
        <v>58153776855</v>
      </c>
      <c r="R1483" s="23" t="inlineStr">
        <is>
          <t>Delivered</t>
        </is>
      </c>
      <c r="S1483" s="63" t="inlineStr">
        <is>
          <t>4</t>
        </is>
      </c>
      <c r="T1483" s="39" t="n"/>
      <c r="U1483" s="23" t="inlineStr">
        <is>
          <t>BioLegend</t>
        </is>
      </c>
      <c r="V1483" s="23">
        <f>VLOOKUP(P1483,'Customer List'!B:C,2,)</f>
        <v/>
      </c>
      <c r="W1483" s="40" t="n"/>
      <c r="X1483" s="32" t="n">
        <v>45868</v>
      </c>
      <c r="Y1483" s="23">
        <f>IF(X1483="", "", X1483-N1483)</f>
        <v/>
      </c>
      <c r="Z1483" s="23">
        <f>IF(N1483="", "", TEXT(N1483, "dddd"))</f>
        <v/>
      </c>
      <c r="AA1483" s="23">
        <f>IF(X1483="", "", TEXT(X1483, "dddd"))</f>
        <v/>
      </c>
      <c r="AB1483" s="23">
        <f>VLOOKUP(U1483,'Currency Sheet'!A:C,3,)</f>
        <v/>
      </c>
      <c r="AC1483" s="44">
        <f>VLOOKUP(P1483,'Customer List'!B:D,3,)</f>
        <v/>
      </c>
    </row>
    <row r="1484">
      <c r="A1484" s="23">
        <f>A1483+1</f>
        <v/>
      </c>
      <c r="B1484" s="23" t="inlineStr">
        <is>
          <t>EED117403</t>
        </is>
      </c>
      <c r="C1484" s="32" t="n">
        <v>45856</v>
      </c>
      <c r="D1484" s="32" t="n">
        <v>45864</v>
      </c>
      <c r="E1484" s="51" t="n">
        <v>69.3</v>
      </c>
      <c r="F1484" s="51">
        <f>IF(AB1484="DOLLAR",E1484*88,E1484)</f>
        <v/>
      </c>
      <c r="G1484" s="62">
        <f>F1484*J1484</f>
        <v/>
      </c>
      <c r="H1484" s="23" t="n">
        <v>317325</v>
      </c>
      <c r="I1484" s="23" t="inlineStr">
        <is>
          <t>Ultra-LEAF™ Purified anti-human CD3 Antibody</t>
        </is>
      </c>
      <c r="J1484" s="23" t="n">
        <v>1</v>
      </c>
      <c r="K1484" s="23" t="n">
        <v>1</v>
      </c>
      <c r="L1484" s="23">
        <f>J1484-K1484</f>
        <v/>
      </c>
      <c r="M1484" s="23" t="inlineStr">
        <is>
          <t>T-805/25-26</t>
        </is>
      </c>
      <c r="N1484" s="32" t="n">
        <v>45867</v>
      </c>
      <c r="O1484" s="62" t="n">
        <v>11201.85</v>
      </c>
      <c r="P1484" s="23" t="inlineStr">
        <is>
          <t>VIROCAN</t>
        </is>
      </c>
      <c r="Q1484" s="23" t="n">
        <v>58153772681</v>
      </c>
      <c r="R1484" s="23" t="inlineStr">
        <is>
          <t>Delivered</t>
        </is>
      </c>
      <c r="S1484" s="63" t="inlineStr">
        <is>
          <t>4</t>
        </is>
      </c>
      <c r="T1484" s="39" t="n"/>
      <c r="U1484" s="23" t="inlineStr">
        <is>
          <t>BioLegend</t>
        </is>
      </c>
      <c r="V1484" s="23">
        <f>VLOOKUP(P1484,'Customer List'!B:C,2,)</f>
        <v/>
      </c>
      <c r="W1484" s="40" t="n"/>
      <c r="X1484" s="32" t="n">
        <v>45869</v>
      </c>
      <c r="Y1484" s="23">
        <f>IF(X1484="", "", X1484-N1484)</f>
        <v/>
      </c>
      <c r="Z1484" s="23">
        <f>IF(N1484="", "", TEXT(N1484, "dddd"))</f>
        <v/>
      </c>
      <c r="AA1484" s="23">
        <f>IF(X1484="", "", TEXT(X1484, "dddd"))</f>
        <v/>
      </c>
      <c r="AB1484" s="23">
        <f>VLOOKUP(U1484,'Currency Sheet'!A:C,3,)</f>
        <v/>
      </c>
      <c r="AC1484" s="44">
        <f>VLOOKUP(P1484,'Customer List'!B:D,3,)</f>
        <v/>
      </c>
    </row>
    <row r="1485">
      <c r="A1485" s="23">
        <f>A1484+1</f>
        <v/>
      </c>
      <c r="B1485" s="23" t="inlineStr">
        <is>
          <t>EED117403</t>
        </is>
      </c>
      <c r="C1485" s="32" t="n">
        <v>45856</v>
      </c>
      <c r="D1485" s="32" t="n">
        <v>45864</v>
      </c>
      <c r="E1485" s="51" t="n">
        <v>127.5</v>
      </c>
      <c r="F1485" s="51">
        <f>IF(AB1485="DOLLAR",E1485*88,E1485)</f>
        <v/>
      </c>
      <c r="G1485" s="62">
        <f>F1485*J1485</f>
        <v/>
      </c>
      <c r="H1485" s="23" t="n">
        <v>317343</v>
      </c>
      <c r="I1485" s="23" t="inlineStr">
        <is>
          <t>Brilliant Violet 421™ anti-human CD3 Antibody</t>
        </is>
      </c>
      <c r="J1485" s="23" t="n">
        <v>1</v>
      </c>
      <c r="K1485" s="23" t="n">
        <v>1</v>
      </c>
      <c r="L1485" s="23">
        <f>J1485-K1485</f>
        <v/>
      </c>
      <c r="M1485" s="23" t="inlineStr">
        <is>
          <t>T-827/25-26</t>
        </is>
      </c>
      <c r="N1485" s="32" t="n">
        <v>45868</v>
      </c>
      <c r="O1485" s="62" t="n">
        <v>19235.5</v>
      </c>
      <c r="P1485" s="23" t="inlineStr">
        <is>
          <t>Lokesh Enterprises</t>
        </is>
      </c>
      <c r="Q1485" s="23" t="inlineStr">
        <is>
          <t>By Hand</t>
        </is>
      </c>
      <c r="R1485" s="23" t="inlineStr">
        <is>
          <t>PRIYANKA MADAM</t>
        </is>
      </c>
      <c r="S1485" s="63" t="inlineStr">
        <is>
          <t>4</t>
        </is>
      </c>
      <c r="T1485" s="39" t="inlineStr">
        <is>
          <t>Extra Item Billed 502517 Miranda sent to Lokesh</t>
        </is>
      </c>
      <c r="U1485" s="23" t="inlineStr">
        <is>
          <t>BioLegend</t>
        </is>
      </c>
      <c r="V1485" s="23">
        <f>VLOOKUP(P1485,'Customer List'!B:C,2,)</f>
        <v/>
      </c>
      <c r="W1485" s="40" t="n"/>
      <c r="X1485" s="32" t="n">
        <v>45868</v>
      </c>
      <c r="Y1485" s="23">
        <f>IF(X1485="", "", X1485-N1485)</f>
        <v/>
      </c>
      <c r="Z1485" s="23">
        <f>IF(N1485="", "", TEXT(N1485, "dddd"))</f>
        <v/>
      </c>
      <c r="AA1485" s="23">
        <f>IF(X1485="", "", TEXT(X1485, "dddd"))</f>
        <v/>
      </c>
      <c r="AB1485" s="23">
        <f>VLOOKUP(U1485,'Currency Sheet'!A:C,3,)</f>
        <v/>
      </c>
      <c r="AC1485" s="44">
        <f>VLOOKUP(P1485,'Customer List'!B:D,3,)</f>
        <v/>
      </c>
    </row>
    <row r="1486">
      <c r="A1486" s="23">
        <f>A1485+1</f>
        <v/>
      </c>
      <c r="B1486" s="23" t="inlineStr">
        <is>
          <t>EED117403</t>
        </is>
      </c>
      <c r="C1486" s="32" t="n">
        <v>45856</v>
      </c>
      <c r="D1486" s="32" t="n">
        <v>45864</v>
      </c>
      <c r="E1486" s="51" t="n">
        <v>132</v>
      </c>
      <c r="F1486" s="51">
        <f>IF(AB1486="DOLLAR",E1486*88,E1486)</f>
        <v/>
      </c>
      <c r="G1486" s="62">
        <f>F1486*J1486</f>
        <v/>
      </c>
      <c r="H1486" s="23" t="n">
        <v>317443</v>
      </c>
      <c r="I1486" s="23" t="inlineStr">
        <is>
          <t>Brilliant Violet 510™ anti-human CD4 Antibody</t>
        </is>
      </c>
      <c r="J1486" s="23" t="n">
        <v>1</v>
      </c>
      <c r="K1486" s="23" t="n">
        <v>1</v>
      </c>
      <c r="L1486" s="23">
        <f>J1486-K1486</f>
        <v/>
      </c>
      <c r="M1486" s="23" t="inlineStr">
        <is>
          <t>T-827/25-26</t>
        </is>
      </c>
      <c r="N1486" s="32" t="n">
        <v>45868</v>
      </c>
      <c r="O1486" s="62" t="n">
        <v>19914.4</v>
      </c>
      <c r="P1486" s="23" t="inlineStr">
        <is>
          <t>Lokesh Enterprises</t>
        </is>
      </c>
      <c r="Q1486" s="23" t="inlineStr">
        <is>
          <t>By Hand</t>
        </is>
      </c>
      <c r="R1486" s="23" t="inlineStr">
        <is>
          <t>PRIYANKA MADAM</t>
        </is>
      </c>
      <c r="S1486" s="63" t="inlineStr">
        <is>
          <t>4</t>
        </is>
      </c>
      <c r="T1486" s="39" t="inlineStr">
        <is>
          <t>Extra Item Billed 502517 Miranda sent to Lokesh</t>
        </is>
      </c>
      <c r="U1486" s="23" t="inlineStr">
        <is>
          <t>BioLegend</t>
        </is>
      </c>
      <c r="V1486" s="23">
        <f>VLOOKUP(P1486,'Customer List'!B:C,2,)</f>
        <v/>
      </c>
      <c r="W1486" s="40" t="n"/>
      <c r="X1486" s="32" t="n">
        <v>45868</v>
      </c>
      <c r="Y1486" s="23">
        <f>IF(X1486="", "", X1486-N1486)</f>
        <v/>
      </c>
      <c r="Z1486" s="23">
        <f>IF(N1486="", "", TEXT(N1486, "dddd"))</f>
        <v/>
      </c>
      <c r="AA1486" s="23">
        <f>IF(X1486="", "", TEXT(X1486, "dddd"))</f>
        <v/>
      </c>
      <c r="AB1486" s="23">
        <f>VLOOKUP(U1486,'Currency Sheet'!A:C,3,)</f>
        <v/>
      </c>
      <c r="AC1486" s="44">
        <f>VLOOKUP(P1486,'Customer List'!B:D,3,)</f>
        <v/>
      </c>
    </row>
    <row r="1487">
      <c r="A1487" s="23">
        <f>A1486+1</f>
        <v/>
      </c>
      <c r="B1487" s="23" t="inlineStr">
        <is>
          <t>EED117403</t>
        </is>
      </c>
      <c r="C1487" s="32" t="n">
        <v>45856</v>
      </c>
      <c r="D1487" s="32" t="n">
        <v>45864</v>
      </c>
      <c r="E1487" s="51" t="n">
        <v>305.25</v>
      </c>
      <c r="F1487" s="51">
        <f>IF(AB1487="DOLLAR",E1487*88,E1487)</f>
        <v/>
      </c>
      <c r="G1487" s="62">
        <f>F1487*J1487</f>
        <v/>
      </c>
      <c r="H1487" s="23" t="n">
        <v>318340</v>
      </c>
      <c r="I1487" s="23" t="inlineStr">
        <is>
          <t>Brilliant Violet 510™ anti-human CD56 (NCAM) Antibody</t>
        </is>
      </c>
      <c r="J1487" s="23" t="n">
        <v>2</v>
      </c>
      <c r="K1487" s="23" t="n">
        <v>2</v>
      </c>
      <c r="L1487" s="23">
        <f>J1487-K1487</f>
        <v/>
      </c>
      <c r="M1487" s="23" t="inlineStr">
        <is>
          <t>T-770/25-26</t>
        </is>
      </c>
      <c r="N1487" s="32" t="n">
        <v>45866</v>
      </c>
      <c r="O1487" s="62" t="n">
        <v>88319</v>
      </c>
      <c r="P1487" s="23" t="inlineStr">
        <is>
          <t>AURIGINE ONCO</t>
        </is>
      </c>
      <c r="Q1487" s="23" t="n">
        <v>58153728301</v>
      </c>
      <c r="R1487" s="23" t="inlineStr">
        <is>
          <t>Delivered</t>
        </is>
      </c>
      <c r="S1487" s="63" t="inlineStr">
        <is>
          <t>4</t>
        </is>
      </c>
      <c r="T1487" s="39" t="n"/>
      <c r="U1487" s="23" t="inlineStr">
        <is>
          <t>BioLegend</t>
        </is>
      </c>
      <c r="V1487" s="23">
        <f>VLOOKUP(P1487,'Customer List'!B:C,2,)</f>
        <v/>
      </c>
      <c r="W1487" s="40" t="n"/>
      <c r="X1487" s="32" t="n">
        <v>45867</v>
      </c>
      <c r="Y1487" s="23">
        <f>IF(X1487="", "", X1487-N1487)</f>
        <v/>
      </c>
      <c r="Z1487" s="23">
        <f>IF(N1487="", "", TEXT(N1487, "dddd"))</f>
        <v/>
      </c>
      <c r="AA1487" s="23">
        <f>IF(X1487="", "", TEXT(X1487, "dddd"))</f>
        <v/>
      </c>
      <c r="AB1487" s="23">
        <f>VLOOKUP(U1487,'Currency Sheet'!A:C,3,)</f>
        <v/>
      </c>
      <c r="AC1487" s="44">
        <f>VLOOKUP(P1487,'Customer List'!B:D,3,)</f>
        <v/>
      </c>
    </row>
    <row r="1488">
      <c r="A1488" s="23">
        <f>A1487+1</f>
        <v/>
      </c>
      <c r="B1488" s="23" t="inlineStr">
        <is>
          <t>EED117403</t>
        </is>
      </c>
      <c r="C1488" s="32" t="n">
        <v>45856</v>
      </c>
      <c r="D1488" s="32" t="n">
        <v>45864</v>
      </c>
      <c r="E1488" s="51" t="n">
        <v>115.5</v>
      </c>
      <c r="F1488" s="51">
        <f>IF(AB1488="DOLLAR",E1488*88,E1488)</f>
        <v/>
      </c>
      <c r="G1488" s="62">
        <f>F1488*J1488</f>
        <v/>
      </c>
      <c r="H1488" s="23" t="n">
        <v>320113</v>
      </c>
      <c r="I1488" s="23" t="inlineStr">
        <is>
          <t>Alexa Fluor® 647 anti-human FOXP3 Antibody</t>
        </is>
      </c>
      <c r="J1488" s="23" t="n">
        <v>1</v>
      </c>
      <c r="K1488" s="23" t="n">
        <v>1</v>
      </c>
      <c r="L1488" s="23">
        <f>J1488-K1488</f>
        <v/>
      </c>
      <c r="M1488" s="23" t="inlineStr">
        <is>
          <t>T-827/25-26</t>
        </is>
      </c>
      <c r="N1488" s="32" t="n">
        <v>45868</v>
      </c>
      <c r="O1488" s="62" t="n">
        <v>15856.5</v>
      </c>
      <c r="P1488" s="23" t="inlineStr">
        <is>
          <t>Lokesh Enterprises</t>
        </is>
      </c>
      <c r="Q1488" s="23" t="inlineStr">
        <is>
          <t>By Hand</t>
        </is>
      </c>
      <c r="R1488" s="23" t="inlineStr">
        <is>
          <t>PRIYANKA MADAM</t>
        </is>
      </c>
      <c r="S1488" s="63" t="inlineStr">
        <is>
          <t>4</t>
        </is>
      </c>
      <c r="T1488" s="39" t="inlineStr">
        <is>
          <t>Extra Item Billed 502517 Miranda sent to Lokesh</t>
        </is>
      </c>
      <c r="U1488" s="23" t="inlineStr">
        <is>
          <t>BioLegend</t>
        </is>
      </c>
      <c r="V1488" s="23">
        <f>VLOOKUP(P1488,'Customer List'!B:C,2,)</f>
        <v/>
      </c>
      <c r="W1488" s="40" t="n"/>
      <c r="X1488" s="32" t="n">
        <v>45868</v>
      </c>
      <c r="Y1488" s="23">
        <f>IF(X1488="", "", X1488-N1488)</f>
        <v/>
      </c>
      <c r="Z1488" s="23">
        <f>IF(N1488="", "", TEXT(N1488, "dddd"))</f>
        <v/>
      </c>
      <c r="AA1488" s="23">
        <f>IF(X1488="", "", TEXT(X1488, "dddd"))</f>
        <v/>
      </c>
      <c r="AB1488" s="23">
        <f>VLOOKUP(U1488,'Currency Sheet'!A:C,3,)</f>
        <v/>
      </c>
      <c r="AC1488" s="44">
        <f>VLOOKUP(P1488,'Customer List'!B:D,3,)</f>
        <v/>
      </c>
    </row>
    <row r="1489">
      <c r="A1489" s="23">
        <f>A1488+1</f>
        <v/>
      </c>
      <c r="B1489" s="23" t="inlineStr">
        <is>
          <t>EED117403</t>
        </is>
      </c>
      <c r="C1489" s="32" t="n">
        <v>45856</v>
      </c>
      <c r="D1489" s="32" t="n">
        <v>45864</v>
      </c>
      <c r="E1489" s="51" t="n">
        <v>115.5</v>
      </c>
      <c r="F1489" s="51">
        <f>IF(AB1489="DOLLAR",E1489*88,E1489)</f>
        <v/>
      </c>
      <c r="G1489" s="62">
        <f>F1489*J1489</f>
        <v/>
      </c>
      <c r="H1489" s="23" t="n">
        <v>320211</v>
      </c>
      <c r="I1489" s="23" t="inlineStr">
        <is>
          <t>Alexa Fluor® 488 anti-human FOXP3 Antibody</t>
        </is>
      </c>
      <c r="J1489" s="23" t="n">
        <v>1</v>
      </c>
      <c r="K1489" s="23" t="n">
        <v>1</v>
      </c>
      <c r="L1489" s="23">
        <f>J1489-K1489</f>
        <v/>
      </c>
      <c r="M1489" s="23" t="inlineStr">
        <is>
          <t>T-804/25-26</t>
        </is>
      </c>
      <c r="N1489" s="32" t="n">
        <v>45867</v>
      </c>
      <c r="O1489" s="62" t="n">
        <v>15345</v>
      </c>
      <c r="P1489" s="23" t="inlineStr">
        <is>
          <t>TECHWEST</t>
        </is>
      </c>
      <c r="Q1489" s="23" t="n">
        <v>58153777916</v>
      </c>
      <c r="R1489" s="23" t="inlineStr">
        <is>
          <t>Delivered</t>
        </is>
      </c>
      <c r="S1489" s="63" t="inlineStr">
        <is>
          <t>4</t>
        </is>
      </c>
      <c r="T1489" s="39" t="n"/>
      <c r="U1489" s="23" t="inlineStr">
        <is>
          <t>BioLegend</t>
        </is>
      </c>
      <c r="V1489" s="23">
        <f>VLOOKUP(P1489,'Customer List'!B:C,2,)</f>
        <v/>
      </c>
      <c r="W1489" s="40" t="n"/>
      <c r="X1489" s="32" t="n">
        <v>45868</v>
      </c>
      <c r="Y1489" s="23">
        <f>IF(X1489="", "", X1489-N1489)</f>
        <v/>
      </c>
      <c r="Z1489" s="23">
        <f>IF(N1489="", "", TEXT(N1489, "dddd"))</f>
        <v/>
      </c>
      <c r="AA1489" s="23">
        <f>IF(X1489="", "", TEXT(X1489, "dddd"))</f>
        <v/>
      </c>
      <c r="AB1489" s="23">
        <f>VLOOKUP(U1489,'Currency Sheet'!A:C,3,)</f>
        <v/>
      </c>
      <c r="AC1489" s="44">
        <f>VLOOKUP(P1489,'Customer List'!B:D,3,)</f>
        <v/>
      </c>
    </row>
    <row r="1490">
      <c r="A1490" s="23">
        <f>A1489+1</f>
        <v/>
      </c>
      <c r="B1490" s="23" t="inlineStr">
        <is>
          <t>EED117403</t>
        </is>
      </c>
      <c r="C1490" s="32" t="n">
        <v>45856</v>
      </c>
      <c r="D1490" s="32" t="n">
        <v>45864</v>
      </c>
      <c r="E1490" s="51" t="n">
        <v>187.6</v>
      </c>
      <c r="F1490" s="51">
        <f>IF(AB1490="DOLLAR",E1490*88,E1490)</f>
        <v/>
      </c>
      <c r="G1490" s="62">
        <f>F1490*J1490</f>
        <v/>
      </c>
      <c r="H1490" s="23" t="n">
        <v>320806</v>
      </c>
      <c r="I1490" s="23" t="inlineStr">
        <is>
          <t>PE anti-human CD314 (NKG2D) Antibody</t>
        </is>
      </c>
      <c r="J1490" s="23" t="n">
        <v>2</v>
      </c>
      <c r="K1490" s="23" t="n">
        <v>2</v>
      </c>
      <c r="L1490" s="23">
        <f>J1490-K1490</f>
        <v/>
      </c>
      <c r="M1490" s="23" t="inlineStr">
        <is>
          <t>T-770/25-26</t>
        </is>
      </c>
      <c r="N1490" s="32" t="n">
        <v>45866</v>
      </c>
      <c r="O1490" s="62" t="n">
        <v>58156</v>
      </c>
      <c r="P1490" s="23" t="inlineStr">
        <is>
          <t>AURIGINE ONCO</t>
        </is>
      </c>
      <c r="Q1490" s="23" t="n">
        <v>58153728301</v>
      </c>
      <c r="R1490" s="23" t="inlineStr">
        <is>
          <t>Delivered</t>
        </is>
      </c>
      <c r="S1490" s="63" t="inlineStr">
        <is>
          <t>4</t>
        </is>
      </c>
      <c r="T1490" s="39" t="n"/>
      <c r="U1490" s="23" t="inlineStr">
        <is>
          <t>BioLegend</t>
        </is>
      </c>
      <c r="V1490" s="23">
        <f>VLOOKUP(P1490,'Customer List'!B:C,2,)</f>
        <v/>
      </c>
      <c r="W1490" s="40" t="n"/>
      <c r="X1490" s="32" t="n">
        <v>45867</v>
      </c>
      <c r="Y1490" s="23">
        <f>IF(X1490="", "", X1490-N1490)</f>
        <v/>
      </c>
      <c r="Z1490" s="23">
        <f>IF(N1490="", "", TEXT(N1490, "dddd"))</f>
        <v/>
      </c>
      <c r="AA1490" s="23">
        <f>IF(X1490="", "", TEXT(X1490, "dddd"))</f>
        <v/>
      </c>
      <c r="AB1490" s="23">
        <f>VLOOKUP(U1490,'Currency Sheet'!A:C,3,)</f>
        <v/>
      </c>
      <c r="AC1490" s="44">
        <f>VLOOKUP(P1490,'Customer List'!B:D,3,)</f>
        <v/>
      </c>
    </row>
    <row r="1491">
      <c r="A1491" s="23">
        <f>A1490+1</f>
        <v/>
      </c>
      <c r="B1491" s="23" t="inlineStr">
        <is>
          <t>EED117403</t>
        </is>
      </c>
      <c r="C1491" s="32" t="n">
        <v>45856</v>
      </c>
      <c r="D1491" s="32" t="n">
        <v>45864</v>
      </c>
      <c r="E1491" s="51" t="n">
        <v>262.5</v>
      </c>
      <c r="F1491" s="51">
        <f>IF(AB1491="DOLLAR",E1491*88,E1491)</f>
        <v/>
      </c>
      <c r="G1491" s="62">
        <f>F1491*J1491</f>
        <v/>
      </c>
      <c r="H1491" s="23" t="n">
        <v>325124</v>
      </c>
      <c r="I1491" s="23" t="inlineStr">
        <is>
          <t>APC/Cyanine7 anti-human CD336 (NKp44) Antibody</t>
        </is>
      </c>
      <c r="J1491" s="23" t="n">
        <v>1</v>
      </c>
      <c r="K1491" s="23" t="n">
        <v>1</v>
      </c>
      <c r="L1491" s="23">
        <f>J1491-K1491</f>
        <v/>
      </c>
      <c r="M1491" s="23" t="inlineStr">
        <is>
          <t>T-770/25-26</t>
        </is>
      </c>
      <c r="N1491" s="32" t="n">
        <v>45866</v>
      </c>
      <c r="O1491" s="62" t="n">
        <v>40687.5</v>
      </c>
      <c r="P1491" s="23" t="inlineStr">
        <is>
          <t>AURIGINE ONCO</t>
        </is>
      </c>
      <c r="Q1491" s="23" t="n">
        <v>58153728301</v>
      </c>
      <c r="R1491" s="23" t="inlineStr">
        <is>
          <t>Delivered</t>
        </is>
      </c>
      <c r="S1491" s="63" t="inlineStr">
        <is>
          <t>4</t>
        </is>
      </c>
      <c r="T1491" s="39" t="n"/>
      <c r="U1491" s="23" t="inlineStr">
        <is>
          <t>BioLegend</t>
        </is>
      </c>
      <c r="V1491" s="23">
        <f>VLOOKUP(P1491,'Customer List'!B:C,2,)</f>
        <v/>
      </c>
      <c r="W1491" s="40" t="n"/>
      <c r="X1491" s="32" t="n">
        <v>45867</v>
      </c>
      <c r="Y1491" s="23">
        <f>IF(X1491="", "", X1491-N1491)</f>
        <v/>
      </c>
      <c r="Z1491" s="23">
        <f>IF(N1491="", "", TEXT(N1491, "dddd"))</f>
        <v/>
      </c>
      <c r="AA1491" s="23">
        <f>IF(X1491="", "", TEXT(X1491, "dddd"))</f>
        <v/>
      </c>
      <c r="AB1491" s="23">
        <f>VLOOKUP(U1491,'Currency Sheet'!A:C,3,)</f>
        <v/>
      </c>
      <c r="AC1491" s="44">
        <f>VLOOKUP(P1491,'Customer List'!B:D,3,)</f>
        <v/>
      </c>
    </row>
    <row r="1492">
      <c r="A1492" s="23">
        <f>A1491+1</f>
        <v/>
      </c>
      <c r="B1492" s="23" t="inlineStr">
        <is>
          <t>EED117403</t>
        </is>
      </c>
      <c r="C1492" s="32" t="n">
        <v>45856</v>
      </c>
      <c r="D1492" s="32" t="n">
        <v>45864</v>
      </c>
      <c r="E1492" s="51" t="n">
        <v>321.75</v>
      </c>
      <c r="F1492" s="51">
        <f>IF(AB1492="DOLLAR",E1492*88,E1492)</f>
        <v/>
      </c>
      <c r="G1492" s="62">
        <f>F1492*J1492</f>
        <v/>
      </c>
      <c r="H1492" s="23" t="n">
        <v>328638</v>
      </c>
      <c r="I1492" s="23" t="inlineStr">
        <is>
          <t>Brilliant Violet 650™ anti-human CD107a (LAMP-1) Antibody</t>
        </is>
      </c>
      <c r="J1492" s="23" t="n">
        <v>2</v>
      </c>
      <c r="K1492" s="23" t="n">
        <v>2</v>
      </c>
      <c r="L1492" s="23">
        <f>J1492-K1492</f>
        <v/>
      </c>
      <c r="M1492" s="23" t="inlineStr">
        <is>
          <t>T-773/25-26</t>
        </is>
      </c>
      <c r="N1492" s="32" t="n">
        <v>45866</v>
      </c>
      <c r="O1492" s="62" t="n">
        <v>99742.5</v>
      </c>
      <c r="P1492" s="23" t="inlineStr">
        <is>
          <t>AURIGINE SERVICE</t>
        </is>
      </c>
      <c r="Q1492" s="23" t="n">
        <v>58153727494</v>
      </c>
      <c r="R1492" s="23" t="inlineStr">
        <is>
          <t>Delivered</t>
        </is>
      </c>
      <c r="S1492" s="63" t="inlineStr">
        <is>
          <t>4</t>
        </is>
      </c>
      <c r="T1492" s="39" t="n"/>
      <c r="U1492" s="23" t="inlineStr">
        <is>
          <t>BioLegend</t>
        </is>
      </c>
      <c r="V1492" s="23">
        <f>VLOOKUP(P1492,'Customer List'!B:C,2,)</f>
        <v/>
      </c>
      <c r="W1492" s="40" t="n"/>
      <c r="X1492" s="32" t="n">
        <v>45867</v>
      </c>
      <c r="Y1492" s="23">
        <f>IF(X1492="", "", X1492-N1492)</f>
        <v/>
      </c>
      <c r="Z1492" s="23">
        <f>IF(N1492="", "", TEXT(N1492, "dddd"))</f>
        <v/>
      </c>
      <c r="AA1492" s="23">
        <f>IF(X1492="", "", TEXT(X1492, "dddd"))</f>
        <v/>
      </c>
      <c r="AB1492" s="23">
        <f>VLOOKUP(U1492,'Currency Sheet'!A:C,3,)</f>
        <v/>
      </c>
      <c r="AC1492" s="44">
        <f>VLOOKUP(P1492,'Customer List'!B:D,3,)</f>
        <v/>
      </c>
    </row>
    <row r="1493">
      <c r="A1493" s="23">
        <f>A1492+1</f>
        <v/>
      </c>
      <c r="B1493" s="23" t="inlineStr">
        <is>
          <t>EED117403</t>
        </is>
      </c>
      <c r="C1493" s="32" t="n">
        <v>45856</v>
      </c>
      <c r="D1493" s="32" t="n">
        <v>45864</v>
      </c>
      <c r="E1493" s="51" t="n">
        <v>177.75</v>
      </c>
      <c r="F1493" s="51">
        <f>IF(AB1493="DOLLAR",E1493*88,E1493)</f>
        <v/>
      </c>
      <c r="G1493" s="62">
        <f>F1493*J1493</f>
        <v/>
      </c>
      <c r="H1493" s="23" t="n">
        <v>329929</v>
      </c>
      <c r="I1493" s="23" t="inlineStr">
        <is>
          <t>Brilliant Violet 785™ anti-human CD279 (PD-1) Antibody</t>
        </is>
      </c>
      <c r="J1493" s="23" t="n">
        <v>1</v>
      </c>
      <c r="K1493" s="23" t="n">
        <v>1</v>
      </c>
      <c r="L1493" s="23">
        <f>J1493-K1493</f>
        <v/>
      </c>
      <c r="M1493" s="23" t="inlineStr">
        <is>
          <t>T-827/25-26</t>
        </is>
      </c>
      <c r="N1493" s="32" t="n">
        <v>45868</v>
      </c>
      <c r="O1493" s="62" t="n">
        <v>26816.55</v>
      </c>
      <c r="P1493" s="23" t="inlineStr">
        <is>
          <t>Lokesh Enterprises</t>
        </is>
      </c>
      <c r="Q1493" s="23" t="inlineStr">
        <is>
          <t>By Hand</t>
        </is>
      </c>
      <c r="R1493" s="23" t="inlineStr">
        <is>
          <t>PRIYANKA MADAM</t>
        </is>
      </c>
      <c r="S1493" s="63" t="inlineStr">
        <is>
          <t>4</t>
        </is>
      </c>
      <c r="T1493" s="39" t="inlineStr">
        <is>
          <t>Extra Item Billed 502517 Miranda sent to Lokesh</t>
        </is>
      </c>
      <c r="U1493" s="23" t="inlineStr">
        <is>
          <t>BioLegend</t>
        </is>
      </c>
      <c r="V1493" s="23">
        <f>VLOOKUP(P1493,'Customer List'!B:C,2,)</f>
        <v/>
      </c>
      <c r="W1493" s="40" t="n"/>
      <c r="X1493" s="32" t="n">
        <v>45868</v>
      </c>
      <c r="Y1493" s="23">
        <f>IF(X1493="", "", X1493-N1493)</f>
        <v/>
      </c>
      <c r="Z1493" s="23">
        <f>IF(N1493="", "", TEXT(N1493, "dddd"))</f>
        <v/>
      </c>
      <c r="AA1493" s="23">
        <f>IF(X1493="", "", TEXT(X1493, "dddd"))</f>
        <v/>
      </c>
      <c r="AB1493" s="23">
        <f>VLOOKUP(U1493,'Currency Sheet'!A:C,3,)</f>
        <v/>
      </c>
      <c r="AC1493" s="44">
        <f>VLOOKUP(P1493,'Customer List'!B:D,3,)</f>
        <v/>
      </c>
    </row>
    <row r="1494">
      <c r="A1494" s="23">
        <f>A1493+1</f>
        <v/>
      </c>
      <c r="B1494" s="23" t="inlineStr">
        <is>
          <t>EED117403</t>
        </is>
      </c>
      <c r="C1494" s="32" t="n">
        <v>45856</v>
      </c>
      <c r="D1494" s="32" t="n">
        <v>45864</v>
      </c>
      <c r="E1494" s="51" t="n">
        <v>161.25</v>
      </c>
      <c r="F1494" s="51">
        <f>IF(AB1494="DOLLAR",E1494*88,E1494)</f>
        <v/>
      </c>
      <c r="G1494" s="62">
        <f>F1494*J1494</f>
        <v/>
      </c>
      <c r="H1494" s="23" t="n">
        <v>331927</v>
      </c>
      <c r="I1494" s="23" t="inlineStr">
        <is>
          <t>Brilliant Violet 650™ anti-human CD335 (NKp46) Antibody</t>
        </is>
      </c>
      <c r="J1494" s="23" t="n">
        <v>1</v>
      </c>
      <c r="K1494" s="23" t="n">
        <v>1</v>
      </c>
      <c r="L1494" s="23">
        <f>J1494-K1494</f>
        <v/>
      </c>
      <c r="M1494" s="23" t="inlineStr">
        <is>
          <t>T-770/25-26</t>
        </is>
      </c>
      <c r="N1494" s="32" t="n">
        <v>45866</v>
      </c>
      <c r="O1494" s="62" t="n">
        <v>23327.5</v>
      </c>
      <c r="P1494" s="23" t="inlineStr">
        <is>
          <t>AURIGINE ONCO</t>
        </is>
      </c>
      <c r="Q1494" s="23" t="n">
        <v>58153728301</v>
      </c>
      <c r="R1494" s="23" t="inlineStr">
        <is>
          <t>Delivered</t>
        </is>
      </c>
      <c r="S1494" s="63" t="inlineStr">
        <is>
          <t>4</t>
        </is>
      </c>
      <c r="T1494" s="39" t="n"/>
      <c r="U1494" s="23" t="inlineStr">
        <is>
          <t>BioLegend</t>
        </is>
      </c>
      <c r="V1494" s="23">
        <f>VLOOKUP(P1494,'Customer List'!B:C,2,)</f>
        <v/>
      </c>
      <c r="W1494" s="40" t="n"/>
      <c r="X1494" s="32" t="n">
        <v>45867</v>
      </c>
      <c r="Y1494" s="23">
        <f>IF(X1494="", "", X1494-N1494)</f>
        <v/>
      </c>
      <c r="Z1494" s="23">
        <f>IF(N1494="", "", TEXT(N1494, "dddd"))</f>
        <v/>
      </c>
      <c r="AA1494" s="23">
        <f>IF(X1494="", "", TEXT(X1494, "dddd"))</f>
        <v/>
      </c>
      <c r="AB1494" s="23">
        <f>VLOOKUP(U1494,'Currency Sheet'!A:C,3,)</f>
        <v/>
      </c>
      <c r="AC1494" s="44">
        <f>VLOOKUP(P1494,'Customer List'!B:D,3,)</f>
        <v/>
      </c>
    </row>
    <row r="1495">
      <c r="A1495" s="23">
        <f>A1494+1</f>
        <v/>
      </c>
      <c r="B1495" s="23" t="inlineStr">
        <is>
          <t>EED117403</t>
        </is>
      </c>
      <c r="C1495" s="32" t="n">
        <v>45856</v>
      </c>
      <c r="D1495" s="32" t="n">
        <v>45864</v>
      </c>
      <c r="E1495" s="51" t="n">
        <v>136.5</v>
      </c>
      <c r="F1495" s="51">
        <f>IF(AB1495="DOLLAR",E1495*88,E1495)</f>
        <v/>
      </c>
      <c r="G1495" s="62">
        <f>F1495*J1495</f>
        <v/>
      </c>
      <c r="H1495" s="23" t="n">
        <v>334329</v>
      </c>
      <c r="I1495" s="23" t="inlineStr">
        <is>
          <t>Brilliant Violet 510™ anti-human CD40 Antibody</t>
        </is>
      </c>
      <c r="J1495" s="23" t="n">
        <v>1</v>
      </c>
      <c r="K1495" s="23" t="n">
        <v>1</v>
      </c>
      <c r="L1495" s="23">
        <f>J1495-K1495</f>
        <v/>
      </c>
      <c r="M1495" s="23" t="inlineStr">
        <is>
          <t>T-827/25-26</t>
        </is>
      </c>
      <c r="N1495" s="32" t="n">
        <v>45868</v>
      </c>
      <c r="O1495" s="62" t="n">
        <v>20593.3</v>
      </c>
      <c r="P1495" s="23" t="inlineStr">
        <is>
          <t>Lokesh Enterprises</t>
        </is>
      </c>
      <c r="Q1495" s="23" t="inlineStr">
        <is>
          <t>By Hand</t>
        </is>
      </c>
      <c r="R1495" s="23" t="inlineStr">
        <is>
          <t>PRIYANKA MADAM</t>
        </is>
      </c>
      <c r="S1495" s="63" t="inlineStr">
        <is>
          <t>4</t>
        </is>
      </c>
      <c r="T1495" s="39" t="inlineStr">
        <is>
          <t>Extra Item Billed 502517 Miranda sent to Lokesh</t>
        </is>
      </c>
      <c r="U1495" s="23" t="inlineStr">
        <is>
          <t>BioLegend</t>
        </is>
      </c>
      <c r="V1495" s="23">
        <f>VLOOKUP(P1495,'Customer List'!B:C,2,)</f>
        <v/>
      </c>
      <c r="W1495" s="40" t="n"/>
      <c r="X1495" s="32" t="n">
        <v>45868</v>
      </c>
      <c r="Y1495" s="23">
        <f>IF(X1495="", "", X1495-N1495)</f>
        <v/>
      </c>
      <c r="Z1495" s="23">
        <f>IF(N1495="", "", TEXT(N1495, "dddd"))</f>
        <v/>
      </c>
      <c r="AA1495" s="23">
        <f>IF(X1495="", "", TEXT(X1495, "dddd"))</f>
        <v/>
      </c>
      <c r="AB1495" s="23">
        <f>VLOOKUP(U1495,'Currency Sheet'!A:C,3,)</f>
        <v/>
      </c>
      <c r="AC1495" s="44">
        <f>VLOOKUP(P1495,'Customer List'!B:D,3,)</f>
        <v/>
      </c>
    </row>
    <row r="1496">
      <c r="A1496" s="23">
        <f>A1495+1</f>
        <v/>
      </c>
      <c r="B1496" s="23" t="inlineStr">
        <is>
          <t>EED117403</t>
        </is>
      </c>
      <c r="C1496" s="32" t="n">
        <v>45856</v>
      </c>
      <c r="D1496" s="32" t="n">
        <v>45864</v>
      </c>
      <c r="E1496" s="51" t="n">
        <v>95.2</v>
      </c>
      <c r="F1496" s="51">
        <f>IF(AB1496="DOLLAR",E1496*88,E1496)</f>
        <v/>
      </c>
      <c r="G1496" s="62">
        <f>F1496*J1496</f>
        <v/>
      </c>
      <c r="H1496" s="23" t="n">
        <v>339011</v>
      </c>
      <c r="I1496" s="23" t="inlineStr">
        <is>
          <t>PerCP/Cyanine5.5 anti-human CD122 (IL-2Rβ) Antibody</t>
        </is>
      </c>
      <c r="J1496" s="23" t="n">
        <v>1</v>
      </c>
      <c r="K1496" s="23" t="n">
        <v>1</v>
      </c>
      <c r="L1496" s="23">
        <f>J1496-K1496</f>
        <v/>
      </c>
      <c r="M1496" s="23" t="inlineStr">
        <is>
          <t>T-797/25-26</t>
        </is>
      </c>
      <c r="N1496" s="32" t="n">
        <v>45867</v>
      </c>
      <c r="O1496" s="62" t="n">
        <v>14334.4</v>
      </c>
      <c r="P1496" s="23" t="inlineStr">
        <is>
          <t>ABHI BIO</t>
        </is>
      </c>
      <c r="Q1496" s="23" t="n">
        <v>58153776855</v>
      </c>
      <c r="R1496" s="23" t="inlineStr">
        <is>
          <t>Delivered</t>
        </is>
      </c>
      <c r="S1496" s="63" t="inlineStr">
        <is>
          <t>4</t>
        </is>
      </c>
      <c r="T1496" s="39" t="n"/>
      <c r="U1496" s="23" t="inlineStr">
        <is>
          <t>BioLegend</t>
        </is>
      </c>
      <c r="V1496" s="23">
        <f>VLOOKUP(P1496,'Customer List'!B:C,2,)</f>
        <v/>
      </c>
      <c r="W1496" s="40" t="n"/>
      <c r="X1496" s="32" t="n">
        <v>45868</v>
      </c>
      <c r="Y1496" s="23">
        <f>IF(X1496="", "", X1496-N1496)</f>
        <v/>
      </c>
      <c r="Z1496" s="23">
        <f>IF(N1496="", "", TEXT(N1496, "dddd"))</f>
        <v/>
      </c>
      <c r="AA1496" s="23">
        <f>IF(X1496="", "", TEXT(X1496, "dddd"))</f>
        <v/>
      </c>
      <c r="AB1496" s="23">
        <f>VLOOKUP(U1496,'Currency Sheet'!A:C,3,)</f>
        <v/>
      </c>
      <c r="AC1496" s="44">
        <f>VLOOKUP(P1496,'Customer List'!B:D,3,)</f>
        <v/>
      </c>
    </row>
    <row r="1497">
      <c r="A1497" s="23">
        <f>A1496+1</f>
        <v/>
      </c>
      <c r="B1497" s="23" t="inlineStr">
        <is>
          <t>EED117403</t>
        </is>
      </c>
      <c r="C1497" s="32" t="n">
        <v>45856</v>
      </c>
      <c r="D1497" s="32" t="n">
        <v>45864</v>
      </c>
      <c r="E1497" s="51" t="n">
        <v>326.25</v>
      </c>
      <c r="F1497" s="51">
        <f>IF(AB1497="DOLLAR",E1497*88,E1497)</f>
        <v/>
      </c>
      <c r="G1497" s="62">
        <f>F1497*J1497</f>
        <v/>
      </c>
      <c r="H1497" s="23" t="n">
        <v>341628</v>
      </c>
      <c r="I1497" s="23" t="inlineStr">
        <is>
          <t>Brilliant Violet 785™ anti-human CX3CR1 Antibody</t>
        </is>
      </c>
      <c r="J1497" s="23" t="n">
        <v>1</v>
      </c>
      <c r="K1497" s="23" t="n">
        <v>1</v>
      </c>
      <c r="L1497" s="23">
        <f>J1497-K1497</f>
        <v/>
      </c>
      <c r="M1497" s="23" t="inlineStr">
        <is>
          <t>T-793/25-26</t>
        </is>
      </c>
      <c r="N1497" s="32" t="n">
        <v>45866</v>
      </c>
      <c r="O1497" s="62" t="n">
        <v>37192</v>
      </c>
      <c r="P1497" s="23" t="inlineStr">
        <is>
          <t>ICGEB</t>
        </is>
      </c>
      <c r="Q1497" s="23" t="inlineStr">
        <is>
          <t>BY HAND</t>
        </is>
      </c>
      <c r="R1497" s="23" t="inlineStr">
        <is>
          <t>PRIYANKA MADAM</t>
        </is>
      </c>
      <c r="S1497" s="63" t="inlineStr">
        <is>
          <t>4</t>
        </is>
      </c>
      <c r="T1497" s="39" t="n"/>
      <c r="U1497" s="23" t="inlineStr">
        <is>
          <t>BioLegend</t>
        </is>
      </c>
      <c r="V1497" s="23">
        <f>VLOOKUP(P1497,'Customer List'!B:C,2,)</f>
        <v/>
      </c>
      <c r="W1497" s="40" t="n"/>
      <c r="X1497" s="32" t="n">
        <v>45866</v>
      </c>
      <c r="Y1497" s="23">
        <f>IF(X1497="", "", X1497-N1497)</f>
        <v/>
      </c>
      <c r="Z1497" s="23">
        <f>IF(N1497="", "", TEXT(N1497, "dddd"))</f>
        <v/>
      </c>
      <c r="AA1497" s="23">
        <f>IF(X1497="", "", TEXT(X1497, "dddd"))</f>
        <v/>
      </c>
      <c r="AB1497" s="23">
        <f>VLOOKUP(U1497,'Currency Sheet'!A:C,3,)</f>
        <v/>
      </c>
      <c r="AC1497" s="44">
        <f>VLOOKUP(P1497,'Customer List'!B:D,3,)</f>
        <v/>
      </c>
    </row>
    <row r="1498">
      <c r="A1498" s="23">
        <f>A1497+1</f>
        <v/>
      </c>
      <c r="B1498" s="23" t="inlineStr">
        <is>
          <t>EED117403</t>
        </is>
      </c>
      <c r="C1498" s="32" t="n">
        <v>45856</v>
      </c>
      <c r="D1498" s="32" t="n">
        <v>45864</v>
      </c>
      <c r="E1498" s="51" t="n">
        <v>150.75</v>
      </c>
      <c r="F1498" s="51">
        <f>IF(AB1498="DOLLAR",E1498*88,E1498)</f>
        <v/>
      </c>
      <c r="G1498" s="62">
        <f>F1498*J1498</f>
        <v/>
      </c>
      <c r="H1498" s="23" t="n">
        <v>344741</v>
      </c>
      <c r="I1498" s="23" t="inlineStr">
        <is>
          <t>Brilliant Violet 605™ anti-human CD8 Antibody</t>
        </is>
      </c>
      <c r="J1498" s="23" t="n">
        <v>1</v>
      </c>
      <c r="K1498" s="23" t="n">
        <v>1</v>
      </c>
      <c r="L1498" s="23">
        <f>J1498-K1498</f>
        <v/>
      </c>
      <c r="M1498" s="23" t="inlineStr">
        <is>
          <t>T-827/25-26</t>
        </is>
      </c>
      <c r="N1498" s="32" t="n">
        <v>45868</v>
      </c>
      <c r="O1498" s="62" t="n">
        <v>22743.15</v>
      </c>
      <c r="P1498" s="23" t="inlineStr">
        <is>
          <t>Lokesh Enterprises</t>
        </is>
      </c>
      <c r="Q1498" s="23" t="inlineStr">
        <is>
          <t>By Hand</t>
        </is>
      </c>
      <c r="R1498" s="23" t="inlineStr">
        <is>
          <t>PRIYANKA MADAM</t>
        </is>
      </c>
      <c r="S1498" s="63" t="inlineStr">
        <is>
          <t>4</t>
        </is>
      </c>
      <c r="T1498" s="39" t="inlineStr">
        <is>
          <t>Extra Item Billed 502517 Miranda sent to Lokesh</t>
        </is>
      </c>
      <c r="U1498" s="23" t="inlineStr">
        <is>
          <t>BioLegend</t>
        </is>
      </c>
      <c r="V1498" s="23">
        <f>VLOOKUP(P1498,'Customer List'!B:C,2,)</f>
        <v/>
      </c>
      <c r="W1498" s="40" t="n"/>
      <c r="X1498" s="32" t="n">
        <v>45868</v>
      </c>
      <c r="Y1498" s="23">
        <f>IF(X1498="", "", X1498-N1498)</f>
        <v/>
      </c>
      <c r="Z1498" s="23">
        <f>IF(N1498="", "", TEXT(N1498, "dddd"))</f>
        <v/>
      </c>
      <c r="AA1498" s="23">
        <f>IF(X1498="", "", TEXT(X1498, "dddd"))</f>
        <v/>
      </c>
      <c r="AB1498" s="23">
        <f>VLOOKUP(U1498,'Currency Sheet'!A:C,3,)</f>
        <v/>
      </c>
      <c r="AC1498" s="44">
        <f>VLOOKUP(P1498,'Customer List'!B:D,3,)</f>
        <v/>
      </c>
    </row>
    <row r="1499">
      <c r="A1499" s="23">
        <f>A1498+1</f>
        <v/>
      </c>
      <c r="B1499" s="23" t="inlineStr">
        <is>
          <t>EED117403</t>
        </is>
      </c>
      <c r="C1499" s="32" t="n">
        <v>45856</v>
      </c>
      <c r="D1499" s="32" t="n">
        <v>45864</v>
      </c>
      <c r="E1499" s="51" t="n">
        <v>252</v>
      </c>
      <c r="F1499" s="51">
        <f>IF(AB1499="DOLLAR",E1499*88,E1499)</f>
        <v/>
      </c>
      <c r="G1499" s="62">
        <f>F1499*J1499</f>
        <v/>
      </c>
      <c r="H1499" s="23" t="n">
        <v>345006</v>
      </c>
      <c r="I1499" s="23" t="inlineStr">
        <is>
          <t>PE anti-human CD366 (Tim-3) Antibody</t>
        </is>
      </c>
      <c r="J1499" s="23" t="n">
        <v>1</v>
      </c>
      <c r="K1499" s="23" t="n">
        <v>1</v>
      </c>
      <c r="L1499" s="23">
        <f>J1499-K1499</f>
        <v/>
      </c>
      <c r="M1499" s="23" t="inlineStr">
        <is>
          <t>T-770/25-26</t>
        </is>
      </c>
      <c r="N1499" s="32" t="n">
        <v>45866</v>
      </c>
      <c r="O1499" s="62" t="n">
        <v>39060</v>
      </c>
      <c r="P1499" s="23" t="inlineStr">
        <is>
          <t>AURIGINE ONCO</t>
        </is>
      </c>
      <c r="Q1499" s="23" t="n">
        <v>58153728301</v>
      </c>
      <c r="R1499" s="23" t="inlineStr">
        <is>
          <t>Delivered</t>
        </is>
      </c>
      <c r="S1499" s="63" t="inlineStr">
        <is>
          <t>4</t>
        </is>
      </c>
      <c r="T1499" s="39" t="n"/>
      <c r="U1499" s="23" t="inlineStr">
        <is>
          <t>BioLegend</t>
        </is>
      </c>
      <c r="V1499" s="23">
        <f>VLOOKUP(P1499,'Customer List'!B:C,2,)</f>
        <v/>
      </c>
      <c r="W1499" s="40" t="n"/>
      <c r="X1499" s="32" t="n">
        <v>45867</v>
      </c>
      <c r="Y1499" s="23">
        <f>IF(X1499="", "", X1499-N1499)</f>
        <v/>
      </c>
      <c r="Z1499" s="23">
        <f>IF(N1499="", "", TEXT(N1499, "dddd"))</f>
        <v/>
      </c>
      <c r="AA1499" s="23">
        <f>IF(X1499="", "", TEXT(X1499, "dddd"))</f>
        <v/>
      </c>
      <c r="AB1499" s="23">
        <f>VLOOKUP(U1499,'Currency Sheet'!A:C,3,)</f>
        <v/>
      </c>
      <c r="AC1499" s="44">
        <f>VLOOKUP(P1499,'Customer List'!B:D,3,)</f>
        <v/>
      </c>
    </row>
    <row r="1500">
      <c r="A1500" s="23">
        <f>A1499+1</f>
        <v/>
      </c>
      <c r="B1500" s="23" t="inlineStr">
        <is>
          <t>EED117403</t>
        </is>
      </c>
      <c r="C1500" s="32" t="n">
        <v>45856</v>
      </c>
      <c r="D1500" s="32" t="n">
        <v>45864</v>
      </c>
      <c r="E1500" s="51" t="n">
        <v>267.4</v>
      </c>
      <c r="F1500" s="51">
        <f>IF(AB1500="DOLLAR",E1500*88,E1500)</f>
        <v/>
      </c>
      <c r="G1500" s="62">
        <f>F1500*J1500</f>
        <v/>
      </c>
      <c r="H1500" s="23" t="n">
        <v>353054</v>
      </c>
      <c r="I1500" s="23" t="inlineStr">
        <is>
          <t>PE/Cyanine5 anti-human CD63 Antibody</t>
        </is>
      </c>
      <c r="J1500" s="23" t="n">
        <v>2</v>
      </c>
      <c r="K1500" s="23" t="n">
        <v>2</v>
      </c>
      <c r="L1500" s="23">
        <f>J1500-K1500</f>
        <v/>
      </c>
      <c r="M1500" s="23" t="inlineStr">
        <is>
          <t>T-773/25-26</t>
        </is>
      </c>
      <c r="N1500" s="32" t="n">
        <v>45866</v>
      </c>
      <c r="O1500" s="62" t="n">
        <v>88815</v>
      </c>
      <c r="P1500" s="23" t="inlineStr">
        <is>
          <t>AURIGINE SERVICE</t>
        </is>
      </c>
      <c r="Q1500" s="23" t="n">
        <v>58153727494</v>
      </c>
      <c r="R1500" s="23" t="inlineStr">
        <is>
          <t>Delivered</t>
        </is>
      </c>
      <c r="S1500" s="63" t="inlineStr">
        <is>
          <t>4</t>
        </is>
      </c>
      <c r="T1500" s="39" t="n"/>
      <c r="U1500" s="23" t="inlineStr">
        <is>
          <t>BioLegend</t>
        </is>
      </c>
      <c r="V1500" s="23">
        <f>VLOOKUP(P1500,'Customer List'!B:C,2,)</f>
        <v/>
      </c>
      <c r="W1500" s="40" t="n"/>
      <c r="X1500" s="32" t="n">
        <v>45867</v>
      </c>
      <c r="Y1500" s="23">
        <f>IF(X1500="", "", X1500-N1500)</f>
        <v/>
      </c>
      <c r="Z1500" s="23">
        <f>IF(N1500="", "", TEXT(N1500, "dddd"))</f>
        <v/>
      </c>
      <c r="AA1500" s="23">
        <f>IF(X1500="", "", TEXT(X1500, "dddd"))</f>
        <v/>
      </c>
      <c r="AB1500" s="23">
        <f>VLOOKUP(U1500,'Currency Sheet'!A:C,3,)</f>
        <v/>
      </c>
      <c r="AC1500" s="44">
        <f>VLOOKUP(P1500,'Customer List'!B:D,3,)</f>
        <v/>
      </c>
    </row>
    <row r="1501">
      <c r="A1501" s="23">
        <f>A1500+1</f>
        <v/>
      </c>
      <c r="B1501" s="23" t="inlineStr">
        <is>
          <t>EED117403</t>
        </is>
      </c>
      <c r="C1501" s="32" t="n">
        <v>45856</v>
      </c>
      <c r="D1501" s="32" t="n">
        <v>45864</v>
      </c>
      <c r="E1501" s="51" t="n">
        <v>234.5</v>
      </c>
      <c r="F1501" s="51">
        <f>IF(AB1501="DOLLAR",E1501*88,E1501)</f>
        <v/>
      </c>
      <c r="G1501" s="62">
        <f>F1501*J1501</f>
        <v/>
      </c>
      <c r="H1501" s="23" t="n">
        <v>353712</v>
      </c>
      <c r="I1501" s="23" t="inlineStr">
        <is>
          <t>Alexa Fluor® 647 anti-human CD183 (CXCR3) Antibody</t>
        </is>
      </c>
      <c r="J1501" s="23" t="n">
        <v>1</v>
      </c>
      <c r="K1501" s="23" t="n">
        <v>1</v>
      </c>
      <c r="L1501" s="23">
        <f>J1501-K1501</f>
        <v/>
      </c>
      <c r="M1501" s="23" t="inlineStr">
        <is>
          <t>T-770/25-26</t>
        </is>
      </c>
      <c r="N1501" s="32" t="n">
        <v>45866</v>
      </c>
      <c r="O1501" s="62" t="n">
        <v>36347.5</v>
      </c>
      <c r="P1501" s="23" t="inlineStr">
        <is>
          <t>AURIGINE ONCO</t>
        </is>
      </c>
      <c r="Q1501" s="23" t="n">
        <v>58153728301</v>
      </c>
      <c r="R1501" s="23" t="inlineStr">
        <is>
          <t>Delivered</t>
        </is>
      </c>
      <c r="S1501" s="63" t="inlineStr">
        <is>
          <t>4</t>
        </is>
      </c>
      <c r="T1501" s="39" t="n"/>
      <c r="U1501" s="23" t="inlineStr">
        <is>
          <t>BioLegend</t>
        </is>
      </c>
      <c r="V1501" s="23">
        <f>VLOOKUP(P1501,'Customer List'!B:C,2,)</f>
        <v/>
      </c>
      <c r="W1501" s="40" t="n"/>
      <c r="X1501" s="32" t="n">
        <v>45867</v>
      </c>
      <c r="Y1501" s="23">
        <f>IF(X1501="", "", X1501-N1501)</f>
        <v/>
      </c>
      <c r="Z1501" s="23">
        <f>IF(N1501="", "", TEXT(N1501, "dddd"))</f>
        <v/>
      </c>
      <c r="AA1501" s="23">
        <f>IF(X1501="", "", TEXT(X1501, "dddd"))</f>
        <v/>
      </c>
      <c r="AB1501" s="23">
        <f>VLOOKUP(U1501,'Currency Sheet'!A:C,3,)</f>
        <v/>
      </c>
      <c r="AC1501" s="44">
        <f>VLOOKUP(P1501,'Customer List'!B:D,3,)</f>
        <v/>
      </c>
    </row>
    <row r="1502">
      <c r="A1502" s="23">
        <f>A1501+1</f>
        <v/>
      </c>
      <c r="B1502" s="23" t="inlineStr">
        <is>
          <t>EED117403</t>
        </is>
      </c>
      <c r="C1502" s="32" t="n">
        <v>45856</v>
      </c>
      <c r="D1502" s="32" t="n">
        <v>45864</v>
      </c>
      <c r="E1502" s="51" t="n">
        <v>326.25</v>
      </c>
      <c r="F1502" s="51">
        <f>IF(AB1502="DOLLAR",E1502*88,E1502)</f>
        <v/>
      </c>
      <c r="G1502" s="62">
        <f>F1502*J1502</f>
        <v/>
      </c>
      <c r="H1502" s="23" t="n">
        <v>358610</v>
      </c>
      <c r="I1502" s="23" t="inlineStr">
        <is>
          <t>Brilliant Violet 421™ anti-human LOX-1 Antibody</t>
        </is>
      </c>
      <c r="J1502" s="23" t="n">
        <v>1</v>
      </c>
      <c r="K1502" s="23" t="n">
        <v>1</v>
      </c>
      <c r="L1502" s="23">
        <f>J1502-K1502</f>
        <v/>
      </c>
      <c r="M1502" s="23" t="inlineStr">
        <is>
          <t>T-794/25-26</t>
        </is>
      </c>
      <c r="N1502" s="32" t="n">
        <v>45866</v>
      </c>
      <c r="O1502" s="62" t="n">
        <v>37192.5</v>
      </c>
      <c r="P1502" s="23" t="inlineStr">
        <is>
          <t>ICGEB</t>
        </is>
      </c>
      <c r="Q1502" s="23" t="inlineStr">
        <is>
          <t>BY HAND</t>
        </is>
      </c>
      <c r="R1502" s="23" t="inlineStr">
        <is>
          <t>PRIYANKA MADAM</t>
        </is>
      </c>
      <c r="S1502" s="63" t="inlineStr">
        <is>
          <t>4</t>
        </is>
      </c>
      <c r="T1502" s="39" t="n"/>
      <c r="U1502" s="23" t="inlineStr">
        <is>
          <t>BioLegend</t>
        </is>
      </c>
      <c r="V1502" s="23">
        <f>VLOOKUP(P1502,'Customer List'!B:C,2,)</f>
        <v/>
      </c>
      <c r="W1502" s="40" t="n"/>
      <c r="X1502" s="32" t="n">
        <v>45866</v>
      </c>
      <c r="Y1502" s="23">
        <f>IF(X1502="", "", X1502-N1502)</f>
        <v/>
      </c>
      <c r="Z1502" s="23">
        <f>IF(N1502="", "", TEXT(N1502, "dddd"))</f>
        <v/>
      </c>
      <c r="AA1502" s="23">
        <f>IF(X1502="", "", TEXT(X1502, "dddd"))</f>
        <v/>
      </c>
      <c r="AB1502" s="23">
        <f>VLOOKUP(U1502,'Currency Sheet'!A:C,3,)</f>
        <v/>
      </c>
      <c r="AC1502" s="44">
        <f>VLOOKUP(P1502,'Customer List'!B:D,3,)</f>
        <v/>
      </c>
    </row>
    <row r="1503">
      <c r="A1503" s="23">
        <f>A1502+1</f>
        <v/>
      </c>
      <c r="B1503" s="23" t="inlineStr">
        <is>
          <t>EED117403</t>
        </is>
      </c>
      <c r="C1503" s="32" t="n">
        <v>45856</v>
      </c>
      <c r="D1503" s="32" t="n">
        <v>45864</v>
      </c>
      <c r="E1503" s="51" t="n">
        <v>236.6</v>
      </c>
      <c r="F1503" s="51">
        <f>IF(AB1503="DOLLAR",E1503*88,E1503)</f>
        <v/>
      </c>
      <c r="G1503" s="62">
        <f>F1503*J1503</f>
        <v/>
      </c>
      <c r="H1503" s="23" t="n">
        <v>359610</v>
      </c>
      <c r="I1503" s="23" t="inlineStr">
        <is>
          <t>APC anti-human CD57 Antibody</t>
        </is>
      </c>
      <c r="J1503" s="23" t="n">
        <v>1</v>
      </c>
      <c r="K1503" s="23" t="n">
        <v>1</v>
      </c>
      <c r="L1503" s="23">
        <f>J1503-K1503</f>
        <v/>
      </c>
      <c r="M1503" s="23" t="inlineStr">
        <is>
          <t>T-777/25-26</t>
        </is>
      </c>
      <c r="N1503" s="32" t="n">
        <v>45867</v>
      </c>
      <c r="O1503" s="62" t="n">
        <v>36673</v>
      </c>
      <c r="P1503" s="23" t="inlineStr">
        <is>
          <t>MEDLIFE</t>
        </is>
      </c>
      <c r="Q1503" s="23" t="inlineStr">
        <is>
          <t>D3002864036</t>
        </is>
      </c>
      <c r="R1503" s="23" t="inlineStr">
        <is>
          <t>Delivered</t>
        </is>
      </c>
      <c r="S1503" s="63" t="inlineStr">
        <is>
          <t>4</t>
        </is>
      </c>
      <c r="T1503" s="39" t="n"/>
      <c r="U1503" s="23" t="inlineStr">
        <is>
          <t>BioLegend</t>
        </is>
      </c>
      <c r="V1503" s="23">
        <f>VLOOKUP(P1503,'Customer List'!B:C,2,)</f>
        <v/>
      </c>
      <c r="W1503" s="40" t="n"/>
      <c r="X1503" s="32" t="n">
        <v>45868</v>
      </c>
      <c r="Y1503" s="23">
        <f>IF(X1503="", "", X1503-N1503)</f>
        <v/>
      </c>
      <c r="Z1503" s="23">
        <f>IF(N1503="", "", TEXT(N1503, "dddd"))</f>
        <v/>
      </c>
      <c r="AA1503" s="23">
        <f>IF(X1503="", "", TEXT(X1503, "dddd"))</f>
        <v/>
      </c>
      <c r="AB1503" s="23">
        <f>VLOOKUP(U1503,'Currency Sheet'!A:C,3,)</f>
        <v/>
      </c>
      <c r="AC1503" s="44">
        <f>VLOOKUP(P1503,'Customer List'!B:D,3,)</f>
        <v/>
      </c>
    </row>
    <row r="1504">
      <c r="A1504" s="23">
        <f>A1503+1</f>
        <v/>
      </c>
      <c r="B1504" s="23" t="inlineStr">
        <is>
          <t>EED117403</t>
        </is>
      </c>
      <c r="C1504" s="32" t="n">
        <v>45856</v>
      </c>
      <c r="D1504" s="32" t="n">
        <v>45864</v>
      </c>
      <c r="E1504" s="51" t="n">
        <v>183.4</v>
      </c>
      <c r="F1504" s="51">
        <f>IF(AB1504="DOLLAR",E1504*88,E1504)</f>
        <v/>
      </c>
      <c r="G1504" s="62">
        <f>F1504*J1504</f>
        <v/>
      </c>
      <c r="H1504" s="23" t="n">
        <v>362508</v>
      </c>
      <c r="I1504" s="23" t="inlineStr">
        <is>
          <t>PerCP/Cyanine5.5 anti-human CD56 (NCAM) Antibody</t>
        </is>
      </c>
      <c r="J1504" s="23" t="n">
        <v>1</v>
      </c>
      <c r="K1504" s="23" t="n">
        <v>1</v>
      </c>
      <c r="L1504" s="23">
        <f>J1504-K1504</f>
        <v/>
      </c>
      <c r="M1504" s="23" t="inlineStr">
        <is>
          <t>T-797/25-26</t>
        </is>
      </c>
      <c r="N1504" s="32" t="n">
        <v>45867</v>
      </c>
      <c r="O1504" s="62" t="n">
        <v>27614.8</v>
      </c>
      <c r="P1504" s="23" t="inlineStr">
        <is>
          <t>ABHI BIO</t>
        </is>
      </c>
      <c r="Q1504" s="23" t="n">
        <v>58153776855</v>
      </c>
      <c r="R1504" s="23" t="inlineStr">
        <is>
          <t>Delivered</t>
        </is>
      </c>
      <c r="S1504" s="63" t="inlineStr">
        <is>
          <t>4</t>
        </is>
      </c>
      <c r="T1504" s="39" t="n"/>
      <c r="U1504" s="23" t="inlineStr">
        <is>
          <t>BioLegend</t>
        </is>
      </c>
      <c r="V1504" s="23">
        <f>VLOOKUP(P1504,'Customer List'!B:C,2,)</f>
        <v/>
      </c>
      <c r="W1504" s="40" t="n"/>
      <c r="X1504" s="32" t="n">
        <v>45868</v>
      </c>
      <c r="Y1504" s="23">
        <f>IF(X1504="", "", X1504-N1504)</f>
        <v/>
      </c>
      <c r="Z1504" s="23">
        <f>IF(N1504="", "", TEXT(N1504, "dddd"))</f>
        <v/>
      </c>
      <c r="AA1504" s="23">
        <f>IF(X1504="", "", TEXT(X1504, "dddd"))</f>
        <v/>
      </c>
      <c r="AB1504" s="23">
        <f>VLOOKUP(U1504,'Currency Sheet'!A:C,3,)</f>
        <v/>
      </c>
      <c r="AC1504" s="44">
        <f>VLOOKUP(P1504,'Customer List'!B:D,3,)</f>
        <v/>
      </c>
    </row>
    <row r="1505">
      <c r="A1505" s="23">
        <f>A1504+1</f>
        <v/>
      </c>
      <c r="B1505" s="23" t="inlineStr">
        <is>
          <t>EED117403</t>
        </is>
      </c>
      <c r="C1505" s="32" t="n">
        <v>45856</v>
      </c>
      <c r="D1505" s="32" t="n">
        <v>45864</v>
      </c>
      <c r="E1505" s="51" t="n">
        <v>304.5</v>
      </c>
      <c r="F1505" s="51">
        <f>IF(AB1505="DOLLAR",E1505*88,E1505)</f>
        <v/>
      </c>
      <c r="G1505" s="62">
        <f>F1505*J1505</f>
        <v/>
      </c>
      <c r="H1505" s="23" t="n">
        <v>363022</v>
      </c>
      <c r="I1505" s="23" t="inlineStr">
        <is>
          <t>Brilliant Violet 711™ anti-human CD19 Antibody</t>
        </is>
      </c>
      <c r="J1505" s="23" t="n">
        <v>1</v>
      </c>
      <c r="K1505" s="23" t="n">
        <v>1</v>
      </c>
      <c r="L1505" s="23">
        <f>J1505-K1505</f>
        <v/>
      </c>
      <c r="M1505" s="23" t="inlineStr">
        <is>
          <t>T-767/25-26</t>
        </is>
      </c>
      <c r="N1505" s="32" t="n">
        <v>45866</v>
      </c>
      <c r="O1505" s="62" t="n">
        <v>34713</v>
      </c>
      <c r="P1505" s="23" t="inlineStr">
        <is>
          <t>ACTREC</t>
        </is>
      </c>
      <c r="Q1505" s="23" t="n">
        <v>58153726466</v>
      </c>
      <c r="R1505" s="23" t="inlineStr">
        <is>
          <t>Delivered</t>
        </is>
      </c>
      <c r="S1505" s="63" t="inlineStr">
        <is>
          <t>4</t>
        </is>
      </c>
      <c r="T1505" s="39" t="n"/>
      <c r="U1505" s="23" t="inlineStr">
        <is>
          <t>BioLegend</t>
        </is>
      </c>
      <c r="V1505" s="23">
        <f>VLOOKUP(P1505,'Customer List'!B:C,2,)</f>
        <v/>
      </c>
      <c r="W1505" s="40" t="n"/>
      <c r="X1505" s="32" t="n">
        <v>45867</v>
      </c>
      <c r="Y1505" s="23">
        <f>IF(X1505="", "", X1505-N1505)</f>
        <v/>
      </c>
      <c r="Z1505" s="23">
        <f>IF(N1505="", "", TEXT(N1505, "dddd"))</f>
        <v/>
      </c>
      <c r="AA1505" s="23">
        <f>IF(X1505="", "", TEXT(X1505, "dddd"))</f>
        <v/>
      </c>
      <c r="AB1505" s="23">
        <f>VLOOKUP(U1505,'Currency Sheet'!A:C,3,)</f>
        <v/>
      </c>
      <c r="AC1505" s="44">
        <f>VLOOKUP(P1505,'Customer List'!B:D,3,)</f>
        <v/>
      </c>
    </row>
    <row r="1506">
      <c r="A1506" s="23">
        <f>A1505+1</f>
        <v/>
      </c>
      <c r="B1506" s="23" t="inlineStr">
        <is>
          <t>EED117403</t>
        </is>
      </c>
      <c r="C1506" s="32" t="n">
        <v>45856</v>
      </c>
      <c r="D1506" s="32" t="n">
        <v>45864</v>
      </c>
      <c r="E1506" s="51" t="n">
        <v>259</v>
      </c>
      <c r="F1506" s="51">
        <f>IF(AB1506="DOLLAR",E1506*88,E1506)</f>
        <v/>
      </c>
      <c r="G1506" s="62">
        <f>F1506*J1506</f>
        <v/>
      </c>
      <c r="H1506" s="23" t="n">
        <v>363210</v>
      </c>
      <c r="I1506" s="23" t="inlineStr">
        <is>
          <t>PE/Cyanine7 anti-human CD36L1 (SCARB1, SR-BI) Antibody</t>
        </is>
      </c>
      <c r="J1506" s="23" t="n">
        <v>1</v>
      </c>
      <c r="K1506" s="23" t="n">
        <v>1</v>
      </c>
      <c r="L1506" s="23">
        <f>J1506-K1506</f>
        <v/>
      </c>
      <c r="M1506" s="23" t="inlineStr">
        <is>
          <t>T-794/25-26</t>
        </is>
      </c>
      <c r="N1506" s="32" t="n">
        <v>45866</v>
      </c>
      <c r="O1506" s="62" t="n">
        <v>31635</v>
      </c>
      <c r="P1506" s="23" t="inlineStr">
        <is>
          <t>ICGEB</t>
        </is>
      </c>
      <c r="Q1506" s="23" t="inlineStr">
        <is>
          <t>BY HAND</t>
        </is>
      </c>
      <c r="R1506" s="23" t="inlineStr">
        <is>
          <t>PRIYANKA MADAM</t>
        </is>
      </c>
      <c r="S1506" s="63" t="inlineStr">
        <is>
          <t>4</t>
        </is>
      </c>
      <c r="T1506" s="39" t="n"/>
      <c r="U1506" s="23" t="inlineStr">
        <is>
          <t>BioLegend</t>
        </is>
      </c>
      <c r="V1506" s="23">
        <f>VLOOKUP(P1506,'Customer List'!B:C,2,)</f>
        <v/>
      </c>
      <c r="W1506" s="40" t="n"/>
      <c r="X1506" s="32" t="n">
        <v>45866</v>
      </c>
      <c r="Y1506" s="23">
        <f>IF(X1506="", "", X1506-N1506)</f>
        <v/>
      </c>
      <c r="Z1506" s="23">
        <f>IF(N1506="", "", TEXT(N1506, "dddd"))</f>
        <v/>
      </c>
      <c r="AA1506" s="23">
        <f>IF(X1506="", "", TEXT(X1506, "dddd"))</f>
        <v/>
      </c>
      <c r="AB1506" s="23">
        <f>VLOOKUP(U1506,'Currency Sheet'!A:C,3,)</f>
        <v/>
      </c>
      <c r="AC1506" s="44">
        <f>VLOOKUP(P1506,'Customer List'!B:D,3,)</f>
        <v/>
      </c>
    </row>
    <row r="1507">
      <c r="A1507" s="23">
        <f>A1506+1</f>
        <v/>
      </c>
      <c r="B1507" s="23" t="inlineStr">
        <is>
          <t>EED117403</t>
        </is>
      </c>
      <c r="C1507" s="32" t="n">
        <v>45856</v>
      </c>
      <c r="D1507" s="32" t="n">
        <v>45864</v>
      </c>
      <c r="E1507" s="51" t="n">
        <v>242.9</v>
      </c>
      <c r="F1507" s="51">
        <f>IF(AB1507="DOLLAR",E1507*88,E1507)</f>
        <v/>
      </c>
      <c r="G1507" s="62">
        <f>F1507*J1507</f>
        <v/>
      </c>
      <c r="H1507" s="23" t="n">
        <v>363804</v>
      </c>
      <c r="I1507" s="23" t="inlineStr">
        <is>
          <t>PE anti-human TACSTD2 (TROP2) Antibody</t>
        </is>
      </c>
      <c r="J1507" s="23" t="n">
        <v>1</v>
      </c>
      <c r="K1507" s="23" t="n">
        <v>1</v>
      </c>
      <c r="L1507" s="23">
        <f>J1507-K1507</f>
        <v/>
      </c>
      <c r="M1507" s="23" t="inlineStr">
        <is>
          <t>T-770/25-26</t>
        </is>
      </c>
      <c r="N1507" s="32" t="n">
        <v>45866</v>
      </c>
      <c r="O1507" s="62" t="n">
        <v>37649.5</v>
      </c>
      <c r="P1507" s="23" t="inlineStr">
        <is>
          <t>AURIGINE ONCO</t>
        </is>
      </c>
      <c r="Q1507" s="23" t="n">
        <v>58153728301</v>
      </c>
      <c r="R1507" s="23" t="inlineStr">
        <is>
          <t>Delivered</t>
        </is>
      </c>
      <c r="S1507" s="63" t="inlineStr">
        <is>
          <t>4</t>
        </is>
      </c>
      <c r="T1507" s="39" t="n"/>
      <c r="U1507" s="23" t="inlineStr">
        <is>
          <t>BioLegend</t>
        </is>
      </c>
      <c r="V1507" s="23">
        <f>VLOOKUP(P1507,'Customer List'!B:C,2,)</f>
        <v/>
      </c>
      <c r="W1507" s="40" t="n"/>
      <c r="X1507" s="32" t="n">
        <v>45867</v>
      </c>
      <c r="Y1507" s="23">
        <f>IF(X1507="", "", X1507-N1507)</f>
        <v/>
      </c>
      <c r="Z1507" s="23">
        <f>IF(N1507="", "", TEXT(N1507, "dddd"))</f>
        <v/>
      </c>
      <c r="AA1507" s="23">
        <f>IF(X1507="", "", TEXT(X1507, "dddd"))</f>
        <v/>
      </c>
      <c r="AB1507" s="23">
        <f>VLOOKUP(U1507,'Currency Sheet'!A:C,3,)</f>
        <v/>
      </c>
      <c r="AC1507" s="44">
        <f>VLOOKUP(P1507,'Customer List'!B:D,3,)</f>
        <v/>
      </c>
    </row>
    <row r="1508">
      <c r="A1508" s="23">
        <f>A1507+1</f>
        <v/>
      </c>
      <c r="B1508" s="23" t="inlineStr">
        <is>
          <t>EED117403</t>
        </is>
      </c>
      <c r="C1508" s="32" t="n">
        <v>45856</v>
      </c>
      <c r="D1508" s="32" t="n">
        <v>45864</v>
      </c>
      <c r="E1508" s="51" t="n">
        <v>301.5</v>
      </c>
      <c r="F1508" s="51">
        <f>IF(AB1508="DOLLAR",E1508*88,E1508)</f>
        <v/>
      </c>
      <c r="G1508" s="62">
        <f>F1508*J1508</f>
        <v/>
      </c>
      <c r="H1508" s="23" t="n">
        <v>367422</v>
      </c>
      <c r="I1508" s="23" t="inlineStr">
        <is>
          <t>Brilliant Violet 421™ anti-human CD279 (PD-1) Antibody</t>
        </is>
      </c>
      <c r="J1508" s="23" t="n">
        <v>1</v>
      </c>
      <c r="K1508" s="23" t="n">
        <v>1</v>
      </c>
      <c r="L1508" s="23">
        <f>J1508-K1508</f>
        <v/>
      </c>
      <c r="M1508" s="23" t="inlineStr">
        <is>
          <t>T-826/25-26</t>
        </is>
      </c>
      <c r="N1508" s="32" t="n">
        <v>45868</v>
      </c>
      <c r="O1508" s="62" t="n">
        <v>38592</v>
      </c>
      <c r="P1508" s="23" t="inlineStr">
        <is>
          <t>BTL</t>
        </is>
      </c>
      <c r="Q1508" s="23" t="inlineStr">
        <is>
          <t>By Hand</t>
        </is>
      </c>
      <c r="R1508" s="23" t="inlineStr">
        <is>
          <t>PRIYANKA MADAM</t>
        </is>
      </c>
      <c r="S1508" s="63" t="inlineStr">
        <is>
          <t>4</t>
        </is>
      </c>
      <c r="T1508" s="39" t="n"/>
      <c r="U1508" s="23" t="inlineStr">
        <is>
          <t>BioLegend</t>
        </is>
      </c>
      <c r="V1508" s="23">
        <f>VLOOKUP(P1508,'Customer List'!B:C,2,)</f>
        <v/>
      </c>
      <c r="W1508" s="40" t="n"/>
      <c r="X1508" s="32" t="n">
        <v>45868</v>
      </c>
      <c r="Y1508" s="23">
        <f>IF(X1508="", "", X1508-N1508)</f>
        <v/>
      </c>
      <c r="Z1508" s="23">
        <f>IF(N1508="", "", TEXT(N1508, "dddd"))</f>
        <v/>
      </c>
      <c r="AA1508" s="23">
        <f>IF(X1508="", "", TEXT(X1508, "dddd"))</f>
        <v/>
      </c>
      <c r="AB1508" s="23">
        <f>VLOOKUP(U1508,'Currency Sheet'!A:C,3,)</f>
        <v/>
      </c>
      <c r="AC1508" s="44">
        <f>VLOOKUP(P1508,'Customer List'!B:D,3,)</f>
        <v/>
      </c>
    </row>
    <row r="1509">
      <c r="A1509" s="23">
        <f>A1508+1</f>
        <v/>
      </c>
      <c r="B1509" s="23" t="inlineStr">
        <is>
          <t>EED117403</t>
        </is>
      </c>
      <c r="C1509" s="32" t="n">
        <v>45856</v>
      </c>
      <c r="D1509" s="32" t="n">
        <v>45864</v>
      </c>
      <c r="E1509" s="51" t="n">
        <v>259</v>
      </c>
      <c r="F1509" s="51">
        <f>IF(AB1509="DOLLAR",E1509*88,E1509)</f>
        <v/>
      </c>
      <c r="G1509" s="62">
        <f>F1509*J1509</f>
        <v/>
      </c>
      <c r="H1509" s="23" t="n">
        <v>367730</v>
      </c>
      <c r="I1509" s="23" t="inlineStr">
        <is>
          <t>Alexa Fluor® 700 anti-human KLRG1 (MAFA) Antibody</t>
        </is>
      </c>
      <c r="J1509" s="23" t="n">
        <v>1</v>
      </c>
      <c r="K1509" s="23" t="n">
        <v>1</v>
      </c>
      <c r="L1509" s="23">
        <f>J1509-K1509</f>
        <v/>
      </c>
      <c r="M1509" s="23" t="inlineStr">
        <is>
          <t>T-770/25-26</t>
        </is>
      </c>
      <c r="N1509" s="32" t="n">
        <v>45866</v>
      </c>
      <c r="O1509" s="62" t="n">
        <v>40145</v>
      </c>
      <c r="P1509" s="23" t="inlineStr">
        <is>
          <t>AURIGINE ONCO</t>
        </is>
      </c>
      <c r="Q1509" s="23" t="n">
        <v>58153728301</v>
      </c>
      <c r="R1509" s="23" t="inlineStr">
        <is>
          <t>Delivered</t>
        </is>
      </c>
      <c r="S1509" s="63" t="inlineStr">
        <is>
          <t>4</t>
        </is>
      </c>
      <c r="T1509" s="39" t="n"/>
      <c r="U1509" s="23" t="inlineStr">
        <is>
          <t>BioLegend</t>
        </is>
      </c>
      <c r="V1509" s="23">
        <f>VLOOKUP(P1509,'Customer List'!B:C,2,)</f>
        <v/>
      </c>
      <c r="W1509" s="40" t="n"/>
      <c r="X1509" s="32" t="n">
        <v>45867</v>
      </c>
      <c r="Y1509" s="23">
        <f>IF(X1509="", "", X1509-N1509)</f>
        <v/>
      </c>
      <c r="Z1509" s="23">
        <f>IF(N1509="", "", TEXT(N1509, "dddd"))</f>
        <v/>
      </c>
      <c r="AA1509" s="23">
        <f>IF(X1509="", "", TEXT(X1509, "dddd"))</f>
        <v/>
      </c>
      <c r="AB1509" s="23">
        <f>VLOOKUP(U1509,'Currency Sheet'!A:C,3,)</f>
        <v/>
      </c>
      <c r="AC1509" s="44">
        <f>VLOOKUP(P1509,'Customer List'!B:D,3,)</f>
        <v/>
      </c>
    </row>
    <row r="1510">
      <c r="A1510" s="23">
        <f>A1509+1</f>
        <v/>
      </c>
      <c r="B1510" s="23" t="inlineStr">
        <is>
          <t>EED117403</t>
        </is>
      </c>
      <c r="C1510" s="32" t="n">
        <v>45856</v>
      </c>
      <c r="D1510" s="32" t="n">
        <v>45864</v>
      </c>
      <c r="E1510" s="51" t="n">
        <v>305.25</v>
      </c>
      <c r="F1510" s="51">
        <f>IF(AB1510="DOLLAR",E1510*88,E1510)</f>
        <v/>
      </c>
      <c r="G1510" s="62">
        <f>F1510*J1510</f>
        <v/>
      </c>
      <c r="H1510" s="23" t="n">
        <v>368526</v>
      </c>
      <c r="I1510" s="23" t="inlineStr">
        <is>
          <t>Brilliant Violet 510™ anti-human CD45 Antibody</t>
        </is>
      </c>
      <c r="J1510" s="23" t="n">
        <v>1</v>
      </c>
      <c r="K1510" s="23" t="n">
        <v>1</v>
      </c>
      <c r="L1510" s="23">
        <f>J1510-K1510</f>
        <v/>
      </c>
      <c r="M1510" s="23" t="inlineStr">
        <is>
          <t>T-794/25-26</t>
        </is>
      </c>
      <c r="N1510" s="32" t="n">
        <v>45866</v>
      </c>
      <c r="O1510" s="62" t="n">
        <v>34798.5</v>
      </c>
      <c r="P1510" s="23" t="inlineStr">
        <is>
          <t>ICGEB</t>
        </is>
      </c>
      <c r="Q1510" s="23" t="inlineStr">
        <is>
          <t>BY HAND</t>
        </is>
      </c>
      <c r="R1510" s="23" t="inlineStr">
        <is>
          <t>PRIYANKA MADAM</t>
        </is>
      </c>
      <c r="S1510" s="63" t="inlineStr">
        <is>
          <t>4</t>
        </is>
      </c>
      <c r="T1510" s="39" t="n"/>
      <c r="U1510" s="23" t="inlineStr">
        <is>
          <t>BioLegend</t>
        </is>
      </c>
      <c r="V1510" s="23">
        <f>VLOOKUP(P1510,'Customer List'!B:C,2,)</f>
        <v/>
      </c>
      <c r="W1510" s="40" t="n"/>
      <c r="X1510" s="32" t="n">
        <v>45866</v>
      </c>
      <c r="Y1510" s="23">
        <f>IF(X1510="", "", X1510-N1510)</f>
        <v/>
      </c>
      <c r="Z1510" s="23">
        <f>IF(N1510="", "", TEXT(N1510, "dddd"))</f>
        <v/>
      </c>
      <c r="AA1510" s="23">
        <f>IF(X1510="", "", TEXT(X1510, "dddd"))</f>
        <v/>
      </c>
      <c r="AB1510" s="23">
        <f>VLOOKUP(U1510,'Currency Sheet'!A:C,3,)</f>
        <v/>
      </c>
      <c r="AC1510" s="44">
        <f>VLOOKUP(P1510,'Customer List'!B:D,3,)</f>
        <v/>
      </c>
    </row>
    <row r="1511">
      <c r="A1511" s="23">
        <f>A1510+1</f>
        <v/>
      </c>
      <c r="B1511" s="23" t="inlineStr">
        <is>
          <t>EED117403</t>
        </is>
      </c>
      <c r="C1511" s="32" t="n">
        <v>45856</v>
      </c>
      <c r="D1511" s="32" t="n">
        <v>45864</v>
      </c>
      <c r="E1511" s="51" t="n">
        <v>259</v>
      </c>
      <c r="F1511" s="51">
        <f>IF(AB1511="DOLLAR",E1511*88,E1511)</f>
        <v/>
      </c>
      <c r="G1511" s="62">
        <f>F1511*J1511</f>
        <v/>
      </c>
      <c r="H1511" s="23" t="n">
        <v>372214</v>
      </c>
      <c r="I1511" s="23" t="inlineStr">
        <is>
          <t>PE/Cyanine7 anti-human/mouse Granzyme B Recombinant Antibody</t>
        </is>
      </c>
      <c r="J1511" s="23" t="n">
        <v>1</v>
      </c>
      <c r="K1511" s="23" t="n">
        <v>1</v>
      </c>
      <c r="L1511" s="23">
        <f>J1511-K1511</f>
        <v/>
      </c>
      <c r="M1511" s="23" t="inlineStr">
        <is>
          <t>T-774/25-26</t>
        </is>
      </c>
      <c r="N1511" s="32" t="n">
        <v>45866</v>
      </c>
      <c r="O1511" s="62" t="n">
        <v>43012</v>
      </c>
      <c r="P1511" s="23" t="inlineStr">
        <is>
          <t>FARCAST</t>
        </is>
      </c>
      <c r="Q1511" s="23" t="n">
        <v>58153726050</v>
      </c>
      <c r="R1511" s="23" t="inlineStr">
        <is>
          <t>Delivered</t>
        </is>
      </c>
      <c r="S1511" s="63" t="inlineStr">
        <is>
          <t>4</t>
        </is>
      </c>
      <c r="T1511" s="39" t="n"/>
      <c r="U1511" s="23" t="inlineStr">
        <is>
          <t>BioLegend</t>
        </is>
      </c>
      <c r="V1511" s="23">
        <f>VLOOKUP(P1511,'Customer List'!B:C,2,)</f>
        <v/>
      </c>
      <c r="W1511" s="40" t="n"/>
      <c r="X1511" s="32" t="n">
        <v>45867</v>
      </c>
      <c r="Y1511" s="23">
        <f>IF(X1511="", "", X1511-N1511)</f>
        <v/>
      </c>
      <c r="Z1511" s="23">
        <f>IF(N1511="", "", TEXT(N1511, "dddd"))</f>
        <v/>
      </c>
      <c r="AA1511" s="23">
        <f>IF(X1511="", "", TEXT(X1511, "dddd"))</f>
        <v/>
      </c>
      <c r="AB1511" s="23">
        <f>VLOOKUP(U1511,'Currency Sheet'!A:C,3,)</f>
        <v/>
      </c>
      <c r="AC1511" s="44">
        <f>VLOOKUP(P1511,'Customer List'!B:D,3,)</f>
        <v/>
      </c>
    </row>
    <row r="1512">
      <c r="A1512" s="23">
        <f>A1511+1</f>
        <v/>
      </c>
      <c r="B1512" s="23" t="inlineStr">
        <is>
          <t>EED117403</t>
        </is>
      </c>
      <c r="C1512" s="32" t="n">
        <v>45856</v>
      </c>
      <c r="D1512" s="32" t="n">
        <v>45864</v>
      </c>
      <c r="E1512" s="51" t="n">
        <v>279.3</v>
      </c>
      <c r="F1512" s="51">
        <f>IF(AB1512="DOLLAR",E1512*88,E1512)</f>
        <v/>
      </c>
      <c r="G1512" s="62">
        <f>F1512*J1512</f>
        <v/>
      </c>
      <c r="H1512" s="23" t="n">
        <v>373308</v>
      </c>
      <c r="I1512" s="23" t="inlineStr">
        <is>
          <t>Alexa Fluor® 647 anti-human HLA-C Antibody</t>
        </is>
      </c>
      <c r="J1512" s="23" t="n">
        <v>1</v>
      </c>
      <c r="K1512" s="23" t="n">
        <v>1</v>
      </c>
      <c r="L1512" s="23">
        <f>J1512-K1512</f>
        <v/>
      </c>
      <c r="M1512" s="23" t="inlineStr">
        <is>
          <t>T-798/25-26</t>
        </is>
      </c>
      <c r="N1512" s="32" t="n">
        <v>45867</v>
      </c>
      <c r="O1512" s="62" t="n">
        <v>41895</v>
      </c>
      <c r="P1512" s="23" t="inlineStr">
        <is>
          <t>BIO SOLUTION</t>
        </is>
      </c>
      <c r="Q1512" s="23" t="n">
        <v>58153777684</v>
      </c>
      <c r="R1512" s="23" t="inlineStr">
        <is>
          <t>Delivered</t>
        </is>
      </c>
      <c r="S1512" s="63" t="inlineStr">
        <is>
          <t>4</t>
        </is>
      </c>
      <c r="T1512" s="39" t="n"/>
      <c r="U1512" s="23" t="inlineStr">
        <is>
          <t>BioLegend</t>
        </is>
      </c>
      <c r="V1512" s="23">
        <f>VLOOKUP(P1512,'Customer List'!B:C,2,)</f>
        <v/>
      </c>
      <c r="W1512" s="40" t="n"/>
      <c r="X1512" s="32" t="n">
        <v>45868</v>
      </c>
      <c r="Y1512" s="23">
        <f>IF(X1512="", "", X1512-N1512)</f>
        <v/>
      </c>
      <c r="Z1512" s="23">
        <f>IF(N1512="", "", TEXT(N1512, "dddd"))</f>
        <v/>
      </c>
      <c r="AA1512" s="23">
        <f>IF(X1512="", "", TEXT(X1512, "dddd"))</f>
        <v/>
      </c>
      <c r="AB1512" s="23">
        <f>VLOOKUP(U1512,'Currency Sheet'!A:C,3,)</f>
        <v/>
      </c>
      <c r="AC1512" s="44">
        <f>VLOOKUP(P1512,'Customer List'!B:D,3,)</f>
        <v/>
      </c>
    </row>
    <row r="1513">
      <c r="A1513" s="23">
        <f>A1512+1</f>
        <v/>
      </c>
      <c r="B1513" s="23" t="inlineStr">
        <is>
          <t>EED117403</t>
        </is>
      </c>
      <c r="C1513" s="32" t="n">
        <v>45856</v>
      </c>
      <c r="D1513" s="32" t="n">
        <v>45864</v>
      </c>
      <c r="E1513" s="51" t="n">
        <v>111.3</v>
      </c>
      <c r="F1513" s="51">
        <f>IF(AB1513="DOLLAR",E1513*88,E1513)</f>
        <v/>
      </c>
      <c r="G1513" s="62">
        <f>F1513*J1513</f>
        <v/>
      </c>
      <c r="H1513" s="23" t="n">
        <v>375021</v>
      </c>
      <c r="I1513" s="23" t="inlineStr">
        <is>
          <t>Purified anti-human CD155 (PVR) Antibody</t>
        </is>
      </c>
      <c r="J1513" s="23" t="n">
        <v>1</v>
      </c>
      <c r="K1513" s="23" t="n">
        <v>1</v>
      </c>
      <c r="L1513" s="23">
        <f>J1513-K1513</f>
        <v/>
      </c>
      <c r="M1513" s="23" t="inlineStr">
        <is>
          <t>T-797/25-26</t>
        </is>
      </c>
      <c r="N1513" s="32" t="n">
        <v>45867</v>
      </c>
      <c r="O1513" s="62" t="n">
        <v>16758.6</v>
      </c>
      <c r="P1513" s="23" t="inlineStr">
        <is>
          <t>ABHI BIO</t>
        </is>
      </c>
      <c r="Q1513" s="23" t="n">
        <v>58153776855</v>
      </c>
      <c r="R1513" s="23" t="inlineStr">
        <is>
          <t>Delivered</t>
        </is>
      </c>
      <c r="S1513" s="63" t="inlineStr">
        <is>
          <t>4</t>
        </is>
      </c>
      <c r="T1513" s="39" t="n"/>
      <c r="U1513" s="23" t="inlineStr">
        <is>
          <t>BioLegend</t>
        </is>
      </c>
      <c r="V1513" s="23">
        <f>VLOOKUP(P1513,'Customer List'!B:C,2,)</f>
        <v/>
      </c>
      <c r="W1513" s="40" t="n"/>
      <c r="X1513" s="32" t="n">
        <v>45868</v>
      </c>
      <c r="Y1513" s="23">
        <f>IF(X1513="", "", X1513-N1513)</f>
        <v/>
      </c>
      <c r="Z1513" s="23">
        <f>IF(N1513="", "", TEXT(N1513, "dddd"))</f>
        <v/>
      </c>
      <c r="AA1513" s="23">
        <f>IF(X1513="", "", TEXT(X1513, "dddd"))</f>
        <v/>
      </c>
      <c r="AB1513" s="23">
        <f>VLOOKUP(U1513,'Currency Sheet'!A:C,3,)</f>
        <v/>
      </c>
      <c r="AC1513" s="44">
        <f>VLOOKUP(P1513,'Customer List'!B:D,3,)</f>
        <v/>
      </c>
    </row>
    <row r="1514">
      <c r="A1514" s="23">
        <f>A1513+1</f>
        <v/>
      </c>
      <c r="B1514" s="23" t="inlineStr">
        <is>
          <t>EED117403</t>
        </is>
      </c>
      <c r="C1514" s="32" t="n">
        <v>45856</v>
      </c>
      <c r="D1514" s="32" t="n">
        <v>45864</v>
      </c>
      <c r="E1514" s="51" t="n">
        <v>287.7</v>
      </c>
      <c r="F1514" s="51">
        <f>IF(AB1514="DOLLAR",E1514*88,E1514)</f>
        <v/>
      </c>
      <c r="G1514" s="62">
        <f>F1514*J1514</f>
        <v/>
      </c>
      <c r="H1514" s="23" t="n">
        <v>375120</v>
      </c>
      <c r="I1514" s="23" t="inlineStr">
        <is>
          <t>Alexa Fluor® 700 anti-human CD159a (NKG2A) Antibody</t>
        </is>
      </c>
      <c r="J1514" s="23" t="n">
        <v>1</v>
      </c>
      <c r="K1514" s="23" t="n">
        <v>1</v>
      </c>
      <c r="L1514" s="23">
        <f>J1514-K1514</f>
        <v/>
      </c>
      <c r="M1514" s="23" t="inlineStr">
        <is>
          <t>T-770/25-26</t>
        </is>
      </c>
      <c r="N1514" s="32" t="n">
        <v>45866</v>
      </c>
      <c r="O1514" s="62" t="n">
        <v>44593.5</v>
      </c>
      <c r="P1514" s="23" t="inlineStr">
        <is>
          <t>AURIGINE ONCO</t>
        </is>
      </c>
      <c r="Q1514" s="23" t="n">
        <v>58153728301</v>
      </c>
      <c r="R1514" s="23" t="inlineStr">
        <is>
          <t>Delivered</t>
        </is>
      </c>
      <c r="S1514" s="63" t="inlineStr">
        <is>
          <t>4</t>
        </is>
      </c>
      <c r="T1514" s="39" t="n"/>
      <c r="U1514" s="23" t="inlineStr">
        <is>
          <t>BioLegend</t>
        </is>
      </c>
      <c r="V1514" s="23">
        <f>VLOOKUP(P1514,'Customer List'!B:C,2,)</f>
        <v/>
      </c>
      <c r="W1514" s="40" t="n"/>
      <c r="X1514" s="32" t="n">
        <v>45867</v>
      </c>
      <c r="Y1514" s="23">
        <f>IF(X1514="", "", X1514-N1514)</f>
        <v/>
      </c>
      <c r="Z1514" s="23">
        <f>IF(N1514="", "", TEXT(N1514, "dddd"))</f>
        <v/>
      </c>
      <c r="AA1514" s="23">
        <f>IF(X1514="", "", TEXT(X1514, "dddd"))</f>
        <v/>
      </c>
      <c r="AB1514" s="23">
        <f>VLOOKUP(U1514,'Currency Sheet'!A:C,3,)</f>
        <v/>
      </c>
      <c r="AC1514" s="44">
        <f>VLOOKUP(P1514,'Customer List'!B:D,3,)</f>
        <v/>
      </c>
    </row>
    <row r="1515">
      <c r="A1515" s="23">
        <f>A1514+1</f>
        <v/>
      </c>
      <c r="B1515" s="23" t="inlineStr">
        <is>
          <t>EED117403</t>
        </is>
      </c>
      <c r="C1515" s="32" t="n">
        <v>45856</v>
      </c>
      <c r="D1515" s="32" t="n">
        <v>45864</v>
      </c>
      <c r="E1515" s="51" t="n">
        <v>123.2</v>
      </c>
      <c r="F1515" s="51">
        <f>IF(AB1515="DOLLAR",E1515*88,E1515)</f>
        <v/>
      </c>
      <c r="G1515" s="62">
        <f>F1515*J1515</f>
        <v/>
      </c>
      <c r="H1515" s="23" t="n">
        <v>375151</v>
      </c>
      <c r="I1515" s="23" t="inlineStr">
        <is>
          <t>APC/Cyanine7 anti-human CD159a (NKG2A) Antibody</t>
        </is>
      </c>
      <c r="J1515" s="23" t="n">
        <v>1</v>
      </c>
      <c r="K1515" s="23" t="n">
        <v>1</v>
      </c>
      <c r="L1515" s="23">
        <f>J1515-K1515</f>
        <v/>
      </c>
      <c r="M1515" s="23" t="inlineStr">
        <is>
          <t>T-797/25-26</t>
        </is>
      </c>
      <c r="N1515" s="32" t="n">
        <v>45867</v>
      </c>
      <c r="O1515" s="62" t="n">
        <v>18550.4</v>
      </c>
      <c r="P1515" s="23" t="inlineStr">
        <is>
          <t>ABHI BIO</t>
        </is>
      </c>
      <c r="Q1515" s="23" t="n">
        <v>58153776855</v>
      </c>
      <c r="R1515" s="23" t="inlineStr">
        <is>
          <t>Delivered</t>
        </is>
      </c>
      <c r="S1515" s="63" t="inlineStr">
        <is>
          <t>4</t>
        </is>
      </c>
      <c r="T1515" s="39" t="n"/>
      <c r="U1515" s="23" t="inlineStr">
        <is>
          <t>BioLegend</t>
        </is>
      </c>
      <c r="V1515" s="23">
        <f>VLOOKUP(P1515,'Customer List'!B:C,2,)</f>
        <v/>
      </c>
      <c r="W1515" s="40" t="n"/>
      <c r="X1515" s="32" t="n">
        <v>45868</v>
      </c>
      <c r="Y1515" s="23">
        <f>IF(X1515="", "", X1515-N1515)</f>
        <v/>
      </c>
      <c r="Z1515" s="23">
        <f>IF(N1515="", "", TEXT(N1515, "dddd"))</f>
        <v/>
      </c>
      <c r="AA1515" s="23">
        <f>IF(X1515="", "", TEXT(X1515, "dddd"))</f>
        <v/>
      </c>
      <c r="AB1515" s="23">
        <f>VLOOKUP(U1515,'Currency Sheet'!A:C,3,)</f>
        <v/>
      </c>
      <c r="AC1515" s="44">
        <f>VLOOKUP(P1515,'Customer List'!B:D,3,)</f>
        <v/>
      </c>
    </row>
    <row r="1516">
      <c r="A1516" s="23">
        <f>A1515+1</f>
        <v/>
      </c>
      <c r="B1516" s="23" t="inlineStr">
        <is>
          <t>EED117403</t>
        </is>
      </c>
      <c r="C1516" s="32" t="n">
        <v>45856</v>
      </c>
      <c r="D1516" s="32" t="n">
        <v>45864</v>
      </c>
      <c r="E1516" s="51" t="n">
        <v>115.5</v>
      </c>
      <c r="F1516" s="51">
        <f>IF(AB1516="DOLLAR",E1516*88,E1516)</f>
        <v/>
      </c>
      <c r="G1516" s="62">
        <f>F1516*J1516</f>
        <v/>
      </c>
      <c r="H1516" s="23" t="n">
        <v>381505</v>
      </c>
      <c r="I1516" s="23" t="inlineStr">
        <is>
          <t>Alexa Fluor® 488 anti-Puromycin Antibody</t>
        </is>
      </c>
      <c r="J1516" s="23" t="n">
        <v>1</v>
      </c>
      <c r="K1516" s="23" t="n">
        <v>1</v>
      </c>
      <c r="L1516" s="23">
        <f>J1516-K1516</f>
        <v/>
      </c>
      <c r="M1516" s="23" t="inlineStr">
        <is>
          <t>T-817/25-26</t>
        </is>
      </c>
      <c r="N1516" s="32" t="n">
        <v>45867</v>
      </c>
      <c r="O1516" s="62" t="n">
        <v>14107.14</v>
      </c>
      <c r="P1516" s="23" t="inlineStr">
        <is>
          <t>RCB</t>
        </is>
      </c>
      <c r="Q1516" s="23" t="inlineStr">
        <is>
          <t>BY HAND</t>
        </is>
      </c>
      <c r="R1516" s="23" t="inlineStr">
        <is>
          <t>PRIYANKA MADAM</t>
        </is>
      </c>
      <c r="S1516" s="63" t="inlineStr">
        <is>
          <t>4</t>
        </is>
      </c>
      <c r="T1516" s="39" t="n"/>
      <c r="U1516" s="23" t="inlineStr">
        <is>
          <t>BioLegend</t>
        </is>
      </c>
      <c r="V1516" s="23">
        <f>VLOOKUP(P1516,'Customer List'!B:C,2,)</f>
        <v/>
      </c>
      <c r="W1516" s="40" t="n"/>
      <c r="X1516" s="32" t="n">
        <v>45867</v>
      </c>
      <c r="Y1516" s="23">
        <f>IF(X1516="", "", X1516-N1516)</f>
        <v/>
      </c>
      <c r="Z1516" s="23">
        <f>IF(N1516="", "", TEXT(N1516, "dddd"))</f>
        <v/>
      </c>
      <c r="AA1516" s="23">
        <f>IF(X1516="", "", TEXT(X1516, "dddd"))</f>
        <v/>
      </c>
      <c r="AB1516" s="23">
        <f>VLOOKUP(U1516,'Currency Sheet'!A:C,3,)</f>
        <v/>
      </c>
      <c r="AC1516" s="44">
        <f>VLOOKUP(P1516,'Customer List'!B:D,3,)</f>
        <v/>
      </c>
    </row>
    <row r="1517">
      <c r="A1517" s="23">
        <f>A1516+1</f>
        <v/>
      </c>
      <c r="B1517" s="23" t="inlineStr">
        <is>
          <t>EED117403</t>
        </is>
      </c>
      <c r="C1517" s="32" t="n">
        <v>45856</v>
      </c>
      <c r="D1517" s="32" t="n">
        <v>45864</v>
      </c>
      <c r="E1517" s="51" t="n">
        <v>107.8</v>
      </c>
      <c r="F1517" s="51">
        <f>IF(AB1517="DOLLAR",E1517*88,E1517)</f>
        <v/>
      </c>
      <c r="G1517" s="62">
        <f>F1517*J1517</f>
        <v/>
      </c>
      <c r="H1517" s="23" t="n">
        <v>392303</v>
      </c>
      <c r="I1517" s="23" t="inlineStr">
        <is>
          <t>APC anti-human CD282 (TLR2) Antibody</t>
        </is>
      </c>
      <c r="J1517" s="23" t="n">
        <v>1</v>
      </c>
      <c r="K1517" s="23" t="n">
        <v>1</v>
      </c>
      <c r="L1517" s="23">
        <f>J1517-K1517</f>
        <v/>
      </c>
      <c r="M1517" s="23" t="inlineStr">
        <is>
          <t>T-827/25-26</t>
        </is>
      </c>
      <c r="N1517" s="32" t="n">
        <v>45868</v>
      </c>
      <c r="O1517" s="62" t="n">
        <v>14799.4</v>
      </c>
      <c r="P1517" s="23" t="inlineStr">
        <is>
          <t>Lokesh Enterprises</t>
        </is>
      </c>
      <c r="Q1517" s="23" t="inlineStr">
        <is>
          <t>By Hand</t>
        </is>
      </c>
      <c r="R1517" s="23" t="inlineStr">
        <is>
          <t>PRIYANKA MADAM</t>
        </is>
      </c>
      <c r="S1517" s="63" t="inlineStr">
        <is>
          <t>4</t>
        </is>
      </c>
      <c r="T1517" s="39" t="inlineStr">
        <is>
          <t>Extra Item Billed 502517 Miranda sent to Lokesh</t>
        </is>
      </c>
      <c r="U1517" s="23" t="inlineStr">
        <is>
          <t>BioLegend</t>
        </is>
      </c>
      <c r="V1517" s="23">
        <f>VLOOKUP(P1517,'Customer List'!B:C,2,)</f>
        <v/>
      </c>
      <c r="W1517" s="40" t="n"/>
      <c r="X1517" s="32" t="n">
        <v>45868</v>
      </c>
      <c r="Y1517" s="23">
        <f>IF(X1517="", "", X1517-N1517)</f>
        <v/>
      </c>
      <c r="Z1517" s="23">
        <f>IF(N1517="", "", TEXT(N1517, "dddd"))</f>
        <v/>
      </c>
      <c r="AA1517" s="23">
        <f>IF(X1517="", "", TEXT(X1517, "dddd"))</f>
        <v/>
      </c>
      <c r="AB1517" s="23">
        <f>VLOOKUP(U1517,'Currency Sheet'!A:C,3,)</f>
        <v/>
      </c>
      <c r="AC1517" s="44">
        <f>VLOOKUP(P1517,'Customer List'!B:D,3,)</f>
        <v/>
      </c>
    </row>
    <row r="1518">
      <c r="A1518" s="23">
        <f>A1517+1</f>
        <v/>
      </c>
      <c r="B1518" s="23" t="inlineStr">
        <is>
          <t>EED117403</t>
        </is>
      </c>
      <c r="C1518" s="32" t="n">
        <v>45856</v>
      </c>
      <c r="D1518" s="32" t="n">
        <v>45864</v>
      </c>
      <c r="E1518" s="51" t="n">
        <v>21</v>
      </c>
      <c r="F1518" s="51">
        <f>IF(AB1518="DOLLAR",E1518*88,E1518)</f>
        <v/>
      </c>
      <c r="G1518" s="62">
        <f>F1518*J1518</f>
        <v/>
      </c>
      <c r="H1518" s="23" t="n">
        <v>400107</v>
      </c>
      <c r="I1518" s="23" t="inlineStr">
        <is>
          <t>FITC Mouse IgG1, κ Isotype Ctrl Antibody</t>
        </is>
      </c>
      <c r="J1518" s="23" t="n">
        <v>1</v>
      </c>
      <c r="K1518" s="23" t="n">
        <v>1</v>
      </c>
      <c r="L1518" s="23">
        <f>J1518-K1518</f>
        <v/>
      </c>
      <c r="M1518" s="23" t="inlineStr">
        <is>
          <t>T-804/25-26</t>
        </is>
      </c>
      <c r="N1518" s="32" t="n">
        <v>45867</v>
      </c>
      <c r="O1518" s="62" t="n">
        <v>2790</v>
      </c>
      <c r="P1518" s="23" t="inlineStr">
        <is>
          <t>TECHWEST</t>
        </is>
      </c>
      <c r="Q1518" s="23" t="n">
        <v>58153777916</v>
      </c>
      <c r="R1518" s="23" t="inlineStr">
        <is>
          <t>Delivered</t>
        </is>
      </c>
      <c r="S1518" s="63" t="inlineStr">
        <is>
          <t>4</t>
        </is>
      </c>
      <c r="T1518" s="39" t="n"/>
      <c r="U1518" s="23" t="inlineStr">
        <is>
          <t>BioLegend</t>
        </is>
      </c>
      <c r="V1518" s="23">
        <f>VLOOKUP(P1518,'Customer List'!B:C,2,)</f>
        <v/>
      </c>
      <c r="W1518" s="40" t="n"/>
      <c r="X1518" s="32" t="n">
        <v>45868</v>
      </c>
      <c r="Y1518" s="23">
        <f>IF(X1518="", "", X1518-N1518)</f>
        <v/>
      </c>
      <c r="Z1518" s="23">
        <f>IF(N1518="", "", TEXT(N1518, "dddd"))</f>
        <v/>
      </c>
      <c r="AA1518" s="23">
        <f>IF(X1518="", "", TEXT(X1518, "dddd"))</f>
        <v/>
      </c>
      <c r="AB1518" s="23">
        <f>VLOOKUP(U1518,'Currency Sheet'!A:C,3,)</f>
        <v/>
      </c>
      <c r="AC1518" s="44">
        <f>VLOOKUP(P1518,'Customer List'!B:D,3,)</f>
        <v/>
      </c>
    </row>
    <row r="1519">
      <c r="A1519" s="23">
        <f>A1518+1</f>
        <v/>
      </c>
      <c r="B1519" s="23" t="inlineStr">
        <is>
          <t>EED117403</t>
        </is>
      </c>
      <c r="C1519" s="32" t="n">
        <v>45856</v>
      </c>
      <c r="D1519" s="32" t="n">
        <v>45864</v>
      </c>
      <c r="E1519" s="51" t="n">
        <v>53.9</v>
      </c>
      <c r="F1519" s="51">
        <f>IF(AB1519="DOLLAR",E1519*88,E1519)</f>
        <v/>
      </c>
      <c r="G1519" s="62">
        <f>F1519*J1519</f>
        <v/>
      </c>
      <c r="H1519" s="23" t="n">
        <v>400112</v>
      </c>
      <c r="I1519" s="23" t="inlineStr">
        <is>
          <t>PE Mouse IgG1, κ Isotype Ctrl Antibody</t>
        </is>
      </c>
      <c r="J1519" s="23" t="n">
        <v>1</v>
      </c>
      <c r="K1519" s="23" t="n">
        <v>1</v>
      </c>
      <c r="L1519" s="23">
        <f>J1519-K1519</f>
        <v/>
      </c>
      <c r="M1519" s="23" t="inlineStr">
        <is>
          <t>T-770/25-26</t>
        </is>
      </c>
      <c r="N1519" s="32" t="n">
        <v>45866</v>
      </c>
      <c r="O1519" s="62" t="n">
        <v>8354.5</v>
      </c>
      <c r="P1519" s="23" t="inlineStr">
        <is>
          <t>AURIGINE ONCO</t>
        </is>
      </c>
      <c r="Q1519" s="23" t="n">
        <v>58153728301</v>
      </c>
      <c r="R1519" s="23" t="inlineStr">
        <is>
          <t>Delivered</t>
        </is>
      </c>
      <c r="S1519" s="63" t="inlineStr">
        <is>
          <t>4</t>
        </is>
      </c>
      <c r="T1519" s="39" t="n"/>
      <c r="U1519" s="23" t="inlineStr">
        <is>
          <t>BioLegend</t>
        </is>
      </c>
      <c r="V1519" s="23">
        <f>VLOOKUP(P1519,'Customer List'!B:C,2,)</f>
        <v/>
      </c>
      <c r="W1519" s="40" t="n"/>
      <c r="X1519" s="32" t="n">
        <v>45867</v>
      </c>
      <c r="Y1519" s="23">
        <f>IF(X1519="", "", X1519-N1519)</f>
        <v/>
      </c>
      <c r="Z1519" s="23">
        <f>IF(N1519="", "", TEXT(N1519, "dddd"))</f>
        <v/>
      </c>
      <c r="AA1519" s="23">
        <f>IF(X1519="", "", TEXT(X1519, "dddd"))</f>
        <v/>
      </c>
      <c r="AB1519" s="23">
        <f>VLOOKUP(U1519,'Currency Sheet'!A:C,3,)</f>
        <v/>
      </c>
      <c r="AC1519" s="44">
        <f>VLOOKUP(P1519,'Customer List'!B:D,3,)</f>
        <v/>
      </c>
    </row>
    <row r="1520">
      <c r="A1520" s="23">
        <f>A1519+1</f>
        <v/>
      </c>
      <c r="B1520" s="23" t="inlineStr">
        <is>
          <t>EED117403</t>
        </is>
      </c>
      <c r="C1520" s="32" t="n">
        <v>45856</v>
      </c>
      <c r="D1520" s="32" t="n">
        <v>45864</v>
      </c>
      <c r="E1520" s="51" t="n">
        <v>42.7</v>
      </c>
      <c r="F1520" s="51">
        <f>IF(AB1520="DOLLAR",E1520*88,E1520)</f>
        <v/>
      </c>
      <c r="G1520" s="62">
        <f>F1520*J1520</f>
        <v/>
      </c>
      <c r="H1520" s="23" t="n">
        <v>400113</v>
      </c>
      <c r="I1520" s="23" t="inlineStr">
        <is>
          <t>PE Mouse IgG1, κ Isotype Ctrl (FC) Antibody</t>
        </is>
      </c>
      <c r="J1520" s="23" t="n">
        <v>1</v>
      </c>
      <c r="K1520" s="23" t="n">
        <v>1</v>
      </c>
      <c r="L1520" s="23">
        <f>J1520-K1520</f>
        <v/>
      </c>
      <c r="M1520" s="23" t="inlineStr">
        <is>
          <t>T-804/25-26</t>
        </is>
      </c>
      <c r="N1520" s="32" t="n">
        <v>45867</v>
      </c>
      <c r="O1520" s="62" t="n">
        <v>5673</v>
      </c>
      <c r="P1520" s="23" t="inlineStr">
        <is>
          <t>TECHWEST</t>
        </is>
      </c>
      <c r="Q1520" s="23" t="n">
        <v>58153777916</v>
      </c>
      <c r="R1520" s="23" t="inlineStr">
        <is>
          <t>Delivered</t>
        </is>
      </c>
      <c r="S1520" s="63" t="inlineStr">
        <is>
          <t>4</t>
        </is>
      </c>
      <c r="T1520" s="39" t="n"/>
      <c r="U1520" s="23" t="inlineStr">
        <is>
          <t>BioLegend</t>
        </is>
      </c>
      <c r="V1520" s="23">
        <f>VLOOKUP(P1520,'Customer List'!B:C,2,)</f>
        <v/>
      </c>
      <c r="W1520" s="40" t="n"/>
      <c r="X1520" s="32" t="n">
        <v>45868</v>
      </c>
      <c r="Y1520" s="23">
        <f>IF(X1520="", "", X1520-N1520)</f>
        <v/>
      </c>
      <c r="Z1520" s="23">
        <f>IF(N1520="", "", TEXT(N1520, "dddd"))</f>
        <v/>
      </c>
      <c r="AA1520" s="23">
        <f>IF(X1520="", "", TEXT(X1520, "dddd"))</f>
        <v/>
      </c>
      <c r="AB1520" s="23">
        <f>VLOOKUP(U1520,'Currency Sheet'!A:C,3,)</f>
        <v/>
      </c>
      <c r="AC1520" s="44">
        <f>VLOOKUP(P1520,'Customer List'!B:D,3,)</f>
        <v/>
      </c>
    </row>
    <row r="1521">
      <c r="A1521" s="23">
        <f>A1520+1</f>
        <v/>
      </c>
      <c r="B1521" s="23" t="inlineStr">
        <is>
          <t>EED117403</t>
        </is>
      </c>
      <c r="C1521" s="32" t="n">
        <v>45856</v>
      </c>
      <c r="D1521" s="32" t="n">
        <v>45864</v>
      </c>
      <c r="E1521" s="51" t="n">
        <v>74.2</v>
      </c>
      <c r="F1521" s="51">
        <f>IF(AB1521="DOLLAR",E1521*88,E1521)</f>
        <v/>
      </c>
      <c r="G1521" s="62">
        <f>F1521*J1521</f>
        <v/>
      </c>
      <c r="H1521" s="23" t="n">
        <v>400117</v>
      </c>
      <c r="I1521" s="23" t="inlineStr">
        <is>
          <t>PE/Cyanine5 Mouse IgG1, κ Isotype Ctrl Antibody</t>
        </is>
      </c>
      <c r="J1521" s="23" t="n">
        <v>1</v>
      </c>
      <c r="K1521" s="23" t="n">
        <v>1</v>
      </c>
      <c r="L1521" s="23">
        <f>J1521-K1521</f>
        <v/>
      </c>
      <c r="M1521" s="23" t="inlineStr">
        <is>
          <t>T-804/25-26</t>
        </is>
      </c>
      <c r="N1521" s="32" t="n">
        <v>45867</v>
      </c>
      <c r="O1521" s="62" t="n">
        <v>9858</v>
      </c>
      <c r="P1521" s="23" t="inlineStr">
        <is>
          <t>TECHWEST</t>
        </is>
      </c>
      <c r="Q1521" s="23" t="n">
        <v>58153777916</v>
      </c>
      <c r="R1521" s="23" t="inlineStr">
        <is>
          <t>Delivered</t>
        </is>
      </c>
      <c r="S1521" s="63" t="inlineStr">
        <is>
          <t>4</t>
        </is>
      </c>
      <c r="T1521" s="39" t="n"/>
      <c r="U1521" s="23" t="inlineStr">
        <is>
          <t>BioLegend</t>
        </is>
      </c>
      <c r="V1521" s="23">
        <f>VLOOKUP(P1521,'Customer List'!B:C,2,)</f>
        <v/>
      </c>
      <c r="W1521" s="40" t="n"/>
      <c r="X1521" s="32" t="n">
        <v>45868</v>
      </c>
      <c r="Y1521" s="23">
        <f>IF(X1521="", "", X1521-N1521)</f>
        <v/>
      </c>
      <c r="Z1521" s="23">
        <f>IF(N1521="", "", TEXT(N1521, "dddd"))</f>
        <v/>
      </c>
      <c r="AA1521" s="23">
        <f>IF(X1521="", "", TEXT(X1521, "dddd"))</f>
        <v/>
      </c>
      <c r="AB1521" s="23">
        <f>VLOOKUP(U1521,'Currency Sheet'!A:C,3,)</f>
        <v/>
      </c>
      <c r="AC1521" s="44">
        <f>VLOOKUP(P1521,'Customer List'!B:D,3,)</f>
        <v/>
      </c>
    </row>
    <row r="1522">
      <c r="A1522" s="23">
        <f>A1521+1</f>
        <v/>
      </c>
      <c r="B1522" s="23" t="inlineStr">
        <is>
          <t>EED117403</t>
        </is>
      </c>
      <c r="C1522" s="32" t="n">
        <v>45856</v>
      </c>
      <c r="D1522" s="32" t="n">
        <v>45864</v>
      </c>
      <c r="E1522" s="51" t="n">
        <v>125.3</v>
      </c>
      <c r="F1522" s="51">
        <f>IF(AB1522="DOLLAR",E1522*88,E1522)</f>
        <v/>
      </c>
      <c r="G1522" s="62">
        <f>F1522*J1522</f>
        <v/>
      </c>
      <c r="H1522" s="23" t="n">
        <v>400126</v>
      </c>
      <c r="I1522" s="23" t="inlineStr">
        <is>
          <t>PE/Cyanine7 Mouse IgG1, κ Isotype Ctrl Antibody</t>
        </is>
      </c>
      <c r="J1522" s="23" t="n">
        <v>1</v>
      </c>
      <c r="K1522" s="23" t="n">
        <v>1</v>
      </c>
      <c r="L1522" s="23">
        <f>J1522-K1522</f>
        <v/>
      </c>
      <c r="M1522" s="23" t="inlineStr">
        <is>
          <t>T-783/25-26</t>
        </is>
      </c>
      <c r="N1522" s="32" t="n">
        <v>45866</v>
      </c>
      <c r="O1522" s="62" t="n">
        <v>20808.75</v>
      </c>
      <c r="P1522" s="23" t="inlineStr">
        <is>
          <t>PI HEALTH</t>
        </is>
      </c>
      <c r="Q1522" s="23" t="n">
        <v>58153726956</v>
      </c>
      <c r="R1522" s="23" t="inlineStr">
        <is>
          <t>Delivered</t>
        </is>
      </c>
      <c r="S1522" s="63" t="inlineStr">
        <is>
          <t>4</t>
        </is>
      </c>
      <c r="T1522" s="39" t="n"/>
      <c r="U1522" s="23" t="inlineStr">
        <is>
          <t>BioLegend</t>
        </is>
      </c>
      <c r="V1522" s="23">
        <f>VLOOKUP(P1522,'Customer List'!B:C,2,)</f>
        <v/>
      </c>
      <c r="W1522" s="40" t="n"/>
      <c r="X1522" s="32" t="n">
        <v>45867</v>
      </c>
      <c r="Y1522" s="23">
        <f>IF(X1522="", "", X1522-N1522)</f>
        <v/>
      </c>
      <c r="Z1522" s="23">
        <f>IF(N1522="", "", TEXT(N1522, "dddd"))</f>
        <v/>
      </c>
      <c r="AA1522" s="23">
        <f>IF(X1522="", "", TEXT(X1522, "dddd"))</f>
        <v/>
      </c>
      <c r="AB1522" s="23">
        <f>VLOOKUP(U1522,'Currency Sheet'!A:C,3,)</f>
        <v/>
      </c>
      <c r="AC1522" s="44">
        <f>VLOOKUP(P1522,'Customer List'!B:D,3,)</f>
        <v/>
      </c>
    </row>
    <row r="1523">
      <c r="A1523" s="23">
        <f>A1522+1</f>
        <v/>
      </c>
      <c r="B1523" s="23" t="inlineStr">
        <is>
          <t>EED117403</t>
        </is>
      </c>
      <c r="C1523" s="32" t="n">
        <v>45856</v>
      </c>
      <c r="D1523" s="32" t="n">
        <v>45864</v>
      </c>
      <c r="E1523" s="51" t="n">
        <v>125.3</v>
      </c>
      <c r="F1523" s="51">
        <f>IF(AB1523="DOLLAR",E1523*88,E1523)</f>
        <v/>
      </c>
      <c r="G1523" s="62">
        <f>F1523*J1523</f>
        <v/>
      </c>
      <c r="H1523" s="23" t="n">
        <v>400128</v>
      </c>
      <c r="I1523" s="23" t="inlineStr">
        <is>
          <t>APC/Cyanine7 Mouse IgG1, κ Isotype Ctrl Antibody</t>
        </is>
      </c>
      <c r="J1523" s="23" t="n">
        <v>1</v>
      </c>
      <c r="K1523" s="23" t="n">
        <v>1</v>
      </c>
      <c r="L1523" s="23">
        <f>J1523-K1523</f>
        <v/>
      </c>
      <c r="M1523" s="23" t="inlineStr">
        <is>
          <t>T-770/25-26</t>
        </is>
      </c>
      <c r="N1523" s="32" t="n">
        <v>45866</v>
      </c>
      <c r="O1523" s="62" t="n">
        <v>19421.5</v>
      </c>
      <c r="P1523" s="23" t="inlineStr">
        <is>
          <t>AURIGINE ONCO</t>
        </is>
      </c>
      <c r="Q1523" s="23" t="n">
        <v>58153728301</v>
      </c>
      <c r="R1523" s="23" t="inlineStr">
        <is>
          <t>Delivered</t>
        </is>
      </c>
      <c r="S1523" s="63" t="inlineStr">
        <is>
          <t>4</t>
        </is>
      </c>
      <c r="T1523" s="39" t="n"/>
      <c r="U1523" s="23" t="inlineStr">
        <is>
          <t>BioLegend</t>
        </is>
      </c>
      <c r="V1523" s="23">
        <f>VLOOKUP(P1523,'Customer List'!B:C,2,)</f>
        <v/>
      </c>
      <c r="W1523" s="40" t="n"/>
      <c r="X1523" s="32" t="n">
        <v>45867</v>
      </c>
      <c r="Y1523" s="23">
        <f>IF(X1523="", "", X1523-N1523)</f>
        <v/>
      </c>
      <c r="Z1523" s="23">
        <f>IF(N1523="", "", TEXT(N1523, "dddd"))</f>
        <v/>
      </c>
      <c r="AA1523" s="23">
        <f>IF(X1523="", "", TEXT(X1523, "dddd"))</f>
        <v/>
      </c>
      <c r="AB1523" s="23">
        <f>VLOOKUP(U1523,'Currency Sheet'!A:C,3,)</f>
        <v/>
      </c>
      <c r="AC1523" s="44">
        <f>VLOOKUP(P1523,'Customer List'!B:D,3,)</f>
        <v/>
      </c>
    </row>
    <row r="1524">
      <c r="A1524" s="23">
        <f>A1523+1</f>
        <v/>
      </c>
      <c r="B1524" s="23" t="inlineStr">
        <is>
          <t>EED117403</t>
        </is>
      </c>
      <c r="C1524" s="32" t="n">
        <v>45856</v>
      </c>
      <c r="D1524" s="32" t="n">
        <v>45864</v>
      </c>
      <c r="E1524" s="51" t="n">
        <v>146.3</v>
      </c>
      <c r="F1524" s="51">
        <f>IF(AB1524="DOLLAR",E1524*88,E1524)</f>
        <v/>
      </c>
      <c r="G1524" s="62">
        <f>F1524*J1524</f>
        <v/>
      </c>
      <c r="H1524" s="23" t="n">
        <v>400129</v>
      </c>
      <c r="I1524" s="23" t="inlineStr">
        <is>
          <t>Alexa Fluor® 488 Mouse IgG1, κ Isotype Ctrl (FC) Antibody</t>
        </is>
      </c>
      <c r="J1524" s="23" t="n">
        <v>1</v>
      </c>
      <c r="K1524" s="23" t="n">
        <v>1</v>
      </c>
      <c r="L1524" s="23">
        <f>J1524-K1524</f>
        <v/>
      </c>
      <c r="M1524" s="23" t="inlineStr">
        <is>
          <t>T-770/25-26</t>
        </is>
      </c>
      <c r="N1524" s="32" t="n">
        <v>45866</v>
      </c>
      <c r="O1524" s="62" t="n">
        <v>22676.5</v>
      </c>
      <c r="P1524" s="23" t="inlineStr">
        <is>
          <t>AURIGINE ONCO</t>
        </is>
      </c>
      <c r="Q1524" s="23" t="n">
        <v>58153728301</v>
      </c>
      <c r="R1524" s="23" t="inlineStr">
        <is>
          <t>Delivered</t>
        </is>
      </c>
      <c r="S1524" s="63" t="inlineStr">
        <is>
          <t>4</t>
        </is>
      </c>
      <c r="T1524" s="39" t="n"/>
      <c r="U1524" s="23" t="inlineStr">
        <is>
          <t>BioLegend</t>
        </is>
      </c>
      <c r="V1524" s="23">
        <f>VLOOKUP(P1524,'Customer List'!B:C,2,)</f>
        <v/>
      </c>
      <c r="W1524" s="40" t="n"/>
      <c r="X1524" s="32" t="n">
        <v>45867</v>
      </c>
      <c r="Y1524" s="23">
        <f>IF(X1524="", "", X1524-N1524)</f>
        <v/>
      </c>
      <c r="Z1524" s="23">
        <f>IF(N1524="", "", TEXT(N1524, "dddd"))</f>
        <v/>
      </c>
      <c r="AA1524" s="23">
        <f>IF(X1524="", "", TEXT(X1524, "dddd"))</f>
        <v/>
      </c>
      <c r="AB1524" s="23">
        <f>VLOOKUP(U1524,'Currency Sheet'!A:C,3,)</f>
        <v/>
      </c>
      <c r="AC1524" s="44">
        <f>VLOOKUP(P1524,'Customer List'!B:D,3,)</f>
        <v/>
      </c>
    </row>
    <row r="1525">
      <c r="A1525" s="23">
        <f>A1524+1</f>
        <v/>
      </c>
      <c r="B1525" s="23" t="inlineStr">
        <is>
          <t>EED117403</t>
        </is>
      </c>
      <c r="C1525" s="32" t="n">
        <v>45856</v>
      </c>
      <c r="D1525" s="32" t="n">
        <v>45864</v>
      </c>
      <c r="E1525" s="51" t="n">
        <v>146.3</v>
      </c>
      <c r="F1525" s="51">
        <f>IF(AB1525="DOLLAR",E1525*88,E1525)</f>
        <v/>
      </c>
      <c r="G1525" s="62">
        <f>F1525*J1525</f>
        <v/>
      </c>
      <c r="H1525" s="23" t="n">
        <v>400130</v>
      </c>
      <c r="I1525" s="23" t="inlineStr">
        <is>
          <t>Alexa Fluor® 647 Mouse IgG1, κ Isotype Ctrl (FC) Antibody</t>
        </is>
      </c>
      <c r="J1525" s="23" t="n">
        <v>1</v>
      </c>
      <c r="K1525" s="23" t="n">
        <v>1</v>
      </c>
      <c r="L1525" s="23">
        <f>J1525-K1525</f>
        <v/>
      </c>
      <c r="M1525" s="23" t="inlineStr">
        <is>
          <t>T-770/25-26</t>
        </is>
      </c>
      <c r="N1525" s="32" t="n">
        <v>45866</v>
      </c>
      <c r="O1525" s="62" t="n">
        <v>22676.5</v>
      </c>
      <c r="P1525" s="23" t="inlineStr">
        <is>
          <t>AURIGINE ONCO</t>
        </is>
      </c>
      <c r="Q1525" s="23" t="n">
        <v>58153728301</v>
      </c>
      <c r="R1525" s="23" t="inlineStr">
        <is>
          <t>Delivered</t>
        </is>
      </c>
      <c r="S1525" s="63" t="inlineStr">
        <is>
          <t>4</t>
        </is>
      </c>
      <c r="T1525" s="39" t="n"/>
      <c r="U1525" s="23" t="inlineStr">
        <is>
          <t>BioLegend</t>
        </is>
      </c>
      <c r="V1525" s="23">
        <f>VLOOKUP(P1525,'Customer List'!B:C,2,)</f>
        <v/>
      </c>
      <c r="W1525" s="40" t="n"/>
      <c r="X1525" s="32" t="n">
        <v>45867</v>
      </c>
      <c r="Y1525" s="23">
        <f>IF(X1525="", "", X1525-N1525)</f>
        <v/>
      </c>
      <c r="Z1525" s="23">
        <f>IF(N1525="", "", TEXT(N1525, "dddd"))</f>
        <v/>
      </c>
      <c r="AA1525" s="23">
        <f>IF(X1525="", "", TEXT(X1525, "dddd"))</f>
        <v/>
      </c>
      <c r="AB1525" s="23">
        <f>VLOOKUP(U1525,'Currency Sheet'!A:C,3,)</f>
        <v/>
      </c>
      <c r="AC1525" s="44">
        <f>VLOOKUP(P1525,'Customer List'!B:D,3,)</f>
        <v/>
      </c>
    </row>
    <row r="1526">
      <c r="A1526" s="23">
        <f>A1525+1</f>
        <v/>
      </c>
      <c r="B1526" s="23" t="inlineStr">
        <is>
          <t>EED117403</t>
        </is>
      </c>
      <c r="C1526" s="32" t="n">
        <v>45856</v>
      </c>
      <c r="D1526" s="32" t="n">
        <v>45864</v>
      </c>
      <c r="E1526" s="51" t="n">
        <v>58.1</v>
      </c>
      <c r="F1526" s="51">
        <f>IF(AB1526="DOLLAR",E1526*88,E1526)</f>
        <v/>
      </c>
      <c r="G1526" s="62">
        <f>F1526*J1526</f>
        <v/>
      </c>
      <c r="H1526" s="23" t="n">
        <v>400133</v>
      </c>
      <c r="I1526" s="23" t="inlineStr">
        <is>
          <t>Alexa Fluor® 488 Mouse IgG1, κ Isotype Ctrl (ICFC) Antibody</t>
        </is>
      </c>
      <c r="J1526" s="23" t="n">
        <v>1</v>
      </c>
      <c r="K1526" s="23" t="n">
        <v>1</v>
      </c>
      <c r="L1526" s="23">
        <f>J1526-K1526</f>
        <v/>
      </c>
      <c r="M1526" s="23" t="inlineStr">
        <is>
          <t>T-804/25-26</t>
        </is>
      </c>
      <c r="N1526" s="32" t="n">
        <v>45867</v>
      </c>
      <c r="O1526" s="62" t="n">
        <v>7719</v>
      </c>
      <c r="P1526" s="23" t="inlineStr">
        <is>
          <t>TECHWEST</t>
        </is>
      </c>
      <c r="Q1526" s="23" t="n">
        <v>58153777916</v>
      </c>
      <c r="R1526" s="23" t="inlineStr">
        <is>
          <t>Delivered</t>
        </is>
      </c>
      <c r="S1526" s="63" t="inlineStr">
        <is>
          <t>4</t>
        </is>
      </c>
      <c r="T1526" s="39" t="n"/>
      <c r="U1526" s="23" t="inlineStr">
        <is>
          <t>BioLegend</t>
        </is>
      </c>
      <c r="V1526" s="23">
        <f>VLOOKUP(P1526,'Customer List'!B:C,2,)</f>
        <v/>
      </c>
      <c r="W1526" s="40" t="n"/>
      <c r="X1526" s="32" t="n">
        <v>45868</v>
      </c>
      <c r="Y1526" s="23">
        <f>IF(X1526="", "", X1526-N1526)</f>
        <v/>
      </c>
      <c r="Z1526" s="23">
        <f>IF(N1526="", "", TEXT(N1526, "dddd"))</f>
        <v/>
      </c>
      <c r="AA1526" s="23">
        <f>IF(X1526="", "", TEXT(X1526, "dddd"))</f>
        <v/>
      </c>
      <c r="AB1526" s="23">
        <f>VLOOKUP(U1526,'Currency Sheet'!A:C,3,)</f>
        <v/>
      </c>
      <c r="AC1526" s="44">
        <f>VLOOKUP(P1526,'Customer List'!B:D,3,)</f>
        <v/>
      </c>
    </row>
    <row r="1527">
      <c r="A1527" s="23">
        <f>A1526+1</f>
        <v/>
      </c>
      <c r="B1527" s="23" t="inlineStr">
        <is>
          <t>EED117403</t>
        </is>
      </c>
      <c r="C1527" s="32" t="n">
        <v>45856</v>
      </c>
      <c r="D1527" s="32" t="n">
        <v>45864</v>
      </c>
      <c r="E1527" s="51" t="n">
        <v>135.1</v>
      </c>
      <c r="F1527" s="51">
        <f>IF(AB1527="DOLLAR",E1527*88,E1527)</f>
        <v/>
      </c>
      <c r="G1527" s="62">
        <f>F1527*J1527</f>
        <v/>
      </c>
      <c r="H1527" s="23" t="n">
        <v>400144</v>
      </c>
      <c r="I1527" s="23" t="inlineStr">
        <is>
          <t>Alexa Fluor® 700 Mouse IgG1, κ Isotype Ctrl Antibody</t>
        </is>
      </c>
      <c r="J1527" s="23" t="n">
        <v>1</v>
      </c>
      <c r="K1527" s="23" t="n">
        <v>1</v>
      </c>
      <c r="L1527" s="23">
        <f>J1527-K1527</f>
        <v/>
      </c>
      <c r="M1527" s="23" t="inlineStr">
        <is>
          <t>T-770/25-26</t>
        </is>
      </c>
      <c r="N1527" s="32" t="n">
        <v>45866</v>
      </c>
      <c r="O1527" s="62" t="n">
        <v>20940.5</v>
      </c>
      <c r="P1527" s="23" t="inlineStr">
        <is>
          <t>AURIGINE ONCO</t>
        </is>
      </c>
      <c r="Q1527" s="23" t="n">
        <v>58153728301</v>
      </c>
      <c r="R1527" s="23" t="inlineStr">
        <is>
          <t>Delivered</t>
        </is>
      </c>
      <c r="S1527" s="63" t="inlineStr">
        <is>
          <t>4</t>
        </is>
      </c>
      <c r="T1527" s="39" t="n"/>
      <c r="U1527" s="23" t="inlineStr">
        <is>
          <t>BioLegend</t>
        </is>
      </c>
      <c r="V1527" s="23">
        <f>VLOOKUP(P1527,'Customer List'!B:C,2,)</f>
        <v/>
      </c>
      <c r="W1527" s="40" t="n"/>
      <c r="X1527" s="32" t="n">
        <v>45867</v>
      </c>
      <c r="Y1527" s="23">
        <f>IF(X1527="", "", X1527-N1527)</f>
        <v/>
      </c>
      <c r="Z1527" s="23">
        <f>IF(N1527="", "", TEXT(N1527, "dddd"))</f>
        <v/>
      </c>
      <c r="AA1527" s="23">
        <f>IF(X1527="", "", TEXT(X1527, "dddd"))</f>
        <v/>
      </c>
      <c r="AB1527" s="23">
        <f>VLOOKUP(U1527,'Currency Sheet'!A:C,3,)</f>
        <v/>
      </c>
      <c r="AC1527" s="44">
        <f>VLOOKUP(P1527,'Customer List'!B:D,3,)</f>
        <v/>
      </c>
    </row>
    <row r="1528">
      <c r="A1528" s="23">
        <f>A1527+1</f>
        <v/>
      </c>
      <c r="B1528" s="23" t="inlineStr">
        <is>
          <t>EED117403</t>
        </is>
      </c>
      <c r="C1528" s="32" t="n">
        <v>45856</v>
      </c>
      <c r="D1528" s="32" t="n">
        <v>45864</v>
      </c>
      <c r="E1528" s="51" t="n">
        <v>147.7</v>
      </c>
      <c r="F1528" s="51">
        <f>IF(AB1528="DOLLAR",E1528*88,E1528)</f>
        <v/>
      </c>
      <c r="G1528" s="62">
        <f>F1528*J1528</f>
        <v/>
      </c>
      <c r="H1528" s="23" t="n">
        <v>400148</v>
      </c>
      <c r="I1528" s="23" t="inlineStr">
        <is>
          <t>PerCP Mouse IgG1, κ Isotype Ctrl Antibody</t>
        </is>
      </c>
      <c r="J1528" s="23" t="n">
        <v>1</v>
      </c>
      <c r="K1528" s="23" t="n">
        <v>1</v>
      </c>
      <c r="L1528" s="23">
        <f>J1528-K1528</f>
        <v/>
      </c>
      <c r="M1528" s="23" t="inlineStr">
        <is>
          <t>T-783/25-26</t>
        </is>
      </c>
      <c r="N1528" s="32" t="n">
        <v>45866</v>
      </c>
      <c r="O1528" s="62" t="n">
        <v>24528.75</v>
      </c>
      <c r="P1528" s="23" t="inlineStr">
        <is>
          <t>PI HEALTH</t>
        </is>
      </c>
      <c r="Q1528" s="23" t="n">
        <v>58153726956</v>
      </c>
      <c r="R1528" s="23" t="inlineStr">
        <is>
          <t>Delivered</t>
        </is>
      </c>
      <c r="S1528" s="63" t="inlineStr">
        <is>
          <t>4</t>
        </is>
      </c>
      <c r="T1528" s="39" t="n"/>
      <c r="U1528" s="23" t="inlineStr">
        <is>
          <t>BioLegend</t>
        </is>
      </c>
      <c r="V1528" s="23">
        <f>VLOOKUP(P1528,'Customer List'!B:C,2,)</f>
        <v/>
      </c>
      <c r="W1528" s="40" t="n"/>
      <c r="X1528" s="32" t="n">
        <v>45867</v>
      </c>
      <c r="Y1528" s="23">
        <f>IF(X1528="", "", X1528-N1528)</f>
        <v/>
      </c>
      <c r="Z1528" s="23">
        <f>IF(N1528="", "", TEXT(N1528, "dddd"))</f>
        <v/>
      </c>
      <c r="AA1528" s="23">
        <f>IF(X1528="", "", TEXT(X1528, "dddd"))</f>
        <v/>
      </c>
      <c r="AB1528" s="23">
        <f>VLOOKUP(U1528,'Currency Sheet'!A:C,3,)</f>
        <v/>
      </c>
      <c r="AC1528" s="44">
        <f>VLOOKUP(P1528,'Customer List'!B:D,3,)</f>
        <v/>
      </c>
    </row>
    <row r="1529">
      <c r="A1529" s="23">
        <f>A1528+1</f>
        <v/>
      </c>
      <c r="B1529" s="23" t="inlineStr">
        <is>
          <t>EED117403</t>
        </is>
      </c>
      <c r="C1529" s="32" t="n">
        <v>45856</v>
      </c>
      <c r="D1529" s="32" t="n">
        <v>45864</v>
      </c>
      <c r="E1529" s="51" t="n">
        <v>153</v>
      </c>
      <c r="F1529" s="51">
        <f>IF(AB1529="DOLLAR",E1529*88,E1529)</f>
        <v/>
      </c>
      <c r="G1529" s="62">
        <f>F1529*J1529</f>
        <v/>
      </c>
      <c r="H1529" s="23" t="n">
        <v>400163</v>
      </c>
      <c r="I1529" s="23" t="inlineStr">
        <is>
          <t>Brilliant Violet 650™ Mouse IgG1, κ Isotype Ctrl Antibody</t>
        </is>
      </c>
      <c r="J1529" s="23" t="n">
        <v>1</v>
      </c>
      <c r="K1529" s="23" t="n">
        <v>1</v>
      </c>
      <c r="L1529" s="23">
        <f>J1529-K1529</f>
        <v/>
      </c>
      <c r="M1529" s="23" t="inlineStr">
        <is>
          <t>T-770/25-26</t>
        </is>
      </c>
      <c r="N1529" s="32" t="n">
        <v>45866</v>
      </c>
      <c r="O1529" s="62" t="n">
        <v>22134</v>
      </c>
      <c r="P1529" s="23" t="inlineStr">
        <is>
          <t>AURIGINE ONCO</t>
        </is>
      </c>
      <c r="Q1529" s="23" t="n">
        <v>58153728301</v>
      </c>
      <c r="R1529" s="23" t="inlineStr">
        <is>
          <t>Delivered</t>
        </is>
      </c>
      <c r="S1529" s="63" t="inlineStr">
        <is>
          <t>4</t>
        </is>
      </c>
      <c r="T1529" s="39" t="n"/>
      <c r="U1529" s="23" t="inlineStr">
        <is>
          <t>BioLegend</t>
        </is>
      </c>
      <c r="V1529" s="23">
        <f>VLOOKUP(P1529,'Customer List'!B:C,2,)</f>
        <v/>
      </c>
      <c r="W1529" s="40" t="n"/>
      <c r="X1529" s="32" t="n">
        <v>45867</v>
      </c>
      <c r="Y1529" s="23">
        <f>IF(X1529="", "", X1529-N1529)</f>
        <v/>
      </c>
      <c r="Z1529" s="23">
        <f>IF(N1529="", "", TEXT(N1529, "dddd"))</f>
        <v/>
      </c>
      <c r="AA1529" s="23">
        <f>IF(X1529="", "", TEXT(X1529, "dddd"))</f>
        <v/>
      </c>
      <c r="AB1529" s="23">
        <f>VLOOKUP(U1529,'Currency Sheet'!A:C,3,)</f>
        <v/>
      </c>
      <c r="AC1529" s="44">
        <f>VLOOKUP(P1529,'Customer List'!B:D,3,)</f>
        <v/>
      </c>
    </row>
    <row r="1530">
      <c r="A1530" s="23">
        <f>A1529+1</f>
        <v/>
      </c>
      <c r="B1530" s="23" t="inlineStr">
        <is>
          <t>EED117403</t>
        </is>
      </c>
      <c r="C1530" s="32" t="n">
        <v>45856</v>
      </c>
      <c r="D1530" s="32" t="n">
        <v>45864</v>
      </c>
      <c r="E1530" s="51" t="n">
        <v>309.75</v>
      </c>
      <c r="F1530" s="51">
        <f>IF(AB1530="DOLLAR",E1530*88,E1530)</f>
        <v/>
      </c>
      <c r="G1530" s="62">
        <f>F1530*J1530</f>
        <v/>
      </c>
      <c r="H1530" s="23" t="n">
        <v>400168</v>
      </c>
      <c r="I1530" s="23" t="inlineStr">
        <is>
          <t>Brilliant Violet 711™ Mouse IgG1, κ Isotype Ctrl Antibody</t>
        </is>
      </c>
      <c r="J1530" s="23" t="n">
        <v>1</v>
      </c>
      <c r="K1530" s="23" t="n">
        <v>1</v>
      </c>
      <c r="L1530" s="23">
        <f>J1530-K1530</f>
        <v/>
      </c>
      <c r="M1530" s="23" t="inlineStr">
        <is>
          <t>T-783/25-26</t>
        </is>
      </c>
      <c r="N1530" s="32" t="n">
        <v>45866</v>
      </c>
      <c r="O1530" s="62" t="n">
        <v>48011.25</v>
      </c>
      <c r="P1530" s="23" t="inlineStr">
        <is>
          <t>PI HEALTH</t>
        </is>
      </c>
      <c r="Q1530" s="23" t="n">
        <v>58153726956</v>
      </c>
      <c r="R1530" s="23" t="inlineStr">
        <is>
          <t>Delivered</t>
        </is>
      </c>
      <c r="S1530" s="63" t="inlineStr">
        <is>
          <t>4</t>
        </is>
      </c>
      <c r="T1530" s="39" t="n"/>
      <c r="U1530" s="23" t="inlineStr">
        <is>
          <t>BioLegend</t>
        </is>
      </c>
      <c r="V1530" s="23">
        <f>VLOOKUP(P1530,'Customer List'!B:C,2,)</f>
        <v/>
      </c>
      <c r="W1530" s="40" t="n"/>
      <c r="X1530" s="32" t="n">
        <v>45867</v>
      </c>
      <c r="Y1530" s="23">
        <f>IF(X1530="", "", X1530-N1530)</f>
        <v/>
      </c>
      <c r="Z1530" s="23">
        <f>IF(N1530="", "", TEXT(N1530, "dddd"))</f>
        <v/>
      </c>
      <c r="AA1530" s="23">
        <f>IF(X1530="", "", TEXT(X1530, "dddd"))</f>
        <v/>
      </c>
      <c r="AB1530" s="23">
        <f>VLOOKUP(U1530,'Currency Sheet'!A:C,3,)</f>
        <v/>
      </c>
      <c r="AC1530" s="44">
        <f>VLOOKUP(P1530,'Customer List'!B:D,3,)</f>
        <v/>
      </c>
    </row>
    <row r="1531">
      <c r="A1531" s="23">
        <f>A1530+1</f>
        <v/>
      </c>
      <c r="B1531" s="23" t="inlineStr">
        <is>
          <t>EED117403</t>
        </is>
      </c>
      <c r="C1531" s="32" t="n">
        <v>45856</v>
      </c>
      <c r="D1531" s="32" t="n">
        <v>45864</v>
      </c>
      <c r="E1531" s="51" t="n">
        <v>288.75</v>
      </c>
      <c r="F1531" s="51">
        <f>IF(AB1531="DOLLAR",E1531*88,E1531)</f>
        <v/>
      </c>
      <c r="G1531" s="62">
        <f>F1531*J1531</f>
        <v/>
      </c>
      <c r="H1531" s="23" t="n">
        <v>400172</v>
      </c>
      <c r="I1531" s="23" t="inlineStr">
        <is>
          <t>Brilliant Violet 510™ Mouse IgG1, κ Isotype Ctrl Antibody</t>
        </is>
      </c>
      <c r="J1531" s="23" t="n">
        <v>1</v>
      </c>
      <c r="K1531" s="23" t="n">
        <v>1</v>
      </c>
      <c r="L1531" s="23">
        <f>J1531-K1531</f>
        <v/>
      </c>
      <c r="M1531" s="23" t="inlineStr">
        <is>
          <t>T-770/25-26</t>
        </is>
      </c>
      <c r="N1531" s="32" t="n">
        <v>45866</v>
      </c>
      <c r="O1531" s="62" t="n">
        <v>41772.5</v>
      </c>
      <c r="P1531" s="23" t="inlineStr">
        <is>
          <t>AURIGINE ONCO</t>
        </is>
      </c>
      <c r="Q1531" s="23" t="n">
        <v>58153728301</v>
      </c>
      <c r="R1531" s="23" t="inlineStr">
        <is>
          <t>Delivered</t>
        </is>
      </c>
      <c r="S1531" s="63" t="inlineStr">
        <is>
          <t>4</t>
        </is>
      </c>
      <c r="T1531" s="39" t="n"/>
      <c r="U1531" s="23" t="inlineStr">
        <is>
          <t>BioLegend</t>
        </is>
      </c>
      <c r="V1531" s="23">
        <f>VLOOKUP(P1531,'Customer List'!B:C,2,)</f>
        <v/>
      </c>
      <c r="W1531" s="40" t="n"/>
      <c r="X1531" s="32" t="n">
        <v>45867</v>
      </c>
      <c r="Y1531" s="23">
        <f>IF(X1531="", "", X1531-N1531)</f>
        <v/>
      </c>
      <c r="Z1531" s="23">
        <f>IF(N1531="", "", TEXT(N1531, "dddd"))</f>
        <v/>
      </c>
      <c r="AA1531" s="23">
        <f>IF(X1531="", "", TEXT(X1531, "dddd"))</f>
        <v/>
      </c>
      <c r="AB1531" s="23">
        <f>VLOOKUP(U1531,'Currency Sheet'!A:C,3,)</f>
        <v/>
      </c>
      <c r="AC1531" s="44">
        <f>VLOOKUP(P1531,'Customer List'!B:D,3,)</f>
        <v/>
      </c>
    </row>
    <row r="1532">
      <c r="A1532" s="23">
        <f>A1531+1</f>
        <v/>
      </c>
      <c r="B1532" s="23" t="inlineStr">
        <is>
          <t>EED117403</t>
        </is>
      </c>
      <c r="C1532" s="32" t="n">
        <v>45856</v>
      </c>
      <c r="D1532" s="32" t="n">
        <v>45864</v>
      </c>
      <c r="E1532" s="51" t="n">
        <v>32.9</v>
      </c>
      <c r="F1532" s="51">
        <f>IF(AB1532="DOLLAR",E1532*88,E1532)</f>
        <v/>
      </c>
      <c r="G1532" s="62">
        <f>F1532*J1532</f>
        <v/>
      </c>
      <c r="H1532" s="23" t="n">
        <v>400209</v>
      </c>
      <c r="I1532" s="23" t="inlineStr">
        <is>
          <t>FITC Mouse IgG2a, κ Isotype Ctrl (FC) Antibody</t>
        </is>
      </c>
      <c r="J1532" s="23" t="n">
        <v>1</v>
      </c>
      <c r="K1532" s="23" t="n">
        <v>1</v>
      </c>
      <c r="L1532" s="23">
        <f>J1532-K1532</f>
        <v/>
      </c>
      <c r="M1532" s="23" t="inlineStr">
        <is>
          <t>T-770/25-26</t>
        </is>
      </c>
      <c r="N1532" s="32" t="n">
        <v>45866</v>
      </c>
      <c r="O1532" s="62" t="n">
        <v>5099.5</v>
      </c>
      <c r="P1532" s="23" t="inlineStr">
        <is>
          <t>AURIGINE ONCO</t>
        </is>
      </c>
      <c r="Q1532" s="23" t="n">
        <v>58153728301</v>
      </c>
      <c r="R1532" s="23" t="inlineStr">
        <is>
          <t>Delivered</t>
        </is>
      </c>
      <c r="S1532" s="63" t="inlineStr">
        <is>
          <t>4</t>
        </is>
      </c>
      <c r="T1532" s="39" t="n"/>
      <c r="U1532" s="23" t="inlineStr">
        <is>
          <t>BioLegend</t>
        </is>
      </c>
      <c r="V1532" s="23">
        <f>VLOOKUP(P1532,'Customer List'!B:C,2,)</f>
        <v/>
      </c>
      <c r="W1532" s="40" t="n"/>
      <c r="X1532" s="32" t="n">
        <v>45867</v>
      </c>
      <c r="Y1532" s="23">
        <f>IF(X1532="", "", X1532-N1532)</f>
        <v/>
      </c>
      <c r="Z1532" s="23">
        <f>IF(N1532="", "", TEXT(N1532, "dddd"))</f>
        <v/>
      </c>
      <c r="AA1532" s="23">
        <f>IF(X1532="", "", TEXT(X1532, "dddd"))</f>
        <v/>
      </c>
      <c r="AB1532" s="23">
        <f>VLOOKUP(U1532,'Currency Sheet'!A:C,3,)</f>
        <v/>
      </c>
      <c r="AC1532" s="44">
        <f>VLOOKUP(P1532,'Customer List'!B:D,3,)</f>
        <v/>
      </c>
    </row>
    <row r="1533">
      <c r="A1533" s="23">
        <f>A1532+1</f>
        <v/>
      </c>
      <c r="B1533" s="23" t="inlineStr">
        <is>
          <t>EED117403</t>
        </is>
      </c>
      <c r="C1533" s="32" t="n">
        <v>45856</v>
      </c>
      <c r="D1533" s="32" t="n">
        <v>45864</v>
      </c>
      <c r="E1533" s="51" t="n">
        <v>93.8</v>
      </c>
      <c r="F1533" s="51">
        <f>IF(AB1533="DOLLAR",E1533*88,E1533)</f>
        <v/>
      </c>
      <c r="G1533" s="62">
        <f>F1533*J1533</f>
        <v/>
      </c>
      <c r="H1533" s="23" t="n">
        <v>400214</v>
      </c>
      <c r="I1533" s="23" t="inlineStr">
        <is>
          <t>PE Mouse IgG2a, κ Isotype Ctrl (FC) Antibody</t>
        </is>
      </c>
      <c r="J1533" s="23" t="n">
        <v>1</v>
      </c>
      <c r="K1533" s="23" t="n">
        <v>1</v>
      </c>
      <c r="L1533" s="23">
        <f>J1533-K1533</f>
        <v/>
      </c>
      <c r="M1533" s="23" t="inlineStr">
        <is>
          <t>T-770/25-26</t>
        </is>
      </c>
      <c r="N1533" s="32" t="n">
        <v>45866</v>
      </c>
      <c r="O1533" s="62" t="n">
        <v>14539</v>
      </c>
      <c r="P1533" s="23" t="inlineStr">
        <is>
          <t>AURIGINE ONCO</t>
        </is>
      </c>
      <c r="Q1533" s="23" t="n">
        <v>58153728301</v>
      </c>
      <c r="R1533" s="23" t="inlineStr">
        <is>
          <t>Delivered</t>
        </is>
      </c>
      <c r="S1533" s="63" t="inlineStr">
        <is>
          <t>4</t>
        </is>
      </c>
      <c r="T1533" s="39" t="n"/>
      <c r="U1533" s="23" t="inlineStr">
        <is>
          <t>BioLegend</t>
        </is>
      </c>
      <c r="V1533" s="23">
        <f>VLOOKUP(P1533,'Customer List'!B:C,2,)</f>
        <v/>
      </c>
      <c r="W1533" s="40" t="n"/>
      <c r="X1533" s="32" t="n">
        <v>45867</v>
      </c>
      <c r="Y1533" s="23">
        <f>IF(X1533="", "", X1533-N1533)</f>
        <v/>
      </c>
      <c r="Z1533" s="23">
        <f>IF(N1533="", "", TEXT(N1533, "dddd"))</f>
        <v/>
      </c>
      <c r="AA1533" s="23">
        <f>IF(X1533="", "", TEXT(X1533, "dddd"))</f>
        <v/>
      </c>
      <c r="AB1533" s="23">
        <f>VLOOKUP(U1533,'Currency Sheet'!A:C,3,)</f>
        <v/>
      </c>
      <c r="AC1533" s="44">
        <f>VLOOKUP(P1533,'Customer List'!B:D,3,)</f>
        <v/>
      </c>
    </row>
    <row r="1534">
      <c r="A1534" s="23">
        <f>A1533+1</f>
        <v/>
      </c>
      <c r="B1534" s="23" t="inlineStr">
        <is>
          <t>EED117403</t>
        </is>
      </c>
      <c r="C1534" s="32" t="n">
        <v>45856</v>
      </c>
      <c r="D1534" s="32" t="n">
        <v>45864</v>
      </c>
      <c r="E1534" s="51" t="n">
        <v>66.5</v>
      </c>
      <c r="F1534" s="51">
        <f>IF(AB1534="DOLLAR",E1534*88,E1534)</f>
        <v/>
      </c>
      <c r="G1534" s="62">
        <f>F1534*J1534</f>
        <v/>
      </c>
      <c r="H1534" s="23" t="n">
        <v>400220</v>
      </c>
      <c r="I1534" s="23" t="inlineStr">
        <is>
          <t>APC Mouse IgG2a, κ Isotype Ctrl Antibody</t>
        </is>
      </c>
      <c r="J1534" s="23" t="n">
        <v>1</v>
      </c>
      <c r="K1534" s="23" t="n">
        <v>1</v>
      </c>
      <c r="L1534" s="23">
        <f>J1534-K1534</f>
        <v/>
      </c>
      <c r="M1534" s="23" t="inlineStr">
        <is>
          <t>T-783/25-26</t>
        </is>
      </c>
      <c r="N1534" s="32" t="n">
        <v>45866</v>
      </c>
      <c r="O1534" s="62" t="n">
        <v>20808.75</v>
      </c>
      <c r="P1534" s="23" t="inlineStr">
        <is>
          <t>PI HEALTH</t>
        </is>
      </c>
      <c r="Q1534" s="23" t="n">
        <v>58153726956</v>
      </c>
      <c r="R1534" s="23" t="inlineStr">
        <is>
          <t>Delivered</t>
        </is>
      </c>
      <c r="S1534" s="63" t="inlineStr">
        <is>
          <t>4</t>
        </is>
      </c>
      <c r="T1534" s="39" t="n"/>
      <c r="U1534" s="23" t="inlineStr">
        <is>
          <t>BioLegend</t>
        </is>
      </c>
      <c r="V1534" s="23">
        <f>VLOOKUP(P1534,'Customer List'!B:C,2,)</f>
        <v/>
      </c>
      <c r="W1534" s="40" t="n"/>
      <c r="X1534" s="32" t="n">
        <v>45867</v>
      </c>
      <c r="Y1534" s="23">
        <f>IF(X1534="", "", X1534-N1534)</f>
        <v/>
      </c>
      <c r="Z1534" s="23">
        <f>IF(N1534="", "", TEXT(N1534, "dddd"))</f>
        <v/>
      </c>
      <c r="AA1534" s="23">
        <f>IF(X1534="", "", TEXT(X1534, "dddd"))</f>
        <v/>
      </c>
      <c r="AB1534" s="23">
        <f>VLOOKUP(U1534,'Currency Sheet'!A:C,3,)</f>
        <v/>
      </c>
      <c r="AC1534" s="44">
        <f>VLOOKUP(P1534,'Customer List'!B:D,3,)</f>
        <v/>
      </c>
    </row>
    <row r="1535">
      <c r="A1535" s="23">
        <f>A1534+1</f>
        <v/>
      </c>
      <c r="B1535" s="23" t="inlineStr">
        <is>
          <t>EED117403</t>
        </is>
      </c>
      <c r="C1535" s="32" t="n">
        <v>45856</v>
      </c>
      <c r="D1535" s="32" t="n">
        <v>45864</v>
      </c>
      <c r="E1535" s="51" t="n">
        <v>147.7</v>
      </c>
      <c r="F1535" s="51">
        <f>IF(AB1535="DOLLAR",E1535*88,E1535)</f>
        <v/>
      </c>
      <c r="G1535" s="62">
        <f>F1535*J1535</f>
        <v/>
      </c>
      <c r="H1535" s="23" t="n">
        <v>400336</v>
      </c>
      <c r="I1535" s="23" t="inlineStr">
        <is>
          <t>PerCP Mouse IgG2b, κ Isotype Ctrl Antibody</t>
        </is>
      </c>
      <c r="J1535" s="23" t="n">
        <v>1</v>
      </c>
      <c r="K1535" s="23" t="n">
        <v>1</v>
      </c>
      <c r="L1535" s="23">
        <f>J1535-K1535</f>
        <v/>
      </c>
      <c r="M1535" s="23" t="inlineStr">
        <is>
          <t>T-783/25-26</t>
        </is>
      </c>
      <c r="N1535" s="32" t="n">
        <v>45866</v>
      </c>
      <c r="O1535" s="62" t="n">
        <v>24528.75</v>
      </c>
      <c r="P1535" s="23" t="inlineStr">
        <is>
          <t>PI HEALTH</t>
        </is>
      </c>
      <c r="Q1535" s="23" t="n">
        <v>58153726956</v>
      </c>
      <c r="R1535" s="23" t="inlineStr">
        <is>
          <t>Delivered</t>
        </is>
      </c>
      <c r="S1535" s="63" t="inlineStr">
        <is>
          <t>4</t>
        </is>
      </c>
      <c r="T1535" s="39" t="n"/>
      <c r="U1535" s="23" t="inlineStr">
        <is>
          <t>BioLegend</t>
        </is>
      </c>
      <c r="V1535" s="23">
        <f>VLOOKUP(P1535,'Customer List'!B:C,2,)</f>
        <v/>
      </c>
      <c r="W1535" s="40" t="n"/>
      <c r="X1535" s="32" t="n">
        <v>45867</v>
      </c>
      <c r="Y1535" s="23">
        <f>IF(X1535="", "", X1535-N1535)</f>
        <v/>
      </c>
      <c r="Z1535" s="23">
        <f>IF(N1535="", "", TEXT(N1535, "dddd"))</f>
        <v/>
      </c>
      <c r="AA1535" s="23">
        <f>IF(X1535="", "", TEXT(X1535, "dddd"))</f>
        <v/>
      </c>
      <c r="AB1535" s="23">
        <f>VLOOKUP(U1535,'Currency Sheet'!A:C,3,)</f>
        <v/>
      </c>
      <c r="AC1535" s="44">
        <f>VLOOKUP(P1535,'Customer List'!B:D,3,)</f>
        <v/>
      </c>
    </row>
    <row r="1536">
      <c r="A1536" s="23">
        <f>A1535+1</f>
        <v/>
      </c>
      <c r="B1536" s="23" t="inlineStr">
        <is>
          <t>EED117403</t>
        </is>
      </c>
      <c r="C1536" s="32" t="n">
        <v>45856</v>
      </c>
      <c r="D1536" s="32" t="n">
        <v>45864</v>
      </c>
      <c r="E1536" s="51" t="n">
        <v>81.90000000000001</v>
      </c>
      <c r="F1536" s="51">
        <f>IF(AB1536="DOLLAR",E1536*88,E1536)</f>
        <v/>
      </c>
      <c r="G1536" s="62">
        <f>F1536*J1536</f>
        <v/>
      </c>
      <c r="H1536" s="23" t="n">
        <v>401208</v>
      </c>
      <c r="I1536" s="23" t="inlineStr">
        <is>
          <t>PE Mouse IgG2b, κ Isotype Ctrl Antibody</t>
        </is>
      </c>
      <c r="J1536" s="23" t="n">
        <v>1</v>
      </c>
      <c r="K1536" s="23" t="n">
        <v>1</v>
      </c>
      <c r="L1536" s="23">
        <f>J1536-K1536</f>
        <v/>
      </c>
      <c r="M1536" s="23" t="inlineStr">
        <is>
          <t>T-783/25-26</t>
        </is>
      </c>
      <c r="N1536" s="32" t="n">
        <v>45866</v>
      </c>
      <c r="O1536" s="62" t="n">
        <v>13601.25</v>
      </c>
      <c r="P1536" s="23" t="inlineStr">
        <is>
          <t>PI HEALTH</t>
        </is>
      </c>
      <c r="Q1536" s="23" t="n">
        <v>58153726956</v>
      </c>
      <c r="R1536" s="23" t="inlineStr">
        <is>
          <t>Delivered</t>
        </is>
      </c>
      <c r="S1536" s="63" t="inlineStr">
        <is>
          <t>4</t>
        </is>
      </c>
      <c r="T1536" s="39" t="n"/>
      <c r="U1536" s="23" t="inlineStr">
        <is>
          <t>BioLegend</t>
        </is>
      </c>
      <c r="V1536" s="23">
        <f>VLOOKUP(P1536,'Customer List'!B:C,2,)</f>
        <v/>
      </c>
      <c r="W1536" s="40" t="n"/>
      <c r="X1536" s="32" t="n">
        <v>45867</v>
      </c>
      <c r="Y1536" s="23">
        <f>IF(X1536="", "", X1536-N1536)</f>
        <v/>
      </c>
      <c r="Z1536" s="23">
        <f>IF(N1536="", "", TEXT(N1536, "dddd"))</f>
        <v/>
      </c>
      <c r="AA1536" s="23">
        <f>IF(X1536="", "", TEXT(X1536, "dddd"))</f>
        <v/>
      </c>
      <c r="AB1536" s="23">
        <f>VLOOKUP(U1536,'Currency Sheet'!A:C,3,)</f>
        <v/>
      </c>
      <c r="AC1536" s="44">
        <f>VLOOKUP(P1536,'Customer List'!B:D,3,)</f>
        <v/>
      </c>
    </row>
    <row r="1537">
      <c r="A1537" s="23">
        <f>A1536+1</f>
        <v/>
      </c>
      <c r="B1537" s="23" t="inlineStr">
        <is>
          <t>EED117403</t>
        </is>
      </c>
      <c r="C1537" s="32" t="n">
        <v>45856</v>
      </c>
      <c r="D1537" s="32" t="n">
        <v>45864</v>
      </c>
      <c r="E1537" s="51" t="n">
        <v>82.59999999999999</v>
      </c>
      <c r="F1537" s="51">
        <f>IF(AB1537="DOLLAR",E1537*88,E1537)</f>
        <v/>
      </c>
      <c r="G1537" s="62">
        <f>F1537*J1537</f>
        <v/>
      </c>
      <c r="H1537" s="23" t="n">
        <v>405202</v>
      </c>
      <c r="I1537" s="23" t="inlineStr">
        <is>
          <t>FITC Streptavidin</t>
        </is>
      </c>
      <c r="J1537" s="23" t="n">
        <v>2</v>
      </c>
      <c r="K1537" s="23" t="n">
        <v>2</v>
      </c>
      <c r="L1537" s="23">
        <f>J1537-K1537</f>
        <v/>
      </c>
      <c r="M1537" s="23" t="inlineStr">
        <is>
          <t>T-812/25-26</t>
        </is>
      </c>
      <c r="N1537" s="32" t="n">
        <v>45867</v>
      </c>
      <c r="O1537" s="62" t="n">
        <v>20178</v>
      </c>
      <c r="P1537" s="23" t="inlineStr">
        <is>
          <t>THSTI</t>
        </is>
      </c>
      <c r="Q1537" s="23" t="inlineStr">
        <is>
          <t>BY HAND</t>
        </is>
      </c>
      <c r="R1537" s="23" t="inlineStr">
        <is>
          <t>PRIYANKA MADAM</t>
        </is>
      </c>
      <c r="S1537" s="63" t="inlineStr">
        <is>
          <t>4</t>
        </is>
      </c>
      <c r="T1537" s="39" t="n"/>
      <c r="U1537" s="23" t="inlineStr">
        <is>
          <t>BioLegend</t>
        </is>
      </c>
      <c r="V1537" s="23">
        <f>VLOOKUP(P1537,'Customer List'!B:C,2,)</f>
        <v/>
      </c>
      <c r="W1537" s="40" t="n"/>
      <c r="X1537" s="32" t="n">
        <v>45867</v>
      </c>
      <c r="Y1537" s="23">
        <f>IF(X1537="", "", X1537-N1537)</f>
        <v/>
      </c>
      <c r="Z1537" s="23">
        <f>IF(N1537="", "", TEXT(N1537, "dddd"))</f>
        <v/>
      </c>
      <c r="AA1537" s="23">
        <f>IF(X1537="", "", TEXT(X1537, "dddd"))</f>
        <v/>
      </c>
      <c r="AB1537" s="23">
        <f>VLOOKUP(U1537,'Currency Sheet'!A:C,3,)</f>
        <v/>
      </c>
      <c r="AC1537" s="44">
        <f>VLOOKUP(P1537,'Customer List'!B:D,3,)</f>
        <v/>
      </c>
    </row>
    <row r="1538">
      <c r="A1538" s="23">
        <f>A1537+1</f>
        <v/>
      </c>
      <c r="B1538" s="23" t="inlineStr">
        <is>
          <t>EED117403</t>
        </is>
      </c>
      <c r="C1538" s="32" t="n">
        <v>45856</v>
      </c>
      <c r="D1538" s="32" t="n">
        <v>45864</v>
      </c>
      <c r="E1538" s="51" t="n">
        <v>166.6</v>
      </c>
      <c r="F1538" s="51">
        <f>IF(AB1538="DOLLAR",E1538*88,E1538)</f>
        <v/>
      </c>
      <c r="G1538" s="62">
        <f>F1538*J1538</f>
        <v/>
      </c>
      <c r="H1538" s="23" t="n">
        <v>405245</v>
      </c>
      <c r="I1538" s="23" t="inlineStr">
        <is>
          <t>PE Streptavidin (High Concentration)</t>
        </is>
      </c>
      <c r="J1538" s="23" t="n">
        <v>2</v>
      </c>
      <c r="K1538" s="23" t="n">
        <v>2</v>
      </c>
      <c r="L1538" s="23">
        <f>J1538-K1538</f>
        <v/>
      </c>
      <c r="M1538" s="23" t="inlineStr">
        <is>
          <t>T-812/25-26</t>
        </is>
      </c>
      <c r="N1538" s="32" t="n">
        <v>45867</v>
      </c>
      <c r="O1538" s="62" t="n">
        <v>40698</v>
      </c>
      <c r="P1538" s="23" t="inlineStr">
        <is>
          <t>THSTI</t>
        </is>
      </c>
      <c r="Q1538" s="23" t="inlineStr">
        <is>
          <t>BY HAND</t>
        </is>
      </c>
      <c r="R1538" s="23" t="inlineStr">
        <is>
          <t>PRIYANKA MADAM</t>
        </is>
      </c>
      <c r="S1538" s="63" t="inlineStr">
        <is>
          <t>4</t>
        </is>
      </c>
      <c r="T1538" s="39" t="n"/>
      <c r="U1538" s="23" t="inlineStr">
        <is>
          <t>BioLegend</t>
        </is>
      </c>
      <c r="V1538" s="23">
        <f>VLOOKUP(P1538,'Customer List'!B:C,2,)</f>
        <v/>
      </c>
      <c r="W1538" s="40" t="n"/>
      <c r="X1538" s="32" t="n">
        <v>45867</v>
      </c>
      <c r="Y1538" s="23">
        <f>IF(X1538="", "", X1538-N1538)</f>
        <v/>
      </c>
      <c r="Z1538" s="23">
        <f>IF(N1538="", "", TEXT(N1538, "dddd"))</f>
        <v/>
      </c>
      <c r="AA1538" s="23">
        <f>IF(X1538="", "", TEXT(X1538, "dddd"))</f>
        <v/>
      </c>
      <c r="AB1538" s="23">
        <f>VLOOKUP(U1538,'Currency Sheet'!A:C,3,)</f>
        <v/>
      </c>
      <c r="AC1538" s="44">
        <f>VLOOKUP(P1538,'Customer List'!B:D,3,)</f>
        <v/>
      </c>
    </row>
    <row r="1539">
      <c r="A1539" s="23">
        <f>A1538+1</f>
        <v/>
      </c>
      <c r="B1539" s="23" t="inlineStr">
        <is>
          <t>EED117403</t>
        </is>
      </c>
      <c r="C1539" s="32" t="n">
        <v>45856</v>
      </c>
      <c r="D1539" s="32" t="n">
        <v>45864</v>
      </c>
      <c r="E1539" s="51" t="n">
        <v>127.4</v>
      </c>
      <c r="F1539" s="51">
        <f>IF(AB1539="DOLLAR",E1539*88,E1539)</f>
        <v/>
      </c>
      <c r="G1539" s="62">
        <f>F1539*J1539</f>
        <v/>
      </c>
      <c r="H1539" s="23" t="n">
        <v>405301</v>
      </c>
      <c r="I1539" s="23" t="inlineStr">
        <is>
          <t>Purified Goat anti-mouse IgG (minimal x-reactivity) Antibody</t>
        </is>
      </c>
      <c r="J1539" s="23" t="n">
        <v>1</v>
      </c>
      <c r="K1539" s="23" t="n">
        <v>1</v>
      </c>
      <c r="L1539" s="23">
        <f>J1539-K1539</f>
        <v/>
      </c>
      <c r="M1539" s="23" t="inlineStr">
        <is>
          <t>T-812/25-26</t>
        </is>
      </c>
      <c r="N1539" s="32" t="n">
        <v>45867</v>
      </c>
      <c r="O1539" s="62" t="n">
        <v>15561</v>
      </c>
      <c r="P1539" s="23" t="inlineStr">
        <is>
          <t>THSTI</t>
        </is>
      </c>
      <c r="Q1539" s="23" t="inlineStr">
        <is>
          <t>BY HAND</t>
        </is>
      </c>
      <c r="R1539" s="23" t="inlineStr">
        <is>
          <t>PRIYANKA MADAM</t>
        </is>
      </c>
      <c r="S1539" s="63" t="inlineStr">
        <is>
          <t>4</t>
        </is>
      </c>
      <c r="T1539" s="39" t="n"/>
      <c r="U1539" s="23" t="inlineStr">
        <is>
          <t>BioLegend</t>
        </is>
      </c>
      <c r="V1539" s="23">
        <f>VLOOKUP(P1539,'Customer List'!B:C,2,)</f>
        <v/>
      </c>
      <c r="W1539" s="40" t="n"/>
      <c r="X1539" s="32" t="n">
        <v>45867</v>
      </c>
      <c r="Y1539" s="23">
        <f>IF(X1539="", "", X1539-N1539)</f>
        <v/>
      </c>
      <c r="Z1539" s="23">
        <f>IF(N1539="", "", TEXT(N1539, "dddd"))</f>
        <v/>
      </c>
      <c r="AA1539" s="23">
        <f>IF(X1539="", "", TEXT(X1539, "dddd"))</f>
        <v/>
      </c>
      <c r="AB1539" s="23">
        <f>VLOOKUP(U1539,'Currency Sheet'!A:C,3,)</f>
        <v/>
      </c>
      <c r="AC1539" s="44">
        <f>VLOOKUP(P1539,'Customer List'!B:D,3,)</f>
        <v/>
      </c>
    </row>
    <row r="1540">
      <c r="A1540" s="23">
        <f>A1539+1</f>
        <v/>
      </c>
      <c r="B1540" s="23" t="inlineStr">
        <is>
          <t>EED117403</t>
        </is>
      </c>
      <c r="C1540" s="32" t="n">
        <v>45856</v>
      </c>
      <c r="D1540" s="32" t="n">
        <v>45864</v>
      </c>
      <c r="E1540" s="51" t="n">
        <v>262.5</v>
      </c>
      <c r="F1540" s="51">
        <f>IF(AB1540="DOLLAR",E1540*88,E1540)</f>
        <v/>
      </c>
      <c r="G1540" s="62">
        <f>F1540*J1540</f>
        <v/>
      </c>
      <c r="H1540" s="23" t="n">
        <v>405303</v>
      </c>
      <c r="I1540" s="23" t="inlineStr">
        <is>
          <t>Biotin Goat anti-mouse IgG (minimal x-reactivity) Antibody</t>
        </is>
      </c>
      <c r="J1540" s="23" t="n">
        <v>1</v>
      </c>
      <c r="K1540" s="23" t="n">
        <v>1</v>
      </c>
      <c r="L1540" s="23">
        <f>J1540-K1540</f>
        <v/>
      </c>
      <c r="M1540" s="23" t="inlineStr">
        <is>
          <t>T-812/25-26</t>
        </is>
      </c>
      <c r="N1540" s="32" t="n">
        <v>45867</v>
      </c>
      <c r="O1540" s="62" t="n">
        <v>32062.5</v>
      </c>
      <c r="P1540" s="23" t="inlineStr">
        <is>
          <t>THSTI</t>
        </is>
      </c>
      <c r="Q1540" s="23" t="inlineStr">
        <is>
          <t>BY HAND</t>
        </is>
      </c>
      <c r="R1540" s="23" t="inlineStr">
        <is>
          <t>PRIYANKA MADAM</t>
        </is>
      </c>
      <c r="S1540" s="63" t="inlineStr">
        <is>
          <t>4</t>
        </is>
      </c>
      <c r="T1540" s="39" t="n"/>
      <c r="U1540" s="23" t="inlineStr">
        <is>
          <t>BioLegend</t>
        </is>
      </c>
      <c r="V1540" s="23">
        <f>VLOOKUP(P1540,'Customer List'!B:C,2,)</f>
        <v/>
      </c>
      <c r="W1540" s="40" t="n"/>
      <c r="X1540" s="32" t="n">
        <v>45867</v>
      </c>
      <c r="Y1540" s="23">
        <f>IF(X1540="", "", X1540-N1540)</f>
        <v/>
      </c>
      <c r="Z1540" s="23">
        <f>IF(N1540="", "", TEXT(N1540, "dddd"))</f>
        <v/>
      </c>
      <c r="AA1540" s="23">
        <f>IF(X1540="", "", TEXT(X1540, "dddd"))</f>
        <v/>
      </c>
      <c r="AB1540" s="23">
        <f>VLOOKUP(U1540,'Currency Sheet'!A:C,3,)</f>
        <v/>
      </c>
      <c r="AC1540" s="44">
        <f>VLOOKUP(P1540,'Customer List'!B:D,3,)</f>
        <v/>
      </c>
    </row>
    <row r="1541">
      <c r="A1541" s="23">
        <f>A1540+1</f>
        <v/>
      </c>
      <c r="B1541" s="23" t="inlineStr">
        <is>
          <t>EED117403</t>
        </is>
      </c>
      <c r="C1541" s="32" t="n">
        <v>45856</v>
      </c>
      <c r="D1541" s="32" t="n">
        <v>45864</v>
      </c>
      <c r="E1541" s="51" t="n">
        <v>119.7</v>
      </c>
      <c r="F1541" s="51">
        <f>IF(AB1541="DOLLAR",E1541*88,E1541)</f>
        <v/>
      </c>
      <c r="G1541" s="62">
        <f>F1541*J1541</f>
        <v/>
      </c>
      <c r="H1541" s="23" t="n">
        <v>406602</v>
      </c>
      <c r="I1541" s="23" t="inlineStr">
        <is>
          <t>Purified anti-mouse IgG1 Antibody</t>
        </is>
      </c>
      <c r="J1541" s="23" t="n">
        <v>1</v>
      </c>
      <c r="K1541" s="23" t="n">
        <v>1</v>
      </c>
      <c r="L1541" s="23">
        <f>J1541-K1541</f>
        <v/>
      </c>
      <c r="M1541" s="23" t="inlineStr">
        <is>
          <t>T-812/25-26</t>
        </is>
      </c>
      <c r="N1541" s="32" t="n">
        <v>45867</v>
      </c>
      <c r="O1541" s="62" t="n">
        <v>14620.5</v>
      </c>
      <c r="P1541" s="23" t="inlineStr">
        <is>
          <t>THSTI</t>
        </is>
      </c>
      <c r="Q1541" s="23" t="inlineStr">
        <is>
          <t>BY HAND</t>
        </is>
      </c>
      <c r="R1541" s="23" t="inlineStr">
        <is>
          <t>PRIYANKA MADAM</t>
        </is>
      </c>
      <c r="S1541" s="63" t="inlineStr">
        <is>
          <t>4</t>
        </is>
      </c>
      <c r="T1541" s="39" t="n"/>
      <c r="U1541" s="23" t="inlineStr">
        <is>
          <t>BioLegend</t>
        </is>
      </c>
      <c r="V1541" s="23">
        <f>VLOOKUP(P1541,'Customer List'!B:C,2,)</f>
        <v/>
      </c>
      <c r="W1541" s="40" t="n"/>
      <c r="X1541" s="32" t="n">
        <v>45867</v>
      </c>
      <c r="Y1541" s="23">
        <f>IF(X1541="", "", X1541-N1541)</f>
        <v/>
      </c>
      <c r="Z1541" s="23">
        <f>IF(N1541="", "", TEXT(N1541, "dddd"))</f>
        <v/>
      </c>
      <c r="AA1541" s="23">
        <f>IF(X1541="", "", TEXT(X1541, "dddd"))</f>
        <v/>
      </c>
      <c r="AB1541" s="23">
        <f>VLOOKUP(U1541,'Currency Sheet'!A:C,3,)</f>
        <v/>
      </c>
      <c r="AC1541" s="44">
        <f>VLOOKUP(P1541,'Customer List'!B:D,3,)</f>
        <v/>
      </c>
    </row>
    <row r="1542">
      <c r="A1542" s="23">
        <f>A1541+1</f>
        <v/>
      </c>
      <c r="B1542" s="23" t="inlineStr">
        <is>
          <t>EED117403</t>
        </is>
      </c>
      <c r="C1542" s="32" t="n">
        <v>45856</v>
      </c>
      <c r="D1542" s="32" t="n">
        <v>45864</v>
      </c>
      <c r="E1542" s="51" t="n">
        <v>144.2</v>
      </c>
      <c r="F1542" s="51">
        <f>IF(AB1542="DOLLAR",E1542*88,E1542)</f>
        <v/>
      </c>
      <c r="G1542" s="62">
        <f>F1542*J1542</f>
        <v/>
      </c>
      <c r="H1542" s="23" t="n">
        <v>406604</v>
      </c>
      <c r="I1542" s="23" t="inlineStr">
        <is>
          <t>Biotin anti-mouse IgG1 Antibody</t>
        </is>
      </c>
      <c r="J1542" s="23" t="n">
        <v>1</v>
      </c>
      <c r="K1542" s="23" t="n">
        <v>1</v>
      </c>
      <c r="L1542" s="23">
        <f>J1542-K1542</f>
        <v/>
      </c>
      <c r="M1542" s="23" t="inlineStr">
        <is>
          <t>T-812/25-26</t>
        </is>
      </c>
      <c r="N1542" s="32" t="n">
        <v>45867</v>
      </c>
      <c r="O1542" s="62" t="n">
        <v>17613</v>
      </c>
      <c r="P1542" s="23" t="inlineStr">
        <is>
          <t>THSTI</t>
        </is>
      </c>
      <c r="Q1542" s="23" t="inlineStr">
        <is>
          <t>BY HAND</t>
        </is>
      </c>
      <c r="R1542" s="23" t="inlineStr">
        <is>
          <t>PRIYANKA MADAM</t>
        </is>
      </c>
      <c r="S1542" s="63" t="inlineStr">
        <is>
          <t>4</t>
        </is>
      </c>
      <c r="T1542" s="39" t="n"/>
      <c r="U1542" s="23" t="inlineStr">
        <is>
          <t>BioLegend</t>
        </is>
      </c>
      <c r="V1542" s="23">
        <f>VLOOKUP(P1542,'Customer List'!B:C,2,)</f>
        <v/>
      </c>
      <c r="W1542" s="40" t="n"/>
      <c r="X1542" s="32" t="n">
        <v>45867</v>
      </c>
      <c r="Y1542" s="23">
        <f>IF(X1542="", "", X1542-N1542)</f>
        <v/>
      </c>
      <c r="Z1542" s="23">
        <f>IF(N1542="", "", TEXT(N1542, "dddd"))</f>
        <v/>
      </c>
      <c r="AA1542" s="23">
        <f>IF(X1542="", "", TEXT(X1542, "dddd"))</f>
        <v/>
      </c>
      <c r="AB1542" s="23">
        <f>VLOOKUP(U1542,'Currency Sheet'!A:C,3,)</f>
        <v/>
      </c>
      <c r="AC1542" s="44">
        <f>VLOOKUP(P1542,'Customer List'!B:D,3,)</f>
        <v/>
      </c>
    </row>
    <row r="1543">
      <c r="A1543" s="23">
        <f>A1542+1</f>
        <v/>
      </c>
      <c r="B1543" s="23" t="inlineStr">
        <is>
          <t>EED117403</t>
        </is>
      </c>
      <c r="C1543" s="32" t="n">
        <v>45856</v>
      </c>
      <c r="D1543" s="32" t="n">
        <v>45864</v>
      </c>
      <c r="E1543" s="51" t="n">
        <v>37.8</v>
      </c>
      <c r="F1543" s="51">
        <f>IF(AB1543="DOLLAR",E1543*88,E1543)</f>
        <v/>
      </c>
      <c r="G1543" s="62">
        <f>F1543*J1543</f>
        <v/>
      </c>
      <c r="H1543" s="23" t="n">
        <v>421301</v>
      </c>
      <c r="I1543" s="23" t="inlineStr">
        <is>
          <t>Propidium Iodide Solution</t>
        </is>
      </c>
      <c r="J1543" s="23" t="n">
        <v>1</v>
      </c>
      <c r="K1543" s="23" t="n">
        <v>1</v>
      </c>
      <c r="L1543" s="23">
        <f>J1543-K1543</f>
        <v/>
      </c>
      <c r="M1543" s="23" t="inlineStr">
        <is>
          <t>T-776/25-26</t>
        </is>
      </c>
      <c r="N1543" s="32" t="n">
        <v>45866</v>
      </c>
      <c r="O1543" s="62" t="n">
        <v>6193.8</v>
      </c>
      <c r="P1543" s="23" t="inlineStr">
        <is>
          <t>MANIPAL</t>
        </is>
      </c>
      <c r="Q1543" s="23" t="n">
        <v>58153727671</v>
      </c>
      <c r="R1543" s="23" t="inlineStr">
        <is>
          <t>Delivered</t>
        </is>
      </c>
      <c r="S1543" s="63" t="inlineStr">
        <is>
          <t>4</t>
        </is>
      </c>
      <c r="T1543" s="39" t="n"/>
      <c r="U1543" s="23" t="inlineStr">
        <is>
          <t>BioLegend</t>
        </is>
      </c>
      <c r="V1543" s="23">
        <f>VLOOKUP(P1543,'Customer List'!B:C,2,)</f>
        <v/>
      </c>
      <c r="W1543" s="40" t="n"/>
      <c r="X1543" s="32" t="n">
        <v>45868</v>
      </c>
      <c r="Y1543" s="23">
        <f>IF(X1543="", "", X1543-N1543)</f>
        <v/>
      </c>
      <c r="Z1543" s="23">
        <f>IF(N1543="", "", TEXT(N1543, "dddd"))</f>
        <v/>
      </c>
      <c r="AA1543" s="23">
        <f>IF(X1543="", "", TEXT(X1543, "dddd"))</f>
        <v/>
      </c>
      <c r="AB1543" s="23">
        <f>VLOOKUP(U1543,'Currency Sheet'!A:C,3,)</f>
        <v/>
      </c>
      <c r="AC1543" s="44">
        <f>VLOOKUP(P1543,'Customer List'!B:D,3,)</f>
        <v/>
      </c>
    </row>
    <row r="1544">
      <c r="A1544" s="23">
        <f>A1543+1</f>
        <v/>
      </c>
      <c r="B1544" s="23" t="inlineStr">
        <is>
          <t>EED117403</t>
        </is>
      </c>
      <c r="C1544" s="32" t="n">
        <v>45856</v>
      </c>
      <c r="D1544" s="32" t="n">
        <v>45864</v>
      </c>
      <c r="E1544" s="51" t="n">
        <v>205.1</v>
      </c>
      <c r="F1544" s="51">
        <f>IF(AB1544="DOLLAR",E1544*88,E1544)</f>
        <v/>
      </c>
      <c r="G1544" s="62">
        <f>F1544*J1544</f>
        <v/>
      </c>
      <c r="H1544" s="23" t="n">
        <v>423114</v>
      </c>
      <c r="I1544" s="23" t="inlineStr">
        <is>
          <t>Zombie Violet™ Fixable Viability Kit</t>
        </is>
      </c>
      <c r="J1544" s="23" t="n">
        <v>3</v>
      </c>
      <c r="K1544" s="23" t="n">
        <v>3</v>
      </c>
      <c r="L1544" s="23">
        <f>J1544-K1544</f>
        <v/>
      </c>
      <c r="M1544" s="23" t="inlineStr">
        <is>
          <t>T-784/25-26</t>
        </is>
      </c>
      <c r="N1544" s="32" t="n">
        <v>45866</v>
      </c>
      <c r="O1544" s="62" t="n">
        <v>99458.85000000001</v>
      </c>
      <c r="P1544" s="23" t="inlineStr">
        <is>
          <t>PI HEALTH</t>
        </is>
      </c>
      <c r="Q1544" s="23" t="n">
        <v>58153726956</v>
      </c>
      <c r="R1544" s="23" t="inlineStr">
        <is>
          <t>Delivered</t>
        </is>
      </c>
      <c r="S1544" s="63" t="inlineStr">
        <is>
          <t>-20</t>
        </is>
      </c>
      <c r="T1544" s="39" t="n"/>
      <c r="U1544" s="23" t="inlineStr">
        <is>
          <t>BioLegend</t>
        </is>
      </c>
      <c r="V1544" s="23">
        <f>VLOOKUP(P1544,'Customer List'!B:C,2,)</f>
        <v/>
      </c>
      <c r="W1544" s="40" t="n"/>
      <c r="X1544" s="32" t="n">
        <v>45867</v>
      </c>
      <c r="Y1544" s="23">
        <f>IF(X1544="", "", X1544-N1544)</f>
        <v/>
      </c>
      <c r="Z1544" s="23">
        <f>IF(N1544="", "", TEXT(N1544, "dddd"))</f>
        <v/>
      </c>
      <c r="AA1544" s="23">
        <f>IF(X1544="", "", TEXT(X1544, "dddd"))</f>
        <v/>
      </c>
      <c r="AB1544" s="23">
        <f>VLOOKUP(U1544,'Currency Sheet'!A:C,3,)</f>
        <v/>
      </c>
      <c r="AC1544" s="44">
        <f>VLOOKUP(P1544,'Customer List'!B:D,3,)</f>
        <v/>
      </c>
    </row>
    <row r="1545">
      <c r="A1545" s="23">
        <f>A1544+1</f>
        <v/>
      </c>
      <c r="B1545" s="23" t="inlineStr">
        <is>
          <t>EED117403</t>
        </is>
      </c>
      <c r="C1545" s="32" t="n">
        <v>45856</v>
      </c>
      <c r="D1545" s="32" t="n">
        <v>45864</v>
      </c>
      <c r="E1545" s="51" t="n">
        <v>62.3</v>
      </c>
      <c r="F1545" s="51">
        <f>IF(AB1545="DOLLAR",E1545*88,E1545)</f>
        <v/>
      </c>
      <c r="G1545" s="62">
        <f>F1545*J1545</f>
        <v/>
      </c>
      <c r="H1545" s="23" t="n">
        <v>423125</v>
      </c>
      <c r="I1545" s="23" t="inlineStr">
        <is>
          <t>Brilliant Violet 650™ anti-human CD45RO Antibody</t>
        </is>
      </c>
      <c r="J1545" s="23" t="n">
        <v>1</v>
      </c>
      <c r="K1545" s="23" t="n">
        <v>1</v>
      </c>
      <c r="L1545" s="23">
        <f>J1545-K1545</f>
        <v/>
      </c>
      <c r="M1545" s="23" t="inlineStr">
        <is>
          <t>T-767/25-26</t>
        </is>
      </c>
      <c r="N1545" s="32" t="n">
        <v>45866</v>
      </c>
      <c r="O1545" s="62" t="n">
        <v>7609.5</v>
      </c>
      <c r="P1545" s="23" t="inlineStr">
        <is>
          <t>ACTREC</t>
        </is>
      </c>
      <c r="Q1545" s="23" t="n">
        <v>58153726466</v>
      </c>
      <c r="R1545" s="23" t="inlineStr">
        <is>
          <t>Delivered</t>
        </is>
      </c>
      <c r="S1545" s="63" t="inlineStr">
        <is>
          <t>-20</t>
        </is>
      </c>
      <c r="T1545" s="39" t="n"/>
      <c r="U1545" s="23" t="inlineStr">
        <is>
          <t>BioLegend</t>
        </is>
      </c>
      <c r="V1545" s="23">
        <f>VLOOKUP(P1545,'Customer List'!B:C,2,)</f>
        <v/>
      </c>
      <c r="W1545" s="40" t="n"/>
      <c r="X1545" s="32" t="n">
        <v>45867</v>
      </c>
      <c r="Y1545" s="23">
        <f>IF(X1545="", "", X1545-N1545)</f>
        <v/>
      </c>
      <c r="Z1545" s="23">
        <f>IF(N1545="", "", TEXT(N1545, "dddd"))</f>
        <v/>
      </c>
      <c r="AA1545" s="23">
        <f>IF(X1545="", "", TEXT(X1545, "dddd"))</f>
        <v/>
      </c>
      <c r="AB1545" s="23">
        <f>VLOOKUP(U1545,'Currency Sheet'!A:C,3,)</f>
        <v/>
      </c>
      <c r="AC1545" s="44">
        <f>VLOOKUP(P1545,'Customer List'!B:D,3,)</f>
        <v/>
      </c>
    </row>
    <row r="1546">
      <c r="A1546" s="23">
        <f>A1545+1</f>
        <v/>
      </c>
      <c r="B1546" s="23" t="inlineStr">
        <is>
          <t>EED117403</t>
        </is>
      </c>
      <c r="C1546" s="32" t="n">
        <v>45856</v>
      </c>
      <c r="D1546" s="32" t="n">
        <v>45864</v>
      </c>
      <c r="E1546" s="51" t="n">
        <v>29.4</v>
      </c>
      <c r="F1546" s="51">
        <f>IF(AB1546="DOLLAR",E1546*88,E1546)</f>
        <v/>
      </c>
      <c r="G1546" s="62">
        <f>F1546*J1546</f>
        <v/>
      </c>
      <c r="H1546" s="23" t="n">
        <v>423501</v>
      </c>
      <c r="I1546" s="23" t="inlineStr">
        <is>
          <t>Nunc™ MaxiSorp™ ELISA Plates, Uncoated</t>
        </is>
      </c>
      <c r="J1546" s="23" t="n">
        <v>1</v>
      </c>
      <c r="K1546" s="23" t="n">
        <v>1</v>
      </c>
      <c r="L1546" s="23">
        <f>J1546-K1546</f>
        <v/>
      </c>
      <c r="M1546" s="23" t="inlineStr">
        <is>
          <t>T-814/25-26</t>
        </is>
      </c>
      <c r="N1546" s="32" t="n">
        <v>45867</v>
      </c>
      <c r="O1546" s="62" t="n">
        <v>3391.5</v>
      </c>
      <c r="P1546" s="23" t="inlineStr">
        <is>
          <t>THSTI</t>
        </is>
      </c>
      <c r="Q1546" s="23" t="inlineStr">
        <is>
          <t>BY HAND</t>
        </is>
      </c>
      <c r="R1546" s="23" t="inlineStr">
        <is>
          <t>PRIYANKA MADAM</t>
        </is>
      </c>
      <c r="S1546" s="63" t="inlineStr">
        <is>
          <t>rt</t>
        </is>
      </c>
      <c r="T1546" s="39" t="n"/>
      <c r="U1546" s="23" t="inlineStr">
        <is>
          <t>BioLegend</t>
        </is>
      </c>
      <c r="V1546" s="23">
        <f>VLOOKUP(P1546,'Customer List'!B:C,2,)</f>
        <v/>
      </c>
      <c r="W1546" s="40" t="n"/>
      <c r="X1546" s="32" t="n">
        <v>45867</v>
      </c>
      <c r="Y1546" s="23">
        <f>IF(X1546="", "", X1546-N1546)</f>
        <v/>
      </c>
      <c r="Z1546" s="23">
        <f>IF(N1546="", "", TEXT(N1546, "dddd"))</f>
        <v/>
      </c>
      <c r="AA1546" s="23">
        <f>IF(X1546="", "", TEXT(X1546, "dddd"))</f>
        <v/>
      </c>
      <c r="AB1546" s="23">
        <f>VLOOKUP(U1546,'Currency Sheet'!A:C,3,)</f>
        <v/>
      </c>
      <c r="AC1546" s="44">
        <f>VLOOKUP(P1546,'Customer List'!B:D,3,)</f>
        <v/>
      </c>
    </row>
    <row r="1547">
      <c r="A1547" s="23">
        <f>A1546+1</f>
        <v/>
      </c>
      <c r="B1547" s="23" t="inlineStr">
        <is>
          <t>EED117403</t>
        </is>
      </c>
      <c r="C1547" s="32" t="n">
        <v>45856</v>
      </c>
      <c r="D1547" s="32" t="n">
        <v>45864</v>
      </c>
      <c r="E1547" s="51" t="n">
        <v>164.5</v>
      </c>
      <c r="F1547" s="51">
        <f>IF(AB1547="DOLLAR",E1547*88,E1547)</f>
        <v/>
      </c>
      <c r="G1547" s="62">
        <f>F1547*J1547</f>
        <v/>
      </c>
      <c r="H1547" s="23" t="n">
        <v>500302</v>
      </c>
      <c r="I1547" s="23" t="inlineStr">
        <is>
          <t>Purified anti-human IL-2 Antibody</t>
        </is>
      </c>
      <c r="J1547" s="23" t="n">
        <v>1</v>
      </c>
      <c r="K1547" s="23" t="n">
        <v>1</v>
      </c>
      <c r="L1547" s="23">
        <f>J1547-K1547</f>
        <v/>
      </c>
      <c r="M1547" s="23" t="inlineStr">
        <is>
          <t>T-812/25-26</t>
        </is>
      </c>
      <c r="N1547" s="32" t="n">
        <v>45867</v>
      </c>
      <c r="O1547" s="62" t="n">
        <v>20092.5</v>
      </c>
      <c r="P1547" s="23" t="inlineStr">
        <is>
          <t>THSTI</t>
        </is>
      </c>
      <c r="Q1547" s="23" t="inlineStr">
        <is>
          <t>BY HAND</t>
        </is>
      </c>
      <c r="R1547" s="23" t="inlineStr">
        <is>
          <t>PRIYANKA MADAM</t>
        </is>
      </c>
      <c r="S1547" s="63" t="inlineStr">
        <is>
          <t>4</t>
        </is>
      </c>
      <c r="T1547" s="39" t="n"/>
      <c r="U1547" s="23" t="inlineStr">
        <is>
          <t>BioLegend</t>
        </is>
      </c>
      <c r="V1547" s="23">
        <f>VLOOKUP(P1547,'Customer List'!B:C,2,)</f>
        <v/>
      </c>
      <c r="W1547" s="40" t="n"/>
      <c r="X1547" s="32" t="n">
        <v>45867</v>
      </c>
      <c r="Y1547" s="23">
        <f>IF(X1547="", "", X1547-N1547)</f>
        <v/>
      </c>
      <c r="Z1547" s="23">
        <f>IF(N1547="", "", TEXT(N1547, "dddd"))</f>
        <v/>
      </c>
      <c r="AA1547" s="23">
        <f>IF(X1547="", "", TEXT(X1547, "dddd"))</f>
        <v/>
      </c>
      <c r="AB1547" s="23">
        <f>VLOOKUP(U1547,'Currency Sheet'!A:C,3,)</f>
        <v/>
      </c>
      <c r="AC1547" s="44">
        <f>VLOOKUP(P1547,'Customer List'!B:D,3,)</f>
        <v/>
      </c>
    </row>
    <row r="1548">
      <c r="A1548" s="23">
        <f>A1547+1</f>
        <v/>
      </c>
      <c r="B1548" s="23" t="inlineStr">
        <is>
          <t>EED117403</t>
        </is>
      </c>
      <c r="C1548" s="32" t="n">
        <v>45856</v>
      </c>
      <c r="D1548" s="32" t="n">
        <v>45864</v>
      </c>
      <c r="E1548" s="51" t="n">
        <v>164.5</v>
      </c>
      <c r="F1548" s="51">
        <f>IF(AB1548="DOLLAR",E1548*88,E1548)</f>
        <v/>
      </c>
      <c r="G1548" s="62">
        <f>F1548*J1548</f>
        <v/>
      </c>
      <c r="H1548" s="23" t="n">
        <v>502802</v>
      </c>
      <c r="I1548" s="23" t="inlineStr">
        <is>
          <t>Purified anti-human TNF-α Antibody</t>
        </is>
      </c>
      <c r="J1548" s="23" t="n">
        <v>1</v>
      </c>
      <c r="K1548" s="23" t="n">
        <v>1</v>
      </c>
      <c r="L1548" s="23">
        <f>J1548-K1548</f>
        <v/>
      </c>
      <c r="M1548" s="23" t="inlineStr">
        <is>
          <t>T-812/25-26</t>
        </is>
      </c>
      <c r="N1548" s="32" t="n">
        <v>45867</v>
      </c>
      <c r="O1548" s="62" t="n">
        <v>20092.5</v>
      </c>
      <c r="P1548" s="23" t="inlineStr">
        <is>
          <t>THSTI</t>
        </is>
      </c>
      <c r="Q1548" s="23" t="inlineStr">
        <is>
          <t>BY HAND</t>
        </is>
      </c>
      <c r="R1548" s="23" t="inlineStr">
        <is>
          <t>PRIYANKA MADAM</t>
        </is>
      </c>
      <c r="S1548" s="63" t="inlineStr">
        <is>
          <t>4</t>
        </is>
      </c>
      <c r="T1548" s="39" t="n"/>
      <c r="U1548" s="23" t="inlineStr">
        <is>
          <t>BioLegend</t>
        </is>
      </c>
      <c r="V1548" s="23">
        <f>VLOOKUP(P1548,'Customer List'!B:C,2,)</f>
        <v/>
      </c>
      <c r="W1548" s="40" t="n"/>
      <c r="X1548" s="32" t="n">
        <v>45867</v>
      </c>
      <c r="Y1548" s="23">
        <f>IF(X1548="", "", X1548-N1548)</f>
        <v/>
      </c>
      <c r="Z1548" s="23">
        <f>IF(N1548="", "", TEXT(N1548, "dddd"))</f>
        <v/>
      </c>
      <c r="AA1548" s="23">
        <f>IF(X1548="", "", TEXT(X1548, "dddd"))</f>
        <v/>
      </c>
      <c r="AB1548" s="23">
        <f>VLOOKUP(U1548,'Currency Sheet'!A:C,3,)</f>
        <v/>
      </c>
      <c r="AC1548" s="44">
        <f>VLOOKUP(P1548,'Customer List'!B:D,3,)</f>
        <v/>
      </c>
    </row>
    <row r="1549">
      <c r="A1549" s="23">
        <f>A1548+1</f>
        <v/>
      </c>
      <c r="B1549" s="23" t="inlineStr">
        <is>
          <t>EED117403</t>
        </is>
      </c>
      <c r="C1549" s="32" t="n">
        <v>45856</v>
      </c>
      <c r="D1549" s="32" t="n">
        <v>45864</v>
      </c>
      <c r="E1549" s="51" t="n">
        <v>195.3</v>
      </c>
      <c r="F1549" s="51">
        <f>IF(AB1549="DOLLAR",E1549*88,E1549)</f>
        <v/>
      </c>
      <c r="G1549" s="62">
        <f>F1549*J1549</f>
        <v/>
      </c>
      <c r="H1549" s="23" t="n">
        <v>502912</v>
      </c>
      <c r="I1549" s="23" t="inlineStr">
        <is>
          <t>APC anti-human TNF-α Antibody</t>
        </is>
      </c>
      <c r="J1549" s="23" t="n">
        <v>1</v>
      </c>
      <c r="K1549" s="23" t="n">
        <v>1</v>
      </c>
      <c r="L1549" s="23">
        <f>J1549-K1549</f>
        <v/>
      </c>
      <c r="M1549" s="23" t="inlineStr">
        <is>
          <t>T-812/25-26</t>
        </is>
      </c>
      <c r="N1549" s="32" t="n">
        <v>45867</v>
      </c>
      <c r="O1549" s="62" t="n">
        <v>47709</v>
      </c>
      <c r="P1549" s="23" t="inlineStr">
        <is>
          <t>THSTI</t>
        </is>
      </c>
      <c r="Q1549" s="23" t="inlineStr">
        <is>
          <t>BY HAND</t>
        </is>
      </c>
      <c r="R1549" s="23" t="inlineStr">
        <is>
          <t>PRIYANKA MADAM</t>
        </is>
      </c>
      <c r="S1549" s="63" t="inlineStr">
        <is>
          <t>4</t>
        </is>
      </c>
      <c r="T1549" s="39" t="n"/>
      <c r="U1549" s="23" t="inlineStr">
        <is>
          <t>BioLegend</t>
        </is>
      </c>
      <c r="V1549" s="23">
        <f>VLOOKUP(P1549,'Customer List'!B:C,2,)</f>
        <v/>
      </c>
      <c r="W1549" s="40" t="n"/>
      <c r="X1549" s="32" t="n">
        <v>45867</v>
      </c>
      <c r="Y1549" s="23">
        <f>IF(X1549="", "", X1549-N1549)</f>
        <v/>
      </c>
      <c r="Z1549" s="23">
        <f>IF(N1549="", "", TEXT(N1549, "dddd"))</f>
        <v/>
      </c>
      <c r="AA1549" s="23">
        <f>IF(X1549="", "", TEXT(X1549, "dddd"))</f>
        <v/>
      </c>
      <c r="AB1549" s="23">
        <f>VLOOKUP(U1549,'Currency Sheet'!A:C,3,)</f>
        <v/>
      </c>
      <c r="AC1549" s="44">
        <f>VLOOKUP(P1549,'Customer List'!B:D,3,)</f>
        <v/>
      </c>
    </row>
    <row r="1550">
      <c r="A1550" s="23">
        <f>A1549+1</f>
        <v/>
      </c>
      <c r="B1550" s="23" t="inlineStr">
        <is>
          <t>EED117403</t>
        </is>
      </c>
      <c r="C1550" s="32" t="n">
        <v>45856</v>
      </c>
      <c r="D1550" s="32" t="n">
        <v>45864</v>
      </c>
      <c r="E1550" s="51" t="n">
        <v>69.3</v>
      </c>
      <c r="F1550" s="51">
        <f>IF(AB1550="DOLLAR",E1550*88,E1550)</f>
        <v/>
      </c>
      <c r="G1550" s="62">
        <f>F1550*J1550</f>
        <v/>
      </c>
      <c r="H1550" s="23" t="n">
        <v>505806</v>
      </c>
      <c r="I1550" s="23" t="inlineStr">
        <is>
          <t>FITC anti-mouse IFN-γ Antibody</t>
        </is>
      </c>
      <c r="J1550" s="23" t="n">
        <v>2</v>
      </c>
      <c r="K1550" s="23" t="n">
        <v>2</v>
      </c>
      <c r="L1550" s="23">
        <f>J1550-K1550</f>
        <v/>
      </c>
      <c r="M1550" s="23" t="inlineStr">
        <is>
          <t>T-780/25-26</t>
        </is>
      </c>
      <c r="N1550" s="32" t="n">
        <v>45866</v>
      </c>
      <c r="O1550" s="62" t="n">
        <v>21483</v>
      </c>
      <c r="P1550" s="23" t="inlineStr">
        <is>
          <t>MICRO VAPI</t>
        </is>
      </c>
      <c r="Q1550" s="23" t="n">
        <v>58153727203</v>
      </c>
      <c r="R1550" s="23" t="inlineStr">
        <is>
          <t>Delivered</t>
        </is>
      </c>
      <c r="S1550" s="63" t="inlineStr">
        <is>
          <t>4</t>
        </is>
      </c>
      <c r="T1550" s="39" t="n"/>
      <c r="U1550" s="23" t="inlineStr">
        <is>
          <t>BioLegend</t>
        </is>
      </c>
      <c r="V1550" s="23">
        <f>VLOOKUP(P1550,'Customer List'!B:C,2,)</f>
        <v/>
      </c>
      <c r="W1550" s="40" t="n"/>
      <c r="X1550" s="32" t="n">
        <v>45868</v>
      </c>
      <c r="Y1550" s="23">
        <f>IF(X1550="", "", X1550-N1550)</f>
        <v/>
      </c>
      <c r="Z1550" s="23">
        <f>IF(N1550="", "", TEXT(N1550, "dddd"))</f>
        <v/>
      </c>
      <c r="AA1550" s="23">
        <f>IF(X1550="", "", TEXT(X1550, "dddd"))</f>
        <v/>
      </c>
      <c r="AB1550" s="23">
        <f>VLOOKUP(U1550,'Currency Sheet'!A:C,3,)</f>
        <v/>
      </c>
      <c r="AC1550" s="44">
        <f>VLOOKUP(P1550,'Customer List'!B:D,3,)</f>
        <v/>
      </c>
    </row>
    <row r="1551">
      <c r="A1551" s="23">
        <f>A1550+1</f>
        <v/>
      </c>
      <c r="B1551" s="23" t="inlineStr">
        <is>
          <t>EED117403</t>
        </is>
      </c>
      <c r="C1551" s="32" t="n">
        <v>45856</v>
      </c>
      <c r="D1551" s="32" t="n">
        <v>45864</v>
      </c>
      <c r="E1551" s="51" t="n">
        <v>88.2</v>
      </c>
      <c r="F1551" s="51">
        <f>IF(AB1551="DOLLAR",E1551*88,E1551)</f>
        <v/>
      </c>
      <c r="G1551" s="62">
        <f>F1551*J1551</f>
        <v/>
      </c>
      <c r="H1551" s="23" t="n">
        <v>506515</v>
      </c>
      <c r="I1551" s="23" t="inlineStr">
        <is>
          <t>Alexa Fluor® 700 anti-human IFN-γ Antibody</t>
        </is>
      </c>
      <c r="J1551" s="23" t="n">
        <v>1</v>
      </c>
      <c r="K1551" s="23" t="n">
        <v>1</v>
      </c>
      <c r="L1551" s="23">
        <f>J1551-K1551</f>
        <v/>
      </c>
      <c r="M1551" s="23" t="inlineStr">
        <is>
          <t>T-797/25-26</t>
        </is>
      </c>
      <c r="N1551" s="32" t="n">
        <v>45867</v>
      </c>
      <c r="O1551" s="62" t="n">
        <v>13280.4</v>
      </c>
      <c r="P1551" s="23" t="inlineStr">
        <is>
          <t>ABHI BIO</t>
        </is>
      </c>
      <c r="Q1551" s="23" t="n">
        <v>58153776855</v>
      </c>
      <c r="R1551" s="23" t="inlineStr">
        <is>
          <t>Delivered</t>
        </is>
      </c>
      <c r="S1551" s="63" t="inlineStr">
        <is>
          <t>4</t>
        </is>
      </c>
      <c r="T1551" s="39" t="n"/>
      <c r="U1551" s="23" t="inlineStr">
        <is>
          <t>BioLegend</t>
        </is>
      </c>
      <c r="V1551" s="23">
        <f>VLOOKUP(P1551,'Customer List'!B:C,2,)</f>
        <v/>
      </c>
      <c r="W1551" s="40" t="n"/>
      <c r="X1551" s="32" t="n">
        <v>45868</v>
      </c>
      <c r="Y1551" s="23">
        <f>IF(X1551="", "", X1551-N1551)</f>
        <v/>
      </c>
      <c r="Z1551" s="23">
        <f>IF(N1551="", "", TEXT(N1551, "dddd"))</f>
        <v/>
      </c>
      <c r="AA1551" s="23">
        <f>IF(X1551="", "", TEXT(X1551, "dddd"))</f>
        <v/>
      </c>
      <c r="AB1551" s="23">
        <f>VLOOKUP(U1551,'Currency Sheet'!A:C,3,)</f>
        <v/>
      </c>
      <c r="AC1551" s="44">
        <f>VLOOKUP(P1551,'Customer List'!B:D,3,)</f>
        <v/>
      </c>
    </row>
    <row r="1552">
      <c r="A1552" s="23">
        <f>A1551+1</f>
        <v/>
      </c>
      <c r="B1552" s="23" t="inlineStr">
        <is>
          <t>EED117403</t>
        </is>
      </c>
      <c r="C1552" s="32" t="n">
        <v>45856</v>
      </c>
      <c r="D1552" s="32" t="n">
        <v>45864</v>
      </c>
      <c r="E1552" s="51" t="n">
        <v>254.8</v>
      </c>
      <c r="F1552" s="51">
        <f>IF(AB1552="DOLLAR",E1552*88,E1552)</f>
        <v/>
      </c>
      <c r="G1552" s="62">
        <f>F1552*J1552</f>
        <v/>
      </c>
      <c r="H1552" s="23" t="n">
        <v>515406</v>
      </c>
      <c r="I1552" s="23" t="inlineStr">
        <is>
          <t>Alexa Fluor® 647 anti-human/mouse Granzyme B Antibody</t>
        </is>
      </c>
      <c r="J1552" s="23" t="n">
        <v>2</v>
      </c>
      <c r="K1552" s="23" t="n">
        <v>2</v>
      </c>
      <c r="L1552" s="23">
        <f>J1552-K1552</f>
        <v/>
      </c>
      <c r="M1552" s="23" t="inlineStr">
        <is>
          <t>T-780/25-26</t>
        </is>
      </c>
      <c r="N1552" s="32" t="n">
        <v>45866</v>
      </c>
      <c r="O1552" s="62" t="n">
        <v>78988</v>
      </c>
      <c r="P1552" s="23" t="inlineStr">
        <is>
          <t>MICRO VAPI</t>
        </is>
      </c>
      <c r="Q1552" s="23" t="n">
        <v>58153727203</v>
      </c>
      <c r="R1552" s="23" t="inlineStr">
        <is>
          <t>Delivered</t>
        </is>
      </c>
      <c r="S1552" s="63" t="inlineStr">
        <is>
          <t>4</t>
        </is>
      </c>
      <c r="T1552" s="39" t="n"/>
      <c r="U1552" s="23" t="inlineStr">
        <is>
          <t>BioLegend</t>
        </is>
      </c>
      <c r="V1552" s="23">
        <f>VLOOKUP(P1552,'Customer List'!B:C,2,)</f>
        <v/>
      </c>
      <c r="W1552" s="40" t="n"/>
      <c r="X1552" s="32" t="n">
        <v>45868</v>
      </c>
      <c r="Y1552" s="23">
        <f>IF(X1552="", "", X1552-N1552)</f>
        <v/>
      </c>
      <c r="Z1552" s="23">
        <f>IF(N1552="", "", TEXT(N1552, "dddd"))</f>
        <v/>
      </c>
      <c r="AA1552" s="23">
        <f>IF(X1552="", "", TEXT(X1552, "dddd"))</f>
        <v/>
      </c>
      <c r="AB1552" s="23">
        <f>VLOOKUP(U1552,'Currency Sheet'!A:C,3,)</f>
        <v/>
      </c>
      <c r="AC1552" s="44">
        <f>VLOOKUP(P1552,'Customer List'!B:D,3,)</f>
        <v/>
      </c>
    </row>
    <row r="1553">
      <c r="A1553" s="23">
        <f>A1552+1</f>
        <v/>
      </c>
      <c r="B1553" s="23" t="inlineStr">
        <is>
          <t>EED117403</t>
        </is>
      </c>
      <c r="C1553" s="32" t="n">
        <v>45856</v>
      </c>
      <c r="D1553" s="32" t="n">
        <v>45864</v>
      </c>
      <c r="E1553" s="51" t="n">
        <v>107.1</v>
      </c>
      <c r="F1553" s="51">
        <f>IF(AB1553="DOLLAR",E1553*88,E1553)</f>
        <v/>
      </c>
      <c r="G1553" s="62">
        <f>F1553*J1553</f>
        <v/>
      </c>
      <c r="H1553" s="23" t="n">
        <v>519503</v>
      </c>
      <c r="I1553" s="23" t="inlineStr">
        <is>
          <t>PE anti-human CXCL10 (IP-10) Antibody</t>
        </is>
      </c>
      <c r="J1553" s="23" t="n">
        <v>1</v>
      </c>
      <c r="K1553" s="23" t="n">
        <v>1</v>
      </c>
      <c r="L1553" s="23">
        <f>J1553-K1553</f>
        <v/>
      </c>
      <c r="M1553" s="23" t="inlineStr">
        <is>
          <t>T-827/25-26</t>
        </is>
      </c>
      <c r="N1553" s="32" t="n">
        <v>45868</v>
      </c>
      <c r="O1553" s="62" t="n">
        <v>14703.3</v>
      </c>
      <c r="P1553" s="23" t="inlineStr">
        <is>
          <t>Lokesh Enterprises</t>
        </is>
      </c>
      <c r="Q1553" s="23" t="inlineStr">
        <is>
          <t>By Hand</t>
        </is>
      </c>
      <c r="R1553" s="23" t="inlineStr">
        <is>
          <t>PRIYANKA MADAM</t>
        </is>
      </c>
      <c r="S1553" s="63" t="inlineStr">
        <is>
          <t>4</t>
        </is>
      </c>
      <c r="T1553" s="39" t="inlineStr">
        <is>
          <t>Extra Item Billed 502517 Miranda sent to Lokesh</t>
        </is>
      </c>
      <c r="U1553" s="23" t="inlineStr">
        <is>
          <t>BioLegend</t>
        </is>
      </c>
      <c r="V1553" s="23">
        <f>VLOOKUP(P1553,'Customer List'!B:C,2,)</f>
        <v/>
      </c>
      <c r="W1553" s="40" t="n"/>
      <c r="X1553" s="32" t="n">
        <v>45868</v>
      </c>
      <c r="Y1553" s="23">
        <f>IF(X1553="", "", X1553-N1553)</f>
        <v/>
      </c>
      <c r="Z1553" s="23">
        <f>IF(N1553="", "", TEXT(N1553, "dddd"))</f>
        <v/>
      </c>
      <c r="AA1553" s="23">
        <f>IF(X1553="", "", TEXT(X1553, "dddd"))</f>
        <v/>
      </c>
      <c r="AB1553" s="23">
        <f>VLOOKUP(U1553,'Currency Sheet'!A:C,3,)</f>
        <v/>
      </c>
      <c r="AC1553" s="44">
        <f>VLOOKUP(P1553,'Customer List'!B:D,3,)</f>
        <v/>
      </c>
    </row>
    <row r="1554">
      <c r="A1554" s="23">
        <f>A1553+1</f>
        <v/>
      </c>
      <c r="B1554" s="23" t="inlineStr">
        <is>
          <t>EED117403</t>
        </is>
      </c>
      <c r="C1554" s="32" t="n">
        <v>45856</v>
      </c>
      <c r="D1554" s="32" t="n">
        <v>45864</v>
      </c>
      <c r="E1554" s="51" t="n">
        <v>102.9</v>
      </c>
      <c r="F1554" s="51">
        <f>IF(AB1554="DOLLAR",E1554*88,E1554)</f>
        <v/>
      </c>
      <c r="G1554" s="62">
        <f>F1554*J1554</f>
        <v/>
      </c>
      <c r="H1554" s="23" t="n">
        <v>572902</v>
      </c>
      <c r="I1554" s="23" t="inlineStr">
        <is>
          <t>Recombinant Human GM-CSF (carrier-free)</t>
        </is>
      </c>
      <c r="J1554" s="23" t="n">
        <v>4</v>
      </c>
      <c r="K1554" s="23" t="n">
        <v>4</v>
      </c>
      <c r="L1554" s="23">
        <f>J1554-K1554</f>
        <v/>
      </c>
      <c r="M1554" s="23" t="inlineStr">
        <is>
          <t>T-825/25-26</t>
        </is>
      </c>
      <c r="N1554" s="32" t="n">
        <v>45868</v>
      </c>
      <c r="O1554" s="62" t="n">
        <v>56448</v>
      </c>
      <c r="P1554" s="23" t="inlineStr">
        <is>
          <t>BTL</t>
        </is>
      </c>
      <c r="Q1554" s="23" t="inlineStr">
        <is>
          <t>By Hand</t>
        </is>
      </c>
      <c r="R1554" s="23" t="inlineStr">
        <is>
          <t>PRIYANKA MADAM</t>
        </is>
      </c>
      <c r="S1554" s="63" t="inlineStr">
        <is>
          <t>-20</t>
        </is>
      </c>
      <c r="T1554" s="39" t="n"/>
      <c r="U1554" s="23" t="inlineStr">
        <is>
          <t>BioLegend</t>
        </is>
      </c>
      <c r="V1554" s="23">
        <f>VLOOKUP(P1554,'Customer List'!B:C,2,)</f>
        <v/>
      </c>
      <c r="W1554" s="40" t="n"/>
      <c r="X1554" s="32" t="n">
        <v>45868</v>
      </c>
      <c r="Y1554" s="23">
        <f>IF(X1554="", "", X1554-N1554)</f>
        <v/>
      </c>
      <c r="Z1554" s="23">
        <f>IF(N1554="", "", TEXT(N1554, "dddd"))</f>
        <v/>
      </c>
      <c r="AA1554" s="23">
        <f>IF(X1554="", "", TEXT(X1554, "dddd"))</f>
        <v/>
      </c>
      <c r="AB1554" s="23">
        <f>VLOOKUP(U1554,'Currency Sheet'!A:C,3,)</f>
        <v/>
      </c>
      <c r="AC1554" s="44">
        <f>VLOOKUP(P1554,'Customer List'!B:D,3,)</f>
        <v/>
      </c>
    </row>
    <row r="1555">
      <c r="A1555" s="23">
        <f>A1554+1</f>
        <v/>
      </c>
      <c r="B1555" s="23" t="inlineStr">
        <is>
          <t>EED117403</t>
        </is>
      </c>
      <c r="C1555" s="32" t="n">
        <v>45856</v>
      </c>
      <c r="D1555" s="32" t="n">
        <v>45864</v>
      </c>
      <c r="E1555" s="51" t="n">
        <v>177.1</v>
      </c>
      <c r="F1555" s="51">
        <f>IF(AB1555="DOLLAR",E1555*88,E1555)</f>
        <v/>
      </c>
      <c r="G1555" s="62">
        <f>F1555*J1555</f>
        <v/>
      </c>
      <c r="H1555" s="23" t="n">
        <v>572903</v>
      </c>
      <c r="I1555" s="23" t="inlineStr">
        <is>
          <t>Recombinant Human GM-CSF (carrier-free)</t>
        </is>
      </c>
      <c r="J1555" s="23" t="n">
        <v>1</v>
      </c>
      <c r="K1555" s="23" t="n">
        <v>1</v>
      </c>
      <c r="L1555" s="23">
        <f>J1555-K1555</f>
        <v/>
      </c>
      <c r="M1555" s="23" t="inlineStr">
        <is>
          <t>T-801/25-26</t>
        </is>
      </c>
      <c r="N1555" s="32" t="n">
        <v>45867</v>
      </c>
      <c r="O1555" s="62" t="n">
        <v>26565</v>
      </c>
      <c r="P1555" s="23" t="inlineStr">
        <is>
          <t>M BIOtech</t>
        </is>
      </c>
      <c r="Q1555" s="23" t="n">
        <v>58153777964</v>
      </c>
      <c r="R1555" s="23" t="inlineStr">
        <is>
          <t>Delivered</t>
        </is>
      </c>
      <c r="S1555" s="63" t="inlineStr">
        <is>
          <t>-20</t>
        </is>
      </c>
      <c r="T1555" s="39" t="n"/>
      <c r="U1555" s="23" t="inlineStr">
        <is>
          <t>BioLegend</t>
        </is>
      </c>
      <c r="V1555" s="23">
        <f>VLOOKUP(P1555,'Customer List'!B:C,2,)</f>
        <v/>
      </c>
      <c r="W1555" s="40" t="n"/>
      <c r="X1555" s="32" t="n">
        <v>45868</v>
      </c>
      <c r="Y1555" s="23">
        <f>IF(X1555="", "", X1555-N1555)</f>
        <v/>
      </c>
      <c r="Z1555" s="23">
        <f>IF(N1555="", "", TEXT(N1555, "dddd"))</f>
        <v/>
      </c>
      <c r="AA1555" s="23">
        <f>IF(X1555="", "", TEXT(X1555, "dddd"))</f>
        <v/>
      </c>
      <c r="AB1555" s="23">
        <f>VLOOKUP(U1555,'Currency Sheet'!A:C,3,)</f>
        <v/>
      </c>
      <c r="AC1555" s="44">
        <f>VLOOKUP(P1555,'Customer List'!B:D,3,)</f>
        <v/>
      </c>
    </row>
    <row r="1556">
      <c r="A1556" s="23">
        <f>A1555+1</f>
        <v/>
      </c>
      <c r="B1556" s="23" t="inlineStr">
        <is>
          <t>EED117403</t>
        </is>
      </c>
      <c r="C1556" s="32" t="n">
        <v>45856</v>
      </c>
      <c r="D1556" s="32" t="n">
        <v>45864</v>
      </c>
      <c r="E1556" s="51" t="n">
        <v>144.2</v>
      </c>
      <c r="F1556" s="51">
        <f>IF(AB1556="DOLLAR",E1556*88,E1556)</f>
        <v/>
      </c>
      <c r="G1556" s="62">
        <f>F1556*J1556</f>
        <v/>
      </c>
      <c r="H1556" s="23" t="n">
        <v>574804</v>
      </c>
      <c r="I1556" s="23" t="inlineStr">
        <is>
          <t>Recombinant Human M-CSF (carrier-free)</t>
        </is>
      </c>
      <c r="J1556" s="23" t="n">
        <v>1</v>
      </c>
      <c r="K1556" s="23" t="n">
        <v>1</v>
      </c>
      <c r="L1556" s="23">
        <f>J1556-K1556</f>
        <v/>
      </c>
      <c r="M1556" s="23" t="inlineStr">
        <is>
          <t>T-798/25-26</t>
        </is>
      </c>
      <c r="N1556" s="32" t="n">
        <v>45867</v>
      </c>
      <c r="O1556" s="62" t="n">
        <v>21630</v>
      </c>
      <c r="P1556" s="23" t="inlineStr">
        <is>
          <t>BIO SOLUTION</t>
        </is>
      </c>
      <c r="Q1556" s="23" t="n">
        <v>58153777684</v>
      </c>
      <c r="R1556" s="23" t="inlineStr">
        <is>
          <t>Delivered</t>
        </is>
      </c>
      <c r="S1556" s="63" t="inlineStr">
        <is>
          <t>-20</t>
        </is>
      </c>
      <c r="T1556" s="39" t="n"/>
      <c r="U1556" s="23" t="inlineStr">
        <is>
          <t>BioLegend</t>
        </is>
      </c>
      <c r="V1556" s="23">
        <f>VLOOKUP(P1556,'Customer List'!B:C,2,)</f>
        <v/>
      </c>
      <c r="W1556" s="40" t="n"/>
      <c r="X1556" s="32" t="n">
        <v>45868</v>
      </c>
      <c r="Y1556" s="23">
        <f>IF(X1556="", "", X1556-N1556)</f>
        <v/>
      </c>
      <c r="Z1556" s="23">
        <f>IF(N1556="", "", TEXT(N1556, "dddd"))</f>
        <v/>
      </c>
      <c r="AA1556" s="23">
        <f>IF(X1556="", "", TEXT(X1556, "dddd"))</f>
        <v/>
      </c>
      <c r="AB1556" s="23">
        <f>VLOOKUP(U1556,'Currency Sheet'!A:C,3,)</f>
        <v/>
      </c>
      <c r="AC1556" s="44">
        <f>VLOOKUP(P1556,'Customer List'!B:D,3,)</f>
        <v/>
      </c>
    </row>
    <row r="1557">
      <c r="A1557" s="23">
        <f>A1556+1</f>
        <v/>
      </c>
      <c r="B1557" s="23" t="inlineStr">
        <is>
          <t>EED117403</t>
        </is>
      </c>
      <c r="C1557" s="32" t="n">
        <v>45856</v>
      </c>
      <c r="D1557" s="32" t="n">
        <v>45864</v>
      </c>
      <c r="E1557" s="51" t="n">
        <v>193.8</v>
      </c>
      <c r="F1557" s="51">
        <f>IF(AB1557="DOLLAR",E1557*88,E1557)</f>
        <v/>
      </c>
      <c r="G1557" s="62">
        <f>F1557*J1557</f>
        <v/>
      </c>
      <c r="H1557" s="23" t="n">
        <v>589002</v>
      </c>
      <c r="I1557" s="23" t="inlineStr">
        <is>
          <t>Recombinant Mouse IL-23 (carrier-free)</t>
        </is>
      </c>
      <c r="J1557" s="23" t="n">
        <v>1</v>
      </c>
      <c r="K1557" s="23" t="n">
        <v>1</v>
      </c>
      <c r="L1557" s="23">
        <f>J1557-K1557</f>
        <v/>
      </c>
      <c r="M1557" s="23" t="inlineStr">
        <is>
          <t>T-820/25-26</t>
        </is>
      </c>
      <c r="N1557" s="32" t="n">
        <v>45867</v>
      </c>
      <c r="O1557" s="62" t="n">
        <v>35045.5</v>
      </c>
      <c r="P1557" s="23" t="inlineStr">
        <is>
          <t>IMTECH</t>
        </is>
      </c>
      <c r="Q1557" s="23" t="inlineStr">
        <is>
          <t>D3002709220</t>
        </is>
      </c>
      <c r="R1557" s="23" t="inlineStr">
        <is>
          <t>Delivered</t>
        </is>
      </c>
      <c r="S1557" s="63" t="inlineStr">
        <is>
          <t>-20</t>
        </is>
      </c>
      <c r="T1557" s="39" t="n"/>
      <c r="U1557" s="23" t="inlineStr">
        <is>
          <t>BioLegend</t>
        </is>
      </c>
      <c r="V1557" s="23">
        <f>VLOOKUP(P1557,'Customer List'!B:C,2,)</f>
        <v/>
      </c>
      <c r="W1557" s="40" t="n"/>
      <c r="X1557" s="32" t="n">
        <v>45869</v>
      </c>
      <c r="Y1557" s="23">
        <f>IF(X1557="", "", X1557-N1557)</f>
        <v/>
      </c>
      <c r="Z1557" s="23">
        <f>IF(N1557="", "", TEXT(N1557, "dddd"))</f>
        <v/>
      </c>
      <c r="AA1557" s="23">
        <f>IF(X1557="", "", TEXT(X1557, "dddd"))</f>
        <v/>
      </c>
      <c r="AB1557" s="23">
        <f>VLOOKUP(U1557,'Currency Sheet'!A:C,3,)</f>
        <v/>
      </c>
      <c r="AC1557" s="44">
        <f>VLOOKUP(P1557,'Customer List'!B:D,3,)</f>
        <v/>
      </c>
    </row>
    <row r="1558">
      <c r="A1558" s="23">
        <f>A1557+1</f>
        <v/>
      </c>
      <c r="B1558" s="23" t="inlineStr">
        <is>
          <t>EED117403</t>
        </is>
      </c>
      <c r="C1558" s="32" t="n">
        <v>45856</v>
      </c>
      <c r="D1558" s="32" t="n">
        <v>45864</v>
      </c>
      <c r="E1558" s="51" t="n">
        <v>205.8</v>
      </c>
      <c r="F1558" s="51">
        <f>IF(AB1558="DOLLAR",E1558*88,E1558)</f>
        <v/>
      </c>
      <c r="G1558" s="62">
        <f>F1558*J1558</f>
        <v/>
      </c>
      <c r="H1558" s="23" t="n">
        <v>740868</v>
      </c>
      <c r="I1558" s="23" t="inlineStr">
        <is>
          <t>LEGENDplex™ HU Immune Checkpoint Panel 1 Detection Antibodies</t>
        </is>
      </c>
      <c r="J1558" s="23" t="n">
        <v>1</v>
      </c>
      <c r="K1558" s="23" t="n">
        <v>1</v>
      </c>
      <c r="L1558" s="23">
        <f>J1558-K1558</f>
        <v/>
      </c>
      <c r="M1558" s="23" t="inlineStr">
        <is>
          <t>T-781/25-26</t>
        </is>
      </c>
      <c r="N1558" s="32" t="n">
        <v>45866</v>
      </c>
      <c r="O1558" s="62" t="n">
        <v>33266</v>
      </c>
      <c r="P1558" s="23" t="inlineStr">
        <is>
          <t>NEUBERG</t>
        </is>
      </c>
      <c r="Q1558" s="23" t="n">
        <v>58153729395</v>
      </c>
      <c r="R1558" s="23" t="inlineStr">
        <is>
          <t>Delivered</t>
        </is>
      </c>
      <c r="S1558" s="63" t="inlineStr">
        <is>
          <t>4</t>
        </is>
      </c>
      <c r="T1558" s="39" t="inlineStr">
        <is>
          <t>Neuberg Sehgal</t>
        </is>
      </c>
      <c r="U1558" s="23" t="inlineStr">
        <is>
          <t>BioLegend</t>
        </is>
      </c>
      <c r="V1558" s="23">
        <f>VLOOKUP(P1558,'Customer List'!B:C,2,)</f>
        <v/>
      </c>
      <c r="W1558" s="40" t="n"/>
      <c r="X1558" s="32" t="n">
        <v>45867</v>
      </c>
      <c r="Y1558" s="23">
        <f>IF(X1558="", "", X1558-N1558)</f>
        <v/>
      </c>
      <c r="Z1558" s="23">
        <f>IF(N1558="", "", TEXT(N1558, "dddd"))</f>
        <v/>
      </c>
      <c r="AA1558" s="23">
        <f>IF(X1558="", "", TEXT(X1558, "dddd"))</f>
        <v/>
      </c>
      <c r="AB1558" s="23">
        <f>VLOOKUP(U1558,'Currency Sheet'!A:C,3,)</f>
        <v/>
      </c>
      <c r="AC1558" s="44">
        <f>VLOOKUP(P1558,'Customer List'!B:D,3,)</f>
        <v/>
      </c>
    </row>
    <row r="1559">
      <c r="A1559" s="23">
        <f>A1558+1</f>
        <v/>
      </c>
      <c r="B1559" s="23" t="inlineStr">
        <is>
          <t>EED117403</t>
        </is>
      </c>
      <c r="C1559" s="32" t="n">
        <v>45856</v>
      </c>
      <c r="D1559" s="32" t="n">
        <v>45864</v>
      </c>
      <c r="E1559" s="51" t="n">
        <v>41.3</v>
      </c>
      <c r="F1559" s="51">
        <f>IF(AB1559="DOLLAR",E1559*88,E1559)</f>
        <v/>
      </c>
      <c r="G1559" s="62">
        <f>F1559*J1559</f>
        <v/>
      </c>
      <c r="H1559" s="23" t="n">
        <v>740869</v>
      </c>
      <c r="I1559" s="23" t="inlineStr">
        <is>
          <t>LEGENDplex™ HU Immune Checkpoint Panel 1 Standard</t>
        </is>
      </c>
      <c r="J1559" s="23" t="n">
        <v>1</v>
      </c>
      <c r="K1559" s="23" t="n">
        <v>1</v>
      </c>
      <c r="L1559" s="23">
        <f>J1559-K1559</f>
        <v/>
      </c>
      <c r="M1559" s="23" t="inlineStr">
        <is>
          <t>T-781/25-26</t>
        </is>
      </c>
      <c r="N1559" s="32" t="n">
        <v>45866</v>
      </c>
      <c r="O1559" s="62" t="n">
        <v>6675.85</v>
      </c>
      <c r="P1559" s="23" t="inlineStr">
        <is>
          <t>NEUBERG</t>
        </is>
      </c>
      <c r="Q1559" s="23" t="n">
        <v>58153729395</v>
      </c>
      <c r="R1559" s="23" t="inlineStr">
        <is>
          <t>Delivered</t>
        </is>
      </c>
      <c r="S1559" s="63" t="inlineStr">
        <is>
          <t>4</t>
        </is>
      </c>
      <c r="T1559" s="39" t="inlineStr">
        <is>
          <t>Neuberg Sehgal</t>
        </is>
      </c>
      <c r="U1559" s="23" t="inlineStr">
        <is>
          <t>BioLegend</t>
        </is>
      </c>
      <c r="V1559" s="23">
        <f>VLOOKUP(P1559,'Customer List'!B:C,2,)</f>
        <v/>
      </c>
      <c r="W1559" s="40" t="n"/>
      <c r="X1559" s="32" t="n">
        <v>45867</v>
      </c>
      <c r="Y1559" s="23">
        <f>IF(X1559="", "", X1559-N1559)</f>
        <v/>
      </c>
      <c r="Z1559" s="23">
        <f>IF(N1559="", "", TEXT(N1559, "dddd"))</f>
        <v/>
      </c>
      <c r="AA1559" s="23">
        <f>IF(X1559="", "", TEXT(X1559, "dddd"))</f>
        <v/>
      </c>
      <c r="AB1559" s="23">
        <f>VLOOKUP(U1559,'Currency Sheet'!A:C,3,)</f>
        <v/>
      </c>
      <c r="AC1559" s="44">
        <f>VLOOKUP(P1559,'Customer List'!B:D,3,)</f>
        <v/>
      </c>
    </row>
    <row r="1560">
      <c r="A1560" s="23">
        <f>A1559+1</f>
        <v/>
      </c>
      <c r="B1560" s="23" t="inlineStr">
        <is>
          <t>EED117403</t>
        </is>
      </c>
      <c r="C1560" s="32" t="n">
        <v>45856</v>
      </c>
      <c r="D1560" s="32" t="n">
        <v>45864</v>
      </c>
      <c r="E1560" s="51" t="n">
        <v>82.59999999999999</v>
      </c>
      <c r="F1560" s="51">
        <f>IF(AB1560="DOLLAR",E1560*88,E1560)</f>
        <v/>
      </c>
      <c r="G1560" s="62">
        <f>F1560*J1560</f>
        <v/>
      </c>
      <c r="H1560" s="23" t="n">
        <v>740870</v>
      </c>
      <c r="I1560" s="23" t="inlineStr">
        <is>
          <t>LEGENDplex™ Human sCD25 (IL-2Ra) Capture Bead A4, 13X</t>
        </is>
      </c>
      <c r="J1560" s="23" t="n">
        <v>1</v>
      </c>
      <c r="K1560" s="23" t="n">
        <v>1</v>
      </c>
      <c r="L1560" s="23">
        <f>J1560-K1560</f>
        <v/>
      </c>
      <c r="M1560" s="23" t="inlineStr">
        <is>
          <t>T-781/25-26</t>
        </is>
      </c>
      <c r="N1560" s="32" t="n">
        <v>45866</v>
      </c>
      <c r="O1560" s="62" t="n">
        <v>13351.7</v>
      </c>
      <c r="P1560" s="23" t="inlineStr">
        <is>
          <t>NEUBERG</t>
        </is>
      </c>
      <c r="Q1560" s="23" t="n">
        <v>58153729395</v>
      </c>
      <c r="R1560" s="23" t="inlineStr">
        <is>
          <t>Delivered</t>
        </is>
      </c>
      <c r="S1560" s="63" t="inlineStr">
        <is>
          <t>4</t>
        </is>
      </c>
      <c r="T1560" s="39" t="inlineStr">
        <is>
          <t>Neuberg Sehgal</t>
        </is>
      </c>
      <c r="U1560" s="23" t="inlineStr">
        <is>
          <t>BioLegend</t>
        </is>
      </c>
      <c r="V1560" s="23">
        <f>VLOOKUP(P1560,'Customer List'!B:C,2,)</f>
        <v/>
      </c>
      <c r="W1560" s="40" t="n"/>
      <c r="X1560" s="32" t="n">
        <v>45867</v>
      </c>
      <c r="Y1560" s="23">
        <f>IF(X1560="", "", X1560-N1560)</f>
        <v/>
      </c>
      <c r="Z1560" s="23">
        <f>IF(N1560="", "", TEXT(N1560, "dddd"))</f>
        <v/>
      </c>
      <c r="AA1560" s="23">
        <f>IF(X1560="", "", TEXT(X1560, "dddd"))</f>
        <v/>
      </c>
      <c r="AB1560" s="23">
        <f>VLOOKUP(U1560,'Currency Sheet'!A:C,3,)</f>
        <v/>
      </c>
      <c r="AC1560" s="44">
        <f>VLOOKUP(P1560,'Customer List'!B:D,3,)</f>
        <v/>
      </c>
    </row>
    <row r="1561">
      <c r="A1561" s="23">
        <f>A1560+1</f>
        <v/>
      </c>
      <c r="B1561" s="23" t="inlineStr">
        <is>
          <t>EED117403</t>
        </is>
      </c>
      <c r="C1561" s="32" t="n">
        <v>45856</v>
      </c>
      <c r="D1561" s="32" t="n">
        <v>45864</v>
      </c>
      <c r="E1561" s="51" t="n">
        <v>82.59999999999999</v>
      </c>
      <c r="F1561" s="51">
        <f>IF(AB1561="DOLLAR",E1561*88,E1561)</f>
        <v/>
      </c>
      <c r="G1561" s="62">
        <f>F1561*J1561</f>
        <v/>
      </c>
      <c r="H1561" s="23" t="n">
        <v>740981</v>
      </c>
      <c r="I1561" s="23" t="inlineStr">
        <is>
          <t>LEGENDplex™ Buffer Set M</t>
        </is>
      </c>
      <c r="J1561" s="23" t="n">
        <v>1</v>
      </c>
      <c r="K1561" s="23" t="n">
        <v>1</v>
      </c>
      <c r="L1561" s="23">
        <f>J1561-K1561</f>
        <v/>
      </c>
      <c r="M1561" s="23" t="inlineStr">
        <is>
          <t>T-781/25-26</t>
        </is>
      </c>
      <c r="N1561" s="32" t="n">
        <v>45866</v>
      </c>
      <c r="O1561" s="62" t="n">
        <v>13351</v>
      </c>
      <c r="P1561" s="23" t="inlineStr">
        <is>
          <t>NEUBERG</t>
        </is>
      </c>
      <c r="Q1561" s="23" t="n">
        <v>58153729395</v>
      </c>
      <c r="R1561" s="23" t="inlineStr">
        <is>
          <t>Delivered</t>
        </is>
      </c>
      <c r="S1561" s="63" t="inlineStr">
        <is>
          <t>4</t>
        </is>
      </c>
      <c r="T1561" s="39" t="inlineStr">
        <is>
          <t>Neuberg Sehgal</t>
        </is>
      </c>
      <c r="U1561" s="23" t="inlineStr">
        <is>
          <t>BioLegend</t>
        </is>
      </c>
      <c r="V1561" s="23">
        <f>VLOOKUP(P1561,'Customer List'!B:C,2,)</f>
        <v/>
      </c>
      <c r="W1561" s="40" t="n"/>
      <c r="X1561" s="32" t="n">
        <v>45867</v>
      </c>
      <c r="Y1561" s="23">
        <f>IF(X1561="", "", X1561-N1561)</f>
        <v/>
      </c>
      <c r="Z1561" s="23">
        <f>IF(N1561="", "", TEXT(N1561, "dddd"))</f>
        <v/>
      </c>
      <c r="AA1561" s="23">
        <f>IF(X1561="", "", TEXT(X1561, "dddd"))</f>
        <v/>
      </c>
      <c r="AB1561" s="23">
        <f>VLOOKUP(U1561,'Currency Sheet'!A:C,3,)</f>
        <v/>
      </c>
      <c r="AC1561" s="44">
        <f>VLOOKUP(P1561,'Customer List'!B:D,3,)</f>
        <v/>
      </c>
    </row>
    <row r="1562">
      <c r="A1562" s="23">
        <f>A1561+1</f>
        <v/>
      </c>
      <c r="B1562" s="23" t="inlineStr">
        <is>
          <t>EED117403</t>
        </is>
      </c>
      <c r="C1562" s="32" t="n">
        <v>45856</v>
      </c>
      <c r="D1562" s="32" t="n">
        <v>45864</v>
      </c>
      <c r="E1562" s="51" t="n">
        <v>205.8</v>
      </c>
      <c r="F1562" s="51">
        <f>IF(AB1562="DOLLAR",E1562*88,E1562)</f>
        <v/>
      </c>
      <c r="G1562" s="62">
        <f>F1562*J1562</f>
        <v/>
      </c>
      <c r="H1562" s="23" t="n">
        <v>741094</v>
      </c>
      <c r="I1562" s="23" t="inlineStr">
        <is>
          <t>LEGENDplex™ COVID-19 Cytokine Storm Panel 1 &amp; 2 Detection Abs</t>
        </is>
      </c>
      <c r="J1562" s="23" t="n">
        <v>1</v>
      </c>
      <c r="K1562" s="23" t="n">
        <v>1</v>
      </c>
      <c r="L1562" s="23">
        <f>J1562-K1562</f>
        <v/>
      </c>
      <c r="M1562" s="23" t="inlineStr">
        <is>
          <t>T-781/25-26</t>
        </is>
      </c>
      <c r="N1562" s="32" t="n">
        <v>45866</v>
      </c>
      <c r="O1562" s="62" t="n">
        <v>33266</v>
      </c>
      <c r="P1562" s="23" t="inlineStr">
        <is>
          <t>NEUBERG</t>
        </is>
      </c>
      <c r="Q1562" s="23" t="n">
        <v>58153729395</v>
      </c>
      <c r="R1562" s="23" t="inlineStr">
        <is>
          <t>Delivered</t>
        </is>
      </c>
      <c r="S1562" s="63" t="inlineStr">
        <is>
          <t>4</t>
        </is>
      </c>
      <c r="T1562" s="39" t="inlineStr">
        <is>
          <t>Neuberg Sehgal</t>
        </is>
      </c>
      <c r="U1562" s="23" t="inlineStr">
        <is>
          <t>BioLegend</t>
        </is>
      </c>
      <c r="V1562" s="23">
        <f>VLOOKUP(P1562,'Customer List'!B:C,2,)</f>
        <v/>
      </c>
      <c r="W1562" s="40" t="n"/>
      <c r="X1562" s="32" t="n">
        <v>45867</v>
      </c>
      <c r="Y1562" s="23">
        <f>IF(X1562="", "", X1562-N1562)</f>
        <v/>
      </c>
      <c r="Z1562" s="23">
        <f>IF(N1562="", "", TEXT(N1562, "dddd"))</f>
        <v/>
      </c>
      <c r="AA1562" s="23">
        <f>IF(X1562="", "", TEXT(X1562, "dddd"))</f>
        <v/>
      </c>
      <c r="AB1562" s="23">
        <f>VLOOKUP(U1562,'Currency Sheet'!A:C,3,)</f>
        <v/>
      </c>
      <c r="AC1562" s="44">
        <f>VLOOKUP(P1562,'Customer List'!B:D,3,)</f>
        <v/>
      </c>
    </row>
    <row r="1563">
      <c r="A1563" s="23">
        <f>A1562+1</f>
        <v/>
      </c>
      <c r="B1563" s="23" t="inlineStr">
        <is>
          <t>EED117403</t>
        </is>
      </c>
      <c r="C1563" s="32" t="n">
        <v>45856</v>
      </c>
      <c r="D1563" s="32" t="n">
        <v>45864</v>
      </c>
      <c r="E1563" s="51" t="n">
        <v>41.3</v>
      </c>
      <c r="F1563" s="51">
        <f>IF(AB1563="DOLLAR",E1563*88,E1563)</f>
        <v/>
      </c>
      <c r="G1563" s="62">
        <f>F1563*J1563</f>
        <v/>
      </c>
      <c r="H1563" s="23" t="n">
        <v>741095</v>
      </c>
      <c r="I1563" s="23" t="inlineStr">
        <is>
          <t>LEGENDplex™ COVID-19 Cytokine Storm Panel 1 &amp; 2 Standard</t>
        </is>
      </c>
      <c r="J1563" s="23" t="n">
        <v>1</v>
      </c>
      <c r="K1563" s="23" t="n">
        <v>1</v>
      </c>
      <c r="L1563" s="23">
        <f>J1563-K1563</f>
        <v/>
      </c>
      <c r="M1563" s="23" t="inlineStr">
        <is>
          <t>T-781/25-26</t>
        </is>
      </c>
      <c r="N1563" s="32" t="n">
        <v>45866</v>
      </c>
      <c r="O1563" s="62" t="n">
        <v>6675</v>
      </c>
      <c r="P1563" s="23" t="inlineStr">
        <is>
          <t>NEUBERG</t>
        </is>
      </c>
      <c r="Q1563" s="23" t="n">
        <v>58153729395</v>
      </c>
      <c r="R1563" s="23" t="inlineStr">
        <is>
          <t>Delivered</t>
        </is>
      </c>
      <c r="S1563" s="63" t="inlineStr">
        <is>
          <t>4</t>
        </is>
      </c>
      <c r="T1563" s="39" t="inlineStr">
        <is>
          <t>Neuberg Sehgal</t>
        </is>
      </c>
      <c r="U1563" s="23" t="inlineStr">
        <is>
          <t>BioLegend</t>
        </is>
      </c>
      <c r="V1563" s="23">
        <f>VLOOKUP(P1563,'Customer List'!B:C,2,)</f>
        <v/>
      </c>
      <c r="W1563" s="40" t="n"/>
      <c r="X1563" s="32" t="n">
        <v>45867</v>
      </c>
      <c r="Y1563" s="23">
        <f>IF(X1563="", "", X1563-N1563)</f>
        <v/>
      </c>
      <c r="Z1563" s="23">
        <f>IF(N1563="", "", TEXT(N1563, "dddd"))</f>
        <v/>
      </c>
      <c r="AA1563" s="23">
        <f>IF(X1563="", "", TEXT(X1563, "dddd"))</f>
        <v/>
      </c>
      <c r="AB1563" s="23">
        <f>VLOOKUP(U1563,'Currency Sheet'!A:C,3,)</f>
        <v/>
      </c>
      <c r="AC1563" s="44">
        <f>VLOOKUP(P1563,'Customer List'!B:D,3,)</f>
        <v/>
      </c>
    </row>
    <row r="1564">
      <c r="A1564" s="23">
        <f>A1563+1</f>
        <v/>
      </c>
      <c r="B1564" s="23" t="inlineStr">
        <is>
          <t>EED117403</t>
        </is>
      </c>
      <c r="C1564" s="32" t="n">
        <v>45856</v>
      </c>
      <c r="D1564" s="32" t="n">
        <v>45864</v>
      </c>
      <c r="E1564" s="51" t="n">
        <v>82.59999999999999</v>
      </c>
      <c r="F1564" s="51">
        <f>IF(AB1564="DOLLAR",E1564*88,E1564)</f>
        <v/>
      </c>
      <c r="G1564" s="62">
        <f>F1564*J1564</f>
        <v/>
      </c>
      <c r="H1564" s="23" t="n">
        <v>741110</v>
      </c>
      <c r="I1564" s="23" t="inlineStr">
        <is>
          <t>LEGENDplex™ Buffer Set A2</t>
        </is>
      </c>
      <c r="J1564" s="23" t="n">
        <v>1</v>
      </c>
      <c r="K1564" s="23" t="n">
        <v>1</v>
      </c>
      <c r="L1564" s="23">
        <f>J1564-K1564</f>
        <v/>
      </c>
      <c r="M1564" s="23" t="inlineStr">
        <is>
          <t>T-781/25-26</t>
        </is>
      </c>
      <c r="N1564" s="32" t="n">
        <v>45866</v>
      </c>
      <c r="O1564" s="62" t="n">
        <v>13351</v>
      </c>
      <c r="P1564" s="23" t="inlineStr">
        <is>
          <t>NEUBERG</t>
        </is>
      </c>
      <c r="Q1564" s="23" t="n">
        <v>58153729395</v>
      </c>
      <c r="R1564" s="23" t="inlineStr">
        <is>
          <t>Delivered</t>
        </is>
      </c>
      <c r="S1564" s="63" t="inlineStr">
        <is>
          <t>4</t>
        </is>
      </c>
      <c r="T1564" s="39" t="inlineStr">
        <is>
          <t>Neuberg Sehgal</t>
        </is>
      </c>
      <c r="U1564" s="23" t="inlineStr">
        <is>
          <t>BioLegend</t>
        </is>
      </c>
      <c r="V1564" s="23">
        <f>VLOOKUP(P1564,'Customer List'!B:C,2,)</f>
        <v/>
      </c>
      <c r="W1564" s="40" t="n"/>
      <c r="X1564" s="32" t="n">
        <v>45867</v>
      </c>
      <c r="Y1564" s="23">
        <f>IF(X1564="", "", X1564-N1564)</f>
        <v/>
      </c>
      <c r="Z1564" s="23">
        <f>IF(N1564="", "", TEXT(N1564, "dddd"))</f>
        <v/>
      </c>
      <c r="AA1564" s="23">
        <f>IF(X1564="", "", TEXT(X1564, "dddd"))</f>
        <v/>
      </c>
      <c r="AB1564" s="23">
        <f>VLOOKUP(U1564,'Currency Sheet'!A:C,3,)</f>
        <v/>
      </c>
      <c r="AC1564" s="44">
        <f>VLOOKUP(P1564,'Customer List'!B:D,3,)</f>
        <v/>
      </c>
    </row>
    <row r="1565">
      <c r="A1565" s="23">
        <f>A1564+1</f>
        <v/>
      </c>
      <c r="B1565" s="23" t="inlineStr">
        <is>
          <t>EED117403</t>
        </is>
      </c>
      <c r="C1565" s="32" t="n">
        <v>45856</v>
      </c>
      <c r="D1565" s="32" t="n">
        <v>45864</v>
      </c>
      <c r="E1565" s="51" t="n">
        <v>82.59999999999999</v>
      </c>
      <c r="F1565" s="51">
        <f>IF(AB1565="DOLLAR",E1565*88,E1565)</f>
        <v/>
      </c>
      <c r="G1565" s="62">
        <f>F1565*J1565</f>
        <v/>
      </c>
      <c r="H1565" s="23" t="n">
        <v>741121</v>
      </c>
      <c r="I1565" s="23" t="inlineStr">
        <is>
          <t>LEGENDplex™ Human IL-18 Capture Bead B4, 14X</t>
        </is>
      </c>
      <c r="J1565" s="23" t="n">
        <v>1</v>
      </c>
      <c r="K1565" s="23" t="n">
        <v>1</v>
      </c>
      <c r="L1565" s="23">
        <f>J1565-K1565</f>
        <v/>
      </c>
      <c r="M1565" s="23" t="inlineStr">
        <is>
          <t>T-781/25-26</t>
        </is>
      </c>
      <c r="N1565" s="32" t="n">
        <v>45866</v>
      </c>
      <c r="O1565" s="62" t="n">
        <v>13351</v>
      </c>
      <c r="P1565" s="23" t="inlineStr">
        <is>
          <t>NEUBERG</t>
        </is>
      </c>
      <c r="Q1565" s="23" t="n">
        <v>58153729395</v>
      </c>
      <c r="R1565" s="23" t="inlineStr">
        <is>
          <t>Delivered</t>
        </is>
      </c>
      <c r="S1565" s="63" t="inlineStr">
        <is>
          <t>4</t>
        </is>
      </c>
      <c r="T1565" s="39" t="inlineStr">
        <is>
          <t>Neuberg Sehgal</t>
        </is>
      </c>
      <c r="U1565" s="23" t="inlineStr">
        <is>
          <t>BioLegend</t>
        </is>
      </c>
      <c r="V1565" s="23">
        <f>VLOOKUP(P1565,'Customer List'!B:C,2,)</f>
        <v/>
      </c>
      <c r="W1565" s="40" t="n"/>
      <c r="X1565" s="32" t="n">
        <v>45867</v>
      </c>
      <c r="Y1565" s="23">
        <f>IF(X1565="", "", X1565-N1565)</f>
        <v/>
      </c>
      <c r="Z1565" s="23">
        <f>IF(N1565="", "", TEXT(N1565, "dddd"))</f>
        <v/>
      </c>
      <c r="AA1565" s="23">
        <f>IF(X1565="", "", TEXT(X1565, "dddd"))</f>
        <v/>
      </c>
      <c r="AB1565" s="23">
        <f>VLOOKUP(U1565,'Currency Sheet'!A:C,3,)</f>
        <v/>
      </c>
      <c r="AC1565" s="44">
        <f>VLOOKUP(P1565,'Customer List'!B:D,3,)</f>
        <v/>
      </c>
    </row>
    <row r="1566">
      <c r="A1566" s="23">
        <f>A1565+1</f>
        <v/>
      </c>
      <c r="B1566" s="23" t="n">
        <v>920577</v>
      </c>
      <c r="C1566" s="32" t="n">
        <v>45852</v>
      </c>
      <c r="D1566" s="32" t="n">
        <v>45866</v>
      </c>
      <c r="E1566" s="51" t="n">
        <v>544</v>
      </c>
      <c r="F1566" s="51">
        <f>IF(AB1566="DOLLAR",E1566*88,E1566)</f>
        <v/>
      </c>
      <c r="G1566" s="62">
        <f>F1566*J1566</f>
        <v/>
      </c>
      <c r="H1566" s="23" t="inlineStr">
        <is>
          <t>MBS1602983</t>
        </is>
      </c>
      <c r="I1566" s="23" t="inlineStr">
        <is>
          <t>Total AMP-Activated Protein Kinase (AMPK) ELISA Kit; 96-Strip-Wells with 1 PROMOTION 8GB USB Flash Drive</t>
        </is>
      </c>
      <c r="J1566" s="23" t="n">
        <v>1</v>
      </c>
      <c r="K1566" s="23" t="n">
        <v>1</v>
      </c>
      <c r="L1566" s="23">
        <f>J1566-K1566</f>
        <v/>
      </c>
      <c r="M1566" s="23" t="inlineStr">
        <is>
          <t>T-796/25-26</t>
        </is>
      </c>
      <c r="N1566" s="32" t="n">
        <v>45866</v>
      </c>
      <c r="O1566" s="62" t="n">
        <v>60480</v>
      </c>
      <c r="P1566" s="23" t="inlineStr">
        <is>
          <t>BioChain</t>
        </is>
      </c>
      <c r="Q1566" s="23" t="inlineStr">
        <is>
          <t>By Hand</t>
        </is>
      </c>
      <c r="R1566" s="23" t="inlineStr">
        <is>
          <t>PRIYANKA MADAM</t>
        </is>
      </c>
      <c r="S1566" s="63" t="inlineStr">
        <is>
          <t>4</t>
        </is>
      </c>
      <c r="T1566" s="39" t="n"/>
      <c r="U1566" s="23" t="inlineStr">
        <is>
          <t>MyBioSource</t>
        </is>
      </c>
      <c r="V1566" s="23">
        <f>VLOOKUP(P1566,'Customer List'!B:C,2,)</f>
        <v/>
      </c>
      <c r="W1566" s="40" t="n"/>
      <c r="X1566" s="32" t="n">
        <v>45866</v>
      </c>
      <c r="Y1566" s="23">
        <f>IF(X1566="", "", X1566-N1566)</f>
        <v/>
      </c>
      <c r="Z1566" s="23">
        <f>IF(N1566="", "", TEXT(N1566, "dddd"))</f>
        <v/>
      </c>
      <c r="AA1566" s="23">
        <f>IF(X1566="", "", TEXT(X1566, "dddd"))</f>
        <v/>
      </c>
      <c r="AB1566" s="23">
        <f>VLOOKUP(U1566,'Currency Sheet'!A:C,3,)</f>
        <v/>
      </c>
      <c r="AC1566" s="44">
        <f>VLOOKUP(P1566,'Customer List'!B:D,3,)</f>
        <v/>
      </c>
    </row>
    <row r="1567" ht="30" customHeight="1">
      <c r="A1567" s="23">
        <f>A1566+1</f>
        <v/>
      </c>
      <c r="B1567" s="23" t="n">
        <v>920577</v>
      </c>
      <c r="C1567" s="32" t="n">
        <v>45852</v>
      </c>
      <c r="D1567" s="32" t="n">
        <v>45866</v>
      </c>
      <c r="E1567" s="51" t="n">
        <v>450.5</v>
      </c>
      <c r="F1567" s="51">
        <f>IF(AB1567="DOLLAR",E1567*88,E1567)</f>
        <v/>
      </c>
      <c r="G1567" s="62">
        <f>F1567*J1567</f>
        <v/>
      </c>
      <c r="H1567" s="23" t="inlineStr">
        <is>
          <t>MBS762203</t>
        </is>
      </c>
      <c r="I1567" s="39" t="inlineStr">
        <is>
          <t>Proliferator-activated receptor gamma coactivator 1-alpha ELISA Kit; 96-Strip-
Wells with 1 PROMOTION 8GB USB Flash Drive</t>
        </is>
      </c>
      <c r="J1567" s="23" t="n">
        <v>1</v>
      </c>
      <c r="K1567" s="23" t="n">
        <v>1</v>
      </c>
      <c r="L1567" s="23">
        <f>J1567-K1567</f>
        <v/>
      </c>
      <c r="M1567" s="23" t="inlineStr">
        <is>
          <t>T-796/25-26</t>
        </is>
      </c>
      <c r="N1567" s="32" t="n">
        <v>45866</v>
      </c>
      <c r="O1567" s="62" t="n">
        <v>48488</v>
      </c>
      <c r="P1567" s="23" t="inlineStr">
        <is>
          <t>BioChain</t>
        </is>
      </c>
      <c r="Q1567" s="23" t="inlineStr">
        <is>
          <t>By Hand</t>
        </is>
      </c>
      <c r="R1567" s="23" t="inlineStr">
        <is>
          <t>PRIYANKA MADAM</t>
        </is>
      </c>
      <c r="S1567" s="63" t="inlineStr">
        <is>
          <t>4</t>
        </is>
      </c>
      <c r="T1567" s="39" t="n"/>
      <c r="U1567" s="23" t="inlineStr">
        <is>
          <t>MyBioSource</t>
        </is>
      </c>
      <c r="V1567" s="23">
        <f>VLOOKUP(P1567,'Customer List'!B:C,2,)</f>
        <v/>
      </c>
      <c r="W1567" s="40" t="n"/>
      <c r="X1567" s="32" t="n">
        <v>45866</v>
      </c>
      <c r="Y1567" s="23">
        <f>IF(X1567="", "", X1567-N1567)</f>
        <v/>
      </c>
      <c r="Z1567" s="23">
        <f>IF(N1567="", "", TEXT(N1567, "dddd"))</f>
        <v/>
      </c>
      <c r="AA1567" s="23">
        <f>IF(X1567="", "", TEXT(X1567, "dddd"))</f>
        <v/>
      </c>
      <c r="AB1567" s="23">
        <f>VLOOKUP(U1567,'Currency Sheet'!A:C,3,)</f>
        <v/>
      </c>
      <c r="AC1567" s="44">
        <f>VLOOKUP(P1567,'Customer List'!B:D,3,)</f>
        <v/>
      </c>
    </row>
    <row r="1568">
      <c r="A1568" s="23">
        <f>A1567+1</f>
        <v/>
      </c>
      <c r="B1568" s="23" t="n">
        <v>920577</v>
      </c>
      <c r="C1568" s="32" t="n">
        <v>45852</v>
      </c>
      <c r="D1568" s="32" t="n">
        <v>45866</v>
      </c>
      <c r="E1568" s="51" t="n">
        <v>544</v>
      </c>
      <c r="F1568" s="51">
        <f>IF(AB1568="DOLLAR",E1568*88,E1568)</f>
        <v/>
      </c>
      <c r="G1568" s="62">
        <f>F1568*J1568</f>
        <v/>
      </c>
      <c r="H1568" s="23" t="inlineStr">
        <is>
          <t>MBS162118</t>
        </is>
      </c>
      <c r="I1568" s="23" t="inlineStr">
        <is>
          <t>Citrate synthase, CS ELISA Kit; 96-Strip-Wells with 1 PROMOTION 8GB USB Flash
Drive</t>
        </is>
      </c>
      <c r="J1568" s="23" t="n">
        <v>1</v>
      </c>
      <c r="K1568" s="23" t="n">
        <v>1</v>
      </c>
      <c r="L1568" s="23">
        <f>J1568-K1568</f>
        <v/>
      </c>
      <c r="M1568" s="23" t="inlineStr">
        <is>
          <t>T-796/25-26</t>
        </is>
      </c>
      <c r="N1568" s="32" t="n">
        <v>45866</v>
      </c>
      <c r="O1568" s="62" t="n">
        <v>58480</v>
      </c>
      <c r="P1568" s="23" t="inlineStr">
        <is>
          <t>BioChain</t>
        </is>
      </c>
      <c r="Q1568" s="23" t="inlineStr">
        <is>
          <t>By Hand</t>
        </is>
      </c>
      <c r="R1568" s="23" t="inlineStr">
        <is>
          <t>PRIYANKA MADAM</t>
        </is>
      </c>
      <c r="S1568" s="63" t="inlineStr">
        <is>
          <t>4</t>
        </is>
      </c>
      <c r="T1568" s="39" t="n"/>
      <c r="U1568" s="23" t="inlineStr">
        <is>
          <t>MyBioSource</t>
        </is>
      </c>
      <c r="V1568" s="23">
        <f>VLOOKUP(P1568,'Customer List'!B:C,2,)</f>
        <v/>
      </c>
      <c r="W1568" s="40" t="n"/>
      <c r="X1568" s="32" t="n">
        <v>45866</v>
      </c>
      <c r="Y1568" s="23">
        <f>IF(X1568="", "", X1568-N1568)</f>
        <v/>
      </c>
      <c r="Z1568" s="23">
        <f>IF(N1568="", "", TEXT(N1568, "dddd"))</f>
        <v/>
      </c>
      <c r="AA1568" s="23">
        <f>IF(X1568="", "", TEXT(X1568, "dddd"))</f>
        <v/>
      </c>
      <c r="AB1568" s="23">
        <f>VLOOKUP(U1568,'Currency Sheet'!A:C,3,)</f>
        <v/>
      </c>
      <c r="AC1568" s="44">
        <f>VLOOKUP(P1568,'Customer List'!B:D,3,)</f>
        <v/>
      </c>
    </row>
    <row r="1569">
      <c r="A1569" s="23">
        <f>A1568+1</f>
        <v/>
      </c>
      <c r="B1569" s="23" t="n">
        <v>920577</v>
      </c>
      <c r="C1569" s="32" t="n">
        <v>45852</v>
      </c>
      <c r="D1569" s="32" t="n">
        <v>45866</v>
      </c>
      <c r="E1569" s="51" t="n">
        <v>684.25</v>
      </c>
      <c r="F1569" s="51">
        <f>IF(AB1569="DOLLAR",E1569*88,E1569)</f>
        <v/>
      </c>
      <c r="G1569" s="62">
        <f>F1569*J1569</f>
        <v/>
      </c>
      <c r="H1569" s="23" t="inlineStr">
        <is>
          <t>MBS7214580</t>
        </is>
      </c>
      <c r="I1569" s="23" t="inlineStr">
        <is>
          <t>Myogenin (MYOG) ELISA Kit; 96-Strip-Wells with 1 PROMOTION 8GB USB Flash
Drive</t>
        </is>
      </c>
      <c r="J1569" s="23" t="n">
        <v>1</v>
      </c>
      <c r="K1569" s="23" t="n">
        <v>1</v>
      </c>
      <c r="L1569" s="23">
        <f>J1569-K1569</f>
        <v/>
      </c>
      <c r="M1569" s="23" t="inlineStr">
        <is>
          <t>T-796/25-26</t>
        </is>
      </c>
      <c r="N1569" s="32" t="n">
        <v>45866</v>
      </c>
      <c r="O1569" s="62" t="n">
        <v>74072</v>
      </c>
      <c r="P1569" s="23" t="inlineStr">
        <is>
          <t>BioChain</t>
        </is>
      </c>
      <c r="Q1569" s="23" t="inlineStr">
        <is>
          <t>By Hand</t>
        </is>
      </c>
      <c r="R1569" s="23" t="inlineStr">
        <is>
          <t>PRIYANKA MADAM</t>
        </is>
      </c>
      <c r="S1569" s="63" t="inlineStr">
        <is>
          <t>4</t>
        </is>
      </c>
      <c r="T1569" s="39" t="n"/>
      <c r="U1569" s="23" t="inlineStr">
        <is>
          <t>MyBioSource</t>
        </is>
      </c>
      <c r="V1569" s="23">
        <f>VLOOKUP(P1569,'Customer List'!B:C,2,)</f>
        <v/>
      </c>
      <c r="W1569" s="40" t="n"/>
      <c r="X1569" s="32" t="n">
        <v>45866</v>
      </c>
      <c r="Y1569" s="23">
        <f>IF(X1569="", "", X1569-N1569)</f>
        <v/>
      </c>
      <c r="Z1569" s="23">
        <f>IF(N1569="", "", TEXT(N1569, "dddd"))</f>
        <v/>
      </c>
      <c r="AA1569" s="23">
        <f>IF(X1569="", "", TEXT(X1569, "dddd"))</f>
        <v/>
      </c>
      <c r="AB1569" s="23">
        <f>VLOOKUP(U1569,'Currency Sheet'!A:C,3,)</f>
        <v/>
      </c>
      <c r="AC1569" s="44">
        <f>VLOOKUP(P1569,'Customer List'!B:D,3,)</f>
        <v/>
      </c>
    </row>
    <row r="1570">
      <c r="A1570" s="23">
        <f>A1569+1</f>
        <v/>
      </c>
      <c r="B1570" s="23" t="n">
        <v>920577</v>
      </c>
      <c r="C1570" s="32" t="n">
        <v>45852</v>
      </c>
      <c r="D1570" s="32" t="n">
        <v>45866</v>
      </c>
      <c r="E1570" s="51" t="n">
        <v>544</v>
      </c>
      <c r="F1570" s="51">
        <f>IF(AB1570="DOLLAR",E1570*88,E1570)</f>
        <v/>
      </c>
      <c r="G1570" s="62">
        <f>F1570*J1570</f>
        <v/>
      </c>
      <c r="H1570" s="23" t="inlineStr">
        <is>
          <t>MBS166244</t>
        </is>
      </c>
      <c r="I1570" s="23" t="inlineStr">
        <is>
          <t>Adenosine triphosphate (ATP) ELISA Kit; 96-Strip-Wells with 1 PROMOTION
8GB USB Flash Drive</t>
        </is>
      </c>
      <c r="J1570" s="23" t="n">
        <v>1</v>
      </c>
      <c r="K1570" s="23" t="n">
        <v>1</v>
      </c>
      <c r="L1570" s="23">
        <f>J1570-K1570</f>
        <v/>
      </c>
      <c r="M1570" s="23" t="inlineStr">
        <is>
          <t>T-796/25-26</t>
        </is>
      </c>
      <c r="N1570" s="32" t="n">
        <v>45866</v>
      </c>
      <c r="O1570" s="62" t="n">
        <v>58480</v>
      </c>
      <c r="P1570" s="23" t="inlineStr">
        <is>
          <t>BioChain</t>
        </is>
      </c>
      <c r="Q1570" s="23" t="inlineStr">
        <is>
          <t>By Hand</t>
        </is>
      </c>
      <c r="R1570" s="23" t="inlineStr">
        <is>
          <t>PRIYANKA MADAM</t>
        </is>
      </c>
      <c r="S1570" s="63" t="inlineStr">
        <is>
          <t>4</t>
        </is>
      </c>
      <c r="T1570" s="39" t="n"/>
      <c r="U1570" s="23" t="inlineStr">
        <is>
          <t>MyBioSource</t>
        </is>
      </c>
      <c r="V1570" s="23">
        <f>VLOOKUP(P1570,'Customer List'!B:C,2,)</f>
        <v/>
      </c>
      <c r="W1570" s="40" t="n"/>
      <c r="X1570" s="32" t="n">
        <v>45866</v>
      </c>
      <c r="Y1570" s="23">
        <f>IF(X1570="", "", X1570-N1570)</f>
        <v/>
      </c>
      <c r="Z1570" s="23">
        <f>IF(N1570="", "", TEXT(N1570, "dddd"))</f>
        <v/>
      </c>
      <c r="AA1570" s="23">
        <f>IF(X1570="", "", TEXT(X1570, "dddd"))</f>
        <v/>
      </c>
      <c r="AB1570" s="23">
        <f>VLOOKUP(U1570,'Currency Sheet'!A:C,3,)</f>
        <v/>
      </c>
      <c r="AC1570" s="44">
        <f>VLOOKUP(P1570,'Customer List'!B:D,3,)</f>
        <v/>
      </c>
    </row>
    <row r="1571">
      <c r="A1571" s="23">
        <f>A1570+1</f>
        <v/>
      </c>
      <c r="B1571" s="23" t="inlineStr">
        <is>
          <t>INV250723-095</t>
        </is>
      </c>
      <c r="C1571" s="32" t="n">
        <v>45861</v>
      </c>
      <c r="D1571" s="32" t="n">
        <v>45866</v>
      </c>
      <c r="E1571" s="51" t="n">
        <v>14.5</v>
      </c>
      <c r="F1571" s="51">
        <f>IF(AB1571="DOLLAR",E1571*88,E1571)</f>
        <v/>
      </c>
      <c r="G1571" s="62">
        <f>F1571*J1571</f>
        <v/>
      </c>
      <c r="H1571" s="23" t="inlineStr">
        <is>
          <t xml:space="preserve">T20198 </t>
        </is>
      </c>
      <c r="I1571" s="23" t="n"/>
      <c r="J1571" s="23" t="n">
        <v>1</v>
      </c>
      <c r="K1571" s="23" t="n">
        <v>1</v>
      </c>
      <c r="L1571" s="23">
        <f>J1571-K1571</f>
        <v/>
      </c>
      <c r="M1571" s="23" t="inlineStr">
        <is>
          <t>T-816/25-26</t>
        </is>
      </c>
      <c r="N1571" s="32" t="n">
        <v>45867</v>
      </c>
      <c r="O1571" s="62" t="n">
        <v>3153.75</v>
      </c>
      <c r="P1571" s="23" t="inlineStr">
        <is>
          <t>THSTI</t>
        </is>
      </c>
      <c r="Q1571" s="23" t="inlineStr">
        <is>
          <t>BY HAND</t>
        </is>
      </c>
      <c r="R1571" s="23" t="inlineStr">
        <is>
          <t>PRIYANKA MADAM</t>
        </is>
      </c>
      <c r="S1571" s="63" t="inlineStr">
        <is>
          <t>4</t>
        </is>
      </c>
      <c r="T1571" s="39" t="n"/>
      <c r="U1571" s="23" t="inlineStr">
        <is>
          <t>TargetMol</t>
        </is>
      </c>
      <c r="V1571" s="23">
        <f>VLOOKUP(P1571,'Customer List'!B:C,2,)</f>
        <v/>
      </c>
      <c r="W1571" s="40" t="n"/>
      <c r="X1571" s="32" t="n">
        <v>45867</v>
      </c>
      <c r="Y1571" s="23">
        <f>IF(X1571="", "", X1571-N1571)</f>
        <v/>
      </c>
      <c r="Z1571" s="23">
        <f>IF(N1571="", "", TEXT(N1571, "dddd"))</f>
        <v/>
      </c>
      <c r="AA1571" s="23">
        <f>IF(X1571="", "", TEXT(X1571, "dddd"))</f>
        <v/>
      </c>
      <c r="AB1571" s="23">
        <f>VLOOKUP(U1571,'Currency Sheet'!A:C,3,)</f>
        <v/>
      </c>
      <c r="AC1571" s="44">
        <f>VLOOKUP(P1571,'Customer List'!B:D,3,)</f>
        <v/>
      </c>
    </row>
    <row r="1572">
      <c r="A1572" s="23">
        <f>A1571+1</f>
        <v/>
      </c>
      <c r="B1572" s="23" t="inlineStr">
        <is>
          <t>INV250723-095</t>
        </is>
      </c>
      <c r="C1572" s="32" t="n">
        <v>45861</v>
      </c>
      <c r="D1572" s="32" t="n">
        <v>45866</v>
      </c>
      <c r="E1572" s="51" t="n">
        <v>71.5</v>
      </c>
      <c r="F1572" s="51">
        <f>IF(AB1572="DOLLAR",E1572*88,E1572)</f>
        <v/>
      </c>
      <c r="G1572" s="62">
        <f>F1572*J1572</f>
        <v/>
      </c>
      <c r="H1572" s="23" t="inlineStr">
        <is>
          <t xml:space="preserve">T16381 </t>
        </is>
      </c>
      <c r="I1572" s="23" t="n"/>
      <c r="J1572" s="23" t="n">
        <v>1</v>
      </c>
      <c r="K1572" s="23" t="n">
        <v>1</v>
      </c>
      <c r="L1572" s="23">
        <f>J1572-K1572</f>
        <v/>
      </c>
      <c r="M1572" s="23" t="inlineStr">
        <is>
          <t>T-816/25-26</t>
        </is>
      </c>
      <c r="N1572" s="32" t="n">
        <v>45867</v>
      </c>
      <c r="O1572" s="62" t="n">
        <v>15551.25</v>
      </c>
      <c r="P1572" s="23" t="inlineStr">
        <is>
          <t>THSTI</t>
        </is>
      </c>
      <c r="Q1572" s="23" t="inlineStr">
        <is>
          <t>BY HAND</t>
        </is>
      </c>
      <c r="R1572" s="23" t="inlineStr">
        <is>
          <t>PRIYANKA MADAM</t>
        </is>
      </c>
      <c r="S1572" s="63" t="inlineStr">
        <is>
          <t>4</t>
        </is>
      </c>
      <c r="T1572" s="39" t="n"/>
      <c r="U1572" s="23" t="inlineStr">
        <is>
          <t>TargetMol</t>
        </is>
      </c>
      <c r="V1572" s="23">
        <f>VLOOKUP(P1572,'Customer List'!B:C,2,)</f>
        <v/>
      </c>
      <c r="W1572" s="40" t="n"/>
      <c r="X1572" s="32" t="n">
        <v>45867</v>
      </c>
      <c r="Y1572" s="23">
        <f>IF(X1572="", "", X1572-N1572)</f>
        <v/>
      </c>
      <c r="Z1572" s="23">
        <f>IF(N1572="", "", TEXT(N1572, "dddd"))</f>
        <v/>
      </c>
      <c r="AA1572" s="23">
        <f>IF(X1572="", "", TEXT(X1572, "dddd"))</f>
        <v/>
      </c>
      <c r="AB1572" s="23">
        <f>VLOOKUP(U1572,'Currency Sheet'!A:C,3,)</f>
        <v/>
      </c>
      <c r="AC1572" s="44">
        <f>VLOOKUP(P1572,'Customer List'!B:D,3,)</f>
        <v/>
      </c>
    </row>
    <row r="1573">
      <c r="A1573" s="23">
        <f>A1572+1</f>
        <v/>
      </c>
      <c r="B1573" s="23" t="inlineStr">
        <is>
          <t>INV250723-095</t>
        </is>
      </c>
      <c r="C1573" s="32" t="n">
        <v>45861</v>
      </c>
      <c r="D1573" s="32" t="n">
        <v>45866</v>
      </c>
      <c r="E1573" s="51" t="n">
        <v>14.5</v>
      </c>
      <c r="F1573" s="51">
        <f>IF(AB1573="DOLLAR",E1573*88,E1573)</f>
        <v/>
      </c>
      <c r="G1573" s="62">
        <f>F1573*J1573</f>
        <v/>
      </c>
      <c r="H1573" s="23" t="inlineStr">
        <is>
          <t xml:space="preserve">T0416 </t>
        </is>
      </c>
      <c r="I1573" s="23" t="n"/>
      <c r="J1573" s="23" t="n">
        <v>1</v>
      </c>
      <c r="K1573" s="23" t="n">
        <v>1</v>
      </c>
      <c r="L1573" s="23">
        <f>J1573-K1573</f>
        <v/>
      </c>
      <c r="M1573" s="23" t="inlineStr">
        <is>
          <t>T-816/25-26</t>
        </is>
      </c>
      <c r="N1573" s="32" t="n">
        <v>45867</v>
      </c>
      <c r="O1573" s="62" t="n">
        <v>3153.75</v>
      </c>
      <c r="P1573" s="23" t="inlineStr">
        <is>
          <t>THSTI</t>
        </is>
      </c>
      <c r="Q1573" s="23" t="inlineStr">
        <is>
          <t>BY HAND</t>
        </is>
      </c>
      <c r="R1573" s="23" t="inlineStr">
        <is>
          <t>PRIYANKA MADAM</t>
        </is>
      </c>
      <c r="S1573" s="63" t="inlineStr">
        <is>
          <t>4</t>
        </is>
      </c>
      <c r="T1573" s="39" t="n"/>
      <c r="U1573" s="23" t="inlineStr">
        <is>
          <t>TargetMol</t>
        </is>
      </c>
      <c r="V1573" s="23">
        <f>VLOOKUP(P1573,'Customer List'!B:C,2,)</f>
        <v/>
      </c>
      <c r="W1573" s="40" t="n"/>
      <c r="X1573" s="32" t="n">
        <v>45867</v>
      </c>
      <c r="Y1573" s="23">
        <f>IF(X1573="", "", X1573-N1573)</f>
        <v/>
      </c>
      <c r="Z1573" s="23">
        <f>IF(N1573="", "", TEXT(N1573, "dddd"))</f>
        <v/>
      </c>
      <c r="AA1573" s="23">
        <f>IF(X1573="", "", TEXT(X1573, "dddd"))</f>
        <v/>
      </c>
      <c r="AB1573" s="23">
        <f>VLOOKUP(U1573,'Currency Sheet'!A:C,3,)</f>
        <v/>
      </c>
      <c r="AC1573" s="44">
        <f>VLOOKUP(P1573,'Customer List'!B:D,3,)</f>
        <v/>
      </c>
    </row>
    <row r="1574">
      <c r="A1574" s="23">
        <f>A1573+1</f>
        <v/>
      </c>
      <c r="B1574" s="23" t="inlineStr">
        <is>
          <t>INV250723-094</t>
        </is>
      </c>
      <c r="C1574" s="32" t="n">
        <v>45861</v>
      </c>
      <c r="D1574" s="32" t="n">
        <v>45866</v>
      </c>
      <c r="E1574" s="51" t="n">
        <v>26.4</v>
      </c>
      <c r="F1574" s="51">
        <f>IF(AB1574="DOLLAR",E1574*88,E1574)</f>
        <v/>
      </c>
      <c r="G1574" s="62">
        <f>F1574*J1574</f>
        <v/>
      </c>
      <c r="H1574" s="23" t="inlineStr">
        <is>
          <t xml:space="preserve">T8344 </t>
        </is>
      </c>
      <c r="I1574" s="23" t="n"/>
      <c r="J1574" s="23" t="n">
        <v>1</v>
      </c>
      <c r="K1574" s="23" t="n">
        <v>1</v>
      </c>
      <c r="L1574" s="23">
        <f>J1574-K1574</f>
        <v/>
      </c>
      <c r="M1574" s="23" t="inlineStr">
        <is>
          <t>T-972/25-26</t>
        </is>
      </c>
      <c r="N1574" s="32" t="n">
        <v>45888</v>
      </c>
      <c r="O1574" s="62" t="n">
        <v>3828</v>
      </c>
      <c r="P1574" s="23" t="inlineStr">
        <is>
          <t>ILS</t>
        </is>
      </c>
      <c r="Q1574" s="23" t="n">
        <v>58154568194</v>
      </c>
      <c r="R1574" s="23" t="inlineStr">
        <is>
          <t>Delivered</t>
        </is>
      </c>
      <c r="S1574" s="63" t="n">
        <v>-20</v>
      </c>
      <c r="T1574" s="39" t="n"/>
      <c r="U1574" s="23" t="inlineStr">
        <is>
          <t>TargetMol</t>
        </is>
      </c>
      <c r="V1574" s="23">
        <f>VLOOKUP(P1574,'Customer List'!B:C,2,)</f>
        <v/>
      </c>
      <c r="W1574" s="40" t="n"/>
      <c r="X1574" s="32" t="n">
        <v>45890</v>
      </c>
      <c r="Y1574" s="23">
        <f>IF(X1574="", "", X1574-N1574)</f>
        <v/>
      </c>
      <c r="Z1574" s="23">
        <f>IF(N1574="", "", TEXT(N1574, "dddd"))</f>
        <v/>
      </c>
      <c r="AA1574" s="23">
        <f>IF(X1574="", "", TEXT(X1574, "dddd"))</f>
        <v/>
      </c>
      <c r="AB1574" s="23">
        <f>VLOOKUP(U1574,'Currency Sheet'!A:C,3,)</f>
        <v/>
      </c>
      <c r="AC1574" s="44">
        <f>VLOOKUP(P1574,'Customer List'!B:D,3,)</f>
        <v/>
      </c>
    </row>
    <row r="1575">
      <c r="A1575" s="23">
        <f>A1574+1</f>
        <v/>
      </c>
      <c r="B1575" s="23" t="n">
        <v>176223</v>
      </c>
      <c r="C1575" s="32" t="n">
        <v>45860</v>
      </c>
      <c r="D1575" s="32" t="n">
        <v>45866</v>
      </c>
      <c r="E1575" s="51" t="n">
        <v>94.66</v>
      </c>
      <c r="F1575" s="51">
        <f>IF(AB1575="DOLLAR",E1575*88,E1575)</f>
        <v/>
      </c>
      <c r="G1575" s="62">
        <f>F1575*J1575</f>
        <v/>
      </c>
      <c r="H1575" s="23" t="inlineStr">
        <is>
          <t>BE0004-1</t>
        </is>
      </c>
      <c r="I1575" s="23" t="inlineStr">
        <is>
          <t>InVivoMAb anti-mouse CD8a, 53-6.7, 5 mg</t>
        </is>
      </c>
      <c r="J1575" s="23" t="n">
        <v>1</v>
      </c>
      <c r="K1575" s="23" t="n">
        <v>1</v>
      </c>
      <c r="L1575" s="23">
        <f>J1575-K1575</f>
        <v/>
      </c>
      <c r="M1575" s="23" t="inlineStr">
        <is>
          <t>T-822/25-26</t>
        </is>
      </c>
      <c r="N1575" s="32" t="n">
        <v>45868</v>
      </c>
      <c r="O1575" s="62" t="n">
        <v>48877.5</v>
      </c>
      <c r="P1575" s="23" t="inlineStr">
        <is>
          <t>PATEL CHEM</t>
        </is>
      </c>
      <c r="Q1575" s="23" t="n">
        <v>58153856773</v>
      </c>
      <c r="R1575" s="23" t="inlineStr">
        <is>
          <t>Delivered</t>
        </is>
      </c>
      <c r="S1575" s="63" t="n">
        <v>4</v>
      </c>
      <c r="T1575" s="39" t="n"/>
      <c r="U1575" s="23" t="inlineStr">
        <is>
          <t>BioXcell</t>
        </is>
      </c>
      <c r="V1575" s="23">
        <f>VLOOKUP(P1575,'Customer List'!B:C,2,)</f>
        <v/>
      </c>
      <c r="W1575" s="40" t="n"/>
      <c r="X1575" s="32" t="n">
        <v>45869</v>
      </c>
      <c r="Y1575" s="23">
        <f>IF(X1575="", "", X1575-N1575)</f>
        <v/>
      </c>
      <c r="Z1575" s="23">
        <f>IF(N1575="", "", TEXT(N1575, "dddd"))</f>
        <v/>
      </c>
      <c r="AA1575" s="23">
        <f>IF(X1575="", "", TEXT(X1575, "dddd"))</f>
        <v/>
      </c>
      <c r="AB1575" s="23">
        <f>VLOOKUP(U1575,'Currency Sheet'!A:C,3,)</f>
        <v/>
      </c>
      <c r="AC1575" s="44">
        <f>VLOOKUP(P1575,'Customer List'!B:D,3,)</f>
        <v/>
      </c>
    </row>
    <row r="1576">
      <c r="A1576" s="23">
        <f>A1575+1</f>
        <v/>
      </c>
      <c r="B1576" s="23" t="n">
        <v>176223</v>
      </c>
      <c r="C1576" s="32" t="n">
        <v>45860</v>
      </c>
      <c r="D1576" s="32" t="n">
        <v>45866</v>
      </c>
      <c r="E1576" s="51" t="n">
        <v>400</v>
      </c>
      <c r="F1576" s="51">
        <f>IF(AB1576="DOLLAR",E1576*88,E1576)</f>
        <v/>
      </c>
      <c r="G1576" s="62">
        <f>F1576*J1576</f>
        <v/>
      </c>
      <c r="H1576" s="23" t="inlineStr">
        <is>
          <t>BE0033-2</t>
        </is>
      </c>
      <c r="I1576" s="23" t="inlineStr">
        <is>
          <t>InVivoMAb anti-mouse PD-1 (CD279), J43, 5 mg</t>
        </is>
      </c>
      <c r="J1576" s="23" t="n">
        <v>1</v>
      </c>
      <c r="K1576" s="23" t="n">
        <v>1</v>
      </c>
      <c r="L1576" s="23">
        <f>J1576-K1576</f>
        <v/>
      </c>
      <c r="M1576" s="23" t="inlineStr">
        <is>
          <t>T-822/25-26</t>
        </is>
      </c>
      <c r="N1576" s="32" t="n">
        <v>45868</v>
      </c>
      <c r="O1576" s="62" t="n">
        <v>12642</v>
      </c>
      <c r="P1576" s="23" t="inlineStr">
        <is>
          <t>PATEL CHEM</t>
        </is>
      </c>
      <c r="Q1576" s="23" t="n">
        <v>58153856773</v>
      </c>
      <c r="R1576" s="23" t="inlineStr">
        <is>
          <t>Delivered</t>
        </is>
      </c>
      <c r="S1576" s="63" t="n">
        <v>4</v>
      </c>
      <c r="T1576" s="39" t="n"/>
      <c r="U1576" s="23" t="inlineStr">
        <is>
          <t>BioXcell</t>
        </is>
      </c>
      <c r="V1576" s="23">
        <f>VLOOKUP(P1576,'Customer List'!B:C,2,)</f>
        <v/>
      </c>
      <c r="W1576" s="40" t="n"/>
      <c r="X1576" s="32" t="n">
        <v>45869</v>
      </c>
      <c r="Y1576" s="23">
        <f>IF(X1576="", "", X1576-N1576)</f>
        <v/>
      </c>
      <c r="Z1576" s="23">
        <f>IF(N1576="", "", TEXT(N1576, "dddd"))</f>
        <v/>
      </c>
      <c r="AA1576" s="23">
        <f>IF(X1576="", "", TEXT(X1576, "dddd"))</f>
        <v/>
      </c>
      <c r="AB1576" s="23">
        <f>VLOOKUP(U1576,'Currency Sheet'!A:C,3,)</f>
        <v/>
      </c>
      <c r="AC1576" s="44">
        <f>VLOOKUP(P1576,'Customer List'!B:D,3,)</f>
        <v/>
      </c>
    </row>
    <row r="1577">
      <c r="A1577" s="23">
        <f>A1576+1</f>
        <v/>
      </c>
      <c r="B1577" s="23" t="n">
        <v>176223</v>
      </c>
      <c r="C1577" s="32" t="n">
        <v>45860</v>
      </c>
      <c r="D1577" s="32" t="n">
        <v>45866</v>
      </c>
      <c r="E1577" s="51" t="n">
        <v>94.66</v>
      </c>
      <c r="F1577" s="51">
        <f>IF(AB1577="DOLLAR",E1577*88,E1577)</f>
        <v/>
      </c>
      <c r="G1577" s="62">
        <f>F1577*J1577</f>
        <v/>
      </c>
      <c r="H1577" s="23" t="inlineStr">
        <is>
          <t>BE0150</t>
        </is>
      </c>
      <c r="I1577" s="23" t="inlineStr">
        <is>
          <t>InVivoMAb anti-mouse CD19, 1D3, 1 mg</t>
        </is>
      </c>
      <c r="J1577" s="23" t="n">
        <v>1</v>
      </c>
      <c r="K1577" s="23" t="n">
        <v>1</v>
      </c>
      <c r="L1577" s="23">
        <f>J1577-K1577</f>
        <v/>
      </c>
      <c r="M1577" s="23" t="inlineStr">
        <is>
          <t>T-972/25-26</t>
        </is>
      </c>
      <c r="N1577" s="32" t="n">
        <v>45888</v>
      </c>
      <c r="O1577" s="62" t="n">
        <v>6321</v>
      </c>
      <c r="P1577" s="23" t="inlineStr">
        <is>
          <t>ILS</t>
        </is>
      </c>
      <c r="Q1577" s="23" t="n">
        <v>58154568194</v>
      </c>
      <c r="R1577" s="23" t="inlineStr">
        <is>
          <t>Delivered</t>
        </is>
      </c>
      <c r="S1577" s="63" t="n">
        <v>4</v>
      </c>
      <c r="T1577" s="39" t="n"/>
      <c r="U1577" s="23" t="inlineStr">
        <is>
          <t>BioXcell</t>
        </is>
      </c>
      <c r="V1577" s="23">
        <f>VLOOKUP(P1577,'Customer List'!B:C,2,)</f>
        <v/>
      </c>
      <c r="W1577" s="40" t="n"/>
      <c r="X1577" s="32" t="n">
        <v>45890</v>
      </c>
      <c r="Y1577" s="23">
        <f>IF(X1577="", "", X1577-N1577)</f>
        <v/>
      </c>
      <c r="Z1577" s="23">
        <f>IF(N1577="", "", TEXT(N1577, "dddd"))</f>
        <v/>
      </c>
      <c r="AA1577" s="23">
        <f>IF(X1577="", "", TEXT(X1577, "dddd"))</f>
        <v/>
      </c>
      <c r="AB1577" s="23">
        <f>VLOOKUP(U1577,'Currency Sheet'!A:C,3,)</f>
        <v/>
      </c>
      <c r="AC1577" s="44">
        <f>VLOOKUP(P1577,'Customer List'!B:D,3,)</f>
        <v/>
      </c>
    </row>
    <row r="1578">
      <c r="A1578" s="23">
        <f>A1577+1</f>
        <v/>
      </c>
      <c r="B1578" s="23" t="n">
        <v>176223</v>
      </c>
      <c r="C1578" s="32" t="n">
        <v>45860</v>
      </c>
      <c r="D1578" s="32" t="n">
        <v>45866</v>
      </c>
      <c r="E1578" s="51" t="n">
        <v>450</v>
      </c>
      <c r="F1578" s="51">
        <f>IF(AB1578="DOLLAR",E1578*88,E1578)</f>
        <v/>
      </c>
      <c r="G1578" s="62">
        <f>F1578*J1578</f>
        <v/>
      </c>
      <c r="H1578" s="23" t="inlineStr">
        <is>
          <t>BE0222</t>
        </is>
      </c>
      <c r="I1578" s="23" t="inlineStr">
        <is>
          <t>InVivoMAb anti-rat FcRn heavy chain heterodimers, 1G3, 5 mg</t>
        </is>
      </c>
      <c r="J1578" s="23" t="n">
        <v>1</v>
      </c>
      <c r="K1578" s="23" t="n">
        <v>1</v>
      </c>
      <c r="L1578" s="23">
        <f>J1578-K1578</f>
        <v/>
      </c>
      <c r="M1578" s="23" t="inlineStr">
        <is>
          <t>T-922/25-26</t>
        </is>
      </c>
      <c r="N1578" s="32" t="n">
        <v>45880</v>
      </c>
      <c r="O1578" s="62" t="n">
        <v>46305</v>
      </c>
      <c r="P1578" s="23" t="inlineStr">
        <is>
          <t>ILS</t>
        </is>
      </c>
      <c r="Q1578" s="23" t="n">
        <v>58154309533</v>
      </c>
      <c r="R1578" s="23" t="inlineStr">
        <is>
          <t>Delivered</t>
        </is>
      </c>
      <c r="S1578" s="63" t="n">
        <v>4</v>
      </c>
      <c r="T1578" s="39" t="n"/>
      <c r="U1578" s="23" t="inlineStr">
        <is>
          <t>BioXcell</t>
        </is>
      </c>
      <c r="V1578" s="23">
        <f>VLOOKUP(P1578,'Customer List'!B:C,2,)</f>
        <v/>
      </c>
      <c r="W1578" s="40" t="n"/>
      <c r="X1578" s="32" t="n">
        <v>45882</v>
      </c>
      <c r="Y1578" s="23">
        <f>IF(X1578="", "", X1578-N1578)</f>
        <v/>
      </c>
      <c r="Z1578" s="23">
        <f>IF(N1578="", "", TEXT(N1578, "dddd"))</f>
        <v/>
      </c>
      <c r="AA1578" s="23">
        <f>IF(X1578="", "", TEXT(X1578, "dddd"))</f>
        <v/>
      </c>
      <c r="AB1578" s="23">
        <f>VLOOKUP(U1578,'Currency Sheet'!A:C,3,)</f>
        <v/>
      </c>
      <c r="AC1578" s="44">
        <f>VLOOKUP(P1578,'Customer List'!B:D,3,)</f>
        <v/>
      </c>
    </row>
    <row r="1579">
      <c r="A1579" s="23">
        <f>A1578+1</f>
        <v/>
      </c>
      <c r="B1579" s="23" t="n">
        <v>176223</v>
      </c>
      <c r="C1579" s="32" t="n">
        <v>45860</v>
      </c>
      <c r="D1579" s="32" t="n">
        <v>45866</v>
      </c>
      <c r="E1579" s="51" t="n">
        <v>85.08</v>
      </c>
      <c r="F1579" s="51">
        <f>IF(AB1579="DOLLAR",E1579*88,E1579)</f>
        <v/>
      </c>
      <c r="G1579" s="62">
        <f>F1579*J1579</f>
        <v/>
      </c>
      <c r="H1579" s="23" t="inlineStr">
        <is>
          <t>CP174</t>
        </is>
      </c>
      <c r="I1579" s="23" t="inlineStr">
        <is>
          <t>RecombiMAb human IgG1 isotype control, anti-hen egg lysozyme, 5 mg</t>
        </is>
      </c>
      <c r="J1579" s="23" t="n">
        <v>1</v>
      </c>
      <c r="K1579" s="23" t="n">
        <v>1</v>
      </c>
      <c r="L1579" s="23">
        <f>J1579-K1579</f>
        <v/>
      </c>
      <c r="M1579" s="23" t="inlineStr">
        <is>
          <t>T-819/25-26</t>
        </is>
      </c>
      <c r="N1579" s="32" t="n">
        <v>45867</v>
      </c>
      <c r="O1579" s="62" t="n">
        <v>17272.5</v>
      </c>
      <c r="P1579" s="23" t="inlineStr">
        <is>
          <t>ARAGEN</t>
        </is>
      </c>
      <c r="Q1579" s="23" t="n">
        <v>58153777275</v>
      </c>
      <c r="R1579" s="23" t="inlineStr">
        <is>
          <t>Delivered</t>
        </is>
      </c>
      <c r="S1579" s="63" t="n">
        <v>4</v>
      </c>
      <c r="T1579" s="39" t="n"/>
      <c r="U1579" s="23" t="inlineStr">
        <is>
          <t>BioXcell</t>
        </is>
      </c>
      <c r="V1579" s="23">
        <f>VLOOKUP(P1579,'Customer List'!B:C,2,)</f>
        <v/>
      </c>
      <c r="W1579" s="40" t="n"/>
      <c r="X1579" s="32" t="n">
        <v>45868</v>
      </c>
      <c r="Y1579" s="23">
        <f>IF(X1579="", "", X1579-N1579)</f>
        <v/>
      </c>
      <c r="Z1579" s="23">
        <f>IF(N1579="", "", TEXT(N1579, "dddd"))</f>
        <v/>
      </c>
      <c r="AA1579" s="23">
        <f>IF(X1579="", "", TEXT(X1579, "dddd"))</f>
        <v/>
      </c>
      <c r="AB1579" s="23">
        <f>VLOOKUP(U1579,'Currency Sheet'!A:C,3,)</f>
        <v/>
      </c>
      <c r="AC1579" s="44">
        <f>VLOOKUP(P1579,'Customer List'!B:D,3,)</f>
        <v/>
      </c>
    </row>
    <row r="1580">
      <c r="A1580" s="23">
        <f>A1579+1</f>
        <v/>
      </c>
      <c r="B1580" s="23" t="n">
        <v>176374</v>
      </c>
      <c r="C1580" s="32" t="n">
        <v>45863</v>
      </c>
      <c r="D1580" s="32" t="n">
        <v>45867</v>
      </c>
      <c r="E1580" s="51" t="n">
        <v>1017.8</v>
      </c>
      <c r="F1580" s="51">
        <f>IF(AB1580="DOLLAR",E1580*88,E1580)</f>
        <v/>
      </c>
      <c r="G1580" s="62">
        <f>F1580*J1580</f>
        <v/>
      </c>
      <c r="H1580" s="23" t="inlineStr">
        <is>
          <t>BE0089</t>
        </is>
      </c>
      <c r="I1580" s="23" t="inlineStr">
        <is>
          <t>InVivoMAb rat IgG2a isotype control, anti-trinitrophenol, 2A3, 25 mg</t>
        </is>
      </c>
      <c r="J1580" s="23" t="n">
        <v>1</v>
      </c>
      <c r="K1580" s="23" t="n">
        <v>1</v>
      </c>
      <c r="L1580" s="23">
        <f>J1580-K1580</f>
        <v/>
      </c>
      <c r="M1580" s="23" t="inlineStr">
        <is>
          <t>T-821/25-26</t>
        </is>
      </c>
      <c r="N1580" s="32" t="n">
        <v>45867</v>
      </c>
      <c r="O1580" s="62" t="n">
        <v>150582.6</v>
      </c>
      <c r="P1580" s="23" t="inlineStr">
        <is>
          <t>SAI LIFE</t>
        </is>
      </c>
      <c r="Q1580" s="23" t="n">
        <v>58153779821</v>
      </c>
      <c r="R1580" s="23" t="inlineStr">
        <is>
          <t>Delivered</t>
        </is>
      </c>
      <c r="S1580" s="63" t="n">
        <v>4</v>
      </c>
      <c r="T1580" s="39" t="n"/>
      <c r="U1580" s="23" t="inlineStr">
        <is>
          <t>BioXcell</t>
        </is>
      </c>
      <c r="V1580" s="23">
        <f>VLOOKUP(P1580,'Customer List'!B:C,2,)</f>
        <v/>
      </c>
      <c r="W1580" s="40" t="n"/>
      <c r="X1580" s="32" t="n">
        <v>45868</v>
      </c>
      <c r="Y1580" s="23">
        <f>IF(X1580="", "", X1580-N1580)</f>
        <v/>
      </c>
      <c r="Z1580" s="23">
        <f>IF(N1580="", "", TEXT(N1580, "dddd"))</f>
        <v/>
      </c>
      <c r="AA1580" s="23">
        <f>IF(X1580="", "", TEXT(X1580, "dddd"))</f>
        <v/>
      </c>
      <c r="AB1580" s="23">
        <f>VLOOKUP(U1580,'Currency Sheet'!A:C,3,)</f>
        <v/>
      </c>
      <c r="AC1580" s="44">
        <f>VLOOKUP(P1580,'Customer List'!B:D,3,)</f>
        <v/>
      </c>
    </row>
    <row r="1581">
      <c r="A1581" s="23">
        <f>A1580+1</f>
        <v/>
      </c>
      <c r="B1581" s="23" t="n">
        <v>176374</v>
      </c>
      <c r="C1581" s="32" t="n">
        <v>45863</v>
      </c>
      <c r="D1581" s="32" t="n">
        <v>45867</v>
      </c>
      <c r="E1581" s="51" t="n">
        <v>2255.8</v>
      </c>
      <c r="F1581" s="51">
        <f>IF(AB1581="DOLLAR",E1581*88,E1581)</f>
        <v/>
      </c>
      <c r="G1581" s="62">
        <f>F1581*J1581</f>
        <v/>
      </c>
      <c r="H1581" s="23" t="inlineStr">
        <is>
          <t>BE0146</t>
        </is>
      </c>
      <c r="I1581" s="23" t="inlineStr">
        <is>
          <t>InVivoMAb anti-mouse PD-1 (CD279), RMP1-14, 25 mg</t>
        </is>
      </c>
      <c r="J1581" s="23" t="n">
        <v>1</v>
      </c>
      <c r="K1581" s="23" t="n">
        <v>1</v>
      </c>
      <c r="L1581" s="23">
        <f>J1581-K1581</f>
        <v/>
      </c>
      <c r="M1581" s="23" t="inlineStr">
        <is>
          <t>T-821/25-26</t>
        </is>
      </c>
      <c r="N1581" s="32" t="n">
        <v>45867</v>
      </c>
      <c r="O1581" s="62" t="n">
        <v>238975.8</v>
      </c>
      <c r="P1581" s="23" t="inlineStr">
        <is>
          <t>SAI LIFE</t>
        </is>
      </c>
      <c r="Q1581" s="23" t="n">
        <v>58153779821</v>
      </c>
      <c r="R1581" s="23" t="inlineStr">
        <is>
          <t>Delivered</t>
        </is>
      </c>
      <c r="S1581" s="63" t="n">
        <v>4</v>
      </c>
      <c r="T1581" s="39" t="n"/>
      <c r="U1581" s="23" t="inlineStr">
        <is>
          <t>BioXcell</t>
        </is>
      </c>
      <c r="V1581" s="23">
        <f>VLOOKUP(P1581,'Customer List'!B:C,2,)</f>
        <v/>
      </c>
      <c r="W1581" s="40" t="n"/>
      <c r="X1581" s="32" t="n">
        <v>45868</v>
      </c>
      <c r="Y1581" s="23">
        <f>IF(X1581="", "", X1581-N1581)</f>
        <v/>
      </c>
      <c r="Z1581" s="23">
        <f>IF(N1581="", "", TEXT(N1581, "dddd"))</f>
        <v/>
      </c>
      <c r="AA1581" s="23">
        <f>IF(X1581="", "", TEXT(X1581, "dddd"))</f>
        <v/>
      </c>
      <c r="AB1581" s="23">
        <f>VLOOKUP(U1581,'Currency Sheet'!A:C,3,)</f>
        <v/>
      </c>
      <c r="AC1581" s="44">
        <f>VLOOKUP(P1581,'Customer List'!B:D,3,)</f>
        <v/>
      </c>
    </row>
    <row r="1582">
      <c r="A1582" s="23">
        <f>A1581+1</f>
        <v/>
      </c>
      <c r="B1582" s="23" t="n">
        <v>65619</v>
      </c>
      <c r="C1582" s="32" t="n">
        <v>45862</v>
      </c>
      <c r="D1582" s="32" t="n">
        <v>45866</v>
      </c>
      <c r="E1582" s="51" t="n">
        <v>17.5</v>
      </c>
      <c r="F1582" s="51">
        <f>IF(AB1582="DOLLAR",E1582*88,E1582)</f>
        <v/>
      </c>
      <c r="G1582" s="62">
        <f>F1582*J1582</f>
        <v/>
      </c>
      <c r="H1582" s="23" t="inlineStr">
        <is>
          <t>AR1065</t>
        </is>
      </c>
      <c r="I1582" s="23" t="inlineStr">
        <is>
          <t>Poly-L-Lysine Coated Slides</t>
        </is>
      </c>
      <c r="J1582" s="23" t="n">
        <v>5</v>
      </c>
      <c r="K1582" s="23" t="n">
        <v>5</v>
      </c>
      <c r="L1582" s="23">
        <f>J1582-K1582</f>
        <v/>
      </c>
      <c r="M1582" s="23" t="inlineStr">
        <is>
          <t>T-802/25-26</t>
        </is>
      </c>
      <c r="N1582" s="32" t="n">
        <v>45868</v>
      </c>
      <c r="O1582" s="62" t="n">
        <v>17500</v>
      </c>
      <c r="P1582" s="23" t="inlineStr">
        <is>
          <t>PATEL CHEM</t>
        </is>
      </c>
      <c r="Q1582" s="23" t="n">
        <v>58153856773</v>
      </c>
      <c r="R1582" s="23" t="inlineStr">
        <is>
          <t>Delivered</t>
        </is>
      </c>
      <c r="S1582" s="63" t="inlineStr">
        <is>
          <t>RT</t>
        </is>
      </c>
      <c r="T1582" s="39" t="n"/>
      <c r="U1582" s="23" t="inlineStr">
        <is>
          <t>Boster</t>
        </is>
      </c>
      <c r="V1582" s="23">
        <f>VLOOKUP(P1582,'Customer List'!B:C,2,)</f>
        <v/>
      </c>
      <c r="W1582" s="40" t="n"/>
      <c r="X1582" s="32" t="n">
        <v>45869</v>
      </c>
      <c r="Y1582" s="23">
        <f>IF(X1582="", "", X1582-N1582)</f>
        <v/>
      </c>
      <c r="Z1582" s="23">
        <f>IF(N1582="", "", TEXT(N1582, "dddd"))</f>
        <v/>
      </c>
      <c r="AA1582" s="23">
        <f>IF(X1582="", "", TEXT(X1582, "dddd"))</f>
        <v/>
      </c>
      <c r="AB1582" s="23">
        <f>VLOOKUP(U1582,'Currency Sheet'!A:C,3,)</f>
        <v/>
      </c>
      <c r="AC1582" s="44">
        <f>VLOOKUP(P1582,'Customer List'!B:D,3,)</f>
        <v/>
      </c>
    </row>
    <row r="1583">
      <c r="A1583" s="23">
        <f>A1582+1</f>
        <v/>
      </c>
      <c r="B1583" s="23" t="n">
        <v>83197</v>
      </c>
      <c r="C1583" s="32" t="n">
        <v>45847</v>
      </c>
      <c r="D1583" s="32" t="n">
        <v>45866</v>
      </c>
      <c r="E1583" s="51" t="n">
        <v>45</v>
      </c>
      <c r="F1583" s="51">
        <f>IF(AB1583="DOLLAR",E1583*88,E1583)</f>
        <v/>
      </c>
      <c r="G1583" s="62">
        <f>F1583*J1583</f>
        <v/>
      </c>
      <c r="H1583" s="23" t="inlineStr">
        <is>
          <t>CYT-334</t>
        </is>
      </c>
      <c r="I1583" s="23" t="n"/>
      <c r="J1583" s="23" t="n">
        <v>1</v>
      </c>
      <c r="K1583" s="23" t="n">
        <v>1</v>
      </c>
      <c r="L1583" s="23">
        <f>J1583-K1583</f>
        <v/>
      </c>
      <c r="M1583" s="23" t="inlineStr">
        <is>
          <t>T-1033/25-26</t>
        </is>
      </c>
      <c r="N1583" s="32" t="n">
        <v>45896</v>
      </c>
      <c r="O1583" s="62" t="n">
        <v>16856.25</v>
      </c>
      <c r="P1583" s="23" t="inlineStr">
        <is>
          <t>AIIMS</t>
        </is>
      </c>
      <c r="Q1583" s="23" t="inlineStr">
        <is>
          <t>By Hand</t>
        </is>
      </c>
      <c r="R1583" s="23" t="inlineStr">
        <is>
          <t>PRIYANKA MADAM</t>
        </is>
      </c>
      <c r="S1583" s="63" t="n">
        <v>-20</v>
      </c>
      <c r="T1583" s="39" t="n"/>
      <c r="U1583" s="23" t="inlineStr">
        <is>
          <t>Prospec</t>
        </is>
      </c>
      <c r="V1583" s="23">
        <f>VLOOKUP(P1583,'Customer List'!B:C,2,)</f>
        <v/>
      </c>
      <c r="W1583" s="40" t="n"/>
      <c r="X1583" s="32" t="n">
        <v>45896</v>
      </c>
      <c r="Y1583" s="23">
        <f>IF(X1583="", "", X1583-N1583)</f>
        <v/>
      </c>
      <c r="Z1583" s="23">
        <f>IF(N1583="", "", TEXT(N1583, "dddd"))</f>
        <v/>
      </c>
      <c r="AA1583" s="23">
        <f>IF(X1583="", "", TEXT(X1583, "dddd"))</f>
        <v/>
      </c>
      <c r="AB1583" s="23">
        <f>VLOOKUP(U1583,'Currency Sheet'!A:C,3,)</f>
        <v/>
      </c>
      <c r="AC1583" s="44">
        <f>VLOOKUP(P1583,'Customer List'!B:D,3,)</f>
        <v/>
      </c>
    </row>
    <row r="1584">
      <c r="A1584" s="23">
        <f>A1583+1</f>
        <v/>
      </c>
      <c r="B1584" s="23" t="n">
        <v>83197</v>
      </c>
      <c r="C1584" s="32" t="n">
        <v>45847</v>
      </c>
      <c r="D1584" s="32" t="n">
        <v>45866</v>
      </c>
      <c r="E1584" s="51" t="n">
        <v>100</v>
      </c>
      <c r="F1584" s="51">
        <f>IF(AB1584="DOLLAR",E1584*88,E1584)</f>
        <v/>
      </c>
      <c r="G1584" s="62">
        <f>F1584*J1584</f>
        <v/>
      </c>
      <c r="H1584" s="23" t="inlineStr">
        <is>
          <t>CYT-308</t>
        </is>
      </c>
      <c r="I1584" s="23" t="n"/>
      <c r="J1584" s="23" t="n">
        <v>1</v>
      </c>
      <c r="K1584" s="23" t="n">
        <v>1</v>
      </c>
      <c r="L1584" s="23">
        <f>J1584-K1584</f>
        <v/>
      </c>
      <c r="M1584" s="23" t="inlineStr">
        <is>
          <t>T-1033/25-26</t>
        </is>
      </c>
      <c r="N1584" s="32" t="n">
        <v>45896</v>
      </c>
      <c r="O1584" s="62" t="n">
        <v>18356.25</v>
      </c>
      <c r="P1584" s="23" t="inlineStr">
        <is>
          <t>AIIMS</t>
        </is>
      </c>
      <c r="Q1584" s="23" t="inlineStr">
        <is>
          <t>By Hand</t>
        </is>
      </c>
      <c r="R1584" s="23" t="inlineStr">
        <is>
          <t>PRIYANKA MADAM</t>
        </is>
      </c>
      <c r="S1584" s="63" t="n">
        <v>-20</v>
      </c>
      <c r="T1584" s="39" t="n"/>
      <c r="U1584" s="23" t="inlineStr">
        <is>
          <t>Prospec</t>
        </is>
      </c>
      <c r="V1584" s="23">
        <f>VLOOKUP(P1584,'Customer List'!B:C,2,)</f>
        <v/>
      </c>
      <c r="W1584" s="40" t="n"/>
      <c r="X1584" s="32" t="n">
        <v>45896</v>
      </c>
      <c r="Y1584" s="23">
        <f>IF(X1584="", "", X1584-N1584)</f>
        <v/>
      </c>
      <c r="Z1584" s="23">
        <f>IF(N1584="", "", TEXT(N1584, "dddd"))</f>
        <v/>
      </c>
      <c r="AA1584" s="23">
        <f>IF(X1584="", "", TEXT(X1584, "dddd"))</f>
        <v/>
      </c>
      <c r="AB1584" s="23">
        <f>VLOOKUP(U1584,'Currency Sheet'!A:C,3,)</f>
        <v/>
      </c>
      <c r="AC1584" s="44">
        <f>VLOOKUP(P1584,'Customer List'!B:D,3,)</f>
        <v/>
      </c>
    </row>
    <row r="1585">
      <c r="A1585" s="23">
        <f>A1584+1</f>
        <v/>
      </c>
      <c r="B1585" s="23" t="n">
        <v>83197</v>
      </c>
      <c r="C1585" s="32" t="n">
        <v>45847</v>
      </c>
      <c r="D1585" s="32" t="n">
        <v>45866</v>
      </c>
      <c r="E1585" s="51" t="n">
        <v>100</v>
      </c>
      <c r="F1585" s="51">
        <f>IF(AB1585="DOLLAR",E1585*88,E1585)</f>
        <v/>
      </c>
      <c r="G1585" s="62">
        <f>F1585*J1585</f>
        <v/>
      </c>
      <c r="H1585" s="23" t="inlineStr">
        <is>
          <t>CYT-223</t>
        </is>
      </c>
      <c r="I1585" s="23" t="n"/>
      <c r="J1585" s="23" t="n">
        <v>1</v>
      </c>
      <c r="K1585" s="23" t="n">
        <v>1</v>
      </c>
      <c r="L1585" s="23">
        <f>J1585-K1585</f>
        <v/>
      </c>
      <c r="M1585" s="23" t="inlineStr">
        <is>
          <t>T-1033/25-26</t>
        </is>
      </c>
      <c r="N1585" s="32" t="n">
        <v>45896</v>
      </c>
      <c r="O1585" s="62" t="n">
        <v>6975</v>
      </c>
      <c r="P1585" s="23" t="inlineStr">
        <is>
          <t>AIIMS</t>
        </is>
      </c>
      <c r="Q1585" s="23" t="inlineStr">
        <is>
          <t>BY HAND</t>
        </is>
      </c>
      <c r="R1585" s="23" t="inlineStr">
        <is>
          <t>PRIYANKA MADAM</t>
        </is>
      </c>
      <c r="S1585" s="63" t="n">
        <v>-20</v>
      </c>
      <c r="T1585" s="39" t="n"/>
      <c r="U1585" s="23" t="inlineStr">
        <is>
          <t>Prospec</t>
        </is>
      </c>
      <c r="V1585" s="23">
        <f>VLOOKUP(P1585,'Customer List'!B:C,2,)</f>
        <v/>
      </c>
      <c r="W1585" s="40" t="n"/>
      <c r="X1585" s="32" t="n">
        <v>45896</v>
      </c>
      <c r="Y1585" s="23">
        <f>IF(X1585="", "", X1585-N1585)</f>
        <v/>
      </c>
      <c r="Z1585" s="23">
        <f>IF(N1585="", "", TEXT(N1585, "dddd"))</f>
        <v/>
      </c>
      <c r="AA1585" s="23">
        <f>IF(X1585="", "", TEXT(X1585, "dddd"))</f>
        <v/>
      </c>
      <c r="AB1585" s="23">
        <f>VLOOKUP(U1585,'Currency Sheet'!A:C,3,)</f>
        <v/>
      </c>
      <c r="AC1585" s="44">
        <f>VLOOKUP(P1585,'Customer List'!B:D,3,)</f>
        <v/>
      </c>
    </row>
    <row r="1586">
      <c r="A1586" s="23">
        <f>A1585+1</f>
        <v/>
      </c>
      <c r="B1586" s="23" t="n">
        <v>90230165</v>
      </c>
      <c r="C1586" s="32" t="n">
        <v>45863</v>
      </c>
      <c r="D1586" s="32" t="n">
        <v>45866</v>
      </c>
      <c r="E1586" s="51" t="n">
        <v>116.2</v>
      </c>
      <c r="F1586" s="51">
        <f>IF(AB1586="DOLLAR",E1586*88,E1586)</f>
        <v/>
      </c>
      <c r="G1586" s="62">
        <f>F1586*J1586</f>
        <v/>
      </c>
      <c r="H1586" s="23" t="inlineStr">
        <is>
          <t>A80-104P</t>
        </is>
      </c>
      <c r="I1586" s="23" t="n"/>
      <c r="J1586" s="23" t="n">
        <v>1</v>
      </c>
      <c r="K1586" s="23" t="n">
        <v>1</v>
      </c>
      <c r="L1586" s="23">
        <f>J1586-K1586</f>
        <v/>
      </c>
      <c r="M1586" s="23" t="inlineStr">
        <is>
          <t>T-884/25-26</t>
        </is>
      </c>
      <c r="N1586" s="32" t="n">
        <v>45876</v>
      </c>
      <c r="O1586" s="62" t="n">
        <v>16268</v>
      </c>
      <c r="P1586" s="23" t="inlineStr">
        <is>
          <t>Biogenix</t>
        </is>
      </c>
      <c r="Q1586" s="23" t="inlineStr">
        <is>
          <t>PORTER</t>
        </is>
      </c>
      <c r="R1586" s="23" t="inlineStr">
        <is>
          <t>PORTER</t>
        </is>
      </c>
      <c r="S1586" s="63" t="n">
        <v>4</v>
      </c>
      <c r="T1586" s="39" t="n"/>
      <c r="U1586" s="23" t="inlineStr">
        <is>
          <t>bethyl</t>
        </is>
      </c>
      <c r="V1586" s="23" t="inlineStr">
        <is>
          <t>Delhi</t>
        </is>
      </c>
      <c r="W1586" s="40" t="n"/>
      <c r="X1586" s="32">
        <f>IF(OR(R1586 = "PRIYANKA MADAM", R1586 = "DEEPAK", R1586 = "PORTER"),N1586,"")</f>
        <v/>
      </c>
      <c r="Y1586" s="23">
        <f>IF(X1586="", "", X1586-N1586)</f>
        <v/>
      </c>
      <c r="Z1586" s="23">
        <f>IF(N1586="", "", TEXT(N1586, "dddd"))</f>
        <v/>
      </c>
      <c r="AA1586" s="23">
        <f>IF(X1586="", "", TEXT(X1586, "dddd"))</f>
        <v/>
      </c>
      <c r="AB1586" s="23">
        <f>VLOOKUP(U1586,'Currency Sheet'!A:C,3,)</f>
        <v/>
      </c>
      <c r="AC1586" s="44">
        <f>VLOOKUP(P1586,'Customer List'!B:D,3,)</f>
        <v/>
      </c>
    </row>
    <row r="1587">
      <c r="A1587" s="23">
        <f>A1586+1</f>
        <v/>
      </c>
      <c r="B1587" s="23" t="n">
        <v>90230165</v>
      </c>
      <c r="C1587" s="32" t="n">
        <v>45863</v>
      </c>
      <c r="D1587" s="32" t="n">
        <v>45866</v>
      </c>
      <c r="E1587" s="51" t="n">
        <v>116.2</v>
      </c>
      <c r="F1587" s="51">
        <f>IF(AB1587="DOLLAR",E1587*88,E1587)</f>
        <v/>
      </c>
      <c r="G1587" s="62">
        <f>F1587*J1587</f>
        <v/>
      </c>
      <c r="H1587" s="23" t="inlineStr">
        <is>
          <t>A80-104P</t>
        </is>
      </c>
      <c r="I1587" s="23" t="n"/>
      <c r="J1587" s="23" t="n">
        <v>1</v>
      </c>
      <c r="K1587" s="23" t="n">
        <v>1</v>
      </c>
      <c r="L1587" s="23">
        <f>J1587-K1587</f>
        <v/>
      </c>
      <c r="M1587" s="23" t="inlineStr">
        <is>
          <t>T-885/25-26</t>
        </is>
      </c>
      <c r="N1587" s="32" t="n">
        <v>45876</v>
      </c>
      <c r="O1587" s="62" t="n">
        <v>16268</v>
      </c>
      <c r="P1587" s="23" t="inlineStr">
        <is>
          <t>Biogenix</t>
        </is>
      </c>
      <c r="Q1587" s="23" t="inlineStr">
        <is>
          <t>PORTER</t>
        </is>
      </c>
      <c r="R1587" s="23" t="inlineStr">
        <is>
          <t>PORTER</t>
        </is>
      </c>
      <c r="S1587" s="63" t="n">
        <v>4</v>
      </c>
      <c r="T1587" s="39" t="n"/>
      <c r="U1587" s="23" t="inlineStr">
        <is>
          <t>bethyl</t>
        </is>
      </c>
      <c r="V1587" s="23" t="inlineStr">
        <is>
          <t>Delhi</t>
        </is>
      </c>
      <c r="W1587" s="40" t="n"/>
      <c r="X1587" s="32">
        <f>IF(OR(R1587 = "PRIYANKA MADAM", R1587 = "DEEPAK", R1587 = "PORTER"),N1587,"")</f>
        <v/>
      </c>
      <c r="Y1587" s="23">
        <f>IF(X1587="", "", X1587-N1587)</f>
        <v/>
      </c>
      <c r="Z1587" s="23">
        <f>IF(N1587="", "", TEXT(N1587, "dddd"))</f>
        <v/>
      </c>
      <c r="AA1587" s="23">
        <f>IF(X1587="", "", TEXT(X1587, "dddd"))</f>
        <v/>
      </c>
      <c r="AB1587" s="23">
        <f>VLOOKUP(U1587,'Currency Sheet'!A:C,3,)</f>
        <v/>
      </c>
      <c r="AC1587" s="44">
        <f>VLOOKUP(P1587,'Customer List'!B:D,3,)</f>
        <v/>
      </c>
    </row>
    <row r="1588">
      <c r="A1588" s="23">
        <f>A1587+1</f>
        <v/>
      </c>
      <c r="B1588" s="53" t="inlineStr">
        <is>
          <t>2-68</t>
        </is>
      </c>
      <c r="C1588" s="32" t="n">
        <v>45869</v>
      </c>
      <c r="D1588" s="32" t="n">
        <v>45869</v>
      </c>
      <c r="E1588" s="51" t="n">
        <v>3960</v>
      </c>
      <c r="F1588" s="51">
        <f>IF(AB1588="DOLLAR",E1588*88,E1588)</f>
        <v/>
      </c>
      <c r="G1588" s="62">
        <f>F1588*J1588</f>
        <v/>
      </c>
      <c r="H1588" s="23" t="inlineStr">
        <is>
          <t>PIC-1/5</t>
        </is>
      </c>
      <c r="I1588" s="23" t="n"/>
      <c r="J1588" s="23" t="n">
        <v>1</v>
      </c>
      <c r="K1588" s="23" t="n">
        <v>1</v>
      </c>
      <c r="L1588" s="23">
        <f>J1588-K1588</f>
        <v/>
      </c>
      <c r="M1588" s="23" t="inlineStr">
        <is>
          <t>T-857/25-26</t>
        </is>
      </c>
      <c r="N1588" s="32" t="n">
        <v>45871</v>
      </c>
      <c r="O1588" s="62" t="n">
        <v>4290</v>
      </c>
      <c r="P1588" s="23" t="inlineStr">
        <is>
          <t>AMRITA</t>
        </is>
      </c>
      <c r="Q1588" s="23" t="inlineStr">
        <is>
          <t>By Hand</t>
        </is>
      </c>
      <c r="R1588" s="23" t="inlineStr">
        <is>
          <t>PRIYANKA MADAM</t>
        </is>
      </c>
      <c r="S1588" s="63" t="n">
        <v>-20</v>
      </c>
      <c r="T1588" s="39" t="inlineStr">
        <is>
          <t>ORB907194 BILLED ADDITIONAL</t>
        </is>
      </c>
      <c r="U1588" s="23" t="inlineStr">
        <is>
          <t>Edna</t>
        </is>
      </c>
      <c r="V1588" s="23">
        <f>VLOOKUP(P1588,'Customer List'!B:C,2,)</f>
        <v/>
      </c>
      <c r="W1588" s="40" t="n"/>
      <c r="X1588" s="32" t="n">
        <v>45871</v>
      </c>
      <c r="Y1588" s="23">
        <f>IF(X1588="", "", X1588-N1588)</f>
        <v/>
      </c>
      <c r="Z1588" s="23">
        <f>IF(N1588="", "", TEXT(N1588, "dddd"))</f>
        <v/>
      </c>
      <c r="AA1588" s="23">
        <f>IF(X1588="", "", TEXT(X1588, "dddd"))</f>
        <v/>
      </c>
      <c r="AB1588" s="23">
        <f>VLOOKUP(U1588,'Currency Sheet'!A:C,3,)</f>
        <v/>
      </c>
      <c r="AC1588" s="44">
        <f>VLOOKUP(P1588,'Customer List'!B:D,3,)</f>
        <v/>
      </c>
    </row>
    <row r="1589">
      <c r="A1589" s="23">
        <f>A1588+1</f>
        <v/>
      </c>
      <c r="B1589" s="53" t="inlineStr">
        <is>
          <t>2-68</t>
        </is>
      </c>
      <c r="C1589" s="32" t="n">
        <v>45869</v>
      </c>
      <c r="D1589" s="32" t="n">
        <v>45869</v>
      </c>
      <c r="E1589" s="51" t="n">
        <v>1822.5</v>
      </c>
      <c r="F1589" s="51">
        <f>IF(AB1589="DOLLAR",E1589*88,E1589)</f>
        <v/>
      </c>
      <c r="G1589" s="62">
        <f>F1589*J1589</f>
        <v/>
      </c>
      <c r="H1589" s="23" t="inlineStr">
        <is>
          <t>RI-(25/50/100)</t>
        </is>
      </c>
      <c r="I1589" s="23" t="n"/>
      <c r="J1589" s="23" t="n">
        <v>1</v>
      </c>
      <c r="K1589" s="23" t="n">
        <v>1</v>
      </c>
      <c r="L1589" s="23">
        <f>J1589-K1589</f>
        <v/>
      </c>
      <c r="M1589" s="23" t="inlineStr">
        <is>
          <t>T-857/25-26</t>
        </is>
      </c>
      <c r="N1589" s="32" t="n">
        <v>45871</v>
      </c>
      <c r="O1589" s="62" t="n">
        <v>2369.25</v>
      </c>
      <c r="P1589" s="23" t="inlineStr">
        <is>
          <t>AMRITA</t>
        </is>
      </c>
      <c r="Q1589" s="23" t="inlineStr">
        <is>
          <t>By Hand</t>
        </is>
      </c>
      <c r="R1589" s="23" t="inlineStr">
        <is>
          <t>PRIYANKA MADAM</t>
        </is>
      </c>
      <c r="S1589" s="63" t="n">
        <v>-20</v>
      </c>
      <c r="T1589" s="39" t="inlineStr">
        <is>
          <t>ORB907194 BILLED ADDITIONAL</t>
        </is>
      </c>
      <c r="U1589" s="23" t="inlineStr">
        <is>
          <t>Edna</t>
        </is>
      </c>
      <c r="V1589" s="23">
        <f>VLOOKUP(P1589,'Customer List'!B:C,2,)</f>
        <v/>
      </c>
      <c r="W1589" s="40" t="n"/>
      <c r="X1589" s="32" t="n">
        <v>45871</v>
      </c>
      <c r="Y1589" s="23">
        <f>IF(X1589="", "", X1589-N1589)</f>
        <v/>
      </c>
      <c r="Z1589" s="23">
        <f>IF(N1589="", "", TEXT(N1589, "dddd"))</f>
        <v/>
      </c>
      <c r="AA1589" s="23">
        <f>IF(X1589="", "", TEXT(X1589, "dddd"))</f>
        <v/>
      </c>
      <c r="AB1589" s="23">
        <f>VLOOKUP(U1589,'Currency Sheet'!A:C,3,)</f>
        <v/>
      </c>
      <c r="AC1589" s="44">
        <f>VLOOKUP(P1589,'Customer List'!B:D,3,)</f>
        <v/>
      </c>
    </row>
    <row r="1590">
      <c r="A1590" s="23">
        <f>A1589+1</f>
        <v/>
      </c>
      <c r="B1590" s="53" t="inlineStr">
        <is>
          <t>2-68</t>
        </is>
      </c>
      <c r="C1590" s="32" t="n">
        <v>45869</v>
      </c>
      <c r="D1590" s="32" t="n">
        <v>45869</v>
      </c>
      <c r="E1590" s="51" t="n">
        <v>625</v>
      </c>
      <c r="F1590" s="51">
        <f>IF(AB1590="DOLLAR",E1590*88,E1590)</f>
        <v/>
      </c>
      <c r="G1590" s="62">
        <f>F1590*J1590</f>
        <v/>
      </c>
      <c r="H1590" s="23" t="inlineStr">
        <is>
          <t>DTW-20</t>
        </is>
      </c>
      <c r="I1590" s="23" t="n"/>
      <c r="J1590" s="23" t="n">
        <v>1</v>
      </c>
      <c r="K1590" s="23" t="n">
        <v>1</v>
      </c>
      <c r="L1590" s="23">
        <f>J1590-K1590</f>
        <v/>
      </c>
      <c r="M1590" s="23" t="inlineStr">
        <is>
          <t>T-857/25-26</t>
        </is>
      </c>
      <c r="N1590" s="32" t="n">
        <v>45871</v>
      </c>
      <c r="O1590" s="62" t="n">
        <v>812.5</v>
      </c>
      <c r="P1590" s="23" t="inlineStr">
        <is>
          <t>AMRITA</t>
        </is>
      </c>
      <c r="Q1590" s="23" t="inlineStr">
        <is>
          <t>By Hand</t>
        </is>
      </c>
      <c r="R1590" s="23" t="inlineStr">
        <is>
          <t>PRIYANKA MADAM</t>
        </is>
      </c>
      <c r="S1590" s="63" t="n">
        <v>4</v>
      </c>
      <c r="T1590" s="39" t="inlineStr">
        <is>
          <t>ORB907194 BILLED ADDITIONAL</t>
        </is>
      </c>
      <c r="U1590" s="23" t="inlineStr">
        <is>
          <t>Edna</t>
        </is>
      </c>
      <c r="V1590" s="23">
        <f>VLOOKUP(P1590,'Customer List'!B:C,2,)</f>
        <v/>
      </c>
      <c r="W1590" s="40" t="n"/>
      <c r="X1590" s="32" t="n">
        <v>45871</v>
      </c>
      <c r="Y1590" s="23">
        <f>IF(X1590="", "", X1590-N1590)</f>
        <v/>
      </c>
      <c r="Z1590" s="23">
        <f>IF(N1590="", "", TEXT(N1590, "dddd"))</f>
        <v/>
      </c>
      <c r="AA1590" s="23">
        <f>IF(X1590="", "", TEXT(X1590, "dddd"))</f>
        <v/>
      </c>
      <c r="AB1590" s="23">
        <f>VLOOKUP(U1590,'Currency Sheet'!A:C,3,)</f>
        <v/>
      </c>
      <c r="AC1590" s="44">
        <f>VLOOKUP(P1590,'Customer List'!B:D,3,)</f>
        <v/>
      </c>
    </row>
    <row r="1591">
      <c r="A1591" s="23">
        <f>A1590+1</f>
        <v/>
      </c>
      <c r="B1591" s="23" t="inlineStr">
        <is>
          <t>EED117596</t>
        </is>
      </c>
      <c r="C1591" s="32" t="n">
        <v>45863</v>
      </c>
      <c r="D1591" s="32" t="n">
        <v>45869</v>
      </c>
      <c r="E1591" s="51" t="n">
        <v>65.8</v>
      </c>
      <c r="F1591" s="51">
        <f>IF(AB1591="DOLLAR",E1591*88,E1591)</f>
        <v/>
      </c>
      <c r="G1591" s="62">
        <f>F1591*J1591</f>
        <v/>
      </c>
      <c r="H1591" s="23" t="n">
        <v>101225</v>
      </c>
      <c r="I1591" s="23" t="inlineStr">
        <is>
          <t>APC/Cyanine7 anti-mouse/human CD11b Antibody</t>
        </is>
      </c>
      <c r="J1591" s="23" t="n">
        <v>1</v>
      </c>
      <c r="K1591" s="23" t="n">
        <v>1</v>
      </c>
      <c r="L1591" s="23">
        <f>J1591-K1591</f>
        <v/>
      </c>
      <c r="M1591" s="23" t="inlineStr">
        <is>
          <t>T-859/25-26</t>
        </is>
      </c>
      <c r="N1591" s="32" t="n">
        <v>45871</v>
      </c>
      <c r="O1591" s="62" t="n">
        <v>8930</v>
      </c>
      <c r="P1591" s="23" t="inlineStr">
        <is>
          <t>LABEX</t>
        </is>
      </c>
      <c r="Q1591" s="23" t="inlineStr">
        <is>
          <t>PORTER</t>
        </is>
      </c>
      <c r="R1591" s="23" t="inlineStr">
        <is>
          <t>PORTER</t>
        </is>
      </c>
      <c r="S1591" s="63" t="n">
        <v>4</v>
      </c>
      <c r="T1591" s="39" t="n"/>
      <c r="U1591" s="23" t="inlineStr">
        <is>
          <t>BioLegend</t>
        </is>
      </c>
      <c r="V1591" s="23">
        <f>VLOOKUP(P1591,'Customer List'!B:C,2,)</f>
        <v/>
      </c>
      <c r="W1591" s="40" t="n"/>
      <c r="X1591" s="32">
        <f>IF(OR(R1591 = "PRIYANKA MADAM", R1591 = "DEEPAK", R1591 = "PORTER"),N1591,"")</f>
        <v/>
      </c>
      <c r="Y1591" s="23">
        <f>IF(X1591="", "", X1591-N1591)</f>
        <v/>
      </c>
      <c r="Z1591" s="23">
        <f>IF(N1591="", "", TEXT(N1591, "dddd"))</f>
        <v/>
      </c>
      <c r="AA1591" s="23">
        <f>IF(X1591="", "", TEXT(X1591, "dddd"))</f>
        <v/>
      </c>
      <c r="AB1591" s="23">
        <f>VLOOKUP(U1591,'Currency Sheet'!A:C,3,)</f>
        <v/>
      </c>
      <c r="AC1591" s="44">
        <f>VLOOKUP(P1591,'Customer List'!B:D,3,)</f>
        <v/>
      </c>
    </row>
    <row r="1592">
      <c r="A1592" s="23">
        <f>A1591+1</f>
        <v/>
      </c>
      <c r="B1592" s="23" t="inlineStr">
        <is>
          <t>EED117596</t>
        </is>
      </c>
      <c r="C1592" s="32" t="n">
        <v>45863</v>
      </c>
      <c r="D1592" s="32" t="n">
        <v>45869</v>
      </c>
      <c r="E1592" s="51" t="n">
        <v>160.3</v>
      </c>
      <c r="F1592" s="51">
        <f>IF(AB1592="DOLLAR",E1592*88,E1592)</f>
        <v/>
      </c>
      <c r="G1592" s="62">
        <f>F1592*J1592</f>
        <v/>
      </c>
      <c r="H1592" s="23" t="n">
        <v>101320</v>
      </c>
      <c r="I1592" s="23" t="inlineStr">
        <is>
          <t>TruStain FcX™ (anti-mouse CD16/32) Antibody</t>
        </is>
      </c>
      <c r="J1592" s="23" t="n">
        <v>1</v>
      </c>
      <c r="K1592" s="23" t="n">
        <v>1</v>
      </c>
      <c r="L1592" s="23">
        <f>J1592-K1592</f>
        <v/>
      </c>
      <c r="M1592" s="23" t="inlineStr">
        <is>
          <t>T-852/25-26</t>
        </is>
      </c>
      <c r="N1592" s="32" t="n">
        <v>45871</v>
      </c>
      <c r="O1592" s="62" t="n">
        <v>21297</v>
      </c>
      <c r="P1592" s="23" t="inlineStr">
        <is>
          <t>SAI LIFE</t>
        </is>
      </c>
      <c r="Q1592" s="23" t="n">
        <v>58153983484</v>
      </c>
      <c r="R1592" s="23" t="inlineStr">
        <is>
          <t>Delivered</t>
        </is>
      </c>
      <c r="S1592" s="63" t="n">
        <v>4</v>
      </c>
      <c r="T1592" s="39" t="n"/>
      <c r="U1592" s="23" t="inlineStr">
        <is>
          <t>BioLegend</t>
        </is>
      </c>
      <c r="V1592" s="23">
        <f>VLOOKUP(P1592,'Customer List'!B:C,2,)</f>
        <v/>
      </c>
      <c r="W1592" s="40" t="n"/>
      <c r="X1592" s="32" t="n">
        <v>45873</v>
      </c>
      <c r="Y1592" s="23">
        <f>IF(X1592="", "", X1592-N1592)</f>
        <v/>
      </c>
      <c r="Z1592" s="23">
        <f>IF(N1592="", "", TEXT(N1592, "dddd"))</f>
        <v/>
      </c>
      <c r="AA1592" s="23">
        <f>IF(X1592="", "", TEXT(X1592, "dddd"))</f>
        <v/>
      </c>
      <c r="AB1592" s="23">
        <f>VLOOKUP(U1592,'Currency Sheet'!A:C,3,)</f>
        <v/>
      </c>
      <c r="AC1592" s="44">
        <f>VLOOKUP(P1592,'Customer List'!B:D,3,)</f>
        <v/>
      </c>
    </row>
    <row r="1593">
      <c r="A1593" s="23">
        <f>A1592+1</f>
        <v/>
      </c>
      <c r="B1593" s="23" t="inlineStr">
        <is>
          <t>EED117596</t>
        </is>
      </c>
      <c r="C1593" s="32" t="n">
        <v>45863</v>
      </c>
      <c r="D1593" s="32" t="n">
        <v>45869</v>
      </c>
      <c r="E1593" s="51" t="n">
        <v>93.8</v>
      </c>
      <c r="F1593" s="51">
        <f>IF(AB1593="DOLLAR",E1593*88,E1593)</f>
        <v/>
      </c>
      <c r="G1593" s="62">
        <f>F1593*J1593</f>
        <v/>
      </c>
      <c r="H1593" s="23" t="n">
        <v>102605</v>
      </c>
      <c r="I1593" s="23" t="inlineStr">
        <is>
          <t>PE anti-mouse CD36 Antibody</t>
        </is>
      </c>
      <c r="J1593" s="23" t="n">
        <v>1</v>
      </c>
      <c r="K1593" s="23" t="n">
        <v>1</v>
      </c>
      <c r="L1593" s="23">
        <f>J1593-K1593</f>
        <v/>
      </c>
      <c r="M1593" s="23" t="inlineStr">
        <is>
          <t>T-929/25-26</t>
        </is>
      </c>
      <c r="N1593" s="32" t="n">
        <v>45881</v>
      </c>
      <c r="O1593" s="62" t="n">
        <v>19731.5</v>
      </c>
      <c r="P1593" s="23" t="inlineStr">
        <is>
          <t>IGIB</t>
        </is>
      </c>
      <c r="Q1593" s="23" t="inlineStr">
        <is>
          <t>By Hand</t>
        </is>
      </c>
      <c r="R1593" s="23" t="inlineStr">
        <is>
          <t>PRIYANKA MADAM</t>
        </is>
      </c>
      <c r="S1593" s="63" t="n">
        <v>4</v>
      </c>
      <c r="T1593" s="39" t="n"/>
      <c r="U1593" s="23" t="inlineStr">
        <is>
          <t>BioLegend</t>
        </is>
      </c>
      <c r="V1593" s="23">
        <f>VLOOKUP(P1593,'Customer List'!B:C,2,)</f>
        <v/>
      </c>
      <c r="W1593" s="40" t="n"/>
      <c r="X1593" s="32" t="n">
        <v>45881</v>
      </c>
      <c r="Y1593" s="23">
        <f>IF(X1593="", "", X1593-N1593)</f>
        <v/>
      </c>
      <c r="Z1593" s="23">
        <f>IF(N1593="", "", TEXT(N1593, "dddd"))</f>
        <v/>
      </c>
      <c r="AA1593" s="23">
        <f>IF(X1593="", "", TEXT(X1593, "dddd"))</f>
        <v/>
      </c>
      <c r="AB1593" s="23">
        <f>VLOOKUP(U1593,'Currency Sheet'!A:C,3,)</f>
        <v/>
      </c>
      <c r="AC1593" s="44">
        <f>VLOOKUP(P1593,'Customer List'!B:D,3,)</f>
        <v/>
      </c>
    </row>
    <row r="1594">
      <c r="A1594" s="23">
        <f>A1593+1</f>
        <v/>
      </c>
      <c r="B1594" s="23" t="inlineStr">
        <is>
          <t>EED117596</t>
        </is>
      </c>
      <c r="C1594" s="32" t="n">
        <v>45863</v>
      </c>
      <c r="D1594" s="32" t="n">
        <v>45869</v>
      </c>
      <c r="E1594" s="51" t="n">
        <v>137.2</v>
      </c>
      <c r="F1594" s="51">
        <f>IF(AB1594="DOLLAR",E1594*88,E1594)</f>
        <v/>
      </c>
      <c r="G1594" s="62">
        <f>F1594*J1594</f>
        <v/>
      </c>
      <c r="H1594" s="23" t="n">
        <v>103116</v>
      </c>
      <c r="I1594" s="23" t="inlineStr">
        <is>
          <t>APC/Cyanine7 anti-mouse CD45 Antibody</t>
        </is>
      </c>
      <c r="J1594" s="23" t="n">
        <v>1</v>
      </c>
      <c r="K1594" s="23" t="n">
        <v>1</v>
      </c>
      <c r="L1594" s="23">
        <f>J1594-K1594</f>
        <v/>
      </c>
      <c r="M1594" s="23" t="inlineStr">
        <is>
          <t>T-852/25-26</t>
        </is>
      </c>
      <c r="N1594" s="32" t="n">
        <v>45871</v>
      </c>
      <c r="O1594" s="62" t="n">
        <v>18228</v>
      </c>
      <c r="P1594" s="23" t="inlineStr">
        <is>
          <t>SAI LIFE</t>
        </is>
      </c>
      <c r="Q1594" s="23" t="n">
        <v>58153983484</v>
      </c>
      <c r="R1594" s="23" t="inlineStr">
        <is>
          <t>Delivered</t>
        </is>
      </c>
      <c r="S1594" s="63" t="n">
        <v>4</v>
      </c>
      <c r="T1594" s="39" t="n"/>
      <c r="U1594" s="23" t="inlineStr">
        <is>
          <t>BioLegend</t>
        </is>
      </c>
      <c r="V1594" s="23">
        <f>VLOOKUP(P1594,'Customer List'!B:C,2,)</f>
        <v/>
      </c>
      <c r="W1594" s="40" t="n"/>
      <c r="X1594" s="32" t="n">
        <v>45873</v>
      </c>
      <c r="Y1594" s="23">
        <f>IF(X1594="", "", X1594-N1594)</f>
        <v/>
      </c>
      <c r="Z1594" s="23">
        <f>IF(N1594="", "", TEXT(N1594, "dddd"))</f>
        <v/>
      </c>
      <c r="AA1594" s="23">
        <f>IF(X1594="", "", TEXT(X1594, "dddd"))</f>
        <v/>
      </c>
      <c r="AB1594" s="23">
        <f>VLOOKUP(U1594,'Currency Sheet'!A:C,3,)</f>
        <v/>
      </c>
      <c r="AC1594" s="44">
        <f>VLOOKUP(P1594,'Customer List'!B:D,3,)</f>
        <v/>
      </c>
    </row>
    <row r="1595">
      <c r="A1595" s="23">
        <f>A1594+1</f>
        <v/>
      </c>
      <c r="B1595" s="23" t="inlineStr">
        <is>
          <t>EED117596</t>
        </is>
      </c>
      <c r="C1595" s="32" t="n">
        <v>45863</v>
      </c>
      <c r="D1595" s="32" t="n">
        <v>45869</v>
      </c>
      <c r="E1595" s="51" t="n">
        <v>150.5</v>
      </c>
      <c r="F1595" s="51">
        <f>IF(AB1595="DOLLAR",E1595*88,E1595)</f>
        <v/>
      </c>
      <c r="G1595" s="62">
        <f>F1595*J1595</f>
        <v/>
      </c>
      <c r="H1595" s="23" t="n">
        <v>103227</v>
      </c>
      <c r="I1595" s="23" t="inlineStr">
        <is>
          <t>Pacific Blue™ anti-mouse/human CD45R/B220 Antibody</t>
        </is>
      </c>
      <c r="J1595" s="23" t="n">
        <v>2</v>
      </c>
      <c r="K1595" s="23" t="n">
        <v>2</v>
      </c>
      <c r="L1595" s="23">
        <f>J1595-K1595</f>
        <v/>
      </c>
      <c r="M1595" s="23" t="inlineStr">
        <is>
          <t>T-852/25-26</t>
        </is>
      </c>
      <c r="N1595" s="32" t="n">
        <v>45871</v>
      </c>
      <c r="O1595" s="62" t="n">
        <v>39990</v>
      </c>
      <c r="P1595" s="23" t="inlineStr">
        <is>
          <t>SAI LIFE</t>
        </is>
      </c>
      <c r="Q1595" s="23" t="n">
        <v>58153983484</v>
      </c>
      <c r="R1595" s="23" t="inlineStr">
        <is>
          <t>Delivered</t>
        </is>
      </c>
      <c r="S1595" s="63" t="n">
        <v>4</v>
      </c>
      <c r="T1595" s="39" t="n"/>
      <c r="U1595" s="23" t="inlineStr">
        <is>
          <t>BioLegend</t>
        </is>
      </c>
      <c r="V1595" s="23">
        <f>VLOOKUP(P1595,'Customer List'!B:C,2,)</f>
        <v/>
      </c>
      <c r="W1595" s="40" t="n"/>
      <c r="X1595" s="32" t="n">
        <v>45873</v>
      </c>
      <c r="Y1595" s="23">
        <f>IF(X1595="", "", X1595-N1595)</f>
        <v/>
      </c>
      <c r="Z1595" s="23">
        <f>IF(N1595="", "", TEXT(N1595, "dddd"))</f>
        <v/>
      </c>
      <c r="AA1595" s="23">
        <f>IF(X1595="", "", TEXT(X1595, "dddd"))</f>
        <v/>
      </c>
      <c r="AB1595" s="23">
        <f>VLOOKUP(U1595,'Currency Sheet'!A:C,3,)</f>
        <v/>
      </c>
      <c r="AC1595" s="44">
        <f>VLOOKUP(P1595,'Customer List'!B:D,3,)</f>
        <v/>
      </c>
    </row>
    <row r="1596">
      <c r="A1596" s="23">
        <f>A1595+1</f>
        <v/>
      </c>
      <c r="B1596" s="23" t="inlineStr">
        <is>
          <t>EED117596</t>
        </is>
      </c>
      <c r="C1596" s="32" t="n">
        <v>45863</v>
      </c>
      <c r="D1596" s="32" t="n">
        <v>45869</v>
      </c>
      <c r="E1596" s="51" t="n">
        <v>70.7</v>
      </c>
      <c r="F1596" s="51">
        <f>IF(AB1596="DOLLAR",E1596*88,E1596)</f>
        <v/>
      </c>
      <c r="G1596" s="62">
        <f>F1596*J1596</f>
        <v/>
      </c>
      <c r="H1596" s="23" t="n">
        <v>104419</v>
      </c>
      <c r="I1596" s="23" t="inlineStr">
        <is>
          <t>Alexa Fluor® 488 anti-mouse CD62L Antibody</t>
        </is>
      </c>
      <c r="J1596" s="23" t="n">
        <v>4</v>
      </c>
      <c r="K1596" s="23" t="n">
        <v>4</v>
      </c>
      <c r="L1596" s="23">
        <f>J1596-K1596</f>
        <v/>
      </c>
      <c r="M1596" s="23" t="inlineStr">
        <is>
          <t>T-838/25-26</t>
        </is>
      </c>
      <c r="N1596" s="32" t="n">
        <v>45871</v>
      </c>
      <c r="O1596" s="62" t="n">
        <v>46965</v>
      </c>
      <c r="P1596" s="23" t="inlineStr">
        <is>
          <t>AURIGINE SERVICE</t>
        </is>
      </c>
      <c r="Q1596" s="23" t="n">
        <v>58153983042</v>
      </c>
      <c r="R1596" s="23" t="inlineStr">
        <is>
          <t>Delivered</t>
        </is>
      </c>
      <c r="S1596" s="63" t="n">
        <v>4</v>
      </c>
      <c r="T1596" s="39" t="n"/>
      <c r="U1596" s="23" t="inlineStr">
        <is>
          <t>BioLegend</t>
        </is>
      </c>
      <c r="V1596" s="23">
        <f>VLOOKUP(P1596,'Customer List'!B:C,2,)</f>
        <v/>
      </c>
      <c r="W1596" s="40" t="n"/>
      <c r="X1596" s="32" t="n">
        <v>45873</v>
      </c>
      <c r="Y1596" s="23">
        <f>IF(X1596="", "", X1596-N1596)</f>
        <v/>
      </c>
      <c r="Z1596" s="23">
        <f>IF(N1596="", "", TEXT(N1596, "dddd"))</f>
        <v/>
      </c>
      <c r="AA1596" s="23">
        <f>IF(X1596="", "", TEXT(X1596, "dddd"))</f>
        <v/>
      </c>
      <c r="AB1596" s="23">
        <f>VLOOKUP(U1596,'Currency Sheet'!A:C,3,)</f>
        <v/>
      </c>
      <c r="AC1596" s="44">
        <f>VLOOKUP(P1596,'Customer List'!B:D,3,)</f>
        <v/>
      </c>
    </row>
    <row r="1597">
      <c r="A1597" s="23">
        <f>A1596+1</f>
        <v/>
      </c>
      <c r="B1597" s="23" t="inlineStr">
        <is>
          <t>EED117596</t>
        </is>
      </c>
      <c r="C1597" s="32" t="n">
        <v>45863</v>
      </c>
      <c r="D1597" s="32" t="n">
        <v>45869</v>
      </c>
      <c r="E1597" s="51" t="n">
        <v>160.3</v>
      </c>
      <c r="F1597" s="51">
        <f>IF(AB1597="DOLLAR",E1597*88,E1597)</f>
        <v/>
      </c>
      <c r="G1597" s="62">
        <f>F1597*J1597</f>
        <v/>
      </c>
      <c r="H1597" s="23" t="n">
        <v>104518</v>
      </c>
      <c r="I1597" s="23" t="inlineStr">
        <is>
          <t>Alexa Fluor® 647 anti-mouse CD69 Antibody</t>
        </is>
      </c>
      <c r="J1597" s="23" t="n">
        <v>1</v>
      </c>
      <c r="K1597" s="23" t="n">
        <v>1</v>
      </c>
      <c r="L1597" s="23">
        <f>J1597-K1597</f>
        <v/>
      </c>
      <c r="M1597" s="23" t="inlineStr">
        <is>
          <t>T-833/25-26</t>
        </is>
      </c>
      <c r="N1597" s="32" t="n">
        <v>45871</v>
      </c>
      <c r="O1597" s="62" t="n">
        <v>19579.5</v>
      </c>
      <c r="P1597" s="23" t="inlineStr">
        <is>
          <t>ACTREC</t>
        </is>
      </c>
      <c r="Q1597" s="23" t="n">
        <v>58153984346</v>
      </c>
      <c r="R1597" s="23" t="inlineStr">
        <is>
          <t>Delivered</t>
        </is>
      </c>
      <c r="S1597" s="63" t="n">
        <v>4</v>
      </c>
      <c r="T1597" s="39" t="n"/>
      <c r="U1597" s="23" t="inlineStr">
        <is>
          <t>BioLegend</t>
        </is>
      </c>
      <c r="V1597" s="23">
        <f>VLOOKUP(P1597,'Customer List'!B:C,2,)</f>
        <v/>
      </c>
      <c r="W1597" s="40" t="n"/>
      <c r="X1597" s="32" t="n">
        <v>45873</v>
      </c>
      <c r="Y1597" s="23">
        <f>IF(X1597="", "", X1597-N1597)</f>
        <v/>
      </c>
      <c r="Z1597" s="23">
        <f>IF(N1597="", "", TEXT(N1597, "dddd"))</f>
        <v/>
      </c>
      <c r="AA1597" s="23">
        <f>IF(X1597="", "", TEXT(X1597, "dddd"))</f>
        <v/>
      </c>
      <c r="AB1597" s="23">
        <f>VLOOKUP(U1597,'Currency Sheet'!A:C,3,)</f>
        <v/>
      </c>
      <c r="AC1597" s="44">
        <f>VLOOKUP(P1597,'Customer List'!B:D,3,)</f>
        <v/>
      </c>
    </row>
    <row r="1598">
      <c r="A1598" s="23">
        <f>A1597+1</f>
        <v/>
      </c>
      <c r="B1598" s="23" t="inlineStr">
        <is>
          <t>EED117596</t>
        </is>
      </c>
      <c r="C1598" s="32" t="n">
        <v>45863</v>
      </c>
      <c r="D1598" s="32" t="n">
        <v>45869</v>
      </c>
      <c r="E1598" s="51" t="n">
        <v>39.2</v>
      </c>
      <c r="F1598" s="51">
        <f>IF(AB1598="DOLLAR",E1598*88,E1598)</f>
        <v/>
      </c>
      <c r="G1598" s="62">
        <f>F1598*J1598</f>
        <v/>
      </c>
      <c r="H1598" s="23" t="n">
        <v>108407</v>
      </c>
      <c r="I1598" s="23" t="inlineStr">
        <is>
          <t>PE anti-mouse Ly-6G/Ly-6C (Gr-1) Antibody</t>
        </is>
      </c>
      <c r="J1598" s="23" t="n">
        <v>1</v>
      </c>
      <c r="K1598" s="23" t="n">
        <v>1</v>
      </c>
      <c r="L1598" s="23">
        <f>J1598-K1598</f>
        <v/>
      </c>
      <c r="M1598" s="23" t="inlineStr">
        <is>
          <t>T-859/25-26</t>
        </is>
      </c>
      <c r="N1598" s="32" t="n">
        <v>45871</v>
      </c>
      <c r="O1598" s="62" t="n">
        <v>5320</v>
      </c>
      <c r="P1598" s="23" t="inlineStr">
        <is>
          <t>LABEX</t>
        </is>
      </c>
      <c r="Q1598" s="23" t="inlineStr">
        <is>
          <t>PORTER</t>
        </is>
      </c>
      <c r="R1598" s="23" t="inlineStr">
        <is>
          <t>PORTER</t>
        </is>
      </c>
      <c r="S1598" s="63" t="n">
        <v>4</v>
      </c>
      <c r="T1598" s="39" t="n"/>
      <c r="U1598" s="23" t="inlineStr">
        <is>
          <t>BioLegend</t>
        </is>
      </c>
      <c r="V1598" s="23">
        <f>VLOOKUP(P1598,'Customer List'!B:C,2,)</f>
        <v/>
      </c>
      <c r="W1598" s="40" t="n"/>
      <c r="X1598" s="32">
        <f>IF(OR(R1598 = "PRIYANKA MADAM", R1598 = "DEEPAK", R1598 = "PORTER"),N1598,"")</f>
        <v/>
      </c>
      <c r="Y1598" s="23">
        <f>IF(X1598="", "", X1598-N1598)</f>
        <v/>
      </c>
      <c r="Z1598" s="23">
        <f>IF(N1598="", "", TEXT(N1598, "dddd"))</f>
        <v/>
      </c>
      <c r="AA1598" s="23">
        <f>IF(X1598="", "", TEXT(X1598, "dddd"))</f>
        <v/>
      </c>
      <c r="AB1598" s="23">
        <f>VLOOKUP(U1598,'Currency Sheet'!A:C,3,)</f>
        <v/>
      </c>
      <c r="AC1598" s="44">
        <f>VLOOKUP(P1598,'Customer List'!B:D,3,)</f>
        <v/>
      </c>
    </row>
    <row r="1599">
      <c r="A1599" s="23">
        <f>A1598+1</f>
        <v/>
      </c>
      <c r="B1599" s="23" t="inlineStr">
        <is>
          <t>EED117596</t>
        </is>
      </c>
      <c r="C1599" s="32" t="n">
        <v>45863</v>
      </c>
      <c r="D1599" s="32" t="n">
        <v>45869</v>
      </c>
      <c r="E1599" s="51" t="n">
        <v>222.75</v>
      </c>
      <c r="F1599" s="51">
        <f>IF(AB1599="DOLLAR",E1599*88,E1599)</f>
        <v/>
      </c>
      <c r="G1599" s="62">
        <f>F1599*J1599</f>
        <v/>
      </c>
      <c r="H1599" s="23" t="n">
        <v>118227</v>
      </c>
      <c r="I1599" s="23" t="inlineStr">
        <is>
          <t>Brilliant Violet 605™ anti-mouse CD326 (Ep-CAM) Antibody</t>
        </is>
      </c>
      <c r="J1599" s="23" t="n">
        <v>2</v>
      </c>
      <c r="K1599" s="23" t="n">
        <v>2</v>
      </c>
      <c r="L1599" s="23">
        <f>J1599-K1599</f>
        <v/>
      </c>
      <c r="M1599" s="23" t="inlineStr">
        <is>
          <t>T-833/25-26</t>
        </is>
      </c>
      <c r="N1599" s="32" t="n">
        <v>45871</v>
      </c>
      <c r="O1599" s="62" t="n">
        <v>50787</v>
      </c>
      <c r="P1599" s="23" t="inlineStr">
        <is>
          <t>ACTREC</t>
        </is>
      </c>
      <c r="Q1599" s="23" t="n">
        <v>58153984346</v>
      </c>
      <c r="R1599" s="23" t="inlineStr">
        <is>
          <t>Delivered</t>
        </is>
      </c>
      <c r="S1599" s="63" t="n">
        <v>4</v>
      </c>
      <c r="T1599" s="39" t="n"/>
      <c r="U1599" s="23" t="inlineStr">
        <is>
          <t>BioLegend</t>
        </is>
      </c>
      <c r="V1599" s="23">
        <f>VLOOKUP(P1599,'Customer List'!B:C,2,)</f>
        <v/>
      </c>
      <c r="W1599" s="40" t="n"/>
      <c r="X1599" s="32" t="n">
        <v>45873</v>
      </c>
      <c r="Y1599" s="23">
        <f>IF(X1599="", "", X1599-N1599)</f>
        <v/>
      </c>
      <c r="Z1599" s="23">
        <f>IF(N1599="", "", TEXT(N1599, "dddd"))</f>
        <v/>
      </c>
      <c r="AA1599" s="23">
        <f>IF(X1599="", "", TEXT(X1599, "dddd"))</f>
        <v/>
      </c>
      <c r="AB1599" s="23">
        <f>VLOOKUP(U1599,'Currency Sheet'!A:C,3,)</f>
        <v/>
      </c>
      <c r="AC1599" s="44">
        <f>VLOOKUP(P1599,'Customer List'!B:D,3,)</f>
        <v/>
      </c>
    </row>
    <row r="1600">
      <c r="A1600" s="23">
        <f>A1599+1</f>
        <v/>
      </c>
      <c r="B1600" s="23" t="inlineStr">
        <is>
          <t>EED117596</t>
        </is>
      </c>
      <c r="C1600" s="32" t="n">
        <v>45863</v>
      </c>
      <c r="D1600" s="32" t="n">
        <v>45869</v>
      </c>
      <c r="E1600" s="51" t="n">
        <v>210</v>
      </c>
      <c r="F1600" s="51">
        <f>IF(AB1600="DOLLAR",E1600*88,E1600)</f>
        <v/>
      </c>
      <c r="G1600" s="62">
        <f>F1600*J1600</f>
        <v/>
      </c>
      <c r="H1600" s="23" t="n">
        <v>125221</v>
      </c>
      <c r="I1600" s="23" t="inlineStr">
        <is>
          <t>Brilliant Violet 421™ anti-mouse CD223 (LAG-3) Antibody</t>
        </is>
      </c>
      <c r="J1600" s="23" t="n">
        <v>2</v>
      </c>
      <c r="K1600" s="23" t="n">
        <v>2</v>
      </c>
      <c r="L1600" s="23">
        <f>J1600-K1600</f>
        <v/>
      </c>
      <c r="M1600" s="23" t="inlineStr">
        <is>
          <t>T-833/25-26</t>
        </is>
      </c>
      <c r="N1600" s="32" t="n">
        <v>45871</v>
      </c>
      <c r="O1600" s="62" t="n">
        <v>47880</v>
      </c>
      <c r="P1600" s="23" t="inlineStr">
        <is>
          <t>ACTREC</t>
        </is>
      </c>
      <c r="Q1600" s="23" t="n">
        <v>58153984346</v>
      </c>
      <c r="R1600" s="23" t="inlineStr">
        <is>
          <t>Delivered</t>
        </is>
      </c>
      <c r="S1600" s="63" t="n">
        <v>4</v>
      </c>
      <c r="T1600" s="39" t="n"/>
      <c r="U1600" s="23" t="inlineStr">
        <is>
          <t>BioLegend</t>
        </is>
      </c>
      <c r="V1600" s="23">
        <f>VLOOKUP(P1600,'Customer List'!B:C,2,)</f>
        <v/>
      </c>
      <c r="W1600" s="40" t="n"/>
      <c r="X1600" s="32" t="n">
        <v>45873</v>
      </c>
      <c r="Y1600" s="23">
        <f>IF(X1600="", "", X1600-N1600)</f>
        <v/>
      </c>
      <c r="Z1600" s="23">
        <f>IF(N1600="", "", TEXT(N1600, "dddd"))</f>
        <v/>
      </c>
      <c r="AA1600" s="23">
        <f>IF(X1600="", "", TEXT(X1600, "dddd"))</f>
        <v/>
      </c>
      <c r="AB1600" s="23">
        <f>VLOOKUP(U1600,'Currency Sheet'!A:C,3,)</f>
        <v/>
      </c>
      <c r="AC1600" s="44">
        <f>VLOOKUP(P1600,'Customer List'!B:D,3,)</f>
        <v/>
      </c>
    </row>
    <row r="1601">
      <c r="A1601" s="23">
        <f>A1600+1</f>
        <v/>
      </c>
      <c r="B1601" s="23" t="inlineStr">
        <is>
          <t>EED117596</t>
        </is>
      </c>
      <c r="C1601" s="32" t="n">
        <v>45863</v>
      </c>
      <c r="D1601" s="32" t="n">
        <v>45869</v>
      </c>
      <c r="E1601" s="51" t="n">
        <v>221.9</v>
      </c>
      <c r="F1601" s="51">
        <f>IF(AB1601="DOLLAR",E1601*88,E1601)</f>
        <v/>
      </c>
      <c r="G1601" s="62">
        <f>F1601*J1601</f>
        <v/>
      </c>
      <c r="H1601" s="23" t="n">
        <v>135214</v>
      </c>
      <c r="I1601" s="23" t="inlineStr">
        <is>
          <t>FITC anti-mouse CD279 (PD-1) Antibody</t>
        </is>
      </c>
      <c r="J1601" s="23" t="n">
        <v>1</v>
      </c>
      <c r="K1601" s="23" t="n">
        <v>1</v>
      </c>
      <c r="L1601" s="23">
        <f>J1601-K1601</f>
        <v/>
      </c>
      <c r="M1601" s="23" t="inlineStr">
        <is>
          <t>T-833/25-26</t>
        </is>
      </c>
      <c r="N1601" s="32" t="n">
        <v>45871</v>
      </c>
      <c r="O1601" s="62" t="n">
        <v>27103.5</v>
      </c>
      <c r="P1601" s="23" t="inlineStr">
        <is>
          <t>ACTREC</t>
        </is>
      </c>
      <c r="Q1601" s="23" t="n">
        <v>58153984346</v>
      </c>
      <c r="R1601" s="23" t="inlineStr">
        <is>
          <t>Delivered</t>
        </is>
      </c>
      <c r="S1601" s="63" t="n">
        <v>4</v>
      </c>
      <c r="T1601" s="39" t="n"/>
      <c r="U1601" s="23" t="inlineStr">
        <is>
          <t>BioLegend</t>
        </is>
      </c>
      <c r="V1601" s="23">
        <f>VLOOKUP(P1601,'Customer List'!B:C,2,)</f>
        <v/>
      </c>
      <c r="W1601" s="40" t="n"/>
      <c r="X1601" s="32" t="n">
        <v>45873</v>
      </c>
      <c r="Y1601" s="23">
        <f>IF(X1601="", "", X1601-N1601)</f>
        <v/>
      </c>
      <c r="Z1601" s="23">
        <f>IF(N1601="", "", TEXT(N1601, "dddd"))</f>
        <v/>
      </c>
      <c r="AA1601" s="23">
        <f>IF(X1601="", "", TEXT(X1601, "dddd"))</f>
        <v/>
      </c>
      <c r="AB1601" s="23">
        <f>VLOOKUP(U1601,'Currency Sheet'!A:C,3,)</f>
        <v/>
      </c>
      <c r="AC1601" s="44">
        <f>VLOOKUP(P1601,'Customer List'!B:D,3,)</f>
        <v/>
      </c>
    </row>
    <row r="1602">
      <c r="A1602" s="23">
        <f>A1601+1</f>
        <v/>
      </c>
      <c r="B1602" s="23" t="inlineStr">
        <is>
          <t>EED117596</t>
        </is>
      </c>
      <c r="C1602" s="32" t="n">
        <v>45863</v>
      </c>
      <c r="D1602" s="32" t="n">
        <v>45869</v>
      </c>
      <c r="E1602" s="51" t="n">
        <v>267.4</v>
      </c>
      <c r="F1602" s="51">
        <f>IF(AB1602="DOLLAR",E1602*88,E1602)</f>
        <v/>
      </c>
      <c r="G1602" s="62">
        <f>F1602*J1602</f>
        <v/>
      </c>
      <c r="H1602" s="23" t="n">
        <v>139314</v>
      </c>
      <c r="I1602" s="23" t="inlineStr">
        <is>
          <t>PE/Cyanine7 anti-mouse CD64 (FcγRI) Antibody</t>
        </is>
      </c>
      <c r="J1602" s="23" t="n">
        <v>1</v>
      </c>
      <c r="K1602" s="23" t="n">
        <v>1</v>
      </c>
      <c r="L1602" s="23">
        <f>J1602-K1602</f>
        <v/>
      </c>
      <c r="M1602" s="23" t="inlineStr">
        <is>
          <t>T-851/25-26</t>
        </is>
      </c>
      <c r="N1602" s="32" t="n">
        <v>45871</v>
      </c>
      <c r="O1602" s="62" t="n">
        <v>29032</v>
      </c>
      <c r="P1602" s="23" t="inlineStr">
        <is>
          <t>NIAB</t>
        </is>
      </c>
      <c r="Q1602" s="23" t="n">
        <v>58153982865</v>
      </c>
      <c r="R1602" s="23" t="inlineStr">
        <is>
          <t>Delivered</t>
        </is>
      </c>
      <c r="S1602" s="63" t="n">
        <v>4</v>
      </c>
      <c r="T1602" s="39" t="n"/>
      <c r="U1602" s="23" t="inlineStr">
        <is>
          <t>BioLegend</t>
        </is>
      </c>
      <c r="V1602" s="23">
        <f>VLOOKUP(P1602,'Customer List'!B:C,2,)</f>
        <v/>
      </c>
      <c r="W1602" s="40" t="n"/>
      <c r="X1602" s="32" t="n">
        <v>45873</v>
      </c>
      <c r="Y1602" s="23">
        <f>IF(X1602="", "", X1602-N1602)</f>
        <v/>
      </c>
      <c r="Z1602" s="23">
        <f>IF(N1602="", "", TEXT(N1602, "dddd"))</f>
        <v/>
      </c>
      <c r="AA1602" s="23">
        <f>IF(X1602="", "", TEXT(X1602, "dddd"))</f>
        <v/>
      </c>
      <c r="AB1602" s="23">
        <f>VLOOKUP(U1602,'Currency Sheet'!A:C,3,)</f>
        <v/>
      </c>
      <c r="AC1602" s="44">
        <f>VLOOKUP(P1602,'Customer List'!B:D,3,)</f>
        <v/>
      </c>
    </row>
    <row r="1603">
      <c r="A1603" s="23">
        <f>A1602+1</f>
        <v/>
      </c>
      <c r="B1603" s="23" t="inlineStr">
        <is>
          <t>EED117596</t>
        </is>
      </c>
      <c r="C1603" s="32" t="n">
        <v>45863</v>
      </c>
      <c r="D1603" s="32" t="n">
        <v>45869</v>
      </c>
      <c r="E1603" s="51" t="n">
        <v>161.25</v>
      </c>
      <c r="F1603" s="51">
        <f>IF(AB1603="DOLLAR",E1603*88,E1603)</f>
        <v/>
      </c>
      <c r="G1603" s="62">
        <f>F1603*J1603</f>
        <v/>
      </c>
      <c r="H1603" s="23" t="n">
        <v>145513</v>
      </c>
      <c r="I1603" s="23" t="inlineStr">
        <is>
          <t>Brilliant Violet 605™ anti-mouse CD185 (CXCR5) Antibody</t>
        </is>
      </c>
      <c r="J1603" s="23" t="n">
        <v>2</v>
      </c>
      <c r="K1603" s="23" t="n">
        <v>2</v>
      </c>
      <c r="L1603" s="23">
        <f>J1603-K1603</f>
        <v/>
      </c>
      <c r="M1603" s="23" t="inlineStr">
        <is>
          <t>T-833/25-26</t>
        </is>
      </c>
      <c r="N1603" s="32" t="n">
        <v>45871</v>
      </c>
      <c r="O1603" s="62" t="n">
        <v>36765</v>
      </c>
      <c r="P1603" s="23" t="inlineStr">
        <is>
          <t>ACTREC</t>
        </is>
      </c>
      <c r="Q1603" s="23" t="n">
        <v>58153984346</v>
      </c>
      <c r="R1603" s="23" t="inlineStr">
        <is>
          <t>Delivered</t>
        </is>
      </c>
      <c r="S1603" s="63" t="n">
        <v>4</v>
      </c>
      <c r="T1603" s="39" t="n"/>
      <c r="U1603" s="23" t="inlineStr">
        <is>
          <t>BioLegend</t>
        </is>
      </c>
      <c r="V1603" s="23">
        <f>VLOOKUP(P1603,'Customer List'!B:C,2,)</f>
        <v/>
      </c>
      <c r="W1603" s="40" t="n"/>
      <c r="X1603" s="32" t="n">
        <v>45873</v>
      </c>
      <c r="Y1603" s="23">
        <f>IF(X1603="", "", X1603-N1603)</f>
        <v/>
      </c>
      <c r="Z1603" s="23">
        <f>IF(N1603="", "", TEXT(N1603, "dddd"))</f>
        <v/>
      </c>
      <c r="AA1603" s="23">
        <f>IF(X1603="", "", TEXT(X1603, "dddd"))</f>
        <v/>
      </c>
      <c r="AB1603" s="23">
        <f>VLOOKUP(U1603,'Currency Sheet'!A:C,3,)</f>
        <v/>
      </c>
      <c r="AC1603" s="44">
        <f>VLOOKUP(P1603,'Customer List'!B:D,3,)</f>
        <v/>
      </c>
    </row>
    <row r="1604">
      <c r="A1604" s="23">
        <f>A1603+1</f>
        <v/>
      </c>
      <c r="B1604" s="23" t="inlineStr">
        <is>
          <t>EED117596</t>
        </is>
      </c>
      <c r="C1604" s="32" t="n">
        <v>45863</v>
      </c>
      <c r="D1604" s="32" t="n">
        <v>45869</v>
      </c>
      <c r="E1604" s="51" t="n">
        <v>231</v>
      </c>
      <c r="F1604" s="51">
        <f>IF(AB1604="DOLLAR",E1604*88,E1604)</f>
        <v/>
      </c>
      <c r="G1604" s="62">
        <f>F1604*J1604</f>
        <v/>
      </c>
      <c r="H1604" s="23" t="n">
        <v>155509</v>
      </c>
      <c r="I1604" s="23" t="inlineStr">
        <is>
          <t>Brilliant Violet 421™ anti-mouse CD170 (Siglec-F) Antibody</t>
        </is>
      </c>
      <c r="J1604" s="23" t="n">
        <v>1</v>
      </c>
      <c r="K1604" s="23" t="n">
        <v>1</v>
      </c>
      <c r="L1604" s="23">
        <f>J1604-K1604</f>
        <v/>
      </c>
      <c r="M1604" s="23" t="inlineStr">
        <is>
          <t>T-851/25-26</t>
        </is>
      </c>
      <c r="N1604" s="32" t="n">
        <v>45871</v>
      </c>
      <c r="O1604" s="62" t="n">
        <v>23408</v>
      </c>
      <c r="P1604" s="23" t="inlineStr">
        <is>
          <t>NIAB</t>
        </is>
      </c>
      <c r="Q1604" s="23" t="n">
        <v>58153982865</v>
      </c>
      <c r="R1604" s="23" t="inlineStr">
        <is>
          <t>Delivered</t>
        </is>
      </c>
      <c r="S1604" s="63" t="n">
        <v>4</v>
      </c>
      <c r="T1604" s="39" t="n"/>
      <c r="U1604" s="23" t="inlineStr">
        <is>
          <t>BioLegend</t>
        </is>
      </c>
      <c r="V1604" s="23">
        <f>VLOOKUP(P1604,'Customer List'!B:C,2,)</f>
        <v/>
      </c>
      <c r="W1604" s="40" t="n"/>
      <c r="X1604" s="32" t="n">
        <v>45873</v>
      </c>
      <c r="Y1604" s="23">
        <f>IF(X1604="", "", X1604-N1604)</f>
        <v/>
      </c>
      <c r="Z1604" s="23">
        <f>IF(N1604="", "", TEXT(N1604, "dddd"))</f>
        <v/>
      </c>
      <c r="AA1604" s="23">
        <f>IF(X1604="", "", TEXT(X1604, "dddd"))</f>
        <v/>
      </c>
      <c r="AB1604" s="23">
        <f>VLOOKUP(U1604,'Currency Sheet'!A:C,3,)</f>
        <v/>
      </c>
      <c r="AC1604" s="44">
        <f>VLOOKUP(P1604,'Customer List'!B:D,3,)</f>
        <v/>
      </c>
    </row>
    <row r="1605">
      <c r="A1605" s="23">
        <f>A1604+1</f>
        <v/>
      </c>
      <c r="B1605" s="23" t="inlineStr">
        <is>
          <t>EED117596</t>
        </is>
      </c>
      <c r="C1605" s="32" t="n">
        <v>45863</v>
      </c>
      <c r="D1605" s="32" t="n">
        <v>45869</v>
      </c>
      <c r="E1605" s="51" t="n">
        <v>38.5</v>
      </c>
      <c r="F1605" s="51">
        <f>IF(AB1605="DOLLAR",E1605*88,E1605)</f>
        <v/>
      </c>
      <c r="G1605" s="62">
        <f>F1605*J1605</f>
        <v/>
      </c>
      <c r="H1605" s="23" t="n">
        <v>300306</v>
      </c>
      <c r="I1605" s="23" t="inlineStr">
        <is>
          <t>FITC anti-human CD3 Antibody</t>
        </is>
      </c>
      <c r="J1605" s="23" t="n">
        <v>1</v>
      </c>
      <c r="K1605" s="23" t="n">
        <v>1</v>
      </c>
      <c r="L1605" s="23">
        <f>J1605-K1605</f>
        <v/>
      </c>
      <c r="M1605" s="23" t="inlineStr">
        <is>
          <t>T-861/25-26</t>
        </is>
      </c>
      <c r="N1605" s="32" t="n">
        <v>45873</v>
      </c>
      <c r="O1605" s="62" t="n">
        <v>5285.5</v>
      </c>
      <c r="P1605" s="23" t="inlineStr">
        <is>
          <t>Lokesh Enterprises</t>
        </is>
      </c>
      <c r="Q1605" s="23" t="inlineStr">
        <is>
          <t>By Hand</t>
        </is>
      </c>
      <c r="R1605" s="23" t="inlineStr">
        <is>
          <t>Deepak</t>
        </is>
      </c>
      <c r="S1605" s="63" t="n">
        <v>4</v>
      </c>
      <c r="T1605" s="39" t="n"/>
      <c r="U1605" s="23" t="inlineStr">
        <is>
          <t>BioLegend</t>
        </is>
      </c>
      <c r="V1605" s="23">
        <f>VLOOKUP(P1605,'Customer List'!B:C,2,)</f>
        <v/>
      </c>
      <c r="W1605" s="40" t="n"/>
      <c r="X1605" s="32" t="n">
        <v>45873</v>
      </c>
      <c r="Y1605" s="23">
        <f>IF(X1605="", "", X1605-N1605)</f>
        <v/>
      </c>
      <c r="Z1605" s="23">
        <f>IF(N1605="", "", TEXT(N1605, "dddd"))</f>
        <v/>
      </c>
      <c r="AA1605" s="23">
        <f>IF(X1605="", "", TEXT(X1605, "dddd"))</f>
        <v/>
      </c>
      <c r="AB1605" s="23">
        <f>VLOOKUP(U1605,'Currency Sheet'!A:C,3,)</f>
        <v/>
      </c>
      <c r="AC1605" s="44">
        <f>VLOOKUP(P1605,'Customer List'!B:D,3,)</f>
        <v/>
      </c>
    </row>
    <row r="1606">
      <c r="A1606" s="23">
        <f>A1605+1</f>
        <v/>
      </c>
      <c r="B1606" s="23" t="inlineStr">
        <is>
          <t>EED117596</t>
        </is>
      </c>
      <c r="C1606" s="32" t="n">
        <v>45863</v>
      </c>
      <c r="D1606" s="32" t="n">
        <v>45869</v>
      </c>
      <c r="E1606" s="51" t="n">
        <v>35</v>
      </c>
      <c r="F1606" s="51">
        <f>IF(AB1606="DOLLAR",E1606*88,E1606)</f>
        <v/>
      </c>
      <c r="G1606" s="62">
        <f>F1606*J1606</f>
        <v/>
      </c>
      <c r="H1606" s="23" t="n">
        <v>300406</v>
      </c>
      <c r="I1606" s="23" t="inlineStr">
        <is>
          <t>FITC anti-human CD3 Antibody</t>
        </is>
      </c>
      <c r="J1606" s="23" t="n">
        <v>1</v>
      </c>
      <c r="K1606" s="23" t="n">
        <v>1</v>
      </c>
      <c r="L1606" s="23">
        <f>J1606-K1606</f>
        <v/>
      </c>
      <c r="M1606" s="23" t="inlineStr">
        <is>
          <t>T-846/25-26</t>
        </is>
      </c>
      <c r="N1606" s="32" t="n">
        <v>45871</v>
      </c>
      <c r="O1606" s="62" t="n">
        <v>5425</v>
      </c>
      <c r="P1606" s="23" t="inlineStr">
        <is>
          <t>IMMUNEEL</t>
        </is>
      </c>
      <c r="Q1606" s="23" t="n">
        <v>58153984534</v>
      </c>
      <c r="R1606" s="23" t="inlineStr">
        <is>
          <t>Delivered</t>
        </is>
      </c>
      <c r="S1606" s="63" t="n">
        <v>4</v>
      </c>
      <c r="T1606" s="39" t="n"/>
      <c r="U1606" s="23" t="inlineStr">
        <is>
          <t>BioLegend</t>
        </is>
      </c>
      <c r="V1606" s="23">
        <f>VLOOKUP(P1606,'Customer List'!B:C,2,)</f>
        <v/>
      </c>
      <c r="W1606" s="40" t="n"/>
      <c r="X1606" s="32" t="n">
        <v>45873</v>
      </c>
      <c r="Y1606" s="23">
        <f>IF(X1606="", "", X1606-N1606)</f>
        <v/>
      </c>
      <c r="Z1606" s="23">
        <f>IF(N1606="", "", TEXT(N1606, "dddd"))</f>
        <v/>
      </c>
      <c r="AA1606" s="23">
        <f>IF(X1606="", "", TEXT(X1606, "dddd"))</f>
        <v/>
      </c>
      <c r="AB1606" s="23">
        <f>VLOOKUP(U1606,'Currency Sheet'!A:C,3,)</f>
        <v/>
      </c>
      <c r="AC1606" s="44">
        <f>VLOOKUP(P1606,'Customer List'!B:D,3,)</f>
        <v/>
      </c>
    </row>
    <row r="1607">
      <c r="A1607" s="23">
        <f>A1606+1</f>
        <v/>
      </c>
      <c r="B1607" s="23" t="inlineStr">
        <is>
          <t>EED117596</t>
        </is>
      </c>
      <c r="C1607" s="32" t="n">
        <v>45863</v>
      </c>
      <c r="D1607" s="32" t="n">
        <v>45869</v>
      </c>
      <c r="E1607" s="51" t="n">
        <v>234.5</v>
      </c>
      <c r="F1607" s="51">
        <f>IF(AB1607="DOLLAR",E1607*88,E1607)</f>
        <v/>
      </c>
      <c r="G1607" s="62">
        <f>F1607*J1607</f>
        <v/>
      </c>
      <c r="H1607" s="23" t="n">
        <v>300922</v>
      </c>
      <c r="I1607" s="23" t="inlineStr">
        <is>
          <t>PerCP anti-human CD8a Antibody</t>
        </is>
      </c>
      <c r="J1607" s="23" t="n">
        <v>1</v>
      </c>
      <c r="K1607" s="23" t="n">
        <v>1</v>
      </c>
      <c r="L1607" s="23">
        <f>J1607-K1607</f>
        <v/>
      </c>
      <c r="M1607" s="23" t="inlineStr">
        <is>
          <t>T-861/25-26</t>
        </is>
      </c>
      <c r="N1607" s="32" t="n">
        <v>45873</v>
      </c>
      <c r="O1607" s="62" t="n">
        <v>32193.5</v>
      </c>
      <c r="P1607" s="23" t="inlineStr">
        <is>
          <t>Lokesh Enterprises</t>
        </is>
      </c>
      <c r="Q1607" s="23" t="inlineStr">
        <is>
          <t>By Hand</t>
        </is>
      </c>
      <c r="R1607" s="23" t="inlineStr">
        <is>
          <t>Deepak</t>
        </is>
      </c>
      <c r="S1607" s="63" t="n">
        <v>4</v>
      </c>
      <c r="T1607" s="39" t="n"/>
      <c r="U1607" s="23" t="inlineStr">
        <is>
          <t>BioLegend</t>
        </is>
      </c>
      <c r="V1607" s="23">
        <f>VLOOKUP(P1607,'Customer List'!B:C,2,)</f>
        <v/>
      </c>
      <c r="W1607" s="40" t="n"/>
      <c r="X1607" s="32" t="n">
        <v>45873</v>
      </c>
      <c r="Y1607" s="23">
        <f>IF(X1607="", "", X1607-N1607)</f>
        <v/>
      </c>
      <c r="Z1607" s="23">
        <f>IF(N1607="", "", TEXT(N1607, "dddd"))</f>
        <v/>
      </c>
      <c r="AA1607" s="23">
        <f>IF(X1607="", "", TEXT(X1607, "dddd"))</f>
        <v/>
      </c>
      <c r="AB1607" s="23">
        <f>VLOOKUP(U1607,'Currency Sheet'!A:C,3,)</f>
        <v/>
      </c>
      <c r="AC1607" s="44">
        <f>VLOOKUP(P1607,'Customer List'!B:D,3,)</f>
        <v/>
      </c>
    </row>
    <row r="1608">
      <c r="A1608" s="23">
        <f>A1607+1</f>
        <v/>
      </c>
      <c r="B1608" s="23" t="inlineStr">
        <is>
          <t>EED117596</t>
        </is>
      </c>
      <c r="C1608" s="32" t="n">
        <v>45863</v>
      </c>
      <c r="D1608" s="32" t="n">
        <v>45869</v>
      </c>
      <c r="E1608" s="51" t="n">
        <v>204.4</v>
      </c>
      <c r="F1608" s="51">
        <f>IF(AB1608="DOLLAR",E1608*88,E1608)</f>
        <v/>
      </c>
      <c r="G1608" s="62">
        <f>F1608*J1608</f>
        <v/>
      </c>
      <c r="H1608" s="23" t="n">
        <v>301016</v>
      </c>
      <c r="I1608" s="23" t="inlineStr">
        <is>
          <t>APC/Cyanine7 anti-human CD8a Antibody</t>
        </is>
      </c>
      <c r="J1608" s="23" t="n">
        <v>1</v>
      </c>
      <c r="K1608" s="23" t="n">
        <v>1</v>
      </c>
      <c r="L1608" s="23">
        <f>J1608-K1608</f>
        <v/>
      </c>
      <c r="M1608" s="23" t="inlineStr">
        <is>
          <t>T-836/25-26</t>
        </is>
      </c>
      <c r="N1608" s="32" t="n">
        <v>45871</v>
      </c>
      <c r="O1608" s="62" t="n">
        <v>31682</v>
      </c>
      <c r="P1608" s="23" t="inlineStr">
        <is>
          <t>AURIGINE ONCO</t>
        </is>
      </c>
      <c r="Q1608" s="23" t="n">
        <v>58153983650</v>
      </c>
      <c r="R1608" s="23" t="inlineStr">
        <is>
          <t>Delivered</t>
        </is>
      </c>
      <c r="S1608" s="63" t="n">
        <v>4</v>
      </c>
      <c r="T1608" s="39" t="n"/>
      <c r="U1608" s="23" t="inlineStr">
        <is>
          <t>BioLegend</t>
        </is>
      </c>
      <c r="V1608" s="23">
        <f>VLOOKUP(P1608,'Customer List'!B:C,2,)</f>
        <v/>
      </c>
      <c r="W1608" s="40" t="n"/>
      <c r="X1608" s="32" t="n">
        <v>45873</v>
      </c>
      <c r="Y1608" s="23">
        <f>IF(X1608="", "", X1608-N1608)</f>
        <v/>
      </c>
      <c r="Z1608" s="23">
        <f>IF(N1608="", "", TEXT(N1608, "dddd"))</f>
        <v/>
      </c>
      <c r="AA1608" s="23">
        <f>IF(X1608="", "", TEXT(X1608, "dddd"))</f>
        <v/>
      </c>
      <c r="AB1608" s="23">
        <f>VLOOKUP(U1608,'Currency Sheet'!A:C,3,)</f>
        <v/>
      </c>
      <c r="AC1608" s="44">
        <f>VLOOKUP(P1608,'Customer List'!B:D,3,)</f>
        <v/>
      </c>
    </row>
    <row r="1609">
      <c r="A1609" s="23">
        <f>A1608+1</f>
        <v/>
      </c>
      <c r="B1609" s="23" t="inlineStr">
        <is>
          <t>EED117596</t>
        </is>
      </c>
      <c r="C1609" s="32" t="n">
        <v>45863</v>
      </c>
      <c r="D1609" s="32" t="n">
        <v>45869</v>
      </c>
      <c r="E1609" s="51" t="n">
        <v>242.9</v>
      </c>
      <c r="F1609" s="51">
        <f>IF(AB1609="DOLLAR",E1609*88,E1609)</f>
        <v/>
      </c>
      <c r="G1609" s="62">
        <f>F1609*J1609</f>
        <v/>
      </c>
      <c r="H1609" s="23" t="n">
        <v>301852</v>
      </c>
      <c r="I1609" s="23" t="inlineStr">
        <is>
          <t>PE/Dazzle™ 594 anti-human CD14 Antibody</t>
        </is>
      </c>
      <c r="J1609" s="23" t="n">
        <v>2</v>
      </c>
      <c r="K1609" s="23" t="n">
        <v>2</v>
      </c>
      <c r="L1609" s="23">
        <f>J1609-K1609</f>
        <v/>
      </c>
      <c r="M1609" s="23" t="inlineStr">
        <is>
          <t>T-846/25-26</t>
        </is>
      </c>
      <c r="N1609" s="32" t="n">
        <v>45871</v>
      </c>
      <c r="O1609" s="62" t="n">
        <v>75299</v>
      </c>
      <c r="P1609" s="23" t="inlineStr">
        <is>
          <t>IMMUNEEL</t>
        </is>
      </c>
      <c r="Q1609" s="23" t="n">
        <v>58153984534</v>
      </c>
      <c r="R1609" s="23" t="inlineStr">
        <is>
          <t>Delivered</t>
        </is>
      </c>
      <c r="S1609" s="63" t="n">
        <v>4</v>
      </c>
      <c r="T1609" s="39" t="n"/>
      <c r="U1609" s="23" t="inlineStr">
        <is>
          <t>BioLegend</t>
        </is>
      </c>
      <c r="V1609" s="23">
        <f>VLOOKUP(P1609,'Customer List'!B:C,2,)</f>
        <v/>
      </c>
      <c r="W1609" s="40" t="n"/>
      <c r="X1609" s="32" t="n">
        <v>45873</v>
      </c>
      <c r="Y1609" s="23">
        <f>IF(X1609="", "", X1609-N1609)</f>
        <v/>
      </c>
      <c r="Z1609" s="23">
        <f>IF(N1609="", "", TEXT(N1609, "dddd"))</f>
        <v/>
      </c>
      <c r="AA1609" s="23">
        <f>IF(X1609="", "", TEXT(X1609, "dddd"))</f>
        <v/>
      </c>
      <c r="AB1609" s="23">
        <f>VLOOKUP(U1609,'Currency Sheet'!A:C,3,)</f>
        <v/>
      </c>
      <c r="AC1609" s="44">
        <f>VLOOKUP(P1609,'Customer List'!B:D,3,)</f>
        <v/>
      </c>
    </row>
    <row r="1610">
      <c r="A1610" s="23">
        <f>A1609+1</f>
        <v/>
      </c>
      <c r="B1610" s="23" t="inlineStr">
        <is>
          <t>EED117596</t>
        </is>
      </c>
      <c r="C1610" s="32" t="n">
        <v>45863</v>
      </c>
      <c r="D1610" s="32" t="n">
        <v>45869</v>
      </c>
      <c r="E1610" s="51" t="n">
        <v>133.7</v>
      </c>
      <c r="F1610" s="51">
        <f>IF(AB1610="DOLLAR",E1610*88,E1610)</f>
        <v/>
      </c>
      <c r="G1610" s="62">
        <f>F1610*J1610</f>
        <v/>
      </c>
      <c r="H1610" s="23" t="n">
        <v>301904</v>
      </c>
      <c r="I1610" s="23" t="inlineStr">
        <is>
          <t>FITC anti-human CD15 (SSEA-1) Antibody</t>
        </is>
      </c>
      <c r="J1610" s="23" t="n">
        <v>1</v>
      </c>
      <c r="K1610" s="23" t="n">
        <v>1</v>
      </c>
      <c r="L1610" s="23">
        <f>J1610-K1610</f>
        <v/>
      </c>
      <c r="M1610" s="23" t="inlineStr">
        <is>
          <t>T-929/25-26</t>
        </is>
      </c>
      <c r="N1610" s="32" t="n">
        <v>45881</v>
      </c>
      <c r="O1610" s="62" t="n">
        <v>28124.75</v>
      </c>
      <c r="P1610" s="23" t="inlineStr">
        <is>
          <t>IGIB</t>
        </is>
      </c>
      <c r="Q1610" s="23" t="inlineStr">
        <is>
          <t>By Hand</t>
        </is>
      </c>
      <c r="R1610" s="23" t="inlineStr">
        <is>
          <t>PRIYANKA MADAM</t>
        </is>
      </c>
      <c r="S1610" s="63" t="n">
        <v>4</v>
      </c>
      <c r="T1610" s="39" t="n"/>
      <c r="U1610" s="23" t="inlineStr">
        <is>
          <t>BioLegend</t>
        </is>
      </c>
      <c r="V1610" s="23">
        <f>VLOOKUP(P1610,'Customer List'!B:C,2,)</f>
        <v/>
      </c>
      <c r="W1610" s="40" t="n"/>
      <c r="X1610" s="32" t="n">
        <v>45881</v>
      </c>
      <c r="Y1610" s="23">
        <f>IF(X1610="", "", X1610-N1610)</f>
        <v/>
      </c>
      <c r="Z1610" s="23">
        <f>IF(N1610="", "", TEXT(N1610, "dddd"))</f>
        <v/>
      </c>
      <c r="AA1610" s="23">
        <f>IF(X1610="", "", TEXT(X1610, "dddd"))</f>
        <v/>
      </c>
      <c r="AB1610" s="23">
        <f>VLOOKUP(U1610,'Currency Sheet'!A:C,3,)</f>
        <v/>
      </c>
      <c r="AC1610" s="44">
        <f>VLOOKUP(P1610,'Customer List'!B:D,3,)</f>
        <v/>
      </c>
    </row>
    <row r="1611">
      <c r="A1611" s="23">
        <f>A1610+1</f>
        <v/>
      </c>
      <c r="B1611" s="23" t="inlineStr">
        <is>
          <t>EED117596</t>
        </is>
      </c>
      <c r="C1611" s="32" t="n">
        <v>45863</v>
      </c>
      <c r="D1611" s="32" t="n">
        <v>45869</v>
      </c>
      <c r="E1611" s="51" t="n">
        <v>282</v>
      </c>
      <c r="F1611" s="51">
        <f>IF(AB1611="DOLLAR",E1611*88,E1611)</f>
        <v/>
      </c>
      <c r="G1611" s="62">
        <f>F1611*J1611</f>
        <v/>
      </c>
      <c r="H1611" s="23" t="n">
        <v>302048</v>
      </c>
      <c r="I1611" s="23" t="inlineStr">
        <is>
          <t>Brilliant Violet 510™ anti-human CD16 Antibody</t>
        </is>
      </c>
      <c r="J1611" s="23" t="n">
        <v>2</v>
      </c>
      <c r="K1611" s="23" t="n">
        <v>2</v>
      </c>
      <c r="L1611" s="23">
        <f>J1611-K1611</f>
        <v/>
      </c>
      <c r="M1611" s="23" t="inlineStr">
        <is>
          <t>T-846/25-26</t>
        </is>
      </c>
      <c r="N1611" s="32" t="n">
        <v>45871</v>
      </c>
      <c r="O1611" s="62" t="n">
        <v>81592</v>
      </c>
      <c r="P1611" s="23" t="inlineStr">
        <is>
          <t>IMMUNEEL</t>
        </is>
      </c>
      <c r="Q1611" s="23" t="n">
        <v>58153984534</v>
      </c>
      <c r="R1611" s="23" t="inlineStr">
        <is>
          <t>Delivered</t>
        </is>
      </c>
      <c r="S1611" s="63" t="n">
        <v>4</v>
      </c>
      <c r="T1611" s="39" t="n"/>
      <c r="U1611" s="23" t="inlineStr">
        <is>
          <t>BioLegend</t>
        </is>
      </c>
      <c r="V1611" s="23">
        <f>VLOOKUP(P1611,'Customer List'!B:C,2,)</f>
        <v/>
      </c>
      <c r="W1611" s="40" t="n"/>
      <c r="X1611" s="32" t="n">
        <v>45873</v>
      </c>
      <c r="Y1611" s="23">
        <f>IF(X1611="", "", X1611-N1611)</f>
        <v/>
      </c>
      <c r="Z1611" s="23">
        <f>IF(N1611="", "", TEXT(N1611, "dddd"))</f>
        <v/>
      </c>
      <c r="AA1611" s="23">
        <f>IF(X1611="", "", TEXT(X1611, "dddd"))</f>
        <v/>
      </c>
      <c r="AB1611" s="23">
        <f>VLOOKUP(U1611,'Currency Sheet'!A:C,3,)</f>
        <v/>
      </c>
      <c r="AC1611" s="44">
        <f>VLOOKUP(P1611,'Customer List'!B:D,3,)</f>
        <v/>
      </c>
    </row>
    <row r="1612">
      <c r="A1612" s="23">
        <f>A1611+1</f>
        <v/>
      </c>
      <c r="B1612" s="23" t="inlineStr">
        <is>
          <t>EED117596</t>
        </is>
      </c>
      <c r="C1612" s="32" t="n">
        <v>45863</v>
      </c>
      <c r="D1612" s="32" t="n">
        <v>45869</v>
      </c>
      <c r="E1612" s="51" t="n">
        <v>297</v>
      </c>
      <c r="F1612" s="51">
        <f>IF(AB1612="DOLLAR",E1612*88,E1612)</f>
        <v/>
      </c>
      <c r="G1612" s="62">
        <f>F1612*J1612</f>
        <v/>
      </c>
      <c r="H1612" s="23" t="n">
        <v>302336</v>
      </c>
      <c r="I1612" s="23" t="inlineStr">
        <is>
          <t>Brilliant Violet 650™ anti-human CD20 Antibody</t>
        </is>
      </c>
      <c r="J1612" s="23" t="n">
        <v>2</v>
      </c>
      <c r="K1612" s="23" t="n">
        <v>2</v>
      </c>
      <c r="L1612" s="23">
        <f>J1612-K1612</f>
        <v/>
      </c>
      <c r="M1612" s="23" t="inlineStr">
        <is>
          <t>T-846/25-26</t>
        </is>
      </c>
      <c r="N1612" s="32" t="n">
        <v>45871</v>
      </c>
      <c r="O1612" s="62" t="n">
        <v>85932</v>
      </c>
      <c r="P1612" s="23" t="inlineStr">
        <is>
          <t>IMMUNEEL</t>
        </is>
      </c>
      <c r="Q1612" s="23" t="n">
        <v>58153984534</v>
      </c>
      <c r="R1612" s="23" t="inlineStr">
        <is>
          <t>Delivered</t>
        </is>
      </c>
      <c r="S1612" s="63" t="n">
        <v>4</v>
      </c>
      <c r="T1612" s="39" t="n"/>
      <c r="U1612" s="23" t="inlineStr">
        <is>
          <t>BioLegend</t>
        </is>
      </c>
      <c r="V1612" s="23">
        <f>VLOOKUP(P1612,'Customer List'!B:C,2,)</f>
        <v/>
      </c>
      <c r="W1612" s="40" t="n"/>
      <c r="X1612" s="32" t="n">
        <v>45873</v>
      </c>
      <c r="Y1612" s="23">
        <f>IF(X1612="", "", X1612-N1612)</f>
        <v/>
      </c>
      <c r="Z1612" s="23">
        <f>IF(N1612="", "", TEXT(N1612, "dddd"))</f>
        <v/>
      </c>
      <c r="AA1612" s="23">
        <f>IF(X1612="", "", TEXT(X1612, "dddd"))</f>
        <v/>
      </c>
      <c r="AB1612" s="23">
        <f>VLOOKUP(U1612,'Currency Sheet'!A:C,3,)</f>
        <v/>
      </c>
      <c r="AC1612" s="44">
        <f>VLOOKUP(P1612,'Customer List'!B:D,3,)</f>
        <v/>
      </c>
    </row>
    <row r="1613">
      <c r="A1613" s="23">
        <f>A1612+1</f>
        <v/>
      </c>
      <c r="B1613" s="23" t="inlineStr">
        <is>
          <t>EED117596</t>
        </is>
      </c>
      <c r="C1613" s="32" t="n">
        <v>45863</v>
      </c>
      <c r="D1613" s="32" t="n">
        <v>45869</v>
      </c>
      <c r="E1613" s="51" t="n">
        <v>318</v>
      </c>
      <c r="F1613" s="51">
        <f>IF(AB1613="DOLLAR",E1613*88,E1613)</f>
        <v/>
      </c>
      <c r="G1613" s="62">
        <f>F1613*J1613</f>
        <v/>
      </c>
      <c r="H1613" s="23" t="n">
        <v>302828</v>
      </c>
      <c r="I1613" s="23" t="inlineStr">
        <is>
          <t>Brilliant Violet 650™ anti-human CD27 Antibody</t>
        </is>
      </c>
      <c r="J1613" s="23" t="n">
        <v>1</v>
      </c>
      <c r="K1613" s="23" t="n">
        <v>1</v>
      </c>
      <c r="L1613" s="23">
        <f>J1613-K1613</f>
        <v/>
      </c>
      <c r="M1613" s="23" t="inlineStr">
        <is>
          <t>T-835/25-26</t>
        </is>
      </c>
      <c r="N1613" s="32" t="n">
        <v>45871</v>
      </c>
      <c r="O1613" s="62" t="n">
        <v>39432</v>
      </c>
      <c r="P1613" s="23" t="inlineStr">
        <is>
          <t>AURIGINE ONCO</t>
        </is>
      </c>
      <c r="Q1613" s="23" t="n">
        <v>58153983650</v>
      </c>
      <c r="R1613" s="23" t="inlineStr">
        <is>
          <t>Delivered</t>
        </is>
      </c>
      <c r="S1613" s="63" t="n">
        <v>4</v>
      </c>
      <c r="T1613" s="39" t="n"/>
      <c r="U1613" s="23" t="inlineStr">
        <is>
          <t>BioLegend</t>
        </is>
      </c>
      <c r="V1613" s="23">
        <f>VLOOKUP(P1613,'Customer List'!B:C,2,)</f>
        <v/>
      </c>
      <c r="W1613" s="40" t="n"/>
      <c r="X1613" s="32" t="n">
        <v>45873</v>
      </c>
      <c r="Y1613" s="23">
        <f>IF(X1613="", "", X1613-N1613)</f>
        <v/>
      </c>
      <c r="Z1613" s="23">
        <f>IF(N1613="", "", TEXT(N1613, "dddd"))</f>
        <v/>
      </c>
      <c r="AA1613" s="23">
        <f>IF(X1613="", "", TEXT(X1613, "dddd"))</f>
        <v/>
      </c>
      <c r="AB1613" s="23">
        <f>VLOOKUP(U1613,'Currency Sheet'!A:C,3,)</f>
        <v/>
      </c>
      <c r="AC1613" s="44">
        <f>VLOOKUP(P1613,'Customer List'!B:D,3,)</f>
        <v/>
      </c>
    </row>
    <row r="1614">
      <c r="A1614" s="23">
        <f>A1613+1</f>
        <v/>
      </c>
      <c r="B1614" s="23" t="inlineStr">
        <is>
          <t>EED117596</t>
        </is>
      </c>
      <c r="C1614" s="32" t="n">
        <v>45863</v>
      </c>
      <c r="D1614" s="32" t="n">
        <v>45869</v>
      </c>
      <c r="E1614" s="51" t="n">
        <v>185.5</v>
      </c>
      <c r="F1614" s="51">
        <f>IF(AB1614="DOLLAR",E1614*88,E1614)</f>
        <v/>
      </c>
      <c r="G1614" s="62">
        <f>F1614*J1614</f>
        <v/>
      </c>
      <c r="H1614" s="23" t="n">
        <v>304024</v>
      </c>
      <c r="I1614" s="23" t="inlineStr">
        <is>
          <t>Alexa Fluor® 700 anti-human CD45 Antibody</t>
        </is>
      </c>
      <c r="J1614" s="23" t="n">
        <v>1</v>
      </c>
      <c r="K1614" s="23" t="n">
        <v>1</v>
      </c>
      <c r="L1614" s="23">
        <f>J1614-K1614</f>
        <v/>
      </c>
      <c r="M1614" s="23" t="inlineStr">
        <is>
          <t>T-841/25-26</t>
        </is>
      </c>
      <c r="N1614" s="32" t="n">
        <v>45871</v>
      </c>
      <c r="O1614" s="62" t="n">
        <v>30806</v>
      </c>
      <c r="P1614" s="23" t="inlineStr">
        <is>
          <t>FARCAST</t>
        </is>
      </c>
      <c r="Q1614" s="23" t="n">
        <v>58153983241</v>
      </c>
      <c r="R1614" s="23" t="inlineStr">
        <is>
          <t>Delivered</t>
        </is>
      </c>
      <c r="S1614" s="63" t="n">
        <v>4</v>
      </c>
      <c r="T1614" s="39" t="n"/>
      <c r="U1614" s="23" t="inlineStr">
        <is>
          <t>BioLegend</t>
        </is>
      </c>
      <c r="V1614" s="23">
        <f>VLOOKUP(P1614,'Customer List'!B:C,2,)</f>
        <v/>
      </c>
      <c r="W1614" s="40" t="n"/>
      <c r="X1614" s="32" t="n">
        <v>45873</v>
      </c>
      <c r="Y1614" s="23">
        <f>IF(X1614="", "", X1614-N1614)</f>
        <v/>
      </c>
      <c r="Z1614" s="23">
        <f>IF(N1614="", "", TEXT(N1614, "dddd"))</f>
        <v/>
      </c>
      <c r="AA1614" s="23">
        <f>IF(X1614="", "", TEXT(X1614, "dddd"))</f>
        <v/>
      </c>
      <c r="AB1614" s="23">
        <f>VLOOKUP(U1614,'Currency Sheet'!A:C,3,)</f>
        <v/>
      </c>
      <c r="AC1614" s="44">
        <f>VLOOKUP(P1614,'Customer List'!B:D,3,)</f>
        <v/>
      </c>
    </row>
    <row r="1615">
      <c r="A1615" s="23">
        <f>A1614+1</f>
        <v/>
      </c>
      <c r="B1615" s="23" t="inlineStr">
        <is>
          <t>EED117596</t>
        </is>
      </c>
      <c r="C1615" s="32" t="n">
        <v>45863</v>
      </c>
      <c r="D1615" s="32" t="n">
        <v>45869</v>
      </c>
      <c r="E1615" s="51" t="n">
        <v>326.25</v>
      </c>
      <c r="F1615" s="51">
        <f>IF(AB1615="DOLLAR",E1615*88,E1615)</f>
        <v/>
      </c>
      <c r="G1615" s="62">
        <f>F1615*J1615</f>
        <v/>
      </c>
      <c r="H1615" s="23" t="n">
        <v>306742</v>
      </c>
      <c r="I1615" s="23" t="inlineStr">
        <is>
          <t>Brilliant Violet 785™ anti-human TCR α/β Antibody</t>
        </is>
      </c>
      <c r="J1615" s="23" t="n">
        <v>2</v>
      </c>
      <c r="K1615" s="23" t="n">
        <v>2</v>
      </c>
      <c r="L1615" s="23">
        <f>J1615-K1615</f>
        <v/>
      </c>
      <c r="M1615" s="23" t="inlineStr">
        <is>
          <t>T-846/25-26</t>
        </is>
      </c>
      <c r="N1615" s="32" t="n">
        <v>45871</v>
      </c>
      <c r="O1615" s="62" t="n">
        <v>94395</v>
      </c>
      <c r="P1615" s="23" t="inlineStr">
        <is>
          <t>IMMUNEEL</t>
        </is>
      </c>
      <c r="Q1615" s="23" t="n">
        <v>58153984534</v>
      </c>
      <c r="R1615" s="23" t="inlineStr">
        <is>
          <t>Delivered</t>
        </is>
      </c>
      <c r="S1615" s="63" t="n">
        <v>4</v>
      </c>
      <c r="T1615" s="39" t="n"/>
      <c r="U1615" s="23" t="inlineStr">
        <is>
          <t>BioLegend</t>
        </is>
      </c>
      <c r="V1615" s="23">
        <f>VLOOKUP(P1615,'Customer List'!B:C,2,)</f>
        <v/>
      </c>
      <c r="W1615" s="40" t="n"/>
      <c r="X1615" s="32" t="n">
        <v>45873</v>
      </c>
      <c r="Y1615" s="23">
        <f>IF(X1615="", "", X1615-N1615)</f>
        <v/>
      </c>
      <c r="Z1615" s="23">
        <f>IF(N1615="", "", TEXT(N1615, "dddd"))</f>
        <v/>
      </c>
      <c r="AA1615" s="23">
        <f>IF(X1615="", "", TEXT(X1615, "dddd"))</f>
        <v/>
      </c>
      <c r="AB1615" s="23">
        <f>VLOOKUP(U1615,'Currency Sheet'!A:C,3,)</f>
        <v/>
      </c>
      <c r="AC1615" s="44">
        <f>VLOOKUP(P1615,'Customer List'!B:D,3,)</f>
        <v/>
      </c>
    </row>
    <row r="1616">
      <c r="A1616" s="23">
        <f>A1615+1</f>
        <v/>
      </c>
      <c r="B1616" s="23" t="inlineStr">
        <is>
          <t>EED117596</t>
        </is>
      </c>
      <c r="C1616" s="32" t="n">
        <v>45863</v>
      </c>
      <c r="D1616" s="32" t="n">
        <v>45869</v>
      </c>
      <c r="E1616" s="51" t="n">
        <v>330</v>
      </c>
      <c r="F1616" s="51">
        <f>IF(AB1616="DOLLAR",E1616*88,E1616)</f>
        <v/>
      </c>
      <c r="G1616" s="62">
        <f>F1616*J1616</f>
        <v/>
      </c>
      <c r="H1616" s="23" t="n">
        <v>307642</v>
      </c>
      <c r="I1616" s="23" t="inlineStr">
        <is>
          <t>Brilliant Violet 785™ anti-human HLA-DR Antibody</t>
        </is>
      </c>
      <c r="J1616" s="23" t="n">
        <v>1</v>
      </c>
      <c r="K1616" s="23" t="n">
        <v>1</v>
      </c>
      <c r="L1616" s="23">
        <f>J1616-K1616</f>
        <v/>
      </c>
      <c r="M1616" s="23" t="inlineStr">
        <is>
          <t>T-1079/25-26</t>
        </is>
      </c>
      <c r="N1616" s="32" t="n">
        <v>45904</v>
      </c>
      <c r="O1616" s="62" t="n">
        <v>51150</v>
      </c>
      <c r="P1616" s="23" t="inlineStr">
        <is>
          <t>AIIMS</t>
        </is>
      </c>
      <c r="Q1616" s="23" t="inlineStr">
        <is>
          <t>BY HAND</t>
        </is>
      </c>
      <c r="R1616" s="23" t="inlineStr">
        <is>
          <t>PRIYANKA MADAM</t>
        </is>
      </c>
      <c r="S1616" s="63" t="n">
        <v>4</v>
      </c>
      <c r="T1616" s="39" t="n"/>
      <c r="U1616" s="23" t="inlineStr">
        <is>
          <t>BioLegend</t>
        </is>
      </c>
      <c r="V1616" s="23">
        <f>VLOOKUP(P1616,'Customer List'!B:C,2,)</f>
        <v/>
      </c>
      <c r="W1616" s="40" t="n"/>
      <c r="X1616" s="32">
        <f>IF(OR(R1616 = "PRIYANKA MADAM", R1616 = "DEEPAK", R1616 = "PORTER"),N1616,"")</f>
        <v/>
      </c>
      <c r="Y1616" s="23">
        <f>IF(X1616="", "", X1616-N1616)</f>
        <v/>
      </c>
      <c r="Z1616" s="23">
        <f>IF(N1616="", "", TEXT(N1616, "dddd"))</f>
        <v/>
      </c>
      <c r="AA1616" s="23">
        <f>IF(X1616="", "", TEXT(X1616, "dddd"))</f>
        <v/>
      </c>
      <c r="AB1616" s="23">
        <f>VLOOKUP(U1616,'Currency Sheet'!A:C,3,)</f>
        <v/>
      </c>
      <c r="AC1616" s="44">
        <f>VLOOKUP(P1616,'Customer List'!B:D,3,)</f>
        <v/>
      </c>
    </row>
    <row r="1617">
      <c r="A1617" s="23">
        <f>A1616+1</f>
        <v/>
      </c>
      <c r="B1617" s="23" t="inlineStr">
        <is>
          <t>EED117596</t>
        </is>
      </c>
      <c r="C1617" s="32" t="n">
        <v>45863</v>
      </c>
      <c r="D1617" s="32" t="n">
        <v>45869</v>
      </c>
      <c r="E1617" s="51" t="n">
        <v>77</v>
      </c>
      <c r="F1617" s="51">
        <f>IF(AB1617="DOLLAR",E1617*88,E1617)</f>
        <v/>
      </c>
      <c r="G1617" s="62">
        <f>F1617*J1617</f>
        <v/>
      </c>
      <c r="H1617" s="23" t="n">
        <v>308703</v>
      </c>
      <c r="I1617" s="23" t="inlineStr">
        <is>
          <t>PE anti-human CD119 (IFN-γ R α chain) Antibody</t>
        </is>
      </c>
      <c r="J1617" s="23" t="n">
        <v>1</v>
      </c>
      <c r="K1617" s="23" t="n">
        <v>1</v>
      </c>
      <c r="L1617" s="23">
        <f>J1617-K1617</f>
        <v/>
      </c>
      <c r="M1617" s="23" t="inlineStr">
        <is>
          <t>T-843/25-26</t>
        </is>
      </c>
      <c r="N1617" s="32" t="n">
        <v>45871</v>
      </c>
      <c r="O1617" s="62" t="n">
        <v>11935</v>
      </c>
      <c r="P1617" s="23" t="inlineStr">
        <is>
          <t>HELIX</t>
        </is>
      </c>
      <c r="Q1617" s="23" t="n">
        <v>58153982574</v>
      </c>
      <c r="R1617" s="23" t="inlineStr">
        <is>
          <t>Delivered</t>
        </is>
      </c>
      <c r="S1617" s="63" t="n">
        <v>4</v>
      </c>
      <c r="T1617" s="39" t="n"/>
      <c r="U1617" s="23" t="inlineStr">
        <is>
          <t>BioLegend</t>
        </is>
      </c>
      <c r="V1617" s="23">
        <f>VLOOKUP(P1617,'Customer List'!B:C,2,)</f>
        <v/>
      </c>
      <c r="W1617" s="40" t="n"/>
      <c r="X1617" s="32" t="n">
        <v>45874</v>
      </c>
      <c r="Y1617" s="23">
        <f>IF(X1617="", "", X1617-N1617)</f>
        <v/>
      </c>
      <c r="Z1617" s="23">
        <f>IF(N1617="", "", TEXT(N1617, "dddd"))</f>
        <v/>
      </c>
      <c r="AA1617" s="23">
        <f>IF(X1617="", "", TEXT(X1617, "dddd"))</f>
        <v/>
      </c>
      <c r="AB1617" s="23">
        <f>VLOOKUP(U1617,'Currency Sheet'!A:C,3,)</f>
        <v/>
      </c>
      <c r="AC1617" s="44">
        <f>VLOOKUP(P1617,'Customer List'!B:D,3,)</f>
        <v/>
      </c>
    </row>
    <row r="1618">
      <c r="A1618" s="23">
        <f>A1617+1</f>
        <v/>
      </c>
      <c r="B1618" s="23" t="inlineStr">
        <is>
          <t>EED117596</t>
        </is>
      </c>
      <c r="C1618" s="32" t="n">
        <v>45863</v>
      </c>
      <c r="D1618" s="32" t="n">
        <v>45869</v>
      </c>
      <c r="E1618" s="51" t="n">
        <v>97.3</v>
      </c>
      <c r="F1618" s="51">
        <f>IF(AB1618="DOLLAR",E1618*88,E1618)</f>
        <v/>
      </c>
      <c r="G1618" s="62">
        <f>F1618*J1618</f>
        <v/>
      </c>
      <c r="H1618" s="23" t="n">
        <v>313205</v>
      </c>
      <c r="I1618" s="23" t="inlineStr">
        <is>
          <t>APC anti-human CD117 (c-kit) Antibody</t>
        </is>
      </c>
      <c r="J1618" s="23" t="n">
        <v>1</v>
      </c>
      <c r="K1618" s="23" t="n">
        <v>1</v>
      </c>
      <c r="L1618" s="23">
        <f>J1618-K1618</f>
        <v/>
      </c>
      <c r="M1618" s="23" t="inlineStr">
        <is>
          <t>T-990/25-26</t>
        </is>
      </c>
      <c r="N1618" s="32" t="n">
        <v>45890</v>
      </c>
      <c r="O1618" s="62" t="n">
        <v>15512.4</v>
      </c>
      <c r="P1618" s="23" t="inlineStr">
        <is>
          <t>MTOR</t>
        </is>
      </c>
      <c r="Q1618" s="23" t="inlineStr">
        <is>
          <t>BY HAND</t>
        </is>
      </c>
      <c r="R1618" s="23" t="inlineStr">
        <is>
          <t>PRIYANKA MADAM</t>
        </is>
      </c>
      <c r="S1618" s="63" t="n">
        <v>4</v>
      </c>
      <c r="T1618" s="39" t="n"/>
      <c r="U1618" s="23" t="inlineStr">
        <is>
          <t>BioLegend</t>
        </is>
      </c>
      <c r="V1618" s="23">
        <f>VLOOKUP(P1618,'Customer List'!B:C,2,)</f>
        <v/>
      </c>
      <c r="W1618" s="40" t="n"/>
      <c r="X1618" s="32" t="n">
        <v>45890</v>
      </c>
      <c r="Y1618" s="23">
        <f>IF(X1618="", "", X1618-N1618)</f>
        <v/>
      </c>
      <c r="Z1618" s="23">
        <f>IF(N1618="", "", TEXT(N1618, "dddd"))</f>
        <v/>
      </c>
      <c r="AA1618" s="23">
        <f>IF(X1618="", "", TEXT(X1618, "dddd"))</f>
        <v/>
      </c>
      <c r="AB1618" s="23">
        <f>VLOOKUP(U1618,'Currency Sheet'!A:C,3,)</f>
        <v/>
      </c>
      <c r="AC1618" s="44">
        <f>VLOOKUP(P1618,'Customer List'!B:D,3,)</f>
        <v/>
      </c>
    </row>
    <row r="1619">
      <c r="A1619" s="23">
        <f>A1618+1</f>
        <v/>
      </c>
      <c r="B1619" s="23" t="inlineStr">
        <is>
          <t>EED117596</t>
        </is>
      </c>
      <c r="C1619" s="32" t="n">
        <v>45863</v>
      </c>
      <c r="D1619" s="32" t="n">
        <v>45869</v>
      </c>
      <c r="E1619" s="51" t="n">
        <v>111.3</v>
      </c>
      <c r="F1619" s="51">
        <f>IF(AB1619="DOLLAR",E1619*88,E1619)</f>
        <v/>
      </c>
      <c r="G1619" s="62">
        <f>F1619*J1619</f>
        <v/>
      </c>
      <c r="H1619" s="23" t="n">
        <v>313225</v>
      </c>
      <c r="I1619" s="23" t="inlineStr">
        <is>
          <t>PE/Dazzle™ 594 anti-human CD117 (c-kit) Antibody</t>
        </is>
      </c>
      <c r="J1619" s="23" t="n">
        <v>1</v>
      </c>
      <c r="K1619" s="23" t="n">
        <v>1</v>
      </c>
      <c r="L1619" s="23">
        <f>J1619-K1619</f>
        <v/>
      </c>
      <c r="M1619" s="23" t="inlineStr">
        <is>
          <t>T-859/25-26</t>
        </is>
      </c>
      <c r="N1619" s="32" t="n">
        <v>45871</v>
      </c>
      <c r="O1619" s="62" t="n">
        <v>15105</v>
      </c>
      <c r="P1619" s="23" t="inlineStr">
        <is>
          <t>LABEX</t>
        </is>
      </c>
      <c r="Q1619" s="23" t="inlineStr">
        <is>
          <t>PORTER</t>
        </is>
      </c>
      <c r="R1619" s="23" t="inlineStr">
        <is>
          <t>PORTER</t>
        </is>
      </c>
      <c r="S1619" s="63" t="n">
        <v>4</v>
      </c>
      <c r="T1619" s="39" t="n"/>
      <c r="U1619" s="23" t="inlineStr">
        <is>
          <t>BioLegend</t>
        </is>
      </c>
      <c r="V1619" s="23">
        <f>VLOOKUP(P1619,'Customer List'!B:C,2,)</f>
        <v/>
      </c>
      <c r="W1619" s="40" t="n"/>
      <c r="X1619" s="32">
        <f>IF(OR(R1619 = "PRIYANKA MADAM", R1619 = "DEEPAK", R1619 = "PORTER"),N1619,"")</f>
        <v/>
      </c>
      <c r="Y1619" s="23">
        <f>IF(X1619="", "", X1619-N1619)</f>
        <v/>
      </c>
      <c r="Z1619" s="23">
        <f>IF(N1619="", "", TEXT(N1619, "dddd"))</f>
        <v/>
      </c>
      <c r="AA1619" s="23">
        <f>IF(X1619="", "", TEXT(X1619, "dddd"))</f>
        <v/>
      </c>
      <c r="AB1619" s="23">
        <f>VLOOKUP(U1619,'Currency Sheet'!A:C,3,)</f>
        <v/>
      </c>
      <c r="AC1619" s="44">
        <f>VLOOKUP(P1619,'Customer List'!B:D,3,)</f>
        <v/>
      </c>
    </row>
    <row r="1620">
      <c r="A1620" s="23">
        <f>A1619+1</f>
        <v/>
      </c>
      <c r="B1620" s="23" t="inlineStr">
        <is>
          <t>EED117596</t>
        </is>
      </c>
      <c r="C1620" s="32" t="n">
        <v>45863</v>
      </c>
      <c r="D1620" s="32" t="n">
        <v>45869</v>
      </c>
      <c r="E1620" s="51" t="n">
        <v>267.4</v>
      </c>
      <c r="F1620" s="51">
        <f>IF(AB1620="DOLLAR",E1620*88,E1620)</f>
        <v/>
      </c>
      <c r="G1620" s="62">
        <f>F1620*J1620</f>
        <v/>
      </c>
      <c r="H1620" s="23" t="n">
        <v>314512</v>
      </c>
      <c r="I1620" s="23" t="inlineStr">
        <is>
          <t>PerCP/Cyanine5.5 anti-human IgM Antibody</t>
        </is>
      </c>
      <c r="J1620" s="23" t="n">
        <v>1</v>
      </c>
      <c r="K1620" s="23" t="n">
        <v>1</v>
      </c>
      <c r="L1620" s="23">
        <f>J1620-K1620</f>
        <v/>
      </c>
      <c r="M1620" s="23" t="inlineStr">
        <is>
          <t>T-890/25-26</t>
        </is>
      </c>
      <c r="N1620" s="32" t="n">
        <v>45877</v>
      </c>
      <c r="O1620" s="62" t="n">
        <v>44407.5</v>
      </c>
      <c r="P1620" s="23" t="inlineStr">
        <is>
          <t>DR LAL</t>
        </is>
      </c>
      <c r="Q1620" s="23" t="inlineStr">
        <is>
          <t>By Hand</t>
        </is>
      </c>
      <c r="R1620" s="23" t="inlineStr">
        <is>
          <t>Deepak</t>
        </is>
      </c>
      <c r="S1620" s="63" t="n">
        <v>4</v>
      </c>
      <c r="T1620" s="39" t="n"/>
      <c r="U1620" s="23" t="inlineStr">
        <is>
          <t>BioLegend</t>
        </is>
      </c>
      <c r="V1620" s="23">
        <f>VLOOKUP(P1620,'Customer List'!B:C,2,)</f>
        <v/>
      </c>
      <c r="W1620" s="40" t="n"/>
      <c r="X1620" s="32" t="n">
        <v>45877</v>
      </c>
      <c r="Y1620" s="23">
        <f>IF(X1620="", "", X1620-N1620)</f>
        <v/>
      </c>
      <c r="Z1620" s="23">
        <f>IF(N1620="", "", TEXT(N1620, "dddd"))</f>
        <v/>
      </c>
      <c r="AA1620" s="23">
        <f>IF(X1620="", "", TEXT(X1620, "dddd"))</f>
        <v/>
      </c>
      <c r="AB1620" s="23">
        <f>VLOOKUP(U1620,'Currency Sheet'!A:C,3,)</f>
        <v/>
      </c>
      <c r="AC1620" s="44">
        <f>VLOOKUP(P1620,'Customer List'!B:D,3,)</f>
        <v/>
      </c>
    </row>
    <row r="1621">
      <c r="A1621" s="23">
        <f>A1620+1</f>
        <v/>
      </c>
      <c r="B1621" s="23" t="inlineStr">
        <is>
          <t>EED117596</t>
        </is>
      </c>
      <c r="C1621" s="32" t="n">
        <v>45863</v>
      </c>
      <c r="D1621" s="32" t="n">
        <v>45869</v>
      </c>
      <c r="E1621" s="51" t="n">
        <v>19.6</v>
      </c>
      <c r="F1621" s="51">
        <f>IF(AB1621="DOLLAR",E1621*88,E1621)</f>
        <v/>
      </c>
      <c r="G1621" s="62">
        <f>F1621*J1621</f>
        <v/>
      </c>
      <c r="H1621" s="23" t="n">
        <v>317307</v>
      </c>
      <c r="I1621" s="23" t="inlineStr">
        <is>
          <t>PE anti-human CD3 Antibody</t>
        </is>
      </c>
      <c r="J1621" s="23" t="n">
        <v>1</v>
      </c>
      <c r="K1621" s="23" t="n">
        <v>1</v>
      </c>
      <c r="L1621" s="23">
        <f>J1621-K1621</f>
        <v/>
      </c>
      <c r="M1621" s="23" t="inlineStr">
        <is>
          <t>T-860/25-26</t>
        </is>
      </c>
      <c r="N1621" s="32" t="n">
        <v>45873</v>
      </c>
      <c r="O1621" s="62" t="n">
        <v>2821</v>
      </c>
      <c r="P1621" s="23" t="inlineStr">
        <is>
          <t>BIO HEALTH</t>
        </is>
      </c>
      <c r="Q1621" s="23" t="inlineStr">
        <is>
          <t>By Hand</t>
        </is>
      </c>
      <c r="R1621" s="23" t="inlineStr">
        <is>
          <t>Deepak</t>
        </is>
      </c>
      <c r="S1621" s="63" t="n">
        <v>4</v>
      </c>
      <c r="T1621" s="39" t="n"/>
      <c r="U1621" s="23" t="inlineStr">
        <is>
          <t>BioLegend</t>
        </is>
      </c>
      <c r="V1621" s="23">
        <f>VLOOKUP(P1621,'Customer List'!B:C,2,)</f>
        <v/>
      </c>
      <c r="W1621" s="40" t="n"/>
      <c r="X1621" s="32" t="n">
        <v>45873</v>
      </c>
      <c r="Y1621" s="23">
        <f>IF(X1621="", "", X1621-N1621)</f>
        <v/>
      </c>
      <c r="Z1621" s="23">
        <f>IF(N1621="", "", TEXT(N1621, "dddd"))</f>
        <v/>
      </c>
      <c r="AA1621" s="23">
        <f>IF(X1621="", "", TEXT(X1621, "dddd"))</f>
        <v/>
      </c>
      <c r="AB1621" s="23">
        <f>VLOOKUP(U1621,'Currency Sheet'!A:C,3,)</f>
        <v/>
      </c>
      <c r="AC1621" s="44">
        <f>VLOOKUP(P1621,'Customer List'!B:D,3,)</f>
        <v/>
      </c>
    </row>
    <row r="1622">
      <c r="A1622" s="23">
        <f>A1621+1</f>
        <v/>
      </c>
      <c r="B1622" s="23" t="inlineStr">
        <is>
          <t>EED117596</t>
        </is>
      </c>
      <c r="C1622" s="32" t="n">
        <v>45863</v>
      </c>
      <c r="D1622" s="32" t="n">
        <v>45869</v>
      </c>
      <c r="E1622" s="51" t="n">
        <v>321.75</v>
      </c>
      <c r="F1622" s="51">
        <f>IF(AB1622="DOLLAR",E1622*88,E1622)</f>
        <v/>
      </c>
      <c r="G1622" s="62">
        <f>F1622*J1622</f>
        <v/>
      </c>
      <c r="H1622" s="23" t="n">
        <v>318334</v>
      </c>
      <c r="I1622" s="23" t="inlineStr">
        <is>
          <t>Brilliant Violet 605™ anti-human CD56 (NCAM) Antibody</t>
        </is>
      </c>
      <c r="J1622" s="23" t="n">
        <v>2</v>
      </c>
      <c r="K1622" s="23" t="n">
        <v>2</v>
      </c>
      <c r="L1622" s="23">
        <f>J1622-K1622</f>
        <v/>
      </c>
      <c r="M1622" s="23" t="inlineStr">
        <is>
          <t>T-846/25-26</t>
        </is>
      </c>
      <c r="N1622" s="32" t="n">
        <v>45871</v>
      </c>
      <c r="O1622" s="62" t="n">
        <v>93093</v>
      </c>
      <c r="P1622" s="23" t="inlineStr">
        <is>
          <t>IMMUNEEL</t>
        </is>
      </c>
      <c r="Q1622" s="23" t="n">
        <v>58153984534</v>
      </c>
      <c r="R1622" s="23" t="inlineStr">
        <is>
          <t>Delivered</t>
        </is>
      </c>
      <c r="S1622" s="63" t="n">
        <v>4</v>
      </c>
      <c r="T1622" s="39" t="n"/>
      <c r="U1622" s="23" t="inlineStr">
        <is>
          <t>BioLegend</t>
        </is>
      </c>
      <c r="V1622" s="23">
        <f>VLOOKUP(P1622,'Customer List'!B:C,2,)</f>
        <v/>
      </c>
      <c r="W1622" s="40" t="n"/>
      <c r="X1622" s="32" t="n">
        <v>45873</v>
      </c>
      <c r="Y1622" s="23">
        <f>IF(X1622="", "", X1622-N1622)</f>
        <v/>
      </c>
      <c r="Z1622" s="23">
        <f>IF(N1622="", "", TEXT(N1622, "dddd"))</f>
        <v/>
      </c>
      <c r="AA1622" s="23">
        <f>IF(X1622="", "", TEXT(X1622, "dddd"))</f>
        <v/>
      </c>
      <c r="AB1622" s="23">
        <f>VLOOKUP(U1622,'Currency Sheet'!A:C,3,)</f>
        <v/>
      </c>
      <c r="AC1622" s="44">
        <f>VLOOKUP(P1622,'Customer List'!B:D,3,)</f>
        <v/>
      </c>
    </row>
    <row r="1623">
      <c r="A1623" s="23">
        <f>A1622+1</f>
        <v/>
      </c>
      <c r="B1623" s="23" t="inlineStr">
        <is>
          <t>EED117596</t>
        </is>
      </c>
      <c r="C1623" s="32" t="n">
        <v>45863</v>
      </c>
      <c r="D1623" s="32" t="n">
        <v>45869</v>
      </c>
      <c r="E1623" s="51" t="n">
        <v>179.9</v>
      </c>
      <c r="F1623" s="51">
        <f>IF(AB1623="DOLLAR",E1623*88,E1623)</f>
        <v/>
      </c>
      <c r="G1623" s="62">
        <f>F1623*J1623</f>
        <v/>
      </c>
      <c r="H1623" s="23" t="n">
        <v>321106</v>
      </c>
      <c r="I1623" s="23" t="inlineStr">
        <is>
          <t>PE anti-human CD206 (MMR) Antibody</t>
        </is>
      </c>
      <c r="J1623" s="23" t="n">
        <v>1</v>
      </c>
      <c r="K1623" s="23" t="n">
        <v>1</v>
      </c>
      <c r="L1623" s="23">
        <f>J1623-K1623</f>
        <v/>
      </c>
      <c r="M1623" s="23" t="inlineStr">
        <is>
          <t>T-929/25-26</t>
        </is>
      </c>
      <c r="N1623" s="32" t="n">
        <v>45881</v>
      </c>
      <c r="O1623" s="62" t="n">
        <v>37843.25</v>
      </c>
      <c r="P1623" s="23" t="inlineStr">
        <is>
          <t>IGIB</t>
        </is>
      </c>
      <c r="Q1623" s="23" t="inlineStr">
        <is>
          <t>By Hand</t>
        </is>
      </c>
      <c r="R1623" s="23" t="inlineStr">
        <is>
          <t>PRIYANKA MADAM</t>
        </is>
      </c>
      <c r="S1623" s="63" t="n">
        <v>4</v>
      </c>
      <c r="T1623" s="39" t="n"/>
      <c r="U1623" s="23" t="inlineStr">
        <is>
          <t>BioLegend</t>
        </is>
      </c>
      <c r="V1623" s="23">
        <f>VLOOKUP(P1623,'Customer List'!B:C,2,)</f>
        <v/>
      </c>
      <c r="W1623" s="40" t="n"/>
      <c r="X1623" s="32" t="n">
        <v>45881</v>
      </c>
      <c r="Y1623" s="23">
        <f>IF(X1623="", "", X1623-N1623)</f>
        <v/>
      </c>
      <c r="Z1623" s="23">
        <f>IF(N1623="", "", TEXT(N1623, "dddd"))</f>
        <v/>
      </c>
      <c r="AA1623" s="23">
        <f>IF(X1623="", "", TEXT(X1623, "dddd"))</f>
        <v/>
      </c>
      <c r="AB1623" s="23">
        <f>VLOOKUP(U1623,'Currency Sheet'!A:C,3,)</f>
        <v/>
      </c>
      <c r="AC1623" s="44">
        <f>VLOOKUP(P1623,'Customer List'!B:D,3,)</f>
        <v/>
      </c>
    </row>
    <row r="1624">
      <c r="A1624" s="23">
        <f>A1623+1</f>
        <v/>
      </c>
      <c r="B1624" s="23" t="inlineStr">
        <is>
          <t>EED117596</t>
        </is>
      </c>
      <c r="C1624" s="32" t="n">
        <v>45863</v>
      </c>
      <c r="D1624" s="32" t="n">
        <v>45869</v>
      </c>
      <c r="E1624" s="51" t="n">
        <v>70.7</v>
      </c>
      <c r="F1624" s="51">
        <f>IF(AB1624="DOLLAR",E1624*88,E1624)</f>
        <v/>
      </c>
      <c r="G1624" s="62">
        <f>F1624*J1624</f>
        <v/>
      </c>
      <c r="H1624" s="23" t="n">
        <v>328107</v>
      </c>
      <c r="I1624" s="23" t="inlineStr">
        <is>
          <t>FITC anti-human CD90 (Thy1) Antibody</t>
        </is>
      </c>
      <c r="J1624" s="23" t="n">
        <v>1</v>
      </c>
      <c r="K1624" s="23" t="n">
        <v>1</v>
      </c>
      <c r="L1624" s="23">
        <f>J1624-K1624</f>
        <v/>
      </c>
      <c r="M1624" s="23" t="inlineStr">
        <is>
          <t>T-990/25-26</t>
        </is>
      </c>
      <c r="N1624" s="32" t="n">
        <v>45890</v>
      </c>
      <c r="O1624" s="62" t="n">
        <v>11271.6</v>
      </c>
      <c r="P1624" s="23" t="inlineStr">
        <is>
          <t>MTOR</t>
        </is>
      </c>
      <c r="Q1624" s="23" t="inlineStr">
        <is>
          <t>BY HAND</t>
        </is>
      </c>
      <c r="R1624" s="23" t="inlineStr">
        <is>
          <t>PRIYANKA MADAM</t>
        </is>
      </c>
      <c r="S1624" s="63" t="n">
        <v>4</v>
      </c>
      <c r="T1624" s="39" t="n"/>
      <c r="U1624" s="23" t="inlineStr">
        <is>
          <t>BioLegend</t>
        </is>
      </c>
      <c r="V1624" s="23">
        <f>VLOOKUP(P1624,'Customer List'!B:C,2,)</f>
        <v/>
      </c>
      <c r="W1624" s="40" t="n"/>
      <c r="X1624" s="32" t="n">
        <v>45890</v>
      </c>
      <c r="Y1624" s="23">
        <f>IF(X1624="", "", X1624-N1624)</f>
        <v/>
      </c>
      <c r="Z1624" s="23">
        <f>IF(N1624="", "", TEXT(N1624, "dddd"))</f>
        <v/>
      </c>
      <c r="AA1624" s="23">
        <f>IF(X1624="", "", TEXT(X1624, "dddd"))</f>
        <v/>
      </c>
      <c r="AB1624" s="23">
        <f>VLOOKUP(U1624,'Currency Sheet'!A:C,3,)</f>
        <v/>
      </c>
      <c r="AC1624" s="44">
        <f>VLOOKUP(P1624,'Customer List'!B:D,3,)</f>
        <v/>
      </c>
    </row>
    <row r="1625">
      <c r="A1625" s="23">
        <f>A1624+1</f>
        <v/>
      </c>
      <c r="B1625" s="23" t="inlineStr">
        <is>
          <t>EED117596</t>
        </is>
      </c>
      <c r="C1625" s="32" t="n">
        <v>45863</v>
      </c>
      <c r="D1625" s="32" t="n">
        <v>45869</v>
      </c>
      <c r="E1625" s="51" t="n">
        <v>301.5</v>
      </c>
      <c r="F1625" s="51">
        <f>IF(AB1625="DOLLAR",E1625*88,E1625)</f>
        <v/>
      </c>
      <c r="G1625" s="62">
        <f>F1625*J1625</f>
        <v/>
      </c>
      <c r="H1625" s="23" t="n">
        <v>329932</v>
      </c>
      <c r="I1625" s="23" t="inlineStr">
        <is>
          <t>Brilliant Violet 510™ anti-human CD279 (PD-1) Antibody</t>
        </is>
      </c>
      <c r="J1625" s="23" t="n">
        <v>2</v>
      </c>
      <c r="K1625" s="23" t="n">
        <v>2</v>
      </c>
      <c r="L1625" s="23">
        <f>J1625-K1625</f>
        <v/>
      </c>
      <c r="M1625" s="23" t="inlineStr">
        <is>
          <t>T-845/25-26</t>
        </is>
      </c>
      <c r="N1625" s="32" t="n">
        <v>45871</v>
      </c>
      <c r="O1625" s="62" t="n">
        <v>87234</v>
      </c>
      <c r="P1625" s="23" t="inlineStr">
        <is>
          <t>IMMUNEEL</t>
        </is>
      </c>
      <c r="Q1625" s="23" t="n">
        <v>58153984534</v>
      </c>
      <c r="R1625" s="23" t="inlineStr">
        <is>
          <t>Delivered</t>
        </is>
      </c>
      <c r="S1625" s="63" t="n">
        <v>4</v>
      </c>
      <c r="T1625" s="39" t="n"/>
      <c r="U1625" s="23" t="inlineStr">
        <is>
          <t>BioLegend</t>
        </is>
      </c>
      <c r="V1625" s="23">
        <f>VLOOKUP(P1625,'Customer List'!B:C,2,)</f>
        <v/>
      </c>
      <c r="W1625" s="40" t="n"/>
      <c r="X1625" s="32" t="n">
        <v>45873</v>
      </c>
      <c r="Y1625" s="23">
        <f>IF(X1625="", "", X1625-N1625)</f>
        <v/>
      </c>
      <c r="Z1625" s="23">
        <f>IF(N1625="", "", TEXT(N1625, "dddd"))</f>
        <v/>
      </c>
      <c r="AA1625" s="23">
        <f>IF(X1625="", "", TEXT(X1625, "dddd"))</f>
        <v/>
      </c>
      <c r="AB1625" s="23">
        <f>VLOOKUP(U1625,'Currency Sheet'!A:C,3,)</f>
        <v/>
      </c>
      <c r="AC1625" s="44">
        <f>VLOOKUP(P1625,'Customer List'!B:D,3,)</f>
        <v/>
      </c>
    </row>
    <row r="1626">
      <c r="A1626" s="23">
        <f>A1625+1</f>
        <v/>
      </c>
      <c r="B1626" s="23" t="inlineStr">
        <is>
          <t>EED117596</t>
        </is>
      </c>
      <c r="C1626" s="32" t="n">
        <v>45863</v>
      </c>
      <c r="D1626" s="32" t="n">
        <v>45869</v>
      </c>
      <c r="E1626" s="51" t="n">
        <v>147.7</v>
      </c>
      <c r="F1626" s="51">
        <f>IF(AB1626="DOLLAR",E1626*88,E1626)</f>
        <v/>
      </c>
      <c r="G1626" s="62">
        <f>F1626*J1626</f>
        <v/>
      </c>
      <c r="H1626" s="23" t="n">
        <v>331208</v>
      </c>
      <c r="I1626" s="23" t="inlineStr">
        <is>
          <t>FITC anti-human TCR γ/δ Antibody</t>
        </is>
      </c>
      <c r="J1626" s="23" t="n">
        <v>1</v>
      </c>
      <c r="K1626" s="23" t="n">
        <v>1</v>
      </c>
      <c r="L1626" s="23">
        <f>J1626-K1626</f>
        <v/>
      </c>
      <c r="M1626" s="23" t="inlineStr">
        <is>
          <t>T-856/25-26</t>
        </is>
      </c>
      <c r="N1626" s="32" t="n">
        <v>45871</v>
      </c>
      <c r="O1626" s="62" t="n">
        <v>20256</v>
      </c>
      <c r="P1626" s="23" t="inlineStr">
        <is>
          <t>BTL</t>
        </is>
      </c>
      <c r="Q1626" s="23" t="inlineStr">
        <is>
          <t>PORTER</t>
        </is>
      </c>
      <c r="R1626" s="23" t="inlineStr">
        <is>
          <t>PORTER</t>
        </is>
      </c>
      <c r="S1626" s="63" t="n">
        <v>4</v>
      </c>
      <c r="T1626" s="39" t="n"/>
      <c r="U1626" s="23" t="inlineStr">
        <is>
          <t>BioLegend</t>
        </is>
      </c>
      <c r="V1626" s="23">
        <f>VLOOKUP(P1626,'Customer List'!B:C,2,)</f>
        <v/>
      </c>
      <c r="W1626" s="40" t="n"/>
      <c r="X1626" s="32">
        <f>IF(OR(R1626 = "PRIYANKA MADAM", R1626 = "DEEPAK", R1626 = "PORTER"),N1626,"")</f>
        <v/>
      </c>
      <c r="Y1626" s="23">
        <f>IF(X1626="", "", X1626-N1626)</f>
        <v/>
      </c>
      <c r="Z1626" s="23">
        <f>IF(N1626="", "", TEXT(N1626, "dddd"))</f>
        <v/>
      </c>
      <c r="AA1626" s="23">
        <f>IF(X1626="", "", TEXT(X1626, "dddd"))</f>
        <v/>
      </c>
      <c r="AB1626" s="23">
        <f>VLOOKUP(U1626,'Currency Sheet'!A:C,3,)</f>
        <v/>
      </c>
      <c r="AC1626" s="44">
        <f>VLOOKUP(P1626,'Customer List'!B:D,3,)</f>
        <v/>
      </c>
    </row>
    <row r="1627">
      <c r="A1627" s="23">
        <f>A1626+1</f>
        <v/>
      </c>
      <c r="B1627" s="23" t="inlineStr">
        <is>
          <t>EED117596</t>
        </is>
      </c>
      <c r="C1627" s="32" t="n">
        <v>45863</v>
      </c>
      <c r="D1627" s="32" t="n">
        <v>45869</v>
      </c>
      <c r="E1627" s="51" t="n">
        <v>187.6</v>
      </c>
      <c r="F1627" s="51">
        <f>IF(AB1627="DOLLAR",E1627*88,E1627)</f>
        <v/>
      </c>
      <c r="G1627" s="62">
        <f>F1627*J1627</f>
        <v/>
      </c>
      <c r="H1627" s="23" t="n">
        <v>331210</v>
      </c>
      <c r="I1627" s="23" t="inlineStr">
        <is>
          <t>PE anti-human TCR γ/δ Antibody</t>
        </is>
      </c>
      <c r="J1627" s="23" t="n">
        <v>2</v>
      </c>
      <c r="K1627" s="23" t="n">
        <v>2</v>
      </c>
      <c r="L1627" s="23">
        <f>J1627-K1627</f>
        <v/>
      </c>
      <c r="M1627" s="23" t="inlineStr">
        <is>
          <t>T-846/25-26</t>
        </is>
      </c>
      <c r="N1627" s="32" t="n">
        <v>45871</v>
      </c>
      <c r="O1627" s="62" t="n">
        <v>58156</v>
      </c>
      <c r="P1627" s="23" t="inlineStr">
        <is>
          <t>IMMUNEEL</t>
        </is>
      </c>
      <c r="Q1627" s="23" t="n">
        <v>58153984534</v>
      </c>
      <c r="R1627" s="23" t="inlineStr">
        <is>
          <t>Delivered</t>
        </is>
      </c>
      <c r="S1627" s="63" t="n">
        <v>4</v>
      </c>
      <c r="T1627" s="39" t="n"/>
      <c r="U1627" s="23" t="inlineStr">
        <is>
          <t>BioLegend</t>
        </is>
      </c>
      <c r="V1627" s="23">
        <f>VLOOKUP(P1627,'Customer List'!B:C,2,)</f>
        <v/>
      </c>
      <c r="W1627" s="40" t="n"/>
      <c r="X1627" s="32" t="n">
        <v>45873</v>
      </c>
      <c r="Y1627" s="23">
        <f>IF(X1627="", "", X1627-N1627)</f>
        <v/>
      </c>
      <c r="Z1627" s="23">
        <f>IF(N1627="", "", TEXT(N1627, "dddd"))</f>
        <v/>
      </c>
      <c r="AA1627" s="23">
        <f>IF(X1627="", "", TEXT(X1627, "dddd"))</f>
        <v/>
      </c>
      <c r="AB1627" s="23">
        <f>VLOOKUP(U1627,'Currency Sheet'!A:C,3,)</f>
        <v/>
      </c>
      <c r="AC1627" s="44">
        <f>VLOOKUP(P1627,'Customer List'!B:D,3,)</f>
        <v/>
      </c>
    </row>
    <row r="1628">
      <c r="A1628" s="23">
        <f>A1627+1</f>
        <v/>
      </c>
      <c r="B1628" s="23" t="inlineStr">
        <is>
          <t>EED117596</t>
        </is>
      </c>
      <c r="C1628" s="32" t="n">
        <v>45863</v>
      </c>
      <c r="D1628" s="32" t="n">
        <v>45869</v>
      </c>
      <c r="E1628" s="51" t="n">
        <v>169.5</v>
      </c>
      <c r="F1628" s="51">
        <f>IF(AB1628="DOLLAR",E1628*88,E1628)</f>
        <v/>
      </c>
      <c r="G1628" s="62">
        <f>F1628*J1628</f>
        <v/>
      </c>
      <c r="H1628" s="23" t="n">
        <v>331411</v>
      </c>
      <c r="I1628" s="23" t="inlineStr">
        <is>
          <t>Brilliant Violet 711™ anti-human TCR Vδ2 Antibody</t>
        </is>
      </c>
      <c r="J1628" s="23" t="n">
        <v>1</v>
      </c>
      <c r="K1628" s="23" t="n">
        <v>1</v>
      </c>
      <c r="L1628" s="23">
        <f>J1628-K1628</f>
        <v/>
      </c>
      <c r="M1628" s="23" t="inlineStr">
        <is>
          <t>T-856/25-26</t>
        </is>
      </c>
      <c r="N1628" s="32" t="n">
        <v>45871</v>
      </c>
      <c r="O1628" s="62" t="n">
        <v>21696</v>
      </c>
      <c r="P1628" s="23" t="inlineStr">
        <is>
          <t>BTL</t>
        </is>
      </c>
      <c r="Q1628" s="23" t="inlineStr">
        <is>
          <t>PORTER</t>
        </is>
      </c>
      <c r="R1628" s="23" t="inlineStr">
        <is>
          <t>PORTER</t>
        </is>
      </c>
      <c r="S1628" s="63" t="n">
        <v>4</v>
      </c>
      <c r="T1628" s="39" t="n"/>
      <c r="U1628" s="23" t="inlineStr">
        <is>
          <t>BioLegend</t>
        </is>
      </c>
      <c r="V1628" s="23">
        <f>VLOOKUP(P1628,'Customer List'!B:C,2,)</f>
        <v/>
      </c>
      <c r="W1628" s="40" t="n"/>
      <c r="X1628" s="32">
        <f>IF(OR(R1628 = "PRIYANKA MADAM", R1628 = "DEEPAK", R1628 = "PORTER"),N1628,"")</f>
        <v/>
      </c>
      <c r="Y1628" s="23">
        <f>IF(X1628="", "", X1628-N1628)</f>
        <v/>
      </c>
      <c r="Z1628" s="23">
        <f>IF(N1628="", "", TEXT(N1628, "dddd"))</f>
        <v/>
      </c>
      <c r="AA1628" s="23">
        <f>IF(X1628="", "", TEXT(X1628, "dddd"))</f>
        <v/>
      </c>
      <c r="AB1628" s="23">
        <f>VLOOKUP(U1628,'Currency Sheet'!A:C,3,)</f>
        <v/>
      </c>
      <c r="AC1628" s="44">
        <f>VLOOKUP(P1628,'Customer List'!B:D,3,)</f>
        <v/>
      </c>
    </row>
    <row r="1629">
      <c r="A1629" s="23">
        <f>A1628+1</f>
        <v/>
      </c>
      <c r="B1629" s="23" t="inlineStr">
        <is>
          <t>EED117596</t>
        </is>
      </c>
      <c r="C1629" s="32" t="n">
        <v>45863</v>
      </c>
      <c r="D1629" s="32" t="n">
        <v>45869</v>
      </c>
      <c r="E1629" s="51" t="n">
        <v>330</v>
      </c>
      <c r="F1629" s="51">
        <f>IF(AB1629="DOLLAR",E1629*88,E1629)</f>
        <v/>
      </c>
      <c r="G1629" s="62">
        <f>F1629*J1629</f>
        <v/>
      </c>
      <c r="H1629" s="23" t="n">
        <v>331430</v>
      </c>
      <c r="I1629" s="23" t="inlineStr">
        <is>
          <t>Brilliant Violet 605™ anti-human TCR Vδ2 Antibody</t>
        </is>
      </c>
      <c r="J1629" s="23" t="n">
        <v>2</v>
      </c>
      <c r="K1629" s="23" t="n">
        <v>2</v>
      </c>
      <c r="L1629" s="23">
        <f>J1629-K1629</f>
        <v/>
      </c>
      <c r="M1629" s="23" t="inlineStr">
        <is>
          <t>T-846/25-26</t>
        </is>
      </c>
      <c r="N1629" s="32" t="n">
        <v>45871</v>
      </c>
      <c r="O1629" s="62" t="n">
        <v>95480</v>
      </c>
      <c r="P1629" s="23" t="inlineStr">
        <is>
          <t>IMMUNEEL</t>
        </is>
      </c>
      <c r="Q1629" s="23" t="n">
        <v>58153984534</v>
      </c>
      <c r="R1629" s="23" t="inlineStr">
        <is>
          <t>Delivered</t>
        </is>
      </c>
      <c r="S1629" s="63" t="n">
        <v>4</v>
      </c>
      <c r="T1629" s="39" t="n"/>
      <c r="U1629" s="23" t="inlineStr">
        <is>
          <t>BioLegend</t>
        </is>
      </c>
      <c r="V1629" s="23">
        <f>VLOOKUP(P1629,'Customer List'!B:C,2,)</f>
        <v/>
      </c>
      <c r="W1629" s="40" t="n"/>
      <c r="X1629" s="32" t="n">
        <v>45873</v>
      </c>
      <c r="Y1629" s="23">
        <f>IF(X1629="", "", X1629-N1629)</f>
        <v/>
      </c>
      <c r="Z1629" s="23">
        <f>IF(N1629="", "", TEXT(N1629, "dddd"))</f>
        <v/>
      </c>
      <c r="AA1629" s="23">
        <f>IF(X1629="", "", TEXT(X1629, "dddd"))</f>
        <v/>
      </c>
      <c r="AB1629" s="23">
        <f>VLOOKUP(U1629,'Currency Sheet'!A:C,3,)</f>
        <v/>
      </c>
      <c r="AC1629" s="44">
        <f>VLOOKUP(P1629,'Customer List'!B:D,3,)</f>
        <v/>
      </c>
    </row>
    <row r="1630">
      <c r="A1630" s="23">
        <f>A1629+1</f>
        <v/>
      </c>
      <c r="B1630" s="23" t="inlineStr">
        <is>
          <t>EED117596</t>
        </is>
      </c>
      <c r="C1630" s="32" t="n">
        <v>45863</v>
      </c>
      <c r="D1630" s="32" t="n">
        <v>45869</v>
      </c>
      <c r="E1630" s="51" t="n">
        <v>265.3</v>
      </c>
      <c r="F1630" s="51">
        <f>IF(AB1630="DOLLAR",E1630*88,E1630)</f>
        <v/>
      </c>
      <c r="G1630" s="62">
        <f>F1630*J1630</f>
        <v/>
      </c>
      <c r="H1630" s="23" t="n">
        <v>332706</v>
      </c>
      <c r="I1630" s="23" t="inlineStr">
        <is>
          <t>APC anti-human CD305 Recombinant Antibody</t>
        </is>
      </c>
      <c r="J1630" s="23" t="n">
        <v>2</v>
      </c>
      <c r="K1630" s="23" t="n">
        <v>2</v>
      </c>
      <c r="L1630" s="23">
        <f>J1630-K1630</f>
        <v/>
      </c>
      <c r="M1630" s="23" t="inlineStr">
        <is>
          <t>T-849/25-26</t>
        </is>
      </c>
      <c r="N1630" s="32" t="n">
        <v>45871</v>
      </c>
      <c r="O1630" s="62" t="n">
        <v>82243</v>
      </c>
      <c r="P1630" s="23" t="inlineStr">
        <is>
          <t>MEDLIFE</t>
        </is>
      </c>
      <c r="Q1630" s="23" t="inlineStr">
        <is>
          <t>D3002864042</t>
        </is>
      </c>
      <c r="R1630" s="23" t="inlineStr">
        <is>
          <t>Delivered</t>
        </is>
      </c>
      <c r="S1630" s="63" t="n">
        <v>4</v>
      </c>
      <c r="T1630" s="39" t="n"/>
      <c r="U1630" s="23" t="inlineStr">
        <is>
          <t>BioLegend</t>
        </is>
      </c>
      <c r="V1630" s="23">
        <f>VLOOKUP(P1630,'Customer List'!B:C,2,)</f>
        <v/>
      </c>
      <c r="W1630" s="40" t="n"/>
      <c r="X1630" s="32" t="n">
        <v>45874</v>
      </c>
      <c r="Y1630" s="23">
        <f>IF(X1630="", "", X1630-N1630)</f>
        <v/>
      </c>
      <c r="Z1630" s="23">
        <f>IF(N1630="", "", TEXT(N1630, "dddd"))</f>
        <v/>
      </c>
      <c r="AA1630" s="23">
        <f>IF(X1630="", "", TEXT(X1630, "dddd"))</f>
        <v/>
      </c>
      <c r="AB1630" s="23">
        <f>VLOOKUP(U1630,'Currency Sheet'!A:C,3,)</f>
        <v/>
      </c>
      <c r="AC1630" s="44">
        <f>VLOOKUP(P1630,'Customer List'!B:D,3,)</f>
        <v/>
      </c>
    </row>
    <row r="1631">
      <c r="A1631" s="23">
        <f>A1630+1</f>
        <v/>
      </c>
      <c r="B1631" s="23" t="inlineStr">
        <is>
          <t>EED117596</t>
        </is>
      </c>
      <c r="C1631" s="32" t="n">
        <v>45863</v>
      </c>
      <c r="D1631" s="32" t="n">
        <v>45869</v>
      </c>
      <c r="E1631" s="51" t="n">
        <v>226.8</v>
      </c>
      <c r="F1631" s="51">
        <f>IF(AB1631="DOLLAR",E1631*88,E1631)</f>
        <v/>
      </c>
      <c r="G1631" s="62">
        <f>F1631*J1631</f>
        <v/>
      </c>
      <c r="H1631" s="23" t="n">
        <v>341608</v>
      </c>
      <c r="I1631" s="23" t="inlineStr">
        <is>
          <t>FITC anti-human CX3CR1 Antibody</t>
        </is>
      </c>
      <c r="J1631" s="23" t="n">
        <v>1</v>
      </c>
      <c r="K1631" s="23" t="n">
        <v>1</v>
      </c>
      <c r="L1631" s="23">
        <f>J1631-K1631</f>
        <v/>
      </c>
      <c r="M1631" s="23" t="inlineStr">
        <is>
          <t>T-1079/25-26</t>
        </is>
      </c>
      <c r="N1631" s="32" t="n">
        <v>45904</v>
      </c>
      <c r="O1631" s="62" t="n">
        <v>37665</v>
      </c>
      <c r="P1631" s="23" t="inlineStr">
        <is>
          <t>AIIMS</t>
        </is>
      </c>
      <c r="Q1631" s="23" t="inlineStr">
        <is>
          <t>BY HAND</t>
        </is>
      </c>
      <c r="R1631" s="23" t="inlineStr">
        <is>
          <t>PRIYANKA MADAM</t>
        </is>
      </c>
      <c r="S1631" s="63" t="n">
        <v>4</v>
      </c>
      <c r="T1631" s="39" t="n"/>
      <c r="U1631" s="23" t="inlineStr">
        <is>
          <t>BioLegend</t>
        </is>
      </c>
      <c r="V1631" s="23">
        <f>VLOOKUP(P1631,'Customer List'!B:C,2,)</f>
        <v/>
      </c>
      <c r="W1631" s="40" t="n"/>
      <c r="X1631" s="32">
        <f>IF(OR(R1631 = "PRIYANKA MADAM", R1631 = "DEEPAK", R1631 = "PORTER"),N1631,"")</f>
        <v/>
      </c>
      <c r="Y1631" s="23">
        <f>IF(X1631="", "", X1631-N1631)</f>
        <v/>
      </c>
      <c r="Z1631" s="23">
        <f>IF(N1631="", "", TEXT(N1631, "dddd"))</f>
        <v/>
      </c>
      <c r="AA1631" s="23">
        <f>IF(X1631="", "", TEXT(X1631, "dddd"))</f>
        <v/>
      </c>
      <c r="AB1631" s="23">
        <f>VLOOKUP(U1631,'Currency Sheet'!A:C,3,)</f>
        <v/>
      </c>
      <c r="AC1631" s="44">
        <f>VLOOKUP(P1631,'Customer List'!B:D,3,)</f>
        <v/>
      </c>
    </row>
    <row r="1632">
      <c r="A1632" s="23">
        <f>A1631+1</f>
        <v/>
      </c>
      <c r="B1632" s="23" t="inlineStr">
        <is>
          <t>EED117596</t>
        </is>
      </c>
      <c r="C1632" s="32" t="n">
        <v>45863</v>
      </c>
      <c r="D1632" s="32" t="n">
        <v>45869</v>
      </c>
      <c r="E1632" s="51" t="n">
        <v>70.7</v>
      </c>
      <c r="F1632" s="51">
        <f>IF(AB1632="DOLLAR",E1632*88,E1632)</f>
        <v/>
      </c>
      <c r="G1632" s="62">
        <f>F1632*J1632</f>
        <v/>
      </c>
      <c r="H1632" s="23" t="n">
        <v>343523</v>
      </c>
      <c r="I1632" s="23" t="inlineStr">
        <is>
          <t>Biotin anti-human CD34 Antibody</t>
        </is>
      </c>
      <c r="J1632" s="23" t="n">
        <v>1</v>
      </c>
      <c r="K1632" s="23" t="n">
        <v>1</v>
      </c>
      <c r="L1632" s="23">
        <f>J1632-K1632</f>
        <v/>
      </c>
      <c r="M1632" s="23" t="inlineStr">
        <is>
          <t>T-848/25-26</t>
        </is>
      </c>
      <c r="N1632" s="32" t="n">
        <v>45871</v>
      </c>
      <c r="O1632" s="62" t="n">
        <v>10605</v>
      </c>
      <c r="P1632" s="23" t="inlineStr">
        <is>
          <t>M BIOTECH</t>
        </is>
      </c>
      <c r="Q1632" s="23" t="n">
        <v>58153982821</v>
      </c>
      <c r="R1632" s="23" t="inlineStr">
        <is>
          <t>Delivered</t>
        </is>
      </c>
      <c r="S1632" s="63" t="n">
        <v>4</v>
      </c>
      <c r="T1632" s="39" t="n"/>
      <c r="U1632" s="23" t="inlineStr">
        <is>
          <t>BioLegend</t>
        </is>
      </c>
      <c r="V1632" s="23">
        <f>VLOOKUP(P1632,'Customer List'!B:C,2,)</f>
        <v/>
      </c>
      <c r="W1632" s="40" t="n"/>
      <c r="X1632" s="32" t="n">
        <v>45873</v>
      </c>
      <c r="Y1632" s="23">
        <f>IF(X1632="", "", X1632-N1632)</f>
        <v/>
      </c>
      <c r="Z1632" s="23">
        <f>IF(N1632="", "", TEXT(N1632, "dddd"))</f>
        <v/>
      </c>
      <c r="AA1632" s="23">
        <f>IF(X1632="", "", TEXT(X1632, "dddd"))</f>
        <v/>
      </c>
      <c r="AB1632" s="23">
        <f>VLOOKUP(U1632,'Currency Sheet'!A:C,3,)</f>
        <v/>
      </c>
      <c r="AC1632" s="44">
        <f>VLOOKUP(P1632,'Customer List'!B:D,3,)</f>
        <v/>
      </c>
    </row>
    <row r="1633">
      <c r="A1633" s="23">
        <f>A1632+1</f>
        <v/>
      </c>
      <c r="B1633" s="23" t="inlineStr">
        <is>
          <t>EED117596</t>
        </is>
      </c>
      <c r="C1633" s="32" t="n">
        <v>45863</v>
      </c>
      <c r="D1633" s="32" t="n">
        <v>45869</v>
      </c>
      <c r="E1633" s="51" t="n">
        <v>267.4</v>
      </c>
      <c r="F1633" s="51">
        <f>IF(AB1633="DOLLAR",E1633*88,E1633)</f>
        <v/>
      </c>
      <c r="G1633" s="62">
        <f>F1633*J1633</f>
        <v/>
      </c>
      <c r="H1633" s="23" t="n">
        <v>353236</v>
      </c>
      <c r="I1633" s="23" t="inlineStr">
        <is>
          <t>PE/Dazzle™ 594 anti-human CD197 (CCR7) Antibody</t>
        </is>
      </c>
      <c r="J1633" s="23" t="n">
        <v>1</v>
      </c>
      <c r="K1633" s="23" t="n">
        <v>1</v>
      </c>
      <c r="L1633" s="23">
        <f>J1633-K1633</f>
        <v/>
      </c>
      <c r="M1633" s="23" t="inlineStr">
        <is>
          <t>T-835/25-26</t>
        </is>
      </c>
      <c r="N1633" s="32" t="n">
        <v>45871</v>
      </c>
      <c r="O1633" s="62" t="n">
        <v>35526</v>
      </c>
      <c r="P1633" s="23" t="inlineStr">
        <is>
          <t>AURIGINE ONCO</t>
        </is>
      </c>
      <c r="Q1633" s="23" t="n">
        <v>58153983650</v>
      </c>
      <c r="R1633" s="23" t="inlineStr">
        <is>
          <t>Delivered</t>
        </is>
      </c>
      <c r="S1633" s="63" t="n">
        <v>4</v>
      </c>
      <c r="T1633" s="39" t="n"/>
      <c r="U1633" s="23" t="inlineStr">
        <is>
          <t>BioLegend</t>
        </is>
      </c>
      <c r="V1633" s="23">
        <f>VLOOKUP(P1633,'Customer List'!B:C,2,)</f>
        <v/>
      </c>
      <c r="W1633" s="40" t="n"/>
      <c r="X1633" s="32" t="n">
        <v>45873</v>
      </c>
      <c r="Y1633" s="23">
        <f>IF(X1633="", "", X1633-N1633)</f>
        <v/>
      </c>
      <c r="Z1633" s="23">
        <f>IF(N1633="", "", TEXT(N1633, "dddd"))</f>
        <v/>
      </c>
      <c r="AA1633" s="23">
        <f>IF(X1633="", "", TEXT(X1633, "dddd"))</f>
        <v/>
      </c>
      <c r="AB1633" s="23">
        <f>VLOOKUP(U1633,'Currency Sheet'!A:C,3,)</f>
        <v/>
      </c>
      <c r="AC1633" s="44">
        <f>VLOOKUP(P1633,'Customer List'!B:D,3,)</f>
        <v/>
      </c>
    </row>
    <row r="1634">
      <c r="A1634" s="23">
        <f>A1633+1</f>
        <v/>
      </c>
      <c r="B1634" s="23" t="inlineStr">
        <is>
          <t>EED117596</t>
        </is>
      </c>
      <c r="C1634" s="32" t="n">
        <v>45863</v>
      </c>
      <c r="D1634" s="32" t="n">
        <v>45869</v>
      </c>
      <c r="E1634" s="51" t="n">
        <v>285.75</v>
      </c>
      <c r="F1634" s="51">
        <f>IF(AB1634="DOLLAR",E1634*88,E1634)</f>
        <v/>
      </c>
      <c r="G1634" s="62">
        <f>F1634*J1634</f>
        <v/>
      </c>
      <c r="H1634" s="23" t="n">
        <v>356418</v>
      </c>
      <c r="I1634" s="23" t="inlineStr">
        <is>
          <t>Brilliant Violet 421™ anti-human CD27 Antibody</t>
        </is>
      </c>
      <c r="J1634" s="23" t="n">
        <v>2</v>
      </c>
      <c r="K1634" s="23" t="n">
        <v>2</v>
      </c>
      <c r="L1634" s="23">
        <f>J1634-K1634</f>
        <v/>
      </c>
      <c r="M1634" s="23" t="inlineStr">
        <is>
          <t>T-835/25-26</t>
        </is>
      </c>
      <c r="N1634" s="32" t="n">
        <v>45871</v>
      </c>
      <c r="O1634" s="62" t="n">
        <v>70866</v>
      </c>
      <c r="P1634" s="23" t="inlineStr">
        <is>
          <t>AURIGINE ONCO</t>
        </is>
      </c>
      <c r="Q1634" s="23" t="n">
        <v>58153983650</v>
      </c>
      <c r="R1634" s="23" t="inlineStr">
        <is>
          <t>Delivered</t>
        </is>
      </c>
      <c r="S1634" s="63" t="n">
        <v>4</v>
      </c>
      <c r="T1634" s="39" t="n"/>
      <c r="U1634" s="23" t="inlineStr">
        <is>
          <t>BioLegend</t>
        </is>
      </c>
      <c r="V1634" s="23">
        <f>VLOOKUP(P1634,'Customer List'!B:C,2,)</f>
        <v/>
      </c>
      <c r="W1634" s="40" t="n"/>
      <c r="X1634" s="32" t="n">
        <v>45873</v>
      </c>
      <c r="Y1634" s="23">
        <f>IF(X1634="", "", X1634-N1634)</f>
        <v/>
      </c>
      <c r="Z1634" s="23">
        <f>IF(N1634="", "", TEXT(N1634, "dddd"))</f>
        <v/>
      </c>
      <c r="AA1634" s="23">
        <f>IF(X1634="", "", TEXT(X1634, "dddd"))</f>
        <v/>
      </c>
      <c r="AB1634" s="23">
        <f>VLOOKUP(U1634,'Currency Sheet'!A:C,3,)</f>
        <v/>
      </c>
      <c r="AC1634" s="44">
        <f>VLOOKUP(P1634,'Customer List'!B:D,3,)</f>
        <v/>
      </c>
    </row>
    <row r="1635">
      <c r="A1635" s="23">
        <f>A1634+1</f>
        <v/>
      </c>
      <c r="B1635" s="23" t="inlineStr">
        <is>
          <t>EED117596</t>
        </is>
      </c>
      <c r="C1635" s="32" t="n">
        <v>45863</v>
      </c>
      <c r="D1635" s="32" t="n">
        <v>45869</v>
      </c>
      <c r="E1635" s="51" t="n">
        <v>111.3</v>
      </c>
      <c r="F1635" s="51">
        <f>IF(AB1635="DOLLAR",E1635*88,E1635)</f>
        <v/>
      </c>
      <c r="G1635" s="62">
        <f>F1635*J1635</f>
        <v/>
      </c>
      <c r="H1635" s="23" t="n">
        <v>357404</v>
      </c>
      <c r="I1635" s="23" t="inlineStr">
        <is>
          <t>PE anti-human CD4 Antibody</t>
        </is>
      </c>
      <c r="J1635" s="23" t="n">
        <v>1</v>
      </c>
      <c r="K1635" s="23" t="n">
        <v>1</v>
      </c>
      <c r="L1635" s="23">
        <f>J1635-K1635</f>
        <v/>
      </c>
      <c r="M1635" s="23" t="inlineStr">
        <is>
          <t>T-861/25-26</t>
        </is>
      </c>
      <c r="N1635" s="32" t="n">
        <v>45873</v>
      </c>
      <c r="O1635" s="62" t="n">
        <v>15279.9</v>
      </c>
      <c r="P1635" s="23" t="inlineStr">
        <is>
          <t>Lokesh Enterprises</t>
        </is>
      </c>
      <c r="Q1635" s="23" t="inlineStr">
        <is>
          <t>By Hand</t>
        </is>
      </c>
      <c r="R1635" s="23" t="inlineStr">
        <is>
          <t>Deepak</t>
        </is>
      </c>
      <c r="S1635" s="63" t="n">
        <v>4</v>
      </c>
      <c r="T1635" s="39" t="n"/>
      <c r="U1635" s="23" t="inlineStr">
        <is>
          <t>BioLegend</t>
        </is>
      </c>
      <c r="V1635" s="23">
        <f>VLOOKUP(P1635,'Customer List'!B:C,2,)</f>
        <v/>
      </c>
      <c r="W1635" s="40" t="n"/>
      <c r="X1635" s="32" t="n">
        <v>45873</v>
      </c>
      <c r="Y1635" s="23">
        <f>IF(X1635="", "", X1635-N1635)</f>
        <v/>
      </c>
      <c r="Z1635" s="23">
        <f>IF(N1635="", "", TEXT(N1635, "dddd"))</f>
        <v/>
      </c>
      <c r="AA1635" s="23">
        <f>IF(X1635="", "", TEXT(X1635, "dddd"))</f>
        <v/>
      </c>
      <c r="AB1635" s="23">
        <f>VLOOKUP(U1635,'Currency Sheet'!A:C,3,)</f>
        <v/>
      </c>
      <c r="AC1635" s="44">
        <f>VLOOKUP(P1635,'Customer List'!B:D,3,)</f>
        <v/>
      </c>
    </row>
    <row r="1636">
      <c r="A1636" s="23">
        <f>A1635+1</f>
        <v/>
      </c>
      <c r="B1636" s="23" t="inlineStr">
        <is>
          <t>EED117596</t>
        </is>
      </c>
      <c r="C1636" s="32" t="n">
        <v>45863</v>
      </c>
      <c r="D1636" s="32" t="n">
        <v>45869</v>
      </c>
      <c r="E1636" s="51" t="n">
        <v>87.5</v>
      </c>
      <c r="F1636" s="51">
        <f>IF(AB1636="DOLLAR",E1636*88,E1636)</f>
        <v/>
      </c>
      <c r="G1636" s="62">
        <f>F1636*J1636</f>
        <v/>
      </c>
      <c r="H1636" s="23" t="n">
        <v>362503</v>
      </c>
      <c r="I1636" s="23" t="inlineStr">
        <is>
          <t>APC anti-human CD56 (NCAM) Antibody</t>
        </is>
      </c>
      <c r="J1636" s="23" t="n">
        <v>1</v>
      </c>
      <c r="K1636" s="23" t="n">
        <v>1</v>
      </c>
      <c r="L1636" s="23">
        <f>J1636-K1636</f>
        <v/>
      </c>
      <c r="M1636" s="23" t="inlineStr">
        <is>
          <t>T-850/25-26</t>
        </is>
      </c>
      <c r="N1636" s="32" t="n">
        <v>45871</v>
      </c>
      <c r="O1636" s="62" t="n">
        <v>13562.5</v>
      </c>
      <c r="P1636" s="23" t="inlineStr">
        <is>
          <t>MEDLIFE</t>
        </is>
      </c>
      <c r="Q1636" s="23" t="inlineStr">
        <is>
          <t>D3002864042</t>
        </is>
      </c>
      <c r="R1636" s="23" t="inlineStr">
        <is>
          <t>Delivered</t>
        </is>
      </c>
      <c r="S1636" s="63" t="n">
        <v>4</v>
      </c>
      <c r="T1636" s="39" t="n"/>
      <c r="U1636" s="23" t="inlineStr">
        <is>
          <t>BioLegend</t>
        </is>
      </c>
      <c r="V1636" s="23">
        <f>VLOOKUP(P1636,'Customer List'!B:C,2,)</f>
        <v/>
      </c>
      <c r="W1636" s="40" t="n"/>
      <c r="X1636" s="32" t="n">
        <v>45874</v>
      </c>
      <c r="Y1636" s="23">
        <f>IF(X1636="", "", X1636-N1636)</f>
        <v/>
      </c>
      <c r="Z1636" s="23">
        <f>IF(N1636="", "", TEXT(N1636, "dddd"))</f>
        <v/>
      </c>
      <c r="AA1636" s="23">
        <f>IF(X1636="", "", TEXT(X1636, "dddd"))</f>
        <v/>
      </c>
      <c r="AB1636" s="23">
        <f>VLOOKUP(U1636,'Currency Sheet'!A:C,3,)</f>
        <v/>
      </c>
      <c r="AC1636" s="44">
        <f>VLOOKUP(P1636,'Customer List'!B:D,3,)</f>
        <v/>
      </c>
    </row>
    <row r="1637">
      <c r="A1637" s="23">
        <f>A1636+1</f>
        <v/>
      </c>
      <c r="B1637" s="23" t="inlineStr">
        <is>
          <t>EED117596</t>
        </is>
      </c>
      <c r="C1637" s="32" t="n">
        <v>45863</v>
      </c>
      <c r="D1637" s="32" t="n">
        <v>45869</v>
      </c>
      <c r="E1637" s="51" t="n">
        <v>296.25</v>
      </c>
      <c r="F1637" s="51">
        <f>IF(AB1637="DOLLAR",E1637*88,E1637)</f>
        <v/>
      </c>
      <c r="G1637" s="62">
        <f>F1637*J1637</f>
        <v/>
      </c>
      <c r="H1637" s="23" t="n">
        <v>364808</v>
      </c>
      <c r="I1637" s="23" t="inlineStr">
        <is>
          <t>Brilliant Violet 421™ anti-human CD366 (Tim-3) Antibody</t>
        </is>
      </c>
      <c r="J1637" s="23" t="n">
        <v>2</v>
      </c>
      <c r="K1637" s="23" t="n">
        <v>2</v>
      </c>
      <c r="L1637" s="23">
        <f>J1637-K1637</f>
        <v/>
      </c>
      <c r="M1637" s="23" t="inlineStr">
        <is>
          <t>T-845/25-26</t>
        </is>
      </c>
      <c r="N1637" s="32" t="n">
        <v>45871</v>
      </c>
      <c r="O1637" s="62" t="n">
        <v>85715</v>
      </c>
      <c r="P1637" s="23" t="inlineStr">
        <is>
          <t>IMMUNEEL</t>
        </is>
      </c>
      <c r="Q1637" s="23" t="n">
        <v>58153984534</v>
      </c>
      <c r="R1637" s="23" t="inlineStr">
        <is>
          <t>Delivered</t>
        </is>
      </c>
      <c r="S1637" s="63" t="n">
        <v>4</v>
      </c>
      <c r="T1637" s="39" t="n"/>
      <c r="U1637" s="23" t="inlineStr">
        <is>
          <t>BioLegend</t>
        </is>
      </c>
      <c r="V1637" s="23">
        <f>VLOOKUP(P1637,'Customer List'!B:C,2,)</f>
        <v/>
      </c>
      <c r="W1637" s="40" t="n"/>
      <c r="X1637" s="32" t="n">
        <v>45873</v>
      </c>
      <c r="Y1637" s="23">
        <f>IF(X1637="", "", X1637-N1637)</f>
        <v/>
      </c>
      <c r="Z1637" s="23">
        <f>IF(N1637="", "", TEXT(N1637, "dddd"))</f>
        <v/>
      </c>
      <c r="AA1637" s="23">
        <f>IF(X1637="", "", TEXT(X1637, "dddd"))</f>
        <v/>
      </c>
      <c r="AB1637" s="23">
        <f>VLOOKUP(U1637,'Currency Sheet'!A:C,3,)</f>
        <v/>
      </c>
      <c r="AC1637" s="44">
        <f>VLOOKUP(P1637,'Customer List'!B:D,3,)</f>
        <v/>
      </c>
    </row>
    <row r="1638">
      <c r="A1638" s="23">
        <f>A1637+1</f>
        <v/>
      </c>
      <c r="B1638" s="23" t="inlineStr">
        <is>
          <t>EED117596</t>
        </is>
      </c>
      <c r="C1638" s="32" t="n">
        <v>45863</v>
      </c>
      <c r="D1638" s="32" t="n">
        <v>45869</v>
      </c>
      <c r="E1638" s="51" t="n">
        <v>221.9</v>
      </c>
      <c r="F1638" s="51">
        <f>IF(AB1638="DOLLAR",E1638*88,E1638)</f>
        <v/>
      </c>
      <c r="G1638" s="62">
        <f>F1638*J1638</f>
        <v/>
      </c>
      <c r="H1638" s="23" t="n">
        <v>368516</v>
      </c>
      <c r="I1638" s="23" t="inlineStr">
        <is>
          <t>APC/Cyanine7 anti-human CD45 Antibody</t>
        </is>
      </c>
      <c r="J1638" s="23" t="n">
        <v>2</v>
      </c>
      <c r="K1638" s="23" t="n">
        <v>2</v>
      </c>
      <c r="L1638" s="23">
        <f>J1638-K1638</f>
        <v/>
      </c>
      <c r="M1638" s="23" t="inlineStr">
        <is>
          <t>T-846/25-26</t>
        </is>
      </c>
      <c r="N1638" s="32" t="n">
        <v>45871</v>
      </c>
      <c r="O1638" s="62" t="n">
        <v>68789</v>
      </c>
      <c r="P1638" s="23" t="inlineStr">
        <is>
          <t>IMMUNEEL</t>
        </is>
      </c>
      <c r="Q1638" s="23" t="n">
        <v>58153984534</v>
      </c>
      <c r="R1638" s="23" t="inlineStr">
        <is>
          <t>Delivered</t>
        </is>
      </c>
      <c r="S1638" s="63" t="n">
        <v>4</v>
      </c>
      <c r="T1638" s="39" t="n"/>
      <c r="U1638" s="23" t="inlineStr">
        <is>
          <t>BioLegend</t>
        </is>
      </c>
      <c r="V1638" s="23">
        <f>VLOOKUP(P1638,'Customer List'!B:C,2,)</f>
        <v/>
      </c>
      <c r="W1638" s="40" t="n"/>
      <c r="X1638" s="32" t="n">
        <v>45873</v>
      </c>
      <c r="Y1638" s="23">
        <f>IF(X1638="", "", X1638-N1638)</f>
        <v/>
      </c>
      <c r="Z1638" s="23">
        <f>IF(N1638="", "", TEXT(N1638, "dddd"))</f>
        <v/>
      </c>
      <c r="AA1638" s="23">
        <f>IF(X1638="", "", TEXT(X1638, "dddd"))</f>
        <v/>
      </c>
      <c r="AB1638" s="23">
        <f>VLOOKUP(U1638,'Currency Sheet'!A:C,3,)</f>
        <v/>
      </c>
      <c r="AC1638" s="44">
        <f>VLOOKUP(P1638,'Customer List'!B:D,3,)</f>
        <v/>
      </c>
    </row>
    <row r="1639">
      <c r="A1639" s="23">
        <f>A1638+1</f>
        <v/>
      </c>
      <c r="B1639" s="23" t="inlineStr">
        <is>
          <t>EED117596</t>
        </is>
      </c>
      <c r="C1639" s="32" t="n">
        <v>45863</v>
      </c>
      <c r="D1639" s="32" t="n">
        <v>45869</v>
      </c>
      <c r="E1639" s="51" t="n">
        <v>78.40000000000001</v>
      </c>
      <c r="F1639" s="51">
        <f>IF(AB1639="DOLLAR",E1639*88,E1639)</f>
        <v/>
      </c>
      <c r="G1639" s="62">
        <f>F1639*J1639</f>
        <v/>
      </c>
      <c r="H1639" s="23" t="n">
        <v>368535</v>
      </c>
      <c r="I1639" s="23" t="inlineStr">
        <is>
          <t>Alexa Fluor® 488 anti-human CD45 Antibody</t>
        </is>
      </c>
      <c r="J1639" s="23" t="n">
        <v>1</v>
      </c>
      <c r="K1639" s="23" t="n">
        <v>1</v>
      </c>
      <c r="L1639" s="23">
        <f>J1639-K1639</f>
        <v/>
      </c>
      <c r="M1639" s="23" t="inlineStr">
        <is>
          <t>T-859/25-26</t>
        </is>
      </c>
      <c r="N1639" s="32" t="n">
        <v>45871</v>
      </c>
      <c r="O1639" s="62" t="n">
        <v>10640</v>
      </c>
      <c r="P1639" s="23" t="inlineStr">
        <is>
          <t>LABEX</t>
        </is>
      </c>
      <c r="Q1639" s="23" t="inlineStr">
        <is>
          <t>PORTER</t>
        </is>
      </c>
      <c r="R1639" s="23" t="inlineStr">
        <is>
          <t>PORTER</t>
        </is>
      </c>
      <c r="S1639" s="63" t="n">
        <v>4</v>
      </c>
      <c r="T1639" s="39" t="n"/>
      <c r="U1639" s="23" t="inlineStr">
        <is>
          <t>BioLegend</t>
        </is>
      </c>
      <c r="V1639" s="23">
        <f>VLOOKUP(P1639,'Customer List'!B:C,2,)</f>
        <v/>
      </c>
      <c r="W1639" s="40" t="n"/>
      <c r="X1639" s="32">
        <f>IF(OR(R1639 = "PRIYANKA MADAM", R1639 = "DEEPAK", R1639 = "PORTER"),N1639,"")</f>
        <v/>
      </c>
      <c r="Y1639" s="23">
        <f>IF(X1639="", "", X1639-N1639)</f>
        <v/>
      </c>
      <c r="Z1639" s="23">
        <f>IF(N1639="", "", TEXT(N1639, "dddd"))</f>
        <v/>
      </c>
      <c r="AA1639" s="23">
        <f>IF(X1639="", "", TEXT(X1639, "dddd"))</f>
        <v/>
      </c>
      <c r="AB1639" s="23">
        <f>VLOOKUP(U1639,'Currency Sheet'!A:C,3,)</f>
        <v/>
      </c>
      <c r="AC1639" s="44">
        <f>VLOOKUP(P1639,'Customer List'!B:D,3,)</f>
        <v/>
      </c>
    </row>
    <row r="1640">
      <c r="A1640" s="23">
        <f>A1639+1</f>
        <v/>
      </c>
      <c r="B1640" s="23" t="inlineStr">
        <is>
          <t>EED117596</t>
        </is>
      </c>
      <c r="C1640" s="32" t="n">
        <v>45863</v>
      </c>
      <c r="D1640" s="32" t="n">
        <v>45869</v>
      </c>
      <c r="E1640" s="51" t="n">
        <v>309.75</v>
      </c>
      <c r="F1640" s="51">
        <f>IF(AB1640="DOLLAR",E1640*88,E1640)</f>
        <v/>
      </c>
      <c r="G1640" s="62">
        <f>F1640*J1640</f>
        <v/>
      </c>
      <c r="H1640" s="23" t="n">
        <v>369324</v>
      </c>
      <c r="I1640" s="23" t="inlineStr">
        <is>
          <t>Brilliant Violet 605™ anti-human CD223 (LAG-3) Antibody</t>
        </is>
      </c>
      <c r="J1640" s="23" t="n">
        <v>2</v>
      </c>
      <c r="K1640" s="23" t="n">
        <v>2</v>
      </c>
      <c r="L1640" s="23">
        <f>J1640-K1640</f>
        <v/>
      </c>
      <c r="M1640" s="23" t="inlineStr">
        <is>
          <t>T-845/25-26</t>
        </is>
      </c>
      <c r="N1640" s="32" t="n">
        <v>45871</v>
      </c>
      <c r="O1640" s="62" t="n">
        <v>89621</v>
      </c>
      <c r="P1640" s="23" t="inlineStr">
        <is>
          <t>IMMUNEEL</t>
        </is>
      </c>
      <c r="Q1640" s="23" t="n">
        <v>58153984534</v>
      </c>
      <c r="R1640" s="23" t="inlineStr">
        <is>
          <t>Delivered</t>
        </is>
      </c>
      <c r="S1640" s="63" t="n">
        <v>4</v>
      </c>
      <c r="T1640" s="39" t="n"/>
      <c r="U1640" s="23" t="inlineStr">
        <is>
          <t>BioLegend</t>
        </is>
      </c>
      <c r="V1640" s="23">
        <f>VLOOKUP(P1640,'Customer List'!B:C,2,)</f>
        <v/>
      </c>
      <c r="W1640" s="40" t="n"/>
      <c r="X1640" s="32" t="n">
        <v>45873</v>
      </c>
      <c r="Y1640" s="23">
        <f>IF(X1640="", "", X1640-N1640)</f>
        <v/>
      </c>
      <c r="Z1640" s="23">
        <f>IF(N1640="", "", TEXT(N1640, "dddd"))</f>
        <v/>
      </c>
      <c r="AA1640" s="23">
        <f>IF(X1640="", "", TEXT(X1640, "dddd"))</f>
        <v/>
      </c>
      <c r="AB1640" s="23">
        <f>VLOOKUP(U1640,'Currency Sheet'!A:C,3,)</f>
        <v/>
      </c>
      <c r="AC1640" s="44">
        <f>VLOOKUP(P1640,'Customer List'!B:D,3,)</f>
        <v/>
      </c>
    </row>
    <row r="1641">
      <c r="A1641" s="23">
        <f>A1640+1</f>
        <v/>
      </c>
      <c r="B1641" s="23" t="inlineStr">
        <is>
          <t>EED117596</t>
        </is>
      </c>
      <c r="C1641" s="32" t="n">
        <v>45863</v>
      </c>
      <c r="D1641" s="32" t="n">
        <v>45869</v>
      </c>
      <c r="E1641" s="51" t="n">
        <v>199.5</v>
      </c>
      <c r="F1641" s="51">
        <f>IF(AB1641="DOLLAR",E1641*88,E1641)</f>
        <v/>
      </c>
      <c r="G1641" s="62">
        <f>F1641*J1641</f>
        <v/>
      </c>
      <c r="H1641" s="23" t="n">
        <v>375518</v>
      </c>
      <c r="I1641" s="23" t="inlineStr">
        <is>
          <t>PE/Cyanine7 anti-human CD20 Antibody</t>
        </is>
      </c>
      <c r="J1641" s="23" t="n">
        <v>1</v>
      </c>
      <c r="K1641" s="23" t="n">
        <v>1</v>
      </c>
      <c r="L1641" s="23">
        <f>J1641-K1641</f>
        <v/>
      </c>
      <c r="M1641" s="23" t="inlineStr">
        <is>
          <t>T-833/25-26</t>
        </is>
      </c>
      <c r="N1641" s="32" t="n">
        <v>45871</v>
      </c>
      <c r="O1641" s="62" t="n">
        <v>24367.5</v>
      </c>
      <c r="P1641" s="23" t="inlineStr">
        <is>
          <t>ACTREC</t>
        </is>
      </c>
      <c r="Q1641" s="23" t="n">
        <v>58153984346</v>
      </c>
      <c r="R1641" s="23" t="inlineStr">
        <is>
          <t>Delivered</t>
        </is>
      </c>
      <c r="S1641" s="63" t="n">
        <v>4</v>
      </c>
      <c r="T1641" s="39" t="n"/>
      <c r="U1641" s="23" t="inlineStr">
        <is>
          <t>BioLegend</t>
        </is>
      </c>
      <c r="V1641" s="23">
        <f>VLOOKUP(P1641,'Customer List'!B:C,2,)</f>
        <v/>
      </c>
      <c r="W1641" s="40" t="n"/>
      <c r="X1641" s="32" t="n">
        <v>45873</v>
      </c>
      <c r="Y1641" s="23">
        <f>IF(X1641="", "", X1641-N1641)</f>
        <v/>
      </c>
      <c r="Z1641" s="23">
        <f>IF(N1641="", "", TEXT(N1641, "dddd"))</f>
        <v/>
      </c>
      <c r="AA1641" s="23">
        <f>IF(X1641="", "", TEXT(X1641, "dddd"))</f>
        <v/>
      </c>
      <c r="AB1641" s="23">
        <f>VLOOKUP(U1641,'Currency Sheet'!A:C,3,)</f>
        <v/>
      </c>
      <c r="AC1641" s="44">
        <f>VLOOKUP(P1641,'Customer List'!B:D,3,)</f>
        <v/>
      </c>
    </row>
    <row r="1642">
      <c r="A1642" s="23">
        <f>A1641+1</f>
        <v/>
      </c>
      <c r="B1642" s="23" t="inlineStr">
        <is>
          <t>EED117596</t>
        </is>
      </c>
      <c r="C1642" s="32" t="n">
        <v>45863</v>
      </c>
      <c r="D1642" s="32" t="n">
        <v>45869</v>
      </c>
      <c r="E1642" s="51" t="n">
        <v>125.3</v>
      </c>
      <c r="F1642" s="51">
        <f>IF(AB1642="DOLLAR",E1642*88,E1642)</f>
        <v/>
      </c>
      <c r="G1642" s="62">
        <f>F1642*J1642</f>
        <v/>
      </c>
      <c r="H1642" s="23" t="n">
        <v>400128</v>
      </c>
      <c r="I1642" s="23" t="inlineStr">
        <is>
          <t>APC/Cyanine7 Mouse IgG1, κ Isotype Ctrl Antibody</t>
        </is>
      </c>
      <c r="J1642" s="23" t="n">
        <v>1</v>
      </c>
      <c r="K1642" s="23" t="n">
        <v>1</v>
      </c>
      <c r="L1642" s="23">
        <f>J1642-K1642</f>
        <v/>
      </c>
      <c r="M1642" s="23" t="inlineStr">
        <is>
          <t>T-836/25-26</t>
        </is>
      </c>
      <c r="N1642" s="32" t="n">
        <v>45871</v>
      </c>
      <c r="O1642" s="62" t="n">
        <v>19421.5</v>
      </c>
      <c r="P1642" s="23" t="inlineStr">
        <is>
          <t>AURIGINE ONCO</t>
        </is>
      </c>
      <c r="Q1642" s="23" t="n">
        <v>58153983650</v>
      </c>
      <c r="R1642" s="23" t="inlineStr">
        <is>
          <t>Delivered</t>
        </is>
      </c>
      <c r="S1642" s="63" t="n">
        <v>4</v>
      </c>
      <c r="T1642" s="39" t="n"/>
      <c r="U1642" s="23" t="inlineStr">
        <is>
          <t>BioLegend</t>
        </is>
      </c>
      <c r="V1642" s="23">
        <f>VLOOKUP(P1642,'Customer List'!B:C,2,)</f>
        <v/>
      </c>
      <c r="W1642" s="40" t="n"/>
      <c r="X1642" s="32" t="n">
        <v>45873</v>
      </c>
      <c r="Y1642" s="23">
        <f>IF(X1642="", "", X1642-N1642)</f>
        <v/>
      </c>
      <c r="Z1642" s="23">
        <f>IF(N1642="", "", TEXT(N1642, "dddd"))</f>
        <v/>
      </c>
      <c r="AA1642" s="23">
        <f>IF(X1642="", "", TEXT(X1642, "dddd"))</f>
        <v/>
      </c>
      <c r="AB1642" s="23">
        <f>VLOOKUP(U1642,'Currency Sheet'!A:C,3,)</f>
        <v/>
      </c>
      <c r="AC1642" s="44">
        <f>VLOOKUP(P1642,'Customer List'!B:D,3,)</f>
        <v/>
      </c>
    </row>
    <row r="1643">
      <c r="A1643" s="23">
        <f>A1642+1</f>
        <v/>
      </c>
      <c r="B1643" s="23" t="inlineStr">
        <is>
          <t>EED117596</t>
        </is>
      </c>
      <c r="C1643" s="32" t="n">
        <v>45863</v>
      </c>
      <c r="D1643" s="32" t="n">
        <v>45869</v>
      </c>
      <c r="E1643" s="51" t="n">
        <v>268.5</v>
      </c>
      <c r="F1643" s="51">
        <f>IF(AB1643="DOLLAR",E1643*88,E1643)</f>
        <v/>
      </c>
      <c r="G1643" s="62">
        <f>F1643*J1643</f>
        <v/>
      </c>
      <c r="H1643" s="23" t="n">
        <v>400158</v>
      </c>
      <c r="I1643" s="23" t="inlineStr">
        <is>
          <t>Brilliant Violet 421™ Mouse IgG1, κ Isotype Ctrl Antibody</t>
        </is>
      </c>
      <c r="J1643" s="23" t="n">
        <v>1</v>
      </c>
      <c r="K1643" s="23" t="n">
        <v>1</v>
      </c>
      <c r="L1643" s="23">
        <f>J1643-K1643</f>
        <v/>
      </c>
      <c r="M1643" s="23" t="inlineStr">
        <is>
          <t>T-835/25-26</t>
        </is>
      </c>
      <c r="N1643" s="32" t="n">
        <v>45871</v>
      </c>
      <c r="O1643" s="62" t="n">
        <v>33294</v>
      </c>
      <c r="P1643" s="23" t="inlineStr">
        <is>
          <t>AURIGINE ONCO</t>
        </is>
      </c>
      <c r="Q1643" s="23" t="n">
        <v>58153983650</v>
      </c>
      <c r="R1643" s="23" t="inlineStr">
        <is>
          <t>Delivered</t>
        </is>
      </c>
      <c r="S1643" s="63" t="n">
        <v>4</v>
      </c>
      <c r="T1643" s="39" t="n"/>
      <c r="U1643" s="23" t="inlineStr">
        <is>
          <t>BioLegend</t>
        </is>
      </c>
      <c r="V1643" s="23">
        <f>VLOOKUP(P1643,'Customer List'!B:C,2,)</f>
        <v/>
      </c>
      <c r="W1643" s="40" t="n"/>
      <c r="X1643" s="32" t="n">
        <v>45873</v>
      </c>
      <c r="Y1643" s="23">
        <f>IF(X1643="", "", X1643-N1643)</f>
        <v/>
      </c>
      <c r="Z1643" s="23">
        <f>IF(N1643="", "", TEXT(N1643, "dddd"))</f>
        <v/>
      </c>
      <c r="AA1643" s="23">
        <f>IF(X1643="", "", TEXT(X1643, "dddd"))</f>
        <v/>
      </c>
      <c r="AB1643" s="23">
        <f>VLOOKUP(U1643,'Currency Sheet'!A:C,3,)</f>
        <v/>
      </c>
      <c r="AC1643" s="44">
        <f>VLOOKUP(P1643,'Customer List'!B:D,3,)</f>
        <v/>
      </c>
    </row>
    <row r="1644">
      <c r="A1644" s="23">
        <f>A1643+1</f>
        <v/>
      </c>
      <c r="B1644" s="23" t="inlineStr">
        <is>
          <t>EED117596</t>
        </is>
      </c>
      <c r="C1644" s="32" t="n">
        <v>45863</v>
      </c>
      <c r="D1644" s="32" t="n">
        <v>45869</v>
      </c>
      <c r="E1644" s="51" t="n">
        <v>309.75</v>
      </c>
      <c r="F1644" s="51">
        <f>IF(AB1644="DOLLAR",E1644*88,E1644)</f>
        <v/>
      </c>
      <c r="G1644" s="62">
        <f>F1644*J1644</f>
        <v/>
      </c>
      <c r="H1644" s="23" t="n">
        <v>400164</v>
      </c>
      <c r="I1644" s="23" t="inlineStr">
        <is>
          <t>Brilliant Violet 650™ Mouse IgG1, κ Isotype Ctrl Antibody</t>
        </is>
      </c>
      <c r="J1644" s="23" t="n">
        <v>1</v>
      </c>
      <c r="K1644" s="23" t="n">
        <v>1</v>
      </c>
      <c r="L1644" s="23">
        <f>J1644-K1644</f>
        <v/>
      </c>
      <c r="M1644" s="23" t="inlineStr">
        <is>
          <t>T-835/25-26</t>
        </is>
      </c>
      <c r="N1644" s="32" t="n">
        <v>45871</v>
      </c>
      <c r="O1644" s="62" t="n">
        <v>38409</v>
      </c>
      <c r="P1644" s="23" t="inlineStr">
        <is>
          <t>AURIGINE ONCO</t>
        </is>
      </c>
      <c r="Q1644" s="23" t="n">
        <v>58153983650</v>
      </c>
      <c r="R1644" s="23" t="inlineStr">
        <is>
          <t>Delivered</t>
        </is>
      </c>
      <c r="S1644" s="63" t="n">
        <v>4</v>
      </c>
      <c r="T1644" s="39" t="n"/>
      <c r="U1644" s="23" t="inlineStr">
        <is>
          <t>BioLegend</t>
        </is>
      </c>
      <c r="V1644" s="23">
        <f>VLOOKUP(P1644,'Customer List'!B:C,2,)</f>
        <v/>
      </c>
      <c r="W1644" s="40" t="n"/>
      <c r="X1644" s="32" t="n">
        <v>45873</v>
      </c>
      <c r="Y1644" s="23">
        <f>IF(X1644="", "", X1644-N1644)</f>
        <v/>
      </c>
      <c r="Z1644" s="23">
        <f>IF(N1644="", "", TEXT(N1644, "dddd"))</f>
        <v/>
      </c>
      <c r="AA1644" s="23">
        <f>IF(X1644="", "", TEXT(X1644, "dddd"))</f>
        <v/>
      </c>
      <c r="AB1644" s="23">
        <f>VLOOKUP(U1644,'Currency Sheet'!A:C,3,)</f>
        <v/>
      </c>
      <c r="AC1644" s="44">
        <f>VLOOKUP(P1644,'Customer List'!B:D,3,)</f>
        <v/>
      </c>
    </row>
    <row r="1645">
      <c r="A1645" s="23">
        <f>A1644+1</f>
        <v/>
      </c>
      <c r="B1645" s="23" t="inlineStr">
        <is>
          <t>EED117596</t>
        </is>
      </c>
      <c r="C1645" s="32" t="n">
        <v>45863</v>
      </c>
      <c r="D1645" s="32" t="n">
        <v>45869</v>
      </c>
      <c r="E1645" s="51" t="n">
        <v>58.1</v>
      </c>
      <c r="F1645" s="51">
        <f>IF(AB1645="DOLLAR",E1645*88,E1645)</f>
        <v/>
      </c>
      <c r="G1645" s="62">
        <f>F1645*J1645</f>
        <v/>
      </c>
      <c r="H1645" s="23" t="n">
        <v>400247</v>
      </c>
      <c r="I1645" s="23" t="inlineStr">
        <is>
          <t>Alexa Fluor® 700 Mouse IgG2a, κ Isotype Ctrl Antibody</t>
        </is>
      </c>
      <c r="J1645" s="23" t="n">
        <v>1</v>
      </c>
      <c r="K1645" s="23" t="n">
        <v>1</v>
      </c>
      <c r="L1645" s="23">
        <f>J1645-K1645</f>
        <v/>
      </c>
      <c r="M1645" s="23" t="inlineStr">
        <is>
          <t>T-837/25-26</t>
        </is>
      </c>
      <c r="N1645" s="32" t="n">
        <v>45871</v>
      </c>
      <c r="O1645" s="62" t="n">
        <v>9005.5</v>
      </c>
      <c r="P1645" s="23" t="inlineStr">
        <is>
          <t>AURIGINE ONCO</t>
        </is>
      </c>
      <c r="Q1645" s="23" t="n">
        <v>58153983650</v>
      </c>
      <c r="R1645" s="23" t="inlineStr">
        <is>
          <t>Delivered</t>
        </is>
      </c>
      <c r="S1645" s="63" t="n">
        <v>4</v>
      </c>
      <c r="T1645" s="39" t="n"/>
      <c r="U1645" s="23" t="inlineStr">
        <is>
          <t>BioLegend</t>
        </is>
      </c>
      <c r="V1645" s="23">
        <f>VLOOKUP(P1645,'Customer List'!B:C,2,)</f>
        <v/>
      </c>
      <c r="W1645" s="40" t="n"/>
      <c r="X1645" s="32" t="n">
        <v>45873</v>
      </c>
      <c r="Y1645" s="23">
        <f>IF(X1645="", "", X1645-N1645)</f>
        <v/>
      </c>
      <c r="Z1645" s="23">
        <f>IF(N1645="", "", TEXT(N1645, "dddd"))</f>
        <v/>
      </c>
      <c r="AA1645" s="23">
        <f>IF(X1645="", "", TEXT(X1645, "dddd"))</f>
        <v/>
      </c>
      <c r="AB1645" s="23">
        <f>VLOOKUP(U1645,'Currency Sheet'!A:C,3,)</f>
        <v/>
      </c>
      <c r="AC1645" s="44">
        <f>VLOOKUP(P1645,'Customer List'!B:D,3,)</f>
        <v/>
      </c>
    </row>
    <row r="1646">
      <c r="A1646" s="23">
        <f>A1645+1</f>
        <v/>
      </c>
      <c r="B1646" s="23" t="inlineStr">
        <is>
          <t>EED117596</t>
        </is>
      </c>
      <c r="C1646" s="32" t="n">
        <v>45863</v>
      </c>
      <c r="D1646" s="32" t="n">
        <v>45869</v>
      </c>
      <c r="E1646" s="51" t="n">
        <v>60.2</v>
      </c>
      <c r="F1646" s="51">
        <f>IF(AB1646="DOLLAR",E1646*88,E1646)</f>
        <v/>
      </c>
      <c r="G1646" s="62">
        <f>F1646*J1646</f>
        <v/>
      </c>
      <c r="H1646" s="23" t="n">
        <v>400907</v>
      </c>
      <c r="I1646" s="23" t="inlineStr">
        <is>
          <t>PE Armenian Hamster IgG Isotype Ctrl Antibody</t>
        </is>
      </c>
      <c r="J1646" s="23" t="n">
        <v>1</v>
      </c>
      <c r="K1646" s="23" t="n">
        <v>1</v>
      </c>
      <c r="L1646" s="23">
        <f>J1646-K1646</f>
        <v/>
      </c>
      <c r="M1646" s="23" t="inlineStr">
        <is>
          <t>T-929/25-26</t>
        </is>
      </c>
      <c r="N1646" s="32" t="n">
        <v>45881</v>
      </c>
      <c r="O1646" s="62" t="n">
        <v>12663.5</v>
      </c>
      <c r="P1646" s="23" t="inlineStr">
        <is>
          <t>IGIB</t>
        </is>
      </c>
      <c r="Q1646" s="23" t="inlineStr">
        <is>
          <t>By Hand</t>
        </is>
      </c>
      <c r="R1646" s="23" t="inlineStr">
        <is>
          <t>PRIYANKA MADAM</t>
        </is>
      </c>
      <c r="S1646" s="63" t="n">
        <v>4</v>
      </c>
      <c r="T1646" s="39" t="n"/>
      <c r="U1646" s="23" t="inlineStr">
        <is>
          <t>BioLegend</t>
        </is>
      </c>
      <c r="V1646" s="23">
        <f>VLOOKUP(P1646,'Customer List'!B:C,2,)</f>
        <v/>
      </c>
      <c r="W1646" s="40" t="n"/>
      <c r="X1646" s="32" t="n">
        <v>45881</v>
      </c>
      <c r="Y1646" s="23">
        <f>IF(X1646="", "", X1646-N1646)</f>
        <v/>
      </c>
      <c r="Z1646" s="23">
        <f>IF(N1646="", "", TEXT(N1646, "dddd"))</f>
        <v/>
      </c>
      <c r="AA1646" s="23">
        <f>IF(X1646="", "", TEXT(X1646, "dddd"))</f>
        <v/>
      </c>
      <c r="AB1646" s="23">
        <f>VLOOKUP(U1646,'Currency Sheet'!A:C,3,)</f>
        <v/>
      </c>
      <c r="AC1646" s="44">
        <f>VLOOKUP(P1646,'Customer List'!B:D,3,)</f>
        <v/>
      </c>
    </row>
    <row r="1647">
      <c r="A1647" s="23">
        <f>A1646+1</f>
        <v/>
      </c>
      <c r="B1647" s="23" t="inlineStr">
        <is>
          <t>EED117596</t>
        </is>
      </c>
      <c r="C1647" s="32" t="n">
        <v>45863</v>
      </c>
      <c r="D1647" s="32" t="n">
        <v>45869</v>
      </c>
      <c r="E1647" s="51" t="n">
        <v>37.8</v>
      </c>
      <c r="F1647" s="51">
        <f>IF(AB1647="DOLLAR",E1647*88,E1647)</f>
        <v/>
      </c>
      <c r="G1647" s="62">
        <f>F1647*J1647</f>
        <v/>
      </c>
      <c r="H1647" s="23" t="n">
        <v>401605</v>
      </c>
      <c r="I1647" s="23" t="inlineStr">
        <is>
          <t>FITC Mouse IgM, κ Isotype Ctrl Antibody</t>
        </is>
      </c>
      <c r="J1647" s="23" t="n">
        <v>1</v>
      </c>
      <c r="K1647" s="23" t="n">
        <v>1</v>
      </c>
      <c r="L1647" s="23">
        <f>J1647-K1647</f>
        <v/>
      </c>
      <c r="M1647" s="23" t="inlineStr">
        <is>
          <t>T-929/25-26</t>
        </is>
      </c>
      <c r="N1647" s="32" t="n">
        <v>45881</v>
      </c>
      <c r="O1647" s="62" t="n">
        <v>7951.5</v>
      </c>
      <c r="P1647" s="23" t="inlineStr">
        <is>
          <t>IGIB</t>
        </is>
      </c>
      <c r="Q1647" s="23" t="inlineStr">
        <is>
          <t>By Hand</t>
        </is>
      </c>
      <c r="R1647" s="23" t="inlineStr">
        <is>
          <t>PRIYANKA MADAM</t>
        </is>
      </c>
      <c r="S1647" s="63" t="n">
        <v>4</v>
      </c>
      <c r="T1647" s="39" t="n"/>
      <c r="U1647" s="23" t="inlineStr">
        <is>
          <t>BioLegend</t>
        </is>
      </c>
      <c r="V1647" s="23">
        <f>VLOOKUP(P1647,'Customer List'!B:C,2,)</f>
        <v/>
      </c>
      <c r="W1647" s="40" t="n"/>
      <c r="X1647" s="32" t="n">
        <v>45881</v>
      </c>
      <c r="Y1647" s="23">
        <f>IF(X1647="", "", X1647-N1647)</f>
        <v/>
      </c>
      <c r="Z1647" s="23">
        <f>IF(N1647="", "", TEXT(N1647, "dddd"))</f>
        <v/>
      </c>
      <c r="AA1647" s="23">
        <f>IF(X1647="", "", TEXT(X1647, "dddd"))</f>
        <v/>
      </c>
      <c r="AB1647" s="23">
        <f>VLOOKUP(U1647,'Currency Sheet'!A:C,3,)</f>
        <v/>
      </c>
      <c r="AC1647" s="44">
        <f>VLOOKUP(P1647,'Customer List'!B:D,3,)</f>
        <v/>
      </c>
    </row>
    <row r="1648">
      <c r="A1648" s="23">
        <f>A1647+1</f>
        <v/>
      </c>
      <c r="B1648" s="23" t="inlineStr">
        <is>
          <t>EED117596</t>
        </is>
      </c>
      <c r="C1648" s="32" t="n">
        <v>45863</v>
      </c>
      <c r="D1648" s="32" t="n">
        <v>45869</v>
      </c>
      <c r="E1648" s="51" t="n">
        <v>83.3</v>
      </c>
      <c r="F1648" s="51">
        <f>IF(AB1648="DOLLAR",E1648*88,E1648)</f>
        <v/>
      </c>
      <c r="G1648" s="62">
        <f>F1648*J1648</f>
        <v/>
      </c>
      <c r="H1648" s="23" t="n">
        <v>405207</v>
      </c>
      <c r="I1648" s="23" t="inlineStr">
        <is>
          <t>APC Streptavidin</t>
        </is>
      </c>
      <c r="J1648" s="23" t="n">
        <v>2</v>
      </c>
      <c r="K1648" s="23" t="n">
        <v>2</v>
      </c>
      <c r="L1648" s="23">
        <f>J1648-K1648</f>
        <v/>
      </c>
      <c r="M1648" s="23" t="inlineStr">
        <is>
          <t>T-846/25-26</t>
        </is>
      </c>
      <c r="N1648" s="32" t="n">
        <v>45871</v>
      </c>
      <c r="O1648" s="62" t="n">
        <v>25823</v>
      </c>
      <c r="P1648" s="23" t="inlineStr">
        <is>
          <t>IMMUNEEL</t>
        </is>
      </c>
      <c r="Q1648" s="23" t="n">
        <v>58153984534</v>
      </c>
      <c r="R1648" s="23" t="inlineStr">
        <is>
          <t>Delivered</t>
        </is>
      </c>
      <c r="S1648" s="63" t="n">
        <v>4</v>
      </c>
      <c r="T1648" s="39" t="n"/>
      <c r="U1648" s="23" t="inlineStr">
        <is>
          <t>BioLegend</t>
        </is>
      </c>
      <c r="V1648" s="23">
        <f>VLOOKUP(P1648,'Customer List'!B:C,2,)</f>
        <v/>
      </c>
      <c r="W1648" s="40" t="n"/>
      <c r="X1648" s="32" t="n">
        <v>45873</v>
      </c>
      <c r="Y1648" s="23">
        <f>IF(X1648="", "", X1648-N1648)</f>
        <v/>
      </c>
      <c r="Z1648" s="23">
        <f>IF(N1648="", "", TEXT(N1648, "dddd"))</f>
        <v/>
      </c>
      <c r="AA1648" s="23">
        <f>IF(X1648="", "", TEXT(X1648, "dddd"))</f>
        <v/>
      </c>
      <c r="AB1648" s="23">
        <f>VLOOKUP(U1648,'Currency Sheet'!A:C,3,)</f>
        <v/>
      </c>
      <c r="AC1648" s="44">
        <f>VLOOKUP(P1648,'Customer List'!B:D,3,)</f>
        <v/>
      </c>
    </row>
    <row r="1649">
      <c r="A1649" s="23">
        <f>A1648+1</f>
        <v/>
      </c>
      <c r="B1649" s="23" t="inlineStr">
        <is>
          <t>EED117596</t>
        </is>
      </c>
      <c r="C1649" s="32" t="n">
        <v>45863</v>
      </c>
      <c r="D1649" s="32" t="n">
        <v>45869</v>
      </c>
      <c r="E1649" s="51" t="n">
        <v>185.5</v>
      </c>
      <c r="F1649" s="51">
        <f>IF(AB1649="DOLLAR",E1649*88,E1649)</f>
        <v/>
      </c>
      <c r="G1649" s="62">
        <f>F1649*J1649</f>
        <v/>
      </c>
      <c r="H1649" s="23" t="n">
        <v>405330</v>
      </c>
      <c r="I1649" s="23" t="inlineStr">
        <is>
          <t>PE/Dazzle™ 594 Goat anti-mouse IgG (minimal x-reactivity) Antibody</t>
        </is>
      </c>
      <c r="J1649" s="23" t="n">
        <v>1</v>
      </c>
      <c r="K1649" s="23" t="n">
        <v>1</v>
      </c>
      <c r="L1649" s="23">
        <f>J1649-K1649</f>
        <v/>
      </c>
      <c r="M1649" s="23" t="inlineStr">
        <is>
          <t>T-921/25-26</t>
        </is>
      </c>
      <c r="N1649" s="32" t="n">
        <v>45880</v>
      </c>
      <c r="O1649" s="62" t="n">
        <v>25175</v>
      </c>
      <c r="P1649" s="23" t="inlineStr">
        <is>
          <t>ILS</t>
        </is>
      </c>
      <c r="Q1649" s="23" t="n">
        <v>58154309533</v>
      </c>
      <c r="R1649" s="23" t="inlineStr">
        <is>
          <t>Delivered</t>
        </is>
      </c>
      <c r="S1649" s="63" t="n">
        <v>4</v>
      </c>
      <c r="T1649" s="39" t="n"/>
      <c r="U1649" s="23" t="inlineStr">
        <is>
          <t>BioLegend</t>
        </is>
      </c>
      <c r="V1649" s="23">
        <f>VLOOKUP(P1649,'Customer List'!B:C,2,)</f>
        <v/>
      </c>
      <c r="W1649" s="40" t="n"/>
      <c r="X1649" s="32" t="n">
        <v>45882</v>
      </c>
      <c r="Y1649" s="23">
        <f>IF(X1649="", "", X1649-N1649)</f>
        <v/>
      </c>
      <c r="Z1649" s="23">
        <f>IF(N1649="", "", TEXT(N1649, "dddd"))</f>
        <v/>
      </c>
      <c r="AA1649" s="23">
        <f>IF(X1649="", "", TEXT(X1649, "dddd"))</f>
        <v/>
      </c>
      <c r="AB1649" s="23">
        <f>VLOOKUP(U1649,'Currency Sheet'!A:C,3,)</f>
        <v/>
      </c>
      <c r="AC1649" s="44">
        <f>VLOOKUP(P1649,'Customer List'!B:D,3,)</f>
        <v/>
      </c>
    </row>
    <row r="1650">
      <c r="A1650" s="23">
        <f>A1649+1</f>
        <v/>
      </c>
      <c r="B1650" s="23" t="inlineStr">
        <is>
          <t>EED117596</t>
        </is>
      </c>
      <c r="C1650" s="32" t="n">
        <v>45863</v>
      </c>
      <c r="D1650" s="32" t="n">
        <v>45869</v>
      </c>
      <c r="E1650" s="51" t="n">
        <v>78.40000000000001</v>
      </c>
      <c r="F1650" s="51">
        <f>IF(AB1650="DOLLAR",E1650*88,E1650)</f>
        <v/>
      </c>
      <c r="G1650" s="62">
        <f>F1650*J1650</f>
        <v/>
      </c>
      <c r="H1650" s="23" t="n">
        <v>405717</v>
      </c>
      <c r="I1650" s="23" t="inlineStr">
        <is>
          <t>Alexa Fluor® 488 anti-mouse IgD Antibody</t>
        </is>
      </c>
      <c r="J1650" s="23" t="n">
        <v>1</v>
      </c>
      <c r="K1650" s="23" t="n">
        <v>1</v>
      </c>
      <c r="L1650" s="23">
        <f>J1650-K1650</f>
        <v/>
      </c>
      <c r="M1650" s="23" t="inlineStr">
        <is>
          <t>T-921/25-26</t>
        </is>
      </c>
      <c r="N1650" s="32" t="n">
        <v>45880</v>
      </c>
      <c r="O1650" s="62" t="n">
        <v>10640</v>
      </c>
      <c r="P1650" s="23" t="inlineStr">
        <is>
          <t>ILS</t>
        </is>
      </c>
      <c r="Q1650" s="23" t="n">
        <v>58154309533</v>
      </c>
      <c r="R1650" s="23" t="inlineStr">
        <is>
          <t>Delivered</t>
        </is>
      </c>
      <c r="S1650" s="63" t="n">
        <v>4</v>
      </c>
      <c r="T1650" s="39" t="n"/>
      <c r="U1650" s="23" t="inlineStr">
        <is>
          <t>BioLegend</t>
        </is>
      </c>
      <c r="V1650" s="23">
        <f>VLOOKUP(P1650,'Customer List'!B:C,2,)</f>
        <v/>
      </c>
      <c r="W1650" s="40" t="n"/>
      <c r="X1650" s="32" t="n">
        <v>45882</v>
      </c>
      <c r="Y1650" s="23">
        <f>IF(X1650="", "", X1650-N1650)</f>
        <v/>
      </c>
      <c r="Z1650" s="23">
        <f>IF(N1650="", "", TEXT(N1650, "dddd"))</f>
        <v/>
      </c>
      <c r="AA1650" s="23">
        <f>IF(X1650="", "", TEXT(X1650, "dddd"))</f>
        <v/>
      </c>
      <c r="AB1650" s="23">
        <f>VLOOKUP(U1650,'Currency Sheet'!A:C,3,)</f>
        <v/>
      </c>
      <c r="AC1650" s="44">
        <f>VLOOKUP(P1650,'Customer List'!B:D,3,)</f>
        <v/>
      </c>
    </row>
    <row r="1651">
      <c r="A1651" s="23">
        <f>A1650+1</f>
        <v/>
      </c>
      <c r="B1651" s="23" t="inlineStr">
        <is>
          <t>EED117596</t>
        </is>
      </c>
      <c r="C1651" s="32" t="n">
        <v>45863</v>
      </c>
      <c r="D1651" s="32" t="n">
        <v>45869</v>
      </c>
      <c r="E1651" s="51" t="n">
        <v>70.7</v>
      </c>
      <c r="F1651" s="51">
        <f>IF(AB1651="DOLLAR",E1651*88,E1651)</f>
        <v/>
      </c>
      <c r="G1651" s="62">
        <f>F1651*J1651</f>
        <v/>
      </c>
      <c r="H1651" s="23" t="n">
        <v>406515</v>
      </c>
      <c r="I1651" s="23" t="inlineStr">
        <is>
          <t>APC/Cy7 anti-mouse IgM Antibody</t>
        </is>
      </c>
      <c r="J1651" s="23" t="n">
        <v>1</v>
      </c>
      <c r="K1651" s="23" t="n">
        <v>1</v>
      </c>
      <c r="L1651" s="23">
        <f>J1651-K1651</f>
        <v/>
      </c>
      <c r="M1651" s="23" t="inlineStr">
        <is>
          <t>T-921/25-26</t>
        </is>
      </c>
      <c r="N1651" s="32" t="n">
        <v>45880</v>
      </c>
      <c r="O1651" s="62" t="n">
        <v>9595</v>
      </c>
      <c r="P1651" s="23" t="inlineStr">
        <is>
          <t>ILS</t>
        </is>
      </c>
      <c r="Q1651" s="23" t="n">
        <v>58154309533</v>
      </c>
      <c r="R1651" s="23" t="inlineStr">
        <is>
          <t>Delivered</t>
        </is>
      </c>
      <c r="S1651" s="63" t="n">
        <v>4</v>
      </c>
      <c r="T1651" s="39" t="n"/>
      <c r="U1651" s="23" t="inlineStr">
        <is>
          <t>BioLegend</t>
        </is>
      </c>
      <c r="V1651" s="23">
        <f>VLOOKUP(P1651,'Customer List'!B:C,2,)</f>
        <v/>
      </c>
      <c r="W1651" s="40" t="n"/>
      <c r="X1651" s="32" t="n">
        <v>45882</v>
      </c>
      <c r="Y1651" s="23">
        <f>IF(X1651="", "", X1651-N1651)</f>
        <v/>
      </c>
      <c r="Z1651" s="23">
        <f>IF(N1651="", "", TEXT(N1651, "dddd"))</f>
        <v/>
      </c>
      <c r="AA1651" s="23">
        <f>IF(X1651="", "", TEXT(X1651, "dddd"))</f>
        <v/>
      </c>
      <c r="AB1651" s="23">
        <f>VLOOKUP(U1651,'Currency Sheet'!A:C,3,)</f>
        <v/>
      </c>
      <c r="AC1651" s="44">
        <f>VLOOKUP(P1651,'Customer List'!B:D,3,)</f>
        <v/>
      </c>
    </row>
    <row r="1652">
      <c r="A1652" s="23">
        <f>A1651+1</f>
        <v/>
      </c>
      <c r="B1652" s="23" t="inlineStr">
        <is>
          <t>EED117596</t>
        </is>
      </c>
      <c r="C1652" s="32" t="n">
        <v>45863</v>
      </c>
      <c r="D1652" s="32" t="n">
        <v>45869</v>
      </c>
      <c r="E1652" s="51" t="n">
        <v>21</v>
      </c>
      <c r="F1652" s="51">
        <f>IF(AB1652="DOLLAR",E1652*88,E1652)</f>
        <v/>
      </c>
      <c r="G1652" s="62">
        <f>F1652*J1652</f>
        <v/>
      </c>
      <c r="H1652" s="23" t="n">
        <v>420403</v>
      </c>
      <c r="I1652" s="23" t="inlineStr">
        <is>
          <t>7-AAD Viability Staining Solution</t>
        </is>
      </c>
      <c r="J1652" s="23" t="n">
        <v>10</v>
      </c>
      <c r="K1652" s="23" t="n">
        <v>10</v>
      </c>
      <c r="L1652" s="23">
        <f>J1652-K1652</f>
        <v/>
      </c>
      <c r="M1652" s="23" t="inlineStr">
        <is>
          <t>T-0049/25-26</t>
        </is>
      </c>
      <c r="N1652" s="32" t="n">
        <v>45871</v>
      </c>
      <c r="O1652" s="62" t="n">
        <v>34875</v>
      </c>
      <c r="P1652" s="23" t="inlineStr">
        <is>
          <t>BIOCON</t>
        </is>
      </c>
      <c r="Q1652" s="23" t="n">
        <v>58153982375</v>
      </c>
      <c r="R1652" s="23" t="inlineStr">
        <is>
          <t>Delivered</t>
        </is>
      </c>
      <c r="S1652" s="63" t="n">
        <v>4</v>
      </c>
      <c r="T1652" s="39" t="n"/>
      <c r="U1652" s="23" t="inlineStr">
        <is>
          <t>BioLegend</t>
        </is>
      </c>
      <c r="V1652" s="23">
        <f>VLOOKUP(P1652,'Customer List'!B:C,2,)</f>
        <v/>
      </c>
      <c r="W1652" s="40" t="n"/>
      <c r="X1652" s="32" t="n">
        <v>45873</v>
      </c>
      <c r="Y1652" s="23">
        <f>IF(X1652="", "", X1652-N1652)</f>
        <v/>
      </c>
      <c r="Z1652" s="23">
        <f>IF(N1652="", "", TEXT(N1652, "dddd"))</f>
        <v/>
      </c>
      <c r="AA1652" s="23">
        <f>IF(X1652="", "", TEXT(X1652, "dddd"))</f>
        <v/>
      </c>
      <c r="AB1652" s="23">
        <f>VLOOKUP(U1652,'Currency Sheet'!A:C,3,)</f>
        <v/>
      </c>
      <c r="AC1652" s="44">
        <f>VLOOKUP(P1652,'Customer List'!B:D,3,)</f>
        <v/>
      </c>
    </row>
    <row r="1653">
      <c r="A1653" s="23">
        <f>A1652+1</f>
        <v/>
      </c>
      <c r="B1653" s="23" t="inlineStr">
        <is>
          <t>EED117596</t>
        </is>
      </c>
      <c r="C1653" s="32" t="n">
        <v>45863</v>
      </c>
      <c r="D1653" s="32" t="n">
        <v>45869</v>
      </c>
      <c r="E1653" s="51" t="n">
        <v>41.3</v>
      </c>
      <c r="F1653" s="51">
        <f>IF(AB1653="DOLLAR",E1653*88,E1653)</f>
        <v/>
      </c>
      <c r="G1653" s="62">
        <f>F1653*J1653</f>
        <v/>
      </c>
      <c r="H1653" s="23" t="n">
        <v>420404</v>
      </c>
      <c r="I1653" s="23" t="inlineStr">
        <is>
          <t>7-AAD Viability Staining Solution</t>
        </is>
      </c>
      <c r="J1653" s="23" t="n">
        <v>2</v>
      </c>
      <c r="K1653" s="23" t="n">
        <v>2</v>
      </c>
      <c r="L1653" s="23">
        <f>J1653-K1653</f>
        <v/>
      </c>
      <c r="M1653" s="23" t="inlineStr">
        <is>
          <t>T-846/25-26</t>
        </is>
      </c>
      <c r="N1653" s="32" t="n">
        <v>45871</v>
      </c>
      <c r="O1653" s="62" t="n">
        <v>12803</v>
      </c>
      <c r="P1653" s="23" t="inlineStr">
        <is>
          <t>IMMUNEEL</t>
        </is>
      </c>
      <c r="Q1653" s="23" t="n">
        <v>58153984534</v>
      </c>
      <c r="R1653" s="23" t="inlineStr">
        <is>
          <t>Delivered</t>
        </is>
      </c>
      <c r="S1653" s="63" t="n">
        <v>4</v>
      </c>
      <c r="T1653" s="39" t="n"/>
      <c r="U1653" s="23" t="inlineStr">
        <is>
          <t>BioLegend</t>
        </is>
      </c>
      <c r="V1653" s="23">
        <f>VLOOKUP(P1653,'Customer List'!B:C,2,)</f>
        <v/>
      </c>
      <c r="W1653" s="40" t="n"/>
      <c r="X1653" s="32" t="n">
        <v>45873</v>
      </c>
      <c r="Y1653" s="23">
        <f>IF(X1653="", "", X1653-N1653)</f>
        <v/>
      </c>
      <c r="Z1653" s="23">
        <f>IF(N1653="", "", TEXT(N1653, "dddd"))</f>
        <v/>
      </c>
      <c r="AA1653" s="23">
        <f>IF(X1653="", "", TEXT(X1653, "dddd"))</f>
        <v/>
      </c>
      <c r="AB1653" s="23">
        <f>VLOOKUP(U1653,'Currency Sheet'!A:C,3,)</f>
        <v/>
      </c>
      <c r="AC1653" s="44">
        <f>VLOOKUP(P1653,'Customer List'!B:D,3,)</f>
        <v/>
      </c>
    </row>
    <row r="1654">
      <c r="A1654" s="23">
        <f>A1653+1</f>
        <v/>
      </c>
      <c r="B1654" s="23" t="inlineStr">
        <is>
          <t>EED117596</t>
        </is>
      </c>
      <c r="C1654" s="32" t="n">
        <v>45863</v>
      </c>
      <c r="D1654" s="32" t="n">
        <v>45869</v>
      </c>
      <c r="E1654" s="51" t="n">
        <v>98.7</v>
      </c>
      <c r="F1654" s="51">
        <f>IF(AB1654="DOLLAR",E1654*88,E1654)</f>
        <v/>
      </c>
      <c r="G1654" s="62">
        <f>F1654*J1654</f>
        <v/>
      </c>
      <c r="H1654" s="23" t="n">
        <v>421601</v>
      </c>
      <c r="I1654" s="23" t="inlineStr">
        <is>
          <t>ELISA Wash Buffer (20X)</t>
        </is>
      </c>
      <c r="J1654" s="23" t="n">
        <v>3</v>
      </c>
      <c r="K1654" s="23" t="n">
        <v>3</v>
      </c>
      <c r="L1654" s="23">
        <f>J1654-K1654</f>
        <v/>
      </c>
      <c r="M1654" s="23" t="inlineStr">
        <is>
          <t>T-840/25-26</t>
        </is>
      </c>
      <c r="N1654" s="32" t="n">
        <v>45871</v>
      </c>
      <c r="O1654" s="62" t="n">
        <v>44415</v>
      </c>
      <c r="P1654" s="23" t="inlineStr">
        <is>
          <t>BIO SOLUTION</t>
        </is>
      </c>
      <c r="Q1654" s="23" t="n">
        <v>58153984151</v>
      </c>
      <c r="R1654" s="23" t="inlineStr">
        <is>
          <t>Delivered</t>
        </is>
      </c>
      <c r="S1654" s="63" t="inlineStr">
        <is>
          <t>RT</t>
        </is>
      </c>
      <c r="T1654" s="39" t="n"/>
      <c r="U1654" s="23" t="inlineStr">
        <is>
          <t>BioLegend</t>
        </is>
      </c>
      <c r="V1654" s="23">
        <f>VLOOKUP(P1654,'Customer List'!B:C,2,)</f>
        <v/>
      </c>
      <c r="W1654" s="40" t="n"/>
      <c r="X1654" s="32" t="n">
        <v>45873</v>
      </c>
      <c r="Y1654" s="23">
        <f>IF(X1654="", "", X1654-N1654)</f>
        <v/>
      </c>
      <c r="Z1654" s="23">
        <f>IF(N1654="", "", TEXT(N1654, "dddd"))</f>
        <v/>
      </c>
      <c r="AA1654" s="23">
        <f>IF(X1654="", "", TEXT(X1654, "dddd"))</f>
        <v/>
      </c>
      <c r="AB1654" s="23">
        <f>VLOOKUP(U1654,'Currency Sheet'!A:C,3,)</f>
        <v/>
      </c>
      <c r="AC1654" s="44">
        <f>VLOOKUP(P1654,'Customer List'!B:D,3,)</f>
        <v/>
      </c>
    </row>
    <row r="1655">
      <c r="A1655" s="23">
        <f>A1654+1</f>
        <v/>
      </c>
      <c r="B1655" s="23" t="inlineStr">
        <is>
          <t>EED117596</t>
        </is>
      </c>
      <c r="C1655" s="32" t="n">
        <v>45863</v>
      </c>
      <c r="D1655" s="32" t="n">
        <v>45869</v>
      </c>
      <c r="E1655" s="51" t="n">
        <v>160.3</v>
      </c>
      <c r="F1655" s="51">
        <f>IF(AB1655="DOLLAR",E1655*88,E1655)</f>
        <v/>
      </c>
      <c r="G1655" s="62">
        <f>F1655*J1655</f>
        <v/>
      </c>
      <c r="H1655" s="23" t="n">
        <v>422302</v>
      </c>
      <c r="I1655" s="23" t="inlineStr">
        <is>
          <t>Human TruStain FcX™ (Fc Receptor Blocking Solution)</t>
        </is>
      </c>
      <c r="J1655" s="23" t="n">
        <v>3</v>
      </c>
      <c r="K1655" s="23" t="n">
        <v>3</v>
      </c>
      <c r="L1655" s="23">
        <f>J1655-K1655</f>
        <v/>
      </c>
      <c r="M1655" s="23" t="inlineStr">
        <is>
          <t>T-835/25-26</t>
        </is>
      </c>
      <c r="N1655" s="32" t="n">
        <v>45871</v>
      </c>
      <c r="O1655" s="62" t="n">
        <v>63891</v>
      </c>
      <c r="P1655" s="23" t="inlineStr">
        <is>
          <t>AURIGINE ONCO</t>
        </is>
      </c>
      <c r="Q1655" s="23" t="n">
        <v>58153983650</v>
      </c>
      <c r="R1655" s="23" t="inlineStr">
        <is>
          <t>Delivered</t>
        </is>
      </c>
      <c r="S1655" s="63" t="n">
        <v>4</v>
      </c>
      <c r="T1655" s="39" t="n"/>
      <c r="U1655" s="23" t="inlineStr">
        <is>
          <t>BioLegend</t>
        </is>
      </c>
      <c r="V1655" s="23">
        <f>VLOOKUP(P1655,'Customer List'!B:C,2,)</f>
        <v/>
      </c>
      <c r="W1655" s="40" t="n"/>
      <c r="X1655" s="32" t="n">
        <v>45873</v>
      </c>
      <c r="Y1655" s="23">
        <f>IF(X1655="", "", X1655-N1655)</f>
        <v/>
      </c>
      <c r="Z1655" s="23">
        <f>IF(N1655="", "", TEXT(N1655, "dddd"))</f>
        <v/>
      </c>
      <c r="AA1655" s="23">
        <f>IF(X1655="", "", TEXT(X1655, "dddd"))</f>
        <v/>
      </c>
      <c r="AB1655" s="23">
        <f>VLOOKUP(U1655,'Currency Sheet'!A:C,3,)</f>
        <v/>
      </c>
      <c r="AC1655" s="44">
        <f>VLOOKUP(P1655,'Customer List'!B:D,3,)</f>
        <v/>
      </c>
    </row>
    <row r="1656">
      <c r="A1656" s="23">
        <f>A1655+1</f>
        <v/>
      </c>
      <c r="B1656" s="23" t="inlineStr">
        <is>
          <t>EED117596</t>
        </is>
      </c>
      <c r="C1656" s="32" t="n">
        <v>45863</v>
      </c>
      <c r="D1656" s="32" t="n">
        <v>45869</v>
      </c>
      <c r="E1656" s="51" t="n">
        <v>53.9</v>
      </c>
      <c r="F1656" s="51">
        <f>IF(AB1656="DOLLAR",E1656*88,E1656)</f>
        <v/>
      </c>
      <c r="G1656" s="62">
        <f>F1656*J1656</f>
        <v/>
      </c>
      <c r="H1656" s="23" t="n">
        <v>423601</v>
      </c>
      <c r="I1656" s="23" t="inlineStr">
        <is>
          <t>Plate Sealers</t>
        </is>
      </c>
      <c r="J1656" s="23" t="n">
        <v>5</v>
      </c>
      <c r="K1656" s="23" t="n">
        <v>5</v>
      </c>
      <c r="L1656" s="23">
        <f>J1656-K1656</f>
        <v/>
      </c>
      <c r="M1656" s="23" t="inlineStr">
        <is>
          <t>T-847/25-26</t>
        </is>
      </c>
      <c r="N1656" s="32" t="n">
        <v>45871</v>
      </c>
      <c r="O1656" s="62" t="n">
        <v>41772.5</v>
      </c>
      <c r="P1656" s="23" t="inlineStr">
        <is>
          <t>JUBILANT</t>
        </is>
      </c>
      <c r="Q1656" s="23" t="n">
        <v>58153983904</v>
      </c>
      <c r="R1656" s="23" t="inlineStr">
        <is>
          <t>Delivered</t>
        </is>
      </c>
      <c r="S1656" s="63" t="inlineStr">
        <is>
          <t>RT</t>
        </is>
      </c>
      <c r="T1656" s="39" t="n"/>
      <c r="U1656" s="23" t="inlineStr">
        <is>
          <t>BioLegend</t>
        </is>
      </c>
      <c r="V1656" s="23">
        <f>VLOOKUP(P1656,'Customer List'!B:C,2,)</f>
        <v/>
      </c>
      <c r="W1656" s="40" t="n"/>
      <c r="X1656" s="32" t="n">
        <v>45873</v>
      </c>
      <c r="Y1656" s="23">
        <f>IF(X1656="", "", X1656-N1656)</f>
        <v/>
      </c>
      <c r="Z1656" s="23">
        <f>IF(N1656="", "", TEXT(N1656, "dddd"))</f>
        <v/>
      </c>
      <c r="AA1656" s="23">
        <f>IF(X1656="", "", TEXT(X1656, "dddd"))</f>
        <v/>
      </c>
      <c r="AB1656" s="23">
        <f>VLOOKUP(U1656,'Currency Sheet'!A:C,3,)</f>
        <v/>
      </c>
      <c r="AC1656" s="44">
        <f>VLOOKUP(P1656,'Customer List'!B:D,3,)</f>
        <v/>
      </c>
    </row>
    <row r="1657">
      <c r="A1657" s="23">
        <f>A1656+1</f>
        <v/>
      </c>
      <c r="B1657" s="23" t="inlineStr">
        <is>
          <t>EED117596</t>
        </is>
      </c>
      <c r="C1657" s="32" t="n">
        <v>45863</v>
      </c>
      <c r="D1657" s="32" t="n">
        <v>45869</v>
      </c>
      <c r="E1657" s="51" t="n">
        <v>41.3</v>
      </c>
      <c r="F1657" s="51">
        <f>IF(AB1657="DOLLAR",E1657*88,E1657)</f>
        <v/>
      </c>
      <c r="G1657" s="62">
        <f>F1657*J1657</f>
        <v/>
      </c>
      <c r="H1657" s="23" t="n">
        <v>424807</v>
      </c>
      <c r="I1657" s="23" t="inlineStr">
        <is>
          <t>MitoSpy™ NIR DiIC1(5)</t>
        </is>
      </c>
      <c r="J1657" s="23" t="n">
        <v>1</v>
      </c>
      <c r="K1657" s="23" t="n">
        <v>1</v>
      </c>
      <c r="L1657" s="23">
        <f>J1657-K1657</f>
        <v/>
      </c>
      <c r="M1657" s="23" t="inlineStr">
        <is>
          <t>T-842/25-26</t>
        </is>
      </c>
      <c r="N1657" s="32" t="n">
        <v>45871</v>
      </c>
      <c r="O1657" s="62" t="n">
        <v>6401</v>
      </c>
      <c r="P1657" s="23" t="inlineStr">
        <is>
          <t>HELIX</t>
        </is>
      </c>
      <c r="Q1657" s="23" t="n">
        <v>58153982574</v>
      </c>
      <c r="R1657" s="23" t="inlineStr">
        <is>
          <t>Delivered</t>
        </is>
      </c>
      <c r="S1657" s="63" t="n">
        <v>-20</v>
      </c>
      <c r="T1657" s="39" t="n"/>
      <c r="U1657" s="23" t="inlineStr">
        <is>
          <t>BioLegend</t>
        </is>
      </c>
      <c r="V1657" s="23">
        <f>VLOOKUP(P1657,'Customer List'!B:C,2,)</f>
        <v/>
      </c>
      <c r="W1657" s="40" t="n"/>
      <c r="X1657" s="32" t="n">
        <v>45874</v>
      </c>
      <c r="Y1657" s="23">
        <f>IF(X1657="", "", X1657-N1657)</f>
        <v/>
      </c>
      <c r="Z1657" s="23">
        <f>IF(N1657="", "", TEXT(N1657, "dddd"))</f>
        <v/>
      </c>
      <c r="AA1657" s="23">
        <f>IF(X1657="", "", TEXT(X1657, "dddd"))</f>
        <v/>
      </c>
      <c r="AB1657" s="23">
        <f>VLOOKUP(U1657,'Currency Sheet'!A:C,3,)</f>
        <v/>
      </c>
      <c r="AC1657" s="44">
        <f>VLOOKUP(P1657,'Customer List'!B:D,3,)</f>
        <v/>
      </c>
    </row>
    <row r="1658">
      <c r="A1658" s="23">
        <f>A1657+1</f>
        <v/>
      </c>
      <c r="B1658" s="23" t="inlineStr">
        <is>
          <t>EED117596</t>
        </is>
      </c>
      <c r="C1658" s="32" t="n">
        <v>45863</v>
      </c>
      <c r="D1658" s="32" t="n">
        <v>45869</v>
      </c>
      <c r="E1658" s="51" t="n">
        <v>111.3</v>
      </c>
      <c r="F1658" s="51">
        <f>IF(AB1658="DOLLAR",E1658*88,E1658)</f>
        <v/>
      </c>
      <c r="G1658" s="62">
        <f>F1658*J1658</f>
        <v/>
      </c>
      <c r="H1658" s="23" t="n">
        <v>425401</v>
      </c>
      <c r="I1658" s="23" t="inlineStr">
        <is>
          <t>True-Phos™ Perm Buffer</t>
        </is>
      </c>
      <c r="J1658" s="23" t="n">
        <v>1</v>
      </c>
      <c r="K1658" s="23" t="n">
        <v>1</v>
      </c>
      <c r="L1658" s="23">
        <f>J1658-K1658</f>
        <v/>
      </c>
      <c r="M1658" s="23" t="inlineStr">
        <is>
          <t>T-839/25-26</t>
        </is>
      </c>
      <c r="N1658" s="32" t="n">
        <v>45871</v>
      </c>
      <c r="O1658" s="62" t="n">
        <v>16695</v>
      </c>
      <c r="P1658" s="23" t="inlineStr">
        <is>
          <t>BIO SOLUTION</t>
        </is>
      </c>
      <c r="Q1658" s="23" t="n">
        <v>58153984151</v>
      </c>
      <c r="R1658" s="23" t="inlineStr">
        <is>
          <t>Delivered</t>
        </is>
      </c>
      <c r="S1658" s="63" t="n">
        <v>4</v>
      </c>
      <c r="T1658" s="39" t="n"/>
      <c r="U1658" s="23" t="inlineStr">
        <is>
          <t>BioLegend</t>
        </is>
      </c>
      <c r="V1658" s="23">
        <f>VLOOKUP(P1658,'Customer List'!B:C,2,)</f>
        <v/>
      </c>
      <c r="W1658" s="40" t="n"/>
      <c r="X1658" s="32" t="n">
        <v>45873</v>
      </c>
      <c r="Y1658" s="23">
        <f>IF(X1658="", "", X1658-N1658)</f>
        <v/>
      </c>
      <c r="Z1658" s="23">
        <f>IF(N1658="", "", TEXT(N1658, "dddd"))</f>
        <v/>
      </c>
      <c r="AA1658" s="23">
        <f>IF(X1658="", "", TEXT(X1658, "dddd"))</f>
        <v/>
      </c>
      <c r="AB1658" s="23">
        <f>VLOOKUP(U1658,'Currency Sheet'!A:C,3,)</f>
        <v/>
      </c>
      <c r="AC1658" s="44">
        <f>VLOOKUP(P1658,'Customer List'!B:D,3,)</f>
        <v/>
      </c>
    </row>
    <row r="1659">
      <c r="A1659" s="23">
        <f>A1658+1</f>
        <v/>
      </c>
      <c r="B1659" s="23" t="inlineStr">
        <is>
          <t>EED117596</t>
        </is>
      </c>
      <c r="C1659" s="32" t="n">
        <v>45863</v>
      </c>
      <c r="D1659" s="32" t="n">
        <v>45869</v>
      </c>
      <c r="E1659" s="51" t="n">
        <v>283.5</v>
      </c>
      <c r="F1659" s="51">
        <f>IF(AB1659="DOLLAR",E1659*88,E1659)</f>
        <v/>
      </c>
      <c r="G1659" s="62">
        <f>F1659*J1659</f>
        <v/>
      </c>
      <c r="H1659" s="23" t="n">
        <v>640945</v>
      </c>
      <c r="I1659" s="23" t="inlineStr">
        <is>
          <t>FITC Annexin V</t>
        </is>
      </c>
      <c r="J1659" s="23" t="n">
        <v>1</v>
      </c>
      <c r="K1659" s="23" t="n">
        <v>1</v>
      </c>
      <c r="L1659" s="23">
        <f>J1659-K1659</f>
        <v/>
      </c>
      <c r="M1659" s="23" t="inlineStr">
        <is>
          <t>T-862/25-26</t>
        </is>
      </c>
      <c r="N1659" s="32" t="n">
        <v>45873</v>
      </c>
      <c r="O1659" s="62" t="n">
        <v>47081</v>
      </c>
      <c r="P1659" s="23" t="inlineStr">
        <is>
          <t>POOJA TRADERS</t>
        </is>
      </c>
      <c r="Q1659" s="23" t="inlineStr">
        <is>
          <t>D3002864041</t>
        </is>
      </c>
      <c r="R1659" s="23" t="inlineStr">
        <is>
          <t>Delivered</t>
        </is>
      </c>
      <c r="S1659" s="63" t="n">
        <v>4</v>
      </c>
      <c r="T1659" s="39" t="n"/>
      <c r="U1659" s="23" t="inlineStr">
        <is>
          <t>BioLegend</t>
        </is>
      </c>
      <c r="V1659" s="23">
        <f>VLOOKUP(P1659,'Customer List'!B:C,2,)</f>
        <v/>
      </c>
      <c r="W1659" s="40" t="n"/>
      <c r="X1659" s="32" t="n">
        <v>45874</v>
      </c>
      <c r="Y1659" s="23">
        <f>IF(X1659="", "", X1659-N1659)</f>
        <v/>
      </c>
      <c r="Z1659" s="23">
        <f>IF(N1659="", "", TEXT(N1659, "dddd"))</f>
        <v/>
      </c>
      <c r="AA1659" s="23">
        <f>IF(X1659="", "", TEXT(X1659, "dddd"))</f>
        <v/>
      </c>
      <c r="AB1659" s="23">
        <f>VLOOKUP(U1659,'Currency Sheet'!A:C,3,)</f>
        <v/>
      </c>
      <c r="AC1659" s="44">
        <f>VLOOKUP(P1659,'Customer List'!B:D,3,)</f>
        <v/>
      </c>
    </row>
    <row r="1660">
      <c r="A1660" s="23">
        <f>A1659+1</f>
        <v/>
      </c>
      <c r="B1660" s="23" t="inlineStr">
        <is>
          <t>EED117596</t>
        </is>
      </c>
      <c r="C1660" s="32" t="n">
        <v>45863</v>
      </c>
      <c r="D1660" s="32" t="n">
        <v>45869</v>
      </c>
      <c r="E1660" s="51" t="n">
        <v>200.9</v>
      </c>
      <c r="F1660" s="51">
        <f>IF(AB1660="DOLLAR",E1660*88,E1660)</f>
        <v/>
      </c>
      <c r="G1660" s="62">
        <f>F1660*J1660</f>
        <v/>
      </c>
      <c r="H1660" s="23" t="n">
        <v>693504</v>
      </c>
      <c r="I1660" s="23" t="inlineStr">
        <is>
          <t>PE anti-ZAP-70 Antibody</t>
        </is>
      </c>
      <c r="J1660" s="23" t="n">
        <v>1</v>
      </c>
      <c r="K1660" s="23" t="n">
        <v>1</v>
      </c>
      <c r="L1660" s="23">
        <f>J1660-K1660</f>
        <v/>
      </c>
      <c r="M1660" s="23" t="inlineStr">
        <is>
          <t>T-890/25-26</t>
        </is>
      </c>
      <c r="N1660" s="32" t="n">
        <v>45877</v>
      </c>
      <c r="O1660" s="62" t="n">
        <v>33363.75</v>
      </c>
      <c r="P1660" s="23" t="inlineStr">
        <is>
          <t>DR LAL</t>
        </is>
      </c>
      <c r="Q1660" s="23" t="inlineStr">
        <is>
          <t>By Hand</t>
        </is>
      </c>
      <c r="R1660" s="23" t="inlineStr">
        <is>
          <t>Deepak</t>
        </is>
      </c>
      <c r="S1660" s="63" t="n">
        <v>4</v>
      </c>
      <c r="T1660" s="39" t="n"/>
      <c r="U1660" s="23" t="inlineStr">
        <is>
          <t>BioLegend</t>
        </is>
      </c>
      <c r="V1660" s="23">
        <f>VLOOKUP(P1660,'Customer List'!B:C,2,)</f>
        <v/>
      </c>
      <c r="W1660" s="40" t="n"/>
      <c r="X1660" s="32" t="n">
        <v>45877</v>
      </c>
      <c r="Y1660" s="23">
        <f>IF(X1660="", "", X1660-N1660)</f>
        <v/>
      </c>
      <c r="Z1660" s="23">
        <f>IF(N1660="", "", TEXT(N1660, "dddd"))</f>
        <v/>
      </c>
      <c r="AA1660" s="23">
        <f>IF(X1660="", "", TEXT(X1660, "dddd"))</f>
        <v/>
      </c>
      <c r="AB1660" s="23">
        <f>VLOOKUP(U1660,'Currency Sheet'!A:C,3,)</f>
        <v/>
      </c>
      <c r="AC1660" s="44">
        <f>VLOOKUP(P1660,'Customer List'!B:D,3,)</f>
        <v/>
      </c>
    </row>
    <row r="1661">
      <c r="A1661" s="23">
        <f>A1660+1</f>
        <v/>
      </c>
      <c r="B1661" s="23" t="inlineStr">
        <is>
          <t>EED117596</t>
        </is>
      </c>
      <c r="C1661" s="32" t="n">
        <v>45863</v>
      </c>
      <c r="D1661" s="32" t="n">
        <v>45869</v>
      </c>
      <c r="E1661" s="51" t="n">
        <v>156.1</v>
      </c>
      <c r="F1661" s="51">
        <f>IF(AB1661="DOLLAR",E1661*88,E1661)</f>
        <v/>
      </c>
      <c r="G1661" s="62">
        <f>F1661*J1661</f>
        <v/>
      </c>
      <c r="H1661" s="23" t="n">
        <v>781802</v>
      </c>
      <c r="I1661" s="23" t="inlineStr">
        <is>
          <t>Recombinant Human TGF-β1 (carrier-free)</t>
        </is>
      </c>
      <c r="J1661" s="23" t="n">
        <v>1</v>
      </c>
      <c r="K1661" s="23" t="n">
        <v>1</v>
      </c>
      <c r="L1661" s="23">
        <f>J1661-K1661</f>
        <v/>
      </c>
      <c r="M1661" s="23" t="inlineStr">
        <is>
          <t>T-844/25-26</t>
        </is>
      </c>
      <c r="N1661" s="32" t="n">
        <v>45871</v>
      </c>
      <c r="O1661" s="62" t="n">
        <v>24195.5</v>
      </c>
      <c r="P1661" s="23" t="inlineStr">
        <is>
          <t>HKP</t>
        </is>
      </c>
      <c r="Q1661" s="23" t="n">
        <v>58153982773</v>
      </c>
      <c r="R1661" s="23" t="inlineStr">
        <is>
          <t>Delivered</t>
        </is>
      </c>
      <c r="S1661" s="63" t="n">
        <v>-20</v>
      </c>
      <c r="T1661" s="39" t="n"/>
      <c r="U1661" s="23" t="inlineStr">
        <is>
          <t>BioLegend</t>
        </is>
      </c>
      <c r="V1661" s="23">
        <f>VLOOKUP(P1661,'Customer List'!B:C,2,)</f>
        <v/>
      </c>
      <c r="W1661" s="40" t="n"/>
      <c r="X1661" s="32" t="n">
        <v>45873</v>
      </c>
      <c r="Y1661" s="23">
        <f>IF(X1661="", "", X1661-N1661)</f>
        <v/>
      </c>
      <c r="Z1661" s="23">
        <f>IF(N1661="", "", TEXT(N1661, "dddd"))</f>
        <v/>
      </c>
      <c r="AA1661" s="23">
        <f>IF(X1661="", "", TEXT(X1661, "dddd"))</f>
        <v/>
      </c>
      <c r="AB1661" s="23">
        <f>VLOOKUP(U1661,'Currency Sheet'!A:C,3,)</f>
        <v/>
      </c>
      <c r="AC1661" s="44">
        <f>VLOOKUP(P1661,'Customer List'!B:D,3,)</f>
        <v/>
      </c>
    </row>
    <row r="1662">
      <c r="A1662" s="23">
        <f>A1661+1</f>
        <v/>
      </c>
      <c r="B1662" s="23" t="inlineStr">
        <is>
          <t>EED117596</t>
        </is>
      </c>
      <c r="C1662" s="32" t="n">
        <v>45863</v>
      </c>
      <c r="D1662" s="32" t="n">
        <v>45869</v>
      </c>
      <c r="E1662" s="51" t="n">
        <v>177.1</v>
      </c>
      <c r="F1662" s="51">
        <f>IF(AB1662="DOLLAR",E1662*88,E1662)</f>
        <v/>
      </c>
      <c r="G1662" s="62">
        <f>F1662*J1662</f>
        <v/>
      </c>
      <c r="H1662" s="23" t="n">
        <v>783904</v>
      </c>
      <c r="I1662" s="23" t="inlineStr">
        <is>
          <t>Recombinant Human VEGF-B167 (carrier-free)</t>
        </is>
      </c>
      <c r="J1662" s="23" t="n">
        <v>2</v>
      </c>
      <c r="K1662" s="23" t="n">
        <v>2</v>
      </c>
      <c r="L1662" s="23">
        <f>J1662-K1662</f>
        <v/>
      </c>
      <c r="M1662" s="23" t="inlineStr">
        <is>
          <t>T-855/25-26</t>
        </is>
      </c>
      <c r="N1662" s="32" t="n">
        <v>45871</v>
      </c>
      <c r="O1662" s="62" t="n">
        <v>48576</v>
      </c>
      <c r="P1662" s="23" t="inlineStr">
        <is>
          <t>BTL</t>
        </is>
      </c>
      <c r="Q1662" s="23" t="inlineStr">
        <is>
          <t>PORTER</t>
        </is>
      </c>
      <c r="R1662" s="23" t="inlineStr">
        <is>
          <t>PORTER</t>
        </is>
      </c>
      <c r="S1662" s="63" t="n">
        <v>-20</v>
      </c>
      <c r="T1662" s="39" t="n"/>
      <c r="U1662" s="23" t="inlineStr">
        <is>
          <t>BioLegend</t>
        </is>
      </c>
      <c r="V1662" s="23">
        <f>VLOOKUP(P1662,'Customer List'!B:C,2,)</f>
        <v/>
      </c>
      <c r="W1662" s="40" t="n"/>
      <c r="X1662" s="32">
        <f>IF(OR(R1662 = "PRIYANKA MADAM", R1662 = "DEEPAK", R1662 = "PORTER"),N1662,"")</f>
        <v/>
      </c>
      <c r="Y1662" s="23">
        <f>IF(X1662="", "", X1662-N1662)</f>
        <v/>
      </c>
      <c r="Z1662" s="23">
        <f>IF(N1662="", "", TEXT(N1662, "dddd"))</f>
        <v/>
      </c>
      <c r="AA1662" s="23">
        <f>IF(X1662="", "", TEXT(X1662, "dddd"))</f>
        <v/>
      </c>
      <c r="AB1662" s="23">
        <f>VLOOKUP(U1662,'Currency Sheet'!A:C,3,)</f>
        <v/>
      </c>
      <c r="AC1662" s="44">
        <f>VLOOKUP(P1662,'Customer List'!B:D,3,)</f>
        <v/>
      </c>
    </row>
    <row r="1663">
      <c r="A1663" s="23">
        <f>A1662+1</f>
        <v/>
      </c>
      <c r="B1663" s="23" t="inlineStr">
        <is>
          <t>EED117596</t>
        </is>
      </c>
      <c r="C1663" s="32" t="n">
        <v>45863</v>
      </c>
      <c r="D1663" s="32" t="n">
        <v>45869</v>
      </c>
      <c r="E1663" s="51" t="n">
        <v>37.8</v>
      </c>
      <c r="F1663" s="51">
        <f>IF(AB1663="DOLLAR",E1663*88,E1663)</f>
        <v/>
      </c>
      <c r="G1663" s="62">
        <f>F1663*J1663</f>
        <v/>
      </c>
      <c r="H1663" s="23" t="n">
        <v>784002</v>
      </c>
      <c r="I1663" s="23" t="inlineStr">
        <is>
          <t>Recombinant Mouse β-NGF (carrier-free)</t>
        </is>
      </c>
      <c r="J1663" s="23" t="n">
        <v>1</v>
      </c>
      <c r="K1663" s="23" t="n">
        <v>1</v>
      </c>
      <c r="L1663" s="23">
        <f>J1663-K1663</f>
        <v/>
      </c>
      <c r="M1663" s="23" t="inlineStr">
        <is>
          <t>T-844/25-26</t>
        </is>
      </c>
      <c r="N1663" s="32" t="n">
        <v>45871</v>
      </c>
      <c r="O1663" s="62" t="n">
        <v>5859</v>
      </c>
      <c r="P1663" s="23" t="inlineStr">
        <is>
          <t>HKP</t>
        </is>
      </c>
      <c r="Q1663" s="23" t="n">
        <v>58153982773</v>
      </c>
      <c r="R1663" s="23" t="inlineStr">
        <is>
          <t>Delivered</t>
        </is>
      </c>
      <c r="S1663" s="63" t="n">
        <v>-20</v>
      </c>
      <c r="T1663" s="39" t="n"/>
      <c r="U1663" s="23" t="inlineStr">
        <is>
          <t>BioLegend</t>
        </is>
      </c>
      <c r="V1663" s="23">
        <f>VLOOKUP(P1663,'Customer List'!B:C,2,)</f>
        <v/>
      </c>
      <c r="W1663" s="40" t="n"/>
      <c r="X1663" s="32" t="n">
        <v>45873</v>
      </c>
      <c r="Y1663" s="23">
        <f>IF(X1663="", "", X1663-N1663)</f>
        <v/>
      </c>
      <c r="Z1663" s="23">
        <f>IF(N1663="", "", TEXT(N1663, "dddd"))</f>
        <v/>
      </c>
      <c r="AA1663" s="23">
        <f>IF(X1663="", "", TEXT(X1663, "dddd"))</f>
        <v/>
      </c>
      <c r="AB1663" s="23">
        <f>VLOOKUP(U1663,'Currency Sheet'!A:C,3,)</f>
        <v/>
      </c>
      <c r="AC1663" s="44">
        <f>VLOOKUP(P1663,'Customer List'!B:D,3,)</f>
        <v/>
      </c>
    </row>
    <row r="1664">
      <c r="A1664" s="23">
        <f>A1663+1</f>
        <v/>
      </c>
      <c r="B1664" s="23" t="inlineStr">
        <is>
          <t>EED117596</t>
        </is>
      </c>
      <c r="C1664" s="32" t="n">
        <v>45863</v>
      </c>
      <c r="D1664" s="32" t="n">
        <v>45869</v>
      </c>
      <c r="E1664" s="51" t="n">
        <v>152.6</v>
      </c>
      <c r="F1664" s="51">
        <f>IF(AB1664="DOLLAR",E1664*88,E1664)</f>
        <v/>
      </c>
      <c r="G1664" s="62">
        <f>F1664*J1664</f>
        <v/>
      </c>
      <c r="H1664" s="23" t="n">
        <v>788902</v>
      </c>
      <c r="I1664" s="23" t="inlineStr">
        <is>
          <t>Purified anti-Arginase 1 Antibody</t>
        </is>
      </c>
      <c r="J1664" s="23" t="n">
        <v>1</v>
      </c>
      <c r="K1664" s="23" t="n">
        <v>1</v>
      </c>
      <c r="L1664" s="23">
        <f>J1664-K1664</f>
        <v/>
      </c>
      <c r="M1664" s="23" t="inlineStr">
        <is>
          <t>T-844/25-26</t>
        </is>
      </c>
      <c r="N1664" s="32" t="n">
        <v>45871</v>
      </c>
      <c r="O1664" s="62" t="n">
        <v>23653</v>
      </c>
      <c r="P1664" s="23" t="inlineStr">
        <is>
          <t>HKP</t>
        </is>
      </c>
      <c r="Q1664" s="23" t="n">
        <v>58153982773</v>
      </c>
      <c r="R1664" s="23" t="inlineStr">
        <is>
          <t>Delivered</t>
        </is>
      </c>
      <c r="S1664" s="63" t="n">
        <v>-20</v>
      </c>
      <c r="T1664" s="39" t="n"/>
      <c r="U1664" s="23" t="inlineStr">
        <is>
          <t>BioLegend</t>
        </is>
      </c>
      <c r="V1664" s="23">
        <f>VLOOKUP(P1664,'Customer List'!B:C,2,)</f>
        <v/>
      </c>
      <c r="W1664" s="40" t="n"/>
      <c r="X1664" s="32" t="n">
        <v>45873</v>
      </c>
      <c r="Y1664" s="23">
        <f>IF(X1664="", "", X1664-N1664)</f>
        <v/>
      </c>
      <c r="Z1664" s="23">
        <f>IF(N1664="", "", TEXT(N1664, "dddd"))</f>
        <v/>
      </c>
      <c r="AA1664" s="23">
        <f>IF(X1664="", "", TEXT(X1664, "dddd"))</f>
        <v/>
      </c>
      <c r="AB1664" s="23">
        <f>VLOOKUP(U1664,'Currency Sheet'!A:C,3,)</f>
        <v/>
      </c>
      <c r="AC1664" s="44">
        <f>VLOOKUP(P1664,'Customer List'!B:D,3,)</f>
        <v/>
      </c>
    </row>
    <row r="1665">
      <c r="A1665" s="23">
        <f>A1664+1</f>
        <v/>
      </c>
      <c r="B1665" s="23" t="inlineStr">
        <is>
          <t>EED117596</t>
        </is>
      </c>
      <c r="C1665" s="32" t="n">
        <v>45863</v>
      </c>
      <c r="D1665" s="32" t="n">
        <v>45869</v>
      </c>
      <c r="E1665" s="51" t="n">
        <v>160.3</v>
      </c>
      <c r="F1665" s="51">
        <f>IF(AB1665="DOLLAR",E1665*88,E1665)</f>
        <v/>
      </c>
      <c r="G1665" s="62">
        <f>F1665*J1665</f>
        <v/>
      </c>
      <c r="H1665" s="23" t="n">
        <v>914204</v>
      </c>
      <c r="I1665" s="23" t="inlineStr">
        <is>
          <t>Purified anti-Pan-Cytokeratin Antibody</t>
        </is>
      </c>
      <c r="J1665" s="23" t="n">
        <v>1</v>
      </c>
      <c r="K1665" s="23" t="n">
        <v>1</v>
      </c>
      <c r="L1665" s="23">
        <f>J1665-K1665</f>
        <v/>
      </c>
      <c r="M1665" s="23" t="inlineStr">
        <is>
          <t>T-848/25-26</t>
        </is>
      </c>
      <c r="N1665" s="32" t="n">
        <v>45871</v>
      </c>
      <c r="O1665" s="62" t="n">
        <v>24045</v>
      </c>
      <c r="P1665" s="23" t="inlineStr">
        <is>
          <t>M BIOTECH</t>
        </is>
      </c>
      <c r="Q1665" s="23" t="n">
        <v>58153982821</v>
      </c>
      <c r="R1665" s="23" t="inlineStr">
        <is>
          <t>Delivered</t>
        </is>
      </c>
      <c r="S1665" s="63" t="n">
        <v>4</v>
      </c>
      <c r="T1665" s="39" t="n"/>
      <c r="U1665" s="23" t="inlineStr">
        <is>
          <t>BioLegend</t>
        </is>
      </c>
      <c r="V1665" s="23">
        <f>VLOOKUP(P1665,'Customer List'!B:C,2,)</f>
        <v/>
      </c>
      <c r="W1665" s="40" t="n"/>
      <c r="X1665" s="32" t="n">
        <v>45873</v>
      </c>
      <c r="Y1665" s="23">
        <f>IF(X1665="", "", X1665-N1665)</f>
        <v/>
      </c>
      <c r="Z1665" s="23">
        <f>IF(N1665="", "", TEXT(N1665, "dddd"))</f>
        <v/>
      </c>
      <c r="AA1665" s="23">
        <f>IF(X1665="", "", TEXT(X1665, "dddd"))</f>
        <v/>
      </c>
      <c r="AB1665" s="23">
        <f>VLOOKUP(U1665,'Currency Sheet'!A:C,3,)</f>
        <v/>
      </c>
      <c r="AC1665" s="44">
        <f>VLOOKUP(P1665,'Customer List'!B:D,3,)</f>
        <v/>
      </c>
    </row>
    <row r="1666">
      <c r="A1666" s="23">
        <f>A1665+1</f>
        <v/>
      </c>
      <c r="B1666" s="23" t="inlineStr">
        <is>
          <t>O071825IN3302886G</t>
        </is>
      </c>
      <c r="C1666" s="32" t="n">
        <v>45863</v>
      </c>
      <c r="D1666" s="32" t="n">
        <v>45869</v>
      </c>
      <c r="E1666" s="51" t="n">
        <v>291</v>
      </c>
      <c r="F1666" s="51">
        <f>IF(AB1666="DOLLAR",E1666*88,E1666)</f>
        <v/>
      </c>
      <c r="G1666" s="62">
        <f>F1666*J1666</f>
        <v/>
      </c>
      <c r="H1666" s="23" t="inlineStr">
        <is>
          <t>M-007612-01-0005</t>
        </is>
      </c>
      <c r="I1666" s="23" t="inlineStr">
        <is>
          <t>siGENOME Human SLC7A11 (23657) siRNA - SMARTpool, 5_x000D_
nmol</t>
        </is>
      </c>
      <c r="J1666" s="23" t="n">
        <v>1</v>
      </c>
      <c r="K1666" s="23" t="n">
        <v>1</v>
      </c>
      <c r="L1666" s="23">
        <f>J1666-K1666</f>
        <v/>
      </c>
      <c r="M1666" s="23" t="inlineStr">
        <is>
          <t>T-893/25-26</t>
        </is>
      </c>
      <c r="N1666" s="32" t="n">
        <v>45877</v>
      </c>
      <c r="O1666" s="62" t="n">
        <v>39425</v>
      </c>
      <c r="P1666" s="23" t="inlineStr">
        <is>
          <t>ICGEB</t>
        </is>
      </c>
      <c r="Q1666" s="23" t="inlineStr">
        <is>
          <t>By Hand</t>
        </is>
      </c>
      <c r="R1666" s="23" t="inlineStr">
        <is>
          <t>PRIYANKA MADAM</t>
        </is>
      </c>
      <c r="S1666" s="63" t="n">
        <v>-20</v>
      </c>
      <c r="T1666" s="39" t="n"/>
      <c r="U1666" s="23" t="inlineStr">
        <is>
          <t>Dharmacon</t>
        </is>
      </c>
      <c r="V1666" s="23">
        <f>VLOOKUP(P1666,'Customer List'!B:C,2,)</f>
        <v/>
      </c>
      <c r="W1666" s="40" t="n"/>
      <c r="X1666" s="32" t="n">
        <v>45877</v>
      </c>
      <c r="Y1666" s="23">
        <f>IF(X1666="", "", X1666-N1666)</f>
        <v/>
      </c>
      <c r="Z1666" s="23">
        <f>IF(N1666="", "", TEXT(N1666, "dddd"))</f>
        <v/>
      </c>
      <c r="AA1666" s="23">
        <f>IF(X1666="", "", TEXT(X1666, "dddd"))</f>
        <v/>
      </c>
      <c r="AB1666" s="23">
        <f>VLOOKUP(U1666,'Currency Sheet'!A:C,3,)</f>
        <v/>
      </c>
      <c r="AC1666" s="44">
        <f>VLOOKUP(P1666,'Customer List'!B:D,3,)</f>
        <v/>
      </c>
    </row>
    <row r="1667">
      <c r="A1667" s="23">
        <f>A1666+1</f>
        <v/>
      </c>
      <c r="B1667" s="23" t="inlineStr">
        <is>
          <t>O071825IN3302886G</t>
        </is>
      </c>
      <c r="C1667" s="32" t="n">
        <v>45863</v>
      </c>
      <c r="D1667" s="32" t="n">
        <v>45869</v>
      </c>
      <c r="E1667" s="51" t="n">
        <v>374</v>
      </c>
      <c r="F1667" s="51">
        <f>IF(AB1667="DOLLAR",E1667*88,E1667)</f>
        <v/>
      </c>
      <c r="G1667" s="62">
        <f>F1667*J1667</f>
        <v/>
      </c>
      <c r="H1667" s="23" t="inlineStr">
        <is>
          <t>L-095518-02-0005</t>
        </is>
      </c>
      <c r="I1667" s="23" t="inlineStr">
        <is>
          <t>ON-TARGETplus Rat Hdac6 (84581) siRNA - SMARTpool, 5_x000D_
Nmol</t>
        </is>
      </c>
      <c r="J1667" s="23" t="n">
        <v>1</v>
      </c>
      <c r="K1667" s="23" t="n">
        <v>1</v>
      </c>
      <c r="L1667" s="23">
        <f>J1667-K1667</f>
        <v/>
      </c>
      <c r="M1667" s="23" t="inlineStr">
        <is>
          <t>T-881/25-26</t>
        </is>
      </c>
      <c r="N1667" s="32" t="n">
        <v>45875</v>
      </c>
      <c r="O1667" s="62" t="n">
        <v>44642</v>
      </c>
      <c r="P1667" s="23" t="inlineStr">
        <is>
          <t>THSTI</t>
        </is>
      </c>
      <c r="Q1667" s="23" t="inlineStr">
        <is>
          <t>By Hand</t>
        </is>
      </c>
      <c r="R1667" s="23" t="inlineStr">
        <is>
          <t>Deepak</t>
        </is>
      </c>
      <c r="S1667" s="63" t="n">
        <v>-20</v>
      </c>
      <c r="T1667" s="39" t="n"/>
      <c r="U1667" s="23" t="inlineStr">
        <is>
          <t>Dharmacon</t>
        </is>
      </c>
      <c r="V1667" s="23">
        <f>VLOOKUP(P1667,'Customer List'!B:C,2,)</f>
        <v/>
      </c>
      <c r="W1667" s="40" t="n"/>
      <c r="X1667" s="32" t="n">
        <v>45875</v>
      </c>
      <c r="Y1667" s="23">
        <f>IF(X1667="", "", X1667-N1667)</f>
        <v/>
      </c>
      <c r="Z1667" s="23">
        <f>IF(N1667="", "", TEXT(N1667, "dddd"))</f>
        <v/>
      </c>
      <c r="AA1667" s="23">
        <f>IF(X1667="", "", TEXT(X1667, "dddd"))</f>
        <v/>
      </c>
      <c r="AB1667" s="23">
        <f>VLOOKUP(U1667,'Currency Sheet'!A:C,3,)</f>
        <v/>
      </c>
      <c r="AC1667" s="44">
        <f>VLOOKUP(P1667,'Customer List'!B:D,3,)</f>
        <v/>
      </c>
    </row>
    <row r="1668">
      <c r="A1668" s="23">
        <f>A1667+1</f>
        <v/>
      </c>
      <c r="B1668" s="23" t="inlineStr">
        <is>
          <t>O071825IN3302886G</t>
        </is>
      </c>
      <c r="C1668" s="32" t="n">
        <v>45863</v>
      </c>
      <c r="D1668" s="32" t="n">
        <v>45869</v>
      </c>
      <c r="E1668" s="51" t="n">
        <v>374</v>
      </c>
      <c r="F1668" s="51">
        <f>IF(AB1668="DOLLAR",E1668*88,E1668)</f>
        <v/>
      </c>
      <c r="G1668" s="62">
        <f>F1668*J1668</f>
        <v/>
      </c>
      <c r="H1668" s="23" t="inlineStr">
        <is>
          <t>L-097263-02-0005</t>
        </is>
      </c>
      <c r="I1668" s="23" t="inlineStr">
        <is>
          <t>ON-TARGETplus Rat Rab31 (246324) siRNA - SMARTpool, 5_x000D_
Nmol</t>
        </is>
      </c>
      <c r="J1668" s="23" t="n">
        <v>1</v>
      </c>
      <c r="K1668" s="23" t="n">
        <v>1</v>
      </c>
      <c r="L1668" s="23">
        <f>J1668-K1668</f>
        <v/>
      </c>
      <c r="M1668" s="23" t="inlineStr">
        <is>
          <t>T-881/25-26</t>
        </is>
      </c>
      <c r="N1668" s="32" t="n">
        <v>45875</v>
      </c>
      <c r="O1668" s="62" t="n">
        <v>44642.4</v>
      </c>
      <c r="P1668" s="23" t="inlineStr">
        <is>
          <t>THSTI</t>
        </is>
      </c>
      <c r="Q1668" s="23" t="inlineStr">
        <is>
          <t>By Hand</t>
        </is>
      </c>
      <c r="R1668" s="23" t="inlineStr">
        <is>
          <t>Deepak</t>
        </is>
      </c>
      <c r="S1668" s="63" t="n">
        <v>-20</v>
      </c>
      <c r="T1668" s="39" t="n"/>
      <c r="U1668" s="23" t="inlineStr">
        <is>
          <t>Dharmacon</t>
        </is>
      </c>
      <c r="V1668" s="23">
        <f>VLOOKUP(P1668,'Customer List'!B:C,2,)</f>
        <v/>
      </c>
      <c r="W1668" s="40" t="n"/>
      <c r="X1668" s="32" t="n">
        <v>45875</v>
      </c>
      <c r="Y1668" s="23">
        <f>IF(X1668="", "", X1668-N1668)</f>
        <v/>
      </c>
      <c r="Z1668" s="23">
        <f>IF(N1668="", "", TEXT(N1668, "dddd"))</f>
        <v/>
      </c>
      <c r="AA1668" s="23">
        <f>IF(X1668="", "", TEXT(X1668, "dddd"))</f>
        <v/>
      </c>
      <c r="AB1668" s="23">
        <f>VLOOKUP(U1668,'Currency Sheet'!A:C,3,)</f>
        <v/>
      </c>
      <c r="AC1668" s="44">
        <f>VLOOKUP(P1668,'Customer List'!B:D,3,)</f>
        <v/>
      </c>
    </row>
    <row r="1669">
      <c r="A1669" s="23">
        <f>A1668+1</f>
        <v/>
      </c>
      <c r="B1669" s="23" t="inlineStr">
        <is>
          <t>O071825IN3302886G</t>
        </is>
      </c>
      <c r="C1669" s="32" t="n">
        <v>45863</v>
      </c>
      <c r="D1669" s="32" t="n">
        <v>45869</v>
      </c>
      <c r="E1669" s="51" t="n">
        <v>201</v>
      </c>
      <c r="F1669" s="51">
        <f>IF(AB1669="DOLLAR",E1669*88,E1669)</f>
        <v/>
      </c>
      <c r="G1669" s="62">
        <f>F1669*J1669</f>
        <v/>
      </c>
      <c r="H1669" s="23" t="inlineStr">
        <is>
          <t>IN-001005-01-05</t>
        </is>
      </c>
      <c r="I1669" s="23" t="inlineStr">
        <is>
          <t>miRIDIAN microRNA Hairpin Inhibitor Negative Control #1, 5 nmol  5nmol</t>
        </is>
      </c>
      <c r="J1669" s="23" t="n">
        <v>1</v>
      </c>
      <c r="K1669" s="23" t="n">
        <v>1</v>
      </c>
      <c r="L1669" s="23">
        <f>J1669-K1669</f>
        <v/>
      </c>
      <c r="M1669" s="23" t="inlineStr">
        <is>
          <t>T-882/25-26</t>
        </is>
      </c>
      <c r="N1669" s="32" t="n">
        <v>45875</v>
      </c>
      <c r="O1669" s="62" t="n">
        <v>24538.5</v>
      </c>
      <c r="P1669" s="23" t="inlineStr">
        <is>
          <t>THSTI</t>
        </is>
      </c>
      <c r="Q1669" s="23" t="inlineStr">
        <is>
          <t>By Hand</t>
        </is>
      </c>
      <c r="R1669" s="23" t="inlineStr">
        <is>
          <t>Deepak</t>
        </is>
      </c>
      <c r="S1669" s="63" t="n">
        <v>-20</v>
      </c>
      <c r="T1669" s="39" t="n"/>
      <c r="U1669" s="23" t="inlineStr">
        <is>
          <t>Dharmacon</t>
        </is>
      </c>
      <c r="V1669" s="23">
        <f>VLOOKUP(P1669,'Customer List'!B:C,2,)</f>
        <v/>
      </c>
      <c r="W1669" s="40" t="n"/>
      <c r="X1669" s="32" t="n">
        <v>45875</v>
      </c>
      <c r="Y1669" s="23">
        <f>IF(X1669="", "", X1669-N1669)</f>
        <v/>
      </c>
      <c r="Z1669" s="23">
        <f>IF(N1669="", "", TEXT(N1669, "dddd"))</f>
        <v/>
      </c>
      <c r="AA1669" s="23">
        <f>IF(X1669="", "", TEXT(X1669, "dddd"))</f>
        <v/>
      </c>
      <c r="AB1669" s="23">
        <f>VLOOKUP(U1669,'Currency Sheet'!A:C,3,)</f>
        <v/>
      </c>
      <c r="AC1669" s="44">
        <f>VLOOKUP(P1669,'Customer List'!B:D,3,)</f>
        <v/>
      </c>
    </row>
    <row r="1670">
      <c r="A1670" s="23">
        <f>A1669+1</f>
        <v/>
      </c>
      <c r="B1670" s="23" t="inlineStr">
        <is>
          <t>O071825IN3302886G</t>
        </is>
      </c>
      <c r="C1670" s="32" t="n">
        <v>45863</v>
      </c>
      <c r="D1670" s="32" t="n">
        <v>45869</v>
      </c>
      <c r="E1670" s="51" t="n">
        <v>201</v>
      </c>
      <c r="F1670" s="51">
        <f>IF(AB1670="DOLLAR",E1670*88,E1670)</f>
        <v/>
      </c>
      <c r="G1670" s="62">
        <f>F1670*J1670</f>
        <v/>
      </c>
      <c r="H1670" s="23" t="inlineStr">
        <is>
          <t>IH-300834-06-0005</t>
        </is>
      </c>
      <c r="I1670" s="23" t="inlineStr">
        <is>
          <t>miRIDIAN microRNA Human hsa-miR-522-3p - Hairpin Inhibitor, 5 nmol End Use: THSTI</t>
        </is>
      </c>
      <c r="J1670" s="23" t="n">
        <v>1</v>
      </c>
      <c r="K1670" s="23" t="n">
        <v>1</v>
      </c>
      <c r="L1670" s="23">
        <f>J1670-K1670</f>
        <v/>
      </c>
      <c r="M1670" s="23" t="inlineStr">
        <is>
          <t>T-882/25-26</t>
        </is>
      </c>
      <c r="N1670" s="32" t="n">
        <v>45875</v>
      </c>
      <c r="O1670" s="62" t="n">
        <v>24538.5</v>
      </c>
      <c r="P1670" s="23" t="inlineStr">
        <is>
          <t>THSTI</t>
        </is>
      </c>
      <c r="Q1670" s="23" t="inlineStr">
        <is>
          <t>By Hand</t>
        </is>
      </c>
      <c r="R1670" s="23" t="inlineStr">
        <is>
          <t>Deepak</t>
        </is>
      </c>
      <c r="S1670" s="63" t="n">
        <v>-20</v>
      </c>
      <c r="T1670" s="39" t="n"/>
      <c r="U1670" s="23" t="inlineStr">
        <is>
          <t>Dharmacon</t>
        </is>
      </c>
      <c r="V1670" s="23">
        <f>VLOOKUP(P1670,'Customer List'!B:C,2,)</f>
        <v/>
      </c>
      <c r="W1670" s="40" t="n"/>
      <c r="X1670" s="32" t="n">
        <v>45875</v>
      </c>
      <c r="Y1670" s="23">
        <f>IF(X1670="", "", X1670-N1670)</f>
        <v/>
      </c>
      <c r="Z1670" s="23">
        <f>IF(N1670="", "", TEXT(N1670, "dddd"))</f>
        <v/>
      </c>
      <c r="AA1670" s="23">
        <f>IF(X1670="", "", TEXT(X1670, "dddd"))</f>
        <v/>
      </c>
      <c r="AB1670" s="23">
        <f>VLOOKUP(U1670,'Currency Sheet'!A:C,3,)</f>
        <v/>
      </c>
      <c r="AC1670" s="44">
        <f>VLOOKUP(P1670,'Customer List'!B:D,3,)</f>
        <v/>
      </c>
    </row>
    <row r="1671">
      <c r="A1671" s="23">
        <f>A1670+1</f>
        <v/>
      </c>
      <c r="B1671" s="23" t="inlineStr">
        <is>
          <t>O071825IN3302886G</t>
        </is>
      </c>
      <c r="C1671" s="32" t="n">
        <v>45863</v>
      </c>
      <c r="D1671" s="32" t="n">
        <v>45869</v>
      </c>
      <c r="E1671" s="51" t="n">
        <v>201</v>
      </c>
      <c r="F1671" s="51">
        <f>IF(AB1671="DOLLAR",E1671*88,E1671)</f>
        <v/>
      </c>
      <c r="G1671" s="62">
        <f>F1671*J1671</f>
        <v/>
      </c>
      <c r="H1671" s="23" t="inlineStr">
        <is>
          <t>C-300834-05-0005</t>
        </is>
      </c>
      <c r="I1671" s="23" t="inlineStr">
        <is>
          <t>miRIDIAN microRNA Human hsa-_x000D_
miR-522-3p - Mimic, 5 nmol End Use: THSTI</t>
        </is>
      </c>
      <c r="J1671" s="23" t="n">
        <v>1</v>
      </c>
      <c r="K1671" s="23" t="n">
        <v>1</v>
      </c>
      <c r="L1671" s="23">
        <f>J1671-K1671</f>
        <v/>
      </c>
      <c r="M1671" s="23" t="inlineStr">
        <is>
          <t>T-882/25-26</t>
        </is>
      </c>
      <c r="N1671" s="32" t="n">
        <v>45875</v>
      </c>
      <c r="O1671" s="62" t="n">
        <v>24538.5</v>
      </c>
      <c r="P1671" s="23" t="inlineStr">
        <is>
          <t>THSTI</t>
        </is>
      </c>
      <c r="Q1671" s="23" t="inlineStr">
        <is>
          <t>By Hand</t>
        </is>
      </c>
      <c r="R1671" s="23" t="inlineStr">
        <is>
          <t>Deepak</t>
        </is>
      </c>
      <c r="S1671" s="63" t="n">
        <v>-20</v>
      </c>
      <c r="T1671" s="39" t="n"/>
      <c r="U1671" s="23" t="inlineStr">
        <is>
          <t>Dharmacon</t>
        </is>
      </c>
      <c r="V1671" s="23">
        <f>VLOOKUP(P1671,'Customer List'!B:C,2,)</f>
        <v/>
      </c>
      <c r="W1671" s="40" t="n"/>
      <c r="X1671" s="32" t="n">
        <v>45875</v>
      </c>
      <c r="Y1671" s="23">
        <f>IF(X1671="", "", X1671-N1671)</f>
        <v/>
      </c>
      <c r="Z1671" s="23">
        <f>IF(N1671="", "", TEXT(N1671, "dddd"))</f>
        <v/>
      </c>
      <c r="AA1671" s="23">
        <f>IF(X1671="", "", TEXT(X1671, "dddd"))</f>
        <v/>
      </c>
      <c r="AB1671" s="23">
        <f>VLOOKUP(U1671,'Currency Sheet'!A:C,3,)</f>
        <v/>
      </c>
      <c r="AC1671" s="44">
        <f>VLOOKUP(P1671,'Customer List'!B:D,3,)</f>
        <v/>
      </c>
    </row>
    <row r="1672">
      <c r="A1672" s="23">
        <f>A1671+1</f>
        <v/>
      </c>
      <c r="B1672" s="23" t="inlineStr">
        <is>
          <t>O071825IN3302886G</t>
        </is>
      </c>
      <c r="C1672" s="32" t="n">
        <v>45863</v>
      </c>
      <c r="D1672" s="32" t="n">
        <v>45869</v>
      </c>
      <c r="E1672" s="51" t="n">
        <v>201</v>
      </c>
      <c r="F1672" s="51">
        <f>IF(AB1672="DOLLAR",E1672*88,E1672)</f>
        <v/>
      </c>
      <c r="G1672" s="62">
        <f>F1672*J1672</f>
        <v/>
      </c>
      <c r="H1672" s="23" t="inlineStr">
        <is>
          <t>CN-001000-01-05</t>
        </is>
      </c>
      <c r="I1672" s="23" t="inlineStr">
        <is>
          <t>miRIDIAN microRNA Mimic Negative Control #1, 5 nmol  5nmol</t>
        </is>
      </c>
      <c r="J1672" s="23" t="n">
        <v>1</v>
      </c>
      <c r="K1672" s="23" t="n">
        <v>1</v>
      </c>
      <c r="L1672" s="23">
        <f>J1672-K1672</f>
        <v/>
      </c>
      <c r="M1672" s="23" t="inlineStr">
        <is>
          <t>T-882/25-26</t>
        </is>
      </c>
      <c r="N1672" s="32" t="n">
        <v>45875</v>
      </c>
      <c r="O1672" s="62" t="n">
        <v>24538.5</v>
      </c>
      <c r="P1672" s="23" t="inlineStr">
        <is>
          <t>THSTI</t>
        </is>
      </c>
      <c r="Q1672" s="23" t="inlineStr">
        <is>
          <t>By Hand</t>
        </is>
      </c>
      <c r="R1672" s="23" t="inlineStr">
        <is>
          <t>Deepak</t>
        </is>
      </c>
      <c r="S1672" s="63" t="n">
        <v>-20</v>
      </c>
      <c r="T1672" s="39" t="n"/>
      <c r="U1672" s="23" t="inlineStr">
        <is>
          <t>Dharmacon</t>
        </is>
      </c>
      <c r="V1672" s="23">
        <f>VLOOKUP(P1672,'Customer List'!B:C,2,)</f>
        <v/>
      </c>
      <c r="W1672" s="40" t="n"/>
      <c r="X1672" s="32" t="n">
        <v>45875</v>
      </c>
      <c r="Y1672" s="23">
        <f>IF(X1672="", "", X1672-N1672)</f>
        <v/>
      </c>
      <c r="Z1672" s="23">
        <f>IF(N1672="", "", TEXT(N1672, "dddd"))</f>
        <v/>
      </c>
      <c r="AA1672" s="23">
        <f>IF(X1672="", "", TEXT(X1672, "dddd"))</f>
        <v/>
      </c>
      <c r="AB1672" s="23">
        <f>VLOOKUP(U1672,'Currency Sheet'!A:C,3,)</f>
        <v/>
      </c>
      <c r="AC1672" s="44">
        <f>VLOOKUP(P1672,'Customer List'!B:D,3,)</f>
        <v/>
      </c>
    </row>
    <row r="1673">
      <c r="A1673" s="23">
        <f>A1672+1</f>
        <v/>
      </c>
      <c r="B1673" s="23" t="inlineStr">
        <is>
          <t>O071825IN3302886G</t>
        </is>
      </c>
      <c r="C1673" s="32" t="n">
        <v>45863</v>
      </c>
      <c r="D1673" s="32" t="n">
        <v>45869</v>
      </c>
      <c r="E1673" s="51" t="n">
        <v>582</v>
      </c>
      <c r="F1673" s="51">
        <f>IF(AB1673="DOLLAR",E1673*88,E1673)</f>
        <v/>
      </c>
      <c r="G1673" s="62">
        <f>F1673*J1673</f>
        <v/>
      </c>
      <c r="H1673" s="23" t="inlineStr">
        <is>
          <t>VSC10698</t>
        </is>
      </c>
      <c r="I1673" s="23" t="inlineStr">
        <is>
          <t>SMARTvector Inducible Non- targeting mCMV-TurboGFP Control Particles 2, 2 x 25 μl,_x000D_
10^7 TU/mL</t>
        </is>
      </c>
      <c r="J1673" s="23" t="n">
        <v>1</v>
      </c>
      <c r="K1673" s="23" t="n">
        <v>1</v>
      </c>
      <c r="L1673" s="23">
        <f>J1673-K1673</f>
        <v/>
      </c>
      <c r="M1673" s="23" t="inlineStr">
        <is>
          <t>T-834/25-26</t>
        </is>
      </c>
      <c r="N1673" s="32" t="n">
        <v>45871</v>
      </c>
      <c r="O1673" s="62" t="n">
        <v>71136</v>
      </c>
      <c r="P1673" s="23" t="inlineStr">
        <is>
          <t>ACTREC</t>
        </is>
      </c>
      <c r="Q1673" s="23" t="n">
        <v>58153984346</v>
      </c>
      <c r="R1673" s="23" t="inlineStr">
        <is>
          <t>Delivered</t>
        </is>
      </c>
      <c r="S1673" s="63" t="n">
        <v>-80</v>
      </c>
      <c r="T1673" s="39" t="n"/>
      <c r="U1673" s="23" t="inlineStr">
        <is>
          <t>Dharmacon</t>
        </is>
      </c>
      <c r="V1673" s="23">
        <f>VLOOKUP(P1673,'Customer List'!B:C,2,)</f>
        <v/>
      </c>
      <c r="W1673" s="40" t="n"/>
      <c r="X1673" s="32" t="n">
        <v>45873</v>
      </c>
      <c r="Y1673" s="23">
        <f>IF(X1673="", "", X1673-N1673)</f>
        <v/>
      </c>
      <c r="Z1673" s="23">
        <f>IF(N1673="", "", TEXT(N1673, "dddd"))</f>
        <v/>
      </c>
      <c r="AA1673" s="23">
        <f>IF(X1673="", "", TEXT(X1673, "dddd"))</f>
        <v/>
      </c>
      <c r="AB1673" s="23">
        <f>VLOOKUP(U1673,'Currency Sheet'!A:C,3,)</f>
        <v/>
      </c>
      <c r="AC1673" s="44">
        <f>VLOOKUP(P1673,'Customer List'!B:D,3,)</f>
        <v/>
      </c>
    </row>
    <row r="1674">
      <c r="A1674" s="23">
        <f>A1673+1</f>
        <v/>
      </c>
      <c r="B1674" s="23" t="inlineStr">
        <is>
          <t>O071825IN3302886G</t>
        </is>
      </c>
      <c r="C1674" s="32" t="n">
        <v>45863</v>
      </c>
      <c r="D1674" s="32" t="n">
        <v>45869</v>
      </c>
      <c r="E1674" s="51" t="n">
        <v>582</v>
      </c>
      <c r="F1674" s="51">
        <f>IF(AB1674="DOLLAR",E1674*88,E1674)</f>
        <v/>
      </c>
      <c r="G1674" s="62">
        <f>F1674*J1674</f>
        <v/>
      </c>
      <c r="H1674" s="23" t="inlineStr">
        <is>
          <t>VSC6570</t>
        </is>
      </c>
      <c r="I1674" s="23" t="inlineStr">
        <is>
          <t>SMARTvector Inducible Non- targeting mCMV-TurboGFP Control Particles 2, 2 x 25 μl,_x000D_
10^7 TU/mL</t>
        </is>
      </c>
      <c r="J1674" s="23" t="n">
        <v>1</v>
      </c>
      <c r="K1674" s="23" t="n">
        <v>1</v>
      </c>
      <c r="L1674" s="23">
        <f>J1674-K1674</f>
        <v/>
      </c>
      <c r="M1674" s="23" t="inlineStr">
        <is>
          <t>T-834/25-26</t>
        </is>
      </c>
      <c r="N1674" s="32" t="n">
        <v>45871</v>
      </c>
      <c r="O1674" s="62" t="n">
        <v>71136</v>
      </c>
      <c r="P1674" s="23" t="inlineStr">
        <is>
          <t>ACTREC</t>
        </is>
      </c>
      <c r="Q1674" s="23" t="n">
        <v>58153984346</v>
      </c>
      <c r="R1674" s="23" t="inlineStr">
        <is>
          <t>Delivered</t>
        </is>
      </c>
      <c r="S1674" s="63" t="n">
        <v>-80</v>
      </c>
      <c r="T1674" s="39" t="n"/>
      <c r="U1674" s="23" t="inlineStr">
        <is>
          <t>Dharmacon</t>
        </is>
      </c>
      <c r="V1674" s="23">
        <f>VLOOKUP(P1674,'Customer List'!B:C,2,)</f>
        <v/>
      </c>
      <c r="W1674" s="40" t="n"/>
      <c r="X1674" s="32" t="n">
        <v>45873</v>
      </c>
      <c r="Y1674" s="23">
        <f>IF(X1674="", "", X1674-N1674)</f>
        <v/>
      </c>
      <c r="Z1674" s="23">
        <f>IF(N1674="", "", TEXT(N1674, "dddd"))</f>
        <v/>
      </c>
      <c r="AA1674" s="23">
        <f>IF(X1674="", "", TEXT(X1674, "dddd"))</f>
        <v/>
      </c>
      <c r="AB1674" s="23">
        <f>VLOOKUP(U1674,'Currency Sheet'!A:C,3,)</f>
        <v/>
      </c>
      <c r="AC1674" s="44">
        <f>VLOOKUP(P1674,'Customer List'!B:D,3,)</f>
        <v/>
      </c>
    </row>
    <row r="1675">
      <c r="A1675" s="23">
        <f>A1674+1</f>
        <v/>
      </c>
      <c r="B1675" s="23" t="inlineStr">
        <is>
          <t>O071825IN3302886G</t>
        </is>
      </c>
      <c r="C1675" s="32" t="n">
        <v>45863</v>
      </c>
      <c r="D1675" s="32" t="n">
        <v>45869</v>
      </c>
      <c r="E1675" s="51" t="n">
        <v>1649</v>
      </c>
      <c r="F1675" s="51">
        <f>IF(AB1675="DOLLAR",E1675*88,E1675)</f>
        <v/>
      </c>
      <c r="G1675" s="62">
        <f>F1675*J1675</f>
        <v/>
      </c>
      <c r="H1675" s="23" t="inlineStr">
        <is>
          <t>V3SH7675-01EG3725</t>
        </is>
      </c>
      <c r="I1675" s="23" t="inlineStr">
        <is>
          <t>Set of 3 SMARTvector Inducible Human JUN mCMV-TurboGFP shRNA, 100 μL, 10^7 TU/mL</t>
        </is>
      </c>
      <c r="J1675" s="23" t="n">
        <v>1</v>
      </c>
      <c r="K1675" s="23" t="n">
        <v>1</v>
      </c>
      <c r="L1675" s="23">
        <f>J1675-K1675</f>
        <v/>
      </c>
      <c r="M1675" s="23" t="inlineStr">
        <is>
          <t>T-834/25-26</t>
        </is>
      </c>
      <c r="N1675" s="32" t="n">
        <v>45871</v>
      </c>
      <c r="O1675" s="62" t="n">
        <v>201438</v>
      </c>
      <c r="P1675" s="23" t="inlineStr">
        <is>
          <t>ACTREC</t>
        </is>
      </c>
      <c r="Q1675" s="23" t="n">
        <v>58153984346</v>
      </c>
      <c r="R1675" s="23" t="inlineStr">
        <is>
          <t>Delivered</t>
        </is>
      </c>
      <c r="S1675" s="63" t="n">
        <v>-80</v>
      </c>
      <c r="T1675" s="39" t="n"/>
      <c r="U1675" s="23" t="inlineStr">
        <is>
          <t>Dharmacon</t>
        </is>
      </c>
      <c r="V1675" s="23">
        <f>VLOOKUP(P1675,'Customer List'!B:C,2,)</f>
        <v/>
      </c>
      <c r="W1675" s="40" t="n"/>
      <c r="X1675" s="32" t="n">
        <v>45873</v>
      </c>
      <c r="Y1675" s="23">
        <f>IF(X1675="", "", X1675-N1675)</f>
        <v/>
      </c>
      <c r="Z1675" s="23">
        <f>IF(N1675="", "", TEXT(N1675, "dddd"))</f>
        <v/>
      </c>
      <c r="AA1675" s="23">
        <f>IF(X1675="", "", TEXT(X1675, "dddd"))</f>
        <v/>
      </c>
      <c r="AB1675" s="23">
        <f>VLOOKUP(U1675,'Currency Sheet'!A:C,3,)</f>
        <v/>
      </c>
      <c r="AC1675" s="44">
        <f>VLOOKUP(P1675,'Customer List'!B:D,3,)</f>
        <v/>
      </c>
    </row>
    <row r="1676">
      <c r="A1676" s="23">
        <f>A1675+1</f>
        <v/>
      </c>
      <c r="B1676" s="23" t="inlineStr">
        <is>
          <t>O071825IN3302886G</t>
        </is>
      </c>
      <c r="C1676" s="32" t="n">
        <v>45863</v>
      </c>
      <c r="D1676" s="32" t="n">
        <v>45869</v>
      </c>
      <c r="E1676" s="51" t="n">
        <v>1649</v>
      </c>
      <c r="F1676" s="51">
        <f>IF(AB1676="DOLLAR",E1676*88,E1676)</f>
        <v/>
      </c>
      <c r="G1676" s="62">
        <f>F1676*J1676</f>
        <v/>
      </c>
      <c r="H1676" s="23" t="inlineStr">
        <is>
          <t>V3SH7675-01EG8061</t>
        </is>
      </c>
      <c r="I1676" s="23" t="inlineStr">
        <is>
          <t>Set of 3 SMARTvector Inducible Human FOSL1 mCMV-TurboGFP shRNA, 100 μL, 10^7 TU/mL</t>
        </is>
      </c>
      <c r="J1676" s="23" t="n">
        <v>1</v>
      </c>
      <c r="K1676" s="23" t="n">
        <v>1</v>
      </c>
      <c r="L1676" s="23">
        <f>J1676-K1676</f>
        <v/>
      </c>
      <c r="M1676" s="23" t="inlineStr">
        <is>
          <t>T-834/25-26</t>
        </is>
      </c>
      <c r="N1676" s="32" t="n">
        <v>45871</v>
      </c>
      <c r="O1676" s="62" t="n">
        <v>201438</v>
      </c>
      <c r="P1676" s="23" t="inlineStr">
        <is>
          <t>ACTREC</t>
        </is>
      </c>
      <c r="Q1676" s="23" t="n">
        <v>58153984346</v>
      </c>
      <c r="R1676" s="23" t="inlineStr">
        <is>
          <t>Delivered</t>
        </is>
      </c>
      <c r="S1676" s="63" t="n">
        <v>-80</v>
      </c>
      <c r="T1676" s="39" t="n"/>
      <c r="U1676" s="23" t="inlineStr">
        <is>
          <t>Dharmacon</t>
        </is>
      </c>
      <c r="V1676" s="23">
        <f>VLOOKUP(P1676,'Customer List'!B:C,2,)</f>
        <v/>
      </c>
      <c r="W1676" s="40" t="n"/>
      <c r="X1676" s="32" t="n">
        <v>45873</v>
      </c>
      <c r="Y1676" s="23">
        <f>IF(X1676="", "", X1676-N1676)</f>
        <v/>
      </c>
      <c r="Z1676" s="23">
        <f>IF(N1676="", "", TEXT(N1676, "dddd"))</f>
        <v/>
      </c>
      <c r="AA1676" s="23">
        <f>IF(X1676="", "", TEXT(X1676, "dddd"))</f>
        <v/>
      </c>
      <c r="AB1676" s="23">
        <f>VLOOKUP(U1676,'Currency Sheet'!A:C,3,)</f>
        <v/>
      </c>
      <c r="AC1676" s="44">
        <f>VLOOKUP(P1676,'Customer List'!B:D,3,)</f>
        <v/>
      </c>
    </row>
    <row r="1677">
      <c r="A1677" s="23">
        <f>A1676+1</f>
        <v/>
      </c>
      <c r="B1677" s="23" t="inlineStr">
        <is>
          <t>O071825IN3302886G</t>
        </is>
      </c>
      <c r="C1677" s="32" t="n">
        <v>45863</v>
      </c>
      <c r="D1677" s="32" t="n">
        <v>45869</v>
      </c>
      <c r="E1677" s="51" t="n">
        <v>55</v>
      </c>
      <c r="F1677" s="51">
        <f>IF(AB1677="DOLLAR",E1677*88,E1677)</f>
        <v/>
      </c>
      <c r="G1677" s="62">
        <f>F1677*J1677</f>
        <v/>
      </c>
      <c r="H1677" s="23" t="inlineStr">
        <is>
          <t>YSC6273-201936830</t>
        </is>
      </c>
      <c r="I1677" s="23" t="inlineStr">
        <is>
          <t>Yeast MATa Knock Out Strain_x000D_
YML032C, 1 each</t>
        </is>
      </c>
      <c r="J1677" s="23" t="n">
        <v>1</v>
      </c>
      <c r="K1677" s="23" t="n">
        <v>1</v>
      </c>
      <c r="L1677" s="23">
        <f>J1677-K1677</f>
        <v/>
      </c>
      <c r="M1677" s="23" t="inlineStr">
        <is>
          <t>T-853/25-26</t>
        </is>
      </c>
      <c r="N1677" s="32" t="n">
        <v>45871</v>
      </c>
      <c r="O1677" s="62" t="n">
        <v>9360</v>
      </c>
      <c r="P1677" s="23" t="inlineStr">
        <is>
          <t>HYDERABAD UNIVERSITY</t>
        </is>
      </c>
      <c r="Q1677" s="23" t="n">
        <v>58153983764</v>
      </c>
      <c r="R1677" s="23" t="inlineStr">
        <is>
          <t>Delivered</t>
        </is>
      </c>
      <c r="S1677" s="63" t="n">
        <v>-20</v>
      </c>
      <c r="T1677" s="39" t="n"/>
      <c r="U1677" s="23" t="inlineStr">
        <is>
          <t>Dharmacon</t>
        </is>
      </c>
      <c r="V1677" s="23">
        <f>VLOOKUP(P1677,'Customer List'!B:C,2,)</f>
        <v/>
      </c>
      <c r="W1677" s="40" t="n"/>
      <c r="X1677" s="32" t="n">
        <v>45873</v>
      </c>
      <c r="Y1677" s="23">
        <f>IF(X1677="", "", X1677-N1677)</f>
        <v/>
      </c>
      <c r="Z1677" s="23">
        <f>IF(N1677="", "", TEXT(N1677, "dddd"))</f>
        <v/>
      </c>
      <c r="AA1677" s="23">
        <f>IF(X1677="", "", TEXT(X1677, "dddd"))</f>
        <v/>
      </c>
      <c r="AB1677" s="23">
        <f>VLOOKUP(U1677,'Currency Sheet'!A:C,3,)</f>
        <v/>
      </c>
      <c r="AC1677" s="44">
        <f>VLOOKUP(P1677,'Customer List'!B:D,3,)</f>
        <v/>
      </c>
    </row>
    <row r="1678">
      <c r="A1678" s="23">
        <f>A1677+1</f>
        <v/>
      </c>
      <c r="B1678" s="23" t="inlineStr">
        <is>
          <t>O071825IN3302886G</t>
        </is>
      </c>
      <c r="C1678" s="32" t="n">
        <v>45863</v>
      </c>
      <c r="D1678" s="32" t="n">
        <v>45869</v>
      </c>
      <c r="E1678" s="51" t="n">
        <v>393</v>
      </c>
      <c r="F1678" s="51">
        <f>IF(AB1678="DOLLAR",E1678*88,E1678)</f>
        <v/>
      </c>
      <c r="G1678" s="62">
        <f>F1678*J1678</f>
        <v/>
      </c>
      <c r="H1678" s="23" t="inlineStr">
        <is>
          <t>T-2004-03</t>
        </is>
      </c>
      <c r="I1678" s="23" t="inlineStr">
        <is>
          <t>DharmaFECT 4 Transfection Reagent, 1.5ml</t>
        </is>
      </c>
      <c r="J1678" s="23" t="n">
        <v>1</v>
      </c>
      <c r="K1678" s="23" t="n">
        <v>1</v>
      </c>
      <c r="L1678" s="23">
        <f>J1678-K1678</f>
        <v/>
      </c>
      <c r="M1678" s="23" t="inlineStr">
        <is>
          <t>T-881/25-26</t>
        </is>
      </c>
      <c r="N1678" s="32" t="n">
        <v>45875</v>
      </c>
      <c r="O1678" s="62" t="n">
        <v>46983.2</v>
      </c>
      <c r="P1678" s="23" t="inlineStr">
        <is>
          <t>THSTI</t>
        </is>
      </c>
      <c r="Q1678" s="23" t="inlineStr">
        <is>
          <t>By Hand</t>
        </is>
      </c>
      <c r="R1678" s="23" t="inlineStr">
        <is>
          <t>Deepak</t>
        </is>
      </c>
      <c r="S1678" s="63" t="n">
        <v>4</v>
      </c>
      <c r="T1678" s="39" t="n"/>
      <c r="U1678" s="23" t="inlineStr">
        <is>
          <t>Dharmacon</t>
        </is>
      </c>
      <c r="V1678" s="23">
        <f>VLOOKUP(P1678,'Customer List'!B:C,2,)</f>
        <v/>
      </c>
      <c r="W1678" s="40" t="n"/>
      <c r="X1678" s="32" t="n">
        <v>45875</v>
      </c>
      <c r="Y1678" s="23">
        <f>IF(X1678="", "", X1678-N1678)</f>
        <v/>
      </c>
      <c r="Z1678" s="23">
        <f>IF(N1678="", "", TEXT(N1678, "dddd"))</f>
        <v/>
      </c>
      <c r="AA1678" s="23">
        <f>IF(X1678="", "", TEXT(X1678, "dddd"))</f>
        <v/>
      </c>
      <c r="AB1678" s="23">
        <f>VLOOKUP(U1678,'Currency Sheet'!A:C,3,)</f>
        <v/>
      </c>
      <c r="AC1678" s="44">
        <f>VLOOKUP(P1678,'Customer List'!B:D,3,)</f>
        <v/>
      </c>
    </row>
    <row r="1679">
      <c r="A1679" s="23">
        <f>A1678+1</f>
        <v/>
      </c>
      <c r="B1679" s="23" t="n">
        <v>194911</v>
      </c>
      <c r="C1679" s="32" t="n">
        <v>45867</v>
      </c>
      <c r="D1679" s="32" t="n">
        <v>45870</v>
      </c>
      <c r="E1679" s="51" t="n">
        <v>285</v>
      </c>
      <c r="F1679" s="51">
        <f>IF(AB1679="DOLLAR",E1679*88,E1679)</f>
        <v/>
      </c>
      <c r="G1679" s="62">
        <f>F1679*J1679</f>
        <v/>
      </c>
      <c r="H1679" s="23" t="inlineStr">
        <is>
          <t>Z1004</t>
        </is>
      </c>
      <c r="I1679" s="39" t="inlineStr">
        <is>
          <t>Zymolyase 100T 50mg Blue Ice</t>
        </is>
      </c>
      <c r="J1679" s="23" t="n">
        <v>1</v>
      </c>
      <c r="K1679" s="23" t="n">
        <v>1</v>
      </c>
      <c r="L1679" s="23">
        <f>J1679-K1679</f>
        <v/>
      </c>
      <c r="M1679" s="23" t="inlineStr">
        <is>
          <t>T-864/25-26</t>
        </is>
      </c>
      <c r="N1679" s="32" t="n">
        <v>45873</v>
      </c>
      <c r="O1679" s="62" t="n">
        <v>47430</v>
      </c>
      <c r="P1679" s="23" t="inlineStr">
        <is>
          <t>IISC</t>
        </is>
      </c>
      <c r="Q1679" s="23" t="n">
        <v>58154040324</v>
      </c>
      <c r="R1679" s="23" t="inlineStr">
        <is>
          <t>Delivered</t>
        </is>
      </c>
      <c r="S1679" s="63" t="n">
        <v>4</v>
      </c>
      <c r="T1679" s="39" t="n"/>
      <c r="U1679" s="23" t="inlineStr">
        <is>
          <t>Us Biological</t>
        </is>
      </c>
      <c r="V1679" s="23">
        <f>VLOOKUP(P1679,'Customer List'!B:C,2,)</f>
        <v/>
      </c>
      <c r="W1679" s="40" t="n"/>
      <c r="X1679" s="32" t="n">
        <v>45874</v>
      </c>
      <c r="Y1679" s="23">
        <f>IF(X1679="", "", X1679-N1679)</f>
        <v/>
      </c>
      <c r="Z1679" s="23">
        <f>IF(N1679="", "", TEXT(N1679, "dddd"))</f>
        <v/>
      </c>
      <c r="AA1679" s="23">
        <f>IF(X1679="", "", TEXT(X1679, "dddd"))</f>
        <v/>
      </c>
      <c r="AB1679" s="23">
        <f>VLOOKUP(U1679,'Currency Sheet'!A:C,3,)</f>
        <v/>
      </c>
      <c r="AC1679" s="44">
        <f>VLOOKUP(P1679,'Customer List'!B:D,3,)</f>
        <v/>
      </c>
    </row>
    <row r="1680">
      <c r="A1680" s="23">
        <f>A1679+1</f>
        <v/>
      </c>
      <c r="B1680" s="23" t="n">
        <v>194911</v>
      </c>
      <c r="C1680" s="32" t="n">
        <v>45867</v>
      </c>
      <c r="D1680" s="32" t="n">
        <v>45870</v>
      </c>
      <c r="E1680" s="51" t="n">
        <v>391</v>
      </c>
      <c r="F1680" s="51">
        <f>IF(AB1680="DOLLAR",E1680*88,E1680)</f>
        <v/>
      </c>
      <c r="G1680" s="62">
        <f>F1680*J1680</f>
        <v/>
      </c>
      <c r="H1680" s="23" t="inlineStr">
        <is>
          <t>F5050</t>
        </is>
      </c>
      <c r="I1680" s="23" t="inlineStr">
        <is>
          <t>5-Fluoroorotic Acid Monohydrate10g</t>
        </is>
      </c>
      <c r="J1680" s="23" t="n">
        <v>1</v>
      </c>
      <c r="K1680" s="23" t="n">
        <v>1</v>
      </c>
      <c r="L1680" s="23">
        <f>J1680-K1680</f>
        <v/>
      </c>
      <c r="M1680" s="23" t="inlineStr">
        <is>
          <t>T-863/25-26</t>
        </is>
      </c>
      <c r="N1680" s="32" t="n">
        <v>45873</v>
      </c>
      <c r="O1680" s="62" t="n">
        <v>64983.8</v>
      </c>
      <c r="P1680" s="23" t="inlineStr">
        <is>
          <t>LAURUS BIO</t>
        </is>
      </c>
      <c r="Q1680" s="23" t="n">
        <v>58154040011</v>
      </c>
      <c r="R1680" s="23" t="inlineStr">
        <is>
          <t>Delivered</t>
        </is>
      </c>
      <c r="S1680" s="63" t="n">
        <v>4</v>
      </c>
      <c r="T1680" s="39" t="n"/>
      <c r="U1680" s="23" t="inlineStr">
        <is>
          <t>Us Biological</t>
        </is>
      </c>
      <c r="V1680" s="23">
        <f>VLOOKUP(P1680,'Customer List'!B:C,2,)</f>
        <v/>
      </c>
      <c r="W1680" s="40" t="n"/>
      <c r="X1680" s="32" t="n">
        <v>45874</v>
      </c>
      <c r="Y1680" s="23">
        <f>IF(X1680="", "", X1680-N1680)</f>
        <v/>
      </c>
      <c r="Z1680" s="23">
        <f>IF(N1680="", "", TEXT(N1680, "dddd"))</f>
        <v/>
      </c>
      <c r="AA1680" s="23">
        <f>IF(X1680="", "", TEXT(X1680, "dddd"))</f>
        <v/>
      </c>
      <c r="AB1680" s="23">
        <f>VLOOKUP(U1680,'Currency Sheet'!A:C,3,)</f>
        <v/>
      </c>
      <c r="AC1680" s="44">
        <f>VLOOKUP(P1680,'Customer List'!B:D,3,)</f>
        <v/>
      </c>
    </row>
    <row r="1681">
      <c r="A1681" s="23">
        <f>A1680+1</f>
        <v/>
      </c>
      <c r="B1681" s="23" t="inlineStr">
        <is>
          <t>Opening Stock</t>
        </is>
      </c>
      <c r="C1681" s="32" t="n">
        <v>45870</v>
      </c>
      <c r="D1681" s="32" t="n">
        <v>45870</v>
      </c>
      <c r="E1681" s="51" t="n">
        <v>112.8</v>
      </c>
      <c r="F1681" s="51">
        <f>IF(AB1681="DOLLAR",E1681*88,E1681)</f>
        <v/>
      </c>
      <c r="G1681" s="62">
        <f>F1681*J1681</f>
        <v/>
      </c>
      <c r="H1681" s="23" t="n">
        <v>41003</v>
      </c>
      <c r="I1681" s="23" t="inlineStr">
        <is>
          <t>GelRed® Nucleic Acid Stain, 10,000X in water (trial size): (0.1mL)</t>
        </is>
      </c>
      <c r="J1681" s="23" t="n">
        <v>1</v>
      </c>
      <c r="K1681" s="23" t="n"/>
      <c r="L1681" s="23">
        <f>J1681-K1681</f>
        <v/>
      </c>
      <c r="M1681" s="23" t="n"/>
      <c r="N1681" s="32" t="n"/>
      <c r="O1681" s="62" t="n"/>
      <c r="P1681" s="23" t="inlineStr">
        <is>
          <t>Stock</t>
        </is>
      </c>
      <c r="Q1681" s="23" t="n"/>
      <c r="R1681" s="23" t="n"/>
      <c r="S1681" s="63" t="inlineStr">
        <is>
          <t>RT</t>
        </is>
      </c>
      <c r="T1681" s="39" t="n"/>
      <c r="U1681" s="23" t="inlineStr">
        <is>
          <t>Biotium</t>
        </is>
      </c>
      <c r="V1681" s="23">
        <f>VLOOKUP(P1681,'Customer List'!B:C,2,)</f>
        <v/>
      </c>
      <c r="W1681" s="40" t="inlineStr">
        <is>
          <t>Stock</t>
        </is>
      </c>
      <c r="X1681" s="32">
        <f>IF(OR(R1681 = "PRIYANKA MADAM", R1681 = "DEEPAK", R1681 = "PORTER"),N1681,"")</f>
        <v/>
      </c>
      <c r="Y1681" s="23">
        <f>IF(X1681="", "", X1681-N1681)</f>
        <v/>
      </c>
      <c r="Z1681" s="23">
        <f>IF(N1681="", "", TEXT(N1681, "dddd"))</f>
        <v/>
      </c>
      <c r="AA1681" s="23">
        <f>IF(X1681="", "", TEXT(X1681, "dddd"))</f>
        <v/>
      </c>
      <c r="AB1681" s="23">
        <f>VLOOKUP(U1681,'Currency Sheet'!A:C,3,)</f>
        <v/>
      </c>
      <c r="AC1681" s="44">
        <f>VLOOKUP(P1681,'Customer List'!B:D,3,)</f>
        <v/>
      </c>
    </row>
    <row r="1682">
      <c r="A1682" s="23">
        <f>A1681+1</f>
        <v/>
      </c>
      <c r="B1682" s="23" t="inlineStr">
        <is>
          <t>Opening Stock</t>
        </is>
      </c>
      <c r="C1682" s="32" t="n">
        <v>45870</v>
      </c>
      <c r="D1682" s="32" t="n">
        <v>45870</v>
      </c>
      <c r="E1682" s="51" t="n">
        <v>112.8</v>
      </c>
      <c r="F1682" s="51">
        <f>IF(AB1682="DOLLAR",E1682*88,E1682)</f>
        <v/>
      </c>
      <c r="G1682" s="62">
        <f>F1682*J1682</f>
        <v/>
      </c>
      <c r="H1682" s="23" t="n">
        <v>41003</v>
      </c>
      <c r="I1682" s="23" t="inlineStr">
        <is>
          <t>GelRed® Nucleic Acid Stain, 10,000X in water (trial size): (0.1mL)</t>
        </is>
      </c>
      <c r="J1682" s="23" t="n">
        <v>4</v>
      </c>
      <c r="K1682" s="23" t="n">
        <v>4</v>
      </c>
      <c r="L1682" s="23">
        <f>J1682-K1682</f>
        <v/>
      </c>
      <c r="M1682" s="23" t="inlineStr">
        <is>
          <t>T-1137,38,44,45</t>
        </is>
      </c>
      <c r="N1682" s="32" t="n">
        <v>45911</v>
      </c>
      <c r="O1682" s="62">
        <f>16391.25*4</f>
        <v/>
      </c>
      <c r="P1682" s="23" t="inlineStr">
        <is>
          <t>INSTEM</t>
        </is>
      </c>
      <c r="Q1682" s="23" t="n">
        <v>58155546610</v>
      </c>
      <c r="R1682" s="23" t="inlineStr">
        <is>
          <t>Delivered</t>
        </is>
      </c>
      <c r="S1682" s="63" t="inlineStr">
        <is>
          <t>RT</t>
        </is>
      </c>
      <c r="T1682" s="39" t="n"/>
      <c r="U1682" s="23" t="inlineStr">
        <is>
          <t>Biotium</t>
        </is>
      </c>
      <c r="V1682" s="23">
        <f>VLOOKUP(P1682,'Customer List'!B:C,2,)</f>
        <v/>
      </c>
      <c r="W1682" s="40" t="n"/>
      <c r="X1682" s="32" t="n">
        <v>45912</v>
      </c>
      <c r="Y1682" s="23">
        <f>IF(X1682="", "", X1682-N1682)</f>
        <v/>
      </c>
      <c r="Z1682" s="23">
        <f>IF(N1682="", "", TEXT(N1682, "dddd"))</f>
        <v/>
      </c>
      <c r="AA1682" s="23">
        <f>IF(X1682="", "", TEXT(X1682, "dddd"))</f>
        <v/>
      </c>
      <c r="AB1682" s="23">
        <f>VLOOKUP(U1682,'Currency Sheet'!A:C,3,)</f>
        <v/>
      </c>
      <c r="AC1682" s="44">
        <f>VLOOKUP(P1682,'Customer List'!B:D,3,)</f>
        <v/>
      </c>
    </row>
    <row r="1683">
      <c r="A1683" s="23">
        <f>A1682+1</f>
        <v/>
      </c>
      <c r="B1683" s="23" t="inlineStr">
        <is>
          <t>Opening Stock</t>
        </is>
      </c>
      <c r="C1683" s="32" t="n">
        <v>45870</v>
      </c>
      <c r="D1683" s="32" t="n">
        <v>45870</v>
      </c>
      <c r="E1683" s="51" t="n">
        <v>27.2</v>
      </c>
      <c r="F1683" s="51">
        <f>IF(AB1683="DOLLAR",E1683*88,E1683)</f>
        <v/>
      </c>
      <c r="G1683" s="62">
        <f>F1683*J1683</f>
        <v/>
      </c>
      <c r="H1683" s="23" t="inlineStr">
        <is>
          <t>41003-T</t>
        </is>
      </c>
      <c r="I1683" s="23" t="inlineStr">
        <is>
          <t>GelRed® Nucleic Acid Stain, 10,000X in water (trial size): (0.1mL)</t>
        </is>
      </c>
      <c r="J1683" s="23" t="n">
        <v>1</v>
      </c>
      <c r="K1683" s="23" t="n">
        <v>1</v>
      </c>
      <c r="L1683" s="23">
        <f>J1683-K1683</f>
        <v/>
      </c>
      <c r="M1683" s="23" t="inlineStr">
        <is>
          <t>T-928/25-26</t>
        </is>
      </c>
      <c r="N1683" s="32" t="n">
        <v>45881</v>
      </c>
      <c r="O1683" s="62" t="n">
        <v>3952.5</v>
      </c>
      <c r="P1683" s="23" t="inlineStr">
        <is>
          <t>SB BIOCHEM</t>
        </is>
      </c>
      <c r="Q1683" s="23" t="inlineStr">
        <is>
          <t>By Hand</t>
        </is>
      </c>
      <c r="R1683" s="23" t="inlineStr">
        <is>
          <t>Deepak</t>
        </is>
      </c>
      <c r="S1683" s="63" t="inlineStr">
        <is>
          <t>RT</t>
        </is>
      </c>
      <c r="T1683" s="39" t="n"/>
      <c r="U1683" s="23" t="inlineStr">
        <is>
          <t>Biotium</t>
        </is>
      </c>
      <c r="V1683" s="23">
        <f>VLOOKUP(P1683,'Customer List'!B:C,2,)</f>
        <v/>
      </c>
      <c r="W1683" s="40" t="n"/>
      <c r="X1683" s="32" t="n">
        <v>45881</v>
      </c>
      <c r="Y1683" s="23">
        <f>IF(X1683="", "", X1683-N1683)</f>
        <v/>
      </c>
      <c r="Z1683" s="23">
        <f>IF(N1683="", "", TEXT(N1683, "dddd"))</f>
        <v/>
      </c>
      <c r="AA1683" s="23">
        <f>IF(X1683="", "", TEXT(X1683, "dddd"))</f>
        <v/>
      </c>
      <c r="AB1683" s="23">
        <f>VLOOKUP(U1683,'Currency Sheet'!A:C,3,)</f>
        <v/>
      </c>
      <c r="AC1683" s="44">
        <f>VLOOKUP(P1683,'Customer List'!B:D,3,)</f>
        <v/>
      </c>
    </row>
    <row r="1684">
      <c r="A1684" s="23">
        <f>A1683+1</f>
        <v/>
      </c>
      <c r="B1684" s="23" t="inlineStr">
        <is>
          <t>INV250730-073</t>
        </is>
      </c>
      <c r="C1684" s="32" t="n">
        <v>45868</v>
      </c>
      <c r="D1684" s="32" t="n">
        <v>45873</v>
      </c>
      <c r="E1684" s="51" t="n">
        <v>32.4</v>
      </c>
      <c r="F1684" s="51">
        <f>IF(AB1684="DOLLAR",E1684*88,E1684)</f>
        <v/>
      </c>
      <c r="G1684" s="62">
        <f>F1684*J1684</f>
        <v/>
      </c>
      <c r="H1684" s="23" t="inlineStr">
        <is>
          <t>T21675</t>
        </is>
      </c>
      <c r="I1684" s="23" t="n"/>
      <c r="J1684" s="23" t="n">
        <v>1</v>
      </c>
      <c r="K1684" s="23" t="n">
        <v>1</v>
      </c>
      <c r="L1684" s="23">
        <f>J1684-K1684</f>
        <v/>
      </c>
      <c r="M1684" s="23" t="inlineStr">
        <is>
          <t>T-955/25-26</t>
        </is>
      </c>
      <c r="N1684" s="32" t="n">
        <v>45887</v>
      </c>
      <c r="O1684" s="62" t="n">
        <v>7281.25</v>
      </c>
      <c r="P1684" s="23" t="inlineStr">
        <is>
          <t>NIMHANS</t>
        </is>
      </c>
      <c r="Q1684" s="23" t="n">
        <v>58154519253</v>
      </c>
      <c r="R1684" s="23" t="inlineStr">
        <is>
          <t>Delivered</t>
        </is>
      </c>
      <c r="S1684" s="63" t="n">
        <v>-20</v>
      </c>
      <c r="T1684" s="39" t="n"/>
      <c r="U1684" s="23" t="inlineStr">
        <is>
          <t>TargetMol</t>
        </is>
      </c>
      <c r="V1684" s="23">
        <f>VLOOKUP(P1684,'Customer List'!B:C,2,)</f>
        <v/>
      </c>
      <c r="W1684" s="40" t="n"/>
      <c r="X1684" s="32" t="n">
        <v>45888</v>
      </c>
      <c r="Y1684" s="23">
        <f>IF(X1684="", "", X1684-N1684)</f>
        <v/>
      </c>
      <c r="Z1684" s="23">
        <f>IF(N1684="", "", TEXT(N1684, "dddd"))</f>
        <v/>
      </c>
      <c r="AA1684" s="23">
        <f>IF(X1684="", "", TEXT(X1684, "dddd"))</f>
        <v/>
      </c>
      <c r="AB1684" s="23">
        <f>VLOOKUP(U1684,'Currency Sheet'!A:C,3,)</f>
        <v/>
      </c>
      <c r="AC1684" s="44">
        <f>VLOOKUP(P1684,'Customer List'!B:D,3,)</f>
        <v/>
      </c>
    </row>
    <row r="1685">
      <c r="A1685" s="23">
        <f>A1684+1</f>
        <v/>
      </c>
      <c r="B1685" s="23" t="inlineStr">
        <is>
          <t>INV250730-073</t>
        </is>
      </c>
      <c r="C1685" s="32" t="n">
        <v>45868</v>
      </c>
      <c r="D1685" s="32" t="n">
        <v>45873</v>
      </c>
      <c r="E1685" s="51" t="n">
        <v>30</v>
      </c>
      <c r="F1685" s="51">
        <f>IF(AB1685="DOLLAR",E1685*88,E1685)</f>
        <v/>
      </c>
      <c r="G1685" s="62">
        <f>F1685*J1685</f>
        <v/>
      </c>
      <c r="H1685" s="23" t="inlineStr">
        <is>
          <t>TN6772</t>
        </is>
      </c>
      <c r="I1685" s="23" t="n"/>
      <c r="J1685" s="23" t="n">
        <v>2</v>
      </c>
      <c r="K1685" s="23" t="n">
        <v>2</v>
      </c>
      <c r="L1685" s="23">
        <f>J1685-K1685</f>
        <v/>
      </c>
      <c r="M1685" s="23" t="inlineStr">
        <is>
          <t>T-865/25-26</t>
        </is>
      </c>
      <c r="N1685" s="32" t="n">
        <v>45873</v>
      </c>
      <c r="O1685" s="62" t="n">
        <v>10150</v>
      </c>
      <c r="P1685" s="23" t="inlineStr">
        <is>
          <t>UTKARSH</t>
        </is>
      </c>
      <c r="Q1685" s="23" t="n">
        <v>58154046182</v>
      </c>
      <c r="R1685" s="23" t="inlineStr">
        <is>
          <t>Delivered</t>
        </is>
      </c>
      <c r="S1685" s="63" t="n">
        <v>-20</v>
      </c>
      <c r="T1685" s="39" t="n"/>
      <c r="U1685" s="23" t="inlineStr">
        <is>
          <t>TargetMol</t>
        </is>
      </c>
      <c r="V1685" s="23">
        <f>VLOOKUP(P1685,'Customer List'!B:C,2,)</f>
        <v/>
      </c>
      <c r="W1685" s="40" t="n"/>
      <c r="X1685" s="32" t="n">
        <v>45875</v>
      </c>
      <c r="Y1685" s="23">
        <f>IF(X1685="", "", X1685-N1685)</f>
        <v/>
      </c>
      <c r="Z1685" s="23">
        <f>IF(N1685="", "", TEXT(N1685, "dddd"))</f>
        <v/>
      </c>
      <c r="AA1685" s="23">
        <f>IF(X1685="", "", TEXT(X1685, "dddd"))</f>
        <v/>
      </c>
      <c r="AB1685" s="23">
        <f>VLOOKUP(U1685,'Currency Sheet'!A:C,3,)</f>
        <v/>
      </c>
      <c r="AC1685" s="44">
        <f>VLOOKUP(P1685,'Customer List'!B:D,3,)</f>
        <v/>
      </c>
    </row>
    <row r="1686">
      <c r="A1686" s="23">
        <f>A1685+1</f>
        <v/>
      </c>
      <c r="B1686" s="23" t="inlineStr">
        <is>
          <t>INV250730-075</t>
        </is>
      </c>
      <c r="C1686" s="32" t="n">
        <v>45868</v>
      </c>
      <c r="D1686" s="32" t="n">
        <v>45873</v>
      </c>
      <c r="E1686" s="51" t="n">
        <v>23</v>
      </c>
      <c r="F1686" s="51">
        <f>IF(AB1686="DOLLAR",E1686*88,E1686)</f>
        <v/>
      </c>
      <c r="G1686" s="62">
        <f>F1686*J1686</f>
        <v/>
      </c>
      <c r="H1686" s="23" t="inlineStr">
        <is>
          <t>T1130</t>
        </is>
      </c>
      <c r="I1686" s="23" t="n"/>
      <c r="J1686" s="23" t="n">
        <v>1</v>
      </c>
      <c r="K1686" s="23" t="n">
        <v>1</v>
      </c>
      <c r="L1686" s="23">
        <f>J1686-K1686</f>
        <v/>
      </c>
      <c r="M1686" s="23" t="inlineStr">
        <is>
          <t>T-1077/25-26</t>
        </is>
      </c>
      <c r="N1686" s="32" t="n">
        <v>45903</v>
      </c>
      <c r="O1686" s="62" t="n">
        <v>5002.5</v>
      </c>
      <c r="P1686" s="23" t="inlineStr">
        <is>
          <t>THSTI</t>
        </is>
      </c>
      <c r="Q1686" s="23" t="inlineStr">
        <is>
          <t>By Hand</t>
        </is>
      </c>
      <c r="R1686" s="23" t="inlineStr">
        <is>
          <t>PRIYANKA MADAM</t>
        </is>
      </c>
      <c r="S1686" s="63" t="n">
        <v>-20</v>
      </c>
      <c r="T1686" s="39" t="n"/>
      <c r="U1686" s="23" t="inlineStr">
        <is>
          <t>TargetMol</t>
        </is>
      </c>
      <c r="V1686" s="23">
        <f>VLOOKUP(P1686,'Customer List'!B:C,2,)</f>
        <v/>
      </c>
      <c r="W1686" s="40" t="n"/>
      <c r="X1686" s="32">
        <f>IF(OR(R1686 = "PRIYANKA MADAM", R1686 = "DEEPAK", R1686 = "PORTER"),N1686,"")</f>
        <v/>
      </c>
      <c r="Y1686" s="23">
        <f>IF(X1686="", "", X1686-N1686)</f>
        <v/>
      </c>
      <c r="Z1686" s="23">
        <f>IF(N1686="", "", TEXT(N1686, "dddd"))</f>
        <v/>
      </c>
      <c r="AA1686" s="23">
        <f>IF(X1686="", "", TEXT(X1686, "dddd"))</f>
        <v/>
      </c>
      <c r="AB1686" s="23">
        <f>VLOOKUP(U1686,'Currency Sheet'!A:C,3,)</f>
        <v/>
      </c>
      <c r="AC1686" s="44">
        <f>VLOOKUP(P1686,'Customer List'!B:D,3,)</f>
        <v/>
      </c>
    </row>
    <row r="1687">
      <c r="A1687" s="23">
        <f>A1686+1</f>
        <v/>
      </c>
      <c r="B1687" s="23" t="inlineStr">
        <is>
          <t>INV250730-076</t>
        </is>
      </c>
      <c r="C1687" s="32" t="n">
        <v>45868</v>
      </c>
      <c r="D1687" s="32" t="n">
        <v>45873</v>
      </c>
      <c r="E1687" s="51" t="n">
        <v>238.8</v>
      </c>
      <c r="F1687" s="51">
        <f>IF(AB1687="DOLLAR",E1687*88,E1687)</f>
        <v/>
      </c>
      <c r="G1687" s="62">
        <f>F1687*J1687</f>
        <v/>
      </c>
      <c r="H1687" s="23" t="inlineStr">
        <is>
          <t>TN1729</t>
        </is>
      </c>
      <c r="I1687" s="23" t="n"/>
      <c r="J1687" s="23" t="n">
        <v>2</v>
      </c>
      <c r="K1687" s="23" t="n">
        <v>2</v>
      </c>
      <c r="L1687" s="23">
        <f>J1687-K1687</f>
        <v/>
      </c>
      <c r="M1687" s="23" t="inlineStr">
        <is>
          <t>T-866/25-26</t>
        </is>
      </c>
      <c r="N1687" s="32" t="n">
        <v>45873</v>
      </c>
      <c r="O1687" s="62" t="n">
        <v>69252</v>
      </c>
      <c r="P1687" s="23" t="inlineStr">
        <is>
          <t>RG SONS</t>
        </is>
      </c>
      <c r="Q1687" s="23" t="n">
        <v>58154040733</v>
      </c>
      <c r="R1687" s="23" t="inlineStr">
        <is>
          <t>Delivered</t>
        </is>
      </c>
      <c r="S1687" s="63" t="n">
        <v>-20</v>
      </c>
      <c r="T1687" s="39" t="n"/>
      <c r="U1687" s="23" t="inlineStr">
        <is>
          <t>TargetMol</t>
        </is>
      </c>
      <c r="V1687" s="23">
        <f>VLOOKUP(P1687,'Customer List'!B:C,2,)</f>
        <v/>
      </c>
      <c r="W1687" s="40" t="n"/>
      <c r="X1687" s="32" t="n">
        <v>45875</v>
      </c>
      <c r="Y1687" s="23">
        <f>IF(X1687="", "", X1687-N1687)</f>
        <v/>
      </c>
      <c r="Z1687" s="23">
        <f>IF(N1687="", "", TEXT(N1687, "dddd"))</f>
        <v/>
      </c>
      <c r="AA1687" s="23">
        <f>IF(X1687="", "", TEXT(X1687, "dddd"))</f>
        <v/>
      </c>
      <c r="AB1687" s="23">
        <f>VLOOKUP(U1687,'Currency Sheet'!A:C,3,)</f>
        <v/>
      </c>
      <c r="AC1687" s="44">
        <f>VLOOKUP(P1687,'Customer List'!B:D,3,)</f>
        <v/>
      </c>
    </row>
    <row r="1688">
      <c r="A1688" s="23">
        <f>A1687+1</f>
        <v/>
      </c>
      <c r="B1688" s="23" t="inlineStr">
        <is>
          <t>INV250730-077</t>
        </is>
      </c>
      <c r="C1688" s="32" t="n">
        <v>45868</v>
      </c>
      <c r="D1688" s="32" t="n">
        <v>45873</v>
      </c>
      <c r="E1688" s="51" t="n">
        <v>23.4</v>
      </c>
      <c r="F1688" s="51">
        <f>IF(AB1688="DOLLAR",E1688*88,E1688)</f>
        <v/>
      </c>
      <c r="G1688" s="62">
        <f>F1688*J1688</f>
        <v/>
      </c>
      <c r="H1688" s="23" t="inlineStr">
        <is>
          <t>T6568</t>
        </is>
      </c>
      <c r="I1688" s="23" t="n"/>
      <c r="J1688" s="23" t="n">
        <v>1</v>
      </c>
      <c r="K1688" s="23" t="n">
        <v>1</v>
      </c>
      <c r="L1688" s="23">
        <f>J1688-K1688</f>
        <v/>
      </c>
      <c r="M1688" s="23" t="inlineStr">
        <is>
          <t>T-868/25-26</t>
        </is>
      </c>
      <c r="N1688" s="32" t="n">
        <v>45873</v>
      </c>
      <c r="O1688" s="62" t="n">
        <v>3675.75</v>
      </c>
      <c r="P1688" s="23" t="inlineStr">
        <is>
          <t>BIO SOLUTION</t>
        </is>
      </c>
      <c r="Q1688" s="23" t="n">
        <v>58154041120</v>
      </c>
      <c r="R1688" s="23" t="inlineStr">
        <is>
          <t>Delivered</t>
        </is>
      </c>
      <c r="S1688" s="63" t="n">
        <v>-20</v>
      </c>
      <c r="T1688" s="39" t="n"/>
      <c r="U1688" s="23" t="inlineStr">
        <is>
          <t>TargetMol</t>
        </is>
      </c>
      <c r="V1688" s="23">
        <f>VLOOKUP(P1688,'Customer List'!B:C,2,)</f>
        <v/>
      </c>
      <c r="W1688" s="40" t="n"/>
      <c r="X1688" s="32" t="n">
        <v>45874</v>
      </c>
      <c r="Y1688" s="23">
        <f>IF(X1688="", "", X1688-N1688)</f>
        <v/>
      </c>
      <c r="Z1688" s="23">
        <f>IF(N1688="", "", TEXT(N1688, "dddd"))</f>
        <v/>
      </c>
      <c r="AA1688" s="23">
        <f>IF(X1688="", "", TEXT(X1688, "dddd"))</f>
        <v/>
      </c>
      <c r="AB1688" s="23">
        <f>VLOOKUP(U1688,'Currency Sheet'!A:C,3,)</f>
        <v/>
      </c>
      <c r="AC1688" s="44">
        <f>VLOOKUP(P1688,'Customer List'!B:D,3,)</f>
        <v/>
      </c>
    </row>
    <row r="1689">
      <c r="A1689" s="23">
        <f>A1688+1</f>
        <v/>
      </c>
      <c r="B1689" s="23" t="inlineStr">
        <is>
          <t>INV250730-078</t>
        </is>
      </c>
      <c r="C1689" s="32" t="n">
        <v>45868</v>
      </c>
      <c r="D1689" s="32" t="n">
        <v>45873</v>
      </c>
      <c r="E1689" s="51" t="n">
        <v>58.2</v>
      </c>
      <c r="F1689" s="51">
        <f>IF(AB1689="DOLLAR",E1689*88,E1689)</f>
        <v/>
      </c>
      <c r="G1689" s="62">
        <f>F1689*J1689</f>
        <v/>
      </c>
      <c r="H1689" s="23" t="inlineStr">
        <is>
          <t>T13018</t>
        </is>
      </c>
      <c r="I1689" s="23" t="n"/>
      <c r="J1689" s="23" t="n">
        <v>1</v>
      </c>
      <c r="K1689" s="23" t="n">
        <v>1</v>
      </c>
      <c r="L1689" s="23">
        <f>J1689-K1689</f>
        <v/>
      </c>
      <c r="M1689" s="23" t="inlineStr">
        <is>
          <t>T-867/25-26</t>
        </is>
      </c>
      <c r="N1689" s="32" t="n">
        <v>45873</v>
      </c>
      <c r="O1689" s="62" t="n">
        <v>9142.25</v>
      </c>
      <c r="P1689" s="23" t="inlineStr">
        <is>
          <t>RG SONS</t>
        </is>
      </c>
      <c r="Q1689" s="23" t="n">
        <v>58154040733</v>
      </c>
      <c r="R1689" s="23" t="inlineStr">
        <is>
          <t>Delivered</t>
        </is>
      </c>
      <c r="S1689" s="63" t="n">
        <v>-20</v>
      </c>
      <c r="T1689" s="39" t="n"/>
      <c r="U1689" s="23" t="inlineStr">
        <is>
          <t>TargetMol</t>
        </is>
      </c>
      <c r="V1689" s="23">
        <f>VLOOKUP(P1689,'Customer List'!B:C,2,)</f>
        <v/>
      </c>
      <c r="W1689" s="40" t="n"/>
      <c r="X1689" s="32" t="n">
        <v>45875</v>
      </c>
      <c r="Y1689" s="23">
        <f>IF(X1689="", "", X1689-N1689)</f>
        <v/>
      </c>
      <c r="Z1689" s="23">
        <f>IF(N1689="", "", TEXT(N1689, "dddd"))</f>
        <v/>
      </c>
      <c r="AA1689" s="23">
        <f>IF(X1689="", "", TEXT(X1689, "dddd"))</f>
        <v/>
      </c>
      <c r="AB1689" s="23">
        <f>VLOOKUP(U1689,'Currency Sheet'!A:C,3,)</f>
        <v/>
      </c>
      <c r="AC1689" s="44">
        <f>VLOOKUP(P1689,'Customer List'!B:D,3,)</f>
        <v/>
      </c>
    </row>
    <row r="1690">
      <c r="A1690" s="23">
        <f>A1689+1</f>
        <v/>
      </c>
      <c r="B1690" s="23" t="inlineStr">
        <is>
          <t>INV250730-078</t>
        </is>
      </c>
      <c r="C1690" s="32" t="n">
        <v>45868</v>
      </c>
      <c r="D1690" s="32" t="n">
        <v>45873</v>
      </c>
      <c r="E1690" s="51" t="n">
        <v>30</v>
      </c>
      <c r="F1690" s="51">
        <f>IF(AB1690="DOLLAR",E1690*88,E1690)</f>
        <v/>
      </c>
      <c r="G1690" s="62">
        <f>F1690*J1690</f>
        <v/>
      </c>
      <c r="H1690" s="23" t="inlineStr">
        <is>
          <t>T1614</t>
        </is>
      </c>
      <c r="I1690" s="23" t="n"/>
      <c r="J1690" s="23" t="n">
        <v>1</v>
      </c>
      <c r="K1690" s="23" t="n">
        <v>1</v>
      </c>
      <c r="L1690" s="23">
        <f>J1690-K1690</f>
        <v/>
      </c>
      <c r="M1690" s="23" t="inlineStr">
        <is>
          <t>T-934/25-26</t>
        </is>
      </c>
      <c r="N1690" s="32" t="n">
        <v>45883</v>
      </c>
      <c r="O1690" s="62" t="n">
        <v>6525</v>
      </c>
      <c r="P1690" s="23" t="inlineStr">
        <is>
          <t>AIIMS</t>
        </is>
      </c>
      <c r="Q1690" s="23" t="inlineStr">
        <is>
          <t>By Hand</t>
        </is>
      </c>
      <c r="R1690" s="23" t="inlineStr">
        <is>
          <t>PRIYANKA MADAM</t>
        </is>
      </c>
      <c r="S1690" s="63" t="n">
        <v>-20</v>
      </c>
      <c r="T1690" s="39" t="n"/>
      <c r="U1690" s="23" t="inlineStr">
        <is>
          <t>TargetMol</t>
        </is>
      </c>
      <c r="V1690" s="23">
        <f>VLOOKUP(P1690,'Customer List'!B:C,2,)</f>
        <v/>
      </c>
      <c r="W1690" s="40" t="n"/>
      <c r="X1690" s="32" t="n">
        <v>45883</v>
      </c>
      <c r="Y1690" s="23">
        <f>IF(X1690="", "", X1690-N1690)</f>
        <v/>
      </c>
      <c r="Z1690" s="23">
        <f>IF(N1690="", "", TEXT(N1690, "dddd"))</f>
        <v/>
      </c>
      <c r="AA1690" s="23">
        <f>IF(X1690="", "", TEXT(X1690, "dddd"))</f>
        <v/>
      </c>
      <c r="AB1690" s="23">
        <f>VLOOKUP(U1690,'Currency Sheet'!A:C,3,)</f>
        <v/>
      </c>
      <c r="AC1690" s="44">
        <f>VLOOKUP(P1690,'Customer List'!B:D,3,)</f>
        <v/>
      </c>
    </row>
    <row r="1691">
      <c r="A1691" s="23">
        <f>A1690+1</f>
        <v/>
      </c>
      <c r="B1691" s="23" t="inlineStr">
        <is>
          <t>INV250730-078</t>
        </is>
      </c>
      <c r="C1691" s="32" t="n">
        <v>45868</v>
      </c>
      <c r="D1691" s="32" t="n">
        <v>45873</v>
      </c>
      <c r="E1691" s="51" t="n">
        <v>37.8</v>
      </c>
      <c r="F1691" s="51">
        <f>IF(AB1691="DOLLAR",E1691*88,E1691)</f>
        <v/>
      </c>
      <c r="G1691" s="62">
        <f>F1691*J1691</f>
        <v/>
      </c>
      <c r="H1691" s="23" t="inlineStr">
        <is>
          <t>T0450L</t>
        </is>
      </c>
      <c r="I1691" s="23" t="n"/>
      <c r="J1691" s="23" t="n">
        <v>1</v>
      </c>
      <c r="K1691" s="23" t="n">
        <v>1</v>
      </c>
      <c r="L1691" s="23">
        <f>J1691-K1691</f>
        <v/>
      </c>
      <c r="M1691" s="23" t="inlineStr">
        <is>
          <t>T-934/25-26</t>
        </is>
      </c>
      <c r="N1691" s="32" t="n">
        <v>45883</v>
      </c>
      <c r="O1691" s="62" t="n">
        <v>8221.5</v>
      </c>
      <c r="P1691" s="23" t="inlineStr">
        <is>
          <t>AIIMS</t>
        </is>
      </c>
      <c r="Q1691" s="23" t="inlineStr">
        <is>
          <t>By Hand</t>
        </is>
      </c>
      <c r="R1691" s="23" t="inlineStr">
        <is>
          <t>PRIYANKA MADAM</t>
        </is>
      </c>
      <c r="S1691" s="63" t="n">
        <v>-20</v>
      </c>
      <c r="T1691" s="39" t="n"/>
      <c r="U1691" s="23" t="inlineStr">
        <is>
          <t>TargetMol</t>
        </is>
      </c>
      <c r="V1691" s="23">
        <f>VLOOKUP(P1691,'Customer List'!B:C,2,)</f>
        <v/>
      </c>
      <c r="W1691" s="40" t="n"/>
      <c r="X1691" s="32" t="n">
        <v>45883</v>
      </c>
      <c r="Y1691" s="23">
        <f>IF(X1691="", "", X1691-N1691)</f>
        <v/>
      </c>
      <c r="Z1691" s="23">
        <f>IF(N1691="", "", TEXT(N1691, "dddd"))</f>
        <v/>
      </c>
      <c r="AA1691" s="23">
        <f>IF(X1691="", "", TEXT(X1691, "dddd"))</f>
        <v/>
      </c>
      <c r="AB1691" s="23">
        <f>VLOOKUP(U1691,'Currency Sheet'!A:C,3,)</f>
        <v/>
      </c>
      <c r="AC1691" s="44">
        <f>VLOOKUP(P1691,'Customer List'!B:D,3,)</f>
        <v/>
      </c>
    </row>
    <row r="1692">
      <c r="A1692" s="23">
        <f>A1691+1</f>
        <v/>
      </c>
      <c r="B1692" s="23" t="inlineStr">
        <is>
          <t>INV250730-079</t>
        </is>
      </c>
      <c r="C1692" s="32" t="n">
        <v>45868</v>
      </c>
      <c r="D1692" s="32" t="n">
        <v>45873</v>
      </c>
      <c r="E1692" s="51" t="n">
        <v>37.2</v>
      </c>
      <c r="F1692" s="51">
        <f>IF(AB1692="DOLLAR",E1692*88,E1692)</f>
        <v/>
      </c>
      <c r="G1692" s="62">
        <f>F1692*J1692</f>
        <v/>
      </c>
      <c r="H1692" s="23" t="inlineStr">
        <is>
          <t>T5144</t>
        </is>
      </c>
      <c r="I1692" s="23" t="n"/>
      <c r="J1692" s="23" t="n">
        <v>1</v>
      </c>
      <c r="K1692" s="23" t="n">
        <v>1</v>
      </c>
      <c r="L1692" s="23">
        <f>J1692-K1692</f>
        <v/>
      </c>
      <c r="M1692" s="23" t="inlineStr">
        <is>
          <t>T-870/25-26</t>
        </is>
      </c>
      <c r="N1692" s="32" t="n">
        <v>45873</v>
      </c>
      <c r="O1692" s="62" t="n">
        <v>6293</v>
      </c>
      <c r="P1692" s="23" t="inlineStr">
        <is>
          <t>LABEX</t>
        </is>
      </c>
      <c r="Q1692" s="23" t="inlineStr">
        <is>
          <t>PORTER</t>
        </is>
      </c>
      <c r="R1692" s="23" t="inlineStr">
        <is>
          <t>PORTER</t>
        </is>
      </c>
      <c r="S1692" s="63" t="n">
        <v>-20</v>
      </c>
      <c r="T1692" s="39" t="n"/>
      <c r="U1692" s="23" t="inlineStr">
        <is>
          <t>TargetMol</t>
        </is>
      </c>
      <c r="V1692" s="23">
        <f>VLOOKUP(P1692,'Customer List'!B:C,2,)</f>
        <v/>
      </c>
      <c r="W1692" s="40" t="n"/>
      <c r="X1692" s="32">
        <f>IF(OR(R1692 = "PRIYANKA MADAM", R1692 = "DEEPAK", R1692 = "PORTER"),N1692,"")</f>
        <v/>
      </c>
      <c r="Y1692" s="23">
        <f>IF(X1692="", "", X1692-N1692)</f>
        <v/>
      </c>
      <c r="Z1692" s="23">
        <f>IF(N1692="", "", TEXT(N1692, "dddd"))</f>
        <v/>
      </c>
      <c r="AA1692" s="23">
        <f>IF(X1692="", "", TEXT(X1692, "dddd"))</f>
        <v/>
      </c>
      <c r="AB1692" s="23">
        <f>VLOOKUP(U1692,'Currency Sheet'!A:C,3,)</f>
        <v/>
      </c>
      <c r="AC1692" s="44">
        <f>VLOOKUP(P1692,'Customer List'!B:D,3,)</f>
        <v/>
      </c>
    </row>
    <row r="1693">
      <c r="A1693" s="23">
        <f>A1692+1</f>
        <v/>
      </c>
      <c r="B1693" s="23" t="inlineStr">
        <is>
          <t>INV250730-079</t>
        </is>
      </c>
      <c r="C1693" s="32" t="n">
        <v>45868</v>
      </c>
      <c r="D1693" s="32" t="n">
        <v>45873</v>
      </c>
      <c r="E1693" s="51" t="n">
        <v>26.4</v>
      </c>
      <c r="F1693" s="51">
        <f>IF(AB1693="DOLLAR",E1693*88,E1693)</f>
        <v/>
      </c>
      <c r="G1693" s="62">
        <f>F1693*J1693</f>
        <v/>
      </c>
      <c r="H1693" s="23" t="inlineStr">
        <is>
          <t>T19029</t>
        </is>
      </c>
      <c r="I1693" s="23" t="n"/>
      <c r="J1693" s="23" t="n">
        <v>1</v>
      </c>
      <c r="K1693" s="23" t="n">
        <v>1</v>
      </c>
      <c r="L1693" s="23">
        <f>J1693-K1693</f>
        <v/>
      </c>
      <c r="M1693" s="23" t="inlineStr">
        <is>
          <t>T-869/25-26</t>
        </is>
      </c>
      <c r="N1693" s="32" t="n">
        <v>45873</v>
      </c>
      <c r="O1693" s="62" t="n">
        <v>4335</v>
      </c>
      <c r="P1693" s="23" t="inlineStr">
        <is>
          <t>BIO SOLUTION</t>
        </is>
      </c>
      <c r="Q1693" s="23" t="n">
        <v>58154041120</v>
      </c>
      <c r="R1693" s="23" t="inlineStr">
        <is>
          <t>Delivered</t>
        </is>
      </c>
      <c r="S1693" s="63" t="n">
        <v>-20</v>
      </c>
      <c r="T1693" s="39" t="n"/>
      <c r="U1693" s="23" t="inlineStr">
        <is>
          <t>TargetMol</t>
        </is>
      </c>
      <c r="V1693" s="23">
        <f>VLOOKUP(P1693,'Customer List'!B:C,2,)</f>
        <v/>
      </c>
      <c r="W1693" s="40" t="n"/>
      <c r="X1693" s="32" t="n">
        <v>45874</v>
      </c>
      <c r="Y1693" s="23">
        <f>IF(X1693="", "", X1693-N1693)</f>
        <v/>
      </c>
      <c r="Z1693" s="23">
        <f>IF(N1693="", "", TEXT(N1693, "dddd"))</f>
        <v/>
      </c>
      <c r="AA1693" s="23">
        <f>IF(X1693="", "", TEXT(X1693, "dddd"))</f>
        <v/>
      </c>
      <c r="AB1693" s="23">
        <f>VLOOKUP(U1693,'Currency Sheet'!A:C,3,)</f>
        <v/>
      </c>
      <c r="AC1693" s="44">
        <f>VLOOKUP(P1693,'Customer List'!B:D,3,)</f>
        <v/>
      </c>
    </row>
    <row r="1694">
      <c r="A1694" s="23">
        <f>A1693+1</f>
        <v/>
      </c>
      <c r="B1694" s="23" t="inlineStr">
        <is>
          <t>INV250730-079</t>
        </is>
      </c>
      <c r="C1694" s="32" t="n">
        <v>45868</v>
      </c>
      <c r="D1694" s="32" t="n">
        <v>45873</v>
      </c>
      <c r="E1694" s="51" t="n">
        <v>43.2</v>
      </c>
      <c r="F1694" s="51">
        <f>IF(AB1694="DOLLAR",E1694*88,E1694)</f>
        <v/>
      </c>
      <c r="G1694" s="62">
        <f>F1694*J1694</f>
        <v/>
      </c>
      <c r="H1694" s="23" t="inlineStr">
        <is>
          <t>T4360</t>
        </is>
      </c>
      <c r="I1694" s="23" t="n"/>
      <c r="J1694" s="23" t="n">
        <v>1</v>
      </c>
      <c r="K1694" s="23" t="n">
        <v>1</v>
      </c>
      <c r="L1694" s="23">
        <f>J1694-K1694</f>
        <v/>
      </c>
      <c r="M1694" s="23" t="inlineStr">
        <is>
          <t>T-869/25-26</t>
        </is>
      </c>
      <c r="N1694" s="32" t="n">
        <v>45873</v>
      </c>
      <c r="O1694" s="62" t="n">
        <v>6786</v>
      </c>
      <c r="P1694" s="23" t="inlineStr">
        <is>
          <t>BIO SOLUTION</t>
        </is>
      </c>
      <c r="Q1694" s="23" t="n">
        <v>58154041120</v>
      </c>
      <c r="R1694" s="23" t="inlineStr">
        <is>
          <t>Delivered</t>
        </is>
      </c>
      <c r="S1694" s="63" t="n">
        <v>-20</v>
      </c>
      <c r="T1694" s="39" t="n"/>
      <c r="U1694" s="23" t="inlineStr">
        <is>
          <t>TargetMol</t>
        </is>
      </c>
      <c r="V1694" s="23">
        <f>VLOOKUP(P1694,'Customer List'!B:C,2,)</f>
        <v/>
      </c>
      <c r="W1694" s="40" t="n"/>
      <c r="X1694" s="32" t="n">
        <v>45874</v>
      </c>
      <c r="Y1694" s="23">
        <f>IF(X1694="", "", X1694-N1694)</f>
        <v/>
      </c>
      <c r="Z1694" s="23">
        <f>IF(N1694="", "", TEXT(N1694, "dddd"))</f>
        <v/>
      </c>
      <c r="AA1694" s="23">
        <f>IF(X1694="", "", TEXT(X1694, "dddd"))</f>
        <v/>
      </c>
      <c r="AB1694" s="23">
        <f>VLOOKUP(U1694,'Currency Sheet'!A:C,3,)</f>
        <v/>
      </c>
      <c r="AC1694" s="44">
        <f>VLOOKUP(P1694,'Customer List'!B:D,3,)</f>
        <v/>
      </c>
    </row>
    <row r="1695">
      <c r="A1695" s="23">
        <f>A1694+1</f>
        <v/>
      </c>
      <c r="B1695" s="23" t="inlineStr">
        <is>
          <t>INV250730-079</t>
        </is>
      </c>
      <c r="C1695" s="32" t="n">
        <v>45868</v>
      </c>
      <c r="D1695" s="32" t="n">
        <v>45873</v>
      </c>
      <c r="E1695" s="51" t="n">
        <v>18</v>
      </c>
      <c r="F1695" s="51">
        <f>IF(AB1695="DOLLAR",E1695*88,E1695)</f>
        <v/>
      </c>
      <c r="G1695" s="62">
        <f>F1695*J1695</f>
        <v/>
      </c>
      <c r="H1695" s="23" t="inlineStr">
        <is>
          <t>T1537</t>
        </is>
      </c>
      <c r="I1695" s="23" t="n"/>
      <c r="J1695" s="23" t="n">
        <v>1</v>
      </c>
      <c r="K1695" s="23" t="n">
        <v>1</v>
      </c>
      <c r="L1695" s="23">
        <f>J1695-K1695</f>
        <v/>
      </c>
      <c r="M1695" s="23" t="inlineStr">
        <is>
          <t>T-869/25-26</t>
        </is>
      </c>
      <c r="N1695" s="32" t="n">
        <v>45873</v>
      </c>
      <c r="O1695" s="62" t="n">
        <v>2827.5</v>
      </c>
      <c r="P1695" s="23" t="inlineStr">
        <is>
          <t>BIO SOLUTION</t>
        </is>
      </c>
      <c r="Q1695" s="23" t="n">
        <v>58154041120</v>
      </c>
      <c r="R1695" s="23" t="inlineStr">
        <is>
          <t>Delivered</t>
        </is>
      </c>
      <c r="S1695" s="63" t="n">
        <v>-20</v>
      </c>
      <c r="T1695" s="39" t="n"/>
      <c r="U1695" s="23" t="inlineStr">
        <is>
          <t>TargetMol</t>
        </is>
      </c>
      <c r="V1695" s="23">
        <f>VLOOKUP(P1695,'Customer List'!B:C,2,)</f>
        <v/>
      </c>
      <c r="W1695" s="40" t="n"/>
      <c r="X1695" s="32" t="n">
        <v>45874</v>
      </c>
      <c r="Y1695" s="23">
        <f>IF(X1695="", "", X1695-N1695)</f>
        <v/>
      </c>
      <c r="Z1695" s="23">
        <f>IF(N1695="", "", TEXT(N1695, "dddd"))</f>
        <v/>
      </c>
      <c r="AA1695" s="23">
        <f>IF(X1695="", "", TEXT(X1695, "dddd"))</f>
        <v/>
      </c>
      <c r="AB1695" s="23">
        <f>VLOOKUP(U1695,'Currency Sheet'!A:C,3,)</f>
        <v/>
      </c>
      <c r="AC1695" s="44">
        <f>VLOOKUP(P1695,'Customer List'!B:D,3,)</f>
        <v/>
      </c>
    </row>
    <row r="1696">
      <c r="A1696" s="23">
        <f>A1695+1</f>
        <v/>
      </c>
      <c r="B1696" s="23" t="inlineStr">
        <is>
          <t>INV250730-079</t>
        </is>
      </c>
      <c r="C1696" s="32" t="n">
        <v>45868</v>
      </c>
      <c r="D1696" s="32" t="n">
        <v>45873</v>
      </c>
      <c r="E1696" s="51" t="n">
        <v>27</v>
      </c>
      <c r="F1696" s="51">
        <f>IF(AB1696="DOLLAR",E1696*88,E1696)</f>
        <v/>
      </c>
      <c r="G1696" s="62">
        <f>F1696*J1696</f>
        <v/>
      </c>
      <c r="H1696" s="23" t="inlineStr">
        <is>
          <t>T3985</t>
        </is>
      </c>
      <c r="I1696" s="23" t="n"/>
      <c r="J1696" s="23" t="n">
        <v>1</v>
      </c>
      <c r="K1696" s="23" t="n">
        <v>1</v>
      </c>
      <c r="L1696" s="23">
        <f>J1696-K1696</f>
        <v/>
      </c>
      <c r="M1696" s="23" t="inlineStr">
        <is>
          <t>T-869/25-26</t>
        </is>
      </c>
      <c r="N1696" s="32" t="n">
        <v>45873</v>
      </c>
      <c r="O1696" s="62" t="n">
        <v>4241.25</v>
      </c>
      <c r="P1696" s="23" t="inlineStr">
        <is>
          <t>BIO SOLUTION</t>
        </is>
      </c>
      <c r="Q1696" s="23" t="n">
        <v>58154041120</v>
      </c>
      <c r="R1696" s="23" t="inlineStr">
        <is>
          <t>Delivered</t>
        </is>
      </c>
      <c r="S1696" s="63" t="n">
        <v>-20</v>
      </c>
      <c r="T1696" s="39" t="n"/>
      <c r="U1696" s="23" t="inlineStr">
        <is>
          <t>TargetMol</t>
        </is>
      </c>
      <c r="V1696" s="23">
        <f>VLOOKUP(P1696,'Customer List'!B:C,2,)</f>
        <v/>
      </c>
      <c r="W1696" s="40" t="n"/>
      <c r="X1696" s="32" t="n">
        <v>45874</v>
      </c>
      <c r="Y1696" s="23">
        <f>IF(X1696="", "", X1696-N1696)</f>
        <v/>
      </c>
      <c r="Z1696" s="23">
        <f>IF(N1696="", "", TEXT(N1696, "dddd"))</f>
        <v/>
      </c>
      <c r="AA1696" s="23">
        <f>IF(X1696="", "", TEXT(X1696, "dddd"))</f>
        <v/>
      </c>
      <c r="AB1696" s="23">
        <f>VLOOKUP(U1696,'Currency Sheet'!A:C,3,)</f>
        <v/>
      </c>
      <c r="AC1696" s="44">
        <f>VLOOKUP(P1696,'Customer List'!B:D,3,)</f>
        <v/>
      </c>
    </row>
    <row r="1697">
      <c r="A1697" s="23">
        <f>A1696+1</f>
        <v/>
      </c>
      <c r="B1697" s="23" t="n">
        <v>65744</v>
      </c>
      <c r="C1697" s="32" t="n">
        <v>45872</v>
      </c>
      <c r="D1697" s="32" t="n">
        <v>45873</v>
      </c>
      <c r="E1697" s="51" t="n">
        <v>259</v>
      </c>
      <c r="F1697" s="51">
        <f>IF(AB1697="DOLLAR",E1697*88,E1697)</f>
        <v/>
      </c>
      <c r="G1697" s="62">
        <f>F1697*J1697</f>
        <v/>
      </c>
      <c r="H1697" s="23" t="inlineStr">
        <is>
          <t>A02082-2</t>
        </is>
      </c>
      <c r="I1697" s="23" t="inlineStr">
        <is>
          <t>Anti-PAP/ACP3 Antibody</t>
        </is>
      </c>
      <c r="J1697" s="23" t="n">
        <v>1</v>
      </c>
      <c r="K1697" s="23" t="n">
        <v>1</v>
      </c>
      <c r="L1697" s="23">
        <f>J1697-K1697</f>
        <v/>
      </c>
      <c r="M1697" s="23" t="inlineStr">
        <is>
          <t>T-0052/25-26</t>
        </is>
      </c>
      <c r="N1697" s="32" t="n">
        <v>45880</v>
      </c>
      <c r="O1697" s="62" t="n">
        <v>40145</v>
      </c>
      <c r="P1697" s="23" t="inlineStr">
        <is>
          <t>SYNGENE</t>
        </is>
      </c>
      <c r="Q1697" s="23" t="n">
        <v>58154305241</v>
      </c>
      <c r="R1697" s="23" t="inlineStr">
        <is>
          <t>Delivered</t>
        </is>
      </c>
      <c r="S1697" s="63" t="n">
        <v>-20</v>
      </c>
      <c r="T1697" s="39" t="n"/>
      <c r="U1697" s="23" t="inlineStr">
        <is>
          <t>Boster</t>
        </is>
      </c>
      <c r="V1697" s="23">
        <f>VLOOKUP(P1697,'Customer List'!B:C,2,)</f>
        <v/>
      </c>
      <c r="W1697" s="40" t="n"/>
      <c r="X1697" s="32" t="n">
        <v>45881</v>
      </c>
      <c r="Y1697" s="23">
        <f>IF(X1697="", "", X1697-N1697)</f>
        <v/>
      </c>
      <c r="Z1697" s="23">
        <f>IF(N1697="", "", TEXT(N1697, "dddd"))</f>
        <v/>
      </c>
      <c r="AA1697" s="23">
        <f>IF(X1697="", "", TEXT(X1697, "dddd"))</f>
        <v/>
      </c>
      <c r="AB1697" s="23">
        <f>VLOOKUP(U1697,'Currency Sheet'!A:C,3,)</f>
        <v/>
      </c>
      <c r="AC1697" s="44">
        <f>VLOOKUP(P1697,'Customer List'!B:D,3,)</f>
        <v/>
      </c>
    </row>
    <row r="1698">
      <c r="A1698" s="23">
        <f>A1697+1</f>
        <v/>
      </c>
      <c r="B1698" s="23" t="n">
        <v>176807</v>
      </c>
      <c r="C1698" s="32" t="n">
        <v>45870</v>
      </c>
      <c r="D1698" s="32" t="n">
        <v>45873</v>
      </c>
      <c r="E1698" s="51" t="n">
        <v>340</v>
      </c>
      <c r="F1698" s="51">
        <f>IF(AB1698="DOLLAR",E1698*88,E1698)</f>
        <v/>
      </c>
      <c r="G1698" s="62">
        <f>F1698*J1698</f>
        <v/>
      </c>
      <c r="H1698" s="23" t="inlineStr">
        <is>
          <t>BE0075-1</t>
        </is>
      </c>
      <c r="I1698" s="23" t="inlineStr">
        <is>
          <t>m Ly6G (Gr-1) : InVivoMab RB6-8C5, 1 mg</t>
        </is>
      </c>
      <c r="J1698" s="23" t="n">
        <v>1</v>
      </c>
      <c r="K1698" s="23" t="n">
        <v>1</v>
      </c>
      <c r="L1698" s="23">
        <f>J1698-K1698</f>
        <v/>
      </c>
      <c r="M1698" s="23" t="inlineStr">
        <is>
          <t>T-891/25-26</t>
        </is>
      </c>
      <c r="N1698" s="32" t="n">
        <v>45877</v>
      </c>
      <c r="O1698" s="62" t="n">
        <v>52920</v>
      </c>
      <c r="P1698" s="23" t="inlineStr">
        <is>
          <t>NII</t>
        </is>
      </c>
      <c r="Q1698" s="23" t="inlineStr">
        <is>
          <t>By Hand</t>
        </is>
      </c>
      <c r="R1698" s="23" t="inlineStr">
        <is>
          <t>PRIYANKA MADAM</t>
        </is>
      </c>
      <c r="S1698" s="63" t="n">
        <v>4</v>
      </c>
      <c r="T1698" s="39" t="n"/>
      <c r="U1698" s="23" t="inlineStr">
        <is>
          <t>BioXcell</t>
        </is>
      </c>
      <c r="V1698" s="23">
        <f>VLOOKUP(P1698,'Customer List'!B:C,2,)</f>
        <v/>
      </c>
      <c r="W1698" s="40" t="n"/>
      <c r="X1698" s="32" t="n">
        <v>45877</v>
      </c>
      <c r="Y1698" s="23">
        <f>IF(X1698="", "", X1698-N1698)</f>
        <v/>
      </c>
      <c r="Z1698" s="23">
        <f>IF(N1698="", "", TEXT(N1698, "dddd"))</f>
        <v/>
      </c>
      <c r="AA1698" s="23">
        <f>IF(X1698="", "", TEXT(X1698, "dddd"))</f>
        <v/>
      </c>
      <c r="AB1698" s="23">
        <f>VLOOKUP(U1698,'Currency Sheet'!A:C,3,)</f>
        <v/>
      </c>
      <c r="AC1698" s="44">
        <f>VLOOKUP(P1698,'Customer List'!B:D,3,)</f>
        <v/>
      </c>
    </row>
    <row r="1699">
      <c r="A1699" s="23">
        <f>A1698+1</f>
        <v/>
      </c>
      <c r="B1699" s="23" t="n">
        <v>176807</v>
      </c>
      <c r="C1699" s="32" t="n">
        <v>45870</v>
      </c>
      <c r="D1699" s="32" t="n">
        <v>45873</v>
      </c>
      <c r="E1699" s="51" t="n">
        <v>530</v>
      </c>
      <c r="F1699" s="51">
        <f>IF(AB1699="DOLLAR",E1699*88,E1699)</f>
        <v/>
      </c>
      <c r="G1699" s="62">
        <f>F1699*J1699</f>
        <v/>
      </c>
      <c r="H1699" s="23" t="inlineStr">
        <is>
          <t>BP0090</t>
        </is>
      </c>
      <c r="I1699" s="23" t="inlineStr">
        <is>
          <t>InVivoPlus rat IgG2b isotype control, anti-keyhole limpet hemocyanin,_x000D_
LTF-2-CP166, 5 mg</t>
        </is>
      </c>
      <c r="J1699" s="23" t="n">
        <v>1</v>
      </c>
      <c r="K1699" s="23" t="n">
        <v>1</v>
      </c>
      <c r="L1699" s="23">
        <f>J1699-K1699</f>
        <v/>
      </c>
      <c r="M1699" s="23" t="inlineStr">
        <is>
          <t>T-891/25-26</t>
        </is>
      </c>
      <c r="N1699" s="32" t="n">
        <v>45877</v>
      </c>
      <c r="O1699" s="62" t="n">
        <v>68880</v>
      </c>
      <c r="P1699" s="23" t="inlineStr">
        <is>
          <t>NII</t>
        </is>
      </c>
      <c r="Q1699" s="23" t="inlineStr">
        <is>
          <t>By Hand</t>
        </is>
      </c>
      <c r="R1699" s="23" t="inlineStr">
        <is>
          <t>PRIYANKA MADAM</t>
        </is>
      </c>
      <c r="S1699" s="63" t="n">
        <v>4</v>
      </c>
      <c r="T1699" s="39" t="n"/>
      <c r="U1699" s="23" t="inlineStr">
        <is>
          <t>BioXcell</t>
        </is>
      </c>
      <c r="V1699" s="23">
        <f>VLOOKUP(P1699,'Customer List'!B:C,2,)</f>
        <v/>
      </c>
      <c r="W1699" s="40" t="n"/>
      <c r="X1699" s="32" t="n">
        <v>45877</v>
      </c>
      <c r="Y1699" s="23">
        <f>IF(X1699="", "", X1699-N1699)</f>
        <v/>
      </c>
      <c r="Z1699" s="23">
        <f>IF(N1699="", "", TEXT(N1699, "dddd"))</f>
        <v/>
      </c>
      <c r="AA1699" s="23">
        <f>IF(X1699="", "", TEXT(X1699, "dddd"))</f>
        <v/>
      </c>
      <c r="AB1699" s="23">
        <f>VLOOKUP(U1699,'Currency Sheet'!A:C,3,)</f>
        <v/>
      </c>
      <c r="AC1699" s="44">
        <f>VLOOKUP(P1699,'Customer List'!B:D,3,)</f>
        <v/>
      </c>
    </row>
    <row r="1700">
      <c r="A1700" s="23">
        <f>A1699+1</f>
        <v/>
      </c>
      <c r="B1700" s="23" t="n">
        <v>20438</v>
      </c>
      <c r="C1700" s="32" t="n">
        <v>45868</v>
      </c>
      <c r="D1700" s="32" t="n">
        <v>45874</v>
      </c>
      <c r="E1700" s="51" t="n">
        <v>401.86</v>
      </c>
      <c r="F1700" s="51">
        <f>IF(AB1700="DOLLAR",E1700*88,E1700)</f>
        <v/>
      </c>
      <c r="G1700" s="62">
        <f>F1700*J1700</f>
        <v/>
      </c>
      <c r="H1700" s="23" t="inlineStr">
        <is>
          <t>CY-SC023</t>
        </is>
      </c>
      <c r="I1700" s="39" t="inlineStr">
        <is>
          <t>Mito Flipper-TR Kit, a probe for measuring plasma-membrane tension</t>
        </is>
      </c>
      <c r="J1700" s="23" t="n">
        <v>1</v>
      </c>
      <c r="K1700" s="23" t="n">
        <v>1</v>
      </c>
      <c r="L1700" s="23">
        <f>J1700-K1700</f>
        <v/>
      </c>
      <c r="M1700" s="23" t="inlineStr">
        <is>
          <t>T-876/25-26</t>
        </is>
      </c>
      <c r="N1700" s="32" t="n">
        <v>45875</v>
      </c>
      <c r="O1700" s="62" t="n">
        <v>43534.4</v>
      </c>
      <c r="P1700" s="23" t="inlineStr">
        <is>
          <t>General Trading Company</t>
        </is>
      </c>
      <c r="Q1700" s="23" t="n">
        <v>58154114605</v>
      </c>
      <c r="R1700" s="23" t="inlineStr">
        <is>
          <t>Delivered</t>
        </is>
      </c>
      <c r="S1700" s="63" t="n">
        <v>-20</v>
      </c>
      <c r="T1700" s="39" t="n"/>
      <c r="U1700" s="23" t="inlineStr">
        <is>
          <t>Cytoskeleton</t>
        </is>
      </c>
      <c r="V1700" s="23">
        <f>VLOOKUP(P1700,'Customer List'!B:C,2,)</f>
        <v/>
      </c>
      <c r="W1700" s="40" t="n"/>
      <c r="X1700" s="32" t="n">
        <v>45876</v>
      </c>
      <c r="Y1700" s="23">
        <f>IF(X1700="", "", X1700-N1700)</f>
        <v/>
      </c>
      <c r="Z1700" s="23">
        <f>IF(N1700="", "", TEXT(N1700, "dddd"))</f>
        <v/>
      </c>
      <c r="AA1700" s="23">
        <f>IF(X1700="", "", TEXT(X1700, "dddd"))</f>
        <v/>
      </c>
      <c r="AB1700" s="23">
        <f>VLOOKUP(U1700,'Currency Sheet'!A:C,3,)</f>
        <v/>
      </c>
      <c r="AC1700" s="44">
        <f>VLOOKUP(P1700,'Customer List'!B:D,3,)</f>
        <v/>
      </c>
    </row>
    <row r="1701">
      <c r="A1701" s="23">
        <f>A1700+1</f>
        <v/>
      </c>
      <c r="B1701" s="23" t="n">
        <v>20438</v>
      </c>
      <c r="C1701" s="32" t="n">
        <v>45868</v>
      </c>
      <c r="D1701" s="32" t="n">
        <v>45874</v>
      </c>
      <c r="E1701" s="51" t="n">
        <v>401.86</v>
      </c>
      <c r="F1701" s="51">
        <f>IF(AB1701="DOLLAR",E1701*88,E1701)</f>
        <v/>
      </c>
      <c r="G1701" s="62">
        <f>F1701*J1701</f>
        <v/>
      </c>
      <c r="H1701" s="23" t="inlineStr">
        <is>
          <t>CY-SC022</t>
        </is>
      </c>
      <c r="I1701" s="39" t="inlineStr">
        <is>
          <t>Lyso Flipper-TR Kit, a probe for measuring plasma-membrane tension</t>
        </is>
      </c>
      <c r="J1701" s="23" t="n">
        <v>1</v>
      </c>
      <c r="K1701" s="23" t="n">
        <v>1</v>
      </c>
      <c r="L1701" s="23">
        <f>J1701-K1701</f>
        <v/>
      </c>
      <c r="M1701" s="23" t="inlineStr">
        <is>
          <t>T-876/25-26</t>
        </is>
      </c>
      <c r="N1701" s="32" t="n">
        <v>45875</v>
      </c>
      <c r="O1701" s="62" t="n">
        <v>43534.4</v>
      </c>
      <c r="P1701" s="23" t="inlineStr">
        <is>
          <t>General Trading Company</t>
        </is>
      </c>
      <c r="Q1701" s="23" t="n">
        <v>58154114605</v>
      </c>
      <c r="R1701" s="23" t="inlineStr">
        <is>
          <t>Delivered</t>
        </is>
      </c>
      <c r="S1701" s="63" t="n">
        <v>-20</v>
      </c>
      <c r="T1701" s="39" t="n"/>
      <c r="U1701" s="23" t="inlineStr">
        <is>
          <t>Cytoskeleton</t>
        </is>
      </c>
      <c r="V1701" s="23">
        <f>VLOOKUP(P1701,'Customer List'!B:C,2,)</f>
        <v/>
      </c>
      <c r="W1701" s="40" t="n"/>
      <c r="X1701" s="32" t="n">
        <v>45876</v>
      </c>
      <c r="Y1701" s="23">
        <f>IF(X1701="", "", X1701-N1701)</f>
        <v/>
      </c>
      <c r="Z1701" s="23">
        <f>IF(N1701="", "", TEXT(N1701, "dddd"))</f>
        <v/>
      </c>
      <c r="AA1701" s="23">
        <f>IF(X1701="", "", TEXT(X1701, "dddd"))</f>
        <v/>
      </c>
      <c r="AB1701" s="23">
        <f>VLOOKUP(U1701,'Currency Sheet'!A:C,3,)</f>
        <v/>
      </c>
      <c r="AC1701" s="44">
        <f>VLOOKUP(P1701,'Customer List'!B:D,3,)</f>
        <v/>
      </c>
    </row>
    <row r="1702">
      <c r="A1702" s="23">
        <f>A1701+1</f>
        <v/>
      </c>
      <c r="B1702" s="23" t="n">
        <v>20438</v>
      </c>
      <c r="C1702" s="32" t="n">
        <v>45868</v>
      </c>
      <c r="D1702" s="32" t="n">
        <v>45874</v>
      </c>
      <c r="E1702" s="51" t="n">
        <v>401.86</v>
      </c>
      <c r="F1702" s="51">
        <f>IF(AB1702="DOLLAR",E1702*88,E1702)</f>
        <v/>
      </c>
      <c r="G1702" s="62">
        <f>F1702*J1702</f>
        <v/>
      </c>
      <c r="H1702" s="23" t="inlineStr">
        <is>
          <t>CY-SC021</t>
        </is>
      </c>
      <c r="I1702" s="39" t="inlineStr">
        <is>
          <t>ER Flipper-TR Kit, a probe for measuring plasma-membrane tension</t>
        </is>
      </c>
      <c r="J1702" s="23" t="n">
        <v>1</v>
      </c>
      <c r="K1702" s="23" t="n">
        <v>1</v>
      </c>
      <c r="L1702" s="23">
        <f>J1702-K1702</f>
        <v/>
      </c>
      <c r="M1702" s="23" t="inlineStr">
        <is>
          <t>T-876/25-26</t>
        </is>
      </c>
      <c r="N1702" s="32" t="n">
        <v>45875</v>
      </c>
      <c r="O1702" s="62" t="n">
        <v>43534.4</v>
      </c>
      <c r="P1702" s="23" t="inlineStr">
        <is>
          <t>General Trading Company</t>
        </is>
      </c>
      <c r="Q1702" s="23" t="n">
        <v>58154114605</v>
      </c>
      <c r="R1702" s="23" t="inlineStr">
        <is>
          <t>Delivered</t>
        </is>
      </c>
      <c r="S1702" s="63" t="n">
        <v>-20</v>
      </c>
      <c r="T1702" s="39" t="n"/>
      <c r="U1702" s="23" t="inlineStr">
        <is>
          <t>Cytoskeleton</t>
        </is>
      </c>
      <c r="V1702" s="23">
        <f>VLOOKUP(P1702,'Customer List'!B:C,2,)</f>
        <v/>
      </c>
      <c r="W1702" s="40" t="n"/>
      <c r="X1702" s="32" t="n">
        <v>45876</v>
      </c>
      <c r="Y1702" s="23">
        <f>IF(X1702="", "", X1702-N1702)</f>
        <v/>
      </c>
      <c r="Z1702" s="23">
        <f>IF(N1702="", "", TEXT(N1702, "dddd"))</f>
        <v/>
      </c>
      <c r="AA1702" s="23">
        <f>IF(X1702="", "", TEXT(X1702, "dddd"))</f>
        <v/>
      </c>
      <c r="AB1702" s="23">
        <f>VLOOKUP(U1702,'Currency Sheet'!A:C,3,)</f>
        <v/>
      </c>
      <c r="AC1702" s="44">
        <f>VLOOKUP(P1702,'Customer List'!B:D,3,)</f>
        <v/>
      </c>
    </row>
    <row r="1703">
      <c r="A1703" s="23">
        <f>A1702+1</f>
        <v/>
      </c>
      <c r="B1703" s="23" t="n">
        <v>20438</v>
      </c>
      <c r="C1703" s="32" t="n">
        <v>45868</v>
      </c>
      <c r="D1703" s="32" t="n">
        <v>45874</v>
      </c>
      <c r="E1703" s="51" t="n">
        <v>401.86</v>
      </c>
      <c r="F1703" s="51">
        <f>IF(AB1703="DOLLAR",E1703*88,E1703)</f>
        <v/>
      </c>
      <c r="G1703" s="62">
        <f>F1703*J1703</f>
        <v/>
      </c>
      <c r="H1703" s="23" t="inlineStr">
        <is>
          <t>CY-SC020</t>
        </is>
      </c>
      <c r="I1703" s="23" t="inlineStr">
        <is>
          <t>Flipper TR membrane tension sensor</t>
        </is>
      </c>
      <c r="J1703" s="23" t="n">
        <v>1</v>
      </c>
      <c r="K1703" s="23" t="n">
        <v>1</v>
      </c>
      <c r="L1703" s="23">
        <f>J1703-K1703</f>
        <v/>
      </c>
      <c r="M1703" s="23" t="inlineStr">
        <is>
          <t>T-876/25-26</t>
        </is>
      </c>
      <c r="N1703" s="32" t="n">
        <v>45875</v>
      </c>
      <c r="O1703" s="62" t="n">
        <v>43534.4</v>
      </c>
      <c r="P1703" s="23" t="inlineStr">
        <is>
          <t>General Trading Company</t>
        </is>
      </c>
      <c r="Q1703" s="23" t="n">
        <v>58154114605</v>
      </c>
      <c r="R1703" s="23" t="inlineStr">
        <is>
          <t>Delivered</t>
        </is>
      </c>
      <c r="S1703" s="63" t="n">
        <v>-20</v>
      </c>
      <c r="T1703" s="39" t="n"/>
      <c r="U1703" s="23" t="inlineStr">
        <is>
          <t>Cytoskeleton</t>
        </is>
      </c>
      <c r="V1703" s="23">
        <f>VLOOKUP(P1703,'Customer List'!B:C,2,)</f>
        <v/>
      </c>
      <c r="W1703" s="40" t="n"/>
      <c r="X1703" s="32" t="n">
        <v>45876</v>
      </c>
      <c r="Y1703" s="23">
        <f>IF(X1703="", "", X1703-N1703)</f>
        <v/>
      </c>
      <c r="Z1703" s="23">
        <f>IF(N1703="", "", TEXT(N1703, "dddd"))</f>
        <v/>
      </c>
      <c r="AA1703" s="23">
        <f>IF(X1703="", "", TEXT(X1703, "dddd"))</f>
        <v/>
      </c>
      <c r="AB1703" s="23">
        <f>VLOOKUP(U1703,'Currency Sheet'!A:C,3,)</f>
        <v/>
      </c>
      <c r="AC1703" s="44">
        <f>VLOOKUP(P1703,'Customer List'!B:D,3,)</f>
        <v/>
      </c>
    </row>
    <row r="1704">
      <c r="A1704" s="23">
        <f>A1703+1</f>
        <v/>
      </c>
      <c r="B1704" s="23" t="n">
        <v>176672</v>
      </c>
      <c r="C1704" s="32" t="n">
        <v>45868</v>
      </c>
      <c r="D1704" s="32" t="n">
        <v>45874</v>
      </c>
      <c r="E1704" s="51" t="n">
        <v>2696.4</v>
      </c>
      <c r="F1704" s="51">
        <f>IF(AB1704="DOLLAR",E1704*88,E1704)</f>
        <v/>
      </c>
      <c r="G1704" s="62">
        <f>F1704*J1704</f>
        <v/>
      </c>
      <c r="H1704" s="23" t="inlineStr">
        <is>
          <t>BE0293</t>
        </is>
      </c>
      <c r="I1704" s="23" t="inlineStr">
        <is>
          <t>InVivoMAb anti-mouse c-Kit (CD117), ACK2, 100 mg</t>
        </is>
      </c>
      <c r="J1704" s="23" t="n">
        <v>2</v>
      </c>
      <c r="K1704" s="23" t="n">
        <v>2</v>
      </c>
      <c r="L1704" s="23">
        <f>J1704-K1704</f>
        <v/>
      </c>
      <c r="M1704" s="23" t="inlineStr">
        <is>
          <t>T-0050/25-26</t>
        </is>
      </c>
      <c r="N1704" s="32" t="n">
        <v>45875</v>
      </c>
      <c r="O1704" s="62" t="n">
        <v>594556.2</v>
      </c>
      <c r="P1704" s="23" t="inlineStr">
        <is>
          <t>SYNGENE</t>
        </is>
      </c>
      <c r="Q1704" s="23" t="n">
        <v>58154116845</v>
      </c>
      <c r="R1704" s="23" t="inlineStr">
        <is>
          <t>Delivered</t>
        </is>
      </c>
      <c r="S1704" s="63" t="n">
        <v>4</v>
      </c>
      <c r="T1704" s="39" t="n"/>
      <c r="U1704" s="23" t="inlineStr">
        <is>
          <t>BioXcell</t>
        </is>
      </c>
      <c r="V1704" s="23">
        <f>VLOOKUP(P1704,'Customer List'!B:C,2,)</f>
        <v/>
      </c>
      <c r="W1704" s="40" t="n"/>
      <c r="X1704" s="32" t="n">
        <v>45876</v>
      </c>
      <c r="Y1704" s="23">
        <f>IF(X1704="", "", X1704-N1704)</f>
        <v/>
      </c>
      <c r="Z1704" s="23">
        <f>IF(N1704="", "", TEXT(N1704, "dddd"))</f>
        <v/>
      </c>
      <c r="AA1704" s="23">
        <f>IF(X1704="", "", TEXT(X1704, "dddd"))</f>
        <v/>
      </c>
      <c r="AB1704" s="23">
        <f>VLOOKUP(U1704,'Currency Sheet'!A:C,3,)</f>
        <v/>
      </c>
      <c r="AC1704" s="44">
        <f>VLOOKUP(P1704,'Customer List'!B:D,3,)</f>
        <v/>
      </c>
    </row>
    <row r="1705">
      <c r="A1705" s="23">
        <f>A1704+1</f>
        <v/>
      </c>
      <c r="B1705" s="23" t="inlineStr">
        <is>
          <t>O073025IN3306891G</t>
        </is>
      </c>
      <c r="C1705" s="32" t="n">
        <v>45869</v>
      </c>
      <c r="D1705" s="32" t="n">
        <v>45874</v>
      </c>
      <c r="E1705" s="51" t="n">
        <v>234.41</v>
      </c>
      <c r="F1705" s="51">
        <f>IF(AB1705="DOLLAR",E1705*88,E1705)</f>
        <v/>
      </c>
      <c r="G1705" s="62">
        <f>F1705*J1705</f>
        <v/>
      </c>
      <c r="H1705" s="23" t="inlineStr">
        <is>
          <t>CTM-1163061</t>
        </is>
      </c>
      <c r="I1705" s="23" t="inlineStr">
        <is>
          <t>Fbwx7 siRNA: Custom siRNA,_x000D_
Standard 0.025 μmol Regular</t>
        </is>
      </c>
      <c r="J1705" s="23" t="n">
        <v>1</v>
      </c>
      <c r="K1705" s="23" t="n">
        <v>1</v>
      </c>
      <c r="L1705" s="23">
        <f>J1705-K1705</f>
        <v/>
      </c>
      <c r="M1705" s="23" t="inlineStr">
        <is>
          <t>T-907/25-26</t>
        </is>
      </c>
      <c r="N1705" s="32" t="n">
        <v>45880</v>
      </c>
      <c r="O1705" s="62" t="n">
        <v>35161</v>
      </c>
      <c r="P1705" s="23" t="inlineStr">
        <is>
          <t>HELIX</t>
        </is>
      </c>
      <c r="Q1705" s="23" t="n">
        <v>58154306114</v>
      </c>
      <c r="R1705" s="23" t="inlineStr">
        <is>
          <t>Delivered</t>
        </is>
      </c>
      <c r="S1705" s="63" t="n">
        <v>-20</v>
      </c>
      <c r="T1705" s="39" t="n"/>
      <c r="U1705" s="23" t="inlineStr">
        <is>
          <t>Dharmacon</t>
        </is>
      </c>
      <c r="V1705" s="23">
        <f>VLOOKUP(P1705,'Customer List'!B:C,2,)</f>
        <v/>
      </c>
      <c r="W1705" s="40" t="n"/>
      <c r="X1705" s="32" t="n">
        <v>45883</v>
      </c>
      <c r="Y1705" s="23">
        <f>IF(X1705="", "", X1705-N1705)</f>
        <v/>
      </c>
      <c r="Z1705" s="23">
        <f>IF(N1705="", "", TEXT(N1705, "dddd"))</f>
        <v/>
      </c>
      <c r="AA1705" s="23">
        <f>IF(X1705="", "", TEXT(X1705, "dddd"))</f>
        <v/>
      </c>
      <c r="AB1705" s="23">
        <f>VLOOKUP(U1705,'Currency Sheet'!A:C,3,)</f>
        <v/>
      </c>
      <c r="AC1705" s="44">
        <f>VLOOKUP(P1705,'Customer List'!B:D,3,)</f>
        <v/>
      </c>
    </row>
    <row r="1706">
      <c r="A1706" s="23">
        <f>A1705+1</f>
        <v/>
      </c>
      <c r="B1706" s="23" t="inlineStr">
        <is>
          <t>O073025IN3306891G</t>
        </is>
      </c>
      <c r="C1706" s="32" t="n">
        <v>45869</v>
      </c>
      <c r="D1706" s="32" t="n">
        <v>45874</v>
      </c>
      <c r="E1706" s="51" t="n">
        <v>188</v>
      </c>
      <c r="F1706" s="51">
        <f>IF(AB1706="DOLLAR",E1706*88,E1706)</f>
        <v/>
      </c>
      <c r="G1706" s="62">
        <f>F1706*J1706</f>
        <v/>
      </c>
      <c r="H1706" s="23" t="inlineStr">
        <is>
          <t>D-001810-10-05</t>
        </is>
      </c>
      <c r="I1706" s="23" t="inlineStr">
        <is>
          <t>ON-TARGETplus Non-targeting Pool  5nmol</t>
        </is>
      </c>
      <c r="J1706" s="23" t="n">
        <v>1</v>
      </c>
      <c r="K1706" s="23" t="n">
        <v>1</v>
      </c>
      <c r="L1706" s="23">
        <f>J1706-K1706</f>
        <v/>
      </c>
      <c r="M1706" s="23" t="inlineStr">
        <is>
          <t>T-877/25-26</t>
        </is>
      </c>
      <c r="N1706" s="32" t="n">
        <v>45875</v>
      </c>
      <c r="O1706" s="62" t="n">
        <v>24210</v>
      </c>
      <c r="P1706" s="23" t="inlineStr">
        <is>
          <t>SAI LIFE</t>
        </is>
      </c>
      <c r="Q1706" s="23" t="n">
        <v>58154116112</v>
      </c>
      <c r="R1706" s="23" t="inlineStr">
        <is>
          <t>Delivered</t>
        </is>
      </c>
      <c r="S1706" s="63" t="n">
        <v>-20</v>
      </c>
      <c r="T1706" s="39" t="n"/>
      <c r="U1706" s="23" t="inlineStr">
        <is>
          <t>Dharmacon</t>
        </is>
      </c>
      <c r="V1706" s="23">
        <f>VLOOKUP(P1706,'Customer List'!B:C,2,)</f>
        <v/>
      </c>
      <c r="W1706" s="40" t="n"/>
      <c r="X1706" s="32" t="n">
        <v>45876</v>
      </c>
      <c r="Y1706" s="23">
        <f>IF(X1706="", "", X1706-N1706)</f>
        <v/>
      </c>
      <c r="Z1706" s="23">
        <f>IF(N1706="", "", TEXT(N1706, "dddd"))</f>
        <v/>
      </c>
      <c r="AA1706" s="23">
        <f>IF(X1706="", "", TEXT(X1706, "dddd"))</f>
        <v/>
      </c>
      <c r="AB1706" s="23">
        <f>VLOOKUP(U1706,'Currency Sheet'!A:C,3,)</f>
        <v/>
      </c>
      <c r="AC1706" s="44">
        <f>VLOOKUP(P1706,'Customer List'!B:D,3,)</f>
        <v/>
      </c>
    </row>
    <row r="1707">
      <c r="A1707" s="23">
        <f>A1706+1</f>
        <v/>
      </c>
      <c r="B1707" s="23" t="inlineStr">
        <is>
          <t>O073025IN3306891G</t>
        </is>
      </c>
      <c r="C1707" s="32" t="n">
        <v>45869</v>
      </c>
      <c r="D1707" s="32" t="n">
        <v>45874</v>
      </c>
      <c r="E1707" s="51" t="n">
        <v>374</v>
      </c>
      <c r="F1707" s="51">
        <f>IF(AB1707="DOLLAR",E1707*88,E1707)</f>
        <v/>
      </c>
      <c r="G1707" s="62">
        <f>F1707*J1707</f>
        <v/>
      </c>
      <c r="H1707" s="23" t="inlineStr">
        <is>
          <t>L-005465-00-0005</t>
        </is>
      </c>
      <c r="I1707" s="23" t="inlineStr">
        <is>
          <t>ON-TARGETplus Human CHRM4_x000D_
(1132) siRNA - SMARTpool, 5_x000D_
nmol</t>
        </is>
      </c>
      <c r="J1707" s="23" t="n">
        <v>1</v>
      </c>
      <c r="K1707" s="23" t="n">
        <v>1</v>
      </c>
      <c r="L1707" s="23">
        <f>J1707-K1707</f>
        <v/>
      </c>
      <c r="M1707" s="23" t="inlineStr">
        <is>
          <t>T-0051/25-26</t>
        </is>
      </c>
      <c r="N1707" s="32" t="n">
        <v>45875</v>
      </c>
      <c r="O1707" s="62" t="n">
        <v>56070</v>
      </c>
      <c r="P1707" s="23" t="inlineStr">
        <is>
          <t>SYNGENE</t>
        </is>
      </c>
      <c r="Q1707" s="23" t="n">
        <v>58154117162</v>
      </c>
      <c r="R1707" s="23" t="inlineStr">
        <is>
          <t>Delivered</t>
        </is>
      </c>
      <c r="S1707" s="63" t="n">
        <v>-20</v>
      </c>
      <c r="T1707" s="39" t="n"/>
      <c r="U1707" s="23" t="inlineStr">
        <is>
          <t>Dharmacon</t>
        </is>
      </c>
      <c r="V1707" s="23">
        <f>VLOOKUP(P1707,'Customer List'!B:C,2,)</f>
        <v/>
      </c>
      <c r="W1707" s="40" t="n"/>
      <c r="X1707" s="32" t="n">
        <v>45876</v>
      </c>
      <c r="Y1707" s="23">
        <f>IF(X1707="", "", X1707-N1707)</f>
        <v/>
      </c>
      <c r="Z1707" s="23">
        <f>IF(N1707="", "", TEXT(N1707, "dddd"))</f>
        <v/>
      </c>
      <c r="AA1707" s="23">
        <f>IF(X1707="", "", TEXT(X1707, "dddd"))</f>
        <v/>
      </c>
      <c r="AB1707" s="23">
        <f>VLOOKUP(U1707,'Currency Sheet'!A:C,3,)</f>
        <v/>
      </c>
      <c r="AC1707" s="44">
        <f>VLOOKUP(P1707,'Customer List'!B:D,3,)</f>
        <v/>
      </c>
    </row>
    <row r="1708">
      <c r="A1708" s="23">
        <f>A1707+1</f>
        <v/>
      </c>
      <c r="B1708" s="23" t="inlineStr">
        <is>
          <t>O073025IN3306891G</t>
        </is>
      </c>
      <c r="C1708" s="32" t="n">
        <v>45869</v>
      </c>
      <c r="D1708" s="32" t="n">
        <v>45874</v>
      </c>
      <c r="E1708" s="51" t="n">
        <v>374</v>
      </c>
      <c r="F1708" s="51">
        <f>IF(AB1708="DOLLAR",E1708*88,E1708)</f>
        <v/>
      </c>
      <c r="G1708" s="62">
        <f>F1708*J1708</f>
        <v/>
      </c>
      <c r="H1708" s="23" t="inlineStr">
        <is>
          <t>L-005462-00-0005</t>
        </is>
      </c>
      <c r="I1708" s="23" t="inlineStr">
        <is>
          <t xml:space="preserve">ON-TARGETplus Human CHRM1_x000D_
(1128) siRNA - SMARTpool, 5_x000D_
nmol </t>
        </is>
      </c>
      <c r="J1708" s="23" t="n">
        <v>1</v>
      </c>
      <c r="K1708" s="23" t="n">
        <v>1</v>
      </c>
      <c r="L1708" s="23">
        <f>J1708-K1708</f>
        <v/>
      </c>
      <c r="M1708" s="23" t="inlineStr">
        <is>
          <t>T-0051/25-26</t>
        </is>
      </c>
      <c r="N1708" s="32" t="n">
        <v>45875</v>
      </c>
      <c r="O1708" s="62" t="n">
        <v>56070</v>
      </c>
      <c r="P1708" s="23" t="inlineStr">
        <is>
          <t>SYNGENE</t>
        </is>
      </c>
      <c r="Q1708" s="23" t="n">
        <v>58154117162</v>
      </c>
      <c r="R1708" s="23" t="inlineStr">
        <is>
          <t>Delivered</t>
        </is>
      </c>
      <c r="S1708" s="63" t="n">
        <v>-20</v>
      </c>
      <c r="T1708" s="39" t="n"/>
      <c r="U1708" s="23" t="inlineStr">
        <is>
          <t>Dharmacon</t>
        </is>
      </c>
      <c r="V1708" s="23">
        <f>VLOOKUP(P1708,'Customer List'!B:C,2,)</f>
        <v/>
      </c>
      <c r="W1708" s="40" t="n"/>
      <c r="X1708" s="32" t="n">
        <v>45876</v>
      </c>
      <c r="Y1708" s="23">
        <f>IF(X1708="", "", X1708-N1708)</f>
        <v/>
      </c>
      <c r="Z1708" s="23">
        <f>IF(N1708="", "", TEXT(N1708, "dddd"))</f>
        <v/>
      </c>
      <c r="AA1708" s="23">
        <f>IF(X1708="", "", TEXT(X1708, "dddd"))</f>
        <v/>
      </c>
      <c r="AB1708" s="23">
        <f>VLOOKUP(U1708,'Currency Sheet'!A:C,3,)</f>
        <v/>
      </c>
      <c r="AC1708" s="44">
        <f>VLOOKUP(P1708,'Customer List'!B:D,3,)</f>
        <v/>
      </c>
    </row>
    <row r="1709">
      <c r="A1709" s="23">
        <f>A1708+1</f>
        <v/>
      </c>
      <c r="B1709" s="23" t="inlineStr">
        <is>
          <t>O073025IN3306891G</t>
        </is>
      </c>
      <c r="C1709" s="32" t="n">
        <v>45869</v>
      </c>
      <c r="D1709" s="32" t="n">
        <v>45874</v>
      </c>
      <c r="E1709" s="51" t="n">
        <v>188</v>
      </c>
      <c r="F1709" s="51">
        <f>IF(AB1709="DOLLAR",E1709*88,E1709)</f>
        <v/>
      </c>
      <c r="G1709" s="62">
        <f>F1709*J1709</f>
        <v/>
      </c>
      <c r="H1709" s="23" t="inlineStr">
        <is>
          <t>D-001810-10-05</t>
        </is>
      </c>
      <c r="I1709" s="23" t="inlineStr">
        <is>
          <t>ON-TARGETplus Non-targeting Pool  5nmol</t>
        </is>
      </c>
      <c r="J1709" s="23" t="n">
        <v>1</v>
      </c>
      <c r="K1709" s="23" t="n">
        <v>1</v>
      </c>
      <c r="L1709" s="23">
        <f>J1709-K1709</f>
        <v/>
      </c>
      <c r="M1709" s="23" t="inlineStr">
        <is>
          <t>T-967/25-26</t>
        </is>
      </c>
      <c r="N1709" s="32" t="n">
        <v>45888</v>
      </c>
      <c r="O1709" s="62" t="n">
        <v>28245</v>
      </c>
      <c r="P1709" s="23" t="inlineStr">
        <is>
          <t>Lokesh Enterprises</t>
        </is>
      </c>
      <c r="Q1709" s="23" t="inlineStr">
        <is>
          <t>By Hand</t>
        </is>
      </c>
      <c r="R1709" s="23" t="inlineStr">
        <is>
          <t>PRIYANKA MADAM</t>
        </is>
      </c>
      <c r="S1709" s="63" t="n">
        <v>-20</v>
      </c>
      <c r="T1709" s="39" t="n"/>
      <c r="U1709" s="23" t="inlineStr">
        <is>
          <t>Dharmacon</t>
        </is>
      </c>
      <c r="V1709" s="23">
        <f>VLOOKUP(P1709,'Customer List'!B:C,2,)</f>
        <v/>
      </c>
      <c r="W1709" s="40" t="n"/>
      <c r="X1709" s="32" t="n">
        <v>45888</v>
      </c>
      <c r="Y1709" s="23">
        <f>IF(X1709="", "", X1709-N1709)</f>
        <v/>
      </c>
      <c r="Z1709" s="23">
        <f>IF(N1709="", "", TEXT(N1709, "dddd"))</f>
        <v/>
      </c>
      <c r="AA1709" s="23">
        <f>IF(X1709="", "", TEXT(X1709, "dddd"))</f>
        <v/>
      </c>
      <c r="AB1709" s="23">
        <f>VLOOKUP(U1709,'Currency Sheet'!A:C,3,)</f>
        <v/>
      </c>
      <c r="AC1709" s="44">
        <f>VLOOKUP(P1709,'Customer List'!B:D,3,)</f>
        <v/>
      </c>
    </row>
    <row r="1710">
      <c r="A1710" s="23">
        <f>A1709+1</f>
        <v/>
      </c>
      <c r="B1710" s="23" t="inlineStr">
        <is>
          <t>O073025IN3306891G</t>
        </is>
      </c>
      <c r="C1710" s="32" t="n">
        <v>45869</v>
      </c>
      <c r="D1710" s="32" t="n">
        <v>45874</v>
      </c>
      <c r="E1710" s="51" t="n">
        <v>88</v>
      </c>
      <c r="F1710" s="51">
        <f>IF(AB1710="DOLLAR",E1710*88,E1710)</f>
        <v/>
      </c>
      <c r="G1710" s="62">
        <f>F1710*J1710</f>
        <v/>
      </c>
      <c r="H1710" s="23" t="inlineStr">
        <is>
          <t>MHS6278-211690444</t>
        </is>
      </c>
      <c r="I1710" s="23" t="inlineStr">
        <is>
          <t>MGC Human MYOM1 Sequence-_x000D_
Verified cDNA, glycerol stock</t>
        </is>
      </c>
      <c r="J1710" s="23" t="n">
        <v>1</v>
      </c>
      <c r="K1710" s="23" t="n">
        <v>1</v>
      </c>
      <c r="L1710" s="23">
        <f>J1710-K1710</f>
        <v/>
      </c>
      <c r="M1710" s="23" t="inlineStr">
        <is>
          <t>T-909/25-26</t>
        </is>
      </c>
      <c r="N1710" s="32" t="n">
        <v>45880</v>
      </c>
      <c r="O1710" s="62" t="n">
        <v>14553</v>
      </c>
      <c r="P1710" s="23" t="inlineStr">
        <is>
          <t>IIT-ROORKE</t>
        </is>
      </c>
      <c r="Q1710" s="23" t="inlineStr">
        <is>
          <t>D3001997015</t>
        </is>
      </c>
      <c r="R1710" s="23" t="inlineStr">
        <is>
          <t>Delivered</t>
        </is>
      </c>
      <c r="S1710" s="63" t="n">
        <v>-80</v>
      </c>
      <c r="T1710" s="39" t="n"/>
      <c r="U1710" s="23" t="inlineStr">
        <is>
          <t>Dharmacon</t>
        </is>
      </c>
      <c r="V1710" s="23">
        <f>VLOOKUP(P1710,'Customer List'!B:C,2,)</f>
        <v/>
      </c>
      <c r="W1710" s="40" t="n"/>
      <c r="X1710" s="32" t="n">
        <v>45881</v>
      </c>
      <c r="Y1710" s="23">
        <f>IF(X1710="", "", X1710-N1710)</f>
        <v/>
      </c>
      <c r="Z1710" s="23">
        <f>IF(N1710="", "", TEXT(N1710, "dddd"))</f>
        <v/>
      </c>
      <c r="AA1710" s="23">
        <f>IF(X1710="", "", TEXT(X1710, "dddd"))</f>
        <v/>
      </c>
      <c r="AB1710" s="23">
        <f>VLOOKUP(U1710,'Currency Sheet'!A:C,3,)</f>
        <v/>
      </c>
      <c r="AC1710" s="44">
        <f>VLOOKUP(P1710,'Customer List'!B:D,3,)</f>
        <v/>
      </c>
    </row>
    <row r="1711">
      <c r="A1711" s="23">
        <f>A1710+1</f>
        <v/>
      </c>
      <c r="B1711" s="23" t="inlineStr">
        <is>
          <t>O073025IN3306891G</t>
        </is>
      </c>
      <c r="C1711" s="32" t="n">
        <v>45869</v>
      </c>
      <c r="D1711" s="32" t="n">
        <v>45874</v>
      </c>
      <c r="E1711" s="51" t="n">
        <v>88</v>
      </c>
      <c r="F1711" s="51">
        <f>IF(AB1711="DOLLAR",E1711*88,E1711)</f>
        <v/>
      </c>
      <c r="G1711" s="62">
        <f>F1711*J1711</f>
        <v/>
      </c>
      <c r="H1711" s="23" t="inlineStr">
        <is>
          <t>MHS6278-202800174</t>
        </is>
      </c>
      <c r="I1711" s="23" t="inlineStr">
        <is>
          <t>MGC Human MYBPC3 Sequence-_x000D_
Verified cDNA, glycerol stock</t>
        </is>
      </c>
      <c r="J1711" s="23" t="n">
        <v>1</v>
      </c>
      <c r="K1711" s="23" t="n">
        <v>1</v>
      </c>
      <c r="L1711" s="23">
        <f>J1711-K1711</f>
        <v/>
      </c>
      <c r="M1711" s="23" t="inlineStr">
        <is>
          <t>T-909/25-26</t>
        </is>
      </c>
      <c r="N1711" s="32" t="n">
        <v>45880</v>
      </c>
      <c r="O1711" s="62" t="n">
        <v>14553</v>
      </c>
      <c r="P1711" s="23" t="inlineStr">
        <is>
          <t>IIT-ROORKE</t>
        </is>
      </c>
      <c r="Q1711" s="23" t="inlineStr">
        <is>
          <t>D3001997015</t>
        </is>
      </c>
      <c r="R1711" s="23" t="inlineStr">
        <is>
          <t>Delivered</t>
        </is>
      </c>
      <c r="S1711" s="63" t="n">
        <v>-80</v>
      </c>
      <c r="T1711" s="39" t="n"/>
      <c r="U1711" s="23" t="inlineStr">
        <is>
          <t>Dharmacon</t>
        </is>
      </c>
      <c r="V1711" s="23">
        <f>VLOOKUP(P1711,'Customer List'!B:C,2,)</f>
        <v/>
      </c>
      <c r="W1711" s="40" t="n"/>
      <c r="X1711" s="32" t="n">
        <v>45881</v>
      </c>
      <c r="Y1711" s="23">
        <f>IF(X1711="", "", X1711-N1711)</f>
        <v/>
      </c>
      <c r="Z1711" s="23">
        <f>IF(N1711="", "", TEXT(N1711, "dddd"))</f>
        <v/>
      </c>
      <c r="AA1711" s="23">
        <f>IF(X1711="", "", TEXT(X1711, "dddd"))</f>
        <v/>
      </c>
      <c r="AB1711" s="23">
        <f>VLOOKUP(U1711,'Currency Sheet'!A:C,3,)</f>
        <v/>
      </c>
      <c r="AC1711" s="44">
        <f>VLOOKUP(P1711,'Customer List'!B:D,3,)</f>
        <v/>
      </c>
    </row>
    <row r="1712">
      <c r="A1712" s="23">
        <f>A1711+1</f>
        <v/>
      </c>
      <c r="B1712" s="23" t="inlineStr">
        <is>
          <t>O073025IN3306891G</t>
        </is>
      </c>
      <c r="C1712" s="32" t="n">
        <v>45869</v>
      </c>
      <c r="D1712" s="32" t="n">
        <v>45874</v>
      </c>
      <c r="E1712" s="51" t="n">
        <v>14</v>
      </c>
      <c r="F1712" s="51">
        <f>IF(AB1712="DOLLAR",E1712*88,E1712)</f>
        <v/>
      </c>
      <c r="G1712" s="62">
        <f>F1712*J1712</f>
        <v/>
      </c>
      <c r="H1712" s="23" t="inlineStr">
        <is>
          <t>B-005000-100</t>
        </is>
      </c>
      <c r="I1712" s="23" t="inlineStr">
        <is>
          <t>Accell siRNA Delivery Media, 100ml</t>
        </is>
      </c>
      <c r="J1712" s="23" t="n">
        <v>3</v>
      </c>
      <c r="K1712" s="23" t="n">
        <v>3</v>
      </c>
      <c r="L1712" s="23">
        <f>J1712-K1712</f>
        <v/>
      </c>
      <c r="M1712" s="23" t="inlineStr">
        <is>
          <t>T-878/25-26</t>
        </is>
      </c>
      <c r="N1712" s="32" t="n">
        <v>45875</v>
      </c>
      <c r="O1712" s="62" t="n">
        <v>5400</v>
      </c>
      <c r="P1712" s="23" t="inlineStr">
        <is>
          <t>SAI LIFE</t>
        </is>
      </c>
      <c r="Q1712" s="23" t="n">
        <v>58154116112</v>
      </c>
      <c r="R1712" s="23" t="inlineStr">
        <is>
          <t>Delivered</t>
        </is>
      </c>
      <c r="S1712" s="63" t="n">
        <v>4</v>
      </c>
      <c r="T1712" s="39" t="n"/>
      <c r="U1712" s="23" t="inlineStr">
        <is>
          <t>Dharmacon</t>
        </is>
      </c>
      <c r="V1712" s="23">
        <f>VLOOKUP(P1712,'Customer List'!B:C,2,)</f>
        <v/>
      </c>
      <c r="W1712" s="40" t="n"/>
      <c r="X1712" s="32" t="n">
        <v>45876</v>
      </c>
      <c r="Y1712" s="23">
        <f>IF(X1712="", "", X1712-N1712)</f>
        <v/>
      </c>
      <c r="Z1712" s="23">
        <f>IF(N1712="", "", TEXT(N1712, "dddd"))</f>
        <v/>
      </c>
      <c r="AA1712" s="23">
        <f>IF(X1712="", "", TEXT(X1712, "dddd"))</f>
        <v/>
      </c>
      <c r="AB1712" s="23">
        <f>VLOOKUP(U1712,'Currency Sheet'!A:C,3,)</f>
        <v/>
      </c>
      <c r="AC1712" s="44">
        <f>VLOOKUP(P1712,'Customer List'!B:D,3,)</f>
        <v/>
      </c>
    </row>
    <row r="1713">
      <c r="A1713" s="23">
        <f>A1712+1</f>
        <v/>
      </c>
      <c r="B1713" s="23" t="inlineStr">
        <is>
          <t>O073025IN3306891G</t>
        </is>
      </c>
      <c r="C1713" s="32" t="n">
        <v>45869</v>
      </c>
      <c r="D1713" s="32" t="n">
        <v>45874</v>
      </c>
      <c r="E1713" s="51" t="n">
        <v>393</v>
      </c>
      <c r="F1713" s="51">
        <f>IF(AB1713="DOLLAR",E1713*88,E1713)</f>
        <v/>
      </c>
      <c r="G1713" s="62">
        <f>F1713*J1713</f>
        <v/>
      </c>
      <c r="H1713" s="23" t="inlineStr">
        <is>
          <t>T-2001-03</t>
        </is>
      </c>
      <c r="I1713" s="23" t="inlineStr">
        <is>
          <t>DharmaFECT 1 Transfection Reagent  1.5ml</t>
        </is>
      </c>
      <c r="J1713" s="23" t="n">
        <v>1</v>
      </c>
      <c r="K1713" s="23" t="n">
        <v>1</v>
      </c>
      <c r="L1713" s="23">
        <f>J1713-K1713</f>
        <v/>
      </c>
      <c r="M1713" s="23" t="inlineStr">
        <is>
          <t>T-878/25-26</t>
        </is>
      </c>
      <c r="N1713" s="32" t="n">
        <v>45875</v>
      </c>
      <c r="O1713" s="62" t="n">
        <v>50580</v>
      </c>
      <c r="P1713" s="23" t="inlineStr">
        <is>
          <t>SAI LIFE</t>
        </is>
      </c>
      <c r="Q1713" s="23" t="n">
        <v>58154116112</v>
      </c>
      <c r="R1713" s="23" t="inlineStr">
        <is>
          <t>Delivered</t>
        </is>
      </c>
      <c r="S1713" s="63" t="n">
        <v>4</v>
      </c>
      <c r="T1713" s="39" t="n"/>
      <c r="U1713" s="23" t="inlineStr">
        <is>
          <t>Dharmacon</t>
        </is>
      </c>
      <c r="V1713" s="23">
        <f>VLOOKUP(P1713,'Customer List'!B:C,2,)</f>
        <v/>
      </c>
      <c r="W1713" s="40" t="n"/>
      <c r="X1713" s="32" t="n">
        <v>45876</v>
      </c>
      <c r="Y1713" s="23">
        <f>IF(X1713="", "", X1713-N1713)</f>
        <v/>
      </c>
      <c r="Z1713" s="23">
        <f>IF(N1713="", "", TEXT(N1713, "dddd"))</f>
        <v/>
      </c>
      <c r="AA1713" s="23">
        <f>IF(X1713="", "", TEXT(X1713, "dddd"))</f>
        <v/>
      </c>
      <c r="AB1713" s="23">
        <f>VLOOKUP(U1713,'Currency Sheet'!A:C,3,)</f>
        <v/>
      </c>
      <c r="AC1713" s="44">
        <f>VLOOKUP(P1713,'Customer List'!B:D,3,)</f>
        <v/>
      </c>
    </row>
    <row r="1714">
      <c r="A1714" s="23">
        <f>A1713+1</f>
        <v/>
      </c>
      <c r="B1714" s="23" t="inlineStr">
        <is>
          <t>I238276-IN</t>
        </is>
      </c>
      <c r="C1714" s="32" t="n">
        <v>45870</v>
      </c>
      <c r="D1714" s="32" t="n">
        <v>45874</v>
      </c>
      <c r="E1714" s="51" t="n">
        <v>60.8</v>
      </c>
      <c r="F1714" s="51">
        <f>IF(AB1714="DOLLAR",E1714*88,E1714)</f>
        <v/>
      </c>
      <c r="G1714" s="62">
        <f>F1714*J1714</f>
        <v/>
      </c>
      <c r="H1714" s="23" t="inlineStr">
        <is>
          <t>70069-T</t>
        </is>
      </c>
      <c r="I1714" s="23" t="inlineStr">
        <is>
          <t>LipidSpot 610 Lipid Droplet Stain, 1000X in DMSO: (20uL)</t>
        </is>
      </c>
      <c r="J1714" s="23" t="n">
        <v>1</v>
      </c>
      <c r="K1714" s="23" t="n">
        <v>1</v>
      </c>
      <c r="L1714" s="23">
        <f>J1714-K1714</f>
        <v/>
      </c>
      <c r="M1714" s="23" t="inlineStr">
        <is>
          <t>T-871/25-26</t>
        </is>
      </c>
      <c r="N1714" s="32" t="n">
        <v>45880</v>
      </c>
      <c r="O1714" s="62" t="n">
        <v>8481.6</v>
      </c>
      <c r="P1714" s="23" t="inlineStr">
        <is>
          <t>ABHI BIO</t>
        </is>
      </c>
      <c r="Q1714" s="23" t="n">
        <v>58154309883</v>
      </c>
      <c r="R1714" s="23" t="inlineStr">
        <is>
          <t>Delivered</t>
        </is>
      </c>
      <c r="S1714" s="63" t="n">
        <v>4</v>
      </c>
      <c r="T1714" s="39" t="n"/>
      <c r="U1714" s="23" t="inlineStr">
        <is>
          <t>Biotium</t>
        </is>
      </c>
      <c r="V1714" s="23">
        <f>VLOOKUP(P1714,'Customer List'!B:C,2,)</f>
        <v/>
      </c>
      <c r="W1714" s="40" t="n"/>
      <c r="X1714" s="32" t="n">
        <v>45881</v>
      </c>
      <c r="Y1714" s="23">
        <f>IF(X1714="", "", X1714-N1714)</f>
        <v/>
      </c>
      <c r="Z1714" s="23">
        <f>IF(N1714="", "", TEXT(N1714, "dddd"))</f>
        <v/>
      </c>
      <c r="AA1714" s="23">
        <f>IF(X1714="", "", TEXT(X1714, "dddd"))</f>
        <v/>
      </c>
      <c r="AB1714" s="23">
        <f>VLOOKUP(U1714,'Currency Sheet'!A:C,3,)</f>
        <v/>
      </c>
      <c r="AC1714" s="44">
        <f>VLOOKUP(P1714,'Customer List'!B:D,3,)</f>
        <v/>
      </c>
    </row>
    <row r="1715">
      <c r="A1715" s="23">
        <f>A1714+1</f>
        <v/>
      </c>
      <c r="B1715" s="23" t="inlineStr">
        <is>
          <t>I238276-IN</t>
        </is>
      </c>
      <c r="C1715" s="32" t="n">
        <v>45870</v>
      </c>
      <c r="D1715" s="32" t="n">
        <v>45874</v>
      </c>
      <c r="E1715" s="51" t="n">
        <v>27.2</v>
      </c>
      <c r="F1715" s="51">
        <f>IF(AB1715="DOLLAR",E1715*88,E1715)</f>
        <v/>
      </c>
      <c r="G1715" s="62">
        <f>F1715*J1715</f>
        <v/>
      </c>
      <c r="H1715" s="23" t="inlineStr">
        <is>
          <t>41003-T</t>
        </is>
      </c>
      <c r="I1715" s="23" t="inlineStr">
        <is>
          <t>GelRed® Nucleic Acid Stain, 10,000X in water (trial size): (0.1mL)</t>
        </is>
      </c>
      <c r="J1715" s="23" t="n">
        <v>1</v>
      </c>
      <c r="K1715" s="23" t="n">
        <v>1</v>
      </c>
      <c r="L1715" s="23">
        <f>J1715-K1715</f>
        <v/>
      </c>
      <c r="M1715" s="23" t="inlineStr">
        <is>
          <t>T-928/25-26</t>
        </is>
      </c>
      <c r="N1715" s="32" t="n">
        <v>45881</v>
      </c>
      <c r="O1715" s="62" t="n">
        <v>3952.5</v>
      </c>
      <c r="P1715" s="23" t="inlineStr">
        <is>
          <t>SB BIOCHEM</t>
        </is>
      </c>
      <c r="Q1715" s="23" t="inlineStr">
        <is>
          <t>By Hand</t>
        </is>
      </c>
      <c r="R1715" s="23" t="inlineStr">
        <is>
          <t>Deepak</t>
        </is>
      </c>
      <c r="S1715" s="63" t="inlineStr">
        <is>
          <t>RT</t>
        </is>
      </c>
      <c r="T1715" s="39" t="n"/>
      <c r="U1715" s="23" t="inlineStr">
        <is>
          <t>Biotium</t>
        </is>
      </c>
      <c r="V1715" s="23">
        <f>VLOOKUP(P1715,'Customer List'!B:C,2,)</f>
        <v/>
      </c>
      <c r="W1715" s="40" t="n"/>
      <c r="X1715" s="32" t="n">
        <v>45881</v>
      </c>
      <c r="Y1715" s="23">
        <f>IF(X1715="", "", X1715-N1715)</f>
        <v/>
      </c>
      <c r="Z1715" s="23">
        <f>IF(N1715="", "", TEXT(N1715, "dddd"))</f>
        <v/>
      </c>
      <c r="AA1715" s="23">
        <f>IF(X1715="", "", TEXT(X1715, "dddd"))</f>
        <v/>
      </c>
      <c r="AB1715" s="23">
        <f>VLOOKUP(U1715,'Currency Sheet'!A:C,3,)</f>
        <v/>
      </c>
      <c r="AC1715" s="44">
        <f>VLOOKUP(P1715,'Customer List'!B:D,3,)</f>
        <v/>
      </c>
    </row>
    <row r="1716">
      <c r="A1716" s="23">
        <f>A1715+1</f>
        <v/>
      </c>
      <c r="B1716" s="23" t="inlineStr">
        <is>
          <t>I238277-IN</t>
        </is>
      </c>
      <c r="C1716" s="32" t="n">
        <v>45870</v>
      </c>
      <c r="D1716" s="32" t="n">
        <v>45874</v>
      </c>
      <c r="E1716" s="51" t="n">
        <v>160.8</v>
      </c>
      <c r="F1716" s="51">
        <f>IF(AB1716="DOLLAR",E1716*88,E1716)</f>
        <v/>
      </c>
      <c r="G1716" s="62">
        <f>F1716*J1716</f>
        <v/>
      </c>
      <c r="H1716" s="23" t="n">
        <v>23004</v>
      </c>
      <c r="I1716" s="23" t="inlineStr">
        <is>
          <t>Everbrite Hardset Mounting Medium with DAPI: (10mL)</t>
        </is>
      </c>
      <c r="J1716" s="23" t="n">
        <v>2</v>
      </c>
      <c r="K1716" s="23" t="n">
        <v>2</v>
      </c>
      <c r="L1716" s="23">
        <f>J1716-K1716</f>
        <v/>
      </c>
      <c r="M1716" s="23" t="inlineStr">
        <is>
          <t>T-875/25-26</t>
        </is>
      </c>
      <c r="N1716" s="32" t="n">
        <v>45875</v>
      </c>
      <c r="O1716" s="62" t="n">
        <v>44863.2</v>
      </c>
      <c r="P1716" s="23" t="inlineStr">
        <is>
          <t>Excell</t>
        </is>
      </c>
      <c r="Q1716" s="23" t="n">
        <v>58154114981</v>
      </c>
      <c r="R1716" s="23" t="inlineStr">
        <is>
          <t>Delivered</t>
        </is>
      </c>
      <c r="S1716" s="63" t="n">
        <v>4</v>
      </c>
      <c r="T1716" s="39" t="n"/>
      <c r="U1716" s="23" t="inlineStr">
        <is>
          <t>Biotium</t>
        </is>
      </c>
      <c r="V1716" s="23">
        <f>VLOOKUP(P1716,'Customer List'!B:C,2,)</f>
        <v/>
      </c>
      <c r="W1716" s="40" t="n"/>
      <c r="X1716" s="32" t="n">
        <v>45876</v>
      </c>
      <c r="Y1716" s="23">
        <f>IF(X1716="", "", X1716-N1716)</f>
        <v/>
      </c>
      <c r="Z1716" s="23">
        <f>IF(N1716="", "", TEXT(N1716, "dddd"))</f>
        <v/>
      </c>
      <c r="AA1716" s="23">
        <f>IF(X1716="", "", TEXT(X1716, "dddd"))</f>
        <v/>
      </c>
      <c r="AB1716" s="23">
        <f>VLOOKUP(U1716,'Currency Sheet'!A:C,3,)</f>
        <v/>
      </c>
      <c r="AC1716" s="44">
        <f>VLOOKUP(P1716,'Customer List'!B:D,3,)</f>
        <v/>
      </c>
    </row>
    <row r="1717">
      <c r="A1717" s="23">
        <f>A1716+1</f>
        <v/>
      </c>
      <c r="B1717" s="23" t="inlineStr">
        <is>
          <t>I238277-IN</t>
        </is>
      </c>
      <c r="C1717" s="32" t="n">
        <v>45870</v>
      </c>
      <c r="D1717" s="32" t="n">
        <v>45874</v>
      </c>
      <c r="E1717" s="51" t="n">
        <v>51.2</v>
      </c>
      <c r="F1717" s="51">
        <f>IF(AB1717="DOLLAR",E1717*88,E1717)</f>
        <v/>
      </c>
      <c r="G1717" s="62">
        <f>F1717*J1717</f>
        <v/>
      </c>
      <c r="H1717" s="23" t="inlineStr">
        <is>
          <t>23014-T</t>
        </is>
      </c>
      <c r="I1717" s="23" t="inlineStr">
        <is>
          <t>TrueBlack® Plus Lipofuscin Autofluorescence Quencher, 40X in DMSO (trial size) (50 uL)</t>
        </is>
      </c>
      <c r="J1717" s="23" t="n">
        <v>1</v>
      </c>
      <c r="K1717" s="23" t="n">
        <v>1</v>
      </c>
      <c r="L1717" s="23">
        <f>J1717-K1717</f>
        <v/>
      </c>
      <c r="M1717" s="23" t="inlineStr">
        <is>
          <t>T-872/25-26</t>
        </is>
      </c>
      <c r="N1717" s="32" t="n">
        <v>45875</v>
      </c>
      <c r="O1717" s="62" t="n">
        <v>7936</v>
      </c>
      <c r="P1717" s="23" t="inlineStr">
        <is>
          <t>Amrita</t>
        </is>
      </c>
      <c r="Q1717" s="23" t="n">
        <v>58154115353</v>
      </c>
      <c r="R1717" s="23" t="inlineStr">
        <is>
          <t>Delivered</t>
        </is>
      </c>
      <c r="S1717" s="63" t="inlineStr">
        <is>
          <t>RT</t>
        </is>
      </c>
      <c r="T1717" s="39" t="n"/>
      <c r="U1717" s="23" t="inlineStr">
        <is>
          <t>Biotium</t>
        </is>
      </c>
      <c r="V1717" s="23">
        <f>VLOOKUP(P1717,'Customer List'!B:C,2,)</f>
        <v/>
      </c>
      <c r="W1717" s="40" t="n"/>
      <c r="X1717" s="32" t="n">
        <v>45877</v>
      </c>
      <c r="Y1717" s="23">
        <f>IF(X1717="", "", X1717-N1717)</f>
        <v/>
      </c>
      <c r="Z1717" s="23">
        <f>IF(N1717="", "", TEXT(N1717, "dddd"))</f>
        <v/>
      </c>
      <c r="AA1717" s="23">
        <f>IF(X1717="", "", TEXT(X1717, "dddd"))</f>
        <v/>
      </c>
      <c r="AB1717" s="23">
        <f>VLOOKUP(U1717,'Currency Sheet'!A:C,3,)</f>
        <v/>
      </c>
      <c r="AC1717" s="44">
        <f>VLOOKUP(P1717,'Customer List'!B:D,3,)</f>
        <v/>
      </c>
    </row>
    <row r="1718">
      <c r="A1718" s="23">
        <f>A1717+1</f>
        <v/>
      </c>
      <c r="B1718" s="23" t="inlineStr">
        <is>
          <t>I238277-IN</t>
        </is>
      </c>
      <c r="C1718" s="32" t="n">
        <v>45870</v>
      </c>
      <c r="D1718" s="32" t="n">
        <v>45874</v>
      </c>
      <c r="E1718" s="51" t="n">
        <v>104.8</v>
      </c>
      <c r="F1718" s="51">
        <f>IF(AB1718="DOLLAR",E1718*88,E1718)</f>
        <v/>
      </c>
      <c r="G1718" s="62">
        <f>F1718*J1718</f>
        <v/>
      </c>
      <c r="H1718" s="23" t="inlineStr">
        <is>
          <t>21003-1L</t>
        </is>
      </c>
      <c r="I1718" s="23" t="inlineStr">
        <is>
          <t>One Step Blue Protien Gel Stain (1L)</t>
        </is>
      </c>
      <c r="J1718" s="23" t="n">
        <v>2</v>
      </c>
      <c r="K1718" s="23" t="n">
        <v>2</v>
      </c>
      <c r="L1718" s="23">
        <f>J1718-K1718</f>
        <v/>
      </c>
      <c r="M1718" s="23" t="inlineStr">
        <is>
          <t>T-924/25-26</t>
        </is>
      </c>
      <c r="N1718" s="32" t="n">
        <v>45880</v>
      </c>
      <c r="O1718" s="62" t="n">
        <v>30457.5</v>
      </c>
      <c r="P1718" s="23" t="inlineStr">
        <is>
          <t>Premas</t>
        </is>
      </c>
      <c r="Q1718" s="23" t="inlineStr">
        <is>
          <t>By Hand</t>
        </is>
      </c>
      <c r="R1718" s="23" t="inlineStr">
        <is>
          <t>Deepak</t>
        </is>
      </c>
      <c r="S1718" s="63" t="n">
        <v>4</v>
      </c>
      <c r="T1718" s="39" t="n"/>
      <c r="U1718" s="23" t="inlineStr">
        <is>
          <t>Biotium</t>
        </is>
      </c>
      <c r="V1718" s="23">
        <f>VLOOKUP(P1718,'Customer List'!B:C,2,)</f>
        <v/>
      </c>
      <c r="W1718" s="40" t="n"/>
      <c r="X1718" s="32" t="n">
        <v>45880</v>
      </c>
      <c r="Y1718" s="23">
        <f>IF(X1718="", "", X1718-N1718)</f>
        <v/>
      </c>
      <c r="Z1718" s="23">
        <f>IF(N1718="", "", TEXT(N1718, "dddd"))</f>
        <v/>
      </c>
      <c r="AA1718" s="23">
        <f>IF(X1718="", "", TEXT(X1718, "dddd"))</f>
        <v/>
      </c>
      <c r="AB1718" s="23">
        <f>VLOOKUP(U1718,'Currency Sheet'!A:C,3,)</f>
        <v/>
      </c>
      <c r="AC1718" s="44">
        <f>VLOOKUP(P1718,'Customer List'!B:D,3,)</f>
        <v/>
      </c>
    </row>
    <row r="1719">
      <c r="A1719" s="23">
        <f>A1718+1</f>
        <v/>
      </c>
      <c r="B1719" s="23" t="inlineStr">
        <is>
          <t>I238277-IN</t>
        </is>
      </c>
      <c r="C1719" s="32" t="n">
        <v>45870</v>
      </c>
      <c r="D1719" s="32" t="n">
        <v>45874</v>
      </c>
      <c r="E1719" s="51" t="n">
        <v>67.2</v>
      </c>
      <c r="F1719" s="51">
        <f>IF(AB1719="DOLLAR",E1719*88,E1719)</f>
        <v/>
      </c>
      <c r="G1719" s="62">
        <f>F1719*J1719</f>
        <v/>
      </c>
      <c r="H1719" s="23" t="inlineStr">
        <is>
          <t>23017-T</t>
        </is>
      </c>
      <c r="I1719" s="23" t="inlineStr">
        <is>
          <t>EverBrite TrueBlack® Hardset Mounting Medium (2 mL)</t>
        </is>
      </c>
      <c r="J1719" s="23" t="n">
        <v>1</v>
      </c>
      <c r="K1719" s="23" t="n">
        <v>1</v>
      </c>
      <c r="L1719" s="23">
        <f>J1719-K1719</f>
        <v/>
      </c>
      <c r="M1719" s="23" t="inlineStr">
        <is>
          <t>T-874/25-26</t>
        </is>
      </c>
      <c r="N1719" s="32" t="n">
        <v>45875</v>
      </c>
      <c r="O1719" s="62" t="n">
        <v>9765</v>
      </c>
      <c r="P1719" s="23" t="inlineStr">
        <is>
          <t>Cellin Bio</t>
        </is>
      </c>
      <c r="Q1719" s="23" t="n">
        <v>58154115703</v>
      </c>
      <c r="R1719" s="23" t="inlineStr">
        <is>
          <t>Delivered</t>
        </is>
      </c>
      <c r="S1719" s="63" t="n">
        <v>4</v>
      </c>
      <c r="T1719" s="39" t="n"/>
      <c r="U1719" s="23" t="inlineStr">
        <is>
          <t>Biotium</t>
        </is>
      </c>
      <c r="V1719" s="23">
        <f>VLOOKUP(P1719,'Customer List'!B:C,2,)</f>
        <v/>
      </c>
      <c r="W1719" s="40" t="n"/>
      <c r="X1719" s="32" t="n">
        <v>45876</v>
      </c>
      <c r="Y1719" s="23">
        <f>IF(X1719="", "", X1719-N1719)</f>
        <v/>
      </c>
      <c r="Z1719" s="23">
        <f>IF(N1719="", "", TEXT(N1719, "dddd"))</f>
        <v/>
      </c>
      <c r="AA1719" s="23">
        <f>IF(X1719="", "", TEXT(X1719, "dddd"))</f>
        <v/>
      </c>
      <c r="AB1719" s="23">
        <f>VLOOKUP(U1719,'Currency Sheet'!A:C,3,)</f>
        <v/>
      </c>
      <c r="AC1719" s="44">
        <f>VLOOKUP(P1719,'Customer List'!B:D,3,)</f>
        <v/>
      </c>
    </row>
    <row r="1720">
      <c r="A1720" s="23">
        <f>A1719+1</f>
        <v/>
      </c>
      <c r="B1720" s="23" t="inlineStr">
        <is>
          <t>I238277-IN</t>
        </is>
      </c>
      <c r="C1720" s="32" t="n">
        <v>45870</v>
      </c>
      <c r="D1720" s="32" t="n">
        <v>45874</v>
      </c>
      <c r="E1720" s="51" t="n">
        <v>27.2</v>
      </c>
      <c r="F1720" s="51">
        <f>IF(AB1720="DOLLAR",E1720*88,E1720)</f>
        <v/>
      </c>
      <c r="G1720" s="62">
        <f>F1720*J1720</f>
        <v/>
      </c>
      <c r="H1720" s="23" t="inlineStr">
        <is>
          <t>41003-T</t>
        </is>
      </c>
      <c r="I1720" s="23" t="inlineStr">
        <is>
          <t>GelRed® Nucleic Acid Stain, 10,000X in water (trial size): (0.1mL)</t>
        </is>
      </c>
      <c r="J1720" s="23" t="n">
        <v>2</v>
      </c>
      <c r="K1720" s="23" t="n">
        <v>2</v>
      </c>
      <c r="L1720" s="23">
        <f>J1720-K1720</f>
        <v/>
      </c>
      <c r="M1720" s="23" t="inlineStr">
        <is>
          <t>T-874/25-26</t>
        </is>
      </c>
      <c r="N1720" s="32" t="n">
        <v>45875</v>
      </c>
      <c r="O1720" s="62" t="n">
        <v>7905</v>
      </c>
      <c r="P1720" s="23" t="inlineStr">
        <is>
          <t>Cellin Bio</t>
        </is>
      </c>
      <c r="Q1720" s="23" t="n">
        <v>58154115703</v>
      </c>
      <c r="R1720" s="23" t="inlineStr">
        <is>
          <t>Delivered</t>
        </is>
      </c>
      <c r="S1720" s="63" t="inlineStr">
        <is>
          <t>RT</t>
        </is>
      </c>
      <c r="T1720" s="39" t="n"/>
      <c r="U1720" s="23" t="inlineStr">
        <is>
          <t>Biotium</t>
        </is>
      </c>
      <c r="V1720" s="23">
        <f>VLOOKUP(P1720,'Customer List'!B:C,2,)</f>
        <v/>
      </c>
      <c r="W1720" s="40" t="n"/>
      <c r="X1720" s="32" t="n">
        <v>45876</v>
      </c>
      <c r="Y1720" s="23">
        <f>IF(X1720="", "", X1720-N1720)</f>
        <v/>
      </c>
      <c r="Z1720" s="23">
        <f>IF(N1720="", "", TEXT(N1720, "dddd"))</f>
        <v/>
      </c>
      <c r="AA1720" s="23">
        <f>IF(X1720="", "", TEXT(X1720, "dddd"))</f>
        <v/>
      </c>
      <c r="AB1720" s="23">
        <f>VLOOKUP(U1720,'Currency Sheet'!A:C,3,)</f>
        <v/>
      </c>
      <c r="AC1720" s="44">
        <f>VLOOKUP(P1720,'Customer List'!B:D,3,)</f>
        <v/>
      </c>
    </row>
    <row r="1721">
      <c r="A1721" s="23">
        <f>A1720+1</f>
        <v/>
      </c>
      <c r="B1721" s="23" t="inlineStr">
        <is>
          <t>I238278-IN</t>
        </is>
      </c>
      <c r="C1721" s="32" t="n">
        <v>45870</v>
      </c>
      <c r="D1721" s="32" t="n">
        <v>45874</v>
      </c>
      <c r="E1721" s="51" t="n">
        <v>25.6</v>
      </c>
      <c r="F1721" s="51">
        <f>IF(AB1721="DOLLAR",E1721*88,E1721)</f>
        <v/>
      </c>
      <c r="G1721" s="62">
        <f>F1721*J1721</f>
        <v/>
      </c>
      <c r="H1721" s="23" t="n">
        <v>90082</v>
      </c>
      <c r="I1721" s="23" t="inlineStr">
        <is>
          <t>DMSO, anhydrous: (10mL)</t>
        </is>
      </c>
      <c r="J1721" s="23" t="n">
        <v>1</v>
      </c>
      <c r="K1721" s="23" t="n">
        <v>1</v>
      </c>
      <c r="L1721" s="23">
        <f>J1721-K1721</f>
        <v/>
      </c>
      <c r="M1721" s="23" t="inlineStr">
        <is>
          <t>T-873/25-26</t>
        </is>
      </c>
      <c r="N1721" s="32" t="n">
        <v>45880</v>
      </c>
      <c r="O1721" s="62" t="n">
        <v>3720</v>
      </c>
      <c r="P1721" s="23" t="inlineStr">
        <is>
          <t>BIO SOLUTION</t>
        </is>
      </c>
      <c r="Q1721" s="23" t="n">
        <v>58154309220</v>
      </c>
      <c r="R1721" s="23" t="inlineStr">
        <is>
          <t>Delivered</t>
        </is>
      </c>
      <c r="S1721" s="63" t="inlineStr">
        <is>
          <t>RT</t>
        </is>
      </c>
      <c r="T1721" s="39" t="n"/>
      <c r="U1721" s="23" t="inlineStr">
        <is>
          <t>Biotium</t>
        </is>
      </c>
      <c r="V1721" s="23">
        <f>VLOOKUP(P1721,'Customer List'!B:C,2,)</f>
        <v/>
      </c>
      <c r="W1721" s="40" t="n"/>
      <c r="X1721" s="32" t="n">
        <v>45881</v>
      </c>
      <c r="Y1721" s="23">
        <f>IF(X1721="", "", X1721-N1721)</f>
        <v/>
      </c>
      <c r="Z1721" s="23">
        <f>IF(N1721="", "", TEXT(N1721, "dddd"))</f>
        <v/>
      </c>
      <c r="AA1721" s="23">
        <f>IF(X1721="", "", TEXT(X1721, "dddd"))</f>
        <v/>
      </c>
      <c r="AB1721" s="23">
        <f>VLOOKUP(U1721,'Currency Sheet'!A:C,3,)</f>
        <v/>
      </c>
      <c r="AC1721" s="44">
        <f>VLOOKUP(P1721,'Customer List'!B:D,3,)</f>
        <v/>
      </c>
    </row>
    <row r="1722">
      <c r="A1722" s="23">
        <f>A1721+1</f>
        <v/>
      </c>
      <c r="B1722" s="23" t="inlineStr">
        <is>
          <t>I238278-IN</t>
        </is>
      </c>
      <c r="C1722" s="32" t="n">
        <v>45870</v>
      </c>
      <c r="D1722" s="32" t="n">
        <v>45874</v>
      </c>
      <c r="E1722" s="51" t="n">
        <v>104.8</v>
      </c>
      <c r="F1722" s="51">
        <f>IF(AB1722="DOLLAR",E1722*88,E1722)</f>
        <v/>
      </c>
      <c r="G1722" s="62">
        <f>F1722*J1722</f>
        <v/>
      </c>
      <c r="H1722" s="23" t="inlineStr">
        <is>
          <t>21003-1L</t>
        </is>
      </c>
      <c r="I1722" s="23" t="inlineStr">
        <is>
          <t>One Step Blue Protien Gel Stain (1L)</t>
        </is>
      </c>
      <c r="J1722" s="23" t="n">
        <v>2</v>
      </c>
      <c r="K1722" s="23" t="n">
        <v>2</v>
      </c>
      <c r="L1722" s="23">
        <f>J1722-K1722</f>
        <v/>
      </c>
      <c r="M1722" s="23" t="inlineStr">
        <is>
          <t>T-925/25-26</t>
        </is>
      </c>
      <c r="N1722" s="32" t="n">
        <v>45880</v>
      </c>
      <c r="O1722" s="62" t="n">
        <v>30457.5</v>
      </c>
      <c r="P1722" s="23" t="inlineStr">
        <is>
          <t>PREMAS</t>
        </is>
      </c>
      <c r="Q1722" s="23" t="inlineStr">
        <is>
          <t>By Hand</t>
        </is>
      </c>
      <c r="R1722" s="23" t="inlineStr">
        <is>
          <t>Deepak</t>
        </is>
      </c>
      <c r="S1722" s="63" t="n">
        <v>4</v>
      </c>
      <c r="T1722" s="39" t="n"/>
      <c r="U1722" s="23" t="inlineStr">
        <is>
          <t>Biotium</t>
        </is>
      </c>
      <c r="V1722" s="23">
        <f>VLOOKUP(P1722,'Customer List'!B:C,2,)</f>
        <v/>
      </c>
      <c r="W1722" s="40" t="n"/>
      <c r="X1722" s="32" t="n">
        <v>45880</v>
      </c>
      <c r="Y1722" s="23">
        <f>IF(X1722="", "", X1722-N1722)</f>
        <v/>
      </c>
      <c r="Z1722" s="23">
        <f>IF(N1722="", "", TEXT(N1722, "dddd"))</f>
        <v/>
      </c>
      <c r="AA1722" s="23">
        <f>IF(X1722="", "", TEXT(X1722, "dddd"))</f>
        <v/>
      </c>
      <c r="AB1722" s="23">
        <f>VLOOKUP(U1722,'Currency Sheet'!A:C,3,)</f>
        <v/>
      </c>
      <c r="AC1722" s="44">
        <f>VLOOKUP(P1722,'Customer List'!B:D,3,)</f>
        <v/>
      </c>
    </row>
    <row r="1723">
      <c r="A1723" s="23">
        <f>A1722+1</f>
        <v/>
      </c>
      <c r="B1723" s="23" t="inlineStr">
        <is>
          <t>EED117806</t>
        </is>
      </c>
      <c r="C1723" s="32" t="n">
        <v>45870</v>
      </c>
      <c r="D1723" s="32" t="n">
        <v>45875</v>
      </c>
      <c r="E1723" s="51" t="n">
        <v>65.8</v>
      </c>
      <c r="F1723" s="51">
        <f>IF(AB1723="DOLLAR",E1723*88,E1723)</f>
        <v/>
      </c>
      <c r="G1723" s="62">
        <f>F1723*J1723</f>
        <v/>
      </c>
      <c r="H1723" s="23" t="n">
        <v>100213</v>
      </c>
      <c r="I1723" s="23" t="inlineStr">
        <is>
          <t>Pacific Blue™ anti-mouse CD3 Antibody</t>
        </is>
      </c>
      <c r="J1723" s="23" t="n">
        <v>1</v>
      </c>
      <c r="K1723" s="23" t="n">
        <v>1</v>
      </c>
      <c r="L1723" s="23">
        <f>J1723-K1723</f>
        <v/>
      </c>
      <c r="M1723" s="23" t="inlineStr">
        <is>
          <t>DC-122/25-26</t>
        </is>
      </c>
      <c r="N1723" s="32" t="n">
        <v>45890</v>
      </c>
      <c r="O1723" s="62" t="n">
        <v>0</v>
      </c>
      <c r="P1723" s="23" t="inlineStr">
        <is>
          <t>NII</t>
        </is>
      </c>
      <c r="Q1723" s="23" t="inlineStr">
        <is>
          <t>By Hand</t>
        </is>
      </c>
      <c r="R1723" s="23" t="inlineStr">
        <is>
          <t>PRIYANKA MADAM</t>
        </is>
      </c>
      <c r="S1723" s="63" t="n">
        <v>4</v>
      </c>
      <c r="T1723" s="39" t="inlineStr">
        <is>
          <t>FOC</t>
        </is>
      </c>
      <c r="U1723" s="23" t="inlineStr">
        <is>
          <t>BioLegend</t>
        </is>
      </c>
      <c r="V1723" s="23">
        <f>VLOOKUP(P1723,'Customer List'!B:C,2,)</f>
        <v/>
      </c>
      <c r="W1723" s="40" t="n"/>
      <c r="X1723" s="32" t="n">
        <v>45890</v>
      </c>
      <c r="Y1723" s="23">
        <f>IF(X1723="", "", X1723-N1723)</f>
        <v/>
      </c>
      <c r="Z1723" s="23">
        <f>IF(N1723="", "", TEXT(N1723, "dddd"))</f>
        <v/>
      </c>
      <c r="AA1723" s="23">
        <f>IF(X1723="", "", TEXT(X1723, "dddd"))</f>
        <v/>
      </c>
      <c r="AB1723" s="23">
        <f>VLOOKUP(U1723,'Currency Sheet'!A:C,3,)</f>
        <v/>
      </c>
      <c r="AC1723" s="44">
        <f>VLOOKUP(P1723,'Customer List'!B:D,3,)</f>
        <v/>
      </c>
    </row>
    <row r="1724">
      <c r="A1724" s="23">
        <f>A1723+1</f>
        <v/>
      </c>
      <c r="B1724" s="23" t="inlineStr">
        <is>
          <t>EED117806</t>
        </is>
      </c>
      <c r="C1724" s="32" t="n">
        <v>45870</v>
      </c>
      <c r="D1724" s="32" t="n">
        <v>45875</v>
      </c>
      <c r="E1724" s="51" t="n">
        <v>165.9</v>
      </c>
      <c r="F1724" s="51">
        <f>IF(AB1724="DOLLAR",E1724*88,E1724)</f>
        <v/>
      </c>
      <c r="G1724" s="62">
        <f>F1724*J1724</f>
        <v/>
      </c>
      <c r="H1724" s="23" t="n">
        <v>100328</v>
      </c>
      <c r="I1724" s="23" t="inlineStr">
        <is>
          <t>PerCP/Cyanine5.5 anti-mouse CD3ε Antibody</t>
        </is>
      </c>
      <c r="J1724" s="23" t="n">
        <v>2</v>
      </c>
      <c r="K1724" s="23" t="n">
        <v>2</v>
      </c>
      <c r="L1724" s="23">
        <f>J1724-K1724</f>
        <v/>
      </c>
      <c r="M1724" s="23" t="inlineStr">
        <is>
          <t>T-902/25-26</t>
        </is>
      </c>
      <c r="N1724" s="32" t="n">
        <v>45880</v>
      </c>
      <c r="O1724" s="62" t="n">
        <v>47755.5</v>
      </c>
      <c r="P1724" s="23" t="inlineStr">
        <is>
          <t>AURIGINE SERVICE</t>
        </is>
      </c>
      <c r="Q1724" s="23" t="n">
        <v>58154308424</v>
      </c>
      <c r="R1724" s="23" t="inlineStr">
        <is>
          <t>Delivered</t>
        </is>
      </c>
      <c r="S1724" s="63" t="n">
        <v>4</v>
      </c>
      <c r="T1724" s="39" t="n"/>
      <c r="U1724" s="23" t="inlineStr">
        <is>
          <t>BioLegend</t>
        </is>
      </c>
      <c r="V1724" s="23">
        <f>VLOOKUP(P1724,'Customer List'!B:C,2,)</f>
        <v/>
      </c>
      <c r="W1724" s="40" t="n"/>
      <c r="X1724" s="32" t="n">
        <v>45881</v>
      </c>
      <c r="Y1724" s="23">
        <f>IF(X1724="", "", X1724-N1724)</f>
        <v/>
      </c>
      <c r="Z1724" s="23">
        <f>IF(N1724="", "", TEXT(N1724, "dddd"))</f>
        <v/>
      </c>
      <c r="AA1724" s="23">
        <f>IF(X1724="", "", TEXT(X1724, "dddd"))</f>
        <v/>
      </c>
      <c r="AB1724" s="23">
        <f>VLOOKUP(U1724,'Currency Sheet'!A:C,3,)</f>
        <v/>
      </c>
      <c r="AC1724" s="44">
        <f>VLOOKUP(P1724,'Customer List'!B:D,3,)</f>
        <v/>
      </c>
    </row>
    <row r="1725">
      <c r="A1725" s="23">
        <f>A1724+1</f>
        <v/>
      </c>
      <c r="B1725" s="23" t="inlineStr">
        <is>
          <t>EED117806</t>
        </is>
      </c>
      <c r="C1725" s="32" t="n">
        <v>45870</v>
      </c>
      <c r="D1725" s="32" t="n">
        <v>45875</v>
      </c>
      <c r="E1725" s="51" t="n">
        <v>138.6</v>
      </c>
      <c r="F1725" s="51">
        <f>IF(AB1725="DOLLAR",E1725*88,E1725)</f>
        <v/>
      </c>
      <c r="G1725" s="62">
        <f>F1725*J1725</f>
        <v/>
      </c>
      <c r="H1725" s="23" t="n">
        <v>100528</v>
      </c>
      <c r="I1725" s="23" t="inlineStr">
        <is>
          <t>PE/Cyanine7 anti-mouse CD4 Antibody</t>
        </is>
      </c>
      <c r="J1725" s="23" t="n">
        <v>2</v>
      </c>
      <c r="K1725" s="23" t="n">
        <v>2</v>
      </c>
      <c r="L1725" s="23">
        <f>J1725-K1725</f>
        <v/>
      </c>
      <c r="M1725" s="23" t="inlineStr">
        <is>
          <t>T-902/25-26</t>
        </is>
      </c>
      <c r="N1725" s="32" t="n">
        <v>45880</v>
      </c>
      <c r="O1725" s="62" t="n">
        <v>39897</v>
      </c>
      <c r="P1725" s="23" t="inlineStr">
        <is>
          <t>AURIGINE SERVICE</t>
        </is>
      </c>
      <c r="Q1725" s="23" t="n">
        <v>58154308424</v>
      </c>
      <c r="R1725" s="23" t="inlineStr">
        <is>
          <t>Delivered</t>
        </is>
      </c>
      <c r="S1725" s="63" t="n">
        <v>4</v>
      </c>
      <c r="T1725" s="39" t="n"/>
      <c r="U1725" s="23" t="inlineStr">
        <is>
          <t>BioLegend</t>
        </is>
      </c>
      <c r="V1725" s="23">
        <f>VLOOKUP(P1725,'Customer List'!B:C,2,)</f>
        <v/>
      </c>
      <c r="W1725" s="40" t="n"/>
      <c r="X1725" s="32" t="n">
        <v>45881</v>
      </c>
      <c r="Y1725" s="23">
        <f>IF(X1725="", "", X1725-N1725)</f>
        <v/>
      </c>
      <c r="Z1725" s="23">
        <f>IF(N1725="", "", TEXT(N1725, "dddd"))</f>
        <v/>
      </c>
      <c r="AA1725" s="23">
        <f>IF(X1725="", "", TEXT(X1725, "dddd"))</f>
        <v/>
      </c>
      <c r="AB1725" s="23">
        <f>VLOOKUP(U1725,'Currency Sheet'!A:C,3,)</f>
        <v/>
      </c>
      <c r="AC1725" s="44">
        <f>VLOOKUP(P1725,'Customer List'!B:D,3,)</f>
        <v/>
      </c>
    </row>
    <row r="1726">
      <c r="A1726" s="23">
        <f>A1725+1</f>
        <v/>
      </c>
      <c r="B1726" s="23" t="inlineStr">
        <is>
          <t>EED117806</t>
        </is>
      </c>
      <c r="C1726" s="32" t="n">
        <v>45870</v>
      </c>
      <c r="D1726" s="32" t="n">
        <v>45875</v>
      </c>
      <c r="E1726" s="51" t="n">
        <v>115.5</v>
      </c>
      <c r="F1726" s="51">
        <f>IF(AB1726="DOLLAR",E1726*88,E1726)</f>
        <v/>
      </c>
      <c r="G1726" s="62">
        <f>F1726*J1726</f>
        <v/>
      </c>
      <c r="H1726" s="23" t="n">
        <v>101238</v>
      </c>
      <c r="I1726" s="23" t="inlineStr">
        <is>
          <t>Spark PLUS UV395™ anti-mouse/human CD11b Antibody</t>
        </is>
      </c>
      <c r="J1726" s="23" t="n">
        <v>1</v>
      </c>
      <c r="K1726" s="23" t="n">
        <v>1</v>
      </c>
      <c r="L1726" s="23">
        <f>J1726-K1726</f>
        <v/>
      </c>
      <c r="M1726" s="23" t="inlineStr">
        <is>
          <t>DC-115/25-26</t>
        </is>
      </c>
      <c r="N1726" s="32" t="n">
        <v>45882</v>
      </c>
      <c r="O1726" s="62" t="n">
        <v>0</v>
      </c>
      <c r="P1726" s="23" t="inlineStr">
        <is>
          <t>AIIMS</t>
        </is>
      </c>
      <c r="Q1726" s="23" t="inlineStr">
        <is>
          <t>By Hand</t>
        </is>
      </c>
      <c r="R1726" s="23" t="inlineStr">
        <is>
          <t>PRIYANKA MADAM</t>
        </is>
      </c>
      <c r="S1726" s="63" t="n">
        <v>4</v>
      </c>
      <c r="T1726" s="39" t="inlineStr">
        <is>
          <t>will be invoiced</t>
        </is>
      </c>
      <c r="U1726" s="23" t="inlineStr">
        <is>
          <t>BioLegend</t>
        </is>
      </c>
      <c r="V1726" s="23">
        <f>VLOOKUP(P1726,'Customer List'!B:C,2,)</f>
        <v/>
      </c>
      <c r="W1726" s="40" t="n"/>
      <c r="X1726" s="32" t="n">
        <v>45882</v>
      </c>
      <c r="Y1726" s="23">
        <f>IF(X1726="", "", X1726-N1726)</f>
        <v/>
      </c>
      <c r="Z1726" s="23">
        <f>IF(N1726="", "", TEXT(N1726, "dddd"))</f>
        <v/>
      </c>
      <c r="AA1726" s="23">
        <f>IF(X1726="", "", TEXT(X1726, "dddd"))</f>
        <v/>
      </c>
      <c r="AB1726" s="23">
        <f>VLOOKUP(U1726,'Currency Sheet'!A:C,3,)</f>
        <v/>
      </c>
      <c r="AC1726" s="44">
        <f>VLOOKUP(P1726,'Customer List'!B:D,3,)</f>
        <v/>
      </c>
    </row>
    <row r="1727">
      <c r="A1727" s="23">
        <f>A1726+1</f>
        <v/>
      </c>
      <c r="B1727" s="23" t="inlineStr">
        <is>
          <t>EED117806</t>
        </is>
      </c>
      <c r="C1727" s="32" t="n">
        <v>45870</v>
      </c>
      <c r="D1727" s="32" t="n">
        <v>45875</v>
      </c>
      <c r="E1727" s="51" t="n">
        <v>575.4</v>
      </c>
      <c r="F1727" s="51">
        <f>IF(AB1727="DOLLAR",E1727*88,E1727)</f>
        <v/>
      </c>
      <c r="G1727" s="62">
        <f>F1727*J1727</f>
        <v/>
      </c>
      <c r="H1727" s="23" t="n">
        <v>741036</v>
      </c>
      <c r="I1727" s="23" t="inlineStr">
        <is>
          <t>LEGENDplex™ MU Cytokine Release Syndrome Panel Standard</t>
        </is>
      </c>
      <c r="J1727" s="23" t="n">
        <v>1</v>
      </c>
      <c r="K1727" s="23" t="n">
        <v>1</v>
      </c>
      <c r="L1727" s="23">
        <f>J1727-K1727</f>
        <v/>
      </c>
      <c r="M1727" s="23" t="inlineStr">
        <is>
          <t>T-916/25-26</t>
        </is>
      </c>
      <c r="N1727" s="32" t="n">
        <v>45880</v>
      </c>
      <c r="O1727" s="62" t="n">
        <v>82816.5</v>
      </c>
      <c r="P1727" s="23" t="inlineStr">
        <is>
          <t>SAI LIFE</t>
        </is>
      </c>
      <c r="Q1727" s="23" t="n">
        <v>58154310270</v>
      </c>
      <c r="R1727" s="23" t="inlineStr">
        <is>
          <t>Delivered</t>
        </is>
      </c>
      <c r="S1727" s="63" t="n">
        <v>4</v>
      </c>
      <c r="T1727" s="39" t="n"/>
      <c r="U1727" s="23" t="inlineStr">
        <is>
          <t>BioLegend</t>
        </is>
      </c>
      <c r="V1727" s="23">
        <f>VLOOKUP(P1727,'Customer List'!B:C,2,)</f>
        <v/>
      </c>
      <c r="W1727" s="40" t="n"/>
      <c r="X1727" s="32" t="n">
        <v>45881</v>
      </c>
      <c r="Y1727" s="23">
        <f>IF(X1727="", "", X1727-N1727)</f>
        <v/>
      </c>
      <c r="Z1727" s="23">
        <f>IF(N1727="", "", TEXT(N1727, "dddd"))</f>
        <v/>
      </c>
      <c r="AA1727" s="23">
        <f>IF(X1727="", "", TEXT(X1727, "dddd"))</f>
        <v/>
      </c>
      <c r="AB1727" s="23">
        <f>VLOOKUP(U1727,'Currency Sheet'!A:C,3,)</f>
        <v/>
      </c>
      <c r="AC1727" s="44">
        <f>VLOOKUP(P1727,'Customer List'!B:D,3,)</f>
        <v/>
      </c>
    </row>
    <row r="1728">
      <c r="A1728" s="23">
        <f>A1727+1</f>
        <v/>
      </c>
      <c r="B1728" s="23" t="inlineStr">
        <is>
          <t>EED117806</t>
        </is>
      </c>
      <c r="C1728" s="32" t="n">
        <v>45870</v>
      </c>
      <c r="D1728" s="32" t="n">
        <v>45875</v>
      </c>
      <c r="E1728" s="51" t="n">
        <v>160.3</v>
      </c>
      <c r="F1728" s="51">
        <f>IF(AB1728="DOLLAR",E1728*88,E1728)</f>
        <v/>
      </c>
      <c r="G1728" s="62">
        <f>F1728*J1728</f>
        <v/>
      </c>
      <c r="H1728" s="23" t="n">
        <v>101320</v>
      </c>
      <c r="I1728" s="23" t="inlineStr">
        <is>
          <t>TruStain FcX™ (anti-mouse CD16/32) Antibody</t>
        </is>
      </c>
      <c r="J1728" s="23" t="n">
        <v>3</v>
      </c>
      <c r="K1728" s="23" t="n">
        <v>3</v>
      </c>
      <c r="L1728" s="23">
        <f>J1728-K1728</f>
        <v/>
      </c>
      <c r="M1728" s="23" t="inlineStr">
        <is>
          <t>T-902/25-26</t>
        </is>
      </c>
      <c r="N1728" s="32" t="n">
        <v>45880</v>
      </c>
      <c r="O1728" s="62" t="n">
        <v>69215.25</v>
      </c>
      <c r="P1728" s="23" t="inlineStr">
        <is>
          <t>AURIGINE SERVICE</t>
        </is>
      </c>
      <c r="Q1728" s="23" t="n">
        <v>58154308424</v>
      </c>
      <c r="R1728" s="23" t="inlineStr">
        <is>
          <t>Delivered</t>
        </is>
      </c>
      <c r="S1728" s="63" t="n">
        <v>4</v>
      </c>
      <c r="T1728" s="39" t="n"/>
      <c r="U1728" s="23" t="inlineStr">
        <is>
          <t>BioLegend</t>
        </is>
      </c>
      <c r="V1728" s="23">
        <f>VLOOKUP(P1728,'Customer List'!B:C,2,)</f>
        <v/>
      </c>
      <c r="W1728" s="40" t="n"/>
      <c r="X1728" s="32" t="n">
        <v>45881</v>
      </c>
      <c r="Y1728" s="23">
        <f>IF(X1728="", "", X1728-N1728)</f>
        <v/>
      </c>
      <c r="Z1728" s="23">
        <f>IF(N1728="", "", TEXT(N1728, "dddd"))</f>
        <v/>
      </c>
      <c r="AA1728" s="23">
        <f>IF(X1728="", "", TEXT(X1728, "dddd"))</f>
        <v/>
      </c>
      <c r="AB1728" s="23">
        <f>VLOOKUP(U1728,'Currency Sheet'!A:C,3,)</f>
        <v/>
      </c>
      <c r="AC1728" s="44">
        <f>VLOOKUP(P1728,'Customer List'!B:D,3,)</f>
        <v/>
      </c>
    </row>
    <row r="1729">
      <c r="A1729" s="23">
        <f>A1728+1</f>
        <v/>
      </c>
      <c r="B1729" s="23" t="inlineStr">
        <is>
          <t>EED117806</t>
        </is>
      </c>
      <c r="C1729" s="32" t="n">
        <v>45870</v>
      </c>
      <c r="D1729" s="32" t="n">
        <v>45875</v>
      </c>
      <c r="E1729" s="51" t="n">
        <v>214.5</v>
      </c>
      <c r="F1729" s="51">
        <f>IF(AB1729="DOLLAR",E1729*88,E1729)</f>
        <v/>
      </c>
      <c r="G1729" s="62">
        <f>F1729*J1729</f>
        <v/>
      </c>
      <c r="H1729" s="23" t="n">
        <v>101337</v>
      </c>
      <c r="I1729" s="23" t="inlineStr">
        <is>
          <t>Brilliant Violet 711™ anti-mouse CD16/32 Antibody</t>
        </is>
      </c>
      <c r="J1729" s="23" t="n">
        <v>1</v>
      </c>
      <c r="K1729" s="23" t="n">
        <v>1</v>
      </c>
      <c r="L1729" s="23">
        <f>J1729-K1729</f>
        <v/>
      </c>
      <c r="M1729" s="23" t="inlineStr">
        <is>
          <t>T-914/25-26</t>
        </is>
      </c>
      <c r="N1729" s="32" t="n">
        <v>45880</v>
      </c>
      <c r="O1729" s="62" t="n">
        <v>21724.56</v>
      </c>
      <c r="P1729" s="23" t="inlineStr">
        <is>
          <t>NCCS</t>
        </is>
      </c>
      <c r="Q1729" s="23" t="n">
        <v>58154305565</v>
      </c>
      <c r="R1729" s="23" t="inlineStr">
        <is>
          <t>Delivered</t>
        </is>
      </c>
      <c r="S1729" s="63" t="n">
        <v>4</v>
      </c>
      <c r="T1729" s="39" t="n"/>
      <c r="U1729" s="23" t="inlineStr">
        <is>
          <t>BioLegend</t>
        </is>
      </c>
      <c r="V1729" s="23">
        <f>VLOOKUP(P1729,'Customer List'!B:C,2,)</f>
        <v/>
      </c>
      <c r="W1729" s="40" t="n"/>
      <c r="X1729" s="32" t="n">
        <v>45881</v>
      </c>
      <c r="Y1729" s="23">
        <f>IF(X1729="", "", X1729-N1729)</f>
        <v/>
      </c>
      <c r="Z1729" s="23">
        <f>IF(N1729="", "", TEXT(N1729, "dddd"))</f>
        <v/>
      </c>
      <c r="AA1729" s="23">
        <f>IF(X1729="", "", TEXT(X1729, "dddd"))</f>
        <v/>
      </c>
      <c r="AB1729" s="23">
        <f>VLOOKUP(U1729,'Currency Sheet'!A:C,3,)</f>
        <v/>
      </c>
      <c r="AC1729" s="44">
        <f>VLOOKUP(P1729,'Customer List'!B:D,3,)</f>
        <v/>
      </c>
    </row>
    <row r="1730">
      <c r="A1730" s="23">
        <f>A1729+1</f>
        <v/>
      </c>
      <c r="B1730" s="23" t="inlineStr">
        <is>
          <t>EED117806</t>
        </is>
      </c>
      <c r="C1730" s="32" t="n">
        <v>45870</v>
      </c>
      <c r="D1730" s="32" t="n">
        <v>45875</v>
      </c>
      <c r="E1730" s="51" t="n">
        <v>177.1</v>
      </c>
      <c r="F1730" s="51">
        <f>IF(AB1730="DOLLAR",E1730*88,E1730)</f>
        <v/>
      </c>
      <c r="G1730" s="62">
        <f>F1730*J1730</f>
        <v/>
      </c>
      <c r="H1730" s="23" t="n">
        <v>102006</v>
      </c>
      <c r="I1730" s="23" t="inlineStr">
        <is>
          <t>FITC anti-mouse CD25 Antibody</t>
        </is>
      </c>
      <c r="J1730" s="23" t="n">
        <v>1</v>
      </c>
      <c r="K1730" s="23" t="n">
        <v>1</v>
      </c>
      <c r="L1730" s="23">
        <f>J1730-K1730</f>
        <v/>
      </c>
      <c r="M1730" s="23" t="inlineStr">
        <is>
          <t>T-902/25-26</t>
        </is>
      </c>
      <c r="N1730" s="32" t="n">
        <v>45880</v>
      </c>
      <c r="O1730" s="62" t="n">
        <v>25489.75</v>
      </c>
      <c r="P1730" s="23" t="inlineStr">
        <is>
          <t>AURIGINE SERVICE</t>
        </is>
      </c>
      <c r="Q1730" s="23" t="n">
        <v>58154308424</v>
      </c>
      <c r="R1730" s="23" t="inlineStr">
        <is>
          <t>Delivered</t>
        </is>
      </c>
      <c r="S1730" s="63" t="n">
        <v>4</v>
      </c>
      <c r="T1730" s="39" t="n"/>
      <c r="U1730" s="23" t="inlineStr">
        <is>
          <t>BioLegend</t>
        </is>
      </c>
      <c r="V1730" s="23">
        <f>VLOOKUP(P1730,'Customer List'!B:C,2,)</f>
        <v/>
      </c>
      <c r="W1730" s="40" t="n"/>
      <c r="X1730" s="32" t="n">
        <v>45881</v>
      </c>
      <c r="Y1730" s="23">
        <f>IF(X1730="", "", X1730-N1730)</f>
        <v/>
      </c>
      <c r="Z1730" s="23">
        <f>IF(N1730="", "", TEXT(N1730, "dddd"))</f>
        <v/>
      </c>
      <c r="AA1730" s="23">
        <f>IF(X1730="", "", TEXT(X1730, "dddd"))</f>
        <v/>
      </c>
      <c r="AB1730" s="23">
        <f>VLOOKUP(U1730,'Currency Sheet'!A:C,3,)</f>
        <v/>
      </c>
      <c r="AC1730" s="44">
        <f>VLOOKUP(P1730,'Customer List'!B:D,3,)</f>
        <v/>
      </c>
    </row>
    <row r="1731">
      <c r="A1731" s="23">
        <f>A1730+1</f>
        <v/>
      </c>
      <c r="B1731" s="23" t="inlineStr">
        <is>
          <t>EED117806</t>
        </is>
      </c>
      <c r="C1731" s="32" t="n">
        <v>45870</v>
      </c>
      <c r="D1731" s="32" t="n">
        <v>45875</v>
      </c>
      <c r="E1731" s="51" t="n">
        <v>160.3</v>
      </c>
      <c r="F1731" s="51">
        <f>IF(AB1731="DOLLAR",E1731*88,E1731)</f>
        <v/>
      </c>
      <c r="G1731" s="62">
        <f>F1731*J1731</f>
        <v/>
      </c>
      <c r="H1731" s="23" t="n">
        <v>103018</v>
      </c>
      <c r="I1731" s="23" t="inlineStr">
        <is>
          <t>Alexa Fluor® 647 anti-mouse/human CD44 Antibody</t>
        </is>
      </c>
      <c r="J1731" s="23" t="n">
        <v>2</v>
      </c>
      <c r="K1731" s="23" t="n">
        <v>2</v>
      </c>
      <c r="L1731" s="23">
        <f>J1731-K1731</f>
        <v/>
      </c>
      <c r="M1731" s="23" t="inlineStr">
        <is>
          <t>T-902/25-26</t>
        </is>
      </c>
      <c r="N1731" s="32" t="n">
        <v>45880</v>
      </c>
      <c r="O1731" s="62" t="n">
        <v>46143.5</v>
      </c>
      <c r="P1731" s="23" t="inlineStr">
        <is>
          <t>AURIGINE SERVICE</t>
        </is>
      </c>
      <c r="Q1731" s="23" t="n">
        <v>58154308424</v>
      </c>
      <c r="R1731" s="23" t="inlineStr">
        <is>
          <t>Delivered</t>
        </is>
      </c>
      <c r="S1731" s="63" t="n">
        <v>4</v>
      </c>
      <c r="T1731" s="39" t="n"/>
      <c r="U1731" s="23" t="inlineStr">
        <is>
          <t>BioLegend</t>
        </is>
      </c>
      <c r="V1731" s="23">
        <f>VLOOKUP(P1731,'Customer List'!B:C,2,)</f>
        <v/>
      </c>
      <c r="W1731" s="40" t="n"/>
      <c r="X1731" s="32" t="n">
        <v>45881</v>
      </c>
      <c r="Y1731" s="23">
        <f>IF(X1731="", "", X1731-N1731)</f>
        <v/>
      </c>
      <c r="Z1731" s="23">
        <f>IF(N1731="", "", TEXT(N1731, "dddd"))</f>
        <v/>
      </c>
      <c r="AA1731" s="23">
        <f>IF(X1731="", "", TEXT(X1731, "dddd"))</f>
        <v/>
      </c>
      <c r="AB1731" s="23">
        <f>VLOOKUP(U1731,'Currency Sheet'!A:C,3,)</f>
        <v/>
      </c>
      <c r="AC1731" s="44">
        <f>VLOOKUP(P1731,'Customer List'!B:D,3,)</f>
        <v/>
      </c>
    </row>
    <row r="1732">
      <c r="A1732" s="23">
        <f>A1731+1</f>
        <v/>
      </c>
      <c r="B1732" s="23" t="inlineStr">
        <is>
          <t>EED117806</t>
        </is>
      </c>
      <c r="C1732" s="32" t="n">
        <v>45870</v>
      </c>
      <c r="D1732" s="32" t="n">
        <v>45875</v>
      </c>
      <c r="E1732" s="51" t="n">
        <v>181.5</v>
      </c>
      <c r="F1732" s="51">
        <f>IF(AB1732="DOLLAR",E1732*88,E1732)</f>
        <v/>
      </c>
      <c r="G1732" s="62">
        <f>F1732*J1732</f>
        <v/>
      </c>
      <c r="H1732" s="23" t="n">
        <v>103044</v>
      </c>
      <c r="I1732" s="23" t="inlineStr">
        <is>
          <t>Brilliant Violet 510™ anti-mouse/human CD44 Antibody</t>
        </is>
      </c>
      <c r="J1732" s="23" t="n">
        <v>1</v>
      </c>
      <c r="K1732" s="23" t="n">
        <v>1</v>
      </c>
      <c r="L1732" s="23">
        <f>J1732-K1732</f>
        <v/>
      </c>
      <c r="M1732" s="23" t="inlineStr">
        <is>
          <t>T-897/25-26</t>
        </is>
      </c>
      <c r="N1732" s="32" t="n">
        <v>45880</v>
      </c>
      <c r="O1732" s="62" t="n">
        <v>25506.8</v>
      </c>
      <c r="P1732" s="23" t="inlineStr">
        <is>
          <t>ABHI BIO</t>
        </is>
      </c>
      <c r="Q1732" s="23" t="n">
        <v>58154309883</v>
      </c>
      <c r="R1732" s="23" t="inlineStr">
        <is>
          <t>Delivered</t>
        </is>
      </c>
      <c r="S1732" s="63" t="n">
        <v>4</v>
      </c>
      <c r="T1732" s="39" t="n"/>
      <c r="U1732" s="23" t="inlineStr">
        <is>
          <t>BioLegend</t>
        </is>
      </c>
      <c r="V1732" s="23">
        <f>VLOOKUP(P1732,'Customer List'!B:C,2,)</f>
        <v/>
      </c>
      <c r="W1732" s="40" t="n"/>
      <c r="X1732" s="32" t="n">
        <v>45881</v>
      </c>
      <c r="Y1732" s="23">
        <f>IF(X1732="", "", X1732-N1732)</f>
        <v/>
      </c>
      <c r="Z1732" s="23">
        <f>IF(N1732="", "", TEXT(N1732, "dddd"))</f>
        <v/>
      </c>
      <c r="AA1732" s="23">
        <f>IF(X1732="", "", TEXT(X1732, "dddd"))</f>
        <v/>
      </c>
      <c r="AB1732" s="23">
        <f>VLOOKUP(U1732,'Currency Sheet'!A:C,3,)</f>
        <v/>
      </c>
      <c r="AC1732" s="44">
        <f>VLOOKUP(P1732,'Customer List'!B:D,3,)</f>
        <v/>
      </c>
    </row>
    <row r="1733">
      <c r="A1733" s="23">
        <f>A1732+1</f>
        <v/>
      </c>
      <c r="B1733" s="23" t="inlineStr">
        <is>
          <t>EED117806</t>
        </is>
      </c>
      <c r="C1733" s="32" t="n">
        <v>45870</v>
      </c>
      <c r="D1733" s="32" t="n">
        <v>45875</v>
      </c>
      <c r="E1733" s="51" t="n">
        <v>115.5</v>
      </c>
      <c r="F1733" s="51">
        <f>IF(AB1733="DOLLAR",E1733*88,E1733)</f>
        <v/>
      </c>
      <c r="G1733" s="62">
        <f>F1733*J1733</f>
        <v/>
      </c>
      <c r="H1733" s="23" t="n">
        <v>777404</v>
      </c>
      <c r="I1733" s="23" t="inlineStr">
        <is>
          <t>Recombinant Human CXADR/CAR-Fc Chimera (carrier-free)</t>
        </is>
      </c>
      <c r="J1733" s="23" t="n">
        <v>1</v>
      </c>
      <c r="K1733" s="23" t="n">
        <v>1</v>
      </c>
      <c r="L1733" s="23">
        <f>J1733-K1733</f>
        <v/>
      </c>
      <c r="M1733" s="23" t="inlineStr">
        <is>
          <t>T-916/25-26</t>
        </is>
      </c>
      <c r="N1733" s="32" t="n">
        <v>45880</v>
      </c>
      <c r="O1733" s="62" t="n">
        <v>16623.75</v>
      </c>
      <c r="P1733" s="23" t="inlineStr">
        <is>
          <t>SAI LIFE</t>
        </is>
      </c>
      <c r="Q1733" s="23" t="n">
        <v>58154310270</v>
      </c>
      <c r="R1733" s="23" t="inlineStr">
        <is>
          <t>Delivered</t>
        </is>
      </c>
      <c r="S1733" s="63" t="n">
        <v>-20</v>
      </c>
      <c r="T1733" s="39" t="n"/>
      <c r="U1733" s="23" t="inlineStr">
        <is>
          <t>BioLegend</t>
        </is>
      </c>
      <c r="V1733" s="23">
        <f>VLOOKUP(P1733,'Customer List'!B:C,2,)</f>
        <v/>
      </c>
      <c r="W1733" s="40" t="n"/>
      <c r="X1733" s="32" t="n">
        <v>45881</v>
      </c>
      <c r="Y1733" s="23">
        <f>IF(X1733="", "", X1733-N1733)</f>
        <v/>
      </c>
      <c r="Z1733" s="23">
        <f>IF(N1733="", "", TEXT(N1733, "dddd"))</f>
        <v/>
      </c>
      <c r="AA1733" s="23">
        <f>IF(X1733="", "", TEXT(X1733, "dddd"))</f>
        <v/>
      </c>
      <c r="AB1733" s="23">
        <f>VLOOKUP(U1733,'Currency Sheet'!A:C,3,)</f>
        <v/>
      </c>
      <c r="AC1733" s="44">
        <f>VLOOKUP(P1733,'Customer List'!B:D,3,)</f>
        <v/>
      </c>
    </row>
    <row r="1734">
      <c r="A1734" s="23">
        <f>A1733+1</f>
        <v/>
      </c>
      <c r="B1734" s="23" t="inlineStr">
        <is>
          <t>EED117806</t>
        </is>
      </c>
      <c r="C1734" s="32" t="n">
        <v>45870</v>
      </c>
      <c r="D1734" s="32" t="n">
        <v>45875</v>
      </c>
      <c r="E1734" s="51" t="n">
        <v>160.3</v>
      </c>
      <c r="F1734" s="51">
        <f>IF(AB1734="DOLLAR",E1734*88,E1734)</f>
        <v/>
      </c>
      <c r="G1734" s="62">
        <f>F1734*J1734</f>
        <v/>
      </c>
      <c r="H1734" s="23" t="n">
        <v>104420</v>
      </c>
      <c r="I1734" s="23" t="inlineStr">
        <is>
          <t>Alexa Fluor® 488 anti-mouse CD62L Antibody</t>
        </is>
      </c>
      <c r="J1734" s="23" t="n">
        <v>2</v>
      </c>
      <c r="K1734" s="23" t="n">
        <v>2</v>
      </c>
      <c r="L1734" s="23">
        <f>J1734-K1734</f>
        <v/>
      </c>
      <c r="M1734" s="23" t="inlineStr">
        <is>
          <t>T-902/25-26</t>
        </is>
      </c>
      <c r="N1734" s="32" t="n">
        <v>45880</v>
      </c>
      <c r="O1734" s="62" t="n">
        <v>46143.5</v>
      </c>
      <c r="P1734" s="23" t="inlineStr">
        <is>
          <t>AURIGINE SERVICE</t>
        </is>
      </c>
      <c r="Q1734" s="23" t="n">
        <v>58154308424</v>
      </c>
      <c r="R1734" s="23" t="inlineStr">
        <is>
          <t>Delivered</t>
        </is>
      </c>
      <c r="S1734" s="63" t="n">
        <v>4</v>
      </c>
      <c r="T1734" s="39" t="n"/>
      <c r="U1734" s="23" t="inlineStr">
        <is>
          <t>BioLegend</t>
        </is>
      </c>
      <c r="V1734" s="23">
        <f>VLOOKUP(P1734,'Customer List'!B:C,2,)</f>
        <v/>
      </c>
      <c r="W1734" s="40" t="n"/>
      <c r="X1734" s="32" t="n">
        <v>45881</v>
      </c>
      <c r="Y1734" s="23">
        <f>IF(X1734="", "", X1734-N1734)</f>
        <v/>
      </c>
      <c r="Z1734" s="23">
        <f>IF(N1734="", "", TEXT(N1734, "dddd"))</f>
        <v/>
      </c>
      <c r="AA1734" s="23">
        <f>IF(X1734="", "", TEXT(X1734, "dddd"))</f>
        <v/>
      </c>
      <c r="AB1734" s="23">
        <f>VLOOKUP(U1734,'Currency Sheet'!A:C,3,)</f>
        <v/>
      </c>
      <c r="AC1734" s="44">
        <f>VLOOKUP(P1734,'Customer List'!B:D,3,)</f>
        <v/>
      </c>
    </row>
    <row r="1735">
      <c r="A1735" s="23">
        <f>A1734+1</f>
        <v/>
      </c>
      <c r="B1735" s="23" t="inlineStr">
        <is>
          <t>EED117806</t>
        </is>
      </c>
      <c r="C1735" s="32" t="n">
        <v>45870</v>
      </c>
      <c r="D1735" s="32" t="n">
        <v>45875</v>
      </c>
      <c r="E1735" s="51" t="n">
        <v>173.6</v>
      </c>
      <c r="F1735" s="51">
        <f>IF(AB1735="DOLLAR",E1735*88,E1735)</f>
        <v/>
      </c>
      <c r="G1735" s="62">
        <f>F1735*J1735</f>
        <v/>
      </c>
      <c r="H1735" s="23" t="n">
        <v>104526</v>
      </c>
      <c r="I1735" s="23" t="inlineStr">
        <is>
          <t>APC/Cyanine7 anti-mouse CD69 Antibody</t>
        </is>
      </c>
      <c r="J1735" s="23" t="n">
        <v>2</v>
      </c>
      <c r="K1735" s="23" t="n">
        <v>2</v>
      </c>
      <c r="L1735" s="23">
        <f>J1735-K1735</f>
        <v/>
      </c>
      <c r="M1735" s="23" t="inlineStr">
        <is>
          <t>T-902/25-26</t>
        </is>
      </c>
      <c r="N1735" s="32" t="n">
        <v>45880</v>
      </c>
      <c r="O1735" s="62" t="n">
        <v>49972</v>
      </c>
      <c r="P1735" s="23" t="inlineStr">
        <is>
          <t>AURIGINE SERVICE</t>
        </is>
      </c>
      <c r="Q1735" s="23" t="n">
        <v>58154308424</v>
      </c>
      <c r="R1735" s="23" t="inlineStr">
        <is>
          <t>Delivered</t>
        </is>
      </c>
      <c r="S1735" s="63" t="n">
        <v>4</v>
      </c>
      <c r="T1735" s="39" t="n"/>
      <c r="U1735" s="23" t="inlineStr">
        <is>
          <t>BioLegend</t>
        </is>
      </c>
      <c r="V1735" s="23">
        <f>VLOOKUP(P1735,'Customer List'!B:C,2,)</f>
        <v/>
      </c>
      <c r="W1735" s="40" t="n"/>
      <c r="X1735" s="32" t="n">
        <v>45881</v>
      </c>
      <c r="Y1735" s="23">
        <f>IF(X1735="", "", X1735-N1735)</f>
        <v/>
      </c>
      <c r="Z1735" s="23">
        <f>IF(N1735="", "", TEXT(N1735, "dddd"))</f>
        <v/>
      </c>
      <c r="AA1735" s="23">
        <f>IF(X1735="", "", TEXT(X1735, "dddd"))</f>
        <v/>
      </c>
      <c r="AB1735" s="23">
        <f>VLOOKUP(U1735,'Currency Sheet'!A:C,3,)</f>
        <v/>
      </c>
      <c r="AC1735" s="44">
        <f>VLOOKUP(P1735,'Customer List'!B:D,3,)</f>
        <v/>
      </c>
    </row>
    <row r="1736">
      <c r="A1736" s="23">
        <f>A1735+1</f>
        <v/>
      </c>
      <c r="B1736" s="23" t="inlineStr">
        <is>
          <t>EED117806</t>
        </is>
      </c>
      <c r="C1736" s="32" t="n">
        <v>45870</v>
      </c>
      <c r="D1736" s="32" t="n">
        <v>45875</v>
      </c>
      <c r="E1736" s="51" t="n">
        <v>221.9</v>
      </c>
      <c r="F1736" s="51">
        <f>IF(AB1736="DOLLAR",E1736*88,E1736)</f>
        <v/>
      </c>
      <c r="G1736" s="62">
        <f>F1736*J1736</f>
        <v/>
      </c>
      <c r="H1736" s="23" t="n">
        <v>106106</v>
      </c>
      <c r="I1736" s="23" t="inlineStr">
        <is>
          <t>PE anti-mouse CD137 Antibody</t>
        </is>
      </c>
      <c r="J1736" s="23" t="n">
        <v>1</v>
      </c>
      <c r="K1736" s="23" t="n">
        <v>1</v>
      </c>
      <c r="L1736" s="23">
        <f>J1736-K1736</f>
        <v/>
      </c>
      <c r="M1736" s="23" t="inlineStr">
        <is>
          <t>T-902/25-26</t>
        </is>
      </c>
      <c r="N1736" s="32" t="n">
        <v>45880</v>
      </c>
      <c r="O1736" s="62" t="n">
        <v>31937.75</v>
      </c>
      <c r="P1736" s="23" t="inlineStr">
        <is>
          <t>AURIGINE SERVICE</t>
        </is>
      </c>
      <c r="Q1736" s="23" t="n">
        <v>58154308424</v>
      </c>
      <c r="R1736" s="23" t="inlineStr">
        <is>
          <t>Delivered</t>
        </is>
      </c>
      <c r="S1736" s="63" t="n">
        <v>4</v>
      </c>
      <c r="T1736" s="39" t="n"/>
      <c r="U1736" s="23" t="inlineStr">
        <is>
          <t>BioLegend</t>
        </is>
      </c>
      <c r="V1736" s="23">
        <f>VLOOKUP(P1736,'Customer List'!B:C,2,)</f>
        <v/>
      </c>
      <c r="W1736" s="40" t="n"/>
      <c r="X1736" s="32" t="n">
        <v>45881</v>
      </c>
      <c r="Y1736" s="23">
        <f>IF(X1736="", "", X1736-N1736)</f>
        <v/>
      </c>
      <c r="Z1736" s="23">
        <f>IF(N1736="", "", TEXT(N1736, "dddd"))</f>
        <v/>
      </c>
      <c r="AA1736" s="23">
        <f>IF(X1736="", "", TEXT(X1736, "dddd"))</f>
        <v/>
      </c>
      <c r="AB1736" s="23">
        <f>VLOOKUP(U1736,'Currency Sheet'!A:C,3,)</f>
        <v/>
      </c>
      <c r="AC1736" s="44">
        <f>VLOOKUP(P1736,'Customer List'!B:D,3,)</f>
        <v/>
      </c>
    </row>
    <row r="1737">
      <c r="A1737" s="23">
        <f>A1736+1</f>
        <v/>
      </c>
      <c r="B1737" s="23" t="inlineStr">
        <is>
          <t>EED117806</t>
        </is>
      </c>
      <c r="C1737" s="32" t="n">
        <v>45870</v>
      </c>
      <c r="D1737" s="32" t="n">
        <v>45875</v>
      </c>
      <c r="E1737" s="51" t="n">
        <v>156.75</v>
      </c>
      <c r="F1737" s="51">
        <f>IF(AB1737="DOLLAR",E1737*88,E1737)</f>
        <v/>
      </c>
      <c r="G1737" s="62">
        <f>F1737*J1737</f>
        <v/>
      </c>
      <c r="H1737" s="23" t="n">
        <v>101239</v>
      </c>
      <c r="I1737" s="23" t="inlineStr">
        <is>
          <t>Brilliant Violet 650™ anti-mouse/human CD11b Antibody</t>
        </is>
      </c>
      <c r="J1737" s="23" t="n">
        <v>1</v>
      </c>
      <c r="K1737" s="23" t="n">
        <v>1</v>
      </c>
      <c r="L1737" s="23">
        <f>J1737-K1737</f>
        <v/>
      </c>
      <c r="M1737" s="23" t="inlineStr">
        <is>
          <t>T-920/25-26</t>
        </is>
      </c>
      <c r="N1737" s="32" t="n">
        <v>45880</v>
      </c>
      <c r="O1737" s="62" t="n">
        <v>19437</v>
      </c>
      <c r="P1737" s="23" t="inlineStr">
        <is>
          <t>SAI LIFE</t>
        </is>
      </c>
      <c r="Q1737" s="23" t="n">
        <v>58154310270</v>
      </c>
      <c r="R1737" s="23" t="inlineStr">
        <is>
          <t>Delivered</t>
        </is>
      </c>
      <c r="S1737" s="63" t="n">
        <v>4</v>
      </c>
      <c r="T1737" s="39" t="n"/>
      <c r="U1737" s="23" t="inlineStr">
        <is>
          <t>BioLegend</t>
        </is>
      </c>
      <c r="V1737" s="23">
        <f>VLOOKUP(P1737,'Customer List'!B:C,2,)</f>
        <v/>
      </c>
      <c r="W1737" s="40" t="n"/>
      <c r="X1737" s="32" t="n">
        <v>45881</v>
      </c>
      <c r="Y1737" s="23">
        <f>IF(X1737="", "", X1737-N1737)</f>
        <v/>
      </c>
      <c r="Z1737" s="23">
        <f>IF(N1737="", "", TEXT(N1737, "dddd"))</f>
        <v/>
      </c>
      <c r="AA1737" s="23">
        <f>IF(X1737="", "", TEXT(X1737, "dddd"))</f>
        <v/>
      </c>
      <c r="AB1737" s="23">
        <f>VLOOKUP(U1737,'Currency Sheet'!A:C,3,)</f>
        <v/>
      </c>
      <c r="AC1737" s="44">
        <f>VLOOKUP(P1737,'Customer List'!B:D,3,)</f>
        <v/>
      </c>
    </row>
    <row r="1738">
      <c r="A1738" s="23">
        <f>A1737+1</f>
        <v/>
      </c>
      <c r="B1738" s="23" t="inlineStr">
        <is>
          <t>EED117806</t>
        </is>
      </c>
      <c r="C1738" s="32" t="n">
        <v>45870</v>
      </c>
      <c r="D1738" s="32" t="n">
        <v>45875</v>
      </c>
      <c r="E1738" s="51" t="n">
        <v>160.3</v>
      </c>
      <c r="F1738" s="51">
        <f>IF(AB1738="DOLLAR",E1738*88,E1738)</f>
        <v/>
      </c>
      <c r="G1738" s="62">
        <f>F1738*J1738</f>
        <v/>
      </c>
      <c r="H1738" s="23" t="n">
        <v>117312</v>
      </c>
      <c r="I1738" s="23" t="inlineStr">
        <is>
          <t>Alexa Fluor® 647 anti-mouse CD11c Antibody</t>
        </is>
      </c>
      <c r="J1738" s="23" t="n">
        <v>1</v>
      </c>
      <c r="K1738" s="23" t="n">
        <v>1</v>
      </c>
      <c r="L1738" s="23">
        <f>J1738-K1738</f>
        <v/>
      </c>
      <c r="M1738" s="23" t="inlineStr">
        <is>
          <t>DC-123/25-26</t>
        </is>
      </c>
      <c r="N1738" s="32" t="n">
        <v>45890</v>
      </c>
      <c r="O1738" s="62" t="n">
        <v>0</v>
      </c>
      <c r="P1738" s="23" t="inlineStr">
        <is>
          <t>NII</t>
        </is>
      </c>
      <c r="Q1738" s="23" t="inlineStr">
        <is>
          <t>By Hand</t>
        </is>
      </c>
      <c r="R1738" s="23" t="inlineStr">
        <is>
          <t>PRIYANKA MADAM</t>
        </is>
      </c>
      <c r="S1738" s="63" t="n">
        <v>4</v>
      </c>
      <c r="T1738" s="39" t="inlineStr">
        <is>
          <t>FOC</t>
        </is>
      </c>
      <c r="U1738" s="23" t="inlineStr">
        <is>
          <t>BioLegend</t>
        </is>
      </c>
      <c r="V1738" s="23">
        <f>VLOOKUP(P1738,'Customer List'!B:C,2,)</f>
        <v/>
      </c>
      <c r="W1738" s="40" t="n"/>
      <c r="X1738" s="32" t="n">
        <v>45890</v>
      </c>
      <c r="Y1738" s="23">
        <f>IF(X1738="", "", X1738-N1738)</f>
        <v/>
      </c>
      <c r="Z1738" s="23">
        <f>IF(N1738="", "", TEXT(N1738, "dddd"))</f>
        <v/>
      </c>
      <c r="AA1738" s="23">
        <f>IF(X1738="", "", TEXT(X1738, "dddd"))</f>
        <v/>
      </c>
      <c r="AB1738" s="23">
        <f>VLOOKUP(U1738,'Currency Sheet'!A:C,3,)</f>
        <v/>
      </c>
      <c r="AC1738" s="44">
        <f>VLOOKUP(P1738,'Customer List'!B:D,3,)</f>
        <v/>
      </c>
    </row>
    <row r="1739">
      <c r="A1739" s="23">
        <f>A1738+1</f>
        <v/>
      </c>
      <c r="B1739" s="23" t="inlineStr">
        <is>
          <t>EED117806</t>
        </is>
      </c>
      <c r="C1739" s="32" t="n">
        <v>45870</v>
      </c>
      <c r="D1739" s="32" t="n">
        <v>45875</v>
      </c>
      <c r="E1739" s="51" t="n">
        <v>204.4</v>
      </c>
      <c r="F1739" s="51">
        <f>IF(AB1739="DOLLAR",E1739*88,E1739)</f>
        <v/>
      </c>
      <c r="G1739" s="62">
        <f>F1739*J1739</f>
        <v/>
      </c>
      <c r="H1739" s="23" t="n">
        <v>119414</v>
      </c>
      <c r="I1739" s="23" t="inlineStr">
        <is>
          <t>APC anti-mouse CD134 (OX-40) Antibody</t>
        </is>
      </c>
      <c r="J1739" s="23" t="n">
        <v>2</v>
      </c>
      <c r="K1739" s="23" t="n">
        <v>2</v>
      </c>
      <c r="L1739" s="23">
        <f>J1739-K1739</f>
        <v/>
      </c>
      <c r="M1739" s="23" t="inlineStr">
        <is>
          <t>T-902/25-26</t>
        </is>
      </c>
      <c r="N1739" s="32" t="n">
        <v>45880</v>
      </c>
      <c r="O1739" s="62" t="n">
        <v>58838</v>
      </c>
      <c r="P1739" s="23" t="inlineStr">
        <is>
          <t>AURIGINE SERVICE</t>
        </is>
      </c>
      <c r="Q1739" s="23" t="n">
        <v>58154308424</v>
      </c>
      <c r="R1739" s="23" t="inlineStr">
        <is>
          <t>Delivered</t>
        </is>
      </c>
      <c r="S1739" s="63" t="n">
        <v>4</v>
      </c>
      <c r="T1739" s="39" t="n"/>
      <c r="U1739" s="23" t="inlineStr">
        <is>
          <t>BioLegend</t>
        </is>
      </c>
      <c r="V1739" s="23">
        <f>VLOOKUP(P1739,'Customer List'!B:C,2,)</f>
        <v/>
      </c>
      <c r="W1739" s="40" t="n"/>
      <c r="X1739" s="32" t="n">
        <v>45881</v>
      </c>
      <c r="Y1739" s="23">
        <f>IF(X1739="", "", X1739-N1739)</f>
        <v/>
      </c>
      <c r="Z1739" s="23">
        <f>IF(N1739="", "", TEXT(N1739, "dddd"))</f>
        <v/>
      </c>
      <c r="AA1739" s="23">
        <f>IF(X1739="", "", TEXT(X1739, "dddd"))</f>
        <v/>
      </c>
      <c r="AB1739" s="23">
        <f>VLOOKUP(U1739,'Currency Sheet'!A:C,3,)</f>
        <v/>
      </c>
      <c r="AC1739" s="44">
        <f>VLOOKUP(P1739,'Customer List'!B:D,3,)</f>
        <v/>
      </c>
    </row>
    <row r="1740">
      <c r="A1740" s="23">
        <f>A1739+1</f>
        <v/>
      </c>
      <c r="B1740" s="23" t="inlineStr">
        <is>
          <t>EED117806</t>
        </is>
      </c>
      <c r="C1740" s="32" t="n">
        <v>45870</v>
      </c>
      <c r="D1740" s="32" t="n">
        <v>45875</v>
      </c>
      <c r="E1740" s="51" t="n">
        <v>63</v>
      </c>
      <c r="F1740" s="51">
        <f>IF(AB1740="DOLLAR",E1740*88,E1740)</f>
        <v/>
      </c>
      <c r="G1740" s="62">
        <f>F1740*J1740</f>
        <v/>
      </c>
      <c r="H1740" s="23" t="n">
        <v>120413</v>
      </c>
      <c r="I1740" s="23" t="inlineStr">
        <is>
          <t>APC anti-mouse CD105 Antibody</t>
        </is>
      </c>
      <c r="J1740" s="23" t="n">
        <v>2</v>
      </c>
      <c r="K1740" s="23" t="n">
        <v>2</v>
      </c>
      <c r="L1740" s="23">
        <f>J1740-K1740</f>
        <v/>
      </c>
      <c r="M1740" s="23" t="inlineStr">
        <is>
          <t>T-887/25-26</t>
        </is>
      </c>
      <c r="N1740" s="32" t="n">
        <v>45876</v>
      </c>
      <c r="O1740" s="62" t="n">
        <v>17100</v>
      </c>
      <c r="P1740" s="23" t="inlineStr">
        <is>
          <t>LABEX</t>
        </is>
      </c>
      <c r="Q1740" s="23" t="inlineStr">
        <is>
          <t>PORTER</t>
        </is>
      </c>
      <c r="R1740" s="23" t="inlineStr">
        <is>
          <t>PORTER</t>
        </is>
      </c>
      <c r="S1740" s="63" t="n">
        <v>4</v>
      </c>
      <c r="T1740" s="39" t="n"/>
      <c r="U1740" s="23" t="inlineStr">
        <is>
          <t>BioLegend</t>
        </is>
      </c>
      <c r="V1740" s="23">
        <f>VLOOKUP(P1740,'Customer List'!B:C,2,)</f>
        <v/>
      </c>
      <c r="W1740" s="40" t="n"/>
      <c r="X1740" s="32">
        <f>IF(OR(R1740 = "PRIYANKA MADAM", R1740 = "DEEPAK", R1740 = "PORTER"),N1740,"")</f>
        <v/>
      </c>
      <c r="Y1740" s="23">
        <f>IF(X1740="", "", X1740-N1740)</f>
        <v/>
      </c>
      <c r="Z1740" s="23">
        <f>IF(N1740="", "", TEXT(N1740, "dddd"))</f>
        <v/>
      </c>
      <c r="AA1740" s="23">
        <f>IF(X1740="", "", TEXT(X1740, "dddd"))</f>
        <v/>
      </c>
      <c r="AB1740" s="23">
        <f>VLOOKUP(U1740,'Currency Sheet'!A:C,3,)</f>
        <v/>
      </c>
      <c r="AC1740" s="44">
        <f>VLOOKUP(P1740,'Customer List'!B:D,3,)</f>
        <v/>
      </c>
    </row>
    <row r="1741">
      <c r="A1741" s="23">
        <f>A1740+1</f>
        <v/>
      </c>
      <c r="B1741" s="23" t="inlineStr">
        <is>
          <t>EED117806</t>
        </is>
      </c>
      <c r="C1741" s="32" t="n">
        <v>45870</v>
      </c>
      <c r="D1741" s="32" t="n">
        <v>45875</v>
      </c>
      <c r="E1741" s="51" t="n">
        <v>77</v>
      </c>
      <c r="F1741" s="51">
        <f>IF(AB1741="DOLLAR",E1741*88,E1741)</f>
        <v/>
      </c>
      <c r="G1741" s="62">
        <f>F1741*J1741</f>
        <v/>
      </c>
      <c r="H1741" s="23" t="n">
        <v>120605</v>
      </c>
      <c r="I1741" s="23" t="inlineStr">
        <is>
          <t>PE anti-mouse LPAM-1 (Integrin α4β7) Antibody</t>
        </is>
      </c>
      <c r="J1741" s="23" t="n">
        <v>1</v>
      </c>
      <c r="K1741" s="23" t="n">
        <v>1</v>
      </c>
      <c r="L1741" s="23">
        <f>J1741-K1741</f>
        <v/>
      </c>
      <c r="M1741" s="23" t="inlineStr">
        <is>
          <t>DC-115/25-26</t>
        </is>
      </c>
      <c r="N1741" s="32" t="n">
        <v>45882</v>
      </c>
      <c r="O1741" s="62" t="n">
        <v>0</v>
      </c>
      <c r="P1741" s="23" t="inlineStr">
        <is>
          <t>AIIMS</t>
        </is>
      </c>
      <c r="Q1741" s="23" t="inlineStr">
        <is>
          <t>By Hand</t>
        </is>
      </c>
      <c r="R1741" s="23" t="inlineStr">
        <is>
          <t>PRIYANKA MADAM</t>
        </is>
      </c>
      <c r="S1741" s="63" t="n">
        <v>4</v>
      </c>
      <c r="T1741" s="39" t="inlineStr">
        <is>
          <t>will be invoiced</t>
        </is>
      </c>
      <c r="U1741" s="23" t="inlineStr">
        <is>
          <t>BioLegend</t>
        </is>
      </c>
      <c r="V1741" s="23">
        <f>VLOOKUP(P1741,'Customer List'!B:C,2,)</f>
        <v/>
      </c>
      <c r="W1741" s="40" t="n"/>
      <c r="X1741" s="32" t="n">
        <v>45882</v>
      </c>
      <c r="Y1741" s="23">
        <f>IF(X1741="", "", X1741-N1741)</f>
        <v/>
      </c>
      <c r="Z1741" s="23">
        <f>IF(N1741="", "", TEXT(N1741, "dddd"))</f>
        <v/>
      </c>
      <c r="AA1741" s="23">
        <f>IF(X1741="", "", TEXT(X1741, "dddd"))</f>
        <v/>
      </c>
      <c r="AB1741" s="23">
        <f>VLOOKUP(U1741,'Currency Sheet'!A:C,3,)</f>
        <v/>
      </c>
      <c r="AC1741" s="44">
        <f>VLOOKUP(P1741,'Customer List'!B:D,3,)</f>
        <v/>
      </c>
    </row>
    <row r="1742">
      <c r="A1742" s="23">
        <f>A1741+1</f>
        <v/>
      </c>
      <c r="B1742" s="23" t="inlineStr">
        <is>
          <t>EED117806</t>
        </is>
      </c>
      <c r="C1742" s="32" t="n">
        <v>45870</v>
      </c>
      <c r="D1742" s="32" t="n">
        <v>45875</v>
      </c>
      <c r="E1742" s="51" t="n">
        <v>70.7</v>
      </c>
      <c r="F1742" s="51">
        <f>IF(AB1742="DOLLAR",E1742*88,E1742)</f>
        <v/>
      </c>
      <c r="G1742" s="62">
        <f>F1742*J1742</f>
        <v/>
      </c>
      <c r="H1742" s="23" t="n">
        <v>121419</v>
      </c>
      <c r="I1742" s="23" t="inlineStr">
        <is>
          <t>FITC anti-mouse CD103 Antibody</t>
        </is>
      </c>
      <c r="J1742" s="23" t="n">
        <v>1</v>
      </c>
      <c r="K1742" s="23" t="n">
        <v>1</v>
      </c>
      <c r="L1742" s="23">
        <f>J1742-K1742</f>
        <v/>
      </c>
      <c r="M1742" s="23" t="inlineStr">
        <is>
          <t>T-887/25-26</t>
        </is>
      </c>
      <c r="N1742" s="32" t="n">
        <v>45876</v>
      </c>
      <c r="O1742" s="62" t="n">
        <v>9595</v>
      </c>
      <c r="P1742" s="23" t="inlineStr">
        <is>
          <t>LABEX</t>
        </is>
      </c>
      <c r="Q1742" s="23" t="inlineStr">
        <is>
          <t>PORTER</t>
        </is>
      </c>
      <c r="R1742" s="23" t="inlineStr">
        <is>
          <t>PORTER</t>
        </is>
      </c>
      <c r="S1742" s="63" t="n">
        <v>4</v>
      </c>
      <c r="T1742" s="39" t="n"/>
      <c r="U1742" s="23" t="inlineStr">
        <is>
          <t>BioLegend</t>
        </is>
      </c>
      <c r="V1742" s="23">
        <f>VLOOKUP(P1742,'Customer List'!B:C,2,)</f>
        <v/>
      </c>
      <c r="W1742" s="40" t="n"/>
      <c r="X1742" s="32">
        <f>IF(OR(R1742 = "PRIYANKA MADAM", R1742 = "DEEPAK", R1742 = "PORTER"),N1742,"")</f>
        <v/>
      </c>
      <c r="Y1742" s="23">
        <f>IF(X1742="", "", X1742-N1742)</f>
        <v/>
      </c>
      <c r="Z1742" s="23">
        <f>IF(N1742="", "", TEXT(N1742, "dddd"))</f>
        <v/>
      </c>
      <c r="AA1742" s="23">
        <f>IF(X1742="", "", TEXT(X1742, "dddd"))</f>
        <v/>
      </c>
      <c r="AB1742" s="23">
        <f>VLOOKUP(U1742,'Currency Sheet'!A:C,3,)</f>
        <v/>
      </c>
      <c r="AC1742" s="44">
        <f>VLOOKUP(P1742,'Customer List'!B:D,3,)</f>
        <v/>
      </c>
    </row>
    <row r="1743">
      <c r="A1743" s="23">
        <f>A1742+1</f>
        <v/>
      </c>
      <c r="B1743" s="23" t="inlineStr">
        <is>
          <t>EED117806</t>
        </is>
      </c>
      <c r="C1743" s="32" t="n">
        <v>45870</v>
      </c>
      <c r="D1743" s="32" t="n">
        <v>45875</v>
      </c>
      <c r="E1743" s="51" t="n">
        <v>207.2</v>
      </c>
      <c r="F1743" s="51">
        <f>IF(AB1743="DOLLAR",E1743*88,E1743)</f>
        <v/>
      </c>
      <c r="G1743" s="62">
        <f>F1743*J1743</f>
        <v/>
      </c>
      <c r="H1743" s="23" t="n">
        <v>127514</v>
      </c>
      <c r="I1743" s="23" t="inlineStr">
        <is>
          <t>APC anti-mouse CD47 Antibody</t>
        </is>
      </c>
      <c r="J1743" s="23" t="n">
        <v>1</v>
      </c>
      <c r="K1743" s="23" t="n">
        <v>1</v>
      </c>
      <c r="L1743" s="23">
        <f>J1743-K1743</f>
        <v/>
      </c>
      <c r="M1743" s="23" t="inlineStr">
        <is>
          <t>DC-112/25-26</t>
        </is>
      </c>
      <c r="N1743" s="32" t="n">
        <v>45881</v>
      </c>
      <c r="O1743" s="62" t="n">
        <v>0</v>
      </c>
      <c r="P1743" s="23" t="inlineStr">
        <is>
          <t>RCB</t>
        </is>
      </c>
      <c r="Q1743" s="23" t="inlineStr">
        <is>
          <t>By Hand</t>
        </is>
      </c>
      <c r="R1743" s="23" t="inlineStr">
        <is>
          <t>Deepak</t>
        </is>
      </c>
      <c r="S1743" s="63" t="n">
        <v>4</v>
      </c>
      <c r="T1743" s="39" t="inlineStr">
        <is>
          <t>FOC</t>
        </is>
      </c>
      <c r="U1743" s="23" t="inlineStr">
        <is>
          <t>BioLegend</t>
        </is>
      </c>
      <c r="V1743" s="23">
        <f>VLOOKUP(P1743,'Customer List'!B:C,2,)</f>
        <v/>
      </c>
      <c r="W1743" s="40" t="n"/>
      <c r="X1743" s="32" t="n">
        <v>45881</v>
      </c>
      <c r="Y1743" s="23">
        <f>IF(X1743="", "", X1743-N1743)</f>
        <v/>
      </c>
      <c r="Z1743" s="23">
        <f>IF(N1743="", "", TEXT(N1743, "dddd"))</f>
        <v/>
      </c>
      <c r="AA1743" s="23">
        <f>IF(X1743="", "", TEXT(X1743, "dddd"))</f>
        <v/>
      </c>
      <c r="AB1743" s="23">
        <f>VLOOKUP(U1743,'Currency Sheet'!A:C,3,)</f>
        <v/>
      </c>
      <c r="AC1743" s="44">
        <f>VLOOKUP(P1743,'Customer List'!B:D,3,)</f>
        <v/>
      </c>
    </row>
    <row r="1744">
      <c r="A1744" s="23">
        <f>A1743+1</f>
        <v/>
      </c>
      <c r="B1744" s="23" t="inlineStr">
        <is>
          <t>EED117806</t>
        </is>
      </c>
      <c r="C1744" s="32" t="n">
        <v>45870</v>
      </c>
      <c r="D1744" s="32" t="n">
        <v>45875</v>
      </c>
      <c r="E1744" s="51" t="n">
        <v>137.2</v>
      </c>
      <c r="F1744" s="51">
        <f>IF(AB1744="DOLLAR",E1744*88,E1744)</f>
        <v/>
      </c>
      <c r="G1744" s="62">
        <f>F1744*J1744</f>
        <v/>
      </c>
      <c r="H1744" s="23" t="n">
        <v>103116</v>
      </c>
      <c r="I1744" s="23" t="inlineStr">
        <is>
          <t>APC/Cyanine7 anti-mouse CD45 Antibody</t>
        </is>
      </c>
      <c r="J1744" s="23" t="n">
        <v>1</v>
      </c>
      <c r="K1744" s="23" t="n">
        <v>1</v>
      </c>
      <c r="L1744" s="23">
        <f>J1744-K1744</f>
        <v/>
      </c>
      <c r="M1744" s="23" t="inlineStr">
        <is>
          <t>T-919/25-26</t>
        </is>
      </c>
      <c r="N1744" s="32" t="n">
        <v>45880</v>
      </c>
      <c r="O1744" s="62" t="n">
        <v>18228</v>
      </c>
      <c r="P1744" s="23" t="inlineStr">
        <is>
          <t>SAI LIFE</t>
        </is>
      </c>
      <c r="Q1744" s="23" t="n">
        <v>58154310270</v>
      </c>
      <c r="R1744" s="23" t="inlineStr">
        <is>
          <t>Delivered</t>
        </is>
      </c>
      <c r="S1744" s="63" t="n">
        <v>4</v>
      </c>
      <c r="T1744" s="39" t="n"/>
      <c r="U1744" s="23" t="inlineStr">
        <is>
          <t>BioLegend</t>
        </is>
      </c>
      <c r="V1744" s="23">
        <f>VLOOKUP(P1744,'Customer List'!B:C,2,)</f>
        <v/>
      </c>
      <c r="W1744" s="40" t="n"/>
      <c r="X1744" s="32" t="n">
        <v>45881</v>
      </c>
      <c r="Y1744" s="23">
        <f>IF(X1744="", "", X1744-N1744)</f>
        <v/>
      </c>
      <c r="Z1744" s="23">
        <f>IF(N1744="", "", TEXT(N1744, "dddd"))</f>
        <v/>
      </c>
      <c r="AA1744" s="23">
        <f>IF(X1744="", "", TEXT(X1744, "dddd"))</f>
        <v/>
      </c>
      <c r="AB1744" s="23">
        <f>VLOOKUP(U1744,'Currency Sheet'!A:C,3,)</f>
        <v/>
      </c>
      <c r="AC1744" s="44">
        <f>VLOOKUP(P1744,'Customer List'!B:D,3,)</f>
        <v/>
      </c>
    </row>
    <row r="1745">
      <c r="A1745" s="23">
        <f>A1744+1</f>
        <v/>
      </c>
      <c r="B1745" s="23" t="inlineStr">
        <is>
          <t>EED117806</t>
        </is>
      </c>
      <c r="C1745" s="32" t="n">
        <v>45870</v>
      </c>
      <c r="D1745" s="32" t="n">
        <v>45875</v>
      </c>
      <c r="E1745" s="51" t="n">
        <v>242.9</v>
      </c>
      <c r="F1745" s="51">
        <f>IF(AB1745="DOLLAR",E1745*88,E1745)</f>
        <v/>
      </c>
      <c r="G1745" s="62">
        <f>F1745*J1745</f>
        <v/>
      </c>
      <c r="H1745" s="23" t="n">
        <v>108916</v>
      </c>
      <c r="I1745" s="23" t="inlineStr">
        <is>
          <t>PerCP/Cy5.5 anti-mouse CD49b (pan-NK cells) Antibody</t>
        </is>
      </c>
      <c r="J1745" s="23" t="n">
        <v>1</v>
      </c>
      <c r="K1745" s="23" t="n">
        <v>1</v>
      </c>
      <c r="L1745" s="23">
        <f>J1745-K1745</f>
        <v/>
      </c>
      <c r="M1745" s="23" t="inlineStr">
        <is>
          <t>T-920/25-26</t>
        </is>
      </c>
      <c r="N1745" s="32" t="n">
        <v>45880</v>
      </c>
      <c r="O1745" s="62" t="n">
        <v>32271</v>
      </c>
      <c r="P1745" s="23" t="inlineStr">
        <is>
          <t>SAI LIFE</t>
        </is>
      </c>
      <c r="Q1745" s="23" t="n">
        <v>58154310270</v>
      </c>
      <c r="R1745" s="23" t="inlineStr">
        <is>
          <t>Delivered</t>
        </is>
      </c>
      <c r="S1745" s="63" t="n">
        <v>4</v>
      </c>
      <c r="T1745" s="39" t="n"/>
      <c r="U1745" s="23" t="inlineStr">
        <is>
          <t>BioLegend</t>
        </is>
      </c>
      <c r="V1745" s="23">
        <f>VLOOKUP(P1745,'Customer List'!B:C,2,)</f>
        <v/>
      </c>
      <c r="W1745" s="40" t="n"/>
      <c r="X1745" s="32" t="n">
        <v>45881</v>
      </c>
      <c r="Y1745" s="23">
        <f>IF(X1745="", "", X1745-N1745)</f>
        <v/>
      </c>
      <c r="Z1745" s="23">
        <f>IF(N1745="", "", TEXT(N1745, "dddd"))</f>
        <v/>
      </c>
      <c r="AA1745" s="23">
        <f>IF(X1745="", "", TEXT(X1745, "dddd"))</f>
        <v/>
      </c>
      <c r="AB1745" s="23">
        <f>VLOOKUP(U1745,'Currency Sheet'!A:C,3,)</f>
        <v/>
      </c>
      <c r="AC1745" s="44">
        <f>VLOOKUP(P1745,'Customer List'!B:D,3,)</f>
        <v/>
      </c>
    </row>
    <row r="1746">
      <c r="A1746" s="23">
        <f>A1745+1</f>
        <v/>
      </c>
      <c r="B1746" s="23" t="inlineStr">
        <is>
          <t>EED117806</t>
        </is>
      </c>
      <c r="C1746" s="32" t="n">
        <v>45870</v>
      </c>
      <c r="D1746" s="32" t="n">
        <v>45875</v>
      </c>
      <c r="E1746" s="51" t="n">
        <v>228</v>
      </c>
      <c r="F1746" s="51">
        <f>IF(AB1746="DOLLAR",E1746*88,E1746)</f>
        <v/>
      </c>
      <c r="G1746" s="62">
        <f>F1746*J1746</f>
        <v/>
      </c>
      <c r="H1746" s="23" t="n">
        <v>133923</v>
      </c>
      <c r="I1746" s="23" t="inlineStr">
        <is>
          <t>Brilliant Violet 510™ anti-mouse CD41 Antibody</t>
        </is>
      </c>
      <c r="J1746" s="23" t="n">
        <v>1</v>
      </c>
      <c r="K1746" s="23" t="n">
        <v>1</v>
      </c>
      <c r="L1746" s="23">
        <f>J1746-K1746</f>
        <v/>
      </c>
      <c r="M1746" s="23" t="inlineStr">
        <is>
          <t>T-914/25-26</t>
        </is>
      </c>
      <c r="N1746" s="32" t="n">
        <v>45880</v>
      </c>
      <c r="O1746" s="62" t="n">
        <v>23091.84</v>
      </c>
      <c r="P1746" s="23" t="inlineStr">
        <is>
          <t>NCCS</t>
        </is>
      </c>
      <c r="Q1746" s="23" t="n">
        <v>58154305565</v>
      </c>
      <c r="R1746" s="23" t="inlineStr">
        <is>
          <t>Delivered</t>
        </is>
      </c>
      <c r="S1746" s="63" t="n">
        <v>4</v>
      </c>
      <c r="T1746" s="39" t="n"/>
      <c r="U1746" s="23" t="inlineStr">
        <is>
          <t>BioLegend</t>
        </is>
      </c>
      <c r="V1746" s="23">
        <f>VLOOKUP(P1746,'Customer List'!B:C,2,)</f>
        <v/>
      </c>
      <c r="W1746" s="40" t="n"/>
      <c r="X1746" s="32" t="n">
        <v>45881</v>
      </c>
      <c r="Y1746" s="23">
        <f>IF(X1746="", "", X1746-N1746)</f>
        <v/>
      </c>
      <c r="Z1746" s="23">
        <f>IF(N1746="", "", TEXT(N1746, "dddd"))</f>
        <v/>
      </c>
      <c r="AA1746" s="23">
        <f>IF(X1746="", "", TEXT(X1746, "dddd"))</f>
        <v/>
      </c>
      <c r="AB1746" s="23">
        <f>VLOOKUP(U1746,'Currency Sheet'!A:C,3,)</f>
        <v/>
      </c>
      <c r="AC1746" s="44">
        <f>VLOOKUP(P1746,'Customer List'!B:D,3,)</f>
        <v/>
      </c>
    </row>
    <row r="1747">
      <c r="A1747" s="23">
        <f>A1746+1</f>
        <v/>
      </c>
      <c r="B1747" s="23" t="inlineStr">
        <is>
          <t>EED117806</t>
        </is>
      </c>
      <c r="C1747" s="32" t="n">
        <v>45870</v>
      </c>
      <c r="D1747" s="32" t="n">
        <v>45875</v>
      </c>
      <c r="E1747" s="51" t="n">
        <v>181.5</v>
      </c>
      <c r="F1747" s="51">
        <f>IF(AB1747="DOLLAR",E1747*88,E1747)</f>
        <v/>
      </c>
      <c r="G1747" s="62">
        <f>F1747*J1747</f>
        <v/>
      </c>
      <c r="H1747" s="23" t="n">
        <v>135027</v>
      </c>
      <c r="I1747" s="23" t="inlineStr">
        <is>
          <t>Brilliant Violet 421™ anti-mouse CD127 (IL-7Rα) Antibody</t>
        </is>
      </c>
      <c r="J1747" s="23" t="n">
        <v>1</v>
      </c>
      <c r="K1747" s="23" t="n">
        <v>1</v>
      </c>
      <c r="L1747" s="23">
        <f>J1747-K1747</f>
        <v/>
      </c>
      <c r="M1747" s="23" t="inlineStr">
        <is>
          <t>DC-115/25-26</t>
        </is>
      </c>
      <c r="N1747" s="32" t="n">
        <v>45882</v>
      </c>
      <c r="O1747" s="62" t="n">
        <v>0</v>
      </c>
      <c r="P1747" s="23" t="inlineStr">
        <is>
          <t>AIIMS</t>
        </is>
      </c>
      <c r="Q1747" s="23" t="inlineStr">
        <is>
          <t>By Hand</t>
        </is>
      </c>
      <c r="R1747" s="23" t="inlineStr">
        <is>
          <t>PRIYANKA MADAM</t>
        </is>
      </c>
      <c r="S1747" s="63" t="n">
        <v>4</v>
      </c>
      <c r="T1747" s="39" t="inlineStr">
        <is>
          <t>will be invoiced</t>
        </is>
      </c>
      <c r="U1747" s="23" t="inlineStr">
        <is>
          <t>BioLegend</t>
        </is>
      </c>
      <c r="V1747" s="23">
        <f>VLOOKUP(P1747,'Customer List'!B:C,2,)</f>
        <v/>
      </c>
      <c r="W1747" s="40" t="n"/>
      <c r="X1747" s="32" t="n">
        <v>45882</v>
      </c>
      <c r="Y1747" s="23">
        <f>IF(X1747="", "", X1747-N1747)</f>
        <v/>
      </c>
      <c r="Z1747" s="23">
        <f>IF(N1747="", "", TEXT(N1747, "dddd"))</f>
        <v/>
      </c>
      <c r="AA1747" s="23">
        <f>IF(X1747="", "", TEXT(X1747, "dddd"))</f>
        <v/>
      </c>
      <c r="AB1747" s="23">
        <f>VLOOKUP(U1747,'Currency Sheet'!A:C,3,)</f>
        <v/>
      </c>
      <c r="AC1747" s="44">
        <f>VLOOKUP(P1747,'Customer List'!B:D,3,)</f>
        <v/>
      </c>
    </row>
    <row r="1748">
      <c r="A1748" s="23">
        <f>A1747+1</f>
        <v/>
      </c>
      <c r="B1748" s="23" t="inlineStr">
        <is>
          <t>EED117806</t>
        </is>
      </c>
      <c r="C1748" s="32" t="n">
        <v>45870</v>
      </c>
      <c r="D1748" s="32" t="n">
        <v>45875</v>
      </c>
      <c r="E1748" s="51" t="n">
        <v>219.8</v>
      </c>
      <c r="F1748" s="51">
        <f>IF(AB1748="DOLLAR",E1748*88,E1748)</f>
        <v/>
      </c>
      <c r="G1748" s="62">
        <f>F1748*J1748</f>
        <v/>
      </c>
      <c r="H1748" s="23" t="n">
        <v>127614</v>
      </c>
      <c r="I1748" s="23" t="inlineStr">
        <is>
          <t>APC anti-mouse Ly-6G Antibody</t>
        </is>
      </c>
      <c r="J1748" s="23" t="n">
        <v>1</v>
      </c>
      <c r="K1748" s="23" t="n">
        <v>1</v>
      </c>
      <c r="L1748" s="23">
        <f>J1748-K1748</f>
        <v/>
      </c>
      <c r="M1748" s="23" t="inlineStr">
        <is>
          <t>T-920/25-26</t>
        </is>
      </c>
      <c r="N1748" s="32" t="n">
        <v>45880</v>
      </c>
      <c r="O1748" s="62" t="n">
        <v>29202</v>
      </c>
      <c r="P1748" s="23" t="inlineStr">
        <is>
          <t>SAI LIFE</t>
        </is>
      </c>
      <c r="Q1748" s="23" t="n">
        <v>58154310270</v>
      </c>
      <c r="R1748" s="23" t="inlineStr">
        <is>
          <t>Delivered</t>
        </is>
      </c>
      <c r="S1748" s="63" t="n">
        <v>4</v>
      </c>
      <c r="T1748" s="39" t="n"/>
      <c r="U1748" s="23" t="inlineStr">
        <is>
          <t>BioLegend</t>
        </is>
      </c>
      <c r="V1748" s="23">
        <f>VLOOKUP(P1748,'Customer List'!B:C,2,)</f>
        <v/>
      </c>
      <c r="W1748" s="40" t="n"/>
      <c r="X1748" s="32" t="n">
        <v>45881</v>
      </c>
      <c r="Y1748" s="23">
        <f>IF(X1748="", "", X1748-N1748)</f>
        <v/>
      </c>
      <c r="Z1748" s="23">
        <f>IF(N1748="", "", TEXT(N1748, "dddd"))</f>
        <v/>
      </c>
      <c r="AA1748" s="23">
        <f>IF(X1748="", "", TEXT(X1748, "dddd"))</f>
        <v/>
      </c>
      <c r="AB1748" s="23">
        <f>VLOOKUP(U1748,'Currency Sheet'!A:C,3,)</f>
        <v/>
      </c>
      <c r="AC1748" s="44">
        <f>VLOOKUP(P1748,'Customer List'!B:D,3,)</f>
        <v/>
      </c>
    </row>
    <row r="1749">
      <c r="A1749" s="23">
        <f>A1748+1</f>
        <v/>
      </c>
      <c r="B1749" s="23" t="inlineStr">
        <is>
          <t>EED117806</t>
        </is>
      </c>
      <c r="C1749" s="32" t="n">
        <v>45870</v>
      </c>
      <c r="D1749" s="32" t="n">
        <v>45875</v>
      </c>
      <c r="E1749" s="51" t="n">
        <v>195.3</v>
      </c>
      <c r="F1749" s="51">
        <f>IF(AB1749="DOLLAR",E1749*88,E1749)</f>
        <v/>
      </c>
      <c r="G1749" s="62">
        <f>F1749*J1749</f>
        <v/>
      </c>
      <c r="H1749" s="23" t="n">
        <v>152410</v>
      </c>
      <c r="I1749" s="23" t="inlineStr">
        <is>
          <t>APC anti-mouse CD19 Antibody</t>
        </is>
      </c>
      <c r="J1749" s="23" t="n">
        <v>1</v>
      </c>
      <c r="K1749" s="23" t="n">
        <v>1</v>
      </c>
      <c r="L1749" s="23">
        <f>J1749-K1749</f>
        <v/>
      </c>
      <c r="M1749" s="23" t="inlineStr">
        <is>
          <t>T-914/25-26</t>
        </is>
      </c>
      <c r="N1749" s="32" t="n">
        <v>45880</v>
      </c>
      <c r="O1749" s="62" t="n">
        <v>21192.84</v>
      </c>
      <c r="P1749" s="23" t="inlineStr">
        <is>
          <t>NCCS</t>
        </is>
      </c>
      <c r="Q1749" s="23" t="n">
        <v>58154305565</v>
      </c>
      <c r="R1749" s="23" t="inlineStr">
        <is>
          <t>Delivered</t>
        </is>
      </c>
      <c r="S1749" s="63" t="n">
        <v>4</v>
      </c>
      <c r="T1749" s="39" t="n"/>
      <c r="U1749" s="23" t="inlineStr">
        <is>
          <t>BioLegend</t>
        </is>
      </c>
      <c r="V1749" s="23">
        <f>VLOOKUP(P1749,'Customer List'!B:C,2,)</f>
        <v/>
      </c>
      <c r="W1749" s="40" t="n"/>
      <c r="X1749" s="32" t="n">
        <v>45881</v>
      </c>
      <c r="Y1749" s="23">
        <f>IF(X1749="", "", X1749-N1749)</f>
        <v/>
      </c>
      <c r="Z1749" s="23">
        <f>IF(N1749="", "", TEXT(N1749, "dddd"))</f>
        <v/>
      </c>
      <c r="AA1749" s="23">
        <f>IF(X1749="", "", TEXT(X1749, "dddd"))</f>
        <v/>
      </c>
      <c r="AB1749" s="23">
        <f>VLOOKUP(U1749,'Currency Sheet'!A:C,3,)</f>
        <v/>
      </c>
      <c r="AC1749" s="44">
        <f>VLOOKUP(P1749,'Customer List'!B:D,3,)</f>
        <v/>
      </c>
    </row>
    <row r="1750">
      <c r="A1750" s="23">
        <f>A1749+1</f>
        <v/>
      </c>
      <c r="B1750" s="23" t="inlineStr">
        <is>
          <t>EED117806</t>
        </is>
      </c>
      <c r="C1750" s="32" t="n">
        <v>45870</v>
      </c>
      <c r="D1750" s="32" t="n">
        <v>45875</v>
      </c>
      <c r="E1750" s="51" t="n">
        <v>267.4</v>
      </c>
      <c r="F1750" s="51">
        <f>IF(AB1750="DOLLAR",E1750*88,E1750)</f>
        <v/>
      </c>
      <c r="G1750" s="62">
        <f>F1750*J1750</f>
        <v/>
      </c>
      <c r="H1750" s="23" t="n">
        <v>153512</v>
      </c>
      <c r="I1750" s="23" t="inlineStr">
        <is>
          <t>PE/Dazzle™ 594 anti-mouse CD215 (IL-15Rα) Antibody</t>
        </is>
      </c>
      <c r="J1750" s="23" t="n">
        <v>1</v>
      </c>
      <c r="K1750" s="23" t="n">
        <v>1</v>
      </c>
      <c r="L1750" s="23">
        <f>J1750-K1750</f>
        <v/>
      </c>
      <c r="M1750" s="23" t="inlineStr">
        <is>
          <t>DC-115/25-26</t>
        </is>
      </c>
      <c r="N1750" s="32" t="n">
        <v>45882</v>
      </c>
      <c r="O1750" s="62" t="n">
        <v>0</v>
      </c>
      <c r="P1750" s="23" t="inlineStr">
        <is>
          <t>AIIMS</t>
        </is>
      </c>
      <c r="Q1750" s="23" t="inlineStr">
        <is>
          <t>By Hand</t>
        </is>
      </c>
      <c r="R1750" s="23" t="inlineStr">
        <is>
          <t>PRIYANKA MADAM</t>
        </is>
      </c>
      <c r="S1750" s="63" t="n">
        <v>4</v>
      </c>
      <c r="T1750" s="39" t="inlineStr">
        <is>
          <t>will be invoiced</t>
        </is>
      </c>
      <c r="U1750" s="23" t="inlineStr">
        <is>
          <t>BioLegend</t>
        </is>
      </c>
      <c r="V1750" s="23">
        <f>VLOOKUP(P1750,'Customer List'!B:C,2,)</f>
        <v/>
      </c>
      <c r="W1750" s="40" t="n"/>
      <c r="X1750" s="32" t="n">
        <v>45882</v>
      </c>
      <c r="Y1750" s="23">
        <f>IF(X1750="", "", X1750-N1750)</f>
        <v/>
      </c>
      <c r="Z1750" s="23">
        <f>IF(N1750="", "", TEXT(N1750, "dddd"))</f>
        <v/>
      </c>
      <c r="AA1750" s="23">
        <f>IF(X1750="", "", TEXT(X1750, "dddd"))</f>
        <v/>
      </c>
      <c r="AB1750" s="23">
        <f>VLOOKUP(U1750,'Currency Sheet'!A:C,3,)</f>
        <v/>
      </c>
      <c r="AC1750" s="44">
        <f>VLOOKUP(P1750,'Customer List'!B:D,3,)</f>
        <v/>
      </c>
    </row>
    <row r="1751">
      <c r="A1751" s="23">
        <f>A1750+1</f>
        <v/>
      </c>
      <c r="B1751" s="23" t="inlineStr">
        <is>
          <t>EED117806</t>
        </is>
      </c>
      <c r="C1751" s="32" t="n">
        <v>45870</v>
      </c>
      <c r="D1751" s="32" t="n">
        <v>45875</v>
      </c>
      <c r="E1751" s="51" t="n">
        <v>150.5</v>
      </c>
      <c r="F1751" s="51">
        <f>IF(AB1751="DOLLAR",E1751*88,E1751)</f>
        <v/>
      </c>
      <c r="G1751" s="62">
        <f>F1751*J1751</f>
        <v/>
      </c>
      <c r="H1751" s="23" t="n">
        <v>156010</v>
      </c>
      <c r="I1751" s="23" t="inlineStr">
        <is>
          <t>Alexa Fluor® 700 anti-mouse CD44 Antibody</t>
        </is>
      </c>
      <c r="J1751" s="23" t="n">
        <v>1</v>
      </c>
      <c r="K1751" s="23" t="n">
        <v>1</v>
      </c>
      <c r="L1751" s="23">
        <f>J1751-K1751</f>
        <v/>
      </c>
      <c r="M1751" s="23" t="inlineStr">
        <is>
          <t>DC-115/25-26</t>
        </is>
      </c>
      <c r="N1751" s="32" t="n">
        <v>45882</v>
      </c>
      <c r="O1751" s="62" t="n">
        <v>0</v>
      </c>
      <c r="P1751" s="23" t="inlineStr">
        <is>
          <t>AIIMS</t>
        </is>
      </c>
      <c r="Q1751" s="23" t="inlineStr">
        <is>
          <t>By Hand</t>
        </is>
      </c>
      <c r="R1751" s="23" t="inlineStr">
        <is>
          <t>PRIYANKA MADAM</t>
        </is>
      </c>
      <c r="S1751" s="63" t="n">
        <v>4</v>
      </c>
      <c r="T1751" s="39" t="inlineStr">
        <is>
          <t>will be invoiced</t>
        </is>
      </c>
      <c r="U1751" s="23" t="inlineStr">
        <is>
          <t>BioLegend</t>
        </is>
      </c>
      <c r="V1751" s="23">
        <f>VLOOKUP(P1751,'Customer List'!B:C,2,)</f>
        <v/>
      </c>
      <c r="W1751" s="40" t="n"/>
      <c r="X1751" s="32" t="n">
        <v>45882</v>
      </c>
      <c r="Y1751" s="23">
        <f>IF(X1751="", "", X1751-N1751)</f>
        <v/>
      </c>
      <c r="Z1751" s="23">
        <f>IF(N1751="", "", TEXT(N1751, "dddd"))</f>
        <v/>
      </c>
      <c r="AA1751" s="23">
        <f>IF(X1751="", "", TEXT(X1751, "dddd"))</f>
        <v/>
      </c>
      <c r="AB1751" s="23">
        <f>VLOOKUP(U1751,'Currency Sheet'!A:C,3,)</f>
        <v/>
      </c>
      <c r="AC1751" s="44">
        <f>VLOOKUP(P1751,'Customer List'!B:D,3,)</f>
        <v/>
      </c>
    </row>
    <row r="1752">
      <c r="A1752" s="23">
        <f>A1751+1</f>
        <v/>
      </c>
      <c r="B1752" s="23" t="inlineStr">
        <is>
          <t>EED117806</t>
        </is>
      </c>
      <c r="C1752" s="32" t="n">
        <v>45870</v>
      </c>
      <c r="D1752" s="32" t="n">
        <v>45875</v>
      </c>
      <c r="E1752" s="51" t="n">
        <v>50.4</v>
      </c>
      <c r="F1752" s="51">
        <f>IF(AB1752="DOLLAR",E1752*88,E1752)</f>
        <v/>
      </c>
      <c r="G1752" s="62">
        <f>F1752*J1752</f>
        <v/>
      </c>
      <c r="H1752" s="23" t="n">
        <v>301014</v>
      </c>
      <c r="I1752" s="23" t="inlineStr">
        <is>
          <t>APC anti-human CD8a Antibody</t>
        </is>
      </c>
      <c r="J1752" s="23" t="n">
        <v>1</v>
      </c>
      <c r="K1752" s="23" t="n">
        <v>1</v>
      </c>
      <c r="L1752" s="23">
        <f>J1752-K1752</f>
        <v/>
      </c>
      <c r="M1752" s="23" t="inlineStr">
        <is>
          <t>DC-122/25-26</t>
        </is>
      </c>
      <c r="N1752" s="32" t="n">
        <v>45890</v>
      </c>
      <c r="O1752" s="62" t="n">
        <v>0</v>
      </c>
      <c r="P1752" s="23" t="inlineStr">
        <is>
          <t>NII</t>
        </is>
      </c>
      <c r="Q1752" s="23" t="inlineStr">
        <is>
          <t>By Hand</t>
        </is>
      </c>
      <c r="R1752" s="23" t="inlineStr">
        <is>
          <t>PRIYANKA MADAM</t>
        </is>
      </c>
      <c r="S1752" s="63" t="n">
        <v>4</v>
      </c>
      <c r="T1752" s="39" t="inlineStr">
        <is>
          <t>FOC</t>
        </is>
      </c>
      <c r="U1752" s="23" t="inlineStr">
        <is>
          <t>BioLegend</t>
        </is>
      </c>
      <c r="V1752" s="23">
        <f>VLOOKUP(P1752,'Customer List'!B:C,2,)</f>
        <v/>
      </c>
      <c r="W1752" s="40" t="n"/>
      <c r="X1752" s="32" t="n">
        <v>45890</v>
      </c>
      <c r="Y1752" s="23">
        <f>IF(X1752="", "", X1752-N1752)</f>
        <v/>
      </c>
      <c r="Z1752" s="23">
        <f>IF(N1752="", "", TEXT(N1752, "dddd"))</f>
        <v/>
      </c>
      <c r="AA1752" s="23">
        <f>IF(X1752="", "", TEXT(X1752, "dddd"))</f>
        <v/>
      </c>
      <c r="AB1752" s="23">
        <f>VLOOKUP(U1752,'Currency Sheet'!A:C,3,)</f>
        <v/>
      </c>
      <c r="AC1752" s="44">
        <f>VLOOKUP(P1752,'Customer List'!B:D,3,)</f>
        <v/>
      </c>
    </row>
    <row r="1753">
      <c r="A1753" s="23">
        <f>A1752+1</f>
        <v/>
      </c>
      <c r="B1753" s="23" t="inlineStr">
        <is>
          <t>EED117806</t>
        </is>
      </c>
      <c r="C1753" s="32" t="n">
        <v>45870</v>
      </c>
      <c r="D1753" s="32" t="n">
        <v>45875</v>
      </c>
      <c r="E1753" s="51" t="n">
        <v>94.5</v>
      </c>
      <c r="F1753" s="51">
        <f>IF(AB1753="DOLLAR",E1753*88,E1753)</f>
        <v/>
      </c>
      <c r="G1753" s="62">
        <f>F1753*J1753</f>
        <v/>
      </c>
      <c r="H1753" s="23" t="n">
        <v>301808</v>
      </c>
      <c r="I1753" s="23" t="inlineStr">
        <is>
          <t>APC anti-human CD14 Antibody</t>
        </is>
      </c>
      <c r="J1753" s="23" t="n">
        <v>1</v>
      </c>
      <c r="K1753" s="23" t="n">
        <v>1</v>
      </c>
      <c r="L1753" s="23">
        <f>J1753-K1753</f>
        <v/>
      </c>
      <c r="M1753" s="23" t="inlineStr">
        <is>
          <t>T-899/25-26</t>
        </is>
      </c>
      <c r="N1753" s="32" t="n">
        <v>45880</v>
      </c>
      <c r="O1753" s="62" t="n">
        <v>14647.5</v>
      </c>
      <c r="P1753" s="23" t="inlineStr">
        <is>
          <t>AURIGINE ONCO</t>
        </is>
      </c>
      <c r="Q1753" s="23" t="n">
        <v>58154309356</v>
      </c>
      <c r="R1753" s="23" t="inlineStr">
        <is>
          <t>Delivered</t>
        </is>
      </c>
      <c r="S1753" s="63" t="n">
        <v>4</v>
      </c>
      <c r="T1753" s="39" t="n"/>
      <c r="U1753" s="23" t="inlineStr">
        <is>
          <t>BioLegend</t>
        </is>
      </c>
      <c r="V1753" s="23">
        <f>VLOOKUP(P1753,'Customer List'!B:C,2,)</f>
        <v/>
      </c>
      <c r="W1753" s="40" t="n"/>
      <c r="X1753" s="32" t="n">
        <v>45881</v>
      </c>
      <c r="Y1753" s="23">
        <f>IF(X1753="", "", X1753-N1753)</f>
        <v/>
      </c>
      <c r="Z1753" s="23">
        <f>IF(N1753="", "", TEXT(N1753, "dddd"))</f>
        <v/>
      </c>
      <c r="AA1753" s="23">
        <f>IF(X1753="", "", TEXT(X1753, "dddd"))</f>
        <v/>
      </c>
      <c r="AB1753" s="23">
        <f>VLOOKUP(U1753,'Currency Sheet'!A:C,3,)</f>
        <v/>
      </c>
      <c r="AC1753" s="44">
        <f>VLOOKUP(P1753,'Customer List'!B:D,3,)</f>
        <v/>
      </c>
    </row>
    <row r="1754">
      <c r="A1754" s="23">
        <f>A1753+1</f>
        <v/>
      </c>
      <c r="B1754" s="23" t="inlineStr">
        <is>
          <t>EED117806</t>
        </is>
      </c>
      <c r="C1754" s="32" t="n">
        <v>45870</v>
      </c>
      <c r="D1754" s="32" t="n">
        <v>45875</v>
      </c>
      <c r="E1754" s="51" t="n">
        <v>135.8</v>
      </c>
      <c r="F1754" s="51">
        <f>IF(AB1754="DOLLAR",E1754*88,E1754)</f>
        <v/>
      </c>
      <c r="G1754" s="62">
        <f>F1754*J1754</f>
        <v/>
      </c>
      <c r="H1754" s="23" t="n">
        <v>640906</v>
      </c>
      <c r="I1754" s="23" t="inlineStr">
        <is>
          <t>FITC Annexin V</t>
        </is>
      </c>
      <c r="J1754" s="23" t="n">
        <v>1</v>
      </c>
      <c r="K1754" s="23" t="n">
        <v>1</v>
      </c>
      <c r="L1754" s="23">
        <f>J1754-K1754</f>
        <v/>
      </c>
      <c r="M1754" s="23" t="inlineStr">
        <is>
          <t>T-933/25-26</t>
        </is>
      </c>
      <c r="N1754" s="32" t="n">
        <v>45882</v>
      </c>
      <c r="O1754" s="62" t="n">
        <v>18624</v>
      </c>
      <c r="P1754" s="23" t="inlineStr">
        <is>
          <t>BTL</t>
        </is>
      </c>
      <c r="Q1754" s="23" t="inlineStr">
        <is>
          <t>By Hand</t>
        </is>
      </c>
      <c r="R1754" s="23" t="inlineStr">
        <is>
          <t>Deepak</t>
        </is>
      </c>
      <c r="S1754" s="63" t="n">
        <v>4</v>
      </c>
      <c r="T1754" s="39" t="n"/>
      <c r="U1754" s="23" t="inlineStr">
        <is>
          <t>BioLegend</t>
        </is>
      </c>
      <c r="V1754" s="23">
        <f>VLOOKUP(P1754,'Customer List'!B:C,2,)</f>
        <v/>
      </c>
      <c r="W1754" s="40" t="n"/>
      <c r="X1754" s="32" t="n">
        <v>45882</v>
      </c>
      <c r="Y1754" s="23">
        <f>IF(X1754="", "", X1754-N1754)</f>
        <v/>
      </c>
      <c r="Z1754" s="23">
        <f>IF(N1754="", "", TEXT(N1754, "dddd"))</f>
        <v/>
      </c>
      <c r="AA1754" s="23">
        <f>IF(X1754="", "", TEXT(X1754, "dddd"))</f>
        <v/>
      </c>
      <c r="AB1754" s="23">
        <f>VLOOKUP(U1754,'Currency Sheet'!A:C,3,)</f>
        <v/>
      </c>
      <c r="AC1754" s="44">
        <f>VLOOKUP(P1754,'Customer List'!B:D,3,)</f>
        <v/>
      </c>
    </row>
    <row r="1755">
      <c r="A1755" s="23">
        <f>A1754+1</f>
        <v/>
      </c>
      <c r="B1755" s="23" t="inlineStr">
        <is>
          <t>EED117806</t>
        </is>
      </c>
      <c r="C1755" s="32" t="n">
        <v>45870</v>
      </c>
      <c r="D1755" s="32" t="n">
        <v>45875</v>
      </c>
      <c r="E1755" s="51" t="n">
        <v>30.8</v>
      </c>
      <c r="F1755" s="51">
        <f>IF(AB1755="DOLLAR",E1755*88,E1755)</f>
        <v/>
      </c>
      <c r="G1755" s="62">
        <f>F1755*J1755</f>
        <v/>
      </c>
      <c r="H1755" s="23" t="n">
        <v>302211</v>
      </c>
      <c r="I1755" s="23" t="inlineStr">
        <is>
          <t>APC anti-human CD19 Antibody</t>
        </is>
      </c>
      <c r="J1755" s="23" t="n">
        <v>1</v>
      </c>
      <c r="K1755" s="23" t="n">
        <v>1</v>
      </c>
      <c r="L1755" s="23">
        <f>J1755-K1755</f>
        <v/>
      </c>
      <c r="M1755" s="23" t="inlineStr">
        <is>
          <t>T-915/25-26</t>
        </is>
      </c>
      <c r="N1755" s="32" t="n">
        <v>45880</v>
      </c>
      <c r="O1755" s="62" t="n">
        <v>4774</v>
      </c>
      <c r="P1755" s="23" t="inlineStr">
        <is>
          <t>RESEARCH WORLD</t>
        </is>
      </c>
      <c r="Q1755" s="54" t="inlineStr">
        <is>
          <t>D3001997013</t>
        </is>
      </c>
      <c r="R1755" s="23" t="inlineStr">
        <is>
          <t>Delivered</t>
        </is>
      </c>
      <c r="S1755" s="63" t="n">
        <v>4</v>
      </c>
      <c r="T1755" s="39" t="n"/>
      <c r="U1755" s="23" t="inlineStr">
        <is>
          <t>BioLegend</t>
        </is>
      </c>
      <c r="V1755" s="23">
        <f>VLOOKUP(P1755,'Customer List'!B:C,2,)</f>
        <v/>
      </c>
      <c r="W1755" s="40" t="n"/>
      <c r="X1755" s="32" t="n">
        <v>45882</v>
      </c>
      <c r="Y1755" s="23">
        <f>IF(X1755="", "", X1755-N1755)</f>
        <v/>
      </c>
      <c r="Z1755" s="23">
        <f>IF(N1755="", "", TEXT(N1755, "dddd"))</f>
        <v/>
      </c>
      <c r="AA1755" s="23">
        <f>IF(X1755="", "", TEXT(X1755, "dddd"))</f>
        <v/>
      </c>
      <c r="AB1755" s="23">
        <f>VLOOKUP(U1755,'Currency Sheet'!A:C,3,)</f>
        <v/>
      </c>
      <c r="AC1755" s="44">
        <f>VLOOKUP(P1755,'Customer List'!B:D,3,)</f>
        <v/>
      </c>
    </row>
    <row r="1756">
      <c r="A1756" s="23">
        <f>A1755+1</f>
        <v/>
      </c>
      <c r="B1756" s="23" t="inlineStr">
        <is>
          <t>EED117806</t>
        </is>
      </c>
      <c r="C1756" s="32" t="n">
        <v>45870</v>
      </c>
      <c r="D1756" s="32" t="n">
        <v>45875</v>
      </c>
      <c r="E1756" s="51" t="n">
        <v>30.8</v>
      </c>
      <c r="F1756" s="51">
        <f>IF(AB1756="DOLLAR",E1756*88,E1756)</f>
        <v/>
      </c>
      <c r="G1756" s="62">
        <f>F1756*J1756</f>
        <v/>
      </c>
      <c r="H1756" s="23" t="n">
        <v>302211</v>
      </c>
      <c r="I1756" s="23" t="inlineStr">
        <is>
          <t>APC anti-human CD19 Antibody</t>
        </is>
      </c>
      <c r="J1756" s="23" t="n">
        <v>1</v>
      </c>
      <c r="K1756" s="23" t="n">
        <v>1</v>
      </c>
      <c r="L1756" s="23">
        <f>J1756-K1756</f>
        <v/>
      </c>
      <c r="M1756" s="23" t="inlineStr">
        <is>
          <t>DC-113/25-26</t>
        </is>
      </c>
      <c r="N1756" s="32" t="n">
        <v>45881</v>
      </c>
      <c r="O1756" s="62" t="n">
        <v>0</v>
      </c>
      <c r="P1756" s="23" t="inlineStr">
        <is>
          <t>IGIB</t>
        </is>
      </c>
      <c r="Q1756" s="23" t="inlineStr">
        <is>
          <t>By Hand</t>
        </is>
      </c>
      <c r="R1756" s="23" t="inlineStr">
        <is>
          <t>PRIYANKA MADAM</t>
        </is>
      </c>
      <c r="S1756" s="63" t="n">
        <v>4</v>
      </c>
      <c r="T1756" s="39" t="inlineStr">
        <is>
          <t>FOC</t>
        </is>
      </c>
      <c r="U1756" s="23" t="inlineStr">
        <is>
          <t>BioLegend</t>
        </is>
      </c>
      <c r="V1756" s="23">
        <f>VLOOKUP(P1756,'Customer List'!B:C,2,)</f>
        <v/>
      </c>
      <c r="W1756" s="40" t="n"/>
      <c r="X1756" s="32" t="n">
        <v>45881</v>
      </c>
      <c r="Y1756" s="23">
        <f>IF(X1756="", "", X1756-N1756)</f>
        <v/>
      </c>
      <c r="Z1756" s="23">
        <f>IF(N1756="", "", TEXT(N1756, "dddd"))</f>
        <v/>
      </c>
      <c r="AA1756" s="23">
        <f>IF(X1756="", "", TEXT(X1756, "dddd"))</f>
        <v/>
      </c>
      <c r="AB1756" s="23">
        <f>VLOOKUP(U1756,'Currency Sheet'!A:C,3,)</f>
        <v/>
      </c>
      <c r="AC1756" s="44">
        <f>VLOOKUP(P1756,'Customer List'!B:D,3,)</f>
        <v/>
      </c>
    </row>
    <row r="1757">
      <c r="A1757" s="23">
        <f>A1756+1</f>
        <v/>
      </c>
      <c r="B1757" s="23" t="inlineStr">
        <is>
          <t>EED117806</t>
        </is>
      </c>
      <c r="C1757" s="32" t="n">
        <v>45870</v>
      </c>
      <c r="D1757" s="32" t="n">
        <v>45875</v>
      </c>
      <c r="E1757" s="51" t="n">
        <v>73.5</v>
      </c>
      <c r="F1757" s="51">
        <f>IF(AB1757="DOLLAR",E1757*88,E1757)</f>
        <v/>
      </c>
      <c r="G1757" s="62">
        <f>F1757*J1757</f>
        <v/>
      </c>
      <c r="H1757" s="23" t="n">
        <v>302212</v>
      </c>
      <c r="I1757" s="23" t="inlineStr">
        <is>
          <t>APC anti-human CD19 Antibody</t>
        </is>
      </c>
      <c r="J1757" s="23" t="n">
        <v>5</v>
      </c>
      <c r="K1757" s="23" t="n">
        <v>5</v>
      </c>
      <c r="L1757" s="23">
        <f>J1757-K1757</f>
        <v/>
      </c>
      <c r="M1757" s="23" t="inlineStr">
        <is>
          <t>T-904/25-26</t>
        </is>
      </c>
      <c r="N1757" s="32" t="n">
        <v>45880</v>
      </c>
      <c r="O1757" s="62" t="n">
        <v>55125</v>
      </c>
      <c r="P1757" s="23" t="inlineStr">
        <is>
          <t>BIO SOLUTION</t>
        </is>
      </c>
      <c r="Q1757" s="23" t="n">
        <v>58154309220</v>
      </c>
      <c r="R1757" s="23" t="inlineStr">
        <is>
          <t>Delivered</t>
        </is>
      </c>
      <c r="S1757" s="63" t="n">
        <v>4</v>
      </c>
      <c r="T1757" s="39" t="n"/>
      <c r="U1757" s="23" t="inlineStr">
        <is>
          <t>BioLegend</t>
        </is>
      </c>
      <c r="V1757" s="23">
        <f>VLOOKUP(P1757,'Customer List'!B:C,2,)</f>
        <v/>
      </c>
      <c r="W1757" s="40" t="n"/>
      <c r="X1757" s="32" t="n">
        <v>45881</v>
      </c>
      <c r="Y1757" s="23">
        <f>IF(X1757="", "", X1757-N1757)</f>
        <v/>
      </c>
      <c r="Z1757" s="23">
        <f>IF(N1757="", "", TEXT(N1757, "dddd"))</f>
        <v/>
      </c>
      <c r="AA1757" s="23">
        <f>IF(X1757="", "", TEXT(X1757, "dddd"))</f>
        <v/>
      </c>
      <c r="AB1757" s="23">
        <f>VLOOKUP(U1757,'Currency Sheet'!A:C,3,)</f>
        <v/>
      </c>
      <c r="AC1757" s="44">
        <f>VLOOKUP(P1757,'Customer List'!B:D,3,)</f>
        <v/>
      </c>
    </row>
    <row r="1758">
      <c r="A1758" s="23">
        <f>A1757+1</f>
        <v/>
      </c>
      <c r="B1758" s="23" t="inlineStr">
        <is>
          <t>EED117806</t>
        </is>
      </c>
      <c r="C1758" s="32" t="n">
        <v>45870</v>
      </c>
      <c r="D1758" s="32" t="n">
        <v>45875</v>
      </c>
      <c r="E1758" s="51" t="n">
        <v>177.75</v>
      </c>
      <c r="F1758" s="51">
        <f>IF(AB1758="DOLLAR",E1758*88,E1758)</f>
        <v/>
      </c>
      <c r="G1758" s="62">
        <f>F1758*J1758</f>
        <v/>
      </c>
      <c r="H1758" s="23" t="n">
        <v>301833</v>
      </c>
      <c r="I1758" s="23" t="inlineStr">
        <is>
          <t>Brilliant Violet 605™ anti-human CD14 Antibody</t>
        </is>
      </c>
      <c r="J1758" s="23" t="n">
        <v>2</v>
      </c>
      <c r="K1758" s="23" t="n">
        <v>2</v>
      </c>
      <c r="L1758" s="23">
        <f>J1758-K1758</f>
        <v/>
      </c>
      <c r="M1758" s="23" t="inlineStr">
        <is>
          <t>T-892/25-26</t>
        </is>
      </c>
      <c r="N1758" s="32" t="n">
        <v>45877</v>
      </c>
      <c r="O1758" s="62" t="n">
        <v>53633.1</v>
      </c>
      <c r="P1758" s="23" t="inlineStr">
        <is>
          <t>INVITRO</t>
        </is>
      </c>
      <c r="Q1758" s="23" t="inlineStr">
        <is>
          <t>By Hand</t>
        </is>
      </c>
      <c r="R1758" s="23" t="inlineStr">
        <is>
          <t>PRIYANKA MADAM</t>
        </is>
      </c>
      <c r="S1758" s="63" t="n">
        <v>4</v>
      </c>
      <c r="T1758" s="39" t="n"/>
      <c r="U1758" s="23" t="inlineStr">
        <is>
          <t>BioLegend</t>
        </is>
      </c>
      <c r="V1758" s="23">
        <f>VLOOKUP(P1758,'Customer List'!B:C,2,)</f>
        <v/>
      </c>
      <c r="W1758" s="40" t="n"/>
      <c r="X1758" s="32" t="n">
        <v>45877</v>
      </c>
      <c r="Y1758" s="23">
        <f>IF(X1758="", "", X1758-N1758)</f>
        <v/>
      </c>
      <c r="Z1758" s="23">
        <f>IF(N1758="", "", TEXT(N1758, "dddd"))</f>
        <v/>
      </c>
      <c r="AA1758" s="23">
        <f>IF(X1758="", "", TEXT(X1758, "dddd"))</f>
        <v/>
      </c>
      <c r="AB1758" s="23">
        <f>VLOOKUP(U1758,'Currency Sheet'!A:C,3,)</f>
        <v/>
      </c>
      <c r="AC1758" s="44">
        <f>VLOOKUP(P1758,'Customer List'!B:D,3,)</f>
        <v/>
      </c>
    </row>
    <row r="1759">
      <c r="A1759" s="23">
        <f>A1758+1</f>
        <v/>
      </c>
      <c r="B1759" s="23" t="inlineStr">
        <is>
          <t>EED117806</t>
        </is>
      </c>
      <c r="C1759" s="32" t="n">
        <v>45870</v>
      </c>
      <c r="D1759" s="32" t="n">
        <v>45875</v>
      </c>
      <c r="E1759" s="51" t="n">
        <v>77</v>
      </c>
      <c r="F1759" s="51">
        <f>IF(AB1759="DOLLAR",E1759*88,E1759)</f>
        <v/>
      </c>
      <c r="G1759" s="62">
        <f>F1759*J1759</f>
        <v/>
      </c>
      <c r="H1759" s="23" t="n">
        <v>302610</v>
      </c>
      <c r="I1759" s="23" t="inlineStr">
        <is>
          <t>APC anti-human CD25 Antibody</t>
        </is>
      </c>
      <c r="J1759" s="23" t="n">
        <v>1</v>
      </c>
      <c r="K1759" s="23" t="n">
        <v>1</v>
      </c>
      <c r="L1759" s="23">
        <f>J1759-K1759</f>
        <v/>
      </c>
      <c r="M1759" s="23" t="inlineStr">
        <is>
          <t>T-915/25-26</t>
        </is>
      </c>
      <c r="N1759" s="32" t="n">
        <v>45880</v>
      </c>
      <c r="O1759" s="62" t="n">
        <v>11935</v>
      </c>
      <c r="P1759" s="23" t="inlineStr">
        <is>
          <t>RESEARCH WORLD</t>
        </is>
      </c>
      <c r="Q1759" s="54" t="inlineStr">
        <is>
          <t>D3001997013</t>
        </is>
      </c>
      <c r="R1759" s="23" t="inlineStr">
        <is>
          <t>Delivered</t>
        </is>
      </c>
      <c r="S1759" s="63" t="n">
        <v>4</v>
      </c>
      <c r="T1759" s="39" t="n"/>
      <c r="U1759" s="23" t="inlineStr">
        <is>
          <t>BioLegend</t>
        </is>
      </c>
      <c r="V1759" s="23">
        <f>VLOOKUP(P1759,'Customer List'!B:C,2,)</f>
        <v/>
      </c>
      <c r="W1759" s="40" t="n"/>
      <c r="X1759" s="32" t="n">
        <v>45882</v>
      </c>
      <c r="Y1759" s="23">
        <f>IF(X1759="", "", X1759-N1759)</f>
        <v/>
      </c>
      <c r="Z1759" s="23">
        <f>IF(N1759="", "", TEXT(N1759, "dddd"))</f>
        <v/>
      </c>
      <c r="AA1759" s="23">
        <f>IF(X1759="", "", TEXT(X1759, "dddd"))</f>
        <v/>
      </c>
      <c r="AB1759" s="23">
        <f>VLOOKUP(U1759,'Currency Sheet'!A:C,3,)</f>
        <v/>
      </c>
      <c r="AC1759" s="44">
        <f>VLOOKUP(P1759,'Customer List'!B:D,3,)</f>
        <v/>
      </c>
    </row>
    <row r="1760">
      <c r="A1760" s="23">
        <f>A1759+1</f>
        <v/>
      </c>
      <c r="B1760" s="23" t="inlineStr">
        <is>
          <t>EED117806</t>
        </is>
      </c>
      <c r="C1760" s="32" t="n">
        <v>45870</v>
      </c>
      <c r="D1760" s="32" t="n">
        <v>45875</v>
      </c>
      <c r="E1760" s="51" t="n">
        <v>104.3</v>
      </c>
      <c r="F1760" s="51">
        <f>IF(AB1760="DOLLAR",E1760*88,E1760)</f>
        <v/>
      </c>
      <c r="G1760" s="62">
        <f>F1760*J1760</f>
        <v/>
      </c>
      <c r="H1760" s="23" t="n">
        <v>302934</v>
      </c>
      <c r="I1760" s="23" t="inlineStr">
        <is>
          <t>Ultra-LEAF™ Purified anti-human CD28 Antibody</t>
        </is>
      </c>
      <c r="J1760" s="23" t="n">
        <v>1</v>
      </c>
      <c r="K1760" s="23" t="n">
        <v>1</v>
      </c>
      <c r="L1760" s="23">
        <f>J1760-K1760</f>
        <v/>
      </c>
      <c r="M1760" s="23" t="inlineStr">
        <is>
          <t>T-889/25-26</t>
        </is>
      </c>
      <c r="N1760" s="32" t="n">
        <v>45876</v>
      </c>
      <c r="O1760" s="62" t="n">
        <v>14155</v>
      </c>
      <c r="P1760" s="23" t="inlineStr">
        <is>
          <t>LABEX</t>
        </is>
      </c>
      <c r="Q1760" s="23" t="inlineStr">
        <is>
          <t>PORTER</t>
        </is>
      </c>
      <c r="R1760" s="23" t="inlineStr">
        <is>
          <t>PORTER</t>
        </is>
      </c>
      <c r="S1760" s="63" t="n">
        <v>4</v>
      </c>
      <c r="T1760" s="39" t="n"/>
      <c r="U1760" s="23" t="inlineStr">
        <is>
          <t>BioLegend</t>
        </is>
      </c>
      <c r="V1760" s="23">
        <f>VLOOKUP(P1760,'Customer List'!B:C,2,)</f>
        <v/>
      </c>
      <c r="W1760" s="40" t="n"/>
      <c r="X1760" s="32">
        <f>IF(OR(R1760 = "PRIYANKA MADAM", R1760 = "DEEPAK", R1760 = "PORTER"),N1760,"")</f>
        <v/>
      </c>
      <c r="Y1760" s="23">
        <f>IF(X1760="", "", X1760-N1760)</f>
        <v/>
      </c>
      <c r="Z1760" s="23">
        <f>IF(N1760="", "", TEXT(N1760, "dddd"))</f>
        <v/>
      </c>
      <c r="AA1760" s="23">
        <f>IF(X1760="", "", TEXT(X1760, "dddd"))</f>
        <v/>
      </c>
      <c r="AB1760" s="23">
        <f>VLOOKUP(U1760,'Currency Sheet'!A:C,3,)</f>
        <v/>
      </c>
      <c r="AC1760" s="44">
        <f>VLOOKUP(P1760,'Customer List'!B:D,3,)</f>
        <v/>
      </c>
    </row>
    <row r="1761">
      <c r="A1761" s="23">
        <f>A1760+1</f>
        <v/>
      </c>
      <c r="B1761" s="23" t="inlineStr">
        <is>
          <t>EED117806</t>
        </is>
      </c>
      <c r="C1761" s="32" t="n">
        <v>45870</v>
      </c>
      <c r="D1761" s="32" t="n">
        <v>45875</v>
      </c>
      <c r="E1761" s="51" t="n">
        <v>61.6</v>
      </c>
      <c r="F1761" s="51">
        <f>IF(AB1761="DOLLAR",E1761*88,E1761)</f>
        <v/>
      </c>
      <c r="G1761" s="62">
        <f>F1761*J1761</f>
        <v/>
      </c>
      <c r="H1761" s="23" t="n">
        <v>303504</v>
      </c>
      <c r="I1761" s="23" t="inlineStr">
        <is>
          <t>FITC anti-human CD38 Antibody</t>
        </is>
      </c>
      <c r="J1761" s="23" t="n">
        <v>1</v>
      </c>
      <c r="K1761" s="23" t="n">
        <v>1</v>
      </c>
      <c r="L1761" s="23">
        <f>J1761-K1761</f>
        <v/>
      </c>
      <c r="M1761" s="23" t="inlineStr">
        <is>
          <t>T-914/25-26</t>
        </is>
      </c>
      <c r="N1761" s="32" t="n">
        <v>45880</v>
      </c>
      <c r="O1761" s="62" t="n">
        <v>6684.48</v>
      </c>
      <c r="P1761" s="23" t="inlineStr">
        <is>
          <t>NCCS</t>
        </is>
      </c>
      <c r="Q1761" s="23" t="n">
        <v>58154305565</v>
      </c>
      <c r="R1761" s="23" t="inlineStr">
        <is>
          <t>Delivered</t>
        </is>
      </c>
      <c r="S1761" s="63" t="n">
        <v>4</v>
      </c>
      <c r="T1761" s="39" t="n"/>
      <c r="U1761" s="23" t="inlineStr">
        <is>
          <t>BioLegend</t>
        </is>
      </c>
      <c r="V1761" s="23">
        <f>VLOOKUP(P1761,'Customer List'!B:C,2,)</f>
        <v/>
      </c>
      <c r="W1761" s="40" t="n"/>
      <c r="X1761" s="32" t="n">
        <v>45881</v>
      </c>
      <c r="Y1761" s="23">
        <f>IF(X1761="", "", X1761-N1761)</f>
        <v/>
      </c>
      <c r="Z1761" s="23">
        <f>IF(N1761="", "", TEXT(N1761, "dddd"))</f>
        <v/>
      </c>
      <c r="AA1761" s="23">
        <f>IF(X1761="", "", TEXT(X1761, "dddd"))</f>
        <v/>
      </c>
      <c r="AB1761" s="23">
        <f>VLOOKUP(U1761,'Currency Sheet'!A:C,3,)</f>
        <v/>
      </c>
      <c r="AC1761" s="44">
        <f>VLOOKUP(P1761,'Customer List'!B:D,3,)</f>
        <v/>
      </c>
    </row>
    <row r="1762">
      <c r="A1762" s="23">
        <f>A1761+1</f>
        <v/>
      </c>
      <c r="B1762" s="23" t="inlineStr">
        <is>
          <t>EED117806</t>
        </is>
      </c>
      <c r="C1762" s="32" t="n">
        <v>45870</v>
      </c>
      <c r="D1762" s="32" t="n">
        <v>45875</v>
      </c>
      <c r="E1762" s="51" t="n">
        <v>136.5</v>
      </c>
      <c r="F1762" s="51">
        <f>IF(AB1762="DOLLAR",E1762*88,E1762)</f>
        <v/>
      </c>
      <c r="G1762" s="62">
        <f>F1762*J1762</f>
        <v/>
      </c>
      <c r="H1762" s="23" t="n">
        <v>302339</v>
      </c>
      <c r="I1762" s="23" t="inlineStr">
        <is>
          <t>Brilliant Violet 510™ anti-human CD20 Antibody</t>
        </is>
      </c>
      <c r="J1762" s="23" t="n">
        <v>1</v>
      </c>
      <c r="K1762" s="23" t="n">
        <v>1</v>
      </c>
      <c r="L1762" s="23">
        <f>J1762-K1762</f>
        <v/>
      </c>
      <c r="M1762" s="23" t="inlineStr">
        <is>
          <t>T-892/25-26</t>
        </is>
      </c>
      <c r="N1762" s="32" t="n">
        <v>45877</v>
      </c>
      <c r="O1762" s="62" t="n">
        <v>20594</v>
      </c>
      <c r="P1762" s="23" t="inlineStr">
        <is>
          <t>INVITRO</t>
        </is>
      </c>
      <c r="Q1762" s="23" t="inlineStr">
        <is>
          <t>By Hand</t>
        </is>
      </c>
      <c r="R1762" s="23" t="inlineStr">
        <is>
          <t>PRIYANKA MADAM</t>
        </is>
      </c>
      <c r="S1762" s="63" t="n">
        <v>4</v>
      </c>
      <c r="T1762" s="39" t="n"/>
      <c r="U1762" s="23" t="inlineStr">
        <is>
          <t>BioLegend</t>
        </is>
      </c>
      <c r="V1762" s="23">
        <f>VLOOKUP(P1762,'Customer List'!B:C,2,)</f>
        <v/>
      </c>
      <c r="W1762" s="40" t="n"/>
      <c r="X1762" s="32" t="n">
        <v>45877</v>
      </c>
      <c r="Y1762" s="23">
        <f>IF(X1762="", "", X1762-N1762)</f>
        <v/>
      </c>
      <c r="Z1762" s="23">
        <f>IF(N1762="", "", TEXT(N1762, "dddd"))</f>
        <v/>
      </c>
      <c r="AA1762" s="23">
        <f>IF(X1762="", "", TEXT(X1762, "dddd"))</f>
        <v/>
      </c>
      <c r="AB1762" s="23">
        <f>VLOOKUP(U1762,'Currency Sheet'!A:C,3,)</f>
        <v/>
      </c>
      <c r="AC1762" s="44">
        <f>VLOOKUP(P1762,'Customer List'!B:D,3,)</f>
        <v/>
      </c>
    </row>
    <row r="1763">
      <c r="A1763" s="23">
        <f>A1762+1</f>
        <v/>
      </c>
      <c r="B1763" s="23" t="inlineStr">
        <is>
          <t>EED117806</t>
        </is>
      </c>
      <c r="C1763" s="32" t="n">
        <v>45870</v>
      </c>
      <c r="D1763" s="32" t="n">
        <v>45875</v>
      </c>
      <c r="E1763" s="51" t="n">
        <v>185.5</v>
      </c>
      <c r="F1763" s="51">
        <f>IF(AB1763="DOLLAR",E1763*88,E1763)</f>
        <v/>
      </c>
      <c r="G1763" s="62">
        <f>F1763*J1763</f>
        <v/>
      </c>
      <c r="H1763" s="23" t="n">
        <v>304118</v>
      </c>
      <c r="I1763" s="23" t="inlineStr">
        <is>
          <t>Pacific Blue™ anti-human CD45RA Antibody</t>
        </is>
      </c>
      <c r="J1763" s="23" t="n">
        <v>1</v>
      </c>
      <c r="K1763" s="23" t="n">
        <v>1</v>
      </c>
      <c r="L1763" s="23">
        <f>J1763-K1763</f>
        <v/>
      </c>
      <c r="M1763" s="23" t="inlineStr">
        <is>
          <t>T-914/25-26</t>
        </is>
      </c>
      <c r="N1763" s="32" t="n">
        <v>45880</v>
      </c>
      <c r="O1763" s="62" t="n">
        <v>20129.4</v>
      </c>
      <c r="P1763" s="23" t="inlineStr">
        <is>
          <t>NCCS</t>
        </is>
      </c>
      <c r="Q1763" s="23" t="n">
        <v>58154305565</v>
      </c>
      <c r="R1763" s="23" t="inlineStr">
        <is>
          <t>Delivered</t>
        </is>
      </c>
      <c r="S1763" s="63" t="n">
        <v>4</v>
      </c>
      <c r="T1763" s="39" t="n"/>
      <c r="U1763" s="23" t="inlineStr">
        <is>
          <t>BioLegend</t>
        </is>
      </c>
      <c r="V1763" s="23">
        <f>VLOOKUP(P1763,'Customer List'!B:C,2,)</f>
        <v/>
      </c>
      <c r="W1763" s="40" t="n"/>
      <c r="X1763" s="32" t="n">
        <v>45881</v>
      </c>
      <c r="Y1763" s="23">
        <f>IF(X1763="", "", X1763-N1763)</f>
        <v/>
      </c>
      <c r="Z1763" s="23">
        <f>IF(N1763="", "", TEXT(N1763, "dddd"))</f>
        <v/>
      </c>
      <c r="AA1763" s="23">
        <f>IF(X1763="", "", TEXT(X1763, "dddd"))</f>
        <v/>
      </c>
      <c r="AB1763" s="23">
        <f>VLOOKUP(U1763,'Currency Sheet'!A:C,3,)</f>
        <v/>
      </c>
      <c r="AC1763" s="44">
        <f>VLOOKUP(P1763,'Customer List'!B:D,3,)</f>
        <v/>
      </c>
    </row>
    <row r="1764">
      <c r="A1764" s="23">
        <f>A1763+1</f>
        <v/>
      </c>
      <c r="B1764" s="23" t="inlineStr">
        <is>
          <t>EED117806</t>
        </is>
      </c>
      <c r="C1764" s="32" t="n">
        <v>45870</v>
      </c>
      <c r="D1764" s="32" t="n">
        <v>45875</v>
      </c>
      <c r="E1764" s="51" t="n">
        <v>86.8</v>
      </c>
      <c r="F1764" s="51">
        <f>IF(AB1764="DOLLAR",E1764*88,E1764)</f>
        <v/>
      </c>
      <c r="G1764" s="62">
        <f>F1764*J1764</f>
        <v/>
      </c>
      <c r="H1764" s="23" t="n">
        <v>304825</v>
      </c>
      <c r="I1764" s="23" t="inlineStr">
        <is>
          <t>Pacific Blue™ anti-human CD62L Antibody</t>
        </is>
      </c>
      <c r="J1764" s="23" t="n">
        <v>1</v>
      </c>
      <c r="K1764" s="23" t="n">
        <v>1</v>
      </c>
      <c r="L1764" s="23">
        <f>J1764-K1764</f>
        <v/>
      </c>
      <c r="M1764" s="23" t="inlineStr">
        <is>
          <t>T-897/25-26</t>
        </is>
      </c>
      <c r="N1764" s="32" t="n">
        <v>45880</v>
      </c>
      <c r="O1764" s="62" t="n">
        <v>13069.6</v>
      </c>
      <c r="P1764" s="23" t="inlineStr">
        <is>
          <t>ABHI BIO</t>
        </is>
      </c>
      <c r="Q1764" s="23" t="n">
        <v>58154309883</v>
      </c>
      <c r="R1764" s="23" t="inlineStr">
        <is>
          <t>Delivered</t>
        </is>
      </c>
      <c r="S1764" s="63" t="n">
        <v>4</v>
      </c>
      <c r="T1764" s="39" t="n"/>
      <c r="U1764" s="23" t="inlineStr">
        <is>
          <t>BioLegend</t>
        </is>
      </c>
      <c r="V1764" s="23">
        <f>VLOOKUP(P1764,'Customer List'!B:C,2,)</f>
        <v/>
      </c>
      <c r="W1764" s="40" t="n"/>
      <c r="X1764" s="32" t="n">
        <v>45881</v>
      </c>
      <c r="Y1764" s="23">
        <f>IF(X1764="", "", X1764-N1764)</f>
        <v/>
      </c>
      <c r="Z1764" s="23">
        <f>IF(N1764="", "", TEXT(N1764, "dddd"))</f>
        <v/>
      </c>
      <c r="AA1764" s="23">
        <f>IF(X1764="", "", TEXT(X1764, "dddd"))</f>
        <v/>
      </c>
      <c r="AB1764" s="23">
        <f>VLOOKUP(U1764,'Currency Sheet'!A:C,3,)</f>
        <v/>
      </c>
      <c r="AC1764" s="44">
        <f>VLOOKUP(P1764,'Customer List'!B:D,3,)</f>
        <v/>
      </c>
    </row>
    <row r="1765">
      <c r="A1765" s="23">
        <f>A1764+1</f>
        <v/>
      </c>
      <c r="B1765" s="23" t="inlineStr">
        <is>
          <t>EED117806</t>
        </is>
      </c>
      <c r="C1765" s="32" t="n">
        <v>45870</v>
      </c>
      <c r="D1765" s="32" t="n">
        <v>45875</v>
      </c>
      <c r="E1765" s="51" t="n">
        <v>304.5</v>
      </c>
      <c r="F1765" s="51">
        <f>IF(AB1765="DOLLAR",E1765*88,E1765)</f>
        <v/>
      </c>
      <c r="G1765" s="62">
        <f>F1765*J1765</f>
        <v/>
      </c>
      <c r="H1765" s="23" t="n">
        <v>304834</v>
      </c>
      <c r="I1765" s="23" t="inlineStr">
        <is>
          <t>Brilliant Violet 605™ anti-human CD62L Antibody</t>
        </is>
      </c>
      <c r="J1765" s="23" t="n">
        <v>1</v>
      </c>
      <c r="K1765" s="23" t="n">
        <v>1</v>
      </c>
      <c r="L1765" s="23">
        <f>J1765-K1765</f>
        <v/>
      </c>
      <c r="M1765" s="23" t="inlineStr">
        <is>
          <t>DC-115/25-26</t>
        </is>
      </c>
      <c r="N1765" s="32" t="n">
        <v>45882</v>
      </c>
      <c r="O1765" s="62" t="n">
        <v>0</v>
      </c>
      <c r="P1765" s="23" t="inlineStr">
        <is>
          <t>AIIMS</t>
        </is>
      </c>
      <c r="Q1765" s="23" t="inlineStr">
        <is>
          <t>By Hand</t>
        </is>
      </c>
      <c r="R1765" s="23" t="inlineStr">
        <is>
          <t>PRIYANKA MADAM</t>
        </is>
      </c>
      <c r="S1765" s="63" t="n">
        <v>4</v>
      </c>
      <c r="T1765" s="39" t="inlineStr">
        <is>
          <t>will be invoiced</t>
        </is>
      </c>
      <c r="U1765" s="23" t="inlineStr">
        <is>
          <t>BioLegend</t>
        </is>
      </c>
      <c r="V1765" s="23">
        <f>VLOOKUP(P1765,'Customer List'!B:C,2,)</f>
        <v/>
      </c>
      <c r="W1765" s="40" t="n"/>
      <c r="X1765" s="32" t="n">
        <v>45882</v>
      </c>
      <c r="Y1765" s="23">
        <f>IF(X1765="", "", X1765-N1765)</f>
        <v/>
      </c>
      <c r="Z1765" s="23">
        <f>IF(N1765="", "", TEXT(N1765, "dddd"))</f>
        <v/>
      </c>
      <c r="AA1765" s="23">
        <f>IF(X1765="", "", TEXT(X1765, "dddd"))</f>
        <v/>
      </c>
      <c r="AB1765" s="23">
        <f>VLOOKUP(U1765,'Currency Sheet'!A:C,3,)</f>
        <v/>
      </c>
      <c r="AC1765" s="44">
        <f>VLOOKUP(P1765,'Customer List'!B:D,3,)</f>
        <v/>
      </c>
    </row>
    <row r="1766">
      <c r="A1766" s="23">
        <f>A1765+1</f>
        <v/>
      </c>
      <c r="B1766" s="23" t="inlineStr">
        <is>
          <t>EED117806</t>
        </is>
      </c>
      <c r="C1766" s="32" t="n">
        <v>45870</v>
      </c>
      <c r="D1766" s="32" t="n">
        <v>45875</v>
      </c>
      <c r="E1766" s="51" t="n">
        <v>234.5</v>
      </c>
      <c r="F1766" s="51">
        <f>IF(AB1766="DOLLAR",E1766*88,E1766)</f>
        <v/>
      </c>
      <c r="G1766" s="62">
        <f>F1766*J1766</f>
        <v/>
      </c>
      <c r="H1766" s="23" t="n">
        <v>305112</v>
      </c>
      <c r="I1766" s="23" t="inlineStr">
        <is>
          <t>Pacific Blue™ anti-human CD66b Antibody</t>
        </is>
      </c>
      <c r="J1766" s="23" t="n">
        <v>1</v>
      </c>
      <c r="K1766" s="23" t="n">
        <v>1</v>
      </c>
      <c r="L1766" s="23">
        <f>J1766-K1766</f>
        <v/>
      </c>
      <c r="M1766" s="23" t="inlineStr">
        <is>
          <t>DC-115/25-26</t>
        </is>
      </c>
      <c r="N1766" s="32" t="n">
        <v>45882</v>
      </c>
      <c r="O1766" s="62" t="n">
        <v>0</v>
      </c>
      <c r="P1766" s="23" t="inlineStr">
        <is>
          <t>AIIMS</t>
        </is>
      </c>
      <c r="Q1766" s="23" t="inlineStr">
        <is>
          <t>By Hand</t>
        </is>
      </c>
      <c r="R1766" s="23" t="inlineStr">
        <is>
          <t>PRIYANKA MADAM</t>
        </is>
      </c>
      <c r="S1766" s="63" t="n">
        <v>4</v>
      </c>
      <c r="T1766" s="39" t="inlineStr">
        <is>
          <t>will be invoiced</t>
        </is>
      </c>
      <c r="U1766" s="23" t="inlineStr">
        <is>
          <t>BioLegend</t>
        </is>
      </c>
      <c r="V1766" s="23">
        <f>VLOOKUP(P1766,'Customer List'!B:C,2,)</f>
        <v/>
      </c>
      <c r="W1766" s="40" t="n"/>
      <c r="X1766" s="32" t="n">
        <v>45882</v>
      </c>
      <c r="Y1766" s="23">
        <f>IF(X1766="", "", X1766-N1766)</f>
        <v/>
      </c>
      <c r="Z1766" s="23">
        <f>IF(N1766="", "", TEXT(N1766, "dddd"))</f>
        <v/>
      </c>
      <c r="AA1766" s="23">
        <f>IF(X1766="", "", TEXT(X1766, "dddd"))</f>
        <v/>
      </c>
      <c r="AB1766" s="23">
        <f>VLOOKUP(U1766,'Currency Sheet'!A:C,3,)</f>
        <v/>
      </c>
      <c r="AC1766" s="44">
        <f>VLOOKUP(P1766,'Customer List'!B:D,3,)</f>
        <v/>
      </c>
    </row>
    <row r="1767">
      <c r="A1767" s="23">
        <f>A1766+1</f>
        <v/>
      </c>
      <c r="B1767" s="23" t="inlineStr">
        <is>
          <t>EED117806</t>
        </is>
      </c>
      <c r="C1767" s="32" t="n">
        <v>45870</v>
      </c>
      <c r="D1767" s="32" t="n">
        <v>45875</v>
      </c>
      <c r="E1767" s="51" t="n">
        <v>161.25</v>
      </c>
      <c r="F1767" s="51">
        <f>IF(AB1767="DOLLAR",E1767*88,E1767)</f>
        <v/>
      </c>
      <c r="G1767" s="62">
        <f>F1767*J1767</f>
        <v/>
      </c>
      <c r="H1767" s="23" t="n">
        <v>305627</v>
      </c>
      <c r="I1767" s="23" t="inlineStr">
        <is>
          <t>Brilliant Violet 605™ anti-human CD95 (Fas) Antibody</t>
        </is>
      </c>
      <c r="J1767" s="23" t="n">
        <v>1</v>
      </c>
      <c r="K1767" s="23" t="n">
        <v>1</v>
      </c>
      <c r="L1767" s="23">
        <f>J1767-K1767</f>
        <v/>
      </c>
      <c r="M1767" s="23" t="inlineStr">
        <is>
          <t>T-915/25-26</t>
        </is>
      </c>
      <c r="N1767" s="32" t="n">
        <v>45880</v>
      </c>
      <c r="O1767" s="62" t="n">
        <v>23327.5</v>
      </c>
      <c r="P1767" s="23" t="inlineStr">
        <is>
          <t>RESEARCH WORLD</t>
        </is>
      </c>
      <c r="Q1767" s="54" t="inlineStr">
        <is>
          <t>D3001997013</t>
        </is>
      </c>
      <c r="R1767" s="23" t="inlineStr">
        <is>
          <t>Delivered</t>
        </is>
      </c>
      <c r="S1767" s="63" t="n">
        <v>4</v>
      </c>
      <c r="T1767" s="39" t="n"/>
      <c r="U1767" s="23" t="inlineStr">
        <is>
          <t>BioLegend</t>
        </is>
      </c>
      <c r="V1767" s="23">
        <f>VLOOKUP(P1767,'Customer List'!B:C,2,)</f>
        <v/>
      </c>
      <c r="W1767" s="40" t="n"/>
      <c r="X1767" s="32" t="n">
        <v>45882</v>
      </c>
      <c r="Y1767" s="23">
        <f>IF(X1767="", "", X1767-N1767)</f>
        <v/>
      </c>
      <c r="Z1767" s="23">
        <f>IF(N1767="", "", TEXT(N1767, "dddd"))</f>
        <v/>
      </c>
      <c r="AA1767" s="23">
        <f>IF(X1767="", "", TEXT(X1767, "dddd"))</f>
        <v/>
      </c>
      <c r="AB1767" s="23">
        <f>VLOOKUP(U1767,'Currency Sheet'!A:C,3,)</f>
        <v/>
      </c>
      <c r="AC1767" s="44">
        <f>VLOOKUP(P1767,'Customer List'!B:D,3,)</f>
        <v/>
      </c>
    </row>
    <row r="1768">
      <c r="A1768" s="23">
        <f>A1767+1</f>
        <v/>
      </c>
      <c r="B1768" s="23" t="inlineStr">
        <is>
          <t>EED117806</t>
        </is>
      </c>
      <c r="C1768" s="32" t="n">
        <v>45870</v>
      </c>
      <c r="D1768" s="32" t="n">
        <v>45875</v>
      </c>
      <c r="E1768" s="51" t="n">
        <v>334.5</v>
      </c>
      <c r="F1768" s="51">
        <f>IF(AB1768="DOLLAR",E1768*88,E1768)</f>
        <v/>
      </c>
      <c r="G1768" s="62">
        <f>F1768*J1768</f>
        <v/>
      </c>
      <c r="H1768" s="23" t="n">
        <v>306026</v>
      </c>
      <c r="I1768" s="23" t="inlineStr">
        <is>
          <t>Brilliant Violet 605™ anti-human CD123 Antibody</t>
        </is>
      </c>
      <c r="J1768" s="23" t="n">
        <v>5</v>
      </c>
      <c r="K1768" s="23" t="n">
        <v>5</v>
      </c>
      <c r="L1768" s="23">
        <f>J1768-K1768</f>
        <v/>
      </c>
      <c r="M1768" s="23" t="inlineStr">
        <is>
          <t>T-904/25-26</t>
        </is>
      </c>
      <c r="N1768" s="32" t="n">
        <v>45880</v>
      </c>
      <c r="O1768" s="62" t="n">
        <v>234150</v>
      </c>
      <c r="P1768" s="23" t="inlineStr">
        <is>
          <t>BIO SOLUTION</t>
        </is>
      </c>
      <c r="Q1768" s="23" t="n">
        <v>58154309220</v>
      </c>
      <c r="R1768" s="23" t="inlineStr">
        <is>
          <t>Delivered</t>
        </is>
      </c>
      <c r="S1768" s="63" t="n">
        <v>4</v>
      </c>
      <c r="T1768" s="39" t="n"/>
      <c r="U1768" s="23" t="inlineStr">
        <is>
          <t>BioLegend</t>
        </is>
      </c>
      <c r="V1768" s="23">
        <f>VLOOKUP(P1768,'Customer List'!B:C,2,)</f>
        <v/>
      </c>
      <c r="W1768" s="40" t="n"/>
      <c r="X1768" s="32" t="n">
        <v>45881</v>
      </c>
      <c r="Y1768" s="23">
        <f>IF(X1768="", "", X1768-N1768)</f>
        <v/>
      </c>
      <c r="Z1768" s="23">
        <f>IF(N1768="", "", TEXT(N1768, "dddd"))</f>
        <v/>
      </c>
      <c r="AA1768" s="23">
        <f>IF(X1768="", "", TEXT(X1768, "dddd"))</f>
        <v/>
      </c>
      <c r="AB1768" s="23">
        <f>VLOOKUP(U1768,'Currency Sheet'!A:C,3,)</f>
        <v/>
      </c>
      <c r="AC1768" s="44">
        <f>VLOOKUP(P1768,'Customer List'!B:D,3,)</f>
        <v/>
      </c>
    </row>
    <row r="1769">
      <c r="A1769" s="23">
        <f>A1768+1</f>
        <v/>
      </c>
      <c r="B1769" s="23" t="inlineStr">
        <is>
          <t>EED117806</t>
        </is>
      </c>
      <c r="C1769" s="32" t="n">
        <v>45870</v>
      </c>
      <c r="D1769" s="32" t="n">
        <v>45875</v>
      </c>
      <c r="E1769" s="51" t="n">
        <v>179.2</v>
      </c>
      <c r="F1769" s="51">
        <f>IF(AB1769="DOLLAR",E1769*88,E1769)</f>
        <v/>
      </c>
      <c r="G1769" s="62">
        <f>F1769*J1769</f>
        <v/>
      </c>
      <c r="H1769" s="23" t="n">
        <v>313404</v>
      </c>
      <c r="I1769" s="23" t="inlineStr">
        <is>
          <t>PE anti-human/mouse ZAP-70 Antibody</t>
        </is>
      </c>
      <c r="J1769" s="23" t="n">
        <v>1</v>
      </c>
      <c r="K1769" s="23" t="n">
        <v>1</v>
      </c>
      <c r="L1769" s="23">
        <f>J1769-K1769</f>
        <v/>
      </c>
      <c r="M1769" s="23" t="inlineStr">
        <is>
          <t>T-935/25-26</t>
        </is>
      </c>
      <c r="N1769" s="32" t="n">
        <v>45885</v>
      </c>
      <c r="O1769" s="62" t="n">
        <v>33264</v>
      </c>
      <c r="P1769" s="23" t="inlineStr">
        <is>
          <t>OnQuest</t>
        </is>
      </c>
      <c r="Q1769" s="23" t="inlineStr">
        <is>
          <t>PORTER</t>
        </is>
      </c>
      <c r="R1769" s="23" t="inlineStr">
        <is>
          <t>PORTER</t>
        </is>
      </c>
      <c r="S1769" s="63" t="n">
        <v>4</v>
      </c>
      <c r="T1769" s="39" t="n"/>
      <c r="U1769" s="23" t="inlineStr">
        <is>
          <t>BioLegend</t>
        </is>
      </c>
      <c r="V1769" s="23">
        <f>VLOOKUP(P1769,'Customer List'!B:C,2,)</f>
        <v/>
      </c>
      <c r="W1769" s="40" t="n"/>
      <c r="X1769" s="32">
        <f>IF(OR(R1769 = "PRIYANKA MADAM", R1769 = "DEEPAK", R1769 = "PORTER"),N1769,"")</f>
        <v/>
      </c>
      <c r="Y1769" s="23">
        <f>IF(X1769="", "", X1769-N1769)</f>
        <v/>
      </c>
      <c r="Z1769" s="23">
        <f>IF(N1769="", "", TEXT(N1769, "dddd"))</f>
        <v/>
      </c>
      <c r="AA1769" s="23">
        <f>IF(X1769="", "", TEXT(X1769, "dddd"))</f>
        <v/>
      </c>
      <c r="AB1769" s="23">
        <f>VLOOKUP(U1769,'Currency Sheet'!A:C,3,)</f>
        <v/>
      </c>
      <c r="AC1769" s="44">
        <f>VLOOKUP(P1769,'Customer List'!B:D,3,)</f>
        <v/>
      </c>
    </row>
    <row r="1770">
      <c r="A1770" s="23">
        <f>A1769+1</f>
        <v/>
      </c>
      <c r="B1770" s="23" t="inlineStr">
        <is>
          <t>EED117806</t>
        </is>
      </c>
      <c r="C1770" s="32" t="n">
        <v>45870</v>
      </c>
      <c r="D1770" s="32" t="n">
        <v>45875</v>
      </c>
      <c r="E1770" s="51" t="n">
        <v>74.2</v>
      </c>
      <c r="F1770" s="51">
        <f>IF(AB1770="DOLLAR",E1770*88,E1770)</f>
        <v/>
      </c>
      <c r="G1770" s="62">
        <f>F1770*J1770</f>
        <v/>
      </c>
      <c r="H1770" s="23" t="n">
        <v>313519</v>
      </c>
      <c r="I1770" s="23" t="inlineStr">
        <is>
          <t>PE/Cyanine7 anti-human/mouse/rat CD278 (ICOS) Antibody</t>
        </is>
      </c>
      <c r="J1770" s="23" t="n">
        <v>2</v>
      </c>
      <c r="K1770" s="23" t="n">
        <v>2</v>
      </c>
      <c r="L1770" s="23">
        <f>J1770-K1770</f>
        <v/>
      </c>
      <c r="M1770" s="23" t="inlineStr">
        <is>
          <t>DC-124/25-26</t>
        </is>
      </c>
      <c r="N1770" s="32" t="n">
        <v>45890</v>
      </c>
      <c r="O1770" s="62" t="n">
        <v>0</v>
      </c>
      <c r="P1770" s="23" t="inlineStr">
        <is>
          <t>NII</t>
        </is>
      </c>
      <c r="Q1770" s="23" t="inlineStr">
        <is>
          <t>By Hand</t>
        </is>
      </c>
      <c r="R1770" s="23" t="inlineStr">
        <is>
          <t>PRIYANKA MADAM</t>
        </is>
      </c>
      <c r="S1770" s="63" t="n">
        <v>4</v>
      </c>
      <c r="T1770" s="39" t="inlineStr">
        <is>
          <t>FOC</t>
        </is>
      </c>
      <c r="U1770" s="23" t="inlineStr">
        <is>
          <t>BioLegend</t>
        </is>
      </c>
      <c r="V1770" s="23">
        <f>VLOOKUP(P1770,'Customer List'!B:C,2,)</f>
        <v/>
      </c>
      <c r="W1770" s="40" t="n"/>
      <c r="X1770" s="32" t="n">
        <v>45890</v>
      </c>
      <c r="Y1770" s="23">
        <f>IF(X1770="", "", X1770-N1770)</f>
        <v/>
      </c>
      <c r="Z1770" s="23">
        <f>IF(N1770="", "", TEXT(N1770, "dddd"))</f>
        <v/>
      </c>
      <c r="AA1770" s="23">
        <f>IF(X1770="", "", TEXT(X1770, "dddd"))</f>
        <v/>
      </c>
      <c r="AB1770" s="23">
        <f>VLOOKUP(U1770,'Currency Sheet'!A:C,3,)</f>
        <v/>
      </c>
      <c r="AC1770" s="44">
        <f>VLOOKUP(P1770,'Customer List'!B:D,3,)</f>
        <v/>
      </c>
    </row>
    <row r="1771">
      <c r="A1771" s="23">
        <f>A1770+1</f>
        <v/>
      </c>
      <c r="B1771" s="23" t="inlineStr">
        <is>
          <t>EED117806</t>
        </is>
      </c>
      <c r="C1771" s="32" t="n">
        <v>45870</v>
      </c>
      <c r="D1771" s="32" t="n">
        <v>45875</v>
      </c>
      <c r="E1771" s="51" t="n">
        <v>151.2</v>
      </c>
      <c r="F1771" s="51">
        <f>IF(AB1771="DOLLAR",E1771*88,E1771)</f>
        <v/>
      </c>
      <c r="G1771" s="62">
        <f>F1771*J1771</f>
        <v/>
      </c>
      <c r="H1771" s="23" t="n">
        <v>313612</v>
      </c>
      <c r="I1771" s="23" t="inlineStr">
        <is>
          <t>PE anti-human/mouse CD49f Antibody</t>
        </is>
      </c>
      <c r="J1771" s="23" t="n">
        <v>1</v>
      </c>
      <c r="K1771" s="23" t="n">
        <v>1</v>
      </c>
      <c r="L1771" s="23">
        <f>J1771-K1771</f>
        <v/>
      </c>
      <c r="M1771" s="23" t="inlineStr">
        <is>
          <t>T-914/25-26</t>
        </is>
      </c>
      <c r="N1771" s="32" t="n">
        <v>45880</v>
      </c>
      <c r="O1771" s="62" t="n">
        <v>16407.36</v>
      </c>
      <c r="P1771" s="23" t="inlineStr">
        <is>
          <t>NCCS</t>
        </is>
      </c>
      <c r="Q1771" s="23" t="n">
        <v>58154305565</v>
      </c>
      <c r="R1771" s="23" t="inlineStr">
        <is>
          <t>Delivered</t>
        </is>
      </c>
      <c r="S1771" s="63" t="n">
        <v>4</v>
      </c>
      <c r="T1771" s="39" t="n"/>
      <c r="U1771" s="23" t="inlineStr">
        <is>
          <t>BioLegend</t>
        </is>
      </c>
      <c r="V1771" s="23">
        <f>VLOOKUP(P1771,'Customer List'!B:C,2,)</f>
        <v/>
      </c>
      <c r="W1771" s="40" t="n"/>
      <c r="X1771" s="32" t="n">
        <v>45881</v>
      </c>
      <c r="Y1771" s="23">
        <f>IF(X1771="", "", X1771-N1771)</f>
        <v/>
      </c>
      <c r="Z1771" s="23">
        <f>IF(N1771="", "", TEXT(N1771, "dddd"))</f>
        <v/>
      </c>
      <c r="AA1771" s="23">
        <f>IF(X1771="", "", TEXT(X1771, "dddd"))</f>
        <v/>
      </c>
      <c r="AB1771" s="23">
        <f>VLOOKUP(U1771,'Currency Sheet'!A:C,3,)</f>
        <v/>
      </c>
      <c r="AC1771" s="44">
        <f>VLOOKUP(P1771,'Customer List'!B:D,3,)</f>
        <v/>
      </c>
    </row>
    <row r="1772">
      <c r="A1772" s="23">
        <f>A1771+1</f>
        <v/>
      </c>
      <c r="B1772" s="23" t="inlineStr">
        <is>
          <t>EED117806</t>
        </is>
      </c>
      <c r="C1772" s="32" t="n">
        <v>45870</v>
      </c>
      <c r="D1772" s="32" t="n">
        <v>45875</v>
      </c>
      <c r="E1772" s="51" t="n">
        <v>267.4</v>
      </c>
      <c r="F1772" s="51">
        <f>IF(AB1772="DOLLAR",E1772*88,E1772)</f>
        <v/>
      </c>
      <c r="G1772" s="62">
        <f>F1772*J1772</f>
        <v/>
      </c>
      <c r="H1772" s="23" t="n">
        <v>314512</v>
      </c>
      <c r="I1772" s="23" t="inlineStr">
        <is>
          <t>PerCP/Cyanine5.5 anti-human IgM Antibody</t>
        </is>
      </c>
      <c r="J1772" s="23" t="n">
        <v>1</v>
      </c>
      <c r="K1772" s="23" t="n">
        <v>1</v>
      </c>
      <c r="L1772" s="23">
        <f>J1772-K1772</f>
        <v/>
      </c>
      <c r="M1772" s="23" t="inlineStr">
        <is>
          <t>T-889/25-26</t>
        </is>
      </c>
      <c r="N1772" s="32" t="n">
        <v>45876</v>
      </c>
      <c r="O1772" s="62" t="n">
        <v>36290</v>
      </c>
      <c r="P1772" s="23" t="inlineStr">
        <is>
          <t>LABEX</t>
        </is>
      </c>
      <c r="Q1772" s="23" t="inlineStr">
        <is>
          <t>PORTER</t>
        </is>
      </c>
      <c r="R1772" s="23" t="inlineStr">
        <is>
          <t>PORTER</t>
        </is>
      </c>
      <c r="S1772" s="63" t="n">
        <v>4</v>
      </c>
      <c r="T1772" s="39" t="n"/>
      <c r="U1772" s="23" t="inlineStr">
        <is>
          <t>BioLegend</t>
        </is>
      </c>
      <c r="V1772" s="23">
        <f>VLOOKUP(P1772,'Customer List'!B:C,2,)</f>
        <v/>
      </c>
      <c r="W1772" s="40" t="n"/>
      <c r="X1772" s="32">
        <f>IF(OR(R1772 = "PRIYANKA MADAM", R1772 = "DEEPAK", R1772 = "PORTER"),N1772,"")</f>
        <v/>
      </c>
      <c r="Y1772" s="23">
        <f>IF(X1772="", "", X1772-N1772)</f>
        <v/>
      </c>
      <c r="Z1772" s="23">
        <f>IF(N1772="", "", TEXT(N1772, "dddd"))</f>
        <v/>
      </c>
      <c r="AA1772" s="23">
        <f>IF(X1772="", "", TEXT(X1772, "dddd"))</f>
        <v/>
      </c>
      <c r="AB1772" s="23">
        <f>VLOOKUP(U1772,'Currency Sheet'!A:C,3,)</f>
        <v/>
      </c>
      <c r="AC1772" s="44">
        <f>VLOOKUP(P1772,'Customer List'!B:D,3,)</f>
        <v/>
      </c>
    </row>
    <row r="1773">
      <c r="A1773" s="23">
        <f>A1772+1</f>
        <v/>
      </c>
      <c r="B1773" s="23" t="inlineStr">
        <is>
          <t>EED117806</t>
        </is>
      </c>
      <c r="C1773" s="32" t="n">
        <v>45870</v>
      </c>
      <c r="D1773" s="32" t="n">
        <v>45875</v>
      </c>
      <c r="E1773" s="51" t="n">
        <v>242.9</v>
      </c>
      <c r="F1773" s="51">
        <f>IF(AB1773="DOLLAR",E1773*88,E1773)</f>
        <v/>
      </c>
      <c r="G1773" s="62">
        <f>F1773*J1773</f>
        <v/>
      </c>
      <c r="H1773" s="23" t="n">
        <v>314520</v>
      </c>
      <c r="I1773" s="23" t="inlineStr">
        <is>
          <t>APC/Cyanine7 anti-human IgM Antibody</t>
        </is>
      </c>
      <c r="J1773" s="23" t="n">
        <v>1</v>
      </c>
      <c r="K1773" s="23" t="n">
        <v>1</v>
      </c>
      <c r="L1773" s="23">
        <f>J1773-K1773</f>
        <v/>
      </c>
      <c r="M1773" s="23" t="inlineStr">
        <is>
          <t>T-923/25-26</t>
        </is>
      </c>
      <c r="N1773" s="32" t="n">
        <v>45880</v>
      </c>
      <c r="O1773" s="62" t="n">
        <v>40338.75</v>
      </c>
      <c r="P1773" s="23" t="inlineStr">
        <is>
          <t>SYMBIOSIS</t>
        </is>
      </c>
      <c r="Q1773" s="23" t="n">
        <v>58154307046</v>
      </c>
      <c r="R1773" s="23" t="inlineStr">
        <is>
          <t>Delivered</t>
        </is>
      </c>
      <c r="S1773" s="63" t="n">
        <v>4</v>
      </c>
      <c r="T1773" s="39" t="n"/>
      <c r="U1773" s="23" t="inlineStr">
        <is>
          <t>BioLegend</t>
        </is>
      </c>
      <c r="V1773" s="23">
        <f>VLOOKUP(P1773,'Customer List'!B:C,2,)</f>
        <v/>
      </c>
      <c r="W1773" s="40" t="n"/>
      <c r="X1773" s="32" t="n">
        <v>45881</v>
      </c>
      <c r="Y1773" s="23">
        <f>IF(X1773="", "", X1773-N1773)</f>
        <v/>
      </c>
      <c r="Z1773" s="23">
        <f>IF(N1773="", "", TEXT(N1773, "dddd"))</f>
        <v/>
      </c>
      <c r="AA1773" s="23">
        <f>IF(X1773="", "", TEXT(X1773, "dddd"))</f>
        <v/>
      </c>
      <c r="AB1773" s="23">
        <f>VLOOKUP(U1773,'Currency Sheet'!A:C,3,)</f>
        <v/>
      </c>
      <c r="AC1773" s="44">
        <f>VLOOKUP(P1773,'Customer List'!B:D,3,)</f>
        <v/>
      </c>
    </row>
    <row r="1774">
      <c r="A1774" s="23">
        <f>A1773+1</f>
        <v/>
      </c>
      <c r="B1774" s="23" t="inlineStr">
        <is>
          <t>EED117806</t>
        </is>
      </c>
      <c r="C1774" s="32" t="n">
        <v>45870</v>
      </c>
      <c r="D1774" s="32" t="n">
        <v>45875</v>
      </c>
      <c r="E1774" s="51" t="n">
        <v>259</v>
      </c>
      <c r="F1774" s="51">
        <f>IF(AB1774="DOLLAR",E1774*88,E1774)</f>
        <v/>
      </c>
      <c r="G1774" s="62">
        <f>F1774*J1774</f>
        <v/>
      </c>
      <c r="H1774" s="23" t="n">
        <v>315810</v>
      </c>
      <c r="I1774" s="23" t="inlineStr">
        <is>
          <t>APC/Cyanine7 anti-human CD177 Antibody</t>
        </is>
      </c>
      <c r="J1774" s="23" t="n">
        <v>1</v>
      </c>
      <c r="K1774" s="23" t="n">
        <v>1</v>
      </c>
      <c r="L1774" s="23">
        <f>J1774-K1774</f>
        <v/>
      </c>
      <c r="M1774" s="23" t="inlineStr">
        <is>
          <t>DC-115/25-26</t>
        </is>
      </c>
      <c r="N1774" s="32" t="n">
        <v>45882</v>
      </c>
      <c r="O1774" s="62" t="n">
        <v>0</v>
      </c>
      <c r="P1774" s="23" t="inlineStr">
        <is>
          <t>AIIMS</t>
        </is>
      </c>
      <c r="Q1774" s="23" t="inlineStr">
        <is>
          <t>By Hand</t>
        </is>
      </c>
      <c r="R1774" s="23" t="inlineStr">
        <is>
          <t>PRIYANKA MADAM</t>
        </is>
      </c>
      <c r="S1774" s="63" t="n">
        <v>4</v>
      </c>
      <c r="T1774" s="39" t="inlineStr">
        <is>
          <t>will be invoiced</t>
        </is>
      </c>
      <c r="U1774" s="23" t="inlineStr">
        <is>
          <t>BioLegend</t>
        </is>
      </c>
      <c r="V1774" s="23">
        <f>VLOOKUP(P1774,'Customer List'!B:C,2,)</f>
        <v/>
      </c>
      <c r="W1774" s="40" t="n"/>
      <c r="X1774" s="32" t="n">
        <v>45882</v>
      </c>
      <c r="Y1774" s="23">
        <f>IF(X1774="", "", X1774-N1774)</f>
        <v/>
      </c>
      <c r="Z1774" s="23">
        <f>IF(N1774="", "", TEXT(N1774, "dddd"))</f>
        <v/>
      </c>
      <c r="AA1774" s="23">
        <f>IF(X1774="", "", TEXT(X1774, "dddd"))</f>
        <v/>
      </c>
      <c r="AB1774" s="23">
        <f>VLOOKUP(U1774,'Currency Sheet'!A:C,3,)</f>
        <v/>
      </c>
      <c r="AC1774" s="44">
        <f>VLOOKUP(P1774,'Customer List'!B:D,3,)</f>
        <v/>
      </c>
    </row>
    <row r="1775">
      <c r="A1775" s="23">
        <f>A1774+1</f>
        <v/>
      </c>
      <c r="B1775" s="23" t="inlineStr">
        <is>
          <t>EED117806</t>
        </is>
      </c>
      <c r="C1775" s="32" t="n">
        <v>45870</v>
      </c>
      <c r="D1775" s="32" t="n">
        <v>45875</v>
      </c>
      <c r="E1775" s="51" t="n">
        <v>128.1</v>
      </c>
      <c r="F1775" s="51">
        <f>IF(AB1775="DOLLAR",E1775*88,E1775)</f>
        <v/>
      </c>
      <c r="G1775" s="62">
        <f>F1775*J1775</f>
        <v/>
      </c>
      <c r="H1775" s="23" t="n">
        <v>320207</v>
      </c>
      <c r="I1775" s="23" t="inlineStr">
        <is>
          <t>PE anti-human FOXP3 Antibody</t>
        </is>
      </c>
      <c r="J1775" s="23" t="n">
        <v>1</v>
      </c>
      <c r="K1775" s="23" t="n">
        <v>1</v>
      </c>
      <c r="L1775" s="23">
        <f>J1775-K1775</f>
        <v/>
      </c>
      <c r="M1775" s="23" t="inlineStr">
        <is>
          <t>T-897/25-26</t>
        </is>
      </c>
      <c r="N1775" s="32" t="n">
        <v>45880</v>
      </c>
      <c r="O1775" s="62" t="n">
        <v>19288.2</v>
      </c>
      <c r="P1775" s="23" t="inlineStr">
        <is>
          <t>ABHI BIO</t>
        </is>
      </c>
      <c r="Q1775" s="23" t="n">
        <v>58154309883</v>
      </c>
      <c r="R1775" s="23" t="inlineStr">
        <is>
          <t>Delivered</t>
        </is>
      </c>
      <c r="S1775" s="63" t="n">
        <v>4</v>
      </c>
      <c r="T1775" s="39" t="n"/>
      <c r="U1775" s="23" t="inlineStr">
        <is>
          <t>BioLegend</t>
        </is>
      </c>
      <c r="V1775" s="23">
        <f>VLOOKUP(P1775,'Customer List'!B:C,2,)</f>
        <v/>
      </c>
      <c r="W1775" s="40" t="n"/>
      <c r="X1775" s="32" t="n">
        <v>45881</v>
      </c>
      <c r="Y1775" s="23">
        <f>IF(X1775="", "", X1775-N1775)</f>
        <v/>
      </c>
      <c r="Z1775" s="23">
        <f>IF(N1775="", "", TEXT(N1775, "dddd"))</f>
        <v/>
      </c>
      <c r="AA1775" s="23">
        <f>IF(X1775="", "", TEXT(X1775, "dddd"))</f>
        <v/>
      </c>
      <c r="AB1775" s="23">
        <f>VLOOKUP(U1775,'Currency Sheet'!A:C,3,)</f>
        <v/>
      </c>
      <c r="AC1775" s="44">
        <f>VLOOKUP(P1775,'Customer List'!B:D,3,)</f>
        <v/>
      </c>
    </row>
    <row r="1776">
      <c r="A1776" s="23">
        <f>A1775+1</f>
        <v/>
      </c>
      <c r="B1776" s="23" t="inlineStr">
        <is>
          <t>EED117806</t>
        </is>
      </c>
      <c r="C1776" s="32" t="n">
        <v>45870</v>
      </c>
      <c r="D1776" s="32" t="n">
        <v>45875</v>
      </c>
      <c r="E1776" s="51" t="n">
        <v>263.9</v>
      </c>
      <c r="F1776" s="51">
        <f>IF(AB1776="DOLLAR",E1776*88,E1776)</f>
        <v/>
      </c>
      <c r="G1776" s="62">
        <f>F1776*J1776</f>
        <v/>
      </c>
      <c r="H1776" s="23" t="n">
        <v>320208</v>
      </c>
      <c r="I1776" s="23" t="inlineStr">
        <is>
          <t>PE anti-human FOXP3 Antibody</t>
        </is>
      </c>
      <c r="J1776" s="23" t="n">
        <v>1</v>
      </c>
      <c r="K1776" s="23" t="n">
        <v>1</v>
      </c>
      <c r="L1776" s="23">
        <f>J1776-K1776</f>
        <v/>
      </c>
      <c r="M1776" s="23" t="inlineStr">
        <is>
          <t>T-915/25-26</t>
        </is>
      </c>
      <c r="N1776" s="32" t="n">
        <v>45880</v>
      </c>
      <c r="O1776" s="62" t="n">
        <v>40904.5</v>
      </c>
      <c r="P1776" s="23" t="inlineStr">
        <is>
          <t>RESEARCH WORLD</t>
        </is>
      </c>
      <c r="Q1776" s="54" t="inlineStr">
        <is>
          <t>D3001997013</t>
        </is>
      </c>
      <c r="R1776" s="23" t="inlineStr">
        <is>
          <t>Delivered</t>
        </is>
      </c>
      <c r="S1776" s="63" t="n">
        <v>4</v>
      </c>
      <c r="T1776" s="39" t="n"/>
      <c r="U1776" s="23" t="inlineStr">
        <is>
          <t>BioLegend</t>
        </is>
      </c>
      <c r="V1776" s="23">
        <f>VLOOKUP(P1776,'Customer List'!B:C,2,)</f>
        <v/>
      </c>
      <c r="W1776" s="40" t="n"/>
      <c r="X1776" s="32" t="n">
        <v>45882</v>
      </c>
      <c r="Y1776" s="23">
        <f>IF(X1776="", "", X1776-N1776)</f>
        <v/>
      </c>
      <c r="Z1776" s="23">
        <f>IF(N1776="", "", TEXT(N1776, "dddd"))</f>
        <v/>
      </c>
      <c r="AA1776" s="23">
        <f>IF(X1776="", "", TEXT(X1776, "dddd"))</f>
        <v/>
      </c>
      <c r="AB1776" s="23">
        <f>VLOOKUP(U1776,'Currency Sheet'!A:C,3,)</f>
        <v/>
      </c>
      <c r="AC1776" s="44">
        <f>VLOOKUP(P1776,'Customer List'!B:D,3,)</f>
        <v/>
      </c>
    </row>
    <row r="1777">
      <c r="A1777" s="23">
        <f>A1776+1</f>
        <v/>
      </c>
      <c r="B1777" s="23" t="inlineStr">
        <is>
          <t>EED117806</t>
        </is>
      </c>
      <c r="C1777" s="32" t="n">
        <v>45870</v>
      </c>
      <c r="D1777" s="32" t="n">
        <v>45875</v>
      </c>
      <c r="E1777" s="51" t="n">
        <v>219.8</v>
      </c>
      <c r="F1777" s="51">
        <f>IF(AB1777="DOLLAR",E1777*88,E1777)</f>
        <v/>
      </c>
      <c r="G1777" s="62">
        <f>F1777*J1777</f>
        <v/>
      </c>
      <c r="H1777" s="23" t="n">
        <v>328114</v>
      </c>
      <c r="I1777" s="23" t="inlineStr">
        <is>
          <t>APC anti-human CD90 (Thy1) Antibody</t>
        </is>
      </c>
      <c r="J1777" s="23" t="n">
        <v>1</v>
      </c>
      <c r="K1777" s="23" t="n">
        <v>1</v>
      </c>
      <c r="L1777" s="23">
        <f>J1777-K1777</f>
        <v/>
      </c>
      <c r="M1777" s="23" t="inlineStr">
        <is>
          <t>T-914/25-26</t>
        </is>
      </c>
      <c r="N1777" s="32" t="n">
        <v>45880</v>
      </c>
      <c r="O1777" s="62" t="n">
        <v>23851.44</v>
      </c>
      <c r="P1777" s="23" t="inlineStr">
        <is>
          <t>NCCS</t>
        </is>
      </c>
      <c r="Q1777" s="23" t="n">
        <v>58154305565</v>
      </c>
      <c r="R1777" s="23" t="inlineStr">
        <is>
          <t>Delivered</t>
        </is>
      </c>
      <c r="S1777" s="63" t="n">
        <v>4</v>
      </c>
      <c r="T1777" s="39" t="n"/>
      <c r="U1777" s="23" t="inlineStr">
        <is>
          <t>BioLegend</t>
        </is>
      </c>
      <c r="V1777" s="23">
        <f>VLOOKUP(P1777,'Customer List'!B:C,2,)</f>
        <v/>
      </c>
      <c r="W1777" s="40" t="n"/>
      <c r="X1777" s="32" t="n">
        <v>45881</v>
      </c>
      <c r="Y1777" s="23">
        <f>IF(X1777="", "", X1777-N1777)</f>
        <v/>
      </c>
      <c r="Z1777" s="23">
        <f>IF(N1777="", "", TEXT(N1777, "dddd"))</f>
        <v/>
      </c>
      <c r="AA1777" s="23">
        <f>IF(X1777="", "", TEXT(X1777, "dddd"))</f>
        <v/>
      </c>
      <c r="AB1777" s="23">
        <f>VLOOKUP(U1777,'Currency Sheet'!A:C,3,)</f>
        <v/>
      </c>
      <c r="AC1777" s="44">
        <f>VLOOKUP(P1777,'Customer List'!B:D,3,)</f>
        <v/>
      </c>
    </row>
    <row r="1778">
      <c r="A1778" s="23">
        <f>A1777+1</f>
        <v/>
      </c>
      <c r="B1778" s="23" t="inlineStr">
        <is>
          <t>EED117806</t>
        </is>
      </c>
      <c r="C1778" s="32" t="n">
        <v>45870</v>
      </c>
      <c r="D1778" s="32" t="n">
        <v>45875</v>
      </c>
      <c r="E1778" s="51" t="n">
        <v>107.1</v>
      </c>
      <c r="F1778" s="51">
        <f>IF(AB1778="DOLLAR",E1778*88,E1778)</f>
        <v/>
      </c>
      <c r="G1778" s="62">
        <f>F1778*J1778</f>
        <v/>
      </c>
      <c r="H1778" s="23" t="n">
        <v>329915</v>
      </c>
      <c r="I1778" s="23" t="inlineStr">
        <is>
          <t>Pacific Blue™ anti-human CD279 (PD-1) Antibody</t>
        </is>
      </c>
      <c r="J1778" s="23" t="n">
        <v>1</v>
      </c>
      <c r="K1778" s="23" t="n">
        <v>1</v>
      </c>
      <c r="L1778" s="23">
        <f>J1778-K1778</f>
        <v/>
      </c>
      <c r="M1778" s="23" t="inlineStr">
        <is>
          <t>T-932/25-26</t>
        </is>
      </c>
      <c r="N1778" s="32" t="n">
        <v>45881</v>
      </c>
      <c r="O1778" s="62" t="n">
        <v>22529.25</v>
      </c>
      <c r="P1778" s="23" t="inlineStr">
        <is>
          <t>IGIB</t>
        </is>
      </c>
      <c r="Q1778" s="23" t="inlineStr">
        <is>
          <t>By Hand</t>
        </is>
      </c>
      <c r="R1778" s="23" t="inlineStr">
        <is>
          <t>PRIYANKA MADAM</t>
        </is>
      </c>
      <c r="S1778" s="63" t="n">
        <v>4</v>
      </c>
      <c r="T1778" s="39" t="n"/>
      <c r="U1778" s="23" t="inlineStr">
        <is>
          <t>BioLegend</t>
        </is>
      </c>
      <c r="V1778" s="23">
        <f>VLOOKUP(P1778,'Customer List'!B:C,2,)</f>
        <v/>
      </c>
      <c r="W1778" s="40" t="n"/>
      <c r="X1778" s="32" t="n">
        <v>45881</v>
      </c>
      <c r="Y1778" s="23">
        <f>IF(X1778="", "", X1778-N1778)</f>
        <v/>
      </c>
      <c r="Z1778" s="23">
        <f>IF(N1778="", "", TEXT(N1778, "dddd"))</f>
        <v/>
      </c>
      <c r="AA1778" s="23">
        <f>IF(X1778="", "", TEXT(X1778, "dddd"))</f>
        <v/>
      </c>
      <c r="AB1778" s="23">
        <f>VLOOKUP(U1778,'Currency Sheet'!A:C,3,)</f>
        <v/>
      </c>
      <c r="AC1778" s="44">
        <f>VLOOKUP(P1778,'Customer List'!B:D,3,)</f>
        <v/>
      </c>
    </row>
    <row r="1779">
      <c r="A1779" s="23">
        <f>A1778+1</f>
        <v/>
      </c>
      <c r="B1779" s="23" t="inlineStr">
        <is>
          <t>EED117806</t>
        </is>
      </c>
      <c r="C1779" s="32" t="n">
        <v>45870</v>
      </c>
      <c r="D1779" s="32" t="n">
        <v>45875</v>
      </c>
      <c r="E1779" s="51" t="n">
        <v>179.2</v>
      </c>
      <c r="F1779" s="51">
        <f>IF(AB1779="DOLLAR",E1779*88,E1779)</f>
        <v/>
      </c>
      <c r="G1779" s="62">
        <f>F1779*J1779</f>
        <v/>
      </c>
      <c r="H1779" s="23" t="n">
        <v>333906</v>
      </c>
      <c r="I1779" s="23" t="inlineStr">
        <is>
          <t>PE anti-human CD30 Antibody</t>
        </is>
      </c>
      <c r="J1779" s="23" t="n">
        <v>1</v>
      </c>
      <c r="K1779" s="23" t="n">
        <v>1</v>
      </c>
      <c r="L1779" s="23">
        <f>J1779-K1779</f>
        <v/>
      </c>
      <c r="M1779" s="23" t="inlineStr">
        <is>
          <t>T-915/25-26</t>
        </is>
      </c>
      <c r="N1779" s="32" t="n">
        <v>45880</v>
      </c>
      <c r="O1779" s="62" t="n">
        <v>27776</v>
      </c>
      <c r="P1779" s="23" t="inlineStr">
        <is>
          <t>RESEARCH WORLD</t>
        </is>
      </c>
      <c r="Q1779" s="54" t="inlineStr">
        <is>
          <t>D3001997013</t>
        </is>
      </c>
      <c r="R1779" s="23" t="inlineStr">
        <is>
          <t>Delivered</t>
        </is>
      </c>
      <c r="S1779" s="63" t="n">
        <v>4</v>
      </c>
      <c r="T1779" s="39" t="n"/>
      <c r="U1779" s="23" t="inlineStr">
        <is>
          <t>BioLegend</t>
        </is>
      </c>
      <c r="V1779" s="23">
        <f>VLOOKUP(P1779,'Customer List'!B:C,2,)</f>
        <v/>
      </c>
      <c r="W1779" s="40" t="n"/>
      <c r="X1779" s="32" t="n">
        <v>45882</v>
      </c>
      <c r="Y1779" s="23">
        <f>IF(X1779="", "", X1779-N1779)</f>
        <v/>
      </c>
      <c r="Z1779" s="23">
        <f>IF(N1779="", "", TEXT(N1779, "dddd"))</f>
        <v/>
      </c>
      <c r="AA1779" s="23">
        <f>IF(X1779="", "", TEXT(X1779, "dddd"))</f>
        <v/>
      </c>
      <c r="AB1779" s="23">
        <f>VLOOKUP(U1779,'Currency Sheet'!A:C,3,)</f>
        <v/>
      </c>
      <c r="AC1779" s="44">
        <f>VLOOKUP(P1779,'Customer List'!B:D,3,)</f>
        <v/>
      </c>
    </row>
    <row r="1780">
      <c r="A1780" s="23">
        <f>A1779+1</f>
        <v/>
      </c>
      <c r="B1780" s="23" t="inlineStr">
        <is>
          <t>EED117806</t>
        </is>
      </c>
      <c r="C1780" s="32" t="n">
        <v>45870</v>
      </c>
      <c r="D1780" s="32" t="n">
        <v>45875</v>
      </c>
      <c r="E1780" s="51" t="n">
        <v>287.7</v>
      </c>
      <c r="F1780" s="51">
        <f>IF(AB1780="DOLLAR",E1780*88,E1780)</f>
        <v/>
      </c>
      <c r="G1780" s="62">
        <f>F1780*J1780</f>
        <v/>
      </c>
      <c r="H1780" s="23" t="n">
        <v>336718</v>
      </c>
      <c r="I1780" s="23" t="inlineStr">
        <is>
          <t>PE/Cyanine7 anti-human CD48 Antibody</t>
        </is>
      </c>
      <c r="J1780" s="23" t="n">
        <v>1</v>
      </c>
      <c r="K1780" s="23" t="n">
        <v>1</v>
      </c>
      <c r="L1780" s="23">
        <f>J1780-K1780</f>
        <v/>
      </c>
      <c r="M1780" s="23" t="inlineStr">
        <is>
          <t>T-923/25-26</t>
        </is>
      </c>
      <c r="N1780" s="32" t="n">
        <v>45880</v>
      </c>
      <c r="O1780" s="62" t="n">
        <v>47778.75</v>
      </c>
      <c r="P1780" s="23" t="inlineStr">
        <is>
          <t>SYMBIOSIS</t>
        </is>
      </c>
      <c r="Q1780" s="23" t="n">
        <v>58154307046</v>
      </c>
      <c r="R1780" s="23" t="inlineStr">
        <is>
          <t>Delivered</t>
        </is>
      </c>
      <c r="S1780" s="63" t="n">
        <v>4</v>
      </c>
      <c r="T1780" s="39" t="n"/>
      <c r="U1780" s="23" t="inlineStr">
        <is>
          <t>BioLegend</t>
        </is>
      </c>
      <c r="V1780" s="23">
        <f>VLOOKUP(P1780,'Customer List'!B:C,2,)</f>
        <v/>
      </c>
      <c r="W1780" s="40" t="n"/>
      <c r="X1780" s="32" t="n">
        <v>45881</v>
      </c>
      <c r="Y1780" s="23">
        <f>IF(X1780="", "", X1780-N1780)</f>
        <v/>
      </c>
      <c r="Z1780" s="23">
        <f>IF(N1780="", "", TEXT(N1780, "dddd"))</f>
        <v/>
      </c>
      <c r="AA1780" s="23">
        <f>IF(X1780="", "", TEXT(X1780, "dddd"))</f>
        <v/>
      </c>
      <c r="AB1780" s="23">
        <f>VLOOKUP(U1780,'Currency Sheet'!A:C,3,)</f>
        <v/>
      </c>
      <c r="AC1780" s="44">
        <f>VLOOKUP(P1780,'Customer List'!B:D,3,)</f>
        <v/>
      </c>
    </row>
    <row r="1781">
      <c r="A1781" s="23">
        <f>A1780+1</f>
        <v/>
      </c>
      <c r="B1781" s="23" t="inlineStr">
        <is>
          <t>EED117806</t>
        </is>
      </c>
      <c r="C1781" s="32" t="n">
        <v>45870</v>
      </c>
      <c r="D1781" s="32" t="n">
        <v>45875</v>
      </c>
      <c r="E1781" s="51" t="n">
        <v>153</v>
      </c>
      <c r="F1781" s="51">
        <f>IF(AB1781="DOLLAR",E1781*88,E1781)</f>
        <v/>
      </c>
      <c r="G1781" s="62">
        <f>F1781*J1781</f>
        <v/>
      </c>
      <c r="H1781" s="23" t="n">
        <v>303529</v>
      </c>
      <c r="I1781" s="23" t="inlineStr">
        <is>
          <t>Brilliant Violet 785™ anti-human CD38 Antibody</t>
        </is>
      </c>
      <c r="J1781" s="23" t="n">
        <v>2</v>
      </c>
      <c r="K1781" s="23" t="n">
        <v>2</v>
      </c>
      <c r="L1781" s="23">
        <f>J1781-K1781</f>
        <v/>
      </c>
      <c r="M1781" s="23" t="inlineStr">
        <is>
          <t>T-892/25-26</t>
        </is>
      </c>
      <c r="N1781" s="32" t="n">
        <v>45877</v>
      </c>
      <c r="O1781" s="62" t="n">
        <v>46165.2</v>
      </c>
      <c r="P1781" s="23" t="inlineStr">
        <is>
          <t>INVITRO</t>
        </is>
      </c>
      <c r="Q1781" s="23" t="inlineStr">
        <is>
          <t>By Hand</t>
        </is>
      </c>
      <c r="R1781" s="23" t="inlineStr">
        <is>
          <t>PRIYANKA MADAM</t>
        </is>
      </c>
      <c r="S1781" s="63" t="n">
        <v>4</v>
      </c>
      <c r="T1781" s="39" t="n"/>
      <c r="U1781" s="23" t="inlineStr">
        <is>
          <t>BioLegend</t>
        </is>
      </c>
      <c r="V1781" s="23">
        <f>VLOOKUP(P1781,'Customer List'!B:C,2,)</f>
        <v/>
      </c>
      <c r="W1781" s="40" t="n"/>
      <c r="X1781" s="32" t="n">
        <v>45877</v>
      </c>
      <c r="Y1781" s="23">
        <f>IF(X1781="", "", X1781-N1781)</f>
        <v/>
      </c>
      <c r="Z1781" s="23">
        <f>IF(N1781="", "", TEXT(N1781, "dddd"))</f>
        <v/>
      </c>
      <c r="AA1781" s="23">
        <f>IF(X1781="", "", TEXT(X1781, "dddd"))</f>
        <v/>
      </c>
      <c r="AB1781" s="23">
        <f>VLOOKUP(U1781,'Currency Sheet'!A:C,3,)</f>
        <v/>
      </c>
      <c r="AC1781" s="44">
        <f>VLOOKUP(P1781,'Customer List'!B:D,3,)</f>
        <v/>
      </c>
    </row>
    <row r="1782">
      <c r="A1782" s="23">
        <f>A1781+1</f>
        <v/>
      </c>
      <c r="B1782" s="23" t="inlineStr">
        <is>
          <t>EED117806</t>
        </is>
      </c>
      <c r="C1782" s="32" t="n">
        <v>45870</v>
      </c>
      <c r="D1782" s="32" t="n">
        <v>45875</v>
      </c>
      <c r="E1782" s="51" t="n">
        <v>107.1</v>
      </c>
      <c r="F1782" s="51">
        <f>IF(AB1782="DOLLAR",E1782*88,E1782)</f>
        <v/>
      </c>
      <c r="G1782" s="62">
        <f>F1782*J1782</f>
        <v/>
      </c>
      <c r="H1782" s="23" t="n">
        <v>345005</v>
      </c>
      <c r="I1782" s="23" t="inlineStr">
        <is>
          <t>PE anti-human CD366 (Tim-3) Antibody</t>
        </is>
      </c>
      <c r="J1782" s="23" t="n">
        <v>1</v>
      </c>
      <c r="K1782" s="23" t="n">
        <v>1</v>
      </c>
      <c r="L1782" s="23">
        <f>J1782-K1782</f>
        <v/>
      </c>
      <c r="M1782" s="23" t="inlineStr">
        <is>
          <t>T-932/25-26</t>
        </is>
      </c>
      <c r="N1782" s="32" t="n">
        <v>45881</v>
      </c>
      <c r="O1782" s="62" t="n">
        <v>22529.25</v>
      </c>
      <c r="P1782" s="23" t="inlineStr">
        <is>
          <t>IGIB</t>
        </is>
      </c>
      <c r="Q1782" s="23" t="inlineStr">
        <is>
          <t>By Hand</t>
        </is>
      </c>
      <c r="R1782" s="23" t="inlineStr">
        <is>
          <t>PRIYANKA MADAM</t>
        </is>
      </c>
      <c r="S1782" s="63" t="n">
        <v>4</v>
      </c>
      <c r="T1782" s="39" t="n"/>
      <c r="U1782" s="23" t="inlineStr">
        <is>
          <t>BioLegend</t>
        </is>
      </c>
      <c r="V1782" s="23">
        <f>VLOOKUP(P1782,'Customer List'!B:C,2,)</f>
        <v/>
      </c>
      <c r="W1782" s="40" t="n"/>
      <c r="X1782" s="32" t="n">
        <v>45881</v>
      </c>
      <c r="Y1782" s="23">
        <f>IF(X1782="", "", X1782-N1782)</f>
        <v/>
      </c>
      <c r="Z1782" s="23">
        <f>IF(N1782="", "", TEXT(N1782, "dddd"))</f>
        <v/>
      </c>
      <c r="AA1782" s="23">
        <f>IF(X1782="", "", TEXT(X1782, "dddd"))</f>
        <v/>
      </c>
      <c r="AB1782" s="23">
        <f>VLOOKUP(U1782,'Currency Sheet'!A:C,3,)</f>
        <v/>
      </c>
      <c r="AC1782" s="44">
        <f>VLOOKUP(P1782,'Customer List'!B:D,3,)</f>
        <v/>
      </c>
    </row>
    <row r="1783">
      <c r="A1783" s="23">
        <f>A1782+1</f>
        <v/>
      </c>
      <c r="B1783" s="23" t="inlineStr">
        <is>
          <t>EED117806</t>
        </is>
      </c>
      <c r="C1783" s="32" t="n">
        <v>45870</v>
      </c>
      <c r="D1783" s="32" t="n">
        <v>45875</v>
      </c>
      <c r="E1783" s="51" t="n">
        <v>318</v>
      </c>
      <c r="F1783" s="51">
        <f>IF(AB1783="DOLLAR",E1783*88,E1783)</f>
        <v/>
      </c>
      <c r="G1783" s="62">
        <f>F1783*J1783</f>
        <v/>
      </c>
      <c r="H1783" s="23" t="n">
        <v>345030</v>
      </c>
      <c r="I1783" s="23" t="inlineStr">
        <is>
          <t>Brilliant Violet 510™ anti-human CD366 (Tim-3) Antibody</t>
        </is>
      </c>
      <c r="J1783" s="23" t="n">
        <v>1</v>
      </c>
      <c r="K1783" s="23" t="n">
        <v>1</v>
      </c>
      <c r="L1783" s="23">
        <f>J1783-K1783</f>
        <v/>
      </c>
      <c r="M1783" s="23" t="inlineStr">
        <is>
          <t>T-910/25-26</t>
        </is>
      </c>
      <c r="N1783" s="32" t="n">
        <v>45880</v>
      </c>
      <c r="O1783" s="62" t="n">
        <v>39432</v>
      </c>
      <c r="P1783" s="23" t="inlineStr">
        <is>
          <t>IMMUNEEL</t>
        </is>
      </c>
      <c r="Q1783" s="23" t="n">
        <v>58154307190</v>
      </c>
      <c r="R1783" s="23" t="inlineStr">
        <is>
          <t>Delivered</t>
        </is>
      </c>
      <c r="S1783" s="63" t="n">
        <v>4</v>
      </c>
      <c r="T1783" s="39" t="n"/>
      <c r="U1783" s="23" t="inlineStr">
        <is>
          <t>BioLegend</t>
        </is>
      </c>
      <c r="V1783" s="23">
        <f>VLOOKUP(P1783,'Customer List'!B:C,2,)</f>
        <v/>
      </c>
      <c r="W1783" s="40" t="n"/>
      <c r="X1783" s="32" t="n">
        <v>45881</v>
      </c>
      <c r="Y1783" s="23">
        <f>IF(X1783="", "", X1783-N1783)</f>
        <v/>
      </c>
      <c r="Z1783" s="23">
        <f>IF(N1783="", "", TEXT(N1783, "dddd"))</f>
        <v/>
      </c>
      <c r="AA1783" s="23">
        <f>IF(X1783="", "", TEXT(X1783, "dddd"))</f>
        <v/>
      </c>
      <c r="AB1783" s="23">
        <f>VLOOKUP(U1783,'Currency Sheet'!A:C,3,)</f>
        <v/>
      </c>
      <c r="AC1783" s="44">
        <f>VLOOKUP(P1783,'Customer List'!B:D,3,)</f>
        <v/>
      </c>
    </row>
    <row r="1784">
      <c r="A1784" s="23">
        <f>A1783+1</f>
        <v/>
      </c>
      <c r="B1784" s="23" t="inlineStr">
        <is>
          <t>EED117806</t>
        </is>
      </c>
      <c r="C1784" s="32" t="n">
        <v>45870</v>
      </c>
      <c r="D1784" s="32" t="n">
        <v>45875</v>
      </c>
      <c r="E1784" s="51" t="n">
        <v>176.4</v>
      </c>
      <c r="F1784" s="51">
        <f>IF(AB1784="DOLLAR",E1784*88,E1784)</f>
        <v/>
      </c>
      <c r="G1784" s="62">
        <f>F1784*J1784</f>
        <v/>
      </c>
      <c r="H1784" s="23" t="n">
        <v>348206</v>
      </c>
      <c r="I1784" s="23" t="inlineStr">
        <is>
          <t>FITC anti-human IgD Antibody</t>
        </is>
      </c>
      <c r="J1784" s="23" t="n">
        <v>1</v>
      </c>
      <c r="K1784" s="23" t="n">
        <v>1</v>
      </c>
      <c r="L1784" s="23">
        <f>J1784-K1784</f>
        <v/>
      </c>
      <c r="M1784" s="23" t="inlineStr">
        <is>
          <t>T-888/25-26</t>
        </is>
      </c>
      <c r="N1784" s="32" t="n">
        <v>45876</v>
      </c>
      <c r="O1784" s="62" t="n">
        <v>23940</v>
      </c>
      <c r="P1784" s="23" t="inlineStr">
        <is>
          <t>LABEX</t>
        </is>
      </c>
      <c r="Q1784" s="23" t="inlineStr">
        <is>
          <t>PORTER</t>
        </is>
      </c>
      <c r="R1784" s="23" t="inlineStr">
        <is>
          <t>PORTER</t>
        </is>
      </c>
      <c r="S1784" s="63" t="n">
        <v>4</v>
      </c>
      <c r="T1784" s="39" t="n"/>
      <c r="U1784" s="23" t="inlineStr">
        <is>
          <t>BioLegend</t>
        </is>
      </c>
      <c r="V1784" s="23">
        <f>VLOOKUP(P1784,'Customer List'!B:C,2,)</f>
        <v/>
      </c>
      <c r="W1784" s="40" t="n"/>
      <c r="X1784" s="32">
        <f>IF(OR(R1784 = "PRIYANKA MADAM", R1784 = "DEEPAK", R1784 = "PORTER"),N1784,"")</f>
        <v/>
      </c>
      <c r="Y1784" s="23">
        <f>IF(X1784="", "", X1784-N1784)</f>
        <v/>
      </c>
      <c r="Z1784" s="23">
        <f>IF(N1784="", "", TEXT(N1784, "dddd"))</f>
        <v/>
      </c>
      <c r="AA1784" s="23">
        <f>IF(X1784="", "", TEXT(X1784, "dddd"))</f>
        <v/>
      </c>
      <c r="AB1784" s="23">
        <f>VLOOKUP(U1784,'Currency Sheet'!A:C,3,)</f>
        <v/>
      </c>
      <c r="AC1784" s="44">
        <f>VLOOKUP(P1784,'Customer List'!B:D,3,)</f>
        <v/>
      </c>
    </row>
    <row r="1785">
      <c r="A1785" s="23">
        <f>A1784+1</f>
        <v/>
      </c>
      <c r="B1785" s="23" t="inlineStr">
        <is>
          <t>EED117806</t>
        </is>
      </c>
      <c r="C1785" s="32" t="n">
        <v>45870</v>
      </c>
      <c r="D1785" s="32" t="n">
        <v>45875</v>
      </c>
      <c r="E1785" s="51" t="n">
        <v>90.3</v>
      </c>
      <c r="F1785" s="51">
        <f>IF(AB1785="DOLLAR",E1785*88,E1785)</f>
        <v/>
      </c>
      <c r="G1785" s="62">
        <f>F1785*J1785</f>
        <v/>
      </c>
      <c r="H1785" s="23" t="n">
        <v>350305</v>
      </c>
      <c r="I1785" s="23" t="inlineStr">
        <is>
          <t>PE anti-human CD1d Antibody</t>
        </is>
      </c>
      <c r="J1785" s="23" t="n">
        <v>1</v>
      </c>
      <c r="K1785" s="23" t="n">
        <v>1</v>
      </c>
      <c r="L1785" s="23">
        <f>J1785-K1785</f>
        <v/>
      </c>
      <c r="M1785" s="23" t="inlineStr">
        <is>
          <t>T-898/25-26</t>
        </is>
      </c>
      <c r="N1785" s="32" t="n">
        <v>45880</v>
      </c>
      <c r="O1785" s="62" t="n">
        <v>11029.5</v>
      </c>
      <c r="P1785" s="23" t="inlineStr">
        <is>
          <t>ACTREC</t>
        </is>
      </c>
      <c r="Q1785" s="23" t="n">
        <v>58154307621</v>
      </c>
      <c r="R1785" s="23" t="inlineStr">
        <is>
          <t>Delivered</t>
        </is>
      </c>
      <c r="S1785" s="63" t="n">
        <v>4</v>
      </c>
      <c r="T1785" s="39" t="n"/>
      <c r="U1785" s="23" t="inlineStr">
        <is>
          <t>BioLegend</t>
        </is>
      </c>
      <c r="V1785" s="23">
        <f>VLOOKUP(P1785,'Customer List'!B:C,2,)</f>
        <v/>
      </c>
      <c r="W1785" s="40" t="n"/>
      <c r="X1785" s="32" t="n">
        <v>45881</v>
      </c>
      <c r="Y1785" s="23">
        <f>IF(X1785="", "", X1785-N1785)</f>
        <v/>
      </c>
      <c r="Z1785" s="23">
        <f>IF(N1785="", "", TEXT(N1785, "dddd"))</f>
        <v/>
      </c>
      <c r="AA1785" s="23">
        <f>IF(X1785="", "", TEXT(X1785, "dddd"))</f>
        <v/>
      </c>
      <c r="AB1785" s="23">
        <f>VLOOKUP(U1785,'Currency Sheet'!A:C,3,)</f>
        <v/>
      </c>
      <c r="AC1785" s="44">
        <f>VLOOKUP(P1785,'Customer List'!B:D,3,)</f>
        <v/>
      </c>
    </row>
    <row r="1786">
      <c r="A1786" s="23">
        <f>A1785+1</f>
        <v/>
      </c>
      <c r="B1786" s="23" t="inlineStr">
        <is>
          <t>EED117806</t>
        </is>
      </c>
      <c r="C1786" s="32" t="n">
        <v>45870</v>
      </c>
      <c r="D1786" s="32" t="n">
        <v>45875</v>
      </c>
      <c r="E1786" s="51" t="n">
        <v>142.5</v>
      </c>
      <c r="F1786" s="51">
        <f>IF(AB1786="DOLLAR",E1786*88,E1786)</f>
        <v/>
      </c>
      <c r="G1786" s="62">
        <f>F1786*J1786</f>
        <v/>
      </c>
      <c r="H1786" s="23" t="n">
        <v>344007</v>
      </c>
      <c r="I1786" s="23" t="inlineStr">
        <is>
          <t>Brilliant Violet 421™ anti-human CD73 (Ecto-5'-nucleotidase) Antibody</t>
        </is>
      </c>
      <c r="J1786" s="23" t="n">
        <v>2</v>
      </c>
      <c r="K1786" s="23" t="n">
        <v>2</v>
      </c>
      <c r="L1786" s="23">
        <f>J1786-K1786</f>
        <v/>
      </c>
      <c r="M1786" s="23" t="inlineStr">
        <is>
          <t>T-892/25-26</t>
        </is>
      </c>
      <c r="N1786" s="32" t="n">
        <v>45877</v>
      </c>
      <c r="O1786" s="62" t="n">
        <v>42996</v>
      </c>
      <c r="P1786" s="23" t="inlineStr">
        <is>
          <t>INVITRO</t>
        </is>
      </c>
      <c r="Q1786" s="23" t="inlineStr">
        <is>
          <t>By Hand</t>
        </is>
      </c>
      <c r="R1786" s="23" t="inlineStr">
        <is>
          <t>PRIYANKA MADAM</t>
        </is>
      </c>
      <c r="S1786" s="63" t="n">
        <v>4</v>
      </c>
      <c r="T1786" s="39" t="n"/>
      <c r="U1786" s="23" t="inlineStr">
        <is>
          <t>BioLegend</t>
        </is>
      </c>
      <c r="V1786" s="23">
        <f>VLOOKUP(P1786,'Customer List'!B:C,2,)</f>
        <v/>
      </c>
      <c r="W1786" s="40" t="n"/>
      <c r="X1786" s="32" t="n">
        <v>45877</v>
      </c>
      <c r="Y1786" s="23">
        <f>IF(X1786="", "", X1786-N1786)</f>
        <v/>
      </c>
      <c r="Z1786" s="23">
        <f>IF(N1786="", "", TEXT(N1786, "dddd"))</f>
        <v/>
      </c>
      <c r="AA1786" s="23">
        <f>IF(X1786="", "", TEXT(X1786, "dddd"))</f>
        <v/>
      </c>
      <c r="AB1786" s="23">
        <f>VLOOKUP(U1786,'Currency Sheet'!A:C,3,)</f>
        <v/>
      </c>
      <c r="AC1786" s="44">
        <f>VLOOKUP(P1786,'Customer List'!B:D,3,)</f>
        <v/>
      </c>
    </row>
    <row r="1787">
      <c r="A1787" s="23">
        <f>A1786+1</f>
        <v/>
      </c>
      <c r="B1787" s="23" t="inlineStr">
        <is>
          <t>EED117806</t>
        </is>
      </c>
      <c r="C1787" s="32" t="n">
        <v>45870</v>
      </c>
      <c r="D1787" s="32" t="n">
        <v>45875</v>
      </c>
      <c r="E1787" s="51" t="n">
        <v>277.2</v>
      </c>
      <c r="F1787" s="51">
        <f>IF(AB1787="DOLLAR",E1787*88,E1787)</f>
        <v/>
      </c>
      <c r="G1787" s="62">
        <f>F1787*J1787</f>
        <v/>
      </c>
      <c r="H1787" s="23" t="n">
        <v>359004</v>
      </c>
      <c r="I1787" s="23" t="inlineStr">
        <is>
          <t>PE anti-human MRGX2 Antibody</t>
        </is>
      </c>
      <c r="J1787" s="23" t="n">
        <v>1</v>
      </c>
      <c r="K1787" s="23" t="n">
        <v>1</v>
      </c>
      <c r="L1787" s="23">
        <f>J1787-K1787</f>
        <v/>
      </c>
      <c r="M1787" s="23" t="inlineStr">
        <is>
          <t>T-904/25-26</t>
        </is>
      </c>
      <c r="N1787" s="32" t="n">
        <v>45880</v>
      </c>
      <c r="O1787" s="62" t="n">
        <v>41580</v>
      </c>
      <c r="P1787" s="23" t="inlineStr">
        <is>
          <t>BIO SOLUTION</t>
        </is>
      </c>
      <c r="Q1787" s="23" t="n">
        <v>58154309220</v>
      </c>
      <c r="R1787" s="23" t="inlineStr">
        <is>
          <t>Delivered</t>
        </is>
      </c>
      <c r="S1787" s="63" t="n">
        <v>4</v>
      </c>
      <c r="T1787" s="39" t="n"/>
      <c r="U1787" s="23" t="inlineStr">
        <is>
          <t>BioLegend</t>
        </is>
      </c>
      <c r="V1787" s="23">
        <f>VLOOKUP(P1787,'Customer List'!B:C,2,)</f>
        <v/>
      </c>
      <c r="W1787" s="40" t="n"/>
      <c r="X1787" s="32" t="n">
        <v>45881</v>
      </c>
      <c r="Y1787" s="23">
        <f>IF(X1787="", "", X1787-N1787)</f>
        <v/>
      </c>
      <c r="Z1787" s="23">
        <f>IF(N1787="", "", TEXT(N1787, "dddd"))</f>
        <v/>
      </c>
      <c r="AA1787" s="23">
        <f>IF(X1787="", "", TEXT(X1787, "dddd"))</f>
        <v/>
      </c>
      <c r="AB1787" s="23">
        <f>VLOOKUP(U1787,'Currency Sheet'!A:C,3,)</f>
        <v/>
      </c>
      <c r="AC1787" s="44">
        <f>VLOOKUP(P1787,'Customer List'!B:D,3,)</f>
        <v/>
      </c>
    </row>
    <row r="1788">
      <c r="A1788" s="23">
        <f>A1787+1</f>
        <v/>
      </c>
      <c r="B1788" s="23" t="inlineStr">
        <is>
          <t>EED117806</t>
        </is>
      </c>
      <c r="C1788" s="32" t="n">
        <v>45870</v>
      </c>
      <c r="D1788" s="32" t="n">
        <v>45875</v>
      </c>
      <c r="E1788" s="51" t="n">
        <v>86.8</v>
      </c>
      <c r="F1788" s="51">
        <f>IF(AB1788="DOLLAR",E1788*88,E1788)</f>
        <v/>
      </c>
      <c r="G1788" s="62">
        <f>F1788*J1788</f>
        <v/>
      </c>
      <c r="H1788" s="23" t="n">
        <v>354511</v>
      </c>
      <c r="I1788" s="23" t="inlineStr">
        <is>
          <t>FITC anti-human CD304 (Neuropilin-1) Antibody</t>
        </is>
      </c>
      <c r="J1788" s="23" t="n">
        <v>1</v>
      </c>
      <c r="K1788" s="23" t="n">
        <v>1</v>
      </c>
      <c r="L1788" s="23">
        <f>J1788-K1788</f>
        <v/>
      </c>
      <c r="M1788" s="23" t="inlineStr">
        <is>
          <t>T-892/25-26</t>
        </is>
      </c>
      <c r="N1788" s="32" t="n">
        <v>45877</v>
      </c>
      <c r="O1788" s="62" t="n">
        <v>12493</v>
      </c>
      <c r="P1788" s="23" t="inlineStr">
        <is>
          <t>INVITRO</t>
        </is>
      </c>
      <c r="Q1788" s="23" t="inlineStr">
        <is>
          <t>By Hand</t>
        </is>
      </c>
      <c r="R1788" s="23" t="inlineStr">
        <is>
          <t>PRIYANKA MADAM</t>
        </is>
      </c>
      <c r="S1788" s="63" t="n">
        <v>4</v>
      </c>
      <c r="T1788" s="39" t="n"/>
      <c r="U1788" s="23" t="inlineStr">
        <is>
          <t>BioLegend</t>
        </is>
      </c>
      <c r="V1788" s="23">
        <f>VLOOKUP(P1788,'Customer List'!B:C,2,)</f>
        <v/>
      </c>
      <c r="W1788" s="40" t="n"/>
      <c r="X1788" s="32" t="n">
        <v>45877</v>
      </c>
      <c r="Y1788" s="23">
        <f>IF(X1788="", "", X1788-N1788)</f>
        <v/>
      </c>
      <c r="Z1788" s="23">
        <f>IF(N1788="", "", TEXT(N1788, "dddd"))</f>
        <v/>
      </c>
      <c r="AA1788" s="23">
        <f>IF(X1788="", "", TEXT(X1788, "dddd"))</f>
        <v/>
      </c>
      <c r="AB1788" s="23">
        <f>VLOOKUP(U1788,'Currency Sheet'!A:C,3,)</f>
        <v/>
      </c>
      <c r="AC1788" s="44">
        <f>VLOOKUP(P1788,'Customer List'!B:D,3,)</f>
        <v/>
      </c>
    </row>
    <row r="1789">
      <c r="A1789" s="23">
        <f>A1788+1</f>
        <v/>
      </c>
      <c r="B1789" s="23" t="inlineStr">
        <is>
          <t>EED117806</t>
        </is>
      </c>
      <c r="C1789" s="32" t="n">
        <v>45870</v>
      </c>
      <c r="D1789" s="32" t="n">
        <v>45875</v>
      </c>
      <c r="E1789" s="51" t="n">
        <v>96.60000000000001</v>
      </c>
      <c r="F1789" s="51">
        <f>IF(AB1789="DOLLAR",E1789*88,E1789)</f>
        <v/>
      </c>
      <c r="G1789" s="62">
        <f>F1789*J1789</f>
        <v/>
      </c>
      <c r="H1789" s="23" t="n">
        <v>363004</v>
      </c>
      <c r="I1789" s="23" t="inlineStr">
        <is>
          <t>PE anti-human CD19 Antibody</t>
        </is>
      </c>
      <c r="J1789" s="23" t="n">
        <v>3</v>
      </c>
      <c r="K1789" s="23" t="n">
        <v>3</v>
      </c>
      <c r="L1789" s="23">
        <f>J1789-K1789</f>
        <v/>
      </c>
      <c r="M1789" s="23" t="inlineStr">
        <is>
          <t>T-912/25-26</t>
        </is>
      </c>
      <c r="N1789" s="32" t="n">
        <v>45880</v>
      </c>
      <c r="O1789" s="62" t="n">
        <v>44919</v>
      </c>
      <c r="P1789" s="23" t="inlineStr">
        <is>
          <t>JUBILANT</t>
        </is>
      </c>
      <c r="Q1789" s="23" t="n">
        <v>58154306766</v>
      </c>
      <c r="R1789" s="23" t="inlineStr">
        <is>
          <t>Delivered</t>
        </is>
      </c>
      <c r="S1789" s="63" t="n">
        <v>4</v>
      </c>
      <c r="T1789" s="39" t="n"/>
      <c r="U1789" s="23" t="inlineStr">
        <is>
          <t>BioLegend</t>
        </is>
      </c>
      <c r="V1789" s="23">
        <f>VLOOKUP(P1789,'Customer List'!B:C,2,)</f>
        <v/>
      </c>
      <c r="W1789" s="40" t="n"/>
      <c r="X1789" s="32" t="n">
        <v>45881</v>
      </c>
      <c r="Y1789" s="23">
        <f>IF(X1789="", "", X1789-N1789)</f>
        <v/>
      </c>
      <c r="Z1789" s="23">
        <f>IF(N1789="", "", TEXT(N1789, "dddd"))</f>
        <v/>
      </c>
      <c r="AA1789" s="23">
        <f>IF(X1789="", "", TEXT(X1789, "dddd"))</f>
        <v/>
      </c>
      <c r="AB1789" s="23">
        <f>VLOOKUP(U1789,'Currency Sheet'!A:C,3,)</f>
        <v/>
      </c>
      <c r="AC1789" s="44">
        <f>VLOOKUP(P1789,'Customer List'!B:D,3,)</f>
        <v/>
      </c>
    </row>
    <row r="1790">
      <c r="A1790" s="23">
        <f>A1789+1</f>
        <v/>
      </c>
      <c r="B1790" s="23" t="inlineStr">
        <is>
          <t>EED117806</t>
        </is>
      </c>
      <c r="C1790" s="32" t="n">
        <v>45870</v>
      </c>
      <c r="D1790" s="32" t="n">
        <v>45875</v>
      </c>
      <c r="E1790" s="51" t="n">
        <v>283.5</v>
      </c>
      <c r="F1790" s="51">
        <f>IF(AB1790="DOLLAR",E1790*88,E1790)</f>
        <v/>
      </c>
      <c r="G1790" s="62">
        <f>F1790*J1790</f>
        <v/>
      </c>
      <c r="H1790" s="23" t="n">
        <v>366708</v>
      </c>
      <c r="I1790" s="23" t="inlineStr">
        <is>
          <t>PE/Cyanine7 anti-human IL-22 Antibody</t>
        </is>
      </c>
      <c r="J1790" s="23" t="n">
        <v>1</v>
      </c>
      <c r="K1790" s="23" t="n">
        <v>1</v>
      </c>
      <c r="L1790" s="23">
        <f>J1790-K1790</f>
        <v/>
      </c>
      <c r="M1790" s="23" t="inlineStr">
        <is>
          <t>DC-110/25-26</t>
        </is>
      </c>
      <c r="N1790" s="32" t="n">
        <v>45876</v>
      </c>
      <c r="O1790" s="62" t="n">
        <v>0</v>
      </c>
      <c r="P1790" s="23" t="inlineStr">
        <is>
          <t>AIIMS</t>
        </is>
      </c>
      <c r="Q1790" s="23" t="inlineStr">
        <is>
          <t>PORTER</t>
        </is>
      </c>
      <c r="R1790" s="23" t="inlineStr">
        <is>
          <t>PORTER</t>
        </is>
      </c>
      <c r="S1790" s="63" t="n">
        <v>4</v>
      </c>
      <c r="T1790" s="39" t="inlineStr">
        <is>
          <t>BILL WILL BE GENERATED</t>
        </is>
      </c>
      <c r="U1790" s="23" t="inlineStr">
        <is>
          <t>BioLegend</t>
        </is>
      </c>
      <c r="V1790" s="23">
        <f>VLOOKUP(P1790,'Customer List'!B:C,2,)</f>
        <v/>
      </c>
      <c r="W1790" s="40" t="n"/>
      <c r="X1790" s="32">
        <f>IF(OR(R1790 = "PRIYANKA MADAM", R1790 = "DEEPAK", R1790 = "PORTER"),N1790,"")</f>
        <v/>
      </c>
      <c r="Y1790" s="23">
        <f>IF(X1790="", "", X1790-N1790)</f>
        <v/>
      </c>
      <c r="Z1790" s="23">
        <f>IF(N1790="", "", TEXT(N1790, "dddd"))</f>
        <v/>
      </c>
      <c r="AA1790" s="23">
        <f>IF(X1790="", "", TEXT(X1790, "dddd"))</f>
        <v/>
      </c>
      <c r="AB1790" s="23">
        <f>VLOOKUP(U1790,'Currency Sheet'!A:C,3,)</f>
        <v/>
      </c>
      <c r="AC1790" s="44">
        <f>VLOOKUP(P1790,'Customer List'!B:D,3,)</f>
        <v/>
      </c>
    </row>
    <row r="1791">
      <c r="A1791" s="23">
        <f>A1790+1</f>
        <v/>
      </c>
      <c r="B1791" s="23" t="inlineStr">
        <is>
          <t>EED117806</t>
        </is>
      </c>
      <c r="C1791" s="32" t="n">
        <v>45870</v>
      </c>
      <c r="D1791" s="32" t="n">
        <v>45875</v>
      </c>
      <c r="E1791" s="51" t="n">
        <v>112.7</v>
      </c>
      <c r="F1791" s="51">
        <f>IF(AB1791="DOLLAR",E1791*88,E1791)</f>
        <v/>
      </c>
      <c r="G1791" s="62">
        <f>F1791*J1791</f>
        <v/>
      </c>
      <c r="H1791" s="23" t="n">
        <v>369211</v>
      </c>
      <c r="I1791" s="23" t="inlineStr">
        <is>
          <t>APC anti-human CD223 (LAG-3) Antibody</t>
        </is>
      </c>
      <c r="J1791" s="23" t="n">
        <v>1</v>
      </c>
      <c r="K1791" s="23" t="n">
        <v>1</v>
      </c>
      <c r="L1791" s="23">
        <f>J1791-K1791</f>
        <v/>
      </c>
      <c r="M1791" s="23" t="inlineStr">
        <is>
          <t>T-932/25-26</t>
        </is>
      </c>
      <c r="N1791" s="32" t="n">
        <v>45881</v>
      </c>
      <c r="O1791" s="62" t="n">
        <v>23707.25</v>
      </c>
      <c r="P1791" s="23" t="inlineStr">
        <is>
          <t>IGIB</t>
        </is>
      </c>
      <c r="Q1791" s="23" t="inlineStr">
        <is>
          <t>By Hand</t>
        </is>
      </c>
      <c r="R1791" s="23" t="inlineStr">
        <is>
          <t>PRIYANKA MADAM</t>
        </is>
      </c>
      <c r="S1791" s="63" t="n">
        <v>4</v>
      </c>
      <c r="T1791" s="39" t="n"/>
      <c r="U1791" s="23" t="inlineStr">
        <is>
          <t>BioLegend</t>
        </is>
      </c>
      <c r="V1791" s="23">
        <f>VLOOKUP(P1791,'Customer List'!B:C,2,)</f>
        <v/>
      </c>
      <c r="W1791" s="40" t="n"/>
      <c r="X1791" s="32" t="n">
        <v>45881</v>
      </c>
      <c r="Y1791" s="23">
        <f>IF(X1791="", "", X1791-N1791)</f>
        <v/>
      </c>
      <c r="Z1791" s="23">
        <f>IF(N1791="", "", TEXT(N1791, "dddd"))</f>
        <v/>
      </c>
      <c r="AA1791" s="23">
        <f>IF(X1791="", "", TEXT(X1791, "dddd"))</f>
        <v/>
      </c>
      <c r="AB1791" s="23">
        <f>VLOOKUP(U1791,'Currency Sheet'!A:C,3,)</f>
        <v/>
      </c>
      <c r="AC1791" s="44">
        <f>VLOOKUP(P1791,'Customer List'!B:D,3,)</f>
        <v/>
      </c>
    </row>
    <row r="1792">
      <c r="A1792" s="23">
        <f>A1791+1</f>
        <v/>
      </c>
      <c r="B1792" s="23" t="inlineStr">
        <is>
          <t>EED117806</t>
        </is>
      </c>
      <c r="C1792" s="32" t="n">
        <v>45870</v>
      </c>
      <c r="D1792" s="32" t="n">
        <v>45875</v>
      </c>
      <c r="E1792" s="51" t="n">
        <v>131.6</v>
      </c>
      <c r="F1792" s="51">
        <f>IF(AB1792="DOLLAR",E1792*88,E1792)</f>
        <v/>
      </c>
      <c r="G1792" s="62">
        <f>F1792*J1792</f>
        <v/>
      </c>
      <c r="H1792" s="23" t="n">
        <v>372733</v>
      </c>
      <c r="I1792" s="23" t="inlineStr">
        <is>
          <t>APC/Cyanine7 anti-human TIGIT (VSTM3) Antibody</t>
        </is>
      </c>
      <c r="J1792" s="23" t="n">
        <v>1</v>
      </c>
      <c r="K1792" s="23" t="n">
        <v>1</v>
      </c>
      <c r="L1792" s="23">
        <f>J1792-K1792</f>
        <v/>
      </c>
      <c r="M1792" s="23" t="inlineStr">
        <is>
          <t>T-932/25-26</t>
        </is>
      </c>
      <c r="N1792" s="32" t="n">
        <v>45881</v>
      </c>
      <c r="O1792" s="62" t="n">
        <v>27683</v>
      </c>
      <c r="P1792" s="23" t="inlineStr">
        <is>
          <t>IGIB</t>
        </is>
      </c>
      <c r="Q1792" s="23" t="inlineStr">
        <is>
          <t>By Hand</t>
        </is>
      </c>
      <c r="R1792" s="23" t="inlineStr">
        <is>
          <t>PRIYANKA MADAM</t>
        </is>
      </c>
      <c r="S1792" s="63" t="n">
        <v>4</v>
      </c>
      <c r="T1792" s="39" t="n"/>
      <c r="U1792" s="23" t="inlineStr">
        <is>
          <t>BioLegend</t>
        </is>
      </c>
      <c r="V1792" s="23">
        <f>VLOOKUP(P1792,'Customer List'!B:C,2,)</f>
        <v/>
      </c>
      <c r="W1792" s="40" t="n"/>
      <c r="X1792" s="32" t="n">
        <v>45881</v>
      </c>
      <c r="Y1792" s="23">
        <f>IF(X1792="", "", X1792-N1792)</f>
        <v/>
      </c>
      <c r="Z1792" s="23">
        <f>IF(N1792="", "", TEXT(N1792, "dddd"))</f>
        <v/>
      </c>
      <c r="AA1792" s="23">
        <f>IF(X1792="", "", TEXT(X1792, "dddd"))</f>
        <v/>
      </c>
      <c r="AB1792" s="23">
        <f>VLOOKUP(U1792,'Currency Sheet'!A:C,3,)</f>
        <v/>
      </c>
      <c r="AC1792" s="44">
        <f>VLOOKUP(P1792,'Customer List'!B:D,3,)</f>
        <v/>
      </c>
    </row>
    <row r="1793">
      <c r="A1793" s="23">
        <f>A1792+1</f>
        <v/>
      </c>
      <c r="B1793" s="23" t="inlineStr">
        <is>
          <t>EED117806</t>
        </is>
      </c>
      <c r="C1793" s="32" t="n">
        <v>45870</v>
      </c>
      <c r="D1793" s="32" t="n">
        <v>45875</v>
      </c>
      <c r="E1793" s="51" t="n">
        <v>217</v>
      </c>
      <c r="F1793" s="51">
        <f>IF(AB1793="DOLLAR",E1793*88,E1793)</f>
        <v/>
      </c>
      <c r="G1793" s="62">
        <f>F1793*J1793</f>
        <v/>
      </c>
      <c r="H1793" s="23" t="n">
        <v>376310</v>
      </c>
      <c r="I1793" s="23" t="inlineStr">
        <is>
          <t>Spark Violet™ 423 anti-human CD15 Recombinant Antibody</t>
        </is>
      </c>
      <c r="J1793" s="23" t="n">
        <v>1</v>
      </c>
      <c r="K1793" s="23" t="n">
        <v>1</v>
      </c>
      <c r="L1793" s="23">
        <f>J1793-K1793</f>
        <v/>
      </c>
      <c r="M1793" s="23" t="inlineStr">
        <is>
          <t>DC-115/25-26</t>
        </is>
      </c>
      <c r="N1793" s="32" t="n">
        <v>45882</v>
      </c>
      <c r="O1793" s="62" t="n">
        <v>0</v>
      </c>
      <c r="P1793" s="23" t="inlineStr">
        <is>
          <t>AIIMS</t>
        </is>
      </c>
      <c r="Q1793" s="23" t="inlineStr">
        <is>
          <t>By Hand</t>
        </is>
      </c>
      <c r="R1793" s="23" t="inlineStr">
        <is>
          <t>PRIYANKA MADAM</t>
        </is>
      </c>
      <c r="S1793" s="63" t="n">
        <v>4</v>
      </c>
      <c r="T1793" s="39" t="inlineStr">
        <is>
          <t>will be invoiced</t>
        </is>
      </c>
      <c r="U1793" s="23" t="inlineStr">
        <is>
          <t>BioLegend</t>
        </is>
      </c>
      <c r="V1793" s="23">
        <f>VLOOKUP(P1793,'Customer List'!B:C,2,)</f>
        <v/>
      </c>
      <c r="W1793" s="40" t="n"/>
      <c r="X1793" s="32" t="n">
        <v>45882</v>
      </c>
      <c r="Y1793" s="23">
        <f>IF(X1793="", "", X1793-N1793)</f>
        <v/>
      </c>
      <c r="Z1793" s="23">
        <f>IF(N1793="", "", TEXT(N1793, "dddd"))</f>
        <v/>
      </c>
      <c r="AA1793" s="23">
        <f>IF(X1793="", "", TEXT(X1793, "dddd"))</f>
        <v/>
      </c>
      <c r="AB1793" s="23">
        <f>VLOOKUP(U1793,'Currency Sheet'!A:C,3,)</f>
        <v/>
      </c>
      <c r="AC1793" s="44">
        <f>VLOOKUP(P1793,'Customer List'!B:D,3,)</f>
        <v/>
      </c>
    </row>
    <row r="1794">
      <c r="A1794" s="23">
        <f>A1793+1</f>
        <v/>
      </c>
      <c r="B1794" s="23" t="inlineStr">
        <is>
          <t>EED117806</t>
        </is>
      </c>
      <c r="C1794" s="32" t="n">
        <v>45870</v>
      </c>
      <c r="D1794" s="32" t="n">
        <v>45875</v>
      </c>
      <c r="E1794" s="51" t="n">
        <v>196</v>
      </c>
      <c r="F1794" s="51">
        <f>IF(AB1794="DOLLAR",E1794*88,E1794)</f>
        <v/>
      </c>
      <c r="G1794" s="62">
        <f>F1794*J1794</f>
        <v/>
      </c>
      <c r="H1794" s="23" t="n">
        <v>378606</v>
      </c>
      <c r="I1794" s="23" t="inlineStr">
        <is>
          <t>APC anti-human CD34 Antibody</t>
        </is>
      </c>
      <c r="J1794" s="23" t="n">
        <v>1</v>
      </c>
      <c r="K1794" s="23" t="n">
        <v>1</v>
      </c>
      <c r="L1794" s="23">
        <f>J1794-K1794</f>
        <v/>
      </c>
      <c r="M1794" s="23" t="inlineStr">
        <is>
          <t>T-1024/25-26</t>
        </is>
      </c>
      <c r="N1794" s="32" t="n">
        <v>45894</v>
      </c>
      <c r="O1794" s="62" t="n">
        <v>36890</v>
      </c>
      <c r="P1794" s="23" t="inlineStr">
        <is>
          <t>AIIMS</t>
        </is>
      </c>
      <c r="Q1794" s="23" t="inlineStr">
        <is>
          <t>By Hand</t>
        </is>
      </c>
      <c r="R1794" s="23" t="inlineStr">
        <is>
          <t>PRIYANKA MADAM</t>
        </is>
      </c>
      <c r="S1794" s="63" t="n">
        <v>4</v>
      </c>
      <c r="T1794" s="39" t="inlineStr">
        <is>
          <t>313212 EXTRA PHYSICALLY NOT SENT</t>
        </is>
      </c>
      <c r="U1794" s="23" t="inlineStr">
        <is>
          <t>BioLegend</t>
        </is>
      </c>
      <c r="V1794" s="23">
        <f>VLOOKUP(P1794,'Customer List'!B:C,2,)</f>
        <v/>
      </c>
      <c r="W1794" s="40" t="n"/>
      <c r="X1794" s="32" t="n">
        <v>45894</v>
      </c>
      <c r="Y1794" s="23">
        <f>IF(X1794="", "", X1794-N1794)</f>
        <v/>
      </c>
      <c r="Z1794" s="23">
        <f>IF(N1794="", "", TEXT(N1794, "dddd"))</f>
        <v/>
      </c>
      <c r="AA1794" s="23">
        <f>IF(X1794="", "", TEXT(X1794, "dddd"))</f>
        <v/>
      </c>
      <c r="AB1794" s="23">
        <f>VLOOKUP(U1794,'Currency Sheet'!A:C,3,)</f>
        <v/>
      </c>
      <c r="AC1794" s="44">
        <f>VLOOKUP(P1794,'Customer List'!B:D,3,)</f>
        <v/>
      </c>
    </row>
    <row r="1795">
      <c r="A1795" s="23">
        <f>A1794+1</f>
        <v/>
      </c>
      <c r="B1795" s="23" t="inlineStr">
        <is>
          <t>EED117806</t>
        </is>
      </c>
      <c r="C1795" s="32" t="n">
        <v>45870</v>
      </c>
      <c r="D1795" s="32" t="n">
        <v>45875</v>
      </c>
      <c r="E1795" s="51" t="n">
        <v>196</v>
      </c>
      <c r="F1795" s="51">
        <f>IF(AB1795="DOLLAR",E1795*88,E1795)</f>
        <v/>
      </c>
      <c r="G1795" s="62">
        <f>F1795*J1795</f>
        <v/>
      </c>
      <c r="H1795" s="23" t="n">
        <v>378606</v>
      </c>
      <c r="I1795" s="23" t="inlineStr">
        <is>
          <t>APC anti-human CD34 Antibody</t>
        </is>
      </c>
      <c r="J1795" s="23" t="n">
        <v>1</v>
      </c>
      <c r="K1795" s="23" t="n">
        <v>1</v>
      </c>
      <c r="L1795" s="23">
        <f>J1795-K1795</f>
        <v/>
      </c>
      <c r="M1795" s="23" t="inlineStr">
        <is>
          <t>T-883/25-26</t>
        </is>
      </c>
      <c r="N1795" s="32" t="n">
        <v>45875</v>
      </c>
      <c r="O1795" s="62" t="n">
        <v>30380</v>
      </c>
      <c r="P1795" s="23" t="inlineStr">
        <is>
          <t>MEDLIFE</t>
        </is>
      </c>
      <c r="Q1795" s="23" t="inlineStr">
        <is>
          <t>D3002864046</t>
        </is>
      </c>
      <c r="R1795" s="23" t="inlineStr">
        <is>
          <t>Delivered</t>
        </is>
      </c>
      <c r="S1795" s="63" t="n">
        <v>4</v>
      </c>
      <c r="T1795" s="39" t="n"/>
      <c r="U1795" s="23" t="inlineStr">
        <is>
          <t>BioLegend</t>
        </is>
      </c>
      <c r="V1795" s="23">
        <f>VLOOKUP(P1795,'Customer List'!B:C,2,)</f>
        <v/>
      </c>
      <c r="W1795" s="40" t="n"/>
      <c r="X1795" s="32" t="n">
        <v>45877</v>
      </c>
      <c r="Y1795" s="23">
        <f>IF(X1795="", "", X1795-N1795)</f>
        <v/>
      </c>
      <c r="Z1795" s="23">
        <f>IF(N1795="", "", TEXT(N1795, "dddd"))</f>
        <v/>
      </c>
      <c r="AA1795" s="23">
        <f>IF(X1795="", "", TEXT(X1795, "dddd"))</f>
        <v/>
      </c>
      <c r="AB1795" s="23">
        <f>VLOOKUP(U1795,'Currency Sheet'!A:C,3,)</f>
        <v/>
      </c>
      <c r="AC1795" s="44">
        <f>VLOOKUP(P1795,'Customer List'!B:D,3,)</f>
        <v/>
      </c>
    </row>
    <row r="1796">
      <c r="A1796" s="23">
        <f>A1795+1</f>
        <v/>
      </c>
      <c r="B1796" s="23" t="inlineStr">
        <is>
          <t>EED117806</t>
        </is>
      </c>
      <c r="C1796" s="32" t="n">
        <v>45870</v>
      </c>
      <c r="D1796" s="32" t="n">
        <v>45875</v>
      </c>
      <c r="E1796" s="51" t="n">
        <v>74.2</v>
      </c>
      <c r="F1796" s="51">
        <f>IF(AB1796="DOLLAR",E1796*88,E1796)</f>
        <v/>
      </c>
      <c r="G1796" s="62">
        <f>F1796*J1796</f>
        <v/>
      </c>
      <c r="H1796" s="23" t="n">
        <v>400108</v>
      </c>
      <c r="I1796" s="23" t="inlineStr">
        <is>
          <t>FITC Mouse IgG1, κ Isotype Ctrl Antibody</t>
        </is>
      </c>
      <c r="J1796" s="23" t="n">
        <v>1</v>
      </c>
      <c r="K1796" s="23" t="n">
        <v>1</v>
      </c>
      <c r="L1796" s="23">
        <f>J1796-K1796</f>
        <v/>
      </c>
      <c r="M1796" s="23" t="inlineStr">
        <is>
          <t>T-900/25-26</t>
        </is>
      </c>
      <c r="N1796" s="32" t="n">
        <v>45880</v>
      </c>
      <c r="O1796" s="62" t="n">
        <v>9858</v>
      </c>
      <c r="P1796" s="23" t="inlineStr">
        <is>
          <t>AURIGINE ONCO</t>
        </is>
      </c>
      <c r="Q1796" s="23" t="n">
        <v>58154309356</v>
      </c>
      <c r="R1796" s="23" t="inlineStr">
        <is>
          <t>Delivered</t>
        </is>
      </c>
      <c r="S1796" s="63" t="n">
        <v>4</v>
      </c>
      <c r="T1796" s="39" t="n"/>
      <c r="U1796" s="23" t="inlineStr">
        <is>
          <t>BioLegend</t>
        </is>
      </c>
      <c r="V1796" s="23">
        <f>VLOOKUP(P1796,'Customer List'!B:C,2,)</f>
        <v/>
      </c>
      <c r="W1796" s="40" t="n"/>
      <c r="X1796" s="32" t="n">
        <v>45881</v>
      </c>
      <c r="Y1796" s="23">
        <f>IF(X1796="", "", X1796-N1796)</f>
        <v/>
      </c>
      <c r="Z1796" s="23">
        <f>IF(N1796="", "", TEXT(N1796, "dddd"))</f>
        <v/>
      </c>
      <c r="AA1796" s="23">
        <f>IF(X1796="", "", TEXT(X1796, "dddd"))</f>
        <v/>
      </c>
      <c r="AB1796" s="23">
        <f>VLOOKUP(U1796,'Currency Sheet'!A:C,3,)</f>
        <v/>
      </c>
      <c r="AC1796" s="44">
        <f>VLOOKUP(P1796,'Customer List'!B:D,3,)</f>
        <v/>
      </c>
    </row>
    <row r="1797">
      <c r="A1797" s="23">
        <f>A1796+1</f>
        <v/>
      </c>
      <c r="B1797" s="23" t="inlineStr">
        <is>
          <t>EED117806</t>
        </is>
      </c>
      <c r="C1797" s="32" t="n">
        <v>45870</v>
      </c>
      <c r="D1797" s="32" t="n">
        <v>45875</v>
      </c>
      <c r="E1797" s="51" t="n">
        <v>25.9</v>
      </c>
      <c r="F1797" s="51">
        <f>IF(AB1797="DOLLAR",E1797*88,E1797)</f>
        <v/>
      </c>
      <c r="G1797" s="62">
        <f>F1797*J1797</f>
        <v/>
      </c>
      <c r="H1797" s="23" t="n">
        <v>400211</v>
      </c>
      <c r="I1797" s="23" t="inlineStr">
        <is>
          <t>PE Mouse IgG2a, κ Isotype Ctrl Antibody</t>
        </is>
      </c>
      <c r="J1797" s="23" t="n">
        <v>1</v>
      </c>
      <c r="K1797" s="23" t="n">
        <v>1</v>
      </c>
      <c r="L1797" s="23">
        <f>J1797-K1797</f>
        <v/>
      </c>
      <c r="M1797" s="23" t="inlineStr">
        <is>
          <t>T-911/25-26</t>
        </is>
      </c>
      <c r="N1797" s="32" t="n">
        <v>45880</v>
      </c>
      <c r="O1797" s="62" t="n">
        <v>4014.5</v>
      </c>
      <c r="P1797" s="23" t="inlineStr">
        <is>
          <t>INTAS</t>
        </is>
      </c>
      <c r="Q1797" s="23" t="n">
        <v>58154307783</v>
      </c>
      <c r="R1797" s="23" t="inlineStr">
        <is>
          <t>Delivered</t>
        </is>
      </c>
      <c r="S1797" s="63" t="n">
        <v>4</v>
      </c>
      <c r="T1797" s="39" t="n"/>
      <c r="U1797" s="23" t="inlineStr">
        <is>
          <t>BioLegend</t>
        </is>
      </c>
      <c r="V1797" s="23">
        <f>VLOOKUP(P1797,'Customer List'!B:C,2,)</f>
        <v/>
      </c>
      <c r="W1797" s="40" t="n"/>
      <c r="X1797" s="32" t="n">
        <v>45881</v>
      </c>
      <c r="Y1797" s="23">
        <f>IF(X1797="", "", X1797-N1797)</f>
        <v/>
      </c>
      <c r="Z1797" s="23">
        <f>IF(N1797="", "", TEXT(N1797, "dddd"))</f>
        <v/>
      </c>
      <c r="AA1797" s="23">
        <f>IF(X1797="", "", TEXT(X1797, "dddd"))</f>
        <v/>
      </c>
      <c r="AB1797" s="23">
        <f>VLOOKUP(U1797,'Currency Sheet'!A:C,3,)</f>
        <v/>
      </c>
      <c r="AC1797" s="44">
        <f>VLOOKUP(P1797,'Customer List'!B:D,3,)</f>
        <v/>
      </c>
    </row>
    <row r="1798">
      <c r="A1798" s="23">
        <f>A1797+1</f>
        <v/>
      </c>
      <c r="B1798" s="23" t="inlineStr">
        <is>
          <t>EED117806</t>
        </is>
      </c>
      <c r="C1798" s="32" t="n">
        <v>45870</v>
      </c>
      <c r="D1798" s="32" t="n">
        <v>45875</v>
      </c>
      <c r="E1798" s="51" t="n">
        <v>154</v>
      </c>
      <c r="F1798" s="51">
        <f>IF(AB1798="DOLLAR",E1798*88,E1798)</f>
        <v/>
      </c>
      <c r="G1798" s="62">
        <f>F1798*J1798</f>
        <v/>
      </c>
      <c r="H1798" s="23" t="n">
        <v>420516</v>
      </c>
      <c r="I1798" s="23" t="inlineStr">
        <is>
          <t>Cell-Vive™ CD DMSO-Free Cryopreservation Solution, GMP</t>
        </is>
      </c>
      <c r="J1798" s="23" t="n">
        <v>1</v>
      </c>
      <c r="K1798" s="23" t="n">
        <v>1</v>
      </c>
      <c r="L1798" s="23">
        <f>J1798-K1798</f>
        <v/>
      </c>
      <c r="M1798" s="23" t="inlineStr">
        <is>
          <t>T-914/25-26</t>
        </is>
      </c>
      <c r="N1798" s="32" t="n">
        <v>45880</v>
      </c>
      <c r="O1798" s="62" t="n">
        <v>16711.2</v>
      </c>
      <c r="P1798" s="23" t="inlineStr">
        <is>
          <t>NCCS</t>
        </is>
      </c>
      <c r="Q1798" s="23" t="n">
        <v>58154305565</v>
      </c>
      <c r="R1798" s="23" t="inlineStr">
        <is>
          <t>Delivered</t>
        </is>
      </c>
      <c r="S1798" s="63" t="n">
        <v>4</v>
      </c>
      <c r="T1798" s="39" t="n"/>
      <c r="U1798" s="23" t="inlineStr">
        <is>
          <t>BioLegend</t>
        </is>
      </c>
      <c r="V1798" s="23">
        <f>VLOOKUP(P1798,'Customer List'!B:C,2,)</f>
        <v/>
      </c>
      <c r="W1798" s="40" t="n"/>
      <c r="X1798" s="32" t="n">
        <v>45881</v>
      </c>
      <c r="Y1798" s="23">
        <f>IF(X1798="", "", X1798-N1798)</f>
        <v/>
      </c>
      <c r="Z1798" s="23">
        <f>IF(N1798="", "", TEXT(N1798, "dddd"))</f>
        <v/>
      </c>
      <c r="AA1798" s="23">
        <f>IF(X1798="", "", TEXT(X1798, "dddd"))</f>
        <v/>
      </c>
      <c r="AB1798" s="23">
        <f>VLOOKUP(U1798,'Currency Sheet'!A:C,3,)</f>
        <v/>
      </c>
      <c r="AC1798" s="44">
        <f>VLOOKUP(P1798,'Customer List'!B:D,3,)</f>
        <v/>
      </c>
    </row>
    <row r="1799">
      <c r="A1799" s="23">
        <f>A1798+1</f>
        <v/>
      </c>
      <c r="B1799" s="23" t="inlineStr">
        <is>
          <t>EED117806</t>
        </is>
      </c>
      <c r="C1799" s="32" t="n">
        <v>45870</v>
      </c>
      <c r="D1799" s="32" t="n">
        <v>45875</v>
      </c>
      <c r="E1799" s="51" t="n">
        <v>98.7</v>
      </c>
      <c r="F1799" s="51">
        <f>IF(AB1799="DOLLAR",E1799*88,E1799)</f>
        <v/>
      </c>
      <c r="G1799" s="62">
        <f>F1799*J1799</f>
        <v/>
      </c>
      <c r="H1799" s="23" t="n">
        <v>421601</v>
      </c>
      <c r="I1799" s="23" t="inlineStr">
        <is>
          <t>ELISA Wash Buffer (20X)</t>
        </is>
      </c>
      <c r="J1799" s="23" t="n">
        <v>5</v>
      </c>
      <c r="K1799" s="23" t="n">
        <v>5</v>
      </c>
      <c r="L1799" s="23">
        <f>J1799-K1799</f>
        <v/>
      </c>
      <c r="M1799" s="23" t="inlineStr">
        <is>
          <t>T-904/25-26</t>
        </is>
      </c>
      <c r="N1799" s="32" t="n">
        <v>45880</v>
      </c>
      <c r="O1799" s="62" t="n">
        <v>74025</v>
      </c>
      <c r="P1799" s="23" t="inlineStr">
        <is>
          <t>BIO SOLUTION</t>
        </is>
      </c>
      <c r="Q1799" s="23" t="n">
        <v>58154309220</v>
      </c>
      <c r="R1799" s="23" t="inlineStr">
        <is>
          <t>Delivered</t>
        </is>
      </c>
      <c r="S1799" s="63" t="n">
        <v>4</v>
      </c>
      <c r="T1799" s="39" t="n"/>
      <c r="U1799" s="23" t="inlineStr">
        <is>
          <t>BioLegend</t>
        </is>
      </c>
      <c r="V1799" s="23">
        <f>VLOOKUP(P1799,'Customer List'!B:C,2,)</f>
        <v/>
      </c>
      <c r="W1799" s="40" t="n"/>
      <c r="X1799" s="32" t="n">
        <v>45881</v>
      </c>
      <c r="Y1799" s="23">
        <f>IF(X1799="", "", X1799-N1799)</f>
        <v/>
      </c>
      <c r="Z1799" s="23">
        <f>IF(N1799="", "", TEXT(N1799, "dddd"))</f>
        <v/>
      </c>
      <c r="AA1799" s="23">
        <f>IF(X1799="", "", TEXT(X1799, "dddd"))</f>
        <v/>
      </c>
      <c r="AB1799" s="23">
        <f>VLOOKUP(U1799,'Currency Sheet'!A:C,3,)</f>
        <v/>
      </c>
      <c r="AC1799" s="44">
        <f>VLOOKUP(P1799,'Customer List'!B:D,3,)</f>
        <v/>
      </c>
    </row>
    <row r="1800">
      <c r="A1800" s="23">
        <f>A1799+1</f>
        <v/>
      </c>
      <c r="B1800" s="23" t="inlineStr">
        <is>
          <t>EED117806</t>
        </is>
      </c>
      <c r="C1800" s="32" t="n">
        <v>45870</v>
      </c>
      <c r="D1800" s="32" t="n">
        <v>45875</v>
      </c>
      <c r="E1800" s="51" t="n">
        <v>62.3</v>
      </c>
      <c r="F1800" s="51">
        <f>IF(AB1800="DOLLAR",E1800*88,E1800)</f>
        <v/>
      </c>
      <c r="G1800" s="62">
        <f>F1800*J1800</f>
        <v/>
      </c>
      <c r="H1800" s="23" t="n">
        <v>425003</v>
      </c>
      <c r="I1800" s="23" t="inlineStr">
        <is>
          <t>Veri-Cells™ PBMC</t>
        </is>
      </c>
      <c r="J1800" s="23" t="n">
        <v>2</v>
      </c>
      <c r="K1800" s="23" t="n">
        <v>2</v>
      </c>
      <c r="L1800" s="23">
        <f>J1800-K1800</f>
        <v/>
      </c>
      <c r="M1800" s="23" t="inlineStr">
        <is>
          <t>T-913/25-26</t>
        </is>
      </c>
      <c r="N1800" s="32" t="n">
        <v>45880</v>
      </c>
      <c r="O1800" s="62" t="n">
        <v>20692.5</v>
      </c>
      <c r="P1800" s="23" t="inlineStr">
        <is>
          <t>MILTENEY</t>
        </is>
      </c>
      <c r="Q1800" s="23" t="n">
        <v>58154306641</v>
      </c>
      <c r="R1800" s="23" t="inlineStr">
        <is>
          <t>Delivered</t>
        </is>
      </c>
      <c r="S1800" s="63" t="n">
        <v>4</v>
      </c>
      <c r="T1800" s="39" t="n"/>
      <c r="U1800" s="23" t="inlineStr">
        <is>
          <t>BioLegend</t>
        </is>
      </c>
      <c r="V1800" s="23">
        <f>VLOOKUP(P1800,'Customer List'!B:C,2,)</f>
        <v/>
      </c>
      <c r="W1800" s="40" t="n"/>
      <c r="X1800" s="32" t="n">
        <v>45881</v>
      </c>
      <c r="Y1800" s="23">
        <f>IF(X1800="", "", X1800-N1800)</f>
        <v/>
      </c>
      <c r="Z1800" s="23">
        <f>IF(N1800="", "", TEXT(N1800, "dddd"))</f>
        <v/>
      </c>
      <c r="AA1800" s="23">
        <f>IF(X1800="", "", TEXT(X1800, "dddd"))</f>
        <v/>
      </c>
      <c r="AB1800" s="23">
        <f>VLOOKUP(U1800,'Currency Sheet'!A:C,3,)</f>
        <v/>
      </c>
      <c r="AC1800" s="44">
        <f>VLOOKUP(P1800,'Customer List'!B:D,3,)</f>
        <v/>
      </c>
    </row>
    <row r="1801">
      <c r="A1801" s="23">
        <f>A1800+1</f>
        <v/>
      </c>
      <c r="B1801" s="23" t="inlineStr">
        <is>
          <t>EED117806</t>
        </is>
      </c>
      <c r="C1801" s="32" t="n">
        <v>45870</v>
      </c>
      <c r="D1801" s="32" t="n">
        <v>45875</v>
      </c>
      <c r="E1801" s="51" t="n">
        <v>32.9</v>
      </c>
      <c r="F1801" s="51">
        <f>IF(AB1801="DOLLAR",E1801*88,E1801)</f>
        <v/>
      </c>
      <c r="G1801" s="62">
        <f>F1801*J1801</f>
        <v/>
      </c>
      <c r="H1801" s="23" t="n">
        <v>426101</v>
      </c>
      <c r="I1801" s="23" t="inlineStr">
        <is>
          <t>True-Stain Monocyte Blocker™</t>
        </is>
      </c>
      <c r="J1801" s="23" t="n">
        <v>1</v>
      </c>
      <c r="K1801" s="23" t="n">
        <v>1</v>
      </c>
      <c r="L1801" s="23">
        <f>J1801-K1801</f>
        <v/>
      </c>
      <c r="M1801" s="23" t="inlineStr">
        <is>
          <t>DC-111/25-26</t>
        </is>
      </c>
      <c r="N1801" s="32" t="n">
        <v>45880</v>
      </c>
      <c r="O1801" s="62" t="n">
        <v>0</v>
      </c>
      <c r="P1801" s="23" t="inlineStr">
        <is>
          <t>INTAS</t>
        </is>
      </c>
      <c r="Q1801" s="23" t="n">
        <v>58154307783</v>
      </c>
      <c r="R1801" s="23" t="inlineStr">
        <is>
          <t>Delivered</t>
        </is>
      </c>
      <c r="S1801" s="63" t="n">
        <v>4</v>
      </c>
      <c r="T1801" s="39" t="inlineStr">
        <is>
          <t>FOC</t>
        </is>
      </c>
      <c r="U1801" s="23" t="inlineStr">
        <is>
          <t>BioLegend</t>
        </is>
      </c>
      <c r="V1801" s="23">
        <f>VLOOKUP(P1801,'Customer List'!B:C,2,)</f>
        <v/>
      </c>
      <c r="W1801" s="40" t="n"/>
      <c r="X1801" s="32" t="n">
        <v>45881</v>
      </c>
      <c r="Y1801" s="23">
        <f>IF(X1801="", "", X1801-N1801)</f>
        <v/>
      </c>
      <c r="Z1801" s="23">
        <f>IF(N1801="", "", TEXT(N1801, "dddd"))</f>
        <v/>
      </c>
      <c r="AA1801" s="23">
        <f>IF(X1801="", "", TEXT(X1801, "dddd"))</f>
        <v/>
      </c>
      <c r="AB1801" s="23">
        <f>VLOOKUP(U1801,'Currency Sheet'!A:C,3,)</f>
        <v/>
      </c>
      <c r="AC1801" s="44">
        <f>VLOOKUP(P1801,'Customer List'!B:D,3,)</f>
        <v/>
      </c>
    </row>
    <row r="1802">
      <c r="A1802" s="23">
        <f>A1801+1</f>
        <v/>
      </c>
      <c r="B1802" s="23" t="inlineStr">
        <is>
          <t>EED117806</t>
        </is>
      </c>
      <c r="C1802" s="32" t="n">
        <v>45870</v>
      </c>
      <c r="D1802" s="32" t="n">
        <v>45875</v>
      </c>
      <c r="E1802" s="51" t="n">
        <v>37.8</v>
      </c>
      <c r="F1802" s="51">
        <f>IF(AB1802="DOLLAR",E1802*88,E1802)</f>
        <v/>
      </c>
      <c r="G1802" s="62">
        <f>F1802*J1802</f>
        <v/>
      </c>
      <c r="H1802" s="23" t="n">
        <v>427401</v>
      </c>
      <c r="I1802" s="23" t="inlineStr">
        <is>
          <t>Apotracker™ Green</t>
        </is>
      </c>
      <c r="J1802" s="23" t="n">
        <v>2</v>
      </c>
      <c r="K1802" s="23" t="n">
        <v>2</v>
      </c>
      <c r="L1802" s="23">
        <f>J1802-K1802</f>
        <v/>
      </c>
      <c r="M1802" s="23" t="inlineStr">
        <is>
          <t>T-906/25-26</t>
        </is>
      </c>
      <c r="N1802" s="32" t="n">
        <v>45880</v>
      </c>
      <c r="O1802" s="62" t="n">
        <v>12555</v>
      </c>
      <c r="P1802" s="23" t="inlineStr">
        <is>
          <t>GENOMID</t>
        </is>
      </c>
      <c r="Q1802" s="23" t="n">
        <v>58154305893</v>
      </c>
      <c r="R1802" s="23" t="inlineStr">
        <is>
          <t>Delivered</t>
        </is>
      </c>
      <c r="S1802" s="63" t="n">
        <v>-20</v>
      </c>
      <c r="T1802" s="39" t="n"/>
      <c r="U1802" s="23" t="inlineStr">
        <is>
          <t>BioLegend</t>
        </is>
      </c>
      <c r="V1802" s="23">
        <f>VLOOKUP(P1802,'Customer List'!B:C,2,)</f>
        <v/>
      </c>
      <c r="W1802" s="40" t="n"/>
      <c r="X1802" s="32" t="n">
        <v>45881</v>
      </c>
      <c r="Y1802" s="23">
        <f>IF(X1802="", "", X1802-N1802)</f>
        <v/>
      </c>
      <c r="Z1802" s="23">
        <f>IF(N1802="", "", TEXT(N1802, "dddd"))</f>
        <v/>
      </c>
      <c r="AA1802" s="23">
        <f>IF(X1802="", "", TEXT(X1802, "dddd"))</f>
        <v/>
      </c>
      <c r="AB1802" s="23">
        <f>VLOOKUP(U1802,'Currency Sheet'!A:C,3,)</f>
        <v/>
      </c>
      <c r="AC1802" s="44">
        <f>VLOOKUP(P1802,'Customer List'!B:D,3,)</f>
        <v/>
      </c>
    </row>
    <row r="1803">
      <c r="A1803" s="23">
        <f>A1802+1</f>
        <v/>
      </c>
      <c r="B1803" s="23" t="inlineStr">
        <is>
          <t>EED117806</t>
        </is>
      </c>
      <c r="C1803" s="32" t="n">
        <v>45870</v>
      </c>
      <c r="D1803" s="32" t="n">
        <v>45875</v>
      </c>
      <c r="E1803" s="51" t="n">
        <v>154</v>
      </c>
      <c r="F1803" s="51">
        <f>IF(AB1803="DOLLAR",E1803*88,E1803)</f>
        <v/>
      </c>
      <c r="G1803" s="62">
        <f>F1803*J1803</f>
        <v/>
      </c>
      <c r="H1803" s="23" t="n">
        <v>503808</v>
      </c>
      <c r="I1803" s="23" t="inlineStr">
        <is>
          <t>PE anti-mouse IL-2 Antibody</t>
        </is>
      </c>
      <c r="J1803" s="23" t="n">
        <v>2</v>
      </c>
      <c r="K1803" s="23" t="n">
        <v>2</v>
      </c>
      <c r="L1803" s="23">
        <f>J1803-K1803</f>
        <v/>
      </c>
      <c r="M1803" s="23" t="inlineStr">
        <is>
          <t>T-902/25-26</t>
        </is>
      </c>
      <c r="N1803" s="32" t="n">
        <v>45880</v>
      </c>
      <c r="O1803" s="62" t="n">
        <v>44330</v>
      </c>
      <c r="P1803" s="23" t="inlineStr">
        <is>
          <t>AURIGINE SERVICE</t>
        </is>
      </c>
      <c r="Q1803" s="23" t="n">
        <v>58154308424</v>
      </c>
      <c r="R1803" s="23" t="inlineStr">
        <is>
          <t>Delivered</t>
        </is>
      </c>
      <c r="S1803" s="63" t="n">
        <v>4</v>
      </c>
      <c r="T1803" s="39" t="n"/>
      <c r="U1803" s="23" t="inlineStr">
        <is>
          <t>BioLegend</t>
        </is>
      </c>
      <c r="V1803" s="23">
        <f>VLOOKUP(P1803,'Customer List'!B:C,2,)</f>
        <v/>
      </c>
      <c r="W1803" s="40" t="n"/>
      <c r="X1803" s="32" t="n">
        <v>45881</v>
      </c>
      <c r="Y1803" s="23">
        <f>IF(X1803="", "", X1803-N1803)</f>
        <v/>
      </c>
      <c r="Z1803" s="23">
        <f>IF(N1803="", "", TEXT(N1803, "dddd"))</f>
        <v/>
      </c>
      <c r="AA1803" s="23">
        <f>IF(X1803="", "", TEXT(X1803, "dddd"))</f>
        <v/>
      </c>
      <c r="AB1803" s="23">
        <f>VLOOKUP(U1803,'Currency Sheet'!A:C,3,)</f>
        <v/>
      </c>
      <c r="AC1803" s="44">
        <f>VLOOKUP(P1803,'Customer List'!B:D,3,)</f>
        <v/>
      </c>
    </row>
    <row r="1804">
      <c r="A1804" s="23">
        <f>A1803+1</f>
        <v/>
      </c>
      <c r="B1804" s="23" t="inlineStr">
        <is>
          <t>EED117806</t>
        </is>
      </c>
      <c r="C1804" s="32" t="n">
        <v>45870</v>
      </c>
      <c r="D1804" s="32" t="n">
        <v>45875</v>
      </c>
      <c r="E1804" s="51" t="n">
        <v>69.3</v>
      </c>
      <c r="F1804" s="51">
        <f>IF(AB1804="DOLLAR",E1804*88,E1804)</f>
        <v/>
      </c>
      <c r="G1804" s="62">
        <f>F1804*J1804</f>
        <v/>
      </c>
      <c r="H1804" s="23" t="n">
        <v>505806</v>
      </c>
      <c r="I1804" s="23" t="inlineStr">
        <is>
          <t>FITC anti-mouse IFN-γ Antibody</t>
        </is>
      </c>
      <c r="J1804" s="23" t="n">
        <v>1</v>
      </c>
      <c r="K1804" s="23" t="n">
        <v>1</v>
      </c>
      <c r="L1804" s="23">
        <f>J1804-K1804</f>
        <v/>
      </c>
      <c r="M1804" s="23" t="inlineStr">
        <is>
          <t>T-905/25-26</t>
        </is>
      </c>
      <c r="N1804" s="32" t="n">
        <v>45880</v>
      </c>
      <c r="O1804" s="62" t="n">
        <v>10741</v>
      </c>
      <c r="P1804" s="23" t="inlineStr">
        <is>
          <t>IMTECH</t>
        </is>
      </c>
      <c r="Q1804" s="23" t="inlineStr">
        <is>
          <t>D3001997014</t>
        </is>
      </c>
      <c r="R1804" s="23" t="inlineStr">
        <is>
          <t>Delivered</t>
        </is>
      </c>
      <c r="S1804" s="63" t="n">
        <v>4</v>
      </c>
      <c r="T1804" s="39" t="n"/>
      <c r="U1804" s="23" t="inlineStr">
        <is>
          <t>BioLegend</t>
        </is>
      </c>
      <c r="V1804" s="23">
        <f>VLOOKUP(P1804,'Customer List'!B:C,2,)</f>
        <v/>
      </c>
      <c r="W1804" s="40" t="n"/>
      <c r="X1804" s="32" t="n">
        <v>45883</v>
      </c>
      <c r="Y1804" s="23">
        <f>IF(X1804="", "", X1804-N1804)</f>
        <v/>
      </c>
      <c r="Z1804" s="23">
        <f>IF(N1804="", "", TEXT(N1804, "dddd"))</f>
        <v/>
      </c>
      <c r="AA1804" s="23">
        <f>IF(X1804="", "", TEXT(X1804, "dddd"))</f>
        <v/>
      </c>
      <c r="AB1804" s="23">
        <f>VLOOKUP(U1804,'Currency Sheet'!A:C,3,)</f>
        <v/>
      </c>
      <c r="AC1804" s="44">
        <f>VLOOKUP(P1804,'Customer List'!B:D,3,)</f>
        <v/>
      </c>
    </row>
    <row r="1805">
      <c r="A1805" s="23">
        <f>A1804+1</f>
        <v/>
      </c>
      <c r="B1805" s="23" t="inlineStr">
        <is>
          <t>EED117806</t>
        </is>
      </c>
      <c r="C1805" s="32" t="n">
        <v>45870</v>
      </c>
      <c r="D1805" s="32" t="n">
        <v>45875</v>
      </c>
      <c r="E1805" s="51" t="n">
        <v>176.4</v>
      </c>
      <c r="F1805" s="51">
        <f>IF(AB1805="DOLLAR",E1805*88,E1805)</f>
        <v/>
      </c>
      <c r="G1805" s="62">
        <f>F1805*J1805</f>
        <v/>
      </c>
      <c r="H1805" s="23" t="n">
        <v>505814</v>
      </c>
      <c r="I1805" s="23" t="inlineStr">
        <is>
          <t>Alexa Fluor® 647 anti-mouse IFN-γ Antibody</t>
        </is>
      </c>
      <c r="J1805" s="23" t="n">
        <v>2</v>
      </c>
      <c r="K1805" s="23" t="n">
        <v>2</v>
      </c>
      <c r="L1805" s="23">
        <f>J1805-K1805</f>
        <v/>
      </c>
      <c r="M1805" s="23" t="inlineStr">
        <is>
          <t>T-902/25-26</t>
        </is>
      </c>
      <c r="N1805" s="32" t="n">
        <v>45880</v>
      </c>
      <c r="O1805" s="62" t="n">
        <v>50778</v>
      </c>
      <c r="P1805" s="23" t="inlineStr">
        <is>
          <t>AURIGINE SERVICE</t>
        </is>
      </c>
      <c r="Q1805" s="23" t="n">
        <v>58154308424</v>
      </c>
      <c r="R1805" s="23" t="inlineStr">
        <is>
          <t>Delivered</t>
        </is>
      </c>
      <c r="S1805" s="63" t="n">
        <v>4</v>
      </c>
      <c r="T1805" s="39" t="n"/>
      <c r="U1805" s="23" t="inlineStr">
        <is>
          <t>BioLegend</t>
        </is>
      </c>
      <c r="V1805" s="23">
        <f>VLOOKUP(P1805,'Customer List'!B:C,2,)</f>
        <v/>
      </c>
      <c r="W1805" s="40" t="n"/>
      <c r="X1805" s="32" t="n">
        <v>45881</v>
      </c>
      <c r="Y1805" s="23">
        <f>IF(X1805="", "", X1805-N1805)</f>
        <v/>
      </c>
      <c r="Z1805" s="23">
        <f>IF(N1805="", "", TEXT(N1805, "dddd"))</f>
        <v/>
      </c>
      <c r="AA1805" s="23">
        <f>IF(X1805="", "", TEXT(X1805, "dddd"))</f>
        <v/>
      </c>
      <c r="AB1805" s="23">
        <f>VLOOKUP(U1805,'Currency Sheet'!A:C,3,)</f>
        <v/>
      </c>
      <c r="AC1805" s="44">
        <f>VLOOKUP(P1805,'Customer List'!B:D,3,)</f>
        <v/>
      </c>
    </row>
    <row r="1806">
      <c r="A1806" s="23">
        <f>A1805+1</f>
        <v/>
      </c>
      <c r="B1806" s="23" t="inlineStr">
        <is>
          <t>EED117806</t>
        </is>
      </c>
      <c r="C1806" s="32" t="n">
        <v>45870</v>
      </c>
      <c r="D1806" s="32" t="n">
        <v>45875</v>
      </c>
      <c r="E1806" s="51" t="n">
        <v>187.6</v>
      </c>
      <c r="F1806" s="51">
        <f>IF(AB1806="DOLLAR",E1806*88,E1806)</f>
        <v/>
      </c>
      <c r="G1806" s="62">
        <f>F1806*J1806</f>
        <v/>
      </c>
      <c r="H1806" s="23" t="n">
        <v>506313</v>
      </c>
      <c r="I1806" s="23" t="inlineStr">
        <is>
          <t>Alexa Fluor® 488 anti-mouse TNF-α Antibody</t>
        </is>
      </c>
      <c r="J1806" s="23" t="n">
        <v>2</v>
      </c>
      <c r="K1806" s="23" t="n">
        <v>2</v>
      </c>
      <c r="L1806" s="23">
        <f>J1806-K1806</f>
        <v/>
      </c>
      <c r="M1806" s="23" t="inlineStr">
        <is>
          <t>T-902/25-26</t>
        </is>
      </c>
      <c r="N1806" s="32" t="n">
        <v>45880</v>
      </c>
      <c r="O1806" s="62" t="n">
        <v>54002</v>
      </c>
      <c r="P1806" s="23" t="inlineStr">
        <is>
          <t>AURIGINE SERVICE</t>
        </is>
      </c>
      <c r="Q1806" s="23" t="n">
        <v>58154308424</v>
      </c>
      <c r="R1806" s="23" t="inlineStr">
        <is>
          <t>Delivered</t>
        </is>
      </c>
      <c r="S1806" s="63" t="n">
        <v>4</v>
      </c>
      <c r="T1806" s="39" t="n"/>
      <c r="U1806" s="23" t="inlineStr">
        <is>
          <t>BioLegend</t>
        </is>
      </c>
      <c r="V1806" s="23">
        <f>VLOOKUP(P1806,'Customer List'!B:C,2,)</f>
        <v/>
      </c>
      <c r="W1806" s="40" t="n"/>
      <c r="X1806" s="32" t="n">
        <v>45881</v>
      </c>
      <c r="Y1806" s="23">
        <f>IF(X1806="", "", X1806-N1806)</f>
        <v/>
      </c>
      <c r="Z1806" s="23">
        <f>IF(N1806="", "", TEXT(N1806, "dddd"))</f>
        <v/>
      </c>
      <c r="AA1806" s="23">
        <f>IF(X1806="", "", TEXT(X1806, "dddd"))</f>
        <v/>
      </c>
      <c r="AB1806" s="23">
        <f>VLOOKUP(U1806,'Currency Sheet'!A:C,3,)</f>
        <v/>
      </c>
      <c r="AC1806" s="44">
        <f>VLOOKUP(P1806,'Customer List'!B:D,3,)</f>
        <v/>
      </c>
    </row>
    <row r="1807">
      <c r="A1807" s="23">
        <f>A1806+1</f>
        <v/>
      </c>
      <c r="B1807" s="23" t="inlineStr">
        <is>
          <t>EED117806</t>
        </is>
      </c>
      <c r="C1807" s="32" t="n">
        <v>45870</v>
      </c>
      <c r="D1807" s="32" t="n">
        <v>45875</v>
      </c>
      <c r="E1807" s="51" t="n">
        <v>93.8</v>
      </c>
      <c r="F1807" s="51">
        <f>IF(AB1807="DOLLAR",E1807*88,E1807)</f>
        <v/>
      </c>
      <c r="G1807" s="62">
        <f>F1807*J1807</f>
        <v/>
      </c>
      <c r="H1807" s="23" t="n">
        <v>128007</v>
      </c>
      <c r="I1807" s="23" t="inlineStr">
        <is>
          <t>PE anti-mouse Ly-6C Antibody</t>
        </is>
      </c>
      <c r="J1807" s="23" t="n">
        <v>1</v>
      </c>
      <c r="K1807" s="23" t="n">
        <v>1</v>
      </c>
      <c r="L1807" s="23">
        <f>J1807-K1807</f>
        <v/>
      </c>
      <c r="M1807" s="23" t="inlineStr">
        <is>
          <t>T-920/25-26</t>
        </is>
      </c>
      <c r="N1807" s="32" t="n">
        <v>45880</v>
      </c>
      <c r="O1807" s="62" t="n">
        <v>12462</v>
      </c>
      <c r="P1807" s="23" t="inlineStr">
        <is>
          <t>SAI LIFE</t>
        </is>
      </c>
      <c r="Q1807" s="23" t="n">
        <v>58154310270</v>
      </c>
      <c r="R1807" s="23" t="inlineStr">
        <is>
          <t>Delivered</t>
        </is>
      </c>
      <c r="S1807" s="63" t="n">
        <v>4</v>
      </c>
      <c r="T1807" s="39" t="n"/>
      <c r="U1807" s="23" t="inlineStr">
        <is>
          <t>BioLegend</t>
        </is>
      </c>
      <c r="V1807" s="23">
        <f>VLOOKUP(P1807,'Customer List'!B:C,2,)</f>
        <v/>
      </c>
      <c r="W1807" s="40" t="n"/>
      <c r="X1807" s="32" t="n">
        <v>45881</v>
      </c>
      <c r="Y1807" s="23">
        <f>IF(X1807="", "", X1807-N1807)</f>
        <v/>
      </c>
      <c r="Z1807" s="23">
        <f>IF(N1807="", "", TEXT(N1807, "dddd"))</f>
        <v/>
      </c>
      <c r="AA1807" s="23">
        <f>IF(X1807="", "", TEXT(X1807, "dddd"))</f>
        <v/>
      </c>
      <c r="AB1807" s="23">
        <f>VLOOKUP(U1807,'Currency Sheet'!A:C,3,)</f>
        <v/>
      </c>
      <c r="AC1807" s="44">
        <f>VLOOKUP(P1807,'Customer List'!B:D,3,)</f>
        <v/>
      </c>
    </row>
    <row r="1808">
      <c r="A1808" s="23">
        <f>A1807+1</f>
        <v/>
      </c>
      <c r="B1808" s="23" t="inlineStr">
        <is>
          <t>EED117806</t>
        </is>
      </c>
      <c r="C1808" s="32" t="n">
        <v>45870</v>
      </c>
      <c r="D1808" s="32" t="n">
        <v>45875</v>
      </c>
      <c r="E1808" s="51" t="n">
        <v>156.1</v>
      </c>
      <c r="F1808" s="51">
        <f>IF(AB1808="DOLLAR",E1808*88,E1808)</f>
        <v/>
      </c>
      <c r="G1808" s="62">
        <f>F1808*J1808</f>
        <v/>
      </c>
      <c r="H1808" s="23" t="n">
        <v>591202</v>
      </c>
      <c r="I1808" s="23" t="inlineStr">
        <is>
          <t>_x000D_
Recombinant Mouse BAFF (carrier-free)</t>
        </is>
      </c>
      <c r="J1808" s="23" t="n">
        <v>2</v>
      </c>
      <c r="K1808" s="23" t="n">
        <v>2</v>
      </c>
      <c r="L1808" s="23">
        <f>J1808-K1808</f>
        <v/>
      </c>
      <c r="M1808" s="23" t="inlineStr">
        <is>
          <t>T-901/25-26</t>
        </is>
      </c>
      <c r="N1808" s="32" t="n">
        <v>45880</v>
      </c>
      <c r="O1808" s="62" t="n">
        <v>51847.5</v>
      </c>
      <c r="P1808" s="23" t="inlineStr">
        <is>
          <t>AURIGINE SERVICE</t>
        </is>
      </c>
      <c r="Q1808" s="23" t="n">
        <v>58154308424</v>
      </c>
      <c r="R1808" s="23" t="inlineStr">
        <is>
          <t>Delivered</t>
        </is>
      </c>
      <c r="S1808" s="63" t="n">
        <v>-20</v>
      </c>
      <c r="T1808" s="39" t="n"/>
      <c r="U1808" s="23" t="inlineStr">
        <is>
          <t>BioLegend</t>
        </is>
      </c>
      <c r="V1808" s="23">
        <f>VLOOKUP(P1808,'Customer List'!B:C,2,)</f>
        <v/>
      </c>
      <c r="W1808" s="40" t="n"/>
      <c r="X1808" s="32" t="n">
        <v>45881</v>
      </c>
      <c r="Y1808" s="23">
        <f>IF(X1808="", "", X1808-N1808)</f>
        <v/>
      </c>
      <c r="Z1808" s="23">
        <f>IF(N1808="", "", TEXT(N1808, "dddd"))</f>
        <v/>
      </c>
      <c r="AA1808" s="23">
        <f>IF(X1808="", "", TEXT(X1808, "dddd"))</f>
        <v/>
      </c>
      <c r="AB1808" s="23">
        <f>VLOOKUP(U1808,'Currency Sheet'!A:C,3,)</f>
        <v/>
      </c>
      <c r="AC1808" s="44">
        <f>VLOOKUP(P1808,'Customer List'!B:D,3,)</f>
        <v/>
      </c>
    </row>
    <row r="1809">
      <c r="A1809" s="23">
        <f>A1808+1</f>
        <v/>
      </c>
      <c r="B1809" s="23" t="inlineStr">
        <is>
          <t>EED117806</t>
        </is>
      </c>
      <c r="C1809" s="32" t="n">
        <v>45870</v>
      </c>
      <c r="D1809" s="32" t="n">
        <v>45875</v>
      </c>
      <c r="E1809" s="51" t="n">
        <v>144.75</v>
      </c>
      <c r="F1809" s="51">
        <f>IF(AB1809="DOLLAR",E1809*88,E1809)</f>
        <v/>
      </c>
      <c r="G1809" s="62">
        <f>F1809*J1809</f>
        <v/>
      </c>
      <c r="H1809" s="23" t="n">
        <v>362533</v>
      </c>
      <c r="I1809" s="23" t="inlineStr">
        <is>
          <t>Brilliant Violet 510™ anti-human CD56 (NCAM) Antibody</t>
        </is>
      </c>
      <c r="J1809" s="23" t="n">
        <v>2</v>
      </c>
      <c r="K1809" s="23" t="n">
        <v>2</v>
      </c>
      <c r="L1809" s="23">
        <f>J1809-K1809</f>
        <v/>
      </c>
      <c r="M1809" s="23" t="inlineStr">
        <is>
          <t>T-892/25-26</t>
        </is>
      </c>
      <c r="N1809" s="32" t="n">
        <v>45877</v>
      </c>
      <c r="O1809" s="62" t="n">
        <v>43675.9</v>
      </c>
      <c r="P1809" s="23" t="inlineStr">
        <is>
          <t>INVITRO</t>
        </is>
      </c>
      <c r="Q1809" s="23" t="inlineStr">
        <is>
          <t>By Hand</t>
        </is>
      </c>
      <c r="R1809" s="23" t="inlineStr">
        <is>
          <t>PRIYANKA MADAM</t>
        </is>
      </c>
      <c r="S1809" s="63" t="n">
        <v>4</v>
      </c>
      <c r="T1809" s="39" t="n"/>
      <c r="U1809" s="23" t="inlineStr">
        <is>
          <t>BioLegend</t>
        </is>
      </c>
      <c r="V1809" s="23">
        <f>VLOOKUP(P1809,'Customer List'!B:C,2,)</f>
        <v/>
      </c>
      <c r="W1809" s="40" t="n"/>
      <c r="X1809" s="32" t="n">
        <v>45877</v>
      </c>
      <c r="Y1809" s="23">
        <f>IF(X1809="", "", X1809-N1809)</f>
        <v/>
      </c>
      <c r="Z1809" s="23">
        <f>IF(N1809="", "", TEXT(N1809, "dddd"))</f>
        <v/>
      </c>
      <c r="AA1809" s="23">
        <f>IF(X1809="", "", TEXT(X1809, "dddd"))</f>
        <v/>
      </c>
      <c r="AB1809" s="23">
        <f>VLOOKUP(U1809,'Currency Sheet'!A:C,3,)</f>
        <v/>
      </c>
      <c r="AC1809" s="44">
        <f>VLOOKUP(P1809,'Customer List'!B:D,3,)</f>
        <v/>
      </c>
    </row>
    <row r="1810">
      <c r="A1810" s="23">
        <f>A1809+1</f>
        <v/>
      </c>
      <c r="B1810" s="23" t="inlineStr">
        <is>
          <t>EED117806</t>
        </is>
      </c>
      <c r="C1810" s="32" t="n">
        <v>45870</v>
      </c>
      <c r="D1810" s="32" t="n">
        <v>45875</v>
      </c>
      <c r="E1810" s="51" t="n">
        <v>90.3</v>
      </c>
      <c r="F1810" s="51">
        <f>IF(AB1810="DOLLAR",E1810*88,E1810)</f>
        <v/>
      </c>
      <c r="G1810" s="62">
        <f>F1810*J1810</f>
        <v/>
      </c>
      <c r="H1810" s="23" t="n">
        <v>646403</v>
      </c>
      <c r="I1810" s="23" t="inlineStr">
        <is>
          <t>PE anti-IRF4 Antibody</t>
        </is>
      </c>
      <c r="J1810" s="23" t="n">
        <v>1</v>
      </c>
      <c r="K1810" s="23" t="n">
        <v>1</v>
      </c>
      <c r="L1810" s="23">
        <f>J1810-K1810</f>
        <v/>
      </c>
      <c r="M1810" s="23" t="inlineStr">
        <is>
          <t>T-915/25-26</t>
        </is>
      </c>
      <c r="N1810" s="32" t="n">
        <v>45880</v>
      </c>
      <c r="O1810" s="62" t="n">
        <v>13996.5</v>
      </c>
      <c r="P1810" s="23" t="inlineStr">
        <is>
          <t>RESEARCH WORLD</t>
        </is>
      </c>
      <c r="Q1810" s="54" t="inlineStr">
        <is>
          <t>D3001997013</t>
        </is>
      </c>
      <c r="R1810" s="23" t="inlineStr">
        <is>
          <t>Delivered</t>
        </is>
      </c>
      <c r="S1810" s="63" t="n">
        <v>4</v>
      </c>
      <c r="T1810" s="39" t="n"/>
      <c r="U1810" s="23" t="inlineStr">
        <is>
          <t>BioLegend</t>
        </is>
      </c>
      <c r="V1810" s="23">
        <f>VLOOKUP(P1810,'Customer List'!B:C,2,)</f>
        <v/>
      </c>
      <c r="W1810" s="40" t="n"/>
      <c r="X1810" s="32" t="n">
        <v>45882</v>
      </c>
      <c r="Y1810" s="23">
        <f>IF(X1810="", "", X1810-N1810)</f>
        <v/>
      </c>
      <c r="Z1810" s="23">
        <f>IF(N1810="", "", TEXT(N1810, "dddd"))</f>
        <v/>
      </c>
      <c r="AA1810" s="23">
        <f>IF(X1810="", "", TEXT(X1810, "dddd"))</f>
        <v/>
      </c>
      <c r="AB1810" s="23">
        <f>VLOOKUP(U1810,'Currency Sheet'!A:C,3,)</f>
        <v/>
      </c>
      <c r="AC1810" s="44">
        <f>VLOOKUP(P1810,'Customer List'!B:D,3,)</f>
        <v/>
      </c>
    </row>
    <row r="1811">
      <c r="A1811" s="23">
        <f>A1810+1</f>
        <v/>
      </c>
      <c r="B1811" s="23" t="inlineStr">
        <is>
          <t>EED117806</t>
        </is>
      </c>
      <c r="C1811" s="32" t="n">
        <v>45870</v>
      </c>
      <c r="D1811" s="32" t="n">
        <v>45875</v>
      </c>
      <c r="E1811" s="51" t="n">
        <v>262.5</v>
      </c>
      <c r="F1811" s="51">
        <f>IF(AB1811="DOLLAR",E1811*88,E1811)</f>
        <v/>
      </c>
      <c r="G1811" s="62">
        <f>F1811*J1811</f>
        <v/>
      </c>
      <c r="H1811" s="23" t="n">
        <v>666052</v>
      </c>
      <c r="I1811" s="23" t="inlineStr">
        <is>
          <t>Purified anti-E. coli RNA Sigma 70 Recombinant Antibody</t>
        </is>
      </c>
      <c r="J1811" s="23" t="n">
        <v>1</v>
      </c>
      <c r="K1811" s="23" t="n">
        <v>1</v>
      </c>
      <c r="L1811" s="23">
        <f>J1811-K1811</f>
        <v/>
      </c>
      <c r="M1811" s="23" t="inlineStr">
        <is>
          <t>T-883/25-26</t>
        </is>
      </c>
      <c r="N1811" s="32" t="n">
        <v>45875</v>
      </c>
      <c r="O1811" s="62" t="n">
        <v>40687.5</v>
      </c>
      <c r="P1811" s="23" t="inlineStr">
        <is>
          <t>MEDLIFE</t>
        </is>
      </c>
      <c r="Q1811" s="23" t="inlineStr">
        <is>
          <t>D3002864046</t>
        </is>
      </c>
      <c r="R1811" s="23" t="inlineStr">
        <is>
          <t>Delivered</t>
        </is>
      </c>
      <c r="S1811" s="63" t="n">
        <v>4</v>
      </c>
      <c r="T1811" s="39" t="n"/>
      <c r="U1811" s="23" t="inlineStr">
        <is>
          <t>BioLegend</t>
        </is>
      </c>
      <c r="V1811" s="23">
        <f>VLOOKUP(P1811,'Customer List'!B:C,2,)</f>
        <v/>
      </c>
      <c r="W1811" s="40" t="n"/>
      <c r="X1811" s="32" t="n">
        <v>45877</v>
      </c>
      <c r="Y1811" s="23">
        <f>IF(X1811="", "", X1811-N1811)</f>
        <v/>
      </c>
      <c r="Z1811" s="23">
        <f>IF(N1811="", "", TEXT(N1811, "dddd"))</f>
        <v/>
      </c>
      <c r="AA1811" s="23">
        <f>IF(X1811="", "", TEXT(X1811, "dddd"))</f>
        <v/>
      </c>
      <c r="AB1811" s="23">
        <f>VLOOKUP(U1811,'Currency Sheet'!A:C,3,)</f>
        <v/>
      </c>
      <c r="AC1811" s="44">
        <f>VLOOKUP(P1811,'Customer List'!B:D,3,)</f>
        <v/>
      </c>
    </row>
    <row r="1812">
      <c r="A1812" s="23">
        <f>A1811+1</f>
        <v/>
      </c>
      <c r="B1812" s="23" t="inlineStr">
        <is>
          <t>EED117806</t>
        </is>
      </c>
      <c r="C1812" s="32" t="n">
        <v>45870</v>
      </c>
      <c r="D1812" s="32" t="n">
        <v>45875</v>
      </c>
      <c r="E1812" s="51" t="n">
        <v>153</v>
      </c>
      <c r="F1812" s="51">
        <f>IF(AB1812="DOLLAR",E1812*88,E1812)</f>
        <v/>
      </c>
      <c r="G1812" s="62">
        <f>F1812*J1812</f>
        <v/>
      </c>
      <c r="H1812" s="23" t="n">
        <v>141717</v>
      </c>
      <c r="I1812" s="23" t="inlineStr">
        <is>
          <t>Brilliant Violet 421™ anti-mouse CD206 (MMR) Antibody</t>
        </is>
      </c>
      <c r="J1812" s="23" t="n">
        <v>1</v>
      </c>
      <c r="K1812" s="23" t="n">
        <v>1</v>
      </c>
      <c r="L1812" s="23">
        <f>J1812-K1812</f>
        <v/>
      </c>
      <c r="M1812" s="23" t="inlineStr">
        <is>
          <t>T-920/25-26</t>
        </is>
      </c>
      <c r="N1812" s="32" t="n">
        <v>45880</v>
      </c>
      <c r="O1812" s="62" t="n">
        <v>18972</v>
      </c>
      <c r="P1812" s="23" t="inlineStr">
        <is>
          <t>SAI LIFE</t>
        </is>
      </c>
      <c r="Q1812" s="23" t="n">
        <v>58154310270</v>
      </c>
      <c r="R1812" s="23" t="inlineStr">
        <is>
          <t>Delivered</t>
        </is>
      </c>
      <c r="S1812" s="63" t="n">
        <v>4</v>
      </c>
      <c r="T1812" s="39" t="n"/>
      <c r="U1812" s="23" t="inlineStr">
        <is>
          <t>BioLegend</t>
        </is>
      </c>
      <c r="V1812" s="23">
        <f>VLOOKUP(P1812,'Customer List'!B:C,2,)</f>
        <v/>
      </c>
      <c r="W1812" s="40" t="n"/>
      <c r="X1812" s="32" t="n">
        <v>45881</v>
      </c>
      <c r="Y1812" s="23">
        <f>IF(X1812="", "", X1812-N1812)</f>
        <v/>
      </c>
      <c r="Z1812" s="23">
        <f>IF(N1812="", "", TEXT(N1812, "dddd"))</f>
        <v/>
      </c>
      <c r="AA1812" s="23">
        <f>IF(X1812="", "", TEXT(X1812, "dddd"))</f>
        <v/>
      </c>
      <c r="AB1812" s="23">
        <f>VLOOKUP(U1812,'Currency Sheet'!A:C,3,)</f>
        <v/>
      </c>
      <c r="AC1812" s="44">
        <f>VLOOKUP(P1812,'Customer List'!B:D,3,)</f>
        <v/>
      </c>
    </row>
    <row r="1813">
      <c r="A1813" s="23">
        <f>A1812+1</f>
        <v/>
      </c>
      <c r="B1813" s="23" t="inlineStr">
        <is>
          <t>EED117806</t>
        </is>
      </c>
      <c r="C1813" s="32" t="n">
        <v>45870</v>
      </c>
      <c r="D1813" s="32" t="n">
        <v>45875</v>
      </c>
      <c r="E1813" s="51" t="n">
        <v>221.9</v>
      </c>
      <c r="F1813" s="51">
        <f>IF(AB1813="DOLLAR",E1813*88,E1813)</f>
        <v/>
      </c>
      <c r="G1813" s="62">
        <f>F1813*J1813</f>
        <v/>
      </c>
      <c r="H1813" s="23" t="n">
        <v>512202</v>
      </c>
      <c r="I1813" s="23" t="inlineStr">
        <is>
          <t>Purified anti-human TSLP Antibody</t>
        </is>
      </c>
      <c r="J1813" s="23" t="n">
        <v>1</v>
      </c>
      <c r="K1813" s="23" t="n">
        <v>1</v>
      </c>
      <c r="L1813" s="23">
        <f>J1813-K1813</f>
        <v/>
      </c>
      <c r="M1813" s="23" t="inlineStr">
        <is>
          <t>T-917/25-26</t>
        </is>
      </c>
      <c r="N1813" s="32" t="n">
        <v>45880</v>
      </c>
      <c r="O1813" s="62" t="n">
        <v>29481</v>
      </c>
      <c r="P1813" s="23" t="inlineStr">
        <is>
          <t>SAI LIFE</t>
        </is>
      </c>
      <c r="Q1813" s="23" t="n">
        <v>58154310270</v>
      </c>
      <c r="R1813" s="23" t="inlineStr">
        <is>
          <t>Delivered</t>
        </is>
      </c>
      <c r="S1813" s="63" t="n">
        <v>4</v>
      </c>
      <c r="T1813" s="39" t="n"/>
      <c r="U1813" s="23" t="inlineStr">
        <is>
          <t>BioLegend</t>
        </is>
      </c>
      <c r="V1813" s="23">
        <f>VLOOKUP(P1813,'Customer List'!B:C,2,)</f>
        <v/>
      </c>
      <c r="W1813" s="40" t="n"/>
      <c r="X1813" s="32" t="n">
        <v>45881</v>
      </c>
      <c r="Y1813" s="23">
        <f>IF(X1813="", "", X1813-N1813)</f>
        <v/>
      </c>
      <c r="Z1813" s="23">
        <f>IF(N1813="", "", TEXT(N1813, "dddd"))</f>
        <v/>
      </c>
      <c r="AA1813" s="23">
        <f>IF(X1813="", "", TEXT(X1813, "dddd"))</f>
        <v/>
      </c>
      <c r="AB1813" s="23">
        <f>VLOOKUP(U1813,'Currency Sheet'!A:C,3,)</f>
        <v/>
      </c>
      <c r="AC1813" s="44">
        <f>VLOOKUP(P1813,'Customer List'!B:D,3,)</f>
        <v/>
      </c>
    </row>
    <row r="1814">
      <c r="A1814" s="23">
        <f>A1813+1</f>
        <v/>
      </c>
      <c r="B1814" s="23" t="inlineStr">
        <is>
          <t>EED117806</t>
        </is>
      </c>
      <c r="C1814" s="32" t="n">
        <v>45870</v>
      </c>
      <c r="D1814" s="32" t="n">
        <v>45875</v>
      </c>
      <c r="E1814" s="51" t="n">
        <v>62.3</v>
      </c>
      <c r="F1814" s="51">
        <f>IF(AB1814="DOLLAR",E1814*88,E1814)</f>
        <v/>
      </c>
      <c r="G1814" s="62">
        <f>F1814*J1814</f>
        <v/>
      </c>
      <c r="H1814" s="23" t="n">
        <v>770002</v>
      </c>
      <c r="I1814" s="23" t="inlineStr">
        <is>
          <t>Recombinant Human CD200 (carrier-free)</t>
        </is>
      </c>
      <c r="J1814" s="23" t="n">
        <v>1</v>
      </c>
      <c r="K1814" s="23" t="n">
        <v>1</v>
      </c>
      <c r="L1814" s="23">
        <f>J1814-K1814</f>
        <v/>
      </c>
      <c r="M1814" s="23" t="inlineStr">
        <is>
          <t>T-903/25-26</t>
        </is>
      </c>
      <c r="N1814" s="32" t="n">
        <v>45880</v>
      </c>
      <c r="O1814" s="62" t="n">
        <v>9932.4</v>
      </c>
      <c r="P1814" s="23" t="inlineStr">
        <is>
          <t>BIONOVA</t>
        </is>
      </c>
      <c r="Q1814" s="23" t="n">
        <v>58154305451</v>
      </c>
      <c r="R1814" s="23" t="inlineStr">
        <is>
          <t>Delivered</t>
        </is>
      </c>
      <c r="S1814" s="63" t="n">
        <v>-20</v>
      </c>
      <c r="T1814" s="39" t="n"/>
      <c r="U1814" s="23" t="inlineStr">
        <is>
          <t>BioLegend</t>
        </is>
      </c>
      <c r="V1814" s="23">
        <f>VLOOKUP(P1814,'Customer List'!B:C,2,)</f>
        <v/>
      </c>
      <c r="W1814" s="40" t="n"/>
      <c r="X1814" s="32" t="n">
        <v>45881</v>
      </c>
      <c r="Y1814" s="23">
        <f>IF(X1814="", "", X1814-N1814)</f>
        <v/>
      </c>
      <c r="Z1814" s="23">
        <f>IF(N1814="", "", TEXT(N1814, "dddd"))</f>
        <v/>
      </c>
      <c r="AA1814" s="23">
        <f>IF(X1814="", "", TEXT(X1814, "dddd"))</f>
        <v/>
      </c>
      <c r="AB1814" s="23">
        <f>VLOOKUP(U1814,'Currency Sheet'!A:C,3,)</f>
        <v/>
      </c>
      <c r="AC1814" s="44">
        <f>VLOOKUP(P1814,'Customer List'!B:D,3,)</f>
        <v/>
      </c>
    </row>
    <row r="1815">
      <c r="A1815" s="23">
        <f>A1814+1</f>
        <v/>
      </c>
      <c r="B1815" s="23" t="inlineStr">
        <is>
          <t>EED117806</t>
        </is>
      </c>
      <c r="C1815" s="32" t="n">
        <v>45870</v>
      </c>
      <c r="D1815" s="32" t="n">
        <v>45875</v>
      </c>
      <c r="E1815" s="51" t="n">
        <v>102.9</v>
      </c>
      <c r="F1815" s="51">
        <f>IF(AB1815="DOLLAR",E1815*88,E1815)</f>
        <v/>
      </c>
      <c r="G1815" s="62">
        <f>F1815*J1815</f>
        <v/>
      </c>
      <c r="H1815" s="23" t="n">
        <v>752802</v>
      </c>
      <c r="I1815" s="23" t="inlineStr">
        <is>
          <t>Recombinant Mouse IFN-α (carrier-free)</t>
        </is>
      </c>
      <c r="J1815" s="23" t="n">
        <v>2</v>
      </c>
      <c r="K1815" s="23" t="n">
        <v>2</v>
      </c>
      <c r="L1815" s="23">
        <f>J1815-K1815</f>
        <v/>
      </c>
      <c r="M1815" s="23" t="inlineStr">
        <is>
          <t>T-918/25-26</t>
        </is>
      </c>
      <c r="N1815" s="32" t="n">
        <v>45880</v>
      </c>
      <c r="O1815" s="62" t="n">
        <v>27342</v>
      </c>
      <c r="P1815" s="23" t="inlineStr">
        <is>
          <t>SAI LIFE</t>
        </is>
      </c>
      <c r="Q1815" s="23" t="n">
        <v>58154310270</v>
      </c>
      <c r="R1815" s="23" t="inlineStr">
        <is>
          <t>Delivered</t>
        </is>
      </c>
      <c r="S1815" s="63" t="n">
        <v>-20</v>
      </c>
      <c r="T1815" s="39" t="n"/>
      <c r="U1815" s="23" t="inlineStr">
        <is>
          <t>BioLegend</t>
        </is>
      </c>
      <c r="V1815" s="23">
        <f>VLOOKUP(P1815,'Customer List'!B:C,2,)</f>
        <v/>
      </c>
      <c r="W1815" s="40" t="n"/>
      <c r="X1815" s="32" t="n">
        <v>45881</v>
      </c>
      <c r="Y1815" s="23">
        <f>IF(X1815="", "", X1815-N1815)</f>
        <v/>
      </c>
      <c r="Z1815" s="23">
        <f>IF(N1815="", "", TEXT(N1815, "dddd"))</f>
        <v/>
      </c>
      <c r="AA1815" s="23">
        <f>IF(X1815="", "", TEXT(X1815, "dddd"))</f>
        <v/>
      </c>
      <c r="AB1815" s="23">
        <f>VLOOKUP(U1815,'Currency Sheet'!A:C,3,)</f>
        <v/>
      </c>
      <c r="AC1815" s="44">
        <f>VLOOKUP(P1815,'Customer List'!B:D,3,)</f>
        <v/>
      </c>
    </row>
    <row r="1816">
      <c r="A1816" s="23">
        <f>A1815+1</f>
        <v/>
      </c>
      <c r="B1816" s="23" t="inlineStr">
        <is>
          <t>EED117806</t>
        </is>
      </c>
      <c r="C1816" s="32" t="n">
        <v>45870</v>
      </c>
      <c r="D1816" s="32" t="n">
        <v>45875</v>
      </c>
      <c r="E1816" s="51" t="n">
        <v>62.3</v>
      </c>
      <c r="F1816" s="51">
        <f>IF(AB1816="DOLLAR",E1816*88,E1816)</f>
        <v/>
      </c>
      <c r="G1816" s="62">
        <f>F1816*J1816</f>
        <v/>
      </c>
      <c r="H1816" s="23" t="n">
        <v>844302</v>
      </c>
      <c r="I1816" s="23" t="inlineStr">
        <is>
          <t>Purified anti-CRISPR (CAS9) Antibody</t>
        </is>
      </c>
      <c r="J1816" s="23" t="n">
        <v>1</v>
      </c>
      <c r="K1816" s="23" t="n">
        <v>1</v>
      </c>
      <c r="L1816" s="23">
        <f>J1816-K1816</f>
        <v/>
      </c>
      <c r="M1816" s="23" t="inlineStr">
        <is>
          <t>T-932/25-26</t>
        </is>
      </c>
      <c r="N1816" s="32" t="n">
        <v>45881</v>
      </c>
      <c r="O1816" s="62" t="n">
        <v>13105.25</v>
      </c>
      <c r="P1816" s="23" t="inlineStr">
        <is>
          <t>IGIB</t>
        </is>
      </c>
      <c r="Q1816" s="23" t="inlineStr">
        <is>
          <t>By Hand</t>
        </is>
      </c>
      <c r="R1816" s="23" t="inlineStr">
        <is>
          <t>PRIYANKA MADAM</t>
        </is>
      </c>
      <c r="S1816" s="63" t="n">
        <v>4</v>
      </c>
      <c r="T1816" s="39" t="n"/>
      <c r="U1816" s="23" t="inlineStr">
        <is>
          <t>BioLegend</t>
        </is>
      </c>
      <c r="V1816" s="23">
        <f>VLOOKUP(P1816,'Customer List'!B:C,2,)</f>
        <v/>
      </c>
      <c r="W1816" s="40" t="n"/>
      <c r="X1816" s="32" t="n">
        <v>45881</v>
      </c>
      <c r="Y1816" s="23">
        <f>IF(X1816="", "", X1816-N1816)</f>
        <v/>
      </c>
      <c r="Z1816" s="23">
        <f>IF(N1816="", "", TEXT(N1816, "dddd"))</f>
        <v/>
      </c>
      <c r="AA1816" s="23">
        <f>IF(X1816="", "", TEXT(X1816, "dddd"))</f>
        <v/>
      </c>
      <c r="AB1816" s="23">
        <f>VLOOKUP(U1816,'Currency Sheet'!A:C,3,)</f>
        <v/>
      </c>
      <c r="AC1816" s="44">
        <f>VLOOKUP(P1816,'Customer List'!B:D,3,)</f>
        <v/>
      </c>
    </row>
    <row r="1817">
      <c r="A1817" s="23">
        <f>A1816+1</f>
        <v/>
      </c>
      <c r="B1817" s="23" t="inlineStr">
        <is>
          <t>EED117806</t>
        </is>
      </c>
      <c r="C1817" s="32" t="n">
        <v>45870</v>
      </c>
      <c r="D1817" s="32" t="n">
        <v>45875</v>
      </c>
      <c r="E1817" s="51" t="n">
        <v>1530</v>
      </c>
      <c r="F1817" s="51">
        <f>IF(AB1817="DOLLAR",E1817*88,E1817)</f>
        <v/>
      </c>
      <c r="G1817" s="62">
        <f>F1817*J1817</f>
        <v/>
      </c>
      <c r="H1817" s="23" t="n">
        <v>900007707</v>
      </c>
      <c r="I1817" s="23" t="inlineStr">
        <is>
          <t>Custom Human Panel 2273</t>
        </is>
      </c>
      <c r="J1817" s="23" t="n">
        <v>2</v>
      </c>
      <c r="K1817" s="23" t="n">
        <v>2</v>
      </c>
      <c r="L1817" s="23">
        <f>J1817-K1817</f>
        <v/>
      </c>
      <c r="M1817" s="23" t="inlineStr">
        <is>
          <t>T-1013/25-26, T-1014/25-26</t>
        </is>
      </c>
      <c r="N1817" s="32" t="n">
        <v>45892</v>
      </c>
      <c r="O1817" s="62">
        <f>2*214200</f>
        <v/>
      </c>
      <c r="P1817" s="23" t="inlineStr">
        <is>
          <t>APOLLO CHENNAI</t>
        </is>
      </c>
      <c r="Q1817" s="23" t="n">
        <v>58154747722</v>
      </c>
      <c r="R1817" s="23" t="inlineStr">
        <is>
          <t>Delivered</t>
        </is>
      </c>
      <c r="S1817" s="63" t="n">
        <v>4</v>
      </c>
      <c r="T1817" s="39" t="n"/>
      <c r="U1817" s="23" t="inlineStr">
        <is>
          <t>BioLegend</t>
        </is>
      </c>
      <c r="V1817" s="23">
        <f>VLOOKUP(P1817,'Customer List'!B:C,2,)</f>
        <v/>
      </c>
      <c r="W1817" s="40" t="n"/>
      <c r="X1817" s="32" t="n">
        <v>45894</v>
      </c>
      <c r="Y1817" s="23">
        <f>IF(X1817="", "", X1817-N1817)</f>
        <v/>
      </c>
      <c r="Z1817" s="23">
        <f>IF(N1817="", "", TEXT(N1817, "dddd"))</f>
        <v/>
      </c>
      <c r="AA1817" s="23">
        <f>IF(X1817="", "", TEXT(X1817, "dddd"))</f>
        <v/>
      </c>
      <c r="AB1817" s="23">
        <f>VLOOKUP(U1817,'Currency Sheet'!A:C,3,)</f>
        <v/>
      </c>
      <c r="AC1817" s="44">
        <f>VLOOKUP(P1817,'Customer List'!B:D,3,)</f>
        <v/>
      </c>
    </row>
    <row r="1818">
      <c r="A1818" s="23">
        <f>A1817+1</f>
        <v/>
      </c>
      <c r="B1818" s="23" t="inlineStr">
        <is>
          <t>QBYSD250705</t>
        </is>
      </c>
      <c r="C1818" s="32" t="n">
        <v>45867</v>
      </c>
      <c r="D1818" s="32" t="n">
        <v>45876</v>
      </c>
      <c r="E1818" s="51" t="n">
        <v>585</v>
      </c>
      <c r="F1818" s="51">
        <f>IF(AB1818="DOLLAR",E1818*88,E1818)</f>
        <v/>
      </c>
      <c r="G1818" s="62">
        <f>F1818*J1818</f>
        <v/>
      </c>
      <c r="H1818" s="23" t="inlineStr">
        <is>
          <t>SE260-10A-75</t>
        </is>
      </c>
      <c r="I1818" s="23" t="n"/>
      <c r="J1818" s="23" t="n">
        <v>1</v>
      </c>
      <c r="K1818" s="23" t="n">
        <v>1</v>
      </c>
      <c r="L1818" s="23">
        <f>J1818-K1818</f>
        <v/>
      </c>
      <c r="M1818" s="23" t="inlineStr">
        <is>
          <t>DC-127/25-26</t>
        </is>
      </c>
      <c r="N1818" s="32" t="n">
        <v>45894</v>
      </c>
      <c r="O1818" s="62" t="n">
        <v>0</v>
      </c>
      <c r="P1818" s="23" t="inlineStr">
        <is>
          <t>UNIVERSITY OF DELHI (South Campus)</t>
        </is>
      </c>
      <c r="Q1818" s="23" t="inlineStr">
        <is>
          <t>By Hand</t>
        </is>
      </c>
      <c r="R1818" s="23" t="inlineStr">
        <is>
          <t>PRIYANKA MADAM</t>
        </is>
      </c>
      <c r="S1818" s="63" t="inlineStr">
        <is>
          <t>RT</t>
        </is>
      </c>
      <c r="T1818" s="39" t="n"/>
      <c r="U1818" s="23" t="inlineStr">
        <is>
          <t>Hoefer</t>
        </is>
      </c>
      <c r="V1818" s="23" t="inlineStr">
        <is>
          <t>Delhi</t>
        </is>
      </c>
      <c r="W1818" s="40" t="n"/>
      <c r="X1818" s="32" t="n">
        <v>45894</v>
      </c>
      <c r="Y1818" s="23">
        <f>IF(X1818="", "", X1818-N1818)</f>
        <v/>
      </c>
      <c r="Z1818" s="23">
        <f>IF(N1818="", "", TEXT(N1818, "dddd"))</f>
        <v/>
      </c>
      <c r="AA1818" s="23">
        <f>IF(X1818="", "", TEXT(X1818, "dddd"))</f>
        <v/>
      </c>
      <c r="AB1818" s="23">
        <f>VLOOKUP(U1818,'Currency Sheet'!A:C,3,)</f>
        <v/>
      </c>
      <c r="AC1818" s="44">
        <f>VLOOKUP(P1818,'Customer List'!B:D,3,)</f>
        <v/>
      </c>
    </row>
    <row r="1819">
      <c r="A1819" s="23">
        <f>A1818+1</f>
        <v/>
      </c>
      <c r="B1819" s="23" t="n">
        <v>65830</v>
      </c>
      <c r="C1819" s="32" t="n">
        <v>45876</v>
      </c>
      <c r="D1819" s="32" t="n">
        <v>45880</v>
      </c>
      <c r="E1819" s="51" t="n">
        <v>259</v>
      </c>
      <c r="F1819" s="51">
        <f>IF(AB1819="DOLLAR",E1819*88,E1819)</f>
        <v/>
      </c>
      <c r="G1819" s="62">
        <f>F1819*J1819</f>
        <v/>
      </c>
      <c r="H1819" s="23" t="inlineStr">
        <is>
          <t>M00202S232</t>
        </is>
      </c>
      <c r="I1819" s="23" t="inlineStr">
        <is>
          <t>Anti-Phospho-RIP3 (S232) Rabbit Monoclonal Antibody</t>
        </is>
      </c>
      <c r="J1819" s="23" t="n">
        <v>2</v>
      </c>
      <c r="K1819" s="23" t="n">
        <v>2</v>
      </c>
      <c r="L1819" s="23">
        <f>J1819-K1819</f>
        <v/>
      </c>
      <c r="M1819" s="23" t="inlineStr">
        <is>
          <t>T-0053/25-26</t>
        </is>
      </c>
      <c r="N1819" s="32" t="n">
        <v>45887</v>
      </c>
      <c r="O1819" s="62" t="n">
        <v>80290</v>
      </c>
      <c r="P1819" s="23" t="inlineStr">
        <is>
          <t>SYNGENE</t>
        </is>
      </c>
      <c r="Q1819" s="23" t="n">
        <v>58154515156</v>
      </c>
      <c r="R1819" s="23" t="inlineStr">
        <is>
          <t>Delivered</t>
        </is>
      </c>
      <c r="S1819" s="63" t="n">
        <v>-20</v>
      </c>
      <c r="T1819" s="39" t="n"/>
      <c r="U1819" s="23" t="inlineStr">
        <is>
          <t>Boster</t>
        </is>
      </c>
      <c r="V1819" s="23">
        <f>VLOOKUP(P1819,'Customer List'!B:C,2,)</f>
        <v/>
      </c>
      <c r="W1819" s="40" t="n"/>
      <c r="X1819" s="32" t="n">
        <v>45889</v>
      </c>
      <c r="Y1819" s="23">
        <f>IF(X1819="", "", X1819-N1819)</f>
        <v/>
      </c>
      <c r="Z1819" s="23">
        <f>IF(N1819="", "", TEXT(N1819, "dddd"))</f>
        <v/>
      </c>
      <c r="AA1819" s="23">
        <f>IF(X1819="", "", TEXT(X1819, "dddd"))</f>
        <v/>
      </c>
      <c r="AB1819" s="23">
        <f>VLOOKUP(U1819,'Currency Sheet'!A:C,3,)</f>
        <v/>
      </c>
      <c r="AC1819" s="44">
        <f>VLOOKUP(P1819,'Customer List'!B:D,3,)</f>
        <v/>
      </c>
    </row>
    <row r="1820" ht="15.75" customHeight="1">
      <c r="A1820" s="23">
        <f>A1819+1</f>
        <v/>
      </c>
      <c r="B1820" s="23" t="inlineStr">
        <is>
          <t>TPC/25-26/00333</t>
        </is>
      </c>
      <c r="C1820" s="32" t="n">
        <v>45870</v>
      </c>
      <c r="D1820" s="32" t="n">
        <v>45881</v>
      </c>
      <c r="E1820" s="51" t="n">
        <v>15540</v>
      </c>
      <c r="F1820" s="51">
        <f>IF(AB1820="DOLLAR",E1820*88,E1820)</f>
        <v/>
      </c>
      <c r="G1820" s="62">
        <f>F1820*J1820</f>
        <v/>
      </c>
      <c r="H1820" s="23" t="inlineStr">
        <is>
          <t>S1714</t>
        </is>
      </c>
      <c r="I1820" s="23" t="n"/>
      <c r="J1820" s="23" t="n">
        <v>1</v>
      </c>
      <c r="K1820" s="23" t="n">
        <v>1</v>
      </c>
      <c r="L1820" s="23">
        <f>J1820-K1820</f>
        <v/>
      </c>
      <c r="M1820" s="23" t="inlineStr">
        <is>
          <t>T-931/25-26</t>
        </is>
      </c>
      <c r="N1820" s="32" t="n">
        <v>45881</v>
      </c>
      <c r="O1820" s="62" t="n">
        <v>18870</v>
      </c>
      <c r="P1820" s="23" t="inlineStr">
        <is>
          <t>FARCAST</t>
        </is>
      </c>
      <c r="Q1820" s="55" t="n">
        <v>58154351205</v>
      </c>
      <c r="R1820" s="23" t="inlineStr">
        <is>
          <t>Delivered</t>
        </is>
      </c>
      <c r="S1820" s="63" t="n">
        <v>-20</v>
      </c>
      <c r="T1820" s="39" t="n"/>
      <c r="U1820" s="23" t="inlineStr">
        <is>
          <t>TOPCLASS ENTERPRISES</t>
        </is>
      </c>
      <c r="V1820" s="23">
        <f>VLOOKUP(P1820,'Customer List'!B:C,2,)</f>
        <v/>
      </c>
      <c r="W1820" s="40" t="n"/>
      <c r="X1820" s="32" t="n">
        <v>45882</v>
      </c>
      <c r="Y1820" s="23">
        <f>IF(X1820="", "", X1820-N1820)</f>
        <v/>
      </c>
      <c r="Z1820" s="23">
        <f>IF(N1820="", "", TEXT(N1820, "dddd"))</f>
        <v/>
      </c>
      <c r="AA1820" s="23">
        <f>IF(X1820="", "", TEXT(X1820, "dddd"))</f>
        <v/>
      </c>
      <c r="AB1820" s="23">
        <f>VLOOKUP(U1820,'Currency Sheet'!A:C,3,)</f>
        <v/>
      </c>
      <c r="AC1820" s="44">
        <f>VLOOKUP(P1820,'Customer List'!B:D,3,)</f>
        <v/>
      </c>
    </row>
    <row r="1821">
      <c r="A1821" s="23">
        <f>A1820+1</f>
        <v/>
      </c>
      <c r="B1821" s="23" t="n">
        <v>177075</v>
      </c>
      <c r="C1821" s="32" t="n">
        <v>45876</v>
      </c>
      <c r="D1821" s="32" t="n">
        <v>45881</v>
      </c>
      <c r="E1821" s="51" t="n">
        <v>408.34</v>
      </c>
      <c r="F1821" s="51">
        <f>IF(AB1821="DOLLAR",E1821*88,E1821)</f>
        <v/>
      </c>
      <c r="G1821" s="62">
        <f>F1821*J1821</f>
        <v/>
      </c>
      <c r="H1821" s="23" t="inlineStr">
        <is>
          <t>BE0146</t>
        </is>
      </c>
      <c r="I1821" s="23" t="inlineStr">
        <is>
          <t>InVivoMAb anti-mouse PD-1 (CD279), RMP1-14, 25 mg</t>
        </is>
      </c>
      <c r="J1821" s="23" t="n">
        <v>1</v>
      </c>
      <c r="K1821" s="23" t="n">
        <v>1</v>
      </c>
      <c r="L1821" s="23">
        <f>J1821-K1821</f>
        <v/>
      </c>
      <c r="M1821" s="23" t="inlineStr">
        <is>
          <t>T-937/25-26</t>
        </is>
      </c>
      <c r="N1821" s="32" t="n">
        <v>45887</v>
      </c>
      <c r="O1821" s="62" t="n">
        <v>53532.5</v>
      </c>
      <c r="P1821" s="23" t="inlineStr">
        <is>
          <t>RG SONS</t>
        </is>
      </c>
      <c r="Q1821" s="23" t="n">
        <v>58154518310</v>
      </c>
      <c r="R1821" s="23" t="inlineStr">
        <is>
          <t>Delivered</t>
        </is>
      </c>
      <c r="S1821" s="63" t="n">
        <v>4</v>
      </c>
      <c r="T1821" s="39" t="n"/>
      <c r="U1821" s="23" t="inlineStr">
        <is>
          <t>BioXcell</t>
        </is>
      </c>
      <c r="V1821" s="23">
        <f>VLOOKUP(P1821,'Customer List'!B:C,2,)</f>
        <v/>
      </c>
      <c r="W1821" s="40" t="n"/>
      <c r="X1821" s="32" t="n">
        <v>45889</v>
      </c>
      <c r="Y1821" s="23">
        <f>IF(X1821="", "", X1821-N1821)</f>
        <v/>
      </c>
      <c r="Z1821" s="23">
        <f>IF(N1821="", "", TEXT(N1821, "dddd"))</f>
        <v/>
      </c>
      <c r="AA1821" s="23">
        <f>IF(X1821="", "", TEXT(X1821, "dddd"))</f>
        <v/>
      </c>
      <c r="AB1821" s="23">
        <f>VLOOKUP(U1821,'Currency Sheet'!A:C,3,)</f>
        <v/>
      </c>
      <c r="AC1821" s="44">
        <f>VLOOKUP(P1821,'Customer List'!B:D,3,)</f>
        <v/>
      </c>
    </row>
    <row r="1822">
      <c r="A1822" s="23">
        <f>A1821+1</f>
        <v/>
      </c>
      <c r="B1822" s="23" t="n">
        <v>177075</v>
      </c>
      <c r="C1822" s="32" t="n">
        <v>45876</v>
      </c>
      <c r="D1822" s="32" t="n">
        <v>45881</v>
      </c>
      <c r="E1822" s="51" t="n">
        <v>373.33</v>
      </c>
      <c r="F1822" s="51">
        <f>IF(AB1822="DOLLAR",E1822*88,E1822)</f>
        <v/>
      </c>
      <c r="G1822" s="62">
        <f>F1822*J1822</f>
        <v/>
      </c>
      <c r="H1822" s="23" t="inlineStr">
        <is>
          <t>BE0297</t>
        </is>
      </c>
      <c r="I1822" s="23" t="inlineStr">
        <is>
          <t>InVivoMAb human IgG1 isotype control, 5 mg</t>
        </is>
      </c>
      <c r="J1822" s="23" t="n">
        <v>2</v>
      </c>
      <c r="K1822" s="23" t="n">
        <v>2</v>
      </c>
      <c r="L1822" s="23">
        <f>J1822-K1822</f>
        <v/>
      </c>
      <c r="M1822" s="23" t="inlineStr">
        <is>
          <t>T-0056/25-26</t>
        </is>
      </c>
      <c r="N1822" s="32" t="n">
        <v>45892</v>
      </c>
      <c r="O1822" s="62" t="n">
        <v>101430</v>
      </c>
      <c r="P1822" s="23" t="inlineStr">
        <is>
          <t>SYNGENE</t>
        </is>
      </c>
      <c r="Q1822" s="23" t="n">
        <v>58154757570</v>
      </c>
      <c r="R1822" s="23" t="inlineStr">
        <is>
          <t>Delivered</t>
        </is>
      </c>
      <c r="S1822" s="63" t="n">
        <v>4</v>
      </c>
      <c r="T1822" s="39" t="n"/>
      <c r="U1822" s="23" t="inlineStr">
        <is>
          <t>BioXcell</t>
        </is>
      </c>
      <c r="V1822" s="23">
        <f>VLOOKUP(P1822,'Customer List'!B:C,2,)</f>
        <v/>
      </c>
      <c r="W1822" s="40" t="n"/>
      <c r="X1822" s="32" t="n">
        <v>45895</v>
      </c>
      <c r="Y1822" s="23">
        <f>IF(X1822="", "", X1822-N1822)</f>
        <v/>
      </c>
      <c r="Z1822" s="23">
        <f>IF(N1822="", "", TEXT(N1822, "dddd"))</f>
        <v/>
      </c>
      <c r="AA1822" s="23">
        <f>IF(X1822="", "", TEXT(X1822, "dddd"))</f>
        <v/>
      </c>
      <c r="AB1822" s="23">
        <f>VLOOKUP(U1822,'Currency Sheet'!A:C,3,)</f>
        <v/>
      </c>
      <c r="AC1822" s="44">
        <f>VLOOKUP(P1822,'Customer List'!B:D,3,)</f>
        <v/>
      </c>
    </row>
    <row r="1823">
      <c r="A1823" s="23">
        <f>A1822+1</f>
        <v/>
      </c>
      <c r="B1823" s="23" t="inlineStr">
        <is>
          <t>D080725IN3311766G</t>
        </is>
      </c>
      <c r="C1823" s="32" t="n">
        <v>45877</v>
      </c>
      <c r="D1823" s="32" t="n">
        <v>45885</v>
      </c>
      <c r="E1823" s="51" t="n">
        <v>374</v>
      </c>
      <c r="F1823" s="51">
        <f>IF(AB1823="DOLLAR",E1823*88,E1823)</f>
        <v/>
      </c>
      <c r="G1823" s="62">
        <f>F1823*J1823</f>
        <v/>
      </c>
      <c r="H1823" s="23" t="inlineStr">
        <is>
          <t>L-180641-01-0005</t>
        </is>
      </c>
      <c r="I1823" s="23" t="inlineStr">
        <is>
          <t>ON-TARGETplus Human IL20RB (53833) siRNA - SMARTpool, 5_x000D_
nmol</t>
        </is>
      </c>
      <c r="J1823" s="23" t="n">
        <v>1</v>
      </c>
      <c r="K1823" s="23" t="n">
        <v>1</v>
      </c>
      <c r="L1823" s="23">
        <f>J1823-K1823</f>
        <v/>
      </c>
      <c r="M1823" s="23" t="inlineStr">
        <is>
          <t>T-938/25-26</t>
        </is>
      </c>
      <c r="N1823" s="32" t="n">
        <v>45887</v>
      </c>
      <c r="O1823" s="62" t="n">
        <v>48060</v>
      </c>
      <c r="P1823" s="23" t="inlineStr">
        <is>
          <t>SAI LIFE</t>
        </is>
      </c>
      <c r="Q1823" s="23" t="n">
        <v>58154515366</v>
      </c>
      <c r="R1823" s="23" t="inlineStr">
        <is>
          <t>Delivered</t>
        </is>
      </c>
      <c r="S1823" s="63" t="n">
        <v>-20</v>
      </c>
      <c r="T1823" s="39" t="n"/>
      <c r="U1823" s="23" t="inlineStr">
        <is>
          <t>Dharmacon</t>
        </is>
      </c>
      <c r="V1823" s="23">
        <f>VLOOKUP(P1823,'Customer List'!B:C,2,)</f>
        <v/>
      </c>
      <c r="W1823" s="40" t="n"/>
      <c r="X1823" s="32" t="n">
        <v>45888</v>
      </c>
      <c r="Y1823" s="23">
        <f>IF(X1823="", "", X1823-N1823)</f>
        <v/>
      </c>
      <c r="Z1823" s="23">
        <f>IF(N1823="", "", TEXT(N1823, "dddd"))</f>
        <v/>
      </c>
      <c r="AA1823" s="23">
        <f>IF(X1823="", "", TEXT(X1823, "dddd"))</f>
        <v/>
      </c>
      <c r="AB1823" s="23">
        <f>VLOOKUP(U1823,'Currency Sheet'!A:C,3,)</f>
        <v/>
      </c>
      <c r="AC1823" s="44">
        <f>VLOOKUP(P1823,'Customer List'!B:D,3,)</f>
        <v/>
      </c>
    </row>
    <row r="1824">
      <c r="A1824" s="23">
        <f>A1823+1</f>
        <v/>
      </c>
      <c r="B1824" s="23" t="inlineStr">
        <is>
          <t>D080725IN3311766G</t>
        </is>
      </c>
      <c r="C1824" s="32" t="n">
        <v>45877</v>
      </c>
      <c r="D1824" s="32" t="n">
        <v>45885</v>
      </c>
      <c r="E1824" s="51" t="n">
        <v>439</v>
      </c>
      <c r="F1824" s="51">
        <f>IF(AB1824="DOLLAR",E1824*88,E1824)</f>
        <v/>
      </c>
      <c r="G1824" s="62">
        <f>F1824*J1824</f>
        <v/>
      </c>
      <c r="H1824" s="23" t="inlineStr">
        <is>
          <t>M-015155-02-0010</t>
        </is>
      </c>
      <c r="I1824" s="23" t="inlineStr">
        <is>
          <t>siGENOME Human MAL2 (114569) siRNA - SMARTpool,_x000D_
10 nmol</t>
        </is>
      </c>
      <c r="J1824" s="23" t="n">
        <v>1</v>
      </c>
      <c r="K1824" s="23" t="n">
        <v>1</v>
      </c>
      <c r="L1824" s="23">
        <f>J1824-K1824</f>
        <v/>
      </c>
      <c r="M1824" s="23" t="inlineStr">
        <is>
          <t>T-939/25-26</t>
        </is>
      </c>
      <c r="N1824" s="32" t="n">
        <v>45887</v>
      </c>
      <c r="O1824" s="62" t="n">
        <v>56430</v>
      </c>
      <c r="P1824" s="23" t="inlineStr">
        <is>
          <t>SAI LIFE</t>
        </is>
      </c>
      <c r="Q1824" s="23" t="n">
        <v>58154515366</v>
      </c>
      <c r="R1824" s="23" t="inlineStr">
        <is>
          <t>Delivered</t>
        </is>
      </c>
      <c r="S1824" s="63" t="n">
        <v>-20</v>
      </c>
      <c r="T1824" s="39" t="n"/>
      <c r="U1824" s="23" t="inlineStr">
        <is>
          <t>Dharmacon</t>
        </is>
      </c>
      <c r="V1824" s="23">
        <f>VLOOKUP(P1824,'Customer List'!B:C,2,)</f>
        <v/>
      </c>
      <c r="W1824" s="40" t="n"/>
      <c r="X1824" s="32" t="n">
        <v>45888</v>
      </c>
      <c r="Y1824" s="23">
        <f>IF(X1824="", "", X1824-N1824)</f>
        <v/>
      </c>
      <c r="Z1824" s="23">
        <f>IF(N1824="", "", TEXT(N1824, "dddd"))</f>
        <v/>
      </c>
      <c r="AA1824" s="23">
        <f>IF(X1824="", "", TEXT(X1824, "dddd"))</f>
        <v/>
      </c>
      <c r="AB1824" s="23">
        <f>VLOOKUP(U1824,'Currency Sheet'!A:C,3,)</f>
        <v/>
      </c>
      <c r="AC1824" s="44">
        <f>VLOOKUP(P1824,'Customer List'!B:D,3,)</f>
        <v/>
      </c>
    </row>
    <row r="1825">
      <c r="A1825" s="23">
        <f>A1824+1</f>
        <v/>
      </c>
      <c r="B1825" s="23" t="inlineStr">
        <is>
          <t>D080725IN3311766G</t>
        </is>
      </c>
      <c r="C1825" s="32" t="n">
        <v>45877</v>
      </c>
      <c r="D1825" s="32" t="n">
        <v>45885</v>
      </c>
      <c r="E1825" s="51" t="n">
        <v>188</v>
      </c>
      <c r="F1825" s="51">
        <f>IF(AB1825="DOLLAR",E1825*88,E1825)</f>
        <v/>
      </c>
      <c r="G1825" s="62">
        <f>F1825*J1825</f>
        <v/>
      </c>
      <c r="H1825" s="23" t="inlineStr">
        <is>
          <t>D-001810-10-05</t>
        </is>
      </c>
      <c r="I1825" s="23" t="inlineStr">
        <is>
          <t>ON-TARGETplus Non-targeting Pool  5nmol</t>
        </is>
      </c>
      <c r="J1825" s="23" t="n">
        <v>1</v>
      </c>
      <c r="K1825" s="23" t="n">
        <v>1</v>
      </c>
      <c r="L1825" s="23">
        <f>J1825-K1825</f>
        <v/>
      </c>
      <c r="M1825" s="23" t="inlineStr">
        <is>
          <t>T-940/25-26</t>
        </is>
      </c>
      <c r="N1825" s="32" t="n">
        <v>45887</v>
      </c>
      <c r="O1825" s="62" t="n">
        <v>25555</v>
      </c>
      <c r="P1825" s="23" t="inlineStr">
        <is>
          <t>TIFR</t>
        </is>
      </c>
      <c r="Q1825" s="23" t="n">
        <v>58154515554</v>
      </c>
      <c r="R1825" s="23" t="inlineStr">
        <is>
          <t>Delivered</t>
        </is>
      </c>
      <c r="S1825" s="63" t="n">
        <v>-20</v>
      </c>
      <c r="T1825" s="39" t="n"/>
      <c r="U1825" s="23" t="inlineStr">
        <is>
          <t>Dharmacon</t>
        </is>
      </c>
      <c r="V1825" s="23">
        <f>VLOOKUP(P1825,'Customer List'!B:C,2,)</f>
        <v/>
      </c>
      <c r="W1825" s="40" t="n"/>
      <c r="X1825" s="32" t="n">
        <v>45888</v>
      </c>
      <c r="Y1825" s="23">
        <f>IF(X1825="", "", X1825-N1825)</f>
        <v/>
      </c>
      <c r="Z1825" s="23">
        <f>IF(N1825="", "", TEXT(N1825, "dddd"))</f>
        <v/>
      </c>
      <c r="AA1825" s="23">
        <f>IF(X1825="", "", TEXT(X1825, "dddd"))</f>
        <v/>
      </c>
      <c r="AB1825" s="23">
        <f>VLOOKUP(U1825,'Currency Sheet'!A:C,3,)</f>
        <v/>
      </c>
      <c r="AC1825" s="44">
        <f>VLOOKUP(P1825,'Customer List'!B:D,3,)</f>
        <v/>
      </c>
    </row>
    <row r="1826">
      <c r="A1826" s="23">
        <f>A1825+1</f>
        <v/>
      </c>
      <c r="B1826" s="23" t="inlineStr">
        <is>
          <t>D080725IN3311766G</t>
        </is>
      </c>
      <c r="C1826" s="32" t="n">
        <v>45877</v>
      </c>
      <c r="D1826" s="32" t="n">
        <v>45885</v>
      </c>
      <c r="E1826" s="51" t="n">
        <v>374</v>
      </c>
      <c r="F1826" s="51">
        <f>IF(AB1826="DOLLAR",E1826*88,E1826)</f>
        <v/>
      </c>
      <c r="G1826" s="62">
        <f>F1826*J1826</f>
        <v/>
      </c>
      <c r="H1826" s="23" t="inlineStr">
        <is>
          <t>L-012200-00-0005</t>
        </is>
      </c>
      <c r="I1826" s="23" t="inlineStr">
        <is>
          <t>ON-TARGETplus Human YAP1 (10413) siRNA - SMARTpool, 5nmol</t>
        </is>
      </c>
      <c r="J1826" s="23" t="n">
        <v>1</v>
      </c>
      <c r="K1826" s="23" t="n">
        <v>1</v>
      </c>
      <c r="L1826" s="23">
        <f>J1826-K1826</f>
        <v/>
      </c>
      <c r="M1826" s="23" t="inlineStr">
        <is>
          <t>T-940/25-26</t>
        </is>
      </c>
      <c r="N1826" s="32" t="n">
        <v>45887</v>
      </c>
      <c r="O1826" s="62" t="n">
        <v>50730</v>
      </c>
      <c r="P1826" s="23" t="inlineStr">
        <is>
          <t>TIFR</t>
        </is>
      </c>
      <c r="Q1826" s="23" t="n">
        <v>58154515554</v>
      </c>
      <c r="R1826" s="23" t="inlineStr">
        <is>
          <t>Delivered</t>
        </is>
      </c>
      <c r="S1826" s="63" t="n">
        <v>-20</v>
      </c>
      <c r="T1826" s="39" t="n"/>
      <c r="U1826" s="23" t="inlineStr">
        <is>
          <t>Dharmacon</t>
        </is>
      </c>
      <c r="V1826" s="23">
        <f>VLOOKUP(P1826,'Customer List'!B:C,2,)</f>
        <v/>
      </c>
      <c r="W1826" s="40" t="n"/>
      <c r="X1826" s="32" t="n">
        <v>45888</v>
      </c>
      <c r="Y1826" s="23">
        <f>IF(X1826="", "", X1826-N1826)</f>
        <v/>
      </c>
      <c r="Z1826" s="23">
        <f>IF(N1826="", "", TEXT(N1826, "dddd"))</f>
        <v/>
      </c>
      <c r="AA1826" s="23">
        <f>IF(X1826="", "", TEXT(X1826, "dddd"))</f>
        <v/>
      </c>
      <c r="AB1826" s="23">
        <f>VLOOKUP(U1826,'Currency Sheet'!A:C,3,)</f>
        <v/>
      </c>
      <c r="AC1826" s="44">
        <f>VLOOKUP(P1826,'Customer List'!B:D,3,)</f>
        <v/>
      </c>
    </row>
    <row r="1827">
      <c r="A1827" s="23">
        <f>A1826+1</f>
        <v/>
      </c>
      <c r="B1827" s="23" t="inlineStr">
        <is>
          <t>D080725IN3311766G</t>
        </is>
      </c>
      <c r="C1827" s="32" t="n">
        <v>45877</v>
      </c>
      <c r="D1827" s="32" t="n">
        <v>45885</v>
      </c>
      <c r="E1827" s="51" t="n">
        <v>237</v>
      </c>
      <c r="F1827" s="51">
        <f>IF(AB1827="DOLLAR",E1827*88,E1827)</f>
        <v/>
      </c>
      <c r="G1827" s="62">
        <f>F1827*J1827</f>
        <v/>
      </c>
      <c r="H1827" s="23" t="inlineStr">
        <is>
          <t>T-2001-02</t>
        </is>
      </c>
      <c r="I1827" s="23" t="inlineStr">
        <is>
          <t>DharmaFECT 1 Transfection Reagent  0.75 mL</t>
        </is>
      </c>
      <c r="J1827" s="23" t="n">
        <v>2</v>
      </c>
      <c r="K1827" s="23" t="n">
        <v>2</v>
      </c>
      <c r="L1827" s="23">
        <f>J1827-K1827</f>
        <v/>
      </c>
      <c r="M1827" s="23" t="inlineStr">
        <is>
          <t>T-993/25-26</t>
        </is>
      </c>
      <c r="N1827" s="32" t="n">
        <v>45891</v>
      </c>
      <c r="O1827" s="62" t="n">
        <v>57798</v>
      </c>
      <c r="P1827" s="23" t="inlineStr">
        <is>
          <t>THSTI</t>
        </is>
      </c>
      <c r="Q1827" s="23" t="inlineStr">
        <is>
          <t>BY HAND</t>
        </is>
      </c>
      <c r="R1827" s="23" t="inlineStr">
        <is>
          <t>PRIYANKA MADAM</t>
        </is>
      </c>
      <c r="S1827" s="63" t="n">
        <v>4</v>
      </c>
      <c r="T1827" s="39" t="n"/>
      <c r="U1827" s="23" t="inlineStr">
        <is>
          <t>Dharmacon</t>
        </is>
      </c>
      <c r="V1827" s="23">
        <f>VLOOKUP(P1827,'Customer List'!B:C,2,)</f>
        <v/>
      </c>
      <c r="W1827" s="40" t="n"/>
      <c r="X1827" s="32" t="n">
        <v>45891</v>
      </c>
      <c r="Y1827" s="23">
        <f>IF(X1827="", "", X1827-N1827)</f>
        <v/>
      </c>
      <c r="Z1827" s="23">
        <f>IF(N1827="", "", TEXT(N1827, "dddd"))</f>
        <v/>
      </c>
      <c r="AA1827" s="23">
        <f>IF(X1827="", "", TEXT(X1827, "dddd"))</f>
        <v/>
      </c>
      <c r="AB1827" s="23">
        <f>VLOOKUP(U1827,'Currency Sheet'!A:C,3,)</f>
        <v/>
      </c>
      <c r="AC1827" s="44">
        <f>VLOOKUP(P1827,'Customer List'!B:D,3,)</f>
        <v/>
      </c>
    </row>
    <row r="1828">
      <c r="A1828" s="23">
        <f>A1827+1</f>
        <v/>
      </c>
      <c r="B1828" s="23" t="inlineStr">
        <is>
          <t>D080725IN3311766G</t>
        </is>
      </c>
      <c r="C1828" s="32" t="n">
        <v>45877</v>
      </c>
      <c r="D1828" s="32" t="n">
        <v>45885</v>
      </c>
      <c r="E1828" s="51" t="n">
        <v>81</v>
      </c>
      <c r="F1828" s="51">
        <f>IF(AB1828="DOLLAR",E1828*88,E1828)</f>
        <v/>
      </c>
      <c r="G1828" s="62">
        <f>F1828*J1828</f>
        <v/>
      </c>
      <c r="H1828" s="23" t="inlineStr">
        <is>
          <t>T-2001-01</t>
        </is>
      </c>
      <c r="I1828" s="23" t="inlineStr">
        <is>
          <t>DharmaFECT 1 Transfection Reagent, 0.2ml</t>
        </is>
      </c>
      <c r="J1828" s="23" t="n">
        <v>1</v>
      </c>
      <c r="K1828" s="23" t="n">
        <v>1</v>
      </c>
      <c r="L1828" s="23">
        <f>J1828-K1828</f>
        <v/>
      </c>
      <c r="M1828" s="23" t="inlineStr">
        <is>
          <t>T-941/25-26</t>
        </is>
      </c>
      <c r="N1828" s="32" t="n">
        <v>45887</v>
      </c>
      <c r="O1828" s="62" t="n">
        <v>13050</v>
      </c>
      <c r="P1828" s="23" t="inlineStr">
        <is>
          <t>FORTUNE BIOSERVICES</t>
        </is>
      </c>
      <c r="Q1828" s="23" t="n">
        <v>58154515775</v>
      </c>
      <c r="R1828" s="23" t="inlineStr">
        <is>
          <t>Delivered</t>
        </is>
      </c>
      <c r="S1828" s="63" t="n">
        <v>4</v>
      </c>
      <c r="T1828" s="39" t="n"/>
      <c r="U1828" s="23" t="inlineStr">
        <is>
          <t>Dharmacon</t>
        </is>
      </c>
      <c r="V1828" s="23">
        <f>VLOOKUP(P1828,'Customer List'!B:C,2,)</f>
        <v/>
      </c>
      <c r="W1828" s="40" t="n"/>
      <c r="X1828" s="32" t="n">
        <v>45888</v>
      </c>
      <c r="Y1828" s="23">
        <f>IF(X1828="", "", X1828-N1828)</f>
        <v/>
      </c>
      <c r="Z1828" s="23">
        <f>IF(N1828="", "", TEXT(N1828, "dddd"))</f>
        <v/>
      </c>
      <c r="AA1828" s="23">
        <f>IF(X1828="", "", TEXT(X1828, "dddd"))</f>
        <v/>
      </c>
      <c r="AB1828" s="23">
        <f>VLOOKUP(U1828,'Currency Sheet'!A:C,3,)</f>
        <v/>
      </c>
      <c r="AC1828" s="44">
        <f>VLOOKUP(P1828,'Customer List'!B:D,3,)</f>
        <v/>
      </c>
    </row>
    <row r="1829">
      <c r="A1829" s="23">
        <f>A1828+1</f>
        <v/>
      </c>
      <c r="B1829" s="23" t="inlineStr">
        <is>
          <t>EED118009</t>
        </is>
      </c>
      <c r="C1829" s="32" t="n">
        <v>45877</v>
      </c>
      <c r="D1829" s="32" t="n">
        <v>45885</v>
      </c>
      <c r="E1829" s="51" t="n">
        <v>42.7</v>
      </c>
      <c r="F1829" s="51">
        <f>IF(AB1829="DOLLAR",E1829*88,E1829)</f>
        <v/>
      </c>
      <c r="G1829" s="62">
        <f>F1829*J1829</f>
        <v/>
      </c>
      <c r="H1829" s="23" t="n">
        <v>100205</v>
      </c>
      <c r="I1829" s="23" t="inlineStr">
        <is>
          <t>PE anti-mouse CD3 Antibody</t>
        </is>
      </c>
      <c r="J1829" s="23" t="n">
        <v>1</v>
      </c>
      <c r="K1829" s="23" t="n">
        <v>1</v>
      </c>
      <c r="L1829" s="23">
        <f>J1829-K1829</f>
        <v/>
      </c>
      <c r="M1829" s="23" t="inlineStr">
        <is>
          <t>T-1015/25-26</t>
        </is>
      </c>
      <c r="N1829" s="32" t="n">
        <v>45892</v>
      </c>
      <c r="O1829" s="62" t="n">
        <v>7091.25</v>
      </c>
      <c r="P1829" s="23" t="inlineStr">
        <is>
          <t>Agharkar</t>
        </is>
      </c>
      <c r="Q1829" s="23" t="n">
        <v>58154749645</v>
      </c>
      <c r="R1829" s="23" t="inlineStr">
        <is>
          <t>Delivered</t>
        </is>
      </c>
      <c r="S1829" s="63" t="n">
        <v>4</v>
      </c>
      <c r="T1829" s="39" t="n"/>
      <c r="U1829" s="23" t="inlineStr">
        <is>
          <t>BioLegend</t>
        </is>
      </c>
      <c r="V1829" s="23">
        <f>VLOOKUP(P1829,'Customer List'!B:C,2,)</f>
        <v/>
      </c>
      <c r="W1829" s="40" t="n"/>
      <c r="X1829" s="32" t="n">
        <v>45894</v>
      </c>
      <c r="Y1829" s="23">
        <f>IF(X1829="", "", X1829-N1829)</f>
        <v/>
      </c>
      <c r="Z1829" s="23">
        <f>IF(N1829="", "", TEXT(N1829, "dddd"))</f>
        <v/>
      </c>
      <c r="AA1829" s="23">
        <f>IF(X1829="", "", TEXT(X1829, "dddd"))</f>
        <v/>
      </c>
      <c r="AB1829" s="23">
        <f>VLOOKUP(U1829,'Currency Sheet'!A:C,3,)</f>
        <v/>
      </c>
      <c r="AC1829" s="44">
        <f>VLOOKUP(P1829,'Customer List'!B:D,3,)</f>
        <v/>
      </c>
    </row>
    <row r="1830">
      <c r="A1830" s="23">
        <f>A1829+1</f>
        <v/>
      </c>
      <c r="B1830" s="23" t="inlineStr">
        <is>
          <t>EED118009</t>
        </is>
      </c>
      <c r="C1830" s="32" t="n">
        <v>45877</v>
      </c>
      <c r="D1830" s="32" t="n">
        <v>45885</v>
      </c>
      <c r="E1830" s="51" t="n">
        <v>100.1</v>
      </c>
      <c r="F1830" s="51">
        <f>IF(AB1830="DOLLAR",E1830*88,E1830)</f>
        <v/>
      </c>
      <c r="G1830" s="62">
        <f>F1830*J1830</f>
        <v/>
      </c>
      <c r="H1830" s="23" t="n">
        <v>100206</v>
      </c>
      <c r="I1830" s="23" t="inlineStr">
        <is>
          <t>PE anti-mouse CD3 Antibody</t>
        </is>
      </c>
      <c r="J1830" s="23" t="n">
        <v>1</v>
      </c>
      <c r="K1830" s="23" t="n">
        <v>1</v>
      </c>
      <c r="L1830" s="23">
        <f>J1830-K1830</f>
        <v/>
      </c>
      <c r="M1830" s="23" t="inlineStr">
        <is>
          <t>T-951/25-26</t>
        </is>
      </c>
      <c r="N1830" s="32" t="n">
        <v>45887</v>
      </c>
      <c r="O1830" s="62" t="n">
        <v>10868</v>
      </c>
      <c r="P1830" s="23" t="inlineStr">
        <is>
          <t>NIAB</t>
        </is>
      </c>
      <c r="Q1830" s="23" t="n">
        <v>58154523350</v>
      </c>
      <c r="R1830" s="23" t="inlineStr">
        <is>
          <t>Delivered</t>
        </is>
      </c>
      <c r="S1830" s="63" t="n">
        <v>4</v>
      </c>
      <c r="T1830" s="39" t="n"/>
      <c r="U1830" s="23" t="inlineStr">
        <is>
          <t>BioLegend</t>
        </is>
      </c>
      <c r="V1830" s="23">
        <f>VLOOKUP(P1830,'Customer List'!B:C,2,)</f>
        <v/>
      </c>
      <c r="W1830" s="40" t="n"/>
      <c r="X1830" s="32" t="n">
        <v>45888</v>
      </c>
      <c r="Y1830" s="23">
        <f>IF(X1830="", "", X1830-N1830)</f>
        <v/>
      </c>
      <c r="Z1830" s="23">
        <f>IF(N1830="", "", TEXT(N1830, "dddd"))</f>
        <v/>
      </c>
      <c r="AA1830" s="23">
        <f>IF(X1830="", "", TEXT(X1830, "dddd"))</f>
        <v/>
      </c>
      <c r="AB1830" s="23">
        <f>VLOOKUP(U1830,'Currency Sheet'!A:C,3,)</f>
        <v/>
      </c>
      <c r="AC1830" s="44">
        <f>VLOOKUP(P1830,'Customer List'!B:D,3,)</f>
        <v/>
      </c>
    </row>
    <row r="1831">
      <c r="A1831" s="23">
        <f>A1830+1</f>
        <v/>
      </c>
      <c r="B1831" s="23" t="inlineStr">
        <is>
          <t>EED118009</t>
        </is>
      </c>
      <c r="C1831" s="32" t="n">
        <v>45877</v>
      </c>
      <c r="D1831" s="32" t="n">
        <v>45885</v>
      </c>
      <c r="E1831" s="51" t="n">
        <v>114.8</v>
      </c>
      <c r="F1831" s="51">
        <f>IF(AB1831="DOLLAR",E1831*88,E1831)</f>
        <v/>
      </c>
      <c r="G1831" s="62">
        <f>F1831*J1831</f>
        <v/>
      </c>
      <c r="H1831" s="23" t="n">
        <v>100340</v>
      </c>
      <c r="I1831" s="23" t="inlineStr">
        <is>
          <t>Ultra-LEAF™ Purified anti-mouse CD3ε Antibody</t>
        </is>
      </c>
      <c r="J1831" s="23" t="n">
        <v>1</v>
      </c>
      <c r="K1831" s="23" t="n">
        <v>1</v>
      </c>
      <c r="L1831" s="23">
        <f>J1831-K1831</f>
        <v/>
      </c>
      <c r="M1831" s="23" t="inlineStr">
        <is>
          <t>DC-131/25-26</t>
        </is>
      </c>
      <c r="N1831" s="32" t="n">
        <v>45897</v>
      </c>
      <c r="O1831" s="62" t="n">
        <v>22878</v>
      </c>
      <c r="P1831" s="23" t="inlineStr">
        <is>
          <t>AIIMS</t>
        </is>
      </c>
      <c r="Q1831" s="23" t="inlineStr">
        <is>
          <t>By Hand</t>
        </is>
      </c>
      <c r="R1831" s="23" t="inlineStr">
        <is>
          <t>PRIYANKA MADAM</t>
        </is>
      </c>
      <c r="S1831" s="63" t="n">
        <v>4</v>
      </c>
      <c r="T1831" s="39" t="n"/>
      <c r="U1831" s="23" t="inlineStr">
        <is>
          <t>BioLegend</t>
        </is>
      </c>
      <c r="V1831" s="23">
        <f>VLOOKUP(P1831,'Customer List'!B:C,2,)</f>
        <v/>
      </c>
      <c r="W1831" s="40" t="n"/>
      <c r="X1831" s="32" t="n">
        <v>45897</v>
      </c>
      <c r="Y1831" s="23">
        <f>IF(X1831="", "", X1831-N1831)</f>
        <v/>
      </c>
      <c r="Z1831" s="23">
        <f>IF(N1831="", "", TEXT(N1831, "dddd"))</f>
        <v/>
      </c>
      <c r="AA1831" s="23">
        <f>IF(X1831="", "", TEXT(X1831, "dddd"))</f>
        <v/>
      </c>
      <c r="AB1831" s="23">
        <f>VLOOKUP(U1831,'Currency Sheet'!A:C,3,)</f>
        <v/>
      </c>
      <c r="AC1831" s="44">
        <f>VLOOKUP(P1831,'Customer List'!B:D,3,)</f>
        <v/>
      </c>
    </row>
    <row r="1832">
      <c r="A1832" s="23">
        <f>A1831+1</f>
        <v/>
      </c>
      <c r="B1832" s="23" t="inlineStr">
        <is>
          <t>EED118009</t>
        </is>
      </c>
      <c r="C1832" s="32" t="n">
        <v>45877</v>
      </c>
      <c r="D1832" s="32" t="n">
        <v>45885</v>
      </c>
      <c r="E1832" s="51" t="n">
        <v>50.4</v>
      </c>
      <c r="F1832" s="51">
        <f>IF(AB1832="DOLLAR",E1832*88,E1832)</f>
        <v/>
      </c>
      <c r="G1832" s="62">
        <f>F1832*J1832</f>
        <v/>
      </c>
      <c r="H1832" s="23" t="n">
        <v>100408</v>
      </c>
      <c r="I1832" s="23" t="inlineStr">
        <is>
          <t>PE anti-mouse CD4 Antibody</t>
        </is>
      </c>
      <c r="J1832" s="23" t="n">
        <v>1</v>
      </c>
      <c r="K1832" s="23" t="n">
        <v>1</v>
      </c>
      <c r="L1832" s="23">
        <f>J1832-K1832</f>
        <v/>
      </c>
      <c r="M1832" s="23" t="inlineStr">
        <is>
          <t>T-995/25-26</t>
        </is>
      </c>
      <c r="N1832" s="32" t="n">
        <v>45891</v>
      </c>
      <c r="O1832" s="62" t="n">
        <v>6156</v>
      </c>
      <c r="P1832" s="23" t="inlineStr">
        <is>
          <t>THSTI</t>
        </is>
      </c>
      <c r="Q1832" s="23" t="inlineStr">
        <is>
          <t>BY HAND</t>
        </is>
      </c>
      <c r="R1832" s="23" t="inlineStr">
        <is>
          <t>PRIYANKA MADAM</t>
        </is>
      </c>
      <c r="S1832" s="63" t="n">
        <v>4</v>
      </c>
      <c r="T1832" s="39" t="n"/>
      <c r="U1832" s="23" t="inlineStr">
        <is>
          <t>BioLegend</t>
        </is>
      </c>
      <c r="V1832" s="23">
        <f>VLOOKUP(P1832,'Customer List'!B:C,2,)</f>
        <v/>
      </c>
      <c r="W1832" s="40" t="n"/>
      <c r="X1832" s="32" t="n">
        <v>45891</v>
      </c>
      <c r="Y1832" s="23">
        <f>IF(X1832="", "", X1832-N1832)</f>
        <v/>
      </c>
      <c r="Z1832" s="23">
        <f>IF(N1832="", "", TEXT(N1832, "dddd"))</f>
        <v/>
      </c>
      <c r="AA1832" s="23">
        <f>IF(X1832="", "", TEXT(X1832, "dddd"))</f>
        <v/>
      </c>
      <c r="AB1832" s="23">
        <f>VLOOKUP(U1832,'Currency Sheet'!A:C,3,)</f>
        <v/>
      </c>
      <c r="AC1832" s="44">
        <f>VLOOKUP(P1832,'Customer List'!B:D,3,)</f>
        <v/>
      </c>
    </row>
    <row r="1833">
      <c r="A1833" s="23">
        <f>A1832+1</f>
        <v/>
      </c>
      <c r="B1833" s="23" t="inlineStr">
        <is>
          <t>EED118009</t>
        </is>
      </c>
      <c r="C1833" s="32" t="n">
        <v>45877</v>
      </c>
      <c r="D1833" s="32" t="n">
        <v>45885</v>
      </c>
      <c r="E1833" s="51" t="n">
        <v>150.5</v>
      </c>
      <c r="F1833" s="51">
        <f>IF(AB1833="DOLLAR",E1833*88,E1833)</f>
        <v/>
      </c>
      <c r="G1833" s="62">
        <f>F1833*J1833</f>
        <v/>
      </c>
      <c r="H1833" s="23" t="n">
        <v>100422</v>
      </c>
      <c r="I1833" s="23" t="inlineStr">
        <is>
          <t>PE/Cyanine7 anti-mouse CD4 Antibody</t>
        </is>
      </c>
      <c r="J1833" s="23" t="n">
        <v>1</v>
      </c>
      <c r="K1833" s="23" t="n">
        <v>1</v>
      </c>
      <c r="L1833" s="23">
        <f>J1833-K1833</f>
        <v/>
      </c>
      <c r="M1833" s="23" t="inlineStr">
        <is>
          <t>T-995/25-26</t>
        </is>
      </c>
      <c r="N1833" s="32" t="n">
        <v>45891</v>
      </c>
      <c r="O1833" s="62" t="n">
        <v>18382.5</v>
      </c>
      <c r="P1833" s="23" t="inlineStr">
        <is>
          <t>THSTI</t>
        </is>
      </c>
      <c r="Q1833" s="23" t="inlineStr">
        <is>
          <t>BY HAND</t>
        </is>
      </c>
      <c r="R1833" s="23" t="inlineStr">
        <is>
          <t>PRIYANKA MADAM</t>
        </is>
      </c>
      <c r="S1833" s="63" t="n">
        <v>4</v>
      </c>
      <c r="T1833" s="39" t="inlineStr">
        <is>
          <t>As per bill 100527 (typing Error in PO)</t>
        </is>
      </c>
      <c r="U1833" s="23" t="inlineStr">
        <is>
          <t>BioLegend</t>
        </is>
      </c>
      <c r="V1833" s="23">
        <f>VLOOKUP(P1833,'Customer List'!B:C,2,)</f>
        <v/>
      </c>
      <c r="W1833" s="40" t="n"/>
      <c r="X1833" s="32" t="n">
        <v>45891</v>
      </c>
      <c r="Y1833" s="23">
        <f>IF(X1833="", "", X1833-N1833)</f>
        <v/>
      </c>
      <c r="Z1833" s="23">
        <f>IF(N1833="", "", TEXT(N1833, "dddd"))</f>
        <v/>
      </c>
      <c r="AA1833" s="23">
        <f>IF(X1833="", "", TEXT(X1833, "dddd"))</f>
        <v/>
      </c>
      <c r="AB1833" s="23">
        <f>VLOOKUP(U1833,'Currency Sheet'!A:C,3,)</f>
        <v/>
      </c>
      <c r="AC1833" s="44">
        <f>VLOOKUP(P1833,'Customer List'!B:D,3,)</f>
        <v/>
      </c>
    </row>
    <row r="1834">
      <c r="A1834" s="23">
        <f>A1833+1</f>
        <v/>
      </c>
      <c r="B1834" s="23" t="inlineStr">
        <is>
          <t>EED118009</t>
        </is>
      </c>
      <c r="C1834" s="32" t="n">
        <v>45877</v>
      </c>
      <c r="D1834" s="32" t="n">
        <v>45885</v>
      </c>
      <c r="E1834" s="51" t="n">
        <v>160.3</v>
      </c>
      <c r="F1834" s="51">
        <f>IF(AB1834="DOLLAR",E1834*88,E1834)</f>
        <v/>
      </c>
      <c r="G1834" s="62">
        <f>F1834*J1834</f>
        <v/>
      </c>
      <c r="H1834" s="23" t="n">
        <v>100423</v>
      </c>
      <c r="I1834" s="23" t="inlineStr">
        <is>
          <t>Alexa Fluor® 488 anti-mouse CD4 Antibody</t>
        </is>
      </c>
      <c r="J1834" s="23" t="n">
        <v>1</v>
      </c>
      <c r="K1834" s="23" t="n">
        <v>1</v>
      </c>
      <c r="L1834" s="23">
        <f>J1834-K1834</f>
        <v/>
      </c>
      <c r="M1834" s="23" t="inlineStr">
        <is>
          <t>T-1015/25-26</t>
        </is>
      </c>
      <c r="N1834" s="32" t="n">
        <v>45892</v>
      </c>
      <c r="O1834" s="62" t="n">
        <v>26621.25</v>
      </c>
      <c r="P1834" s="23" t="inlineStr">
        <is>
          <t>Agharkar</t>
        </is>
      </c>
      <c r="Q1834" s="23" t="n">
        <v>58154749645</v>
      </c>
      <c r="R1834" s="23" t="inlineStr">
        <is>
          <t>Delivered</t>
        </is>
      </c>
      <c r="S1834" s="63" t="n">
        <v>4</v>
      </c>
      <c r="T1834" s="39" t="n"/>
      <c r="U1834" s="23" t="inlineStr">
        <is>
          <t>BioLegend</t>
        </is>
      </c>
      <c r="V1834" s="23">
        <f>VLOOKUP(P1834,'Customer List'!B:C,2,)</f>
        <v/>
      </c>
      <c r="W1834" s="40" t="n"/>
      <c r="X1834" s="32" t="n">
        <v>45894</v>
      </c>
      <c r="Y1834" s="23">
        <f>IF(X1834="", "", X1834-N1834)</f>
        <v/>
      </c>
      <c r="Z1834" s="23">
        <f>IF(N1834="", "", TEXT(N1834, "dddd"))</f>
        <v/>
      </c>
      <c r="AA1834" s="23">
        <f>IF(X1834="", "", TEXT(X1834, "dddd"))</f>
        <v/>
      </c>
      <c r="AB1834" s="23">
        <f>VLOOKUP(U1834,'Currency Sheet'!A:C,3,)</f>
        <v/>
      </c>
      <c r="AC1834" s="44">
        <f>VLOOKUP(P1834,'Customer List'!B:D,3,)</f>
        <v/>
      </c>
    </row>
    <row r="1835">
      <c r="A1835" s="23">
        <f>A1834+1</f>
        <v/>
      </c>
      <c r="B1835" s="23" t="inlineStr">
        <is>
          <t>EED118009</t>
        </is>
      </c>
      <c r="C1835" s="32" t="n">
        <v>45877</v>
      </c>
      <c r="D1835" s="32" t="n">
        <v>45885</v>
      </c>
      <c r="E1835" s="51" t="n">
        <v>201.6</v>
      </c>
      <c r="F1835" s="51">
        <f>IF(AB1835="DOLLAR",E1835*88,E1835)</f>
        <v/>
      </c>
      <c r="G1835" s="62">
        <f>F1835*J1835</f>
        <v/>
      </c>
      <c r="H1835" s="23" t="n">
        <v>100432</v>
      </c>
      <c r="I1835" s="23" t="inlineStr">
        <is>
          <t>PerCP anti-mouse CD4 Antibody</t>
        </is>
      </c>
      <c r="J1835" s="23" t="n">
        <v>2</v>
      </c>
      <c r="K1835" s="23" t="n">
        <v>2</v>
      </c>
      <c r="L1835" s="23">
        <f>J1835-K1835</f>
        <v/>
      </c>
      <c r="M1835" s="23" t="inlineStr">
        <is>
          <t>T-995/25-26</t>
        </is>
      </c>
      <c r="N1835" s="32" t="n">
        <v>45891</v>
      </c>
      <c r="O1835" s="62" t="n">
        <v>49248</v>
      </c>
      <c r="P1835" s="23" t="inlineStr">
        <is>
          <t>THSTI</t>
        </is>
      </c>
      <c r="Q1835" s="23" t="inlineStr">
        <is>
          <t>BY HAND</t>
        </is>
      </c>
      <c r="R1835" s="23" t="inlineStr">
        <is>
          <t>PRIYANKA MADAM</t>
        </is>
      </c>
      <c r="S1835" s="63" t="n">
        <v>4</v>
      </c>
      <c r="T1835" s="39" t="n"/>
      <c r="U1835" s="23" t="inlineStr">
        <is>
          <t>BioLegend</t>
        </is>
      </c>
      <c r="V1835" s="23">
        <f>VLOOKUP(P1835,'Customer List'!B:C,2,)</f>
        <v/>
      </c>
      <c r="W1835" s="40" t="n"/>
      <c r="X1835" s="32" t="n">
        <v>45891</v>
      </c>
      <c r="Y1835" s="23">
        <f>IF(X1835="", "", X1835-N1835)</f>
        <v/>
      </c>
      <c r="Z1835" s="23">
        <f>IF(N1835="", "", TEXT(N1835, "dddd"))</f>
        <v/>
      </c>
      <c r="AA1835" s="23">
        <f>IF(X1835="", "", TEXT(X1835, "dddd"))</f>
        <v/>
      </c>
      <c r="AB1835" s="23">
        <f>VLOOKUP(U1835,'Currency Sheet'!A:C,3,)</f>
        <v/>
      </c>
      <c r="AC1835" s="44">
        <f>VLOOKUP(P1835,'Customer List'!B:D,3,)</f>
        <v/>
      </c>
    </row>
    <row r="1836">
      <c r="A1836" s="23">
        <f>A1835+1</f>
        <v/>
      </c>
      <c r="B1836" s="23" t="inlineStr">
        <is>
          <t>EED118009</t>
        </is>
      </c>
      <c r="C1836" s="32" t="n">
        <v>45877</v>
      </c>
      <c r="D1836" s="32" t="n">
        <v>45885</v>
      </c>
      <c r="E1836" s="51" t="n">
        <v>226.1</v>
      </c>
      <c r="F1836" s="51">
        <f>IF(AB1836="DOLLAR",E1836*88,E1836)</f>
        <v/>
      </c>
      <c r="G1836" s="62">
        <f>F1836*J1836</f>
        <v/>
      </c>
      <c r="H1836" s="23" t="n">
        <v>100434</v>
      </c>
      <c r="I1836" s="23" t="inlineStr">
        <is>
          <t>PerCP/Cyanine5.5 anti-mouse CD4 Antibody</t>
        </is>
      </c>
      <c r="J1836" s="23" t="n">
        <v>1</v>
      </c>
      <c r="K1836" s="23" t="n">
        <v>1</v>
      </c>
      <c r="L1836" s="23">
        <f>J1836-K1836</f>
        <v/>
      </c>
      <c r="M1836" s="23" t="inlineStr">
        <is>
          <t>T-951/25-26</t>
        </is>
      </c>
      <c r="N1836" s="32" t="n">
        <v>45887</v>
      </c>
      <c r="O1836" s="62" t="n">
        <v>24548</v>
      </c>
      <c r="P1836" s="23" t="inlineStr">
        <is>
          <t>NIAB</t>
        </is>
      </c>
      <c r="Q1836" s="23" t="n">
        <v>58154523350</v>
      </c>
      <c r="R1836" s="23" t="inlineStr">
        <is>
          <t>Delivered</t>
        </is>
      </c>
      <c r="S1836" s="63" t="n">
        <v>4</v>
      </c>
      <c r="T1836" s="39" t="n"/>
      <c r="U1836" s="23" t="inlineStr">
        <is>
          <t>BioLegend</t>
        </is>
      </c>
      <c r="V1836" s="23">
        <f>VLOOKUP(P1836,'Customer List'!B:C,2,)</f>
        <v/>
      </c>
      <c r="W1836" s="40" t="n"/>
      <c r="X1836" s="32" t="n">
        <v>45888</v>
      </c>
      <c r="Y1836" s="23">
        <f>IF(X1836="", "", X1836-N1836)</f>
        <v/>
      </c>
      <c r="Z1836" s="23">
        <f>IF(N1836="", "", TEXT(N1836, "dddd"))</f>
        <v/>
      </c>
      <c r="AA1836" s="23">
        <f>IF(X1836="", "", TEXT(X1836, "dddd"))</f>
        <v/>
      </c>
      <c r="AB1836" s="23">
        <f>VLOOKUP(U1836,'Currency Sheet'!A:C,3,)</f>
        <v/>
      </c>
      <c r="AC1836" s="44">
        <f>VLOOKUP(P1836,'Customer List'!B:D,3,)</f>
        <v/>
      </c>
    </row>
    <row r="1837">
      <c r="A1837" s="23">
        <f>A1836+1</f>
        <v/>
      </c>
      <c r="B1837" s="23" t="inlineStr">
        <is>
          <t>EED118009</t>
        </is>
      </c>
      <c r="C1837" s="32" t="n">
        <v>45877</v>
      </c>
      <c r="D1837" s="32" t="n">
        <v>45885</v>
      </c>
      <c r="E1837" s="51" t="n">
        <v>205.5</v>
      </c>
      <c r="F1837" s="51">
        <f>IF(AB1837="DOLLAR",E1837*88,E1837)</f>
        <v/>
      </c>
      <c r="G1837" s="62">
        <f>F1837*J1837</f>
        <v/>
      </c>
      <c r="H1837" s="23" t="n">
        <v>100449</v>
      </c>
      <c r="I1837" s="23" t="inlineStr">
        <is>
          <t>Brilliant Violet 510™ anti-mouse CD4 Antibody</t>
        </is>
      </c>
      <c r="J1837" s="23" t="n">
        <v>1</v>
      </c>
      <c r="K1837" s="23" t="n">
        <v>1</v>
      </c>
      <c r="L1837" s="23">
        <f>J1837-K1837</f>
        <v/>
      </c>
      <c r="M1837" s="23" t="inlineStr">
        <is>
          <t>T-995/25-26</t>
        </is>
      </c>
      <c r="N1837" s="32" t="n">
        <v>45891</v>
      </c>
      <c r="O1837" s="62" t="n">
        <v>23427</v>
      </c>
      <c r="P1837" s="23" t="inlineStr">
        <is>
          <t>THSTI</t>
        </is>
      </c>
      <c r="Q1837" s="23" t="inlineStr">
        <is>
          <t>BY HAND</t>
        </is>
      </c>
      <c r="R1837" s="23" t="inlineStr">
        <is>
          <t>PRIYANKA MADAM</t>
        </is>
      </c>
      <c r="S1837" s="63" t="n">
        <v>4</v>
      </c>
      <c r="T1837" s="39" t="n"/>
      <c r="U1837" s="23" t="inlineStr">
        <is>
          <t>BioLegend</t>
        </is>
      </c>
      <c r="V1837" s="23">
        <f>VLOOKUP(P1837,'Customer List'!B:C,2,)</f>
        <v/>
      </c>
      <c r="W1837" s="40" t="n"/>
      <c r="X1837" s="32" t="n">
        <v>45891</v>
      </c>
      <c r="Y1837" s="23">
        <f>IF(X1837="", "", X1837-N1837)</f>
        <v/>
      </c>
      <c r="Z1837" s="23">
        <f>IF(N1837="", "", TEXT(N1837, "dddd"))</f>
        <v/>
      </c>
      <c r="AA1837" s="23">
        <f>IF(X1837="", "", TEXT(X1837, "dddd"))</f>
        <v/>
      </c>
      <c r="AB1837" s="23">
        <f>VLOOKUP(U1837,'Currency Sheet'!A:C,3,)</f>
        <v/>
      </c>
      <c r="AC1837" s="44">
        <f>VLOOKUP(P1837,'Customer List'!B:D,3,)</f>
        <v/>
      </c>
    </row>
    <row r="1838">
      <c r="A1838" s="23">
        <f>A1837+1</f>
        <v/>
      </c>
      <c r="B1838" s="23" t="inlineStr">
        <is>
          <t>EED118009</t>
        </is>
      </c>
      <c r="C1838" s="32" t="n">
        <v>45877</v>
      </c>
      <c r="D1838" s="32" t="n">
        <v>45885</v>
      </c>
      <c r="E1838" s="51" t="n">
        <v>231.75</v>
      </c>
      <c r="F1838" s="51">
        <f>IF(AB1838="DOLLAR",E1838*88,E1838)</f>
        <v/>
      </c>
      <c r="G1838" s="62">
        <f>F1838*J1838</f>
        <v/>
      </c>
      <c r="H1838" s="23" t="n">
        <v>100451</v>
      </c>
      <c r="I1838" s="23" t="inlineStr">
        <is>
          <t>Brilliant Violet 605™ anti-mouse CD4 Antibody</t>
        </is>
      </c>
      <c r="J1838" s="23" t="n">
        <v>1</v>
      </c>
      <c r="K1838" s="23" t="n">
        <v>1</v>
      </c>
      <c r="L1838" s="23">
        <f>J1838-K1838</f>
        <v/>
      </c>
      <c r="M1838" s="23" t="inlineStr">
        <is>
          <t>T-966/25-26</t>
        </is>
      </c>
      <c r="N1838" s="32" t="n">
        <v>45888</v>
      </c>
      <c r="O1838" s="62" t="n">
        <v>23484</v>
      </c>
      <c r="P1838" s="23" t="inlineStr">
        <is>
          <t>ICGEB</t>
        </is>
      </c>
      <c r="Q1838" s="23" t="inlineStr">
        <is>
          <t>By Hand</t>
        </is>
      </c>
      <c r="R1838" s="23" t="inlineStr">
        <is>
          <t>PRIYANKA MADAM</t>
        </is>
      </c>
      <c r="S1838" s="63" t="n">
        <v>4</v>
      </c>
      <c r="T1838" s="39" t="n"/>
      <c r="U1838" s="23" t="inlineStr">
        <is>
          <t>BioLegend</t>
        </is>
      </c>
      <c r="V1838" s="23">
        <f>VLOOKUP(P1838,'Customer List'!B:C,2,)</f>
        <v/>
      </c>
      <c r="W1838" s="40" t="n"/>
      <c r="X1838" s="32" t="n">
        <v>45888</v>
      </c>
      <c r="Y1838" s="23">
        <f>IF(X1838="", "", X1838-N1838)</f>
        <v/>
      </c>
      <c r="Z1838" s="23">
        <f>IF(N1838="", "", TEXT(N1838, "dddd"))</f>
        <v/>
      </c>
      <c r="AA1838" s="23">
        <f>IF(X1838="", "", TEXT(X1838, "dddd"))</f>
        <v/>
      </c>
      <c r="AB1838" s="23">
        <f>VLOOKUP(U1838,'Currency Sheet'!A:C,3,)</f>
        <v/>
      </c>
      <c r="AC1838" s="44">
        <f>VLOOKUP(P1838,'Customer List'!B:D,3,)</f>
        <v/>
      </c>
    </row>
    <row r="1839">
      <c r="A1839" s="23">
        <f>A1838+1</f>
        <v/>
      </c>
      <c r="B1839" s="23" t="inlineStr">
        <is>
          <t>EED118009</t>
        </is>
      </c>
      <c r="C1839" s="32" t="n">
        <v>45877</v>
      </c>
      <c r="D1839" s="32" t="n">
        <v>45885</v>
      </c>
      <c r="E1839" s="51" t="n">
        <v>73.5</v>
      </c>
      <c r="F1839" s="51">
        <f>IF(AB1839="DOLLAR",E1839*88,E1839)</f>
        <v/>
      </c>
      <c r="G1839" s="62">
        <f>F1839*J1839</f>
        <v/>
      </c>
      <c r="H1839" s="23" t="n">
        <v>100712</v>
      </c>
      <c r="I1839" s="23" t="inlineStr">
        <is>
          <t>APC anti-mouse CD8a Antibody</t>
        </is>
      </c>
      <c r="J1839" s="23" t="n">
        <v>1</v>
      </c>
      <c r="K1839" s="23" t="n">
        <v>1</v>
      </c>
      <c r="L1839" s="23">
        <f>J1839-K1839</f>
        <v/>
      </c>
      <c r="M1839" s="23" t="inlineStr">
        <is>
          <t>T-945/25-26</t>
        </is>
      </c>
      <c r="N1839" s="32" t="n">
        <v>45887</v>
      </c>
      <c r="O1839" s="62" t="n">
        <v>11392.5</v>
      </c>
      <c r="P1839" s="23" t="inlineStr">
        <is>
          <t>Essence</t>
        </is>
      </c>
      <c r="Q1839" s="23" t="inlineStr">
        <is>
          <t>D3001997017</t>
        </is>
      </c>
      <c r="R1839" s="23" t="inlineStr">
        <is>
          <t>Delivered</t>
        </is>
      </c>
      <c r="S1839" s="63" t="n">
        <v>4</v>
      </c>
      <c r="T1839" s="39" t="n"/>
      <c r="U1839" s="23" t="inlineStr">
        <is>
          <t>BioLegend</t>
        </is>
      </c>
      <c r="V1839" s="23">
        <f>VLOOKUP(P1839,'Customer List'!B:C,2,)</f>
        <v/>
      </c>
      <c r="W1839" s="40" t="n"/>
      <c r="X1839" s="32" t="n">
        <v>45889</v>
      </c>
      <c r="Y1839" s="23">
        <f>IF(X1839="", "", X1839-N1839)</f>
        <v/>
      </c>
      <c r="Z1839" s="23">
        <f>IF(N1839="", "", TEXT(N1839, "dddd"))</f>
        <v/>
      </c>
      <c r="AA1839" s="23">
        <f>IF(X1839="", "", TEXT(X1839, "dddd"))</f>
        <v/>
      </c>
      <c r="AB1839" s="23">
        <f>VLOOKUP(U1839,'Currency Sheet'!A:C,3,)</f>
        <v/>
      </c>
      <c r="AC1839" s="44">
        <f>VLOOKUP(P1839,'Customer List'!B:D,3,)</f>
        <v/>
      </c>
    </row>
    <row r="1840">
      <c r="A1840" s="23">
        <f>A1839+1</f>
        <v/>
      </c>
      <c r="B1840" s="23" t="inlineStr">
        <is>
          <t>EED118009</t>
        </is>
      </c>
      <c r="C1840" s="32" t="n">
        <v>45877</v>
      </c>
      <c r="D1840" s="32" t="n">
        <v>45885</v>
      </c>
      <c r="E1840" s="51" t="n">
        <v>47.6</v>
      </c>
      <c r="F1840" s="51">
        <f>IF(AB1840="DOLLAR",E1840*88,E1840)</f>
        <v/>
      </c>
      <c r="G1840" s="62">
        <f>F1840*J1840</f>
        <v/>
      </c>
      <c r="H1840" s="23" t="n">
        <v>100721</v>
      </c>
      <c r="I1840" s="23" t="inlineStr">
        <is>
          <t>PE/Cyanine7 anti-mouse CD8a Antibody</t>
        </is>
      </c>
      <c r="J1840" s="23" t="n">
        <v>1</v>
      </c>
      <c r="K1840" s="23" t="n">
        <v>1</v>
      </c>
      <c r="L1840" s="23">
        <f>J1840-K1840</f>
        <v/>
      </c>
      <c r="M1840" s="23" t="inlineStr">
        <is>
          <t>T-966/25-26</t>
        </is>
      </c>
      <c r="N1840" s="32" t="n">
        <v>45888</v>
      </c>
      <c r="O1840" s="62" t="n">
        <v>5168</v>
      </c>
      <c r="P1840" s="23" t="inlineStr">
        <is>
          <t>ICGEB</t>
        </is>
      </c>
      <c r="Q1840" s="23" t="inlineStr">
        <is>
          <t>By Hand</t>
        </is>
      </c>
      <c r="R1840" s="23" t="inlineStr">
        <is>
          <t>PRIYANKA MADAM</t>
        </is>
      </c>
      <c r="S1840" s="63" t="n">
        <v>4</v>
      </c>
      <c r="T1840" s="39" t="n"/>
      <c r="U1840" s="23" t="inlineStr">
        <is>
          <t>BioLegend</t>
        </is>
      </c>
      <c r="V1840" s="23">
        <f>VLOOKUP(P1840,'Customer List'!B:C,2,)</f>
        <v/>
      </c>
      <c r="W1840" s="40" t="n"/>
      <c r="X1840" s="32" t="n">
        <v>45888</v>
      </c>
      <c r="Y1840" s="23">
        <f>IF(X1840="", "", X1840-N1840)</f>
        <v/>
      </c>
      <c r="Z1840" s="23">
        <f>IF(N1840="", "", TEXT(N1840, "dddd"))</f>
        <v/>
      </c>
      <c r="AA1840" s="23">
        <f>IF(X1840="", "", TEXT(X1840, "dddd"))</f>
        <v/>
      </c>
      <c r="AB1840" s="23">
        <f>VLOOKUP(U1840,'Currency Sheet'!A:C,3,)</f>
        <v/>
      </c>
      <c r="AC1840" s="44">
        <f>VLOOKUP(P1840,'Customer List'!B:D,3,)</f>
        <v/>
      </c>
    </row>
    <row r="1841">
      <c r="A1841" s="23">
        <f>A1840+1</f>
        <v/>
      </c>
      <c r="B1841" s="23" t="inlineStr">
        <is>
          <t>EED118009</t>
        </is>
      </c>
      <c r="C1841" s="32" t="n">
        <v>45877</v>
      </c>
      <c r="D1841" s="32" t="n">
        <v>45885</v>
      </c>
      <c r="E1841" s="51" t="n">
        <v>165.9</v>
      </c>
      <c r="F1841" s="51">
        <f>IF(AB1841="DOLLAR",E1841*88,E1841)</f>
        <v/>
      </c>
      <c r="G1841" s="62">
        <f>F1841*J1841</f>
        <v/>
      </c>
      <c r="H1841" s="23" t="n">
        <v>100734</v>
      </c>
      <c r="I1841" s="23" t="inlineStr">
        <is>
          <t>PerCP/Cyanine5.5 anti-mouse CD8a Antibody</t>
        </is>
      </c>
      <c r="J1841" s="23" t="n">
        <v>1</v>
      </c>
      <c r="K1841" s="23" t="n">
        <v>1</v>
      </c>
      <c r="L1841" s="23">
        <f>J1841-K1841</f>
        <v/>
      </c>
      <c r="M1841" s="23" t="inlineStr">
        <is>
          <t>T-1015/25-26</t>
        </is>
      </c>
      <c r="N1841" s="32" t="n">
        <v>45892</v>
      </c>
      <c r="O1841" s="62" t="n">
        <v>27551.25</v>
      </c>
      <c r="P1841" s="23" t="inlineStr">
        <is>
          <t>Agharkar</t>
        </is>
      </c>
      <c r="Q1841" s="23" t="n">
        <v>58154749645</v>
      </c>
      <c r="R1841" s="23" t="inlineStr">
        <is>
          <t>Delivered</t>
        </is>
      </c>
      <c r="S1841" s="63" t="n">
        <v>4</v>
      </c>
      <c r="T1841" s="39" t="n"/>
      <c r="U1841" s="23" t="inlineStr">
        <is>
          <t>BioLegend</t>
        </is>
      </c>
      <c r="V1841" s="23">
        <f>VLOOKUP(P1841,'Customer List'!B:C,2,)</f>
        <v/>
      </c>
      <c r="W1841" s="40" t="n"/>
      <c r="X1841" s="32" t="n">
        <v>45894</v>
      </c>
      <c r="Y1841" s="23">
        <f>IF(X1841="", "", X1841-N1841)</f>
        <v/>
      </c>
      <c r="Z1841" s="23">
        <f>IF(N1841="", "", TEXT(N1841, "dddd"))</f>
        <v/>
      </c>
      <c r="AA1841" s="23">
        <f>IF(X1841="", "", TEXT(X1841, "dddd"))</f>
        <v/>
      </c>
      <c r="AB1841" s="23">
        <f>VLOOKUP(U1841,'Currency Sheet'!A:C,3,)</f>
        <v/>
      </c>
      <c r="AC1841" s="44">
        <f>VLOOKUP(P1841,'Customer List'!B:D,3,)</f>
        <v/>
      </c>
    </row>
    <row r="1842">
      <c r="A1842" s="23">
        <f>A1841+1</f>
        <v/>
      </c>
      <c r="B1842" s="23" t="inlineStr">
        <is>
          <t>EED118009</t>
        </is>
      </c>
      <c r="C1842" s="32" t="n">
        <v>45877</v>
      </c>
      <c r="D1842" s="32" t="n">
        <v>45885</v>
      </c>
      <c r="E1842" s="51" t="n">
        <v>204.75</v>
      </c>
      <c r="F1842" s="51">
        <f>IF(AB1842="DOLLAR",E1842*88,E1842)</f>
        <v/>
      </c>
      <c r="G1842" s="62">
        <f>F1842*J1842</f>
        <v/>
      </c>
      <c r="H1842" s="23" t="n">
        <v>100742</v>
      </c>
      <c r="I1842" s="23" t="inlineStr">
        <is>
          <t>Brilliant Violet 650™ anti-mouse CD8a Antibody</t>
        </is>
      </c>
      <c r="J1842" s="23" t="n">
        <v>1</v>
      </c>
      <c r="K1842" s="23" t="n">
        <v>1</v>
      </c>
      <c r="L1842" s="23">
        <f>J1842-K1842</f>
        <v/>
      </c>
      <c r="M1842" s="23" t="inlineStr">
        <is>
          <t>T-966/25-26</t>
        </is>
      </c>
      <c r="N1842" s="32" t="n">
        <v>45888</v>
      </c>
      <c r="O1842" s="62" t="n">
        <v>20748</v>
      </c>
      <c r="P1842" s="23" t="inlineStr">
        <is>
          <t>ICGEB</t>
        </is>
      </c>
      <c r="Q1842" s="23" t="inlineStr">
        <is>
          <t>By Hand</t>
        </is>
      </c>
      <c r="R1842" s="23" t="inlineStr">
        <is>
          <t>PRIYANKA MADAM</t>
        </is>
      </c>
      <c r="S1842" s="63" t="n">
        <v>4</v>
      </c>
      <c r="T1842" s="39" t="n"/>
      <c r="U1842" s="23" t="inlineStr">
        <is>
          <t>BioLegend</t>
        </is>
      </c>
      <c r="V1842" s="23">
        <f>VLOOKUP(P1842,'Customer List'!B:C,2,)</f>
        <v/>
      </c>
      <c r="W1842" s="40" t="n"/>
      <c r="X1842" s="32" t="n">
        <v>45888</v>
      </c>
      <c r="Y1842" s="23">
        <f>IF(X1842="", "", X1842-N1842)</f>
        <v/>
      </c>
      <c r="Z1842" s="23">
        <f>IF(N1842="", "", TEXT(N1842, "dddd"))</f>
        <v/>
      </c>
      <c r="AA1842" s="23">
        <f>IF(X1842="", "", TEXT(X1842, "dddd"))</f>
        <v/>
      </c>
      <c r="AB1842" s="23">
        <f>VLOOKUP(U1842,'Currency Sheet'!A:C,3,)</f>
        <v/>
      </c>
      <c r="AC1842" s="44">
        <f>VLOOKUP(P1842,'Customer List'!B:D,3,)</f>
        <v/>
      </c>
    </row>
    <row r="1843">
      <c r="A1843" s="23">
        <f>A1842+1</f>
        <v/>
      </c>
      <c r="B1843" s="23" t="inlineStr">
        <is>
          <t>EED118009</t>
        </is>
      </c>
      <c r="C1843" s="32" t="n">
        <v>45877</v>
      </c>
      <c r="D1843" s="32" t="n">
        <v>45885</v>
      </c>
      <c r="E1843" s="51" t="n">
        <v>73.5</v>
      </c>
      <c r="F1843" s="51">
        <f>IF(AB1843="DOLLAR",E1843*88,E1843)</f>
        <v/>
      </c>
      <c r="G1843" s="62">
        <f>F1843*J1843</f>
        <v/>
      </c>
      <c r="H1843" s="23" t="n">
        <v>101212</v>
      </c>
      <c r="I1843" s="23" t="inlineStr">
        <is>
          <t>APC anti-mouse/human CD11b Antibody</t>
        </is>
      </c>
      <c r="J1843" s="23" t="n">
        <v>1</v>
      </c>
      <c r="K1843" s="23" t="n">
        <v>1</v>
      </c>
      <c r="L1843" s="23">
        <f>J1843-K1843</f>
        <v/>
      </c>
      <c r="M1843" s="23" t="inlineStr">
        <is>
          <t>T-966/25-26</t>
        </is>
      </c>
      <c r="N1843" s="32" t="n">
        <v>45888</v>
      </c>
      <c r="O1843" s="62" t="n">
        <v>7980</v>
      </c>
      <c r="P1843" s="23" t="inlineStr">
        <is>
          <t>ICGEB</t>
        </is>
      </c>
      <c r="Q1843" s="23" t="inlineStr">
        <is>
          <t>By Hand</t>
        </is>
      </c>
      <c r="R1843" s="23" t="inlineStr">
        <is>
          <t>PRIYANKA MADAM</t>
        </is>
      </c>
      <c r="S1843" s="63" t="n">
        <v>4</v>
      </c>
      <c r="T1843" s="39" t="n"/>
      <c r="U1843" s="23" t="inlineStr">
        <is>
          <t>BioLegend</t>
        </is>
      </c>
      <c r="V1843" s="23">
        <f>VLOOKUP(P1843,'Customer List'!B:C,2,)</f>
        <v/>
      </c>
      <c r="W1843" s="40" t="n"/>
      <c r="X1843" s="32" t="n">
        <v>45888</v>
      </c>
      <c r="Y1843" s="23">
        <f>IF(X1843="", "", X1843-N1843)</f>
        <v/>
      </c>
      <c r="Z1843" s="23">
        <f>IF(N1843="", "", TEXT(N1843, "dddd"))</f>
        <v/>
      </c>
      <c r="AA1843" s="23">
        <f>IF(X1843="", "", TEXT(X1843, "dddd"))</f>
        <v/>
      </c>
      <c r="AB1843" s="23">
        <f>VLOOKUP(U1843,'Currency Sheet'!A:C,3,)</f>
        <v/>
      </c>
      <c r="AC1843" s="44">
        <f>VLOOKUP(P1843,'Customer List'!B:D,3,)</f>
        <v/>
      </c>
    </row>
    <row r="1844">
      <c r="A1844" s="23">
        <f>A1843+1</f>
        <v/>
      </c>
      <c r="B1844" s="23" t="inlineStr">
        <is>
          <t>EED118009</t>
        </is>
      </c>
      <c r="C1844" s="32" t="n">
        <v>45877</v>
      </c>
      <c r="D1844" s="32" t="n">
        <v>45885</v>
      </c>
      <c r="E1844" s="51" t="n">
        <v>204.75</v>
      </c>
      <c r="F1844" s="51">
        <f>IF(AB1844="DOLLAR",E1844*88,E1844)</f>
        <v/>
      </c>
      <c r="G1844" s="62">
        <f>F1844*J1844</f>
        <v/>
      </c>
      <c r="H1844" s="23" t="n">
        <v>101242</v>
      </c>
      <c r="I1844" s="23" t="inlineStr">
        <is>
          <t>Brilliant Violet 711™ anti-mouse/human CD11b Antibody</t>
        </is>
      </c>
      <c r="J1844" s="23" t="n">
        <v>1</v>
      </c>
      <c r="K1844" s="23" t="n">
        <v>1</v>
      </c>
      <c r="L1844" s="23">
        <f>J1844-K1844</f>
        <v/>
      </c>
      <c r="M1844" s="23" t="inlineStr">
        <is>
          <t>T-966/25-26</t>
        </is>
      </c>
      <c r="N1844" s="32" t="n">
        <v>45888</v>
      </c>
      <c r="O1844" s="62" t="n">
        <v>20748</v>
      </c>
      <c r="P1844" s="23" t="inlineStr">
        <is>
          <t>ICGEB</t>
        </is>
      </c>
      <c r="Q1844" s="23" t="inlineStr">
        <is>
          <t>By Hand</t>
        </is>
      </c>
      <c r="R1844" s="23" t="inlineStr">
        <is>
          <t>PRIYANKA MADAM</t>
        </is>
      </c>
      <c r="S1844" s="63" t="n">
        <v>4</v>
      </c>
      <c r="T1844" s="39" t="n"/>
      <c r="U1844" s="23" t="inlineStr">
        <is>
          <t>BioLegend</t>
        </is>
      </c>
      <c r="V1844" s="23">
        <f>VLOOKUP(P1844,'Customer List'!B:C,2,)</f>
        <v/>
      </c>
      <c r="W1844" s="40" t="n"/>
      <c r="X1844" s="32" t="n">
        <v>45888</v>
      </c>
      <c r="Y1844" s="23">
        <f>IF(X1844="", "", X1844-N1844)</f>
        <v/>
      </c>
      <c r="Z1844" s="23">
        <f>IF(N1844="", "", TEXT(N1844, "dddd"))</f>
        <v/>
      </c>
      <c r="AA1844" s="23">
        <f>IF(X1844="", "", TEXT(X1844, "dddd"))</f>
        <v/>
      </c>
      <c r="AB1844" s="23">
        <f>VLOOKUP(U1844,'Currency Sheet'!A:C,3,)</f>
        <v/>
      </c>
      <c r="AC1844" s="44">
        <f>VLOOKUP(P1844,'Customer List'!B:D,3,)</f>
        <v/>
      </c>
    </row>
    <row r="1845">
      <c r="A1845" s="23">
        <f>A1844+1</f>
        <v/>
      </c>
      <c r="B1845" s="23" t="inlineStr">
        <is>
          <t>EED118009</t>
        </is>
      </c>
      <c r="C1845" s="32" t="n">
        <v>45877</v>
      </c>
      <c r="D1845" s="32" t="n">
        <v>45885</v>
      </c>
      <c r="E1845" s="51" t="n">
        <v>192.75</v>
      </c>
      <c r="F1845" s="51">
        <f>IF(AB1845="DOLLAR",E1845*88,E1845)</f>
        <v/>
      </c>
      <c r="G1845" s="62">
        <f>F1845*J1845</f>
        <v/>
      </c>
      <c r="H1845" s="23" t="n">
        <v>101263</v>
      </c>
      <c r="I1845" s="23" t="inlineStr">
        <is>
          <t xml:space="preserve">Brilliant Violet 510™ anti-mouse/human CD11b Antibody_x000D_
</t>
        </is>
      </c>
      <c r="J1845" s="23" t="n">
        <v>1</v>
      </c>
      <c r="K1845" s="23" t="n">
        <v>1</v>
      </c>
      <c r="L1845" s="23">
        <f>J1845-K1845</f>
        <v/>
      </c>
      <c r="M1845" s="23" t="inlineStr">
        <is>
          <t>T-995/25-26</t>
        </is>
      </c>
      <c r="N1845" s="32" t="n">
        <v>45891</v>
      </c>
      <c r="O1845" s="62" t="n">
        <v>21973.5</v>
      </c>
      <c r="P1845" s="23" t="inlineStr">
        <is>
          <t>THSTI</t>
        </is>
      </c>
      <c r="Q1845" s="23" t="inlineStr">
        <is>
          <t>BY HAND</t>
        </is>
      </c>
      <c r="R1845" s="23" t="inlineStr">
        <is>
          <t>PRIYANKA MADAM</t>
        </is>
      </c>
      <c r="S1845" s="63" t="n">
        <v>4</v>
      </c>
      <c r="T1845" s="39" t="n"/>
      <c r="U1845" s="23" t="inlineStr">
        <is>
          <t>BioLegend</t>
        </is>
      </c>
      <c r="V1845" s="23">
        <f>VLOOKUP(P1845,'Customer List'!B:C,2,)</f>
        <v/>
      </c>
      <c r="W1845" s="40" t="n"/>
      <c r="X1845" s="32" t="n">
        <v>45891</v>
      </c>
      <c r="Y1845" s="23">
        <f>IF(X1845="", "", X1845-N1845)</f>
        <v/>
      </c>
      <c r="Z1845" s="23">
        <f>IF(N1845="", "", TEXT(N1845, "dddd"))</f>
        <v/>
      </c>
      <c r="AA1845" s="23">
        <f>IF(X1845="", "", TEXT(X1845, "dddd"))</f>
        <v/>
      </c>
      <c r="AB1845" s="23">
        <f>VLOOKUP(U1845,'Currency Sheet'!A:C,3,)</f>
        <v/>
      </c>
      <c r="AC1845" s="44">
        <f>VLOOKUP(P1845,'Customer List'!B:D,3,)</f>
        <v/>
      </c>
    </row>
    <row r="1846">
      <c r="A1846" s="23">
        <f>A1845+1</f>
        <v/>
      </c>
      <c r="B1846" s="23" t="inlineStr">
        <is>
          <t>EED118009</t>
        </is>
      </c>
      <c r="C1846" s="32" t="n">
        <v>45877</v>
      </c>
      <c r="D1846" s="32" t="n">
        <v>45885</v>
      </c>
      <c r="E1846" s="51" t="n">
        <v>177.1</v>
      </c>
      <c r="F1846" s="51">
        <f>IF(AB1846="DOLLAR",E1846*88,E1846)</f>
        <v/>
      </c>
      <c r="G1846" s="62">
        <f>F1846*J1846</f>
        <v/>
      </c>
      <c r="H1846" s="23" t="n">
        <v>102010</v>
      </c>
      <c r="I1846" s="23" t="inlineStr">
        <is>
          <t>PE/Cyanine5 anti-mouse CD25 Antibody</t>
        </is>
      </c>
      <c r="J1846" s="23" t="n">
        <v>1</v>
      </c>
      <c r="K1846" s="23" t="n">
        <v>1</v>
      </c>
      <c r="L1846" s="23">
        <f>J1846-K1846</f>
        <v/>
      </c>
      <c r="M1846" s="23" t="inlineStr">
        <is>
          <t>T-966/25-26</t>
        </is>
      </c>
      <c r="N1846" s="32" t="n">
        <v>45888</v>
      </c>
      <c r="O1846" s="62" t="n">
        <v>19228</v>
      </c>
      <c r="P1846" s="23" t="inlineStr">
        <is>
          <t>ICGEB</t>
        </is>
      </c>
      <c r="Q1846" s="23" t="inlineStr">
        <is>
          <t>By Hand</t>
        </is>
      </c>
      <c r="R1846" s="23" t="inlineStr">
        <is>
          <t>PRIYANKA MADAM</t>
        </is>
      </c>
      <c r="S1846" s="63" t="n">
        <v>4</v>
      </c>
      <c r="T1846" s="39" t="n"/>
      <c r="U1846" s="23" t="inlineStr">
        <is>
          <t>BioLegend</t>
        </is>
      </c>
      <c r="V1846" s="23">
        <f>VLOOKUP(P1846,'Customer List'!B:C,2,)</f>
        <v/>
      </c>
      <c r="W1846" s="40" t="n"/>
      <c r="X1846" s="32" t="n">
        <v>45888</v>
      </c>
      <c r="Y1846" s="23">
        <f>IF(X1846="", "", X1846-N1846)</f>
        <v/>
      </c>
      <c r="Z1846" s="23">
        <f>IF(N1846="", "", TEXT(N1846, "dddd"))</f>
        <v/>
      </c>
      <c r="AA1846" s="23">
        <f>IF(X1846="", "", TEXT(X1846, "dddd"))</f>
        <v/>
      </c>
      <c r="AB1846" s="23">
        <f>VLOOKUP(U1846,'Currency Sheet'!A:C,3,)</f>
        <v/>
      </c>
      <c r="AC1846" s="44">
        <f>VLOOKUP(P1846,'Customer List'!B:D,3,)</f>
        <v/>
      </c>
    </row>
    <row r="1847">
      <c r="A1847" s="23">
        <f>A1846+1</f>
        <v/>
      </c>
      <c r="B1847" s="23" t="inlineStr">
        <is>
          <t>EED118009</t>
        </is>
      </c>
      <c r="C1847" s="32" t="n">
        <v>45877</v>
      </c>
      <c r="D1847" s="32" t="n">
        <v>45885</v>
      </c>
      <c r="E1847" s="51" t="n">
        <v>60.9</v>
      </c>
      <c r="F1847" s="51">
        <f>IF(AB1847="DOLLAR",E1847*88,E1847)</f>
        <v/>
      </c>
      <c r="G1847" s="62">
        <f>F1847*J1847</f>
        <v/>
      </c>
      <c r="H1847" s="23" t="n">
        <v>103131</v>
      </c>
      <c r="I1847" s="23" t="inlineStr">
        <is>
          <t>PerCP/Cyanine5.5 anti-mouse CD45 Antibody</t>
        </is>
      </c>
      <c r="J1847" s="23" t="n">
        <v>2</v>
      </c>
      <c r="K1847" s="23" t="n">
        <v>2</v>
      </c>
      <c r="L1847" s="23">
        <f>J1847-K1847</f>
        <v/>
      </c>
      <c r="M1847" s="23" t="inlineStr">
        <is>
          <t>T-966/25-26</t>
        </is>
      </c>
      <c r="N1847" s="32" t="n">
        <v>45888</v>
      </c>
      <c r="O1847" s="62" t="n">
        <v>13224</v>
      </c>
      <c r="P1847" s="23" t="inlineStr">
        <is>
          <t>ICGEB</t>
        </is>
      </c>
      <c r="Q1847" s="23" t="inlineStr">
        <is>
          <t>By Hand</t>
        </is>
      </c>
      <c r="R1847" s="23" t="inlineStr">
        <is>
          <t>PRIYANKA MADAM</t>
        </is>
      </c>
      <c r="S1847" s="63" t="n">
        <v>4</v>
      </c>
      <c r="T1847" s="39" t="n"/>
      <c r="U1847" s="23" t="inlineStr">
        <is>
          <t>BioLegend</t>
        </is>
      </c>
      <c r="V1847" s="23">
        <f>VLOOKUP(P1847,'Customer List'!B:C,2,)</f>
        <v/>
      </c>
      <c r="W1847" s="40" t="n"/>
      <c r="X1847" s="32" t="n">
        <v>45888</v>
      </c>
      <c r="Y1847" s="23">
        <f>IF(X1847="", "", X1847-N1847)</f>
        <v/>
      </c>
      <c r="Z1847" s="23">
        <f>IF(N1847="", "", TEXT(N1847, "dddd"))</f>
        <v/>
      </c>
      <c r="AA1847" s="23">
        <f>IF(X1847="", "", TEXT(X1847, "dddd"))</f>
        <v/>
      </c>
      <c r="AB1847" s="23">
        <f>VLOOKUP(U1847,'Currency Sheet'!A:C,3,)</f>
        <v/>
      </c>
      <c r="AC1847" s="44">
        <f>VLOOKUP(P1847,'Customer List'!B:D,3,)</f>
        <v/>
      </c>
    </row>
    <row r="1848">
      <c r="A1848" s="23">
        <f>A1847+1</f>
        <v/>
      </c>
      <c r="B1848" s="23" t="inlineStr">
        <is>
          <t>EED118009</t>
        </is>
      </c>
      <c r="C1848" s="32" t="n">
        <v>45877</v>
      </c>
      <c r="D1848" s="32" t="n">
        <v>45885</v>
      </c>
      <c r="E1848" s="51" t="n">
        <v>154.7</v>
      </c>
      <c r="F1848" s="51">
        <f>IF(AB1848="DOLLAR",E1848*88,E1848)</f>
        <v/>
      </c>
      <c r="G1848" s="62">
        <f>F1848*J1848</f>
        <v/>
      </c>
      <c r="H1848" s="23" t="n">
        <v>103132</v>
      </c>
      <c r="I1848" s="23" t="inlineStr">
        <is>
          <t>PerCP/Cyanine5.5 anti-mouse CD45 Antibody</t>
        </is>
      </c>
      <c r="J1848" s="23" t="n">
        <v>1</v>
      </c>
      <c r="K1848" s="23" t="n">
        <v>1</v>
      </c>
      <c r="L1848" s="23">
        <f>J1848-K1848</f>
        <v/>
      </c>
      <c r="M1848" s="23" t="inlineStr">
        <is>
          <t>T-966/25-26</t>
        </is>
      </c>
      <c r="N1848" s="32" t="n">
        <v>45888</v>
      </c>
      <c r="O1848" s="62" t="n">
        <v>16796</v>
      </c>
      <c r="P1848" s="23" t="inlineStr">
        <is>
          <t>ICGEB</t>
        </is>
      </c>
      <c r="Q1848" s="23" t="inlineStr">
        <is>
          <t>By Hand</t>
        </is>
      </c>
      <c r="R1848" s="23" t="inlineStr">
        <is>
          <t>PRIYANKA MADAM</t>
        </is>
      </c>
      <c r="S1848" s="63" t="n">
        <v>4</v>
      </c>
      <c r="T1848" s="39" t="n"/>
      <c r="U1848" s="23" t="inlineStr">
        <is>
          <t>BioLegend</t>
        </is>
      </c>
      <c r="V1848" s="23">
        <f>VLOOKUP(P1848,'Customer List'!B:C,2,)</f>
        <v/>
      </c>
      <c r="W1848" s="40" t="n"/>
      <c r="X1848" s="32" t="n">
        <v>45888</v>
      </c>
      <c r="Y1848" s="23">
        <f>IF(X1848="", "", X1848-N1848)</f>
        <v/>
      </c>
      <c r="Z1848" s="23">
        <f>IF(N1848="", "", TEXT(N1848, "dddd"))</f>
        <v/>
      </c>
      <c r="AA1848" s="23">
        <f>IF(X1848="", "", TEXT(X1848, "dddd"))</f>
        <v/>
      </c>
      <c r="AB1848" s="23">
        <f>VLOOKUP(U1848,'Currency Sheet'!A:C,3,)</f>
        <v/>
      </c>
      <c r="AC1848" s="44">
        <f>VLOOKUP(P1848,'Customer List'!B:D,3,)</f>
        <v/>
      </c>
    </row>
    <row r="1849">
      <c r="A1849" s="23">
        <f>A1848+1</f>
        <v/>
      </c>
      <c r="B1849" s="23" t="inlineStr">
        <is>
          <t>EED118009</t>
        </is>
      </c>
      <c r="C1849" s="32" t="n">
        <v>45877</v>
      </c>
      <c r="D1849" s="32" t="n">
        <v>45885</v>
      </c>
      <c r="E1849" s="51" t="n">
        <v>181.5</v>
      </c>
      <c r="F1849" s="51">
        <f>IF(AB1849="DOLLAR",E1849*88,E1849)</f>
        <v/>
      </c>
      <c r="G1849" s="62">
        <f>F1849*J1849</f>
        <v/>
      </c>
      <c r="H1849" s="23" t="n">
        <v>103248</v>
      </c>
      <c r="I1849" s="23" t="inlineStr">
        <is>
          <t xml:space="preserve">Brilliant Violet 510™ anti-mouse/human CD45R/B220 Antibody_x000D_
</t>
        </is>
      </c>
      <c r="J1849" s="23" t="n">
        <v>1</v>
      </c>
      <c r="K1849" s="23" t="n">
        <v>1</v>
      </c>
      <c r="L1849" s="23">
        <f>J1849-K1849</f>
        <v/>
      </c>
      <c r="M1849" s="23" t="inlineStr">
        <is>
          <t>T-951/25-26</t>
        </is>
      </c>
      <c r="N1849" s="32" t="n">
        <v>45887</v>
      </c>
      <c r="O1849" s="62" t="n">
        <v>18392</v>
      </c>
      <c r="P1849" s="23" t="inlineStr">
        <is>
          <t>NIAB</t>
        </is>
      </c>
      <c r="Q1849" s="23" t="n">
        <v>58154523350</v>
      </c>
      <c r="R1849" s="23" t="inlineStr">
        <is>
          <t>Delivered</t>
        </is>
      </c>
      <c r="S1849" s="63" t="n">
        <v>4</v>
      </c>
      <c r="T1849" s="39" t="n"/>
      <c r="U1849" s="23" t="inlineStr">
        <is>
          <t>BioLegend</t>
        </is>
      </c>
      <c r="V1849" s="23">
        <f>VLOOKUP(P1849,'Customer List'!B:C,2,)</f>
        <v/>
      </c>
      <c r="W1849" s="40" t="n"/>
      <c r="X1849" s="32" t="n">
        <v>45888</v>
      </c>
      <c r="Y1849" s="23">
        <f>IF(X1849="", "", X1849-N1849)</f>
        <v/>
      </c>
      <c r="Z1849" s="23">
        <f>IF(N1849="", "", TEXT(N1849, "dddd"))</f>
        <v/>
      </c>
      <c r="AA1849" s="23">
        <f>IF(X1849="", "", TEXT(X1849, "dddd"))</f>
        <v/>
      </c>
      <c r="AB1849" s="23">
        <f>VLOOKUP(U1849,'Currency Sheet'!A:C,3,)</f>
        <v/>
      </c>
      <c r="AC1849" s="44">
        <f>VLOOKUP(P1849,'Customer List'!B:D,3,)</f>
        <v/>
      </c>
    </row>
    <row r="1850">
      <c r="A1850" s="23">
        <f>A1849+1</f>
        <v/>
      </c>
      <c r="B1850" s="23" t="inlineStr">
        <is>
          <t>EED118009</t>
        </is>
      </c>
      <c r="C1850" s="32" t="n">
        <v>45877</v>
      </c>
      <c r="D1850" s="32" t="n">
        <v>45885</v>
      </c>
      <c r="E1850" s="51" t="n">
        <v>135.1</v>
      </c>
      <c r="F1850" s="51">
        <f>IF(AB1850="DOLLAR",E1850*88,E1850)</f>
        <v/>
      </c>
      <c r="G1850" s="62">
        <f>F1850*J1850</f>
        <v/>
      </c>
      <c r="H1850" s="23" t="n">
        <v>104412</v>
      </c>
      <c r="I1850" s="23" t="inlineStr">
        <is>
          <t>APC anti-mouse CD62L Antibody</t>
        </is>
      </c>
      <c r="J1850" s="23" t="n">
        <v>1</v>
      </c>
      <c r="K1850" s="23" t="n">
        <v>1</v>
      </c>
      <c r="L1850" s="23">
        <f>J1850-K1850</f>
        <v/>
      </c>
      <c r="M1850" s="23" t="inlineStr">
        <is>
          <t>T-966/25-26</t>
        </is>
      </c>
      <c r="N1850" s="32" t="n">
        <v>45888</v>
      </c>
      <c r="O1850" s="62" t="n">
        <v>14668</v>
      </c>
      <c r="P1850" s="23" t="inlineStr">
        <is>
          <t>ICGEB</t>
        </is>
      </c>
      <c r="Q1850" s="23" t="inlineStr">
        <is>
          <t>By Hand</t>
        </is>
      </c>
      <c r="R1850" s="23" t="inlineStr">
        <is>
          <t>PRIYANKA MADAM</t>
        </is>
      </c>
      <c r="S1850" s="63" t="n">
        <v>4</v>
      </c>
      <c r="T1850" s="39" t="n"/>
      <c r="U1850" s="23" t="inlineStr">
        <is>
          <t>BioLegend</t>
        </is>
      </c>
      <c r="V1850" s="23">
        <f>VLOOKUP(P1850,'Customer List'!B:C,2,)</f>
        <v/>
      </c>
      <c r="W1850" s="40" t="n"/>
      <c r="X1850" s="32" t="n">
        <v>45888</v>
      </c>
      <c r="Y1850" s="23">
        <f>IF(X1850="", "", X1850-N1850)</f>
        <v/>
      </c>
      <c r="Z1850" s="23">
        <f>IF(N1850="", "", TEXT(N1850, "dddd"))</f>
        <v/>
      </c>
      <c r="AA1850" s="23">
        <f>IF(X1850="", "", TEXT(X1850, "dddd"))</f>
        <v/>
      </c>
      <c r="AB1850" s="23">
        <f>VLOOKUP(U1850,'Currency Sheet'!A:C,3,)</f>
        <v/>
      </c>
      <c r="AC1850" s="44">
        <f>VLOOKUP(P1850,'Customer List'!B:D,3,)</f>
        <v/>
      </c>
    </row>
    <row r="1851">
      <c r="A1851" s="23">
        <f>A1850+1</f>
        <v/>
      </c>
      <c r="B1851" s="23" t="inlineStr">
        <is>
          <t>EED118009</t>
        </is>
      </c>
      <c r="C1851" s="32" t="n">
        <v>45877</v>
      </c>
      <c r="D1851" s="32" t="n">
        <v>45885</v>
      </c>
      <c r="E1851" s="51" t="n">
        <v>150.5</v>
      </c>
      <c r="F1851" s="51">
        <f>IF(AB1851="DOLLAR",E1851*88,E1851)</f>
        <v/>
      </c>
      <c r="G1851" s="62">
        <f>F1851*J1851</f>
        <v/>
      </c>
      <c r="H1851" s="23" t="n">
        <v>107622</v>
      </c>
      <c r="I1851" s="23" t="inlineStr">
        <is>
          <t>Alexa Fluor® 700 anti-mouse I-A/I-E Antibody</t>
        </is>
      </c>
      <c r="J1851" s="23" t="n">
        <v>1</v>
      </c>
      <c r="K1851" s="23" t="n">
        <v>1</v>
      </c>
      <c r="L1851" s="23">
        <f>J1851-K1851</f>
        <v/>
      </c>
      <c r="M1851" s="23" t="inlineStr">
        <is>
          <t>T-966/25-26</t>
        </is>
      </c>
      <c r="N1851" s="32" t="n">
        <v>45888</v>
      </c>
      <c r="O1851" s="62" t="n">
        <v>16340</v>
      </c>
      <c r="P1851" s="23" t="inlineStr">
        <is>
          <t>ICGEB</t>
        </is>
      </c>
      <c r="Q1851" s="23" t="inlineStr">
        <is>
          <t>By Hand</t>
        </is>
      </c>
      <c r="R1851" s="23" t="inlineStr">
        <is>
          <t>PRIYANKA MADAM</t>
        </is>
      </c>
      <c r="S1851" s="63" t="n">
        <v>4</v>
      </c>
      <c r="T1851" s="39" t="n"/>
      <c r="U1851" s="23" t="inlineStr">
        <is>
          <t>BioLegend</t>
        </is>
      </c>
      <c r="V1851" s="23">
        <f>VLOOKUP(P1851,'Customer List'!B:C,2,)</f>
        <v/>
      </c>
      <c r="W1851" s="40" t="n"/>
      <c r="X1851" s="32" t="n">
        <v>45888</v>
      </c>
      <c r="Y1851" s="23">
        <f>IF(X1851="", "", X1851-N1851)</f>
        <v/>
      </c>
      <c r="Z1851" s="23">
        <f>IF(N1851="", "", TEXT(N1851, "dddd"))</f>
        <v/>
      </c>
      <c r="AA1851" s="23">
        <f>IF(X1851="", "", TEXT(X1851, "dddd"))</f>
        <v/>
      </c>
      <c r="AB1851" s="23">
        <f>VLOOKUP(U1851,'Currency Sheet'!A:C,3,)</f>
        <v/>
      </c>
      <c r="AC1851" s="44">
        <f>VLOOKUP(P1851,'Customer List'!B:D,3,)</f>
        <v/>
      </c>
    </row>
    <row r="1852">
      <c r="A1852" s="23">
        <f>A1851+1</f>
        <v/>
      </c>
      <c r="B1852" s="23" t="inlineStr">
        <is>
          <t>EED118009</t>
        </is>
      </c>
      <c r="C1852" s="32" t="n">
        <v>45877</v>
      </c>
      <c r="D1852" s="32" t="n">
        <v>45885</v>
      </c>
      <c r="E1852" s="51" t="n">
        <v>204.75</v>
      </c>
      <c r="F1852" s="51">
        <f>IF(AB1852="DOLLAR",E1852*88,E1852)</f>
        <v/>
      </c>
      <c r="G1852" s="62">
        <f>F1852*J1852</f>
        <v/>
      </c>
      <c r="H1852" s="23" t="n">
        <v>107643</v>
      </c>
      <c r="I1852" s="23" t="inlineStr">
        <is>
          <t>Brilliant Violet 711™ anti-mouse I-A/I-E Antibody</t>
        </is>
      </c>
      <c r="J1852" s="23" t="n">
        <v>1</v>
      </c>
      <c r="K1852" s="23" t="n">
        <v>1</v>
      </c>
      <c r="L1852" s="23">
        <f>J1852-K1852</f>
        <v/>
      </c>
      <c r="M1852" s="23" t="inlineStr">
        <is>
          <t>T-966/25-26</t>
        </is>
      </c>
      <c r="N1852" s="32" t="n">
        <v>45888</v>
      </c>
      <c r="O1852" s="62" t="n">
        <v>20748</v>
      </c>
      <c r="P1852" s="23" t="inlineStr">
        <is>
          <t>ICGEB</t>
        </is>
      </c>
      <c r="Q1852" s="23" t="inlineStr">
        <is>
          <t>By Hand</t>
        </is>
      </c>
      <c r="R1852" s="23" t="inlineStr">
        <is>
          <t>PRIYANKA MADAM</t>
        </is>
      </c>
      <c r="S1852" s="63" t="n">
        <v>4</v>
      </c>
      <c r="T1852" s="39" t="n"/>
      <c r="U1852" s="23" t="inlineStr">
        <is>
          <t>BioLegend</t>
        </is>
      </c>
      <c r="V1852" s="23">
        <f>VLOOKUP(P1852,'Customer List'!B:C,2,)</f>
        <v/>
      </c>
      <c r="W1852" s="40" t="n"/>
      <c r="X1852" s="32" t="n">
        <v>45888</v>
      </c>
      <c r="Y1852" s="23">
        <f>IF(X1852="", "", X1852-N1852)</f>
        <v/>
      </c>
      <c r="Z1852" s="23">
        <f>IF(N1852="", "", TEXT(N1852, "dddd"))</f>
        <v/>
      </c>
      <c r="AA1852" s="23">
        <f>IF(X1852="", "", TEXT(X1852, "dddd"))</f>
        <v/>
      </c>
      <c r="AB1852" s="23">
        <f>VLOOKUP(U1852,'Currency Sheet'!A:C,3,)</f>
        <v/>
      </c>
      <c r="AC1852" s="44">
        <f>VLOOKUP(P1852,'Customer List'!B:D,3,)</f>
        <v/>
      </c>
    </row>
    <row r="1853">
      <c r="A1853" s="23">
        <f>A1852+1</f>
        <v/>
      </c>
      <c r="B1853" s="23" t="inlineStr">
        <is>
          <t>EED118009</t>
        </is>
      </c>
      <c r="C1853" s="32" t="n">
        <v>45877</v>
      </c>
      <c r="D1853" s="32" t="n">
        <v>45885</v>
      </c>
      <c r="E1853" s="51" t="n">
        <v>219.75</v>
      </c>
      <c r="F1853" s="51">
        <f>IF(AB1853="DOLLAR",E1853*88,E1853)</f>
        <v/>
      </c>
      <c r="G1853" s="62">
        <f>F1853*J1853</f>
        <v/>
      </c>
      <c r="H1853" s="23" t="n">
        <v>108749</v>
      </c>
      <c r="I1853" s="23" t="inlineStr">
        <is>
          <t>Brilliant Violet 785™ anti-mouse NK-1.1 Antibody</t>
        </is>
      </c>
      <c r="J1853" s="23" t="n">
        <v>1</v>
      </c>
      <c r="K1853" s="23" t="n">
        <v>1</v>
      </c>
      <c r="L1853" s="23">
        <f>J1853-K1853</f>
        <v/>
      </c>
      <c r="M1853" s="23" t="inlineStr">
        <is>
          <t>T-966/25-26</t>
        </is>
      </c>
      <c r="N1853" s="32" t="n">
        <v>45888</v>
      </c>
      <c r="O1853" s="62" t="n">
        <v>22268</v>
      </c>
      <c r="P1853" s="23" t="inlineStr">
        <is>
          <t>ICGEB</t>
        </is>
      </c>
      <c r="Q1853" s="23" t="inlineStr">
        <is>
          <t>By Hand</t>
        </is>
      </c>
      <c r="R1853" s="23" t="inlineStr">
        <is>
          <t>PRIYANKA MADAM</t>
        </is>
      </c>
      <c r="S1853" s="63" t="n">
        <v>4</v>
      </c>
      <c r="T1853" s="39" t="n"/>
      <c r="U1853" s="23" t="inlineStr">
        <is>
          <t>BioLegend</t>
        </is>
      </c>
      <c r="V1853" s="23">
        <f>VLOOKUP(P1853,'Customer List'!B:C,2,)</f>
        <v/>
      </c>
      <c r="W1853" s="40" t="n"/>
      <c r="X1853" s="32" t="n">
        <v>45888</v>
      </c>
      <c r="Y1853" s="23">
        <f>IF(X1853="", "", X1853-N1853)</f>
        <v/>
      </c>
      <c r="Z1853" s="23">
        <f>IF(N1853="", "", TEXT(N1853, "dddd"))</f>
        <v/>
      </c>
      <c r="AA1853" s="23">
        <f>IF(X1853="", "", TEXT(X1853, "dddd"))</f>
        <v/>
      </c>
      <c r="AB1853" s="23">
        <f>VLOOKUP(U1853,'Currency Sheet'!A:C,3,)</f>
        <v/>
      </c>
      <c r="AC1853" s="44">
        <f>VLOOKUP(P1853,'Customer List'!B:D,3,)</f>
        <v/>
      </c>
    </row>
    <row r="1854">
      <c r="A1854" s="23">
        <f>A1853+1</f>
        <v/>
      </c>
      <c r="B1854" s="23" t="inlineStr">
        <is>
          <t>EED118009</t>
        </is>
      </c>
      <c r="C1854" s="32" t="n">
        <v>45877</v>
      </c>
      <c r="D1854" s="32" t="n">
        <v>45885</v>
      </c>
      <c r="E1854" s="51" t="n">
        <v>95.2</v>
      </c>
      <c r="F1854" s="51">
        <f>IF(AB1854="DOLLAR",E1854*88,E1854)</f>
        <v/>
      </c>
      <c r="G1854" s="62">
        <f>F1854*J1854</f>
        <v/>
      </c>
      <c r="H1854" s="23" t="n">
        <v>110902</v>
      </c>
      <c r="I1854" s="23" t="inlineStr">
        <is>
          <t>Purified anti-mouse CD103 Antibody</t>
        </is>
      </c>
      <c r="J1854" s="23" t="n">
        <v>1</v>
      </c>
      <c r="K1854" s="23" t="n">
        <v>1</v>
      </c>
      <c r="L1854" s="23">
        <f>J1854-K1854</f>
        <v/>
      </c>
      <c r="M1854" s="23" t="inlineStr">
        <is>
          <t>T-945/25-26</t>
        </is>
      </c>
      <c r="N1854" s="32" t="n">
        <v>45887</v>
      </c>
      <c r="O1854" s="62" t="n">
        <v>14756</v>
      </c>
      <c r="P1854" s="23" t="inlineStr">
        <is>
          <t>Essence</t>
        </is>
      </c>
      <c r="Q1854" s="23" t="inlineStr">
        <is>
          <t>D3001997017</t>
        </is>
      </c>
      <c r="R1854" s="23" t="inlineStr">
        <is>
          <t>Delivered</t>
        </is>
      </c>
      <c r="S1854" s="63" t="n">
        <v>4</v>
      </c>
      <c r="T1854" s="39" t="n"/>
      <c r="U1854" s="23" t="inlineStr">
        <is>
          <t>BioLegend</t>
        </is>
      </c>
      <c r="V1854" s="23">
        <f>VLOOKUP(P1854,'Customer List'!B:C,2,)</f>
        <v/>
      </c>
      <c r="W1854" s="40" t="n"/>
      <c r="X1854" s="32" t="n">
        <v>45889</v>
      </c>
      <c r="Y1854" s="23">
        <f>IF(X1854="", "", X1854-N1854)</f>
        <v/>
      </c>
      <c r="Z1854" s="23">
        <f>IF(N1854="", "", TEXT(N1854, "dddd"))</f>
        <v/>
      </c>
      <c r="AA1854" s="23">
        <f>IF(X1854="", "", TEXT(X1854, "dddd"))</f>
        <v/>
      </c>
      <c r="AB1854" s="23">
        <f>VLOOKUP(U1854,'Currency Sheet'!A:C,3,)</f>
        <v/>
      </c>
      <c r="AC1854" s="44">
        <f>VLOOKUP(P1854,'Customer List'!B:D,3,)</f>
        <v/>
      </c>
    </row>
    <row r="1855">
      <c r="A1855" s="23">
        <f>A1854+1</f>
        <v/>
      </c>
      <c r="B1855" s="23" t="inlineStr">
        <is>
          <t>EED118009</t>
        </is>
      </c>
      <c r="C1855" s="32" t="n">
        <v>45877</v>
      </c>
      <c r="D1855" s="32" t="n">
        <v>45885</v>
      </c>
      <c r="E1855" s="51" t="n">
        <v>189</v>
      </c>
      <c r="F1855" s="51">
        <f>IF(AB1855="DOLLAR",E1855*88,E1855)</f>
        <v/>
      </c>
      <c r="G1855" s="62">
        <f>F1855*J1855</f>
        <v/>
      </c>
      <c r="H1855" s="23" t="n">
        <v>114718</v>
      </c>
      <c r="I1855" s="23" t="inlineStr">
        <is>
          <t>PE/Cyanine7 anti-mouse H-2Kd/H-2Dd Antibody</t>
        </is>
      </c>
      <c r="J1855" s="23" t="n">
        <v>1</v>
      </c>
      <c r="K1855" s="23" t="n">
        <v>1</v>
      </c>
      <c r="L1855" s="23">
        <f>J1855-K1855</f>
        <v/>
      </c>
      <c r="M1855" s="23" t="inlineStr">
        <is>
          <t>T-966/25-26</t>
        </is>
      </c>
      <c r="N1855" s="32" t="n">
        <v>45888</v>
      </c>
      <c r="O1855" s="62" t="n">
        <v>20520</v>
      </c>
      <c r="P1855" s="23" t="inlineStr">
        <is>
          <t>ICGEB</t>
        </is>
      </c>
      <c r="Q1855" s="23" t="inlineStr">
        <is>
          <t>By Hand</t>
        </is>
      </c>
      <c r="R1855" s="23" t="inlineStr">
        <is>
          <t>PRIYANKA MADAM</t>
        </is>
      </c>
      <c r="S1855" s="63" t="n">
        <v>4</v>
      </c>
      <c r="T1855" s="39" t="n"/>
      <c r="U1855" s="23" t="inlineStr">
        <is>
          <t>BioLegend</t>
        </is>
      </c>
      <c r="V1855" s="23">
        <f>VLOOKUP(P1855,'Customer List'!B:C,2,)</f>
        <v/>
      </c>
      <c r="W1855" s="40" t="n"/>
      <c r="X1855" s="32" t="n">
        <v>45888</v>
      </c>
      <c r="Y1855" s="23">
        <f>IF(X1855="", "", X1855-N1855)</f>
        <v/>
      </c>
      <c r="Z1855" s="23">
        <f>IF(N1855="", "", TEXT(N1855, "dddd"))</f>
        <v/>
      </c>
      <c r="AA1855" s="23">
        <f>IF(X1855="", "", TEXT(X1855, "dddd"))</f>
        <v/>
      </c>
      <c r="AB1855" s="23">
        <f>VLOOKUP(U1855,'Currency Sheet'!A:C,3,)</f>
        <v/>
      </c>
      <c r="AC1855" s="44">
        <f>VLOOKUP(P1855,'Customer List'!B:D,3,)</f>
        <v/>
      </c>
    </row>
    <row r="1856">
      <c r="A1856" s="23">
        <f>A1855+1</f>
        <v/>
      </c>
      <c r="B1856" s="23" t="inlineStr">
        <is>
          <t>EED118009</t>
        </is>
      </c>
      <c r="C1856" s="32" t="n">
        <v>45877</v>
      </c>
      <c r="D1856" s="32" t="n">
        <v>45885</v>
      </c>
      <c r="E1856" s="51" t="n">
        <v>93.8</v>
      </c>
      <c r="F1856" s="51">
        <f>IF(AB1856="DOLLAR",E1856*88,E1856)</f>
        <v/>
      </c>
      <c r="G1856" s="62">
        <f>F1856*J1856</f>
        <v/>
      </c>
      <c r="H1856" s="23" t="n">
        <v>115508</v>
      </c>
      <c r="I1856" s="23" t="inlineStr">
        <is>
          <t>PE anti-mouse CD19 Antibody</t>
        </is>
      </c>
      <c r="J1856" s="23" t="n">
        <v>1</v>
      </c>
      <c r="K1856" s="23" t="n">
        <v>1</v>
      </c>
      <c r="L1856" s="23">
        <f>J1856-K1856</f>
        <v/>
      </c>
      <c r="M1856" s="23" t="inlineStr">
        <is>
          <t>T-995/25-26</t>
        </is>
      </c>
      <c r="N1856" s="32" t="n">
        <v>45891</v>
      </c>
      <c r="O1856" s="62" t="n">
        <v>11457</v>
      </c>
      <c r="P1856" s="23" t="inlineStr">
        <is>
          <t>THSTI</t>
        </is>
      </c>
      <c r="Q1856" s="23" t="inlineStr">
        <is>
          <t>BY HAND</t>
        </is>
      </c>
      <c r="R1856" s="23" t="inlineStr">
        <is>
          <t>PRIYANKA MADAM</t>
        </is>
      </c>
      <c r="S1856" s="63" t="n">
        <v>4</v>
      </c>
      <c r="T1856" s="39" t="n"/>
      <c r="U1856" s="23" t="inlineStr">
        <is>
          <t>BioLegend</t>
        </is>
      </c>
      <c r="V1856" s="23">
        <f>VLOOKUP(P1856,'Customer List'!B:C,2,)</f>
        <v/>
      </c>
      <c r="W1856" s="40" t="n"/>
      <c r="X1856" s="32" t="n">
        <v>45891</v>
      </c>
      <c r="Y1856" s="23">
        <f>IF(X1856="", "", X1856-N1856)</f>
        <v/>
      </c>
      <c r="Z1856" s="23">
        <f>IF(N1856="", "", TEXT(N1856, "dddd"))</f>
        <v/>
      </c>
      <c r="AA1856" s="23">
        <f>IF(X1856="", "", TEXT(X1856, "dddd"))</f>
        <v/>
      </c>
      <c r="AB1856" s="23">
        <f>VLOOKUP(U1856,'Currency Sheet'!A:C,3,)</f>
        <v/>
      </c>
      <c r="AC1856" s="44">
        <f>VLOOKUP(P1856,'Customer List'!B:D,3,)</f>
        <v/>
      </c>
    </row>
    <row r="1857">
      <c r="A1857" s="23">
        <f>A1856+1</f>
        <v/>
      </c>
      <c r="B1857" s="23" t="inlineStr">
        <is>
          <t>EED118009</t>
        </is>
      </c>
      <c r="C1857" s="32" t="n">
        <v>45877</v>
      </c>
      <c r="D1857" s="32" t="n">
        <v>45885</v>
      </c>
      <c r="E1857" s="51" t="n">
        <v>189.75</v>
      </c>
      <c r="F1857" s="51">
        <f>IF(AB1857="DOLLAR",E1857*88,E1857)</f>
        <v/>
      </c>
      <c r="G1857" s="62">
        <f>F1857*J1857</f>
        <v/>
      </c>
      <c r="H1857" s="23" t="n">
        <v>115549</v>
      </c>
      <c r="I1857" s="23" t="inlineStr">
        <is>
          <t>Brilliant Violet 421™ anti-mouse CD19 Antibody</t>
        </is>
      </c>
      <c r="J1857" s="23" t="n">
        <v>1</v>
      </c>
      <c r="K1857" s="23" t="n">
        <v>1</v>
      </c>
      <c r="L1857" s="23">
        <f>J1857-K1857</f>
        <v/>
      </c>
      <c r="M1857" s="23" t="inlineStr">
        <is>
          <t>T-995/25-26</t>
        </is>
      </c>
      <c r="N1857" s="32" t="n">
        <v>45891</v>
      </c>
      <c r="O1857" s="62" t="n">
        <v>21631.5</v>
      </c>
      <c r="P1857" s="23" t="inlineStr">
        <is>
          <t>THSTI</t>
        </is>
      </c>
      <c r="Q1857" s="23" t="inlineStr">
        <is>
          <t>BY HAND</t>
        </is>
      </c>
      <c r="R1857" s="23" t="inlineStr">
        <is>
          <t>PRIYANKA MADAM</t>
        </is>
      </c>
      <c r="S1857" s="63" t="n">
        <v>4</v>
      </c>
      <c r="T1857" s="39" t="n"/>
      <c r="U1857" s="23" t="inlineStr">
        <is>
          <t>BioLegend</t>
        </is>
      </c>
      <c r="V1857" s="23">
        <f>VLOOKUP(P1857,'Customer List'!B:C,2,)</f>
        <v/>
      </c>
      <c r="W1857" s="40" t="n"/>
      <c r="X1857" s="32" t="n">
        <v>45891</v>
      </c>
      <c r="Y1857" s="23">
        <f>IF(X1857="", "", X1857-N1857)</f>
        <v/>
      </c>
      <c r="Z1857" s="23">
        <f>IF(N1857="", "", TEXT(N1857, "dddd"))</f>
        <v/>
      </c>
      <c r="AA1857" s="23">
        <f>IF(X1857="", "", TEXT(X1857, "dddd"))</f>
        <v/>
      </c>
      <c r="AB1857" s="23">
        <f>VLOOKUP(U1857,'Currency Sheet'!A:C,3,)</f>
        <v/>
      </c>
      <c r="AC1857" s="44">
        <f>VLOOKUP(P1857,'Customer List'!B:D,3,)</f>
        <v/>
      </c>
    </row>
    <row r="1858">
      <c r="A1858" s="23">
        <f>A1857+1</f>
        <v/>
      </c>
      <c r="B1858" s="23" t="inlineStr">
        <is>
          <t>EED118009</t>
        </is>
      </c>
      <c r="C1858" s="32" t="n">
        <v>45877</v>
      </c>
      <c r="D1858" s="32" t="n">
        <v>45885</v>
      </c>
      <c r="E1858" s="51" t="n">
        <v>81.2</v>
      </c>
      <c r="F1858" s="51">
        <f>IF(AB1858="DOLLAR",E1858*88,E1858)</f>
        <v/>
      </c>
      <c r="G1858" s="62">
        <f>F1858*J1858</f>
        <v/>
      </c>
      <c r="H1858" s="23" t="n">
        <v>117306</v>
      </c>
      <c r="I1858" s="23" t="inlineStr">
        <is>
          <t>FITC anti-mouse CD11c Antibody</t>
        </is>
      </c>
      <c r="J1858" s="23" t="n">
        <v>1</v>
      </c>
      <c r="K1858" s="23" t="n">
        <v>1</v>
      </c>
      <c r="L1858" s="23">
        <f>J1858-K1858</f>
        <v/>
      </c>
      <c r="M1858" s="23" t="inlineStr">
        <is>
          <t>T-966/25-26</t>
        </is>
      </c>
      <c r="N1858" s="32" t="n">
        <v>45888</v>
      </c>
      <c r="O1858" s="62" t="n">
        <v>8816</v>
      </c>
      <c r="P1858" s="23" t="inlineStr">
        <is>
          <t>ICGEB</t>
        </is>
      </c>
      <c r="Q1858" s="23" t="inlineStr">
        <is>
          <t>By Hand</t>
        </is>
      </c>
      <c r="R1858" s="23" t="inlineStr">
        <is>
          <t>PRIYANKA MADAM</t>
        </is>
      </c>
      <c r="S1858" s="63" t="n">
        <v>4</v>
      </c>
      <c r="T1858" s="39" t="n"/>
      <c r="U1858" s="23" t="inlineStr">
        <is>
          <t>BioLegend</t>
        </is>
      </c>
      <c r="V1858" s="23">
        <f>VLOOKUP(P1858,'Customer List'!B:C,2,)</f>
        <v/>
      </c>
      <c r="W1858" s="40" t="n"/>
      <c r="X1858" s="32" t="n">
        <v>45888</v>
      </c>
      <c r="Y1858" s="23">
        <f>IF(X1858="", "", X1858-N1858)</f>
        <v/>
      </c>
      <c r="Z1858" s="23">
        <f>IF(N1858="", "", TEXT(N1858, "dddd"))</f>
        <v/>
      </c>
      <c r="AA1858" s="23">
        <f>IF(X1858="", "", TEXT(X1858, "dddd"))</f>
        <v/>
      </c>
      <c r="AB1858" s="23">
        <f>VLOOKUP(U1858,'Currency Sheet'!A:C,3,)</f>
        <v/>
      </c>
      <c r="AC1858" s="44">
        <f>VLOOKUP(P1858,'Customer List'!B:D,3,)</f>
        <v/>
      </c>
    </row>
    <row r="1859">
      <c r="A1859" s="23">
        <f>A1858+1</f>
        <v/>
      </c>
      <c r="B1859" s="23" t="inlineStr">
        <is>
          <t>EED118009</t>
        </is>
      </c>
      <c r="C1859" s="32" t="n">
        <v>45877</v>
      </c>
      <c r="D1859" s="32" t="n">
        <v>45885</v>
      </c>
      <c r="E1859" s="51" t="n">
        <v>98.7</v>
      </c>
      <c r="F1859" s="51">
        <f>IF(AB1859="DOLLAR",E1859*88,E1859)</f>
        <v/>
      </c>
      <c r="G1859" s="62">
        <f>F1859*J1859</f>
        <v/>
      </c>
      <c r="H1859" s="23" t="n">
        <v>123110</v>
      </c>
      <c r="I1859" s="23" t="inlineStr">
        <is>
          <t>PE anti-mouse F4/80 Antibody</t>
        </is>
      </c>
      <c r="J1859" s="23" t="n">
        <v>1</v>
      </c>
      <c r="K1859" s="23" t="n">
        <v>1</v>
      </c>
      <c r="L1859" s="23">
        <f>J1859-K1859</f>
        <v/>
      </c>
      <c r="M1859" s="23" t="inlineStr">
        <is>
          <t>T-966/25-26</t>
        </is>
      </c>
      <c r="N1859" s="32" t="n">
        <v>45888</v>
      </c>
      <c r="O1859" s="62" t="n">
        <v>10716</v>
      </c>
      <c r="P1859" s="23" t="inlineStr">
        <is>
          <t>ICGEB</t>
        </is>
      </c>
      <c r="Q1859" s="23" t="inlineStr">
        <is>
          <t>By Hand</t>
        </is>
      </c>
      <c r="R1859" s="23" t="inlineStr">
        <is>
          <t>PRIYANKA MADAM</t>
        </is>
      </c>
      <c r="S1859" s="63" t="n">
        <v>4</v>
      </c>
      <c r="T1859" s="39" t="n"/>
      <c r="U1859" s="23" t="inlineStr">
        <is>
          <t>BioLegend</t>
        </is>
      </c>
      <c r="V1859" s="23">
        <f>VLOOKUP(P1859,'Customer List'!B:C,2,)</f>
        <v/>
      </c>
      <c r="W1859" s="40" t="n"/>
      <c r="X1859" s="32" t="n">
        <v>45888</v>
      </c>
      <c r="Y1859" s="23">
        <f>IF(X1859="", "", X1859-N1859)</f>
        <v/>
      </c>
      <c r="Z1859" s="23">
        <f>IF(N1859="", "", TEXT(N1859, "dddd"))</f>
        <v/>
      </c>
      <c r="AA1859" s="23">
        <f>IF(X1859="", "", TEXT(X1859, "dddd"))</f>
        <v/>
      </c>
      <c r="AB1859" s="23">
        <f>VLOOKUP(U1859,'Currency Sheet'!A:C,3,)</f>
        <v/>
      </c>
      <c r="AC1859" s="44">
        <f>VLOOKUP(P1859,'Customer List'!B:D,3,)</f>
        <v/>
      </c>
    </row>
    <row r="1860">
      <c r="A1860" s="23">
        <f>A1859+1</f>
        <v/>
      </c>
      <c r="B1860" s="23" t="inlineStr">
        <is>
          <t>EED118009</t>
        </is>
      </c>
      <c r="C1860" s="32" t="n">
        <v>45877</v>
      </c>
      <c r="D1860" s="32" t="n">
        <v>45885</v>
      </c>
      <c r="E1860" s="51" t="n">
        <v>98.7</v>
      </c>
      <c r="F1860" s="51">
        <f>IF(AB1860="DOLLAR",E1860*88,E1860)</f>
        <v/>
      </c>
      <c r="G1860" s="62">
        <f>F1860*J1860</f>
        <v/>
      </c>
      <c r="H1860" s="23" t="n">
        <v>123431</v>
      </c>
      <c r="I1860" s="23" t="inlineStr">
        <is>
          <t>Alexa Fluor® 700 anti-mouse CD21/CD35 (CR2/CR1) Antibody</t>
        </is>
      </c>
      <c r="J1860" s="23" t="n">
        <v>1</v>
      </c>
      <c r="K1860" s="23" t="n">
        <v>1</v>
      </c>
      <c r="L1860" s="23">
        <f>J1860-K1860</f>
        <v/>
      </c>
      <c r="M1860" s="23" t="inlineStr">
        <is>
          <t>T-981/25-26</t>
        </is>
      </c>
      <c r="N1860" s="32" t="n">
        <v>45889</v>
      </c>
      <c r="O1860" s="62" t="n">
        <v>13395</v>
      </c>
      <c r="P1860" s="23" t="inlineStr">
        <is>
          <t>LABEX</t>
        </is>
      </c>
      <c r="Q1860" s="23" t="inlineStr">
        <is>
          <t>PORTER</t>
        </is>
      </c>
      <c r="R1860" s="23" t="inlineStr">
        <is>
          <t>PORTER</t>
        </is>
      </c>
      <c r="S1860" s="63" t="n">
        <v>4</v>
      </c>
      <c r="T1860" s="39" t="n"/>
      <c r="U1860" s="23" t="inlineStr">
        <is>
          <t>BioLegend</t>
        </is>
      </c>
      <c r="V1860" s="23">
        <f>VLOOKUP(P1860,'Customer List'!B:C,2,)</f>
        <v/>
      </c>
      <c r="W1860" s="40" t="n"/>
      <c r="X1860" s="32">
        <f>IF(OR(R1860 = "PRIYANKA MADAM", R1860 = "DEEPAK", R1860 = "PORTER"),N1860,"")</f>
        <v/>
      </c>
      <c r="Y1860" s="23">
        <f>IF(X1860="", "", X1860-N1860)</f>
        <v/>
      </c>
      <c r="Z1860" s="23">
        <f>IF(N1860="", "", TEXT(N1860, "dddd"))</f>
        <v/>
      </c>
      <c r="AA1860" s="23">
        <f>IF(X1860="", "", TEXT(X1860, "dddd"))</f>
        <v/>
      </c>
      <c r="AB1860" s="23">
        <f>VLOOKUP(U1860,'Currency Sheet'!A:C,3,)</f>
        <v/>
      </c>
      <c r="AC1860" s="44">
        <f>VLOOKUP(P1860,'Customer List'!B:D,3,)</f>
        <v/>
      </c>
    </row>
    <row r="1861">
      <c r="A1861" s="23">
        <f>A1860+1</f>
        <v/>
      </c>
      <c r="B1861" s="23" t="inlineStr">
        <is>
          <t>EED118009</t>
        </is>
      </c>
      <c r="C1861" s="32" t="n">
        <v>45877</v>
      </c>
      <c r="D1861" s="32" t="n">
        <v>45885</v>
      </c>
      <c r="E1861" s="51" t="n">
        <v>185.5</v>
      </c>
      <c r="F1861" s="51">
        <f>IF(AB1861="DOLLAR",E1861*88,E1861)</f>
        <v/>
      </c>
      <c r="G1861" s="62">
        <f>F1861*J1861</f>
        <v/>
      </c>
      <c r="H1861" s="23" t="n">
        <v>128022</v>
      </c>
      <c r="I1861" s="23" t="inlineStr">
        <is>
          <t>Alexa Fluor® 488 anti-mouse Ly-6C Antibody</t>
        </is>
      </c>
      <c r="J1861" s="23" t="n">
        <v>1</v>
      </c>
      <c r="K1861" s="23" t="n">
        <v>1</v>
      </c>
      <c r="L1861" s="23">
        <f>J1861-K1861</f>
        <v/>
      </c>
      <c r="M1861" s="23" t="inlineStr">
        <is>
          <t>T-966/25-26</t>
        </is>
      </c>
      <c r="N1861" s="32" t="n">
        <v>45888</v>
      </c>
      <c r="O1861" s="62" t="n">
        <v>20140</v>
      </c>
      <c r="P1861" s="23" t="inlineStr">
        <is>
          <t>ICGEB</t>
        </is>
      </c>
      <c r="Q1861" s="23" t="inlineStr">
        <is>
          <t>By Hand</t>
        </is>
      </c>
      <c r="R1861" s="23" t="inlineStr">
        <is>
          <t>PRIYANKA MADAM</t>
        </is>
      </c>
      <c r="S1861" s="63" t="n">
        <v>4</v>
      </c>
      <c r="T1861" s="39" t="n"/>
      <c r="U1861" s="23" t="inlineStr">
        <is>
          <t>BioLegend</t>
        </is>
      </c>
      <c r="V1861" s="23">
        <f>VLOOKUP(P1861,'Customer List'!B:C,2,)</f>
        <v/>
      </c>
      <c r="W1861" s="40" t="n"/>
      <c r="X1861" s="32" t="n">
        <v>45888</v>
      </c>
      <c r="Y1861" s="23">
        <f>IF(X1861="", "", X1861-N1861)</f>
        <v/>
      </c>
      <c r="Z1861" s="23">
        <f>IF(N1861="", "", TEXT(N1861, "dddd"))</f>
        <v/>
      </c>
      <c r="AA1861" s="23">
        <f>IF(X1861="", "", TEXT(X1861, "dddd"))</f>
        <v/>
      </c>
      <c r="AB1861" s="23">
        <f>VLOOKUP(U1861,'Currency Sheet'!A:C,3,)</f>
        <v/>
      </c>
      <c r="AC1861" s="44">
        <f>VLOOKUP(P1861,'Customer List'!B:D,3,)</f>
        <v/>
      </c>
    </row>
    <row r="1862">
      <c r="A1862" s="23">
        <f>A1861+1</f>
        <v/>
      </c>
      <c r="B1862" s="23" t="inlineStr">
        <is>
          <t>EED118009</t>
        </is>
      </c>
      <c r="C1862" s="32" t="n">
        <v>45877</v>
      </c>
      <c r="D1862" s="32" t="n">
        <v>45885</v>
      </c>
      <c r="E1862" s="51" t="n">
        <v>164.5</v>
      </c>
      <c r="F1862" s="51">
        <f>IF(AB1862="DOLLAR",E1862*88,E1862)</f>
        <v/>
      </c>
      <c r="G1862" s="62">
        <f>F1862*J1862</f>
        <v/>
      </c>
      <c r="H1862" s="23" t="n">
        <v>128064</v>
      </c>
      <c r="I1862" s="23" t="inlineStr">
        <is>
          <t>PE/Cyanine5 anti-mouse Ly-6C Antibody</t>
        </is>
      </c>
      <c r="J1862" s="23" t="n">
        <v>1</v>
      </c>
      <c r="K1862" s="23" t="n">
        <v>1</v>
      </c>
      <c r="L1862" s="23">
        <f>J1862-K1862</f>
        <v/>
      </c>
      <c r="M1862" s="23" t="inlineStr">
        <is>
          <t>T-966/25-26</t>
        </is>
      </c>
      <c r="N1862" s="32" t="n">
        <v>45888</v>
      </c>
      <c r="O1862" s="62" t="n">
        <v>17860</v>
      </c>
      <c r="P1862" s="23" t="inlineStr">
        <is>
          <t>ICGEB</t>
        </is>
      </c>
      <c r="Q1862" s="23" t="inlineStr">
        <is>
          <t>By Hand</t>
        </is>
      </c>
      <c r="R1862" s="23" t="inlineStr">
        <is>
          <t>PRIYANKA MADAM</t>
        </is>
      </c>
      <c r="S1862" s="63" t="n">
        <v>4</v>
      </c>
      <c r="T1862" s="39" t="n"/>
      <c r="U1862" s="23" t="inlineStr">
        <is>
          <t>BioLegend</t>
        </is>
      </c>
      <c r="V1862" s="23">
        <f>VLOOKUP(P1862,'Customer List'!B:C,2,)</f>
        <v/>
      </c>
      <c r="W1862" s="40" t="n"/>
      <c r="X1862" s="32" t="n">
        <v>45888</v>
      </c>
      <c r="Y1862" s="23">
        <f>IF(X1862="", "", X1862-N1862)</f>
        <v/>
      </c>
      <c r="Z1862" s="23">
        <f>IF(N1862="", "", TEXT(N1862, "dddd"))</f>
        <v/>
      </c>
      <c r="AA1862" s="23">
        <f>IF(X1862="", "", TEXT(X1862, "dddd"))</f>
        <v/>
      </c>
      <c r="AB1862" s="23">
        <f>VLOOKUP(U1862,'Currency Sheet'!A:C,3,)</f>
        <v/>
      </c>
      <c r="AC1862" s="44">
        <f>VLOOKUP(P1862,'Customer List'!B:D,3,)</f>
        <v/>
      </c>
    </row>
    <row r="1863">
      <c r="A1863" s="23">
        <f>A1862+1</f>
        <v/>
      </c>
      <c r="B1863" s="23" t="inlineStr">
        <is>
          <t>EED118009</t>
        </is>
      </c>
      <c r="C1863" s="32" t="n">
        <v>45877</v>
      </c>
      <c r="D1863" s="32" t="n">
        <v>45885</v>
      </c>
      <c r="E1863" s="51" t="n">
        <v>227.25</v>
      </c>
      <c r="F1863" s="51">
        <f>IF(AB1863="DOLLAR",E1863*88,E1863)</f>
        <v/>
      </c>
      <c r="G1863" s="62">
        <f>F1863*J1863</f>
        <v/>
      </c>
      <c r="H1863" s="23" t="n">
        <v>134021</v>
      </c>
      <c r="I1863" s="23" t="inlineStr">
        <is>
          <t>Brilliant Violet 711™ anti-mouse CD366 (Tim-3) Antibody</t>
        </is>
      </c>
      <c r="J1863" s="23" t="n">
        <v>2</v>
      </c>
      <c r="K1863" s="23" t="n">
        <v>2</v>
      </c>
      <c r="L1863" s="23">
        <f>J1863-K1863</f>
        <v/>
      </c>
      <c r="M1863" s="23" t="inlineStr">
        <is>
          <t>T-942/25-26</t>
        </is>
      </c>
      <c r="N1863" s="32" t="n">
        <v>45887</v>
      </c>
      <c r="O1863" s="62" t="n">
        <v>51813</v>
      </c>
      <c r="P1863" s="23" t="inlineStr">
        <is>
          <t>ACTREC</t>
        </is>
      </c>
      <c r="Q1863" s="23" t="n">
        <v>58154518704</v>
      </c>
      <c r="R1863" s="23" t="inlineStr">
        <is>
          <t>Delivered</t>
        </is>
      </c>
      <c r="S1863" s="63" t="n">
        <v>4</v>
      </c>
      <c r="T1863" s="39" t="n"/>
      <c r="U1863" s="23" t="inlineStr">
        <is>
          <t>BioLegend</t>
        </is>
      </c>
      <c r="V1863" s="23">
        <f>VLOOKUP(P1863,'Customer List'!B:C,2,)</f>
        <v/>
      </c>
      <c r="W1863" s="40" t="n"/>
      <c r="X1863" s="32" t="n">
        <v>45888</v>
      </c>
      <c r="Y1863" s="23">
        <f>IF(X1863="", "", X1863-N1863)</f>
        <v/>
      </c>
      <c r="Z1863" s="23">
        <f>IF(N1863="", "", TEXT(N1863, "dddd"))</f>
        <v/>
      </c>
      <c r="AA1863" s="23">
        <f>IF(X1863="", "", TEXT(X1863, "dddd"))</f>
        <v/>
      </c>
      <c r="AB1863" s="23">
        <f>VLOOKUP(U1863,'Currency Sheet'!A:C,3,)</f>
        <v/>
      </c>
      <c r="AC1863" s="44">
        <f>VLOOKUP(P1863,'Customer List'!B:D,3,)</f>
        <v/>
      </c>
    </row>
    <row r="1864">
      <c r="A1864" s="23">
        <f>A1863+1</f>
        <v/>
      </c>
      <c r="B1864" s="23" t="inlineStr">
        <is>
          <t>EED118009</t>
        </is>
      </c>
      <c r="C1864" s="32" t="n">
        <v>45877</v>
      </c>
      <c r="D1864" s="32" t="n">
        <v>45885</v>
      </c>
      <c r="E1864" s="51" t="n">
        <v>194.25</v>
      </c>
      <c r="F1864" s="51">
        <f>IF(AB1864="DOLLAR",E1864*88,E1864)</f>
        <v/>
      </c>
      <c r="G1864" s="62">
        <f>F1864*J1864</f>
        <v/>
      </c>
      <c r="H1864" s="23" t="n">
        <v>135221</v>
      </c>
      <c r="I1864" s="23" t="inlineStr">
        <is>
          <t>Brilliant Violet 421™ anti-mouse CD279 (PD-1) Antibody</t>
        </is>
      </c>
      <c r="J1864" s="23" t="n">
        <v>1</v>
      </c>
      <c r="K1864" s="23" t="n">
        <v>1</v>
      </c>
      <c r="L1864" s="23">
        <f>J1864-K1864</f>
        <v/>
      </c>
      <c r="M1864" s="23" t="inlineStr">
        <is>
          <t>T-951/25-26</t>
        </is>
      </c>
      <c r="N1864" s="32" t="n">
        <v>45887</v>
      </c>
      <c r="O1864" s="62" t="n">
        <v>19684</v>
      </c>
      <c r="P1864" s="23" t="inlineStr">
        <is>
          <t>NIAB</t>
        </is>
      </c>
      <c r="Q1864" s="23" t="n">
        <v>58154523350</v>
      </c>
      <c r="R1864" s="23" t="inlineStr">
        <is>
          <t>Delivered</t>
        </is>
      </c>
      <c r="S1864" s="63" t="n">
        <v>4</v>
      </c>
      <c r="T1864" s="39" t="n"/>
      <c r="U1864" s="23" t="inlineStr">
        <is>
          <t>BioLegend</t>
        </is>
      </c>
      <c r="V1864" s="23">
        <f>VLOOKUP(P1864,'Customer List'!B:C,2,)</f>
        <v/>
      </c>
      <c r="W1864" s="40" t="n"/>
      <c r="X1864" s="32" t="n">
        <v>45888</v>
      </c>
      <c r="Y1864" s="23">
        <f>IF(X1864="", "", X1864-N1864)</f>
        <v/>
      </c>
      <c r="Z1864" s="23">
        <f>IF(N1864="", "", TEXT(N1864, "dddd"))</f>
        <v/>
      </c>
      <c r="AA1864" s="23">
        <f>IF(X1864="", "", TEXT(X1864, "dddd"))</f>
        <v/>
      </c>
      <c r="AB1864" s="23">
        <f>VLOOKUP(U1864,'Currency Sheet'!A:C,3,)</f>
        <v/>
      </c>
      <c r="AC1864" s="44">
        <f>VLOOKUP(P1864,'Customer List'!B:D,3,)</f>
        <v/>
      </c>
    </row>
    <row r="1865">
      <c r="A1865" s="23">
        <f>A1864+1</f>
        <v/>
      </c>
      <c r="B1865" s="23" t="inlineStr">
        <is>
          <t>EED118009</t>
        </is>
      </c>
      <c r="C1865" s="32" t="n">
        <v>45877</v>
      </c>
      <c r="D1865" s="32" t="n">
        <v>45885</v>
      </c>
      <c r="E1865" s="51" t="n">
        <v>115.5</v>
      </c>
      <c r="F1865" s="51">
        <f>IF(AB1865="DOLLAR",E1865*88,E1865)</f>
        <v/>
      </c>
      <c r="G1865" s="62">
        <f>F1865*J1865</f>
        <v/>
      </c>
      <c r="H1865" s="23" t="n">
        <v>136010</v>
      </c>
      <c r="I1865" s="23" t="inlineStr">
        <is>
          <t>Biotin anti-mouse CD140b Antibody</t>
        </is>
      </c>
      <c r="J1865" s="23" t="n">
        <v>1</v>
      </c>
      <c r="K1865" s="23" t="n">
        <v>1</v>
      </c>
      <c r="L1865" s="23">
        <f>J1865-K1865</f>
        <v/>
      </c>
      <c r="M1865" s="23" t="inlineStr">
        <is>
          <t>T-945/25-26</t>
        </is>
      </c>
      <c r="N1865" s="32" t="n">
        <v>45887</v>
      </c>
      <c r="O1865" s="62" t="n">
        <v>17902.5</v>
      </c>
      <c r="P1865" s="23" t="inlineStr">
        <is>
          <t>Essence</t>
        </is>
      </c>
      <c r="Q1865" s="23" t="inlineStr">
        <is>
          <t>D3001997017</t>
        </is>
      </c>
      <c r="R1865" s="23" t="inlineStr">
        <is>
          <t>Delivered</t>
        </is>
      </c>
      <c r="S1865" s="63" t="n">
        <v>4</v>
      </c>
      <c r="T1865" s="39" t="n"/>
      <c r="U1865" s="23" t="inlineStr">
        <is>
          <t>BioLegend</t>
        </is>
      </c>
      <c r="V1865" s="23">
        <f>VLOOKUP(P1865,'Customer List'!B:C,2,)</f>
        <v/>
      </c>
      <c r="W1865" s="40" t="n"/>
      <c r="X1865" s="32" t="n">
        <v>45889</v>
      </c>
      <c r="Y1865" s="23">
        <f>IF(X1865="", "", X1865-N1865)</f>
        <v/>
      </c>
      <c r="Z1865" s="23">
        <f>IF(N1865="", "", TEXT(N1865, "dddd"))</f>
        <v/>
      </c>
      <c r="AA1865" s="23">
        <f>IF(X1865="", "", TEXT(X1865, "dddd"))</f>
        <v/>
      </c>
      <c r="AB1865" s="23">
        <f>VLOOKUP(U1865,'Currency Sheet'!A:C,3,)</f>
        <v/>
      </c>
      <c r="AC1865" s="44">
        <f>VLOOKUP(P1865,'Customer List'!B:D,3,)</f>
        <v/>
      </c>
    </row>
    <row r="1866">
      <c r="A1866" s="23">
        <f>A1865+1</f>
        <v/>
      </c>
      <c r="B1866" s="23" t="inlineStr">
        <is>
          <t>EED118009</t>
        </is>
      </c>
      <c r="C1866" s="32" t="n">
        <v>45877</v>
      </c>
      <c r="D1866" s="32" t="n">
        <v>45885</v>
      </c>
      <c r="E1866" s="51" t="n">
        <v>186.9</v>
      </c>
      <c r="F1866" s="51">
        <f>IF(AB1866="DOLLAR",E1866*88,E1866)</f>
        <v/>
      </c>
      <c r="G1866" s="62">
        <f>F1866*J1866</f>
        <v/>
      </c>
      <c r="H1866" s="23" t="n">
        <v>139306</v>
      </c>
      <c r="I1866" s="23" t="inlineStr">
        <is>
          <t>APC anti-mouse CD64 (FcγRI) Antibody</t>
        </is>
      </c>
      <c r="J1866" s="23" t="n">
        <v>1</v>
      </c>
      <c r="K1866" s="23" t="n">
        <v>1</v>
      </c>
      <c r="L1866" s="23">
        <f>J1866-K1866</f>
        <v/>
      </c>
      <c r="M1866" s="23" t="inlineStr">
        <is>
          <t>T-966/25-26</t>
        </is>
      </c>
      <c r="N1866" s="32" t="n">
        <v>45888</v>
      </c>
      <c r="O1866" s="62" t="n">
        <v>20292</v>
      </c>
      <c r="P1866" s="23" t="inlineStr">
        <is>
          <t>ICGEB</t>
        </is>
      </c>
      <c r="Q1866" s="23" t="inlineStr">
        <is>
          <t>By Hand</t>
        </is>
      </c>
      <c r="R1866" s="23" t="inlineStr">
        <is>
          <t>PRIYANKA MADAM</t>
        </is>
      </c>
      <c r="S1866" s="63" t="n">
        <v>4</v>
      </c>
      <c r="T1866" s="39" t="n"/>
      <c r="U1866" s="23" t="inlineStr">
        <is>
          <t>BioLegend</t>
        </is>
      </c>
      <c r="V1866" s="23">
        <f>VLOOKUP(P1866,'Customer List'!B:C,2,)</f>
        <v/>
      </c>
      <c r="W1866" s="40" t="n"/>
      <c r="X1866" s="32" t="n">
        <v>45888</v>
      </c>
      <c r="Y1866" s="23">
        <f>IF(X1866="", "", X1866-N1866)</f>
        <v/>
      </c>
      <c r="Z1866" s="23">
        <f>IF(N1866="", "", TEXT(N1866, "dddd"))</f>
        <v/>
      </c>
      <c r="AA1866" s="23">
        <f>IF(X1866="", "", TEXT(X1866, "dddd"))</f>
        <v/>
      </c>
      <c r="AB1866" s="23">
        <f>VLOOKUP(U1866,'Currency Sheet'!A:C,3,)</f>
        <v/>
      </c>
      <c r="AC1866" s="44">
        <f>VLOOKUP(P1866,'Customer List'!B:D,3,)</f>
        <v/>
      </c>
    </row>
    <row r="1867">
      <c r="A1867" s="23">
        <f>A1866+1</f>
        <v/>
      </c>
      <c r="B1867" s="23" t="inlineStr">
        <is>
          <t>EED118009</t>
        </is>
      </c>
      <c r="C1867" s="32" t="n">
        <v>45877</v>
      </c>
      <c r="D1867" s="32" t="n">
        <v>45885</v>
      </c>
      <c r="E1867" s="51" t="n">
        <v>219</v>
      </c>
      <c r="F1867" s="51">
        <f>IF(AB1867="DOLLAR",E1867*88,E1867)</f>
        <v/>
      </c>
      <c r="G1867" s="62">
        <f>F1867*J1867</f>
        <v/>
      </c>
      <c r="H1867" s="23" t="n">
        <v>139309</v>
      </c>
      <c r="I1867" s="23" t="inlineStr">
        <is>
          <t>Brilliant Violet 421™ anti-mouse CD64 (FcγRI) Antibody</t>
        </is>
      </c>
      <c r="J1867" s="23" t="n">
        <v>1</v>
      </c>
      <c r="K1867" s="23" t="n">
        <v>1</v>
      </c>
      <c r="L1867" s="23">
        <f>J1867-K1867</f>
        <v/>
      </c>
      <c r="M1867" s="23" t="inlineStr">
        <is>
          <t>T-966/25-26</t>
        </is>
      </c>
      <c r="N1867" s="32" t="n">
        <v>45888</v>
      </c>
      <c r="O1867" s="62" t="n">
        <v>22192</v>
      </c>
      <c r="P1867" s="23" t="inlineStr">
        <is>
          <t>ICGEB</t>
        </is>
      </c>
      <c r="Q1867" s="23" t="inlineStr">
        <is>
          <t>By Hand</t>
        </is>
      </c>
      <c r="R1867" s="23" t="inlineStr">
        <is>
          <t>PRIYANKA MADAM</t>
        </is>
      </c>
      <c r="S1867" s="63" t="n">
        <v>4</v>
      </c>
      <c r="T1867" s="39" t="n"/>
      <c r="U1867" s="23" t="inlineStr">
        <is>
          <t>BioLegend</t>
        </is>
      </c>
      <c r="V1867" s="23">
        <f>VLOOKUP(P1867,'Customer List'!B:C,2,)</f>
        <v/>
      </c>
      <c r="W1867" s="40" t="n"/>
      <c r="X1867" s="32" t="n">
        <v>45888</v>
      </c>
      <c r="Y1867" s="23">
        <f>IF(X1867="", "", X1867-N1867)</f>
        <v/>
      </c>
      <c r="Z1867" s="23">
        <f>IF(N1867="", "", TEXT(N1867, "dddd"))</f>
        <v/>
      </c>
      <c r="AA1867" s="23">
        <f>IF(X1867="", "", TEXT(X1867, "dddd"))</f>
        <v/>
      </c>
      <c r="AB1867" s="23">
        <f>VLOOKUP(U1867,'Currency Sheet'!A:C,3,)</f>
        <v/>
      </c>
      <c r="AC1867" s="44">
        <f>VLOOKUP(P1867,'Customer List'!B:D,3,)</f>
        <v/>
      </c>
    </row>
    <row r="1868">
      <c r="A1868" s="23">
        <f>A1867+1</f>
        <v/>
      </c>
      <c r="B1868" s="23" t="inlineStr">
        <is>
          <t>EED118009</t>
        </is>
      </c>
      <c r="C1868" s="32" t="n">
        <v>45877</v>
      </c>
      <c r="D1868" s="32" t="n">
        <v>45885</v>
      </c>
      <c r="E1868" s="51" t="n">
        <v>201</v>
      </c>
      <c r="F1868" s="51">
        <f>IF(AB1868="DOLLAR",E1868*88,E1868)</f>
        <v/>
      </c>
      <c r="G1868" s="62">
        <f>F1868*J1868</f>
        <v/>
      </c>
      <c r="H1868" s="23" t="n">
        <v>142531</v>
      </c>
      <c r="I1868" s="23" t="inlineStr">
        <is>
          <t>Brilliant Violet 605™ anti-mouse CD138 (Syndecan-1) Antibody</t>
        </is>
      </c>
      <c r="J1868" s="23" t="n">
        <v>1</v>
      </c>
      <c r="K1868" s="23" t="n">
        <v>1</v>
      </c>
      <c r="L1868" s="23">
        <f>J1868-K1868</f>
        <v/>
      </c>
      <c r="M1868" s="23" t="inlineStr">
        <is>
          <t>T-951/25-26</t>
        </is>
      </c>
      <c r="N1868" s="32" t="n">
        <v>45887</v>
      </c>
      <c r="O1868" s="62" t="n">
        <v>20368</v>
      </c>
      <c r="P1868" s="23" t="inlineStr">
        <is>
          <t>NIAB</t>
        </is>
      </c>
      <c r="Q1868" s="23" t="n">
        <v>58154523350</v>
      </c>
      <c r="R1868" s="23" t="inlineStr">
        <is>
          <t>Delivered</t>
        </is>
      </c>
      <c r="S1868" s="63" t="n">
        <v>4</v>
      </c>
      <c r="T1868" s="39" t="n"/>
      <c r="U1868" s="23" t="inlineStr">
        <is>
          <t>BioLegend</t>
        </is>
      </c>
      <c r="V1868" s="23">
        <f>VLOOKUP(P1868,'Customer List'!B:C,2,)</f>
        <v/>
      </c>
      <c r="W1868" s="40" t="n"/>
      <c r="X1868" s="32" t="n">
        <v>45888</v>
      </c>
      <c r="Y1868" s="23">
        <f>IF(X1868="", "", X1868-N1868)</f>
        <v/>
      </c>
      <c r="Z1868" s="23">
        <f>IF(N1868="", "", TEXT(N1868, "dddd"))</f>
        <v/>
      </c>
      <c r="AA1868" s="23">
        <f>IF(X1868="", "", TEXT(X1868, "dddd"))</f>
        <v/>
      </c>
      <c r="AB1868" s="23">
        <f>VLOOKUP(U1868,'Currency Sheet'!A:C,3,)</f>
        <v/>
      </c>
      <c r="AC1868" s="44">
        <f>VLOOKUP(P1868,'Customer List'!B:D,3,)</f>
        <v/>
      </c>
    </row>
    <row r="1869">
      <c r="A1869" s="23">
        <f>A1868+1</f>
        <v/>
      </c>
      <c r="B1869" s="23" t="inlineStr">
        <is>
          <t>EED118009</t>
        </is>
      </c>
      <c r="C1869" s="32" t="n">
        <v>45877</v>
      </c>
      <c r="D1869" s="32" t="n">
        <v>45885</v>
      </c>
      <c r="E1869" s="51" t="n">
        <v>267.4</v>
      </c>
      <c r="F1869" s="51">
        <f>IF(AB1869="DOLLAR",E1869*88,E1869)</f>
        <v/>
      </c>
      <c r="G1869" s="62">
        <f>F1869*J1869</f>
        <v/>
      </c>
      <c r="H1869" s="23" t="n">
        <v>144514</v>
      </c>
      <c r="I1869" s="23" t="inlineStr">
        <is>
          <t>PE/Cyanine7 anti-mouse CD193 (CCR3) Antibody</t>
        </is>
      </c>
      <c r="J1869" s="23" t="n">
        <v>1</v>
      </c>
      <c r="K1869" s="23" t="n">
        <v>1</v>
      </c>
      <c r="L1869" s="23">
        <f>J1869-K1869</f>
        <v/>
      </c>
      <c r="M1869" s="23" t="inlineStr">
        <is>
          <t>T-966/25-26</t>
        </is>
      </c>
      <c r="N1869" s="32" t="n">
        <v>45888</v>
      </c>
      <c r="O1869" s="62" t="n">
        <v>29032</v>
      </c>
      <c r="P1869" s="23" t="inlineStr">
        <is>
          <t>ICGEB</t>
        </is>
      </c>
      <c r="Q1869" s="23" t="inlineStr">
        <is>
          <t>By Hand</t>
        </is>
      </c>
      <c r="R1869" s="23" t="inlineStr">
        <is>
          <t>PRIYANKA MADAM</t>
        </is>
      </c>
      <c r="S1869" s="63" t="n">
        <v>4</v>
      </c>
      <c r="T1869" s="39" t="n"/>
      <c r="U1869" s="23" t="inlineStr">
        <is>
          <t>BioLegend</t>
        </is>
      </c>
      <c r="V1869" s="23">
        <f>VLOOKUP(P1869,'Customer List'!B:C,2,)</f>
        <v/>
      </c>
      <c r="W1869" s="40" t="n"/>
      <c r="X1869" s="32" t="n">
        <v>45888</v>
      </c>
      <c r="Y1869" s="23">
        <f>IF(X1869="", "", X1869-N1869)</f>
        <v/>
      </c>
      <c r="Z1869" s="23">
        <f>IF(N1869="", "", TEXT(N1869, "dddd"))</f>
        <v/>
      </c>
      <c r="AA1869" s="23">
        <f>IF(X1869="", "", TEXT(X1869, "dddd"))</f>
        <v/>
      </c>
      <c r="AB1869" s="23">
        <f>VLOOKUP(U1869,'Currency Sheet'!A:C,3,)</f>
        <v/>
      </c>
      <c r="AC1869" s="44">
        <f>VLOOKUP(P1869,'Customer List'!B:D,3,)</f>
        <v/>
      </c>
    </row>
    <row r="1870">
      <c r="A1870" s="23">
        <f>A1869+1</f>
        <v/>
      </c>
      <c r="B1870" s="23" t="inlineStr">
        <is>
          <t>EED118009</t>
        </is>
      </c>
      <c r="C1870" s="32" t="n">
        <v>45877</v>
      </c>
      <c r="D1870" s="32" t="n">
        <v>45885</v>
      </c>
      <c r="E1870" s="51" t="n">
        <v>242.9</v>
      </c>
      <c r="F1870" s="51">
        <f>IF(AB1870="DOLLAR",E1870*88,E1870)</f>
        <v/>
      </c>
      <c r="G1870" s="62">
        <f>F1870*J1870</f>
        <v/>
      </c>
      <c r="H1870" s="23" t="n">
        <v>144620</v>
      </c>
      <c r="I1870" s="23" t="inlineStr">
        <is>
          <t>PE/Cyanine7 anti-mouse/human GL7 Antigen (T and B cell Activation Marker) Antibody</t>
        </is>
      </c>
      <c r="J1870" s="23" t="n">
        <v>1</v>
      </c>
      <c r="K1870" s="23" t="n">
        <v>1</v>
      </c>
      <c r="L1870" s="23">
        <f>J1870-K1870</f>
        <v/>
      </c>
      <c r="M1870" s="23" t="inlineStr">
        <is>
          <t>T-951/25-26</t>
        </is>
      </c>
      <c r="N1870" s="32" t="n">
        <v>45887</v>
      </c>
      <c r="O1870" s="62" t="n">
        <v>26372</v>
      </c>
      <c r="P1870" s="23" t="inlineStr">
        <is>
          <t>NIAB</t>
        </is>
      </c>
      <c r="Q1870" s="23" t="n">
        <v>58154523350</v>
      </c>
      <c r="R1870" s="23" t="inlineStr">
        <is>
          <t>Delivered</t>
        </is>
      </c>
      <c r="S1870" s="63" t="n">
        <v>4</v>
      </c>
      <c r="T1870" s="39" t="n"/>
      <c r="U1870" s="23" t="inlineStr">
        <is>
          <t>BioLegend</t>
        </is>
      </c>
      <c r="V1870" s="23">
        <f>VLOOKUP(P1870,'Customer List'!B:C,2,)</f>
        <v/>
      </c>
      <c r="W1870" s="40" t="n"/>
      <c r="X1870" s="32" t="n">
        <v>45888</v>
      </c>
      <c r="Y1870" s="23">
        <f>IF(X1870="", "", X1870-N1870)</f>
        <v/>
      </c>
      <c r="Z1870" s="23">
        <f>IF(N1870="", "", TEXT(N1870, "dddd"))</f>
        <v/>
      </c>
      <c r="AA1870" s="23">
        <f>IF(X1870="", "", TEXT(X1870, "dddd"))</f>
        <v/>
      </c>
      <c r="AB1870" s="23">
        <f>VLOOKUP(U1870,'Currency Sheet'!A:C,3,)</f>
        <v/>
      </c>
      <c r="AC1870" s="44">
        <f>VLOOKUP(P1870,'Customer List'!B:D,3,)</f>
        <v/>
      </c>
    </row>
    <row r="1871">
      <c r="A1871" s="23">
        <f>A1870+1</f>
        <v/>
      </c>
      <c r="B1871" s="23" t="inlineStr">
        <is>
          <t>EED118009</t>
        </is>
      </c>
      <c r="C1871" s="32" t="n">
        <v>45877</v>
      </c>
      <c r="D1871" s="32" t="n">
        <v>45885</v>
      </c>
      <c r="E1871" s="51" t="n">
        <v>219</v>
      </c>
      <c r="F1871" s="51">
        <f>IF(AB1871="DOLLAR",E1871*88,E1871)</f>
        <v/>
      </c>
      <c r="G1871" s="62">
        <f>F1871*J1871</f>
        <v/>
      </c>
      <c r="H1871" s="23" t="n">
        <v>145517</v>
      </c>
      <c r="I1871" s="23" t="inlineStr">
        <is>
          <t>Brilliant Violet 650™ anti-mouse CD185 (CXCR5) Antibody</t>
        </is>
      </c>
      <c r="J1871" s="23" t="n">
        <v>1</v>
      </c>
      <c r="K1871" s="23" t="n">
        <v>1</v>
      </c>
      <c r="L1871" s="23">
        <f>J1871-K1871</f>
        <v/>
      </c>
      <c r="M1871" s="23" t="inlineStr">
        <is>
          <t>T-951/25-26</t>
        </is>
      </c>
      <c r="N1871" s="32" t="n">
        <v>45887</v>
      </c>
      <c r="O1871" s="62" t="n">
        <v>22192</v>
      </c>
      <c r="P1871" s="23" t="inlineStr">
        <is>
          <t>NIAB</t>
        </is>
      </c>
      <c r="Q1871" s="23" t="n">
        <v>58154523350</v>
      </c>
      <c r="R1871" s="23" t="inlineStr">
        <is>
          <t>Delivered</t>
        </is>
      </c>
      <c r="S1871" s="63" t="n">
        <v>4</v>
      </c>
      <c r="T1871" s="39" t="n"/>
      <c r="U1871" s="23" t="inlineStr">
        <is>
          <t>BioLegend</t>
        </is>
      </c>
      <c r="V1871" s="23">
        <f>VLOOKUP(P1871,'Customer List'!B:C,2,)</f>
        <v/>
      </c>
      <c r="W1871" s="40" t="n"/>
      <c r="X1871" s="32" t="n">
        <v>45888</v>
      </c>
      <c r="Y1871" s="23">
        <f>IF(X1871="", "", X1871-N1871)</f>
        <v/>
      </c>
      <c r="Z1871" s="23">
        <f>IF(N1871="", "", TEXT(N1871, "dddd"))</f>
        <v/>
      </c>
      <c r="AA1871" s="23">
        <f>IF(X1871="", "", TEXT(X1871, "dddd"))</f>
        <v/>
      </c>
      <c r="AB1871" s="23">
        <f>VLOOKUP(U1871,'Currency Sheet'!A:C,3,)</f>
        <v/>
      </c>
      <c r="AC1871" s="44">
        <f>VLOOKUP(P1871,'Customer List'!B:D,3,)</f>
        <v/>
      </c>
    </row>
    <row r="1872">
      <c r="A1872" s="23">
        <f>A1871+1</f>
        <v/>
      </c>
      <c r="B1872" s="23" t="inlineStr">
        <is>
          <t>EED118009</t>
        </is>
      </c>
      <c r="C1872" s="32" t="n">
        <v>45877</v>
      </c>
      <c r="D1872" s="32" t="n">
        <v>45885</v>
      </c>
      <c r="E1872" s="51" t="n">
        <v>154</v>
      </c>
      <c r="F1872" s="51">
        <f>IF(AB1872="DOLLAR",E1872*88,E1872)</f>
        <v/>
      </c>
      <c r="G1872" s="62">
        <f>F1872*J1872</f>
        <v/>
      </c>
      <c r="H1872" s="23" t="n">
        <v>147708</v>
      </c>
      <c r="I1872" s="23" t="inlineStr">
        <is>
          <t>APC anti-mouse CD45 Antibody</t>
        </is>
      </c>
      <c r="J1872" s="23" t="n">
        <v>1</v>
      </c>
      <c r="K1872" s="23" t="n">
        <v>1</v>
      </c>
      <c r="L1872" s="23">
        <f>J1872-K1872</f>
        <v/>
      </c>
      <c r="M1872" s="23" t="inlineStr">
        <is>
          <t>T-942/25-26</t>
        </is>
      </c>
      <c r="N1872" s="32" t="n">
        <v>45887</v>
      </c>
      <c r="O1872" s="62" t="n">
        <v>18810</v>
      </c>
      <c r="P1872" s="23" t="inlineStr">
        <is>
          <t>ACTREC</t>
        </is>
      </c>
      <c r="Q1872" s="23" t="n">
        <v>58154518704</v>
      </c>
      <c r="R1872" s="23" t="inlineStr">
        <is>
          <t>Delivered</t>
        </is>
      </c>
      <c r="S1872" s="63" t="n">
        <v>4</v>
      </c>
      <c r="T1872" s="39" t="n"/>
      <c r="U1872" s="23" t="inlineStr">
        <is>
          <t>BioLegend</t>
        </is>
      </c>
      <c r="V1872" s="23">
        <f>VLOOKUP(P1872,'Customer List'!B:C,2,)</f>
        <v/>
      </c>
      <c r="W1872" s="40" t="n"/>
      <c r="X1872" s="32" t="n">
        <v>45888</v>
      </c>
      <c r="Y1872" s="23">
        <f>IF(X1872="", "", X1872-N1872)</f>
        <v/>
      </c>
      <c r="Z1872" s="23">
        <f>IF(N1872="", "", TEXT(N1872, "dddd"))</f>
        <v/>
      </c>
      <c r="AA1872" s="23">
        <f>IF(X1872="", "", TEXT(X1872, "dddd"))</f>
        <v/>
      </c>
      <c r="AB1872" s="23">
        <f>VLOOKUP(U1872,'Currency Sheet'!A:C,3,)</f>
        <v/>
      </c>
      <c r="AC1872" s="44">
        <f>VLOOKUP(P1872,'Customer List'!B:D,3,)</f>
        <v/>
      </c>
    </row>
    <row r="1873">
      <c r="A1873" s="23">
        <f>A1872+1</f>
        <v/>
      </c>
      <c r="B1873" s="23" t="inlineStr">
        <is>
          <t>EED118009</t>
        </is>
      </c>
      <c r="C1873" s="32" t="n">
        <v>45877</v>
      </c>
      <c r="D1873" s="32" t="n">
        <v>45885</v>
      </c>
      <c r="E1873" s="51" t="n">
        <v>147.7</v>
      </c>
      <c r="F1873" s="51">
        <f>IF(AB1873="DOLLAR",E1873*88,E1873)</f>
        <v/>
      </c>
      <c r="G1873" s="62">
        <f>F1873*J1873</f>
        <v/>
      </c>
      <c r="H1873" s="23" t="n">
        <v>152316</v>
      </c>
      <c r="I1873" s="23" t="inlineStr">
        <is>
          <t>Alexa Fluor® 700 anti-mouse CD3ε Antibody</t>
        </is>
      </c>
      <c r="J1873" s="23" t="n">
        <v>1</v>
      </c>
      <c r="K1873" s="23" t="n">
        <v>1</v>
      </c>
      <c r="L1873" s="23">
        <f>J1873-K1873</f>
        <v/>
      </c>
      <c r="M1873" s="23" t="inlineStr">
        <is>
          <t>T-966/25-26</t>
        </is>
      </c>
      <c r="N1873" s="32" t="n">
        <v>45888</v>
      </c>
      <c r="O1873" s="62" t="n">
        <v>16036</v>
      </c>
      <c r="P1873" s="23" t="inlineStr">
        <is>
          <t>ICGEB</t>
        </is>
      </c>
      <c r="Q1873" s="23" t="inlineStr">
        <is>
          <t>By Hand</t>
        </is>
      </c>
      <c r="R1873" s="23" t="inlineStr">
        <is>
          <t>PRIYANKA MADAM</t>
        </is>
      </c>
      <c r="S1873" s="63" t="n">
        <v>4</v>
      </c>
      <c r="T1873" s="39" t="n"/>
      <c r="U1873" s="23" t="inlineStr">
        <is>
          <t>BioLegend</t>
        </is>
      </c>
      <c r="V1873" s="23">
        <f>VLOOKUP(P1873,'Customer List'!B:C,2,)</f>
        <v/>
      </c>
      <c r="W1873" s="40" t="n"/>
      <c r="X1873" s="32" t="n">
        <v>45888</v>
      </c>
      <c r="Y1873" s="23">
        <f>IF(X1873="", "", X1873-N1873)</f>
        <v/>
      </c>
      <c r="Z1873" s="23">
        <f>IF(N1873="", "", TEXT(N1873, "dddd"))</f>
        <v/>
      </c>
      <c r="AA1873" s="23">
        <f>IF(X1873="", "", TEXT(X1873, "dddd"))</f>
        <v/>
      </c>
      <c r="AB1873" s="23">
        <f>VLOOKUP(U1873,'Currency Sheet'!A:C,3,)</f>
        <v/>
      </c>
      <c r="AC1873" s="44">
        <f>VLOOKUP(P1873,'Customer List'!B:D,3,)</f>
        <v/>
      </c>
    </row>
    <row r="1874">
      <c r="A1874" s="23">
        <f>A1873+1</f>
        <v/>
      </c>
      <c r="B1874" s="23" t="inlineStr">
        <is>
          <t>EED118009</t>
        </is>
      </c>
      <c r="C1874" s="32" t="n">
        <v>45877</v>
      </c>
      <c r="D1874" s="32" t="n">
        <v>45885</v>
      </c>
      <c r="E1874" s="51" t="n">
        <v>149.8</v>
      </c>
      <c r="F1874" s="51">
        <f>IF(AB1874="DOLLAR",E1874*88,E1874)</f>
        <v/>
      </c>
      <c r="G1874" s="62">
        <f>F1874*J1874</f>
        <v/>
      </c>
      <c r="H1874" s="23" t="n">
        <v>152408</v>
      </c>
      <c r="I1874" s="23" t="inlineStr">
        <is>
          <t>PE anti-mouse CD19 Antibody</t>
        </is>
      </c>
      <c r="J1874" s="23" t="n">
        <v>1</v>
      </c>
      <c r="K1874" s="23" t="n">
        <v>1</v>
      </c>
      <c r="L1874" s="23">
        <f>J1874-K1874</f>
        <v/>
      </c>
      <c r="M1874" s="23" t="inlineStr">
        <is>
          <t>T-942/25-26</t>
        </is>
      </c>
      <c r="N1874" s="32" t="n">
        <v>45887</v>
      </c>
      <c r="O1874" s="62" t="n">
        <v>18297</v>
      </c>
      <c r="P1874" s="23" t="inlineStr">
        <is>
          <t>ACTREC</t>
        </is>
      </c>
      <c r="Q1874" s="23" t="n">
        <v>58154518704</v>
      </c>
      <c r="R1874" s="23" t="inlineStr">
        <is>
          <t>Delivered</t>
        </is>
      </c>
      <c r="S1874" s="63" t="n">
        <v>4</v>
      </c>
      <c r="T1874" s="39" t="n"/>
      <c r="U1874" s="23" t="inlineStr">
        <is>
          <t>BioLegend</t>
        </is>
      </c>
      <c r="V1874" s="23">
        <f>VLOOKUP(P1874,'Customer List'!B:C,2,)</f>
        <v/>
      </c>
      <c r="W1874" s="40" t="n"/>
      <c r="X1874" s="32" t="n">
        <v>45888</v>
      </c>
      <c r="Y1874" s="23">
        <f>IF(X1874="", "", X1874-N1874)</f>
        <v/>
      </c>
      <c r="Z1874" s="23">
        <f>IF(N1874="", "", TEXT(N1874, "dddd"))</f>
        <v/>
      </c>
      <c r="AA1874" s="23">
        <f>IF(X1874="", "", TEXT(X1874, "dddd"))</f>
        <v/>
      </c>
      <c r="AB1874" s="23">
        <f>VLOOKUP(U1874,'Currency Sheet'!A:C,3,)</f>
        <v/>
      </c>
      <c r="AC1874" s="44">
        <f>VLOOKUP(P1874,'Customer List'!B:D,3,)</f>
        <v/>
      </c>
    </row>
    <row r="1875">
      <c r="A1875" s="23">
        <f>A1874+1</f>
        <v/>
      </c>
      <c r="B1875" s="23" t="inlineStr">
        <is>
          <t>EED118009</t>
        </is>
      </c>
      <c r="C1875" s="32" t="n">
        <v>45877</v>
      </c>
      <c r="D1875" s="32" t="n">
        <v>45885</v>
      </c>
      <c r="E1875" s="51" t="n">
        <v>202.5</v>
      </c>
      <c r="F1875" s="51">
        <f>IF(AB1875="DOLLAR",E1875*88,E1875)</f>
        <v/>
      </c>
      <c r="G1875" s="62">
        <f>F1875*J1875</f>
        <v/>
      </c>
      <c r="H1875" s="23" t="n">
        <v>152423</v>
      </c>
      <c r="I1875" s="23" t="inlineStr">
        <is>
          <t>Brilliant Violet 510™ anti-mouse CD19 Antibody</t>
        </is>
      </c>
      <c r="J1875" s="23" t="n">
        <v>1</v>
      </c>
      <c r="K1875" s="23" t="n">
        <v>1</v>
      </c>
      <c r="L1875" s="23">
        <f>J1875-K1875</f>
        <v/>
      </c>
      <c r="M1875" s="23" t="inlineStr">
        <is>
          <t>T-966/25-26</t>
        </is>
      </c>
      <c r="N1875" s="32" t="n">
        <v>45888</v>
      </c>
      <c r="O1875" s="62" t="n">
        <v>20520</v>
      </c>
      <c r="P1875" s="23" t="inlineStr">
        <is>
          <t>ICGEB</t>
        </is>
      </c>
      <c r="Q1875" s="23" t="inlineStr">
        <is>
          <t>By Hand</t>
        </is>
      </c>
      <c r="R1875" s="23" t="inlineStr">
        <is>
          <t>PRIYANKA MADAM</t>
        </is>
      </c>
      <c r="S1875" s="63" t="n">
        <v>4</v>
      </c>
      <c r="T1875" s="39" t="n"/>
      <c r="U1875" s="23" t="inlineStr">
        <is>
          <t>BioLegend</t>
        </is>
      </c>
      <c r="V1875" s="23">
        <f>VLOOKUP(P1875,'Customer List'!B:C,2,)</f>
        <v/>
      </c>
      <c r="W1875" s="40" t="n"/>
      <c r="X1875" s="32" t="n">
        <v>45888</v>
      </c>
      <c r="Y1875" s="23">
        <f>IF(X1875="", "", X1875-N1875)</f>
        <v/>
      </c>
      <c r="Z1875" s="23">
        <f>IF(N1875="", "", TEXT(N1875, "dddd"))</f>
        <v/>
      </c>
      <c r="AA1875" s="23">
        <f>IF(X1875="", "", TEXT(X1875, "dddd"))</f>
        <v/>
      </c>
      <c r="AB1875" s="23">
        <f>VLOOKUP(U1875,'Currency Sheet'!A:C,3,)</f>
        <v/>
      </c>
      <c r="AC1875" s="44">
        <f>VLOOKUP(P1875,'Customer List'!B:D,3,)</f>
        <v/>
      </c>
    </row>
    <row r="1876">
      <c r="A1876" s="23">
        <f>A1875+1</f>
        <v/>
      </c>
      <c r="B1876" s="23" t="inlineStr">
        <is>
          <t>EED118009</t>
        </is>
      </c>
      <c r="C1876" s="32" t="n">
        <v>45877</v>
      </c>
      <c r="D1876" s="32" t="n">
        <v>45885</v>
      </c>
      <c r="E1876" s="51" t="n">
        <v>267.4</v>
      </c>
      <c r="F1876" s="51">
        <f>IF(AB1876="DOLLAR",E1876*88,E1876)</f>
        <v/>
      </c>
      <c r="G1876" s="62">
        <f>F1876*J1876</f>
        <v/>
      </c>
      <c r="H1876" s="23" t="n">
        <v>153408</v>
      </c>
      <c r="I1876" s="23" t="inlineStr">
        <is>
          <t>PE/Cyanine7 anti-mouse CD125 (IL-5Rα) Antibody</t>
        </is>
      </c>
      <c r="J1876" s="23" t="n">
        <v>1</v>
      </c>
      <c r="K1876" s="23" t="n">
        <v>1</v>
      </c>
      <c r="L1876" s="23">
        <f>J1876-K1876</f>
        <v/>
      </c>
      <c r="M1876" s="23" t="inlineStr">
        <is>
          <t>T-995/25-26</t>
        </is>
      </c>
      <c r="N1876" s="32" t="n">
        <v>45891</v>
      </c>
      <c r="O1876" s="62" t="n">
        <v>32661</v>
      </c>
      <c r="P1876" s="23" t="inlineStr">
        <is>
          <t>THSTI</t>
        </is>
      </c>
      <c r="Q1876" s="23" t="inlineStr">
        <is>
          <t>BY HAND</t>
        </is>
      </c>
      <c r="R1876" s="23" t="inlineStr">
        <is>
          <t>PRIYANKA MADAM</t>
        </is>
      </c>
      <c r="S1876" s="63" t="n">
        <v>4</v>
      </c>
      <c r="T1876" s="39" t="n"/>
      <c r="U1876" s="23" t="inlineStr">
        <is>
          <t>BioLegend</t>
        </is>
      </c>
      <c r="V1876" s="23">
        <f>VLOOKUP(P1876,'Customer List'!B:C,2,)</f>
        <v/>
      </c>
      <c r="W1876" s="40" t="n"/>
      <c r="X1876" s="32" t="n">
        <v>45891</v>
      </c>
      <c r="Y1876" s="23">
        <f>IF(X1876="", "", X1876-N1876)</f>
        <v/>
      </c>
      <c r="Z1876" s="23">
        <f>IF(N1876="", "", TEXT(N1876, "dddd"))</f>
        <v/>
      </c>
      <c r="AA1876" s="23">
        <f>IF(X1876="", "", TEXT(X1876, "dddd"))</f>
        <v/>
      </c>
      <c r="AB1876" s="23">
        <f>VLOOKUP(U1876,'Currency Sheet'!A:C,3,)</f>
        <v/>
      </c>
      <c r="AC1876" s="44">
        <f>VLOOKUP(P1876,'Customer List'!B:D,3,)</f>
        <v/>
      </c>
    </row>
    <row r="1877">
      <c r="A1877" s="23">
        <f>A1876+1</f>
        <v/>
      </c>
      <c r="B1877" s="23" t="inlineStr">
        <is>
          <t>EED118009</t>
        </is>
      </c>
      <c r="C1877" s="32" t="n">
        <v>45877</v>
      </c>
      <c r="D1877" s="32" t="n">
        <v>45885</v>
      </c>
      <c r="E1877" s="51" t="n">
        <v>231</v>
      </c>
      <c r="F1877" s="51">
        <f>IF(AB1877="DOLLAR",E1877*88,E1877)</f>
        <v/>
      </c>
      <c r="G1877" s="62">
        <f>F1877*J1877</f>
        <v/>
      </c>
      <c r="H1877" s="23" t="n">
        <v>155509</v>
      </c>
      <c r="I1877" s="23" t="inlineStr">
        <is>
          <t>Brilliant Violet 421™ anti-mouse CD170 (Siglec-F) Antibody</t>
        </is>
      </c>
      <c r="J1877" s="23" t="n">
        <v>1</v>
      </c>
      <c r="K1877" s="23" t="n">
        <v>1</v>
      </c>
      <c r="L1877" s="23">
        <f>J1877-K1877</f>
        <v/>
      </c>
      <c r="M1877" s="23" t="inlineStr">
        <is>
          <t>T-966/25-26</t>
        </is>
      </c>
      <c r="N1877" s="32" t="n">
        <v>45888</v>
      </c>
      <c r="O1877" s="62" t="n">
        <v>23408</v>
      </c>
      <c r="P1877" s="23" t="inlineStr">
        <is>
          <t>ICGEB</t>
        </is>
      </c>
      <c r="Q1877" s="23" t="inlineStr">
        <is>
          <t>By Hand</t>
        </is>
      </c>
      <c r="R1877" s="23" t="inlineStr">
        <is>
          <t>PRIYANKA MADAM</t>
        </is>
      </c>
      <c r="S1877" s="63" t="n">
        <v>4</v>
      </c>
      <c r="T1877" s="39" t="n"/>
      <c r="U1877" s="23" t="inlineStr">
        <is>
          <t>BioLegend</t>
        </is>
      </c>
      <c r="V1877" s="23">
        <f>VLOOKUP(P1877,'Customer List'!B:C,2,)</f>
        <v/>
      </c>
      <c r="W1877" s="40" t="n"/>
      <c r="X1877" s="32" t="n">
        <v>45888</v>
      </c>
      <c r="Y1877" s="23">
        <f>IF(X1877="", "", X1877-N1877)</f>
        <v/>
      </c>
      <c r="Z1877" s="23">
        <f>IF(N1877="", "", TEXT(N1877, "dddd"))</f>
        <v/>
      </c>
      <c r="AA1877" s="23">
        <f>IF(X1877="", "", TEXT(X1877, "dddd"))</f>
        <v/>
      </c>
      <c r="AB1877" s="23">
        <f>VLOOKUP(U1877,'Currency Sheet'!A:C,3,)</f>
        <v/>
      </c>
      <c r="AC1877" s="44">
        <f>VLOOKUP(P1877,'Customer List'!B:D,3,)</f>
        <v/>
      </c>
    </row>
    <row r="1878">
      <c r="A1878" s="23">
        <f>A1877+1</f>
        <v/>
      </c>
      <c r="B1878" s="23" t="inlineStr">
        <is>
          <t>EED118009</t>
        </is>
      </c>
      <c r="C1878" s="32" t="n">
        <v>45877</v>
      </c>
      <c r="D1878" s="32" t="n">
        <v>45885</v>
      </c>
      <c r="E1878" s="51" t="n">
        <v>246.4</v>
      </c>
      <c r="F1878" s="51">
        <f>IF(AB1878="DOLLAR",E1878*88,E1878)</f>
        <v/>
      </c>
      <c r="G1878" s="62">
        <f>F1878*J1878</f>
        <v/>
      </c>
      <c r="H1878" s="23" t="n">
        <v>155520</v>
      </c>
      <c r="I1878" s="23" t="inlineStr">
        <is>
          <t>Alexa Fluor® 647 anti-mouse CD170 (Siglec-F) Antibody</t>
        </is>
      </c>
      <c r="J1878" s="23" t="n">
        <v>1</v>
      </c>
      <c r="K1878" s="23" t="n">
        <v>1</v>
      </c>
      <c r="L1878" s="23">
        <f>J1878-K1878</f>
        <v/>
      </c>
      <c r="M1878" s="23" t="inlineStr">
        <is>
          <t>T-995/25-26</t>
        </is>
      </c>
      <c r="N1878" s="32" t="n">
        <v>45891</v>
      </c>
      <c r="O1878" s="62" t="n">
        <v>30096</v>
      </c>
      <c r="P1878" s="23" t="inlineStr">
        <is>
          <t>THSTI</t>
        </is>
      </c>
      <c r="Q1878" s="23" t="inlineStr">
        <is>
          <t>BY HAND</t>
        </is>
      </c>
      <c r="R1878" s="23" t="inlineStr">
        <is>
          <t>PRIYANKA MADAM</t>
        </is>
      </c>
      <c r="S1878" s="63" t="n">
        <v>4</v>
      </c>
      <c r="T1878" s="39" t="n"/>
      <c r="U1878" s="23" t="inlineStr">
        <is>
          <t>BioLegend</t>
        </is>
      </c>
      <c r="V1878" s="23">
        <f>VLOOKUP(P1878,'Customer List'!B:C,2,)</f>
        <v/>
      </c>
      <c r="W1878" s="40" t="n"/>
      <c r="X1878" s="32" t="n">
        <v>45891</v>
      </c>
      <c r="Y1878" s="23">
        <f>IF(X1878="", "", X1878-N1878)</f>
        <v/>
      </c>
      <c r="Z1878" s="23">
        <f>IF(N1878="", "", TEXT(N1878, "dddd"))</f>
        <v/>
      </c>
      <c r="AA1878" s="23">
        <f>IF(X1878="", "", TEXT(X1878, "dddd"))</f>
        <v/>
      </c>
      <c r="AB1878" s="23">
        <f>VLOOKUP(U1878,'Currency Sheet'!A:C,3,)</f>
        <v/>
      </c>
      <c r="AC1878" s="44">
        <f>VLOOKUP(P1878,'Customer List'!B:D,3,)</f>
        <v/>
      </c>
    </row>
    <row r="1879">
      <c r="A1879" s="23">
        <f>A1878+1</f>
        <v/>
      </c>
      <c r="B1879" s="23" t="inlineStr">
        <is>
          <t>EED118009</t>
        </is>
      </c>
      <c r="C1879" s="32" t="n">
        <v>45877</v>
      </c>
      <c r="D1879" s="32" t="n">
        <v>45885</v>
      </c>
      <c r="E1879" s="51" t="n">
        <v>129.5</v>
      </c>
      <c r="F1879" s="51">
        <f>IF(AB1879="DOLLAR",E1879*88,E1879)</f>
        <v/>
      </c>
      <c r="G1879" s="62">
        <f>F1879*J1879</f>
        <v/>
      </c>
      <c r="H1879" s="23" t="n">
        <v>161218</v>
      </c>
      <c r="I1879" s="23" t="inlineStr">
        <is>
          <t>APC anti-mouse CD62L Antibody</t>
        </is>
      </c>
      <c r="J1879" s="23" t="n">
        <v>1</v>
      </c>
      <c r="K1879" s="23" t="n">
        <v>1</v>
      </c>
      <c r="L1879" s="23">
        <f>J1879-K1879</f>
        <v/>
      </c>
      <c r="M1879" s="23" t="inlineStr">
        <is>
          <t>T-995/25-26</t>
        </is>
      </c>
      <c r="N1879" s="32" t="n">
        <v>45891</v>
      </c>
      <c r="O1879" s="62" t="n">
        <v>15817.5</v>
      </c>
      <c r="P1879" s="23" t="inlineStr">
        <is>
          <t>THSTI</t>
        </is>
      </c>
      <c r="Q1879" s="23" t="inlineStr">
        <is>
          <t>BY HAND</t>
        </is>
      </c>
      <c r="R1879" s="23" t="inlineStr">
        <is>
          <t>PRIYANKA MADAM</t>
        </is>
      </c>
      <c r="S1879" s="63" t="n">
        <v>4</v>
      </c>
      <c r="T1879" s="39" t="n"/>
      <c r="U1879" s="23" t="inlineStr">
        <is>
          <t>BioLegend</t>
        </is>
      </c>
      <c r="V1879" s="23">
        <f>VLOOKUP(P1879,'Customer List'!B:C,2,)</f>
        <v/>
      </c>
      <c r="W1879" s="40" t="n"/>
      <c r="X1879" s="32" t="n">
        <v>45891</v>
      </c>
      <c r="Y1879" s="23">
        <f>IF(X1879="", "", X1879-N1879)</f>
        <v/>
      </c>
      <c r="Z1879" s="23">
        <f>IF(N1879="", "", TEXT(N1879, "dddd"))</f>
        <v/>
      </c>
      <c r="AA1879" s="23">
        <f>IF(X1879="", "", TEXT(X1879, "dddd"))</f>
        <v/>
      </c>
      <c r="AB1879" s="23">
        <f>VLOOKUP(U1879,'Currency Sheet'!A:C,3,)</f>
        <v/>
      </c>
      <c r="AC1879" s="44">
        <f>VLOOKUP(P1879,'Customer List'!B:D,3,)</f>
        <v/>
      </c>
    </row>
    <row r="1880">
      <c r="A1880" s="23">
        <f>A1879+1</f>
        <v/>
      </c>
      <c r="B1880" s="23" t="inlineStr">
        <is>
          <t>EED118009</t>
        </is>
      </c>
      <c r="C1880" s="32" t="n">
        <v>45877</v>
      </c>
      <c r="D1880" s="32" t="n">
        <v>45885</v>
      </c>
      <c r="E1880" s="51" t="n">
        <v>161.25</v>
      </c>
      <c r="F1880" s="51">
        <f>IF(AB1880="DOLLAR",E1880*88,E1880)</f>
        <v/>
      </c>
      <c r="G1880" s="62">
        <f>F1880*J1880</f>
        <v/>
      </c>
      <c r="H1880" s="23" t="n">
        <v>300137</v>
      </c>
      <c r="I1880" s="23" t="inlineStr">
        <is>
          <t>Brilliant Violet 605™ anti-human CD1a Antibody</t>
        </is>
      </c>
      <c r="J1880" s="23" t="n">
        <v>1</v>
      </c>
      <c r="K1880" s="23" t="n">
        <v>1</v>
      </c>
      <c r="L1880" s="23">
        <f>J1880-K1880</f>
        <v/>
      </c>
      <c r="M1880" s="23" t="inlineStr">
        <is>
          <t>T-963/25-26</t>
        </is>
      </c>
      <c r="N1880" s="32" t="n">
        <v>45887</v>
      </c>
      <c r="O1880" s="62" t="n">
        <v>24993.75</v>
      </c>
      <c r="P1880" s="23" t="inlineStr">
        <is>
          <t>Biogene Scientific</t>
        </is>
      </c>
      <c r="Q1880" s="23" t="n">
        <v>58154521795</v>
      </c>
      <c r="R1880" s="23" t="inlineStr">
        <is>
          <t>Delivered</t>
        </is>
      </c>
      <c r="S1880" s="63" t="n">
        <v>4</v>
      </c>
      <c r="T1880" s="39" t="n"/>
      <c r="U1880" s="23" t="inlineStr">
        <is>
          <t>BioLegend</t>
        </is>
      </c>
      <c r="V1880" s="23">
        <f>VLOOKUP(P1880,'Customer List'!B:C,2,)</f>
        <v/>
      </c>
      <c r="W1880" s="40" t="n"/>
      <c r="X1880" s="32" t="n">
        <v>45888</v>
      </c>
      <c r="Y1880" s="23">
        <f>IF(X1880="", "", X1880-N1880)</f>
        <v/>
      </c>
      <c r="Z1880" s="23">
        <f>IF(N1880="", "", TEXT(N1880, "dddd"))</f>
        <v/>
      </c>
      <c r="AA1880" s="23">
        <f>IF(X1880="", "", TEXT(X1880, "dddd"))</f>
        <v/>
      </c>
      <c r="AB1880" s="23">
        <f>VLOOKUP(U1880,'Currency Sheet'!A:C,3,)</f>
        <v/>
      </c>
      <c r="AC1880" s="44">
        <f>VLOOKUP(P1880,'Customer List'!B:D,3,)</f>
        <v/>
      </c>
    </row>
    <row r="1881">
      <c r="A1881" s="23">
        <f>A1880+1</f>
        <v/>
      </c>
      <c r="B1881" s="23" t="inlineStr">
        <is>
          <t>EED118009</t>
        </is>
      </c>
      <c r="C1881" s="32" t="n">
        <v>45877</v>
      </c>
      <c r="D1881" s="32" t="n">
        <v>45885</v>
      </c>
      <c r="E1881" s="51" t="n">
        <v>35</v>
      </c>
      <c r="F1881" s="51">
        <f>IF(AB1881="DOLLAR",E1881*88,E1881)</f>
        <v/>
      </c>
      <c r="G1881" s="62">
        <f>F1881*J1881</f>
        <v/>
      </c>
      <c r="H1881" s="23" t="n">
        <v>300406</v>
      </c>
      <c r="I1881" s="23" t="inlineStr">
        <is>
          <t>FITC anti-human CD3 Antibody</t>
        </is>
      </c>
      <c r="J1881" s="23" t="n">
        <v>1</v>
      </c>
      <c r="K1881" s="23" t="n">
        <v>1</v>
      </c>
      <c r="L1881" s="23">
        <f>J1881-K1881</f>
        <v/>
      </c>
      <c r="M1881" s="23" t="inlineStr">
        <is>
          <t>T-966/25-26</t>
        </is>
      </c>
      <c r="N1881" s="32" t="n">
        <v>45888</v>
      </c>
      <c r="O1881" s="62" t="n">
        <v>3800</v>
      </c>
      <c r="P1881" s="23" t="inlineStr">
        <is>
          <t>ICGEB</t>
        </is>
      </c>
      <c r="Q1881" s="23" t="inlineStr">
        <is>
          <t>By Hand</t>
        </is>
      </c>
      <c r="R1881" s="23" t="inlineStr">
        <is>
          <t>PRIYANKA MADAM</t>
        </is>
      </c>
      <c r="S1881" s="63" t="n">
        <v>4</v>
      </c>
      <c r="T1881" s="39" t="n"/>
      <c r="U1881" s="23" t="inlineStr">
        <is>
          <t>BioLegend</t>
        </is>
      </c>
      <c r="V1881" s="23">
        <f>VLOOKUP(P1881,'Customer List'!B:C,2,)</f>
        <v/>
      </c>
      <c r="W1881" s="40" t="n"/>
      <c r="X1881" s="32" t="n">
        <v>45888</v>
      </c>
      <c r="Y1881" s="23">
        <f>IF(X1881="", "", X1881-N1881)</f>
        <v/>
      </c>
      <c r="Z1881" s="23">
        <f>IF(N1881="", "", TEXT(N1881, "dddd"))</f>
        <v/>
      </c>
      <c r="AA1881" s="23">
        <f>IF(X1881="", "", TEXT(X1881, "dddd"))</f>
        <v/>
      </c>
      <c r="AB1881" s="23">
        <f>VLOOKUP(U1881,'Currency Sheet'!A:C,3,)</f>
        <v/>
      </c>
      <c r="AC1881" s="44">
        <f>VLOOKUP(P1881,'Customer List'!B:D,3,)</f>
        <v/>
      </c>
    </row>
    <row r="1882">
      <c r="A1882" s="23">
        <f>A1881+1</f>
        <v/>
      </c>
      <c r="B1882" s="23" t="inlineStr">
        <is>
          <t>EED118009</t>
        </is>
      </c>
      <c r="C1882" s="32" t="n">
        <v>45877</v>
      </c>
      <c r="D1882" s="32" t="n">
        <v>45885</v>
      </c>
      <c r="E1882" s="51" t="n">
        <v>321.75</v>
      </c>
      <c r="F1882" s="51">
        <f>IF(AB1882="DOLLAR",E1882*88,E1882)</f>
        <v/>
      </c>
      <c r="G1882" s="62">
        <f>F1882*J1882</f>
        <v/>
      </c>
      <c r="H1882" s="23" t="n">
        <v>301344</v>
      </c>
      <c r="I1882" s="23" t="inlineStr">
        <is>
          <t>Brilliant Violet 711™ anti-human CD11b Antibody</t>
        </is>
      </c>
      <c r="J1882" s="23" t="n">
        <v>1</v>
      </c>
      <c r="K1882" s="23" t="n">
        <v>1</v>
      </c>
      <c r="L1882" s="23">
        <f>J1882-K1882</f>
        <v/>
      </c>
      <c r="M1882" s="23" t="inlineStr">
        <is>
          <t>T-966/25-26</t>
        </is>
      </c>
      <c r="N1882" s="32" t="n">
        <v>45888</v>
      </c>
      <c r="O1882" s="62" t="n">
        <v>32604</v>
      </c>
      <c r="P1882" s="23" t="inlineStr">
        <is>
          <t>ICGEB</t>
        </is>
      </c>
      <c r="Q1882" s="23" t="inlineStr">
        <is>
          <t>By Hand</t>
        </is>
      </c>
      <c r="R1882" s="23" t="inlineStr">
        <is>
          <t>PRIYANKA MADAM</t>
        </is>
      </c>
      <c r="S1882" s="63" t="n">
        <v>4</v>
      </c>
      <c r="T1882" s="39" t="n"/>
      <c r="U1882" s="23" t="inlineStr">
        <is>
          <t>BioLegend</t>
        </is>
      </c>
      <c r="V1882" s="23">
        <f>VLOOKUP(P1882,'Customer List'!B:C,2,)</f>
        <v/>
      </c>
      <c r="W1882" s="40" t="n"/>
      <c r="X1882" s="32" t="n">
        <v>45888</v>
      </c>
      <c r="Y1882" s="23">
        <f>IF(X1882="", "", X1882-N1882)</f>
        <v/>
      </c>
      <c r="Z1882" s="23">
        <f>IF(N1882="", "", TEXT(N1882, "dddd"))</f>
        <v/>
      </c>
      <c r="AA1882" s="23">
        <f>IF(X1882="", "", TEXT(X1882, "dddd"))</f>
        <v/>
      </c>
      <c r="AB1882" s="23">
        <f>VLOOKUP(U1882,'Currency Sheet'!A:C,3,)</f>
        <v/>
      </c>
      <c r="AC1882" s="44">
        <f>VLOOKUP(P1882,'Customer List'!B:D,3,)</f>
        <v/>
      </c>
    </row>
    <row r="1883">
      <c r="A1883" s="23">
        <f>A1882+1</f>
        <v/>
      </c>
      <c r="B1883" s="23" t="inlineStr">
        <is>
          <t>EED118009</t>
        </is>
      </c>
      <c r="C1883" s="32" t="n">
        <v>45877</v>
      </c>
      <c r="D1883" s="32" t="n">
        <v>45885</v>
      </c>
      <c r="E1883" s="51" t="n">
        <v>72.09999999999999</v>
      </c>
      <c r="F1883" s="51">
        <f>IF(AB1883="DOLLAR",E1883*88,E1883)</f>
        <v/>
      </c>
      <c r="G1883" s="62">
        <f>F1883*J1883</f>
        <v/>
      </c>
      <c r="H1883" s="23" t="n">
        <v>302206</v>
      </c>
      <c r="I1883" s="23" t="inlineStr">
        <is>
          <t>FITC anti-human CD19 Antibody</t>
        </is>
      </c>
      <c r="J1883" s="23" t="n">
        <v>2</v>
      </c>
      <c r="K1883" s="23" t="n">
        <v>2</v>
      </c>
      <c r="L1883" s="23">
        <f>J1883-K1883</f>
        <v/>
      </c>
      <c r="M1883" s="23" t="inlineStr">
        <is>
          <t>T-947/25-26</t>
        </is>
      </c>
      <c r="N1883" s="32" t="n">
        <v>45887</v>
      </c>
      <c r="O1883" s="62" t="n">
        <v>22351</v>
      </c>
      <c r="P1883" s="23" t="inlineStr">
        <is>
          <t>JUBILANT</t>
        </is>
      </c>
      <c r="Q1883" s="23" t="n">
        <v>58154515952</v>
      </c>
      <c r="R1883" s="23" t="inlineStr">
        <is>
          <t>Delivered</t>
        </is>
      </c>
      <c r="S1883" s="63" t="n">
        <v>4</v>
      </c>
      <c r="T1883" s="39" t="n"/>
      <c r="U1883" s="23" t="inlineStr">
        <is>
          <t>BioLegend</t>
        </is>
      </c>
      <c r="V1883" s="23">
        <f>VLOOKUP(P1883,'Customer List'!B:C,2,)</f>
        <v/>
      </c>
      <c r="W1883" s="40" t="n"/>
      <c r="X1883" s="32" t="n">
        <v>45889</v>
      </c>
      <c r="Y1883" s="23">
        <f>IF(X1883="", "", X1883-N1883)</f>
        <v/>
      </c>
      <c r="Z1883" s="23">
        <f>IF(N1883="", "", TEXT(N1883, "dddd"))</f>
        <v/>
      </c>
      <c r="AA1883" s="23">
        <f>IF(X1883="", "", TEXT(X1883, "dddd"))</f>
        <v/>
      </c>
      <c r="AB1883" s="23">
        <f>VLOOKUP(U1883,'Currency Sheet'!A:C,3,)</f>
        <v/>
      </c>
      <c r="AC1883" s="44">
        <f>VLOOKUP(P1883,'Customer List'!B:D,3,)</f>
        <v/>
      </c>
    </row>
    <row r="1884">
      <c r="A1884" s="23">
        <f>A1883+1</f>
        <v/>
      </c>
      <c r="B1884" s="23" t="inlineStr">
        <is>
          <t>EED118009</t>
        </is>
      </c>
      <c r="C1884" s="32" t="n">
        <v>45877</v>
      </c>
      <c r="D1884" s="32" t="n">
        <v>45885</v>
      </c>
      <c r="E1884" s="51" t="n">
        <v>46.2</v>
      </c>
      <c r="F1884" s="51">
        <f>IF(AB1884="DOLLAR",E1884*88,E1884)</f>
        <v/>
      </c>
      <c r="G1884" s="62">
        <f>F1884*J1884</f>
        <v/>
      </c>
      <c r="H1884" s="23" t="n">
        <v>302208</v>
      </c>
      <c r="I1884" s="23" t="inlineStr">
        <is>
          <t>PE anti-human CD19 Antibody</t>
        </is>
      </c>
      <c r="J1884" s="23" t="n">
        <v>1</v>
      </c>
      <c r="K1884" s="23" t="n">
        <v>1</v>
      </c>
      <c r="L1884" s="23">
        <f>J1884-K1884</f>
        <v/>
      </c>
      <c r="M1884" s="23" t="inlineStr">
        <is>
          <t>DC-130/25-26</t>
        </is>
      </c>
      <c r="N1884" s="32" t="n">
        <v>45897</v>
      </c>
      <c r="O1884" s="62" t="n">
        <v>8695.5</v>
      </c>
      <c r="P1884" s="23" t="inlineStr">
        <is>
          <t>AIIMS</t>
        </is>
      </c>
      <c r="Q1884" s="23" t="inlineStr">
        <is>
          <t>By Hand</t>
        </is>
      </c>
      <c r="R1884" s="23" t="inlineStr">
        <is>
          <t>PRIYANKA MADAM</t>
        </is>
      </c>
      <c r="S1884" s="63" t="n">
        <v>4</v>
      </c>
      <c r="T1884" s="39" t="n"/>
      <c r="U1884" s="23" t="inlineStr">
        <is>
          <t>BioLegend</t>
        </is>
      </c>
      <c r="V1884" s="23">
        <f>VLOOKUP(P1884,'Customer List'!B:C,2,)</f>
        <v/>
      </c>
      <c r="W1884" s="40" t="n"/>
      <c r="X1884" s="32" t="n">
        <v>45897</v>
      </c>
      <c r="Y1884" s="23">
        <f>IF(X1884="", "", X1884-N1884)</f>
        <v/>
      </c>
      <c r="Z1884" s="23">
        <f>IF(N1884="", "", TEXT(N1884, "dddd"))</f>
        <v/>
      </c>
      <c r="AA1884" s="23">
        <f>IF(X1884="", "", TEXT(X1884, "dddd"))</f>
        <v/>
      </c>
      <c r="AB1884" s="23">
        <f>VLOOKUP(U1884,'Currency Sheet'!A:C,3,)</f>
        <v/>
      </c>
      <c r="AC1884" s="44">
        <f>VLOOKUP(P1884,'Customer List'!B:D,3,)</f>
        <v/>
      </c>
    </row>
    <row r="1885">
      <c r="A1885" s="23">
        <f>A1884+1</f>
        <v/>
      </c>
      <c r="B1885" s="23" t="inlineStr">
        <is>
          <t>EED118009</t>
        </is>
      </c>
      <c r="C1885" s="32" t="n">
        <v>45877</v>
      </c>
      <c r="D1885" s="32" t="n">
        <v>45885</v>
      </c>
      <c r="E1885" s="51" t="n">
        <v>46.2</v>
      </c>
      <c r="F1885" s="51">
        <f>IF(AB1885="DOLLAR",E1885*88,E1885)</f>
        <v/>
      </c>
      <c r="G1885" s="62">
        <f>F1885*J1885</f>
        <v/>
      </c>
      <c r="H1885" s="23" t="n">
        <v>302208</v>
      </c>
      <c r="I1885" s="23" t="inlineStr">
        <is>
          <t>PE anti-human CD19 Antibody</t>
        </is>
      </c>
      <c r="J1885" s="23" t="n">
        <v>2</v>
      </c>
      <c r="K1885" s="23" t="n">
        <v>2</v>
      </c>
      <c r="L1885" s="23">
        <f>J1885-K1885</f>
        <v/>
      </c>
      <c r="M1885" s="23" t="inlineStr">
        <is>
          <t>T-948/25-26</t>
        </is>
      </c>
      <c r="N1885" s="32" t="n">
        <v>45887</v>
      </c>
      <c r="O1885" s="62" t="n">
        <v>13912.8</v>
      </c>
      <c r="P1885" s="23" t="inlineStr">
        <is>
          <t>MEDLIFE</t>
        </is>
      </c>
      <c r="Q1885" s="23" t="inlineStr">
        <is>
          <t>D3001997018</t>
        </is>
      </c>
      <c r="R1885" s="23" t="inlineStr">
        <is>
          <t>Delivered</t>
        </is>
      </c>
      <c r="S1885" s="63" t="n">
        <v>4</v>
      </c>
      <c r="T1885" s="39" t="n"/>
      <c r="U1885" s="23" t="inlineStr">
        <is>
          <t>BioLegend</t>
        </is>
      </c>
      <c r="V1885" s="23">
        <f>VLOOKUP(P1885,'Customer List'!B:C,2,)</f>
        <v/>
      </c>
      <c r="W1885" s="40" t="n"/>
      <c r="X1885" s="32" t="n">
        <v>45889</v>
      </c>
      <c r="Y1885" s="23">
        <f>IF(X1885="", "", X1885-N1885)</f>
        <v/>
      </c>
      <c r="Z1885" s="23">
        <f>IF(N1885="", "", TEXT(N1885, "dddd"))</f>
        <v/>
      </c>
      <c r="AA1885" s="23">
        <f>IF(X1885="", "", TEXT(X1885, "dddd"))</f>
        <v/>
      </c>
      <c r="AB1885" s="23">
        <f>VLOOKUP(U1885,'Currency Sheet'!A:C,3,)</f>
        <v/>
      </c>
      <c r="AC1885" s="44">
        <f>VLOOKUP(P1885,'Customer List'!B:D,3,)</f>
        <v/>
      </c>
    </row>
    <row r="1886">
      <c r="A1886" s="23">
        <f>A1885+1</f>
        <v/>
      </c>
      <c r="B1886" s="23" t="inlineStr">
        <is>
          <t>EED118009</t>
        </is>
      </c>
      <c r="C1886" s="32" t="n">
        <v>45877</v>
      </c>
      <c r="D1886" s="32" t="n">
        <v>45885</v>
      </c>
      <c r="E1886" s="51" t="n">
        <v>46.2</v>
      </c>
      <c r="F1886" s="51">
        <f>IF(AB1886="DOLLAR",E1886*88,E1886)</f>
        <v/>
      </c>
      <c r="G1886" s="62">
        <f>F1886*J1886</f>
        <v/>
      </c>
      <c r="H1886" s="23" t="n">
        <v>302208</v>
      </c>
      <c r="I1886" s="23" t="inlineStr">
        <is>
          <t>PE anti-human CD19 Antibody</t>
        </is>
      </c>
      <c r="J1886" s="23" t="n">
        <v>2</v>
      </c>
      <c r="K1886" s="23" t="n">
        <v>2</v>
      </c>
      <c r="L1886" s="23">
        <f>J1886-K1886</f>
        <v/>
      </c>
      <c r="M1886" s="23" t="inlineStr">
        <is>
          <t>T-942/25-26</t>
        </is>
      </c>
      <c r="N1886" s="32" t="n">
        <v>45887</v>
      </c>
      <c r="O1886" s="62" t="n">
        <v>11286</v>
      </c>
      <c r="P1886" s="23" t="inlineStr">
        <is>
          <t>ACTREC</t>
        </is>
      </c>
      <c r="Q1886" s="23" t="n">
        <v>58154518704</v>
      </c>
      <c r="R1886" s="23" t="inlineStr">
        <is>
          <t>Delivered</t>
        </is>
      </c>
      <c r="S1886" s="63" t="n">
        <v>4</v>
      </c>
      <c r="T1886" s="39" t="n"/>
      <c r="U1886" s="23" t="inlineStr">
        <is>
          <t>BioLegend</t>
        </is>
      </c>
      <c r="V1886" s="23">
        <f>VLOOKUP(P1886,'Customer List'!B:C,2,)</f>
        <v/>
      </c>
      <c r="W1886" s="40" t="n"/>
      <c r="X1886" s="32" t="n">
        <v>45888</v>
      </c>
      <c r="Y1886" s="23">
        <f>IF(X1886="", "", X1886-N1886)</f>
        <v/>
      </c>
      <c r="Z1886" s="23">
        <f>IF(N1886="", "", TEXT(N1886, "dddd"))</f>
        <v/>
      </c>
      <c r="AA1886" s="23">
        <f>IF(X1886="", "", TEXT(X1886, "dddd"))</f>
        <v/>
      </c>
      <c r="AB1886" s="23">
        <f>VLOOKUP(U1886,'Currency Sheet'!A:C,3,)</f>
        <v/>
      </c>
      <c r="AC1886" s="44">
        <f>VLOOKUP(P1886,'Customer List'!B:D,3,)</f>
        <v/>
      </c>
    </row>
    <row r="1887">
      <c r="A1887" s="23">
        <f>A1886+1</f>
        <v/>
      </c>
      <c r="B1887" s="23" t="inlineStr">
        <is>
          <t>EED118009</t>
        </is>
      </c>
      <c r="C1887" s="32" t="n">
        <v>45877</v>
      </c>
      <c r="D1887" s="32" t="n">
        <v>45885</v>
      </c>
      <c r="E1887" s="51" t="n">
        <v>30.8</v>
      </c>
      <c r="F1887" s="51">
        <f>IF(AB1887="DOLLAR",E1887*88,E1887)</f>
        <v/>
      </c>
      <c r="G1887" s="62">
        <f>F1887*J1887</f>
        <v/>
      </c>
      <c r="H1887" s="23" t="n">
        <v>302211</v>
      </c>
      <c r="I1887" s="23" t="inlineStr">
        <is>
          <t>APC anti-human CD19 Antibody</t>
        </is>
      </c>
      <c r="J1887" s="23" t="n">
        <v>1</v>
      </c>
      <c r="K1887" s="23" t="n">
        <v>1</v>
      </c>
      <c r="L1887" s="23">
        <f>J1887-K1887</f>
        <v/>
      </c>
      <c r="M1887" s="23" t="inlineStr">
        <is>
          <t>DC-128/25-26</t>
        </is>
      </c>
      <c r="N1887" s="32" t="n">
        <v>45895</v>
      </c>
      <c r="O1887" s="62" t="n">
        <v>0</v>
      </c>
      <c r="P1887" s="23" t="inlineStr">
        <is>
          <t>IGIB</t>
        </is>
      </c>
      <c r="Q1887" s="23" t="inlineStr">
        <is>
          <t>By Hand</t>
        </is>
      </c>
      <c r="R1887" s="23" t="inlineStr">
        <is>
          <t>DEEPAK</t>
        </is>
      </c>
      <c r="S1887" s="63" t="n">
        <v>4</v>
      </c>
      <c r="T1887" s="39" t="inlineStr">
        <is>
          <t>FOC</t>
        </is>
      </c>
      <c r="U1887" s="23" t="inlineStr">
        <is>
          <t>BioLegend</t>
        </is>
      </c>
      <c r="V1887" s="23">
        <f>VLOOKUP(P1887,'Customer List'!B:C,2,)</f>
        <v/>
      </c>
      <c r="W1887" s="40" t="n"/>
      <c r="X1887" s="32" t="n">
        <v>45895</v>
      </c>
      <c r="Y1887" s="23">
        <f>IF(X1887="", "", X1887-N1887)</f>
        <v/>
      </c>
      <c r="Z1887" s="23">
        <f>IF(N1887="", "", TEXT(N1887, "dddd"))</f>
        <v/>
      </c>
      <c r="AA1887" s="23">
        <f>IF(X1887="", "", TEXT(X1887, "dddd"))</f>
        <v/>
      </c>
      <c r="AB1887" s="23">
        <f>VLOOKUP(U1887,'Currency Sheet'!A:C,3,)</f>
        <v/>
      </c>
      <c r="AC1887" s="44">
        <f>VLOOKUP(P1887,'Customer List'!B:D,3,)</f>
        <v/>
      </c>
    </row>
    <row r="1888">
      <c r="A1888" s="23">
        <f>A1887+1</f>
        <v/>
      </c>
      <c r="B1888" s="23" t="inlineStr">
        <is>
          <t>EED118009</t>
        </is>
      </c>
      <c r="C1888" s="32" t="n">
        <v>45877</v>
      </c>
      <c r="D1888" s="32" t="n">
        <v>45885</v>
      </c>
      <c r="E1888" s="51" t="n">
        <v>92.40000000000001</v>
      </c>
      <c r="F1888" s="51">
        <f>IF(AB1888="DOLLAR",E1888*88,E1888)</f>
        <v/>
      </c>
      <c r="G1888" s="62">
        <f>F1888*J1888</f>
        <v/>
      </c>
      <c r="H1888" s="23" t="n">
        <v>302810</v>
      </c>
      <c r="I1888" s="23" t="inlineStr">
        <is>
          <t>APC anti-human CD27 Antibody</t>
        </is>
      </c>
      <c r="J1888" s="23" t="n">
        <v>1</v>
      </c>
      <c r="K1888" s="23" t="n">
        <v>1</v>
      </c>
      <c r="L1888" s="23">
        <f>J1888-K1888</f>
        <v/>
      </c>
      <c r="M1888" s="23" t="inlineStr">
        <is>
          <t>T-966/25-26</t>
        </is>
      </c>
      <c r="N1888" s="32" t="n">
        <v>45888</v>
      </c>
      <c r="O1888" s="62" t="n">
        <v>10032</v>
      </c>
      <c r="P1888" s="23" t="inlineStr">
        <is>
          <t>ICGEB</t>
        </is>
      </c>
      <c r="Q1888" s="23" t="inlineStr">
        <is>
          <t>By Hand</t>
        </is>
      </c>
      <c r="R1888" s="23" t="inlineStr">
        <is>
          <t>PRIYANKA MADAM</t>
        </is>
      </c>
      <c r="S1888" s="63" t="n">
        <v>4</v>
      </c>
      <c r="T1888" s="39" t="n"/>
      <c r="U1888" s="23" t="inlineStr">
        <is>
          <t>BioLegend</t>
        </is>
      </c>
      <c r="V1888" s="23">
        <f>VLOOKUP(P1888,'Customer List'!B:C,2,)</f>
        <v/>
      </c>
      <c r="W1888" s="40" t="n"/>
      <c r="X1888" s="32" t="n">
        <v>45888</v>
      </c>
      <c r="Y1888" s="23">
        <f>IF(X1888="", "", X1888-N1888)</f>
        <v/>
      </c>
      <c r="Z1888" s="23">
        <f>IF(N1888="", "", TEXT(N1888, "dddd"))</f>
        <v/>
      </c>
      <c r="AA1888" s="23">
        <f>IF(X1888="", "", TEXT(X1888, "dddd"))</f>
        <v/>
      </c>
      <c r="AB1888" s="23">
        <f>VLOOKUP(U1888,'Currency Sheet'!A:C,3,)</f>
        <v/>
      </c>
      <c r="AC1888" s="44">
        <f>VLOOKUP(P1888,'Customer List'!B:D,3,)</f>
        <v/>
      </c>
    </row>
    <row r="1889">
      <c r="A1889" s="23">
        <f>A1888+1</f>
        <v/>
      </c>
      <c r="B1889" s="23" t="inlineStr">
        <is>
          <t>EED118009</t>
        </is>
      </c>
      <c r="C1889" s="32" t="n">
        <v>45877</v>
      </c>
      <c r="D1889" s="32" t="n">
        <v>45885</v>
      </c>
      <c r="E1889" s="51" t="n">
        <v>196</v>
      </c>
      <c r="F1889" s="51">
        <f>IF(AB1889="DOLLAR",E1889*88,E1889)</f>
        <v/>
      </c>
      <c r="G1889" s="62">
        <f>F1889*J1889</f>
        <v/>
      </c>
      <c r="H1889" s="23" t="n">
        <v>303406</v>
      </c>
      <c r="I1889" s="23" t="inlineStr">
        <is>
          <t>PE/Cyanine5 anti-human CD33 Antibody</t>
        </is>
      </c>
      <c r="J1889" s="23" t="n">
        <v>1</v>
      </c>
      <c r="K1889" s="23" t="n">
        <v>1</v>
      </c>
      <c r="L1889" s="23">
        <f>J1889-K1889</f>
        <v/>
      </c>
      <c r="M1889" s="23" t="inlineStr">
        <is>
          <t>T-966/25-26</t>
        </is>
      </c>
      <c r="N1889" s="32" t="n">
        <v>45888</v>
      </c>
      <c r="O1889" s="62" t="n">
        <v>21280</v>
      </c>
      <c r="P1889" s="23" t="inlineStr">
        <is>
          <t>ICGEB</t>
        </is>
      </c>
      <c r="Q1889" s="23" t="inlineStr">
        <is>
          <t>By Hand</t>
        </is>
      </c>
      <c r="R1889" s="23" t="inlineStr">
        <is>
          <t>PRIYANKA MADAM</t>
        </is>
      </c>
      <c r="S1889" s="63" t="n">
        <v>4</v>
      </c>
      <c r="T1889" s="39" t="n"/>
      <c r="U1889" s="23" t="inlineStr">
        <is>
          <t>BioLegend</t>
        </is>
      </c>
      <c r="V1889" s="23">
        <f>VLOOKUP(P1889,'Customer List'!B:C,2,)</f>
        <v/>
      </c>
      <c r="W1889" s="40" t="n"/>
      <c r="X1889" s="32" t="n">
        <v>45888</v>
      </c>
      <c r="Y1889" s="23">
        <f>IF(X1889="", "", X1889-N1889)</f>
        <v/>
      </c>
      <c r="Z1889" s="23">
        <f>IF(N1889="", "", TEXT(N1889, "dddd"))</f>
        <v/>
      </c>
      <c r="AA1889" s="23">
        <f>IF(X1889="", "", TEXT(X1889, "dddd"))</f>
        <v/>
      </c>
      <c r="AB1889" s="23">
        <f>VLOOKUP(U1889,'Currency Sheet'!A:C,3,)</f>
        <v/>
      </c>
      <c r="AC1889" s="44">
        <f>VLOOKUP(P1889,'Customer List'!B:D,3,)</f>
        <v/>
      </c>
    </row>
    <row r="1890">
      <c r="A1890" s="23">
        <f>A1889+1</f>
        <v/>
      </c>
      <c r="B1890" s="23" t="inlineStr">
        <is>
          <t>EED118009</t>
        </is>
      </c>
      <c r="C1890" s="32" t="n">
        <v>45877</v>
      </c>
      <c r="D1890" s="32" t="n">
        <v>45885</v>
      </c>
      <c r="E1890" s="51" t="n">
        <v>226.1</v>
      </c>
      <c r="F1890" s="51">
        <f>IF(AB1890="DOLLAR",E1890*88,E1890)</f>
        <v/>
      </c>
      <c r="G1890" s="62">
        <f>F1890*J1890</f>
        <v/>
      </c>
      <c r="H1890" s="23" t="n">
        <v>305114</v>
      </c>
      <c r="I1890" s="23" t="inlineStr">
        <is>
          <t>Alexa Fluor® 700 anti-human CD66b Antibody</t>
        </is>
      </c>
      <c r="J1890" s="23" t="n">
        <v>1</v>
      </c>
      <c r="K1890" s="23" t="n">
        <v>1</v>
      </c>
      <c r="L1890" s="23">
        <f>J1890-K1890</f>
        <v/>
      </c>
      <c r="M1890" s="23" t="inlineStr">
        <is>
          <t>T-966/25-26</t>
        </is>
      </c>
      <c r="N1890" s="32" t="n">
        <v>45888</v>
      </c>
      <c r="O1890" s="62" t="n">
        <v>24548</v>
      </c>
      <c r="P1890" s="23" t="inlineStr">
        <is>
          <t>ICGEB</t>
        </is>
      </c>
      <c r="Q1890" s="23" t="inlineStr">
        <is>
          <t>By Hand</t>
        </is>
      </c>
      <c r="R1890" s="23" t="inlineStr">
        <is>
          <t>PRIYANKA MADAM</t>
        </is>
      </c>
      <c r="S1890" s="63" t="n">
        <v>4</v>
      </c>
      <c r="T1890" s="39" t="n"/>
      <c r="U1890" s="23" t="inlineStr">
        <is>
          <t>BioLegend</t>
        </is>
      </c>
      <c r="V1890" s="23">
        <f>VLOOKUP(P1890,'Customer List'!B:C,2,)</f>
        <v/>
      </c>
      <c r="W1890" s="40" t="n"/>
      <c r="X1890" s="32" t="n">
        <v>45888</v>
      </c>
      <c r="Y1890" s="23">
        <f>IF(X1890="", "", X1890-N1890)</f>
        <v/>
      </c>
      <c r="Z1890" s="23">
        <f>IF(N1890="", "", TEXT(N1890, "dddd"))</f>
        <v/>
      </c>
      <c r="AA1890" s="23">
        <f>IF(X1890="", "", TEXT(X1890, "dddd"))</f>
        <v/>
      </c>
      <c r="AB1890" s="23">
        <f>VLOOKUP(U1890,'Currency Sheet'!A:C,3,)</f>
        <v/>
      </c>
      <c r="AC1890" s="44">
        <f>VLOOKUP(P1890,'Customer List'!B:D,3,)</f>
        <v/>
      </c>
    </row>
    <row r="1891">
      <c r="A1891" s="23">
        <f>A1890+1</f>
        <v/>
      </c>
      <c r="B1891" s="23" t="inlineStr">
        <is>
          <t>EED118009</t>
        </is>
      </c>
      <c r="C1891" s="32" t="n">
        <v>45877</v>
      </c>
      <c r="D1891" s="32" t="n">
        <v>45885</v>
      </c>
      <c r="E1891" s="51" t="n">
        <v>226.1</v>
      </c>
      <c r="F1891" s="51">
        <f>IF(AB1891="DOLLAR",E1891*88,E1891)</f>
        <v/>
      </c>
      <c r="G1891" s="62">
        <f>F1891*J1891</f>
        <v/>
      </c>
      <c r="H1891" s="23" t="n">
        <v>305514</v>
      </c>
      <c r="I1891" s="23" t="inlineStr">
        <is>
          <t>PerCP/Cyanine5.5 anti-human CD94 Antibody</t>
        </is>
      </c>
      <c r="J1891" s="23" t="n">
        <v>1</v>
      </c>
      <c r="K1891" s="23" t="n">
        <v>1</v>
      </c>
      <c r="L1891" s="23">
        <f>J1891-K1891</f>
        <v/>
      </c>
      <c r="M1891" s="23" t="inlineStr">
        <is>
          <t>T-965/25-26</t>
        </is>
      </c>
      <c r="N1891" s="32" t="n">
        <v>45887</v>
      </c>
      <c r="O1891" s="62" t="n">
        <v>34044.2</v>
      </c>
      <c r="P1891" s="23" t="inlineStr">
        <is>
          <t>MEDLIFE</t>
        </is>
      </c>
      <c r="Q1891" s="23" t="inlineStr">
        <is>
          <t>D3001997018</t>
        </is>
      </c>
      <c r="R1891" s="23" t="inlineStr">
        <is>
          <t>Delivered</t>
        </is>
      </c>
      <c r="S1891" s="63" t="n">
        <v>4</v>
      </c>
      <c r="T1891" s="39" t="n"/>
      <c r="U1891" s="23" t="inlineStr">
        <is>
          <t>BioLegend</t>
        </is>
      </c>
      <c r="V1891" s="23">
        <f>VLOOKUP(P1891,'Customer List'!B:C,2,)</f>
        <v/>
      </c>
      <c r="W1891" s="40" t="n"/>
      <c r="X1891" s="32" t="n">
        <v>45889</v>
      </c>
      <c r="Y1891" s="23">
        <f>IF(X1891="", "", X1891-N1891)</f>
        <v/>
      </c>
      <c r="Z1891" s="23">
        <f>IF(N1891="", "", TEXT(N1891, "dddd"))</f>
        <v/>
      </c>
      <c r="AA1891" s="23">
        <f>IF(X1891="", "", TEXT(X1891, "dddd"))</f>
        <v/>
      </c>
      <c r="AB1891" s="23">
        <f>VLOOKUP(U1891,'Currency Sheet'!A:C,3,)</f>
        <v/>
      </c>
      <c r="AC1891" s="44">
        <f>VLOOKUP(P1891,'Customer List'!B:D,3,)</f>
        <v/>
      </c>
    </row>
    <row r="1892">
      <c r="A1892" s="23">
        <f>A1891+1</f>
        <v/>
      </c>
      <c r="B1892" s="23" t="inlineStr">
        <is>
          <t>EED118009</t>
        </is>
      </c>
      <c r="C1892" s="32" t="n">
        <v>45877</v>
      </c>
      <c r="D1892" s="32" t="n">
        <v>45885</v>
      </c>
      <c r="E1892" s="51" t="n">
        <v>242.9</v>
      </c>
      <c r="F1892" s="51">
        <f>IF(AB1892="DOLLAR",E1892*88,E1892)</f>
        <v/>
      </c>
      <c r="G1892" s="62">
        <f>F1892*J1892</f>
        <v/>
      </c>
      <c r="H1892" s="23" t="n">
        <v>307654</v>
      </c>
      <c r="I1892" s="23" t="inlineStr">
        <is>
          <t>PE/Dazzle™ 594 anti-human HLA-DR Antibody</t>
        </is>
      </c>
      <c r="J1892" s="23" t="n">
        <v>2</v>
      </c>
      <c r="K1892" s="23" t="n">
        <v>2</v>
      </c>
      <c r="L1892" s="23">
        <f>J1892-K1892</f>
        <v/>
      </c>
      <c r="M1892" s="23" t="inlineStr">
        <is>
          <t>T-966/25-26</t>
        </is>
      </c>
      <c r="N1892" s="32" t="n">
        <v>45888</v>
      </c>
      <c r="O1892" s="62" t="n">
        <v>52744</v>
      </c>
      <c r="P1892" s="23" t="inlineStr">
        <is>
          <t>ICGEB</t>
        </is>
      </c>
      <c r="Q1892" s="23" t="inlineStr">
        <is>
          <t>By Hand</t>
        </is>
      </c>
      <c r="R1892" s="23" t="inlineStr">
        <is>
          <t>PRIYANKA MADAM</t>
        </is>
      </c>
      <c r="S1892" s="63" t="n">
        <v>4</v>
      </c>
      <c r="T1892" s="39" t="n"/>
      <c r="U1892" s="23" t="inlineStr">
        <is>
          <t>BioLegend</t>
        </is>
      </c>
      <c r="V1892" s="23">
        <f>VLOOKUP(P1892,'Customer List'!B:C,2,)</f>
        <v/>
      </c>
      <c r="W1892" s="40" t="n"/>
      <c r="X1892" s="32" t="n">
        <v>45888</v>
      </c>
      <c r="Y1892" s="23">
        <f>IF(X1892="", "", X1892-N1892)</f>
        <v/>
      </c>
      <c r="Z1892" s="23">
        <f>IF(N1892="", "", TEXT(N1892, "dddd"))</f>
        <v/>
      </c>
      <c r="AA1892" s="23">
        <f>IF(X1892="", "", TEXT(X1892, "dddd"))</f>
        <v/>
      </c>
      <c r="AB1892" s="23">
        <f>VLOOKUP(U1892,'Currency Sheet'!A:C,3,)</f>
        <v/>
      </c>
      <c r="AC1892" s="44">
        <f>VLOOKUP(P1892,'Customer List'!B:D,3,)</f>
        <v/>
      </c>
    </row>
    <row r="1893">
      <c r="A1893" s="23">
        <f>A1892+1</f>
        <v/>
      </c>
      <c r="B1893" s="23" t="inlineStr">
        <is>
          <t>EED118009</t>
        </is>
      </c>
      <c r="C1893" s="32" t="n">
        <v>45877</v>
      </c>
      <c r="D1893" s="32" t="n">
        <v>45885</v>
      </c>
      <c r="E1893" s="51" t="n">
        <v>204.4</v>
      </c>
      <c r="F1893" s="51">
        <f>IF(AB1893="DOLLAR",E1893*88,E1893)</f>
        <v/>
      </c>
      <c r="G1893" s="62">
        <f>F1893*J1893</f>
        <v/>
      </c>
      <c r="H1893" s="23" t="n">
        <v>310912</v>
      </c>
      <c r="I1893" s="23" t="inlineStr">
        <is>
          <t>PE/Cyanine7 anti-human CD69 Antibody</t>
        </is>
      </c>
      <c r="J1893" s="23" t="n">
        <v>1</v>
      </c>
      <c r="K1893" s="23" t="n">
        <v>1</v>
      </c>
      <c r="L1893" s="23">
        <f>J1893-K1893</f>
        <v/>
      </c>
      <c r="M1893" s="23" t="inlineStr">
        <is>
          <t>T-965/25-26</t>
        </is>
      </c>
      <c r="N1893" s="32" t="n">
        <v>45887</v>
      </c>
      <c r="O1893" s="62" t="n">
        <v>30776.8</v>
      </c>
      <c r="P1893" s="23" t="inlineStr">
        <is>
          <t>MEDLIFE</t>
        </is>
      </c>
      <c r="Q1893" s="23" t="inlineStr">
        <is>
          <t>D3001997018</t>
        </is>
      </c>
      <c r="R1893" s="23" t="inlineStr">
        <is>
          <t>Delivered</t>
        </is>
      </c>
      <c r="S1893" s="63" t="n">
        <v>4</v>
      </c>
      <c r="T1893" s="39" t="n"/>
      <c r="U1893" s="23" t="inlineStr">
        <is>
          <t>BioLegend</t>
        </is>
      </c>
      <c r="V1893" s="23">
        <f>VLOOKUP(P1893,'Customer List'!B:C,2,)</f>
        <v/>
      </c>
      <c r="W1893" s="40" t="n"/>
      <c r="X1893" s="32" t="n">
        <v>45889</v>
      </c>
      <c r="Y1893" s="23">
        <f>IF(X1893="", "", X1893-N1893)</f>
        <v/>
      </c>
      <c r="Z1893" s="23">
        <f>IF(N1893="", "", TEXT(N1893, "dddd"))</f>
        <v/>
      </c>
      <c r="AA1893" s="23">
        <f>IF(X1893="", "", TEXT(X1893, "dddd"))</f>
        <v/>
      </c>
      <c r="AB1893" s="23">
        <f>VLOOKUP(U1893,'Currency Sheet'!A:C,3,)</f>
        <v/>
      </c>
      <c r="AC1893" s="44">
        <f>VLOOKUP(P1893,'Customer List'!B:D,3,)</f>
        <v/>
      </c>
    </row>
    <row r="1894">
      <c r="A1894" s="23">
        <f>A1893+1</f>
        <v/>
      </c>
      <c r="B1894" s="23" t="inlineStr">
        <is>
          <t>EED118009</t>
        </is>
      </c>
      <c r="C1894" s="32" t="n">
        <v>45877</v>
      </c>
      <c r="D1894" s="32" t="n">
        <v>45885</v>
      </c>
      <c r="E1894" s="51" t="n">
        <v>185.5</v>
      </c>
      <c r="F1894" s="51">
        <f>IF(AB1894="DOLLAR",E1894*88,E1894)</f>
        <v/>
      </c>
      <c r="G1894" s="62">
        <f>F1894*J1894</f>
        <v/>
      </c>
      <c r="H1894" s="23" t="n">
        <v>317426</v>
      </c>
      <c r="I1894" s="23" t="inlineStr">
        <is>
          <t>Alexa Fluor® 700 anti-human CD4 Antibody</t>
        </is>
      </c>
      <c r="J1894" s="23" t="n">
        <v>1</v>
      </c>
      <c r="K1894" s="23" t="n">
        <v>1</v>
      </c>
      <c r="L1894" s="23">
        <f>J1894-K1894</f>
        <v/>
      </c>
      <c r="M1894" s="23" t="inlineStr">
        <is>
          <t>T-966/25-26</t>
        </is>
      </c>
      <c r="N1894" s="32" t="n">
        <v>45888</v>
      </c>
      <c r="O1894" s="62" t="n">
        <v>20140</v>
      </c>
      <c r="P1894" s="23" t="inlineStr">
        <is>
          <t>ICGEB</t>
        </is>
      </c>
      <c r="Q1894" s="23" t="inlineStr">
        <is>
          <t>By Hand</t>
        </is>
      </c>
      <c r="R1894" s="23" t="inlineStr">
        <is>
          <t>PRIYANKA MADAM</t>
        </is>
      </c>
      <c r="S1894" s="63" t="n">
        <v>4</v>
      </c>
      <c r="T1894" s="39" t="n"/>
      <c r="U1894" s="23" t="inlineStr">
        <is>
          <t>BioLegend</t>
        </is>
      </c>
      <c r="V1894" s="23">
        <f>VLOOKUP(P1894,'Customer List'!B:C,2,)</f>
        <v/>
      </c>
      <c r="W1894" s="40" t="n"/>
      <c r="X1894" s="32" t="n">
        <v>45888</v>
      </c>
      <c r="Y1894" s="23">
        <f>IF(X1894="", "", X1894-N1894)</f>
        <v/>
      </c>
      <c r="Z1894" s="23">
        <f>IF(N1894="", "", TEXT(N1894, "dddd"))</f>
        <v/>
      </c>
      <c r="AA1894" s="23">
        <f>IF(X1894="", "", TEXT(X1894, "dddd"))</f>
        <v/>
      </c>
      <c r="AB1894" s="23">
        <f>VLOOKUP(U1894,'Currency Sheet'!A:C,3,)</f>
        <v/>
      </c>
      <c r="AC1894" s="44">
        <f>VLOOKUP(P1894,'Customer List'!B:D,3,)</f>
        <v/>
      </c>
    </row>
    <row r="1895">
      <c r="A1895" s="23">
        <f>A1894+1</f>
        <v/>
      </c>
      <c r="B1895" s="23" t="inlineStr">
        <is>
          <t>EED118009</t>
        </is>
      </c>
      <c r="C1895" s="32" t="n">
        <v>45877</v>
      </c>
      <c r="D1895" s="32" t="n">
        <v>45885</v>
      </c>
      <c r="E1895" s="51" t="n">
        <v>277.2</v>
      </c>
      <c r="F1895" s="51">
        <f>IF(AB1895="DOLLAR",E1895*88,E1895)</f>
        <v/>
      </c>
      <c r="G1895" s="62">
        <f>F1895*J1895</f>
        <v/>
      </c>
      <c r="H1895" s="23" t="n">
        <v>320008</v>
      </c>
      <c r="I1895" s="23" t="inlineStr">
        <is>
          <t>PE anti-mouse/rat/human FOXP3 Antibody</t>
        </is>
      </c>
      <c r="J1895" s="23" t="n">
        <v>1</v>
      </c>
      <c r="K1895" s="23" t="n">
        <v>1</v>
      </c>
      <c r="L1895" s="23">
        <f>J1895-K1895</f>
        <v/>
      </c>
      <c r="M1895" s="23" t="inlineStr">
        <is>
          <t>T-942/25-26</t>
        </is>
      </c>
      <c r="N1895" s="32" t="n">
        <v>45887</v>
      </c>
      <c r="O1895" s="62" t="n">
        <v>33858</v>
      </c>
      <c r="P1895" s="23" t="inlineStr">
        <is>
          <t>ACTREC</t>
        </is>
      </c>
      <c r="Q1895" s="23" t="n">
        <v>58154518704</v>
      </c>
      <c r="R1895" s="23" t="inlineStr">
        <is>
          <t>Delivered</t>
        </is>
      </c>
      <c r="S1895" s="63" t="n">
        <v>4</v>
      </c>
      <c r="T1895" s="39" t="n"/>
      <c r="U1895" s="23" t="inlineStr">
        <is>
          <t>BioLegend</t>
        </is>
      </c>
      <c r="V1895" s="23">
        <f>VLOOKUP(P1895,'Customer List'!B:C,2,)</f>
        <v/>
      </c>
      <c r="W1895" s="40" t="n"/>
      <c r="X1895" s="32" t="n">
        <v>45888</v>
      </c>
      <c r="Y1895" s="23">
        <f>IF(X1895="", "", X1895-N1895)</f>
        <v/>
      </c>
      <c r="Z1895" s="23">
        <f>IF(N1895="", "", TEXT(N1895, "dddd"))</f>
        <v/>
      </c>
      <c r="AA1895" s="23">
        <f>IF(X1895="", "", TEXT(X1895, "dddd"))</f>
        <v/>
      </c>
      <c r="AB1895" s="23">
        <f>VLOOKUP(U1895,'Currency Sheet'!A:C,3,)</f>
        <v/>
      </c>
      <c r="AC1895" s="44">
        <f>VLOOKUP(P1895,'Customer List'!B:D,3,)</f>
        <v/>
      </c>
    </row>
    <row r="1896">
      <c r="A1896" s="23">
        <f>A1895+1</f>
        <v/>
      </c>
      <c r="B1896" s="23" t="inlineStr">
        <is>
          <t>EED118009</t>
        </is>
      </c>
      <c r="C1896" s="32" t="n">
        <v>45877</v>
      </c>
      <c r="D1896" s="32" t="n">
        <v>45885</v>
      </c>
      <c r="E1896" s="51" t="n">
        <v>187.6</v>
      </c>
      <c r="F1896" s="51">
        <f>IF(AB1896="DOLLAR",E1896*88,E1896)</f>
        <v/>
      </c>
      <c r="G1896" s="62">
        <f>F1896*J1896</f>
        <v/>
      </c>
      <c r="H1896" s="23" t="n">
        <v>320806</v>
      </c>
      <c r="I1896" s="23" t="inlineStr">
        <is>
          <t>PE anti-human CD314 (NKG2D) Antibody</t>
        </is>
      </c>
      <c r="J1896" s="23" t="n">
        <v>1</v>
      </c>
      <c r="K1896" s="23" t="n">
        <v>1</v>
      </c>
      <c r="L1896" s="23">
        <f>J1896-K1896</f>
        <v/>
      </c>
      <c r="M1896" s="23" t="inlineStr">
        <is>
          <t>T-961/25-26</t>
        </is>
      </c>
      <c r="N1896" s="32" t="n">
        <v>45887</v>
      </c>
      <c r="O1896" s="62" t="n">
        <v>28140</v>
      </c>
      <c r="P1896" s="23" t="inlineStr">
        <is>
          <t>BIO SOLUTION</t>
        </is>
      </c>
      <c r="Q1896" s="23" t="n">
        <v>58154519640</v>
      </c>
      <c r="R1896" s="23" t="inlineStr">
        <is>
          <t>Delivered</t>
        </is>
      </c>
      <c r="S1896" s="63" t="n">
        <v>4</v>
      </c>
      <c r="T1896" s="39" t="n"/>
      <c r="U1896" s="23" t="inlineStr">
        <is>
          <t>BioLegend</t>
        </is>
      </c>
      <c r="V1896" s="23">
        <f>VLOOKUP(P1896,'Customer List'!B:C,2,)</f>
        <v/>
      </c>
      <c r="W1896" s="40" t="n"/>
      <c r="X1896" s="32" t="n">
        <v>45888</v>
      </c>
      <c r="Y1896" s="23">
        <f>IF(X1896="", "", X1896-N1896)</f>
        <v/>
      </c>
      <c r="Z1896" s="23">
        <f>IF(N1896="", "", TEXT(N1896, "dddd"))</f>
        <v/>
      </c>
      <c r="AA1896" s="23">
        <f>IF(X1896="", "", TEXT(X1896, "dddd"))</f>
        <v/>
      </c>
      <c r="AB1896" s="23">
        <f>VLOOKUP(U1896,'Currency Sheet'!A:C,3,)</f>
        <v/>
      </c>
      <c r="AC1896" s="44">
        <f>VLOOKUP(P1896,'Customer List'!B:D,3,)</f>
        <v/>
      </c>
    </row>
    <row r="1897">
      <c r="A1897" s="23">
        <f>A1896+1</f>
        <v/>
      </c>
      <c r="B1897" s="23" t="inlineStr">
        <is>
          <t>EED118009</t>
        </is>
      </c>
      <c r="C1897" s="32" t="n">
        <v>45877</v>
      </c>
      <c r="D1897" s="32" t="n">
        <v>45885</v>
      </c>
      <c r="E1897" s="51" t="n">
        <v>221.9</v>
      </c>
      <c r="F1897" s="51">
        <f>IF(AB1897="DOLLAR",E1897*88,E1897)</f>
        <v/>
      </c>
      <c r="G1897" s="62">
        <f>F1897*J1897</f>
        <v/>
      </c>
      <c r="H1897" s="23" t="n">
        <v>321124</v>
      </c>
      <c r="I1897" s="23" t="inlineStr">
        <is>
          <t>PE/Cyanine7 anti-human CD206 (MMR) Antibody</t>
        </is>
      </c>
      <c r="J1897" s="23" t="n">
        <v>1</v>
      </c>
      <c r="K1897" s="23" t="n">
        <v>1</v>
      </c>
      <c r="L1897" s="23">
        <f>J1897-K1897</f>
        <v/>
      </c>
      <c r="M1897" s="23" t="inlineStr">
        <is>
          <t>T-995/25-26</t>
        </is>
      </c>
      <c r="N1897" s="32" t="n">
        <v>45891</v>
      </c>
      <c r="O1897" s="62" t="n">
        <v>27103.5</v>
      </c>
      <c r="P1897" s="23" t="inlineStr">
        <is>
          <t>THSTI</t>
        </is>
      </c>
      <c r="Q1897" s="23" t="inlineStr">
        <is>
          <t>BY HAND</t>
        </is>
      </c>
      <c r="R1897" s="23" t="inlineStr">
        <is>
          <t>PRIYANKA MADAM</t>
        </is>
      </c>
      <c r="S1897" s="63" t="n">
        <v>4</v>
      </c>
      <c r="T1897" s="39" t="n"/>
      <c r="U1897" s="23" t="inlineStr">
        <is>
          <t>BioLegend</t>
        </is>
      </c>
      <c r="V1897" s="23">
        <f>VLOOKUP(P1897,'Customer List'!B:C,2,)</f>
        <v/>
      </c>
      <c r="W1897" s="40" t="n"/>
      <c r="X1897" s="32" t="n">
        <v>45891</v>
      </c>
      <c r="Y1897" s="23">
        <f>IF(X1897="", "", X1897-N1897)</f>
        <v/>
      </c>
      <c r="Z1897" s="23">
        <f>IF(N1897="", "", TEXT(N1897, "dddd"))</f>
        <v/>
      </c>
      <c r="AA1897" s="23">
        <f>IF(X1897="", "", TEXT(X1897, "dddd"))</f>
        <v/>
      </c>
      <c r="AB1897" s="23">
        <f>VLOOKUP(U1897,'Currency Sheet'!A:C,3,)</f>
        <v/>
      </c>
      <c r="AC1897" s="44">
        <f>VLOOKUP(P1897,'Customer List'!B:D,3,)</f>
        <v/>
      </c>
    </row>
    <row r="1898">
      <c r="A1898" s="23">
        <f>A1897+1</f>
        <v/>
      </c>
      <c r="B1898" s="23" t="inlineStr">
        <is>
          <t>EED118009</t>
        </is>
      </c>
      <c r="C1898" s="32" t="n">
        <v>45877</v>
      </c>
      <c r="D1898" s="32" t="n">
        <v>45885</v>
      </c>
      <c r="E1898" s="51" t="n">
        <v>104.3</v>
      </c>
      <c r="F1898" s="51">
        <f>IF(AB1898="DOLLAR",E1898*88,E1898)</f>
        <v/>
      </c>
      <c r="G1898" s="62">
        <f>F1898*J1898</f>
        <v/>
      </c>
      <c r="H1898" s="23" t="n">
        <v>329907</v>
      </c>
      <c r="I1898" s="23" t="inlineStr">
        <is>
          <t>APC anti-human CD279 (PD-1) Antibody</t>
        </is>
      </c>
      <c r="J1898" s="23" t="n">
        <v>1</v>
      </c>
      <c r="K1898" s="23" t="n">
        <v>1</v>
      </c>
      <c r="L1898" s="23">
        <f>J1898-K1898</f>
        <v/>
      </c>
      <c r="M1898" s="23" t="inlineStr">
        <is>
          <t>T-948/25-26</t>
        </is>
      </c>
      <c r="N1898" s="32" t="n">
        <v>45887</v>
      </c>
      <c r="O1898" s="62" t="n">
        <v>15704.6</v>
      </c>
      <c r="P1898" s="23" t="inlineStr">
        <is>
          <t>MEDLIFE</t>
        </is>
      </c>
      <c r="Q1898" s="23" t="inlineStr">
        <is>
          <t>D3001997018</t>
        </is>
      </c>
      <c r="R1898" s="23" t="inlineStr">
        <is>
          <t>Delivered</t>
        </is>
      </c>
      <c r="S1898" s="63" t="n">
        <v>4</v>
      </c>
      <c r="T1898" s="39" t="n"/>
      <c r="U1898" s="23" t="inlineStr">
        <is>
          <t>BioLegend</t>
        </is>
      </c>
      <c r="V1898" s="23">
        <f>VLOOKUP(P1898,'Customer List'!B:C,2,)</f>
        <v/>
      </c>
      <c r="W1898" s="40" t="n"/>
      <c r="X1898" s="32" t="n">
        <v>45889</v>
      </c>
      <c r="Y1898" s="23">
        <f>IF(X1898="", "", X1898-N1898)</f>
        <v/>
      </c>
      <c r="Z1898" s="23">
        <f>IF(N1898="", "", TEXT(N1898, "dddd"))</f>
        <v/>
      </c>
      <c r="AA1898" s="23">
        <f>IF(X1898="", "", TEXT(X1898, "dddd"))</f>
        <v/>
      </c>
      <c r="AB1898" s="23">
        <f>VLOOKUP(U1898,'Currency Sheet'!A:C,3,)</f>
        <v/>
      </c>
      <c r="AC1898" s="44">
        <f>VLOOKUP(P1898,'Customer List'!B:D,3,)</f>
        <v/>
      </c>
    </row>
    <row r="1899">
      <c r="A1899" s="23">
        <f>A1898+1</f>
        <v/>
      </c>
      <c r="B1899" s="23" t="inlineStr">
        <is>
          <t>EED118009</t>
        </is>
      </c>
      <c r="C1899" s="32" t="n">
        <v>45877</v>
      </c>
      <c r="D1899" s="32" t="n">
        <v>45885</v>
      </c>
      <c r="E1899" s="51" t="n">
        <v>262.5</v>
      </c>
      <c r="F1899" s="51">
        <f>IF(AB1899="DOLLAR",E1899*88,E1899)</f>
        <v/>
      </c>
      <c r="G1899" s="62">
        <f>F1899*J1899</f>
        <v/>
      </c>
      <c r="H1899" s="23" t="n">
        <v>331318</v>
      </c>
      <c r="I1899" s="23" t="inlineStr">
        <is>
          <t>Alexa Fluor® 700 anti-human TCR Vγ9 Antibody</t>
        </is>
      </c>
      <c r="J1899" s="23" t="n">
        <v>1</v>
      </c>
      <c r="K1899" s="23" t="n">
        <v>1</v>
      </c>
      <c r="L1899" s="23">
        <f>J1899-K1899</f>
        <v/>
      </c>
      <c r="M1899" s="23" t="inlineStr">
        <is>
          <t>T-995/25-26</t>
        </is>
      </c>
      <c r="N1899" s="32" t="n">
        <v>45891</v>
      </c>
      <c r="O1899" s="62" t="n">
        <v>32062.5</v>
      </c>
      <c r="P1899" s="23" t="inlineStr">
        <is>
          <t>THSTI</t>
        </is>
      </c>
      <c r="Q1899" s="23" t="inlineStr">
        <is>
          <t>BY HAND</t>
        </is>
      </c>
      <c r="R1899" s="23" t="inlineStr">
        <is>
          <t>PRIYANKA MADAM</t>
        </is>
      </c>
      <c r="S1899" s="63" t="n">
        <v>4</v>
      </c>
      <c r="T1899" s="39" t="n"/>
      <c r="U1899" s="23" t="inlineStr">
        <is>
          <t>BioLegend</t>
        </is>
      </c>
      <c r="V1899" s="23">
        <f>VLOOKUP(P1899,'Customer List'!B:C,2,)</f>
        <v/>
      </c>
      <c r="W1899" s="40" t="n"/>
      <c r="X1899" s="32" t="n">
        <v>45891</v>
      </c>
      <c r="Y1899" s="23">
        <f>IF(X1899="", "", X1899-N1899)</f>
        <v/>
      </c>
      <c r="Z1899" s="23">
        <f>IF(N1899="", "", TEXT(N1899, "dddd"))</f>
        <v/>
      </c>
      <c r="AA1899" s="23">
        <f>IF(X1899="", "", TEXT(X1899, "dddd"))</f>
        <v/>
      </c>
      <c r="AB1899" s="23">
        <f>VLOOKUP(U1899,'Currency Sheet'!A:C,3,)</f>
        <v/>
      </c>
      <c r="AC1899" s="44">
        <f>VLOOKUP(P1899,'Customer List'!B:D,3,)</f>
        <v/>
      </c>
    </row>
    <row r="1900">
      <c r="A1900" s="23">
        <f>A1899+1</f>
        <v/>
      </c>
      <c r="B1900" s="23" t="inlineStr">
        <is>
          <t>EED118009</t>
        </is>
      </c>
      <c r="C1900" s="32" t="n">
        <v>45877</v>
      </c>
      <c r="D1900" s="32" t="n">
        <v>45885</v>
      </c>
      <c r="E1900" s="51" t="n">
        <v>224</v>
      </c>
      <c r="F1900" s="51">
        <f>IF(AB1900="DOLLAR",E1900*88,E1900)</f>
        <v/>
      </c>
      <c r="G1900" s="62">
        <f>F1900*J1900</f>
        <v/>
      </c>
      <c r="H1900" s="23" t="n">
        <v>333810</v>
      </c>
      <c r="I1900" s="23" t="inlineStr">
        <is>
          <t>APC anti-human CD68 Antibody</t>
        </is>
      </c>
      <c r="J1900" s="23" t="n">
        <v>1</v>
      </c>
      <c r="K1900" s="23" t="n">
        <v>1</v>
      </c>
      <c r="L1900" s="23">
        <f>J1900-K1900</f>
        <v/>
      </c>
      <c r="M1900" s="23" t="inlineStr">
        <is>
          <t>T-995/25-26</t>
        </is>
      </c>
      <c r="N1900" s="32" t="n">
        <v>45891</v>
      </c>
      <c r="O1900" s="62" t="n">
        <v>27360</v>
      </c>
      <c r="P1900" s="23" t="inlineStr">
        <is>
          <t>THSTI</t>
        </is>
      </c>
      <c r="Q1900" s="23" t="inlineStr">
        <is>
          <t>BY HAND</t>
        </is>
      </c>
      <c r="R1900" s="23" t="inlineStr">
        <is>
          <t>PRIYANKA MADAM</t>
        </is>
      </c>
      <c r="S1900" s="63" t="n">
        <v>4</v>
      </c>
      <c r="T1900" s="39" t="n"/>
      <c r="U1900" s="23" t="inlineStr">
        <is>
          <t>BioLegend</t>
        </is>
      </c>
      <c r="V1900" s="23">
        <f>VLOOKUP(P1900,'Customer List'!B:C,2,)</f>
        <v/>
      </c>
      <c r="W1900" s="40" t="n"/>
      <c r="X1900" s="32" t="n">
        <v>45891</v>
      </c>
      <c r="Y1900" s="23">
        <f>IF(X1900="", "", X1900-N1900)</f>
        <v/>
      </c>
      <c r="Z1900" s="23">
        <f>IF(N1900="", "", TEXT(N1900, "dddd"))</f>
        <v/>
      </c>
      <c r="AA1900" s="23">
        <f>IF(X1900="", "", TEXT(X1900, "dddd"))</f>
        <v/>
      </c>
      <c r="AB1900" s="23">
        <f>VLOOKUP(U1900,'Currency Sheet'!A:C,3,)</f>
        <v/>
      </c>
      <c r="AC1900" s="44">
        <f>VLOOKUP(P1900,'Customer List'!B:D,3,)</f>
        <v/>
      </c>
    </row>
    <row r="1901">
      <c r="A1901" s="23">
        <f>A1900+1</f>
        <v/>
      </c>
      <c r="B1901" s="23" t="inlineStr">
        <is>
          <t>EED118009</t>
        </is>
      </c>
      <c r="C1901" s="32" t="n">
        <v>45877</v>
      </c>
      <c r="D1901" s="32" t="n">
        <v>45885</v>
      </c>
      <c r="E1901" s="51" t="n">
        <v>160.3</v>
      </c>
      <c r="F1901" s="51">
        <f>IF(AB1901="DOLLAR",E1901*88,E1901)</f>
        <v/>
      </c>
      <c r="G1901" s="62">
        <f>F1901*J1901</f>
        <v/>
      </c>
      <c r="H1901" s="23" t="n">
        <v>338304</v>
      </c>
      <c r="I1901" s="23" t="inlineStr">
        <is>
          <t>FITC anti-human CD226 (DNAM-1) Antibody</t>
        </is>
      </c>
      <c r="J1901" s="23" t="n">
        <v>1</v>
      </c>
      <c r="K1901" s="23" t="n">
        <v>1</v>
      </c>
      <c r="L1901" s="23">
        <f>J1901-K1901</f>
        <v/>
      </c>
      <c r="M1901" s="23" t="inlineStr">
        <is>
          <t>T-961/25-26</t>
        </is>
      </c>
      <c r="N1901" s="32" t="n">
        <v>45887</v>
      </c>
      <c r="O1901" s="62" t="n">
        <v>24045</v>
      </c>
      <c r="P1901" s="23" t="inlineStr">
        <is>
          <t>BIO SOLUTION</t>
        </is>
      </c>
      <c r="Q1901" s="23" t="n">
        <v>58154519640</v>
      </c>
      <c r="R1901" s="23" t="inlineStr">
        <is>
          <t>Delivered</t>
        </is>
      </c>
      <c r="S1901" s="63" t="n">
        <v>4</v>
      </c>
      <c r="T1901" s="39" t="n"/>
      <c r="U1901" s="23" t="inlineStr">
        <is>
          <t>BioLegend</t>
        </is>
      </c>
      <c r="V1901" s="23">
        <f>VLOOKUP(P1901,'Customer List'!B:C,2,)</f>
        <v/>
      </c>
      <c r="W1901" s="40" t="n"/>
      <c r="X1901" s="32" t="n">
        <v>45888</v>
      </c>
      <c r="Y1901" s="23">
        <f>IF(X1901="", "", X1901-N1901)</f>
        <v/>
      </c>
      <c r="Z1901" s="23">
        <f>IF(N1901="", "", TEXT(N1901, "dddd"))</f>
        <v/>
      </c>
      <c r="AA1901" s="23">
        <f>IF(X1901="", "", TEXT(X1901, "dddd"))</f>
        <v/>
      </c>
      <c r="AB1901" s="23">
        <f>VLOOKUP(U1901,'Currency Sheet'!A:C,3,)</f>
        <v/>
      </c>
      <c r="AC1901" s="44">
        <f>VLOOKUP(P1901,'Customer List'!B:D,3,)</f>
        <v/>
      </c>
    </row>
    <row r="1902">
      <c r="A1902" s="23">
        <f>A1901+1</f>
        <v/>
      </c>
      <c r="B1902" s="23" t="inlineStr">
        <is>
          <t>EED118009</t>
        </is>
      </c>
      <c r="C1902" s="32" t="n">
        <v>45877</v>
      </c>
      <c r="D1902" s="32" t="n">
        <v>45885</v>
      </c>
      <c r="E1902" s="51" t="n">
        <v>305.25</v>
      </c>
      <c r="F1902" s="51">
        <f>IF(AB1902="DOLLAR",E1902*88,E1902)</f>
        <v/>
      </c>
      <c r="G1902" s="62">
        <f>F1902*J1902</f>
        <v/>
      </c>
      <c r="H1902" s="23" t="n">
        <v>341626</v>
      </c>
      <c r="I1902" s="23" t="inlineStr">
        <is>
          <t>Brilliant Violet 650™ anti-human CX3CR1 Antibody</t>
        </is>
      </c>
      <c r="J1902" s="23" t="n">
        <v>1</v>
      </c>
      <c r="K1902" s="23" t="n">
        <v>1</v>
      </c>
      <c r="L1902" s="23">
        <f>J1902-K1902</f>
        <v/>
      </c>
      <c r="M1902" s="23" t="inlineStr">
        <is>
          <t>T-966/25-26</t>
        </is>
      </c>
      <c r="N1902" s="32" t="n">
        <v>45888</v>
      </c>
      <c r="O1902" s="62" t="n">
        <v>30932</v>
      </c>
      <c r="P1902" s="23" t="inlineStr">
        <is>
          <t>ICGEB</t>
        </is>
      </c>
      <c r="Q1902" s="23" t="inlineStr">
        <is>
          <t>By Hand</t>
        </is>
      </c>
      <c r="R1902" s="23" t="inlineStr">
        <is>
          <t>PRIYANKA MADAM</t>
        </is>
      </c>
      <c r="S1902" s="63" t="n">
        <v>4</v>
      </c>
      <c r="T1902" s="39" t="n"/>
      <c r="U1902" s="23" t="inlineStr">
        <is>
          <t>BioLegend</t>
        </is>
      </c>
      <c r="V1902" s="23">
        <f>VLOOKUP(P1902,'Customer List'!B:C,2,)</f>
        <v/>
      </c>
      <c r="W1902" s="40" t="n"/>
      <c r="X1902" s="32" t="n">
        <v>45888</v>
      </c>
      <c r="Y1902" s="23">
        <f>IF(X1902="", "", X1902-N1902)</f>
        <v/>
      </c>
      <c r="Z1902" s="23">
        <f>IF(N1902="", "", TEXT(N1902, "dddd"))</f>
        <v/>
      </c>
      <c r="AA1902" s="23">
        <f>IF(X1902="", "", TEXT(X1902, "dddd"))</f>
        <v/>
      </c>
      <c r="AB1902" s="23">
        <f>VLOOKUP(U1902,'Currency Sheet'!A:C,3,)</f>
        <v/>
      </c>
      <c r="AC1902" s="44">
        <f>VLOOKUP(P1902,'Customer List'!B:D,3,)</f>
        <v/>
      </c>
    </row>
    <row r="1903">
      <c r="A1903" s="23">
        <f>A1902+1</f>
        <v/>
      </c>
      <c r="B1903" s="23" t="inlineStr">
        <is>
          <t>EED118009</t>
        </is>
      </c>
      <c r="C1903" s="32" t="n">
        <v>45877</v>
      </c>
      <c r="D1903" s="32" t="n">
        <v>45885</v>
      </c>
      <c r="E1903" s="51" t="n">
        <v>226.1</v>
      </c>
      <c r="F1903" s="51">
        <f>IF(AB1903="DOLLAR",E1903*88,E1903)</f>
        <v/>
      </c>
      <c r="G1903" s="62">
        <f>F1903*J1903</f>
        <v/>
      </c>
      <c r="H1903" s="23" t="n">
        <v>352904</v>
      </c>
      <c r="I1903" s="23" t="inlineStr">
        <is>
          <t>PE anti-human EGFR Antibody</t>
        </is>
      </c>
      <c r="J1903" s="23" t="n">
        <v>2</v>
      </c>
      <c r="K1903" s="23" t="n">
        <v>2</v>
      </c>
      <c r="L1903" s="23">
        <f>J1903-K1903</f>
        <v/>
      </c>
      <c r="M1903" s="23" t="inlineStr">
        <is>
          <t>T-960/25-26</t>
        </is>
      </c>
      <c r="N1903" s="32" t="n">
        <v>45887</v>
      </c>
      <c r="O1903" s="62" t="n">
        <v>61370</v>
      </c>
      <c r="P1903" s="23" t="inlineStr">
        <is>
          <t>BIO SOLUTION</t>
        </is>
      </c>
      <c r="Q1903" s="23" t="n">
        <v>58154519640</v>
      </c>
      <c r="R1903" s="23" t="inlineStr">
        <is>
          <t>Delivered</t>
        </is>
      </c>
      <c r="S1903" s="63" t="n">
        <v>4</v>
      </c>
      <c r="T1903" s="39" t="n"/>
      <c r="U1903" s="23" t="inlineStr">
        <is>
          <t>BioLegend</t>
        </is>
      </c>
      <c r="V1903" s="23">
        <f>VLOOKUP(P1903,'Customer List'!B:C,2,)</f>
        <v/>
      </c>
      <c r="W1903" s="40" t="n"/>
      <c r="X1903" s="32" t="n">
        <v>45888</v>
      </c>
      <c r="Y1903" s="23">
        <f>IF(X1903="", "", X1903-N1903)</f>
        <v/>
      </c>
      <c r="Z1903" s="23">
        <f>IF(N1903="", "", TEXT(N1903, "dddd"))</f>
        <v/>
      </c>
      <c r="AA1903" s="23">
        <f>IF(X1903="", "", TEXT(X1903, "dddd"))</f>
        <v/>
      </c>
      <c r="AB1903" s="23">
        <f>VLOOKUP(U1903,'Currency Sheet'!A:C,3,)</f>
        <v/>
      </c>
      <c r="AC1903" s="44">
        <f>VLOOKUP(P1903,'Customer List'!B:D,3,)</f>
        <v/>
      </c>
    </row>
    <row r="1904">
      <c r="A1904" s="23">
        <f>A1903+1</f>
        <v/>
      </c>
      <c r="B1904" s="23" t="inlineStr">
        <is>
          <t>EED118009</t>
        </is>
      </c>
      <c r="C1904" s="32" t="n">
        <v>45877</v>
      </c>
      <c r="D1904" s="32" t="n">
        <v>45885</v>
      </c>
      <c r="E1904" s="51" t="n">
        <v>236.6</v>
      </c>
      <c r="F1904" s="51">
        <f>IF(AB1904="DOLLAR",E1904*88,E1904)</f>
        <v/>
      </c>
      <c r="G1904" s="62">
        <f>F1904*J1904</f>
        <v/>
      </c>
      <c r="H1904" s="23" t="n">
        <v>352906</v>
      </c>
      <c r="I1904" s="23" t="inlineStr">
        <is>
          <t>APC anti-human EGFR Antibody</t>
        </is>
      </c>
      <c r="J1904" s="23" t="n">
        <v>2</v>
      </c>
      <c r="K1904" s="23" t="n">
        <v>2</v>
      </c>
      <c r="L1904" s="23">
        <f>J1904-K1904</f>
        <v/>
      </c>
      <c r="M1904" s="23" t="inlineStr">
        <is>
          <t>T-949/25-26</t>
        </is>
      </c>
      <c r="N1904" s="32" t="n">
        <v>45887</v>
      </c>
      <c r="O1904" s="62" t="n">
        <v>71250.39999999999</v>
      </c>
      <c r="P1904" s="23" t="inlineStr">
        <is>
          <t>MEDLIFE</t>
        </is>
      </c>
      <c r="Q1904" s="23" t="inlineStr">
        <is>
          <t>D3001997018</t>
        </is>
      </c>
      <c r="R1904" s="23" t="inlineStr">
        <is>
          <t>Delivered</t>
        </is>
      </c>
      <c r="S1904" s="63" t="n">
        <v>4</v>
      </c>
      <c r="T1904" s="39" t="n"/>
      <c r="U1904" s="23" t="inlineStr">
        <is>
          <t>BioLegend</t>
        </is>
      </c>
      <c r="V1904" s="23">
        <f>VLOOKUP(P1904,'Customer List'!B:C,2,)</f>
        <v/>
      </c>
      <c r="W1904" s="40" t="n"/>
      <c r="X1904" s="32" t="n">
        <v>45889</v>
      </c>
      <c r="Y1904" s="23">
        <f>IF(X1904="", "", X1904-N1904)</f>
        <v/>
      </c>
      <c r="Z1904" s="23">
        <f>IF(N1904="", "", TEXT(N1904, "dddd"))</f>
        <v/>
      </c>
      <c r="AA1904" s="23">
        <f>IF(X1904="", "", TEXT(X1904, "dddd"))</f>
        <v/>
      </c>
      <c r="AB1904" s="23">
        <f>VLOOKUP(U1904,'Currency Sheet'!A:C,3,)</f>
        <v/>
      </c>
      <c r="AC1904" s="44">
        <f>VLOOKUP(P1904,'Customer List'!B:D,3,)</f>
        <v/>
      </c>
    </row>
    <row r="1905">
      <c r="A1905" s="23">
        <f>A1904+1</f>
        <v/>
      </c>
      <c r="B1905" s="23" t="inlineStr">
        <is>
          <t>EED118009</t>
        </is>
      </c>
      <c r="C1905" s="32" t="n">
        <v>45877</v>
      </c>
      <c r="D1905" s="32" t="n">
        <v>45885</v>
      </c>
      <c r="E1905" s="51" t="n">
        <v>267.4</v>
      </c>
      <c r="F1905" s="51">
        <f>IF(AB1905="DOLLAR",E1905*88,E1905)</f>
        <v/>
      </c>
      <c r="G1905" s="62">
        <f>F1905*J1905</f>
        <v/>
      </c>
      <c r="H1905" s="23" t="n">
        <v>353226</v>
      </c>
      <c r="I1905" s="23" t="inlineStr">
        <is>
          <t>PE/Cy7 anti-human CD197 (CCR7) Antibody</t>
        </is>
      </c>
      <c r="J1905" s="23" t="n">
        <v>1</v>
      </c>
      <c r="K1905" s="23" t="n">
        <v>1</v>
      </c>
      <c r="L1905" s="23">
        <f>J1905-K1905</f>
        <v/>
      </c>
      <c r="M1905" s="23" t="inlineStr">
        <is>
          <t>T-966/25-26</t>
        </is>
      </c>
      <c r="N1905" s="32" t="n">
        <v>45888</v>
      </c>
      <c r="O1905" s="62" t="n">
        <v>29032</v>
      </c>
      <c r="P1905" s="23" t="inlineStr">
        <is>
          <t>ICGEB</t>
        </is>
      </c>
      <c r="Q1905" s="23" t="inlineStr">
        <is>
          <t>By Hand</t>
        </is>
      </c>
      <c r="R1905" s="23" t="inlineStr">
        <is>
          <t>PRIYANKA MADAM</t>
        </is>
      </c>
      <c r="S1905" s="63" t="n">
        <v>4</v>
      </c>
      <c r="T1905" s="39" t="n"/>
      <c r="U1905" s="23" t="inlineStr">
        <is>
          <t>BioLegend</t>
        </is>
      </c>
      <c r="V1905" s="23">
        <f>VLOOKUP(P1905,'Customer List'!B:C,2,)</f>
        <v/>
      </c>
      <c r="W1905" s="40" t="n"/>
      <c r="X1905" s="32" t="n">
        <v>45888</v>
      </c>
      <c r="Y1905" s="23">
        <f>IF(X1905="", "", X1905-N1905)</f>
        <v/>
      </c>
      <c r="Z1905" s="23">
        <f>IF(N1905="", "", TEXT(N1905, "dddd"))</f>
        <v/>
      </c>
      <c r="AA1905" s="23">
        <f>IF(X1905="", "", TEXT(X1905, "dddd"))</f>
        <v/>
      </c>
      <c r="AB1905" s="23">
        <f>VLOOKUP(U1905,'Currency Sheet'!A:C,3,)</f>
        <v/>
      </c>
      <c r="AC1905" s="44">
        <f>VLOOKUP(P1905,'Customer List'!B:D,3,)</f>
        <v/>
      </c>
    </row>
    <row r="1906">
      <c r="A1906" s="23">
        <f>A1905+1</f>
        <v/>
      </c>
      <c r="B1906" s="23" t="inlineStr">
        <is>
          <t>EED118009</t>
        </is>
      </c>
      <c r="C1906" s="32" t="n">
        <v>45877</v>
      </c>
      <c r="D1906" s="32" t="n">
        <v>45885</v>
      </c>
      <c r="E1906" s="51" t="n">
        <v>273.7</v>
      </c>
      <c r="F1906" s="51">
        <f>IF(AB1906="DOLLAR",E1906*88,E1906)</f>
        <v/>
      </c>
      <c r="G1906" s="62">
        <f>F1906*J1906</f>
        <v/>
      </c>
      <c r="H1906" s="23" t="n">
        <v>353272</v>
      </c>
      <c r="I1906" s="23" t="inlineStr">
        <is>
          <t>PE/Cyanine5 anti-human CD197 (CCR7) Antibody</t>
        </is>
      </c>
      <c r="J1906" s="23" t="n">
        <v>1</v>
      </c>
      <c r="K1906" s="23" t="n">
        <v>1</v>
      </c>
      <c r="L1906" s="23">
        <f>J1906-K1906</f>
        <v/>
      </c>
      <c r="M1906" s="23" t="inlineStr">
        <is>
          <t>T-966/25-26</t>
        </is>
      </c>
      <c r="N1906" s="32" t="n">
        <v>45888</v>
      </c>
      <c r="O1906" s="62" t="n">
        <v>29716</v>
      </c>
      <c r="P1906" s="23" t="inlineStr">
        <is>
          <t>ICGEB</t>
        </is>
      </c>
      <c r="Q1906" s="23" t="inlineStr">
        <is>
          <t>By Hand</t>
        </is>
      </c>
      <c r="R1906" s="23" t="inlineStr">
        <is>
          <t>PRIYANKA MADAM</t>
        </is>
      </c>
      <c r="S1906" s="63" t="n">
        <v>4</v>
      </c>
      <c r="T1906" s="39" t="n"/>
      <c r="U1906" s="23" t="inlineStr">
        <is>
          <t>BioLegend</t>
        </is>
      </c>
      <c r="V1906" s="23">
        <f>VLOOKUP(P1906,'Customer List'!B:C,2,)</f>
        <v/>
      </c>
      <c r="W1906" s="40" t="n"/>
      <c r="X1906" s="32" t="n">
        <v>45888</v>
      </c>
      <c r="Y1906" s="23">
        <f>IF(X1906="", "", X1906-N1906)</f>
        <v/>
      </c>
      <c r="Z1906" s="23">
        <f>IF(N1906="", "", TEXT(N1906, "dddd"))</f>
        <v/>
      </c>
      <c r="AA1906" s="23">
        <f>IF(X1906="", "", TEXT(X1906, "dddd"))</f>
        <v/>
      </c>
      <c r="AB1906" s="23">
        <f>VLOOKUP(U1906,'Currency Sheet'!A:C,3,)</f>
        <v/>
      </c>
      <c r="AC1906" s="44">
        <f>VLOOKUP(P1906,'Customer List'!B:D,3,)</f>
        <v/>
      </c>
    </row>
    <row r="1907">
      <c r="A1907" s="23">
        <f>A1906+1</f>
        <v/>
      </c>
      <c r="B1907" s="23" t="inlineStr">
        <is>
          <t>EED118009</t>
        </is>
      </c>
      <c r="C1907" s="32" t="n">
        <v>45877</v>
      </c>
      <c r="D1907" s="32" t="n">
        <v>45885</v>
      </c>
      <c r="E1907" s="51" t="n">
        <v>153</v>
      </c>
      <c r="F1907" s="51">
        <f>IF(AB1907="DOLLAR",E1907*88,E1907)</f>
        <v/>
      </c>
      <c r="G1907" s="62">
        <f>F1907*J1907</f>
        <v/>
      </c>
      <c r="H1907" s="23" t="n">
        <v>354515</v>
      </c>
      <c r="I1907" s="23" t="inlineStr">
        <is>
          <t>Brilliant Violet 510™ anti-human CD304 (Neuropilin-1) Antibody</t>
        </is>
      </c>
      <c r="J1907" s="23" t="n">
        <v>1</v>
      </c>
      <c r="K1907" s="23" t="n">
        <v>1</v>
      </c>
      <c r="L1907" s="23">
        <f>J1907-K1907</f>
        <v/>
      </c>
      <c r="M1907" s="23" t="inlineStr">
        <is>
          <t>T-963/25-26</t>
        </is>
      </c>
      <c r="N1907" s="32" t="n">
        <v>45887</v>
      </c>
      <c r="O1907" s="62" t="n">
        <v>23715</v>
      </c>
      <c r="P1907" s="23" t="inlineStr">
        <is>
          <t>Biogene Scientific</t>
        </is>
      </c>
      <c r="Q1907" s="23" t="n">
        <v>58154521795</v>
      </c>
      <c r="R1907" s="23" t="inlineStr">
        <is>
          <t>Delivered</t>
        </is>
      </c>
      <c r="S1907" s="63" t="n">
        <v>4</v>
      </c>
      <c r="T1907" s="39" t="n"/>
      <c r="U1907" s="23" t="inlineStr">
        <is>
          <t>BioLegend</t>
        </is>
      </c>
      <c r="V1907" s="23">
        <f>VLOOKUP(P1907,'Customer List'!B:C,2,)</f>
        <v/>
      </c>
      <c r="W1907" s="40" t="n"/>
      <c r="X1907" s="32" t="n">
        <v>45888</v>
      </c>
      <c r="Y1907" s="23">
        <f>IF(X1907="", "", X1907-N1907)</f>
        <v/>
      </c>
      <c r="Z1907" s="23">
        <f>IF(N1907="", "", TEXT(N1907, "dddd"))</f>
        <v/>
      </c>
      <c r="AA1907" s="23">
        <f>IF(X1907="", "", TEXT(X1907, "dddd"))</f>
        <v/>
      </c>
      <c r="AB1907" s="23">
        <f>VLOOKUP(U1907,'Currency Sheet'!A:C,3,)</f>
        <v/>
      </c>
      <c r="AC1907" s="44">
        <f>VLOOKUP(P1907,'Customer List'!B:D,3,)</f>
        <v/>
      </c>
    </row>
    <row r="1908">
      <c r="A1908" s="23">
        <f>A1907+1</f>
        <v/>
      </c>
      <c r="B1908" s="23" t="inlineStr">
        <is>
          <t>EED118009</t>
        </is>
      </c>
      <c r="C1908" s="32" t="n">
        <v>45877</v>
      </c>
      <c r="D1908" s="32" t="n">
        <v>45885</v>
      </c>
      <c r="E1908" s="51" t="n">
        <v>203.7</v>
      </c>
      <c r="F1908" s="51">
        <f>IF(AB1908="DOLLAR",E1908*88,E1908)</f>
        <v/>
      </c>
      <c r="G1908" s="62">
        <f>F1908*J1908</f>
        <v/>
      </c>
      <c r="H1908" s="23" t="n">
        <v>362504</v>
      </c>
      <c r="I1908" s="23" t="inlineStr">
        <is>
          <t>APC anti-human CD56 (NCAM) Antibody</t>
        </is>
      </c>
      <c r="J1908" s="23" t="n">
        <v>1</v>
      </c>
      <c r="K1908" s="23" t="n">
        <v>1</v>
      </c>
      <c r="L1908" s="23">
        <f>J1908-K1908</f>
        <v/>
      </c>
      <c r="M1908" s="23" t="inlineStr">
        <is>
          <t>T-966/25-26</t>
        </is>
      </c>
      <c r="N1908" s="32" t="n">
        <v>45888</v>
      </c>
      <c r="O1908" s="62" t="n">
        <v>22116</v>
      </c>
      <c r="P1908" s="23" t="inlineStr">
        <is>
          <t>ICGEB</t>
        </is>
      </c>
      <c r="Q1908" s="23" t="inlineStr">
        <is>
          <t>By Hand</t>
        </is>
      </c>
      <c r="R1908" s="23" t="inlineStr">
        <is>
          <t>PRIYANKA MADAM</t>
        </is>
      </c>
      <c r="S1908" s="63" t="n">
        <v>4</v>
      </c>
      <c r="T1908" s="39" t="n"/>
      <c r="U1908" s="23" t="inlineStr">
        <is>
          <t>BioLegend</t>
        </is>
      </c>
      <c r="V1908" s="23">
        <f>VLOOKUP(P1908,'Customer List'!B:C,2,)</f>
        <v/>
      </c>
      <c r="W1908" s="40" t="n"/>
      <c r="X1908" s="32" t="n">
        <v>45888</v>
      </c>
      <c r="Y1908" s="23">
        <f>IF(X1908="", "", X1908-N1908)</f>
        <v/>
      </c>
      <c r="Z1908" s="23">
        <f>IF(N1908="", "", TEXT(N1908, "dddd"))</f>
        <v/>
      </c>
      <c r="AA1908" s="23">
        <f>IF(X1908="", "", TEXT(X1908, "dddd"))</f>
        <v/>
      </c>
      <c r="AB1908" s="23">
        <f>VLOOKUP(U1908,'Currency Sheet'!A:C,3,)</f>
        <v/>
      </c>
      <c r="AC1908" s="44">
        <f>VLOOKUP(P1908,'Customer List'!B:D,3,)</f>
        <v/>
      </c>
    </row>
    <row r="1909">
      <c r="A1909" s="23">
        <f>A1908+1</f>
        <v/>
      </c>
      <c r="B1909" s="23" t="inlineStr">
        <is>
          <t>EED118009</t>
        </is>
      </c>
      <c r="C1909" s="32" t="n">
        <v>45877</v>
      </c>
      <c r="D1909" s="32" t="n">
        <v>45885</v>
      </c>
      <c r="E1909" s="51" t="n">
        <v>321.75</v>
      </c>
      <c r="F1909" s="51">
        <f>IF(AB1909="DOLLAR",E1909*88,E1909)</f>
        <v/>
      </c>
      <c r="G1909" s="62">
        <f>F1909*J1909</f>
        <v/>
      </c>
      <c r="H1909" s="23" t="n">
        <v>362538</v>
      </c>
      <c r="I1909" s="23" t="inlineStr">
        <is>
          <t>Brilliant Violet 605™ anti-human CD56 (NCAM) Antibody</t>
        </is>
      </c>
      <c r="J1909" s="23" t="n">
        <v>1</v>
      </c>
      <c r="K1909" s="23" t="n">
        <v>1</v>
      </c>
      <c r="L1909" s="23">
        <f>J1909-K1909</f>
        <v/>
      </c>
      <c r="M1909" s="23" t="inlineStr">
        <is>
          <t>T-966/25-26</t>
        </is>
      </c>
      <c r="N1909" s="32" t="n">
        <v>45888</v>
      </c>
      <c r="O1909" s="62" t="n">
        <v>32604</v>
      </c>
      <c r="P1909" s="23" t="inlineStr">
        <is>
          <t>ICGEB</t>
        </is>
      </c>
      <c r="Q1909" s="23" t="inlineStr">
        <is>
          <t>By Hand</t>
        </is>
      </c>
      <c r="R1909" s="23" t="inlineStr">
        <is>
          <t>PRIYANKA MADAM</t>
        </is>
      </c>
      <c r="S1909" s="63" t="n">
        <v>4</v>
      </c>
      <c r="T1909" s="39" t="n"/>
      <c r="U1909" s="23" t="inlineStr">
        <is>
          <t>BioLegend</t>
        </is>
      </c>
      <c r="V1909" s="23">
        <f>VLOOKUP(P1909,'Customer List'!B:C,2,)</f>
        <v/>
      </c>
      <c r="W1909" s="40" t="n"/>
      <c r="X1909" s="32" t="n">
        <v>45888</v>
      </c>
      <c r="Y1909" s="23">
        <f>IF(X1909="", "", X1909-N1909)</f>
        <v/>
      </c>
      <c r="Z1909" s="23">
        <f>IF(N1909="", "", TEXT(N1909, "dddd"))</f>
        <v/>
      </c>
      <c r="AA1909" s="23">
        <f>IF(X1909="", "", TEXT(X1909, "dddd"))</f>
        <v/>
      </c>
      <c r="AB1909" s="23">
        <f>VLOOKUP(U1909,'Currency Sheet'!A:C,3,)</f>
        <v/>
      </c>
      <c r="AC1909" s="44">
        <f>VLOOKUP(P1909,'Customer List'!B:D,3,)</f>
        <v/>
      </c>
    </row>
    <row r="1910">
      <c r="A1910" s="23">
        <f>A1909+1</f>
        <v/>
      </c>
      <c r="B1910" s="23" t="inlineStr">
        <is>
          <t>EED118009</t>
        </is>
      </c>
      <c r="C1910" s="32" t="n">
        <v>45877</v>
      </c>
      <c r="D1910" s="32" t="n">
        <v>45885</v>
      </c>
      <c r="E1910" s="51" t="n">
        <v>187.6</v>
      </c>
      <c r="F1910" s="51">
        <f>IF(AB1910="DOLLAR",E1910*88,E1910)</f>
        <v/>
      </c>
      <c r="G1910" s="62">
        <f>F1910*J1910</f>
        <v/>
      </c>
      <c r="H1910" s="23" t="n">
        <v>364108</v>
      </c>
      <c r="I1910" s="23" t="inlineStr">
        <is>
          <t>Alexa Fluor® 647 anti-BrdU Antibody</t>
        </is>
      </c>
      <c r="J1910" s="23" t="n">
        <v>1</v>
      </c>
      <c r="K1910" s="23" t="n">
        <v>1</v>
      </c>
      <c r="L1910" s="23">
        <f>J1910-K1910</f>
        <v/>
      </c>
      <c r="M1910" s="23" t="inlineStr">
        <is>
          <t>T-952/25-26</t>
        </is>
      </c>
      <c r="N1910" s="32" t="n">
        <v>45887</v>
      </c>
      <c r="O1910" s="62" t="n">
        <v>24174.27</v>
      </c>
      <c r="P1910" s="23" t="inlineStr">
        <is>
          <t>NIBMG</t>
        </is>
      </c>
      <c r="Q1910" s="23" t="n">
        <v>58154517212</v>
      </c>
      <c r="R1910" s="23" t="inlineStr">
        <is>
          <t>Delivered</t>
        </is>
      </c>
      <c r="S1910" s="63" t="n">
        <v>4</v>
      </c>
      <c r="T1910" s="39" t="n"/>
      <c r="U1910" s="23" t="inlineStr">
        <is>
          <t>BioLegend</t>
        </is>
      </c>
      <c r="V1910" s="23">
        <f>VLOOKUP(P1910,'Customer List'!B:C,2,)</f>
        <v/>
      </c>
      <c r="W1910" s="40" t="n"/>
      <c r="X1910" s="32" t="n">
        <v>45889</v>
      </c>
      <c r="Y1910" s="23">
        <f>IF(X1910="", "", X1910-N1910)</f>
        <v/>
      </c>
      <c r="Z1910" s="23">
        <f>IF(N1910="", "", TEXT(N1910, "dddd"))</f>
        <v/>
      </c>
      <c r="AA1910" s="23">
        <f>IF(X1910="", "", TEXT(X1910, "dddd"))</f>
        <v/>
      </c>
      <c r="AB1910" s="23">
        <f>VLOOKUP(U1910,'Currency Sheet'!A:C,3,)</f>
        <v/>
      </c>
      <c r="AC1910" s="44">
        <f>VLOOKUP(P1910,'Customer List'!B:D,3,)</f>
        <v/>
      </c>
    </row>
    <row r="1911">
      <c r="A1911" s="23">
        <f>A1910+1</f>
        <v/>
      </c>
      <c r="B1911" s="23" t="inlineStr">
        <is>
          <t>EED118009</t>
        </is>
      </c>
      <c r="C1911" s="32" t="n">
        <v>45877</v>
      </c>
      <c r="D1911" s="32" t="n">
        <v>45885</v>
      </c>
      <c r="E1911" s="51" t="n">
        <v>291.9</v>
      </c>
      <c r="F1911" s="51">
        <f>IF(AB1911="DOLLAR",E1911*88,E1911)</f>
        <v/>
      </c>
      <c r="G1911" s="62">
        <f>F1911*J1911</f>
        <v/>
      </c>
      <c r="H1911" s="23" t="n">
        <v>375020</v>
      </c>
      <c r="I1911" s="23" t="inlineStr">
        <is>
          <t>APC/Cyanine7 anti-human CD159c (NKG2C) Antibody</t>
        </is>
      </c>
      <c r="J1911" s="23" t="n">
        <v>1</v>
      </c>
      <c r="K1911" s="23" t="n">
        <v>1</v>
      </c>
      <c r="L1911" s="23">
        <f>J1911-K1911</f>
        <v/>
      </c>
      <c r="M1911" s="23" t="inlineStr">
        <is>
          <t>T-961/25-26</t>
        </is>
      </c>
      <c r="N1911" s="32" t="n">
        <v>45887</v>
      </c>
      <c r="O1911" s="62" t="n">
        <v>43785</v>
      </c>
      <c r="P1911" s="23" t="inlineStr">
        <is>
          <t>BIO SOLUTION</t>
        </is>
      </c>
      <c r="Q1911" s="23" t="n">
        <v>58154519640</v>
      </c>
      <c r="R1911" s="23" t="inlineStr">
        <is>
          <t>Delivered</t>
        </is>
      </c>
      <c r="S1911" s="63" t="n">
        <v>4</v>
      </c>
      <c r="T1911" s="39" t="n"/>
      <c r="U1911" s="23" t="inlineStr">
        <is>
          <t>BioLegend</t>
        </is>
      </c>
      <c r="V1911" s="23">
        <f>VLOOKUP(P1911,'Customer List'!B:C,2,)</f>
        <v/>
      </c>
      <c r="W1911" s="40" t="n"/>
      <c r="X1911" s="32" t="n">
        <v>45888</v>
      </c>
      <c r="Y1911" s="23">
        <f>IF(X1911="", "", X1911-N1911)</f>
        <v/>
      </c>
      <c r="Z1911" s="23">
        <f>IF(N1911="", "", TEXT(N1911, "dddd"))</f>
        <v/>
      </c>
      <c r="AA1911" s="23">
        <f>IF(X1911="", "", TEXT(X1911, "dddd"))</f>
        <v/>
      </c>
      <c r="AB1911" s="23">
        <f>VLOOKUP(U1911,'Currency Sheet'!A:C,3,)</f>
        <v/>
      </c>
      <c r="AC1911" s="44">
        <f>VLOOKUP(P1911,'Customer List'!B:D,3,)</f>
        <v/>
      </c>
    </row>
    <row r="1912">
      <c r="A1912" s="23">
        <f>A1911+1</f>
        <v/>
      </c>
      <c r="B1912" s="23" t="inlineStr">
        <is>
          <t>EED118009</t>
        </is>
      </c>
      <c r="C1912" s="32" t="n">
        <v>45877</v>
      </c>
      <c r="D1912" s="32" t="n">
        <v>45885</v>
      </c>
      <c r="E1912" s="51" t="n">
        <v>224</v>
      </c>
      <c r="F1912" s="51">
        <f>IF(AB1912="DOLLAR",E1912*88,E1912)</f>
        <v/>
      </c>
      <c r="G1912" s="62">
        <f>F1912*J1912</f>
        <v/>
      </c>
      <c r="H1912" s="23" t="n">
        <v>393512</v>
      </c>
      <c r="I1912" s="23" t="inlineStr">
        <is>
          <t>APC anti-human CD244 (2B4) Antibody</t>
        </is>
      </c>
      <c r="J1912" s="23" t="n">
        <v>1</v>
      </c>
      <c r="K1912" s="23" t="n">
        <v>1</v>
      </c>
      <c r="L1912" s="23">
        <f>J1912-K1912</f>
        <v/>
      </c>
      <c r="M1912" s="23" t="inlineStr">
        <is>
          <t>T-961/25-26</t>
        </is>
      </c>
      <c r="N1912" s="32" t="n">
        <v>45887</v>
      </c>
      <c r="O1912" s="62" t="n">
        <v>33600</v>
      </c>
      <c r="P1912" s="23" t="inlineStr">
        <is>
          <t>BIO SOLUTION</t>
        </is>
      </c>
      <c r="Q1912" s="23" t="n">
        <v>58154519640</v>
      </c>
      <c r="R1912" s="23" t="inlineStr">
        <is>
          <t>Delivered</t>
        </is>
      </c>
      <c r="S1912" s="63" t="n">
        <v>4</v>
      </c>
      <c r="T1912" s="39" t="n"/>
      <c r="U1912" s="23" t="inlineStr">
        <is>
          <t>BioLegend</t>
        </is>
      </c>
      <c r="V1912" s="23">
        <f>VLOOKUP(P1912,'Customer List'!B:C,2,)</f>
        <v/>
      </c>
      <c r="W1912" s="40" t="n"/>
      <c r="X1912" s="32" t="n">
        <v>45888</v>
      </c>
      <c r="Y1912" s="23">
        <f>IF(X1912="", "", X1912-N1912)</f>
        <v/>
      </c>
      <c r="Z1912" s="23">
        <f>IF(N1912="", "", TEXT(N1912, "dddd"))</f>
        <v/>
      </c>
      <c r="AA1912" s="23">
        <f>IF(X1912="", "", TEXT(X1912, "dddd"))</f>
        <v/>
      </c>
      <c r="AB1912" s="23">
        <f>VLOOKUP(U1912,'Currency Sheet'!A:C,3,)</f>
        <v/>
      </c>
      <c r="AC1912" s="44">
        <f>VLOOKUP(P1912,'Customer List'!B:D,3,)</f>
        <v/>
      </c>
    </row>
    <row r="1913">
      <c r="A1913" s="23">
        <f>A1912+1</f>
        <v/>
      </c>
      <c r="B1913" s="23" t="inlineStr">
        <is>
          <t>EED118009</t>
        </is>
      </c>
      <c r="C1913" s="32" t="n">
        <v>45877</v>
      </c>
      <c r="D1913" s="32" t="n">
        <v>45885</v>
      </c>
      <c r="E1913" s="51" t="n">
        <v>146.3</v>
      </c>
      <c r="F1913" s="51">
        <f>IF(AB1913="DOLLAR",E1913*88,E1913)</f>
        <v/>
      </c>
      <c r="G1913" s="62">
        <f>F1913*J1913</f>
        <v/>
      </c>
      <c r="H1913" s="23" t="n">
        <v>400134</v>
      </c>
      <c r="I1913" s="23" t="inlineStr">
        <is>
          <t>Alexa Fluor® 488 Mouse IgG1, κ Isotype Ctrl (ICFC) Antibody</t>
        </is>
      </c>
      <c r="J1913" s="23" t="n">
        <v>1</v>
      </c>
      <c r="K1913" s="23" t="n">
        <v>1</v>
      </c>
      <c r="L1913" s="23">
        <f>J1913-K1913</f>
        <v/>
      </c>
      <c r="M1913" s="23" t="inlineStr">
        <is>
          <t>T-942/25-26</t>
        </is>
      </c>
      <c r="N1913" s="32" t="n">
        <v>45887</v>
      </c>
      <c r="O1913" s="62" t="n">
        <v>17869.5</v>
      </c>
      <c r="P1913" s="23" t="inlineStr">
        <is>
          <t>ACTREC</t>
        </is>
      </c>
      <c r="Q1913" s="23" t="n">
        <v>58154518704</v>
      </c>
      <c r="R1913" s="23" t="inlineStr">
        <is>
          <t>Delivered</t>
        </is>
      </c>
      <c r="S1913" s="63" t="n">
        <v>4</v>
      </c>
      <c r="T1913" s="39" t="n"/>
      <c r="U1913" s="23" t="inlineStr">
        <is>
          <t>BioLegend</t>
        </is>
      </c>
      <c r="V1913" s="23">
        <f>VLOOKUP(P1913,'Customer List'!B:C,2,)</f>
        <v/>
      </c>
      <c r="W1913" s="40" t="n"/>
      <c r="X1913" s="32" t="n">
        <v>45888</v>
      </c>
      <c r="Y1913" s="23">
        <f>IF(X1913="", "", X1913-N1913)</f>
        <v/>
      </c>
      <c r="Z1913" s="23">
        <f>IF(N1913="", "", TEXT(N1913, "dddd"))</f>
        <v/>
      </c>
      <c r="AA1913" s="23">
        <f>IF(X1913="", "", TEXT(X1913, "dddd"))</f>
        <v/>
      </c>
      <c r="AB1913" s="23">
        <f>VLOOKUP(U1913,'Currency Sheet'!A:C,3,)</f>
        <v/>
      </c>
      <c r="AC1913" s="44">
        <f>VLOOKUP(P1913,'Customer List'!B:D,3,)</f>
        <v/>
      </c>
    </row>
    <row r="1914">
      <c r="A1914" s="23">
        <f>A1913+1</f>
        <v/>
      </c>
      <c r="B1914" s="23" t="inlineStr">
        <is>
          <t>EED118009</t>
        </is>
      </c>
      <c r="C1914" s="32" t="n">
        <v>45877</v>
      </c>
      <c r="D1914" s="32" t="n">
        <v>45885</v>
      </c>
      <c r="E1914" s="51" t="n">
        <v>42.7</v>
      </c>
      <c r="F1914" s="51">
        <f>IF(AB1914="DOLLAR",E1914*88,E1914)</f>
        <v/>
      </c>
      <c r="G1914" s="62">
        <f>F1914*J1914</f>
        <v/>
      </c>
      <c r="H1914" s="23" t="n">
        <v>400139</v>
      </c>
      <c r="I1914" s="23" t="inlineStr">
        <is>
          <t>PE Mouse IgG1, κ Isotype Ctrl (ICFC) Antibody</t>
        </is>
      </c>
      <c r="J1914" s="23" t="n">
        <v>1</v>
      </c>
      <c r="K1914" s="23" t="n">
        <v>1</v>
      </c>
      <c r="L1914" s="23">
        <f>J1914-K1914</f>
        <v/>
      </c>
      <c r="M1914" s="23" t="inlineStr">
        <is>
          <t>T-995/25-26</t>
        </is>
      </c>
      <c r="N1914" s="32" t="n">
        <v>45891</v>
      </c>
      <c r="O1914" s="62" t="n">
        <v>5215.5</v>
      </c>
      <c r="P1914" s="23" t="inlineStr">
        <is>
          <t>THSTI</t>
        </is>
      </c>
      <c r="Q1914" s="23" t="inlineStr">
        <is>
          <t>BY HAND</t>
        </is>
      </c>
      <c r="R1914" s="23" t="inlineStr">
        <is>
          <t>PRIYANKA MADAM</t>
        </is>
      </c>
      <c r="S1914" s="63" t="n">
        <v>4</v>
      </c>
      <c r="T1914" s="39" t="n"/>
      <c r="U1914" s="23" t="inlineStr">
        <is>
          <t>BioLegend</t>
        </is>
      </c>
      <c r="V1914" s="23">
        <f>VLOOKUP(P1914,'Customer List'!B:C,2,)</f>
        <v/>
      </c>
      <c r="W1914" s="40" t="n"/>
      <c r="X1914" s="32" t="n">
        <v>45891</v>
      </c>
      <c r="Y1914" s="23">
        <f>IF(X1914="", "", X1914-N1914)</f>
        <v/>
      </c>
      <c r="Z1914" s="23">
        <f>IF(N1914="", "", TEXT(N1914, "dddd"))</f>
        <v/>
      </c>
      <c r="AA1914" s="23">
        <f>IF(X1914="", "", TEXT(X1914, "dddd"))</f>
        <v/>
      </c>
      <c r="AB1914" s="23">
        <f>VLOOKUP(U1914,'Currency Sheet'!A:C,3,)</f>
        <v/>
      </c>
      <c r="AC1914" s="44">
        <f>VLOOKUP(P1914,'Customer List'!B:D,3,)</f>
        <v/>
      </c>
    </row>
    <row r="1915">
      <c r="A1915" s="23">
        <f>A1914+1</f>
        <v/>
      </c>
      <c r="B1915" s="23" t="inlineStr">
        <is>
          <t>EED118009</t>
        </is>
      </c>
      <c r="C1915" s="32" t="n">
        <v>45877</v>
      </c>
      <c r="D1915" s="32" t="n">
        <v>45885</v>
      </c>
      <c r="E1915" s="51" t="n">
        <v>168.7</v>
      </c>
      <c r="F1915" s="51">
        <f>IF(AB1915="DOLLAR",E1915*88,E1915)</f>
        <v/>
      </c>
      <c r="G1915" s="62">
        <f>F1915*J1915</f>
        <v/>
      </c>
      <c r="H1915" s="23" t="n">
        <v>400150</v>
      </c>
      <c r="I1915" s="23" t="inlineStr">
        <is>
          <t>PerCP/Cyanine5.5 Mouse IgG1, κ Isotype Ctrl Antibody</t>
        </is>
      </c>
      <c r="J1915" s="23" t="n">
        <v>1</v>
      </c>
      <c r="K1915" s="23" t="n">
        <v>1</v>
      </c>
      <c r="L1915" s="23">
        <f>J1915-K1915</f>
        <v/>
      </c>
      <c r="M1915" s="23" t="inlineStr">
        <is>
          <t>T-944/25-26</t>
        </is>
      </c>
      <c r="N1915" s="32" t="n">
        <v>45887</v>
      </c>
      <c r="O1915" s="62" t="n">
        <v>26148.5</v>
      </c>
      <c r="P1915" s="23" t="inlineStr">
        <is>
          <t>AURIGINE ONCO</t>
        </is>
      </c>
      <c r="Q1915" s="23" t="n">
        <v>58154518030</v>
      </c>
      <c r="R1915" s="23" t="inlineStr">
        <is>
          <t>Delivered</t>
        </is>
      </c>
      <c r="S1915" s="63" t="n">
        <v>4</v>
      </c>
      <c r="T1915" s="39" t="n"/>
      <c r="U1915" s="23" t="inlineStr">
        <is>
          <t>BioLegend</t>
        </is>
      </c>
      <c r="V1915" s="23">
        <f>VLOOKUP(P1915,'Customer List'!B:C,2,)</f>
        <v/>
      </c>
      <c r="W1915" s="40" t="n"/>
      <c r="X1915" s="32" t="n">
        <v>45889</v>
      </c>
      <c r="Y1915" s="23">
        <f>IF(X1915="", "", X1915-N1915)</f>
        <v/>
      </c>
      <c r="Z1915" s="23">
        <f>IF(N1915="", "", TEXT(N1915, "dddd"))</f>
        <v/>
      </c>
      <c r="AA1915" s="23">
        <f>IF(X1915="", "", TEXT(X1915, "dddd"))</f>
        <v/>
      </c>
      <c r="AB1915" s="23">
        <f>VLOOKUP(U1915,'Currency Sheet'!A:C,3,)</f>
        <v/>
      </c>
      <c r="AC1915" s="44">
        <f>VLOOKUP(P1915,'Customer List'!B:D,3,)</f>
        <v/>
      </c>
    </row>
    <row r="1916">
      <c r="A1916" s="23">
        <f>A1915+1</f>
        <v/>
      </c>
      <c r="B1916" s="23" t="inlineStr">
        <is>
          <t>EED118009</t>
        </is>
      </c>
      <c r="C1916" s="32" t="n">
        <v>45877</v>
      </c>
      <c r="D1916" s="32" t="n">
        <v>45885</v>
      </c>
      <c r="E1916" s="51" t="n">
        <v>268.5</v>
      </c>
      <c r="F1916" s="51">
        <f>IF(AB1916="DOLLAR",E1916*88,E1916)</f>
        <v/>
      </c>
      <c r="G1916" s="62">
        <f>F1916*J1916</f>
        <v/>
      </c>
      <c r="H1916" s="23" t="n">
        <v>400260</v>
      </c>
      <c r="I1916" s="23" t="inlineStr">
        <is>
          <t>Brilliant Violet 421™ Mouse IgG2a, κ Isotype Ctrl Antibody</t>
        </is>
      </c>
      <c r="J1916" s="23" t="n">
        <v>1</v>
      </c>
      <c r="K1916" s="23" t="n">
        <v>1</v>
      </c>
      <c r="L1916" s="23">
        <f>J1916-K1916</f>
        <v/>
      </c>
      <c r="M1916" s="23" t="inlineStr">
        <is>
          <t>T-944/25-26</t>
        </is>
      </c>
      <c r="N1916" s="32" t="n">
        <v>45887</v>
      </c>
      <c r="O1916" s="62" t="n">
        <v>38843</v>
      </c>
      <c r="P1916" s="23" t="inlineStr">
        <is>
          <t>AURIGINE ONCO</t>
        </is>
      </c>
      <c r="Q1916" s="23" t="n">
        <v>58154518030</v>
      </c>
      <c r="R1916" s="23" t="inlineStr">
        <is>
          <t>Delivered</t>
        </is>
      </c>
      <c r="S1916" s="63" t="n">
        <v>4</v>
      </c>
      <c r="T1916" s="39" t="n"/>
      <c r="U1916" s="23" t="inlineStr">
        <is>
          <t>BioLegend</t>
        </is>
      </c>
      <c r="V1916" s="23">
        <f>VLOOKUP(P1916,'Customer List'!B:C,2,)</f>
        <v/>
      </c>
      <c r="W1916" s="40" t="n"/>
      <c r="X1916" s="32" t="n">
        <v>45889</v>
      </c>
      <c r="Y1916" s="23">
        <f>IF(X1916="", "", X1916-N1916)</f>
        <v/>
      </c>
      <c r="Z1916" s="23">
        <f>IF(N1916="", "", TEXT(N1916, "dddd"))</f>
        <v/>
      </c>
      <c r="AA1916" s="23">
        <f>IF(X1916="", "", TEXT(X1916, "dddd"))</f>
        <v/>
      </c>
      <c r="AB1916" s="23">
        <f>VLOOKUP(U1916,'Currency Sheet'!A:C,3,)</f>
        <v/>
      </c>
      <c r="AC1916" s="44">
        <f>VLOOKUP(P1916,'Customer List'!B:D,3,)</f>
        <v/>
      </c>
    </row>
    <row r="1917">
      <c r="A1917" s="23">
        <f>A1916+1</f>
        <v/>
      </c>
      <c r="B1917" s="23" t="inlineStr">
        <is>
          <t>EED118009</t>
        </is>
      </c>
      <c r="C1917" s="32" t="n">
        <v>45877</v>
      </c>
      <c r="D1917" s="32" t="n">
        <v>45885</v>
      </c>
      <c r="E1917" s="51" t="n">
        <v>81.90000000000001</v>
      </c>
      <c r="F1917" s="51">
        <f>IF(AB1917="DOLLAR",E1917*88,E1917)</f>
        <v/>
      </c>
      <c r="G1917" s="62">
        <f>F1917*J1917</f>
        <v/>
      </c>
      <c r="H1917" s="23" t="n">
        <v>401208</v>
      </c>
      <c r="I1917" s="23" t="inlineStr">
        <is>
          <t>PE Mouse IgG2b, κ Isotype Ctrl Antibody</t>
        </is>
      </c>
      <c r="J1917" s="23" t="n">
        <v>2</v>
      </c>
      <c r="K1917" s="23" t="n">
        <v>2</v>
      </c>
      <c r="L1917" s="23">
        <f>J1917-K1917</f>
        <v/>
      </c>
      <c r="M1917" s="23" t="inlineStr">
        <is>
          <t>T-960/25-26</t>
        </is>
      </c>
      <c r="N1917" s="32" t="n">
        <v>45887</v>
      </c>
      <c r="O1917" s="62" t="n">
        <v>22230</v>
      </c>
      <c r="P1917" s="23" t="inlineStr">
        <is>
          <t>BIO SOLUTION</t>
        </is>
      </c>
      <c r="Q1917" s="23" t="n">
        <v>58154519640</v>
      </c>
      <c r="R1917" s="23" t="inlineStr">
        <is>
          <t>Delivered</t>
        </is>
      </c>
      <c r="S1917" s="63" t="n">
        <v>4</v>
      </c>
      <c r="T1917" s="39" t="n"/>
      <c r="U1917" s="23" t="inlineStr">
        <is>
          <t>BioLegend</t>
        </is>
      </c>
      <c r="V1917" s="23">
        <f>VLOOKUP(P1917,'Customer List'!B:C,2,)</f>
        <v/>
      </c>
      <c r="W1917" s="40" t="n"/>
      <c r="X1917" s="32" t="n">
        <v>45888</v>
      </c>
      <c r="Y1917" s="23">
        <f>IF(X1917="", "", X1917-N1917)</f>
        <v/>
      </c>
      <c r="Z1917" s="23">
        <f>IF(N1917="", "", TEXT(N1917, "dddd"))</f>
        <v/>
      </c>
      <c r="AA1917" s="23">
        <f>IF(X1917="", "", TEXT(X1917, "dddd"))</f>
        <v/>
      </c>
      <c r="AB1917" s="23">
        <f>VLOOKUP(U1917,'Currency Sheet'!A:C,3,)</f>
        <v/>
      </c>
      <c r="AC1917" s="44">
        <f>VLOOKUP(P1917,'Customer List'!B:D,3,)</f>
        <v/>
      </c>
    </row>
    <row r="1918">
      <c r="A1918" s="23">
        <f>A1917+1</f>
        <v/>
      </c>
      <c r="B1918" s="23" t="inlineStr">
        <is>
          <t>EED118009</t>
        </is>
      </c>
      <c r="C1918" s="32" t="n">
        <v>45877</v>
      </c>
      <c r="D1918" s="32" t="n">
        <v>45885</v>
      </c>
      <c r="E1918" s="51" t="n">
        <v>39.2</v>
      </c>
      <c r="F1918" s="51">
        <f>IF(AB1918="DOLLAR",E1918*88,E1918)</f>
        <v/>
      </c>
      <c r="G1918" s="62">
        <f>F1918*J1918</f>
        <v/>
      </c>
      <c r="H1918" s="23" t="n">
        <v>405203</v>
      </c>
      <c r="I1918" s="23" t="inlineStr">
        <is>
          <t>PE Streptavidin</t>
        </is>
      </c>
      <c r="J1918" s="23" t="n">
        <v>1</v>
      </c>
      <c r="K1918" s="23" t="n">
        <v>1</v>
      </c>
      <c r="L1918" s="23">
        <f>J1918-K1918</f>
        <v/>
      </c>
      <c r="M1918" s="23" t="inlineStr">
        <is>
          <t>T-962/25-26</t>
        </is>
      </c>
      <c r="N1918" s="32" t="n">
        <v>45887</v>
      </c>
      <c r="O1918" s="62" t="n">
        <v>5880</v>
      </c>
      <c r="P1918" s="23" t="inlineStr">
        <is>
          <t>BIO SOLUTION</t>
        </is>
      </c>
      <c r="Q1918" s="23" t="n">
        <v>58154519640</v>
      </c>
      <c r="R1918" s="23" t="inlineStr">
        <is>
          <t>Delivered</t>
        </is>
      </c>
      <c r="S1918" s="63" t="n">
        <v>4</v>
      </c>
      <c r="T1918" s="39" t="n"/>
      <c r="U1918" s="23" t="inlineStr">
        <is>
          <t>BioLegend</t>
        </is>
      </c>
      <c r="V1918" s="23">
        <f>VLOOKUP(P1918,'Customer List'!B:C,2,)</f>
        <v/>
      </c>
      <c r="W1918" s="40" t="n"/>
      <c r="X1918" s="32" t="n">
        <v>45888</v>
      </c>
      <c r="Y1918" s="23">
        <f>IF(X1918="", "", X1918-N1918)</f>
        <v/>
      </c>
      <c r="Z1918" s="23">
        <f>IF(N1918="", "", TEXT(N1918, "dddd"))</f>
        <v/>
      </c>
      <c r="AA1918" s="23">
        <f>IF(X1918="", "", TEXT(X1918, "dddd"))</f>
        <v/>
      </c>
      <c r="AB1918" s="23">
        <f>VLOOKUP(U1918,'Currency Sheet'!A:C,3,)</f>
        <v/>
      </c>
      <c r="AC1918" s="44">
        <f>VLOOKUP(P1918,'Customer List'!B:D,3,)</f>
        <v/>
      </c>
    </row>
    <row r="1919">
      <c r="A1919" s="23">
        <f>A1918+1</f>
        <v/>
      </c>
      <c r="B1919" s="23" t="inlineStr">
        <is>
          <t>EED118009</t>
        </is>
      </c>
      <c r="C1919" s="32" t="n">
        <v>45877</v>
      </c>
      <c r="D1919" s="32" t="n">
        <v>45885</v>
      </c>
      <c r="E1919" s="51" t="n">
        <v>185.5</v>
      </c>
      <c r="F1919" s="51">
        <f>IF(AB1919="DOLLAR",E1919*88,E1919)</f>
        <v/>
      </c>
      <c r="G1919" s="62">
        <f>F1919*J1919</f>
        <v/>
      </c>
      <c r="H1919" s="23" t="n">
        <v>405718</v>
      </c>
      <c r="I1919" s="23" t="inlineStr">
        <is>
          <t>Alexa Fluor® 488 anti-mouse IgD Antibody</t>
        </is>
      </c>
      <c r="J1919" s="23" t="n">
        <v>1</v>
      </c>
      <c r="K1919" s="23" t="n">
        <v>1</v>
      </c>
      <c r="L1919" s="23">
        <f>J1919-K1919</f>
        <v/>
      </c>
      <c r="M1919" s="23" t="inlineStr">
        <is>
          <t>T-951/25-26</t>
        </is>
      </c>
      <c r="N1919" s="32" t="n">
        <v>45887</v>
      </c>
      <c r="O1919" s="62" t="n">
        <v>20140</v>
      </c>
      <c r="P1919" s="23" t="inlineStr">
        <is>
          <t>NIAB</t>
        </is>
      </c>
      <c r="Q1919" s="23" t="n">
        <v>58154523350</v>
      </c>
      <c r="R1919" s="23" t="inlineStr">
        <is>
          <t>Delivered</t>
        </is>
      </c>
      <c r="S1919" s="63" t="n">
        <v>4</v>
      </c>
      <c r="T1919" s="39" t="n"/>
      <c r="U1919" s="23" t="inlineStr">
        <is>
          <t>BioLegend</t>
        </is>
      </c>
      <c r="V1919" s="23">
        <f>VLOOKUP(P1919,'Customer List'!B:C,2,)</f>
        <v/>
      </c>
      <c r="W1919" s="40" t="n"/>
      <c r="X1919" s="32" t="n">
        <v>45888</v>
      </c>
      <c r="Y1919" s="23">
        <f>IF(X1919="", "", X1919-N1919)</f>
        <v/>
      </c>
      <c r="Z1919" s="23">
        <f>IF(N1919="", "", TEXT(N1919, "dddd"))</f>
        <v/>
      </c>
      <c r="AA1919" s="23">
        <f>IF(X1919="", "", TEXT(X1919, "dddd"))</f>
        <v/>
      </c>
      <c r="AB1919" s="23">
        <f>VLOOKUP(U1919,'Currency Sheet'!A:C,3,)</f>
        <v/>
      </c>
      <c r="AC1919" s="44">
        <f>VLOOKUP(P1919,'Customer List'!B:D,3,)</f>
        <v/>
      </c>
    </row>
    <row r="1920">
      <c r="A1920" s="23">
        <f>A1919+1</f>
        <v/>
      </c>
      <c r="B1920" s="23" t="inlineStr">
        <is>
          <t>EED118009</t>
        </is>
      </c>
      <c r="C1920" s="32" t="n">
        <v>45877</v>
      </c>
      <c r="D1920" s="32" t="n">
        <v>45885</v>
      </c>
      <c r="E1920" s="51" t="n">
        <v>72.8</v>
      </c>
      <c r="F1920" s="51">
        <f>IF(AB1920="DOLLAR",E1920*88,E1920)</f>
        <v/>
      </c>
      <c r="G1920" s="62">
        <f>F1920*J1920</f>
        <v/>
      </c>
      <c r="H1920" s="23" t="n">
        <v>406421</v>
      </c>
      <c r="I1920" s="23" t="inlineStr">
        <is>
          <t>PE Donkey anti-rabbit IgG (minimal x-reactivity) Antibody</t>
        </is>
      </c>
      <c r="J1920" s="23" t="n">
        <v>1</v>
      </c>
      <c r="K1920" s="23" t="n">
        <v>1</v>
      </c>
      <c r="L1920" s="23">
        <f>J1920-K1920</f>
        <v/>
      </c>
      <c r="M1920" s="23" t="inlineStr">
        <is>
          <t>T-945/25-26</t>
        </is>
      </c>
      <c r="N1920" s="32" t="n">
        <v>45887</v>
      </c>
      <c r="O1920" s="62" t="n">
        <v>11284</v>
      </c>
      <c r="P1920" s="23" t="inlineStr">
        <is>
          <t>Essence</t>
        </is>
      </c>
      <c r="Q1920" s="23" t="inlineStr">
        <is>
          <t>D3001997017</t>
        </is>
      </c>
      <c r="R1920" s="23" t="inlineStr">
        <is>
          <t>Delivered</t>
        </is>
      </c>
      <c r="S1920" s="63" t="n">
        <v>4</v>
      </c>
      <c r="T1920" s="39" t="n"/>
      <c r="U1920" s="23" t="inlineStr">
        <is>
          <t>BioLegend</t>
        </is>
      </c>
      <c r="V1920" s="23">
        <f>VLOOKUP(P1920,'Customer List'!B:C,2,)</f>
        <v/>
      </c>
      <c r="W1920" s="40" t="n"/>
      <c r="X1920" s="32" t="n">
        <v>45889</v>
      </c>
      <c r="Y1920" s="23">
        <f>IF(X1920="", "", X1920-N1920)</f>
        <v/>
      </c>
      <c r="Z1920" s="23">
        <f>IF(N1920="", "", TEXT(N1920, "dddd"))</f>
        <v/>
      </c>
      <c r="AA1920" s="23">
        <f>IF(X1920="", "", TEXT(X1920, "dddd"))</f>
        <v/>
      </c>
      <c r="AB1920" s="23">
        <f>VLOOKUP(U1920,'Currency Sheet'!A:C,3,)</f>
        <v/>
      </c>
      <c r="AC1920" s="44">
        <f>VLOOKUP(P1920,'Customer List'!B:D,3,)</f>
        <v/>
      </c>
    </row>
    <row r="1921">
      <c r="A1921" s="23">
        <f>A1920+1</f>
        <v/>
      </c>
      <c r="B1921" s="23" t="inlineStr">
        <is>
          <t>EED118009</t>
        </is>
      </c>
      <c r="C1921" s="32" t="n">
        <v>45877</v>
      </c>
      <c r="D1921" s="32" t="n">
        <v>45885</v>
      </c>
      <c r="E1921" s="51" t="n">
        <v>135.8</v>
      </c>
      <c r="F1921" s="51">
        <f>IF(AB1921="DOLLAR",E1921*88,E1921)</f>
        <v/>
      </c>
      <c r="G1921" s="62">
        <f>F1921*J1921</f>
        <v/>
      </c>
      <c r="H1921" s="23" t="n">
        <v>407122</v>
      </c>
      <c r="I1921" s="23" t="inlineStr">
        <is>
          <t>Alexa Fluor® 488 anti-mouse IgG2a Antibody</t>
        </is>
      </c>
      <c r="J1921" s="23" t="n">
        <v>1</v>
      </c>
      <c r="K1921" s="23" t="n">
        <v>1</v>
      </c>
      <c r="L1921" s="23">
        <f>J1921-K1921</f>
        <v/>
      </c>
      <c r="M1921" s="23" t="inlineStr">
        <is>
          <t>T-945/25-26</t>
        </is>
      </c>
      <c r="N1921" s="32" t="n">
        <v>45887</v>
      </c>
      <c r="O1921" s="62" t="n">
        <v>21049</v>
      </c>
      <c r="P1921" s="23" t="inlineStr">
        <is>
          <t>Essence</t>
        </is>
      </c>
      <c r="Q1921" s="23" t="inlineStr">
        <is>
          <t>D3001997017</t>
        </is>
      </c>
      <c r="R1921" s="23" t="inlineStr">
        <is>
          <t>Delivered</t>
        </is>
      </c>
      <c r="S1921" s="63" t="n">
        <v>4</v>
      </c>
      <c r="T1921" s="39" t="n"/>
      <c r="U1921" s="23" t="inlineStr">
        <is>
          <t>BioLegend</t>
        </is>
      </c>
      <c r="V1921" s="23">
        <f>VLOOKUP(P1921,'Customer List'!B:C,2,)</f>
        <v/>
      </c>
      <c r="W1921" s="40" t="n"/>
      <c r="X1921" s="32" t="n">
        <v>45889</v>
      </c>
      <c r="Y1921" s="23">
        <f>IF(X1921="", "", X1921-N1921)</f>
        <v/>
      </c>
      <c r="Z1921" s="23">
        <f>IF(N1921="", "", TEXT(N1921, "dddd"))</f>
        <v/>
      </c>
      <c r="AA1921" s="23">
        <f>IF(X1921="", "", TEXT(X1921, "dddd"))</f>
        <v/>
      </c>
      <c r="AB1921" s="23">
        <f>VLOOKUP(U1921,'Currency Sheet'!A:C,3,)</f>
        <v/>
      </c>
      <c r="AC1921" s="44">
        <f>VLOOKUP(P1921,'Customer List'!B:D,3,)</f>
        <v/>
      </c>
    </row>
    <row r="1922">
      <c r="A1922" s="23">
        <f>A1921+1</f>
        <v/>
      </c>
      <c r="B1922" s="23" t="inlineStr">
        <is>
          <t>EED118009</t>
        </is>
      </c>
      <c r="C1922" s="32" t="n">
        <v>45877</v>
      </c>
      <c r="D1922" s="32" t="n">
        <v>45885</v>
      </c>
      <c r="E1922" s="51" t="n">
        <v>45.5</v>
      </c>
      <c r="F1922" s="51">
        <f>IF(AB1922="DOLLAR",E1922*88,E1922)</f>
        <v/>
      </c>
      <c r="G1922" s="62">
        <f>F1922*J1922</f>
        <v/>
      </c>
      <c r="H1922" s="23" t="n">
        <v>420301</v>
      </c>
      <c r="I1922" s="23" t="inlineStr">
        <is>
          <t>RBC Lysis Buffer (10X)</t>
        </is>
      </c>
      <c r="J1922" s="23" t="n">
        <v>1</v>
      </c>
      <c r="K1922" s="23" t="n">
        <v>1</v>
      </c>
      <c r="L1922" s="23">
        <f>J1922-K1922</f>
        <v/>
      </c>
      <c r="M1922" s="23" t="inlineStr">
        <is>
          <t>T-948/25-26</t>
        </is>
      </c>
      <c r="N1922" s="32" t="n">
        <v>45887</v>
      </c>
      <c r="O1922" s="62" t="n">
        <v>6851</v>
      </c>
      <c r="P1922" s="23" t="inlineStr">
        <is>
          <t>MEDLIFE</t>
        </is>
      </c>
      <c r="Q1922" s="23" t="inlineStr">
        <is>
          <t>D3001997018</t>
        </is>
      </c>
      <c r="R1922" s="23" t="inlineStr">
        <is>
          <t>Delivered</t>
        </is>
      </c>
      <c r="S1922" s="63" t="n">
        <v>4</v>
      </c>
      <c r="T1922" s="39" t="n"/>
      <c r="U1922" s="23" t="inlineStr">
        <is>
          <t>BioLegend</t>
        </is>
      </c>
      <c r="V1922" s="23">
        <f>VLOOKUP(P1922,'Customer List'!B:C,2,)</f>
        <v/>
      </c>
      <c r="W1922" s="40" t="n"/>
      <c r="X1922" s="32" t="n">
        <v>45889</v>
      </c>
      <c r="Y1922" s="23">
        <f>IF(X1922="", "", X1922-N1922)</f>
        <v/>
      </c>
      <c r="Z1922" s="23">
        <f>IF(N1922="", "", TEXT(N1922, "dddd"))</f>
        <v/>
      </c>
      <c r="AA1922" s="23">
        <f>IF(X1922="", "", TEXT(X1922, "dddd"))</f>
        <v/>
      </c>
      <c r="AB1922" s="23">
        <f>VLOOKUP(U1922,'Currency Sheet'!A:C,3,)</f>
        <v/>
      </c>
      <c r="AC1922" s="44">
        <f>VLOOKUP(P1922,'Customer List'!B:D,3,)</f>
        <v/>
      </c>
    </row>
    <row r="1923">
      <c r="A1923" s="23">
        <f>A1922+1</f>
        <v/>
      </c>
      <c r="B1923" s="23" t="inlineStr">
        <is>
          <t>EED118009</t>
        </is>
      </c>
      <c r="C1923" s="32" t="n">
        <v>45877</v>
      </c>
      <c r="D1923" s="32" t="n">
        <v>45885</v>
      </c>
      <c r="E1923" s="51" t="n">
        <v>45.5</v>
      </c>
      <c r="F1923" s="51">
        <f>IF(AB1923="DOLLAR",E1923*88,E1923)</f>
        <v/>
      </c>
      <c r="G1923" s="62">
        <f>F1923*J1923</f>
        <v/>
      </c>
      <c r="H1923" s="23" t="n">
        <v>420301</v>
      </c>
      <c r="I1923" s="23" t="inlineStr">
        <is>
          <t>RBC Lysis Buffer (10X)</t>
        </is>
      </c>
      <c r="J1923" s="23" t="n">
        <v>1</v>
      </c>
      <c r="K1923" s="23" t="n">
        <v>1</v>
      </c>
      <c r="L1923" s="23">
        <f>J1923-K1923</f>
        <v/>
      </c>
      <c r="M1923" s="23" t="inlineStr">
        <is>
          <t>T-978/25-26</t>
        </is>
      </c>
      <c r="N1923" s="32" t="n">
        <v>45888</v>
      </c>
      <c r="O1923" s="62" t="n">
        <v>7052.5</v>
      </c>
      <c r="P1923" s="23" t="inlineStr">
        <is>
          <t>Cellin Bio</t>
        </is>
      </c>
      <c r="Q1923" s="23" t="n">
        <v>58154569104</v>
      </c>
      <c r="R1923" s="23" t="inlineStr">
        <is>
          <t>Delivered</t>
        </is>
      </c>
      <c r="S1923" s="63" t="n">
        <v>4</v>
      </c>
      <c r="T1923" s="39" t="n"/>
      <c r="U1923" s="23" t="inlineStr">
        <is>
          <t>BioLegend</t>
        </is>
      </c>
      <c r="V1923" s="23">
        <f>VLOOKUP(P1923,'Customer List'!B:C,2,)</f>
        <v/>
      </c>
      <c r="W1923" s="40" t="n"/>
      <c r="X1923" s="32" t="n">
        <v>45891</v>
      </c>
      <c r="Y1923" s="23">
        <f>IF(X1923="", "", X1923-N1923)</f>
        <v/>
      </c>
      <c r="Z1923" s="23">
        <f>IF(N1923="", "", TEXT(N1923, "dddd"))</f>
        <v/>
      </c>
      <c r="AA1923" s="23">
        <f>IF(X1923="", "", TEXT(X1923, "dddd"))</f>
        <v/>
      </c>
      <c r="AB1923" s="23">
        <f>VLOOKUP(U1923,'Currency Sheet'!A:C,3,)</f>
        <v/>
      </c>
      <c r="AC1923" s="44">
        <f>VLOOKUP(P1923,'Customer List'!B:D,3,)</f>
        <v/>
      </c>
    </row>
    <row r="1924">
      <c r="A1924" s="23">
        <f>A1923+1</f>
        <v/>
      </c>
      <c r="B1924" s="23" t="inlineStr">
        <is>
          <t>EED118009</t>
        </is>
      </c>
      <c r="C1924" s="32" t="n">
        <v>45877</v>
      </c>
      <c r="D1924" s="32" t="n">
        <v>45885</v>
      </c>
      <c r="E1924" s="51" t="n">
        <v>144.2</v>
      </c>
      <c r="F1924" s="51">
        <f>IF(AB1924="DOLLAR",E1924*88,E1924)</f>
        <v/>
      </c>
      <c r="G1924" s="62">
        <f>F1924*J1924</f>
        <v/>
      </c>
      <c r="H1924" s="23" t="n">
        <v>420302</v>
      </c>
      <c r="I1924" s="23" t="inlineStr">
        <is>
          <t>RBC Lysis Buffer (10X)</t>
        </is>
      </c>
      <c r="J1924" s="23" t="n">
        <v>1</v>
      </c>
      <c r="K1924" s="23" t="n">
        <v>1</v>
      </c>
      <c r="L1924" s="23">
        <f>J1924-K1924</f>
        <v/>
      </c>
      <c r="M1924" s="23" t="inlineStr">
        <is>
          <t>T-943/25-26</t>
        </is>
      </c>
      <c r="N1924" s="32" t="n">
        <v>45887</v>
      </c>
      <c r="O1924" s="62" t="n">
        <v>17613</v>
      </c>
      <c r="P1924" s="23" t="inlineStr">
        <is>
          <t>ACTREC</t>
        </is>
      </c>
      <c r="Q1924" s="23" t="n">
        <v>58154518704</v>
      </c>
      <c r="R1924" s="23" t="inlineStr">
        <is>
          <t>Delivered</t>
        </is>
      </c>
      <c r="S1924" s="63" t="n">
        <v>4</v>
      </c>
      <c r="T1924" s="39" t="n"/>
      <c r="U1924" s="23" t="inlineStr">
        <is>
          <t>BioLegend</t>
        </is>
      </c>
      <c r="V1924" s="23">
        <f>VLOOKUP(P1924,'Customer List'!B:C,2,)</f>
        <v/>
      </c>
      <c r="W1924" s="40" t="n"/>
      <c r="X1924" s="32" t="n">
        <v>45888</v>
      </c>
      <c r="Y1924" s="23">
        <f>IF(X1924="", "", X1924-N1924)</f>
        <v/>
      </c>
      <c r="Z1924" s="23">
        <f>IF(N1924="", "", TEXT(N1924, "dddd"))</f>
        <v/>
      </c>
      <c r="AA1924" s="23">
        <f>IF(X1924="", "", TEXT(X1924, "dddd"))</f>
        <v/>
      </c>
      <c r="AB1924" s="23">
        <f>VLOOKUP(U1924,'Currency Sheet'!A:C,3,)</f>
        <v/>
      </c>
      <c r="AC1924" s="44">
        <f>VLOOKUP(P1924,'Customer List'!B:D,3,)</f>
        <v/>
      </c>
    </row>
    <row r="1925">
      <c r="A1925" s="23">
        <f>A1924+1</f>
        <v/>
      </c>
      <c r="B1925" s="23" t="inlineStr">
        <is>
          <t>EED118009</t>
        </is>
      </c>
      <c r="C1925" s="32" t="n">
        <v>45877</v>
      </c>
      <c r="D1925" s="32" t="n">
        <v>45885</v>
      </c>
      <c r="E1925" s="51" t="n">
        <v>70.7</v>
      </c>
      <c r="F1925" s="51">
        <f>IF(AB1925="DOLLAR",E1925*88,E1925)</f>
        <v/>
      </c>
      <c r="G1925" s="62">
        <f>F1925*J1925</f>
        <v/>
      </c>
      <c r="H1925" s="23" t="n">
        <v>422301</v>
      </c>
      <c r="I1925" s="23" t="inlineStr">
        <is>
          <t>Human TruStain FcX™ (Fc Receptor Blocking Solution)</t>
        </is>
      </c>
      <c r="J1925" s="23" t="n">
        <v>2</v>
      </c>
      <c r="K1925" s="23" t="n">
        <v>2</v>
      </c>
      <c r="L1925" s="23">
        <f>J1925-K1925</f>
        <v/>
      </c>
      <c r="M1925" s="23" t="inlineStr">
        <is>
          <t>T-960/25-26</t>
        </is>
      </c>
      <c r="N1925" s="32" t="n">
        <v>45887</v>
      </c>
      <c r="O1925" s="62" t="n">
        <v>19190</v>
      </c>
      <c r="P1925" s="23" t="inlineStr">
        <is>
          <t>BIO SOLUTION</t>
        </is>
      </c>
      <c r="Q1925" s="23" t="n">
        <v>58154519640</v>
      </c>
      <c r="R1925" s="23" t="inlineStr">
        <is>
          <t>Delivered</t>
        </is>
      </c>
      <c r="S1925" s="63" t="n">
        <v>4</v>
      </c>
      <c r="T1925" s="39" t="n"/>
      <c r="U1925" s="23" t="inlineStr">
        <is>
          <t>BioLegend</t>
        </is>
      </c>
      <c r="V1925" s="23">
        <f>VLOOKUP(P1925,'Customer List'!B:C,2,)</f>
        <v/>
      </c>
      <c r="W1925" s="40" t="n"/>
      <c r="X1925" s="32" t="n">
        <v>45888</v>
      </c>
      <c r="Y1925" s="23">
        <f>IF(X1925="", "", X1925-N1925)</f>
        <v/>
      </c>
      <c r="Z1925" s="23">
        <f>IF(N1925="", "", TEXT(N1925, "dddd"))</f>
        <v/>
      </c>
      <c r="AA1925" s="23">
        <f>IF(X1925="", "", TEXT(X1925, "dddd"))</f>
        <v/>
      </c>
      <c r="AB1925" s="23">
        <f>VLOOKUP(U1925,'Currency Sheet'!A:C,3,)</f>
        <v/>
      </c>
      <c r="AC1925" s="44">
        <f>VLOOKUP(P1925,'Customer List'!B:D,3,)</f>
        <v/>
      </c>
    </row>
    <row r="1926">
      <c r="A1926" s="23">
        <f>A1925+1</f>
        <v/>
      </c>
      <c r="B1926" s="23" t="inlineStr">
        <is>
          <t>EED118009</t>
        </is>
      </c>
      <c r="C1926" s="32" t="n">
        <v>45877</v>
      </c>
      <c r="D1926" s="32" t="n">
        <v>45885</v>
      </c>
      <c r="E1926" s="51" t="n">
        <v>62.3</v>
      </c>
      <c r="F1926" s="51">
        <f>IF(AB1926="DOLLAR",E1926*88,E1926)</f>
        <v/>
      </c>
      <c r="G1926" s="62">
        <f>F1926*J1926</f>
        <v/>
      </c>
      <c r="H1926" s="23" t="n">
        <v>423101</v>
      </c>
      <c r="I1926" s="23" t="inlineStr">
        <is>
          <t>Zombie Aqua™ Fixable Viability Kit</t>
        </is>
      </c>
      <c r="J1926" s="23" t="n">
        <v>1</v>
      </c>
      <c r="K1926" s="23" t="n">
        <v>1</v>
      </c>
      <c r="L1926" s="23">
        <f>J1926-K1926</f>
        <v/>
      </c>
      <c r="M1926" s="23" t="inlineStr">
        <is>
          <t>T-1015/25-26</t>
        </is>
      </c>
      <c r="N1926" s="32" t="n">
        <v>45892</v>
      </c>
      <c r="O1926" s="62" t="n">
        <v>10346.25</v>
      </c>
      <c r="P1926" s="23" t="inlineStr">
        <is>
          <t>Agharkar</t>
        </is>
      </c>
      <c r="Q1926" s="23" t="n">
        <v>58154749645</v>
      </c>
      <c r="R1926" s="23" t="inlineStr">
        <is>
          <t>Delivered</t>
        </is>
      </c>
      <c r="S1926" s="63" t="n">
        <v>-20</v>
      </c>
      <c r="T1926" s="39" t="n"/>
      <c r="U1926" s="23" t="inlineStr">
        <is>
          <t>BioLegend</t>
        </is>
      </c>
      <c r="V1926" s="23">
        <f>VLOOKUP(P1926,'Customer List'!B:C,2,)</f>
        <v/>
      </c>
      <c r="W1926" s="40" t="n"/>
      <c r="X1926" s="32" t="n">
        <v>45894</v>
      </c>
      <c r="Y1926" s="23">
        <f>IF(X1926="", "", X1926-N1926)</f>
        <v/>
      </c>
      <c r="Z1926" s="23">
        <f>IF(N1926="", "", TEXT(N1926, "dddd"))</f>
        <v/>
      </c>
      <c r="AA1926" s="23">
        <f>IF(X1926="", "", TEXT(X1926, "dddd"))</f>
        <v/>
      </c>
      <c r="AB1926" s="23">
        <f>VLOOKUP(U1926,'Currency Sheet'!A:C,3,)</f>
        <v/>
      </c>
      <c r="AC1926" s="44">
        <f>VLOOKUP(P1926,'Customer List'!B:D,3,)</f>
        <v/>
      </c>
    </row>
    <row r="1927">
      <c r="A1927" s="23">
        <f>A1926+1</f>
        <v/>
      </c>
      <c r="B1927" s="23" t="inlineStr">
        <is>
          <t>EED118009</t>
        </is>
      </c>
      <c r="C1927" s="32" t="n">
        <v>45877</v>
      </c>
      <c r="D1927" s="32" t="n">
        <v>45885</v>
      </c>
      <c r="E1927" s="51" t="n">
        <v>234.5</v>
      </c>
      <c r="F1927" s="51">
        <f>IF(AB1927="DOLLAR",E1927*88,E1927)</f>
        <v/>
      </c>
      <c r="G1927" s="62">
        <f>F1927*J1927</f>
        <v/>
      </c>
      <c r="H1927" s="23" t="n">
        <v>423104</v>
      </c>
      <c r="I1927" s="23" t="inlineStr">
        <is>
          <t>Zombie Yellow™ Fixable Viability Kit</t>
        </is>
      </c>
      <c r="J1927" s="23" t="n">
        <v>2</v>
      </c>
      <c r="K1927" s="23" t="n">
        <v>2</v>
      </c>
      <c r="L1927" s="23">
        <f>J1927-K1927</f>
        <v/>
      </c>
      <c r="M1927" s="23" t="inlineStr">
        <is>
          <t>T-960/25-26</t>
        </is>
      </c>
      <c r="N1927" s="32" t="n">
        <v>45887</v>
      </c>
      <c r="O1927" s="62" t="n">
        <v>63650</v>
      </c>
      <c r="P1927" s="23" t="inlineStr">
        <is>
          <t>BIO SOLUTION</t>
        </is>
      </c>
      <c r="Q1927" s="23" t="n">
        <v>58154519640</v>
      </c>
      <c r="R1927" s="23" t="inlineStr">
        <is>
          <t>Delivered</t>
        </is>
      </c>
      <c r="S1927" s="63" t="n">
        <v>-20</v>
      </c>
      <c r="T1927" s="39" t="n"/>
      <c r="U1927" s="23" t="inlineStr">
        <is>
          <t>BioLegend</t>
        </is>
      </c>
      <c r="V1927" s="23">
        <f>VLOOKUP(P1927,'Customer List'!B:C,2,)</f>
        <v/>
      </c>
      <c r="W1927" s="40" t="n"/>
      <c r="X1927" s="32" t="n">
        <v>45888</v>
      </c>
      <c r="Y1927" s="23">
        <f>IF(X1927="", "", X1927-N1927)</f>
        <v/>
      </c>
      <c r="Z1927" s="23">
        <f>IF(N1927="", "", TEXT(N1927, "dddd"))</f>
        <v/>
      </c>
      <c r="AA1927" s="23">
        <f>IF(X1927="", "", TEXT(X1927, "dddd"))</f>
        <v/>
      </c>
      <c r="AB1927" s="23">
        <f>VLOOKUP(U1927,'Currency Sheet'!A:C,3,)</f>
        <v/>
      </c>
      <c r="AC1927" s="44">
        <f>VLOOKUP(P1927,'Customer List'!B:D,3,)</f>
        <v/>
      </c>
    </row>
    <row r="1928">
      <c r="A1928" s="23">
        <f>A1927+1</f>
        <v/>
      </c>
      <c r="B1928" s="23" t="inlineStr">
        <is>
          <t>EED118009</t>
        </is>
      </c>
      <c r="C1928" s="32" t="n">
        <v>45877</v>
      </c>
      <c r="D1928" s="32" t="n">
        <v>45885</v>
      </c>
      <c r="E1928" s="51" t="n">
        <v>115.5</v>
      </c>
      <c r="F1928" s="51">
        <f>IF(AB1928="DOLLAR",E1928*88,E1928)</f>
        <v/>
      </c>
      <c r="G1928" s="62">
        <f>F1928*J1928</f>
        <v/>
      </c>
      <c r="H1928" s="23" t="n">
        <v>424401</v>
      </c>
      <c r="I1928" s="23" t="inlineStr">
        <is>
          <t>True-Nuclear™ Transcription Factor Buffer Set</t>
        </is>
      </c>
      <c r="J1928" s="23" t="n">
        <v>1</v>
      </c>
      <c r="K1928" s="23" t="n">
        <v>1</v>
      </c>
      <c r="L1928" s="23">
        <f>J1928-K1928</f>
        <v/>
      </c>
      <c r="M1928" s="23" t="inlineStr">
        <is>
          <t>T-950/25-26</t>
        </is>
      </c>
      <c r="N1928" s="32" t="n">
        <v>45887</v>
      </c>
      <c r="O1928" s="62" t="n">
        <v>17391</v>
      </c>
      <c r="P1928" s="23" t="inlineStr">
        <is>
          <t>MEDLIFE</t>
        </is>
      </c>
      <c r="Q1928" s="23" t="inlineStr">
        <is>
          <t>D3001997018</t>
        </is>
      </c>
      <c r="R1928" s="23" t="inlineStr">
        <is>
          <t>Delivered</t>
        </is>
      </c>
      <c r="S1928" s="63" t="n">
        <v>4</v>
      </c>
      <c r="T1928" s="39" t="n"/>
      <c r="U1928" s="23" t="inlineStr">
        <is>
          <t>BioLegend</t>
        </is>
      </c>
      <c r="V1928" s="23">
        <f>VLOOKUP(P1928,'Customer List'!B:C,2,)</f>
        <v/>
      </c>
      <c r="W1928" s="40" t="n"/>
      <c r="X1928" s="32" t="n">
        <v>45889</v>
      </c>
      <c r="Y1928" s="23">
        <f>IF(X1928="", "", X1928-N1928)</f>
        <v/>
      </c>
      <c r="Z1928" s="23">
        <f>IF(N1928="", "", TEXT(N1928, "dddd"))</f>
        <v/>
      </c>
      <c r="AA1928" s="23">
        <f>IF(X1928="", "", TEXT(X1928, "dddd"))</f>
        <v/>
      </c>
      <c r="AB1928" s="23">
        <f>VLOOKUP(U1928,'Currency Sheet'!A:C,3,)</f>
        <v/>
      </c>
      <c r="AC1928" s="44">
        <f>VLOOKUP(P1928,'Customer List'!B:D,3,)</f>
        <v/>
      </c>
    </row>
    <row r="1929">
      <c r="A1929" s="23">
        <f>A1928+1</f>
        <v/>
      </c>
      <c r="B1929" s="23" t="inlineStr">
        <is>
          <t>EED118009</t>
        </is>
      </c>
      <c r="C1929" s="32" t="n">
        <v>45877</v>
      </c>
      <c r="D1929" s="32" t="n">
        <v>45885</v>
      </c>
      <c r="E1929" s="51" t="n">
        <v>115.5</v>
      </c>
      <c r="F1929" s="51">
        <f>IF(AB1929="DOLLAR",E1929*88,E1929)</f>
        <v/>
      </c>
      <c r="G1929" s="62">
        <f>F1929*J1929</f>
        <v/>
      </c>
      <c r="H1929" s="23" t="n">
        <v>424401</v>
      </c>
      <c r="I1929" s="23" t="inlineStr">
        <is>
          <t>True-Nuclear™ Transcription Factor Buffer Set</t>
        </is>
      </c>
      <c r="J1929" s="23" t="n">
        <v>1</v>
      </c>
      <c r="K1929" s="23" t="n">
        <v>1</v>
      </c>
      <c r="L1929" s="23">
        <f>J1929-K1929</f>
        <v/>
      </c>
      <c r="M1929" s="23" t="inlineStr">
        <is>
          <t>T-995/25-26</t>
        </is>
      </c>
      <c r="N1929" s="32" t="n">
        <v>45891</v>
      </c>
      <c r="O1929" s="62" t="n">
        <v>14107.5</v>
      </c>
      <c r="P1929" s="23" t="inlineStr">
        <is>
          <t>THSTI</t>
        </is>
      </c>
      <c r="Q1929" s="23" t="inlineStr">
        <is>
          <t>BY HAND</t>
        </is>
      </c>
      <c r="R1929" s="23" t="inlineStr">
        <is>
          <t>PRIYANKA MADAM</t>
        </is>
      </c>
      <c r="S1929" s="63" t="n">
        <v>4</v>
      </c>
      <c r="T1929" s="39" t="n"/>
      <c r="U1929" s="23" t="inlineStr">
        <is>
          <t>BioLegend</t>
        </is>
      </c>
      <c r="V1929" s="23">
        <f>VLOOKUP(P1929,'Customer List'!B:C,2,)</f>
        <v/>
      </c>
      <c r="W1929" s="40" t="n"/>
      <c r="X1929" s="32" t="n">
        <v>45891</v>
      </c>
      <c r="Y1929" s="23">
        <f>IF(X1929="", "", X1929-N1929)</f>
        <v/>
      </c>
      <c r="Z1929" s="23">
        <f>IF(N1929="", "", TEXT(N1929, "dddd"))</f>
        <v/>
      </c>
      <c r="AA1929" s="23">
        <f>IF(X1929="", "", TEXT(X1929, "dddd"))</f>
        <v/>
      </c>
      <c r="AB1929" s="23">
        <f>VLOOKUP(U1929,'Currency Sheet'!A:C,3,)</f>
        <v/>
      </c>
      <c r="AC1929" s="44">
        <f>VLOOKUP(P1929,'Customer List'!B:D,3,)</f>
        <v/>
      </c>
    </row>
    <row r="1930">
      <c r="A1930" s="23">
        <f>A1929+1</f>
        <v/>
      </c>
      <c r="B1930" s="23" t="inlineStr">
        <is>
          <t>EED118009</t>
        </is>
      </c>
      <c r="C1930" s="32" t="n">
        <v>45877</v>
      </c>
      <c r="D1930" s="32" t="n">
        <v>45885</v>
      </c>
      <c r="E1930" s="51" t="n">
        <v>111.3</v>
      </c>
      <c r="F1930" s="51">
        <f>IF(AB1930="DOLLAR",E1930*88,E1930)</f>
        <v/>
      </c>
      <c r="G1930" s="62">
        <f>F1930*J1930</f>
        <v/>
      </c>
      <c r="H1930" s="23" t="n">
        <v>425401</v>
      </c>
      <c r="I1930" s="23" t="inlineStr">
        <is>
          <t>True-Phos™ Perm Buffer</t>
        </is>
      </c>
      <c r="J1930" s="23" t="n">
        <v>1</v>
      </c>
      <c r="K1930" s="23" t="n">
        <v>1</v>
      </c>
      <c r="L1930" s="23">
        <f>J1930-K1930</f>
        <v/>
      </c>
      <c r="M1930" s="23" t="inlineStr">
        <is>
          <t>T-995/25-26</t>
        </is>
      </c>
      <c r="N1930" s="32" t="n">
        <v>45891</v>
      </c>
      <c r="O1930" s="62" t="n">
        <v>13594.5</v>
      </c>
      <c r="P1930" s="23" t="inlineStr">
        <is>
          <t>THSTI</t>
        </is>
      </c>
      <c r="Q1930" s="23" t="inlineStr">
        <is>
          <t>BY HAND</t>
        </is>
      </c>
      <c r="R1930" s="23" t="inlineStr">
        <is>
          <t>PRIYANKA MADAM</t>
        </is>
      </c>
      <c r="S1930" s="63" t="n">
        <v>4</v>
      </c>
      <c r="T1930" s="39" t="n"/>
      <c r="U1930" s="23" t="inlineStr">
        <is>
          <t>BioLegend</t>
        </is>
      </c>
      <c r="V1930" s="23">
        <f>VLOOKUP(P1930,'Customer List'!B:C,2,)</f>
        <v/>
      </c>
      <c r="W1930" s="40" t="n"/>
      <c r="X1930" s="32" t="n">
        <v>45891</v>
      </c>
      <c r="Y1930" s="23">
        <f>IF(X1930="", "", X1930-N1930)</f>
        <v/>
      </c>
      <c r="Z1930" s="23">
        <f>IF(N1930="", "", TEXT(N1930, "dddd"))</f>
        <v/>
      </c>
      <c r="AA1930" s="23">
        <f>IF(X1930="", "", TEXT(X1930, "dddd"))</f>
        <v/>
      </c>
      <c r="AB1930" s="23">
        <f>VLOOKUP(U1930,'Currency Sheet'!A:C,3,)</f>
        <v/>
      </c>
      <c r="AC1930" s="44">
        <f>VLOOKUP(P1930,'Customer List'!B:D,3,)</f>
        <v/>
      </c>
    </row>
    <row r="1931">
      <c r="A1931" s="23">
        <f>A1930+1</f>
        <v/>
      </c>
      <c r="B1931" s="23" t="inlineStr">
        <is>
          <t>EED118009</t>
        </is>
      </c>
      <c r="C1931" s="32" t="n">
        <v>45877</v>
      </c>
      <c r="D1931" s="32" t="n">
        <v>45885</v>
      </c>
      <c r="E1931" s="51" t="n">
        <v>185.5</v>
      </c>
      <c r="F1931" s="51">
        <f>IF(AB1931="DOLLAR",E1931*88,E1931)</f>
        <v/>
      </c>
      <c r="G1931" s="62">
        <f>F1931*J1931</f>
        <v/>
      </c>
      <c r="H1931" s="23" t="n">
        <v>432701</v>
      </c>
      <c r="I1931" s="23" t="inlineStr">
        <is>
          <t>ELISA MAX™ Standard Set Mouse MCP-1</t>
        </is>
      </c>
      <c r="J1931" s="23" t="n">
        <v>1</v>
      </c>
      <c r="K1931" s="23" t="n">
        <v>1</v>
      </c>
      <c r="L1931" s="23">
        <f>J1931-K1931</f>
        <v/>
      </c>
      <c r="M1931" s="23" t="inlineStr">
        <is>
          <t>DC-116/25-26</t>
        </is>
      </c>
      <c r="N1931" s="32" t="n">
        <v>45888</v>
      </c>
      <c r="O1931" s="62" t="n">
        <v>0</v>
      </c>
      <c r="P1931" s="23" t="inlineStr">
        <is>
          <t>ICGEB</t>
        </is>
      </c>
      <c r="Q1931" s="23" t="inlineStr">
        <is>
          <t>By Hand</t>
        </is>
      </c>
      <c r="R1931" s="23" t="inlineStr">
        <is>
          <t>PRIYANKA MADAM</t>
        </is>
      </c>
      <c r="S1931" s="63" t="n">
        <v>4</v>
      </c>
      <c r="T1931" s="39" t="n"/>
      <c r="U1931" s="23" t="inlineStr">
        <is>
          <t>BioLegend</t>
        </is>
      </c>
      <c r="V1931" s="23">
        <f>VLOOKUP(P1931,'Customer List'!B:C,2,)</f>
        <v/>
      </c>
      <c r="W1931" s="40" t="n"/>
      <c r="X1931" s="32" t="n">
        <v>45888</v>
      </c>
      <c r="Y1931" s="23">
        <f>IF(X1931="", "", X1931-N1931)</f>
        <v/>
      </c>
      <c r="Z1931" s="23">
        <f>IF(N1931="", "", TEXT(N1931, "dddd"))</f>
        <v/>
      </c>
      <c r="AA1931" s="23">
        <f>IF(X1931="", "", TEXT(X1931, "dddd"))</f>
        <v/>
      </c>
      <c r="AB1931" s="23">
        <f>VLOOKUP(U1931,'Currency Sheet'!A:C,3,)</f>
        <v/>
      </c>
      <c r="AC1931" s="44">
        <f>VLOOKUP(P1931,'Customer List'!B:D,3,)</f>
        <v/>
      </c>
    </row>
    <row r="1932">
      <c r="A1932" s="23">
        <f>A1931+1</f>
        <v/>
      </c>
      <c r="B1932" s="23" t="inlineStr">
        <is>
          <t>EED118009</t>
        </is>
      </c>
      <c r="C1932" s="32" t="n">
        <v>45877</v>
      </c>
      <c r="D1932" s="32" t="n">
        <v>45885</v>
      </c>
      <c r="E1932" s="51" t="n">
        <v>86.8</v>
      </c>
      <c r="F1932" s="51">
        <f>IF(AB1932="DOLLAR",E1932*88,E1932)</f>
        <v/>
      </c>
      <c r="G1932" s="62">
        <f>F1932*J1932</f>
        <v/>
      </c>
      <c r="H1932" s="23" t="n">
        <v>502517</v>
      </c>
      <c r="I1932" s="23" t="inlineStr">
        <is>
          <t>Alexa Fluor® 488 anti-human IFN-γ Antibody</t>
        </is>
      </c>
      <c r="J1932" s="23" t="n">
        <v>1</v>
      </c>
      <c r="K1932" s="23" t="n">
        <v>1</v>
      </c>
      <c r="L1932" s="23">
        <f>J1932-K1932</f>
        <v/>
      </c>
      <c r="M1932" s="23" t="inlineStr">
        <is>
          <t>DC-117/25-26</t>
        </is>
      </c>
      <c r="N1932" s="32" t="n">
        <v>45888</v>
      </c>
      <c r="O1932" s="62" t="n">
        <v>0</v>
      </c>
      <c r="P1932" s="23" t="inlineStr">
        <is>
          <t>MIRANDA</t>
        </is>
      </c>
      <c r="Q1932" s="23" t="inlineStr">
        <is>
          <t>By Hand</t>
        </is>
      </c>
      <c r="R1932" s="23" t="inlineStr">
        <is>
          <t>DEEPAK</t>
        </is>
      </c>
      <c r="S1932" s="63" t="n">
        <v>4</v>
      </c>
      <c r="T1932" s="39" t="n"/>
      <c r="U1932" s="23" t="inlineStr">
        <is>
          <t>BioLegend</t>
        </is>
      </c>
      <c r="V1932" s="23">
        <f>VLOOKUP(P1932,'Customer List'!B:C,2,)</f>
        <v/>
      </c>
      <c r="W1932" s="40" t="n"/>
      <c r="X1932" s="32" t="n">
        <v>45888</v>
      </c>
      <c r="Y1932" s="23">
        <f>IF(X1932="", "", X1932-N1932)</f>
        <v/>
      </c>
      <c r="Z1932" s="23">
        <f>IF(N1932="", "", TEXT(N1932, "dddd"))</f>
        <v/>
      </c>
      <c r="AA1932" s="23">
        <f>IF(X1932="", "", TEXT(X1932, "dddd"))</f>
        <v/>
      </c>
      <c r="AB1932" s="23">
        <f>VLOOKUP(U1932,'Currency Sheet'!A:C,3,)</f>
        <v/>
      </c>
      <c r="AC1932" s="44">
        <f>VLOOKUP(P1932,'Customer List'!B:D,3,)</f>
        <v/>
      </c>
    </row>
    <row r="1933">
      <c r="A1933" s="23">
        <f>A1932+1</f>
        <v/>
      </c>
      <c r="B1933" s="23" t="inlineStr">
        <is>
          <t>EED118009</t>
        </is>
      </c>
      <c r="C1933" s="32" t="n">
        <v>45877</v>
      </c>
      <c r="D1933" s="32" t="n">
        <v>45885</v>
      </c>
      <c r="E1933" s="51" t="n">
        <v>58.1</v>
      </c>
      <c r="F1933" s="51">
        <f>IF(AB1933="DOLLAR",E1933*88,E1933)</f>
        <v/>
      </c>
      <c r="G1933" s="62">
        <f>F1933*J1933</f>
        <v/>
      </c>
      <c r="H1933" s="23" t="n">
        <v>503807</v>
      </c>
      <c r="I1933" s="23" t="inlineStr">
        <is>
          <t>PE anti-mouse IL-2 Antibody</t>
        </is>
      </c>
      <c r="J1933" s="23" t="n">
        <v>1</v>
      </c>
      <c r="K1933" s="23" t="n">
        <v>1</v>
      </c>
      <c r="L1933" s="23">
        <f>J1933-K1933</f>
        <v/>
      </c>
      <c r="M1933" s="23" t="inlineStr">
        <is>
          <t>T-995/25-26</t>
        </is>
      </c>
      <c r="N1933" s="32" t="n">
        <v>45891</v>
      </c>
      <c r="O1933" s="62" t="n">
        <v>7096.5</v>
      </c>
      <c r="P1933" s="23" t="inlineStr">
        <is>
          <t>THSTI</t>
        </is>
      </c>
      <c r="Q1933" s="23" t="inlineStr">
        <is>
          <t>BY HAND</t>
        </is>
      </c>
      <c r="R1933" s="23" t="inlineStr">
        <is>
          <t>PRIYANKA MADAM</t>
        </is>
      </c>
      <c r="S1933" s="63" t="n">
        <v>4</v>
      </c>
      <c r="T1933" s="39" t="n"/>
      <c r="U1933" s="23" t="inlineStr">
        <is>
          <t>BioLegend</t>
        </is>
      </c>
      <c r="V1933" s="23">
        <f>VLOOKUP(P1933,'Customer List'!B:C,2,)</f>
        <v/>
      </c>
      <c r="W1933" s="40" t="n"/>
      <c r="X1933" s="32" t="n">
        <v>45891</v>
      </c>
      <c r="Y1933" s="23">
        <f>IF(X1933="", "", X1933-N1933)</f>
        <v/>
      </c>
      <c r="Z1933" s="23">
        <f>IF(N1933="", "", TEXT(N1933, "dddd"))</f>
        <v/>
      </c>
      <c r="AA1933" s="23">
        <f>IF(X1933="", "", TEXT(X1933, "dddd"))</f>
        <v/>
      </c>
      <c r="AB1933" s="23">
        <f>VLOOKUP(U1933,'Currency Sheet'!A:C,3,)</f>
        <v/>
      </c>
      <c r="AC1933" s="44">
        <f>VLOOKUP(P1933,'Customer List'!B:D,3,)</f>
        <v/>
      </c>
    </row>
    <row r="1934">
      <c r="A1934" s="23">
        <f>A1933+1</f>
        <v/>
      </c>
      <c r="B1934" s="23" t="inlineStr">
        <is>
          <t>EED118009</t>
        </is>
      </c>
      <c r="C1934" s="32" t="n">
        <v>45877</v>
      </c>
      <c r="D1934" s="32" t="n">
        <v>45885</v>
      </c>
      <c r="E1934" s="51" t="n">
        <v>204.75</v>
      </c>
      <c r="F1934" s="51">
        <f>IF(AB1934="DOLLAR",E1934*88,E1934)</f>
        <v/>
      </c>
      <c r="G1934" s="62">
        <f>F1934*J1934</f>
        <v/>
      </c>
      <c r="H1934" s="23" t="n">
        <v>504133</v>
      </c>
      <c r="I1934" s="23" t="inlineStr">
        <is>
          <t>Brilliant Violet 711™ anti-mouse IL-4 Antibody</t>
        </is>
      </c>
      <c r="J1934" s="23" t="n">
        <v>1</v>
      </c>
      <c r="K1934" s="23" t="n">
        <v>1</v>
      </c>
      <c r="L1934" s="23">
        <f>J1934-K1934</f>
        <v/>
      </c>
      <c r="M1934" s="23" t="inlineStr">
        <is>
          <t>T-966/25-26</t>
        </is>
      </c>
      <c r="N1934" s="32" t="n">
        <v>45888</v>
      </c>
      <c r="O1934" s="62" t="n">
        <v>20748</v>
      </c>
      <c r="P1934" s="23" t="inlineStr">
        <is>
          <t>ICGEB</t>
        </is>
      </c>
      <c r="Q1934" s="23" t="inlineStr">
        <is>
          <t>By Hand</t>
        </is>
      </c>
      <c r="R1934" s="23" t="inlineStr">
        <is>
          <t>PRIYANKA MADAM</t>
        </is>
      </c>
      <c r="S1934" s="63" t="n">
        <v>4</v>
      </c>
      <c r="T1934" s="39" t="n"/>
      <c r="U1934" s="23" t="inlineStr">
        <is>
          <t>BioLegend</t>
        </is>
      </c>
      <c r="V1934" s="23">
        <f>VLOOKUP(P1934,'Customer List'!B:C,2,)</f>
        <v/>
      </c>
      <c r="W1934" s="40" t="n"/>
      <c r="X1934" s="32" t="n">
        <v>45888</v>
      </c>
      <c r="Y1934" s="23">
        <f>IF(X1934="", "", X1934-N1934)</f>
        <v/>
      </c>
      <c r="Z1934" s="23">
        <f>IF(N1934="", "", TEXT(N1934, "dddd"))</f>
        <v/>
      </c>
      <c r="AA1934" s="23">
        <f>IF(X1934="", "", TEXT(X1934, "dddd"))</f>
        <v/>
      </c>
      <c r="AB1934" s="23">
        <f>VLOOKUP(U1934,'Currency Sheet'!A:C,3,)</f>
        <v/>
      </c>
      <c r="AC1934" s="44">
        <f>VLOOKUP(P1934,'Customer List'!B:D,3,)</f>
        <v/>
      </c>
    </row>
    <row r="1935">
      <c r="A1935" s="23">
        <f>A1934+1</f>
        <v/>
      </c>
      <c r="B1935" s="23" t="inlineStr">
        <is>
          <t>EED118009</t>
        </is>
      </c>
      <c r="C1935" s="32" t="n">
        <v>45877</v>
      </c>
      <c r="D1935" s="32" t="n">
        <v>45885</v>
      </c>
      <c r="E1935" s="51" t="n">
        <v>67.2</v>
      </c>
      <c r="F1935" s="51">
        <f>IF(AB1935="DOLLAR",E1935*88,E1935)</f>
        <v/>
      </c>
      <c r="G1935" s="62">
        <f>F1935*J1935</f>
        <v/>
      </c>
      <c r="H1935" s="23" t="n">
        <v>504303</v>
      </c>
      <c r="I1935" s="23" t="inlineStr">
        <is>
          <t>PE anti-mouse/human IL-5 Antibody</t>
        </is>
      </c>
      <c r="J1935" s="23" t="n">
        <v>1</v>
      </c>
      <c r="K1935" s="23" t="n">
        <v>1</v>
      </c>
      <c r="L1935" s="23">
        <f>J1935-K1935</f>
        <v/>
      </c>
      <c r="M1935" s="23" t="inlineStr">
        <is>
          <t>T-995/25-26</t>
        </is>
      </c>
      <c r="N1935" s="32" t="n">
        <v>45891</v>
      </c>
      <c r="O1935" s="62" t="n">
        <v>8208</v>
      </c>
      <c r="P1935" s="23" t="inlineStr">
        <is>
          <t>THSTI</t>
        </is>
      </c>
      <c r="Q1935" s="23" t="inlineStr">
        <is>
          <t>BY HAND</t>
        </is>
      </c>
      <c r="R1935" s="23" t="inlineStr">
        <is>
          <t>PRIYANKA MADAM</t>
        </is>
      </c>
      <c r="S1935" s="63" t="n">
        <v>4</v>
      </c>
      <c r="T1935" s="39" t="inlineStr">
        <is>
          <t>As per bill 504304 (typing Error in PO)</t>
        </is>
      </c>
      <c r="U1935" s="23" t="inlineStr">
        <is>
          <t>BioLegend</t>
        </is>
      </c>
      <c r="V1935" s="23">
        <f>VLOOKUP(P1935,'Customer List'!B:C,2,)</f>
        <v/>
      </c>
      <c r="W1935" s="40" t="n"/>
      <c r="X1935" s="32" t="n">
        <v>45891</v>
      </c>
      <c r="Y1935" s="23">
        <f>IF(X1935="", "", X1935-N1935)</f>
        <v/>
      </c>
      <c r="Z1935" s="23">
        <f>IF(N1935="", "", TEXT(N1935, "dddd"))</f>
        <v/>
      </c>
      <c r="AA1935" s="23">
        <f>IF(X1935="", "", TEXT(X1935, "dddd"))</f>
        <v/>
      </c>
      <c r="AB1935" s="23">
        <f>VLOOKUP(U1935,'Currency Sheet'!A:C,3,)</f>
        <v/>
      </c>
      <c r="AC1935" s="44">
        <f>VLOOKUP(P1935,'Customer List'!B:D,3,)</f>
        <v/>
      </c>
    </row>
    <row r="1936">
      <c r="A1936" s="23">
        <f>A1935+1</f>
        <v/>
      </c>
      <c r="B1936" s="23" t="inlineStr">
        <is>
          <t>EED118009</t>
        </is>
      </c>
      <c r="C1936" s="32" t="n">
        <v>45877</v>
      </c>
      <c r="D1936" s="32" t="n">
        <v>45885</v>
      </c>
      <c r="E1936" s="51" t="n">
        <v>137.9</v>
      </c>
      <c r="F1936" s="51">
        <f>IF(AB1936="DOLLAR",E1936*88,E1936)</f>
        <v/>
      </c>
      <c r="G1936" s="62">
        <f>F1936*J1936</f>
        <v/>
      </c>
      <c r="H1936" s="23" t="n">
        <v>505006</v>
      </c>
      <c r="I1936" s="23" t="inlineStr">
        <is>
          <t>FITC anti-mouse IL-10 Antibody</t>
        </is>
      </c>
      <c r="J1936" s="23" t="n">
        <v>1</v>
      </c>
      <c r="K1936" s="23" t="n">
        <v>1</v>
      </c>
      <c r="L1936" s="23">
        <f>J1936-K1936</f>
        <v/>
      </c>
      <c r="M1936" s="23" t="inlineStr">
        <is>
          <t>T-966/25-26</t>
        </is>
      </c>
      <c r="N1936" s="32" t="n">
        <v>45888</v>
      </c>
      <c r="O1936" s="62" t="n">
        <v>14972</v>
      </c>
      <c r="P1936" s="23" t="inlineStr">
        <is>
          <t>ICGEB</t>
        </is>
      </c>
      <c r="Q1936" s="23" t="inlineStr">
        <is>
          <t>By Hand</t>
        </is>
      </c>
      <c r="R1936" s="23" t="inlineStr">
        <is>
          <t>PRIYANKA MADAM</t>
        </is>
      </c>
      <c r="S1936" s="63" t="n">
        <v>4</v>
      </c>
      <c r="T1936" s="39" t="n"/>
      <c r="U1936" s="23" t="inlineStr">
        <is>
          <t>BioLegend</t>
        </is>
      </c>
      <c r="V1936" s="23">
        <f>VLOOKUP(P1936,'Customer List'!B:C,2,)</f>
        <v/>
      </c>
      <c r="W1936" s="40" t="n"/>
      <c r="X1936" s="32" t="n">
        <v>45888</v>
      </c>
      <c r="Y1936" s="23">
        <f>IF(X1936="", "", X1936-N1936)</f>
        <v/>
      </c>
      <c r="Z1936" s="23">
        <f>IF(N1936="", "", TEXT(N1936, "dddd"))</f>
        <v/>
      </c>
      <c r="AA1936" s="23">
        <f>IF(X1936="", "", TEXT(X1936, "dddd"))</f>
        <v/>
      </c>
      <c r="AB1936" s="23">
        <f>VLOOKUP(U1936,'Currency Sheet'!A:C,3,)</f>
        <v/>
      </c>
      <c r="AC1936" s="44">
        <f>VLOOKUP(P1936,'Customer List'!B:D,3,)</f>
        <v/>
      </c>
    </row>
    <row r="1937">
      <c r="A1937" s="23">
        <f>A1936+1</f>
        <v/>
      </c>
      <c r="B1937" s="23" t="inlineStr">
        <is>
          <t>EED118009</t>
        </is>
      </c>
      <c r="C1937" s="32" t="n">
        <v>45877</v>
      </c>
      <c r="D1937" s="32" t="n">
        <v>45885</v>
      </c>
      <c r="E1937" s="51" t="n">
        <v>176.4</v>
      </c>
      <c r="F1937" s="51">
        <f>IF(AB1937="DOLLAR",E1937*88,E1937)</f>
        <v/>
      </c>
      <c r="G1937" s="62">
        <f>F1937*J1937</f>
        <v/>
      </c>
      <c r="H1937" s="23" t="n">
        <v>505814</v>
      </c>
      <c r="I1937" s="23" t="inlineStr">
        <is>
          <t>Alexa Fluor® 647 anti-mouse IFN-γ Antibody</t>
        </is>
      </c>
      <c r="J1937" s="23" t="n">
        <v>1</v>
      </c>
      <c r="K1937" s="23" t="n">
        <v>1</v>
      </c>
      <c r="L1937" s="23">
        <f>J1937-K1937</f>
        <v/>
      </c>
      <c r="M1937" s="23" t="inlineStr">
        <is>
          <t>T-1015/25-26</t>
        </is>
      </c>
      <c r="N1937" s="32" t="n">
        <v>45892</v>
      </c>
      <c r="O1937" s="62" t="n">
        <v>29295</v>
      </c>
      <c r="P1937" s="23" t="inlineStr">
        <is>
          <t>Agharkar</t>
        </is>
      </c>
      <c r="Q1937" s="23" t="n">
        <v>58154749645</v>
      </c>
      <c r="R1937" s="23" t="inlineStr">
        <is>
          <t>Delivered</t>
        </is>
      </c>
      <c r="S1937" s="63" t="n">
        <v>4</v>
      </c>
      <c r="T1937" s="39" t="n"/>
      <c r="U1937" s="23" t="inlineStr">
        <is>
          <t>BioLegend</t>
        </is>
      </c>
      <c r="V1937" s="23">
        <f>VLOOKUP(P1937,'Customer List'!B:C,2,)</f>
        <v/>
      </c>
      <c r="W1937" s="40" t="n"/>
      <c r="X1937" s="32" t="n">
        <v>45894</v>
      </c>
      <c r="Y1937" s="23">
        <f>IF(X1937="", "", X1937-N1937)</f>
        <v/>
      </c>
      <c r="Z1937" s="23">
        <f>IF(N1937="", "", TEXT(N1937, "dddd"))</f>
        <v/>
      </c>
      <c r="AA1937" s="23">
        <f>IF(X1937="", "", TEXT(X1937, "dddd"))</f>
        <v/>
      </c>
      <c r="AB1937" s="23">
        <f>VLOOKUP(U1937,'Currency Sheet'!A:C,3,)</f>
        <v/>
      </c>
      <c r="AC1937" s="44">
        <f>VLOOKUP(P1937,'Customer List'!B:D,3,)</f>
        <v/>
      </c>
    </row>
    <row r="1938">
      <c r="A1938" s="23">
        <f>A1937+1</f>
        <v/>
      </c>
      <c r="B1938" s="23" t="inlineStr">
        <is>
          <t>EED118009</t>
        </is>
      </c>
      <c r="C1938" s="32" t="n">
        <v>45877</v>
      </c>
      <c r="D1938" s="32" t="n">
        <v>45885</v>
      </c>
      <c r="E1938" s="51" t="n">
        <v>104.3</v>
      </c>
      <c r="F1938" s="51">
        <f>IF(AB1938="DOLLAR",E1938*88,E1938)</f>
        <v/>
      </c>
      <c r="G1938" s="62">
        <f>F1938*J1938</f>
        <v/>
      </c>
      <c r="H1938" s="23" t="n">
        <v>505834</v>
      </c>
      <c r="I1938" s="23" t="inlineStr">
        <is>
          <t>Ultra-LEAF™ Purified anti-mouse IFN-γ Antibody</t>
        </is>
      </c>
      <c r="J1938" s="23" t="n">
        <v>1</v>
      </c>
      <c r="K1938" s="23" t="n">
        <v>1</v>
      </c>
      <c r="L1938" s="23">
        <f>J1938-K1938</f>
        <v/>
      </c>
      <c r="M1938" s="23" t="inlineStr">
        <is>
          <t>DC-131/25-26</t>
        </is>
      </c>
      <c r="N1938" s="32" t="n">
        <v>45897</v>
      </c>
      <c r="O1938" s="62" t="n">
        <v>20785.5</v>
      </c>
      <c r="P1938" s="23" t="inlineStr">
        <is>
          <t>AIIMS</t>
        </is>
      </c>
      <c r="Q1938" s="23" t="inlineStr">
        <is>
          <t>By Hand</t>
        </is>
      </c>
      <c r="R1938" s="23" t="inlineStr">
        <is>
          <t>PRIYANKA MADAM</t>
        </is>
      </c>
      <c r="S1938" s="63" t="n">
        <v>4</v>
      </c>
      <c r="T1938" s="39" t="n"/>
      <c r="U1938" s="23" t="inlineStr">
        <is>
          <t>BioLegend</t>
        </is>
      </c>
      <c r="V1938" s="23">
        <f>VLOOKUP(P1938,'Customer List'!B:C,2,)</f>
        <v/>
      </c>
      <c r="W1938" s="40" t="n"/>
      <c r="X1938" s="32" t="n">
        <v>45897</v>
      </c>
      <c r="Y1938" s="23">
        <f>IF(X1938="", "", X1938-N1938)</f>
        <v/>
      </c>
      <c r="Z1938" s="23">
        <f>IF(N1938="", "", TEXT(N1938, "dddd"))</f>
        <v/>
      </c>
      <c r="AA1938" s="23">
        <f>IF(X1938="", "", TEXT(X1938, "dddd"))</f>
        <v/>
      </c>
      <c r="AB1938" s="23">
        <f>VLOOKUP(U1938,'Currency Sheet'!A:C,3,)</f>
        <v/>
      </c>
      <c r="AC1938" s="44">
        <f>VLOOKUP(P1938,'Customer List'!B:D,3,)</f>
        <v/>
      </c>
    </row>
    <row r="1939">
      <c r="A1939" s="23">
        <f>A1938+1</f>
        <v/>
      </c>
      <c r="B1939" s="23" t="inlineStr">
        <is>
          <t>EED118009</t>
        </is>
      </c>
      <c r="C1939" s="32" t="n">
        <v>45877</v>
      </c>
      <c r="D1939" s="32" t="n">
        <v>45885</v>
      </c>
      <c r="E1939" s="51" t="n">
        <v>177.75</v>
      </c>
      <c r="F1939" s="51">
        <f>IF(AB1939="DOLLAR",E1939*88,E1939)</f>
        <v/>
      </c>
      <c r="G1939" s="62">
        <f>F1939*J1939</f>
        <v/>
      </c>
      <c r="H1939" s="23" t="n">
        <v>505837</v>
      </c>
      <c r="I1939" s="23" t="inlineStr">
        <is>
          <t>Brilliant Violet 785™ anti-mouse IFN-γ Antibody</t>
        </is>
      </c>
      <c r="J1939" s="23" t="n">
        <v>1</v>
      </c>
      <c r="K1939" s="23" t="n">
        <v>1</v>
      </c>
      <c r="L1939" s="23">
        <f>J1939-K1939</f>
        <v/>
      </c>
      <c r="M1939" s="23" t="inlineStr">
        <is>
          <t>T-995/25-26</t>
        </is>
      </c>
      <c r="N1939" s="32" t="n">
        <v>45891</v>
      </c>
      <c r="O1939" s="62" t="n">
        <v>20263.5</v>
      </c>
      <c r="P1939" s="23" t="inlineStr">
        <is>
          <t>THSTI</t>
        </is>
      </c>
      <c r="Q1939" s="23" t="inlineStr">
        <is>
          <t>BY HAND</t>
        </is>
      </c>
      <c r="R1939" s="23" t="inlineStr">
        <is>
          <t>PRIYANKA MADAM</t>
        </is>
      </c>
      <c r="S1939" s="63" t="n">
        <v>4</v>
      </c>
      <c r="T1939" s="39" t="n"/>
      <c r="U1939" s="23" t="inlineStr">
        <is>
          <t>BioLegend</t>
        </is>
      </c>
      <c r="V1939" s="23">
        <f>VLOOKUP(P1939,'Customer List'!B:C,2,)</f>
        <v/>
      </c>
      <c r="W1939" s="40" t="n"/>
      <c r="X1939" s="32" t="n">
        <v>45891</v>
      </c>
      <c r="Y1939" s="23">
        <f>IF(X1939="", "", X1939-N1939)</f>
        <v/>
      </c>
      <c r="Z1939" s="23">
        <f>IF(N1939="", "", TEXT(N1939, "dddd"))</f>
        <v/>
      </c>
      <c r="AA1939" s="23">
        <f>IF(X1939="", "", TEXT(X1939, "dddd"))</f>
        <v/>
      </c>
      <c r="AB1939" s="23">
        <f>VLOOKUP(U1939,'Currency Sheet'!A:C,3,)</f>
        <v/>
      </c>
      <c r="AC1939" s="44">
        <f>VLOOKUP(P1939,'Customer List'!B:D,3,)</f>
        <v/>
      </c>
    </row>
    <row r="1940">
      <c r="A1940" s="23">
        <f>A1939+1</f>
        <v/>
      </c>
      <c r="B1940" s="23" t="inlineStr">
        <is>
          <t>EED118009</t>
        </is>
      </c>
      <c r="C1940" s="32" t="n">
        <v>45877</v>
      </c>
      <c r="D1940" s="32" t="n">
        <v>45885</v>
      </c>
      <c r="E1940" s="51" t="n">
        <v>169.5</v>
      </c>
      <c r="F1940" s="51">
        <f>IF(AB1940="DOLLAR",E1940*88,E1940)</f>
        <v/>
      </c>
      <c r="G1940" s="62">
        <f>F1940*J1940</f>
        <v/>
      </c>
      <c r="H1940" s="23" t="n">
        <v>506329</v>
      </c>
      <c r="I1940" s="23" t="inlineStr">
        <is>
          <t>Brilliant Violet 605™ anti-mouse TNF-α Antibody</t>
        </is>
      </c>
      <c r="J1940" s="23" t="n">
        <v>1</v>
      </c>
      <c r="K1940" s="23" t="n">
        <v>1</v>
      </c>
      <c r="L1940" s="23">
        <f>J1940-K1940</f>
        <v/>
      </c>
      <c r="M1940" s="23" t="inlineStr">
        <is>
          <t>T-966/25-26</t>
        </is>
      </c>
      <c r="N1940" s="32" t="n">
        <v>45888</v>
      </c>
      <c r="O1940" s="62" t="n">
        <v>17176</v>
      </c>
      <c r="P1940" s="23" t="inlineStr">
        <is>
          <t>ICGEB</t>
        </is>
      </c>
      <c r="Q1940" s="23" t="inlineStr">
        <is>
          <t>By Hand</t>
        </is>
      </c>
      <c r="R1940" s="23" t="inlineStr">
        <is>
          <t>PRIYANKA MADAM</t>
        </is>
      </c>
      <c r="S1940" s="63" t="n">
        <v>4</v>
      </c>
      <c r="T1940" s="39" t="n"/>
      <c r="U1940" s="23" t="inlineStr">
        <is>
          <t>BioLegend</t>
        </is>
      </c>
      <c r="V1940" s="23">
        <f>VLOOKUP(P1940,'Customer List'!B:C,2,)</f>
        <v/>
      </c>
      <c r="W1940" s="40" t="n"/>
      <c r="X1940" s="32" t="n">
        <v>45888</v>
      </c>
      <c r="Y1940" s="23">
        <f>IF(X1940="", "", X1940-N1940)</f>
        <v/>
      </c>
      <c r="Z1940" s="23">
        <f>IF(N1940="", "", TEXT(N1940, "dddd"))</f>
        <v/>
      </c>
      <c r="AA1940" s="23">
        <f>IF(X1940="", "", TEXT(X1940, "dddd"))</f>
        <v/>
      </c>
      <c r="AB1940" s="23">
        <f>VLOOKUP(U1940,'Currency Sheet'!A:C,3,)</f>
        <v/>
      </c>
      <c r="AC1940" s="44">
        <f>VLOOKUP(P1940,'Customer List'!B:D,3,)</f>
        <v/>
      </c>
    </row>
    <row r="1941">
      <c r="A1941" s="23">
        <f>A1940+1</f>
        <v/>
      </c>
      <c r="B1941" s="23" t="inlineStr">
        <is>
          <t>EED118009</t>
        </is>
      </c>
      <c r="C1941" s="32" t="n">
        <v>45877</v>
      </c>
      <c r="D1941" s="32" t="n">
        <v>45885</v>
      </c>
      <c r="E1941" s="51" t="n">
        <v>194.25</v>
      </c>
      <c r="F1941" s="51">
        <f>IF(AB1941="DOLLAR",E1941*88,E1941)</f>
        <v/>
      </c>
      <c r="G1941" s="62">
        <f>F1941*J1941</f>
        <v/>
      </c>
      <c r="H1941" s="23" t="n">
        <v>506933</v>
      </c>
      <c r="I1941" s="23" t="inlineStr">
        <is>
          <t>Brilliant Violet 510™ anti-mouse IL-17A Antibody</t>
        </is>
      </c>
      <c r="J1941" s="23" t="n">
        <v>1</v>
      </c>
      <c r="K1941" s="23" t="n">
        <v>1</v>
      </c>
      <c r="L1941" s="23">
        <f>J1941-K1941</f>
        <v/>
      </c>
      <c r="M1941" s="23" t="inlineStr">
        <is>
          <t>T-995/25-26</t>
        </is>
      </c>
      <c r="N1941" s="32" t="n">
        <v>45891</v>
      </c>
      <c r="O1941" s="62" t="n">
        <v>22144.5</v>
      </c>
      <c r="P1941" s="23" t="inlineStr">
        <is>
          <t>THSTI</t>
        </is>
      </c>
      <c r="Q1941" s="23" t="inlineStr">
        <is>
          <t>BY HAND</t>
        </is>
      </c>
      <c r="R1941" s="23" t="inlineStr">
        <is>
          <t>PRIYANKA MADAM</t>
        </is>
      </c>
      <c r="S1941" s="63" t="n">
        <v>4</v>
      </c>
      <c r="T1941" s="39" t="n"/>
      <c r="U1941" s="23" t="inlineStr">
        <is>
          <t>BioLegend</t>
        </is>
      </c>
      <c r="V1941" s="23">
        <f>VLOOKUP(P1941,'Customer List'!B:C,2,)</f>
        <v/>
      </c>
      <c r="W1941" s="40" t="n"/>
      <c r="X1941" s="32" t="n">
        <v>45891</v>
      </c>
      <c r="Y1941" s="23">
        <f>IF(X1941="", "", X1941-N1941)</f>
        <v/>
      </c>
      <c r="Z1941" s="23">
        <f>IF(N1941="", "", TEXT(N1941, "dddd"))</f>
        <v/>
      </c>
      <c r="AA1941" s="23">
        <f>IF(X1941="", "", TEXT(X1941, "dddd"))</f>
        <v/>
      </c>
      <c r="AB1941" s="23">
        <f>VLOOKUP(U1941,'Currency Sheet'!A:C,3,)</f>
        <v/>
      </c>
      <c r="AC1941" s="44">
        <f>VLOOKUP(P1941,'Customer List'!B:D,3,)</f>
        <v/>
      </c>
    </row>
    <row r="1942">
      <c r="A1942" s="23">
        <f>A1941+1</f>
        <v/>
      </c>
      <c r="B1942" s="23" t="inlineStr">
        <is>
          <t>EED118009</t>
        </is>
      </c>
      <c r="C1942" s="32" t="n">
        <v>45877</v>
      </c>
      <c r="D1942" s="32" t="n">
        <v>45885</v>
      </c>
      <c r="E1942" s="51" t="n">
        <v>152.6</v>
      </c>
      <c r="F1942" s="51">
        <f>IF(AB1942="DOLLAR",E1942*88,E1942)</f>
        <v/>
      </c>
      <c r="G1942" s="62">
        <f>F1942*J1942</f>
        <v/>
      </c>
      <c r="H1942" s="23" t="n">
        <v>530203</v>
      </c>
      <c r="I1942" s="23" t="inlineStr">
        <is>
          <t>Biotin anti-human Mesothelin Antibody</t>
        </is>
      </c>
      <c r="J1942" s="23" t="n">
        <v>1</v>
      </c>
      <c r="K1942" s="23" t="n">
        <v>1</v>
      </c>
      <c r="L1942" s="23">
        <f>J1942-K1942</f>
        <v/>
      </c>
      <c r="M1942" s="23" t="inlineStr">
        <is>
          <t>T-954/25-26</t>
        </is>
      </c>
      <c r="N1942" s="32" t="n">
        <v>45887</v>
      </c>
      <c r="O1942" s="62" t="n">
        <v>70959</v>
      </c>
      <c r="P1942" s="23" t="inlineStr">
        <is>
          <t>POPVAX</t>
        </is>
      </c>
      <c r="Q1942" s="23" t="n">
        <v>58154518203</v>
      </c>
      <c r="R1942" s="23" t="inlineStr">
        <is>
          <t>Delivered</t>
        </is>
      </c>
      <c r="S1942" s="63" t="n">
        <v>4</v>
      </c>
      <c r="T1942" s="39" t="n"/>
      <c r="U1942" s="23" t="inlineStr">
        <is>
          <t>BioLegend</t>
        </is>
      </c>
      <c r="V1942" s="23">
        <f>VLOOKUP(P1942,'Customer List'!B:C,2,)</f>
        <v/>
      </c>
      <c r="W1942" s="40" t="n"/>
      <c r="X1942" s="32" t="n">
        <v>45888</v>
      </c>
      <c r="Y1942" s="23">
        <f>IF(X1942="", "", X1942-N1942)</f>
        <v/>
      </c>
      <c r="Z1942" s="23">
        <f>IF(N1942="", "", TEXT(N1942, "dddd"))</f>
        <v/>
      </c>
      <c r="AA1942" s="23">
        <f>IF(X1942="", "", TEXT(X1942, "dddd"))</f>
        <v/>
      </c>
      <c r="AB1942" s="23">
        <f>VLOOKUP(U1942,'Currency Sheet'!A:C,3,)</f>
        <v/>
      </c>
      <c r="AC1942" s="44">
        <f>VLOOKUP(P1942,'Customer List'!B:D,3,)</f>
        <v/>
      </c>
    </row>
    <row r="1943">
      <c r="A1943" s="23">
        <f>A1942+1</f>
        <v/>
      </c>
      <c r="B1943" s="23" t="inlineStr">
        <is>
          <t>EED118009</t>
        </is>
      </c>
      <c r="C1943" s="32" t="n">
        <v>45877</v>
      </c>
      <c r="D1943" s="32" t="n">
        <v>45885</v>
      </c>
      <c r="E1943" s="51" t="n">
        <v>143.5</v>
      </c>
      <c r="F1943" s="51">
        <f>IF(AB1943="DOLLAR",E1943*88,E1943)</f>
        <v/>
      </c>
      <c r="G1943" s="62">
        <f>F1943*J1943</f>
        <v/>
      </c>
      <c r="H1943" s="23" t="n">
        <v>606555</v>
      </c>
      <c r="I1943" s="23" t="inlineStr">
        <is>
          <t>Alexa Fluor® 647 anti-AKT Phospho (Ser473) Antibody</t>
        </is>
      </c>
      <c r="J1943" s="23" t="n">
        <v>1</v>
      </c>
      <c r="K1943" s="23" t="n">
        <v>1</v>
      </c>
      <c r="L1943" s="23">
        <f>J1943-K1943</f>
        <v/>
      </c>
      <c r="M1943" s="23" t="inlineStr">
        <is>
          <t>T-995/25-26</t>
        </is>
      </c>
      <c r="N1943" s="32" t="n">
        <v>45891</v>
      </c>
      <c r="O1943" s="62" t="n">
        <v>17527.5</v>
      </c>
      <c r="P1943" s="23" t="inlineStr">
        <is>
          <t>THSTI</t>
        </is>
      </c>
      <c r="Q1943" s="23" t="inlineStr">
        <is>
          <t>BY HAND</t>
        </is>
      </c>
      <c r="R1943" s="23" t="inlineStr">
        <is>
          <t>PRIYANKA MADAM</t>
        </is>
      </c>
      <c r="S1943" s="63" t="n">
        <v>4</v>
      </c>
      <c r="T1943" s="39" t="n"/>
      <c r="U1943" s="23" t="inlineStr">
        <is>
          <t>BioLegend</t>
        </is>
      </c>
      <c r="V1943" s="23">
        <f>VLOOKUP(P1943,'Customer List'!B:C,2,)</f>
        <v/>
      </c>
      <c r="W1943" s="40" t="n"/>
      <c r="X1943" s="32" t="n">
        <v>45891</v>
      </c>
      <c r="Y1943" s="23">
        <f>IF(X1943="", "", X1943-N1943)</f>
        <v/>
      </c>
      <c r="Z1943" s="23">
        <f>IF(N1943="", "", TEXT(N1943, "dddd"))</f>
        <v/>
      </c>
      <c r="AA1943" s="23">
        <f>IF(X1943="", "", TEXT(X1943, "dddd"))</f>
        <v/>
      </c>
      <c r="AB1943" s="23">
        <f>VLOOKUP(U1943,'Currency Sheet'!A:C,3,)</f>
        <v/>
      </c>
      <c r="AC1943" s="44">
        <f>VLOOKUP(P1943,'Customer List'!B:D,3,)</f>
        <v/>
      </c>
    </row>
    <row r="1944">
      <c r="A1944" s="23">
        <f>A1943+1</f>
        <v/>
      </c>
      <c r="B1944" s="23" t="inlineStr">
        <is>
          <t>EED118009</t>
        </is>
      </c>
      <c r="C1944" s="32" t="n">
        <v>45877</v>
      </c>
      <c r="D1944" s="32" t="n">
        <v>45885</v>
      </c>
      <c r="E1944" s="51" t="n">
        <v>119.7</v>
      </c>
      <c r="F1944" s="51">
        <f>IF(AB1944="DOLLAR",E1944*88,E1944)</f>
        <v/>
      </c>
      <c r="G1944" s="62">
        <f>F1944*J1944</f>
        <v/>
      </c>
      <c r="H1944" s="23" t="n">
        <v>644823</v>
      </c>
      <c r="I1944" s="23" t="inlineStr">
        <is>
          <t>PE/Cyanine7 anti-T-bet Antibody</t>
        </is>
      </c>
      <c r="J1944" s="23" t="n">
        <v>1</v>
      </c>
      <c r="K1944" s="23" t="n">
        <v>1</v>
      </c>
      <c r="L1944" s="23">
        <f>J1944-K1944</f>
        <v/>
      </c>
      <c r="M1944" s="23" t="inlineStr">
        <is>
          <t>T-946/25-26</t>
        </is>
      </c>
      <c r="N1944" s="32" t="n">
        <v>45887</v>
      </c>
      <c r="O1944" s="23" t="n">
        <v>19878.75</v>
      </c>
      <c r="P1944" s="23" t="inlineStr">
        <is>
          <t>GENOMID</t>
        </is>
      </c>
      <c r="Q1944" s="23" t="n">
        <v>58154518892</v>
      </c>
      <c r="R1944" s="23" t="inlineStr">
        <is>
          <t>Delivered</t>
        </is>
      </c>
      <c r="S1944" s="63" t="n">
        <v>4</v>
      </c>
      <c r="T1944" s="39" t="n"/>
      <c r="U1944" s="23" t="inlineStr">
        <is>
          <t>BioLegend</t>
        </is>
      </c>
      <c r="V1944" s="23">
        <f>VLOOKUP(P1944,'Customer List'!B:C,2,)</f>
        <v/>
      </c>
      <c r="W1944" s="40" t="n"/>
      <c r="X1944" s="32" t="n">
        <v>45889</v>
      </c>
      <c r="Y1944" s="23">
        <f>IF(X1944="", "", X1944-N1944)</f>
        <v/>
      </c>
      <c r="Z1944" s="23">
        <f>IF(N1944="", "", TEXT(N1944, "dddd"))</f>
        <v/>
      </c>
      <c r="AA1944" s="23">
        <f>IF(X1944="", "", TEXT(X1944, "dddd"))</f>
        <v/>
      </c>
      <c r="AB1944" s="23">
        <f>VLOOKUP(U1944,'Currency Sheet'!A:C,3,)</f>
        <v/>
      </c>
      <c r="AC1944" s="44">
        <f>VLOOKUP(P1944,'Customer List'!B:D,3,)</f>
        <v/>
      </c>
    </row>
    <row r="1945">
      <c r="A1945" s="23">
        <f>A1944+1</f>
        <v/>
      </c>
      <c r="B1945" s="23" t="inlineStr">
        <is>
          <t>EED118009</t>
        </is>
      </c>
      <c r="C1945" s="32" t="n">
        <v>45877</v>
      </c>
      <c r="D1945" s="32" t="n">
        <v>45885</v>
      </c>
      <c r="E1945" s="51" t="n">
        <v>107.1</v>
      </c>
      <c r="F1945" s="51">
        <f>IF(AB1945="DOLLAR",E1945*88,E1945)</f>
        <v/>
      </c>
      <c r="G1945" s="62">
        <f>F1945*J1945</f>
        <v/>
      </c>
      <c r="H1945" s="23" t="n">
        <v>652403</v>
      </c>
      <c r="I1945" s="23" t="inlineStr">
        <is>
          <t>PE anti-mouse Ki-67 Antibody</t>
        </is>
      </c>
      <c r="J1945" s="23" t="n">
        <v>1</v>
      </c>
      <c r="K1945" s="23" t="n">
        <v>1</v>
      </c>
      <c r="L1945" s="23">
        <f>J1945-K1945</f>
        <v/>
      </c>
      <c r="M1945" s="23" t="inlineStr">
        <is>
          <t>T-946/25-26</t>
        </is>
      </c>
      <c r="N1945" s="32" t="n">
        <v>45887</v>
      </c>
      <c r="O1945" s="23" t="n">
        <v>17786.25</v>
      </c>
      <c r="P1945" s="23" t="inlineStr">
        <is>
          <t>GENOMID</t>
        </is>
      </c>
      <c r="Q1945" s="23" t="n">
        <v>58154518892</v>
      </c>
      <c r="R1945" s="23" t="inlineStr">
        <is>
          <t>Delivered</t>
        </is>
      </c>
      <c r="S1945" s="63" t="n">
        <v>4</v>
      </c>
      <c r="T1945" s="39" t="n"/>
      <c r="U1945" s="23" t="inlineStr">
        <is>
          <t>BioLegend</t>
        </is>
      </c>
      <c r="V1945" s="23">
        <f>VLOOKUP(P1945,'Customer List'!B:C,2,)</f>
        <v/>
      </c>
      <c r="W1945" s="40" t="n"/>
      <c r="X1945" s="32" t="n">
        <v>45889</v>
      </c>
      <c r="Y1945" s="23">
        <f>IF(X1945="", "", X1945-N1945)</f>
        <v/>
      </c>
      <c r="Z1945" s="23">
        <f>IF(N1945="", "", TEXT(N1945, "dddd"))</f>
        <v/>
      </c>
      <c r="AA1945" s="23">
        <f>IF(X1945="", "", TEXT(X1945, "dddd"))</f>
        <v/>
      </c>
      <c r="AB1945" s="23">
        <f>VLOOKUP(U1945,'Currency Sheet'!A:C,3,)</f>
        <v/>
      </c>
      <c r="AC1945" s="44">
        <f>VLOOKUP(P1945,'Customer List'!B:D,3,)</f>
        <v/>
      </c>
    </row>
    <row r="1946">
      <c r="A1946" s="23">
        <f>A1945+1</f>
        <v/>
      </c>
      <c r="B1946" s="23" t="inlineStr">
        <is>
          <t>EED118009</t>
        </is>
      </c>
      <c r="C1946" s="32" t="n">
        <v>45877</v>
      </c>
      <c r="D1946" s="32" t="n">
        <v>45885</v>
      </c>
      <c r="E1946" s="51" t="n">
        <v>102.9</v>
      </c>
      <c r="F1946" s="51">
        <f>IF(AB1946="DOLLAR",E1946*88,E1946)</f>
        <v/>
      </c>
      <c r="G1946" s="62">
        <f>F1946*J1946</f>
        <v/>
      </c>
      <c r="H1946" s="23" t="n">
        <v>675503</v>
      </c>
      <c r="I1946" s="23" t="inlineStr">
        <is>
          <t>Alexa Fluor® 647 anti-ERK1/2 Phospho (Thr202/Tyr204) Antibody</t>
        </is>
      </c>
      <c r="J1946" s="23" t="n">
        <v>1</v>
      </c>
      <c r="K1946" s="23" t="n">
        <v>1</v>
      </c>
      <c r="L1946" s="23">
        <f>J1946-K1946</f>
        <v/>
      </c>
      <c r="M1946" s="23" t="inlineStr">
        <is>
          <t>T-995/25-26</t>
        </is>
      </c>
      <c r="N1946" s="32" t="n">
        <v>45891</v>
      </c>
      <c r="O1946" s="62" t="n">
        <v>12568.5</v>
      </c>
      <c r="P1946" s="23" t="inlineStr">
        <is>
          <t>THSTI</t>
        </is>
      </c>
      <c r="Q1946" s="23" t="inlineStr">
        <is>
          <t>BY HAND</t>
        </is>
      </c>
      <c r="R1946" s="23" t="inlineStr">
        <is>
          <t>PRIYANKA MADAM</t>
        </is>
      </c>
      <c r="S1946" s="63" t="n">
        <v>4</v>
      </c>
      <c r="T1946" s="39" t="n"/>
      <c r="U1946" s="23" t="inlineStr">
        <is>
          <t>BioLegend</t>
        </is>
      </c>
      <c r="V1946" s="23">
        <f>VLOOKUP(P1946,'Customer List'!B:C,2,)</f>
        <v/>
      </c>
      <c r="W1946" s="40" t="n"/>
      <c r="X1946" s="32" t="n">
        <v>45891</v>
      </c>
      <c r="Y1946" s="23">
        <f>IF(X1946="", "", X1946-N1946)</f>
        <v/>
      </c>
      <c r="Z1946" s="23">
        <f>IF(N1946="", "", TEXT(N1946, "dddd"))</f>
        <v/>
      </c>
      <c r="AA1946" s="23">
        <f>IF(X1946="", "", TEXT(X1946, "dddd"))</f>
        <v/>
      </c>
      <c r="AB1946" s="23">
        <f>VLOOKUP(U1946,'Currency Sheet'!A:C,3,)</f>
        <v/>
      </c>
      <c r="AC1946" s="44">
        <f>VLOOKUP(P1946,'Customer List'!B:D,3,)</f>
        <v/>
      </c>
    </row>
    <row r="1947">
      <c r="A1947" s="23">
        <f>A1946+1</f>
        <v/>
      </c>
      <c r="B1947" s="23" t="inlineStr">
        <is>
          <t>EED118009</t>
        </is>
      </c>
      <c r="C1947" s="32" t="n">
        <v>45877</v>
      </c>
      <c r="D1947" s="32" t="n">
        <v>45885</v>
      </c>
      <c r="E1947" s="51" t="n">
        <v>111.3</v>
      </c>
      <c r="F1947" s="51">
        <f>IF(AB1947="DOLLAR",E1947*88,E1947)</f>
        <v/>
      </c>
      <c r="G1947" s="62">
        <f>F1947*J1947</f>
        <v/>
      </c>
      <c r="H1947" s="23" t="n">
        <v>690203</v>
      </c>
      <c r="I1947" s="23" t="inlineStr">
        <is>
          <t>PE anti-p38 MAPK Phospho (Thr180/Tyr182) Antibody</t>
        </is>
      </c>
      <c r="J1947" s="23" t="n">
        <v>1</v>
      </c>
      <c r="K1947" s="23" t="n">
        <v>1</v>
      </c>
      <c r="L1947" s="23">
        <f>J1947-K1947</f>
        <v/>
      </c>
      <c r="M1947" s="23" t="inlineStr">
        <is>
          <t>T-995/25-26</t>
        </is>
      </c>
      <c r="N1947" s="32" t="n">
        <v>45891</v>
      </c>
      <c r="O1947" s="62" t="n">
        <v>13594.5</v>
      </c>
      <c r="P1947" s="23" t="inlineStr">
        <is>
          <t>THSTI</t>
        </is>
      </c>
      <c r="Q1947" s="23" t="inlineStr">
        <is>
          <t>BY HAND</t>
        </is>
      </c>
      <c r="R1947" s="23" t="inlineStr">
        <is>
          <t>PRIYANKA MADAM</t>
        </is>
      </c>
      <c r="S1947" s="63" t="n">
        <v>4</v>
      </c>
      <c r="T1947" s="39" t="n"/>
      <c r="U1947" s="23" t="inlineStr">
        <is>
          <t>BioLegend</t>
        </is>
      </c>
      <c r="V1947" s="23">
        <f>VLOOKUP(P1947,'Customer List'!B:C,2,)</f>
        <v/>
      </c>
      <c r="W1947" s="40" t="n"/>
      <c r="X1947" s="32" t="n">
        <v>45891</v>
      </c>
      <c r="Y1947" s="23">
        <f>IF(X1947="", "", X1947-N1947)</f>
        <v/>
      </c>
      <c r="Z1947" s="23">
        <f>IF(N1947="", "", TEXT(N1947, "dddd"))</f>
        <v/>
      </c>
      <c r="AA1947" s="23">
        <f>IF(X1947="", "", TEXT(X1947, "dddd"))</f>
        <v/>
      </c>
      <c r="AB1947" s="23">
        <f>VLOOKUP(U1947,'Currency Sheet'!A:C,3,)</f>
        <v/>
      </c>
      <c r="AC1947" s="44">
        <f>VLOOKUP(P1947,'Customer List'!B:D,3,)</f>
        <v/>
      </c>
    </row>
    <row r="1948">
      <c r="A1948" s="23">
        <f>A1947+1</f>
        <v/>
      </c>
      <c r="B1948" s="23" t="inlineStr">
        <is>
          <t>EED118009</t>
        </is>
      </c>
      <c r="C1948" s="32" t="n">
        <v>45877</v>
      </c>
      <c r="D1948" s="32" t="n">
        <v>45885</v>
      </c>
      <c r="E1948" s="51" t="n">
        <v>112</v>
      </c>
      <c r="F1948" s="51">
        <f>IF(AB1948="DOLLAR",E1948*88,E1948)</f>
        <v/>
      </c>
      <c r="G1948" s="62">
        <f>F1948*J1948</f>
        <v/>
      </c>
      <c r="H1948" s="23" t="n">
        <v>693811</v>
      </c>
      <c r="I1948" s="23" t="inlineStr">
        <is>
          <t>PE/Cyanine7 anti-ZAP70 Phospho (Tyr292) Antibody</t>
        </is>
      </c>
      <c r="J1948" s="23" t="n">
        <v>1</v>
      </c>
      <c r="K1948" s="23" t="n">
        <v>1</v>
      </c>
      <c r="L1948" s="23">
        <f>J1948-K1948</f>
        <v/>
      </c>
      <c r="M1948" s="23" t="inlineStr">
        <is>
          <t>T-995/25-26</t>
        </is>
      </c>
      <c r="N1948" s="32" t="n">
        <v>45891</v>
      </c>
      <c r="O1948" s="62" t="n">
        <v>13680</v>
      </c>
      <c r="P1948" s="23" t="inlineStr">
        <is>
          <t>THSTI</t>
        </is>
      </c>
      <c r="Q1948" s="23" t="inlineStr">
        <is>
          <t>BY HAND</t>
        </is>
      </c>
      <c r="R1948" s="23" t="inlineStr">
        <is>
          <t>PRIYANKA MADAM</t>
        </is>
      </c>
      <c r="S1948" s="63" t="n">
        <v>4</v>
      </c>
      <c r="T1948" s="39" t="n"/>
      <c r="U1948" s="23" t="inlineStr">
        <is>
          <t>BioLegend</t>
        </is>
      </c>
      <c r="V1948" s="23">
        <f>VLOOKUP(P1948,'Customer List'!B:C,2,)</f>
        <v/>
      </c>
      <c r="W1948" s="40" t="n"/>
      <c r="X1948" s="32" t="n">
        <v>45891</v>
      </c>
      <c r="Y1948" s="23">
        <f>IF(X1948="", "", X1948-N1948)</f>
        <v/>
      </c>
      <c r="Z1948" s="23">
        <f>IF(N1948="", "", TEXT(N1948, "dddd"))</f>
        <v/>
      </c>
      <c r="AA1948" s="23">
        <f>IF(X1948="", "", TEXT(X1948, "dddd"))</f>
        <v/>
      </c>
      <c r="AB1948" s="23">
        <f>VLOOKUP(U1948,'Currency Sheet'!A:C,3,)</f>
        <v/>
      </c>
      <c r="AC1948" s="44">
        <f>VLOOKUP(P1948,'Customer List'!B:D,3,)</f>
        <v/>
      </c>
    </row>
    <row r="1949">
      <c r="A1949" s="23">
        <f>A1948+1</f>
        <v/>
      </c>
      <c r="B1949" s="23" t="inlineStr">
        <is>
          <t>EED118009</t>
        </is>
      </c>
      <c r="C1949" s="32" t="n">
        <v>45877</v>
      </c>
      <c r="D1949" s="32" t="n">
        <v>45885</v>
      </c>
      <c r="E1949" s="51" t="n">
        <v>102.2</v>
      </c>
      <c r="F1949" s="51">
        <f>IF(AB1949="DOLLAR",E1949*88,E1949)</f>
        <v/>
      </c>
      <c r="G1949" s="62">
        <f>F1949*J1949</f>
        <v/>
      </c>
      <c r="H1949" s="23" t="n">
        <v>699703</v>
      </c>
      <c r="I1949" s="23" t="inlineStr">
        <is>
          <t>PE anti-Lck Phospho (Tyr505) Antibody</t>
        </is>
      </c>
      <c r="J1949" s="23" t="n">
        <v>1</v>
      </c>
      <c r="K1949" s="23" t="n">
        <v>1</v>
      </c>
      <c r="L1949" s="23">
        <f>J1949-K1949</f>
        <v/>
      </c>
      <c r="M1949" s="23" t="inlineStr">
        <is>
          <t>T-995/25-26</t>
        </is>
      </c>
      <c r="N1949" s="32" t="n">
        <v>45891</v>
      </c>
      <c r="O1949" s="62" t="n">
        <v>12483</v>
      </c>
      <c r="P1949" s="23" t="inlineStr">
        <is>
          <t>THSTI</t>
        </is>
      </c>
      <c r="Q1949" s="23" t="inlineStr">
        <is>
          <t>BY HAND</t>
        </is>
      </c>
      <c r="R1949" s="23" t="inlineStr">
        <is>
          <t>PRIYANKA MADAM</t>
        </is>
      </c>
      <c r="S1949" s="63" t="n">
        <v>4</v>
      </c>
      <c r="T1949" s="39" t="n"/>
      <c r="U1949" s="23" t="inlineStr">
        <is>
          <t>BioLegend</t>
        </is>
      </c>
      <c r="V1949" s="23">
        <f>VLOOKUP(P1949,'Customer List'!B:C,2,)</f>
        <v/>
      </c>
      <c r="W1949" s="40" t="n"/>
      <c r="X1949" s="32" t="n">
        <v>45891</v>
      </c>
      <c r="Y1949" s="23">
        <f>IF(X1949="", "", X1949-N1949)</f>
        <v/>
      </c>
      <c r="Z1949" s="23">
        <f>IF(N1949="", "", TEXT(N1949, "dddd"))</f>
        <v/>
      </c>
      <c r="AA1949" s="23">
        <f>IF(X1949="", "", TEXT(X1949, "dddd"))</f>
        <v/>
      </c>
      <c r="AB1949" s="23">
        <f>VLOOKUP(U1949,'Currency Sheet'!A:C,3,)</f>
        <v/>
      </c>
      <c r="AC1949" s="44">
        <f>VLOOKUP(P1949,'Customer List'!B:D,3,)</f>
        <v/>
      </c>
    </row>
    <row r="1950">
      <c r="A1950" s="23">
        <f>A1949+1</f>
        <v/>
      </c>
      <c r="B1950" s="23" t="inlineStr">
        <is>
          <t>EED118009</t>
        </is>
      </c>
      <c r="C1950" s="32" t="n">
        <v>45877</v>
      </c>
      <c r="D1950" s="32" t="n">
        <v>45885</v>
      </c>
      <c r="E1950" s="51" t="n">
        <v>1232.7</v>
      </c>
      <c r="F1950" s="51">
        <f>IF(AB1950="DOLLAR",E1950*88,E1950)</f>
        <v/>
      </c>
      <c r="G1950" s="62">
        <f>F1950*J1950</f>
        <v/>
      </c>
      <c r="H1950" s="23" t="n">
        <v>740621</v>
      </c>
      <c r="I1950" s="23" t="inlineStr">
        <is>
          <t>LEGENDplex™ Mouse Anti-Virus Response Panel (13-plex) with Filter Plate</t>
        </is>
      </c>
      <c r="J1950" s="23" t="n">
        <v>3</v>
      </c>
      <c r="K1950" s="23" t="n">
        <v>3</v>
      </c>
      <c r="L1950" s="23">
        <f>J1950-K1950</f>
        <v/>
      </c>
      <c r="M1950" s="23" t="inlineStr">
        <is>
          <t>T-953/25-26</t>
        </is>
      </c>
      <c r="N1950" s="32" t="n">
        <v>45887</v>
      </c>
      <c r="O1950" s="62" t="n">
        <v>476790.75</v>
      </c>
      <c r="P1950" s="23" t="inlineStr">
        <is>
          <t>NNF</t>
        </is>
      </c>
      <c r="Q1950" s="23" t="n">
        <v>58154522090</v>
      </c>
      <c r="R1950" s="23" t="inlineStr">
        <is>
          <t>Delivered</t>
        </is>
      </c>
      <c r="S1950" s="63" t="n">
        <v>4</v>
      </c>
      <c r="T1950" s="39" t="n"/>
      <c r="U1950" s="23" t="inlineStr">
        <is>
          <t>BioLegend</t>
        </is>
      </c>
      <c r="V1950" s="23">
        <f>VLOOKUP(P1950,'Customer List'!B:C,2,)</f>
        <v/>
      </c>
      <c r="W1950" s="40" t="n"/>
      <c r="X1950" s="32" t="n">
        <v>45888</v>
      </c>
      <c r="Y1950" s="23">
        <f>IF(X1950="", "", X1950-N1950)</f>
        <v/>
      </c>
      <c r="Z1950" s="23">
        <f>IF(N1950="", "", TEXT(N1950, "dddd"))</f>
        <v/>
      </c>
      <c r="AA1950" s="23">
        <f>IF(X1950="", "", TEXT(X1950, "dddd"))</f>
        <v/>
      </c>
      <c r="AB1950" s="23">
        <f>VLOOKUP(U1950,'Currency Sheet'!A:C,3,)</f>
        <v/>
      </c>
      <c r="AC1950" s="44">
        <f>VLOOKUP(P1950,'Customer List'!B:D,3,)</f>
        <v/>
      </c>
    </row>
    <row r="1951">
      <c r="A1951" s="23">
        <f>A1950+1</f>
        <v/>
      </c>
      <c r="B1951" s="23" t="inlineStr">
        <is>
          <t>EED118009</t>
        </is>
      </c>
      <c r="C1951" s="32" t="n">
        <v>45877</v>
      </c>
      <c r="D1951" s="32" t="n">
        <v>45885</v>
      </c>
      <c r="E1951" s="51" t="n">
        <v>189.75</v>
      </c>
      <c r="F1951" s="51">
        <f>IF(AB1951="DOLLAR",E1951*88,E1951)</f>
        <v/>
      </c>
      <c r="G1951" s="62">
        <f>F1951*J1951</f>
        <v/>
      </c>
      <c r="H1951" s="23" t="n">
        <v>846108</v>
      </c>
      <c r="I1951" s="23" t="inlineStr">
        <is>
          <t>FITC anti-complement C3b/iC3b Antibody</t>
        </is>
      </c>
      <c r="J1951" s="23" t="n">
        <v>1</v>
      </c>
      <c r="K1951" s="23" t="n">
        <v>1</v>
      </c>
      <c r="L1951" s="23">
        <f>J1951-K1951</f>
        <v/>
      </c>
      <c r="M1951" s="23" t="inlineStr">
        <is>
          <t>T-962/25-26</t>
        </is>
      </c>
      <c r="N1951" s="32" t="n">
        <v>45887</v>
      </c>
      <c r="O1951" s="62" t="n">
        <v>26565</v>
      </c>
      <c r="P1951" s="23" t="inlineStr">
        <is>
          <t>BIO SOLUTION</t>
        </is>
      </c>
      <c r="Q1951" s="23" t="n">
        <v>58154519640</v>
      </c>
      <c r="R1951" s="23" t="inlineStr">
        <is>
          <t>Delivered</t>
        </is>
      </c>
      <c r="S1951" s="63" t="n">
        <v>4</v>
      </c>
      <c r="T1951" s="39" t="n"/>
      <c r="U1951" s="23" t="inlineStr">
        <is>
          <t>BioLegend</t>
        </is>
      </c>
      <c r="V1951" s="23">
        <f>VLOOKUP(P1951,'Customer List'!B:C,2,)</f>
        <v/>
      </c>
      <c r="W1951" s="40" t="n"/>
      <c r="X1951" s="32" t="n">
        <v>45888</v>
      </c>
      <c r="Y1951" s="23">
        <f>IF(X1951="", "", X1951-N1951)</f>
        <v/>
      </c>
      <c r="Z1951" s="23">
        <f>IF(N1951="", "", TEXT(N1951, "dddd"))</f>
        <v/>
      </c>
      <c r="AA1951" s="23">
        <f>IF(X1951="", "", TEXT(X1951, "dddd"))</f>
        <v/>
      </c>
      <c r="AB1951" s="23">
        <f>VLOOKUP(U1951,'Currency Sheet'!A:C,3,)</f>
        <v/>
      </c>
      <c r="AC1951" s="44">
        <f>VLOOKUP(P1951,'Customer List'!B:D,3,)</f>
        <v/>
      </c>
    </row>
    <row r="1952">
      <c r="A1952" s="23">
        <f>A1951+1</f>
        <v/>
      </c>
      <c r="B1952" s="23" t="inlineStr">
        <is>
          <t>EED118009</t>
        </is>
      </c>
      <c r="C1952" s="32" t="n">
        <v>45877</v>
      </c>
      <c r="D1952" s="32" t="n">
        <v>45885</v>
      </c>
      <c r="E1952" s="51" t="n">
        <v>138.6</v>
      </c>
      <c r="F1952" s="51">
        <f>IF(AB1952="DOLLAR",E1952*88,E1952)</f>
        <v/>
      </c>
      <c r="G1952" s="62">
        <f>F1952*J1952</f>
        <v/>
      </c>
      <c r="H1952" s="23" t="n">
        <v>946603</v>
      </c>
      <c r="I1952" s="23" t="inlineStr">
        <is>
          <t>Alexa Fluor® 647 anti-LAT Phospho (Tyr171) Antibody</t>
        </is>
      </c>
      <c r="J1952" s="23" t="n">
        <v>1</v>
      </c>
      <c r="K1952" s="23" t="n">
        <v>1</v>
      </c>
      <c r="L1952" s="23">
        <f>J1952-K1952</f>
        <v/>
      </c>
      <c r="M1952" s="23" t="inlineStr">
        <is>
          <t>T-995/25-26</t>
        </is>
      </c>
      <c r="N1952" s="32" t="n">
        <v>45891</v>
      </c>
      <c r="O1952" s="62" t="n">
        <v>16929</v>
      </c>
      <c r="P1952" s="23" t="inlineStr">
        <is>
          <t>THSTI</t>
        </is>
      </c>
      <c r="Q1952" s="23" t="inlineStr">
        <is>
          <t>BY HAND</t>
        </is>
      </c>
      <c r="R1952" s="23" t="inlineStr">
        <is>
          <t>PRIYANKA MADAM</t>
        </is>
      </c>
      <c r="S1952" s="63" t="n">
        <v>4</v>
      </c>
      <c r="T1952" s="39" t="n"/>
      <c r="U1952" s="23" t="inlineStr">
        <is>
          <t>BioLegend</t>
        </is>
      </c>
      <c r="V1952" s="23">
        <f>VLOOKUP(P1952,'Customer List'!B:C,2,)</f>
        <v/>
      </c>
      <c r="W1952" s="40" t="n"/>
      <c r="X1952" s="32" t="n">
        <v>45891</v>
      </c>
      <c r="Y1952" s="23">
        <f>IF(X1952="", "", X1952-N1952)</f>
        <v/>
      </c>
      <c r="Z1952" s="23">
        <f>IF(N1952="", "", TEXT(N1952, "dddd"))</f>
        <v/>
      </c>
      <c r="AA1952" s="23">
        <f>IF(X1952="", "", TEXT(X1952, "dddd"))</f>
        <v/>
      </c>
      <c r="AB1952" s="23">
        <f>VLOOKUP(U1952,'Currency Sheet'!A:C,3,)</f>
        <v/>
      </c>
      <c r="AC1952" s="44">
        <f>VLOOKUP(P1952,'Customer List'!B:D,3,)</f>
        <v/>
      </c>
    </row>
    <row r="1953">
      <c r="A1953" s="23">
        <f>A1952+1</f>
        <v/>
      </c>
      <c r="B1953" s="23" t="inlineStr">
        <is>
          <t>EED118009</t>
        </is>
      </c>
      <c r="C1953" s="32" t="n">
        <v>45877</v>
      </c>
      <c r="D1953" s="32" t="n">
        <v>45885</v>
      </c>
      <c r="E1953" s="51" t="n">
        <v>0</v>
      </c>
      <c r="F1953" s="51">
        <f>IF(AB1953="DOLLAR",E1953*88,E1953)</f>
        <v/>
      </c>
      <c r="G1953" s="62">
        <f>F1953*J1953</f>
        <v/>
      </c>
      <c r="H1953" s="56" t="n">
        <v>432504</v>
      </c>
      <c r="I1953" s="23" t="inlineStr">
        <is>
          <t>ELISA MAX™ Deluxe Set Mouse IL-17A</t>
        </is>
      </c>
      <c r="J1953" s="23" t="n">
        <v>1</v>
      </c>
      <c r="K1953" s="23" t="n"/>
      <c r="L1953" s="23">
        <f>J1953-K1953</f>
        <v/>
      </c>
      <c r="M1953" s="23" t="n"/>
      <c r="N1953" s="32" t="n"/>
      <c r="O1953" s="62" t="n"/>
      <c r="P1953" s="23" t="inlineStr">
        <is>
          <t>STOCK</t>
        </is>
      </c>
      <c r="Q1953" s="23" t="n"/>
      <c r="R1953" s="23" t="n"/>
      <c r="S1953" s="63" t="n">
        <v>4</v>
      </c>
      <c r="T1953" s="39" t="inlineStr">
        <is>
          <t>Extra Received</t>
        </is>
      </c>
      <c r="U1953" s="23" t="inlineStr">
        <is>
          <t>BioLegend</t>
        </is>
      </c>
      <c r="V1953" s="23">
        <f>VLOOKUP(P1953,'Customer List'!B:C,2,)</f>
        <v/>
      </c>
      <c r="W1953" s="40" t="inlineStr">
        <is>
          <t>Stock</t>
        </is>
      </c>
      <c r="X1953" s="32">
        <f>IF(OR(R1953 = "PRIYANKA MADAM", R1953 = "DEEPAK", R1953 = "PORTER"),N1953,"")</f>
        <v/>
      </c>
      <c r="Y1953" s="23">
        <f>IF(X1953="", "", X1953-N1953)</f>
        <v/>
      </c>
      <c r="Z1953" s="23">
        <f>IF(N1953="", "", TEXT(N1953, "dddd"))</f>
        <v/>
      </c>
      <c r="AA1953" s="23">
        <f>IF(X1953="", "", TEXT(X1953, "dddd"))</f>
        <v/>
      </c>
      <c r="AB1953" s="23">
        <f>VLOOKUP(U1953,'Currency Sheet'!A:C,3,)</f>
        <v/>
      </c>
      <c r="AC1953" s="44">
        <f>VLOOKUP(P1953,'Customer List'!B:D,3,)</f>
        <v/>
      </c>
    </row>
    <row r="1954">
      <c r="A1954" s="23">
        <f>A1953+1</f>
        <v/>
      </c>
      <c r="B1954" s="23" t="inlineStr">
        <is>
          <t>EED118009</t>
        </is>
      </c>
      <c r="C1954" s="32" t="n">
        <v>45877</v>
      </c>
      <c r="D1954" s="32" t="n">
        <v>45885</v>
      </c>
      <c r="E1954" s="51" t="n">
        <v>0</v>
      </c>
      <c r="F1954" s="51">
        <f>IF(AB1954="DOLLAR",E1954*88,E1954)</f>
        <v/>
      </c>
      <c r="G1954" s="62">
        <f>F1954*J1954</f>
        <v/>
      </c>
      <c r="H1954" s="56" t="n">
        <v>431304</v>
      </c>
      <c r="I1954" s="23" t="inlineStr">
        <is>
          <t>ELISA MAX™ Deluxe Set Mouse IL-6</t>
        </is>
      </c>
      <c r="J1954" s="23" t="n">
        <v>1</v>
      </c>
      <c r="K1954" s="23" t="n"/>
      <c r="L1954" s="23">
        <f>J1954-K1954</f>
        <v/>
      </c>
      <c r="M1954" s="23" t="n"/>
      <c r="N1954" s="32" t="n"/>
      <c r="O1954" s="62" t="n"/>
      <c r="P1954" s="23" t="inlineStr">
        <is>
          <t>STOCK</t>
        </is>
      </c>
      <c r="Q1954" s="23" t="n"/>
      <c r="R1954" s="23" t="n"/>
      <c r="S1954" s="63" t="n">
        <v>4</v>
      </c>
      <c r="T1954" s="39" t="inlineStr">
        <is>
          <t>Extra Received</t>
        </is>
      </c>
      <c r="U1954" s="23" t="inlineStr">
        <is>
          <t>BioLegend</t>
        </is>
      </c>
      <c r="V1954" s="23">
        <f>VLOOKUP(P1954,'Customer List'!B:C,2,)</f>
        <v/>
      </c>
      <c r="W1954" s="40" t="inlineStr">
        <is>
          <t>Stock</t>
        </is>
      </c>
      <c r="X1954" s="32">
        <f>IF(OR(R1954 = "PRIYANKA MADAM", R1954 = "DEEPAK", R1954 = "PORTER"),N1954,"")</f>
        <v/>
      </c>
      <c r="Y1954" s="23">
        <f>IF(X1954="", "", X1954-N1954)</f>
        <v/>
      </c>
      <c r="Z1954" s="23">
        <f>IF(N1954="", "", TEXT(N1954, "dddd"))</f>
        <v/>
      </c>
      <c r="AA1954" s="23">
        <f>IF(X1954="", "", TEXT(X1954, "dddd"))</f>
        <v/>
      </c>
      <c r="AB1954" s="23">
        <f>VLOOKUP(U1954,'Currency Sheet'!A:C,3,)</f>
        <v/>
      </c>
      <c r="AC1954" s="44">
        <f>VLOOKUP(P1954,'Customer List'!B:D,3,)</f>
        <v/>
      </c>
    </row>
    <row r="1955">
      <c r="A1955" s="23">
        <f>A1954+1</f>
        <v/>
      </c>
      <c r="B1955" s="23" t="inlineStr">
        <is>
          <t>EED118009</t>
        </is>
      </c>
      <c r="C1955" s="32" t="n">
        <v>45877</v>
      </c>
      <c r="D1955" s="32" t="n">
        <v>45885</v>
      </c>
      <c r="E1955" s="51" t="n">
        <v>0</v>
      </c>
      <c r="F1955" s="51">
        <f>IF(AB1955="DOLLAR",E1955*88,E1955)</f>
        <v/>
      </c>
      <c r="G1955" s="62">
        <f>F1955*J1955</f>
        <v/>
      </c>
      <c r="H1955" s="56" t="n">
        <v>432604</v>
      </c>
      <c r="I1955" s="23" t="inlineStr">
        <is>
          <t>ELISA MAX™ Deluxe Set Mouse IL-1β</t>
        </is>
      </c>
      <c r="J1955" s="23" t="n">
        <v>1</v>
      </c>
      <c r="K1955" s="23" t="n">
        <v>1</v>
      </c>
      <c r="L1955" s="23">
        <f>J1955-K1955</f>
        <v/>
      </c>
      <c r="M1955" s="23" t="inlineStr">
        <is>
          <t>T-1316/25-26</t>
        </is>
      </c>
      <c r="N1955" s="32" t="n">
        <v>45936</v>
      </c>
      <c r="O1955" s="62" t="n">
        <v>40415</v>
      </c>
      <c r="P1955" s="23" t="inlineStr">
        <is>
          <t>IISER MOHALI</t>
        </is>
      </c>
      <c r="Q1955" s="23" t="n"/>
      <c r="R1955" s="23" t="n"/>
      <c r="S1955" s="63" t="n">
        <v>4</v>
      </c>
      <c r="T1955" s="39" t="inlineStr">
        <is>
          <t>Extra Received</t>
        </is>
      </c>
      <c r="U1955" s="23" t="inlineStr">
        <is>
          <t>BioLegend</t>
        </is>
      </c>
      <c r="V1955" s="23">
        <f>VLOOKUP(P1955,'Customer List'!B:C,2,)</f>
        <v/>
      </c>
      <c r="W1955" s="40" t="n"/>
      <c r="X1955" s="32">
        <f>IF(OR(R1955 = "PRIYANKA MADAM", R1955 = "DEEPAK", R1955 = "PORTER"),N1955,"")</f>
        <v/>
      </c>
      <c r="Y1955" s="23">
        <f>IF(X1955="", "", X1955-N1955)</f>
        <v/>
      </c>
      <c r="Z1955" s="23">
        <f>IF(N1955="", "", TEXT(N1955, "dddd"))</f>
        <v/>
      </c>
      <c r="AA1955" s="23">
        <f>IF(X1955="", "", TEXT(X1955, "dddd"))</f>
        <v/>
      </c>
      <c r="AB1955" s="23">
        <f>VLOOKUP(U1955,'Currency Sheet'!A:C,3,)</f>
        <v/>
      </c>
      <c r="AC1955" s="44">
        <f>VLOOKUP(P1955,'Customer List'!B:D,3,)</f>
        <v/>
      </c>
    </row>
    <row r="1956">
      <c r="A1956" s="23">
        <f>A1955+1</f>
        <v/>
      </c>
      <c r="B1956" s="23" t="inlineStr">
        <is>
          <t>EED118009</t>
        </is>
      </c>
      <c r="C1956" s="32" t="n">
        <v>45877</v>
      </c>
      <c r="D1956" s="32" t="n">
        <v>45885</v>
      </c>
      <c r="E1956" s="51" t="n">
        <v>0</v>
      </c>
      <c r="F1956" s="51">
        <f>IF(AB1956="DOLLAR",E1956*88,E1956)</f>
        <v/>
      </c>
      <c r="G1956" s="62">
        <f>F1956*J1956</f>
        <v/>
      </c>
      <c r="H1956" s="56" t="n">
        <v>431414</v>
      </c>
      <c r="I1956" s="23" t="inlineStr">
        <is>
          <t>ELISA MAX™ Deluxe Set Mouse IL-10</t>
        </is>
      </c>
      <c r="J1956" s="23" t="n">
        <v>1</v>
      </c>
      <c r="K1956" s="23" t="n">
        <v>1</v>
      </c>
      <c r="L1956" s="23">
        <f>J1956-K1956</f>
        <v/>
      </c>
      <c r="M1956" s="23" t="inlineStr">
        <is>
          <t>T-1316/25-26</t>
        </is>
      </c>
      <c r="N1956" s="32" t="n">
        <v>45936</v>
      </c>
      <c r="O1956" s="62" t="n">
        <v>33092.5</v>
      </c>
      <c r="P1956" s="23" t="inlineStr">
        <is>
          <t>IISER MOHALI</t>
        </is>
      </c>
      <c r="Q1956" s="23" t="n"/>
      <c r="R1956" s="23" t="n"/>
      <c r="S1956" s="63" t="n">
        <v>4</v>
      </c>
      <c r="T1956" s="39" t="inlineStr">
        <is>
          <t>Extra Received</t>
        </is>
      </c>
      <c r="U1956" s="23" t="inlineStr">
        <is>
          <t>BioLegend</t>
        </is>
      </c>
      <c r="V1956" s="23">
        <f>VLOOKUP(P1956,'Customer List'!B:C,2,)</f>
        <v/>
      </c>
      <c r="W1956" s="40" t="n"/>
      <c r="X1956" s="32">
        <f>IF(OR(R1956 = "PRIYANKA MADAM", R1956 = "DEEPAK", R1956 = "PORTER"),N1956,"")</f>
        <v/>
      </c>
      <c r="Y1956" s="23">
        <f>IF(X1956="", "", X1956-N1956)</f>
        <v/>
      </c>
      <c r="Z1956" s="23">
        <f>IF(N1956="", "", TEXT(N1956, "dddd"))</f>
        <v/>
      </c>
      <c r="AA1956" s="23">
        <f>IF(X1956="", "", TEXT(X1956, "dddd"))</f>
        <v/>
      </c>
      <c r="AB1956" s="23">
        <f>VLOOKUP(U1956,'Currency Sheet'!A:C,3,)</f>
        <v/>
      </c>
      <c r="AC1956" s="44">
        <f>VLOOKUP(P1956,'Customer List'!B:D,3,)</f>
        <v/>
      </c>
    </row>
    <row r="1957">
      <c r="A1957" s="23">
        <f>A1956+1</f>
        <v/>
      </c>
      <c r="B1957" s="23" t="inlineStr">
        <is>
          <t>EED118009</t>
        </is>
      </c>
      <c r="C1957" s="32" t="n">
        <v>45877</v>
      </c>
      <c r="D1957" s="32" t="n">
        <v>45885</v>
      </c>
      <c r="E1957" s="51" t="n">
        <v>0</v>
      </c>
      <c r="F1957" s="51">
        <f>IF(AB1957="DOLLAR",E1957*88,E1957)</f>
        <v/>
      </c>
      <c r="G1957" s="62">
        <f>F1957*J1957</f>
        <v/>
      </c>
      <c r="H1957" s="56" t="n">
        <v>430804</v>
      </c>
      <c r="I1957" s="23" t="inlineStr">
        <is>
          <t>ELISA MAX™ Deluxe Set Mouse IFN-γ</t>
        </is>
      </c>
      <c r="J1957" s="23" t="n">
        <v>1</v>
      </c>
      <c r="K1957" s="23" t="n"/>
      <c r="L1957" s="23">
        <f>J1957-K1957</f>
        <v/>
      </c>
      <c r="M1957" s="23" t="n"/>
      <c r="N1957" s="32" t="n"/>
      <c r="O1957" s="62" t="n"/>
      <c r="P1957" s="23" t="inlineStr">
        <is>
          <t>STOCK</t>
        </is>
      </c>
      <c r="Q1957" s="23" t="n"/>
      <c r="R1957" s="23" t="n"/>
      <c r="S1957" s="63" t="n">
        <v>4</v>
      </c>
      <c r="T1957" s="39" t="inlineStr">
        <is>
          <t>Extra Received</t>
        </is>
      </c>
      <c r="U1957" s="23" t="inlineStr">
        <is>
          <t>BioLegend</t>
        </is>
      </c>
      <c r="V1957" s="23">
        <f>VLOOKUP(P1957,'Customer List'!B:C,2,)</f>
        <v/>
      </c>
      <c r="W1957" s="40" t="inlineStr">
        <is>
          <t>Stock</t>
        </is>
      </c>
      <c r="X1957" s="32">
        <f>IF(OR(R1957 = "PRIYANKA MADAM", R1957 = "DEEPAK", R1957 = "PORTER"),N1957,"")</f>
        <v/>
      </c>
      <c r="Y1957" s="23">
        <f>IF(X1957="", "", X1957-N1957)</f>
        <v/>
      </c>
      <c r="Z1957" s="23">
        <f>IF(N1957="", "", TEXT(N1957, "dddd"))</f>
        <v/>
      </c>
      <c r="AA1957" s="23">
        <f>IF(X1957="", "", TEXT(X1957, "dddd"))</f>
        <v/>
      </c>
      <c r="AB1957" s="23">
        <f>VLOOKUP(U1957,'Currency Sheet'!A:C,3,)</f>
        <v/>
      </c>
      <c r="AC1957" s="44">
        <f>VLOOKUP(P1957,'Customer List'!B:D,3,)</f>
        <v/>
      </c>
    </row>
    <row r="1958">
      <c r="A1958" s="23">
        <f>A1957+1</f>
        <v/>
      </c>
      <c r="B1958" s="23" t="inlineStr">
        <is>
          <t>EED118009</t>
        </is>
      </c>
      <c r="C1958" s="32" t="n">
        <v>45877</v>
      </c>
      <c r="D1958" s="32" t="n">
        <v>45885</v>
      </c>
      <c r="E1958" s="51" t="n">
        <v>0</v>
      </c>
      <c r="F1958" s="51">
        <f>IF(AB1958="DOLLAR",E1958*88,E1958)</f>
        <v/>
      </c>
      <c r="G1958" s="62">
        <f>F1958*J1958</f>
        <v/>
      </c>
      <c r="H1958" s="56" t="n">
        <v>430904</v>
      </c>
      <c r="I1958" s="23" t="inlineStr">
        <is>
          <t>ELISA MAX™ Deluxe Set Mouse TNF-α</t>
        </is>
      </c>
      <c r="J1958" s="23" t="n">
        <v>1</v>
      </c>
      <c r="K1958" s="23" t="n"/>
      <c r="L1958" s="23">
        <f>J1958-K1958</f>
        <v/>
      </c>
      <c r="M1958" s="23" t="n"/>
      <c r="N1958" s="32" t="n"/>
      <c r="O1958" s="62" t="n"/>
      <c r="P1958" s="23" t="inlineStr">
        <is>
          <t>STOCK</t>
        </is>
      </c>
      <c r="Q1958" s="23" t="n"/>
      <c r="R1958" s="23" t="n"/>
      <c r="S1958" s="63" t="n">
        <v>4</v>
      </c>
      <c r="T1958" s="39" t="inlineStr">
        <is>
          <t>Extra Received</t>
        </is>
      </c>
      <c r="U1958" s="23" t="inlineStr">
        <is>
          <t>BioLegend</t>
        </is>
      </c>
      <c r="V1958" s="23">
        <f>VLOOKUP(P1958,'Customer List'!B:C,2,)</f>
        <v/>
      </c>
      <c r="W1958" s="40" t="inlineStr">
        <is>
          <t>Stock</t>
        </is>
      </c>
      <c r="X1958" s="32">
        <f>IF(OR(R1958 = "PRIYANKA MADAM", R1958 = "DEEPAK", R1958 = "PORTER"),N1958,"")</f>
        <v/>
      </c>
      <c r="Y1958" s="23">
        <f>IF(X1958="", "", X1958-N1958)</f>
        <v/>
      </c>
      <c r="Z1958" s="23">
        <f>IF(N1958="", "", TEXT(N1958, "dddd"))</f>
        <v/>
      </c>
      <c r="AA1958" s="23">
        <f>IF(X1958="", "", TEXT(X1958, "dddd"))</f>
        <v/>
      </c>
      <c r="AB1958" s="23">
        <f>VLOOKUP(U1958,'Currency Sheet'!A:C,3,)</f>
        <v/>
      </c>
      <c r="AC1958" s="44">
        <f>VLOOKUP(P1958,'Customer List'!B:D,3,)</f>
        <v/>
      </c>
    </row>
    <row r="1959">
      <c r="A1959" s="23">
        <f>A1958+1</f>
        <v/>
      </c>
      <c r="B1959" s="23" t="n">
        <v>195103</v>
      </c>
      <c r="C1959" s="32" t="n">
        <v>45883</v>
      </c>
      <c r="D1959" s="32" t="n">
        <v>45887</v>
      </c>
      <c r="E1959" s="51" t="n">
        <v>204</v>
      </c>
      <c r="F1959" s="51">
        <f>IF(AB1959="DOLLAR",E1959*88,E1959)</f>
        <v/>
      </c>
      <c r="G1959" s="62">
        <f>F1959*J1959</f>
        <v/>
      </c>
      <c r="H1959" s="23" t="inlineStr">
        <is>
          <t>B1750-63</t>
        </is>
      </c>
      <c r="I1959" s="23" t="inlineStr">
        <is>
          <t>Biotin Assay Medium</t>
        </is>
      </c>
      <c r="J1959" s="23" t="n">
        <v>3</v>
      </c>
      <c r="K1959" s="23" t="n">
        <v>3</v>
      </c>
      <c r="L1959" s="23">
        <f>J1959-K1959</f>
        <v/>
      </c>
      <c r="M1959" s="23" t="inlineStr">
        <is>
          <t>T-969/25-26</t>
        </is>
      </c>
      <c r="N1959" s="32" t="n">
        <v>45888</v>
      </c>
      <c r="O1959" s="62" t="n">
        <v>101835</v>
      </c>
      <c r="P1959" s="23" t="inlineStr">
        <is>
          <t>OMNI PROTECT</t>
        </is>
      </c>
      <c r="Q1959" s="23" t="n">
        <v>58154568846</v>
      </c>
      <c r="R1959" s="23" t="inlineStr">
        <is>
          <t>Delivered</t>
        </is>
      </c>
      <c r="S1959" s="63" t="n">
        <v>4</v>
      </c>
      <c r="T1959" s="39" t="n"/>
      <c r="U1959" s="23" t="inlineStr">
        <is>
          <t>Us Biological</t>
        </is>
      </c>
      <c r="V1959" s="23">
        <f>VLOOKUP(P1959,'Customer List'!B:C,2,)</f>
        <v/>
      </c>
      <c r="W1959" s="40" t="n"/>
      <c r="X1959" s="32" t="n">
        <v>45889</v>
      </c>
      <c r="Y1959" s="23">
        <f>IF(X1959="", "", X1959-N1959)</f>
        <v/>
      </c>
      <c r="Z1959" s="23">
        <f>IF(N1959="", "", TEXT(N1959, "dddd"))</f>
        <v/>
      </c>
      <c r="AA1959" s="23">
        <f>IF(X1959="", "", TEXT(X1959, "dddd"))</f>
        <v/>
      </c>
      <c r="AB1959" s="23">
        <f>VLOOKUP(U1959,'Currency Sheet'!A:C,3,)</f>
        <v/>
      </c>
      <c r="AC1959" s="44">
        <f>VLOOKUP(P1959,'Customer List'!B:D,3,)</f>
        <v/>
      </c>
    </row>
    <row r="1960">
      <c r="A1960" s="23">
        <f>A1959+1</f>
        <v/>
      </c>
      <c r="B1960" s="23" t="n">
        <v>65875</v>
      </c>
      <c r="C1960" s="32" t="n">
        <v>45882</v>
      </c>
      <c r="D1960" s="32" t="n">
        <v>45887</v>
      </c>
      <c r="E1960" s="51" t="n">
        <v>25</v>
      </c>
      <c r="F1960" s="51">
        <f>IF(AB1960="DOLLAR",E1960*88,E1960)</f>
        <v/>
      </c>
      <c r="G1960" s="62">
        <f>F1960*J1960</f>
        <v/>
      </c>
      <c r="H1960" s="23" t="inlineStr">
        <is>
          <t>AR1065</t>
        </is>
      </c>
      <c r="I1960" s="23" t="inlineStr">
        <is>
          <t>Poly-L-Lysine Coated Slides</t>
        </is>
      </c>
      <c r="J1960" s="23" t="n">
        <v>4</v>
      </c>
      <c r="K1960" s="23" t="n">
        <v>4</v>
      </c>
      <c r="L1960" s="23">
        <f>J1960-K1960</f>
        <v/>
      </c>
      <c r="M1960" s="23" t="inlineStr">
        <is>
          <t>T-977/25-26</t>
        </is>
      </c>
      <c r="N1960" s="32" t="n">
        <v>45888</v>
      </c>
      <c r="O1960" s="62" t="n">
        <v>14000</v>
      </c>
      <c r="P1960" s="23" t="inlineStr">
        <is>
          <t>PATEL CHEM</t>
        </is>
      </c>
      <c r="Q1960" s="23" t="n">
        <v>58154569045</v>
      </c>
      <c r="R1960" s="23" t="inlineStr">
        <is>
          <t>Delivered</t>
        </is>
      </c>
      <c r="S1960" s="63" t="inlineStr">
        <is>
          <t>RT</t>
        </is>
      </c>
      <c r="T1960" s="39" t="n"/>
      <c r="U1960" s="23" t="inlineStr">
        <is>
          <t>Boster</t>
        </is>
      </c>
      <c r="V1960" s="23">
        <f>VLOOKUP(P1960,'Customer List'!B:C,2,)</f>
        <v/>
      </c>
      <c r="W1960" s="40" t="n"/>
      <c r="X1960" s="32" t="n">
        <v>45889</v>
      </c>
      <c r="Y1960" s="23">
        <f>IF(X1960="", "", X1960-N1960)</f>
        <v/>
      </c>
      <c r="Z1960" s="23">
        <f>IF(N1960="", "", TEXT(N1960, "dddd"))</f>
        <v/>
      </c>
      <c r="AA1960" s="23">
        <f>IF(X1960="", "", TEXT(X1960, "dddd"))</f>
        <v/>
      </c>
      <c r="AB1960" s="23">
        <f>VLOOKUP(U1960,'Currency Sheet'!A:C,3,)</f>
        <v/>
      </c>
      <c r="AC1960" s="44">
        <f>VLOOKUP(P1960,'Customer List'!B:D,3,)</f>
        <v/>
      </c>
    </row>
    <row r="1961">
      <c r="A1961" s="23">
        <f>A1960+1</f>
        <v/>
      </c>
      <c r="B1961" s="23" t="inlineStr">
        <is>
          <t>300081607, 300081606, 300081605</t>
        </is>
      </c>
      <c r="C1961" s="32" t="n">
        <v>45882</v>
      </c>
      <c r="D1961" s="32" t="n">
        <v>45885</v>
      </c>
      <c r="E1961" s="51" t="n">
        <v>44</v>
      </c>
      <c r="F1961" s="51">
        <f>IF(AB1961="DOLLAR",E1961*88,E1961)</f>
        <v/>
      </c>
      <c r="G1961" s="62">
        <f>F1961*J1961</f>
        <v/>
      </c>
      <c r="H1961" s="23" t="inlineStr">
        <is>
          <t>B1027-1000</t>
        </is>
      </c>
      <c r="I1961" s="23" t="n"/>
      <c r="J1961" s="23" t="n">
        <v>2</v>
      </c>
      <c r="K1961" s="23" t="n">
        <v>2</v>
      </c>
      <c r="L1961" s="23">
        <f>J1961-K1961</f>
        <v/>
      </c>
      <c r="M1961" s="23" t="inlineStr">
        <is>
          <t>DC-118/25-26</t>
        </is>
      </c>
      <c r="N1961" s="32" t="n">
        <v>45888</v>
      </c>
      <c r="O1961" s="62" t="n">
        <v>11625</v>
      </c>
      <c r="P1961" s="23" t="inlineStr">
        <is>
          <t>AIIMS</t>
        </is>
      </c>
      <c r="Q1961" s="23" t="inlineStr">
        <is>
          <t>By Hand</t>
        </is>
      </c>
      <c r="R1961" s="23" t="inlineStr">
        <is>
          <t>PRIYANKA MADAM</t>
        </is>
      </c>
      <c r="S1961" s="63" t="n">
        <v>-20</v>
      </c>
      <c r="T1961" s="39" t="n"/>
      <c r="U1961" s="23" t="inlineStr">
        <is>
          <t>ApexBio</t>
        </is>
      </c>
      <c r="V1961" s="23">
        <f>VLOOKUP(P1961,'Customer List'!B:C,2,)</f>
        <v/>
      </c>
      <c r="W1961" s="40" t="n"/>
      <c r="X1961" s="32" t="n">
        <v>45888</v>
      </c>
      <c r="Y1961" s="23">
        <f>IF(X1961="", "", X1961-N1961)</f>
        <v/>
      </c>
      <c r="Z1961" s="23">
        <f>IF(N1961="", "", TEXT(N1961, "dddd"))</f>
        <v/>
      </c>
      <c r="AA1961" s="23">
        <f>IF(X1961="", "", TEXT(X1961, "dddd"))</f>
        <v/>
      </c>
      <c r="AB1961" s="23">
        <f>VLOOKUP(U1961,'Currency Sheet'!A:C,3,)</f>
        <v/>
      </c>
      <c r="AC1961" s="44">
        <f>VLOOKUP(P1961,'Customer List'!B:D,3,)</f>
        <v/>
      </c>
    </row>
    <row r="1962">
      <c r="A1962" s="23">
        <f>A1961+1</f>
        <v/>
      </c>
      <c r="B1962" s="23" t="inlineStr">
        <is>
          <t>300081607, 300081606, 300081605</t>
        </is>
      </c>
      <c r="C1962" s="32" t="n">
        <v>45882</v>
      </c>
      <c r="D1962" s="32" t="n">
        <v>45885</v>
      </c>
      <c r="E1962" s="51" t="n">
        <v>78.40000000000001</v>
      </c>
      <c r="F1962" s="51">
        <f>IF(AB1962="DOLLAR",E1962*88,E1962)</f>
        <v/>
      </c>
      <c r="G1962" s="62">
        <f>F1962*J1962</f>
        <v/>
      </c>
      <c r="H1962" s="23" t="inlineStr">
        <is>
          <t>K4630-100</t>
        </is>
      </c>
      <c r="I1962" s="23" t="n"/>
      <c r="J1962" s="23" t="n">
        <v>1</v>
      </c>
      <c r="K1962" s="23" t="n">
        <v>1</v>
      </c>
      <c r="L1962" s="23">
        <f>J1962-K1962</f>
        <v/>
      </c>
      <c r="M1962" s="23" t="inlineStr">
        <is>
          <t>T-973/25-26</t>
        </is>
      </c>
      <c r="N1962" s="32" t="n">
        <v>45888</v>
      </c>
      <c r="O1962" s="62" t="n">
        <v>11392.5</v>
      </c>
      <c r="P1962" s="23" t="inlineStr">
        <is>
          <t>VIT</t>
        </is>
      </c>
      <c r="Q1962" s="23" t="n">
        <v>58154567973</v>
      </c>
      <c r="R1962" s="23" t="inlineStr">
        <is>
          <t>Delivered</t>
        </is>
      </c>
      <c r="S1962" s="63" t="n">
        <v>-20</v>
      </c>
      <c r="T1962" s="39" t="n"/>
      <c r="U1962" s="23" t="inlineStr">
        <is>
          <t>ApexBio</t>
        </is>
      </c>
      <c r="V1962" s="23">
        <f>VLOOKUP(P1962,'Customer List'!B:C,2,)</f>
        <v/>
      </c>
      <c r="W1962" s="40" t="n"/>
      <c r="X1962" s="32" t="n">
        <v>45890</v>
      </c>
      <c r="Y1962" s="23">
        <f>IF(X1962="", "", X1962-N1962)</f>
        <v/>
      </c>
      <c r="Z1962" s="23">
        <f>IF(N1962="", "", TEXT(N1962, "dddd"))</f>
        <v/>
      </c>
      <c r="AA1962" s="23">
        <f>IF(X1962="", "", TEXT(X1962, "dddd"))</f>
        <v/>
      </c>
      <c r="AB1962" s="23">
        <f>VLOOKUP(U1962,'Currency Sheet'!A:C,3,)</f>
        <v/>
      </c>
      <c r="AC1962" s="44">
        <f>VLOOKUP(P1962,'Customer List'!B:D,3,)</f>
        <v/>
      </c>
    </row>
    <row r="1963">
      <c r="A1963" s="23">
        <f>A1962+1</f>
        <v/>
      </c>
      <c r="B1963" s="23" t="inlineStr">
        <is>
          <t>300081607, 300081606, 300081605</t>
        </is>
      </c>
      <c r="C1963" s="32" t="n">
        <v>45882</v>
      </c>
      <c r="D1963" s="32" t="n">
        <v>45885</v>
      </c>
      <c r="E1963" s="51" t="n">
        <v>141.6</v>
      </c>
      <c r="F1963" s="51">
        <f>IF(AB1963="DOLLAR",E1963*88,E1963)</f>
        <v/>
      </c>
      <c r="G1963" s="62">
        <f>F1963*J1963</f>
        <v/>
      </c>
      <c r="H1963" s="23" t="inlineStr">
        <is>
          <t>B5455-10</t>
        </is>
      </c>
      <c r="I1963" s="23" t="n"/>
      <c r="J1963" s="23" t="n">
        <v>2</v>
      </c>
      <c r="K1963" s="23" t="n">
        <v>2</v>
      </c>
      <c r="L1963" s="23">
        <f>J1963-K1963</f>
        <v/>
      </c>
      <c r="M1963" s="23" t="inlineStr">
        <is>
          <t>T-959/25-26</t>
        </is>
      </c>
      <c r="N1963" s="32" t="n">
        <v>45887</v>
      </c>
      <c r="O1963" s="62" t="n">
        <v>41152.5</v>
      </c>
      <c r="P1963" s="23" t="inlineStr">
        <is>
          <t>EXCELL BIO</t>
        </is>
      </c>
      <c r="Q1963" s="23" t="n">
        <v>58154519743</v>
      </c>
      <c r="R1963" s="23" t="inlineStr">
        <is>
          <t>Delivered</t>
        </is>
      </c>
      <c r="S1963" s="63" t="n">
        <v>-20</v>
      </c>
      <c r="T1963" s="39" t="n"/>
      <c r="U1963" s="23" t="inlineStr">
        <is>
          <t>ApexBio</t>
        </is>
      </c>
      <c r="V1963" s="23">
        <f>VLOOKUP(P1963,'Customer List'!B:C,2,)</f>
        <v/>
      </c>
      <c r="W1963" s="40" t="n"/>
      <c r="X1963" s="32" t="n">
        <v>45888</v>
      </c>
      <c r="Y1963" s="23">
        <f>IF(X1963="", "", X1963-N1963)</f>
        <v/>
      </c>
      <c r="Z1963" s="23">
        <f>IF(N1963="", "", TEXT(N1963, "dddd"))</f>
        <v/>
      </c>
      <c r="AA1963" s="23">
        <f>IF(X1963="", "", TEXT(X1963, "dddd"))</f>
        <v/>
      </c>
      <c r="AB1963" s="23">
        <f>VLOOKUP(U1963,'Currency Sheet'!A:C,3,)</f>
        <v/>
      </c>
      <c r="AC1963" s="44">
        <f>VLOOKUP(P1963,'Customer List'!B:D,3,)</f>
        <v/>
      </c>
    </row>
    <row r="1964">
      <c r="A1964" s="23">
        <f>A1963+1</f>
        <v/>
      </c>
      <c r="B1964" s="23" t="inlineStr">
        <is>
          <t>300081607, 300081606, 300081605</t>
        </is>
      </c>
      <c r="C1964" s="32" t="n">
        <v>45882</v>
      </c>
      <c r="D1964" s="32" t="n">
        <v>45885</v>
      </c>
      <c r="E1964" s="51" t="n">
        <v>169.6</v>
      </c>
      <c r="F1964" s="51">
        <f>IF(AB1964="DOLLAR",E1964*88,E1964)</f>
        <v/>
      </c>
      <c r="G1964" s="62">
        <f>F1964*J1964</f>
        <v/>
      </c>
      <c r="H1964" s="23" t="inlineStr">
        <is>
          <t>A3516-5</t>
        </is>
      </c>
      <c r="I1964" s="23" t="n"/>
      <c r="J1964" s="23" t="n">
        <v>3</v>
      </c>
      <c r="K1964" s="23" t="n">
        <v>3</v>
      </c>
      <c r="L1964" s="23">
        <f>J1964-K1964</f>
        <v/>
      </c>
      <c r="M1964" s="23" t="inlineStr">
        <is>
          <t>T-958/25-26</t>
        </is>
      </c>
      <c r="N1964" s="32" t="n">
        <v>45887</v>
      </c>
      <c r="O1964" s="62" t="n">
        <v>73935</v>
      </c>
      <c r="P1964" s="23" t="inlineStr">
        <is>
          <t>BIO SOLUTION</t>
        </is>
      </c>
      <c r="Q1964" s="23" t="n">
        <v>58154519640</v>
      </c>
      <c r="R1964" s="23" t="inlineStr">
        <is>
          <t>Delivered</t>
        </is>
      </c>
      <c r="S1964" s="63" t="n">
        <v>-20</v>
      </c>
      <c r="T1964" s="39" t="n"/>
      <c r="U1964" s="23" t="inlineStr">
        <is>
          <t>ApexBio</t>
        </is>
      </c>
      <c r="V1964" s="23">
        <f>VLOOKUP(P1964,'Customer List'!B:C,2,)</f>
        <v/>
      </c>
      <c r="W1964" s="40" t="n"/>
      <c r="X1964" s="32" t="n">
        <v>45888</v>
      </c>
      <c r="Y1964" s="23">
        <f>IF(X1964="", "", X1964-N1964)</f>
        <v/>
      </c>
      <c r="Z1964" s="23">
        <f>IF(N1964="", "", TEXT(N1964, "dddd"))</f>
        <v/>
      </c>
      <c r="AA1964" s="23">
        <f>IF(X1964="", "", TEXT(X1964, "dddd"))</f>
        <v/>
      </c>
      <c r="AB1964" s="23">
        <f>VLOOKUP(U1964,'Currency Sheet'!A:C,3,)</f>
        <v/>
      </c>
      <c r="AC1964" s="44">
        <f>VLOOKUP(P1964,'Customer List'!B:D,3,)</f>
        <v/>
      </c>
    </row>
    <row r="1965">
      <c r="A1965" s="23">
        <f>A1964+1</f>
        <v/>
      </c>
      <c r="B1965" s="23" t="inlineStr">
        <is>
          <t>INV250813-006</t>
        </is>
      </c>
      <c r="C1965" s="32" t="n">
        <v>45882</v>
      </c>
      <c r="D1965" s="32" t="n">
        <v>45885</v>
      </c>
      <c r="E1965" s="51" t="n">
        <v>31.2</v>
      </c>
      <c r="F1965" s="51">
        <f>IF(AB1965="DOLLAR",E1965*88,E1965)</f>
        <v/>
      </c>
      <c r="G1965" s="62">
        <f>F1965*J1965</f>
        <v/>
      </c>
      <c r="H1965" s="23" t="inlineStr">
        <is>
          <t>TN1305</t>
        </is>
      </c>
      <c r="I1965" s="23" t="n"/>
      <c r="J1965" s="23" t="n">
        <v>1</v>
      </c>
      <c r="K1965" s="23" t="n">
        <v>1</v>
      </c>
      <c r="L1965" s="23">
        <f>J1965-K1965</f>
        <v/>
      </c>
      <c r="M1965" s="23" t="inlineStr">
        <is>
          <t>T-972/25-26</t>
        </is>
      </c>
      <c r="N1965" s="32" t="n">
        <v>45888</v>
      </c>
      <c r="O1965" s="62" t="n">
        <v>4524</v>
      </c>
      <c r="P1965" s="23" t="inlineStr">
        <is>
          <t>ILS</t>
        </is>
      </c>
      <c r="Q1965" s="23" t="n">
        <v>58154568194</v>
      </c>
      <c r="R1965" s="23" t="inlineStr">
        <is>
          <t>Delivered</t>
        </is>
      </c>
      <c r="S1965" s="63" t="n">
        <v>-20</v>
      </c>
      <c r="T1965" s="39" t="n"/>
      <c r="U1965" s="23" t="inlineStr">
        <is>
          <t>TargetMol</t>
        </is>
      </c>
      <c r="V1965" s="23">
        <f>VLOOKUP(P1965,'Customer List'!B:C,2,)</f>
        <v/>
      </c>
      <c r="W1965" s="40" t="n"/>
      <c r="X1965" s="32" t="n">
        <v>45890</v>
      </c>
      <c r="Y1965" s="23">
        <f>IF(X1965="", "", X1965-N1965)</f>
        <v/>
      </c>
      <c r="Z1965" s="23">
        <f>IF(N1965="", "", TEXT(N1965, "dddd"))</f>
        <v/>
      </c>
      <c r="AA1965" s="23">
        <f>IF(X1965="", "", TEXT(X1965, "dddd"))</f>
        <v/>
      </c>
      <c r="AB1965" s="23">
        <f>VLOOKUP(U1965,'Currency Sheet'!A:C,3,)</f>
        <v/>
      </c>
      <c r="AC1965" s="44">
        <f>VLOOKUP(P1965,'Customer List'!B:D,3,)</f>
        <v/>
      </c>
    </row>
    <row r="1966">
      <c r="A1966" s="23">
        <f>A1965+1</f>
        <v/>
      </c>
      <c r="B1966" s="23" t="inlineStr">
        <is>
          <t>INV250813-005</t>
        </is>
      </c>
      <c r="C1966" s="32" t="n">
        <v>45882</v>
      </c>
      <c r="D1966" s="32" t="n">
        <v>45885</v>
      </c>
      <c r="E1966" s="51" t="n">
        <v>380</v>
      </c>
      <c r="F1966" s="51">
        <f>IF(AB1966="DOLLAR",E1966*88,E1966)</f>
        <v/>
      </c>
      <c r="G1966" s="62">
        <f>F1966*J1966</f>
        <v/>
      </c>
      <c r="H1966" s="23" t="inlineStr">
        <is>
          <t>EIM08-01623</t>
        </is>
      </c>
      <c r="I1966" s="23" t="n"/>
      <c r="J1966" s="23" t="n">
        <v>1</v>
      </c>
      <c r="K1966" s="23" t="n">
        <v>1</v>
      </c>
      <c r="L1966" s="23">
        <f>J1966-K1966</f>
        <v/>
      </c>
      <c r="M1966" s="23" t="inlineStr">
        <is>
          <t>T-975/25-26</t>
        </is>
      </c>
      <c r="N1966" s="32" t="n">
        <v>45888</v>
      </c>
      <c r="O1966" s="62" t="n">
        <v>35815</v>
      </c>
      <c r="P1966" s="23" t="inlineStr">
        <is>
          <t>GK BIO</t>
        </is>
      </c>
      <c r="Q1966" s="23" t="n">
        <v>58154568953</v>
      </c>
      <c r="R1966" s="23" t="inlineStr">
        <is>
          <t>Delivered</t>
        </is>
      </c>
      <c r="S1966" s="63" t="n">
        <v>-20</v>
      </c>
      <c r="T1966" s="39" t="n"/>
      <c r="U1966" s="23" t="inlineStr">
        <is>
          <t>TargetMol</t>
        </is>
      </c>
      <c r="V1966" s="23">
        <f>VLOOKUP(P1966,'Customer List'!B:C,2,)</f>
        <v/>
      </c>
      <c r="W1966" s="40" t="n"/>
      <c r="X1966" s="32" t="n">
        <v>45892</v>
      </c>
      <c r="Y1966" s="23">
        <f>IF(X1966="", "", X1966-N1966)</f>
        <v/>
      </c>
      <c r="Z1966" s="23">
        <f>IF(N1966="", "", TEXT(N1966, "dddd"))</f>
        <v/>
      </c>
      <c r="AA1966" s="23">
        <f>IF(X1966="", "", TEXT(X1966, "dddd"))</f>
        <v/>
      </c>
      <c r="AB1966" s="23">
        <f>VLOOKUP(U1966,'Currency Sheet'!A:C,3,)</f>
        <v/>
      </c>
      <c r="AC1966" s="44">
        <f>VLOOKUP(P1966,'Customer List'!B:D,3,)</f>
        <v/>
      </c>
    </row>
    <row r="1967">
      <c r="A1967" s="23">
        <f>A1966+1</f>
        <v/>
      </c>
      <c r="B1967" s="23" t="inlineStr">
        <is>
          <t>INV250813-004</t>
        </is>
      </c>
      <c r="C1967" s="32" t="n">
        <v>45882</v>
      </c>
      <c r="D1967" s="32" t="n">
        <v>45885</v>
      </c>
      <c r="E1967" s="51" t="n">
        <v>11.4</v>
      </c>
      <c r="F1967" s="51">
        <f>IF(AB1967="DOLLAR",E1967*88,E1967)</f>
        <v/>
      </c>
      <c r="G1967" s="62">
        <f>F1967*J1967</f>
        <v/>
      </c>
      <c r="H1967" s="23" t="inlineStr">
        <is>
          <t>T1765</t>
        </is>
      </c>
      <c r="I1967" s="23" t="inlineStr">
        <is>
          <t>Erastin 571203-78-6 Spec 5mg</t>
        </is>
      </c>
      <c r="J1967" s="23" t="n">
        <v>5</v>
      </c>
      <c r="K1967" s="23" t="n">
        <v>5</v>
      </c>
      <c r="L1967" s="23">
        <f>J1967-K1967</f>
        <v/>
      </c>
      <c r="M1967" s="23" t="inlineStr">
        <is>
          <t>T-974/25-26</t>
        </is>
      </c>
      <c r="N1967" s="32" t="n">
        <v>45888</v>
      </c>
      <c r="O1967" s="62" t="n">
        <v>9642.5</v>
      </c>
      <c r="P1967" s="23" t="inlineStr">
        <is>
          <t>VIT</t>
        </is>
      </c>
      <c r="Q1967" s="23" t="n">
        <v>58154567973</v>
      </c>
      <c r="R1967" s="23" t="inlineStr">
        <is>
          <t>Delivered</t>
        </is>
      </c>
      <c r="S1967" s="63" t="n">
        <v>-20</v>
      </c>
      <c r="T1967" s="39" t="inlineStr">
        <is>
          <t>1MG X 5 PIECES</t>
        </is>
      </c>
      <c r="U1967" s="23" t="inlineStr">
        <is>
          <t>TargetMol</t>
        </is>
      </c>
      <c r="V1967" s="23">
        <f>VLOOKUP(P1967,'Customer List'!B:C,2,)</f>
        <v/>
      </c>
      <c r="W1967" s="40" t="n"/>
      <c r="X1967" s="32" t="n">
        <v>45890</v>
      </c>
      <c r="Y1967" s="23">
        <f>IF(X1967="", "", X1967-N1967)</f>
        <v/>
      </c>
      <c r="Z1967" s="23">
        <f>IF(N1967="", "", TEXT(N1967, "dddd"))</f>
        <v/>
      </c>
      <c r="AA1967" s="23">
        <f>IF(X1967="", "", TEXT(X1967, "dddd"))</f>
        <v/>
      </c>
      <c r="AB1967" s="23">
        <f>VLOOKUP(U1967,'Currency Sheet'!A:C,3,)</f>
        <v/>
      </c>
      <c r="AC1967" s="44">
        <f>VLOOKUP(P1967,'Customer List'!B:D,3,)</f>
        <v/>
      </c>
    </row>
    <row r="1968">
      <c r="A1968" s="23">
        <f>A1967+1</f>
        <v/>
      </c>
      <c r="B1968" s="23" t="inlineStr">
        <is>
          <t>INV250813-004</t>
        </is>
      </c>
      <c r="C1968" s="32" t="n">
        <v>45882</v>
      </c>
      <c r="D1968" s="32" t="n">
        <v>45885</v>
      </c>
      <c r="E1968" s="51" t="n">
        <v>35</v>
      </c>
      <c r="F1968" s="51">
        <f>IF(AB1968="DOLLAR",E1968*88,E1968)</f>
        <v/>
      </c>
      <c r="G1968" s="62">
        <f>F1968*J1968</f>
        <v/>
      </c>
      <c r="H1968" s="23" t="inlineStr">
        <is>
          <t>T6500</t>
        </is>
      </c>
      <c r="I1968" s="23" t="n"/>
      <c r="J1968" s="23" t="n">
        <v>1</v>
      </c>
      <c r="K1968" s="23" t="n">
        <v>1</v>
      </c>
      <c r="L1968" s="23">
        <f>J1968-K1968</f>
        <v/>
      </c>
      <c r="M1968" s="23" t="inlineStr">
        <is>
          <t>T-974/25-26</t>
        </is>
      </c>
      <c r="N1968" s="32" t="n">
        <v>45888</v>
      </c>
      <c r="O1968" s="62" t="n">
        <v>5988.5</v>
      </c>
      <c r="P1968" s="23" t="inlineStr">
        <is>
          <t>VIT</t>
        </is>
      </c>
      <c r="Q1968" s="23" t="n">
        <v>58154567973</v>
      </c>
      <c r="R1968" s="23" t="inlineStr">
        <is>
          <t>Delivered</t>
        </is>
      </c>
      <c r="S1968" s="63" t="n">
        <v>-20</v>
      </c>
      <c r="T1968" s="39" t="n"/>
      <c r="U1968" s="23" t="inlineStr">
        <is>
          <t>TargetMol</t>
        </is>
      </c>
      <c r="V1968" s="23">
        <f>VLOOKUP(P1968,'Customer List'!B:C,2,)</f>
        <v/>
      </c>
      <c r="W1968" s="40" t="n"/>
      <c r="X1968" s="32" t="n">
        <v>45890</v>
      </c>
      <c r="Y1968" s="23">
        <f>IF(X1968="", "", X1968-N1968)</f>
        <v/>
      </c>
      <c r="Z1968" s="23">
        <f>IF(N1968="", "", TEXT(N1968, "dddd"))</f>
        <v/>
      </c>
      <c r="AA1968" s="23">
        <f>IF(X1968="", "", TEXT(X1968, "dddd"))</f>
        <v/>
      </c>
      <c r="AB1968" s="23">
        <f>VLOOKUP(U1968,'Currency Sheet'!A:C,3,)</f>
        <v/>
      </c>
      <c r="AC1968" s="44">
        <f>VLOOKUP(P1968,'Customer List'!B:D,3,)</f>
        <v/>
      </c>
    </row>
    <row r="1969">
      <c r="A1969" s="23">
        <f>A1968+1</f>
        <v/>
      </c>
      <c r="B1969" s="23" t="inlineStr">
        <is>
          <t>INV250813-003</t>
        </is>
      </c>
      <c r="C1969" s="32" t="n">
        <v>45882</v>
      </c>
      <c r="D1969" s="32" t="n">
        <v>45885</v>
      </c>
      <c r="E1969" s="51" t="n">
        <v>35</v>
      </c>
      <c r="F1969" s="51">
        <f>IF(AB1969="DOLLAR",E1969*88,E1969)</f>
        <v/>
      </c>
      <c r="G1969" s="62">
        <f>F1969*J1969</f>
        <v/>
      </c>
      <c r="H1969" s="23" t="inlineStr">
        <is>
          <t>T6500</t>
        </is>
      </c>
      <c r="I1969" s="23" t="n"/>
      <c r="J1969" s="23" t="n">
        <v>1</v>
      </c>
      <c r="K1969" s="23" t="n">
        <v>1</v>
      </c>
      <c r="L1969" s="23">
        <f>J1969-K1969</f>
        <v/>
      </c>
      <c r="M1969" s="23" t="inlineStr">
        <is>
          <t>T-976/25-26</t>
        </is>
      </c>
      <c r="N1969" s="32" t="n">
        <v>45888</v>
      </c>
      <c r="O1969" s="62" t="n">
        <v>5560.75</v>
      </c>
      <c r="P1969" s="23" t="inlineStr">
        <is>
          <t>BIO SOLUTION</t>
        </is>
      </c>
      <c r="Q1969" s="23" t="n">
        <v>58154568275</v>
      </c>
      <c r="R1969" s="23" t="inlineStr">
        <is>
          <t>Delivered</t>
        </is>
      </c>
      <c r="S1969" s="63" t="n">
        <v>-20</v>
      </c>
      <c r="T1969" s="39" t="n"/>
      <c r="U1969" s="23" t="inlineStr">
        <is>
          <t>TargetMol</t>
        </is>
      </c>
      <c r="V1969" s="23">
        <f>VLOOKUP(P1969,'Customer List'!B:C,2,)</f>
        <v/>
      </c>
      <c r="W1969" s="40" t="n"/>
      <c r="X1969" s="32" t="n">
        <v>45889</v>
      </c>
      <c r="Y1969" s="23">
        <f>IF(X1969="", "", X1969-N1969)</f>
        <v/>
      </c>
      <c r="Z1969" s="23">
        <f>IF(N1969="", "", TEXT(N1969, "dddd"))</f>
        <v/>
      </c>
      <c r="AA1969" s="23">
        <f>IF(X1969="", "", TEXT(X1969, "dddd"))</f>
        <v/>
      </c>
      <c r="AB1969" s="23">
        <f>VLOOKUP(U1969,'Currency Sheet'!A:C,3,)</f>
        <v/>
      </c>
      <c r="AC1969" s="44">
        <f>VLOOKUP(P1969,'Customer List'!B:D,3,)</f>
        <v/>
      </c>
    </row>
    <row r="1970">
      <c r="A1970" s="23">
        <f>A1969+1</f>
        <v/>
      </c>
      <c r="B1970" s="23" t="inlineStr">
        <is>
          <t>EED118087</t>
        </is>
      </c>
      <c r="C1970" s="32" t="n">
        <v>45881</v>
      </c>
      <c r="D1970" s="32" t="n">
        <v>45887</v>
      </c>
      <c r="E1970" s="51" t="n">
        <v>204.75</v>
      </c>
      <c r="F1970" s="51">
        <f>IF(AB1970="DOLLAR",E1970*88,E1970)</f>
        <v/>
      </c>
      <c r="G1970" s="62">
        <f>F1970*J1970</f>
        <v/>
      </c>
      <c r="H1970" s="23" t="n">
        <v>100744</v>
      </c>
      <c r="I1970" s="23" t="inlineStr">
        <is>
          <t>Brilliant Violet 605™ anti-mouse CD8a Antibody</t>
        </is>
      </c>
      <c r="J1970" s="23" t="n">
        <v>1</v>
      </c>
      <c r="K1970" s="23" t="n">
        <v>1</v>
      </c>
      <c r="L1970" s="23">
        <f>J1970-K1970</f>
        <v/>
      </c>
      <c r="M1970" s="23" t="inlineStr">
        <is>
          <t>T-983/25-26</t>
        </is>
      </c>
      <c r="N1970" s="32" t="n">
        <v>45890</v>
      </c>
      <c r="O1970" s="62" t="n">
        <v>24625.28</v>
      </c>
      <c r="P1970" s="23" t="inlineStr">
        <is>
          <t>NII</t>
        </is>
      </c>
      <c r="Q1970" s="23" t="inlineStr">
        <is>
          <t>BY HAND</t>
        </is>
      </c>
      <c r="R1970" s="23" t="inlineStr">
        <is>
          <t>PRIYANKA MADAM</t>
        </is>
      </c>
      <c r="S1970" s="63" t="n">
        <v>4</v>
      </c>
      <c r="T1970" s="39" t="n"/>
      <c r="U1970" s="23" t="inlineStr">
        <is>
          <t>BioLegend</t>
        </is>
      </c>
      <c r="V1970" s="23">
        <f>VLOOKUP(P1970,'Customer List'!B:C,2,)</f>
        <v/>
      </c>
      <c r="W1970" s="40" t="n"/>
      <c r="X1970" s="32" t="n">
        <v>45890</v>
      </c>
      <c r="Y1970" s="23">
        <f>IF(X1970="", "", X1970-N1970)</f>
        <v/>
      </c>
      <c r="Z1970" s="23">
        <f>IF(N1970="", "", TEXT(N1970, "dddd"))</f>
        <v/>
      </c>
      <c r="AA1970" s="23">
        <f>IF(X1970="", "", TEXT(X1970, "dddd"))</f>
        <v/>
      </c>
      <c r="AB1970" s="23">
        <f>VLOOKUP(U1970,'Currency Sheet'!A:C,3,)</f>
        <v/>
      </c>
      <c r="AC1970" s="44">
        <f>VLOOKUP(P1970,'Customer List'!B:D,3,)</f>
        <v/>
      </c>
    </row>
    <row r="1971">
      <c r="A1971" s="23">
        <f>A1970+1</f>
        <v/>
      </c>
      <c r="B1971" s="23" t="inlineStr">
        <is>
          <t>EED118087</t>
        </is>
      </c>
      <c r="C1971" s="32" t="n">
        <v>45881</v>
      </c>
      <c r="D1971" s="32" t="n">
        <v>45887</v>
      </c>
      <c r="E1971" s="51" t="n">
        <v>123.75</v>
      </c>
      <c r="F1971" s="51">
        <f>IF(AB1971="DOLLAR",E1971*88,E1971)</f>
        <v/>
      </c>
      <c r="G1971" s="62">
        <f>F1971*J1971</f>
        <v/>
      </c>
      <c r="H1971" s="23" t="n">
        <v>101245</v>
      </c>
      <c r="I1971" s="23" t="inlineStr">
        <is>
          <t>Brilliant Violet 510™ anti-mouse/human CD11b Antibody</t>
        </is>
      </c>
      <c r="J1971" s="23" t="n">
        <v>1</v>
      </c>
      <c r="K1971" s="23" t="n">
        <v>1</v>
      </c>
      <c r="L1971" s="23">
        <f>J1971-K1971</f>
        <v/>
      </c>
      <c r="M1971" s="23" t="inlineStr">
        <is>
          <t>T-983/25-26</t>
        </is>
      </c>
      <c r="N1971" s="32" t="n">
        <v>45890</v>
      </c>
      <c r="O1971" s="62" t="n">
        <v>14883.41</v>
      </c>
      <c r="P1971" s="23" t="inlineStr">
        <is>
          <t>NII</t>
        </is>
      </c>
      <c r="Q1971" s="23" t="inlineStr">
        <is>
          <t>BY HAND</t>
        </is>
      </c>
      <c r="R1971" s="23" t="inlineStr">
        <is>
          <t>PRIYANKA MADAM</t>
        </is>
      </c>
      <c r="S1971" s="63" t="n">
        <v>4</v>
      </c>
      <c r="T1971" s="39" t="n"/>
      <c r="U1971" s="23" t="inlineStr">
        <is>
          <t>BioLegend</t>
        </is>
      </c>
      <c r="V1971" s="23">
        <f>VLOOKUP(P1971,'Customer List'!B:C,2,)</f>
        <v/>
      </c>
      <c r="W1971" s="40" t="n"/>
      <c r="X1971" s="32" t="n">
        <v>45890</v>
      </c>
      <c r="Y1971" s="23">
        <f>IF(X1971="", "", X1971-N1971)</f>
        <v/>
      </c>
      <c r="Z1971" s="23">
        <f>IF(N1971="", "", TEXT(N1971, "dddd"))</f>
        <v/>
      </c>
      <c r="AA1971" s="23">
        <f>IF(X1971="", "", TEXT(X1971, "dddd"))</f>
        <v/>
      </c>
      <c r="AB1971" s="23">
        <f>VLOOKUP(U1971,'Currency Sheet'!A:C,3,)</f>
        <v/>
      </c>
      <c r="AC1971" s="44">
        <f>VLOOKUP(P1971,'Customer List'!B:D,3,)</f>
        <v/>
      </c>
    </row>
    <row r="1972">
      <c r="A1972" s="23">
        <f>A1971+1</f>
        <v/>
      </c>
      <c r="B1972" s="23" t="inlineStr">
        <is>
          <t>EED118087</t>
        </is>
      </c>
      <c r="C1972" s="32" t="n">
        <v>45881</v>
      </c>
      <c r="D1972" s="32" t="n">
        <v>45887</v>
      </c>
      <c r="E1972" s="51" t="n">
        <v>65.8</v>
      </c>
      <c r="F1972" s="51">
        <f>IF(AB1972="DOLLAR",E1972*88,E1972)</f>
        <v/>
      </c>
      <c r="G1972" s="62">
        <f>F1972*J1972</f>
        <v/>
      </c>
      <c r="H1972" s="23" t="n">
        <v>115526</v>
      </c>
      <c r="I1972" s="23" t="inlineStr">
        <is>
          <t>Pacific Blue™ anti-mouse CD19 Antibody</t>
        </is>
      </c>
      <c r="J1972" s="23" t="n">
        <v>1</v>
      </c>
      <c r="K1972" s="23" t="n">
        <v>1</v>
      </c>
      <c r="L1972" s="23">
        <f>J1972-K1972</f>
        <v/>
      </c>
      <c r="M1972" s="23" t="inlineStr">
        <is>
          <t>T-983/25-26</t>
        </is>
      </c>
      <c r="N1972" s="32" t="n">
        <v>45890</v>
      </c>
      <c r="O1972" s="62" t="n">
        <v>8479.040000000001</v>
      </c>
      <c r="P1972" s="23" t="inlineStr">
        <is>
          <t>NII</t>
        </is>
      </c>
      <c r="Q1972" s="23" t="inlineStr">
        <is>
          <t>BY HAND</t>
        </is>
      </c>
      <c r="R1972" s="23" t="inlineStr">
        <is>
          <t>PRIYANKA MADAM</t>
        </is>
      </c>
      <c r="S1972" s="63" t="n">
        <v>4</v>
      </c>
      <c r="T1972" s="39" t="n"/>
      <c r="U1972" s="23" t="inlineStr">
        <is>
          <t>BioLegend</t>
        </is>
      </c>
      <c r="V1972" s="23">
        <f>VLOOKUP(P1972,'Customer List'!B:C,2,)</f>
        <v/>
      </c>
      <c r="W1972" s="40" t="n"/>
      <c r="X1972" s="32" t="n">
        <v>45890</v>
      </c>
      <c r="Y1972" s="23">
        <f>IF(X1972="", "", X1972-N1972)</f>
        <v/>
      </c>
      <c r="Z1972" s="23">
        <f>IF(N1972="", "", TEXT(N1972, "dddd"))</f>
        <v/>
      </c>
      <c r="AA1972" s="23">
        <f>IF(X1972="", "", TEXT(X1972, "dddd"))</f>
        <v/>
      </c>
      <c r="AB1972" s="23">
        <f>VLOOKUP(U1972,'Currency Sheet'!A:C,3,)</f>
        <v/>
      </c>
      <c r="AC1972" s="44">
        <f>VLOOKUP(P1972,'Customer List'!B:D,3,)</f>
        <v/>
      </c>
    </row>
    <row r="1973">
      <c r="A1973" s="23">
        <f>A1972+1</f>
        <v/>
      </c>
      <c r="B1973" s="23" t="inlineStr">
        <is>
          <t>EED118087</t>
        </is>
      </c>
      <c r="C1973" s="32" t="n">
        <v>45881</v>
      </c>
      <c r="D1973" s="32" t="n">
        <v>45887</v>
      </c>
      <c r="E1973" s="51" t="n">
        <v>92.40000000000001</v>
      </c>
      <c r="F1973" s="51">
        <f>IF(AB1973="DOLLAR",E1973*88,E1973)</f>
        <v/>
      </c>
      <c r="G1973" s="62">
        <f>F1973*J1973</f>
        <v/>
      </c>
      <c r="H1973" s="23" t="n">
        <v>116231</v>
      </c>
      <c r="I1973" s="23" t="inlineStr">
        <is>
          <t>Pacific Blue™ anti-mouse TER-119/Erythroid Cells Antibody</t>
        </is>
      </c>
      <c r="J1973" s="23" t="n">
        <v>1</v>
      </c>
      <c r="K1973" s="23" t="n">
        <v>1</v>
      </c>
      <c r="L1973" s="23">
        <f>J1973-K1973</f>
        <v/>
      </c>
      <c r="M1973" s="23" t="inlineStr">
        <is>
          <t>T-983/25-26</t>
        </is>
      </c>
      <c r="N1973" s="32" t="n">
        <v>45890</v>
      </c>
      <c r="O1973" s="62" t="n">
        <v>11906.73</v>
      </c>
      <c r="P1973" s="23" t="inlineStr">
        <is>
          <t>NII</t>
        </is>
      </c>
      <c r="Q1973" s="23" t="inlineStr">
        <is>
          <t>BY HAND</t>
        </is>
      </c>
      <c r="R1973" s="23" t="inlineStr">
        <is>
          <t>PRIYANKA MADAM</t>
        </is>
      </c>
      <c r="S1973" s="63" t="n">
        <v>4</v>
      </c>
      <c r="T1973" s="39" t="n"/>
      <c r="U1973" s="23" t="inlineStr">
        <is>
          <t>BioLegend</t>
        </is>
      </c>
      <c r="V1973" s="23">
        <f>VLOOKUP(P1973,'Customer List'!B:C,2,)</f>
        <v/>
      </c>
      <c r="W1973" s="40" t="n"/>
      <c r="X1973" s="32" t="n">
        <v>45890</v>
      </c>
      <c r="Y1973" s="23">
        <f>IF(X1973="", "", X1973-N1973)</f>
        <v/>
      </c>
      <c r="Z1973" s="23">
        <f>IF(N1973="", "", TEXT(N1973, "dddd"))</f>
        <v/>
      </c>
      <c r="AA1973" s="23">
        <f>IF(X1973="", "", TEXT(X1973, "dddd"))</f>
        <v/>
      </c>
      <c r="AB1973" s="23">
        <f>VLOOKUP(U1973,'Currency Sheet'!A:C,3,)</f>
        <v/>
      </c>
      <c r="AC1973" s="44">
        <f>VLOOKUP(P1973,'Customer List'!B:D,3,)</f>
        <v/>
      </c>
    </row>
    <row r="1974">
      <c r="A1974" s="23">
        <f>A1973+1</f>
        <v/>
      </c>
      <c r="B1974" s="23" t="inlineStr">
        <is>
          <t>EED118087</t>
        </is>
      </c>
      <c r="C1974" s="32" t="n">
        <v>45881</v>
      </c>
      <c r="D1974" s="32" t="n">
        <v>45887</v>
      </c>
      <c r="E1974" s="51" t="n">
        <v>219.8</v>
      </c>
      <c r="F1974" s="51">
        <f>IF(AB1974="DOLLAR",E1974*88,E1974)</f>
        <v/>
      </c>
      <c r="G1974" s="62">
        <f>F1974*J1974</f>
        <v/>
      </c>
      <c r="H1974" s="23" t="n">
        <v>119310</v>
      </c>
      <c r="I1974" s="23" t="inlineStr">
        <is>
          <t>APC anti-mouse CD34 Antibody</t>
        </is>
      </c>
      <c r="J1974" s="23" t="n">
        <v>1</v>
      </c>
      <c r="K1974" s="23" t="n">
        <v>1</v>
      </c>
      <c r="L1974" s="23">
        <f>J1974-K1974</f>
        <v/>
      </c>
      <c r="M1974" s="23" t="inlineStr">
        <is>
          <t>T-984/25-26</t>
        </is>
      </c>
      <c r="N1974" s="32" t="n">
        <v>45890</v>
      </c>
      <c r="O1974" s="62" t="n">
        <v>28323.59</v>
      </c>
      <c r="P1974" s="23" t="inlineStr">
        <is>
          <t>NII</t>
        </is>
      </c>
      <c r="Q1974" s="23" t="inlineStr">
        <is>
          <t>BY HAND</t>
        </is>
      </c>
      <c r="R1974" s="23" t="inlineStr">
        <is>
          <t>PRIYANKA MADAM</t>
        </is>
      </c>
      <c r="S1974" s="63" t="n">
        <v>4</v>
      </c>
      <c r="T1974" s="39" t="n"/>
      <c r="U1974" s="23" t="inlineStr">
        <is>
          <t>BioLegend</t>
        </is>
      </c>
      <c r="V1974" s="23">
        <f>VLOOKUP(P1974,'Customer List'!B:C,2,)</f>
        <v/>
      </c>
      <c r="W1974" s="40" t="n"/>
      <c r="X1974" s="32" t="n">
        <v>45890</v>
      </c>
      <c r="Y1974" s="23">
        <f>IF(X1974="", "", X1974-N1974)</f>
        <v/>
      </c>
      <c r="Z1974" s="23">
        <f>IF(N1974="", "", TEXT(N1974, "dddd"))</f>
        <v/>
      </c>
      <c r="AA1974" s="23">
        <f>IF(X1974="", "", TEXT(X1974, "dddd"))</f>
        <v/>
      </c>
      <c r="AB1974" s="23">
        <f>VLOOKUP(U1974,'Currency Sheet'!A:C,3,)</f>
        <v/>
      </c>
      <c r="AC1974" s="44">
        <f>VLOOKUP(P1974,'Customer List'!B:D,3,)</f>
        <v/>
      </c>
    </row>
    <row r="1975">
      <c r="A1975" s="23">
        <f>A1974+1</f>
        <v/>
      </c>
      <c r="B1975" s="23" t="inlineStr">
        <is>
          <t>EED118087</t>
        </is>
      </c>
      <c r="C1975" s="32" t="n">
        <v>45881</v>
      </c>
      <c r="D1975" s="32" t="n">
        <v>45887</v>
      </c>
      <c r="E1975" s="51" t="n">
        <v>70.7</v>
      </c>
      <c r="F1975" s="51">
        <f>IF(AB1975="DOLLAR",E1975*88,E1975)</f>
        <v/>
      </c>
      <c r="G1975" s="62">
        <f>F1975*J1975</f>
        <v/>
      </c>
      <c r="H1975" s="23" t="n">
        <v>120411</v>
      </c>
      <c r="I1975" s="23" t="inlineStr">
        <is>
          <t>Pacific Blue™ anti-mouse CD105 Antibody</t>
        </is>
      </c>
      <c r="J1975" s="23" t="n">
        <v>1</v>
      </c>
      <c r="K1975" s="23" t="n">
        <v>1</v>
      </c>
      <c r="L1975" s="23">
        <f>J1975-K1975</f>
        <v/>
      </c>
      <c r="M1975" s="23" t="inlineStr">
        <is>
          <t>T-983/25-26</t>
        </is>
      </c>
      <c r="N1975" s="32" t="n">
        <v>45890</v>
      </c>
      <c r="O1975" s="62" t="n">
        <v>9110.450000000001</v>
      </c>
      <c r="P1975" s="23" t="inlineStr">
        <is>
          <t>NII</t>
        </is>
      </c>
      <c r="Q1975" s="23" t="inlineStr">
        <is>
          <t>BY HAND</t>
        </is>
      </c>
      <c r="R1975" s="23" t="inlineStr">
        <is>
          <t>PRIYANKA MADAM</t>
        </is>
      </c>
      <c r="S1975" s="63" t="n">
        <v>4</v>
      </c>
      <c r="T1975" s="39" t="n"/>
      <c r="U1975" s="23" t="inlineStr">
        <is>
          <t>BioLegend</t>
        </is>
      </c>
      <c r="V1975" s="23">
        <f>VLOOKUP(P1975,'Customer List'!B:C,2,)</f>
        <v/>
      </c>
      <c r="W1975" s="40" t="n"/>
      <c r="X1975" s="32" t="n">
        <v>45890</v>
      </c>
      <c r="Y1975" s="23">
        <f>IF(X1975="", "", X1975-N1975)</f>
        <v/>
      </c>
      <c r="Z1975" s="23">
        <f>IF(N1975="", "", TEXT(N1975, "dddd"))</f>
        <v/>
      </c>
      <c r="AA1975" s="23">
        <f>IF(X1975="", "", TEXT(X1975, "dddd"))</f>
        <v/>
      </c>
      <c r="AB1975" s="23">
        <f>VLOOKUP(U1975,'Currency Sheet'!A:C,3,)</f>
        <v/>
      </c>
      <c r="AC1975" s="44">
        <f>VLOOKUP(P1975,'Customer List'!B:D,3,)</f>
        <v/>
      </c>
    </row>
    <row r="1976">
      <c r="A1976" s="23">
        <f>A1975+1</f>
        <v/>
      </c>
      <c r="B1976" s="23" t="inlineStr">
        <is>
          <t>EED118087</t>
        </is>
      </c>
      <c r="C1976" s="32" t="n">
        <v>45881</v>
      </c>
      <c r="D1976" s="32" t="n">
        <v>45887</v>
      </c>
      <c r="E1976" s="51" t="n">
        <v>90.3</v>
      </c>
      <c r="F1976" s="51">
        <f>IF(AB1976="DOLLAR",E1976*88,E1976)</f>
        <v/>
      </c>
      <c r="G1976" s="62">
        <f>F1976*J1976</f>
        <v/>
      </c>
      <c r="H1976" s="23" t="n">
        <v>121119</v>
      </c>
      <c r="I1976" s="23" t="inlineStr">
        <is>
          <t>PE/Cyanine7 anti-mouse CD127 (IL-7Rα) Antibody</t>
        </is>
      </c>
      <c r="J1976" s="23" t="n">
        <v>1</v>
      </c>
      <c r="K1976" s="23" t="n">
        <v>1</v>
      </c>
      <c r="L1976" s="23">
        <f>J1976-K1976</f>
        <v/>
      </c>
      <c r="M1976" s="23" t="inlineStr">
        <is>
          <t>T-983/25-26</t>
        </is>
      </c>
      <c r="N1976" s="32" t="n">
        <v>45890</v>
      </c>
      <c r="O1976" s="62" t="n">
        <v>11636.12</v>
      </c>
      <c r="P1976" s="23" t="inlineStr">
        <is>
          <t>NII</t>
        </is>
      </c>
      <c r="Q1976" s="23" t="inlineStr">
        <is>
          <t>BY HAND</t>
        </is>
      </c>
      <c r="R1976" s="23" t="inlineStr">
        <is>
          <t>PRIYANKA MADAM</t>
        </is>
      </c>
      <c r="S1976" s="63" t="n">
        <v>4</v>
      </c>
      <c r="T1976" s="39" t="n"/>
      <c r="U1976" s="23" t="inlineStr">
        <is>
          <t>BioLegend</t>
        </is>
      </c>
      <c r="V1976" s="23">
        <f>VLOOKUP(P1976,'Customer List'!B:C,2,)</f>
        <v/>
      </c>
      <c r="W1976" s="40" t="n"/>
      <c r="X1976" s="32" t="n">
        <v>45890</v>
      </c>
      <c r="Y1976" s="23">
        <f>IF(X1976="", "", X1976-N1976)</f>
        <v/>
      </c>
      <c r="Z1976" s="23">
        <f>IF(N1976="", "", TEXT(N1976, "dddd"))</f>
        <v/>
      </c>
      <c r="AA1976" s="23">
        <f>IF(X1976="", "", TEXT(X1976, "dddd"))</f>
        <v/>
      </c>
      <c r="AB1976" s="23">
        <f>VLOOKUP(U1976,'Currency Sheet'!A:C,3,)</f>
        <v/>
      </c>
      <c r="AC1976" s="44">
        <f>VLOOKUP(P1976,'Customer List'!B:D,3,)</f>
        <v/>
      </c>
    </row>
    <row r="1977">
      <c r="A1977" s="23">
        <f>A1976+1</f>
        <v/>
      </c>
      <c r="B1977" s="23" t="inlineStr">
        <is>
          <t>EED118087</t>
        </is>
      </c>
      <c r="C1977" s="32" t="n">
        <v>45881</v>
      </c>
      <c r="D1977" s="32" t="n">
        <v>45887</v>
      </c>
      <c r="E1977" s="51" t="n">
        <v>249.75</v>
      </c>
      <c r="F1977" s="51">
        <f>IF(AB1977="DOLLAR",E1977*88,E1977)</f>
        <v/>
      </c>
      <c r="G1977" s="62">
        <f>F1977*J1977</f>
        <v/>
      </c>
      <c r="H1977" s="23" t="n">
        <v>127039</v>
      </c>
      <c r="I1977" s="23" t="inlineStr">
        <is>
          <t>Brilliant Violet 711™ anti-mouse CD317 (BST2, PDCA-1) Antibody</t>
        </is>
      </c>
      <c r="J1977" s="23" t="n">
        <v>1</v>
      </c>
      <c r="K1977" s="23" t="n">
        <v>1</v>
      </c>
      <c r="L1977" s="23">
        <f>J1977-K1977</f>
        <v/>
      </c>
      <c r="M1977" s="23" t="inlineStr">
        <is>
          <t>T-983/25-26</t>
        </is>
      </c>
      <c r="N1977" s="32" t="n">
        <v>45890</v>
      </c>
      <c r="O1977" s="62" t="n">
        <v>30037.43</v>
      </c>
      <c r="P1977" s="23" t="inlineStr">
        <is>
          <t>NII</t>
        </is>
      </c>
      <c r="Q1977" s="23" t="inlineStr">
        <is>
          <t>BY HAND</t>
        </is>
      </c>
      <c r="R1977" s="23" t="inlineStr">
        <is>
          <t>PRIYANKA MADAM</t>
        </is>
      </c>
      <c r="S1977" s="63" t="n">
        <v>4</v>
      </c>
      <c r="T1977" s="39" t="n"/>
      <c r="U1977" s="23" t="inlineStr">
        <is>
          <t>BioLegend</t>
        </is>
      </c>
      <c r="V1977" s="23">
        <f>VLOOKUP(P1977,'Customer List'!B:C,2,)</f>
        <v/>
      </c>
      <c r="W1977" s="40" t="n"/>
      <c r="X1977" s="32" t="n">
        <v>45890</v>
      </c>
      <c r="Y1977" s="23">
        <f>IF(X1977="", "", X1977-N1977)</f>
        <v/>
      </c>
      <c r="Z1977" s="23">
        <f>IF(N1977="", "", TEXT(N1977, "dddd"))</f>
        <v/>
      </c>
      <c r="AA1977" s="23">
        <f>IF(X1977="", "", TEXT(X1977, "dddd"))</f>
        <v/>
      </c>
      <c r="AB1977" s="23">
        <f>VLOOKUP(U1977,'Currency Sheet'!A:C,3,)</f>
        <v/>
      </c>
      <c r="AC1977" s="44">
        <f>VLOOKUP(P1977,'Customer List'!B:D,3,)</f>
        <v/>
      </c>
    </row>
    <row r="1978">
      <c r="A1978" s="23">
        <f>A1977+1</f>
        <v/>
      </c>
      <c r="B1978" s="23" t="inlineStr">
        <is>
          <t>EED118087</t>
        </is>
      </c>
      <c r="C1978" s="32" t="n">
        <v>45881</v>
      </c>
      <c r="D1978" s="32" t="n">
        <v>45887</v>
      </c>
      <c r="E1978" s="51" t="n">
        <v>86.8</v>
      </c>
      <c r="F1978" s="51">
        <f>IF(AB1978="DOLLAR",E1978*88,E1978)</f>
        <v/>
      </c>
      <c r="G1978" s="62">
        <f>F1978*J1978</f>
        <v/>
      </c>
      <c r="H1978" s="23" t="n">
        <v>128023</v>
      </c>
      <c r="I1978" s="23" t="inlineStr">
        <is>
          <t>Alexa Fluor® 700 anti-mouse Ly-6C Antibody</t>
        </is>
      </c>
      <c r="J1978" s="23" t="n">
        <v>1</v>
      </c>
      <c r="K1978" s="23" t="n">
        <v>1</v>
      </c>
      <c r="L1978" s="23">
        <f>J1978-K1978</f>
        <v/>
      </c>
      <c r="M1978" s="23" t="inlineStr">
        <is>
          <t>T-983/25-26</t>
        </is>
      </c>
      <c r="N1978" s="32" t="n">
        <v>45890</v>
      </c>
      <c r="O1978" s="62" t="n">
        <v>11185.11</v>
      </c>
      <c r="P1978" s="23" t="inlineStr">
        <is>
          <t>NII</t>
        </is>
      </c>
      <c r="Q1978" s="23" t="inlineStr">
        <is>
          <t>BY HAND</t>
        </is>
      </c>
      <c r="R1978" s="23" t="inlineStr">
        <is>
          <t>PRIYANKA MADAM</t>
        </is>
      </c>
      <c r="S1978" s="63" t="n">
        <v>4</v>
      </c>
      <c r="T1978" s="39" t="n"/>
      <c r="U1978" s="23" t="inlineStr">
        <is>
          <t>BioLegend</t>
        </is>
      </c>
      <c r="V1978" s="23">
        <f>VLOOKUP(P1978,'Customer List'!B:C,2,)</f>
        <v/>
      </c>
      <c r="W1978" s="40" t="n"/>
      <c r="X1978" s="32" t="n">
        <v>45890</v>
      </c>
      <c r="Y1978" s="23">
        <f>IF(X1978="", "", X1978-N1978)</f>
        <v/>
      </c>
      <c r="Z1978" s="23">
        <f>IF(N1978="", "", TEXT(N1978, "dddd"))</f>
        <v/>
      </c>
      <c r="AA1978" s="23">
        <f>IF(X1978="", "", TEXT(X1978, "dddd"))</f>
        <v/>
      </c>
      <c r="AB1978" s="23">
        <f>VLOOKUP(U1978,'Currency Sheet'!A:C,3,)</f>
        <v/>
      </c>
      <c r="AC1978" s="44">
        <f>VLOOKUP(P1978,'Customer List'!B:D,3,)</f>
        <v/>
      </c>
    </row>
    <row r="1979">
      <c r="A1979" s="23">
        <f>A1978+1</f>
        <v/>
      </c>
      <c r="B1979" s="23" t="inlineStr">
        <is>
          <t>EED118087</t>
        </is>
      </c>
      <c r="C1979" s="32" t="n">
        <v>45881</v>
      </c>
      <c r="D1979" s="32" t="n">
        <v>45887</v>
      </c>
      <c r="E1979" s="51" t="n">
        <v>186.9</v>
      </c>
      <c r="F1979" s="51">
        <f>IF(AB1979="DOLLAR",E1979*88,E1979)</f>
        <v/>
      </c>
      <c r="G1979" s="62">
        <f>F1979*J1979</f>
        <v/>
      </c>
      <c r="H1979" s="23" t="n">
        <v>135908</v>
      </c>
      <c r="I1979" s="23" t="inlineStr">
        <is>
          <t>APC anti-mouse CD140a Antibody</t>
        </is>
      </c>
      <c r="J1979" s="23" t="n">
        <v>1</v>
      </c>
      <c r="K1979" s="23" t="n">
        <v>1</v>
      </c>
      <c r="L1979" s="23">
        <f>J1979-K1979</f>
        <v/>
      </c>
      <c r="M1979" s="23" t="inlineStr">
        <is>
          <t>T-986/25-26</t>
        </is>
      </c>
      <c r="N1979" s="32" t="n">
        <v>45890</v>
      </c>
      <c r="O1979" s="62" t="n">
        <v>24084.07</v>
      </c>
      <c r="P1979" s="23" t="inlineStr">
        <is>
          <t>NII</t>
        </is>
      </c>
      <c r="Q1979" s="23" t="inlineStr">
        <is>
          <t>BY HAND</t>
        </is>
      </c>
      <c r="R1979" s="23" t="inlineStr">
        <is>
          <t>PRIYANKA MADAM</t>
        </is>
      </c>
      <c r="S1979" s="63" t="n">
        <v>4</v>
      </c>
      <c r="T1979" s="39" t="n"/>
      <c r="U1979" s="23" t="inlineStr">
        <is>
          <t>BioLegend</t>
        </is>
      </c>
      <c r="V1979" s="23">
        <f>VLOOKUP(P1979,'Customer List'!B:C,2,)</f>
        <v/>
      </c>
      <c r="W1979" s="40" t="n"/>
      <c r="X1979" s="32" t="n">
        <v>45890</v>
      </c>
      <c r="Y1979" s="23">
        <f>IF(X1979="", "", X1979-N1979)</f>
        <v/>
      </c>
      <c r="Z1979" s="23">
        <f>IF(N1979="", "", TEXT(N1979, "dddd"))</f>
        <v/>
      </c>
      <c r="AA1979" s="23">
        <f>IF(X1979="", "", TEXT(X1979, "dddd"))</f>
        <v/>
      </c>
      <c r="AB1979" s="23">
        <f>VLOOKUP(U1979,'Currency Sheet'!A:C,3,)</f>
        <v/>
      </c>
      <c r="AC1979" s="44">
        <f>VLOOKUP(P1979,'Customer List'!B:D,3,)</f>
        <v/>
      </c>
    </row>
    <row r="1980">
      <c r="A1980" s="23">
        <f>A1979+1</f>
        <v/>
      </c>
      <c r="B1980" s="23" t="inlineStr">
        <is>
          <t>EED118087</t>
        </is>
      </c>
      <c r="C1980" s="32" t="n">
        <v>45881</v>
      </c>
      <c r="D1980" s="32" t="n">
        <v>45887</v>
      </c>
      <c r="E1980" s="51" t="n">
        <v>123.9</v>
      </c>
      <c r="F1980" s="51">
        <f>IF(AB1980="DOLLAR",E1980*88,E1980)</f>
        <v/>
      </c>
      <c r="G1980" s="62">
        <f>F1980*J1980</f>
        <v/>
      </c>
      <c r="H1980" s="23" t="n">
        <v>157604</v>
      </c>
      <c r="I1980" s="23" t="inlineStr">
        <is>
          <t>PE anti-mouse CD45 Recombinant Antibody</t>
        </is>
      </c>
      <c r="J1980" s="23" t="n">
        <v>1</v>
      </c>
      <c r="K1980" s="23" t="n">
        <v>1</v>
      </c>
      <c r="L1980" s="23">
        <f>J1980-K1980</f>
        <v/>
      </c>
      <c r="M1980" s="23" t="inlineStr">
        <is>
          <t>T-984/25-26</t>
        </is>
      </c>
      <c r="N1980" s="32" t="n">
        <v>45890</v>
      </c>
      <c r="O1980" s="62" t="n">
        <v>15965.84</v>
      </c>
      <c r="P1980" s="23" t="inlineStr">
        <is>
          <t>NII</t>
        </is>
      </c>
      <c r="Q1980" s="23" t="inlineStr">
        <is>
          <t>BY HAND</t>
        </is>
      </c>
      <c r="R1980" s="23" t="inlineStr">
        <is>
          <t>PRIYANKA MADAM</t>
        </is>
      </c>
      <c r="S1980" s="63" t="n">
        <v>4</v>
      </c>
      <c r="T1980" s="39" t="n"/>
      <c r="U1980" s="23" t="inlineStr">
        <is>
          <t>BioLegend</t>
        </is>
      </c>
      <c r="V1980" s="23">
        <f>VLOOKUP(P1980,'Customer List'!B:C,2,)</f>
        <v/>
      </c>
      <c r="W1980" s="40" t="n"/>
      <c r="X1980" s="32" t="n">
        <v>45890</v>
      </c>
      <c r="Y1980" s="23">
        <f>IF(X1980="", "", X1980-N1980)</f>
        <v/>
      </c>
      <c r="Z1980" s="23">
        <f>IF(N1980="", "", TEXT(N1980, "dddd"))</f>
        <v/>
      </c>
      <c r="AA1980" s="23">
        <f>IF(X1980="", "", TEXT(X1980, "dddd"))</f>
        <v/>
      </c>
      <c r="AB1980" s="23">
        <f>VLOOKUP(U1980,'Currency Sheet'!A:C,3,)</f>
        <v/>
      </c>
      <c r="AC1980" s="44">
        <f>VLOOKUP(P1980,'Customer List'!B:D,3,)</f>
        <v/>
      </c>
    </row>
    <row r="1981">
      <c r="A1981" s="23">
        <f>A1980+1</f>
        <v/>
      </c>
      <c r="B1981" s="23" t="inlineStr">
        <is>
          <t>EED118087</t>
        </is>
      </c>
      <c r="C1981" s="32" t="n">
        <v>45881</v>
      </c>
      <c r="D1981" s="32" t="n">
        <v>45887</v>
      </c>
      <c r="E1981" s="51" t="n">
        <v>161.7</v>
      </c>
      <c r="F1981" s="51">
        <f>IF(AB1981="DOLLAR",E1981*88,E1981)</f>
        <v/>
      </c>
      <c r="G1981" s="62">
        <f>F1981*J1981</f>
        <v/>
      </c>
      <c r="H1981" s="23" t="n">
        <v>160204</v>
      </c>
      <c r="I1981" s="23" t="inlineStr">
        <is>
          <t>PE anti-mouse CD31 (PECAM-1) Antibody</t>
        </is>
      </c>
      <c r="J1981" s="23" t="n">
        <v>1</v>
      </c>
      <c r="K1981" s="23" t="n">
        <v>1</v>
      </c>
      <c r="L1981" s="23">
        <f>J1981-K1981</f>
        <v/>
      </c>
      <c r="M1981" s="23" t="inlineStr">
        <is>
          <t>T-984/25-26</t>
        </is>
      </c>
      <c r="N1981" s="32" t="n">
        <v>45890</v>
      </c>
      <c r="O1981" s="62" t="n">
        <v>20836.78</v>
      </c>
      <c r="P1981" s="23" t="inlineStr">
        <is>
          <t>NII</t>
        </is>
      </c>
      <c r="Q1981" s="23" t="inlineStr">
        <is>
          <t>BY HAND</t>
        </is>
      </c>
      <c r="R1981" s="23" t="inlineStr">
        <is>
          <t>PRIYANKA MADAM</t>
        </is>
      </c>
      <c r="S1981" s="63" t="n">
        <v>4</v>
      </c>
      <c r="T1981" s="39" t="n"/>
      <c r="U1981" s="23" t="inlineStr">
        <is>
          <t>BioLegend</t>
        </is>
      </c>
      <c r="V1981" s="23">
        <f>VLOOKUP(P1981,'Customer List'!B:C,2,)</f>
        <v/>
      </c>
      <c r="W1981" s="40" t="n"/>
      <c r="X1981" s="32" t="n">
        <v>45890</v>
      </c>
      <c r="Y1981" s="23">
        <f>IF(X1981="", "", X1981-N1981)</f>
        <v/>
      </c>
      <c r="Z1981" s="23">
        <f>IF(N1981="", "", TEXT(N1981, "dddd"))</f>
        <v/>
      </c>
      <c r="AA1981" s="23">
        <f>IF(X1981="", "", TEXT(X1981, "dddd"))</f>
        <v/>
      </c>
      <c r="AB1981" s="23">
        <f>VLOOKUP(U1981,'Currency Sheet'!A:C,3,)</f>
        <v/>
      </c>
      <c r="AC1981" s="44">
        <f>VLOOKUP(P1981,'Customer List'!B:D,3,)</f>
        <v/>
      </c>
    </row>
    <row r="1982">
      <c r="A1982" s="23">
        <f>A1981+1</f>
        <v/>
      </c>
      <c r="B1982" s="23" t="inlineStr">
        <is>
          <t>EED118087</t>
        </is>
      </c>
      <c r="C1982" s="32" t="n">
        <v>45881</v>
      </c>
      <c r="D1982" s="32" t="n">
        <v>45887</v>
      </c>
      <c r="E1982" s="51" t="n">
        <v>107.1</v>
      </c>
      <c r="F1982" s="51">
        <f>IF(AB1982="DOLLAR",E1982*88,E1982)</f>
        <v/>
      </c>
      <c r="G1982" s="62">
        <f>F1982*J1982</f>
        <v/>
      </c>
      <c r="H1982" s="23" t="n">
        <v>160908</v>
      </c>
      <c r="I1982" s="23" t="inlineStr">
        <is>
          <t>FITC anti-mouse Ly-6A/E (Sca-1) Antibody</t>
        </is>
      </c>
      <c r="J1982" s="23" t="n">
        <v>1</v>
      </c>
      <c r="K1982" s="23" t="n">
        <v>1</v>
      </c>
      <c r="L1982" s="23">
        <f>J1982-K1982</f>
        <v/>
      </c>
      <c r="M1982" s="23" t="inlineStr">
        <is>
          <t>T-986/25-26</t>
        </is>
      </c>
      <c r="N1982" s="32" t="n">
        <v>45890</v>
      </c>
      <c r="O1982" s="62" t="n">
        <v>13800.98</v>
      </c>
      <c r="P1982" s="23" t="inlineStr">
        <is>
          <t>NII</t>
        </is>
      </c>
      <c r="Q1982" s="23" t="inlineStr">
        <is>
          <t>BY HAND</t>
        </is>
      </c>
      <c r="R1982" s="23" t="inlineStr">
        <is>
          <t>PRIYANKA MADAM</t>
        </is>
      </c>
      <c r="S1982" s="63" t="n">
        <v>4</v>
      </c>
      <c r="T1982" s="39" t="n"/>
      <c r="U1982" s="23" t="inlineStr">
        <is>
          <t>BioLegend</t>
        </is>
      </c>
      <c r="V1982" s="23">
        <f>VLOOKUP(P1982,'Customer List'!B:C,2,)</f>
        <v/>
      </c>
      <c r="W1982" s="40" t="n"/>
      <c r="X1982" s="32" t="n">
        <v>45890</v>
      </c>
      <c r="Y1982" s="23">
        <f>IF(X1982="", "", X1982-N1982)</f>
        <v/>
      </c>
      <c r="Z1982" s="23">
        <f>IF(N1982="", "", TEXT(N1982, "dddd"))</f>
        <v/>
      </c>
      <c r="AA1982" s="23">
        <f>IF(X1982="", "", TEXT(X1982, "dddd"))</f>
        <v/>
      </c>
      <c r="AB1982" s="23">
        <f>VLOOKUP(U1982,'Currency Sheet'!A:C,3,)</f>
        <v/>
      </c>
      <c r="AC1982" s="44">
        <f>VLOOKUP(P1982,'Customer List'!B:D,3,)</f>
        <v/>
      </c>
    </row>
    <row r="1983">
      <c r="A1983" s="23">
        <f>A1982+1</f>
        <v/>
      </c>
      <c r="B1983" s="23" t="inlineStr">
        <is>
          <t>EED118087</t>
        </is>
      </c>
      <c r="C1983" s="32" t="n">
        <v>45881</v>
      </c>
      <c r="D1983" s="32" t="n">
        <v>45887</v>
      </c>
      <c r="E1983" s="51" t="n">
        <v>30.8</v>
      </c>
      <c r="F1983" s="51">
        <f>IF(AB1983="DOLLAR",E1983*88,E1983)</f>
        <v/>
      </c>
      <c r="G1983" s="62">
        <f>F1983*J1983</f>
        <v/>
      </c>
      <c r="H1983" s="23" t="n">
        <v>300402</v>
      </c>
      <c r="I1983" s="23" t="inlineStr">
        <is>
          <t>Purified anti-human CD3 Antibody</t>
        </is>
      </c>
      <c r="J1983" s="23" t="n">
        <v>2</v>
      </c>
      <c r="K1983" s="23" t="n">
        <v>2</v>
      </c>
      <c r="L1983" s="23">
        <f>J1983-K1983</f>
        <v/>
      </c>
      <c r="M1983" s="23" t="inlineStr">
        <is>
          <t>T-988/25-26</t>
        </is>
      </c>
      <c r="N1983" s="32" t="n">
        <v>45890</v>
      </c>
      <c r="O1983" s="62" t="n">
        <v>7937.82</v>
      </c>
      <c r="P1983" s="23" t="inlineStr">
        <is>
          <t>NII</t>
        </is>
      </c>
      <c r="Q1983" s="23" t="inlineStr">
        <is>
          <t>BY HAND</t>
        </is>
      </c>
      <c r="R1983" s="23" t="inlineStr">
        <is>
          <t>PRIYANKA MADAM</t>
        </is>
      </c>
      <c r="S1983" s="63" t="n">
        <v>4</v>
      </c>
      <c r="T1983" s="39" t="n"/>
      <c r="U1983" s="23" t="inlineStr">
        <is>
          <t>BioLegend</t>
        </is>
      </c>
      <c r="V1983" s="23">
        <f>VLOOKUP(P1983,'Customer List'!B:C,2,)</f>
        <v/>
      </c>
      <c r="W1983" s="40" t="n"/>
      <c r="X1983" s="32" t="n">
        <v>45890</v>
      </c>
      <c r="Y1983" s="23">
        <f>IF(X1983="", "", X1983-N1983)</f>
        <v/>
      </c>
      <c r="Z1983" s="23">
        <f>IF(N1983="", "", TEXT(N1983, "dddd"))</f>
        <v/>
      </c>
      <c r="AA1983" s="23">
        <f>IF(X1983="", "", TEXT(X1983, "dddd"))</f>
        <v/>
      </c>
      <c r="AB1983" s="23">
        <f>VLOOKUP(U1983,'Currency Sheet'!A:C,3,)</f>
        <v/>
      </c>
      <c r="AC1983" s="44">
        <f>VLOOKUP(P1983,'Customer List'!B:D,3,)</f>
        <v/>
      </c>
    </row>
    <row r="1984">
      <c r="A1984" s="23">
        <f>A1983+1</f>
        <v/>
      </c>
      <c r="B1984" s="23" t="inlineStr">
        <is>
          <t>EED118087</t>
        </is>
      </c>
      <c r="C1984" s="32" t="n">
        <v>45881</v>
      </c>
      <c r="D1984" s="32" t="n">
        <v>45887</v>
      </c>
      <c r="E1984" s="51" t="n">
        <v>128.1</v>
      </c>
      <c r="F1984" s="51">
        <f>IF(AB1984="DOLLAR",E1984*88,E1984)</f>
        <v/>
      </c>
      <c r="G1984" s="62">
        <f>F1984*J1984</f>
        <v/>
      </c>
      <c r="H1984" s="23" t="n">
        <v>331553</v>
      </c>
      <c r="I1984" s="23" t="inlineStr">
        <is>
          <t>PE/Cyanine5 anti-human CD1c Antibody</t>
        </is>
      </c>
      <c r="J1984" s="23" t="n">
        <v>1</v>
      </c>
      <c r="K1984" s="23" t="n">
        <v>1</v>
      </c>
      <c r="L1984" s="23">
        <f>J1984-K1984</f>
        <v/>
      </c>
      <c r="M1984" s="23" t="inlineStr">
        <is>
          <t>T-983/25-26</t>
        </is>
      </c>
      <c r="N1984" s="32" t="n">
        <v>45890</v>
      </c>
      <c r="O1984" s="62" t="n">
        <v>16507.06</v>
      </c>
      <c r="P1984" s="23" t="inlineStr">
        <is>
          <t>NII</t>
        </is>
      </c>
      <c r="Q1984" s="23" t="inlineStr">
        <is>
          <t>BY HAND</t>
        </is>
      </c>
      <c r="R1984" s="23" t="inlineStr">
        <is>
          <t>PRIYANKA MADAM</t>
        </is>
      </c>
      <c r="S1984" s="63" t="n">
        <v>4</v>
      </c>
      <c r="T1984" s="39" t="n"/>
      <c r="U1984" s="23" t="inlineStr">
        <is>
          <t>BioLegend</t>
        </is>
      </c>
      <c r="V1984" s="23">
        <f>VLOOKUP(P1984,'Customer List'!B:C,2,)</f>
        <v/>
      </c>
      <c r="W1984" s="40" t="n"/>
      <c r="X1984" s="32" t="n">
        <v>45890</v>
      </c>
      <c r="Y1984" s="23">
        <f>IF(X1984="", "", X1984-N1984)</f>
        <v/>
      </c>
      <c r="Z1984" s="23">
        <f>IF(N1984="", "", TEXT(N1984, "dddd"))</f>
        <v/>
      </c>
      <c r="AA1984" s="23">
        <f>IF(X1984="", "", TEXT(X1984, "dddd"))</f>
        <v/>
      </c>
      <c r="AB1984" s="23">
        <f>VLOOKUP(U1984,'Currency Sheet'!A:C,3,)</f>
        <v/>
      </c>
      <c r="AC1984" s="44">
        <f>VLOOKUP(P1984,'Customer List'!B:D,3,)</f>
        <v/>
      </c>
    </row>
    <row r="1985">
      <c r="A1985" s="23">
        <f>A1984+1</f>
        <v/>
      </c>
      <c r="B1985" s="23" t="inlineStr">
        <is>
          <t>EED118087</t>
        </is>
      </c>
      <c r="C1985" s="32" t="n">
        <v>45881</v>
      </c>
      <c r="D1985" s="32" t="n">
        <v>45887</v>
      </c>
      <c r="E1985" s="51" t="n">
        <v>128.1</v>
      </c>
      <c r="F1985" s="51">
        <f>IF(AB1985="DOLLAR",E1985*88,E1985)</f>
        <v/>
      </c>
      <c r="G1985" s="62">
        <f>F1985*J1985</f>
        <v/>
      </c>
      <c r="H1985" s="23" t="n">
        <v>352317</v>
      </c>
      <c r="I1985" s="23" t="inlineStr">
        <is>
          <t>PE/Cyanine7 anti-human CD138 (Syndecan-1) Antibody</t>
        </is>
      </c>
      <c r="J1985" s="23" t="n">
        <v>1</v>
      </c>
      <c r="K1985" s="23" t="n">
        <v>1</v>
      </c>
      <c r="L1985" s="23">
        <f>J1985-K1985</f>
        <v/>
      </c>
      <c r="M1985" s="23" t="inlineStr">
        <is>
          <t>T-983/25-26</t>
        </is>
      </c>
      <c r="N1985" s="32" t="n">
        <v>45890</v>
      </c>
      <c r="O1985" s="62" t="n">
        <v>16507.06</v>
      </c>
      <c r="P1985" s="23" t="inlineStr">
        <is>
          <t>NII</t>
        </is>
      </c>
      <c r="Q1985" s="23" t="inlineStr">
        <is>
          <t>BY HAND</t>
        </is>
      </c>
      <c r="R1985" s="23" t="inlineStr">
        <is>
          <t>PRIYANKA MADAM</t>
        </is>
      </c>
      <c r="S1985" s="63" t="n">
        <v>4</v>
      </c>
      <c r="T1985" s="39" t="n"/>
      <c r="U1985" s="23" t="inlineStr">
        <is>
          <t>BioLegend</t>
        </is>
      </c>
      <c r="V1985" s="23">
        <f>VLOOKUP(P1985,'Customer List'!B:C,2,)</f>
        <v/>
      </c>
      <c r="W1985" s="40" t="n"/>
      <c r="X1985" s="32" t="n">
        <v>45890</v>
      </c>
      <c r="Y1985" s="23">
        <f>IF(X1985="", "", X1985-N1985)</f>
        <v/>
      </c>
      <c r="Z1985" s="23">
        <f>IF(N1985="", "", TEXT(N1985, "dddd"))</f>
        <v/>
      </c>
      <c r="AA1985" s="23">
        <f>IF(X1985="", "", TEXT(X1985, "dddd"))</f>
        <v/>
      </c>
      <c r="AB1985" s="23">
        <f>VLOOKUP(U1985,'Currency Sheet'!A:C,3,)</f>
        <v/>
      </c>
      <c r="AC1985" s="44">
        <f>VLOOKUP(P1985,'Customer List'!B:D,3,)</f>
        <v/>
      </c>
    </row>
    <row r="1986">
      <c r="A1986" s="23">
        <f>A1985+1</f>
        <v/>
      </c>
      <c r="B1986" s="23" t="inlineStr">
        <is>
          <t>EED118087</t>
        </is>
      </c>
      <c r="C1986" s="32" t="n">
        <v>45881</v>
      </c>
      <c r="D1986" s="32" t="n">
        <v>45887</v>
      </c>
      <c r="E1986" s="51" t="n">
        <v>111.3</v>
      </c>
      <c r="F1986" s="51">
        <f>IF(AB1986="DOLLAR",E1986*88,E1986)</f>
        <v/>
      </c>
      <c r="G1986" s="62">
        <f>F1986*J1986</f>
        <v/>
      </c>
      <c r="H1986" s="23" t="n">
        <v>353719</v>
      </c>
      <c r="I1986" s="23" t="inlineStr">
        <is>
          <t>PE/Cyanine7 anti-human CD183 (CXCR3) Antibody</t>
        </is>
      </c>
      <c r="J1986" s="23" t="n">
        <v>1</v>
      </c>
      <c r="K1986" s="23" t="n">
        <v>1</v>
      </c>
      <c r="L1986" s="23">
        <f>J1986-K1986</f>
        <v/>
      </c>
      <c r="M1986" s="23" t="inlineStr">
        <is>
          <t>T-983/25-26</t>
        </is>
      </c>
      <c r="N1986" s="32" t="n">
        <v>45890</v>
      </c>
      <c r="O1986" s="62" t="n">
        <v>14342.2</v>
      </c>
      <c r="P1986" s="23" t="inlineStr">
        <is>
          <t>NII</t>
        </is>
      </c>
      <c r="Q1986" s="23" t="inlineStr">
        <is>
          <t>BY HAND</t>
        </is>
      </c>
      <c r="R1986" s="23" t="inlineStr">
        <is>
          <t>PRIYANKA MADAM</t>
        </is>
      </c>
      <c r="S1986" s="63" t="n">
        <v>4</v>
      </c>
      <c r="T1986" s="39" t="n"/>
      <c r="U1986" s="23" t="inlineStr">
        <is>
          <t>BioLegend</t>
        </is>
      </c>
      <c r="V1986" s="23">
        <f>VLOOKUP(P1986,'Customer List'!B:C,2,)</f>
        <v/>
      </c>
      <c r="W1986" s="40" t="n"/>
      <c r="X1986" s="32" t="n">
        <v>45890</v>
      </c>
      <c r="Y1986" s="23">
        <f>IF(X1986="", "", X1986-N1986)</f>
        <v/>
      </c>
      <c r="Z1986" s="23">
        <f>IF(N1986="", "", TEXT(N1986, "dddd"))</f>
        <v/>
      </c>
      <c r="AA1986" s="23">
        <f>IF(X1986="", "", TEXT(X1986, "dddd"))</f>
        <v/>
      </c>
      <c r="AB1986" s="23">
        <f>VLOOKUP(U1986,'Currency Sheet'!A:C,3,)</f>
        <v/>
      </c>
      <c r="AC1986" s="44">
        <f>VLOOKUP(P1986,'Customer List'!B:D,3,)</f>
        <v/>
      </c>
    </row>
    <row r="1987">
      <c r="A1987" s="23">
        <f>A1986+1</f>
        <v/>
      </c>
      <c r="B1987" s="23" t="inlineStr">
        <is>
          <t>EED118087</t>
        </is>
      </c>
      <c r="C1987" s="32" t="n">
        <v>45881</v>
      </c>
      <c r="D1987" s="32" t="n">
        <v>45887</v>
      </c>
      <c r="E1987" s="51" t="n">
        <v>136.5</v>
      </c>
      <c r="F1987" s="51">
        <f>IF(AB1987="DOLLAR",E1987*88,E1987)</f>
        <v/>
      </c>
      <c r="G1987" s="62">
        <f>F1987*J1987</f>
        <v/>
      </c>
      <c r="H1987" s="23" t="n">
        <v>359413</v>
      </c>
      <c r="I1987" s="23" t="inlineStr">
        <is>
          <t>Brilliant Violet 421™ anti-human CD194 (CCR4) Antibody</t>
        </is>
      </c>
      <c r="J1987" s="23" t="n">
        <v>1</v>
      </c>
      <c r="K1987" s="23" t="n">
        <v>1</v>
      </c>
      <c r="L1987" s="23">
        <f>J1987-K1987</f>
        <v/>
      </c>
      <c r="M1987" s="23" t="inlineStr">
        <is>
          <t>T-983/25-26</t>
        </is>
      </c>
      <c r="N1987" s="32" t="n">
        <v>45890</v>
      </c>
      <c r="O1987" s="62" t="n">
        <v>16416.86</v>
      </c>
      <c r="P1987" s="23" t="inlineStr">
        <is>
          <t>NII</t>
        </is>
      </c>
      <c r="Q1987" s="23" t="inlineStr">
        <is>
          <t>BY HAND</t>
        </is>
      </c>
      <c r="R1987" s="23" t="inlineStr">
        <is>
          <t>PRIYANKA MADAM</t>
        </is>
      </c>
      <c r="S1987" s="63" t="n">
        <v>4</v>
      </c>
      <c r="T1987" s="39" t="n"/>
      <c r="U1987" s="23" t="inlineStr">
        <is>
          <t>BioLegend</t>
        </is>
      </c>
      <c r="V1987" s="23">
        <f>VLOOKUP(P1987,'Customer List'!B:C,2,)</f>
        <v/>
      </c>
      <c r="W1987" s="40" t="n"/>
      <c r="X1987" s="32" t="n">
        <v>45890</v>
      </c>
      <c r="Y1987" s="23">
        <f>IF(X1987="", "", X1987-N1987)</f>
        <v/>
      </c>
      <c r="Z1987" s="23">
        <f>IF(N1987="", "", TEXT(N1987, "dddd"))</f>
        <v/>
      </c>
      <c r="AA1987" s="23">
        <f>IF(X1987="", "", TEXT(X1987, "dddd"))</f>
        <v/>
      </c>
      <c r="AB1987" s="23">
        <f>VLOOKUP(U1987,'Currency Sheet'!A:C,3,)</f>
        <v/>
      </c>
      <c r="AC1987" s="44">
        <f>VLOOKUP(P1987,'Customer List'!B:D,3,)</f>
        <v/>
      </c>
    </row>
    <row r="1988">
      <c r="A1988" s="23">
        <f>A1987+1</f>
        <v/>
      </c>
      <c r="B1988" s="23" t="inlineStr">
        <is>
          <t>EED118087</t>
        </is>
      </c>
      <c r="C1988" s="32" t="n">
        <v>45881</v>
      </c>
      <c r="D1988" s="32" t="n">
        <v>45887</v>
      </c>
      <c r="E1988" s="51" t="n">
        <v>135.8</v>
      </c>
      <c r="F1988" s="51">
        <f>IF(AB1988="DOLLAR",E1988*88,E1988)</f>
        <v/>
      </c>
      <c r="G1988" s="62">
        <f>F1988*J1988</f>
        <v/>
      </c>
      <c r="H1988" s="23" t="n">
        <v>407122</v>
      </c>
      <c r="I1988" s="23" t="inlineStr">
        <is>
          <t>Alexa Fluor® 488 anti-mouse IgG2a Antibody</t>
        </is>
      </c>
      <c r="J1988" s="23" t="n">
        <v>1</v>
      </c>
      <c r="K1988" s="23" t="n">
        <v>1</v>
      </c>
      <c r="L1988" s="23">
        <f>J1988-K1988</f>
        <v/>
      </c>
      <c r="M1988" s="23" t="inlineStr">
        <is>
          <t>T-985/25-26</t>
        </is>
      </c>
      <c r="N1988" s="32" t="n">
        <v>45890</v>
      </c>
      <c r="O1988" s="62" t="n">
        <v>17499.29</v>
      </c>
      <c r="P1988" s="23" t="inlineStr">
        <is>
          <t>NII</t>
        </is>
      </c>
      <c r="Q1988" s="23" t="inlineStr">
        <is>
          <t>BY HAND</t>
        </is>
      </c>
      <c r="R1988" s="23" t="inlineStr">
        <is>
          <t>PRIYANKA MADAM</t>
        </is>
      </c>
      <c r="S1988" s="63" t="n">
        <v>4</v>
      </c>
      <c r="T1988" s="39" t="n"/>
      <c r="U1988" s="23" t="inlineStr">
        <is>
          <t>BioLegend</t>
        </is>
      </c>
      <c r="V1988" s="23">
        <f>VLOOKUP(P1988,'Customer List'!B:C,2,)</f>
        <v/>
      </c>
      <c r="W1988" s="40" t="n"/>
      <c r="X1988" s="32" t="n">
        <v>45890</v>
      </c>
      <c r="Y1988" s="23">
        <f>IF(X1988="", "", X1988-N1988)</f>
        <v/>
      </c>
      <c r="Z1988" s="23">
        <f>IF(N1988="", "", TEXT(N1988, "dddd"))</f>
        <v/>
      </c>
      <c r="AA1988" s="23">
        <f>IF(X1988="", "", TEXT(X1988, "dddd"))</f>
        <v/>
      </c>
      <c r="AB1988" s="23">
        <f>VLOOKUP(U1988,'Currency Sheet'!A:C,3,)</f>
        <v/>
      </c>
      <c r="AC1988" s="44">
        <f>VLOOKUP(P1988,'Customer List'!B:D,3,)</f>
        <v/>
      </c>
    </row>
    <row r="1989">
      <c r="A1989" s="23">
        <f>A1988+1</f>
        <v/>
      </c>
      <c r="B1989" s="23" t="inlineStr">
        <is>
          <t>EED118087</t>
        </is>
      </c>
      <c r="C1989" s="32" t="n">
        <v>45881</v>
      </c>
      <c r="D1989" s="32" t="n">
        <v>45887</v>
      </c>
      <c r="E1989" s="51" t="n">
        <v>193.5</v>
      </c>
      <c r="F1989" s="51">
        <f>IF(AB1989="DOLLAR",E1989*88,E1989)</f>
        <v/>
      </c>
      <c r="G1989" s="62">
        <f>F1989*J1989</f>
        <v/>
      </c>
      <c r="H1989" s="23" t="n">
        <v>424902</v>
      </c>
      <c r="I1989" s="23" t="inlineStr">
        <is>
          <t>Precision Count Beads™</t>
        </is>
      </c>
      <c r="J1989" s="23" t="n">
        <v>1</v>
      </c>
      <c r="K1989" s="23" t="n">
        <v>1</v>
      </c>
      <c r="L1989" s="23">
        <f>J1989-K1989</f>
        <v/>
      </c>
      <c r="M1989" s="23" t="inlineStr">
        <is>
          <t>T-983/25-26</t>
        </is>
      </c>
      <c r="N1989" s="32" t="n">
        <v>45890</v>
      </c>
      <c r="O1989" s="62" t="n">
        <v>23272.25</v>
      </c>
      <c r="P1989" s="23" t="inlineStr">
        <is>
          <t>NII</t>
        </is>
      </c>
      <c r="Q1989" s="23" t="inlineStr">
        <is>
          <t>BY HAND</t>
        </is>
      </c>
      <c r="R1989" s="23" t="inlineStr">
        <is>
          <t>PRIYANKA MADAM</t>
        </is>
      </c>
      <c r="S1989" s="63" t="n">
        <v>4</v>
      </c>
      <c r="T1989" s="39" t="n"/>
      <c r="U1989" s="23" t="inlineStr">
        <is>
          <t>BioLegend</t>
        </is>
      </c>
      <c r="V1989" s="23">
        <f>VLOOKUP(P1989,'Customer List'!B:C,2,)</f>
        <v/>
      </c>
      <c r="W1989" s="40" t="n"/>
      <c r="X1989" s="32" t="n">
        <v>45890</v>
      </c>
      <c r="Y1989" s="23">
        <f>IF(X1989="", "", X1989-N1989)</f>
        <v/>
      </c>
      <c r="Z1989" s="23">
        <f>IF(N1989="", "", TEXT(N1989, "dddd"))</f>
        <v/>
      </c>
      <c r="AA1989" s="23">
        <f>IF(X1989="", "", TEXT(X1989, "dddd"))</f>
        <v/>
      </c>
      <c r="AB1989" s="23">
        <f>VLOOKUP(U1989,'Currency Sheet'!A:C,3,)</f>
        <v/>
      </c>
      <c r="AC1989" s="44">
        <f>VLOOKUP(P1989,'Customer List'!B:D,3,)</f>
        <v/>
      </c>
    </row>
    <row r="1990">
      <c r="A1990" s="23">
        <f>A1989+1</f>
        <v/>
      </c>
      <c r="B1990" s="23" t="inlineStr">
        <is>
          <t>EED118087</t>
        </is>
      </c>
      <c r="C1990" s="32" t="n">
        <v>45881</v>
      </c>
      <c r="D1990" s="32" t="n">
        <v>45887</v>
      </c>
      <c r="E1990" s="51" t="n">
        <v>213.5</v>
      </c>
      <c r="F1990" s="51">
        <f>IF(AB1990="DOLLAR",E1990*88,E1990)</f>
        <v/>
      </c>
      <c r="G1990" s="62">
        <f>F1990*J1990</f>
        <v/>
      </c>
      <c r="H1990" s="23" t="n">
        <v>430904</v>
      </c>
      <c r="I1990" s="23" t="inlineStr">
        <is>
          <t>ELISA MAX™ Deluxe Set Mouse TNF-α</t>
        </is>
      </c>
      <c r="J1990" s="23" t="n">
        <v>1</v>
      </c>
      <c r="K1990" s="23" t="n">
        <v>1</v>
      </c>
      <c r="L1990" s="23">
        <f>J1990-K1990</f>
        <v/>
      </c>
      <c r="M1990" s="23" t="inlineStr">
        <is>
          <t>T-987/25-26</t>
        </is>
      </c>
      <c r="N1990" s="32" t="n">
        <v>45890</v>
      </c>
      <c r="O1990" s="62" t="n">
        <v>27511.76</v>
      </c>
      <c r="P1990" s="23" t="inlineStr">
        <is>
          <t>NII</t>
        </is>
      </c>
      <c r="Q1990" s="23" t="inlineStr">
        <is>
          <t>BY HAND</t>
        </is>
      </c>
      <c r="R1990" s="23" t="inlineStr">
        <is>
          <t>PRIYANKA MADAM</t>
        </is>
      </c>
      <c r="S1990" s="63" t="n">
        <v>4</v>
      </c>
      <c r="T1990" s="39" t="n"/>
      <c r="U1990" s="23" t="inlineStr">
        <is>
          <t>BioLegend</t>
        </is>
      </c>
      <c r="V1990" s="23">
        <f>VLOOKUP(P1990,'Customer List'!B:C,2,)</f>
        <v/>
      </c>
      <c r="W1990" s="40" t="n"/>
      <c r="X1990" s="32" t="n">
        <v>45890</v>
      </c>
      <c r="Y1990" s="23">
        <f>IF(X1990="", "", X1990-N1990)</f>
        <v/>
      </c>
      <c r="Z1990" s="23">
        <f>IF(N1990="", "", TEXT(N1990, "dddd"))</f>
        <v/>
      </c>
      <c r="AA1990" s="23">
        <f>IF(X1990="", "", TEXT(X1990, "dddd"))</f>
        <v/>
      </c>
      <c r="AB1990" s="23">
        <f>VLOOKUP(U1990,'Currency Sheet'!A:C,3,)</f>
        <v/>
      </c>
      <c r="AC1990" s="44">
        <f>VLOOKUP(P1990,'Customer List'!B:D,3,)</f>
        <v/>
      </c>
    </row>
    <row r="1991">
      <c r="A1991" s="23">
        <f>A1990+1</f>
        <v/>
      </c>
      <c r="B1991" s="23" t="inlineStr">
        <is>
          <t>EED118087</t>
        </is>
      </c>
      <c r="C1991" s="32" t="n">
        <v>45881</v>
      </c>
      <c r="D1991" s="32" t="n">
        <v>45887</v>
      </c>
      <c r="E1991" s="51" t="n">
        <v>213.5</v>
      </c>
      <c r="F1991" s="51">
        <f>IF(AB1991="DOLLAR",E1991*88,E1991)</f>
        <v/>
      </c>
      <c r="G1991" s="62">
        <f>F1991*J1991</f>
        <v/>
      </c>
      <c r="H1991" s="23" t="n">
        <v>431304</v>
      </c>
      <c r="I1991" s="23" t="inlineStr">
        <is>
          <t>ELISA MAX™ Deluxe Set Mouse IL-6</t>
        </is>
      </c>
      <c r="J1991" s="23" t="n">
        <v>1</v>
      </c>
      <c r="K1991" s="23" t="n">
        <v>1</v>
      </c>
      <c r="L1991" s="23">
        <f>J1991-K1991</f>
        <v/>
      </c>
      <c r="M1991" s="23" t="inlineStr">
        <is>
          <t>T-987/25-26</t>
        </is>
      </c>
      <c r="N1991" s="32" t="n">
        <v>45890</v>
      </c>
      <c r="O1991" s="62" t="n">
        <v>27511.76</v>
      </c>
      <c r="P1991" s="23" t="inlineStr">
        <is>
          <t>NII</t>
        </is>
      </c>
      <c r="Q1991" s="23" t="inlineStr">
        <is>
          <t>BY HAND</t>
        </is>
      </c>
      <c r="R1991" s="23" t="inlineStr">
        <is>
          <t>PRIYANKA MADAM</t>
        </is>
      </c>
      <c r="S1991" s="63" t="n">
        <v>4</v>
      </c>
      <c r="T1991" s="39" t="n"/>
      <c r="U1991" s="23" t="inlineStr">
        <is>
          <t>BioLegend</t>
        </is>
      </c>
      <c r="V1991" s="23">
        <f>VLOOKUP(P1991,'Customer List'!B:C,2,)</f>
        <v/>
      </c>
      <c r="W1991" s="40" t="n"/>
      <c r="X1991" s="32" t="n">
        <v>45890</v>
      </c>
      <c r="Y1991" s="23">
        <f>IF(X1991="", "", X1991-N1991)</f>
        <v/>
      </c>
      <c r="Z1991" s="23">
        <f>IF(N1991="", "", TEXT(N1991, "dddd"))</f>
        <v/>
      </c>
      <c r="AA1991" s="23">
        <f>IF(X1991="", "", TEXT(X1991, "dddd"))</f>
        <v/>
      </c>
      <c r="AB1991" s="23">
        <f>VLOOKUP(U1991,'Currency Sheet'!A:C,3,)</f>
        <v/>
      </c>
      <c r="AC1991" s="44">
        <f>VLOOKUP(P1991,'Customer List'!B:D,3,)</f>
        <v/>
      </c>
    </row>
    <row r="1992">
      <c r="A1992" s="23">
        <f>A1991+1</f>
        <v/>
      </c>
      <c r="B1992" s="23" t="n">
        <v>44645</v>
      </c>
      <c r="C1992" s="32" t="n">
        <v>45884</v>
      </c>
      <c r="D1992" s="32" t="n">
        <v>45888</v>
      </c>
      <c r="E1992" s="51" t="n">
        <v>13.68</v>
      </c>
      <c r="F1992" s="51">
        <f>IF(AB1992="DOLLAR",E1992*88,E1992)</f>
        <v/>
      </c>
      <c r="G1992" s="62">
        <f>F1992*J1992</f>
        <v/>
      </c>
      <c r="H1992" s="23" t="inlineStr">
        <is>
          <t>3617-1</t>
        </is>
      </c>
      <c r="I1992" s="23" t="inlineStr">
        <is>
          <t>PepPool: CEFTA (CD4), human</t>
        </is>
      </c>
      <c r="J1992" s="23" t="n">
        <v>10</v>
      </c>
      <c r="K1992" s="23" t="n">
        <v>10</v>
      </c>
      <c r="L1992" s="23">
        <f>J1992-K1992</f>
        <v/>
      </c>
      <c r="M1992" s="23" t="inlineStr">
        <is>
          <t>T-979/25-26</t>
        </is>
      </c>
      <c r="N1992" s="32" t="n">
        <v>45888</v>
      </c>
      <c r="O1992" s="62" t="n">
        <v>172900</v>
      </c>
      <c r="P1992" s="23" t="inlineStr">
        <is>
          <t>Sun Pharma</t>
        </is>
      </c>
      <c r="Q1992" s="23" t="n">
        <v>58154594131</v>
      </c>
      <c r="R1992" s="23" t="inlineStr">
        <is>
          <t>Delivered</t>
        </is>
      </c>
      <c r="S1992" s="63" t="n">
        <v>-20</v>
      </c>
      <c r="T1992" s="39" t="n"/>
      <c r="U1992" s="23" t="inlineStr">
        <is>
          <t>Mabtech</t>
        </is>
      </c>
      <c r="V1992" s="23">
        <f>VLOOKUP(P1992,'Customer List'!B:C,2,)</f>
        <v/>
      </c>
      <c r="W1992" s="40" t="n"/>
      <c r="X1992" s="32" t="n">
        <v>45890</v>
      </c>
      <c r="Y1992" s="23">
        <f>IF(X1992="", "", X1992-N1992)</f>
        <v/>
      </c>
      <c r="Z1992" s="23">
        <f>IF(N1992="", "", TEXT(N1992, "dddd"))</f>
        <v/>
      </c>
      <c r="AA1992" s="23">
        <f>IF(X1992="", "", TEXT(X1992, "dddd"))</f>
        <v/>
      </c>
      <c r="AB1992" s="23">
        <f>VLOOKUP(U1992,'Currency Sheet'!A:C,3,)</f>
        <v/>
      </c>
      <c r="AC1992" s="44">
        <f>VLOOKUP(P1992,'Customer List'!B:D,3,)</f>
        <v/>
      </c>
    </row>
    <row r="1993">
      <c r="A1993" s="23">
        <f>A1992+1</f>
        <v/>
      </c>
      <c r="B1993" s="23" t="n">
        <v>44645</v>
      </c>
      <c r="C1993" s="32" t="n">
        <v>45884</v>
      </c>
      <c r="D1993" s="32" t="n">
        <v>45888</v>
      </c>
      <c r="E1993" s="51" t="n">
        <v>438.65</v>
      </c>
      <c r="F1993" s="51">
        <f>IF(AB1993="DOLLAR",E1993*88,E1993)</f>
        <v/>
      </c>
      <c r="G1993" s="62">
        <f>F1993*J1993</f>
        <v/>
      </c>
      <c r="H1993" s="23" t="inlineStr">
        <is>
          <t>FSP-0108-10</t>
        </is>
      </c>
      <c r="I1993" s="23" t="inlineStr">
        <is>
          <t>FluoroSpot Plus: Human IFN-γ/IL-5</t>
        </is>
      </c>
      <c r="J1993" s="23" t="n">
        <v>6</v>
      </c>
      <c r="K1993" s="23" t="n">
        <v>6</v>
      </c>
      <c r="L1993" s="23">
        <f>J1993-K1993</f>
        <v/>
      </c>
      <c r="M1993" s="23" t="inlineStr">
        <is>
          <t>T-979/25-26</t>
        </is>
      </c>
      <c r="N1993" s="32" t="n">
        <v>45888</v>
      </c>
      <c r="O1993" s="62" t="n">
        <v>2317770</v>
      </c>
      <c r="P1993" s="23" t="inlineStr">
        <is>
          <t>Sun Pharma</t>
        </is>
      </c>
      <c r="Q1993" s="23" t="n">
        <v>58154594131</v>
      </c>
      <c r="R1993" s="23" t="inlineStr">
        <is>
          <t>Delivered</t>
        </is>
      </c>
      <c r="S1993" s="63" t="n">
        <v>4</v>
      </c>
      <c r="T1993" s="39" t="n"/>
      <c r="U1993" s="23" t="inlineStr">
        <is>
          <t>Mabtech</t>
        </is>
      </c>
      <c r="V1993" s="23">
        <f>VLOOKUP(P1993,'Customer List'!B:C,2,)</f>
        <v/>
      </c>
      <c r="W1993" s="40" t="n"/>
      <c r="X1993" s="32" t="n">
        <v>45890</v>
      </c>
      <c r="Y1993" s="23">
        <f>IF(X1993="", "", X1993-N1993)</f>
        <v/>
      </c>
      <c r="Z1993" s="23">
        <f>IF(N1993="", "", TEXT(N1993, "dddd"))</f>
        <v/>
      </c>
      <c r="AA1993" s="23">
        <f>IF(X1993="", "", TEXT(X1993, "dddd"))</f>
        <v/>
      </c>
      <c r="AB1993" s="23">
        <f>VLOOKUP(U1993,'Currency Sheet'!A:C,3,)</f>
        <v/>
      </c>
      <c r="AC1993" s="44">
        <f>VLOOKUP(P1993,'Customer List'!B:D,3,)</f>
        <v/>
      </c>
    </row>
    <row r="1994">
      <c r="A1994" s="23">
        <f>A1993+1</f>
        <v/>
      </c>
      <c r="B1994" s="23" t="n">
        <v>44645</v>
      </c>
      <c r="C1994" s="32" t="n">
        <v>45884</v>
      </c>
      <c r="D1994" s="32" t="n">
        <v>45888</v>
      </c>
      <c r="E1994" s="51" t="n">
        <v>451.5</v>
      </c>
      <c r="F1994" s="51">
        <f>IF(AB1994="DOLLAR",E1994*88,E1994)</f>
        <v/>
      </c>
      <c r="G1994" s="62">
        <f>F1994*J1994</f>
        <v/>
      </c>
      <c r="H1994" s="23" t="inlineStr">
        <is>
          <t>3321-4AST-2</t>
        </is>
      </c>
      <c r="I1994" s="23" t="inlineStr">
        <is>
          <t>ELISpot Plus: Mouse IFN-γ (ALP)</t>
        </is>
      </c>
      <c r="J1994" s="23" t="n">
        <v>1</v>
      </c>
      <c r="K1994" s="23" t="n">
        <v>1</v>
      </c>
      <c r="L1994" s="23">
        <f>J1994-K1994</f>
        <v/>
      </c>
      <c r="M1994" s="23" t="inlineStr">
        <is>
          <t>T-980/25-26</t>
        </is>
      </c>
      <c r="N1994" s="32" t="n">
        <v>45888</v>
      </c>
      <c r="O1994" s="62" t="n">
        <v>63210</v>
      </c>
      <c r="P1994" s="23" t="inlineStr">
        <is>
          <t>Helix</t>
        </is>
      </c>
      <c r="Q1994" s="23" t="n">
        <v>58154593442</v>
      </c>
      <c r="R1994" s="23" t="inlineStr">
        <is>
          <t>Delivered</t>
        </is>
      </c>
      <c r="S1994" s="63" t="n">
        <v>4</v>
      </c>
      <c r="T1994" s="39" t="n"/>
      <c r="U1994" s="23" t="inlineStr">
        <is>
          <t>Mabtech</t>
        </is>
      </c>
      <c r="V1994" s="23">
        <f>VLOOKUP(P1994,'Customer List'!B:C,2,)</f>
        <v/>
      </c>
      <c r="W1994" s="40" t="n"/>
      <c r="X1994" s="32" t="n">
        <v>45892</v>
      </c>
      <c r="Y1994" s="23">
        <f>IF(X1994="", "", X1994-N1994)</f>
        <v/>
      </c>
      <c r="Z1994" s="23">
        <f>IF(N1994="", "", TEXT(N1994, "dddd"))</f>
        <v/>
      </c>
      <c r="AA1994" s="23">
        <f>IF(X1994="", "", TEXT(X1994, "dddd"))</f>
        <v/>
      </c>
      <c r="AB1994" s="23">
        <f>VLOOKUP(U1994,'Currency Sheet'!A:C,3,)</f>
        <v/>
      </c>
      <c r="AC1994" s="44">
        <f>VLOOKUP(P1994,'Customer List'!B:D,3,)</f>
        <v/>
      </c>
    </row>
    <row r="1995">
      <c r="A1995" s="23">
        <f>A1994+1</f>
        <v/>
      </c>
      <c r="B1995" s="23" t="n">
        <v>44645</v>
      </c>
      <c r="C1995" s="32" t="n">
        <v>45884</v>
      </c>
      <c r="D1995" s="32" t="n">
        <v>45888</v>
      </c>
      <c r="E1995" s="51" t="n">
        <v>360</v>
      </c>
      <c r="F1995" s="51">
        <f>IF(AB1995="DOLLAR",E1995*88,E1995)</f>
        <v/>
      </c>
      <c r="G1995" s="62">
        <f>F1995*J1995</f>
        <v/>
      </c>
      <c r="H1995" s="23" t="inlineStr">
        <is>
          <t>3695-1</t>
        </is>
      </c>
      <c r="I1995" s="23" t="inlineStr">
        <is>
          <t>PepPool: DENV (CD8), human</t>
        </is>
      </c>
      <c r="J1995" s="23" t="n">
        <v>1</v>
      </c>
      <c r="K1995" s="23" t="n">
        <v>1</v>
      </c>
      <c r="L1995" s="23">
        <f>J1995-K1995</f>
        <v/>
      </c>
      <c r="M1995" s="23" t="inlineStr">
        <is>
          <t>T-980/25-26</t>
        </is>
      </c>
      <c r="N1995" s="32" t="n">
        <v>45888</v>
      </c>
      <c r="O1995" s="62" t="n">
        <v>44100</v>
      </c>
      <c r="P1995" s="23" t="inlineStr">
        <is>
          <t>Helix</t>
        </is>
      </c>
      <c r="Q1995" s="23" t="n">
        <v>58154593442</v>
      </c>
      <c r="R1995" s="23" t="inlineStr">
        <is>
          <t>Delivered</t>
        </is>
      </c>
      <c r="S1995" s="63" t="n">
        <v>-20</v>
      </c>
      <c r="T1995" s="39" t="n"/>
      <c r="U1995" s="23" t="inlineStr">
        <is>
          <t>Mabtech</t>
        </is>
      </c>
      <c r="V1995" s="23">
        <f>VLOOKUP(P1995,'Customer List'!B:C,2,)</f>
        <v/>
      </c>
      <c r="W1995" s="40" t="n"/>
      <c r="X1995" s="32" t="n">
        <v>45892</v>
      </c>
      <c r="Y1995" s="23">
        <f>IF(X1995="", "", X1995-N1995)</f>
        <v/>
      </c>
      <c r="Z1995" s="23">
        <f>IF(N1995="", "", TEXT(N1995, "dddd"))</f>
        <v/>
      </c>
      <c r="AA1995" s="23">
        <f>IF(X1995="", "", TEXT(X1995, "dddd"))</f>
        <v/>
      </c>
      <c r="AB1995" s="23">
        <f>VLOOKUP(U1995,'Currency Sheet'!A:C,3,)</f>
        <v/>
      </c>
      <c r="AC1995" s="44">
        <f>VLOOKUP(P1995,'Customer List'!B:D,3,)</f>
        <v/>
      </c>
    </row>
    <row r="1996">
      <c r="A1996" s="23">
        <f>A1995+1</f>
        <v/>
      </c>
      <c r="B1996" s="23" t="n">
        <v>44645</v>
      </c>
      <c r="C1996" s="32" t="n">
        <v>45884</v>
      </c>
      <c r="D1996" s="32" t="n">
        <v>45888</v>
      </c>
      <c r="E1996" s="51" t="n">
        <v>304</v>
      </c>
      <c r="F1996" s="51">
        <f>IF(AB1996="DOLLAR",E1996*88,E1996)</f>
        <v/>
      </c>
      <c r="G1996" s="62">
        <f>F1996*J1996</f>
        <v/>
      </c>
      <c r="H1996" s="23" t="inlineStr">
        <is>
          <t>3698-1</t>
        </is>
      </c>
      <c r="I1996" s="23" t="inlineStr">
        <is>
          <t>PepPool: DENV (CD4), human</t>
        </is>
      </c>
      <c r="J1996" s="23" t="n">
        <v>1</v>
      </c>
      <c r="K1996" s="23" t="n">
        <v>1</v>
      </c>
      <c r="L1996" s="23">
        <f>J1996-K1996</f>
        <v/>
      </c>
      <c r="M1996" s="23" t="inlineStr">
        <is>
          <t>T-980/25-26</t>
        </is>
      </c>
      <c r="N1996" s="32" t="n">
        <v>45888</v>
      </c>
      <c r="O1996" s="62" t="n">
        <v>37240</v>
      </c>
      <c r="P1996" s="23" t="inlineStr">
        <is>
          <t>Helix</t>
        </is>
      </c>
      <c r="Q1996" s="23" t="n">
        <v>58154593442</v>
      </c>
      <c r="R1996" s="23" t="inlineStr">
        <is>
          <t>Delivered</t>
        </is>
      </c>
      <c r="S1996" s="63" t="n">
        <v>-20</v>
      </c>
      <c r="T1996" s="39" t="n"/>
      <c r="U1996" s="23" t="inlineStr">
        <is>
          <t>Mabtech</t>
        </is>
      </c>
      <c r="V1996" s="23">
        <f>VLOOKUP(P1996,'Customer List'!B:C,2,)</f>
        <v/>
      </c>
      <c r="W1996" s="40" t="n"/>
      <c r="X1996" s="32" t="n">
        <v>45892</v>
      </c>
      <c r="Y1996" s="23">
        <f>IF(X1996="", "", X1996-N1996)</f>
        <v/>
      </c>
      <c r="Z1996" s="23">
        <f>IF(N1996="", "", TEXT(N1996, "dddd"))</f>
        <v/>
      </c>
      <c r="AA1996" s="23">
        <f>IF(X1996="", "", TEXT(X1996, "dddd"))</f>
        <v/>
      </c>
      <c r="AB1996" s="23">
        <f>VLOOKUP(U1996,'Currency Sheet'!A:C,3,)</f>
        <v/>
      </c>
      <c r="AC1996" s="44">
        <f>VLOOKUP(P1996,'Customer List'!B:D,3,)</f>
        <v/>
      </c>
    </row>
    <row r="1997">
      <c r="A1997" s="23">
        <f>A1996+1</f>
        <v/>
      </c>
      <c r="B1997" s="23" t="inlineStr">
        <is>
          <t>2-74</t>
        </is>
      </c>
      <c r="C1997" s="32" t="n">
        <v>45889</v>
      </c>
      <c r="D1997" s="32" t="n">
        <v>45889</v>
      </c>
      <c r="E1997" s="51" t="n">
        <v>7599.9</v>
      </c>
      <c r="F1997" s="51">
        <f>IF(AB1997="DOLLAR",E1997*88,E1997)</f>
        <v/>
      </c>
      <c r="G1997" s="62">
        <f>F1997*J1997</f>
        <v/>
      </c>
      <c r="H1997" s="23" t="inlineStr">
        <is>
          <t>CSMMRT-100</t>
        </is>
      </c>
      <c r="I1997" s="23" t="n"/>
      <c r="J1997" s="23" t="n">
        <v>2</v>
      </c>
      <c r="K1997" s="23" t="n">
        <v>2</v>
      </c>
      <c r="L1997" s="23">
        <f>J1997-K1997</f>
        <v/>
      </c>
      <c r="M1997" s="23" t="inlineStr">
        <is>
          <t>T-982/25-26</t>
        </is>
      </c>
      <c r="N1997" s="32" t="n">
        <v>45889</v>
      </c>
      <c r="O1997" s="62" t="n">
        <v>21714</v>
      </c>
      <c r="P1997" s="23" t="inlineStr">
        <is>
          <t>Miranda</t>
        </is>
      </c>
      <c r="Q1997" s="23" t="inlineStr">
        <is>
          <t>BY HAND</t>
        </is>
      </c>
      <c r="R1997" s="23" t="inlineStr">
        <is>
          <t>PRIYANKA MADAM</t>
        </is>
      </c>
      <c r="S1997" s="63" t="n">
        <v>-20</v>
      </c>
      <c r="T1997" s="39" t="n"/>
      <c r="U1997" s="23" t="inlineStr">
        <is>
          <t>Edna</t>
        </is>
      </c>
      <c r="V1997" s="23">
        <f>VLOOKUP(P1997,'Customer List'!B:C,2,)</f>
        <v/>
      </c>
      <c r="W1997" s="40" t="n"/>
      <c r="X1997" s="32" t="n">
        <v>45889</v>
      </c>
      <c r="Y1997" s="23">
        <f>IF(X1997="", "", X1997-N1997)</f>
        <v/>
      </c>
      <c r="Z1997" s="23">
        <f>IF(N1997="", "", TEXT(N1997, "dddd"))</f>
        <v/>
      </c>
      <c r="AA1997" s="23">
        <f>IF(X1997="", "", TEXT(X1997, "dddd"))</f>
        <v/>
      </c>
      <c r="AB1997" s="23">
        <f>VLOOKUP(U1997,'Currency Sheet'!A:C,3,)</f>
        <v/>
      </c>
      <c r="AC1997" s="44">
        <f>VLOOKUP(P1997,'Customer List'!B:D,3,)</f>
        <v/>
      </c>
    </row>
    <row r="1998">
      <c r="A1998" s="23">
        <f>A1997+1</f>
        <v/>
      </c>
      <c r="B1998" s="23" t="inlineStr">
        <is>
          <t>2-74</t>
        </is>
      </c>
      <c r="C1998" s="32" t="n">
        <v>45889</v>
      </c>
      <c r="D1998" s="32" t="n">
        <v>45889</v>
      </c>
      <c r="E1998" s="51" t="n">
        <v>0.01</v>
      </c>
      <c r="F1998" s="51">
        <f>IF(AB1998="DOLLAR",E1998*88,E1998)</f>
        <v/>
      </c>
      <c r="G1998" s="62">
        <f>F1998*J1998</f>
        <v/>
      </c>
      <c r="H1998" s="23" t="inlineStr">
        <is>
          <t>CSMMRT-100</t>
        </is>
      </c>
      <c r="I1998" s="23" t="n"/>
      <c r="J1998" s="23" t="n">
        <v>1</v>
      </c>
      <c r="K1998" s="23" t="n">
        <v>1</v>
      </c>
      <c r="L1998" s="23">
        <f>J1998-K1998</f>
        <v/>
      </c>
      <c r="M1998" s="23" t="inlineStr">
        <is>
          <t>DC-120/25-26</t>
        </is>
      </c>
      <c r="N1998" s="32" t="n">
        <v>45889</v>
      </c>
      <c r="O1998" s="62" t="n">
        <v>0</v>
      </c>
      <c r="P1998" s="23" t="inlineStr">
        <is>
          <t>Miranda</t>
        </is>
      </c>
      <c r="Q1998" s="23" t="inlineStr">
        <is>
          <t>BY HAND</t>
        </is>
      </c>
      <c r="R1998" s="23" t="inlineStr">
        <is>
          <t>DEEPAK</t>
        </is>
      </c>
      <c r="S1998" s="63" t="n">
        <v>-20</v>
      </c>
      <c r="T1998" s="39" t="inlineStr">
        <is>
          <t>FOC</t>
        </is>
      </c>
      <c r="U1998" s="23" t="inlineStr">
        <is>
          <t>Edna</t>
        </is>
      </c>
      <c r="V1998" s="23">
        <f>VLOOKUP(P1998,'Customer List'!B:C,2,)</f>
        <v/>
      </c>
      <c r="W1998" s="40" t="n"/>
      <c r="X1998" s="32">
        <f>IF(OR(R1998 = "PRIYANKA MADAM", R1998 = "DEEPAK", R1998 = "PORTER"),N1998,"")</f>
        <v/>
      </c>
      <c r="Y1998" s="23">
        <f>IF(X1998="", "", X1998-N1998)</f>
        <v/>
      </c>
      <c r="Z1998" s="23">
        <f>IF(N1998="", "", TEXT(N1998, "dddd"))</f>
        <v/>
      </c>
      <c r="AA1998" s="23">
        <f>IF(X1998="", "", TEXT(X1998, "dddd"))</f>
        <v/>
      </c>
      <c r="AB1998" s="23">
        <f>VLOOKUP(U1998,'Currency Sheet'!A:C,3,)</f>
        <v/>
      </c>
      <c r="AC1998" s="44">
        <f>VLOOKUP(P1998,'Customer List'!B:D,3,)</f>
        <v/>
      </c>
    </row>
    <row r="1999">
      <c r="A1999" s="23">
        <f>A1998+1</f>
        <v/>
      </c>
      <c r="B1999" s="23" t="inlineStr">
        <is>
          <t>2-74</t>
        </is>
      </c>
      <c r="C1999" s="32" t="n">
        <v>45889</v>
      </c>
      <c r="D1999" s="32" t="n">
        <v>45889</v>
      </c>
      <c r="E1999" s="51" t="n">
        <v>6055</v>
      </c>
      <c r="F1999" s="51">
        <f>IF(AB1999="DOLLAR",E1999*88,E1999)</f>
        <v/>
      </c>
      <c r="G1999" s="62">
        <f>F1999*J1999</f>
        <v/>
      </c>
      <c r="H1999" s="23" t="inlineStr">
        <is>
          <t>TRI-200</t>
        </is>
      </c>
      <c r="I1999" s="23" t="n"/>
      <c r="J1999" s="23" t="n">
        <v>1</v>
      </c>
      <c r="K1999" s="23" t="n">
        <v>1</v>
      </c>
      <c r="L1999" s="23">
        <f>J1999-K1999</f>
        <v/>
      </c>
      <c r="M1999" s="23" t="inlineStr">
        <is>
          <t>T-982/25-26</t>
        </is>
      </c>
      <c r="N1999" s="32" t="n">
        <v>45889</v>
      </c>
      <c r="O1999" s="62" t="n">
        <v>8650</v>
      </c>
      <c r="P1999" s="23" t="inlineStr">
        <is>
          <t>Miranda</t>
        </is>
      </c>
      <c r="Q1999" s="23" t="inlineStr">
        <is>
          <t>BY HAND</t>
        </is>
      </c>
      <c r="R1999" s="23" t="inlineStr">
        <is>
          <t>PRIYANKA MADAM</t>
        </is>
      </c>
      <c r="S1999" s="63" t="n">
        <v>4</v>
      </c>
      <c r="T1999" s="39" t="inlineStr">
        <is>
          <t>Received 3 items (TRI-100) (2 +1 FOC)</t>
        </is>
      </c>
      <c r="U1999" s="23" t="inlineStr">
        <is>
          <t>Edna</t>
        </is>
      </c>
      <c r="V1999" s="23">
        <f>VLOOKUP(P1999,'Customer List'!B:C,2,)</f>
        <v/>
      </c>
      <c r="W1999" s="40" t="n"/>
      <c r="X1999" s="32" t="n">
        <v>45889</v>
      </c>
      <c r="Y1999" s="23">
        <f>IF(X1999="", "", X1999-N1999)</f>
        <v/>
      </c>
      <c r="Z1999" s="23">
        <f>IF(N1999="", "", TEXT(N1999, "dddd"))</f>
        <v/>
      </c>
      <c r="AA1999" s="23">
        <f>IF(X1999="", "", TEXT(X1999, "dddd"))</f>
        <v/>
      </c>
      <c r="AB1999" s="23">
        <f>VLOOKUP(U1999,'Currency Sheet'!A:C,3,)</f>
        <v/>
      </c>
      <c r="AC1999" s="44">
        <f>VLOOKUP(P1999,'Customer List'!B:D,3,)</f>
        <v/>
      </c>
    </row>
    <row r="2000">
      <c r="A2000" s="23">
        <f>A1999+1</f>
        <v/>
      </c>
      <c r="B2000" s="23" t="inlineStr">
        <is>
          <t>2025-2026/850MFG</t>
        </is>
      </c>
      <c r="C2000" s="32" t="n">
        <v>45874</v>
      </c>
      <c r="D2000" s="32" t="n">
        <v>45874</v>
      </c>
      <c r="E2000" s="51" t="n">
        <v>12000</v>
      </c>
      <c r="F2000" s="51">
        <f>IF(AB2000="DOLLAR",E2000*88,E2000)</f>
        <v/>
      </c>
      <c r="G2000" s="62">
        <f>F2000*J2000</f>
        <v/>
      </c>
      <c r="H2000" s="23" t="inlineStr">
        <is>
          <t>2600505001730</t>
        </is>
      </c>
      <c r="I2000" s="23" t="inlineStr">
        <is>
          <t>(Agarose for Nucleic Acid Electrophoresis-500g)</t>
        </is>
      </c>
      <c r="J2000" s="23" t="n">
        <v>2</v>
      </c>
      <c r="K2000" s="23" t="n"/>
      <c r="L2000" s="23">
        <f>J2000-K2000</f>
        <v/>
      </c>
      <c r="M2000" s="23" t="n"/>
      <c r="N2000" s="32" t="n"/>
      <c r="O2000" s="62" t="n"/>
      <c r="P2000" s="23" t="inlineStr">
        <is>
          <t>STOCK</t>
        </is>
      </c>
      <c r="Q2000" s="23" t="n"/>
      <c r="R2000" s="23" t="n"/>
      <c r="S2000" s="63" t="inlineStr">
        <is>
          <t>RT</t>
        </is>
      </c>
      <c r="T2000" s="39" t="n"/>
      <c r="U2000" s="23" t="inlineStr">
        <is>
          <t>Genei Lab</t>
        </is>
      </c>
      <c r="V2000" s="23">
        <f>VLOOKUP(P2000,'Customer List'!B:C,2,)</f>
        <v/>
      </c>
      <c r="W2000" s="40" t="inlineStr">
        <is>
          <t>Stock</t>
        </is>
      </c>
      <c r="X2000" s="32">
        <f>IF(OR(R2000 = "PRIYANKA MADAM", R2000 = "DEEPAK", R2000 = "PORTER"),N2000,"")</f>
        <v/>
      </c>
      <c r="Y2000" s="23">
        <f>IF(X2000="", "", X2000-N2000)</f>
        <v/>
      </c>
      <c r="Z2000" s="23">
        <f>IF(N2000="", "", TEXT(N2000, "dddd"))</f>
        <v/>
      </c>
      <c r="AA2000" s="23">
        <f>IF(X2000="", "", TEXT(X2000, "dddd"))</f>
        <v/>
      </c>
      <c r="AB2000" s="23">
        <f>VLOOKUP(U2000,'Currency Sheet'!A:C,3,)</f>
        <v/>
      </c>
      <c r="AC2000" s="44">
        <f>VLOOKUP(P2000,'Customer List'!B:D,3,)</f>
        <v/>
      </c>
    </row>
    <row r="2001">
      <c r="A2001" s="23">
        <f>A2000+1</f>
        <v/>
      </c>
      <c r="B2001" s="23" t="inlineStr">
        <is>
          <t>2025-2026/850MFG</t>
        </is>
      </c>
      <c r="C2001" s="32" t="n">
        <v>45874</v>
      </c>
      <c r="D2001" s="32" t="n">
        <v>45874</v>
      </c>
      <c r="E2001" s="51" t="n">
        <v>3345.6</v>
      </c>
      <c r="F2001" s="51">
        <f>IF(AB2001="DOLLAR",E2001*88,E2001)</f>
        <v/>
      </c>
      <c r="G2001" s="62">
        <f>F2001*J2001</f>
        <v/>
      </c>
      <c r="H2001" s="23" t="inlineStr">
        <is>
          <t>2662070501730</t>
        </is>
      </c>
      <c r="I2001" s="23" t="inlineStr">
        <is>
          <t>(StepUp 1 Kb DNA Ladder RTU, 50 µg)</t>
        </is>
      </c>
      <c r="J2001" s="23" t="n">
        <v>2</v>
      </c>
      <c r="K2001" s="23" t="n"/>
      <c r="L2001" s="23">
        <f>J2001-K2001</f>
        <v/>
      </c>
      <c r="M2001" s="23" t="n"/>
      <c r="N2001" s="32" t="n"/>
      <c r="O2001" s="62" t="n"/>
      <c r="P2001" s="23" t="inlineStr">
        <is>
          <t>STOCK</t>
        </is>
      </c>
      <c r="Q2001" s="23" t="n"/>
      <c r="R2001" s="23" t="n"/>
      <c r="S2001" s="63" t="n">
        <v>-20</v>
      </c>
      <c r="T2001" s="39" t="inlineStr">
        <is>
          <t>One Piece Damaged received (Replacement received)</t>
        </is>
      </c>
      <c r="U2001" s="23" t="inlineStr">
        <is>
          <t>Genei Lab</t>
        </is>
      </c>
      <c r="V2001" s="23">
        <f>VLOOKUP(P2001,'Customer List'!B:C,2,)</f>
        <v/>
      </c>
      <c r="W2001" s="40" t="inlineStr">
        <is>
          <t>Stock</t>
        </is>
      </c>
      <c r="X2001" s="32">
        <f>IF(OR(R2001 = "PRIYANKA MADAM", R2001 = "DEEPAK", R2001 = "PORTER"),N2001,"")</f>
        <v/>
      </c>
      <c r="Y2001" s="23">
        <f>IF(X2001="", "", X2001-N2001)</f>
        <v/>
      </c>
      <c r="Z2001" s="23">
        <f>IF(N2001="", "", TEXT(N2001, "dddd"))</f>
        <v/>
      </c>
      <c r="AA2001" s="23">
        <f>IF(X2001="", "", TEXT(X2001, "dddd"))</f>
        <v/>
      </c>
      <c r="AB2001" s="23">
        <f>VLOOKUP(U2001,'Currency Sheet'!A:C,3,)</f>
        <v/>
      </c>
      <c r="AC2001" s="44">
        <f>VLOOKUP(P2001,'Customer List'!B:D,3,)</f>
        <v/>
      </c>
    </row>
    <row r="2002">
      <c r="A2002" s="23">
        <f>A2001+1</f>
        <v/>
      </c>
      <c r="B2002" s="23" t="inlineStr">
        <is>
          <t>2025-2026/850MFG</t>
        </is>
      </c>
      <c r="C2002" s="32" t="n">
        <v>45874</v>
      </c>
      <c r="D2002" s="32" t="n">
        <v>45874</v>
      </c>
      <c r="E2002" s="51" t="n">
        <v>3665.2</v>
      </c>
      <c r="F2002" s="51">
        <f>IF(AB2002="DOLLAR",E2002*88,E2002)</f>
        <v/>
      </c>
      <c r="G2002" s="62">
        <f>F2002*J2002</f>
        <v/>
      </c>
      <c r="H2002" s="23" t="inlineStr">
        <is>
          <t>2662670501730</t>
        </is>
      </c>
      <c r="I2002" s="23" t="inlineStr">
        <is>
          <t>RMBD13 (StepUp 100 Bp DNA Ladder RTU, 50 µg)</t>
        </is>
      </c>
      <c r="J2002" s="23" t="n">
        <v>2</v>
      </c>
      <c r="K2002" s="23" t="n"/>
      <c r="L2002" s="23">
        <f>J2002-K2002</f>
        <v/>
      </c>
      <c r="M2002" s="23" t="n"/>
      <c r="N2002" s="32" t="n"/>
      <c r="O2002" s="62" t="n"/>
      <c r="P2002" s="23" t="inlineStr">
        <is>
          <t>STOCK</t>
        </is>
      </c>
      <c r="Q2002" s="23" t="n"/>
      <c r="R2002" s="23" t="n"/>
      <c r="S2002" s="63" t="n">
        <v>-20</v>
      </c>
      <c r="T2002" s="39" t="n"/>
      <c r="U2002" s="23" t="inlineStr">
        <is>
          <t>Genei Lab</t>
        </is>
      </c>
      <c r="V2002" s="23">
        <f>VLOOKUP(P2002,'Customer List'!B:C,2,)</f>
        <v/>
      </c>
      <c r="W2002" s="40" t="inlineStr">
        <is>
          <t>Stock</t>
        </is>
      </c>
      <c r="X2002" s="32">
        <f>IF(OR(R2002 = "PRIYANKA MADAM", R2002 = "DEEPAK", R2002 = "PORTER"),N2002,"")</f>
        <v/>
      </c>
      <c r="Y2002" s="23">
        <f>IF(X2002="", "", X2002-N2002)</f>
        <v/>
      </c>
      <c r="Z2002" s="23">
        <f>IF(N2002="", "", TEXT(N2002, "dddd"))</f>
        <v/>
      </c>
      <c r="AA2002" s="23">
        <f>IF(X2002="", "", TEXT(X2002, "dddd"))</f>
        <v/>
      </c>
      <c r="AB2002" s="23">
        <f>VLOOKUP(U2002,'Currency Sheet'!A:C,3,)</f>
        <v/>
      </c>
      <c r="AC2002" s="44">
        <f>VLOOKUP(P2002,'Customer List'!B:D,3,)</f>
        <v/>
      </c>
    </row>
    <row r="2003">
      <c r="A2003" s="23">
        <f>A2002+1</f>
        <v/>
      </c>
      <c r="B2003" s="23" t="n">
        <v>5470</v>
      </c>
      <c r="C2003" s="32" t="n">
        <v>45883</v>
      </c>
      <c r="D2003" s="32" t="n">
        <v>45883</v>
      </c>
      <c r="E2003" s="51" t="n">
        <v>3020</v>
      </c>
      <c r="F2003" s="51">
        <f>IF(AB2003="DOLLAR",E2003*88,E2003)</f>
        <v/>
      </c>
      <c r="G2003" s="62">
        <f>F2003*J2003</f>
        <v/>
      </c>
      <c r="H2003" s="23" t="inlineStr">
        <is>
          <t>AD0023</t>
        </is>
      </c>
      <c r="I2003" s="23" t="n"/>
      <c r="J2003" s="23" t="n">
        <v>1</v>
      </c>
      <c r="K2003" s="23" t="n">
        <v>1</v>
      </c>
      <c r="L2003" s="23">
        <f>J2003-K2003</f>
        <v/>
      </c>
      <c r="M2003" s="23" t="inlineStr">
        <is>
          <t>T-964/25-26</t>
        </is>
      </c>
      <c r="N2003" s="32" t="n">
        <v>45887</v>
      </c>
      <c r="O2003" s="62" t="n">
        <v>6000</v>
      </c>
      <c r="P2003" s="23" t="inlineStr">
        <is>
          <t>UNIVERSITY OF DELHI (South Campus)</t>
        </is>
      </c>
      <c r="Q2003" s="23" t="inlineStr">
        <is>
          <t>BY HAND</t>
        </is>
      </c>
      <c r="R2003" s="23" t="inlineStr">
        <is>
          <t>PRIYANKA MADAM</t>
        </is>
      </c>
      <c r="S2003" s="63" t="n">
        <v>4</v>
      </c>
      <c r="T2003" s="39" t="n"/>
      <c r="U2003" s="23" t="inlineStr">
        <is>
          <t>SUPER MO BIO</t>
        </is>
      </c>
      <c r="V2003" s="23" t="inlineStr">
        <is>
          <t>DELHI</t>
        </is>
      </c>
      <c r="W2003" s="40" t="n"/>
      <c r="X2003" s="32" t="n">
        <v>45887</v>
      </c>
      <c r="Y2003" s="23">
        <f>IF(X2003="", "", X2003-N2003)</f>
        <v/>
      </c>
      <c r="Z2003" s="23">
        <f>IF(N2003="", "", TEXT(N2003, "dddd"))</f>
        <v/>
      </c>
      <c r="AA2003" s="23">
        <f>IF(X2003="", "", TEXT(X2003, "dddd"))</f>
        <v/>
      </c>
      <c r="AB2003" s="23">
        <f>VLOOKUP(U2003,'Currency Sheet'!A:C,3,)</f>
        <v/>
      </c>
      <c r="AC2003" s="44">
        <f>VLOOKUP(P2003,'Customer List'!B:D,3,)</f>
        <v/>
      </c>
    </row>
    <row r="2004">
      <c r="A2004" s="23">
        <f>A2003+1</f>
        <v/>
      </c>
      <c r="B2004" s="23" t="n">
        <v>177574</v>
      </c>
      <c r="C2004" s="32" t="n">
        <v>45887</v>
      </c>
      <c r="D2004" s="32" t="n">
        <v>45890</v>
      </c>
      <c r="E2004" s="51" t="n">
        <v>103.2</v>
      </c>
      <c r="F2004" s="51">
        <f>IF(AB2004="DOLLAR",E2004*88,E2004)</f>
        <v/>
      </c>
      <c r="G2004" s="62">
        <f>F2004*J2004</f>
        <v/>
      </c>
      <c r="H2004" s="23" t="inlineStr">
        <is>
          <t>BE0283</t>
        </is>
      </c>
      <c r="I2004" s="23" t="inlineStr">
        <is>
          <t>anti-mouse/human/rat CD47 (IAP) InVivoMab MIAP410, 5 mg</t>
        </is>
      </c>
      <c r="J2004" s="23" t="n">
        <v>1</v>
      </c>
      <c r="K2004" s="23" t="n">
        <v>1</v>
      </c>
      <c r="L2004" s="23">
        <f>J2004-K2004</f>
        <v/>
      </c>
      <c r="M2004" s="23" t="inlineStr">
        <is>
          <t>T-1021/25-26</t>
        </is>
      </c>
      <c r="N2004" s="32" t="n">
        <v>45892</v>
      </c>
      <c r="O2004" s="62" t="n">
        <v>14448</v>
      </c>
      <c r="P2004" s="23" t="inlineStr">
        <is>
          <t>IISER BHOPAL</t>
        </is>
      </c>
      <c r="Q2004" s="23" t="n">
        <v>58154749483</v>
      </c>
      <c r="R2004" s="23" t="inlineStr">
        <is>
          <t>Delivered</t>
        </is>
      </c>
      <c r="S2004" s="63" t="n">
        <v>4</v>
      </c>
      <c r="T2004" s="39" t="n"/>
      <c r="U2004" s="23" t="inlineStr">
        <is>
          <t>BioXcell</t>
        </is>
      </c>
      <c r="V2004" s="23">
        <f>VLOOKUP(P2004,'Customer List'!B:C,2,)</f>
        <v/>
      </c>
      <c r="W2004" s="40" t="n"/>
      <c r="X2004" s="32" t="n">
        <v>45895</v>
      </c>
      <c r="Y2004" s="23">
        <f>IF(X2004="", "", X2004-N2004)</f>
        <v/>
      </c>
      <c r="Z2004" s="23">
        <f>IF(N2004="", "", TEXT(N2004, "dddd"))</f>
        <v/>
      </c>
      <c r="AA2004" s="23">
        <f>IF(X2004="", "", TEXT(X2004, "dddd"))</f>
        <v/>
      </c>
      <c r="AB2004" s="23">
        <f>VLOOKUP(U2004,'Currency Sheet'!A:C,3,)</f>
        <v/>
      </c>
      <c r="AC2004" s="44">
        <f>VLOOKUP(P2004,'Customer List'!B:D,3,)</f>
        <v/>
      </c>
    </row>
    <row r="2005">
      <c r="A2005" s="23">
        <f>A2004+1</f>
        <v/>
      </c>
      <c r="B2005" s="23" t="n">
        <v>177574</v>
      </c>
      <c r="C2005" s="32" t="n">
        <v>45887</v>
      </c>
      <c r="D2005" s="32" t="n">
        <v>45890</v>
      </c>
      <c r="E2005" s="51" t="n">
        <v>58.8</v>
      </c>
      <c r="F2005" s="51">
        <f>IF(AB2005="DOLLAR",E2005*88,E2005)</f>
        <v/>
      </c>
      <c r="G2005" s="62">
        <f>F2005*J2005</f>
        <v/>
      </c>
      <c r="H2005" s="23" t="inlineStr">
        <is>
          <t>IP0070</t>
        </is>
      </c>
      <c r="I2005" s="23" t="inlineStr">
        <is>
          <t>InVivoPure pH 7.0 Dilution Buffer, 50 ml</t>
        </is>
      </c>
      <c r="J2005" s="23" t="n">
        <v>2</v>
      </c>
      <c r="K2005" s="23" t="n">
        <v>2</v>
      </c>
      <c r="L2005" s="23">
        <f>J2005-K2005</f>
        <v/>
      </c>
      <c r="M2005" s="23" t="inlineStr">
        <is>
          <t>T-1000/25-26</t>
        </is>
      </c>
      <c r="N2005" s="32" t="n">
        <v>45892</v>
      </c>
      <c r="O2005" s="62" t="n">
        <v>18522</v>
      </c>
      <c r="P2005" s="23" t="inlineStr">
        <is>
          <t>ADGYL</t>
        </is>
      </c>
      <c r="Q2005" s="23" t="n">
        <v>58154749321</v>
      </c>
      <c r="R2005" s="23" t="inlineStr">
        <is>
          <t>Delivered</t>
        </is>
      </c>
      <c r="S2005" s="63" t="n">
        <v>4</v>
      </c>
      <c r="T2005" s="39" t="n"/>
      <c r="U2005" s="23" t="inlineStr">
        <is>
          <t>BioXcell</t>
        </is>
      </c>
      <c r="V2005" s="23">
        <f>VLOOKUP(P2005,'Customer List'!B:C,2,)</f>
        <v/>
      </c>
      <c r="W2005" s="40" t="n"/>
      <c r="X2005" s="32" t="n">
        <v>45894</v>
      </c>
      <c r="Y2005" s="23">
        <f>IF(X2005="", "", X2005-N2005)</f>
        <v/>
      </c>
      <c r="Z2005" s="23">
        <f>IF(N2005="", "", TEXT(N2005, "dddd"))</f>
        <v/>
      </c>
      <c r="AA2005" s="23">
        <f>IF(X2005="", "", TEXT(X2005, "dddd"))</f>
        <v/>
      </c>
      <c r="AB2005" s="23">
        <f>VLOOKUP(U2005,'Currency Sheet'!A:C,3,)</f>
        <v/>
      </c>
      <c r="AC2005" s="44">
        <f>VLOOKUP(P2005,'Customer List'!B:D,3,)</f>
        <v/>
      </c>
    </row>
    <row r="2006">
      <c r="A2006" s="23">
        <f>A2005+1</f>
        <v/>
      </c>
      <c r="B2006" s="23" t="inlineStr">
        <is>
          <t>EED118206</t>
        </is>
      </c>
      <c r="C2006" s="32" t="n">
        <v>45884</v>
      </c>
      <c r="D2006" s="32" t="n">
        <v>45890</v>
      </c>
      <c r="E2006" s="51" t="n">
        <v>173.6</v>
      </c>
      <c r="F2006" s="51">
        <f>IF(AB2006="DOLLAR",E2006*88,E2006)</f>
        <v/>
      </c>
      <c r="G2006" s="62">
        <f>F2006*J2006</f>
        <v/>
      </c>
      <c r="H2006" s="23" t="n">
        <v>100220</v>
      </c>
      <c r="I2006" s="23" t="inlineStr">
        <is>
          <t>PE/Cy7 anti-mouse CD3 Antibody</t>
        </is>
      </c>
      <c r="J2006" s="23" t="n">
        <v>2</v>
      </c>
      <c r="K2006" s="23" t="n">
        <v>2</v>
      </c>
      <c r="L2006" s="23">
        <f>J2006-K2006</f>
        <v/>
      </c>
      <c r="M2006" s="23" t="inlineStr">
        <is>
          <t>T-1009/25-26</t>
        </is>
      </c>
      <c r="N2006" s="32" t="n">
        <v>45892</v>
      </c>
      <c r="O2006" s="62" t="n">
        <v>57660</v>
      </c>
      <c r="P2006" s="23" t="inlineStr">
        <is>
          <t>sun pharma</t>
        </is>
      </c>
      <c r="Q2006" s="23" t="n">
        <v>58154750345</v>
      </c>
      <c r="R2006" s="23" t="inlineStr">
        <is>
          <t>Delivered</t>
        </is>
      </c>
      <c r="S2006" s="63" t="n">
        <v>4</v>
      </c>
      <c r="T2006" s="39" t="n"/>
      <c r="U2006" s="23" t="inlineStr">
        <is>
          <t>BioLegend</t>
        </is>
      </c>
      <c r="V2006" s="23">
        <f>VLOOKUP(P2006,'Customer List'!B:C,2,)</f>
        <v/>
      </c>
      <c r="W2006" s="40" t="n"/>
      <c r="X2006" s="32" t="n">
        <v>45894</v>
      </c>
      <c r="Y2006" s="23">
        <f>IF(X2006="", "", X2006-N2006)</f>
        <v/>
      </c>
      <c r="Z2006" s="23">
        <f>IF(N2006="", "", TEXT(N2006, "dddd"))</f>
        <v/>
      </c>
      <c r="AA2006" s="23">
        <f>IF(X2006="", "", TEXT(X2006, "dddd"))</f>
        <v/>
      </c>
      <c r="AB2006" s="23">
        <f>VLOOKUP(U2006,'Currency Sheet'!A:C,3,)</f>
        <v/>
      </c>
      <c r="AC2006" s="44">
        <f>VLOOKUP(P2006,'Customer List'!B:D,3,)</f>
        <v/>
      </c>
    </row>
    <row r="2007">
      <c r="A2007" s="23">
        <f>A2006+1</f>
        <v/>
      </c>
      <c r="B2007" s="23" t="inlineStr">
        <is>
          <t>EED118206</t>
        </is>
      </c>
      <c r="C2007" s="32" t="n">
        <v>45884</v>
      </c>
      <c r="D2007" s="32" t="n">
        <v>45890</v>
      </c>
      <c r="E2007" s="51" t="n">
        <v>154.05</v>
      </c>
      <c r="F2007" s="51">
        <f>IF(AB2007="DOLLAR",E2007*88,E2007)</f>
        <v/>
      </c>
      <c r="G2007" s="62">
        <f>F2007*J2007</f>
        <v/>
      </c>
      <c r="H2007" s="23" t="n">
        <v>100328</v>
      </c>
      <c r="I2007" s="23" t="inlineStr">
        <is>
          <t>PerCP/Cyanine5.5 anti-mouse CD3ε Antibody</t>
        </is>
      </c>
      <c r="J2007" s="23" t="n">
        <v>5</v>
      </c>
      <c r="K2007" s="23" t="n">
        <v>5</v>
      </c>
      <c r="L2007" s="23">
        <f>J2007-K2007</f>
        <v/>
      </c>
      <c r="M2007" s="23" t="inlineStr">
        <is>
          <t>T-1002/25-26</t>
        </is>
      </c>
      <c r="N2007" s="32" t="n">
        <v>45892</v>
      </c>
      <c r="O2007" s="62" t="n">
        <v>110205</v>
      </c>
      <c r="P2007" s="23" t="inlineStr">
        <is>
          <t>AURIGINE SERVICE</t>
        </is>
      </c>
      <c r="Q2007" s="23" t="n">
        <v>58154746893</v>
      </c>
      <c r="R2007" s="23" t="inlineStr">
        <is>
          <t>Delivered</t>
        </is>
      </c>
      <c r="S2007" s="63" t="n">
        <v>4</v>
      </c>
      <c r="T2007" s="39" t="n"/>
      <c r="U2007" s="23" t="inlineStr">
        <is>
          <t>BioLegend</t>
        </is>
      </c>
      <c r="V2007" s="23">
        <f>VLOOKUP(P2007,'Customer List'!B:C,2,)</f>
        <v/>
      </c>
      <c r="W2007" s="40" t="n"/>
      <c r="X2007" s="32" t="n">
        <v>45894</v>
      </c>
      <c r="Y2007" s="23">
        <f>IF(X2007="", "", X2007-N2007)</f>
        <v/>
      </c>
      <c r="Z2007" s="23">
        <f>IF(N2007="", "", TEXT(N2007, "dddd"))</f>
        <v/>
      </c>
      <c r="AA2007" s="23">
        <f>IF(X2007="", "", TEXT(X2007, "dddd"))</f>
        <v/>
      </c>
      <c r="AB2007" s="23">
        <f>VLOOKUP(U2007,'Currency Sheet'!A:C,3,)</f>
        <v/>
      </c>
      <c r="AC2007" s="44">
        <f>VLOOKUP(P2007,'Customer List'!B:D,3,)</f>
        <v/>
      </c>
    </row>
    <row r="2008">
      <c r="A2008" s="23">
        <f>A2007+1</f>
        <v/>
      </c>
      <c r="B2008" s="23" t="inlineStr">
        <is>
          <t>EED118206</t>
        </is>
      </c>
      <c r="C2008" s="32" t="n">
        <v>45884</v>
      </c>
      <c r="D2008" s="32" t="n">
        <v>45890</v>
      </c>
      <c r="E2008" s="51" t="n">
        <v>128.7</v>
      </c>
      <c r="F2008" s="51">
        <f>IF(AB2008="DOLLAR",E2008*88,E2008)</f>
        <v/>
      </c>
      <c r="G2008" s="62">
        <f>F2008*J2008</f>
        <v/>
      </c>
      <c r="H2008" s="23" t="n">
        <v>100528</v>
      </c>
      <c r="I2008" s="23" t="inlineStr">
        <is>
          <t>PE/Cyanine7 anti-mouse CD4 Antibody</t>
        </is>
      </c>
      <c r="J2008" s="23" t="n">
        <v>5</v>
      </c>
      <c r="K2008" s="23" t="n">
        <v>5</v>
      </c>
      <c r="L2008" s="23">
        <f>J2008-K2008</f>
        <v/>
      </c>
      <c r="M2008" s="23" t="inlineStr">
        <is>
          <t>T-1002/25-26</t>
        </is>
      </c>
      <c r="N2008" s="32" t="n">
        <v>45892</v>
      </c>
      <c r="O2008" s="62" t="n">
        <v>92070</v>
      </c>
      <c r="P2008" s="23" t="inlineStr">
        <is>
          <t>AURIGINE SERVICE</t>
        </is>
      </c>
      <c r="Q2008" s="23" t="n">
        <v>58154746893</v>
      </c>
      <c r="R2008" s="23" t="inlineStr">
        <is>
          <t>Delivered</t>
        </is>
      </c>
      <c r="S2008" s="63" t="n">
        <v>4</v>
      </c>
      <c r="T2008" s="39" t="n"/>
      <c r="U2008" s="23" t="inlineStr">
        <is>
          <t>BioLegend</t>
        </is>
      </c>
      <c r="V2008" s="23">
        <f>VLOOKUP(P2008,'Customer List'!B:C,2,)</f>
        <v/>
      </c>
      <c r="W2008" s="40" t="n"/>
      <c r="X2008" s="32" t="n">
        <v>45894</v>
      </c>
      <c r="Y2008" s="23">
        <f>IF(X2008="", "", X2008-N2008)</f>
        <v/>
      </c>
      <c r="Z2008" s="23">
        <f>IF(N2008="", "", TEXT(N2008, "dddd"))</f>
        <v/>
      </c>
      <c r="AA2008" s="23">
        <f>IF(X2008="", "", TEXT(X2008, "dddd"))</f>
        <v/>
      </c>
      <c r="AB2008" s="23">
        <f>VLOOKUP(U2008,'Currency Sheet'!A:C,3,)</f>
        <v/>
      </c>
      <c r="AC2008" s="44">
        <f>VLOOKUP(P2008,'Customer List'!B:D,3,)</f>
        <v/>
      </c>
    </row>
    <row r="2009">
      <c r="A2009" s="23">
        <f>A2008+1</f>
        <v/>
      </c>
      <c r="B2009" s="23" t="inlineStr">
        <is>
          <t>EED118206</t>
        </is>
      </c>
      <c r="C2009" s="32" t="n">
        <v>45884</v>
      </c>
      <c r="D2009" s="32" t="n">
        <v>45890</v>
      </c>
      <c r="E2009" s="51" t="n">
        <v>69.3</v>
      </c>
      <c r="F2009" s="51">
        <f>IF(AB2009="DOLLAR",E2009*88,E2009)</f>
        <v/>
      </c>
      <c r="G2009" s="62">
        <f>F2009*J2009</f>
        <v/>
      </c>
      <c r="H2009" s="23" t="n">
        <v>100706</v>
      </c>
      <c r="I2009" s="23" t="inlineStr">
        <is>
          <t>FITC anti-mouse CD8a Antibody</t>
        </is>
      </c>
      <c r="J2009" s="23" t="n">
        <v>1</v>
      </c>
      <c r="K2009" s="23" t="n">
        <v>1</v>
      </c>
      <c r="L2009" s="23">
        <f>J2009-K2009</f>
        <v/>
      </c>
      <c r="M2009" s="23" t="inlineStr">
        <is>
          <t>T-1007/25-26</t>
        </is>
      </c>
      <c r="N2009" s="32" t="n">
        <v>45892</v>
      </c>
      <c r="O2009" s="62" t="n">
        <v>10395</v>
      </c>
      <c r="P2009" s="23" t="inlineStr">
        <is>
          <t>M Biotech</t>
        </is>
      </c>
      <c r="Q2009" s="23" t="n">
        <v>58154750695</v>
      </c>
      <c r="R2009" s="23" t="inlineStr">
        <is>
          <t>Delivered</t>
        </is>
      </c>
      <c r="S2009" s="63" t="n">
        <v>4</v>
      </c>
      <c r="T2009" s="39" t="n"/>
      <c r="U2009" s="23" t="inlineStr">
        <is>
          <t>BioLegend</t>
        </is>
      </c>
      <c r="V2009" s="23">
        <f>VLOOKUP(P2009,'Customer List'!B:C,2,)</f>
        <v/>
      </c>
      <c r="W2009" s="40" t="n"/>
      <c r="X2009" s="32" t="n">
        <v>45894</v>
      </c>
      <c r="Y2009" s="23">
        <f>IF(X2009="", "", X2009-N2009)</f>
        <v/>
      </c>
      <c r="Z2009" s="23">
        <f>IF(N2009="", "", TEXT(N2009, "dddd"))</f>
        <v/>
      </c>
      <c r="AA2009" s="23">
        <f>IF(X2009="", "", TEXT(X2009, "dddd"))</f>
        <v/>
      </c>
      <c r="AB2009" s="23">
        <f>VLOOKUP(U2009,'Currency Sheet'!A:C,3,)</f>
        <v/>
      </c>
      <c r="AC2009" s="44">
        <f>VLOOKUP(P2009,'Customer List'!B:D,3,)</f>
        <v/>
      </c>
    </row>
    <row r="2010">
      <c r="A2010" s="23">
        <f>A2009+1</f>
        <v/>
      </c>
      <c r="B2010" s="23" t="inlineStr">
        <is>
          <t>EED118206</t>
        </is>
      </c>
      <c r="C2010" s="32" t="n">
        <v>45884</v>
      </c>
      <c r="D2010" s="32" t="n">
        <v>45890</v>
      </c>
      <c r="E2010" s="51" t="n">
        <v>148.85</v>
      </c>
      <c r="F2010" s="51">
        <f>IF(AB2010="DOLLAR",E2010*88,E2010)</f>
        <v/>
      </c>
      <c r="G2010" s="62">
        <f>F2010*J2010</f>
        <v/>
      </c>
      <c r="H2010" s="23" t="n">
        <v>101320</v>
      </c>
      <c r="I2010" s="23" t="inlineStr">
        <is>
          <t>TruStain FcX™ (anti-mouse CD16/32) Antibody</t>
        </is>
      </c>
      <c r="J2010" s="23" t="n">
        <v>3</v>
      </c>
      <c r="K2010" s="23" t="n">
        <v>3</v>
      </c>
      <c r="L2010" s="23">
        <f>J2010-K2010</f>
        <v/>
      </c>
      <c r="M2010" s="23" t="inlineStr">
        <is>
          <t>T-1002/25-26</t>
        </is>
      </c>
      <c r="N2010" s="32" t="n">
        <v>45892</v>
      </c>
      <c r="O2010" s="62" t="n">
        <v>63891</v>
      </c>
      <c r="P2010" s="23" t="inlineStr">
        <is>
          <t>AURIGINE SERVICE</t>
        </is>
      </c>
      <c r="Q2010" s="23" t="n">
        <v>58154746893</v>
      </c>
      <c r="R2010" s="23" t="inlineStr">
        <is>
          <t>Delivered</t>
        </is>
      </c>
      <c r="S2010" s="63" t="n">
        <v>4</v>
      </c>
      <c r="T2010" s="39" t="n"/>
      <c r="U2010" s="23" t="inlineStr">
        <is>
          <t>BioLegend</t>
        </is>
      </c>
      <c r="V2010" s="23">
        <f>VLOOKUP(P2010,'Customer List'!B:C,2,)</f>
        <v/>
      </c>
      <c r="W2010" s="40" t="n"/>
      <c r="X2010" s="32" t="n">
        <v>45894</v>
      </c>
      <c r="Y2010" s="23">
        <f>IF(X2010="", "", X2010-N2010)</f>
        <v/>
      </c>
      <c r="Z2010" s="23">
        <f>IF(N2010="", "", TEXT(N2010, "dddd"))</f>
        <v/>
      </c>
      <c r="AA2010" s="23">
        <f>IF(X2010="", "", TEXT(X2010, "dddd"))</f>
        <v/>
      </c>
      <c r="AB2010" s="23">
        <f>VLOOKUP(U2010,'Currency Sheet'!A:C,3,)</f>
        <v/>
      </c>
      <c r="AC2010" s="44">
        <f>VLOOKUP(P2010,'Customer List'!B:D,3,)</f>
        <v/>
      </c>
    </row>
    <row r="2011">
      <c r="A2011" s="23">
        <f>A2010+1</f>
        <v/>
      </c>
      <c r="B2011" s="23" t="inlineStr">
        <is>
          <t>EED118206</t>
        </is>
      </c>
      <c r="C2011" s="32" t="n">
        <v>45884</v>
      </c>
      <c r="D2011" s="32" t="n">
        <v>45890</v>
      </c>
      <c r="E2011" s="51" t="n">
        <v>164.45</v>
      </c>
      <c r="F2011" s="51">
        <f>IF(AB2011="DOLLAR",E2011*88,E2011)</f>
        <v/>
      </c>
      <c r="G2011" s="62">
        <f>F2011*J2011</f>
        <v/>
      </c>
      <c r="H2011" s="23" t="n">
        <v>102006</v>
      </c>
      <c r="I2011" s="23" t="inlineStr">
        <is>
          <t>FITC anti-mouse CD25 Antibody</t>
        </is>
      </c>
      <c r="J2011" s="23" t="n">
        <v>1</v>
      </c>
      <c r="K2011" s="23" t="n">
        <v>1</v>
      </c>
      <c r="L2011" s="23">
        <f>J2011-K2011</f>
        <v/>
      </c>
      <c r="M2011" s="23" t="inlineStr">
        <is>
          <t>T-1002/25-26</t>
        </is>
      </c>
      <c r="N2011" s="32" t="n">
        <v>45892</v>
      </c>
      <c r="O2011" s="62" t="n">
        <v>23529</v>
      </c>
      <c r="P2011" s="23" t="inlineStr">
        <is>
          <t>AURIGINE SERVICE</t>
        </is>
      </c>
      <c r="Q2011" s="23" t="n">
        <v>58154746893</v>
      </c>
      <c r="R2011" s="23" t="inlineStr">
        <is>
          <t>Delivered</t>
        </is>
      </c>
      <c r="S2011" s="63" t="n">
        <v>4</v>
      </c>
      <c r="T2011" s="39" t="n"/>
      <c r="U2011" s="23" t="inlineStr">
        <is>
          <t>BioLegend</t>
        </is>
      </c>
      <c r="V2011" s="23">
        <f>VLOOKUP(P2011,'Customer List'!B:C,2,)</f>
        <v/>
      </c>
      <c r="W2011" s="40" t="n"/>
      <c r="X2011" s="32" t="n">
        <v>45894</v>
      </c>
      <c r="Y2011" s="23">
        <f>IF(X2011="", "", X2011-N2011)</f>
        <v/>
      </c>
      <c r="Z2011" s="23">
        <f>IF(N2011="", "", TEXT(N2011, "dddd"))</f>
        <v/>
      </c>
      <c r="AA2011" s="23">
        <f>IF(X2011="", "", TEXT(X2011, "dddd"))</f>
        <v/>
      </c>
      <c r="AB2011" s="23">
        <f>VLOOKUP(U2011,'Currency Sheet'!A:C,3,)</f>
        <v/>
      </c>
      <c r="AC2011" s="44">
        <f>VLOOKUP(P2011,'Customer List'!B:D,3,)</f>
        <v/>
      </c>
    </row>
    <row r="2012">
      <c r="A2012" s="23">
        <f>A2011+1</f>
        <v/>
      </c>
      <c r="B2012" s="23" t="inlineStr">
        <is>
          <t>EED118206</t>
        </is>
      </c>
      <c r="C2012" s="32" t="n">
        <v>45884</v>
      </c>
      <c r="D2012" s="32" t="n">
        <v>45890</v>
      </c>
      <c r="E2012" s="51" t="n">
        <v>148.85</v>
      </c>
      <c r="F2012" s="51">
        <f>IF(AB2012="DOLLAR",E2012*88,E2012)</f>
        <v/>
      </c>
      <c r="G2012" s="62">
        <f>F2012*J2012</f>
        <v/>
      </c>
      <c r="H2012" s="23" t="n">
        <v>103018</v>
      </c>
      <c r="I2012" s="23" t="inlineStr">
        <is>
          <t>Alexa Fluor® 647 anti-mouse/human CD44 Antibody</t>
        </is>
      </c>
      <c r="J2012" s="23" t="n">
        <v>4</v>
      </c>
      <c r="K2012" s="23" t="n">
        <v>4</v>
      </c>
      <c r="L2012" s="23">
        <f>J2012-K2012</f>
        <v/>
      </c>
      <c r="M2012" s="23" t="inlineStr">
        <is>
          <t>T-1002/25-26</t>
        </is>
      </c>
      <c r="N2012" s="32" t="n">
        <v>45892</v>
      </c>
      <c r="O2012" s="62" t="n">
        <v>85188</v>
      </c>
      <c r="P2012" s="23" t="inlineStr">
        <is>
          <t>AURIGINE SERVICE</t>
        </is>
      </c>
      <c r="Q2012" s="23" t="n">
        <v>58154746893</v>
      </c>
      <c r="R2012" s="23" t="inlineStr">
        <is>
          <t>Delivered</t>
        </is>
      </c>
      <c r="S2012" s="63" t="n">
        <v>4</v>
      </c>
      <c r="T2012" s="39" t="n"/>
      <c r="U2012" s="23" t="inlineStr">
        <is>
          <t>BioLegend</t>
        </is>
      </c>
      <c r="V2012" s="23">
        <f>VLOOKUP(P2012,'Customer List'!B:C,2,)</f>
        <v/>
      </c>
      <c r="W2012" s="40" t="n"/>
      <c r="X2012" s="32" t="n">
        <v>45894</v>
      </c>
      <c r="Y2012" s="23">
        <f>IF(X2012="", "", X2012-N2012)</f>
        <v/>
      </c>
      <c r="Z2012" s="23">
        <f>IF(N2012="", "", TEXT(N2012, "dddd"))</f>
        <v/>
      </c>
      <c r="AA2012" s="23">
        <f>IF(X2012="", "", TEXT(X2012, "dddd"))</f>
        <v/>
      </c>
      <c r="AB2012" s="23">
        <f>VLOOKUP(U2012,'Currency Sheet'!A:C,3,)</f>
        <v/>
      </c>
      <c r="AC2012" s="44">
        <f>VLOOKUP(P2012,'Customer List'!B:D,3,)</f>
        <v/>
      </c>
    </row>
    <row r="2013">
      <c r="A2013" s="23">
        <f>A2012+1</f>
        <v/>
      </c>
      <c r="B2013" s="23" t="inlineStr">
        <is>
          <t>EED118206</t>
        </is>
      </c>
      <c r="C2013" s="32" t="n">
        <v>45884</v>
      </c>
      <c r="D2013" s="32" t="n">
        <v>45890</v>
      </c>
      <c r="E2013" s="51" t="n">
        <v>73.5</v>
      </c>
      <c r="F2013" s="51">
        <f>IF(AB2013="DOLLAR",E2013*88,E2013)</f>
        <v/>
      </c>
      <c r="G2013" s="62">
        <f>F2013*J2013</f>
        <v/>
      </c>
      <c r="H2013" s="23" t="n">
        <v>103108</v>
      </c>
      <c r="I2013" s="23" t="inlineStr">
        <is>
          <t>FITC anti-mouse CD45 Antibody</t>
        </is>
      </c>
      <c r="J2013" s="23" t="n">
        <v>2</v>
      </c>
      <c r="K2013" s="23" t="n">
        <v>2</v>
      </c>
      <c r="L2013" s="23">
        <f>J2013-K2013</f>
        <v/>
      </c>
      <c r="M2013" s="23" t="inlineStr">
        <is>
          <t>T-1009/25-26</t>
        </is>
      </c>
      <c r="N2013" s="32" t="n">
        <v>45892</v>
      </c>
      <c r="O2013" s="62" t="n">
        <v>24412.5</v>
      </c>
      <c r="P2013" s="23" t="inlineStr">
        <is>
          <t>sun pharma</t>
        </is>
      </c>
      <c r="Q2013" s="23" t="n">
        <v>58154750345</v>
      </c>
      <c r="R2013" s="23" t="inlineStr">
        <is>
          <t>Delivered</t>
        </is>
      </c>
      <c r="S2013" s="63" t="n">
        <v>4</v>
      </c>
      <c r="T2013" s="39" t="n"/>
      <c r="U2013" s="23" t="inlineStr">
        <is>
          <t>BioLegend</t>
        </is>
      </c>
      <c r="V2013" s="23">
        <f>VLOOKUP(P2013,'Customer List'!B:C,2,)</f>
        <v/>
      </c>
      <c r="W2013" s="40" t="n"/>
      <c r="X2013" s="32" t="n">
        <v>45894</v>
      </c>
      <c r="Y2013" s="23">
        <f>IF(X2013="", "", X2013-N2013)</f>
        <v/>
      </c>
      <c r="Z2013" s="23">
        <f>IF(N2013="", "", TEXT(N2013, "dddd"))</f>
        <v/>
      </c>
      <c r="AA2013" s="23">
        <f>IF(X2013="", "", TEXT(X2013, "dddd"))</f>
        <v/>
      </c>
      <c r="AB2013" s="23">
        <f>VLOOKUP(U2013,'Currency Sheet'!A:C,3,)</f>
        <v/>
      </c>
      <c r="AC2013" s="44">
        <f>VLOOKUP(P2013,'Customer List'!B:D,3,)</f>
        <v/>
      </c>
    </row>
    <row r="2014">
      <c r="A2014" s="23">
        <f>A2013+1</f>
        <v/>
      </c>
      <c r="B2014" s="23" t="inlineStr">
        <is>
          <t>EED118206</t>
        </is>
      </c>
      <c r="C2014" s="32" t="n">
        <v>45884</v>
      </c>
      <c r="D2014" s="32" t="n">
        <v>45890</v>
      </c>
      <c r="E2014" s="51" t="n">
        <v>148.85</v>
      </c>
      <c r="F2014" s="51">
        <f>IF(AB2014="DOLLAR",E2014*88,E2014)</f>
        <v/>
      </c>
      <c r="G2014" s="62">
        <f>F2014*J2014</f>
        <v/>
      </c>
      <c r="H2014" s="23" t="n">
        <v>104420</v>
      </c>
      <c r="I2014" s="23" t="inlineStr">
        <is>
          <t>Alexa Fluor® 488 anti-mouse CD62L Antibody</t>
        </is>
      </c>
      <c r="J2014" s="23" t="n">
        <v>4</v>
      </c>
      <c r="K2014" s="23" t="n">
        <v>4</v>
      </c>
      <c r="L2014" s="23">
        <f>J2014-K2014</f>
        <v/>
      </c>
      <c r="M2014" s="23" t="inlineStr">
        <is>
          <t>T-1002/25-26</t>
        </is>
      </c>
      <c r="N2014" s="32" t="n">
        <v>45892</v>
      </c>
      <c r="O2014" s="62" t="n">
        <v>85188</v>
      </c>
      <c r="P2014" s="23" t="inlineStr">
        <is>
          <t>AURIGINE SERVICE</t>
        </is>
      </c>
      <c r="Q2014" s="23" t="n">
        <v>58154746893</v>
      </c>
      <c r="R2014" s="23" t="inlineStr">
        <is>
          <t>Delivered</t>
        </is>
      </c>
      <c r="S2014" s="63" t="n">
        <v>4</v>
      </c>
      <c r="T2014" s="39" t="n"/>
      <c r="U2014" s="23" t="inlineStr">
        <is>
          <t>BioLegend</t>
        </is>
      </c>
      <c r="V2014" s="23">
        <f>VLOOKUP(P2014,'Customer List'!B:C,2,)</f>
        <v/>
      </c>
      <c r="W2014" s="40" t="n"/>
      <c r="X2014" s="32" t="n">
        <v>45894</v>
      </c>
      <c r="Y2014" s="23">
        <f>IF(X2014="", "", X2014-N2014)</f>
        <v/>
      </c>
      <c r="Z2014" s="23">
        <f>IF(N2014="", "", TEXT(N2014, "dddd"))</f>
        <v/>
      </c>
      <c r="AA2014" s="23">
        <f>IF(X2014="", "", TEXT(X2014, "dddd"))</f>
        <v/>
      </c>
      <c r="AB2014" s="23">
        <f>VLOOKUP(U2014,'Currency Sheet'!A:C,3,)</f>
        <v/>
      </c>
      <c r="AC2014" s="44">
        <f>VLOOKUP(P2014,'Customer List'!B:D,3,)</f>
        <v/>
      </c>
    </row>
    <row r="2015">
      <c r="A2015" s="23">
        <f>A2014+1</f>
        <v/>
      </c>
      <c r="B2015" s="23" t="inlineStr">
        <is>
          <t>EED118206</t>
        </is>
      </c>
      <c r="C2015" s="32" t="n">
        <v>45884</v>
      </c>
      <c r="D2015" s="32" t="n">
        <v>45890</v>
      </c>
      <c r="E2015" s="51" t="n">
        <v>161.2</v>
      </c>
      <c r="F2015" s="51">
        <f>IF(AB2015="DOLLAR",E2015*88,E2015)</f>
        <v/>
      </c>
      <c r="G2015" s="62">
        <f>F2015*J2015</f>
        <v/>
      </c>
      <c r="H2015" s="23" t="n">
        <v>104526</v>
      </c>
      <c r="I2015" s="23" t="inlineStr">
        <is>
          <t>APC/Cyanine7 anti-mouse CD69 Antibody</t>
        </is>
      </c>
      <c r="J2015" s="23" t="n">
        <v>1</v>
      </c>
      <c r="K2015" s="23" t="n">
        <v>1</v>
      </c>
      <c r="L2015" s="23">
        <f>J2015-K2015</f>
        <v/>
      </c>
      <c r="M2015" s="23" t="inlineStr">
        <is>
          <t>T-1002/25-26</t>
        </is>
      </c>
      <c r="N2015" s="32" t="n">
        <v>45892</v>
      </c>
      <c r="O2015" s="62" t="n">
        <v>23064</v>
      </c>
      <c r="P2015" s="23" t="inlineStr">
        <is>
          <t>AURIGINE SERVICE</t>
        </is>
      </c>
      <c r="Q2015" s="23" t="n">
        <v>58154746893</v>
      </c>
      <c r="R2015" s="23" t="inlineStr">
        <is>
          <t>Delivered</t>
        </is>
      </c>
      <c r="S2015" s="63" t="n">
        <v>4</v>
      </c>
      <c r="T2015" s="39" t="n"/>
      <c r="U2015" s="23" t="inlineStr">
        <is>
          <t>BioLegend</t>
        </is>
      </c>
      <c r="V2015" s="23">
        <f>VLOOKUP(P2015,'Customer List'!B:C,2,)</f>
        <v/>
      </c>
      <c r="W2015" s="40" t="n"/>
      <c r="X2015" s="32" t="n">
        <v>45894</v>
      </c>
      <c r="Y2015" s="23">
        <f>IF(X2015="", "", X2015-N2015)</f>
        <v/>
      </c>
      <c r="Z2015" s="23">
        <f>IF(N2015="", "", TEXT(N2015, "dddd"))</f>
        <v/>
      </c>
      <c r="AA2015" s="23">
        <f>IF(X2015="", "", TEXT(X2015, "dddd"))</f>
        <v/>
      </c>
      <c r="AB2015" s="23">
        <f>VLOOKUP(U2015,'Currency Sheet'!A:C,3,)</f>
        <v/>
      </c>
      <c r="AC2015" s="44">
        <f>VLOOKUP(P2015,'Customer List'!B:D,3,)</f>
        <v/>
      </c>
    </row>
    <row r="2016">
      <c r="A2016" s="23">
        <f>A2015+1</f>
        <v/>
      </c>
      <c r="B2016" s="23" t="inlineStr">
        <is>
          <t>EED118206</t>
        </is>
      </c>
      <c r="C2016" s="32" t="n">
        <v>45884</v>
      </c>
      <c r="D2016" s="32" t="n">
        <v>45890</v>
      </c>
      <c r="E2016" s="51" t="n">
        <v>206.05</v>
      </c>
      <c r="F2016" s="51">
        <f>IF(AB2016="DOLLAR",E2016*88,E2016)</f>
        <v/>
      </c>
      <c r="G2016" s="62">
        <f>F2016*J2016</f>
        <v/>
      </c>
      <c r="H2016" s="23" t="n">
        <v>106106</v>
      </c>
      <c r="I2016" s="23" t="inlineStr">
        <is>
          <t>PE anti-mouse CD137 Antibody</t>
        </is>
      </c>
      <c r="J2016" s="23" t="n">
        <v>1</v>
      </c>
      <c r="K2016" s="23" t="n">
        <v>1</v>
      </c>
      <c r="L2016" s="23">
        <f>J2016-K2016</f>
        <v/>
      </c>
      <c r="M2016" s="23" t="inlineStr">
        <is>
          <t>T-1002/25-26</t>
        </is>
      </c>
      <c r="N2016" s="32" t="n">
        <v>45892</v>
      </c>
      <c r="O2016" s="62" t="n">
        <v>29481</v>
      </c>
      <c r="P2016" s="23" t="inlineStr">
        <is>
          <t>AURIGINE SERVICE</t>
        </is>
      </c>
      <c r="Q2016" s="23" t="n">
        <v>58154746893</v>
      </c>
      <c r="R2016" s="23" t="inlineStr">
        <is>
          <t>Delivered</t>
        </is>
      </c>
      <c r="S2016" s="63" t="n">
        <v>4</v>
      </c>
      <c r="T2016" s="39" t="n"/>
      <c r="U2016" s="23" t="inlineStr">
        <is>
          <t>BioLegend</t>
        </is>
      </c>
      <c r="V2016" s="23">
        <f>VLOOKUP(P2016,'Customer List'!B:C,2,)</f>
        <v/>
      </c>
      <c r="W2016" s="40" t="n"/>
      <c r="X2016" s="32" t="n">
        <v>45894</v>
      </c>
      <c r="Y2016" s="23">
        <f>IF(X2016="", "", X2016-N2016)</f>
        <v/>
      </c>
      <c r="Z2016" s="23">
        <f>IF(N2016="", "", TEXT(N2016, "dddd"))</f>
        <v/>
      </c>
      <c r="AA2016" s="23">
        <f>IF(X2016="", "", TEXT(X2016, "dddd"))</f>
        <v/>
      </c>
      <c r="AB2016" s="23">
        <f>VLOOKUP(U2016,'Currency Sheet'!A:C,3,)</f>
        <v/>
      </c>
      <c r="AC2016" s="44">
        <f>VLOOKUP(P2016,'Customer List'!B:D,3,)</f>
        <v/>
      </c>
    </row>
    <row r="2017">
      <c r="A2017" s="23">
        <f>A2016+1</f>
        <v/>
      </c>
      <c r="B2017" s="23" t="inlineStr">
        <is>
          <t>EED118206</t>
        </is>
      </c>
      <c r="C2017" s="32" t="n">
        <v>45884</v>
      </c>
      <c r="D2017" s="32" t="n">
        <v>45890</v>
      </c>
      <c r="E2017" s="51" t="n">
        <v>56</v>
      </c>
      <c r="F2017" s="51">
        <f>IF(AB2017="DOLLAR",E2017*88,E2017)</f>
        <v/>
      </c>
      <c r="G2017" s="62">
        <f>F2017*J2017</f>
        <v/>
      </c>
      <c r="H2017" s="23" t="n">
        <v>113710</v>
      </c>
      <c r="I2017" s="23" t="inlineStr">
        <is>
          <t>PE/Cyanine7 anti-mouse CD25 Antibody</t>
        </is>
      </c>
      <c r="J2017" s="23" t="n">
        <v>1</v>
      </c>
      <c r="K2017" s="23" t="n">
        <v>1</v>
      </c>
      <c r="L2017" s="23">
        <f>J2017-K2017</f>
        <v/>
      </c>
      <c r="M2017" s="23" t="inlineStr">
        <is>
          <t>T-1054/25-26</t>
        </is>
      </c>
      <c r="N2017" s="32" t="n">
        <v>45899</v>
      </c>
      <c r="O2017" s="62" t="n">
        <v>8432</v>
      </c>
      <c r="P2017" s="23" t="inlineStr">
        <is>
          <t>Seema</t>
        </is>
      </c>
      <c r="Q2017" s="23" t="n">
        <v>58155038594</v>
      </c>
      <c r="R2017" s="23" t="inlineStr">
        <is>
          <t>Delivered</t>
        </is>
      </c>
      <c r="S2017" s="63" t="n">
        <v>4</v>
      </c>
      <c r="T2017" s="39" t="n"/>
      <c r="U2017" s="23" t="inlineStr">
        <is>
          <t>BioLegend</t>
        </is>
      </c>
      <c r="V2017" s="23">
        <f>VLOOKUP(P2017,'Customer List'!B:C,2,)</f>
        <v/>
      </c>
      <c r="W2017" s="40" t="n"/>
      <c r="X2017" s="32" t="n">
        <v>45901</v>
      </c>
      <c r="Y2017" s="23">
        <f>IF(X2017="", "", X2017-N2017)</f>
        <v/>
      </c>
      <c r="Z2017" s="23">
        <f>IF(N2017="", "", TEXT(N2017, "dddd"))</f>
        <v/>
      </c>
      <c r="AA2017" s="23">
        <f>IF(X2017="", "", TEXT(X2017, "dddd"))</f>
        <v/>
      </c>
      <c r="AB2017" s="23">
        <f>VLOOKUP(U2017,'Currency Sheet'!A:C,3,)</f>
        <v/>
      </c>
      <c r="AC2017" s="44">
        <f>VLOOKUP(P2017,'Customer List'!B:D,3,)</f>
        <v/>
      </c>
    </row>
    <row r="2018">
      <c r="A2018" s="23">
        <f>A2017+1</f>
        <v/>
      </c>
      <c r="B2018" s="23" t="inlineStr">
        <is>
          <t>EED118206</t>
        </is>
      </c>
      <c r="C2018" s="32" t="n">
        <v>45884</v>
      </c>
      <c r="D2018" s="32" t="n">
        <v>45890</v>
      </c>
      <c r="E2018" s="51" t="n">
        <v>107.1</v>
      </c>
      <c r="F2018" s="51">
        <f>IF(AB2018="DOLLAR",E2018*88,E2018)</f>
        <v/>
      </c>
      <c r="G2018" s="62">
        <f>F2018*J2018</f>
        <v/>
      </c>
      <c r="H2018" s="23" t="n">
        <v>113817</v>
      </c>
      <c r="I2018" s="23" t="inlineStr">
        <is>
          <t>PE/Dazzle™ 594 anti-mouse CD71 Antibody</t>
        </is>
      </c>
      <c r="J2018" s="23" t="n">
        <v>1</v>
      </c>
      <c r="K2018" s="23" t="n">
        <v>1</v>
      </c>
      <c r="L2018" s="23">
        <f>J2018-K2018</f>
        <v/>
      </c>
      <c r="M2018" s="23" t="inlineStr">
        <is>
          <t>T-1037/25-26</t>
        </is>
      </c>
      <c r="N2018" s="32" t="n">
        <v>45897</v>
      </c>
      <c r="O2018" s="62" t="n">
        <v>11628</v>
      </c>
      <c r="P2018" s="23" t="inlineStr">
        <is>
          <t>ICGEB</t>
        </is>
      </c>
      <c r="Q2018" s="23" t="inlineStr">
        <is>
          <t>By Hand</t>
        </is>
      </c>
      <c r="R2018" s="23" t="inlineStr">
        <is>
          <t>PRIYANKA MADAM</t>
        </is>
      </c>
      <c r="S2018" s="63" t="n">
        <v>4</v>
      </c>
      <c r="T2018" s="39" t="n"/>
      <c r="U2018" s="23" t="inlineStr">
        <is>
          <t>BioLegend</t>
        </is>
      </c>
      <c r="V2018" s="23">
        <f>VLOOKUP(P2018,'Customer List'!B:C,2,)</f>
        <v/>
      </c>
      <c r="W2018" s="40" t="n"/>
      <c r="X2018" s="32" t="n">
        <v>45897</v>
      </c>
      <c r="Y2018" s="23">
        <f>IF(X2018="", "", X2018-N2018)</f>
        <v/>
      </c>
      <c r="Z2018" s="23">
        <f>IF(N2018="", "", TEXT(N2018, "dddd"))</f>
        <v/>
      </c>
      <c r="AA2018" s="23">
        <f>IF(X2018="", "", TEXT(X2018, "dddd"))</f>
        <v/>
      </c>
      <c r="AB2018" s="23">
        <f>VLOOKUP(U2018,'Currency Sheet'!A:C,3,)</f>
        <v/>
      </c>
      <c r="AC2018" s="44">
        <f>VLOOKUP(P2018,'Customer List'!B:D,3,)</f>
        <v/>
      </c>
    </row>
    <row r="2019">
      <c r="A2019" s="23">
        <f>A2018+1</f>
        <v/>
      </c>
      <c r="B2019" s="23" t="inlineStr">
        <is>
          <t>EED118206</t>
        </is>
      </c>
      <c r="C2019" s="32" t="n">
        <v>45884</v>
      </c>
      <c r="D2019" s="32" t="n">
        <v>45890</v>
      </c>
      <c r="E2019" s="51" t="n">
        <v>189.8</v>
      </c>
      <c r="F2019" s="51">
        <f>IF(AB2019="DOLLAR",E2019*88,E2019)</f>
        <v/>
      </c>
      <c r="G2019" s="62">
        <f>F2019*J2019</f>
        <v/>
      </c>
      <c r="H2019" s="23" t="n">
        <v>119414</v>
      </c>
      <c r="I2019" s="23" t="inlineStr">
        <is>
          <t>APC anti-mouse CD134 (OX-40) Antibody</t>
        </is>
      </c>
      <c r="J2019" s="23" t="n">
        <v>3</v>
      </c>
      <c r="K2019" s="23" t="n">
        <v>3</v>
      </c>
      <c r="L2019" s="23">
        <f>J2019-K2019</f>
        <v/>
      </c>
      <c r="M2019" s="23" t="inlineStr">
        <is>
          <t>T-1002/25-26</t>
        </is>
      </c>
      <c r="N2019" s="32" t="n">
        <v>45892</v>
      </c>
      <c r="O2019" s="62" t="n">
        <v>81468</v>
      </c>
      <c r="P2019" s="23" t="inlineStr">
        <is>
          <t>AURIGINE SERVICE</t>
        </is>
      </c>
      <c r="Q2019" s="23" t="n">
        <v>58154746893</v>
      </c>
      <c r="R2019" s="23" t="inlineStr">
        <is>
          <t>Delivered</t>
        </is>
      </c>
      <c r="S2019" s="63" t="n">
        <v>4</v>
      </c>
      <c r="T2019" s="39" t="n"/>
      <c r="U2019" s="23" t="inlineStr">
        <is>
          <t>BioLegend</t>
        </is>
      </c>
      <c r="V2019" s="23">
        <f>VLOOKUP(P2019,'Customer List'!B:C,2,)</f>
        <v/>
      </c>
      <c r="W2019" s="40" t="n"/>
      <c r="X2019" s="32" t="n">
        <v>45894</v>
      </c>
      <c r="Y2019" s="23">
        <f>IF(X2019="", "", X2019-N2019)</f>
        <v/>
      </c>
      <c r="Z2019" s="23">
        <f>IF(N2019="", "", TEXT(N2019, "dddd"))</f>
        <v/>
      </c>
      <c r="AA2019" s="23">
        <f>IF(X2019="", "", TEXT(X2019, "dddd"))</f>
        <v/>
      </c>
      <c r="AB2019" s="23">
        <f>VLOOKUP(U2019,'Currency Sheet'!A:C,3,)</f>
        <v/>
      </c>
      <c r="AC2019" s="44">
        <f>VLOOKUP(P2019,'Customer List'!B:D,3,)</f>
        <v/>
      </c>
    </row>
    <row r="2020">
      <c r="A2020" s="23">
        <f>A2019+1</f>
        <v/>
      </c>
      <c r="B2020" s="23" t="inlineStr">
        <is>
          <t>EED118206</t>
        </is>
      </c>
      <c r="C2020" s="32" t="n">
        <v>45884</v>
      </c>
      <c r="D2020" s="32" t="n">
        <v>45890</v>
      </c>
      <c r="E2020" s="51" t="n">
        <v>120</v>
      </c>
      <c r="F2020" s="51">
        <f>IF(AB2020="DOLLAR",E2020*88,E2020)</f>
        <v/>
      </c>
      <c r="G2020" s="62">
        <f>F2020*J2020</f>
        <v/>
      </c>
      <c r="H2020" s="23" t="n">
        <v>135243</v>
      </c>
      <c r="I2020" s="23" t="inlineStr">
        <is>
          <t>Brilliant Violet 650™ anti-mouse CD279 (PD-1) Antibody</t>
        </is>
      </c>
      <c r="J2020" s="23" t="n">
        <v>1</v>
      </c>
      <c r="K2020" s="23" t="n">
        <v>1</v>
      </c>
      <c r="L2020" s="23">
        <f>J2020-K2020</f>
        <v/>
      </c>
      <c r="M2020" s="23" t="inlineStr">
        <is>
          <t>DC-126/25-26</t>
        </is>
      </c>
      <c r="N2020" s="32" t="n">
        <v>45891</v>
      </c>
      <c r="O2020" s="62" t="n">
        <v>0</v>
      </c>
      <c r="P2020" s="23" t="inlineStr">
        <is>
          <t>AIIMS</t>
        </is>
      </c>
      <c r="Q2020" s="23" t="inlineStr">
        <is>
          <t>BY HAND</t>
        </is>
      </c>
      <c r="R2020" s="23" t="inlineStr">
        <is>
          <t>PRIYANKA MADAM</t>
        </is>
      </c>
      <c r="S2020" s="63" t="n">
        <v>4</v>
      </c>
      <c r="T2020" s="39" t="n"/>
      <c r="U2020" s="23" t="inlineStr">
        <is>
          <t>BioLegend</t>
        </is>
      </c>
      <c r="V2020" s="23">
        <f>VLOOKUP(P2020,'Customer List'!B:C,2,)</f>
        <v/>
      </c>
      <c r="W2020" s="40" t="n"/>
      <c r="X2020" s="32" t="n">
        <v>45891</v>
      </c>
      <c r="Y2020" s="23">
        <f>IF(X2020="", "", X2020-N2020)</f>
        <v/>
      </c>
      <c r="Z2020" s="23">
        <f>IF(N2020="", "", TEXT(N2020, "dddd"))</f>
        <v/>
      </c>
      <c r="AA2020" s="23">
        <f>IF(X2020="", "", TEXT(X2020, "dddd"))</f>
        <v/>
      </c>
      <c r="AB2020" s="23">
        <f>VLOOKUP(U2020,'Currency Sheet'!A:C,3,)</f>
        <v/>
      </c>
      <c r="AC2020" s="44">
        <f>VLOOKUP(P2020,'Customer List'!B:D,3,)</f>
        <v/>
      </c>
    </row>
    <row r="2021">
      <c r="A2021" s="23">
        <f>A2020+1</f>
        <v/>
      </c>
      <c r="B2021" s="23" t="inlineStr">
        <is>
          <t>EED118206</t>
        </is>
      </c>
      <c r="C2021" s="32" t="n">
        <v>45884</v>
      </c>
      <c r="D2021" s="32" t="n">
        <v>45890</v>
      </c>
      <c r="E2021" s="51" t="n">
        <v>242.9</v>
      </c>
      <c r="F2021" s="51">
        <f>IF(AB2021="DOLLAR",E2021*88,E2021)</f>
        <v/>
      </c>
      <c r="G2021" s="62">
        <f>F2021*J2021</f>
        <v/>
      </c>
      <c r="H2021" s="23" t="n">
        <v>144620</v>
      </c>
      <c r="I2021" s="23" t="inlineStr">
        <is>
          <t>PE/Cyanine7 anti-mouse/human GL7 Antigen (T and B cell Activation Marker) Antibody</t>
        </is>
      </c>
      <c r="J2021" s="23" t="n">
        <v>1</v>
      </c>
      <c r="K2021" s="23" t="n">
        <v>1</v>
      </c>
      <c r="L2021" s="23">
        <f>J2021-K2021</f>
        <v/>
      </c>
      <c r="M2021" s="23" t="inlineStr">
        <is>
          <t>DC-126/25-26</t>
        </is>
      </c>
      <c r="N2021" s="32" t="n">
        <v>45891</v>
      </c>
      <c r="O2021" s="62" t="n">
        <v>0</v>
      </c>
      <c r="P2021" s="23" t="inlineStr">
        <is>
          <t>AIIMS</t>
        </is>
      </c>
      <c r="Q2021" s="23" t="inlineStr">
        <is>
          <t>BY HAND</t>
        </is>
      </c>
      <c r="R2021" s="23" t="inlineStr">
        <is>
          <t>PRIYANKA MADAM</t>
        </is>
      </c>
      <c r="S2021" s="63" t="n">
        <v>4</v>
      </c>
      <c r="T2021" s="39" t="n"/>
      <c r="U2021" s="23" t="inlineStr">
        <is>
          <t>BioLegend</t>
        </is>
      </c>
      <c r="V2021" s="23">
        <f>VLOOKUP(P2021,'Customer List'!B:C,2,)</f>
        <v/>
      </c>
      <c r="W2021" s="40" t="n"/>
      <c r="X2021" s="32" t="n">
        <v>45891</v>
      </c>
      <c r="Y2021" s="23">
        <f>IF(X2021="", "", X2021-N2021)</f>
        <v/>
      </c>
      <c r="Z2021" s="23">
        <f>IF(N2021="", "", TEXT(N2021, "dddd"))</f>
        <v/>
      </c>
      <c r="AA2021" s="23">
        <f>IF(X2021="", "", TEXT(X2021, "dddd"))</f>
        <v/>
      </c>
      <c r="AB2021" s="23">
        <f>VLOOKUP(U2021,'Currency Sheet'!A:C,3,)</f>
        <v/>
      </c>
      <c r="AC2021" s="44">
        <f>VLOOKUP(P2021,'Customer List'!B:D,3,)</f>
        <v/>
      </c>
    </row>
    <row r="2022">
      <c r="A2022" s="23">
        <f>A2021+1</f>
        <v/>
      </c>
      <c r="B2022" s="23" t="inlineStr">
        <is>
          <t>EED118206</t>
        </is>
      </c>
      <c r="C2022" s="32" t="n">
        <v>45884</v>
      </c>
      <c r="D2022" s="32" t="n">
        <v>45890</v>
      </c>
      <c r="E2022" s="51" t="n">
        <v>219</v>
      </c>
      <c r="F2022" s="51">
        <f>IF(AB2022="DOLLAR",E2022*88,E2022)</f>
        <v/>
      </c>
      <c r="G2022" s="62">
        <f>F2022*J2022</f>
        <v/>
      </c>
      <c r="H2022" s="23" t="n">
        <v>145529</v>
      </c>
      <c r="I2022" s="23" t="inlineStr">
        <is>
          <t>Brilliant Violet 711™ anti-mouse CD185 (CXCR5) Antibody</t>
        </is>
      </c>
      <c r="J2022" s="23" t="n">
        <v>1</v>
      </c>
      <c r="K2022" s="23" t="n">
        <v>1</v>
      </c>
      <c r="L2022" s="23">
        <f>J2022-K2022</f>
        <v/>
      </c>
      <c r="M2022" s="23" t="inlineStr">
        <is>
          <t>DC-126/25-26</t>
        </is>
      </c>
      <c r="N2022" s="32" t="n">
        <v>45891</v>
      </c>
      <c r="O2022" s="62" t="n">
        <v>0</v>
      </c>
      <c r="P2022" s="23" t="inlineStr">
        <is>
          <t>AIIMS</t>
        </is>
      </c>
      <c r="Q2022" s="23" t="inlineStr">
        <is>
          <t>BY HAND</t>
        </is>
      </c>
      <c r="R2022" s="23" t="inlineStr">
        <is>
          <t>PRIYANKA MADAM</t>
        </is>
      </c>
      <c r="S2022" s="63" t="n">
        <v>4</v>
      </c>
      <c r="T2022" s="39" t="n"/>
      <c r="U2022" s="23" t="inlineStr">
        <is>
          <t>BioLegend</t>
        </is>
      </c>
      <c r="V2022" s="23">
        <f>VLOOKUP(P2022,'Customer List'!B:C,2,)</f>
        <v/>
      </c>
      <c r="W2022" s="40" t="n"/>
      <c r="X2022" s="32" t="n">
        <v>45891</v>
      </c>
      <c r="Y2022" s="23">
        <f>IF(X2022="", "", X2022-N2022)</f>
        <v/>
      </c>
      <c r="Z2022" s="23">
        <f>IF(N2022="", "", TEXT(N2022, "dddd"))</f>
        <v/>
      </c>
      <c r="AA2022" s="23">
        <f>IF(X2022="", "", TEXT(X2022, "dddd"))</f>
        <v/>
      </c>
      <c r="AB2022" s="23">
        <f>VLOOKUP(U2022,'Currency Sheet'!A:C,3,)</f>
        <v/>
      </c>
      <c r="AC2022" s="44">
        <f>VLOOKUP(P2022,'Customer List'!B:D,3,)</f>
        <v/>
      </c>
    </row>
    <row r="2023">
      <c r="A2023" s="23">
        <f>A2022+1</f>
        <v/>
      </c>
      <c r="B2023" s="23" t="inlineStr">
        <is>
          <t>EED118206</t>
        </is>
      </c>
      <c r="C2023" s="32" t="n">
        <v>45884</v>
      </c>
      <c r="D2023" s="32" t="n">
        <v>45890</v>
      </c>
      <c r="E2023" s="51" t="n">
        <v>112</v>
      </c>
      <c r="F2023" s="51">
        <f>IF(AB2023="DOLLAR",E2023*88,E2023)</f>
        <v/>
      </c>
      <c r="G2023" s="62">
        <f>F2023*J2023</f>
        <v/>
      </c>
      <c r="H2023" s="23" t="n">
        <v>165608</v>
      </c>
      <c r="I2023" s="23" t="inlineStr">
        <is>
          <t>FITC anti-mouse CD38 Antibody</t>
        </is>
      </c>
      <c r="J2023" s="23" t="n">
        <v>1</v>
      </c>
      <c r="K2023" s="23" t="n">
        <v>1</v>
      </c>
      <c r="L2023" s="23">
        <f>J2023-K2023</f>
        <v/>
      </c>
      <c r="M2023" s="23" t="inlineStr">
        <is>
          <t>DC-126/25-26</t>
        </is>
      </c>
      <c r="N2023" s="32" t="n">
        <v>45891</v>
      </c>
      <c r="O2023" s="62" t="n">
        <v>0</v>
      </c>
      <c r="P2023" s="23" t="inlineStr">
        <is>
          <t>AIIMS</t>
        </is>
      </c>
      <c r="Q2023" s="23" t="inlineStr">
        <is>
          <t>BY HAND</t>
        </is>
      </c>
      <c r="R2023" s="23" t="inlineStr">
        <is>
          <t>PRIYANKA MADAM</t>
        </is>
      </c>
      <c r="S2023" s="63" t="n">
        <v>4</v>
      </c>
      <c r="T2023" s="39" t="n"/>
      <c r="U2023" s="23" t="inlineStr">
        <is>
          <t>BioLegend</t>
        </is>
      </c>
      <c r="V2023" s="23">
        <f>VLOOKUP(P2023,'Customer List'!B:C,2,)</f>
        <v/>
      </c>
      <c r="W2023" s="40" t="n"/>
      <c r="X2023" s="32" t="n">
        <v>45891</v>
      </c>
      <c r="Y2023" s="23">
        <f>IF(X2023="", "", X2023-N2023)</f>
        <v/>
      </c>
      <c r="Z2023" s="23">
        <f>IF(N2023="", "", TEXT(N2023, "dddd"))</f>
        <v/>
      </c>
      <c r="AA2023" s="23">
        <f>IF(X2023="", "", TEXT(X2023, "dddd"))</f>
        <v/>
      </c>
      <c r="AB2023" s="23">
        <f>VLOOKUP(U2023,'Currency Sheet'!A:C,3,)</f>
        <v/>
      </c>
      <c r="AC2023" s="44">
        <f>VLOOKUP(P2023,'Customer List'!B:D,3,)</f>
        <v/>
      </c>
    </row>
    <row r="2024">
      <c r="A2024" s="23">
        <f>A2023+1</f>
        <v/>
      </c>
      <c r="B2024" s="23" t="inlineStr">
        <is>
          <t>EED118206</t>
        </is>
      </c>
      <c r="C2024" s="32" t="n">
        <v>45884</v>
      </c>
      <c r="D2024" s="32" t="n">
        <v>45890</v>
      </c>
      <c r="E2024" s="51" t="n">
        <v>133.7</v>
      </c>
      <c r="F2024" s="51">
        <f>IF(AB2024="DOLLAR",E2024*88,E2024)</f>
        <v/>
      </c>
      <c r="G2024" s="62">
        <f>F2024*J2024</f>
        <v/>
      </c>
      <c r="H2024" s="23" t="n">
        <v>300104</v>
      </c>
      <c r="I2024" s="23" t="inlineStr">
        <is>
          <t>FITC anti-human CD1a Antibody</t>
        </is>
      </c>
      <c r="J2024" s="23" t="n">
        <v>1</v>
      </c>
      <c r="K2024" s="23" t="n">
        <v>1</v>
      </c>
      <c r="L2024" s="23">
        <f>J2024-K2024</f>
        <v/>
      </c>
      <c r="M2024" s="23" t="inlineStr">
        <is>
          <t>T-1012/25-26</t>
        </is>
      </c>
      <c r="N2024" s="32" t="n">
        <v>45892</v>
      </c>
      <c r="O2024" s="62" t="n">
        <v>21315.6</v>
      </c>
      <c r="P2024" s="23" t="inlineStr">
        <is>
          <t>Nimhans</t>
        </is>
      </c>
      <c r="Q2024" s="23" t="n">
        <v>58154748525</v>
      </c>
      <c r="R2024" s="23" t="inlineStr">
        <is>
          <t>Delivered</t>
        </is>
      </c>
      <c r="S2024" s="63" t="n">
        <v>4</v>
      </c>
      <c r="T2024" s="39" t="n"/>
      <c r="U2024" s="23" t="inlineStr">
        <is>
          <t>BioLegend</t>
        </is>
      </c>
      <c r="V2024" s="23">
        <f>VLOOKUP(P2024,'Customer List'!B:C,2,)</f>
        <v/>
      </c>
      <c r="W2024" s="40" t="n"/>
      <c r="X2024" s="32" t="n">
        <v>45894</v>
      </c>
      <c r="Y2024" s="23">
        <f>IF(X2024="", "", X2024-N2024)</f>
        <v/>
      </c>
      <c r="Z2024" s="23">
        <f>IF(N2024="", "", TEXT(N2024, "dddd"))</f>
        <v/>
      </c>
      <c r="AA2024" s="23">
        <f>IF(X2024="", "", TEXT(X2024, "dddd"))</f>
        <v/>
      </c>
      <c r="AB2024" s="23">
        <f>VLOOKUP(U2024,'Currency Sheet'!A:C,3,)</f>
        <v/>
      </c>
      <c r="AC2024" s="44">
        <f>VLOOKUP(P2024,'Customer List'!B:D,3,)</f>
        <v/>
      </c>
    </row>
    <row r="2025">
      <c r="A2025" s="23">
        <f>A2024+1</f>
        <v/>
      </c>
      <c r="B2025" s="23" t="inlineStr">
        <is>
          <t>EED118206</t>
        </is>
      </c>
      <c r="C2025" s="32" t="n">
        <v>45884</v>
      </c>
      <c r="D2025" s="32" t="n">
        <v>45890</v>
      </c>
      <c r="E2025" s="51" t="n">
        <v>131.6</v>
      </c>
      <c r="F2025" s="51">
        <f>IF(AB2025="DOLLAR",E2025*88,E2025)</f>
        <v/>
      </c>
      <c r="G2025" s="62">
        <f>F2025*J2025</f>
        <v/>
      </c>
      <c r="H2025" s="23" t="n">
        <v>300112</v>
      </c>
      <c r="I2025" s="23" t="inlineStr">
        <is>
          <t>Biotin anti-human CD1a Antibody</t>
        </is>
      </c>
      <c r="J2025" s="23" t="n">
        <v>1</v>
      </c>
      <c r="K2025" s="23" t="n">
        <v>1</v>
      </c>
      <c r="L2025" s="23">
        <f>J2025-K2025</f>
        <v/>
      </c>
      <c r="M2025" s="23" t="inlineStr">
        <is>
          <t>DC-129/25-26</t>
        </is>
      </c>
      <c r="N2025" s="32" t="n">
        <v>45896</v>
      </c>
      <c r="O2025" s="62" t="n">
        <v>0</v>
      </c>
      <c r="P2025" s="23" t="inlineStr">
        <is>
          <t>AIIMS</t>
        </is>
      </c>
      <c r="Q2025" s="23" t="inlineStr">
        <is>
          <t>By Hand</t>
        </is>
      </c>
      <c r="R2025" s="23" t="inlineStr">
        <is>
          <t>PRIYANKA MADAM</t>
        </is>
      </c>
      <c r="S2025" s="63" t="n">
        <v>4</v>
      </c>
      <c r="T2025" s="39" t="n"/>
      <c r="U2025" s="23" t="inlineStr">
        <is>
          <t>BioLegend</t>
        </is>
      </c>
      <c r="V2025" s="23">
        <f>VLOOKUP(P2025,'Customer List'!B:C,2,)</f>
        <v/>
      </c>
      <c r="W2025" s="40" t="n"/>
      <c r="X2025" s="32" t="n">
        <v>45896</v>
      </c>
      <c r="Y2025" s="23">
        <f>IF(X2025="", "", X2025-N2025)</f>
        <v/>
      </c>
      <c r="Z2025" s="23">
        <f>IF(N2025="", "", TEXT(N2025, "dddd"))</f>
        <v/>
      </c>
      <c r="AA2025" s="23">
        <f>IF(X2025="", "", TEXT(X2025, "dddd"))</f>
        <v/>
      </c>
      <c r="AB2025" s="23">
        <f>VLOOKUP(U2025,'Currency Sheet'!A:C,3,)</f>
        <v/>
      </c>
      <c r="AC2025" s="44">
        <f>VLOOKUP(P2025,'Customer List'!B:D,3,)</f>
        <v/>
      </c>
    </row>
    <row r="2026">
      <c r="A2026" s="23">
        <f>A2025+1</f>
        <v/>
      </c>
      <c r="B2026" s="23" t="inlineStr">
        <is>
          <t>EED118206</t>
        </is>
      </c>
      <c r="C2026" s="32" t="n">
        <v>45884</v>
      </c>
      <c r="D2026" s="32" t="n">
        <v>45890</v>
      </c>
      <c r="E2026" s="51" t="n">
        <v>131.6</v>
      </c>
      <c r="F2026" s="51">
        <f>IF(AB2026="DOLLAR",E2026*88,E2026)</f>
        <v/>
      </c>
      <c r="G2026" s="62">
        <f>F2026*J2026</f>
        <v/>
      </c>
      <c r="H2026" s="23" t="n">
        <v>300304</v>
      </c>
      <c r="I2026" s="23" t="inlineStr">
        <is>
          <t>Biotin anti-human CD3 Antibody</t>
        </is>
      </c>
      <c r="J2026" s="23" t="n">
        <v>1</v>
      </c>
      <c r="K2026" s="23" t="n">
        <v>1</v>
      </c>
      <c r="L2026" s="23">
        <f>J2026-K2026</f>
        <v/>
      </c>
      <c r="M2026" s="23" t="inlineStr">
        <is>
          <t>DC-129/25-26</t>
        </is>
      </c>
      <c r="N2026" s="32" t="n">
        <v>45896</v>
      </c>
      <c r="O2026" s="62" t="n">
        <v>0</v>
      </c>
      <c r="P2026" s="23" t="inlineStr">
        <is>
          <t>AIIMS</t>
        </is>
      </c>
      <c r="Q2026" s="23" t="inlineStr">
        <is>
          <t>By Hand</t>
        </is>
      </c>
      <c r="R2026" s="23" t="inlineStr">
        <is>
          <t>PRIYANKA MADAM</t>
        </is>
      </c>
      <c r="S2026" s="63" t="n">
        <v>4</v>
      </c>
      <c r="T2026" s="39" t="n"/>
      <c r="U2026" s="23" t="inlineStr">
        <is>
          <t>BioLegend</t>
        </is>
      </c>
      <c r="V2026" s="23">
        <f>VLOOKUP(P2026,'Customer List'!B:C,2,)</f>
        <v/>
      </c>
      <c r="W2026" s="40" t="n"/>
      <c r="X2026" s="32" t="n">
        <v>45896</v>
      </c>
      <c r="Y2026" s="23">
        <f>IF(X2026="", "", X2026-N2026)</f>
        <v/>
      </c>
      <c r="Z2026" s="23">
        <f>IF(N2026="", "", TEXT(N2026, "dddd"))</f>
        <v/>
      </c>
      <c r="AA2026" s="23">
        <f>IF(X2026="", "", TEXT(X2026, "dddd"))</f>
        <v/>
      </c>
      <c r="AB2026" s="23">
        <f>VLOOKUP(U2026,'Currency Sheet'!A:C,3,)</f>
        <v/>
      </c>
      <c r="AC2026" s="44">
        <f>VLOOKUP(P2026,'Customer List'!B:D,3,)</f>
        <v/>
      </c>
    </row>
    <row r="2027">
      <c r="A2027" s="23">
        <f>A2026+1</f>
        <v/>
      </c>
      <c r="B2027" s="23" t="inlineStr">
        <is>
          <t>EED118206</t>
        </is>
      </c>
      <c r="C2027" s="32" t="n">
        <v>45884</v>
      </c>
      <c r="D2027" s="32" t="n">
        <v>45890</v>
      </c>
      <c r="E2027" s="51" t="n">
        <v>38.5</v>
      </c>
      <c r="F2027" s="51">
        <f>IF(AB2027="DOLLAR",E2027*88,E2027)</f>
        <v/>
      </c>
      <c r="G2027" s="62">
        <f>F2027*J2027</f>
        <v/>
      </c>
      <c r="H2027" s="23" t="n">
        <v>300306</v>
      </c>
      <c r="I2027" s="23" t="inlineStr">
        <is>
          <t>FITC anti-human CD3 Antibody</t>
        </is>
      </c>
      <c r="J2027" s="23" t="n">
        <v>1</v>
      </c>
      <c r="K2027" s="23" t="n">
        <v>1</v>
      </c>
      <c r="L2027" s="23">
        <f>J2027-K2027</f>
        <v/>
      </c>
      <c r="M2027" s="23" t="inlineStr">
        <is>
          <t>T-1012/25-26</t>
        </is>
      </c>
      <c r="N2027" s="32" t="n">
        <v>45892</v>
      </c>
      <c r="O2027" s="62" t="n">
        <v>6138</v>
      </c>
      <c r="P2027" s="23" t="inlineStr">
        <is>
          <t>Nimhans</t>
        </is>
      </c>
      <c r="Q2027" s="23" t="n">
        <v>58154748525</v>
      </c>
      <c r="R2027" s="23" t="inlineStr">
        <is>
          <t>Delivered</t>
        </is>
      </c>
      <c r="S2027" s="63" t="n">
        <v>4</v>
      </c>
      <c r="T2027" s="39" t="n"/>
      <c r="U2027" s="23" t="inlineStr">
        <is>
          <t>BioLegend</t>
        </is>
      </c>
      <c r="V2027" s="23">
        <f>VLOOKUP(P2027,'Customer List'!B:C,2,)</f>
        <v/>
      </c>
      <c r="W2027" s="40" t="n"/>
      <c r="X2027" s="32" t="n">
        <v>45894</v>
      </c>
      <c r="Y2027" s="23">
        <f>IF(X2027="", "", X2027-N2027)</f>
        <v/>
      </c>
      <c r="Z2027" s="23">
        <f>IF(N2027="", "", TEXT(N2027, "dddd"))</f>
        <v/>
      </c>
      <c r="AA2027" s="23">
        <f>IF(X2027="", "", TEXT(X2027, "dddd"))</f>
        <v/>
      </c>
      <c r="AB2027" s="23">
        <f>VLOOKUP(U2027,'Currency Sheet'!A:C,3,)</f>
        <v/>
      </c>
      <c r="AC2027" s="44">
        <f>VLOOKUP(P2027,'Customer List'!B:D,3,)</f>
        <v/>
      </c>
    </row>
    <row r="2028">
      <c r="A2028" s="23">
        <f>A2027+1</f>
        <v/>
      </c>
      <c r="B2028" s="23" t="inlineStr">
        <is>
          <t>EED118206</t>
        </is>
      </c>
      <c r="C2028" s="32" t="n">
        <v>45884</v>
      </c>
      <c r="D2028" s="32" t="n">
        <v>45890</v>
      </c>
      <c r="E2028" s="51" t="n">
        <v>285.75</v>
      </c>
      <c r="F2028" s="51">
        <f>IF(AB2028="DOLLAR",E2028*88,E2028)</f>
        <v/>
      </c>
      <c r="G2028" s="62">
        <f>F2028*J2028</f>
        <v/>
      </c>
      <c r="H2028" s="23" t="n">
        <v>300434</v>
      </c>
      <c r="I2028" s="23" t="inlineStr">
        <is>
          <t>Brilliant Violet 421™ anti-human CD3 Antibody</t>
        </is>
      </c>
      <c r="J2028" s="23" t="n">
        <v>1</v>
      </c>
      <c r="K2028" s="23" t="n">
        <v>1</v>
      </c>
      <c r="L2028" s="23">
        <f>J2028-K2028</f>
        <v/>
      </c>
      <c r="M2028" s="23" t="inlineStr">
        <is>
          <t>T-1057/25-26</t>
        </is>
      </c>
      <c r="N2028" s="32" t="n">
        <v>45901</v>
      </c>
      <c r="O2028" s="62" t="n">
        <v>56106.25</v>
      </c>
      <c r="P2028" s="23" t="inlineStr">
        <is>
          <t>IGIB</t>
        </is>
      </c>
      <c r="Q2028" s="23" t="inlineStr">
        <is>
          <t>BY HAND</t>
        </is>
      </c>
      <c r="R2028" s="23" t="inlineStr">
        <is>
          <t>PRIYANKA MADAM</t>
        </is>
      </c>
      <c r="S2028" s="63" t="n">
        <v>4</v>
      </c>
      <c r="T2028" s="39" t="n"/>
      <c r="U2028" s="23" t="inlineStr">
        <is>
          <t>BioLegend</t>
        </is>
      </c>
      <c r="V2028" s="23">
        <f>VLOOKUP(P2028,'Customer List'!B:C,2,)</f>
        <v/>
      </c>
      <c r="W2028" s="40" t="n"/>
      <c r="X2028" s="32">
        <f>IF(OR(R2028 = "PRIYANKA MADAM", R2028 = "DEEPAK", R2028 = "PORTER"),N2028,"")</f>
        <v/>
      </c>
      <c r="Y2028" s="23">
        <f>IF(X2028="", "", X2028-N2028)</f>
        <v/>
      </c>
      <c r="Z2028" s="23">
        <f>IF(N2028="", "", TEXT(N2028, "dddd"))</f>
        <v/>
      </c>
      <c r="AA2028" s="23">
        <f>IF(X2028="", "", TEXT(X2028, "dddd"))</f>
        <v/>
      </c>
      <c r="AB2028" s="23">
        <f>VLOOKUP(U2028,'Currency Sheet'!A:C,3,)</f>
        <v/>
      </c>
      <c r="AC2028" s="44">
        <f>VLOOKUP(P2028,'Customer List'!B:D,3,)</f>
        <v/>
      </c>
    </row>
    <row r="2029">
      <c r="A2029" s="23">
        <f>A2028+1</f>
        <v/>
      </c>
      <c r="B2029" s="23" t="inlineStr">
        <is>
          <t>EED118206</t>
        </is>
      </c>
      <c r="C2029" s="32" t="n">
        <v>45884</v>
      </c>
      <c r="D2029" s="32" t="n">
        <v>45890</v>
      </c>
      <c r="E2029" s="51" t="n">
        <v>181.3</v>
      </c>
      <c r="F2029" s="51">
        <f>IF(AB2029="DOLLAR",E2029*88,E2029)</f>
        <v/>
      </c>
      <c r="G2029" s="62">
        <f>F2029*J2029</f>
        <v/>
      </c>
      <c r="H2029" s="23" t="n">
        <v>300510</v>
      </c>
      <c r="I2029" s="23" t="inlineStr">
        <is>
          <t>PE/Cyanine5 anti-human CD4 Antibody</t>
        </is>
      </c>
      <c r="J2029" s="23" t="n">
        <v>1</v>
      </c>
      <c r="K2029" s="23" t="n">
        <v>1</v>
      </c>
      <c r="L2029" s="23">
        <f>J2029-K2029</f>
        <v/>
      </c>
      <c r="M2029" s="23" t="inlineStr">
        <is>
          <t>T-1057/25-26</t>
        </is>
      </c>
      <c r="N2029" s="32" t="n">
        <v>45901</v>
      </c>
      <c r="O2029" s="62" t="n">
        <v>38137.75</v>
      </c>
      <c r="P2029" s="23" t="inlineStr">
        <is>
          <t>IGIB</t>
        </is>
      </c>
      <c r="Q2029" s="23" t="inlineStr">
        <is>
          <t>BY HAND</t>
        </is>
      </c>
      <c r="R2029" s="23" t="inlineStr">
        <is>
          <t>PRIYANKA MADAM</t>
        </is>
      </c>
      <c r="S2029" s="63" t="n">
        <v>4</v>
      </c>
      <c r="T2029" s="39" t="n"/>
      <c r="U2029" s="23" t="inlineStr">
        <is>
          <t>BioLegend</t>
        </is>
      </c>
      <c r="V2029" s="23">
        <f>VLOOKUP(P2029,'Customer List'!B:C,2,)</f>
        <v/>
      </c>
      <c r="W2029" s="40" t="n"/>
      <c r="X2029" s="32">
        <f>IF(OR(R2029 = "PRIYANKA MADAM", R2029 = "DEEPAK", R2029 = "PORTER"),N2029,"")</f>
        <v/>
      </c>
      <c r="Y2029" s="23">
        <f>IF(X2029="", "", X2029-N2029)</f>
        <v/>
      </c>
      <c r="Z2029" s="23">
        <f>IF(N2029="", "", TEXT(N2029, "dddd"))</f>
        <v/>
      </c>
      <c r="AA2029" s="23">
        <f>IF(X2029="", "", TEXT(X2029, "dddd"))</f>
        <v/>
      </c>
      <c r="AB2029" s="23">
        <f>VLOOKUP(U2029,'Currency Sheet'!A:C,3,)</f>
        <v/>
      </c>
      <c r="AC2029" s="44">
        <f>VLOOKUP(P2029,'Customer List'!B:D,3,)</f>
        <v/>
      </c>
    </row>
    <row r="2030">
      <c r="A2030" s="23">
        <f>A2029+1</f>
        <v/>
      </c>
      <c r="B2030" s="23" t="inlineStr">
        <is>
          <t>EED118206</t>
        </is>
      </c>
      <c r="C2030" s="32" t="n">
        <v>45884</v>
      </c>
      <c r="D2030" s="32" t="n">
        <v>45890</v>
      </c>
      <c r="E2030" s="51" t="n">
        <v>138.6</v>
      </c>
      <c r="F2030" s="51">
        <f>IF(AB2030="DOLLAR",E2030*88,E2030)</f>
        <v/>
      </c>
      <c r="G2030" s="62">
        <f>F2030*J2030</f>
        <v/>
      </c>
      <c r="H2030" s="23" t="n">
        <v>302004</v>
      </c>
      <c r="I2030" s="23" t="inlineStr">
        <is>
          <t>Biotin anti-human CD16 Antibody</t>
        </is>
      </c>
      <c r="J2030" s="23" t="n">
        <v>1</v>
      </c>
      <c r="K2030" s="23" t="n">
        <v>1</v>
      </c>
      <c r="L2030" s="23">
        <f>J2030-K2030</f>
        <v/>
      </c>
      <c r="M2030" s="23" t="inlineStr">
        <is>
          <t>DC-129/25-26</t>
        </is>
      </c>
      <c r="N2030" s="32" t="n">
        <v>45896</v>
      </c>
      <c r="O2030" s="62" t="n">
        <v>0</v>
      </c>
      <c r="P2030" s="23" t="inlineStr">
        <is>
          <t>AIIMS</t>
        </is>
      </c>
      <c r="Q2030" s="23" t="inlineStr">
        <is>
          <t>By Hand</t>
        </is>
      </c>
      <c r="R2030" s="23" t="inlineStr">
        <is>
          <t>PRIYANKA MADAM</t>
        </is>
      </c>
      <c r="S2030" s="63" t="n">
        <v>4</v>
      </c>
      <c r="T2030" s="39" t="n"/>
      <c r="U2030" s="23" t="inlineStr">
        <is>
          <t>BioLegend</t>
        </is>
      </c>
      <c r="V2030" s="23">
        <f>VLOOKUP(P2030,'Customer List'!B:C,2,)</f>
        <v/>
      </c>
      <c r="W2030" s="40" t="n"/>
      <c r="X2030" s="32" t="n">
        <v>45896</v>
      </c>
      <c r="Y2030" s="23">
        <f>IF(X2030="", "", X2030-N2030)</f>
        <v/>
      </c>
      <c r="Z2030" s="23">
        <f>IF(N2030="", "", TEXT(N2030, "dddd"))</f>
        <v/>
      </c>
      <c r="AA2030" s="23">
        <f>IF(X2030="", "", TEXT(X2030, "dddd"))</f>
        <v/>
      </c>
      <c r="AB2030" s="23">
        <f>VLOOKUP(U2030,'Currency Sheet'!A:C,3,)</f>
        <v/>
      </c>
      <c r="AC2030" s="44">
        <f>VLOOKUP(P2030,'Customer List'!B:D,3,)</f>
        <v/>
      </c>
    </row>
    <row r="2031">
      <c r="A2031" s="23">
        <f>A2030+1</f>
        <v/>
      </c>
      <c r="B2031" s="23" t="inlineStr">
        <is>
          <t>EED118206</t>
        </is>
      </c>
      <c r="C2031" s="32" t="n">
        <v>45884</v>
      </c>
      <c r="D2031" s="32" t="n">
        <v>45890</v>
      </c>
      <c r="E2031" s="51" t="n">
        <v>45.5</v>
      </c>
      <c r="F2031" s="51">
        <f>IF(AB2031="DOLLAR",E2031*88,E2031)</f>
        <v/>
      </c>
      <c r="G2031" s="62">
        <f>F2031*J2031</f>
        <v/>
      </c>
      <c r="H2031" s="23" t="n">
        <v>302204</v>
      </c>
      <c r="I2031" s="23" t="inlineStr">
        <is>
          <t>Biotin anti-human CD19 Antibody</t>
        </is>
      </c>
      <c r="J2031" s="23" t="n">
        <v>1</v>
      </c>
      <c r="K2031" s="23" t="n">
        <v>1</v>
      </c>
      <c r="L2031" s="23">
        <f>J2031-K2031</f>
        <v/>
      </c>
      <c r="M2031" s="23" t="inlineStr">
        <is>
          <t>DC-129/25-26</t>
        </is>
      </c>
      <c r="N2031" s="32" t="n">
        <v>45896</v>
      </c>
      <c r="O2031" s="62" t="n">
        <v>0</v>
      </c>
      <c r="P2031" s="23" t="inlineStr">
        <is>
          <t>AIIMS</t>
        </is>
      </c>
      <c r="Q2031" s="23" t="inlineStr">
        <is>
          <t>By Hand</t>
        </is>
      </c>
      <c r="R2031" s="23" t="inlineStr">
        <is>
          <t>PRIYANKA MADAM</t>
        </is>
      </c>
      <c r="S2031" s="63" t="n">
        <v>4</v>
      </c>
      <c r="T2031" s="39" t="n"/>
      <c r="U2031" s="23" t="inlineStr">
        <is>
          <t>BioLegend</t>
        </is>
      </c>
      <c r="V2031" s="23">
        <f>VLOOKUP(P2031,'Customer List'!B:C,2,)</f>
        <v/>
      </c>
      <c r="W2031" s="40" t="n"/>
      <c r="X2031" s="32" t="n">
        <v>45896</v>
      </c>
      <c r="Y2031" s="23">
        <f>IF(X2031="", "", X2031-N2031)</f>
        <v/>
      </c>
      <c r="Z2031" s="23">
        <f>IF(N2031="", "", TEXT(N2031, "dddd"))</f>
        <v/>
      </c>
      <c r="AA2031" s="23">
        <f>IF(X2031="", "", TEXT(X2031, "dddd"))</f>
        <v/>
      </c>
      <c r="AB2031" s="23">
        <f>VLOOKUP(U2031,'Currency Sheet'!A:C,3,)</f>
        <v/>
      </c>
      <c r="AC2031" s="44">
        <f>VLOOKUP(P2031,'Customer List'!B:D,3,)</f>
        <v/>
      </c>
    </row>
    <row r="2032">
      <c r="A2032" s="23">
        <f>A2031+1</f>
        <v/>
      </c>
      <c r="B2032" s="23" t="inlineStr">
        <is>
          <t>EED118206</t>
        </is>
      </c>
      <c r="C2032" s="32" t="n">
        <v>45884</v>
      </c>
      <c r="D2032" s="32" t="n">
        <v>45890</v>
      </c>
      <c r="E2032" s="51" t="n">
        <v>72.09999999999999</v>
      </c>
      <c r="F2032" s="51">
        <f>IF(AB2032="DOLLAR",E2032*88,E2032)</f>
        <v/>
      </c>
      <c r="G2032" s="62">
        <f>F2032*J2032</f>
        <v/>
      </c>
      <c r="H2032" s="23" t="n">
        <v>302206</v>
      </c>
      <c r="I2032" s="23" t="inlineStr">
        <is>
          <t>FITC anti-human CD19 Antibody</t>
        </is>
      </c>
      <c r="J2032" s="23" t="n">
        <v>1</v>
      </c>
      <c r="K2032" s="23" t="n">
        <v>1</v>
      </c>
      <c r="L2032" s="23">
        <f>J2032-K2032</f>
        <v/>
      </c>
      <c r="M2032" s="23" t="inlineStr">
        <is>
          <t>T-1012/25-26</t>
        </is>
      </c>
      <c r="N2032" s="32" t="n">
        <v>45892</v>
      </c>
      <c r="O2032" s="62" t="n">
        <v>11494.8</v>
      </c>
      <c r="P2032" s="23" t="inlineStr">
        <is>
          <t>Nimhans</t>
        </is>
      </c>
      <c r="Q2032" s="23" t="n">
        <v>58154748525</v>
      </c>
      <c r="R2032" s="23" t="inlineStr">
        <is>
          <t>Delivered</t>
        </is>
      </c>
      <c r="S2032" s="63" t="n">
        <v>4</v>
      </c>
      <c r="T2032" s="39" t="n"/>
      <c r="U2032" s="23" t="inlineStr">
        <is>
          <t>BioLegend</t>
        </is>
      </c>
      <c r="V2032" s="23">
        <f>VLOOKUP(P2032,'Customer List'!B:C,2,)</f>
        <v/>
      </c>
      <c r="W2032" s="40" t="n"/>
      <c r="X2032" s="32" t="n">
        <v>45894</v>
      </c>
      <c r="Y2032" s="23">
        <f>IF(X2032="", "", X2032-N2032)</f>
        <v/>
      </c>
      <c r="Z2032" s="23">
        <f>IF(N2032="", "", TEXT(N2032, "dddd"))</f>
        <v/>
      </c>
      <c r="AA2032" s="23">
        <f>IF(X2032="", "", TEXT(X2032, "dddd"))</f>
        <v/>
      </c>
      <c r="AB2032" s="23">
        <f>VLOOKUP(U2032,'Currency Sheet'!A:C,3,)</f>
        <v/>
      </c>
      <c r="AC2032" s="44">
        <f>VLOOKUP(P2032,'Customer List'!B:D,3,)</f>
        <v/>
      </c>
    </row>
    <row r="2033">
      <c r="A2033" s="23">
        <f>A2032+1</f>
        <v/>
      </c>
      <c r="B2033" s="23" t="inlineStr">
        <is>
          <t>EED118206</t>
        </is>
      </c>
      <c r="C2033" s="32" t="n">
        <v>45884</v>
      </c>
      <c r="D2033" s="32" t="n">
        <v>45890</v>
      </c>
      <c r="E2033" s="51" t="n">
        <v>73.5</v>
      </c>
      <c r="F2033" s="51">
        <f>IF(AB2033="DOLLAR",E2033*88,E2033)</f>
        <v/>
      </c>
      <c r="G2033" s="62">
        <f>F2033*J2033</f>
        <v/>
      </c>
      <c r="H2033" s="23" t="n">
        <v>302212</v>
      </c>
      <c r="I2033" s="23" t="inlineStr">
        <is>
          <t>APC anti-human CD19 Antibody</t>
        </is>
      </c>
      <c r="J2033" s="23" t="n">
        <v>1</v>
      </c>
      <c r="K2033" s="23" t="n">
        <v>1</v>
      </c>
      <c r="L2033" s="23">
        <f>J2033-K2033</f>
        <v/>
      </c>
      <c r="M2033" s="23" t="inlineStr">
        <is>
          <t>T-994/25-26</t>
        </is>
      </c>
      <c r="N2033" s="32" t="n">
        <v>45891</v>
      </c>
      <c r="O2033" s="62" t="n">
        <v>9975</v>
      </c>
      <c r="P2033" s="23" t="inlineStr">
        <is>
          <t>Labex</t>
        </is>
      </c>
      <c r="Q2033" s="23" t="inlineStr">
        <is>
          <t>PORTER</t>
        </is>
      </c>
      <c r="R2033" s="23" t="inlineStr">
        <is>
          <t>PORTER</t>
        </is>
      </c>
      <c r="S2033" s="63" t="n">
        <v>4</v>
      </c>
      <c r="T2033" s="39" t="n"/>
      <c r="U2033" s="23" t="inlineStr">
        <is>
          <t>BioLegend</t>
        </is>
      </c>
      <c r="V2033" s="23">
        <f>VLOOKUP(P2033,'Customer List'!B:C,2,)</f>
        <v/>
      </c>
      <c r="W2033" s="40" t="n"/>
      <c r="X2033" s="32">
        <f>IF(OR(R2033 = "PRIYANKA MADAM", R2033 = "DEEPAK", R2033 = "PORTER"),N2033,"")</f>
        <v/>
      </c>
      <c r="Y2033" s="23">
        <f>IF(X2033="", "", X2033-N2033)</f>
        <v/>
      </c>
      <c r="Z2033" s="23">
        <f>IF(N2033="", "", TEXT(N2033, "dddd"))</f>
        <v/>
      </c>
      <c r="AA2033" s="23">
        <f>IF(X2033="", "", TEXT(X2033, "dddd"))</f>
        <v/>
      </c>
      <c r="AB2033" s="23">
        <f>VLOOKUP(U2033,'Currency Sheet'!A:C,3,)</f>
        <v/>
      </c>
      <c r="AC2033" s="44">
        <f>VLOOKUP(P2033,'Customer List'!B:D,3,)</f>
        <v/>
      </c>
    </row>
    <row r="2034">
      <c r="A2034" s="23">
        <f>A2033+1</f>
        <v/>
      </c>
      <c r="B2034" s="23" t="inlineStr">
        <is>
          <t>EED118206</t>
        </is>
      </c>
      <c r="C2034" s="32" t="n">
        <v>45884</v>
      </c>
      <c r="D2034" s="32" t="n">
        <v>45890</v>
      </c>
      <c r="E2034" s="51" t="n">
        <v>104.3</v>
      </c>
      <c r="F2034" s="51">
        <f>IF(AB2034="DOLLAR",E2034*88,E2034)</f>
        <v/>
      </c>
      <c r="G2034" s="62">
        <f>F2034*J2034</f>
        <v/>
      </c>
      <c r="H2034" s="23" t="n">
        <v>302306</v>
      </c>
      <c r="I2034" s="23" t="inlineStr">
        <is>
          <t>PE anti-human CD20 Antibody</t>
        </is>
      </c>
      <c r="J2034" s="23" t="n">
        <v>1</v>
      </c>
      <c r="K2034" s="23" t="n">
        <v>1</v>
      </c>
      <c r="L2034" s="23">
        <f>J2034-K2034</f>
        <v/>
      </c>
      <c r="M2034" s="23" t="inlineStr">
        <is>
          <t>T-1054/25-26</t>
        </is>
      </c>
      <c r="N2034" s="32" t="n">
        <v>45899</v>
      </c>
      <c r="O2034" s="62" t="n">
        <v>15704.6</v>
      </c>
      <c r="P2034" s="23" t="inlineStr">
        <is>
          <t>Seema</t>
        </is>
      </c>
      <c r="Q2034" s="23" t="n">
        <v>58155038594</v>
      </c>
      <c r="R2034" s="23" t="inlineStr">
        <is>
          <t>Delivered</t>
        </is>
      </c>
      <c r="S2034" s="63" t="n">
        <v>4</v>
      </c>
      <c r="T2034" s="39" t="n"/>
      <c r="U2034" s="23" t="inlineStr">
        <is>
          <t>BioLegend</t>
        </is>
      </c>
      <c r="V2034" s="23">
        <f>VLOOKUP(P2034,'Customer List'!B:C,2,)</f>
        <v/>
      </c>
      <c r="W2034" s="40" t="n"/>
      <c r="X2034" s="32" t="n">
        <v>45901</v>
      </c>
      <c r="Y2034" s="23">
        <f>IF(X2034="", "", X2034-N2034)</f>
        <v/>
      </c>
      <c r="Z2034" s="23">
        <f>IF(N2034="", "", TEXT(N2034, "dddd"))</f>
        <v/>
      </c>
      <c r="AA2034" s="23">
        <f>IF(X2034="", "", TEXT(X2034, "dddd"))</f>
        <v/>
      </c>
      <c r="AB2034" s="23">
        <f>VLOOKUP(U2034,'Currency Sheet'!A:C,3,)</f>
        <v/>
      </c>
      <c r="AC2034" s="44">
        <f>VLOOKUP(P2034,'Customer List'!B:D,3,)</f>
        <v/>
      </c>
    </row>
    <row r="2035">
      <c r="A2035" s="23">
        <f>A2034+1</f>
        <v/>
      </c>
      <c r="B2035" s="23" t="inlineStr">
        <is>
          <t>EED118206</t>
        </is>
      </c>
      <c r="C2035" s="32" t="n">
        <v>45884</v>
      </c>
      <c r="D2035" s="32" t="n">
        <v>45890</v>
      </c>
      <c r="E2035" s="51" t="n">
        <v>131.6</v>
      </c>
      <c r="F2035" s="51">
        <f>IF(AB2035="DOLLAR",E2035*88,E2035)</f>
        <v/>
      </c>
      <c r="G2035" s="62">
        <f>F2035*J2035</f>
        <v/>
      </c>
      <c r="H2035" s="23" t="n">
        <v>302624</v>
      </c>
      <c r="I2035" s="23" t="inlineStr">
        <is>
          <t>Biotin anti-human CD25 Antibody</t>
        </is>
      </c>
      <c r="J2035" s="23" t="n">
        <v>1</v>
      </c>
      <c r="K2035" s="23" t="n">
        <v>1</v>
      </c>
      <c r="L2035" s="23">
        <f>J2035-K2035</f>
        <v/>
      </c>
      <c r="M2035" s="23" t="inlineStr">
        <is>
          <t>DC-129/25-26</t>
        </is>
      </c>
      <c r="N2035" s="32" t="n">
        <v>45896</v>
      </c>
      <c r="O2035" s="62" t="n">
        <v>0</v>
      </c>
      <c r="P2035" s="23" t="inlineStr">
        <is>
          <t>AIIMS</t>
        </is>
      </c>
      <c r="Q2035" s="23" t="inlineStr">
        <is>
          <t>By Hand</t>
        </is>
      </c>
      <c r="R2035" s="23" t="inlineStr">
        <is>
          <t>PRIYANKA MADAM</t>
        </is>
      </c>
      <c r="S2035" s="63" t="n">
        <v>4</v>
      </c>
      <c r="T2035" s="39" t="n"/>
      <c r="U2035" s="23" t="inlineStr">
        <is>
          <t>BioLegend</t>
        </is>
      </c>
      <c r="V2035" s="23">
        <f>VLOOKUP(P2035,'Customer List'!B:C,2,)</f>
        <v/>
      </c>
      <c r="W2035" s="40" t="n"/>
      <c r="X2035" s="32" t="n">
        <v>45896</v>
      </c>
      <c r="Y2035" s="23">
        <f>IF(X2035="", "", X2035-N2035)</f>
        <v/>
      </c>
      <c r="Z2035" s="23">
        <f>IF(N2035="", "", TEXT(N2035, "dddd"))</f>
        <v/>
      </c>
      <c r="AA2035" s="23">
        <f>IF(X2035="", "", TEXT(X2035, "dddd"))</f>
        <v/>
      </c>
      <c r="AB2035" s="23">
        <f>VLOOKUP(U2035,'Currency Sheet'!A:C,3,)</f>
        <v/>
      </c>
      <c r="AC2035" s="44">
        <f>VLOOKUP(P2035,'Customer List'!B:D,3,)</f>
        <v/>
      </c>
    </row>
    <row r="2036">
      <c r="A2036" s="23">
        <f>A2035+1</f>
        <v/>
      </c>
      <c r="B2036" s="23" t="inlineStr">
        <is>
          <t>EED118206</t>
        </is>
      </c>
      <c r="C2036" s="32" t="n">
        <v>45884</v>
      </c>
      <c r="D2036" s="32" t="n">
        <v>45890</v>
      </c>
      <c r="E2036" s="51" t="n">
        <v>50.4</v>
      </c>
      <c r="F2036" s="51">
        <f>IF(AB2036="DOLLAR",E2036*88,E2036)</f>
        <v/>
      </c>
      <c r="G2036" s="62">
        <f>F2036*J2036</f>
        <v/>
      </c>
      <c r="H2036" s="23" t="n">
        <v>304006</v>
      </c>
      <c r="I2036" s="23" t="inlineStr">
        <is>
          <t>FITC anti-human CD45 Antibody</t>
        </is>
      </c>
      <c r="J2036" s="23" t="n">
        <v>1</v>
      </c>
      <c r="K2036" s="23" t="n">
        <v>1</v>
      </c>
      <c r="L2036" s="23">
        <f>J2036-K2036</f>
        <v/>
      </c>
      <c r="M2036" s="23" t="inlineStr">
        <is>
          <t>T-1011/25-26</t>
        </is>
      </c>
      <c r="N2036" s="32" t="n">
        <v>45892</v>
      </c>
      <c r="O2036" s="62" t="n">
        <v>8370</v>
      </c>
      <c r="P2036" s="23" t="inlineStr">
        <is>
          <t>VIRION</t>
        </is>
      </c>
      <c r="Q2036" s="23" t="n">
        <v>58154750500</v>
      </c>
      <c r="R2036" s="23" t="inlineStr">
        <is>
          <t>Delivered</t>
        </is>
      </c>
      <c r="S2036" s="63" t="n">
        <v>4</v>
      </c>
      <c r="T2036" s="39" t="n"/>
      <c r="U2036" s="23" t="inlineStr">
        <is>
          <t>BioLegend</t>
        </is>
      </c>
      <c r="V2036" s="23">
        <f>VLOOKUP(P2036,'Customer List'!B:C,2,)</f>
        <v/>
      </c>
      <c r="W2036" s="40" t="n"/>
      <c r="X2036" s="32" t="n">
        <v>45893</v>
      </c>
      <c r="Y2036" s="23">
        <f>IF(X2036="", "", X2036-N2036)</f>
        <v/>
      </c>
      <c r="Z2036" s="23">
        <f>IF(N2036="", "", TEXT(N2036, "dddd"))</f>
        <v/>
      </c>
      <c r="AA2036" s="23">
        <f>IF(X2036="", "", TEXT(X2036, "dddd"))</f>
        <v/>
      </c>
      <c r="AB2036" s="23">
        <f>VLOOKUP(U2036,'Currency Sheet'!A:C,3,)</f>
        <v/>
      </c>
      <c r="AC2036" s="44">
        <f>VLOOKUP(P2036,'Customer List'!B:D,3,)</f>
        <v/>
      </c>
    </row>
    <row r="2037">
      <c r="A2037" s="23">
        <f>A2036+1</f>
        <v/>
      </c>
      <c r="B2037" s="23" t="inlineStr">
        <is>
          <t>EED118206</t>
        </is>
      </c>
      <c r="C2037" s="32" t="n">
        <v>45884</v>
      </c>
      <c r="D2037" s="32" t="n">
        <v>45890</v>
      </c>
      <c r="E2037" s="51" t="n">
        <v>185.5</v>
      </c>
      <c r="F2037" s="51">
        <f>IF(AB2037="DOLLAR",E2037*88,E2037)</f>
        <v/>
      </c>
      <c r="G2037" s="62">
        <f>F2037*J2037</f>
        <v/>
      </c>
      <c r="H2037" s="23" t="n">
        <v>304024</v>
      </c>
      <c r="I2037" s="23" t="inlineStr">
        <is>
          <t>Alexa Fluor® 700 anti-human CD45 Antibody</t>
        </is>
      </c>
      <c r="J2037" s="23" t="n">
        <v>2</v>
      </c>
      <c r="K2037" s="23" t="n">
        <v>2</v>
      </c>
      <c r="L2037" s="23">
        <f>J2037-K2037</f>
        <v/>
      </c>
      <c r="M2037" s="23" t="inlineStr">
        <is>
          <t>T-1004/25-26</t>
        </is>
      </c>
      <c r="N2037" s="32" t="n">
        <v>45892</v>
      </c>
      <c r="O2037" s="62" t="n">
        <v>42360</v>
      </c>
      <c r="P2037" s="23" t="inlineStr">
        <is>
          <t>Farcast</t>
        </is>
      </c>
      <c r="Q2037" s="23" t="n">
        <v>58154750441</v>
      </c>
      <c r="R2037" s="23" t="inlineStr">
        <is>
          <t>Delivered</t>
        </is>
      </c>
      <c r="S2037" s="63" t="n">
        <v>4</v>
      </c>
      <c r="T2037" s="39" t="n"/>
      <c r="U2037" s="23" t="inlineStr">
        <is>
          <t>BioLegend</t>
        </is>
      </c>
      <c r="V2037" s="23">
        <f>VLOOKUP(P2037,'Customer List'!B:C,2,)</f>
        <v/>
      </c>
      <c r="W2037" s="40" t="n"/>
      <c r="X2037" s="32" t="n">
        <v>45894</v>
      </c>
      <c r="Y2037" s="23">
        <f>IF(X2037="", "", X2037-N2037)</f>
        <v/>
      </c>
      <c r="Z2037" s="23">
        <f>IF(N2037="", "", TEXT(N2037, "dddd"))</f>
        <v/>
      </c>
      <c r="AA2037" s="23">
        <f>IF(X2037="", "", TEXT(X2037, "dddd"))</f>
        <v/>
      </c>
      <c r="AB2037" s="23">
        <f>VLOOKUP(U2037,'Currency Sheet'!A:C,3,)</f>
        <v/>
      </c>
      <c r="AC2037" s="44">
        <f>VLOOKUP(P2037,'Customer List'!B:D,3,)</f>
        <v/>
      </c>
    </row>
    <row r="2038">
      <c r="A2038" s="23">
        <f>A2037+1</f>
        <v/>
      </c>
      <c r="B2038" s="23" t="inlineStr">
        <is>
          <t>EED118206</t>
        </is>
      </c>
      <c r="C2038" s="32" t="n">
        <v>45884</v>
      </c>
      <c r="D2038" s="32" t="n">
        <v>45890</v>
      </c>
      <c r="E2038" s="51" t="n">
        <v>185.5</v>
      </c>
      <c r="F2038" s="51">
        <f>IF(AB2038="DOLLAR",E2038*88,E2038)</f>
        <v/>
      </c>
      <c r="G2038" s="62">
        <f>F2038*J2038</f>
        <v/>
      </c>
      <c r="H2038" s="23" t="n">
        <v>304120</v>
      </c>
      <c r="I2038" s="23" t="inlineStr">
        <is>
          <t>Alexa Fluor® 700 anti-human CD45RA Antibody</t>
        </is>
      </c>
      <c r="J2038" s="23" t="n">
        <v>1</v>
      </c>
      <c r="K2038" s="23" t="n">
        <v>1</v>
      </c>
      <c r="L2038" s="23">
        <f>J2038-K2038</f>
        <v/>
      </c>
      <c r="M2038" s="23" t="inlineStr">
        <is>
          <t>T-1057/25-26</t>
        </is>
      </c>
      <c r="N2038" s="32" t="n">
        <v>45901</v>
      </c>
      <c r="O2038" s="62" t="n">
        <v>39021.25</v>
      </c>
      <c r="P2038" s="23" t="inlineStr">
        <is>
          <t>IGIB</t>
        </is>
      </c>
      <c r="Q2038" s="23" t="inlineStr">
        <is>
          <t>BY HAND</t>
        </is>
      </c>
      <c r="R2038" s="23" t="inlineStr">
        <is>
          <t>PRIYANKA MADAM</t>
        </is>
      </c>
      <c r="S2038" s="63" t="n">
        <v>4</v>
      </c>
      <c r="T2038" s="39" t="n"/>
      <c r="U2038" s="23" t="inlineStr">
        <is>
          <t>BioLegend</t>
        </is>
      </c>
      <c r="V2038" s="23">
        <f>VLOOKUP(P2038,'Customer List'!B:C,2,)</f>
        <v/>
      </c>
      <c r="W2038" s="40" t="n"/>
      <c r="X2038" s="32">
        <f>IF(OR(R2038 = "PRIYANKA MADAM", R2038 = "DEEPAK", R2038 = "PORTER"),N2038,"")</f>
        <v/>
      </c>
      <c r="Y2038" s="23">
        <f>IF(X2038="", "", X2038-N2038)</f>
        <v/>
      </c>
      <c r="Z2038" s="23">
        <f>IF(N2038="", "", TEXT(N2038, "dddd"))</f>
        <v/>
      </c>
      <c r="AA2038" s="23">
        <f>IF(X2038="", "", TEXT(X2038, "dddd"))</f>
        <v/>
      </c>
      <c r="AB2038" s="23">
        <f>VLOOKUP(U2038,'Currency Sheet'!A:C,3,)</f>
        <v/>
      </c>
      <c r="AC2038" s="44">
        <f>VLOOKUP(P2038,'Customer List'!B:D,3,)</f>
        <v/>
      </c>
    </row>
    <row r="2039">
      <c r="A2039" s="23">
        <f>A2038+1</f>
        <v/>
      </c>
      <c r="B2039" s="23" t="inlineStr">
        <is>
          <t>EED118206</t>
        </is>
      </c>
      <c r="C2039" s="32" t="n">
        <v>45884</v>
      </c>
      <c r="D2039" s="32" t="n">
        <v>45890</v>
      </c>
      <c r="E2039" s="51" t="n">
        <v>65.8</v>
      </c>
      <c r="F2039" s="51">
        <f>IF(AB2039="DOLLAR",E2039*88,E2039)</f>
        <v/>
      </c>
      <c r="G2039" s="62">
        <f>F2039*J2039</f>
        <v/>
      </c>
      <c r="H2039" s="23" t="n">
        <v>304220</v>
      </c>
      <c r="I2039" s="23" t="inlineStr">
        <is>
          <t>Biotin anti-human CD45RO Antibody</t>
        </is>
      </c>
      <c r="J2039" s="23" t="n">
        <v>1</v>
      </c>
      <c r="K2039" s="23" t="n">
        <v>1</v>
      </c>
      <c r="L2039" s="23">
        <f>J2039-K2039</f>
        <v/>
      </c>
      <c r="M2039" s="23" t="inlineStr">
        <is>
          <t>DC-129/25-26</t>
        </is>
      </c>
      <c r="N2039" s="32" t="n">
        <v>45896</v>
      </c>
      <c r="O2039" s="62" t="n">
        <v>0</v>
      </c>
      <c r="P2039" s="23" t="inlineStr">
        <is>
          <t>AIIMS</t>
        </is>
      </c>
      <c r="Q2039" s="23" t="inlineStr">
        <is>
          <t>By Hand</t>
        </is>
      </c>
      <c r="R2039" s="23" t="inlineStr">
        <is>
          <t>PRIYANKA MADAM</t>
        </is>
      </c>
      <c r="S2039" s="63" t="n">
        <v>4</v>
      </c>
      <c r="T2039" s="39" t="n"/>
      <c r="U2039" s="23" t="inlineStr">
        <is>
          <t>BioLegend</t>
        </is>
      </c>
      <c r="V2039" s="23">
        <f>VLOOKUP(P2039,'Customer List'!B:C,2,)</f>
        <v/>
      </c>
      <c r="W2039" s="40" t="n"/>
      <c r="X2039" s="32" t="n">
        <v>45896</v>
      </c>
      <c r="Y2039" s="23">
        <f>IF(X2039="", "", X2039-N2039)</f>
        <v/>
      </c>
      <c r="Z2039" s="23">
        <f>IF(N2039="", "", TEXT(N2039, "dddd"))</f>
        <v/>
      </c>
      <c r="AA2039" s="23">
        <f>IF(X2039="", "", TEXT(X2039, "dddd"))</f>
        <v/>
      </c>
      <c r="AB2039" s="23">
        <f>VLOOKUP(U2039,'Currency Sheet'!A:C,3,)</f>
        <v/>
      </c>
      <c r="AC2039" s="44">
        <f>VLOOKUP(P2039,'Customer List'!B:D,3,)</f>
        <v/>
      </c>
    </row>
    <row r="2040">
      <c r="A2040" s="23">
        <f>A2039+1</f>
        <v/>
      </c>
      <c r="B2040" s="23" t="inlineStr">
        <is>
          <t>EED118206</t>
        </is>
      </c>
      <c r="C2040" s="32" t="n">
        <v>45884</v>
      </c>
      <c r="D2040" s="32" t="n">
        <v>45890</v>
      </c>
      <c r="E2040" s="51" t="n">
        <v>185.5</v>
      </c>
      <c r="F2040" s="51">
        <f>IF(AB2040="DOLLAR",E2040*88,E2040)</f>
        <v/>
      </c>
      <c r="G2040" s="62">
        <f>F2040*J2040</f>
        <v/>
      </c>
      <c r="H2040" s="23" t="n">
        <v>304820</v>
      </c>
      <c r="I2040" s="23" t="inlineStr">
        <is>
          <t>Alexa Fluor® 700 anti-human CD62L Antibody</t>
        </is>
      </c>
      <c r="J2040" s="23" t="n">
        <v>1</v>
      </c>
      <c r="K2040" s="23" t="n">
        <v>1</v>
      </c>
      <c r="L2040" s="23">
        <f>J2040-K2040</f>
        <v/>
      </c>
      <c r="M2040" s="23" t="inlineStr">
        <is>
          <t>T-1054/25-26</t>
        </is>
      </c>
      <c r="N2040" s="32" t="n">
        <v>45899</v>
      </c>
      <c r="O2040" s="62" t="n">
        <v>27931</v>
      </c>
      <c r="P2040" s="23" t="inlineStr">
        <is>
          <t>Seema</t>
        </is>
      </c>
      <c r="Q2040" s="23" t="n">
        <v>58155038594</v>
      </c>
      <c r="R2040" s="23" t="inlineStr">
        <is>
          <t>Delivered</t>
        </is>
      </c>
      <c r="S2040" s="63" t="n">
        <v>4</v>
      </c>
      <c r="T2040" s="39" t="n"/>
      <c r="U2040" s="23" t="inlineStr">
        <is>
          <t>BioLegend</t>
        </is>
      </c>
      <c r="V2040" s="23">
        <f>VLOOKUP(P2040,'Customer List'!B:C,2,)</f>
        <v/>
      </c>
      <c r="W2040" s="40" t="n"/>
      <c r="X2040" s="32" t="n">
        <v>45901</v>
      </c>
      <c r="Y2040" s="23">
        <f>IF(X2040="", "", X2040-N2040)</f>
        <v/>
      </c>
      <c r="Z2040" s="23">
        <f>IF(N2040="", "", TEXT(N2040, "dddd"))</f>
        <v/>
      </c>
      <c r="AA2040" s="23">
        <f>IF(X2040="", "", TEXT(X2040, "dddd"))</f>
        <v/>
      </c>
      <c r="AB2040" s="23">
        <f>VLOOKUP(U2040,'Currency Sheet'!A:C,3,)</f>
        <v/>
      </c>
      <c r="AC2040" s="44">
        <f>VLOOKUP(P2040,'Customer List'!B:D,3,)</f>
        <v/>
      </c>
    </row>
    <row r="2041">
      <c r="A2041" s="23">
        <f>A2040+1</f>
        <v/>
      </c>
      <c r="B2041" s="23" t="inlineStr">
        <is>
          <t>EED118206</t>
        </is>
      </c>
      <c r="C2041" s="32" t="n">
        <v>45884</v>
      </c>
      <c r="D2041" s="32" t="n">
        <v>45890</v>
      </c>
      <c r="E2041" s="51" t="n">
        <v>153</v>
      </c>
      <c r="F2041" s="51">
        <f>IF(AB2041="DOLLAR",E2041*88,E2041)</f>
        <v/>
      </c>
      <c r="G2041" s="62">
        <f>F2041*J2041</f>
        <v/>
      </c>
      <c r="H2041" s="23" t="n">
        <v>305425</v>
      </c>
      <c r="I2041" s="23" t="inlineStr">
        <is>
          <t>Brilliant Violet 421™ anti-human CD86 Antibody</t>
        </is>
      </c>
      <c r="J2041" s="23" t="n">
        <v>1</v>
      </c>
      <c r="K2041" s="23" t="n">
        <v>1</v>
      </c>
      <c r="L2041" s="23">
        <f>J2041-K2041</f>
        <v/>
      </c>
      <c r="M2041" s="23" t="inlineStr">
        <is>
          <t>T-1016/25-26</t>
        </is>
      </c>
      <c r="N2041" s="32" t="n">
        <v>45892</v>
      </c>
      <c r="O2041" s="62" t="n">
        <v>17442</v>
      </c>
      <c r="P2041" s="23" t="inlineStr">
        <is>
          <t>IPGMER</t>
        </is>
      </c>
      <c r="Q2041" s="23" t="n">
        <v>58154749166</v>
      </c>
      <c r="R2041" s="23" t="inlineStr">
        <is>
          <t>Delivered</t>
        </is>
      </c>
      <c r="S2041" s="63" t="n">
        <v>4</v>
      </c>
      <c r="T2041" s="39" t="n"/>
      <c r="U2041" s="23" t="inlineStr">
        <is>
          <t>BioLegend</t>
        </is>
      </c>
      <c r="V2041" s="23">
        <f>VLOOKUP(P2041,'Customer List'!B:C,2,)</f>
        <v/>
      </c>
      <c r="W2041" s="40" t="n"/>
      <c r="X2041" s="32" t="n">
        <v>45894</v>
      </c>
      <c r="Y2041" s="23">
        <f>IF(X2041="", "", X2041-N2041)</f>
        <v/>
      </c>
      <c r="Z2041" s="23">
        <f>IF(N2041="", "", TEXT(N2041, "dddd"))</f>
        <v/>
      </c>
      <c r="AA2041" s="23">
        <f>IF(X2041="", "", TEXT(X2041, "dddd"))</f>
        <v/>
      </c>
      <c r="AB2041" s="23">
        <f>VLOOKUP(U2041,'Currency Sheet'!A:C,3,)</f>
        <v/>
      </c>
      <c r="AC2041" s="44">
        <f>VLOOKUP(P2041,'Customer List'!B:D,3,)</f>
        <v/>
      </c>
    </row>
    <row r="2042">
      <c r="A2042" s="23">
        <f>A2041+1</f>
        <v/>
      </c>
      <c r="B2042" s="23" t="inlineStr">
        <is>
          <t>EED118206</t>
        </is>
      </c>
      <c r="C2042" s="32" t="n">
        <v>45884</v>
      </c>
      <c r="D2042" s="32" t="n">
        <v>45890</v>
      </c>
      <c r="E2042" s="51" t="n">
        <v>123.2</v>
      </c>
      <c r="F2042" s="51">
        <f>IF(AB2042="DOLLAR",E2042*88,E2042)</f>
        <v/>
      </c>
      <c r="G2042" s="62">
        <f>F2042*J2042</f>
        <v/>
      </c>
      <c r="H2042" s="23" t="n">
        <v>306004</v>
      </c>
      <c r="I2042" s="23" t="inlineStr">
        <is>
          <t>Biotin anti-human CD123 Antibody</t>
        </is>
      </c>
      <c r="J2042" s="23" t="n">
        <v>1</v>
      </c>
      <c r="K2042" s="23" t="n">
        <v>1</v>
      </c>
      <c r="L2042" s="23">
        <f>J2042-K2042</f>
        <v/>
      </c>
      <c r="M2042" s="23" t="inlineStr">
        <is>
          <t>DC-129/25-26</t>
        </is>
      </c>
      <c r="N2042" s="32" t="n">
        <v>45896</v>
      </c>
      <c r="O2042" s="62" t="n">
        <v>0</v>
      </c>
      <c r="P2042" s="23" t="inlineStr">
        <is>
          <t>AIIMS</t>
        </is>
      </c>
      <c r="Q2042" s="23" t="inlineStr">
        <is>
          <t>By Hand</t>
        </is>
      </c>
      <c r="R2042" s="23" t="inlineStr">
        <is>
          <t>PRIYANKA MADAM</t>
        </is>
      </c>
      <c r="S2042" s="63" t="n">
        <v>4</v>
      </c>
      <c r="T2042" s="39" t="n"/>
      <c r="U2042" s="23" t="inlineStr">
        <is>
          <t>BioLegend</t>
        </is>
      </c>
      <c r="V2042" s="23">
        <f>VLOOKUP(P2042,'Customer List'!B:C,2,)</f>
        <v/>
      </c>
      <c r="W2042" s="40" t="n"/>
      <c r="X2042" s="32" t="n">
        <v>45896</v>
      </c>
      <c r="Y2042" s="23">
        <f>IF(X2042="", "", X2042-N2042)</f>
        <v/>
      </c>
      <c r="Z2042" s="23">
        <f>IF(N2042="", "", TEXT(N2042, "dddd"))</f>
        <v/>
      </c>
      <c r="AA2042" s="23">
        <f>IF(X2042="", "", TEXT(X2042, "dddd"))</f>
        <v/>
      </c>
      <c r="AB2042" s="23">
        <f>VLOOKUP(U2042,'Currency Sheet'!A:C,3,)</f>
        <v/>
      </c>
      <c r="AC2042" s="44">
        <f>VLOOKUP(P2042,'Customer List'!B:D,3,)</f>
        <v/>
      </c>
    </row>
    <row r="2043">
      <c r="A2043" s="23">
        <f>A2042+1</f>
        <v/>
      </c>
      <c r="B2043" s="23" t="inlineStr">
        <is>
          <t>EED118206</t>
        </is>
      </c>
      <c r="C2043" s="32" t="n">
        <v>45884</v>
      </c>
      <c r="D2043" s="32" t="n">
        <v>45890</v>
      </c>
      <c r="E2043" s="51" t="n">
        <v>102.9</v>
      </c>
      <c r="F2043" s="51">
        <f>IF(AB2043="DOLLAR",E2043*88,E2043)</f>
        <v/>
      </c>
      <c r="G2043" s="62">
        <f>F2043*J2043</f>
        <v/>
      </c>
      <c r="H2043" s="23" t="n">
        <v>306014</v>
      </c>
      <c r="I2043" s="23" t="inlineStr">
        <is>
          <t>FITC anti-human CD123 Antibody</t>
        </is>
      </c>
      <c r="J2043" s="23" t="n">
        <v>1</v>
      </c>
      <c r="K2043" s="23" t="n">
        <v>1</v>
      </c>
      <c r="L2043" s="23">
        <f>J2043-K2043</f>
        <v/>
      </c>
      <c r="M2043" s="23" t="inlineStr">
        <is>
          <t>T-1012/25-26</t>
        </is>
      </c>
      <c r="N2043" s="32" t="n">
        <v>45892</v>
      </c>
      <c r="O2043" s="62" t="n">
        <v>16405.2</v>
      </c>
      <c r="P2043" s="23" t="inlineStr">
        <is>
          <t>Nimhans</t>
        </is>
      </c>
      <c r="Q2043" s="23" t="n">
        <v>58154748525</v>
      </c>
      <c r="R2043" s="23" t="inlineStr">
        <is>
          <t>Delivered</t>
        </is>
      </c>
      <c r="S2043" s="63" t="n">
        <v>4</v>
      </c>
      <c r="T2043" s="39" t="n"/>
      <c r="U2043" s="23" t="inlineStr">
        <is>
          <t>BioLegend</t>
        </is>
      </c>
      <c r="V2043" s="23">
        <f>VLOOKUP(P2043,'Customer List'!B:C,2,)</f>
        <v/>
      </c>
      <c r="W2043" s="40" t="n"/>
      <c r="X2043" s="32" t="n">
        <v>45894</v>
      </c>
      <c r="Y2043" s="23">
        <f>IF(X2043="", "", X2043-N2043)</f>
        <v/>
      </c>
      <c r="Z2043" s="23">
        <f>IF(N2043="", "", TEXT(N2043, "dddd"))</f>
        <v/>
      </c>
      <c r="AA2043" s="23">
        <f>IF(X2043="", "", TEXT(X2043, "dddd"))</f>
        <v/>
      </c>
      <c r="AB2043" s="23">
        <f>VLOOKUP(U2043,'Currency Sheet'!A:C,3,)</f>
        <v/>
      </c>
      <c r="AC2043" s="44">
        <f>VLOOKUP(P2043,'Customer List'!B:D,3,)</f>
        <v/>
      </c>
    </row>
    <row r="2044">
      <c r="A2044" s="23">
        <f>A2043+1</f>
        <v/>
      </c>
      <c r="B2044" s="23" t="inlineStr">
        <is>
          <t>EED118206</t>
        </is>
      </c>
      <c r="C2044" s="32" t="n">
        <v>45884</v>
      </c>
      <c r="D2044" s="32" t="n">
        <v>45890</v>
      </c>
      <c r="E2044" s="51" t="n">
        <v>131.6</v>
      </c>
      <c r="F2044" s="51">
        <f>IF(AB2044="DOLLAR",E2044*88,E2044)</f>
        <v/>
      </c>
      <c r="G2044" s="62">
        <f>F2044*J2044</f>
        <v/>
      </c>
      <c r="H2044" s="23" t="n">
        <v>306706</v>
      </c>
      <c r="I2044" s="23" t="inlineStr">
        <is>
          <t>FITC anti-human TCR α/β Antibody</t>
        </is>
      </c>
      <c r="J2044" s="23" t="n">
        <v>1</v>
      </c>
      <c r="K2044" s="23" t="n">
        <v>1</v>
      </c>
      <c r="L2044" s="23">
        <f>J2044-K2044</f>
        <v/>
      </c>
      <c r="M2044" s="23" t="inlineStr">
        <is>
          <t>T-1012/25-26</t>
        </is>
      </c>
      <c r="N2044" s="32" t="n">
        <v>45892</v>
      </c>
      <c r="O2044" s="62" t="n">
        <v>20980.8</v>
      </c>
      <c r="P2044" s="23" t="inlineStr">
        <is>
          <t>Nimhans</t>
        </is>
      </c>
      <c r="Q2044" s="23" t="n">
        <v>58154748525</v>
      </c>
      <c r="R2044" s="23" t="inlineStr">
        <is>
          <t>Delivered</t>
        </is>
      </c>
      <c r="S2044" s="63" t="n">
        <v>4</v>
      </c>
      <c r="T2044" s="39" t="n"/>
      <c r="U2044" s="23" t="inlineStr">
        <is>
          <t>BioLegend</t>
        </is>
      </c>
      <c r="V2044" s="23">
        <f>VLOOKUP(P2044,'Customer List'!B:C,2,)</f>
        <v/>
      </c>
      <c r="W2044" s="40" t="n"/>
      <c r="X2044" s="32" t="n">
        <v>45894</v>
      </c>
      <c r="Y2044" s="23">
        <f>IF(X2044="", "", X2044-N2044)</f>
        <v/>
      </c>
      <c r="Z2044" s="23">
        <f>IF(N2044="", "", TEXT(N2044, "dddd"))</f>
        <v/>
      </c>
      <c r="AA2044" s="23">
        <f>IF(X2044="", "", TEXT(X2044, "dddd"))</f>
        <v/>
      </c>
      <c r="AB2044" s="23">
        <f>VLOOKUP(U2044,'Currency Sheet'!A:C,3,)</f>
        <v/>
      </c>
      <c r="AC2044" s="44">
        <f>VLOOKUP(P2044,'Customer List'!B:D,3,)</f>
        <v/>
      </c>
    </row>
    <row r="2045">
      <c r="A2045" s="23">
        <f>A2044+1</f>
        <v/>
      </c>
      <c r="B2045" s="23" t="inlineStr">
        <is>
          <t>EED118206</t>
        </is>
      </c>
      <c r="C2045" s="32" t="n">
        <v>45884</v>
      </c>
      <c r="D2045" s="32" t="n">
        <v>45890</v>
      </c>
      <c r="E2045" s="51" t="n">
        <v>273.75</v>
      </c>
      <c r="F2045" s="51">
        <f>IF(AB2045="DOLLAR",E2045*88,E2045)</f>
        <v/>
      </c>
      <c r="G2045" s="62">
        <f>F2045*J2045</f>
        <v/>
      </c>
      <c r="H2045" s="23" t="n">
        <v>310938</v>
      </c>
      <c r="I2045" s="23" t="inlineStr">
        <is>
          <t>Brilliant Violet 605™ anti-human CD69 Antibody</t>
        </is>
      </c>
      <c r="J2045" s="23" t="n">
        <v>1</v>
      </c>
      <c r="K2045" s="23" t="n">
        <v>1</v>
      </c>
      <c r="L2045" s="23">
        <f>J2045-K2045</f>
        <v/>
      </c>
      <c r="M2045" s="23" t="inlineStr">
        <is>
          <t>T-1057/25-26</t>
        </is>
      </c>
      <c r="N2045" s="32" t="n">
        <v>45901</v>
      </c>
      <c r="O2045" s="62" t="n">
        <v>53746.25</v>
      </c>
      <c r="P2045" s="23" t="inlineStr">
        <is>
          <t>IGIB</t>
        </is>
      </c>
      <c r="Q2045" s="23" t="inlineStr">
        <is>
          <t>BY HAND</t>
        </is>
      </c>
      <c r="R2045" s="23" t="inlineStr">
        <is>
          <t>PRIYANKA MADAM</t>
        </is>
      </c>
      <c r="S2045" s="63" t="n">
        <v>4</v>
      </c>
      <c r="T2045" s="39" t="n"/>
      <c r="U2045" s="23" t="inlineStr">
        <is>
          <t>BioLegend</t>
        </is>
      </c>
      <c r="V2045" s="23">
        <f>VLOOKUP(P2045,'Customer List'!B:C,2,)</f>
        <v/>
      </c>
      <c r="W2045" s="40" t="n"/>
      <c r="X2045" s="32">
        <f>IF(OR(R2045 = "PRIYANKA MADAM", R2045 = "DEEPAK", R2045 = "PORTER"),N2045,"")</f>
        <v/>
      </c>
      <c r="Y2045" s="23">
        <f>IF(X2045="", "", X2045-N2045)</f>
        <v/>
      </c>
      <c r="Z2045" s="23">
        <f>IF(N2045="", "", TEXT(N2045, "dddd"))</f>
        <v/>
      </c>
      <c r="AA2045" s="23">
        <f>IF(X2045="", "", TEXT(X2045, "dddd"))</f>
        <v/>
      </c>
      <c r="AB2045" s="23">
        <f>VLOOKUP(U2045,'Currency Sheet'!A:C,3,)</f>
        <v/>
      </c>
      <c r="AC2045" s="44">
        <f>VLOOKUP(P2045,'Customer List'!B:D,3,)</f>
        <v/>
      </c>
    </row>
    <row r="2046">
      <c r="A2046" s="23">
        <f>A2045+1</f>
        <v/>
      </c>
      <c r="B2046" s="23" t="inlineStr">
        <is>
          <t>EED118206</t>
        </is>
      </c>
      <c r="C2046" s="32" t="n">
        <v>45884</v>
      </c>
      <c r="D2046" s="32" t="n">
        <v>45890</v>
      </c>
      <c r="E2046" s="51" t="n">
        <v>179.2</v>
      </c>
      <c r="F2046" s="51">
        <f>IF(AB2046="DOLLAR",E2046*88,E2046)</f>
        <v/>
      </c>
      <c r="G2046" s="62">
        <f>F2046*J2046</f>
        <v/>
      </c>
      <c r="H2046" s="23" t="n">
        <v>313404</v>
      </c>
      <c r="I2046" s="23" t="inlineStr">
        <is>
          <t>PE anti-human/mouse ZAP-70 Antibody</t>
        </is>
      </c>
      <c r="J2046" s="23" t="n">
        <v>1</v>
      </c>
      <c r="K2046" s="23" t="n">
        <v>1</v>
      </c>
      <c r="L2046" s="23">
        <f>J2046-K2046</f>
        <v/>
      </c>
      <c r="M2046" s="23" t="inlineStr">
        <is>
          <t>T-994/25-26</t>
        </is>
      </c>
      <c r="N2046" s="32" t="n">
        <v>45891</v>
      </c>
      <c r="O2046" s="62" t="n">
        <v>24320</v>
      </c>
      <c r="P2046" s="23" t="inlineStr">
        <is>
          <t>Labex</t>
        </is>
      </c>
      <c r="Q2046" s="23" t="inlineStr">
        <is>
          <t>PORTER</t>
        </is>
      </c>
      <c r="R2046" s="23" t="inlineStr">
        <is>
          <t>PORTER</t>
        </is>
      </c>
      <c r="S2046" s="63" t="n">
        <v>4</v>
      </c>
      <c r="T2046" s="39" t="n"/>
      <c r="U2046" s="23" t="inlineStr">
        <is>
          <t>BioLegend</t>
        </is>
      </c>
      <c r="V2046" s="23">
        <f>VLOOKUP(P2046,'Customer List'!B:C,2,)</f>
        <v/>
      </c>
      <c r="W2046" s="40" t="n"/>
      <c r="X2046" s="32">
        <f>IF(OR(R2046 = "PRIYANKA MADAM", R2046 = "DEEPAK", R2046 = "PORTER"),N2046,"")</f>
        <v/>
      </c>
      <c r="Y2046" s="23">
        <f>IF(X2046="", "", X2046-N2046)</f>
        <v/>
      </c>
      <c r="Z2046" s="23">
        <f>IF(N2046="", "", TEXT(N2046, "dddd"))</f>
        <v/>
      </c>
      <c r="AA2046" s="23">
        <f>IF(X2046="", "", TEXT(X2046, "dddd"))</f>
        <v/>
      </c>
      <c r="AB2046" s="23">
        <f>VLOOKUP(U2046,'Currency Sheet'!A:C,3,)</f>
        <v/>
      </c>
      <c r="AC2046" s="44">
        <f>VLOOKUP(P2046,'Customer List'!B:D,3,)</f>
        <v/>
      </c>
    </row>
    <row r="2047">
      <c r="A2047" s="23">
        <f>A2046+1</f>
        <v/>
      </c>
      <c r="B2047" s="23" t="inlineStr">
        <is>
          <t>EED118206</t>
        </is>
      </c>
      <c r="C2047" s="32" t="n">
        <v>45884</v>
      </c>
      <c r="D2047" s="32" t="n">
        <v>45890</v>
      </c>
      <c r="E2047" s="51" t="n">
        <v>255.5</v>
      </c>
      <c r="F2047" s="51">
        <f>IF(AB2047="DOLLAR",E2047*88,E2047)</f>
        <v/>
      </c>
      <c r="G2047" s="62">
        <f>F2047*J2047</f>
        <v/>
      </c>
      <c r="H2047" s="23" t="n">
        <v>313566</v>
      </c>
      <c r="I2047" s="23" t="inlineStr">
        <is>
          <t>Spark PLUS UV395™ anti-human/mouse/rat CD278 (ICOS) Antibody</t>
        </is>
      </c>
      <c r="J2047" s="23" t="n">
        <v>1</v>
      </c>
      <c r="K2047" s="23" t="n">
        <v>1</v>
      </c>
      <c r="L2047" s="23">
        <f>J2047-K2047</f>
        <v/>
      </c>
      <c r="M2047" s="23" t="inlineStr">
        <is>
          <t>DC-126/25-26</t>
        </is>
      </c>
      <c r="N2047" s="32" t="n">
        <v>45891</v>
      </c>
      <c r="O2047" s="62" t="n">
        <v>0</v>
      </c>
      <c r="P2047" s="23" t="inlineStr">
        <is>
          <t>AIIMS</t>
        </is>
      </c>
      <c r="Q2047" s="23" t="inlineStr">
        <is>
          <t>BY HAND</t>
        </is>
      </c>
      <c r="R2047" s="23" t="inlineStr">
        <is>
          <t>PRIYANKA MADAM</t>
        </is>
      </c>
      <c r="S2047" s="63" t="n">
        <v>4</v>
      </c>
      <c r="T2047" s="39" t="n"/>
      <c r="U2047" s="23" t="inlineStr">
        <is>
          <t>BioLegend</t>
        </is>
      </c>
      <c r="V2047" s="23">
        <f>VLOOKUP(P2047,'Customer List'!B:C,2,)</f>
        <v/>
      </c>
      <c r="W2047" s="40" t="n"/>
      <c r="X2047" s="32" t="n">
        <v>45891</v>
      </c>
      <c r="Y2047" s="23">
        <f>IF(X2047="", "", X2047-N2047)</f>
        <v/>
      </c>
      <c r="Z2047" s="23">
        <f>IF(N2047="", "", TEXT(N2047, "dddd"))</f>
        <v/>
      </c>
      <c r="AA2047" s="23">
        <f>IF(X2047="", "", TEXT(X2047, "dddd"))</f>
        <v/>
      </c>
      <c r="AB2047" s="23">
        <f>VLOOKUP(U2047,'Currency Sheet'!A:C,3,)</f>
        <v/>
      </c>
      <c r="AC2047" s="44">
        <f>VLOOKUP(P2047,'Customer List'!B:D,3,)</f>
        <v/>
      </c>
    </row>
    <row r="2048">
      <c r="A2048" s="23">
        <f>A2047+1</f>
        <v/>
      </c>
      <c r="B2048" s="23" t="inlineStr">
        <is>
          <t>EED118206</t>
        </is>
      </c>
      <c r="C2048" s="32" t="n">
        <v>45884</v>
      </c>
      <c r="D2048" s="32" t="n">
        <v>45890</v>
      </c>
      <c r="E2048" s="51" t="n">
        <v>273.75</v>
      </c>
      <c r="F2048" s="51">
        <f>IF(AB2048="DOLLAR",E2048*88,E2048)</f>
        <v/>
      </c>
      <c r="G2048" s="62">
        <f>F2048*J2048</f>
        <v/>
      </c>
      <c r="H2048" s="23" t="n">
        <v>317332</v>
      </c>
      <c r="I2048" s="23" t="inlineStr">
        <is>
          <t>Brilliant Violet 510™ anti-human CD3 Antibody</t>
        </is>
      </c>
      <c r="J2048" s="23" t="n">
        <v>1</v>
      </c>
      <c r="K2048" s="23" t="n">
        <v>1</v>
      </c>
      <c r="L2048" s="23">
        <f>J2048-K2048</f>
        <v/>
      </c>
      <c r="M2048" s="23" t="inlineStr">
        <is>
          <t>T-1004/25-26</t>
        </is>
      </c>
      <c r="N2048" s="32" t="n">
        <v>45892</v>
      </c>
      <c r="O2048" s="62" t="n">
        <v>41299</v>
      </c>
      <c r="P2048" s="23" t="inlineStr">
        <is>
          <t>Farcast</t>
        </is>
      </c>
      <c r="Q2048" s="23" t="n">
        <v>58154750441</v>
      </c>
      <c r="R2048" s="23" t="inlineStr">
        <is>
          <t>Delivered</t>
        </is>
      </c>
      <c r="S2048" s="63" t="n">
        <v>4</v>
      </c>
      <c r="T2048" s="39" t="n"/>
      <c r="U2048" s="23" t="inlineStr">
        <is>
          <t>BioLegend</t>
        </is>
      </c>
      <c r="V2048" s="23">
        <f>VLOOKUP(P2048,'Customer List'!B:C,2,)</f>
        <v/>
      </c>
      <c r="W2048" s="40" t="n"/>
      <c r="X2048" s="32" t="n">
        <v>45894</v>
      </c>
      <c r="Y2048" s="23">
        <f>IF(X2048="", "", X2048-N2048)</f>
        <v/>
      </c>
      <c r="Z2048" s="23">
        <f>IF(N2048="", "", TEXT(N2048, "dddd"))</f>
        <v/>
      </c>
      <c r="AA2048" s="23">
        <f>IF(X2048="", "", TEXT(X2048, "dddd"))</f>
        <v/>
      </c>
      <c r="AB2048" s="23">
        <f>VLOOKUP(U2048,'Currency Sheet'!A:C,3,)</f>
        <v/>
      </c>
      <c r="AC2048" s="44">
        <f>VLOOKUP(P2048,'Customer List'!B:D,3,)</f>
        <v/>
      </c>
    </row>
    <row r="2049">
      <c r="A2049" s="23">
        <f>A2048+1</f>
        <v/>
      </c>
      <c r="B2049" s="23" t="inlineStr">
        <is>
          <t>EED118206</t>
        </is>
      </c>
      <c r="C2049" s="32" t="n">
        <v>45884</v>
      </c>
      <c r="D2049" s="32" t="n">
        <v>45890</v>
      </c>
      <c r="E2049" s="51" t="n">
        <v>58.1</v>
      </c>
      <c r="F2049" s="51">
        <f>IF(AB2049="DOLLAR",E2049*88,E2049)</f>
        <v/>
      </c>
      <c r="G2049" s="62">
        <f>F2049*J2049</f>
        <v/>
      </c>
      <c r="H2049" s="23" t="n">
        <v>317406</v>
      </c>
      <c r="I2049" s="23" t="inlineStr">
        <is>
          <t>Biotin anti-human CD4 Antibody</t>
        </is>
      </c>
      <c r="J2049" s="23" t="n">
        <v>1</v>
      </c>
      <c r="K2049" s="23" t="n">
        <v>1</v>
      </c>
      <c r="L2049" s="23">
        <f>J2049-K2049</f>
        <v/>
      </c>
      <c r="M2049" s="23" t="inlineStr">
        <is>
          <t>DC-129/25-26</t>
        </is>
      </c>
      <c r="N2049" s="32" t="n">
        <v>45896</v>
      </c>
      <c r="O2049" s="62" t="n">
        <v>0</v>
      </c>
      <c r="P2049" s="23" t="inlineStr">
        <is>
          <t>AIIMS</t>
        </is>
      </c>
      <c r="Q2049" s="23" t="inlineStr">
        <is>
          <t>By Hand</t>
        </is>
      </c>
      <c r="R2049" s="23" t="inlineStr">
        <is>
          <t>PRIYANKA MADAM</t>
        </is>
      </c>
      <c r="S2049" s="63" t="n">
        <v>4</v>
      </c>
      <c r="T2049" s="39" t="n"/>
      <c r="U2049" s="23" t="inlineStr">
        <is>
          <t>BioLegend</t>
        </is>
      </c>
      <c r="V2049" s="23">
        <f>VLOOKUP(P2049,'Customer List'!B:C,2,)</f>
        <v/>
      </c>
      <c r="W2049" s="40" t="n"/>
      <c r="X2049" s="32" t="n">
        <v>45896</v>
      </c>
      <c r="Y2049" s="23">
        <f>IF(X2049="", "", X2049-N2049)</f>
        <v/>
      </c>
      <c r="Z2049" s="23">
        <f>IF(N2049="", "", TEXT(N2049, "dddd"))</f>
        <v/>
      </c>
      <c r="AA2049" s="23">
        <f>IF(X2049="", "", TEXT(X2049, "dddd"))</f>
        <v/>
      </c>
      <c r="AB2049" s="23">
        <f>VLOOKUP(U2049,'Currency Sheet'!A:C,3,)</f>
        <v/>
      </c>
      <c r="AC2049" s="44">
        <f>VLOOKUP(P2049,'Customer List'!B:D,3,)</f>
        <v/>
      </c>
    </row>
    <row r="2050">
      <c r="A2050" s="23">
        <f>A2049+1</f>
        <v/>
      </c>
      <c r="B2050" s="23" t="inlineStr">
        <is>
          <t>EED118206</t>
        </is>
      </c>
      <c r="C2050" s="32" t="n">
        <v>45884</v>
      </c>
      <c r="D2050" s="32" t="n">
        <v>45890</v>
      </c>
      <c r="E2050" s="51" t="n">
        <v>318</v>
      </c>
      <c r="F2050" s="51">
        <f>IF(AB2050="DOLLAR",E2050*88,E2050)</f>
        <v/>
      </c>
      <c r="G2050" s="62">
        <f>F2050*J2050</f>
        <v/>
      </c>
      <c r="H2050" s="23" t="n">
        <v>317438</v>
      </c>
      <c r="I2050" s="23" t="inlineStr">
        <is>
          <t>Brilliant Violet 605™ anti-human CD4 Antibody</t>
        </is>
      </c>
      <c r="J2050" s="23" t="n">
        <v>1</v>
      </c>
      <c r="K2050" s="23" t="n">
        <v>1</v>
      </c>
      <c r="L2050" s="23">
        <f>J2050-K2050</f>
        <v/>
      </c>
      <c r="M2050" s="23" t="inlineStr">
        <is>
          <t>T-1004/25-26</t>
        </is>
      </c>
      <c r="N2050" s="32" t="n">
        <v>45892</v>
      </c>
      <c r="O2050" s="62" t="n">
        <v>47975</v>
      </c>
      <c r="P2050" s="23" t="inlineStr">
        <is>
          <t>Farcast</t>
        </is>
      </c>
      <c r="Q2050" s="23" t="n">
        <v>58154750441</v>
      </c>
      <c r="R2050" s="23" t="inlineStr">
        <is>
          <t>Delivered</t>
        </is>
      </c>
      <c r="S2050" s="63" t="n">
        <v>4</v>
      </c>
      <c r="T2050" s="39" t="n"/>
      <c r="U2050" s="23" t="inlineStr">
        <is>
          <t>BioLegend</t>
        </is>
      </c>
      <c r="V2050" s="23">
        <f>VLOOKUP(P2050,'Customer List'!B:C,2,)</f>
        <v/>
      </c>
      <c r="W2050" s="40" t="n"/>
      <c r="X2050" s="32" t="n">
        <v>45894</v>
      </c>
      <c r="Y2050" s="23">
        <f>IF(X2050="", "", X2050-N2050)</f>
        <v/>
      </c>
      <c r="Z2050" s="23">
        <f>IF(N2050="", "", TEXT(N2050, "dddd"))</f>
        <v/>
      </c>
      <c r="AA2050" s="23">
        <f>IF(X2050="", "", TEXT(X2050, "dddd"))</f>
        <v/>
      </c>
      <c r="AB2050" s="23">
        <f>VLOOKUP(U2050,'Currency Sheet'!A:C,3,)</f>
        <v/>
      </c>
      <c r="AC2050" s="44">
        <f>VLOOKUP(P2050,'Customer List'!B:D,3,)</f>
        <v/>
      </c>
    </row>
    <row r="2051">
      <c r="A2051" s="23">
        <f>A2050+1</f>
        <v/>
      </c>
      <c r="B2051" s="23" t="inlineStr">
        <is>
          <t>EED118206</t>
        </is>
      </c>
      <c r="C2051" s="32" t="n">
        <v>45884</v>
      </c>
      <c r="D2051" s="32" t="n">
        <v>45890</v>
      </c>
      <c r="E2051" s="51" t="n">
        <v>147.7</v>
      </c>
      <c r="F2051" s="51">
        <f>IF(AB2051="DOLLAR",E2051*88,E2051)</f>
        <v/>
      </c>
      <c r="G2051" s="62">
        <f>F2051*J2051</f>
        <v/>
      </c>
      <c r="H2051" s="23" t="n">
        <v>318320</v>
      </c>
      <c r="I2051" s="23" t="inlineStr">
        <is>
          <t>Biotin anti-human CD56 (NCAM) Antibody</t>
        </is>
      </c>
      <c r="J2051" s="23" t="n">
        <v>1</v>
      </c>
      <c r="K2051" s="23" t="n">
        <v>1</v>
      </c>
      <c r="L2051" s="23">
        <f>J2051-K2051</f>
        <v/>
      </c>
      <c r="M2051" s="23" t="inlineStr">
        <is>
          <t>DC-129/25-26</t>
        </is>
      </c>
      <c r="N2051" s="32" t="n">
        <v>45896</v>
      </c>
      <c r="O2051" s="62" t="n">
        <v>0</v>
      </c>
      <c r="P2051" s="23" t="inlineStr">
        <is>
          <t>AIIMS</t>
        </is>
      </c>
      <c r="Q2051" s="23" t="inlineStr">
        <is>
          <t>By Hand</t>
        </is>
      </c>
      <c r="R2051" s="23" t="inlineStr">
        <is>
          <t>PRIYANKA MADAM</t>
        </is>
      </c>
      <c r="S2051" s="63" t="n">
        <v>4</v>
      </c>
      <c r="T2051" s="39" t="n"/>
      <c r="U2051" s="23" t="inlineStr">
        <is>
          <t>BioLegend</t>
        </is>
      </c>
      <c r="V2051" s="23">
        <f>VLOOKUP(P2051,'Customer List'!B:C,2,)</f>
        <v/>
      </c>
      <c r="W2051" s="40" t="n"/>
      <c r="X2051" s="32" t="n">
        <v>45896</v>
      </c>
      <c r="Y2051" s="23">
        <f>IF(X2051="", "", X2051-N2051)</f>
        <v/>
      </c>
      <c r="Z2051" s="23">
        <f>IF(N2051="", "", TEXT(N2051, "dddd"))</f>
        <v/>
      </c>
      <c r="AA2051" s="23">
        <f>IF(X2051="", "", TEXT(X2051, "dddd"))</f>
        <v/>
      </c>
      <c r="AB2051" s="23">
        <f>VLOOKUP(U2051,'Currency Sheet'!A:C,3,)</f>
        <v/>
      </c>
      <c r="AC2051" s="44">
        <f>VLOOKUP(P2051,'Customer List'!B:D,3,)</f>
        <v/>
      </c>
    </row>
    <row r="2052">
      <c r="A2052" s="23">
        <f>A2051+1</f>
        <v/>
      </c>
      <c r="B2052" s="23" t="inlineStr">
        <is>
          <t>EED118206</t>
        </is>
      </c>
      <c r="C2052" s="32" t="n">
        <v>45884</v>
      </c>
      <c r="D2052" s="32" t="n">
        <v>45890</v>
      </c>
      <c r="E2052" s="51" t="n">
        <v>104.3</v>
      </c>
      <c r="F2052" s="51">
        <f>IF(AB2052="DOLLAR",E2052*88,E2052)</f>
        <v/>
      </c>
      <c r="G2052" s="62">
        <f>F2052*J2052</f>
        <v/>
      </c>
      <c r="H2052" s="23" t="n">
        <v>321109</v>
      </c>
      <c r="I2052" s="23" t="inlineStr">
        <is>
          <t>APC anti-human CD206 (MMR) Antibody</t>
        </is>
      </c>
      <c r="J2052" s="23" t="n">
        <v>1</v>
      </c>
      <c r="K2052" s="23" t="n">
        <v>1</v>
      </c>
      <c r="L2052" s="23">
        <f>J2052-K2052</f>
        <v/>
      </c>
      <c r="M2052" s="23" t="inlineStr">
        <is>
          <t>T-1016/25-26</t>
        </is>
      </c>
      <c r="N2052" s="32" t="n">
        <v>45892</v>
      </c>
      <c r="O2052" s="62" t="n">
        <v>12739.5</v>
      </c>
      <c r="P2052" s="23" t="inlineStr">
        <is>
          <t>IPGMER</t>
        </is>
      </c>
      <c r="Q2052" s="23" t="n">
        <v>58154749166</v>
      </c>
      <c r="R2052" s="23" t="inlineStr">
        <is>
          <t>Delivered</t>
        </is>
      </c>
      <c r="S2052" s="63" t="n">
        <v>4</v>
      </c>
      <c r="T2052" s="39" t="n"/>
      <c r="U2052" s="23" t="inlineStr">
        <is>
          <t>BioLegend</t>
        </is>
      </c>
      <c r="V2052" s="23">
        <f>VLOOKUP(P2052,'Customer List'!B:C,2,)</f>
        <v/>
      </c>
      <c r="W2052" s="40" t="n"/>
      <c r="X2052" s="32" t="n">
        <v>45894</v>
      </c>
      <c r="Y2052" s="23">
        <f>IF(X2052="", "", X2052-N2052)</f>
        <v/>
      </c>
      <c r="Z2052" s="23">
        <f>IF(N2052="", "", TEXT(N2052, "dddd"))</f>
        <v/>
      </c>
      <c r="AA2052" s="23">
        <f>IF(X2052="", "", TEXT(X2052, "dddd"))</f>
        <v/>
      </c>
      <c r="AB2052" s="23">
        <f>VLOOKUP(U2052,'Currency Sheet'!A:C,3,)</f>
        <v/>
      </c>
      <c r="AC2052" s="44">
        <f>VLOOKUP(P2052,'Customer List'!B:D,3,)</f>
        <v/>
      </c>
    </row>
    <row r="2053">
      <c r="A2053" s="23">
        <f>A2052+1</f>
        <v/>
      </c>
      <c r="B2053" s="23" t="inlineStr">
        <is>
          <t>EED118206</t>
        </is>
      </c>
      <c r="C2053" s="32" t="n">
        <v>45884</v>
      </c>
      <c r="D2053" s="32" t="n">
        <v>45890</v>
      </c>
      <c r="E2053" s="51" t="n">
        <v>313.5</v>
      </c>
      <c r="F2053" s="51">
        <f>IF(AB2053="DOLLAR",E2053*88,E2053)</f>
        <v/>
      </c>
      <c r="G2053" s="62">
        <f>F2053*J2053</f>
        <v/>
      </c>
      <c r="H2053" s="23" t="n">
        <v>321142</v>
      </c>
      <c r="I2053" s="23" t="inlineStr">
        <is>
          <t>Brilliant Violet 785™ anti-human CD206 (MMR) Antibody</t>
        </is>
      </c>
      <c r="J2053" s="23" t="n">
        <v>1</v>
      </c>
      <c r="K2053" s="23" t="n">
        <v>1</v>
      </c>
      <c r="L2053" s="23">
        <f>J2053-K2053</f>
        <v/>
      </c>
      <c r="M2053" s="23" t="inlineStr">
        <is>
          <t>T-1004/25-26</t>
        </is>
      </c>
      <c r="N2053" s="32" t="n">
        <v>45892</v>
      </c>
      <c r="O2053" s="62" t="n">
        <v>47296</v>
      </c>
      <c r="P2053" s="23" t="inlineStr">
        <is>
          <t>Farcast</t>
        </is>
      </c>
      <c r="Q2053" s="23" t="n">
        <v>58154750441</v>
      </c>
      <c r="R2053" s="23" t="inlineStr">
        <is>
          <t>Delivered</t>
        </is>
      </c>
      <c r="S2053" s="63" t="n">
        <v>4</v>
      </c>
      <c r="T2053" s="39" t="n"/>
      <c r="U2053" s="23" t="inlineStr">
        <is>
          <t>BioLegend</t>
        </is>
      </c>
      <c r="V2053" s="23">
        <f>VLOOKUP(P2053,'Customer List'!B:C,2,)</f>
        <v/>
      </c>
      <c r="W2053" s="40" t="n"/>
      <c r="X2053" s="32" t="n">
        <v>45894</v>
      </c>
      <c r="Y2053" s="23">
        <f>IF(X2053="", "", X2053-N2053)</f>
        <v/>
      </c>
      <c r="Z2053" s="23">
        <f>IF(N2053="", "", TEXT(N2053, "dddd"))</f>
        <v/>
      </c>
      <c r="AA2053" s="23">
        <f>IF(X2053="", "", TEXT(X2053, "dddd"))</f>
        <v/>
      </c>
      <c r="AB2053" s="23">
        <f>VLOOKUP(U2053,'Currency Sheet'!A:C,3,)</f>
        <v/>
      </c>
      <c r="AC2053" s="44">
        <f>VLOOKUP(P2053,'Customer List'!B:D,3,)</f>
        <v/>
      </c>
    </row>
    <row r="2054">
      <c r="A2054" s="23">
        <f>A2053+1</f>
        <v/>
      </c>
      <c r="B2054" s="23" t="inlineStr">
        <is>
          <t>EED118206</t>
        </is>
      </c>
      <c r="C2054" s="32" t="n">
        <v>45884</v>
      </c>
      <c r="D2054" s="32" t="n">
        <v>45890</v>
      </c>
      <c r="E2054" s="51" t="n">
        <v>163.1</v>
      </c>
      <c r="F2054" s="51">
        <f>IF(AB2054="DOLLAR",E2054*88,E2054)</f>
        <v/>
      </c>
      <c r="G2054" s="62">
        <f>F2054*J2054</f>
        <v/>
      </c>
      <c r="H2054" s="23" t="n">
        <v>321306</v>
      </c>
      <c r="I2054" s="23" t="inlineStr">
        <is>
          <t>FITC anti-human/mouse Cutaneous Lymphocyte Antigen (CLA) Antibody</t>
        </is>
      </c>
      <c r="J2054" s="23" t="n">
        <v>1</v>
      </c>
      <c r="K2054" s="23" t="n">
        <v>1</v>
      </c>
      <c r="L2054" s="23">
        <f>J2054-K2054</f>
        <v/>
      </c>
      <c r="M2054" s="23" t="inlineStr">
        <is>
          <t>DC-137/25-26</t>
        </is>
      </c>
      <c r="N2054" s="32" t="n">
        <v>45901</v>
      </c>
      <c r="O2054" s="62" t="n">
        <v>0</v>
      </c>
      <c r="P2054" s="23" t="inlineStr">
        <is>
          <t>IGIB</t>
        </is>
      </c>
      <c r="Q2054" s="23" t="inlineStr">
        <is>
          <t>By Hand</t>
        </is>
      </c>
      <c r="R2054" s="23" t="inlineStr">
        <is>
          <t>PRIYANKA MADAM</t>
        </is>
      </c>
      <c r="S2054" s="63" t="n">
        <v>4</v>
      </c>
      <c r="T2054" s="39" t="inlineStr">
        <is>
          <t>FOC</t>
        </is>
      </c>
      <c r="U2054" s="23" t="inlineStr">
        <is>
          <t>BioLegend</t>
        </is>
      </c>
      <c r="V2054" s="23">
        <f>VLOOKUP(P2054,'Customer List'!B:C,2,)</f>
        <v/>
      </c>
      <c r="W2054" s="40" t="n"/>
      <c r="X2054" s="32">
        <f>IF(OR(R2054 = "PRIYANKA MADAM", R2054 = "DEEPAK", R2054 = "PORTER"),N2054,"")</f>
        <v/>
      </c>
      <c r="Y2054" s="23">
        <f>IF(X2054="", "", X2054-N2054)</f>
        <v/>
      </c>
      <c r="Z2054" s="23">
        <f>IF(N2054="", "", TEXT(N2054, "dddd"))</f>
        <v/>
      </c>
      <c r="AA2054" s="23">
        <f>IF(X2054="", "", TEXT(X2054, "dddd"))</f>
        <v/>
      </c>
      <c r="AB2054" s="23">
        <f>VLOOKUP(U2054,'Currency Sheet'!A:C,3,)</f>
        <v/>
      </c>
      <c r="AC2054" s="44">
        <f>VLOOKUP(P2054,'Customer List'!B:D,3,)</f>
        <v/>
      </c>
    </row>
    <row r="2055">
      <c r="A2055" s="23">
        <f>A2054+1</f>
        <v/>
      </c>
      <c r="B2055" s="23" t="inlineStr">
        <is>
          <t>EED118206</t>
        </is>
      </c>
      <c r="C2055" s="32" t="n">
        <v>45884</v>
      </c>
      <c r="D2055" s="32" t="n">
        <v>45890</v>
      </c>
      <c r="E2055" s="51" t="n">
        <v>144.2</v>
      </c>
      <c r="F2055" s="51">
        <f>IF(AB2055="DOLLAR",E2055*88,E2055)</f>
        <v/>
      </c>
      <c r="G2055" s="62">
        <f>F2055*J2055</f>
        <v/>
      </c>
      <c r="H2055" s="23" t="n">
        <v>325504</v>
      </c>
      <c r="I2055" s="23" t="inlineStr">
        <is>
          <t>Biotin anti-human IgE Antibody</t>
        </is>
      </c>
      <c r="J2055" s="23" t="n">
        <v>1</v>
      </c>
      <c r="K2055" s="23" t="n">
        <v>1</v>
      </c>
      <c r="L2055" s="23">
        <f>J2055-K2055</f>
        <v/>
      </c>
      <c r="M2055" s="23" t="inlineStr">
        <is>
          <t>DC-129/25-26</t>
        </is>
      </c>
      <c r="N2055" s="32" t="n">
        <v>45896</v>
      </c>
      <c r="O2055" s="62" t="n">
        <v>0</v>
      </c>
      <c r="P2055" s="23" t="inlineStr">
        <is>
          <t>AIIMS</t>
        </is>
      </c>
      <c r="Q2055" s="23" t="inlineStr">
        <is>
          <t>By Hand</t>
        </is>
      </c>
      <c r="R2055" s="23" t="inlineStr">
        <is>
          <t>PRIYANKA MADAM</t>
        </is>
      </c>
      <c r="S2055" s="63" t="n">
        <v>4</v>
      </c>
      <c r="T2055" s="39" t="n"/>
      <c r="U2055" s="23" t="inlineStr">
        <is>
          <t>BioLegend</t>
        </is>
      </c>
      <c r="V2055" s="23">
        <f>VLOOKUP(P2055,'Customer List'!B:C,2,)</f>
        <v/>
      </c>
      <c r="W2055" s="40" t="n"/>
      <c r="X2055" s="32" t="n">
        <v>45896</v>
      </c>
      <c r="Y2055" s="23">
        <f>IF(X2055="", "", X2055-N2055)</f>
        <v/>
      </c>
      <c r="Z2055" s="23">
        <f>IF(N2055="", "", TEXT(N2055, "dddd"))</f>
        <v/>
      </c>
      <c r="AA2055" s="23">
        <f>IF(X2055="", "", TEXT(X2055, "dddd"))</f>
        <v/>
      </c>
      <c r="AB2055" s="23">
        <f>VLOOKUP(U2055,'Currency Sheet'!A:C,3,)</f>
        <v/>
      </c>
      <c r="AC2055" s="44">
        <f>VLOOKUP(P2055,'Customer List'!B:D,3,)</f>
        <v/>
      </c>
    </row>
    <row r="2056">
      <c r="A2056" s="23">
        <f>A2055+1</f>
        <v/>
      </c>
      <c r="B2056" s="23" t="inlineStr">
        <is>
          <t>EED118206</t>
        </is>
      </c>
      <c r="C2056" s="32" t="n">
        <v>45884</v>
      </c>
      <c r="D2056" s="32" t="n">
        <v>45890</v>
      </c>
      <c r="E2056" s="51" t="n">
        <v>147.7</v>
      </c>
      <c r="F2056" s="51">
        <f>IF(AB2056="DOLLAR",E2056*88,E2056)</f>
        <v/>
      </c>
      <c r="G2056" s="62">
        <f>F2056*J2056</f>
        <v/>
      </c>
      <c r="H2056" s="23" t="n">
        <v>325604</v>
      </c>
      <c r="I2056" s="23" t="inlineStr">
        <is>
          <t>FITC anti-human CD14 Antibody</t>
        </is>
      </c>
      <c r="J2056" s="23" t="n">
        <v>1</v>
      </c>
      <c r="K2056" s="23" t="n">
        <v>1</v>
      </c>
      <c r="L2056" s="23">
        <f>J2056-K2056</f>
        <v/>
      </c>
      <c r="M2056" s="23" t="inlineStr">
        <is>
          <t>T-1012/25-26</t>
        </is>
      </c>
      <c r="N2056" s="32" t="n">
        <v>45892</v>
      </c>
      <c r="O2056" s="62" t="n">
        <v>23547.6</v>
      </c>
      <c r="P2056" s="23" t="inlineStr">
        <is>
          <t>Nimhans</t>
        </is>
      </c>
      <c r="Q2056" s="23" t="n">
        <v>58154748525</v>
      </c>
      <c r="R2056" s="23" t="inlineStr">
        <is>
          <t>Delivered</t>
        </is>
      </c>
      <c r="S2056" s="63" t="n">
        <v>4</v>
      </c>
      <c r="T2056" s="39" t="n"/>
      <c r="U2056" s="23" t="inlineStr">
        <is>
          <t>BioLegend</t>
        </is>
      </c>
      <c r="V2056" s="23">
        <f>VLOOKUP(P2056,'Customer List'!B:C,2,)</f>
        <v/>
      </c>
      <c r="W2056" s="40" t="n"/>
      <c r="X2056" s="32" t="n">
        <v>45894</v>
      </c>
      <c r="Y2056" s="23">
        <f>IF(X2056="", "", X2056-N2056)</f>
        <v/>
      </c>
      <c r="Z2056" s="23">
        <f>IF(N2056="", "", TEXT(N2056, "dddd"))</f>
        <v/>
      </c>
      <c r="AA2056" s="23">
        <f>IF(X2056="", "", TEXT(X2056, "dddd"))</f>
        <v/>
      </c>
      <c r="AB2056" s="23">
        <f>VLOOKUP(U2056,'Currency Sheet'!A:C,3,)</f>
        <v/>
      </c>
      <c r="AC2056" s="44">
        <f>VLOOKUP(P2056,'Customer List'!B:D,3,)</f>
        <v/>
      </c>
    </row>
    <row r="2057">
      <c r="A2057" s="23">
        <f>A2056+1</f>
        <v/>
      </c>
      <c r="B2057" s="23" t="inlineStr">
        <is>
          <t>EED118206</t>
        </is>
      </c>
      <c r="C2057" s="32" t="n">
        <v>45884</v>
      </c>
      <c r="D2057" s="32" t="n">
        <v>45890</v>
      </c>
      <c r="E2057" s="51" t="n">
        <v>102.9</v>
      </c>
      <c r="F2057" s="51">
        <f>IF(AB2057="DOLLAR",E2057*88,E2057)</f>
        <v/>
      </c>
      <c r="G2057" s="62">
        <f>F2057*J2057</f>
        <v/>
      </c>
      <c r="H2057" s="23" t="n">
        <v>329951</v>
      </c>
      <c r="I2057" s="23" t="inlineStr">
        <is>
          <t>Alexa Fluor® 700 anti-human CD279 (PD-1) Antibody</t>
        </is>
      </c>
      <c r="J2057" s="23" t="n">
        <v>1</v>
      </c>
      <c r="K2057" s="23" t="n">
        <v>1</v>
      </c>
      <c r="L2057" s="23">
        <f>J2057-K2057</f>
        <v/>
      </c>
      <c r="M2057" s="23" t="inlineStr">
        <is>
          <t>T-1054/25-26</t>
        </is>
      </c>
      <c r="N2057" s="32" t="n">
        <v>45899</v>
      </c>
      <c r="O2057" s="62" t="n">
        <v>15493.8</v>
      </c>
      <c r="P2057" s="23" t="inlineStr">
        <is>
          <t>Seema</t>
        </is>
      </c>
      <c r="Q2057" s="23" t="n">
        <v>58155038594</v>
      </c>
      <c r="R2057" s="23" t="inlineStr">
        <is>
          <t>Delivered</t>
        </is>
      </c>
      <c r="S2057" s="63" t="n">
        <v>4</v>
      </c>
      <c r="T2057" s="39" t="n"/>
      <c r="U2057" s="23" t="inlineStr">
        <is>
          <t>BioLegend</t>
        </is>
      </c>
      <c r="V2057" s="23">
        <f>VLOOKUP(P2057,'Customer List'!B:C,2,)</f>
        <v/>
      </c>
      <c r="W2057" s="40" t="n"/>
      <c r="X2057" s="32" t="n">
        <v>45901</v>
      </c>
      <c r="Y2057" s="23">
        <f>IF(X2057="", "", X2057-N2057)</f>
        <v/>
      </c>
      <c r="Z2057" s="23">
        <f>IF(N2057="", "", TEXT(N2057, "dddd"))</f>
        <v/>
      </c>
      <c r="AA2057" s="23">
        <f>IF(X2057="", "", TEXT(X2057, "dddd"))</f>
        <v/>
      </c>
      <c r="AB2057" s="23">
        <f>VLOOKUP(U2057,'Currency Sheet'!A:C,3,)</f>
        <v/>
      </c>
      <c r="AC2057" s="44">
        <f>VLOOKUP(P2057,'Customer List'!B:D,3,)</f>
        <v/>
      </c>
    </row>
    <row r="2058">
      <c r="A2058" s="23">
        <f>A2057+1</f>
        <v/>
      </c>
      <c r="B2058" s="23" t="inlineStr">
        <is>
          <t>EED118206</t>
        </is>
      </c>
      <c r="C2058" s="32" t="n">
        <v>45884</v>
      </c>
      <c r="D2058" s="32" t="n">
        <v>45890</v>
      </c>
      <c r="E2058" s="51" t="n">
        <v>144.2</v>
      </c>
      <c r="F2058" s="51">
        <f>IF(AB2058="DOLLAR",E2058*88,E2058)</f>
        <v/>
      </c>
      <c r="G2058" s="62">
        <f>F2058*J2058</f>
        <v/>
      </c>
      <c r="H2058" s="23" t="n">
        <v>331206</v>
      </c>
      <c r="I2058" s="23" t="inlineStr">
        <is>
          <t>Biotin anti-human TCR γ/δ Antibody</t>
        </is>
      </c>
      <c r="J2058" s="23" t="n">
        <v>1</v>
      </c>
      <c r="K2058" s="23" t="n">
        <v>1</v>
      </c>
      <c r="L2058" s="23">
        <f>J2058-K2058</f>
        <v/>
      </c>
      <c r="M2058" s="23" t="inlineStr">
        <is>
          <t>DC-129/25-26</t>
        </is>
      </c>
      <c r="N2058" s="32" t="n">
        <v>45896</v>
      </c>
      <c r="O2058" s="62" t="n">
        <v>0</v>
      </c>
      <c r="P2058" s="23" t="inlineStr">
        <is>
          <t>AIIMS</t>
        </is>
      </c>
      <c r="Q2058" s="23" t="inlineStr">
        <is>
          <t>By Hand</t>
        </is>
      </c>
      <c r="R2058" s="23" t="inlineStr">
        <is>
          <t>PRIYANKA MADAM</t>
        </is>
      </c>
      <c r="S2058" s="63" t="n">
        <v>4</v>
      </c>
      <c r="T2058" s="39" t="n"/>
      <c r="U2058" s="23" t="inlineStr">
        <is>
          <t>BioLegend</t>
        </is>
      </c>
      <c r="V2058" s="23">
        <f>VLOOKUP(P2058,'Customer List'!B:C,2,)</f>
        <v/>
      </c>
      <c r="W2058" s="40" t="n"/>
      <c r="X2058" s="32" t="n">
        <v>45896</v>
      </c>
      <c r="Y2058" s="23">
        <f>IF(X2058="", "", X2058-N2058)</f>
        <v/>
      </c>
      <c r="Z2058" s="23">
        <f>IF(N2058="", "", TEXT(N2058, "dddd"))</f>
        <v/>
      </c>
      <c r="AA2058" s="23">
        <f>IF(X2058="", "", TEXT(X2058, "dddd"))</f>
        <v/>
      </c>
      <c r="AB2058" s="23">
        <f>VLOOKUP(U2058,'Currency Sheet'!A:C,3,)</f>
        <v/>
      </c>
      <c r="AC2058" s="44">
        <f>VLOOKUP(P2058,'Customer List'!B:D,3,)</f>
        <v/>
      </c>
    </row>
    <row r="2059">
      <c r="A2059" s="23">
        <f>A2058+1</f>
        <v/>
      </c>
      <c r="B2059" s="23" t="inlineStr">
        <is>
          <t>EED118206</t>
        </is>
      </c>
      <c r="C2059" s="32" t="n">
        <v>45884</v>
      </c>
      <c r="D2059" s="32" t="n">
        <v>45890</v>
      </c>
      <c r="E2059" s="51" t="n">
        <v>147.7</v>
      </c>
      <c r="F2059" s="51">
        <f>IF(AB2059="DOLLAR",E2059*88,E2059)</f>
        <v/>
      </c>
      <c r="G2059" s="62">
        <f>F2059*J2059</f>
        <v/>
      </c>
      <c r="H2059" s="23" t="n">
        <v>331208</v>
      </c>
      <c r="I2059" s="23" t="inlineStr">
        <is>
          <t>FITC anti-human TCR γ/δ Antibody</t>
        </is>
      </c>
      <c r="J2059" s="23" t="n">
        <v>1</v>
      </c>
      <c r="K2059" s="23" t="n">
        <v>1</v>
      </c>
      <c r="L2059" s="23">
        <f>J2059-K2059</f>
        <v/>
      </c>
      <c r="M2059" s="23" t="inlineStr">
        <is>
          <t>T-1012/25-26</t>
        </is>
      </c>
      <c r="N2059" s="32" t="n">
        <v>45892</v>
      </c>
      <c r="O2059" s="62" t="n">
        <v>23547.6</v>
      </c>
      <c r="P2059" s="23" t="inlineStr">
        <is>
          <t>Nimhans</t>
        </is>
      </c>
      <c r="Q2059" s="23" t="n">
        <v>58154748525</v>
      </c>
      <c r="R2059" s="23" t="inlineStr">
        <is>
          <t>Delivered</t>
        </is>
      </c>
      <c r="S2059" s="63" t="n">
        <v>4</v>
      </c>
      <c r="T2059" s="39" t="n"/>
      <c r="U2059" s="23" t="inlineStr">
        <is>
          <t>BioLegend</t>
        </is>
      </c>
      <c r="V2059" s="23">
        <f>VLOOKUP(P2059,'Customer List'!B:C,2,)</f>
        <v/>
      </c>
      <c r="W2059" s="40" t="n"/>
      <c r="X2059" s="32" t="n">
        <v>45894</v>
      </c>
      <c r="Y2059" s="23">
        <f>IF(X2059="", "", X2059-N2059)</f>
        <v/>
      </c>
      <c r="Z2059" s="23">
        <f>IF(N2059="", "", TEXT(N2059, "dddd"))</f>
        <v/>
      </c>
      <c r="AA2059" s="23">
        <f>IF(X2059="", "", TEXT(X2059, "dddd"))</f>
        <v/>
      </c>
      <c r="AB2059" s="23">
        <f>VLOOKUP(U2059,'Currency Sheet'!A:C,3,)</f>
        <v/>
      </c>
      <c r="AC2059" s="44">
        <f>VLOOKUP(P2059,'Customer List'!B:D,3,)</f>
        <v/>
      </c>
    </row>
    <row r="2060">
      <c r="A2060" s="23">
        <f>A2059+1</f>
        <v/>
      </c>
      <c r="B2060" s="23" t="inlineStr">
        <is>
          <t>EED118206</t>
        </is>
      </c>
      <c r="C2060" s="32" t="n">
        <v>45884</v>
      </c>
      <c r="D2060" s="32" t="n">
        <v>45890</v>
      </c>
      <c r="E2060" s="51" t="n">
        <v>326.25</v>
      </c>
      <c r="F2060" s="51">
        <f>IF(AB2060="DOLLAR",E2060*88,E2060)</f>
        <v/>
      </c>
      <c r="G2060" s="62">
        <f>F2060*J2060</f>
        <v/>
      </c>
      <c r="H2060" s="23" t="n">
        <v>331246</v>
      </c>
      <c r="I2060" s="23" t="inlineStr">
        <is>
          <t>Brilliant Violet 650™ anti-human TCR γ/δ Antibody</t>
        </is>
      </c>
      <c r="J2060" s="23" t="n">
        <v>1</v>
      </c>
      <c r="K2060" s="23" t="n">
        <v>1</v>
      </c>
      <c r="L2060" s="23">
        <f>J2060-K2060</f>
        <v/>
      </c>
      <c r="M2060" s="23" t="inlineStr">
        <is>
          <t>T-995/25-26</t>
        </is>
      </c>
      <c r="N2060" s="32" t="n">
        <v>45891</v>
      </c>
      <c r="O2060" s="62" t="n">
        <v>37192.5</v>
      </c>
      <c r="P2060" s="23" t="inlineStr">
        <is>
          <t>thsti</t>
        </is>
      </c>
      <c r="Q2060" s="23" t="inlineStr">
        <is>
          <t>BY HAND</t>
        </is>
      </c>
      <c r="R2060" s="23" t="inlineStr">
        <is>
          <t>PRIYANKA MADAM</t>
        </is>
      </c>
      <c r="S2060" s="63" t="n">
        <v>4</v>
      </c>
      <c r="T2060" s="39" t="n"/>
      <c r="U2060" s="23" t="inlineStr">
        <is>
          <t>BioLegend</t>
        </is>
      </c>
      <c r="V2060" s="23">
        <f>VLOOKUP(P2060,'Customer List'!B:C,2,)</f>
        <v/>
      </c>
      <c r="W2060" s="40" t="n"/>
      <c r="X2060" s="32" t="n">
        <v>45891</v>
      </c>
      <c r="Y2060" s="23">
        <f>IF(X2060="", "", X2060-N2060)</f>
        <v/>
      </c>
      <c r="Z2060" s="23">
        <f>IF(N2060="", "", TEXT(N2060, "dddd"))</f>
        <v/>
      </c>
      <c r="AA2060" s="23">
        <f>IF(X2060="", "", TEXT(X2060, "dddd"))</f>
        <v/>
      </c>
      <c r="AB2060" s="23">
        <f>VLOOKUP(U2060,'Currency Sheet'!A:C,3,)</f>
        <v/>
      </c>
      <c r="AC2060" s="44">
        <f>VLOOKUP(P2060,'Customer List'!B:D,3,)</f>
        <v/>
      </c>
    </row>
    <row r="2061">
      <c r="A2061" s="23">
        <f>A2060+1</f>
        <v/>
      </c>
      <c r="B2061" s="23" t="inlineStr">
        <is>
          <t>EED118206</t>
        </is>
      </c>
      <c r="C2061" s="32" t="n">
        <v>45884</v>
      </c>
      <c r="D2061" s="32" t="n">
        <v>45890</v>
      </c>
      <c r="E2061" s="51" t="n">
        <v>111.3</v>
      </c>
      <c r="F2061" s="51">
        <f>IF(AB2061="DOLLAR",E2061*88,E2061)</f>
        <v/>
      </c>
      <c r="G2061" s="62">
        <f>F2061*J2061</f>
        <v/>
      </c>
      <c r="H2061" s="23" t="n">
        <v>333625</v>
      </c>
      <c r="I2061" s="23" t="inlineStr">
        <is>
          <t>PerCP anti-human CD163 Antibody</t>
        </is>
      </c>
      <c r="J2061" s="23" t="n">
        <v>1</v>
      </c>
      <c r="K2061" s="23" t="n">
        <v>1</v>
      </c>
      <c r="L2061" s="23">
        <f>J2061-K2061</f>
        <v/>
      </c>
      <c r="M2061" s="23" t="inlineStr">
        <is>
          <t>T-1016/25-26</t>
        </is>
      </c>
      <c r="N2061" s="32" t="n">
        <v>45892</v>
      </c>
      <c r="O2061" s="62" t="n">
        <v>13594.5</v>
      </c>
      <c r="P2061" s="23" t="inlineStr">
        <is>
          <t>ipgmer</t>
        </is>
      </c>
      <c r="Q2061" s="23" t="n">
        <v>58154749166</v>
      </c>
      <c r="R2061" s="23" t="inlineStr">
        <is>
          <t>Delivered</t>
        </is>
      </c>
      <c r="S2061" s="63" t="n">
        <v>4</v>
      </c>
      <c r="T2061" s="39" t="n"/>
      <c r="U2061" s="23" t="inlineStr">
        <is>
          <t>BioLegend</t>
        </is>
      </c>
      <c r="V2061" s="23">
        <f>VLOOKUP(P2061,'Customer List'!B:C,2,)</f>
        <v/>
      </c>
      <c r="W2061" s="40" t="n"/>
      <c r="X2061" s="32" t="n">
        <v>45894</v>
      </c>
      <c r="Y2061" s="23">
        <f>IF(X2061="", "", X2061-N2061)</f>
        <v/>
      </c>
      <c r="Z2061" s="23">
        <f>IF(N2061="", "", TEXT(N2061, "dddd"))</f>
        <v/>
      </c>
      <c r="AA2061" s="23">
        <f>IF(X2061="", "", TEXT(X2061, "dddd"))</f>
        <v/>
      </c>
      <c r="AB2061" s="23">
        <f>VLOOKUP(U2061,'Currency Sheet'!A:C,3,)</f>
        <v/>
      </c>
      <c r="AC2061" s="44">
        <f>VLOOKUP(P2061,'Customer List'!B:D,3,)</f>
        <v/>
      </c>
    </row>
    <row r="2062">
      <c r="A2062" s="23">
        <f>A2061+1</f>
        <v/>
      </c>
      <c r="B2062" s="23" t="inlineStr">
        <is>
          <t>EED118206</t>
        </is>
      </c>
      <c r="C2062" s="32" t="n">
        <v>45884</v>
      </c>
      <c r="D2062" s="32" t="n">
        <v>45890</v>
      </c>
      <c r="E2062" s="51" t="n">
        <v>189</v>
      </c>
      <c r="F2062" s="51">
        <f>IF(AB2062="DOLLAR",E2062*88,E2062)</f>
        <v/>
      </c>
      <c r="G2062" s="62">
        <f>F2062*J2062</f>
        <v/>
      </c>
      <c r="H2062" s="23" t="n">
        <v>334606</v>
      </c>
      <c r="I2062" s="23" t="inlineStr">
        <is>
          <t>Biotin anti-human FcεRIα Antibody</t>
        </is>
      </c>
      <c r="J2062" s="23" t="n">
        <v>1</v>
      </c>
      <c r="K2062" s="23" t="n">
        <v>1</v>
      </c>
      <c r="L2062" s="23">
        <f>J2062-K2062</f>
        <v/>
      </c>
      <c r="M2062" s="23" t="inlineStr">
        <is>
          <t>DC-129/25-26</t>
        </is>
      </c>
      <c r="N2062" s="32" t="n">
        <v>45896</v>
      </c>
      <c r="O2062" s="62" t="n">
        <v>0</v>
      </c>
      <c r="P2062" s="23" t="inlineStr">
        <is>
          <t>AIIMS</t>
        </is>
      </c>
      <c r="Q2062" s="23" t="inlineStr">
        <is>
          <t>By Hand</t>
        </is>
      </c>
      <c r="R2062" s="23" t="inlineStr">
        <is>
          <t>PRIYANKA MADAM</t>
        </is>
      </c>
      <c r="S2062" s="63" t="n">
        <v>4</v>
      </c>
      <c r="T2062" s="39" t="n"/>
      <c r="U2062" s="23" t="inlineStr">
        <is>
          <t>BioLegend</t>
        </is>
      </c>
      <c r="V2062" s="23">
        <f>VLOOKUP(P2062,'Customer List'!B:C,2,)</f>
        <v/>
      </c>
      <c r="W2062" s="40" t="n"/>
      <c r="X2062" s="32" t="n">
        <v>45896</v>
      </c>
      <c r="Y2062" s="23">
        <f>IF(X2062="", "", X2062-N2062)</f>
        <v/>
      </c>
      <c r="Z2062" s="23">
        <f>IF(N2062="", "", TEXT(N2062, "dddd"))</f>
        <v/>
      </c>
      <c r="AA2062" s="23">
        <f>IF(X2062="", "", TEXT(X2062, "dddd"))</f>
        <v/>
      </c>
      <c r="AB2062" s="23">
        <f>VLOOKUP(U2062,'Currency Sheet'!A:C,3,)</f>
        <v/>
      </c>
      <c r="AC2062" s="44">
        <f>VLOOKUP(P2062,'Customer List'!B:D,3,)</f>
        <v/>
      </c>
    </row>
    <row r="2063">
      <c r="A2063" s="23">
        <f>A2062+1</f>
        <v/>
      </c>
      <c r="B2063" s="23" t="inlineStr">
        <is>
          <t>EED118206</t>
        </is>
      </c>
      <c r="C2063" s="32" t="n">
        <v>45884</v>
      </c>
      <c r="D2063" s="32" t="n">
        <v>45890</v>
      </c>
      <c r="E2063" s="51" t="n">
        <v>197.4</v>
      </c>
      <c r="F2063" s="51">
        <f>IF(AB2063="DOLLAR",E2063*88,E2063)</f>
        <v/>
      </c>
      <c r="G2063" s="62">
        <f>F2063*J2063</f>
        <v/>
      </c>
      <c r="H2063" s="23" t="n">
        <v>334608</v>
      </c>
      <c r="I2063" s="23" t="inlineStr">
        <is>
          <t>FITC anti-human FcεRIα Antibody</t>
        </is>
      </c>
      <c r="J2063" s="23" t="n">
        <v>1</v>
      </c>
      <c r="K2063" s="23" t="n">
        <v>1</v>
      </c>
      <c r="L2063" s="23">
        <f>J2063-K2063</f>
        <v/>
      </c>
      <c r="M2063" s="23" t="inlineStr">
        <is>
          <t>T-1012/25-26</t>
        </is>
      </c>
      <c r="N2063" s="32" t="n">
        <v>45892</v>
      </c>
      <c r="O2063" s="62" t="n">
        <v>31471.2</v>
      </c>
      <c r="P2063" s="23" t="inlineStr">
        <is>
          <t>Nimhans</t>
        </is>
      </c>
      <c r="Q2063" s="23" t="n">
        <v>58154748525</v>
      </c>
      <c r="R2063" s="23" t="inlineStr">
        <is>
          <t>Delivered</t>
        </is>
      </c>
      <c r="S2063" s="63" t="n">
        <v>4</v>
      </c>
      <c r="T2063" s="39" t="n"/>
      <c r="U2063" s="23" t="inlineStr">
        <is>
          <t>BioLegend</t>
        </is>
      </c>
      <c r="V2063" s="23">
        <f>VLOOKUP(P2063,'Customer List'!B:C,2,)</f>
        <v/>
      </c>
      <c r="W2063" s="40" t="n"/>
      <c r="X2063" s="32" t="n">
        <v>45894</v>
      </c>
      <c r="Y2063" s="23">
        <f>IF(X2063="", "", X2063-N2063)</f>
        <v/>
      </c>
      <c r="Z2063" s="23">
        <f>IF(N2063="", "", TEXT(N2063, "dddd"))</f>
        <v/>
      </c>
      <c r="AA2063" s="23">
        <f>IF(X2063="", "", TEXT(X2063, "dddd"))</f>
        <v/>
      </c>
      <c r="AB2063" s="23">
        <f>VLOOKUP(U2063,'Currency Sheet'!A:C,3,)</f>
        <v/>
      </c>
      <c r="AC2063" s="44">
        <f>VLOOKUP(P2063,'Customer List'!B:D,3,)</f>
        <v/>
      </c>
    </row>
    <row r="2064">
      <c r="A2064" s="23">
        <f>A2063+1</f>
        <v/>
      </c>
      <c r="B2064" s="23" t="inlineStr">
        <is>
          <t>EED118206</t>
        </is>
      </c>
      <c r="C2064" s="32" t="n">
        <v>45884</v>
      </c>
      <c r="D2064" s="32" t="n">
        <v>45890</v>
      </c>
      <c r="E2064" s="51" t="n">
        <v>128.1</v>
      </c>
      <c r="F2064" s="51">
        <f>IF(AB2064="DOLLAR",E2064*88,E2064)</f>
        <v/>
      </c>
      <c r="G2064" s="62">
        <f>F2064*J2064</f>
        <v/>
      </c>
      <c r="H2064" s="23" t="n">
        <v>336218</v>
      </c>
      <c r="I2064" s="23" t="inlineStr">
        <is>
          <t>Biotin anti-human CD36 Antibody</t>
        </is>
      </c>
      <c r="J2064" s="23" t="n">
        <v>1</v>
      </c>
      <c r="K2064" s="23" t="n">
        <v>1</v>
      </c>
      <c r="L2064" s="23">
        <f>J2064-K2064</f>
        <v/>
      </c>
      <c r="M2064" s="23" t="inlineStr">
        <is>
          <t>DC-129/25-26</t>
        </is>
      </c>
      <c r="N2064" s="32" t="n">
        <v>45896</v>
      </c>
      <c r="O2064" s="62" t="n">
        <v>0</v>
      </c>
      <c r="P2064" s="23" t="inlineStr">
        <is>
          <t>AIIMS</t>
        </is>
      </c>
      <c r="Q2064" s="23" t="inlineStr">
        <is>
          <t>By Hand</t>
        </is>
      </c>
      <c r="R2064" s="23" t="inlineStr">
        <is>
          <t>PRIYANKA MADAM</t>
        </is>
      </c>
      <c r="S2064" s="63" t="n">
        <v>4</v>
      </c>
      <c r="T2064" s="39" t="n"/>
      <c r="U2064" s="23" t="inlineStr">
        <is>
          <t>BioLegend</t>
        </is>
      </c>
      <c r="V2064" s="23">
        <f>VLOOKUP(P2064,'Customer List'!B:C,2,)</f>
        <v/>
      </c>
      <c r="W2064" s="40" t="n"/>
      <c r="X2064" s="32" t="n">
        <v>45896</v>
      </c>
      <c r="Y2064" s="23">
        <f>IF(X2064="", "", X2064-N2064)</f>
        <v/>
      </c>
      <c r="Z2064" s="23">
        <f>IF(N2064="", "", TEXT(N2064, "dddd"))</f>
        <v/>
      </c>
      <c r="AA2064" s="23">
        <f>IF(X2064="", "", TEXT(X2064, "dddd"))</f>
        <v/>
      </c>
      <c r="AB2064" s="23">
        <f>VLOOKUP(U2064,'Currency Sheet'!A:C,3,)</f>
        <v/>
      </c>
      <c r="AC2064" s="44">
        <f>VLOOKUP(P2064,'Customer List'!B:D,3,)</f>
        <v/>
      </c>
    </row>
    <row r="2065">
      <c r="A2065" s="23">
        <f>A2064+1</f>
        <v/>
      </c>
      <c r="B2065" s="23" t="inlineStr">
        <is>
          <t>EED118206</t>
        </is>
      </c>
      <c r="C2065" s="32" t="n">
        <v>45884</v>
      </c>
      <c r="D2065" s="32" t="n">
        <v>45890</v>
      </c>
      <c r="E2065" s="51" t="n">
        <v>90.3</v>
      </c>
      <c r="F2065" s="51">
        <f>IF(AB2065="DOLLAR",E2065*88,E2065)</f>
        <v/>
      </c>
      <c r="G2065" s="62">
        <f>F2065*J2065</f>
        <v/>
      </c>
      <c r="H2065" s="23" t="n">
        <v>339811</v>
      </c>
      <c r="I2065" s="23" t="inlineStr">
        <is>
          <t>PE anti-BrdU Antibody</t>
        </is>
      </c>
      <c r="J2065" s="23" t="n">
        <v>1</v>
      </c>
      <c r="K2065" s="23" t="n">
        <v>1</v>
      </c>
      <c r="L2065" s="23">
        <f>J2065-K2065</f>
        <v/>
      </c>
      <c r="M2065" s="23" t="inlineStr">
        <is>
          <t>T-1006/25-26</t>
        </is>
      </c>
      <c r="N2065" s="32" t="n">
        <v>45892</v>
      </c>
      <c r="O2065" s="62" t="n">
        <v>14996.25</v>
      </c>
      <c r="P2065" s="23" t="inlineStr">
        <is>
          <t>GENOMID</t>
        </is>
      </c>
      <c r="Q2065" s="23" t="n">
        <v>58154747490</v>
      </c>
      <c r="R2065" s="23" t="inlineStr">
        <is>
          <t>Delivered</t>
        </is>
      </c>
      <c r="S2065" s="63" t="n">
        <v>4</v>
      </c>
      <c r="T2065" s="39" t="n"/>
      <c r="U2065" s="23" t="inlineStr">
        <is>
          <t>BioLegend</t>
        </is>
      </c>
      <c r="V2065" s="23">
        <f>VLOOKUP(P2065,'Customer List'!B:C,2,)</f>
        <v/>
      </c>
      <c r="W2065" s="40" t="n"/>
      <c r="X2065" s="32" t="n">
        <v>45894</v>
      </c>
      <c r="Y2065" s="23">
        <f>IF(X2065="", "", X2065-N2065)</f>
        <v/>
      </c>
      <c r="Z2065" s="23">
        <f>IF(N2065="", "", TEXT(N2065, "dddd"))</f>
        <v/>
      </c>
      <c r="AA2065" s="23">
        <f>IF(X2065="", "", TEXT(X2065, "dddd"))</f>
        <v/>
      </c>
      <c r="AB2065" s="23">
        <f>VLOOKUP(U2065,'Currency Sheet'!A:C,3,)</f>
        <v/>
      </c>
      <c r="AC2065" s="44">
        <f>VLOOKUP(P2065,'Customer List'!B:D,3,)</f>
        <v/>
      </c>
    </row>
    <row r="2066">
      <c r="A2066" s="23">
        <f>A2065+1</f>
        <v/>
      </c>
      <c r="B2066" s="23" t="inlineStr">
        <is>
          <t>EED118206</t>
        </is>
      </c>
      <c r="C2066" s="32" t="n">
        <v>45884</v>
      </c>
      <c r="D2066" s="32" t="n">
        <v>45890</v>
      </c>
      <c r="E2066" s="51" t="n">
        <v>158.2</v>
      </c>
      <c r="F2066" s="51">
        <f>IF(AB2066="DOLLAR",E2066*88,E2066)</f>
        <v/>
      </c>
      <c r="G2066" s="62">
        <f>F2066*J2066</f>
        <v/>
      </c>
      <c r="H2066" s="23" t="n">
        <v>343504</v>
      </c>
      <c r="I2066" s="23" t="inlineStr">
        <is>
          <t>FITC anti-human CD34 Antibody</t>
        </is>
      </c>
      <c r="J2066" s="23" t="n">
        <v>1</v>
      </c>
      <c r="K2066" s="23" t="n">
        <v>1</v>
      </c>
      <c r="L2066" s="23">
        <f>J2066-K2066</f>
        <v/>
      </c>
      <c r="M2066" s="23" t="inlineStr">
        <is>
          <t>T-1012/25-26</t>
        </is>
      </c>
      <c r="N2066" s="32" t="n">
        <v>45892</v>
      </c>
      <c r="O2066" s="62" t="n">
        <v>25221.6</v>
      </c>
      <c r="P2066" s="23" t="inlineStr">
        <is>
          <t>Nimhans</t>
        </is>
      </c>
      <c r="Q2066" s="23" t="n">
        <v>58154748525</v>
      </c>
      <c r="R2066" s="23" t="inlineStr">
        <is>
          <t>Delivered</t>
        </is>
      </c>
      <c r="S2066" s="63" t="n">
        <v>4</v>
      </c>
      <c r="T2066" s="39" t="n"/>
      <c r="U2066" s="23" t="inlineStr">
        <is>
          <t>BioLegend</t>
        </is>
      </c>
      <c r="V2066" s="23">
        <f>VLOOKUP(P2066,'Customer List'!B:C,2,)</f>
        <v/>
      </c>
      <c r="W2066" s="40" t="n"/>
      <c r="X2066" s="32" t="n">
        <v>45894</v>
      </c>
      <c r="Y2066" s="23">
        <f>IF(X2066="", "", X2066-N2066)</f>
        <v/>
      </c>
      <c r="Z2066" s="23">
        <f>IF(N2066="", "", TEXT(N2066, "dddd"))</f>
        <v/>
      </c>
      <c r="AA2066" s="23">
        <f>IF(X2066="", "", TEXT(X2066, "dddd"))</f>
        <v/>
      </c>
      <c r="AB2066" s="23">
        <f>VLOOKUP(U2066,'Currency Sheet'!A:C,3,)</f>
        <v/>
      </c>
      <c r="AC2066" s="44">
        <f>VLOOKUP(P2066,'Customer List'!B:D,3,)</f>
        <v/>
      </c>
    </row>
    <row r="2067">
      <c r="A2067" s="23">
        <f>A2066+1</f>
        <v/>
      </c>
      <c r="B2067" s="23" t="inlineStr">
        <is>
          <t>EED118206</t>
        </is>
      </c>
      <c r="C2067" s="32" t="n">
        <v>45884</v>
      </c>
      <c r="D2067" s="32" t="n">
        <v>45890</v>
      </c>
      <c r="E2067" s="51" t="n">
        <v>140.7</v>
      </c>
      <c r="F2067" s="51">
        <f>IF(AB2067="DOLLAR",E2067*88,E2067)</f>
        <v/>
      </c>
      <c r="G2067" s="62">
        <f>F2067*J2067</f>
        <v/>
      </c>
      <c r="H2067" s="23" t="n">
        <v>343524</v>
      </c>
      <c r="I2067" s="23" t="inlineStr">
        <is>
          <t>Biotin anti-human CD34 Antibody</t>
        </is>
      </c>
      <c r="J2067" s="23" t="n">
        <v>1</v>
      </c>
      <c r="K2067" s="23" t="n">
        <v>1</v>
      </c>
      <c r="L2067" s="23">
        <f>J2067-K2067</f>
        <v/>
      </c>
      <c r="M2067" s="23" t="inlineStr">
        <is>
          <t>DC-129/25-26</t>
        </is>
      </c>
      <c r="N2067" s="32" t="n">
        <v>45896</v>
      </c>
      <c r="O2067" s="62" t="n">
        <v>0</v>
      </c>
      <c r="P2067" s="23" t="inlineStr">
        <is>
          <t>AIIMS</t>
        </is>
      </c>
      <c r="Q2067" s="23" t="inlineStr">
        <is>
          <t>By Hand</t>
        </is>
      </c>
      <c r="R2067" s="23" t="inlineStr">
        <is>
          <t>PRIYANKA MADAM</t>
        </is>
      </c>
      <c r="S2067" s="63" t="n">
        <v>4</v>
      </c>
      <c r="T2067" s="39" t="n"/>
      <c r="U2067" s="23" t="inlineStr">
        <is>
          <t>BioLegend</t>
        </is>
      </c>
      <c r="V2067" s="23">
        <f>VLOOKUP(P2067,'Customer List'!B:C,2,)</f>
        <v/>
      </c>
      <c r="W2067" s="40" t="n"/>
      <c r="X2067" s="32" t="n">
        <v>45896</v>
      </c>
      <c r="Y2067" s="23">
        <f>IF(X2067="", "", X2067-N2067)</f>
        <v/>
      </c>
      <c r="Z2067" s="23">
        <f>IF(N2067="", "", TEXT(N2067, "dddd"))</f>
        <v/>
      </c>
      <c r="AA2067" s="23">
        <f>IF(X2067="", "", TEXT(X2067, "dddd"))</f>
        <v/>
      </c>
      <c r="AB2067" s="23">
        <f>VLOOKUP(U2067,'Currency Sheet'!A:C,3,)</f>
        <v/>
      </c>
      <c r="AC2067" s="44">
        <f>VLOOKUP(P2067,'Customer List'!B:D,3,)</f>
        <v/>
      </c>
    </row>
    <row r="2068">
      <c r="A2068" s="23">
        <f>A2067+1</f>
        <v/>
      </c>
      <c r="B2068" s="23" t="inlineStr">
        <is>
          <t>EED118206</t>
        </is>
      </c>
      <c r="C2068" s="32" t="n">
        <v>45884</v>
      </c>
      <c r="D2068" s="32" t="n">
        <v>45890</v>
      </c>
      <c r="E2068" s="51" t="n">
        <v>58.1</v>
      </c>
      <c r="F2068" s="51">
        <f>IF(AB2068="DOLLAR",E2068*88,E2068)</f>
        <v/>
      </c>
      <c r="G2068" s="62">
        <f>F2068*J2068</f>
        <v/>
      </c>
      <c r="H2068" s="23" t="n">
        <v>344606</v>
      </c>
      <c r="I2068" s="23" t="inlineStr">
        <is>
          <t>PE anti-human CD4 Antibody</t>
        </is>
      </c>
      <c r="J2068" s="23" t="n">
        <v>5</v>
      </c>
      <c r="K2068" s="23" t="n">
        <v>5</v>
      </c>
      <c r="L2068" s="23">
        <f>J2068-K2068</f>
        <v/>
      </c>
      <c r="M2068" s="23" t="inlineStr">
        <is>
          <t>T-0055/25-26</t>
        </is>
      </c>
      <c r="N2068" s="32" t="n">
        <v>45892</v>
      </c>
      <c r="O2068" s="62" t="n">
        <v>45027.5</v>
      </c>
      <c r="P2068" s="23" t="inlineStr">
        <is>
          <t>Biocon</t>
        </is>
      </c>
      <c r="Q2068" s="23" t="n">
        <v>58154756881</v>
      </c>
      <c r="R2068" s="23" t="inlineStr">
        <is>
          <t>Delivered</t>
        </is>
      </c>
      <c r="S2068" s="63" t="n">
        <v>4</v>
      </c>
      <c r="T2068" s="39" t="n"/>
      <c r="U2068" s="23" t="inlineStr">
        <is>
          <t>BioLegend</t>
        </is>
      </c>
      <c r="V2068" s="23">
        <f>VLOOKUP(P2068,'Customer List'!B:C,2,)</f>
        <v/>
      </c>
      <c r="W2068" s="40" t="n"/>
      <c r="X2068" s="32" t="n">
        <v>45894</v>
      </c>
      <c r="Y2068" s="23">
        <f>IF(X2068="", "", X2068-N2068)</f>
        <v/>
      </c>
      <c r="Z2068" s="23">
        <f>IF(N2068="", "", TEXT(N2068, "dddd"))</f>
        <v/>
      </c>
      <c r="AA2068" s="23">
        <f>IF(X2068="", "", TEXT(X2068, "dddd"))</f>
        <v/>
      </c>
      <c r="AB2068" s="23">
        <f>VLOOKUP(U2068,'Currency Sheet'!A:C,3,)</f>
        <v/>
      </c>
      <c r="AC2068" s="44">
        <f>VLOOKUP(P2068,'Customer List'!B:D,3,)</f>
        <v/>
      </c>
    </row>
    <row r="2069">
      <c r="A2069" s="23">
        <f>A2068+1</f>
        <v/>
      </c>
      <c r="B2069" s="23" t="inlineStr">
        <is>
          <t>EED118206</t>
        </is>
      </c>
      <c r="C2069" s="32" t="n">
        <v>45884</v>
      </c>
      <c r="D2069" s="32" t="n">
        <v>45890</v>
      </c>
      <c r="E2069" s="51" t="n">
        <v>227.5</v>
      </c>
      <c r="F2069" s="51">
        <f>IF(AB2069="DOLLAR",E2069*88,E2069)</f>
        <v/>
      </c>
      <c r="G2069" s="62">
        <f>F2069*J2069</f>
        <v/>
      </c>
      <c r="H2069" s="23" t="n">
        <v>344712</v>
      </c>
      <c r="I2069" s="23" t="inlineStr">
        <is>
          <t>PE/Cyanine7 anti-human CD8 Antibody</t>
        </is>
      </c>
      <c r="J2069" s="23" t="n">
        <v>5</v>
      </c>
      <c r="K2069" s="23" t="n">
        <v>5</v>
      </c>
      <c r="L2069" s="23">
        <f>J2069-K2069</f>
        <v/>
      </c>
      <c r="M2069" s="23" t="inlineStr">
        <is>
          <t>T-0055/25-26</t>
        </is>
      </c>
      <c r="N2069" s="32" t="n">
        <v>45892</v>
      </c>
      <c r="O2069" s="62" t="n">
        <v>188906.25</v>
      </c>
      <c r="P2069" s="23" t="inlineStr">
        <is>
          <t>Biocon</t>
        </is>
      </c>
      <c r="Q2069" s="23" t="n">
        <v>58154756881</v>
      </c>
      <c r="R2069" s="23" t="inlineStr">
        <is>
          <t>Delivered</t>
        </is>
      </c>
      <c r="S2069" s="63" t="n">
        <v>4</v>
      </c>
      <c r="T2069" s="39" t="n"/>
      <c r="U2069" s="23" t="inlineStr">
        <is>
          <t>BioLegend</t>
        </is>
      </c>
      <c r="V2069" s="23">
        <f>VLOOKUP(P2069,'Customer List'!B:C,2,)</f>
        <v/>
      </c>
      <c r="W2069" s="40" t="n"/>
      <c r="X2069" s="32" t="n">
        <v>45894</v>
      </c>
      <c r="Y2069" s="23">
        <f>IF(X2069="", "", X2069-N2069)</f>
        <v/>
      </c>
      <c r="Z2069" s="23">
        <f>IF(N2069="", "", TEXT(N2069, "dddd"))</f>
        <v/>
      </c>
      <c r="AA2069" s="23">
        <f>IF(X2069="", "", TEXT(X2069, "dddd"))</f>
        <v/>
      </c>
      <c r="AB2069" s="23">
        <f>VLOOKUP(U2069,'Currency Sheet'!A:C,3,)</f>
        <v/>
      </c>
      <c r="AC2069" s="44">
        <f>VLOOKUP(P2069,'Customer List'!B:D,3,)</f>
        <v/>
      </c>
    </row>
    <row r="2070">
      <c r="A2070" s="23">
        <f>A2069+1</f>
        <v/>
      </c>
      <c r="B2070" s="23" t="inlineStr">
        <is>
          <t>EED118206</t>
        </is>
      </c>
      <c r="C2070" s="32" t="n">
        <v>45884</v>
      </c>
      <c r="D2070" s="32" t="n">
        <v>45890</v>
      </c>
      <c r="E2070" s="51" t="n">
        <v>135.1</v>
      </c>
      <c r="F2070" s="51">
        <f>IF(AB2070="DOLLAR",E2070*88,E2070)</f>
        <v/>
      </c>
      <c r="G2070" s="62">
        <f>F2070*J2070</f>
        <v/>
      </c>
      <c r="H2070" s="23" t="n">
        <v>344720</v>
      </c>
      <c r="I2070" s="23" t="inlineStr">
        <is>
          <t>Biotin anti-human CD8 Antibody</t>
        </is>
      </c>
      <c r="J2070" s="23" t="n">
        <v>1</v>
      </c>
      <c r="K2070" s="23" t="n">
        <v>1</v>
      </c>
      <c r="L2070" s="23">
        <f>J2070-K2070</f>
        <v/>
      </c>
      <c r="M2070" s="23" t="inlineStr">
        <is>
          <t>DC-129/25-26</t>
        </is>
      </c>
      <c r="N2070" s="32" t="n">
        <v>45896</v>
      </c>
      <c r="O2070" s="62" t="n">
        <v>0</v>
      </c>
      <c r="P2070" s="23" t="inlineStr">
        <is>
          <t>AIIMS</t>
        </is>
      </c>
      <c r="Q2070" s="23" t="inlineStr">
        <is>
          <t>By Hand</t>
        </is>
      </c>
      <c r="R2070" s="23" t="inlineStr">
        <is>
          <t>PRIYANKA MADAM</t>
        </is>
      </c>
      <c r="S2070" s="63" t="n">
        <v>4</v>
      </c>
      <c r="T2070" s="39" t="n"/>
      <c r="U2070" s="23" t="inlineStr">
        <is>
          <t>BioLegend</t>
        </is>
      </c>
      <c r="V2070" s="23">
        <f>VLOOKUP(P2070,'Customer List'!B:C,2,)</f>
        <v/>
      </c>
      <c r="W2070" s="40" t="n"/>
      <c r="X2070" s="32" t="n">
        <v>45896</v>
      </c>
      <c r="Y2070" s="23">
        <f>IF(X2070="", "", X2070-N2070)</f>
        <v/>
      </c>
      <c r="Z2070" s="23">
        <f>IF(N2070="", "", TEXT(N2070, "dddd"))</f>
        <v/>
      </c>
      <c r="AA2070" s="23">
        <f>IF(X2070="", "", TEXT(X2070, "dddd"))</f>
        <v/>
      </c>
      <c r="AB2070" s="23">
        <f>VLOOKUP(U2070,'Currency Sheet'!A:C,3,)</f>
        <v/>
      </c>
      <c r="AC2070" s="44">
        <f>VLOOKUP(P2070,'Customer List'!B:D,3,)</f>
        <v/>
      </c>
    </row>
    <row r="2071">
      <c r="A2071" s="23">
        <f>A2070+1</f>
        <v/>
      </c>
      <c r="B2071" s="23" t="inlineStr">
        <is>
          <t>EED118206</t>
        </is>
      </c>
      <c r="C2071" s="32" t="n">
        <v>45884</v>
      </c>
      <c r="D2071" s="32" t="n">
        <v>45890</v>
      </c>
      <c r="E2071" s="51" t="n">
        <v>203.7</v>
      </c>
      <c r="F2071" s="51">
        <f>IF(AB2071="DOLLAR",E2071*88,E2071)</f>
        <v/>
      </c>
      <c r="G2071" s="62">
        <f>F2071*J2071</f>
        <v/>
      </c>
      <c r="H2071" s="23" t="n">
        <v>350216</v>
      </c>
      <c r="I2071" s="23" t="inlineStr">
        <is>
          <t>APC anti-human CD103 (Integrin αE) Antibody</t>
        </is>
      </c>
      <c r="J2071" s="23" t="n">
        <v>1</v>
      </c>
      <c r="K2071" s="23" t="n">
        <v>1</v>
      </c>
      <c r="L2071" s="23">
        <f>J2071-K2071</f>
        <v/>
      </c>
      <c r="M2071" s="23" t="inlineStr">
        <is>
          <t>T-1057/25-26</t>
        </is>
      </c>
      <c r="N2071" s="32" t="n">
        <v>45901</v>
      </c>
      <c r="O2071" s="62" t="n">
        <v>42849.75</v>
      </c>
      <c r="P2071" s="23" t="inlineStr">
        <is>
          <t>IGIB</t>
        </is>
      </c>
      <c r="Q2071" s="23" t="inlineStr">
        <is>
          <t>BY HAND</t>
        </is>
      </c>
      <c r="R2071" s="23" t="inlineStr">
        <is>
          <t>PRIYANKA MADAM</t>
        </is>
      </c>
      <c r="S2071" s="63" t="n">
        <v>4</v>
      </c>
      <c r="T2071" s="39" t="n"/>
      <c r="U2071" s="23" t="inlineStr">
        <is>
          <t>BioLegend</t>
        </is>
      </c>
      <c r="V2071" s="23">
        <f>VLOOKUP(P2071,'Customer List'!B:C,2,)</f>
        <v/>
      </c>
      <c r="W2071" s="40" t="n"/>
      <c r="X2071" s="32">
        <f>IF(OR(R2071 = "PRIYANKA MADAM", R2071 = "DEEPAK", R2071 = "PORTER"),N2071,"")</f>
        <v/>
      </c>
      <c r="Y2071" s="23">
        <f>IF(X2071="", "", X2071-N2071)</f>
        <v/>
      </c>
      <c r="Z2071" s="23">
        <f>IF(N2071="", "", TEXT(N2071, "dddd"))</f>
        <v/>
      </c>
      <c r="AA2071" s="23">
        <f>IF(X2071="", "", TEXT(X2071, "dddd"))</f>
        <v/>
      </c>
      <c r="AB2071" s="23">
        <f>VLOOKUP(U2071,'Currency Sheet'!A:C,3,)</f>
        <v/>
      </c>
      <c r="AC2071" s="44">
        <f>VLOOKUP(P2071,'Customer List'!B:D,3,)</f>
        <v/>
      </c>
    </row>
    <row r="2072">
      <c r="A2072" s="23">
        <f>A2071+1</f>
        <v/>
      </c>
      <c r="B2072" s="23" t="inlineStr">
        <is>
          <t>EED118206</t>
        </is>
      </c>
      <c r="C2072" s="32" t="n">
        <v>45884</v>
      </c>
      <c r="D2072" s="32" t="n">
        <v>45890</v>
      </c>
      <c r="E2072" s="51" t="n">
        <v>185.5</v>
      </c>
      <c r="F2072" s="51">
        <f>IF(AB2072="DOLLAR",E2072*88,E2072)</f>
        <v/>
      </c>
      <c r="G2072" s="62">
        <f>F2072*J2072</f>
        <v/>
      </c>
      <c r="H2072" s="23" t="n">
        <v>354220</v>
      </c>
      <c r="I2072" s="23" t="inlineStr">
        <is>
          <t>Biotin anti-human CD303 (BDCA-2) Antibody</t>
        </is>
      </c>
      <c r="J2072" s="23" t="n">
        <v>1</v>
      </c>
      <c r="K2072" s="23" t="n">
        <v>1</v>
      </c>
      <c r="L2072" s="23">
        <f>J2072-K2072</f>
        <v/>
      </c>
      <c r="M2072" s="23" t="inlineStr">
        <is>
          <t>DC-129/25-26</t>
        </is>
      </c>
      <c r="N2072" s="32" t="n">
        <v>45896</v>
      </c>
      <c r="O2072" s="62" t="n">
        <v>0</v>
      </c>
      <c r="P2072" s="23" t="inlineStr">
        <is>
          <t>AIIMS</t>
        </is>
      </c>
      <c r="Q2072" s="23" t="inlineStr">
        <is>
          <t>By Hand</t>
        </is>
      </c>
      <c r="R2072" s="23" t="inlineStr">
        <is>
          <t>PRIYANKA MADAM</t>
        </is>
      </c>
      <c r="S2072" s="63" t="n">
        <v>4</v>
      </c>
      <c r="T2072" s="39" t="n"/>
      <c r="U2072" s="23" t="inlineStr">
        <is>
          <t>BioLegend</t>
        </is>
      </c>
      <c r="V2072" s="23">
        <f>VLOOKUP(P2072,'Customer List'!B:C,2,)</f>
        <v/>
      </c>
      <c r="W2072" s="40" t="n"/>
      <c r="X2072" s="32" t="n">
        <v>45896</v>
      </c>
      <c r="Y2072" s="23">
        <f>IF(X2072="", "", X2072-N2072)</f>
        <v/>
      </c>
      <c r="Z2072" s="23">
        <f>IF(N2072="", "", TEXT(N2072, "dddd"))</f>
        <v/>
      </c>
      <c r="AA2072" s="23">
        <f>IF(X2072="", "", TEXT(X2072, "dddd"))</f>
        <v/>
      </c>
      <c r="AB2072" s="23">
        <f>VLOOKUP(U2072,'Currency Sheet'!A:C,3,)</f>
        <v/>
      </c>
      <c r="AC2072" s="44">
        <f>VLOOKUP(P2072,'Customer List'!B:D,3,)</f>
        <v/>
      </c>
    </row>
    <row r="2073">
      <c r="A2073" s="23">
        <f>A2072+1</f>
        <v/>
      </c>
      <c r="B2073" s="23" t="inlineStr">
        <is>
          <t>EED118206</t>
        </is>
      </c>
      <c r="C2073" s="32" t="n">
        <v>45884</v>
      </c>
      <c r="D2073" s="32" t="n">
        <v>45890</v>
      </c>
      <c r="E2073" s="51" t="n">
        <v>104.3</v>
      </c>
      <c r="F2073" s="51">
        <f>IF(AB2073="DOLLAR",E2073*88,E2073)</f>
        <v/>
      </c>
      <c r="G2073" s="62">
        <f>F2073*J2073</f>
        <v/>
      </c>
      <c r="H2073" s="23" t="n">
        <v>357905</v>
      </c>
      <c r="I2073" s="23" t="inlineStr">
        <is>
          <t>APC anti-human CXCL9 (MIG) Antibody</t>
        </is>
      </c>
      <c r="J2073" s="23" t="n">
        <v>1</v>
      </c>
      <c r="K2073" s="23" t="n">
        <v>1</v>
      </c>
      <c r="L2073" s="23">
        <f>J2073-K2073</f>
        <v/>
      </c>
      <c r="M2073" s="23" t="inlineStr">
        <is>
          <t>T-996/25-26</t>
        </is>
      </c>
      <c r="N2073" s="32" t="n">
        <v>45892</v>
      </c>
      <c r="O2073" s="62" t="n">
        <v>15704.6</v>
      </c>
      <c r="P2073" s="23" t="inlineStr">
        <is>
          <t>Abhi Bio</t>
        </is>
      </c>
      <c r="Q2073" s="23" t="n">
        <v>58154748164</v>
      </c>
      <c r="R2073" s="23" t="inlineStr">
        <is>
          <t>Delivered</t>
        </is>
      </c>
      <c r="S2073" s="63" t="n">
        <v>4</v>
      </c>
      <c r="T2073" s="39" t="n"/>
      <c r="U2073" s="23" t="inlineStr">
        <is>
          <t>BioLegend</t>
        </is>
      </c>
      <c r="V2073" s="23">
        <f>VLOOKUP(P2073,'Customer List'!B:C,2,)</f>
        <v/>
      </c>
      <c r="W2073" s="40" t="n"/>
      <c r="X2073" s="32" t="n">
        <v>45894</v>
      </c>
      <c r="Y2073" s="23">
        <f>IF(X2073="", "", X2073-N2073)</f>
        <v/>
      </c>
      <c r="Z2073" s="23">
        <f>IF(N2073="", "", TEXT(N2073, "dddd"))</f>
        <v/>
      </c>
      <c r="AA2073" s="23">
        <f>IF(X2073="", "", TEXT(X2073, "dddd"))</f>
        <v/>
      </c>
      <c r="AB2073" s="23">
        <f>VLOOKUP(U2073,'Currency Sheet'!A:C,3,)</f>
        <v/>
      </c>
      <c r="AC2073" s="44">
        <f>VLOOKUP(P2073,'Customer List'!B:D,3,)</f>
        <v/>
      </c>
    </row>
    <row r="2074">
      <c r="A2074" s="23">
        <f>A2073+1</f>
        <v/>
      </c>
      <c r="B2074" s="23" t="inlineStr">
        <is>
          <t>EED118206</t>
        </is>
      </c>
      <c r="C2074" s="32" t="n">
        <v>45884</v>
      </c>
      <c r="D2074" s="32" t="n">
        <v>45890</v>
      </c>
      <c r="E2074" s="51" t="n">
        <v>115.5</v>
      </c>
      <c r="F2074" s="51">
        <f>IF(AB2074="DOLLAR",E2074*88,E2074)</f>
        <v/>
      </c>
      <c r="G2074" s="62">
        <f>F2074*J2074</f>
        <v/>
      </c>
      <c r="H2074" s="23" t="n">
        <v>362805</v>
      </c>
      <c r="I2074" s="23" t="inlineStr">
        <is>
          <t>Alexa Fluor® 647 anti-human CD41/CD61 Antibody</t>
        </is>
      </c>
      <c r="J2074" s="23" t="n">
        <v>1</v>
      </c>
      <c r="K2074" s="23" t="n">
        <v>1</v>
      </c>
      <c r="L2074" s="23">
        <f>J2074-K2074</f>
        <v/>
      </c>
      <c r="M2074" s="23" t="inlineStr">
        <is>
          <t>T-1007/25-26</t>
        </is>
      </c>
      <c r="N2074" s="32" t="n">
        <v>45892</v>
      </c>
      <c r="O2074" s="62" t="n">
        <v>17325</v>
      </c>
      <c r="P2074" s="23" t="inlineStr">
        <is>
          <t>M Biotech</t>
        </is>
      </c>
      <c r="Q2074" s="23" t="n">
        <v>58154750695</v>
      </c>
      <c r="R2074" s="23" t="inlineStr">
        <is>
          <t>Delivered</t>
        </is>
      </c>
      <c r="S2074" s="63" t="n">
        <v>4</v>
      </c>
      <c r="T2074" s="39" t="n"/>
      <c r="U2074" s="23" t="inlineStr">
        <is>
          <t>BioLegend</t>
        </is>
      </c>
      <c r="V2074" s="23">
        <f>VLOOKUP(P2074,'Customer List'!B:C,2,)</f>
        <v/>
      </c>
      <c r="W2074" s="40" t="n"/>
      <c r="X2074" s="32" t="n">
        <v>45894</v>
      </c>
      <c r="Y2074" s="23">
        <f>IF(X2074="", "", X2074-N2074)</f>
        <v/>
      </c>
      <c r="Z2074" s="23">
        <f>IF(N2074="", "", TEXT(N2074, "dddd"))</f>
        <v/>
      </c>
      <c r="AA2074" s="23">
        <f>IF(X2074="", "", TEXT(X2074, "dddd"))</f>
        <v/>
      </c>
      <c r="AB2074" s="23">
        <f>VLOOKUP(U2074,'Currency Sheet'!A:C,3,)</f>
        <v/>
      </c>
      <c r="AC2074" s="44">
        <f>VLOOKUP(P2074,'Customer List'!B:D,3,)</f>
        <v/>
      </c>
    </row>
    <row r="2075">
      <c r="A2075" s="23">
        <f>A2074+1</f>
        <v/>
      </c>
      <c r="B2075" s="23" t="inlineStr">
        <is>
          <t>EED118206</t>
        </is>
      </c>
      <c r="C2075" s="32" t="n">
        <v>45884</v>
      </c>
      <c r="D2075" s="32" t="n">
        <v>45890</v>
      </c>
      <c r="E2075" s="51" t="n">
        <v>96.59999999999999</v>
      </c>
      <c r="F2075" s="51">
        <f>IF(AB2075="DOLLAR",E2075*88,E2075)</f>
        <v/>
      </c>
      <c r="G2075" s="62">
        <f>F2075*J2075</f>
        <v/>
      </c>
      <c r="H2075" s="23" t="n">
        <v>364805</v>
      </c>
      <c r="I2075" s="23" t="inlineStr">
        <is>
          <t>PE anti-human CD366 (Tim-3) Antibody</t>
        </is>
      </c>
      <c r="J2075" s="23" t="n">
        <v>1</v>
      </c>
      <c r="K2075" s="23" t="n">
        <v>1</v>
      </c>
      <c r="L2075" s="23">
        <f>J2075-K2075</f>
        <v/>
      </c>
      <c r="M2075" s="23" t="inlineStr">
        <is>
          <t>T-1054/25-26</t>
        </is>
      </c>
      <c r="N2075" s="32" t="n">
        <v>45899</v>
      </c>
      <c r="O2075" s="62" t="n">
        <v>14545.2</v>
      </c>
      <c r="P2075" s="23" t="inlineStr">
        <is>
          <t>Seema</t>
        </is>
      </c>
      <c r="Q2075" s="23" t="n">
        <v>58155038594</v>
      </c>
      <c r="R2075" s="23" t="inlineStr">
        <is>
          <t>Delivered</t>
        </is>
      </c>
      <c r="S2075" s="63" t="n">
        <v>4</v>
      </c>
      <c r="T2075" s="39" t="n"/>
      <c r="U2075" s="23" t="inlineStr">
        <is>
          <t>BioLegend</t>
        </is>
      </c>
      <c r="V2075" s="23">
        <f>VLOOKUP(P2075,'Customer List'!B:C,2,)</f>
        <v/>
      </c>
      <c r="W2075" s="40" t="n"/>
      <c r="X2075" s="32" t="n">
        <v>45901</v>
      </c>
      <c r="Y2075" s="23">
        <f>IF(X2075="", "", X2075-N2075)</f>
        <v/>
      </c>
      <c r="Z2075" s="23">
        <f>IF(N2075="", "", TEXT(N2075, "dddd"))</f>
        <v/>
      </c>
      <c r="AA2075" s="23">
        <f>IF(X2075="", "", TEXT(X2075, "dddd"))</f>
        <v/>
      </c>
      <c r="AB2075" s="23">
        <f>VLOOKUP(U2075,'Currency Sheet'!A:C,3,)</f>
        <v/>
      </c>
      <c r="AC2075" s="44">
        <f>VLOOKUP(P2075,'Customer List'!B:D,3,)</f>
        <v/>
      </c>
    </row>
    <row r="2076">
      <c r="A2076" s="23">
        <f>A2075+1</f>
        <v/>
      </c>
      <c r="B2076" s="23" t="inlineStr">
        <is>
          <t>EED118206</t>
        </is>
      </c>
      <c r="C2076" s="32" t="n">
        <v>45884</v>
      </c>
      <c r="D2076" s="32" t="n">
        <v>45890</v>
      </c>
      <c r="E2076" s="51" t="n">
        <v>144.2</v>
      </c>
      <c r="F2076" s="51">
        <f>IF(AB2076="DOLLAR",E2076*88,E2076)</f>
        <v/>
      </c>
      <c r="G2076" s="62">
        <f>F2076*J2076</f>
        <v/>
      </c>
      <c r="H2076" s="23" t="n">
        <v>367106</v>
      </c>
      <c r="I2076" s="23" t="inlineStr">
        <is>
          <t>Biotin anti-human CD14 Antibody</t>
        </is>
      </c>
      <c r="J2076" s="23" t="n">
        <v>1</v>
      </c>
      <c r="K2076" s="23" t="n">
        <v>1</v>
      </c>
      <c r="L2076" s="23">
        <f>J2076-K2076</f>
        <v/>
      </c>
      <c r="M2076" s="23" t="inlineStr">
        <is>
          <t>DC-129/25-26</t>
        </is>
      </c>
      <c r="N2076" s="32" t="n">
        <v>45896</v>
      </c>
      <c r="O2076" s="62" t="n">
        <v>0</v>
      </c>
      <c r="P2076" s="23" t="inlineStr">
        <is>
          <t>AIIMS</t>
        </is>
      </c>
      <c r="Q2076" s="23" t="inlineStr">
        <is>
          <t>By Hand</t>
        </is>
      </c>
      <c r="R2076" s="23" t="inlineStr">
        <is>
          <t>PRIYANKA MADAM</t>
        </is>
      </c>
      <c r="S2076" s="63" t="n">
        <v>4</v>
      </c>
      <c r="T2076" s="39" t="n"/>
      <c r="U2076" s="23" t="inlineStr">
        <is>
          <t>BioLegend</t>
        </is>
      </c>
      <c r="V2076" s="23">
        <f>VLOOKUP(P2076,'Customer List'!B:C,2,)</f>
        <v/>
      </c>
      <c r="W2076" s="40" t="n"/>
      <c r="X2076" s="32" t="n">
        <v>45896</v>
      </c>
      <c r="Y2076" s="23">
        <f>IF(X2076="", "", X2076-N2076)</f>
        <v/>
      </c>
      <c r="Z2076" s="23">
        <f>IF(N2076="", "", TEXT(N2076, "dddd"))</f>
        <v/>
      </c>
      <c r="AA2076" s="23">
        <f>IF(X2076="", "", TEXT(X2076, "dddd"))</f>
        <v/>
      </c>
      <c r="AB2076" s="23">
        <f>VLOOKUP(U2076,'Currency Sheet'!A:C,3,)</f>
        <v/>
      </c>
      <c r="AC2076" s="44">
        <f>VLOOKUP(P2076,'Customer List'!B:D,3,)</f>
        <v/>
      </c>
    </row>
    <row r="2077">
      <c r="A2077" s="23">
        <f>A2076+1</f>
        <v/>
      </c>
      <c r="B2077" s="23" t="inlineStr">
        <is>
          <t>EED118206</t>
        </is>
      </c>
      <c r="C2077" s="32" t="n">
        <v>45884</v>
      </c>
      <c r="D2077" s="32" t="n">
        <v>45890</v>
      </c>
      <c r="E2077" s="51" t="n">
        <v>81.90000000000001</v>
      </c>
      <c r="F2077" s="51">
        <f>IF(AB2077="DOLLAR",E2077*88,E2077)</f>
        <v/>
      </c>
      <c r="G2077" s="62">
        <f>F2077*J2077</f>
        <v/>
      </c>
      <c r="H2077" s="23" t="n">
        <v>376804</v>
      </c>
      <c r="I2077" s="23" t="inlineStr">
        <is>
          <t>PE anti-human CD45RO Antibody</t>
        </is>
      </c>
      <c r="J2077" s="23" t="n">
        <v>1</v>
      </c>
      <c r="K2077" s="23" t="n">
        <v>1</v>
      </c>
      <c r="L2077" s="23">
        <f>J2077-K2077</f>
        <v/>
      </c>
      <c r="M2077" s="23" t="inlineStr">
        <is>
          <t>T-1054/25-26</t>
        </is>
      </c>
      <c r="N2077" s="32" t="n">
        <v>45899</v>
      </c>
      <c r="O2077" s="62" t="n">
        <v>12331.8</v>
      </c>
      <c r="P2077" s="23" t="inlineStr">
        <is>
          <t>Seema</t>
        </is>
      </c>
      <c r="Q2077" s="23" t="n">
        <v>58155038594</v>
      </c>
      <c r="R2077" s="23" t="inlineStr">
        <is>
          <t>Delivered</t>
        </is>
      </c>
      <c r="S2077" s="63" t="n">
        <v>4</v>
      </c>
      <c r="T2077" s="39" t="n"/>
      <c r="U2077" s="23" t="inlineStr">
        <is>
          <t>BioLegend</t>
        </is>
      </c>
      <c r="V2077" s="23">
        <f>VLOOKUP(P2077,'Customer List'!B:C,2,)</f>
        <v/>
      </c>
      <c r="W2077" s="40" t="n"/>
      <c r="X2077" s="32" t="n">
        <v>45901</v>
      </c>
      <c r="Y2077" s="23">
        <f>IF(X2077="", "", X2077-N2077)</f>
        <v/>
      </c>
      <c r="Z2077" s="23">
        <f>IF(N2077="", "", TEXT(N2077, "dddd"))</f>
        <v/>
      </c>
      <c r="AA2077" s="23">
        <f>IF(X2077="", "", TEXT(X2077, "dddd"))</f>
        <v/>
      </c>
      <c r="AB2077" s="23">
        <f>VLOOKUP(U2077,'Currency Sheet'!A:C,3,)</f>
        <v/>
      </c>
      <c r="AC2077" s="44">
        <f>VLOOKUP(P2077,'Customer List'!B:D,3,)</f>
        <v/>
      </c>
    </row>
    <row r="2078">
      <c r="A2078" s="23">
        <f>A2077+1</f>
        <v/>
      </c>
      <c r="B2078" s="23" t="inlineStr">
        <is>
          <t>EED118206</t>
        </is>
      </c>
      <c r="C2078" s="32" t="n">
        <v>45884</v>
      </c>
      <c r="D2078" s="32" t="n">
        <v>45890</v>
      </c>
      <c r="E2078" s="51" t="n">
        <v>107.1</v>
      </c>
      <c r="F2078" s="51">
        <f>IF(AB2078="DOLLAR",E2078*88,E2078)</f>
        <v/>
      </c>
      <c r="G2078" s="62">
        <f>F2078*J2078</f>
        <v/>
      </c>
      <c r="H2078" s="23" t="n">
        <v>393607</v>
      </c>
      <c r="I2078" s="23" t="inlineStr">
        <is>
          <t>PE anti-human CD274 (B7-H1, PD-L1) Antibody</t>
        </is>
      </c>
      <c r="J2078" s="23" t="n">
        <v>1</v>
      </c>
      <c r="K2078" s="23" t="n">
        <v>1</v>
      </c>
      <c r="L2078" s="23">
        <f>J2078-K2078</f>
        <v/>
      </c>
      <c r="M2078" s="23" t="inlineStr">
        <is>
          <t>T-1016/25-26</t>
        </is>
      </c>
      <c r="N2078" s="32" t="n">
        <v>45892</v>
      </c>
      <c r="O2078" s="62" t="n">
        <v>13081.5</v>
      </c>
      <c r="P2078" s="23" t="inlineStr">
        <is>
          <t>IPGMER</t>
        </is>
      </c>
      <c r="Q2078" s="23" t="n">
        <v>58154749166</v>
      </c>
      <c r="R2078" s="23" t="inlineStr">
        <is>
          <t>Delivered</t>
        </is>
      </c>
      <c r="S2078" s="63" t="n">
        <v>4</v>
      </c>
      <c r="T2078" s="39" t="n"/>
      <c r="U2078" s="23" t="inlineStr">
        <is>
          <t>BioLegend</t>
        </is>
      </c>
      <c r="V2078" s="23">
        <f>VLOOKUP(P2078,'Customer List'!B:C,2,)</f>
        <v/>
      </c>
      <c r="W2078" s="40" t="n"/>
      <c r="X2078" s="32" t="n">
        <v>45894</v>
      </c>
      <c r="Y2078" s="23">
        <f>IF(X2078="", "", X2078-N2078)</f>
        <v/>
      </c>
      <c r="Z2078" s="23">
        <f>IF(N2078="", "", TEXT(N2078, "dddd"))</f>
        <v/>
      </c>
      <c r="AA2078" s="23">
        <f>IF(X2078="", "", TEXT(X2078, "dddd"))</f>
        <v/>
      </c>
      <c r="AB2078" s="23">
        <f>VLOOKUP(U2078,'Currency Sheet'!A:C,3,)</f>
        <v/>
      </c>
      <c r="AC2078" s="44">
        <f>VLOOKUP(P2078,'Customer List'!B:D,3,)</f>
        <v/>
      </c>
    </row>
    <row r="2079">
      <c r="A2079" s="23">
        <f>A2078+1</f>
        <v/>
      </c>
      <c r="B2079" s="23" t="inlineStr">
        <is>
          <t>EED118206</t>
        </is>
      </c>
      <c r="C2079" s="32" t="n">
        <v>45884</v>
      </c>
      <c r="D2079" s="32" t="n">
        <v>45890</v>
      </c>
      <c r="E2079" s="51" t="n">
        <v>135.1</v>
      </c>
      <c r="F2079" s="51">
        <f>IF(AB2079="DOLLAR",E2079*88,E2079)</f>
        <v/>
      </c>
      <c r="G2079" s="62">
        <f>F2079*J2079</f>
        <v/>
      </c>
      <c r="H2079" s="23" t="n">
        <v>399711</v>
      </c>
      <c r="I2079" s="23" t="inlineStr">
        <is>
          <t>PE/Dazzle™ 594 anti-human TGF-β Receptor II Antibody</t>
        </is>
      </c>
      <c r="J2079" s="23" t="n">
        <v>0</v>
      </c>
      <c r="K2079" s="23" t="n"/>
      <c r="L2079" s="23">
        <f>J2079-K2079</f>
        <v/>
      </c>
      <c r="M2079" s="23" t="inlineStr">
        <is>
          <t>NA</t>
        </is>
      </c>
      <c r="N2079" s="32" t="inlineStr">
        <is>
          <t>NA</t>
        </is>
      </c>
      <c r="O2079" s="62" t="n">
        <v>0</v>
      </c>
      <c r="P2079" s="23" t="inlineStr">
        <is>
          <t>abhi bio</t>
        </is>
      </c>
      <c r="Q2079" s="23" t="n"/>
      <c r="R2079" s="23" t="n"/>
      <c r="S2079" s="63" t="n">
        <v>4</v>
      </c>
      <c r="T2079" s="39" t="inlineStr">
        <is>
          <t>not received (item in the invoice but physically not received)</t>
        </is>
      </c>
      <c r="U2079" s="23" t="inlineStr">
        <is>
          <t>BioLegend</t>
        </is>
      </c>
      <c r="V2079" s="23">
        <f>VLOOKUP(P2079,'Customer List'!B:C,2,)</f>
        <v/>
      </c>
      <c r="W2079" s="40" t="n"/>
      <c r="X2079" s="32">
        <f>IF(OR(R2079 = "PRIYANKA MADAM", R2079 = "DEEPAK", R2079 = "PORTER"),N2079,"")</f>
        <v/>
      </c>
      <c r="Y2079" s="23">
        <f>IF(X2079="", "", X2079-N2079)</f>
        <v/>
      </c>
      <c r="Z2079" s="23">
        <f>IF(N2079="", "", TEXT(N2079, "dddd"))</f>
        <v/>
      </c>
      <c r="AA2079" s="23">
        <f>IF(X2079="", "", TEXT(X2079, "dddd"))</f>
        <v/>
      </c>
      <c r="AB2079" s="23">
        <f>VLOOKUP(U2079,'Currency Sheet'!A:C,3,)</f>
        <v/>
      </c>
      <c r="AC2079" s="44">
        <f>VLOOKUP(P2079,'Customer List'!B:D,3,)</f>
        <v/>
      </c>
    </row>
    <row r="2080">
      <c r="A2080" s="23">
        <f>A2079+1</f>
        <v/>
      </c>
      <c r="B2080" s="23" t="inlineStr">
        <is>
          <t>EED118206</t>
        </is>
      </c>
      <c r="C2080" s="32" t="n">
        <v>45884</v>
      </c>
      <c r="D2080" s="32" t="n">
        <v>45890</v>
      </c>
      <c r="E2080" s="51" t="n">
        <v>473.9</v>
      </c>
      <c r="F2080" s="51">
        <f>IF(AB2080="DOLLAR",E2080*88,E2080)</f>
        <v/>
      </c>
      <c r="G2080" s="62">
        <f>F2080*J2080</f>
        <v/>
      </c>
      <c r="H2080" s="23" t="n">
        <v>403602</v>
      </c>
      <c r="I2080" s="23" t="inlineStr">
        <is>
          <t>Ultra-LEAF™ Purified Human IgG2 Isotype Control Recombinant Antibody</t>
        </is>
      </c>
      <c r="J2080" s="23" t="n">
        <v>10</v>
      </c>
      <c r="K2080" s="23" t="n">
        <v>10</v>
      </c>
      <c r="L2080" s="23">
        <f>J2080-K2080</f>
        <v/>
      </c>
      <c r="M2080" s="23" t="inlineStr">
        <is>
          <t>T-0054/25-26</t>
        </is>
      </c>
      <c r="N2080" s="32" t="n">
        <v>45892</v>
      </c>
      <c r="O2080" s="62" t="n">
        <v>645750</v>
      </c>
      <c r="P2080" s="23" t="inlineStr">
        <is>
          <t>Biocon</t>
        </is>
      </c>
      <c r="Q2080" s="23" t="n">
        <v>58154756881</v>
      </c>
      <c r="R2080" s="23" t="inlineStr">
        <is>
          <t>Delivered</t>
        </is>
      </c>
      <c r="S2080" s="63" t="n">
        <v>4</v>
      </c>
      <c r="T2080" s="39" t="n"/>
      <c r="U2080" s="23" t="inlineStr">
        <is>
          <t>BioLegend</t>
        </is>
      </c>
      <c r="V2080" s="23">
        <f>VLOOKUP(P2080,'Customer List'!B:C,2,)</f>
        <v/>
      </c>
      <c r="W2080" s="40" t="n"/>
      <c r="X2080" s="32" t="n">
        <v>45894</v>
      </c>
      <c r="Y2080" s="23">
        <f>IF(X2080="", "", X2080-N2080)</f>
        <v/>
      </c>
      <c r="Z2080" s="23">
        <f>IF(N2080="", "", TEXT(N2080, "dddd"))</f>
        <v/>
      </c>
      <c r="AA2080" s="23">
        <f>IF(X2080="", "", TEXT(X2080, "dddd"))</f>
        <v/>
      </c>
      <c r="AB2080" s="23">
        <f>VLOOKUP(U2080,'Currency Sheet'!A:C,3,)</f>
        <v/>
      </c>
      <c r="AC2080" s="44">
        <f>VLOOKUP(P2080,'Customer List'!B:D,3,)</f>
        <v/>
      </c>
    </row>
    <row r="2081">
      <c r="A2081" s="23">
        <f>A2080+1</f>
        <v/>
      </c>
      <c r="B2081" s="23" t="inlineStr">
        <is>
          <t>EED118206</t>
        </is>
      </c>
      <c r="C2081" s="32" t="n">
        <v>45884</v>
      </c>
      <c r="D2081" s="32" t="n">
        <v>45890</v>
      </c>
      <c r="E2081" s="51" t="n">
        <v>45.5</v>
      </c>
      <c r="F2081" s="51">
        <f>IF(AB2081="DOLLAR",E2081*88,E2081)</f>
        <v/>
      </c>
      <c r="G2081" s="62">
        <f>F2081*J2081</f>
        <v/>
      </c>
      <c r="H2081" s="23" t="n">
        <v>420301</v>
      </c>
      <c r="I2081" s="23" t="inlineStr">
        <is>
          <t>RBC Lysis Buffer (10X)</t>
        </is>
      </c>
      <c r="J2081" s="23" t="n">
        <v>2</v>
      </c>
      <c r="K2081" s="23" t="n">
        <v>2</v>
      </c>
      <c r="L2081" s="23">
        <f>J2081-K2081</f>
        <v/>
      </c>
      <c r="M2081" s="23" t="inlineStr">
        <is>
          <t>T-1058/25-26</t>
        </is>
      </c>
      <c r="N2081" s="32" t="n">
        <v>45901</v>
      </c>
      <c r="O2081" s="62" t="n">
        <v>19142.5</v>
      </c>
      <c r="P2081" s="23" t="inlineStr">
        <is>
          <t>IGIB</t>
        </is>
      </c>
      <c r="Q2081" s="23" t="inlineStr">
        <is>
          <t>By Hand</t>
        </is>
      </c>
      <c r="R2081" s="23" t="inlineStr">
        <is>
          <t>PRIYANKA MADAM</t>
        </is>
      </c>
      <c r="S2081" s="63" t="n">
        <v>4</v>
      </c>
      <c r="T2081" s="39" t="n"/>
      <c r="U2081" s="23" t="inlineStr">
        <is>
          <t>BioLegend</t>
        </is>
      </c>
      <c r="V2081" s="23">
        <f>VLOOKUP(P2081,'Customer List'!B:C,2,)</f>
        <v/>
      </c>
      <c r="W2081" s="40" t="n"/>
      <c r="X2081" s="32">
        <f>IF(OR(R2081 = "PRIYANKA MADAM", R2081 = "DEEPAK", R2081 = "PORTER"),N2081,"")</f>
        <v/>
      </c>
      <c r="Y2081" s="23">
        <f>IF(X2081="", "", X2081-N2081)</f>
        <v/>
      </c>
      <c r="Z2081" s="23">
        <f>IF(N2081="", "", TEXT(N2081, "dddd"))</f>
        <v/>
      </c>
      <c r="AA2081" s="23">
        <f>IF(X2081="", "", TEXT(X2081, "dddd"))</f>
        <v/>
      </c>
      <c r="AB2081" s="23">
        <f>VLOOKUP(U2081,'Currency Sheet'!A:C,3,)</f>
        <v/>
      </c>
      <c r="AC2081" s="44">
        <f>VLOOKUP(P2081,'Customer List'!B:D,3,)</f>
        <v/>
      </c>
    </row>
    <row r="2082">
      <c r="A2082" s="23">
        <f>A2081+1</f>
        <v/>
      </c>
      <c r="B2082" s="23" t="inlineStr">
        <is>
          <t>EED118206</t>
        </is>
      </c>
      <c r="C2082" s="32" t="n">
        <v>45884</v>
      </c>
      <c r="D2082" s="32" t="n">
        <v>45890</v>
      </c>
      <c r="E2082" s="51" t="n">
        <v>29.4</v>
      </c>
      <c r="F2082" s="51">
        <f>IF(AB2082="DOLLAR",E2082*88,E2082)</f>
        <v/>
      </c>
      <c r="G2082" s="62">
        <f>F2082*J2082</f>
        <v/>
      </c>
      <c r="H2082" s="23" t="n">
        <v>421101</v>
      </c>
      <c r="I2082" s="23" t="inlineStr">
        <is>
          <t>TMB substrate set</t>
        </is>
      </c>
      <c r="J2082" s="23" t="n">
        <v>2</v>
      </c>
      <c r="K2082" s="23" t="n">
        <v>2</v>
      </c>
      <c r="L2082" s="23">
        <f>J2082-K2082</f>
        <v/>
      </c>
      <c r="M2082" s="23" t="inlineStr">
        <is>
          <t>T-1058/25-26</t>
        </is>
      </c>
      <c r="N2082" s="32" t="n">
        <v>45901</v>
      </c>
      <c r="O2082" s="62" t="n">
        <v>12368.66</v>
      </c>
      <c r="P2082" s="23" t="inlineStr">
        <is>
          <t>IGIB</t>
        </is>
      </c>
      <c r="Q2082" s="23" t="inlineStr">
        <is>
          <t>By Hand</t>
        </is>
      </c>
      <c r="R2082" s="23" t="inlineStr">
        <is>
          <t>PRIYANKA MADAM</t>
        </is>
      </c>
      <c r="S2082" s="63" t="n">
        <v>4</v>
      </c>
      <c r="T2082" s="39" t="n"/>
      <c r="U2082" s="23" t="inlineStr">
        <is>
          <t>BioLegend</t>
        </is>
      </c>
      <c r="V2082" s="23">
        <f>VLOOKUP(P2082,'Customer List'!B:C,2,)</f>
        <v/>
      </c>
      <c r="W2082" s="40" t="n"/>
      <c r="X2082" s="32">
        <f>IF(OR(R2082 = "PRIYANKA MADAM", R2082 = "DEEPAK", R2082 = "PORTER"),N2082,"")</f>
        <v/>
      </c>
      <c r="Y2082" s="23">
        <f>IF(X2082="", "", X2082-N2082)</f>
        <v/>
      </c>
      <c r="Z2082" s="23">
        <f>IF(N2082="", "", TEXT(N2082, "dddd"))</f>
        <v/>
      </c>
      <c r="AA2082" s="23">
        <f>IF(X2082="", "", TEXT(X2082, "dddd"))</f>
        <v/>
      </c>
      <c r="AB2082" s="23">
        <f>VLOOKUP(U2082,'Currency Sheet'!A:C,3,)</f>
        <v/>
      </c>
      <c r="AC2082" s="44">
        <f>VLOOKUP(P2082,'Customer List'!B:D,3,)</f>
        <v/>
      </c>
    </row>
    <row r="2083">
      <c r="A2083" s="23">
        <f>A2082+1</f>
        <v/>
      </c>
      <c r="B2083" s="23" t="inlineStr">
        <is>
          <t>EED118206</t>
        </is>
      </c>
      <c r="C2083" s="32" t="n">
        <v>45884</v>
      </c>
      <c r="D2083" s="32" t="n">
        <v>45890</v>
      </c>
      <c r="E2083" s="51" t="n">
        <v>37.8</v>
      </c>
      <c r="F2083" s="51">
        <f>IF(AB2083="DOLLAR",E2083*88,E2083)</f>
        <v/>
      </c>
      <c r="G2083" s="62">
        <f>F2083*J2083</f>
        <v/>
      </c>
      <c r="H2083" s="23" t="n">
        <v>421301</v>
      </c>
      <c r="I2083" s="23" t="inlineStr">
        <is>
          <t>Propidium Iodide Solution</t>
        </is>
      </c>
      <c r="J2083" s="23" t="n">
        <v>1</v>
      </c>
      <c r="K2083" s="23" t="n">
        <v>1</v>
      </c>
      <c r="L2083" s="23">
        <f>J2083-K2083</f>
        <v/>
      </c>
      <c r="M2083" s="23" t="inlineStr">
        <is>
          <t>T-1054/25-26</t>
        </is>
      </c>
      <c r="N2083" s="32" t="n">
        <v>45899</v>
      </c>
      <c r="O2083" s="62" t="n">
        <v>5691.6</v>
      </c>
      <c r="P2083" s="23" t="inlineStr">
        <is>
          <t>Seema</t>
        </is>
      </c>
      <c r="Q2083" s="23" t="n">
        <v>58155038594</v>
      </c>
      <c r="R2083" s="23" t="inlineStr">
        <is>
          <t>Delivered</t>
        </is>
      </c>
      <c r="S2083" s="63" t="n">
        <v>4</v>
      </c>
      <c r="T2083" s="39" t="n"/>
      <c r="U2083" s="23" t="inlineStr">
        <is>
          <t>BioLegend</t>
        </is>
      </c>
      <c r="V2083" s="23">
        <f>VLOOKUP(P2083,'Customer List'!B:C,2,)</f>
        <v/>
      </c>
      <c r="W2083" s="40" t="n"/>
      <c r="X2083" s="32" t="n">
        <v>45901</v>
      </c>
      <c r="Y2083" s="23">
        <f>IF(X2083="", "", X2083-N2083)</f>
        <v/>
      </c>
      <c r="Z2083" s="23">
        <f>IF(N2083="", "", TEXT(N2083, "dddd"))</f>
        <v/>
      </c>
      <c r="AA2083" s="23">
        <f>IF(X2083="", "", TEXT(X2083, "dddd"))</f>
        <v/>
      </c>
      <c r="AB2083" s="23">
        <f>VLOOKUP(U2083,'Currency Sheet'!A:C,3,)</f>
        <v/>
      </c>
      <c r="AC2083" s="44">
        <f>VLOOKUP(P2083,'Customer List'!B:D,3,)</f>
        <v/>
      </c>
    </row>
    <row r="2084">
      <c r="A2084" s="23">
        <f>A2083+1</f>
        <v/>
      </c>
      <c r="B2084" s="23" t="inlineStr">
        <is>
          <t>EED118206</t>
        </is>
      </c>
      <c r="C2084" s="32" t="n">
        <v>45884</v>
      </c>
      <c r="D2084" s="32" t="n">
        <v>45890</v>
      </c>
      <c r="E2084" s="51" t="n">
        <v>256.75</v>
      </c>
      <c r="F2084" s="51">
        <f>IF(AB2084="DOLLAR",E2084*88,E2084)</f>
        <v/>
      </c>
      <c r="G2084" s="62">
        <f>F2084*J2084</f>
        <v/>
      </c>
      <c r="H2084" s="23" t="n">
        <v>422304</v>
      </c>
      <c r="I2084" s="23" t="inlineStr">
        <is>
          <t>Human TruStain FcX™, GMP</t>
        </is>
      </c>
      <c r="J2084" s="23" t="n">
        <v>3</v>
      </c>
      <c r="K2084" s="23" t="n">
        <v>3</v>
      </c>
      <c r="L2084" s="23">
        <f>J2084-K2084</f>
        <v/>
      </c>
      <c r="M2084" s="23" t="inlineStr">
        <is>
          <t>T-1002/25-26</t>
        </is>
      </c>
      <c r="N2084" s="32" t="n">
        <v>45892</v>
      </c>
      <c r="O2084" s="62" t="n">
        <v>110205</v>
      </c>
      <c r="P2084" s="23" t="inlineStr">
        <is>
          <t>AURIGINE SERVICE</t>
        </is>
      </c>
      <c r="Q2084" s="23" t="n">
        <v>58154746893</v>
      </c>
      <c r="R2084" s="23" t="inlineStr">
        <is>
          <t>Delivered</t>
        </is>
      </c>
      <c r="S2084" s="63" t="n">
        <v>4</v>
      </c>
      <c r="T2084" s="39" t="n"/>
      <c r="U2084" s="23" t="inlineStr">
        <is>
          <t>BioLegend</t>
        </is>
      </c>
      <c r="V2084" s="23">
        <f>VLOOKUP(P2084,'Customer List'!B:C,2,)</f>
        <v/>
      </c>
      <c r="W2084" s="40" t="n"/>
      <c r="X2084" s="32" t="n">
        <v>45894</v>
      </c>
      <c r="Y2084" s="23">
        <f>IF(X2084="", "", X2084-N2084)</f>
        <v/>
      </c>
      <c r="Z2084" s="23">
        <f>IF(N2084="", "", TEXT(N2084, "dddd"))</f>
        <v/>
      </c>
      <c r="AA2084" s="23">
        <f>IF(X2084="", "", TEXT(X2084, "dddd"))</f>
        <v/>
      </c>
      <c r="AB2084" s="23">
        <f>VLOOKUP(U2084,'Currency Sheet'!A:C,3,)</f>
        <v/>
      </c>
      <c r="AC2084" s="44">
        <f>VLOOKUP(P2084,'Customer List'!B:D,3,)</f>
        <v/>
      </c>
    </row>
    <row r="2085">
      <c r="A2085" s="23">
        <f>A2084+1</f>
        <v/>
      </c>
      <c r="B2085" s="23" t="inlineStr">
        <is>
          <t>EED118206</t>
        </is>
      </c>
      <c r="C2085" s="32" t="n">
        <v>45884</v>
      </c>
      <c r="D2085" s="32" t="n">
        <v>45890</v>
      </c>
      <c r="E2085" s="51" t="n">
        <v>190.45</v>
      </c>
      <c r="F2085" s="51">
        <f>IF(AB2085="DOLLAR",E2085*88,E2085)</f>
        <v/>
      </c>
      <c r="G2085" s="62">
        <f>F2085*J2085</f>
        <v/>
      </c>
      <c r="H2085" s="23" t="n">
        <v>423114</v>
      </c>
      <c r="I2085" s="23" t="inlineStr">
        <is>
          <t>Zombie Violet™ Fixable Viability Kit</t>
        </is>
      </c>
      <c r="J2085" s="23" t="n">
        <v>1</v>
      </c>
      <c r="K2085" s="23" t="n">
        <v>1</v>
      </c>
      <c r="L2085" s="23">
        <f>J2085-K2085</f>
        <v/>
      </c>
      <c r="M2085" s="23" t="inlineStr">
        <is>
          <t>T-1002/25-26</t>
        </is>
      </c>
      <c r="N2085" s="32" t="n">
        <v>45892</v>
      </c>
      <c r="O2085" s="62" t="n">
        <v>27249</v>
      </c>
      <c r="P2085" s="23" t="inlineStr">
        <is>
          <t>AURIGINE SERVICE</t>
        </is>
      </c>
      <c r="Q2085" s="23" t="n">
        <v>58154746893</v>
      </c>
      <c r="R2085" s="23" t="inlineStr">
        <is>
          <t>Delivered</t>
        </is>
      </c>
      <c r="S2085" s="63" t="n">
        <v>-20</v>
      </c>
      <c r="T2085" s="39" t="n"/>
      <c r="U2085" s="23" t="inlineStr">
        <is>
          <t>BioLegend</t>
        </is>
      </c>
      <c r="V2085" s="23">
        <f>VLOOKUP(P2085,'Customer List'!B:C,2,)</f>
        <v/>
      </c>
      <c r="W2085" s="40" t="n"/>
      <c r="X2085" s="32" t="n">
        <v>45894</v>
      </c>
      <c r="Y2085" s="23">
        <f>IF(X2085="", "", X2085-N2085)</f>
        <v/>
      </c>
      <c r="Z2085" s="23">
        <f>IF(N2085="", "", TEXT(N2085, "dddd"))</f>
        <v/>
      </c>
      <c r="AA2085" s="23">
        <f>IF(X2085="", "", TEXT(X2085, "dddd"))</f>
        <v/>
      </c>
      <c r="AB2085" s="23">
        <f>VLOOKUP(U2085,'Currency Sheet'!A:C,3,)</f>
        <v/>
      </c>
      <c r="AC2085" s="44">
        <f>VLOOKUP(P2085,'Customer List'!B:D,3,)</f>
        <v/>
      </c>
    </row>
    <row r="2086">
      <c r="A2086" s="23">
        <f>A2085+1</f>
        <v/>
      </c>
      <c r="B2086" s="23" t="inlineStr">
        <is>
          <t>EED118206</t>
        </is>
      </c>
      <c r="C2086" s="32" t="n">
        <v>45884</v>
      </c>
      <c r="D2086" s="32" t="n">
        <v>45890</v>
      </c>
      <c r="E2086" s="51" t="n">
        <v>29.4</v>
      </c>
      <c r="F2086" s="51">
        <f>IF(AB2086="DOLLAR",E2086*88,E2086)</f>
        <v/>
      </c>
      <c r="G2086" s="62">
        <f>F2086*J2086</f>
        <v/>
      </c>
      <c r="H2086" s="23" t="n">
        <v>423501</v>
      </c>
      <c r="I2086" s="23" t="inlineStr">
        <is>
          <t>Nunc™ MaxiSorp™ ELISA Plates, Uncoated</t>
        </is>
      </c>
      <c r="J2086" s="23" t="n">
        <v>1</v>
      </c>
      <c r="K2086" s="23" t="n">
        <v>1</v>
      </c>
      <c r="L2086" s="23">
        <f>J2086-K2086</f>
        <v/>
      </c>
      <c r="M2086" s="23" t="inlineStr">
        <is>
          <t>T-1010/25-26</t>
        </is>
      </c>
      <c r="N2086" s="32" t="n">
        <v>45892</v>
      </c>
      <c r="O2086" s="62" t="n">
        <v>4882.5</v>
      </c>
      <c r="P2086" s="23" t="inlineStr">
        <is>
          <t>TCG</t>
        </is>
      </c>
      <c r="Q2086" s="23" t="n">
        <v>58154750172</v>
      </c>
      <c r="R2086" s="23" t="inlineStr">
        <is>
          <t>Delivered</t>
        </is>
      </c>
      <c r="S2086" s="63" t="inlineStr">
        <is>
          <t>RT</t>
        </is>
      </c>
      <c r="T2086" s="39" t="n"/>
      <c r="U2086" s="23" t="inlineStr">
        <is>
          <t>BioLegend</t>
        </is>
      </c>
      <c r="V2086" s="23">
        <f>VLOOKUP(P2086,'Customer List'!B:C,2,)</f>
        <v/>
      </c>
      <c r="W2086" s="40" t="n"/>
      <c r="X2086" s="32" t="n">
        <v>45894</v>
      </c>
      <c r="Y2086" s="23">
        <f>IF(X2086="", "", X2086-N2086)</f>
        <v/>
      </c>
      <c r="Z2086" s="23">
        <f>IF(N2086="", "", TEXT(N2086, "dddd"))</f>
        <v/>
      </c>
      <c r="AA2086" s="23">
        <f>IF(X2086="", "", TEXT(X2086, "dddd"))</f>
        <v/>
      </c>
      <c r="AB2086" s="23">
        <f>VLOOKUP(U2086,'Currency Sheet'!A:C,3,)</f>
        <v/>
      </c>
      <c r="AC2086" s="44">
        <f>VLOOKUP(P2086,'Customer List'!B:D,3,)</f>
        <v/>
      </c>
    </row>
    <row r="2087">
      <c r="A2087" s="23">
        <f>A2086+1</f>
        <v/>
      </c>
      <c r="B2087" s="23" t="inlineStr">
        <is>
          <t>EED118206</t>
        </is>
      </c>
      <c r="C2087" s="32" t="n">
        <v>45884</v>
      </c>
      <c r="D2087" s="32" t="n">
        <v>45890</v>
      </c>
      <c r="E2087" s="51" t="n">
        <v>164.5</v>
      </c>
      <c r="F2087" s="51">
        <f>IF(AB2087="DOLLAR",E2087*88,E2087)</f>
        <v/>
      </c>
      <c r="G2087" s="62">
        <f>F2087*J2087</f>
        <v/>
      </c>
      <c r="H2087" s="23" t="n">
        <v>424602</v>
      </c>
      <c r="I2087" s="23" t="inlineStr">
        <is>
          <t>Compensation Beads</t>
        </is>
      </c>
      <c r="J2087" s="23" t="n">
        <v>2</v>
      </c>
      <c r="K2087" s="23" t="n">
        <v>2</v>
      </c>
      <c r="L2087" s="23">
        <f>J2087-K2087</f>
        <v/>
      </c>
      <c r="M2087" s="23" t="inlineStr">
        <is>
          <t>T-1058/25-26</t>
        </is>
      </c>
      <c r="N2087" s="32" t="n">
        <v>45901</v>
      </c>
      <c r="O2087" s="62" t="n">
        <v>69207.5</v>
      </c>
      <c r="P2087" s="23" t="inlineStr">
        <is>
          <t>IGIB</t>
        </is>
      </c>
      <c r="Q2087" s="23" t="inlineStr">
        <is>
          <t>By Hand</t>
        </is>
      </c>
      <c r="R2087" s="23" t="inlineStr">
        <is>
          <t>PRIYANKA MADAM</t>
        </is>
      </c>
      <c r="S2087" s="63" t="n">
        <v>4</v>
      </c>
      <c r="T2087" s="39" t="n"/>
      <c r="U2087" s="23" t="inlineStr">
        <is>
          <t>BioLegend</t>
        </is>
      </c>
      <c r="V2087" s="23">
        <f>VLOOKUP(P2087,'Customer List'!B:C,2,)</f>
        <v/>
      </c>
      <c r="W2087" s="40" t="n"/>
      <c r="X2087" s="32">
        <f>IF(OR(R2087 = "PRIYANKA MADAM", R2087 = "DEEPAK", R2087 = "PORTER"),N2087,"")</f>
        <v/>
      </c>
      <c r="Y2087" s="23">
        <f>IF(X2087="", "", X2087-N2087)</f>
        <v/>
      </c>
      <c r="Z2087" s="23">
        <f>IF(N2087="", "", TEXT(N2087, "dddd"))</f>
        <v/>
      </c>
      <c r="AA2087" s="23">
        <f>IF(X2087="", "", TEXT(X2087, "dddd"))</f>
        <v/>
      </c>
      <c r="AB2087" s="23">
        <f>VLOOKUP(U2087,'Currency Sheet'!A:C,3,)</f>
        <v/>
      </c>
      <c r="AC2087" s="44">
        <f>VLOOKUP(P2087,'Customer List'!B:D,3,)</f>
        <v/>
      </c>
    </row>
    <row r="2088">
      <c r="A2088" s="23">
        <f>A2087+1</f>
        <v/>
      </c>
      <c r="B2088" s="23" t="inlineStr">
        <is>
          <t>EED118206</t>
        </is>
      </c>
      <c r="C2088" s="32" t="n">
        <v>45884</v>
      </c>
      <c r="D2088" s="32" t="n">
        <v>45890</v>
      </c>
      <c r="E2088" s="51" t="n">
        <v>87.5</v>
      </c>
      <c r="F2088" s="51">
        <f>IF(AB2088="DOLLAR",E2088*88,E2088)</f>
        <v/>
      </c>
      <c r="G2088" s="62">
        <f>F2088*J2088</f>
        <v/>
      </c>
      <c r="H2088" s="23" t="n">
        <v>426105</v>
      </c>
      <c r="I2088" s="23" t="inlineStr">
        <is>
          <t>True-Stain™ Multi-Fluor Buffer</t>
        </is>
      </c>
      <c r="J2088" s="23" t="n">
        <v>1</v>
      </c>
      <c r="K2088" s="23" t="n">
        <v>1</v>
      </c>
      <c r="L2088" s="23">
        <f>J2088-K2088</f>
        <v/>
      </c>
      <c r="M2088" s="23" t="inlineStr">
        <is>
          <t>DC-129/25-26</t>
        </is>
      </c>
      <c r="N2088" s="32" t="n">
        <v>45896</v>
      </c>
      <c r="O2088" s="62" t="n">
        <v>0</v>
      </c>
      <c r="P2088" s="23" t="inlineStr">
        <is>
          <t>AIIMS</t>
        </is>
      </c>
      <c r="Q2088" s="23" t="inlineStr">
        <is>
          <t>By Hand</t>
        </is>
      </c>
      <c r="R2088" s="23" t="inlineStr">
        <is>
          <t>PRIYANKA MADAM</t>
        </is>
      </c>
      <c r="S2088" s="63" t="n">
        <v>4</v>
      </c>
      <c r="T2088" s="39" t="n"/>
      <c r="U2088" s="23" t="inlineStr">
        <is>
          <t>BioLegend</t>
        </is>
      </c>
      <c r="V2088" s="23">
        <f>VLOOKUP(P2088,'Customer List'!B:C,2,)</f>
        <v/>
      </c>
      <c r="W2088" s="40" t="n"/>
      <c r="X2088" s="32" t="n">
        <v>45896</v>
      </c>
      <c r="Y2088" s="23">
        <f>IF(X2088="", "", X2088-N2088)</f>
        <v/>
      </c>
      <c r="Z2088" s="23">
        <f>IF(N2088="", "", TEXT(N2088, "dddd"))</f>
        <v/>
      </c>
      <c r="AA2088" s="23">
        <f>IF(X2088="", "", TEXT(X2088, "dddd"))</f>
        <v/>
      </c>
      <c r="AB2088" s="23">
        <f>VLOOKUP(U2088,'Currency Sheet'!A:C,3,)</f>
        <v/>
      </c>
      <c r="AC2088" s="44">
        <f>VLOOKUP(P2088,'Customer List'!B:D,3,)</f>
        <v/>
      </c>
    </row>
    <row r="2089">
      <c r="A2089" s="23">
        <f>A2088+1</f>
        <v/>
      </c>
      <c r="B2089" s="23" t="inlineStr">
        <is>
          <t>EED118206</t>
        </is>
      </c>
      <c r="C2089" s="32" t="n">
        <v>45884</v>
      </c>
      <c r="D2089" s="32" t="n">
        <v>45890</v>
      </c>
      <c r="E2089" s="51" t="n">
        <v>245</v>
      </c>
      <c r="F2089" s="51">
        <f>IF(AB2089="DOLLAR",E2089*88,E2089)</f>
        <v/>
      </c>
      <c r="G2089" s="62">
        <f>F2089*J2089</f>
        <v/>
      </c>
      <c r="H2089" s="23" t="n">
        <v>449504</v>
      </c>
      <c r="I2089" s="23" t="inlineStr">
        <is>
          <t>ELISA MAX™ Deluxe Human IFN-β</t>
        </is>
      </c>
      <c r="J2089" s="23" t="n">
        <v>1</v>
      </c>
      <c r="K2089" s="23" t="n">
        <v>1</v>
      </c>
      <c r="L2089" s="23">
        <f>J2089-K2089</f>
        <v/>
      </c>
      <c r="M2089" s="23" t="inlineStr">
        <is>
          <t>T-1010/25-26</t>
        </is>
      </c>
      <c r="N2089" s="32" t="n">
        <v>45892</v>
      </c>
      <c r="O2089" s="62" t="n">
        <v>40687.5</v>
      </c>
      <c r="P2089" s="23" t="inlineStr">
        <is>
          <t>TCG</t>
        </is>
      </c>
      <c r="Q2089" s="23" t="n">
        <v>58154750172</v>
      </c>
      <c r="R2089" s="23" t="inlineStr">
        <is>
          <t>Delivered</t>
        </is>
      </c>
      <c r="S2089" s="63" t="n">
        <v>4</v>
      </c>
      <c r="T2089" s="39" t="n"/>
      <c r="U2089" s="23" t="inlineStr">
        <is>
          <t>BioLegend</t>
        </is>
      </c>
      <c r="V2089" s="23">
        <f>VLOOKUP(P2089,'Customer List'!B:C,2,)</f>
        <v/>
      </c>
      <c r="W2089" s="40" t="n"/>
      <c r="X2089" s="32" t="n">
        <v>45894</v>
      </c>
      <c r="Y2089" s="23">
        <f>IF(X2089="", "", X2089-N2089)</f>
        <v/>
      </c>
      <c r="Z2089" s="23">
        <f>IF(N2089="", "", TEXT(N2089, "dddd"))</f>
        <v/>
      </c>
      <c r="AA2089" s="23">
        <f>IF(X2089="", "", TEXT(X2089, "dddd"))</f>
        <v/>
      </c>
      <c r="AB2089" s="23">
        <f>VLOOKUP(U2089,'Currency Sheet'!A:C,3,)</f>
        <v/>
      </c>
      <c r="AC2089" s="44">
        <f>VLOOKUP(P2089,'Customer List'!B:D,3,)</f>
        <v/>
      </c>
    </row>
    <row r="2090">
      <c r="A2090" s="23">
        <f>A2089+1</f>
        <v/>
      </c>
      <c r="B2090" s="23" t="inlineStr">
        <is>
          <t>EED118206</t>
        </is>
      </c>
      <c r="C2090" s="32" t="n">
        <v>45884</v>
      </c>
      <c r="D2090" s="32" t="n">
        <v>45890</v>
      </c>
      <c r="E2090" s="51" t="n">
        <v>247.5</v>
      </c>
      <c r="F2090" s="51">
        <f>IF(AB2090="DOLLAR",E2090*88,E2090)</f>
        <v/>
      </c>
      <c r="G2090" s="62">
        <f>F2090*J2090</f>
        <v/>
      </c>
      <c r="H2090" s="23" t="n">
        <v>480016</v>
      </c>
      <c r="I2090" s="23" t="inlineStr">
        <is>
          <t>MojoSort™ Streptavidin Nanobeads</t>
        </is>
      </c>
      <c r="J2090" s="23" t="n">
        <v>1</v>
      </c>
      <c r="K2090" s="23" t="n">
        <v>1</v>
      </c>
      <c r="L2090" s="23">
        <f>J2090-K2090</f>
        <v/>
      </c>
      <c r="M2090" s="23" t="inlineStr">
        <is>
          <t>DC-129/25-26</t>
        </is>
      </c>
      <c r="N2090" s="32" t="n">
        <v>45896</v>
      </c>
      <c r="O2090" s="62" t="n">
        <v>0</v>
      </c>
      <c r="P2090" s="23" t="inlineStr">
        <is>
          <t>AIIMS</t>
        </is>
      </c>
      <c r="Q2090" s="23" t="inlineStr">
        <is>
          <t>By Hand</t>
        </is>
      </c>
      <c r="R2090" s="23" t="inlineStr">
        <is>
          <t>PRIYANKA MADAM</t>
        </is>
      </c>
      <c r="S2090" s="63" t="n">
        <v>4</v>
      </c>
      <c r="T2090" s="39" t="n"/>
      <c r="U2090" s="23" t="inlineStr">
        <is>
          <t>BioLegend</t>
        </is>
      </c>
      <c r="V2090" s="23">
        <f>VLOOKUP(P2090,'Customer List'!B:C,2,)</f>
        <v/>
      </c>
      <c r="W2090" s="40" t="n"/>
      <c r="X2090" s="32" t="n">
        <v>45896</v>
      </c>
      <c r="Y2090" s="23">
        <f>IF(X2090="", "", X2090-N2090)</f>
        <v/>
      </c>
      <c r="Z2090" s="23">
        <f>IF(N2090="", "", TEXT(N2090, "dddd"))</f>
        <v/>
      </c>
      <c r="AA2090" s="23">
        <f>IF(X2090="", "", TEXT(X2090, "dddd"))</f>
        <v/>
      </c>
      <c r="AB2090" s="23">
        <f>VLOOKUP(U2090,'Currency Sheet'!A:C,3,)</f>
        <v/>
      </c>
      <c r="AC2090" s="44">
        <f>VLOOKUP(P2090,'Customer List'!B:D,3,)</f>
        <v/>
      </c>
    </row>
    <row r="2091">
      <c r="A2091" s="23">
        <f>A2090+1</f>
        <v/>
      </c>
      <c r="B2091" s="23" t="inlineStr">
        <is>
          <t>EED118206</t>
        </is>
      </c>
      <c r="C2091" s="32" t="n">
        <v>45884</v>
      </c>
      <c r="D2091" s="32" t="n">
        <v>45890</v>
      </c>
      <c r="E2091" s="51" t="n">
        <v>417.75</v>
      </c>
      <c r="F2091" s="51">
        <f>IF(AB2091="DOLLAR",E2091*88,E2091)</f>
        <v/>
      </c>
      <c r="G2091" s="62">
        <f>F2091*J2091</f>
        <v/>
      </c>
      <c r="H2091" s="23" t="n">
        <v>480019</v>
      </c>
      <c r="I2091" s="23" t="inlineStr">
        <is>
          <t>MojoSort™ Magnet</t>
        </is>
      </c>
      <c r="J2091" s="23" t="n">
        <v>1</v>
      </c>
      <c r="K2091" s="23" t="n">
        <v>1</v>
      </c>
      <c r="L2091" s="23">
        <f>J2091-K2091</f>
        <v/>
      </c>
      <c r="M2091" s="23" t="inlineStr">
        <is>
          <t>DC-129/25-26</t>
        </is>
      </c>
      <c r="N2091" s="32" t="n">
        <v>45896</v>
      </c>
      <c r="O2091" s="62" t="n">
        <v>0</v>
      </c>
      <c r="P2091" s="23" t="inlineStr">
        <is>
          <t>AIIMS</t>
        </is>
      </c>
      <c r="Q2091" s="23" t="inlineStr">
        <is>
          <t>By Hand</t>
        </is>
      </c>
      <c r="R2091" s="23" t="inlineStr">
        <is>
          <t>PRIYANKA MADAM</t>
        </is>
      </c>
      <c r="S2091" s="63" t="inlineStr">
        <is>
          <t>RT</t>
        </is>
      </c>
      <c r="T2091" s="39" t="n"/>
      <c r="U2091" s="23" t="inlineStr">
        <is>
          <t>BioLegend</t>
        </is>
      </c>
      <c r="V2091" s="23">
        <f>VLOOKUP(P2091,'Customer List'!B:C,2,)</f>
        <v/>
      </c>
      <c r="W2091" s="40" t="n"/>
      <c r="X2091" s="32" t="n">
        <v>45896</v>
      </c>
      <c r="Y2091" s="23">
        <f>IF(X2091="", "", X2091-N2091)</f>
        <v/>
      </c>
      <c r="Z2091" s="23">
        <f>IF(N2091="", "", TEXT(N2091, "dddd"))</f>
        <v/>
      </c>
      <c r="AA2091" s="23">
        <f>IF(X2091="", "", TEXT(X2091, "dddd"))</f>
        <v/>
      </c>
      <c r="AB2091" s="23">
        <f>VLOOKUP(U2091,'Currency Sheet'!A:C,3,)</f>
        <v/>
      </c>
      <c r="AC2091" s="44">
        <f>VLOOKUP(P2091,'Customer List'!B:D,3,)</f>
        <v/>
      </c>
    </row>
    <row r="2092">
      <c r="A2092" s="23">
        <f>A2091+1</f>
        <v/>
      </c>
      <c r="B2092" s="23" t="inlineStr">
        <is>
          <t>EED118206</t>
        </is>
      </c>
      <c r="C2092" s="32" t="n">
        <v>45884</v>
      </c>
      <c r="D2092" s="32" t="n">
        <v>45890</v>
      </c>
      <c r="E2092" s="51" t="n">
        <v>143</v>
      </c>
      <c r="F2092" s="51">
        <f>IF(AB2092="DOLLAR",E2092*88,E2092)</f>
        <v/>
      </c>
      <c r="G2092" s="62">
        <f>F2092*J2092</f>
        <v/>
      </c>
      <c r="H2092" s="23" t="n">
        <v>503808</v>
      </c>
      <c r="I2092" s="23" t="inlineStr">
        <is>
          <t>PE anti-mouse IL-2 Antibody</t>
        </is>
      </c>
      <c r="J2092" s="23" t="n">
        <v>1</v>
      </c>
      <c r="K2092" s="23" t="n">
        <v>1</v>
      </c>
      <c r="L2092" s="23">
        <f>J2092-K2092</f>
        <v/>
      </c>
      <c r="M2092" s="23" t="inlineStr">
        <is>
          <t>T-1002/25-26</t>
        </is>
      </c>
      <c r="N2092" s="32" t="n">
        <v>45892</v>
      </c>
      <c r="O2092" s="62" t="n">
        <v>20460</v>
      </c>
      <c r="P2092" s="23" t="inlineStr">
        <is>
          <t>AURIGINE SERVICE</t>
        </is>
      </c>
      <c r="Q2092" s="23" t="n">
        <v>58154746893</v>
      </c>
      <c r="R2092" s="23" t="inlineStr">
        <is>
          <t>Delivered</t>
        </is>
      </c>
      <c r="S2092" s="63" t="n">
        <v>4</v>
      </c>
      <c r="T2092" s="39" t="n"/>
      <c r="U2092" s="23" t="inlineStr">
        <is>
          <t>BioLegend</t>
        </is>
      </c>
      <c r="V2092" s="23">
        <f>VLOOKUP(P2092,'Customer List'!B:C,2,)</f>
        <v/>
      </c>
      <c r="W2092" s="40" t="n"/>
      <c r="X2092" s="32" t="n">
        <v>45894</v>
      </c>
      <c r="Y2092" s="23">
        <f>IF(X2092="", "", X2092-N2092)</f>
        <v/>
      </c>
      <c r="Z2092" s="23">
        <f>IF(N2092="", "", TEXT(N2092, "dddd"))</f>
        <v/>
      </c>
      <c r="AA2092" s="23">
        <f>IF(X2092="", "", TEXT(X2092, "dddd"))</f>
        <v/>
      </c>
      <c r="AB2092" s="23">
        <f>VLOOKUP(U2092,'Currency Sheet'!A:C,3,)</f>
        <v/>
      </c>
      <c r="AC2092" s="44">
        <f>VLOOKUP(P2092,'Customer List'!B:D,3,)</f>
        <v/>
      </c>
    </row>
    <row r="2093">
      <c r="A2093" s="23">
        <f>A2092+1</f>
        <v/>
      </c>
      <c r="B2093" s="23" t="inlineStr">
        <is>
          <t>EED118206</t>
        </is>
      </c>
      <c r="C2093" s="32" t="n">
        <v>45884</v>
      </c>
      <c r="D2093" s="32" t="n">
        <v>45890</v>
      </c>
      <c r="E2093" s="51" t="n">
        <v>206.25</v>
      </c>
      <c r="F2093" s="51">
        <f>IF(AB2093="DOLLAR",E2093*88,E2093)</f>
        <v/>
      </c>
      <c r="G2093" s="62">
        <f>F2093*J2093</f>
        <v/>
      </c>
      <c r="H2093" s="23" t="n">
        <v>505039</v>
      </c>
      <c r="I2093" s="23" t="inlineStr">
        <is>
          <t>Brilliant Violet 650™ anti-mouse IL-10 Antibody</t>
        </is>
      </c>
      <c r="J2093" s="23" t="n">
        <v>1</v>
      </c>
      <c r="K2093" s="23" t="n">
        <v>1</v>
      </c>
      <c r="L2093" s="23">
        <f>J2093-K2093</f>
        <v/>
      </c>
      <c r="M2093" s="23" t="inlineStr">
        <is>
          <t>DC-129/25-26</t>
        </is>
      </c>
      <c r="N2093" s="32" t="n">
        <v>45896</v>
      </c>
      <c r="O2093" s="62" t="n">
        <v>0</v>
      </c>
      <c r="P2093" s="23" t="inlineStr">
        <is>
          <t>AIIMS</t>
        </is>
      </c>
      <c r="Q2093" s="23" t="inlineStr">
        <is>
          <t>By Hand</t>
        </is>
      </c>
      <c r="R2093" s="23" t="inlineStr">
        <is>
          <t>PRIYANKA MADAM</t>
        </is>
      </c>
      <c r="S2093" s="63" t="n">
        <v>4</v>
      </c>
      <c r="T2093" s="39" t="n"/>
      <c r="U2093" s="23" t="inlineStr">
        <is>
          <t>BioLegend</t>
        </is>
      </c>
      <c r="V2093" s="23">
        <f>VLOOKUP(P2093,'Customer List'!B:C,2,)</f>
        <v/>
      </c>
      <c r="W2093" s="40" t="n"/>
      <c r="X2093" s="32" t="n">
        <v>45896</v>
      </c>
      <c r="Y2093" s="23">
        <f>IF(X2093="", "", X2093-N2093)</f>
        <v/>
      </c>
      <c r="Z2093" s="23">
        <f>IF(N2093="", "", TEXT(N2093, "dddd"))</f>
        <v/>
      </c>
      <c r="AA2093" s="23">
        <f>IF(X2093="", "", TEXT(X2093, "dddd"))</f>
        <v/>
      </c>
      <c r="AB2093" s="23">
        <f>VLOOKUP(U2093,'Currency Sheet'!A:C,3,)</f>
        <v/>
      </c>
      <c r="AC2093" s="44">
        <f>VLOOKUP(P2093,'Customer List'!B:D,3,)</f>
        <v/>
      </c>
    </row>
    <row r="2094">
      <c r="A2094" s="23">
        <f>A2093+1</f>
        <v/>
      </c>
      <c r="B2094" s="23" t="inlineStr">
        <is>
          <t>EED118206</t>
        </is>
      </c>
      <c r="C2094" s="32" t="n">
        <v>45884</v>
      </c>
      <c r="D2094" s="32" t="n">
        <v>45890</v>
      </c>
      <c r="E2094" s="51" t="n">
        <v>163.8</v>
      </c>
      <c r="F2094" s="51">
        <f>IF(AB2094="DOLLAR",E2094*88,E2094)</f>
        <v/>
      </c>
      <c r="G2094" s="62">
        <f>F2094*J2094</f>
        <v/>
      </c>
      <c r="H2094" s="23" t="n">
        <v>505814</v>
      </c>
      <c r="I2094" s="23" t="inlineStr">
        <is>
          <t>Alexa Fluor® 647 anti-mouse IFN-γ Antibody</t>
        </is>
      </c>
      <c r="J2094" s="23" t="n">
        <v>4</v>
      </c>
      <c r="K2094" s="23" t="n">
        <v>4</v>
      </c>
      <c r="L2094" s="23">
        <f>J2094-K2094</f>
        <v/>
      </c>
      <c r="M2094" s="23" t="inlineStr">
        <is>
          <t>T-1002/25-26</t>
        </is>
      </c>
      <c r="N2094" s="32" t="n">
        <v>45892</v>
      </c>
      <c r="O2094" s="62" t="n">
        <v>93744</v>
      </c>
      <c r="P2094" s="23" t="inlineStr">
        <is>
          <t>AURIGINE SERVICE</t>
        </is>
      </c>
      <c r="Q2094" s="23" t="n">
        <v>58154746893</v>
      </c>
      <c r="R2094" s="23" t="inlineStr">
        <is>
          <t>Delivered</t>
        </is>
      </c>
      <c r="S2094" s="63" t="n">
        <v>4</v>
      </c>
      <c r="T2094" s="39" t="n"/>
      <c r="U2094" s="23" t="inlineStr">
        <is>
          <t>BioLegend</t>
        </is>
      </c>
      <c r="V2094" s="23">
        <f>VLOOKUP(P2094,'Customer List'!B:C,2,)</f>
        <v/>
      </c>
      <c r="W2094" s="40" t="n"/>
      <c r="X2094" s="32" t="n">
        <v>45894</v>
      </c>
      <c r="Y2094" s="23">
        <f>IF(X2094="", "", X2094-N2094)</f>
        <v/>
      </c>
      <c r="Z2094" s="23">
        <f>IF(N2094="", "", TEXT(N2094, "dddd"))</f>
        <v/>
      </c>
      <c r="AA2094" s="23">
        <f>IF(X2094="", "", TEXT(X2094, "dddd"))</f>
        <v/>
      </c>
      <c r="AB2094" s="23">
        <f>VLOOKUP(U2094,'Currency Sheet'!A:C,3,)</f>
        <v/>
      </c>
      <c r="AC2094" s="44">
        <f>VLOOKUP(P2094,'Customer List'!B:D,3,)</f>
        <v/>
      </c>
    </row>
    <row r="2095">
      <c r="A2095" s="23">
        <f>A2094+1</f>
        <v/>
      </c>
      <c r="B2095" s="23" t="inlineStr">
        <is>
          <t>EED118206</t>
        </is>
      </c>
      <c r="C2095" s="32" t="n">
        <v>45884</v>
      </c>
      <c r="D2095" s="32" t="n">
        <v>45890</v>
      </c>
      <c r="E2095" s="51" t="n">
        <v>174.2</v>
      </c>
      <c r="F2095" s="51">
        <f>IF(AB2095="DOLLAR",E2095*88,E2095)</f>
        <v/>
      </c>
      <c r="G2095" s="62">
        <f>F2095*J2095</f>
        <v/>
      </c>
      <c r="H2095" s="23" t="n">
        <v>506313</v>
      </c>
      <c r="I2095" s="23" t="inlineStr">
        <is>
          <t>Alexa Fluor® 488 anti-mouse TNF-α Antibody</t>
        </is>
      </c>
      <c r="J2095" s="23" t="n">
        <v>4</v>
      </c>
      <c r="K2095" s="23" t="n">
        <v>4</v>
      </c>
      <c r="L2095" s="23">
        <f>J2095-K2095</f>
        <v/>
      </c>
      <c r="M2095" s="23" t="inlineStr">
        <is>
          <t>T-1002/25-26</t>
        </is>
      </c>
      <c r="N2095" s="32" t="n">
        <v>45892</v>
      </c>
      <c r="O2095" s="62" t="n">
        <v>99696</v>
      </c>
      <c r="P2095" s="23" t="inlineStr">
        <is>
          <t>AURIGINE SERVICE</t>
        </is>
      </c>
      <c r="Q2095" s="23" t="n">
        <v>58154746893</v>
      </c>
      <c r="R2095" s="23" t="inlineStr">
        <is>
          <t>Delivered</t>
        </is>
      </c>
      <c r="S2095" s="63" t="n">
        <v>4</v>
      </c>
      <c r="T2095" s="39" t="n"/>
      <c r="U2095" s="23" t="inlineStr">
        <is>
          <t>BioLegend</t>
        </is>
      </c>
      <c r="V2095" s="23">
        <f>VLOOKUP(P2095,'Customer List'!B:C,2,)</f>
        <v/>
      </c>
      <c r="W2095" s="40" t="n"/>
      <c r="X2095" s="32" t="n">
        <v>45894</v>
      </c>
      <c r="Y2095" s="23">
        <f>IF(X2095="", "", X2095-N2095)</f>
        <v/>
      </c>
      <c r="Z2095" s="23">
        <f>IF(N2095="", "", TEXT(N2095, "dddd"))</f>
        <v/>
      </c>
      <c r="AA2095" s="23">
        <f>IF(X2095="", "", TEXT(X2095, "dddd"))</f>
        <v/>
      </c>
      <c r="AB2095" s="23">
        <f>VLOOKUP(U2095,'Currency Sheet'!A:C,3,)</f>
        <v/>
      </c>
      <c r="AC2095" s="44">
        <f>VLOOKUP(P2095,'Customer List'!B:D,3,)</f>
        <v/>
      </c>
    </row>
    <row r="2096">
      <c r="A2096" s="23">
        <f>A2095+1</f>
        <v/>
      </c>
      <c r="B2096" s="23" t="inlineStr">
        <is>
          <t>EED118206</t>
        </is>
      </c>
      <c r="C2096" s="32" t="n">
        <v>45884</v>
      </c>
      <c r="D2096" s="32" t="n">
        <v>45890</v>
      </c>
      <c r="E2096" s="51" t="n">
        <v>86.8</v>
      </c>
      <c r="F2096" s="51">
        <f>IF(AB2096="DOLLAR",E2096*88,E2096)</f>
        <v/>
      </c>
      <c r="G2096" s="62">
        <f>F2096*J2096</f>
        <v/>
      </c>
      <c r="H2096" s="23" t="n">
        <v>506907</v>
      </c>
      <c r="I2096" s="23" t="inlineStr">
        <is>
          <t>FITC anti-mouse IL-17A Antibody</t>
        </is>
      </c>
      <c r="J2096" s="23" t="n">
        <v>1</v>
      </c>
      <c r="K2096" s="23" t="n">
        <v>1</v>
      </c>
      <c r="L2096" s="23">
        <f>J2096-K2096</f>
        <v/>
      </c>
      <c r="M2096" s="23" t="inlineStr">
        <is>
          <t>T-1005/25-26</t>
        </is>
      </c>
      <c r="N2096" s="32" t="n">
        <v>45892</v>
      </c>
      <c r="O2096" s="62" t="n">
        <v>14415</v>
      </c>
      <c r="P2096" s="23" t="inlineStr">
        <is>
          <t>genomid</t>
        </is>
      </c>
      <c r="Q2096" s="23" t="n">
        <v>58154747490</v>
      </c>
      <c r="R2096" s="23" t="inlineStr">
        <is>
          <t>Delivered</t>
        </is>
      </c>
      <c r="S2096" s="63" t="n">
        <v>4</v>
      </c>
      <c r="T2096" s="39" t="n"/>
      <c r="U2096" s="23" t="inlineStr">
        <is>
          <t>BioLegend</t>
        </is>
      </c>
      <c r="V2096" s="23">
        <f>VLOOKUP(P2096,'Customer List'!B:C,2,)</f>
        <v/>
      </c>
      <c r="W2096" s="40" t="n"/>
      <c r="X2096" s="32" t="n">
        <v>45894</v>
      </c>
      <c r="Y2096" s="23">
        <f>IF(X2096="", "", X2096-N2096)</f>
        <v/>
      </c>
      <c r="Z2096" s="23">
        <f>IF(N2096="", "", TEXT(N2096, "dddd"))</f>
        <v/>
      </c>
      <c r="AA2096" s="23">
        <f>IF(X2096="", "", TEXT(X2096, "dddd"))</f>
        <v/>
      </c>
      <c r="AB2096" s="23">
        <f>VLOOKUP(U2096,'Currency Sheet'!A:C,3,)</f>
        <v/>
      </c>
      <c r="AC2096" s="44">
        <f>VLOOKUP(P2096,'Customer List'!B:D,3,)</f>
        <v/>
      </c>
    </row>
    <row r="2097">
      <c r="A2097" s="23">
        <f>A2096+1</f>
        <v/>
      </c>
      <c r="B2097" s="23" t="inlineStr">
        <is>
          <t>EED118206</t>
        </is>
      </c>
      <c r="C2097" s="32" t="n">
        <v>45884</v>
      </c>
      <c r="D2097" s="32" t="n">
        <v>45890</v>
      </c>
      <c r="E2097" s="51" t="n">
        <v>295.4</v>
      </c>
      <c r="F2097" s="51">
        <f>IF(AB2097="DOLLAR",E2097*88,E2097)</f>
        <v/>
      </c>
      <c r="G2097" s="62">
        <f>F2097*J2097</f>
        <v/>
      </c>
      <c r="H2097" s="23" t="n">
        <v>512314</v>
      </c>
      <c r="I2097" s="23" t="inlineStr">
        <is>
          <t>PerCP/Cyanine5.5 anti-human IL-17A Antibody</t>
        </is>
      </c>
      <c r="J2097" s="23" t="n">
        <v>1</v>
      </c>
      <c r="K2097" s="23" t="n">
        <v>1</v>
      </c>
      <c r="L2097" s="23">
        <f>J2097-K2097</f>
        <v/>
      </c>
      <c r="M2097" s="23" t="inlineStr">
        <is>
          <t>T-1057/25-26</t>
        </is>
      </c>
      <c r="N2097" s="32" t="n">
        <v>45901</v>
      </c>
      <c r="O2097" s="62" t="n">
        <v>62139.5</v>
      </c>
      <c r="P2097" s="23" t="inlineStr">
        <is>
          <t>IGIB</t>
        </is>
      </c>
      <c r="Q2097" s="23" t="inlineStr">
        <is>
          <t>BY HAND</t>
        </is>
      </c>
      <c r="R2097" s="23" t="inlineStr">
        <is>
          <t>PRIYANKA MADAM</t>
        </is>
      </c>
      <c r="S2097" s="63" t="n">
        <v>4</v>
      </c>
      <c r="T2097" s="39" t="n"/>
      <c r="U2097" s="23" t="inlineStr">
        <is>
          <t>BioLegend</t>
        </is>
      </c>
      <c r="V2097" s="23">
        <f>VLOOKUP(P2097,'Customer List'!B:C,2,)</f>
        <v/>
      </c>
      <c r="W2097" s="40" t="n"/>
      <c r="X2097" s="32">
        <f>IF(OR(R2097 = "PRIYANKA MADAM", R2097 = "DEEPAK", R2097 = "PORTER"),N2097,"")</f>
        <v/>
      </c>
      <c r="Y2097" s="23">
        <f>IF(X2097="", "", X2097-N2097)</f>
        <v/>
      </c>
      <c r="Z2097" s="23">
        <f>IF(N2097="", "", TEXT(N2097, "dddd"))</f>
        <v/>
      </c>
      <c r="AA2097" s="23">
        <f>IF(X2097="", "", TEXT(X2097, "dddd"))</f>
        <v/>
      </c>
      <c r="AB2097" s="23">
        <f>VLOOKUP(U2097,'Currency Sheet'!A:C,3,)</f>
        <v/>
      </c>
      <c r="AC2097" s="44">
        <f>VLOOKUP(P2097,'Customer List'!B:D,3,)</f>
        <v/>
      </c>
    </row>
    <row r="2098">
      <c r="A2098" s="23">
        <f>A2097+1</f>
        <v/>
      </c>
      <c r="B2098" s="23" t="inlineStr">
        <is>
          <t>EED118206</t>
        </is>
      </c>
      <c r="C2098" s="32" t="n">
        <v>45884</v>
      </c>
      <c r="D2098" s="32" t="n">
        <v>45890</v>
      </c>
      <c r="E2098" s="51" t="n">
        <v>259</v>
      </c>
      <c r="F2098" s="51">
        <f>IF(AB2098="DOLLAR",E2098*88,E2098)</f>
        <v/>
      </c>
      <c r="G2098" s="62">
        <f>F2098*J2098</f>
        <v/>
      </c>
      <c r="H2098" s="23" t="n">
        <v>626812</v>
      </c>
      <c r="I2098" s="23" t="inlineStr">
        <is>
          <t>Alexa Fluor® 488 anti-c-Myc Antibody</t>
        </is>
      </c>
      <c r="J2098" s="23" t="n">
        <v>3</v>
      </c>
      <c r="K2098" s="23" t="n">
        <v>3</v>
      </c>
      <c r="L2098" s="23">
        <f>J2098-K2098</f>
        <v/>
      </c>
      <c r="M2098" s="23" t="inlineStr">
        <is>
          <t>T-10001/25-26</t>
        </is>
      </c>
      <c r="N2098" s="32" t="n">
        <v>45892</v>
      </c>
      <c r="O2098" s="62" t="n">
        <v>120435</v>
      </c>
      <c r="P2098" s="23" t="inlineStr">
        <is>
          <t>aurigine onco</t>
        </is>
      </c>
      <c r="Q2098" s="23" t="n">
        <v>58154747405</v>
      </c>
      <c r="R2098" s="23" t="inlineStr">
        <is>
          <t>Delivered</t>
        </is>
      </c>
      <c r="S2098" s="63" t="n">
        <v>4</v>
      </c>
      <c r="T2098" s="39" t="n"/>
      <c r="U2098" s="23" t="inlineStr">
        <is>
          <t>BioLegend</t>
        </is>
      </c>
      <c r="V2098" s="23">
        <f>VLOOKUP(P2098,'Customer List'!B:C,2,)</f>
        <v/>
      </c>
      <c r="W2098" s="40" t="n"/>
      <c r="X2098" s="32" t="n">
        <v>45893</v>
      </c>
      <c r="Y2098" s="23">
        <f>IF(X2098="", "", X2098-N2098)</f>
        <v/>
      </c>
      <c r="Z2098" s="23">
        <f>IF(N2098="", "", TEXT(N2098, "dddd"))</f>
        <v/>
      </c>
      <c r="AA2098" s="23">
        <f>IF(X2098="", "", TEXT(X2098, "dddd"))</f>
        <v/>
      </c>
      <c r="AB2098" s="23">
        <f>VLOOKUP(U2098,'Currency Sheet'!A:C,3,)</f>
        <v/>
      </c>
      <c r="AC2098" s="44">
        <f>VLOOKUP(P2098,'Customer List'!B:D,3,)</f>
        <v/>
      </c>
    </row>
    <row r="2099">
      <c r="A2099" s="23">
        <f>A2098+1</f>
        <v/>
      </c>
      <c r="B2099" s="23" t="inlineStr">
        <is>
          <t>EED118206</t>
        </is>
      </c>
      <c r="C2099" s="32" t="n">
        <v>45884</v>
      </c>
      <c r="D2099" s="32" t="n">
        <v>45890</v>
      </c>
      <c r="E2099" s="51" t="n">
        <v>115.5</v>
      </c>
      <c r="F2099" s="51">
        <f>IF(AB2099="DOLLAR",E2099*88,E2099)</f>
        <v/>
      </c>
      <c r="G2099" s="62">
        <f>F2099*J2099</f>
        <v/>
      </c>
      <c r="H2099" s="23" t="n">
        <v>648003</v>
      </c>
      <c r="I2099" s="23" t="inlineStr">
        <is>
          <t>Alexa Fluor® 488 anti-Hsp70 Antibody</t>
        </is>
      </c>
      <c r="J2099" s="23" t="n">
        <v>1</v>
      </c>
      <c r="K2099" s="23" t="n">
        <v>1</v>
      </c>
      <c r="L2099" s="23">
        <f>J2099-K2099</f>
        <v/>
      </c>
      <c r="M2099" s="23" t="inlineStr">
        <is>
          <t>T-996/25-26</t>
        </is>
      </c>
      <c r="N2099" s="32" t="n">
        <v>45892</v>
      </c>
      <c r="O2099" s="62" t="n">
        <v>17391</v>
      </c>
      <c r="P2099" s="23" t="inlineStr">
        <is>
          <t>Abhi Bio</t>
        </is>
      </c>
      <c r="Q2099" s="23" t="n">
        <v>58154748164</v>
      </c>
      <c r="R2099" s="23" t="inlineStr">
        <is>
          <t>Delivered</t>
        </is>
      </c>
      <c r="S2099" s="63" t="n">
        <v>4</v>
      </c>
      <c r="T2099" s="39" t="n"/>
      <c r="U2099" s="23" t="inlineStr">
        <is>
          <t>BioLegend</t>
        </is>
      </c>
      <c r="V2099" s="23">
        <f>VLOOKUP(P2099,'Customer List'!B:C,2,)</f>
        <v/>
      </c>
      <c r="W2099" s="40" t="n"/>
      <c r="X2099" s="32" t="n">
        <v>45894</v>
      </c>
      <c r="Y2099" s="23">
        <f>IF(X2099="", "", X2099-N2099)</f>
        <v/>
      </c>
      <c r="Z2099" s="23">
        <f>IF(N2099="", "", TEXT(N2099, "dddd"))</f>
        <v/>
      </c>
      <c r="AA2099" s="23">
        <f>IF(X2099="", "", TEXT(X2099, "dddd"))</f>
        <v/>
      </c>
      <c r="AB2099" s="23">
        <f>VLOOKUP(U2099,'Currency Sheet'!A:C,3,)</f>
        <v/>
      </c>
      <c r="AC2099" s="44">
        <f>VLOOKUP(P2099,'Customer List'!B:D,3,)</f>
        <v/>
      </c>
    </row>
    <row r="2100">
      <c r="A2100" s="23">
        <f>A2099+1</f>
        <v/>
      </c>
      <c r="B2100" s="23" t="inlineStr">
        <is>
          <t>EED118206</t>
        </is>
      </c>
      <c r="C2100" s="32" t="n">
        <v>45884</v>
      </c>
      <c r="D2100" s="32" t="n">
        <v>45890</v>
      </c>
      <c r="E2100" s="51" t="n">
        <v>98.7</v>
      </c>
      <c r="F2100" s="51">
        <f>IF(AB2100="DOLLAR",E2100*88,E2100)</f>
        <v/>
      </c>
      <c r="G2100" s="62">
        <f>F2100*J2100</f>
        <v/>
      </c>
      <c r="H2100" s="23" t="n">
        <v>651403</v>
      </c>
      <c r="I2100" s="23" t="inlineStr">
        <is>
          <t>PE anti-HMGB1 Antibody</t>
        </is>
      </c>
      <c r="J2100" s="23" t="n">
        <v>1</v>
      </c>
      <c r="K2100" s="23" t="n">
        <v>1</v>
      </c>
      <c r="L2100" s="23">
        <f>J2100-K2100</f>
        <v/>
      </c>
      <c r="M2100" s="23" t="inlineStr">
        <is>
          <t>T-996/25-26</t>
        </is>
      </c>
      <c r="N2100" s="32" t="n">
        <v>45892</v>
      </c>
      <c r="O2100" s="62" t="n">
        <v>14861.4</v>
      </c>
      <c r="P2100" s="23" t="inlineStr">
        <is>
          <t>Abhi Bio</t>
        </is>
      </c>
      <c r="Q2100" s="23" t="n">
        <v>58154748164</v>
      </c>
      <c r="R2100" s="23" t="inlineStr">
        <is>
          <t>Delivered</t>
        </is>
      </c>
      <c r="S2100" s="63" t="n">
        <v>4</v>
      </c>
      <c r="T2100" s="39" t="n"/>
      <c r="U2100" s="23" t="inlineStr">
        <is>
          <t>BioLegend</t>
        </is>
      </c>
      <c r="V2100" s="23">
        <f>VLOOKUP(P2100,'Customer List'!B:C,2,)</f>
        <v/>
      </c>
      <c r="W2100" s="40" t="n"/>
      <c r="X2100" s="32" t="n">
        <v>45894</v>
      </c>
      <c r="Y2100" s="23">
        <f>IF(X2100="", "", X2100-N2100)</f>
        <v/>
      </c>
      <c r="Z2100" s="23">
        <f>IF(N2100="", "", TEXT(N2100, "dddd"))</f>
        <v/>
      </c>
      <c r="AA2100" s="23">
        <f>IF(X2100="", "", TEXT(X2100, "dddd"))</f>
        <v/>
      </c>
      <c r="AB2100" s="23">
        <f>VLOOKUP(U2100,'Currency Sheet'!A:C,3,)</f>
        <v/>
      </c>
      <c r="AC2100" s="44">
        <f>VLOOKUP(P2100,'Customer List'!B:D,3,)</f>
        <v/>
      </c>
    </row>
    <row r="2101">
      <c r="A2101" s="23">
        <f>A2100+1</f>
        <v/>
      </c>
      <c r="B2101" s="23" t="inlineStr">
        <is>
          <t>EED118206</t>
        </is>
      </c>
      <c r="C2101" s="32" t="n">
        <v>45884</v>
      </c>
      <c r="D2101" s="32" t="n">
        <v>45890</v>
      </c>
      <c r="E2101" s="51" t="n">
        <v>82.59999999999999</v>
      </c>
      <c r="F2101" s="51">
        <f>IF(AB2101="DOLLAR",E2101*88,E2101)</f>
        <v/>
      </c>
      <c r="G2101" s="62">
        <f>F2101*J2101</f>
        <v/>
      </c>
      <c r="H2101" s="23" t="n">
        <v>740992</v>
      </c>
      <c r="I2101" s="23" t="inlineStr">
        <is>
          <t>LEGENDplex™ Human CCL5 (RANTES) Capture Bead A10, 13X</t>
        </is>
      </c>
      <c r="J2101" s="23" t="n">
        <v>1</v>
      </c>
      <c r="K2101" s="23" t="n">
        <v>1</v>
      </c>
      <c r="L2101" s="23">
        <f>J2101-K2101</f>
        <v/>
      </c>
      <c r="M2101" s="23" t="inlineStr">
        <is>
          <t>T-999/25-26</t>
        </is>
      </c>
      <c r="N2101" s="32" t="n">
        <v>45892</v>
      </c>
      <c r="O2101" s="62" t="n">
        <v>10089</v>
      </c>
      <c r="P2101" s="23" t="inlineStr">
        <is>
          <t>actrec</t>
        </is>
      </c>
      <c r="Q2101" s="23" t="n">
        <v>58154751395</v>
      </c>
      <c r="R2101" s="23" t="inlineStr">
        <is>
          <t>Delivered</t>
        </is>
      </c>
      <c r="S2101" s="63" t="n">
        <v>4</v>
      </c>
      <c r="T2101" s="39" t="n"/>
      <c r="U2101" s="23" t="inlineStr">
        <is>
          <t>BioLegend</t>
        </is>
      </c>
      <c r="V2101" s="23">
        <f>VLOOKUP(P2101,'Customer List'!B:C,2,)</f>
        <v/>
      </c>
      <c r="W2101" s="40" t="n"/>
      <c r="X2101" s="32" t="n">
        <v>45894</v>
      </c>
      <c r="Y2101" s="23">
        <f>IF(X2101="", "", X2101-N2101)</f>
        <v/>
      </c>
      <c r="Z2101" s="23">
        <f>IF(N2101="", "", TEXT(N2101, "dddd"))</f>
        <v/>
      </c>
      <c r="AA2101" s="23">
        <f>IF(X2101="", "", TEXT(X2101, "dddd"))</f>
        <v/>
      </c>
      <c r="AB2101" s="23">
        <f>VLOOKUP(U2101,'Currency Sheet'!A:C,3,)</f>
        <v/>
      </c>
      <c r="AC2101" s="44">
        <f>VLOOKUP(P2101,'Customer List'!B:D,3,)</f>
        <v/>
      </c>
    </row>
    <row r="2102">
      <c r="A2102" s="23">
        <f>A2101+1</f>
        <v/>
      </c>
      <c r="B2102" s="23" t="inlineStr">
        <is>
          <t>EED118206</t>
        </is>
      </c>
      <c r="C2102" s="32" t="n">
        <v>45884</v>
      </c>
      <c r="D2102" s="32" t="n">
        <v>45890</v>
      </c>
      <c r="E2102" s="51" t="n">
        <v>1150.8</v>
      </c>
      <c r="F2102" s="51">
        <f>IF(AB2102="DOLLAR",E2102*88,E2102)</f>
        <v/>
      </c>
      <c r="G2102" s="62">
        <f>F2102*J2102</f>
        <v/>
      </c>
      <c r="H2102" s="23" t="n">
        <v>741028</v>
      </c>
      <c r="I2102" s="23" t="inlineStr">
        <is>
          <t>LEGENDplex™ HU Th Cytokine Panel (12-plex) w/ VbP V02</t>
        </is>
      </c>
      <c r="J2102" s="23" t="n">
        <v>6</v>
      </c>
      <c r="K2102" s="23" t="n">
        <v>6</v>
      </c>
      <c r="L2102" s="23">
        <f>J2102-K2102</f>
        <v/>
      </c>
      <c r="M2102" s="23" t="inlineStr">
        <is>
          <t>T-1008/25-26</t>
        </is>
      </c>
      <c r="N2102" s="32" t="n">
        <v>45892</v>
      </c>
      <c r="O2102" s="62" t="n">
        <v>890226</v>
      </c>
      <c r="P2102" s="23" t="inlineStr">
        <is>
          <t>nnf</t>
        </is>
      </c>
      <c r="Q2102" s="23" t="n">
        <v>58154749881</v>
      </c>
      <c r="R2102" s="23" t="inlineStr">
        <is>
          <t>Delivered</t>
        </is>
      </c>
      <c r="S2102" s="63" t="n">
        <v>4</v>
      </c>
      <c r="T2102" s="39" t="n"/>
      <c r="U2102" s="23" t="inlineStr">
        <is>
          <t>BioLegend</t>
        </is>
      </c>
      <c r="V2102" s="23">
        <f>VLOOKUP(P2102,'Customer List'!B:C,2,)</f>
        <v/>
      </c>
      <c r="W2102" s="40" t="n"/>
      <c r="X2102" s="32" t="n">
        <v>45894</v>
      </c>
      <c r="Y2102" s="23">
        <f>IF(X2102="", "", X2102-N2102)</f>
        <v/>
      </c>
      <c r="Z2102" s="23">
        <f>IF(N2102="", "", TEXT(N2102, "dddd"))</f>
        <v/>
      </c>
      <c r="AA2102" s="23">
        <f>IF(X2102="", "", TEXT(X2102, "dddd"))</f>
        <v/>
      </c>
      <c r="AB2102" s="23">
        <f>VLOOKUP(U2102,'Currency Sheet'!A:C,3,)</f>
        <v/>
      </c>
      <c r="AC2102" s="44">
        <f>VLOOKUP(P2102,'Customer List'!B:D,3,)</f>
        <v/>
      </c>
    </row>
    <row r="2103">
      <c r="A2103" s="23">
        <f>A2102+1</f>
        <v/>
      </c>
      <c r="B2103" s="23" t="inlineStr">
        <is>
          <t>TPC/25-26/00483</t>
        </is>
      </c>
      <c r="C2103" s="32" t="n">
        <v>45923</v>
      </c>
      <c r="D2103" s="32" t="n">
        <v>45925</v>
      </c>
      <c r="E2103" s="51" t="n">
        <v>15540</v>
      </c>
      <c r="F2103" s="51">
        <f>IF(AB2103="DOLLAR",E2103*88,E2103)</f>
        <v/>
      </c>
      <c r="G2103" s="62">
        <f>F2103*J2103</f>
        <v/>
      </c>
      <c r="H2103" s="23" t="inlineStr">
        <is>
          <t>S1714</t>
        </is>
      </c>
      <c r="I2103" s="23" t="inlineStr">
        <is>
          <t>Gemcitabine (50mg x 2)</t>
        </is>
      </c>
      <c r="J2103" s="23" t="n">
        <v>2</v>
      </c>
      <c r="K2103" s="23" t="n">
        <v>2</v>
      </c>
      <c r="L2103" s="23">
        <f>J2103-K2103</f>
        <v/>
      </c>
      <c r="M2103" s="23" t="inlineStr">
        <is>
          <t>T-1329/25-26</t>
        </is>
      </c>
      <c r="N2103" s="32" t="n">
        <v>45937</v>
      </c>
      <c r="O2103" s="62" t="n">
        <v>37740</v>
      </c>
      <c r="P2103" s="23" t="inlineStr">
        <is>
          <t>FARCAST</t>
        </is>
      </c>
      <c r="Q2103" s="23" t="n">
        <v>58156567033</v>
      </c>
      <c r="R2103" s="23" t="inlineStr">
        <is>
          <t>Delivered</t>
        </is>
      </c>
      <c r="S2103" s="63" t="n">
        <v>-20</v>
      </c>
      <c r="T2103" s="39" t="n"/>
      <c r="U2103" s="23" t="inlineStr">
        <is>
          <t>TOPCLASS ENTERPRISES</t>
        </is>
      </c>
      <c r="V2103" s="23">
        <f>VLOOKUP(P2103,'Customer List'!B:C,2,)</f>
        <v/>
      </c>
      <c r="W2103" s="40" t="n"/>
      <c r="X2103" s="32" t="n">
        <v>45938</v>
      </c>
      <c r="Y2103" s="23">
        <f>IF(X2103="", "", X2103-N2103)</f>
        <v/>
      </c>
      <c r="Z2103" s="23">
        <f>IF(N2103="", "", TEXT(N2103, "dddd"))</f>
        <v/>
      </c>
      <c r="AA2103" s="23">
        <f>IF(X2103="", "", TEXT(X2103, "dddd"))</f>
        <v/>
      </c>
      <c r="AB2103" s="23">
        <f>VLOOKUP(U2103,'Currency Sheet'!A:C,3,)</f>
        <v/>
      </c>
      <c r="AC2103" s="44">
        <f>VLOOKUP(P2103,'Customer List'!B:D,3,)</f>
        <v/>
      </c>
    </row>
    <row r="2104" ht="30" customHeight="1">
      <c r="A2104" s="23">
        <f>A2103+1</f>
        <v/>
      </c>
      <c r="B2104" s="23" t="inlineStr">
        <is>
          <t>I239351-IN</t>
        </is>
      </c>
      <c r="C2104" s="32" t="n">
        <v>45888</v>
      </c>
      <c r="D2104" s="32" t="n">
        <v>45891</v>
      </c>
      <c r="E2104" s="51" t="n">
        <v>44.8</v>
      </c>
      <c r="F2104" s="51">
        <f>IF(AB2104="DOLLAR",E2104*88,E2104)</f>
        <v/>
      </c>
      <c r="G2104" s="62">
        <f>F2104*J2104</f>
        <v/>
      </c>
      <c r="H2104" s="23" t="n">
        <v>31000</v>
      </c>
      <c r="I2104" s="39" t="inlineStr">
        <is>
          <t>EvaGreen, 20X solution (contains EvaGreen dye, DI-water and less than 1%
DMSO)</t>
        </is>
      </c>
      <c r="J2104" s="23" t="n">
        <v>1</v>
      </c>
      <c r="K2104" s="23" t="n">
        <v>1</v>
      </c>
      <c r="L2104" s="23">
        <f>J2104-K2104</f>
        <v/>
      </c>
      <c r="M2104" s="23" t="inlineStr">
        <is>
          <t>T-1031/25-26</t>
        </is>
      </c>
      <c r="N2104" s="32" t="n">
        <v>45895</v>
      </c>
      <c r="O2104" s="62" t="n">
        <v>6944</v>
      </c>
      <c r="P2104" s="23" t="inlineStr">
        <is>
          <t>Scientific Solution FARIDABAD</t>
        </is>
      </c>
      <c r="Q2104" s="23" t="inlineStr">
        <is>
          <t>BY HAND</t>
        </is>
      </c>
      <c r="R2104" s="23" t="inlineStr">
        <is>
          <t>PRIYANKA MADAM</t>
        </is>
      </c>
      <c r="S2104" s="63" t="inlineStr">
        <is>
          <t>RT</t>
        </is>
      </c>
      <c r="T2104" s="39" t="n"/>
      <c r="U2104" s="23" t="inlineStr">
        <is>
          <t>Biotium</t>
        </is>
      </c>
      <c r="V2104" s="23">
        <f>VLOOKUP(P2104,'Customer List'!B:C,2,)</f>
        <v/>
      </c>
      <c r="W2104" s="40" t="n"/>
      <c r="X2104" s="32" t="n">
        <v>45895</v>
      </c>
      <c r="Y2104" s="23">
        <f>IF(X2104="", "", X2104-N2104)</f>
        <v/>
      </c>
      <c r="Z2104" s="23">
        <f>IF(N2104="", "", TEXT(N2104, "dddd"))</f>
        <v/>
      </c>
      <c r="AA2104" s="23">
        <f>IF(X2104="", "", TEXT(X2104, "dddd"))</f>
        <v/>
      </c>
      <c r="AB2104" s="23">
        <f>VLOOKUP(U2104,'Currency Sheet'!A:C,3,)</f>
        <v/>
      </c>
      <c r="AC2104" s="44">
        <f>VLOOKUP(P2104,'Customer List'!B:D,3,)</f>
        <v/>
      </c>
    </row>
    <row r="2105">
      <c r="A2105" s="23">
        <f>A2104+1</f>
        <v/>
      </c>
      <c r="B2105" s="23" t="inlineStr">
        <is>
          <t>I239351-IN</t>
        </is>
      </c>
      <c r="C2105" s="32" t="n">
        <v>45888</v>
      </c>
      <c r="D2105" s="32" t="n">
        <v>45891</v>
      </c>
      <c r="E2105" s="51" t="n">
        <v>27.2</v>
      </c>
      <c r="F2105" s="51">
        <f>IF(AB2105="DOLLAR",E2105*88,E2105)</f>
        <v/>
      </c>
      <c r="G2105" s="62">
        <f>F2105*J2105</f>
        <v/>
      </c>
      <c r="H2105" s="23" t="inlineStr">
        <is>
          <t>41003-T</t>
        </is>
      </c>
      <c r="I2105" s="23" t="inlineStr">
        <is>
          <t>GelRed® Nucleic Acid Stain, 10,000X in water (trial size): (0.1mL)</t>
        </is>
      </c>
      <c r="J2105" s="23" t="n">
        <v>1</v>
      </c>
      <c r="K2105" s="23" t="n">
        <v>1</v>
      </c>
      <c r="L2105" s="23">
        <f>J2105-K2105</f>
        <v/>
      </c>
      <c r="M2105" s="23" t="inlineStr">
        <is>
          <t>T-1003/25-26</t>
        </is>
      </c>
      <c r="N2105" s="32" t="n">
        <v>45892</v>
      </c>
      <c r="O2105" s="62" t="n">
        <v>3952.5</v>
      </c>
      <c r="P2105" s="23" t="inlineStr">
        <is>
          <t>CELLIN BIO</t>
        </is>
      </c>
      <c r="Q2105" s="23" t="n">
        <v>58154750205</v>
      </c>
      <c r="R2105" s="23" t="inlineStr">
        <is>
          <t>Delivered</t>
        </is>
      </c>
      <c r="S2105" s="63" t="inlineStr">
        <is>
          <t>RT</t>
        </is>
      </c>
      <c r="T2105" s="39" t="n"/>
      <c r="U2105" s="23" t="inlineStr">
        <is>
          <t>Biotium</t>
        </is>
      </c>
      <c r="V2105" s="23">
        <f>VLOOKUP(P2105,'Customer List'!B:C,2,)</f>
        <v/>
      </c>
      <c r="W2105" s="40" t="n"/>
      <c r="X2105" s="32" t="n">
        <v>45894</v>
      </c>
      <c r="Y2105" s="23">
        <f>IF(X2105="", "", X2105-N2105)</f>
        <v/>
      </c>
      <c r="Z2105" s="23">
        <f>IF(N2105="", "", TEXT(N2105, "dddd"))</f>
        <v/>
      </c>
      <c r="AA2105" s="23">
        <f>IF(X2105="", "", TEXT(X2105, "dddd"))</f>
        <v/>
      </c>
      <c r="AB2105" s="23">
        <f>VLOOKUP(U2105,'Currency Sheet'!A:C,3,)</f>
        <v/>
      </c>
      <c r="AC2105" s="44">
        <f>VLOOKUP(P2105,'Customer List'!B:D,3,)</f>
        <v/>
      </c>
    </row>
    <row r="2106">
      <c r="A2106" s="23">
        <f>A2105+1</f>
        <v/>
      </c>
      <c r="B2106" s="23" t="inlineStr">
        <is>
          <t>I239351-IN</t>
        </is>
      </c>
      <c r="C2106" s="32" t="n">
        <v>45888</v>
      </c>
      <c r="D2106" s="32" t="n">
        <v>45891</v>
      </c>
      <c r="E2106" s="51" t="n">
        <v>164</v>
      </c>
      <c r="F2106" s="51">
        <f>IF(AB2106="DOLLAR",E2106*88,E2106)</f>
        <v/>
      </c>
      <c r="G2106" s="62">
        <f>F2106*J2106</f>
        <v/>
      </c>
      <c r="H2106" s="23" t="inlineStr">
        <is>
          <t>30090-T</t>
        </is>
      </c>
      <c r="I2106" s="23" t="inlineStr">
        <is>
          <t>CellBrite Fix 488 Membrane Dye</t>
        </is>
      </c>
      <c r="J2106" s="23" t="n">
        <v>1</v>
      </c>
      <c r="K2106" s="23" t="n">
        <v>1</v>
      </c>
      <c r="L2106" s="23">
        <f>J2106-K2106</f>
        <v/>
      </c>
      <c r="M2106" s="23" t="inlineStr">
        <is>
          <t>T-998/25-26</t>
        </is>
      </c>
      <c r="N2106" s="32" t="n">
        <v>45892</v>
      </c>
      <c r="O2106" s="62" t="n">
        <v>22878</v>
      </c>
      <c r="P2106" s="23" t="inlineStr">
        <is>
          <t>Abhi Bio</t>
        </is>
      </c>
      <c r="Q2106" s="23" t="n">
        <v>58154748164</v>
      </c>
      <c r="R2106" s="23" t="inlineStr">
        <is>
          <t>Delivered</t>
        </is>
      </c>
      <c r="S2106" s="63" t="inlineStr">
        <is>
          <t>RT</t>
        </is>
      </c>
      <c r="T2106" s="39" t="n"/>
      <c r="U2106" s="23" t="inlineStr">
        <is>
          <t>Biotium</t>
        </is>
      </c>
      <c r="V2106" s="23">
        <f>VLOOKUP(P2106,'Customer List'!B:C,2,)</f>
        <v/>
      </c>
      <c r="W2106" s="40" t="n"/>
      <c r="X2106" s="32" t="n">
        <v>45894</v>
      </c>
      <c r="Y2106" s="23">
        <f>IF(X2106="", "", X2106-N2106)</f>
        <v/>
      </c>
      <c r="Z2106" s="23">
        <f>IF(N2106="", "", TEXT(N2106, "dddd"))</f>
        <v/>
      </c>
      <c r="AA2106" s="23">
        <f>IF(X2106="", "", TEXT(X2106, "dddd"))</f>
        <v/>
      </c>
      <c r="AB2106" s="23">
        <f>VLOOKUP(U2106,'Currency Sheet'!A:C,3,)</f>
        <v/>
      </c>
      <c r="AC2106" s="44">
        <f>VLOOKUP(P2106,'Customer List'!B:D,3,)</f>
        <v/>
      </c>
    </row>
    <row r="2107">
      <c r="A2107" s="23">
        <f>A2106+1</f>
        <v/>
      </c>
      <c r="B2107" s="23" t="inlineStr">
        <is>
          <t>O081425IN3312028G</t>
        </is>
      </c>
      <c r="C2107" s="32" t="n">
        <v>45884</v>
      </c>
      <c r="D2107" s="32" t="n">
        <v>45891</v>
      </c>
      <c r="E2107" s="51" t="n">
        <v>258.4</v>
      </c>
      <c r="F2107" s="51">
        <f>IF(AB2107="DOLLAR",E2107*88,E2107)</f>
        <v/>
      </c>
      <c r="G2107" s="62">
        <f>F2107*J2107</f>
        <v/>
      </c>
      <c r="H2107" s="23" t="inlineStr">
        <is>
          <t>CTM-1169117</t>
        </is>
      </c>
      <c r="I2107" s="23" t="inlineStr">
        <is>
          <t>TOP3A siRNA: Custom siRNA, Standard 0.05 μmol Regular</t>
        </is>
      </c>
      <c r="J2107" s="23" t="n">
        <v>1</v>
      </c>
      <c r="K2107" s="23" t="n">
        <v>1</v>
      </c>
      <c r="L2107" s="23">
        <f>J2107-K2107</f>
        <v/>
      </c>
      <c r="M2107" s="23" t="inlineStr">
        <is>
          <t>T-1019/25-26</t>
        </is>
      </c>
      <c r="N2107" s="32" t="n">
        <v>45892</v>
      </c>
      <c r="O2107" s="62" t="n">
        <v>35147.2</v>
      </c>
      <c r="P2107" s="23" t="inlineStr">
        <is>
          <t>NIBMG</t>
        </is>
      </c>
      <c r="Q2107" s="23" t="n">
        <v>58154748341</v>
      </c>
      <c r="R2107" s="23" t="inlineStr">
        <is>
          <t>Delivered</t>
        </is>
      </c>
      <c r="S2107" s="63" t="n">
        <v>-20</v>
      </c>
      <c r="T2107" s="39" t="n"/>
      <c r="U2107" s="23" t="inlineStr">
        <is>
          <t>Dharmacon</t>
        </is>
      </c>
      <c r="V2107" s="23">
        <f>VLOOKUP(P2107,'Customer List'!B:C,2,)</f>
        <v/>
      </c>
      <c r="W2107" s="40" t="n"/>
      <c r="X2107" s="32" t="n">
        <v>45896</v>
      </c>
      <c r="Y2107" s="23">
        <f>IF(X2107="", "", X2107-N2107)</f>
        <v/>
      </c>
      <c r="Z2107" s="23">
        <f>IF(N2107="", "", TEXT(N2107, "dddd"))</f>
        <v/>
      </c>
      <c r="AA2107" s="23">
        <f>IF(X2107="", "", TEXT(X2107, "dddd"))</f>
        <v/>
      </c>
      <c r="AB2107" s="23">
        <f>VLOOKUP(U2107,'Currency Sheet'!A:C,3,)</f>
        <v/>
      </c>
      <c r="AC2107" s="44">
        <f>VLOOKUP(P2107,'Customer List'!B:D,3,)</f>
        <v/>
      </c>
    </row>
    <row r="2108">
      <c r="A2108" s="23">
        <f>A2107+1</f>
        <v/>
      </c>
      <c r="B2108" s="23" t="inlineStr">
        <is>
          <t>O081425IN3312028G</t>
        </is>
      </c>
      <c r="C2108" s="32" t="n">
        <v>45884</v>
      </c>
      <c r="D2108" s="32" t="n">
        <v>45891</v>
      </c>
      <c r="E2108" s="51" t="n">
        <v>374</v>
      </c>
      <c r="F2108" s="51">
        <f>IF(AB2108="DOLLAR",E2108*88,E2108)</f>
        <v/>
      </c>
      <c r="G2108" s="62">
        <f>F2108*J2108</f>
        <v/>
      </c>
      <c r="H2108" s="23" t="inlineStr">
        <is>
          <t>L-005567-00-0005</t>
        </is>
      </c>
      <c r="I2108" s="23" t="inlineStr">
        <is>
          <t>ON-TARGETplus Human GPR35 (2859) siRNA - SMARTpool, 5_x000D_
nmol</t>
        </is>
      </c>
      <c r="J2108" s="23" t="n">
        <v>1</v>
      </c>
      <c r="K2108" s="23" t="n">
        <v>1</v>
      </c>
      <c r="L2108" s="23">
        <f>J2108-K2108</f>
        <v/>
      </c>
      <c r="M2108" s="23" t="inlineStr">
        <is>
          <t>T-1017/25-26</t>
        </is>
      </c>
      <c r="N2108" s="32" t="n">
        <v>45892</v>
      </c>
      <c r="O2108" s="62" t="n">
        <v>50463</v>
      </c>
      <c r="P2108" s="23" t="inlineStr">
        <is>
          <t>RG SONS</t>
        </is>
      </c>
      <c r="Q2108" s="23" t="n">
        <v>58154748691</v>
      </c>
      <c r="R2108" s="23" t="inlineStr">
        <is>
          <t>Delivered</t>
        </is>
      </c>
      <c r="S2108" s="63" t="n">
        <v>-20</v>
      </c>
      <c r="T2108" s="39" t="n"/>
      <c r="U2108" s="23" t="inlineStr">
        <is>
          <t>Dharmacon</t>
        </is>
      </c>
      <c r="V2108" s="23">
        <f>VLOOKUP(P2108,'Customer List'!B:C,2,)</f>
        <v/>
      </c>
      <c r="W2108" s="40" t="n"/>
      <c r="X2108" s="32" t="n">
        <v>45894</v>
      </c>
      <c r="Y2108" s="23">
        <f>IF(X2108="", "", X2108-N2108)</f>
        <v/>
      </c>
      <c r="Z2108" s="23">
        <f>IF(N2108="", "", TEXT(N2108, "dddd"))</f>
        <v/>
      </c>
      <c r="AA2108" s="23">
        <f>IF(X2108="", "", TEXT(X2108, "dddd"))</f>
        <v/>
      </c>
      <c r="AB2108" s="23">
        <f>VLOOKUP(U2108,'Currency Sheet'!A:C,3,)</f>
        <v/>
      </c>
      <c r="AC2108" s="44">
        <f>VLOOKUP(P2108,'Customer List'!B:D,3,)</f>
        <v/>
      </c>
    </row>
    <row r="2109">
      <c r="A2109" s="23">
        <f>A2108+1</f>
        <v/>
      </c>
      <c r="B2109" s="23" t="inlineStr">
        <is>
          <t>O081425IN3312028G</t>
        </is>
      </c>
      <c r="C2109" s="32" t="n">
        <v>45884</v>
      </c>
      <c r="D2109" s="32" t="n">
        <v>45891</v>
      </c>
      <c r="E2109" s="51" t="n">
        <v>374</v>
      </c>
      <c r="F2109" s="51">
        <f>IF(AB2109="DOLLAR",E2109*88,E2109)</f>
        <v/>
      </c>
      <c r="G2109" s="62">
        <f>F2109*J2109</f>
        <v/>
      </c>
      <c r="H2109" s="23" t="inlineStr">
        <is>
          <t>L-084857-02-0005</t>
        </is>
      </c>
      <c r="I2109" s="23" t="inlineStr">
        <is>
          <t>ON-TARGETplus Rat Gpr35 (367315) siRNA - SMARTpool, 5_x000D_
nmol</t>
        </is>
      </c>
      <c r="J2109" s="23" t="n">
        <v>1</v>
      </c>
      <c r="K2109" s="23" t="n">
        <v>1</v>
      </c>
      <c r="L2109" s="23">
        <f>J2109-K2109</f>
        <v/>
      </c>
      <c r="M2109" s="23" t="inlineStr">
        <is>
          <t>T-1017/25-26</t>
        </is>
      </c>
      <c r="N2109" s="32" t="n">
        <v>45892</v>
      </c>
      <c r="O2109" s="62" t="n">
        <v>50463</v>
      </c>
      <c r="P2109" s="23" t="inlineStr">
        <is>
          <t>RG SONS</t>
        </is>
      </c>
      <c r="Q2109" s="23" t="n">
        <v>58154748691</v>
      </c>
      <c r="R2109" s="23" t="inlineStr">
        <is>
          <t>Delivered</t>
        </is>
      </c>
      <c r="S2109" s="63" t="n">
        <v>-20</v>
      </c>
      <c r="T2109" s="39" t="n"/>
      <c r="U2109" s="23" t="inlineStr">
        <is>
          <t>Dharmacon</t>
        </is>
      </c>
      <c r="V2109" s="23">
        <f>VLOOKUP(P2109,'Customer List'!B:C,2,)</f>
        <v/>
      </c>
      <c r="W2109" s="40" t="n"/>
      <c r="X2109" s="32" t="n">
        <v>45894</v>
      </c>
      <c r="Y2109" s="23">
        <f>IF(X2109="", "", X2109-N2109)</f>
        <v/>
      </c>
      <c r="Z2109" s="23">
        <f>IF(N2109="", "", TEXT(N2109, "dddd"))</f>
        <v/>
      </c>
      <c r="AA2109" s="23">
        <f>IF(X2109="", "", TEXT(X2109, "dddd"))</f>
        <v/>
      </c>
      <c r="AB2109" s="23">
        <f>VLOOKUP(U2109,'Currency Sheet'!A:C,3,)</f>
        <v/>
      </c>
      <c r="AC2109" s="44">
        <f>VLOOKUP(P2109,'Customer List'!B:D,3,)</f>
        <v/>
      </c>
    </row>
    <row r="2110">
      <c r="A2110" s="23">
        <f>A2109+1</f>
        <v/>
      </c>
      <c r="B2110" s="23" t="inlineStr">
        <is>
          <t>O081425IN3312028G</t>
        </is>
      </c>
      <c r="C2110" s="32" t="n">
        <v>45884</v>
      </c>
      <c r="D2110" s="32" t="n">
        <v>45891</v>
      </c>
      <c r="E2110" s="51" t="n">
        <v>374</v>
      </c>
      <c r="F2110" s="51">
        <f>IF(AB2110="DOLLAR",E2110*88,E2110)</f>
        <v/>
      </c>
      <c r="G2110" s="62">
        <f>F2110*J2110</f>
        <v/>
      </c>
      <c r="H2110" s="23" t="inlineStr">
        <is>
          <t>L-043574-00-0005</t>
        </is>
      </c>
      <c r="I2110" s="23" t="inlineStr">
        <is>
          <t>ON-TARGETplus Mouse Hk1 (15275) siRNA - SMARTpool, 5_x000D_
Nmol</t>
        </is>
      </c>
      <c r="J2110" s="23" t="n">
        <v>1</v>
      </c>
      <c r="K2110" s="23" t="n">
        <v>1</v>
      </c>
      <c r="L2110" s="23">
        <f>J2110-K2110</f>
        <v/>
      </c>
      <c r="M2110" s="23" t="inlineStr">
        <is>
          <t>T-1025/25-26</t>
        </is>
      </c>
      <c r="N2110" s="32" t="n">
        <v>45894</v>
      </c>
      <c r="O2110" s="62" t="n">
        <v>47178.9</v>
      </c>
      <c r="P2110" s="23" t="inlineStr">
        <is>
          <t>IISER MOHALI</t>
        </is>
      </c>
      <c r="Q2110" s="23" t="inlineStr">
        <is>
          <t>D3001955194</t>
        </is>
      </c>
      <c r="R2110" s="23" t="inlineStr">
        <is>
          <t>Delivered</t>
        </is>
      </c>
      <c r="S2110" s="63" t="n">
        <v>-20</v>
      </c>
      <c r="T2110" s="39" t="n"/>
      <c r="U2110" s="23" t="inlineStr">
        <is>
          <t>Dharmacon</t>
        </is>
      </c>
      <c r="V2110" s="23">
        <f>VLOOKUP(P2110,'Customer List'!B:C,2,)</f>
        <v/>
      </c>
      <c r="W2110" s="40" t="n"/>
      <c r="X2110" s="32" t="n">
        <v>45895</v>
      </c>
      <c r="Y2110" s="23">
        <f>IF(X2110="", "", X2110-N2110)</f>
        <v/>
      </c>
      <c r="Z2110" s="23">
        <f>IF(N2110="", "", TEXT(N2110, "dddd"))</f>
        <v/>
      </c>
      <c r="AA2110" s="23">
        <f>IF(X2110="", "", TEXT(X2110, "dddd"))</f>
        <v/>
      </c>
      <c r="AB2110" s="23">
        <f>VLOOKUP(U2110,'Currency Sheet'!A:C,3,)</f>
        <v/>
      </c>
      <c r="AC2110" s="44">
        <f>VLOOKUP(P2110,'Customer List'!B:D,3,)</f>
        <v/>
      </c>
    </row>
    <row r="2111">
      <c r="A2111" s="23">
        <f>A2110+1</f>
        <v/>
      </c>
      <c r="B2111" s="23" t="inlineStr">
        <is>
          <t>O081425IN3312028G</t>
        </is>
      </c>
      <c r="C2111" s="32" t="n">
        <v>45884</v>
      </c>
      <c r="D2111" s="32" t="n">
        <v>45891</v>
      </c>
      <c r="E2111" s="51" t="n">
        <v>374</v>
      </c>
      <c r="F2111" s="51">
        <f>IF(AB2111="DOLLAR",E2111*88,E2111)</f>
        <v/>
      </c>
      <c r="G2111" s="62">
        <f>F2111*J2111</f>
        <v/>
      </c>
      <c r="H2111" s="23" t="inlineStr">
        <is>
          <t>L-056597-01-0005</t>
        </is>
      </c>
      <c r="I2111" s="23" t="inlineStr">
        <is>
          <t>ON-TARGETplus Mouse Stk11ip (71728) siRNA - SMARTpool, 5_x000D_
Nmol</t>
        </is>
      </c>
      <c r="J2111" s="23" t="n">
        <v>1</v>
      </c>
      <c r="K2111" s="23" t="n">
        <v>1</v>
      </c>
      <c r="L2111" s="23">
        <f>J2111-K2111</f>
        <v/>
      </c>
      <c r="M2111" s="23" t="inlineStr">
        <is>
          <t>T-1025/25-26</t>
        </is>
      </c>
      <c r="N2111" s="32" t="n">
        <v>45894</v>
      </c>
      <c r="O2111" s="62" t="n">
        <v>47178.9</v>
      </c>
      <c r="P2111" s="23" t="inlineStr">
        <is>
          <t>IISER MOHALI</t>
        </is>
      </c>
      <c r="Q2111" s="23" t="inlineStr">
        <is>
          <t>D3001955194</t>
        </is>
      </c>
      <c r="R2111" s="23" t="inlineStr">
        <is>
          <t>Delivered</t>
        </is>
      </c>
      <c r="S2111" s="63" t="n">
        <v>-20</v>
      </c>
      <c r="T2111" s="39" t="n"/>
      <c r="U2111" s="23" t="inlineStr">
        <is>
          <t>Dharmacon</t>
        </is>
      </c>
      <c r="V2111" s="23">
        <f>VLOOKUP(P2111,'Customer List'!B:C,2,)</f>
        <v/>
      </c>
      <c r="W2111" s="40" t="n"/>
      <c r="X2111" s="32" t="n">
        <v>45895</v>
      </c>
      <c r="Y2111" s="23">
        <f>IF(X2111="", "", X2111-N2111)</f>
        <v/>
      </c>
      <c r="Z2111" s="23">
        <f>IF(N2111="", "", TEXT(N2111, "dddd"))</f>
        <v/>
      </c>
      <c r="AA2111" s="23">
        <f>IF(X2111="", "", TEXT(X2111, "dddd"))</f>
        <v/>
      </c>
      <c r="AB2111" s="23">
        <f>VLOOKUP(U2111,'Currency Sheet'!A:C,3,)</f>
        <v/>
      </c>
      <c r="AC2111" s="44">
        <f>VLOOKUP(P2111,'Customer List'!B:D,3,)</f>
        <v/>
      </c>
    </row>
    <row r="2112">
      <c r="A2112" s="23">
        <f>A2111+1</f>
        <v/>
      </c>
      <c r="B2112" s="23" t="inlineStr">
        <is>
          <t>O081425IN3312028G</t>
        </is>
      </c>
      <c r="C2112" s="32" t="n">
        <v>45884</v>
      </c>
      <c r="D2112" s="32" t="n">
        <v>45891</v>
      </c>
      <c r="E2112" s="51" t="n">
        <v>374</v>
      </c>
      <c r="F2112" s="51">
        <f>IF(AB2112="DOLLAR",E2112*88,E2112)</f>
        <v/>
      </c>
      <c r="G2112" s="62">
        <f>F2112*J2112</f>
        <v/>
      </c>
      <c r="H2112" s="23" t="inlineStr">
        <is>
          <t>L-042268-01-0005</t>
        </is>
      </c>
      <c r="I2112" s="23" t="inlineStr">
        <is>
          <t>ON-TARGETplus Mouse Chst3 (53374) siRNA - SMARTpool, 5_x000D_
Nmol</t>
        </is>
      </c>
      <c r="J2112" s="23" t="n">
        <v>1</v>
      </c>
      <c r="K2112" s="23" t="n">
        <v>1</v>
      </c>
      <c r="L2112" s="23">
        <f>J2112-K2112</f>
        <v/>
      </c>
      <c r="M2112" s="23" t="inlineStr">
        <is>
          <t>T-1025/25-26</t>
        </is>
      </c>
      <c r="N2112" s="32" t="n">
        <v>45894</v>
      </c>
      <c r="O2112" s="62" t="n">
        <v>47178.9</v>
      </c>
      <c r="P2112" s="23" t="inlineStr">
        <is>
          <t>IISER MOHALI</t>
        </is>
      </c>
      <c r="Q2112" s="23" t="inlineStr">
        <is>
          <t>D3001955194</t>
        </is>
      </c>
      <c r="R2112" s="23" t="inlineStr">
        <is>
          <t>Delivered</t>
        </is>
      </c>
      <c r="S2112" s="63" t="n">
        <v>-20</v>
      </c>
      <c r="T2112" s="39" t="n"/>
      <c r="U2112" s="23" t="inlineStr">
        <is>
          <t>Dharmacon</t>
        </is>
      </c>
      <c r="V2112" s="23">
        <f>VLOOKUP(P2112,'Customer List'!B:C,2,)</f>
        <v/>
      </c>
      <c r="W2112" s="40" t="n"/>
      <c r="X2112" s="32" t="n">
        <v>45895</v>
      </c>
      <c r="Y2112" s="23">
        <f>IF(X2112="", "", X2112-N2112)</f>
        <v/>
      </c>
      <c r="Z2112" s="23">
        <f>IF(N2112="", "", TEXT(N2112, "dddd"))</f>
        <v/>
      </c>
      <c r="AA2112" s="23">
        <f>IF(X2112="", "", TEXT(X2112, "dddd"))</f>
        <v/>
      </c>
      <c r="AB2112" s="23">
        <f>VLOOKUP(U2112,'Currency Sheet'!A:C,3,)</f>
        <v/>
      </c>
      <c r="AC2112" s="44">
        <f>VLOOKUP(P2112,'Customer List'!B:D,3,)</f>
        <v/>
      </c>
    </row>
    <row r="2113">
      <c r="A2113" s="23">
        <f>A2112+1</f>
        <v/>
      </c>
      <c r="B2113" s="23" t="inlineStr">
        <is>
          <t>O081425IN3312028G</t>
        </is>
      </c>
      <c r="C2113" s="32" t="n">
        <v>45884</v>
      </c>
      <c r="D2113" s="32" t="n">
        <v>45891</v>
      </c>
      <c r="E2113" s="51" t="n">
        <v>215.98</v>
      </c>
      <c r="F2113" s="51">
        <f>IF(AB2113="DOLLAR",E2113*88,E2113)</f>
        <v/>
      </c>
      <c r="G2113" s="62">
        <f>F2113*J2113</f>
        <v/>
      </c>
      <c r="H2113" s="23" t="inlineStr">
        <is>
          <t>CTM-1172669</t>
        </is>
      </c>
      <c r="I2113" s="23" t="inlineStr">
        <is>
          <t>Custom RNA 1: Custom RNA,_x000D_
0.05 μmol</t>
        </is>
      </c>
      <c r="J2113" s="23" t="n">
        <v>1</v>
      </c>
      <c r="K2113" s="23" t="n">
        <v>1</v>
      </c>
      <c r="L2113" s="23">
        <f>J2113-K2113</f>
        <v/>
      </c>
      <c r="M2113" s="23" t="inlineStr">
        <is>
          <t>T-1020/25-26</t>
        </is>
      </c>
      <c r="N2113" s="32" t="n">
        <v>45892</v>
      </c>
      <c r="O2113" s="62" t="n">
        <v>34711.88</v>
      </c>
      <c r="P2113" s="23" t="inlineStr">
        <is>
          <t>IISER PUNE</t>
        </is>
      </c>
      <c r="Q2113" s="23" t="n">
        <v>58154747921</v>
      </c>
      <c r="R2113" s="23" t="inlineStr">
        <is>
          <t>Delivered</t>
        </is>
      </c>
      <c r="S2113" s="63" t="n">
        <v>-20</v>
      </c>
      <c r="T2113" s="39" t="n"/>
      <c r="U2113" s="23" t="inlineStr">
        <is>
          <t>Dharmacon</t>
        </is>
      </c>
      <c r="V2113" s="23">
        <f>VLOOKUP(P2113,'Customer List'!B:C,2,)</f>
        <v/>
      </c>
      <c r="W2113" s="40" t="n"/>
      <c r="X2113" s="32" t="n">
        <v>45894</v>
      </c>
      <c r="Y2113" s="23">
        <f>IF(X2113="", "", X2113-N2113)</f>
        <v/>
      </c>
      <c r="Z2113" s="23">
        <f>IF(N2113="", "", TEXT(N2113, "dddd"))</f>
        <v/>
      </c>
      <c r="AA2113" s="23">
        <f>IF(X2113="", "", TEXT(X2113, "dddd"))</f>
        <v/>
      </c>
      <c r="AB2113" s="23">
        <f>VLOOKUP(U2113,'Currency Sheet'!A:C,3,)</f>
        <v/>
      </c>
      <c r="AC2113" s="44">
        <f>VLOOKUP(P2113,'Customer List'!B:D,3,)</f>
        <v/>
      </c>
    </row>
    <row r="2114">
      <c r="A2114" s="23">
        <f>A2113+1</f>
        <v/>
      </c>
      <c r="B2114" s="23" t="inlineStr">
        <is>
          <t>O081425IN3312028G</t>
        </is>
      </c>
      <c r="C2114" s="32" t="n">
        <v>45884</v>
      </c>
      <c r="D2114" s="32" t="n">
        <v>45891</v>
      </c>
      <c r="E2114" s="51" t="n">
        <v>215.98</v>
      </c>
      <c r="F2114" s="51">
        <f>IF(AB2114="DOLLAR",E2114*88,E2114)</f>
        <v/>
      </c>
      <c r="G2114" s="62">
        <f>F2114*J2114</f>
        <v/>
      </c>
      <c r="H2114" s="23" t="inlineStr">
        <is>
          <t>CTM-1172670</t>
        </is>
      </c>
      <c r="I2114" s="23" t="inlineStr">
        <is>
          <t>Custom RNA 2: Custom RNA,_x000D_
0.05 μmol</t>
        </is>
      </c>
      <c r="J2114" s="23" t="n">
        <v>1</v>
      </c>
      <c r="K2114" s="23" t="n">
        <v>1</v>
      </c>
      <c r="L2114" s="23">
        <f>J2114-K2114</f>
        <v/>
      </c>
      <c r="M2114" s="23" t="inlineStr">
        <is>
          <t>T-1020/25-26</t>
        </is>
      </c>
      <c r="N2114" s="32" t="n">
        <v>45892</v>
      </c>
      <c r="O2114" s="62" t="n">
        <v>34711.88</v>
      </c>
      <c r="P2114" s="23" t="inlineStr">
        <is>
          <t>IISER PUNE</t>
        </is>
      </c>
      <c r="Q2114" s="23" t="n">
        <v>58154747921</v>
      </c>
      <c r="R2114" s="23" t="inlineStr">
        <is>
          <t>Delivered</t>
        </is>
      </c>
      <c r="S2114" s="63" t="n">
        <v>-20</v>
      </c>
      <c r="T2114" s="39" t="n"/>
      <c r="U2114" s="23" t="inlineStr">
        <is>
          <t>Dharmacon</t>
        </is>
      </c>
      <c r="V2114" s="23">
        <f>VLOOKUP(P2114,'Customer List'!B:C,2,)</f>
        <v/>
      </c>
      <c r="W2114" s="40" t="n"/>
      <c r="X2114" s="32" t="n">
        <v>45894</v>
      </c>
      <c r="Y2114" s="23">
        <f>IF(X2114="", "", X2114-N2114)</f>
        <v/>
      </c>
      <c r="Z2114" s="23">
        <f>IF(N2114="", "", TEXT(N2114, "dddd"))</f>
        <v/>
      </c>
      <c r="AA2114" s="23">
        <f>IF(X2114="", "", TEXT(X2114, "dddd"))</f>
        <v/>
      </c>
      <c r="AB2114" s="23">
        <f>VLOOKUP(U2114,'Currency Sheet'!A:C,3,)</f>
        <v/>
      </c>
      <c r="AC2114" s="44">
        <f>VLOOKUP(P2114,'Customer List'!B:D,3,)</f>
        <v/>
      </c>
    </row>
    <row r="2115">
      <c r="A2115" s="23">
        <f>A2114+1</f>
        <v/>
      </c>
      <c r="B2115" s="23" t="inlineStr">
        <is>
          <t>O081425IN3312028G</t>
        </is>
      </c>
      <c r="C2115" s="32" t="n">
        <v>45884</v>
      </c>
      <c r="D2115" s="32" t="n">
        <v>45891</v>
      </c>
      <c r="E2115" s="51" t="n">
        <v>336.29</v>
      </c>
      <c r="F2115" s="51">
        <f>IF(AB2115="DOLLAR",E2115*88,E2115)</f>
        <v/>
      </c>
      <c r="G2115" s="62">
        <f>F2115*J2115</f>
        <v/>
      </c>
      <c r="H2115" s="23" t="inlineStr">
        <is>
          <t>CTM-1172671</t>
        </is>
      </c>
      <c r="I2115" s="23" t="inlineStr">
        <is>
          <t>rVS013 DNA cytosine methyltransferase: Custom RNA, HPLC Purification, 0.05 μmol</t>
        </is>
      </c>
      <c r="J2115" s="23" t="n">
        <v>1</v>
      </c>
      <c r="K2115" s="23" t="n">
        <v>1</v>
      </c>
      <c r="L2115" s="23">
        <f>J2115-K2115</f>
        <v/>
      </c>
      <c r="M2115" s="23" t="inlineStr">
        <is>
          <t>T-1018/25-26</t>
        </is>
      </c>
      <c r="N2115" s="32" t="n">
        <v>45892</v>
      </c>
      <c r="O2115" s="62" t="n">
        <v>50444.1</v>
      </c>
      <c r="P2115" s="23" t="inlineStr">
        <is>
          <t>TIGS</t>
        </is>
      </c>
      <c r="Q2115" s="23" t="n">
        <v>58154748783</v>
      </c>
      <c r="R2115" s="23" t="inlineStr">
        <is>
          <t>Delivered</t>
        </is>
      </c>
      <c r="S2115" s="63" t="n">
        <v>-20</v>
      </c>
      <c r="T2115" s="39" t="n"/>
      <c r="U2115" s="23" t="inlineStr">
        <is>
          <t>Dharmacon</t>
        </is>
      </c>
      <c r="V2115" s="23">
        <f>VLOOKUP(P2115,'Customer List'!B:C,2,)</f>
        <v/>
      </c>
      <c r="W2115" s="40" t="n"/>
      <c r="X2115" s="32" t="n">
        <v>45894</v>
      </c>
      <c r="Y2115" s="23">
        <f>IF(X2115="", "", X2115-N2115)</f>
        <v/>
      </c>
      <c r="Z2115" s="23">
        <f>IF(N2115="", "", TEXT(N2115, "dddd"))</f>
        <v/>
      </c>
      <c r="AA2115" s="23">
        <f>IF(X2115="", "", TEXT(X2115, "dddd"))</f>
        <v/>
      </c>
      <c r="AB2115" s="23">
        <f>VLOOKUP(U2115,'Currency Sheet'!A:C,3,)</f>
        <v/>
      </c>
      <c r="AC2115" s="44">
        <f>VLOOKUP(P2115,'Customer List'!B:D,3,)</f>
        <v/>
      </c>
    </row>
    <row r="2116">
      <c r="A2116" s="23">
        <f>A2115+1</f>
        <v/>
      </c>
      <c r="B2116" s="23" t="inlineStr">
        <is>
          <t>O081425IN3312028G</t>
        </is>
      </c>
      <c r="C2116" s="32" t="n">
        <v>45884</v>
      </c>
      <c r="D2116" s="32" t="n">
        <v>45891</v>
      </c>
      <c r="E2116" s="51" t="n">
        <v>327.01</v>
      </c>
      <c r="F2116" s="51">
        <f>IF(AB2116="DOLLAR",E2116*88,E2116)</f>
        <v/>
      </c>
      <c r="G2116" s="62">
        <f>F2116*J2116</f>
        <v/>
      </c>
      <c r="H2116" s="23" t="inlineStr">
        <is>
          <t>CTM-1172672</t>
        </is>
      </c>
      <c r="I2116" s="23" t="inlineStr">
        <is>
          <t>rVS014 bacterioferritin:: Custom_x000D_
RNA, HPLC Purification, 0.05 μmol</t>
        </is>
      </c>
      <c r="J2116" s="23" t="n">
        <v>1</v>
      </c>
      <c r="K2116" s="23" t="n">
        <v>1</v>
      </c>
      <c r="L2116" s="23">
        <f>J2116-K2116</f>
        <v/>
      </c>
      <c r="M2116" s="23" t="inlineStr">
        <is>
          <t>T-1018/25-26</t>
        </is>
      </c>
      <c r="N2116" s="32" t="n">
        <v>45892</v>
      </c>
      <c r="O2116" s="62" t="n">
        <v>49051.8</v>
      </c>
      <c r="P2116" s="23" t="inlineStr">
        <is>
          <t>TIGS</t>
        </is>
      </c>
      <c r="Q2116" s="23" t="n">
        <v>58154748783</v>
      </c>
      <c r="R2116" s="23" t="inlineStr">
        <is>
          <t>Delivered</t>
        </is>
      </c>
      <c r="S2116" s="63" t="n">
        <v>-20</v>
      </c>
      <c r="T2116" s="39" t="n"/>
      <c r="U2116" s="23" t="inlineStr">
        <is>
          <t>Dharmacon</t>
        </is>
      </c>
      <c r="V2116" s="23">
        <f>VLOOKUP(P2116,'Customer List'!B:C,2,)</f>
        <v/>
      </c>
      <c r="W2116" s="40" t="n"/>
      <c r="X2116" s="32" t="n">
        <v>45894</v>
      </c>
      <c r="Y2116" s="23">
        <f>IF(X2116="", "", X2116-N2116)</f>
        <v/>
      </c>
      <c r="Z2116" s="23">
        <f>IF(N2116="", "", TEXT(N2116, "dddd"))</f>
        <v/>
      </c>
      <c r="AA2116" s="23">
        <f>IF(X2116="", "", TEXT(X2116, "dddd"))</f>
        <v/>
      </c>
      <c r="AB2116" s="23">
        <f>VLOOKUP(U2116,'Currency Sheet'!A:C,3,)</f>
        <v/>
      </c>
      <c r="AC2116" s="44">
        <f>VLOOKUP(P2116,'Customer List'!B:D,3,)</f>
        <v/>
      </c>
    </row>
    <row r="2117">
      <c r="A2117" s="23">
        <f>A2116+1</f>
        <v/>
      </c>
      <c r="B2117" s="23" t="inlineStr">
        <is>
          <t>O081425IN3312028G</t>
        </is>
      </c>
      <c r="C2117" s="32" t="n">
        <v>45884</v>
      </c>
      <c r="D2117" s="32" t="n">
        <v>45891</v>
      </c>
      <c r="E2117" s="51" t="n">
        <v>374</v>
      </c>
      <c r="F2117" s="51">
        <f>IF(AB2117="DOLLAR",E2117*88,E2117)</f>
        <v/>
      </c>
      <c r="G2117" s="62">
        <f>F2117*J2117</f>
        <v/>
      </c>
      <c r="H2117" s="23" t="inlineStr">
        <is>
          <t>L-005464-00-0005</t>
        </is>
      </c>
      <c r="I2117" s="23" t="inlineStr">
        <is>
          <t>ON-TARGETplus Human CHRM3_x000D_
(1131) siRNA - SMARTpool, 5_x000D_
nmol</t>
        </is>
      </c>
      <c r="J2117" s="23" t="n">
        <v>1</v>
      </c>
      <c r="K2117" s="23" t="n">
        <v>1</v>
      </c>
      <c r="L2117" s="23">
        <f>J2117-K2117</f>
        <v/>
      </c>
      <c r="M2117" s="23" t="inlineStr">
        <is>
          <t>T-0057/25-26</t>
        </is>
      </c>
      <c r="N2117" s="32" t="n">
        <v>45892</v>
      </c>
      <c r="O2117" s="62" t="n">
        <v>56070</v>
      </c>
      <c r="P2117" s="23" t="inlineStr">
        <is>
          <t>SYNGENE</t>
        </is>
      </c>
      <c r="Q2117" s="23" t="n">
        <v>58154757570</v>
      </c>
      <c r="R2117" s="23" t="inlineStr">
        <is>
          <t>Delivered</t>
        </is>
      </c>
      <c r="S2117" s="63" t="n">
        <v>-20</v>
      </c>
      <c r="T2117" s="39" t="n"/>
      <c r="U2117" s="23" t="inlineStr">
        <is>
          <t>Dharmacon</t>
        </is>
      </c>
      <c r="V2117" s="23">
        <f>VLOOKUP(P2117,'Customer List'!B:C,2,)</f>
        <v/>
      </c>
      <c r="W2117" s="40" t="n"/>
      <c r="X2117" s="32" t="n">
        <v>45895</v>
      </c>
      <c r="Y2117" s="23">
        <f>IF(X2117="", "", X2117-N2117)</f>
        <v/>
      </c>
      <c r="Z2117" s="23">
        <f>IF(N2117="", "", TEXT(N2117, "dddd"))</f>
        <v/>
      </c>
      <c r="AA2117" s="23">
        <f>IF(X2117="", "", TEXT(X2117, "dddd"))</f>
        <v/>
      </c>
      <c r="AB2117" s="23">
        <f>VLOOKUP(U2117,'Currency Sheet'!A:C,3,)</f>
        <v/>
      </c>
      <c r="AC2117" s="44">
        <f>VLOOKUP(P2117,'Customer List'!B:D,3,)</f>
        <v/>
      </c>
    </row>
    <row r="2118">
      <c r="A2118" s="23">
        <f>A2117+1</f>
        <v/>
      </c>
      <c r="B2118" s="23" t="inlineStr">
        <is>
          <t>O081425IN3312028G</t>
        </is>
      </c>
      <c r="C2118" s="32" t="n">
        <v>45884</v>
      </c>
      <c r="D2118" s="32" t="n">
        <v>45891</v>
      </c>
      <c r="E2118" s="51" t="n">
        <v>374</v>
      </c>
      <c r="F2118" s="51">
        <f>IF(AB2118="DOLLAR",E2118*88,E2118)</f>
        <v/>
      </c>
      <c r="G2118" s="62">
        <f>F2118*J2118</f>
        <v/>
      </c>
      <c r="H2118" s="23" t="inlineStr">
        <is>
          <t>L-010854-00-0005</t>
        </is>
      </c>
      <c r="I2118" s="23" t="inlineStr">
        <is>
          <t>ON-TARGETplus Human RBM15 (64783) siRNA - SMARTpool, 5_x000D_
nmol</t>
        </is>
      </c>
      <c r="J2118" s="23" t="n">
        <v>1</v>
      </c>
      <c r="K2118" s="23" t="n">
        <v>1</v>
      </c>
      <c r="L2118" s="23">
        <f>J2118-K2118</f>
        <v/>
      </c>
      <c r="M2118" s="23" t="inlineStr">
        <is>
          <t>T-1023/25-26</t>
        </is>
      </c>
      <c r="N2118" s="32" t="n">
        <v>45894</v>
      </c>
      <c r="O2118" s="62" t="n">
        <v>48060</v>
      </c>
      <c r="P2118" s="23" t="inlineStr">
        <is>
          <t>NBRC</t>
        </is>
      </c>
      <c r="Q2118" s="23" t="inlineStr">
        <is>
          <t>BY HAND</t>
        </is>
      </c>
      <c r="R2118" s="23" t="inlineStr">
        <is>
          <t>DEEPAK</t>
        </is>
      </c>
      <c r="S2118" s="63" t="n">
        <v>-20</v>
      </c>
      <c r="T2118" s="39" t="n"/>
      <c r="U2118" s="23" t="inlineStr">
        <is>
          <t>Dharmacon</t>
        </is>
      </c>
      <c r="V2118" s="23">
        <f>VLOOKUP(P2118,'Customer List'!B:C,2,)</f>
        <v/>
      </c>
      <c r="W2118" s="40" t="n"/>
      <c r="X2118" s="32" t="n">
        <v>45894</v>
      </c>
      <c r="Y2118" s="23">
        <f>IF(X2118="", "", X2118-N2118)</f>
        <v/>
      </c>
      <c r="Z2118" s="23">
        <f>IF(N2118="", "", TEXT(N2118, "dddd"))</f>
        <v/>
      </c>
      <c r="AA2118" s="23">
        <f>IF(X2118="", "", TEXT(X2118, "dddd"))</f>
        <v/>
      </c>
      <c r="AB2118" s="23">
        <f>VLOOKUP(U2118,'Currency Sheet'!A:C,3,)</f>
        <v/>
      </c>
      <c r="AC2118" s="44">
        <f>VLOOKUP(P2118,'Customer List'!B:D,3,)</f>
        <v/>
      </c>
    </row>
    <row r="2119">
      <c r="A2119" s="23">
        <f>A2118+1</f>
        <v/>
      </c>
      <c r="B2119" s="23" t="inlineStr">
        <is>
          <t>O081425IN3312028G</t>
        </is>
      </c>
      <c r="C2119" s="32" t="n">
        <v>45884</v>
      </c>
      <c r="D2119" s="32" t="n">
        <v>45891</v>
      </c>
      <c r="E2119" s="51" t="n">
        <v>361</v>
      </c>
      <c r="F2119" s="51">
        <f>IF(AB2119="DOLLAR",E2119*88,E2119)</f>
        <v/>
      </c>
      <c r="G2119" s="62">
        <f>F2119*J2119</f>
        <v/>
      </c>
      <c r="H2119" s="23" t="inlineStr">
        <is>
          <t>RMM4532-EG71774</t>
        </is>
      </c>
      <c r="I2119" s="23" t="inlineStr">
        <is>
          <t>Gene set: GIPZ Shroom1 shRNA, glycerol set</t>
        </is>
      </c>
      <c r="J2119" s="23" t="n">
        <v>1</v>
      </c>
      <c r="K2119" s="23" t="n">
        <v>1</v>
      </c>
      <c r="L2119" s="23">
        <f>J2119-K2119</f>
        <v/>
      </c>
      <c r="M2119" s="23" t="inlineStr">
        <is>
          <t>T-1022/25-26</t>
        </is>
      </c>
      <c r="N2119" s="32" t="n">
        <v>45894</v>
      </c>
      <c r="O2119" s="62" t="n">
        <v>46350</v>
      </c>
      <c r="P2119" s="23" t="inlineStr">
        <is>
          <t>NBRC</t>
        </is>
      </c>
      <c r="Q2119" s="23" t="inlineStr">
        <is>
          <t>BY HAND</t>
        </is>
      </c>
      <c r="R2119" s="23" t="inlineStr">
        <is>
          <t>DEEPAK</t>
        </is>
      </c>
      <c r="S2119" s="63" t="n">
        <v>-80</v>
      </c>
      <c r="T2119" s="39" t="n"/>
      <c r="U2119" s="23" t="inlineStr">
        <is>
          <t>Dharmacon</t>
        </is>
      </c>
      <c r="V2119" s="23">
        <f>VLOOKUP(P2119,'Customer List'!B:C,2,)</f>
        <v/>
      </c>
      <c r="W2119" s="40" t="n"/>
      <c r="X2119" s="32" t="n">
        <v>45894</v>
      </c>
      <c r="Y2119" s="23">
        <f>IF(X2119="", "", X2119-N2119)</f>
        <v/>
      </c>
      <c r="Z2119" s="23">
        <f>IF(N2119="", "", TEXT(N2119, "dddd"))</f>
        <v/>
      </c>
      <c r="AA2119" s="23">
        <f>IF(X2119="", "", TEXT(X2119, "dddd"))</f>
        <v/>
      </c>
      <c r="AB2119" s="23">
        <f>VLOOKUP(U2119,'Currency Sheet'!A:C,3,)</f>
        <v/>
      </c>
      <c r="AC2119" s="44">
        <f>VLOOKUP(P2119,'Customer List'!B:D,3,)</f>
        <v/>
      </c>
    </row>
    <row r="2120">
      <c r="A2120" s="23">
        <f>A2119+1</f>
        <v/>
      </c>
      <c r="B2120" s="23" t="inlineStr">
        <is>
          <t>Invoice Not Available</t>
        </is>
      </c>
      <c r="C2120" s="32" t="inlineStr">
        <is>
          <t>n/a</t>
        </is>
      </c>
      <c r="D2120" s="32" t="n">
        <v>45892</v>
      </c>
      <c r="E2120" s="51" t="n">
        <v>0</v>
      </c>
      <c r="F2120" s="51">
        <f>IF(AB2120="DOLLAR",E2120*88,E2120)</f>
        <v/>
      </c>
      <c r="G2120" s="62">
        <f>F2120*J2120</f>
        <v/>
      </c>
      <c r="H2120" s="23" t="inlineStr">
        <is>
          <t>LSM 1077</t>
        </is>
      </c>
      <c r="I2120" s="23" t="n"/>
      <c r="J2120" s="23" t="n">
        <v>3</v>
      </c>
      <c r="K2120" s="23" t="n"/>
      <c r="L2120" s="23">
        <f>J2120-K2120</f>
        <v/>
      </c>
      <c r="M2120" s="23" t="n"/>
      <c r="N2120" s="32" t="n"/>
      <c r="O2120" s="62" t="n"/>
      <c r="P2120" s="23" t="inlineStr">
        <is>
          <t>stock</t>
        </is>
      </c>
      <c r="Q2120" s="23" t="n"/>
      <c r="R2120" s="23" t="n"/>
      <c r="S2120" s="63" t="n">
        <v>4</v>
      </c>
      <c r="T2120" s="39" t="inlineStr">
        <is>
          <t>Sample Received (Priyanka madam)</t>
        </is>
      </c>
      <c r="U2120" s="23" t="inlineStr">
        <is>
          <t>Genexis Biotech</t>
        </is>
      </c>
      <c r="V2120" s="23">
        <f>VLOOKUP(P2120,'Customer List'!B:C,2,)</f>
        <v/>
      </c>
      <c r="W2120" s="40" t="inlineStr">
        <is>
          <t>Stock</t>
        </is>
      </c>
      <c r="X2120" s="32">
        <f>IF(OR(R2120 = "PRIYANKA MADAM", R2120 = "DEEPAK", R2120 = "PORTER"),N2120,"")</f>
        <v/>
      </c>
      <c r="Y2120" s="23">
        <f>IF(X2120="", "", X2120-N2120)</f>
        <v/>
      </c>
      <c r="Z2120" s="23">
        <f>IF(N2120="", "", TEXT(N2120, "dddd"))</f>
        <v/>
      </c>
      <c r="AA2120" s="23">
        <f>IF(X2120="", "", TEXT(X2120, "dddd"))</f>
        <v/>
      </c>
      <c r="AB2120" s="23">
        <f>VLOOKUP(U2120,'Currency Sheet'!A:C,3,)</f>
        <v/>
      </c>
      <c r="AC2120" s="44">
        <f>VLOOKUP(P2120,'Customer List'!B:D,3,)</f>
        <v/>
      </c>
    </row>
    <row r="2121">
      <c r="A2121" s="23">
        <f>A2120+1</f>
        <v/>
      </c>
      <c r="B2121" s="23" t="n">
        <v>90231174</v>
      </c>
      <c r="C2121" s="32" t="n">
        <v>45891</v>
      </c>
      <c r="D2121" s="32" t="n">
        <v>45894</v>
      </c>
      <c r="E2121" s="51" t="n">
        <v>95.2</v>
      </c>
      <c r="F2121" s="51">
        <f>IF(AB2121="DOLLAR",E2121*88,E2121)</f>
        <v/>
      </c>
      <c r="G2121" s="62">
        <f>F2121*J2121</f>
        <v/>
      </c>
      <c r="H2121" s="23" t="inlineStr">
        <is>
          <t>A190-122A</t>
        </is>
      </c>
      <c r="I2121" s="23" t="n"/>
      <c r="J2121" s="23" t="n">
        <v>1</v>
      </c>
      <c r="K2121" s="23" t="n">
        <v>1</v>
      </c>
      <c r="L2121" s="23">
        <f>J2121-K2121</f>
        <v/>
      </c>
      <c r="M2121" s="23" t="inlineStr">
        <is>
          <t>T-1028/25-26</t>
        </is>
      </c>
      <c r="N2121" s="32" t="n">
        <v>45895</v>
      </c>
      <c r="O2121" s="62" t="n">
        <v>13328</v>
      </c>
      <c r="P2121" s="23" t="inlineStr">
        <is>
          <t>Abhi Bio</t>
        </is>
      </c>
      <c r="Q2121" s="23" t="n">
        <v>58154871143</v>
      </c>
      <c r="R2121" s="23" t="inlineStr">
        <is>
          <t>Delivered</t>
        </is>
      </c>
      <c r="S2121" s="63" t="n">
        <v>4</v>
      </c>
      <c r="T2121" s="39" t="n"/>
      <c r="U2121" s="23" t="inlineStr">
        <is>
          <t>bethyl</t>
        </is>
      </c>
      <c r="V2121" s="23">
        <f>VLOOKUP(P2121,'Customer List'!B:C,2,)</f>
        <v/>
      </c>
      <c r="W2121" s="40" t="n"/>
      <c r="X2121" s="32" t="n">
        <v>45896</v>
      </c>
      <c r="Y2121" s="23">
        <f>IF(X2121="", "", X2121-N2121)</f>
        <v/>
      </c>
      <c r="Z2121" s="23">
        <f>IF(N2121="", "", TEXT(N2121, "dddd"))</f>
        <v/>
      </c>
      <c r="AA2121" s="23">
        <f>IF(X2121="", "", TEXT(X2121, "dddd"))</f>
        <v/>
      </c>
      <c r="AB2121" s="23">
        <f>VLOOKUP(U2121,'Currency Sheet'!A:C,3,)</f>
        <v/>
      </c>
      <c r="AC2121" s="44">
        <f>VLOOKUP(P2121,'Customer List'!B:D,3,)</f>
        <v/>
      </c>
    </row>
    <row r="2122">
      <c r="A2122" s="23">
        <f>A2121+1</f>
        <v/>
      </c>
      <c r="B2122" s="23" t="n">
        <v>90231174</v>
      </c>
      <c r="C2122" s="32" t="n">
        <v>45891</v>
      </c>
      <c r="D2122" s="32" t="n">
        <v>45894</v>
      </c>
      <c r="E2122" s="51" t="n">
        <v>324.8</v>
      </c>
      <c r="F2122" s="51">
        <f>IF(AB2122="DOLLAR",E2122*88,E2122)</f>
        <v/>
      </c>
      <c r="G2122" s="62">
        <f>F2122*J2122</f>
        <v/>
      </c>
      <c r="H2122" s="23" t="inlineStr">
        <is>
          <t>A303-936A</t>
        </is>
      </c>
      <c r="I2122" s="23" t="n"/>
      <c r="J2122" s="23" t="n">
        <v>1</v>
      </c>
      <c r="K2122" s="23" t="n">
        <v>1</v>
      </c>
      <c r="L2122" s="23">
        <f>J2122-K2122</f>
        <v/>
      </c>
      <c r="M2122" s="23" t="inlineStr">
        <is>
          <t>T-1027/25-26</t>
        </is>
      </c>
      <c r="N2122" s="32" t="n">
        <v>45895</v>
      </c>
      <c r="O2122" s="62" t="n">
        <v>42224</v>
      </c>
      <c r="P2122" s="23" t="inlineStr">
        <is>
          <t>actrec</t>
        </is>
      </c>
      <c r="Q2122" s="23" t="n">
        <v>58154874831</v>
      </c>
      <c r="R2122" s="32" t="inlineStr">
        <is>
          <t>Delivered</t>
        </is>
      </c>
      <c r="S2122" s="63" t="n">
        <v>4</v>
      </c>
      <c r="T2122" s="39" t="n"/>
      <c r="U2122" s="23" t="inlineStr">
        <is>
          <t>bethyl</t>
        </is>
      </c>
      <c r="V2122" s="23">
        <f>VLOOKUP(P2122,'Customer List'!B:C,2,)</f>
        <v/>
      </c>
      <c r="W2122" s="40" t="n"/>
      <c r="X2122" s="32" t="n">
        <v>45897</v>
      </c>
      <c r="Y2122" s="23">
        <f>IF(X2122="", "", X2122-N2122)</f>
        <v/>
      </c>
      <c r="Z2122" s="23">
        <f>IF(N2122="", "", TEXT(N2122, "dddd"))</f>
        <v/>
      </c>
      <c r="AA2122" s="23">
        <f>IF(X2122="", "", TEXT(X2122, "dddd"))</f>
        <v/>
      </c>
      <c r="AB2122" s="23">
        <f>VLOOKUP(U2122,'Currency Sheet'!A:C,3,)</f>
        <v/>
      </c>
      <c r="AC2122" s="44">
        <f>VLOOKUP(P2122,'Customer List'!B:D,3,)</f>
        <v/>
      </c>
    </row>
    <row r="2123">
      <c r="A2123" s="23">
        <f>A2122+1</f>
        <v/>
      </c>
      <c r="B2123" s="23" t="n">
        <v>90231174</v>
      </c>
      <c r="C2123" s="32" t="n">
        <v>45891</v>
      </c>
      <c r="D2123" s="32" t="n">
        <v>45894</v>
      </c>
      <c r="E2123" s="51" t="n">
        <v>88.90000000000001</v>
      </c>
      <c r="F2123" s="51">
        <f>IF(AB2123="DOLLAR",E2123*88,E2123)</f>
        <v/>
      </c>
      <c r="G2123" s="62">
        <f>F2123*J2123</f>
        <v/>
      </c>
      <c r="H2123" s="23" t="inlineStr">
        <is>
          <t>A100-105P</t>
        </is>
      </c>
      <c r="I2123" s="23" t="n"/>
      <c r="J2123" s="23" t="n">
        <v>1</v>
      </c>
      <c r="K2123" s="23" t="n">
        <v>1</v>
      </c>
      <c r="L2123" s="23">
        <f>J2123-K2123</f>
        <v/>
      </c>
      <c r="M2123" s="23" t="inlineStr">
        <is>
          <t>T-1029/25-26</t>
        </is>
      </c>
      <c r="N2123" s="32" t="n">
        <v>45895</v>
      </c>
      <c r="O2123" s="62" t="n">
        <v>11912.6</v>
      </c>
      <c r="P2123" s="23" t="inlineStr">
        <is>
          <t>SAMBHAV</t>
        </is>
      </c>
      <c r="Q2123" s="23" t="n">
        <v>58154875284</v>
      </c>
      <c r="R2123" s="23" t="inlineStr">
        <is>
          <t>Delivered</t>
        </is>
      </c>
      <c r="S2123" s="63" t="n">
        <v>4</v>
      </c>
      <c r="T2123" s="39" t="n"/>
      <c r="U2123" s="23" t="inlineStr">
        <is>
          <t>bethyl</t>
        </is>
      </c>
      <c r="V2123" s="23">
        <f>VLOOKUP(P2123,'Customer List'!B:C,2,)</f>
        <v/>
      </c>
      <c r="W2123" s="40" t="n"/>
      <c r="X2123" s="32" t="n">
        <v>45897</v>
      </c>
      <c r="Y2123" s="23">
        <f>IF(X2123="", "", X2123-N2123)</f>
        <v/>
      </c>
      <c r="Z2123" s="23">
        <f>IF(N2123="", "", TEXT(N2123, "dddd"))</f>
        <v/>
      </c>
      <c r="AA2123" s="23">
        <f>IF(X2123="", "", TEXT(X2123, "dddd"))</f>
        <v/>
      </c>
      <c r="AB2123" s="23">
        <f>VLOOKUP(U2123,'Currency Sheet'!A:C,3,)</f>
        <v/>
      </c>
      <c r="AC2123" s="44">
        <f>VLOOKUP(P2123,'Customer List'!B:D,3,)</f>
        <v/>
      </c>
    </row>
    <row r="2124">
      <c r="A2124" s="23">
        <f>A2123+1</f>
        <v/>
      </c>
      <c r="B2124" s="23" t="n">
        <v>90231174</v>
      </c>
      <c r="C2124" s="32" t="n">
        <v>45891</v>
      </c>
      <c r="D2124" s="32" t="n">
        <v>45894</v>
      </c>
      <c r="E2124" s="51" t="n">
        <v>116.2</v>
      </c>
      <c r="F2124" s="51">
        <f>IF(AB2124="DOLLAR",E2124*88,E2124)</f>
        <v/>
      </c>
      <c r="G2124" s="62">
        <f>F2124*J2124</f>
        <v/>
      </c>
      <c r="H2124" s="23" t="inlineStr">
        <is>
          <t>A100-117P</t>
        </is>
      </c>
      <c r="I2124" s="23" t="n"/>
      <c r="J2124" s="23" t="n">
        <v>1</v>
      </c>
      <c r="K2124" s="23" t="n">
        <v>1</v>
      </c>
      <c r="L2124" s="23">
        <f>J2124-K2124</f>
        <v/>
      </c>
      <c r="M2124" s="23" t="inlineStr">
        <is>
          <t>T-1029/25-26</t>
        </is>
      </c>
      <c r="N2124" s="32" t="n">
        <v>45895</v>
      </c>
      <c r="O2124" s="62" t="n">
        <v>15570.8</v>
      </c>
      <c r="P2124" s="23" t="inlineStr">
        <is>
          <t>SAMBHAV</t>
        </is>
      </c>
      <c r="Q2124" s="23" t="n">
        <v>58154875284</v>
      </c>
      <c r="R2124" s="23" t="inlineStr">
        <is>
          <t>Delivered</t>
        </is>
      </c>
      <c r="S2124" s="63" t="n">
        <v>4</v>
      </c>
      <c r="T2124" s="39" t="n"/>
      <c r="U2124" s="23" t="inlineStr">
        <is>
          <t>bethyl</t>
        </is>
      </c>
      <c r="V2124" s="23">
        <f>VLOOKUP(P2124,'Customer List'!B:C,2,)</f>
        <v/>
      </c>
      <c r="W2124" s="40" t="n"/>
      <c r="X2124" s="32" t="n">
        <v>45897</v>
      </c>
      <c r="Y2124" s="23">
        <f>IF(X2124="", "", X2124-N2124)</f>
        <v/>
      </c>
      <c r="Z2124" s="23">
        <f>IF(N2124="", "", TEXT(N2124, "dddd"))</f>
        <v/>
      </c>
      <c r="AA2124" s="23">
        <f>IF(X2124="", "", TEXT(X2124, "dddd"))</f>
        <v/>
      </c>
      <c r="AB2124" s="23">
        <f>VLOOKUP(U2124,'Currency Sheet'!A:C,3,)</f>
        <v/>
      </c>
      <c r="AC2124" s="44">
        <f>VLOOKUP(P2124,'Customer List'!B:D,3,)</f>
        <v/>
      </c>
    </row>
    <row r="2125">
      <c r="A2125" s="23">
        <f>A2124+1</f>
        <v/>
      </c>
      <c r="B2125" s="23" t="n">
        <v>921468</v>
      </c>
      <c r="C2125" s="32" t="n">
        <v>45891</v>
      </c>
      <c r="D2125" s="32" t="n">
        <v>45894</v>
      </c>
      <c r="E2125" s="51" t="n">
        <v>501.5</v>
      </c>
      <c r="F2125" s="51">
        <f>IF(AB2125="DOLLAR",E2125*88,E2125)</f>
        <v/>
      </c>
      <c r="G2125" s="62">
        <f>F2125*J2125</f>
        <v/>
      </c>
      <c r="H2125" s="23" t="inlineStr">
        <is>
          <t>MBS35586</t>
        </is>
      </c>
      <c r="I2125" s="23" t="inlineStr">
        <is>
          <t>Cytokeratin 20, CK20 Protein (Active); 0.1 mg</t>
        </is>
      </c>
      <c r="J2125" s="23" t="n">
        <v>1</v>
      </c>
      <c r="K2125" s="23" t="n">
        <v>1</v>
      </c>
      <c r="L2125" s="23">
        <f>J2125-K2125</f>
        <v/>
      </c>
      <c r="M2125" s="23" t="inlineStr">
        <is>
          <t>T-1050/25-26</t>
        </is>
      </c>
      <c r="N2125" s="32" t="n">
        <v>45899</v>
      </c>
      <c r="O2125" s="62" t="n">
        <v>59737.5</v>
      </c>
      <c r="P2125" s="23" t="inlineStr">
        <is>
          <t>RG SONS</t>
        </is>
      </c>
      <c r="Q2125" s="23" t="n">
        <v>58155038233</v>
      </c>
      <c r="R2125" s="23" t="inlineStr">
        <is>
          <t>Delivered</t>
        </is>
      </c>
      <c r="S2125" s="63" t="n">
        <v>-20</v>
      </c>
      <c r="T2125" s="39" t="n"/>
      <c r="U2125" s="23" t="inlineStr">
        <is>
          <t>MyBioSource</t>
        </is>
      </c>
      <c r="V2125" s="23">
        <f>VLOOKUP(P2125,'Customer List'!B:C,2,)</f>
        <v/>
      </c>
      <c r="W2125" s="40" t="n"/>
      <c r="X2125" s="32" t="n">
        <v>45901</v>
      </c>
      <c r="Y2125" s="23">
        <f>IF(X2125="", "", X2125-N2125)</f>
        <v/>
      </c>
      <c r="Z2125" s="23">
        <f>IF(N2125="", "", TEXT(N2125, "dddd"))</f>
        <v/>
      </c>
      <c r="AA2125" s="23">
        <f>IF(X2125="", "", TEXT(X2125, "dddd"))</f>
        <v/>
      </c>
      <c r="AB2125" s="23">
        <f>VLOOKUP(U2125,'Currency Sheet'!A:C,3,)</f>
        <v/>
      </c>
      <c r="AC2125" s="44">
        <f>VLOOKUP(P2125,'Customer List'!B:D,3,)</f>
        <v/>
      </c>
    </row>
    <row r="2126">
      <c r="A2126" s="23">
        <f>A2125+1</f>
        <v/>
      </c>
      <c r="B2126" s="23" t="n">
        <v>177846</v>
      </c>
      <c r="C2126" s="32" t="n">
        <v>45891</v>
      </c>
      <c r="D2126" s="32" t="n">
        <v>45894</v>
      </c>
      <c r="E2126" s="51" t="n">
        <v>378</v>
      </c>
      <c r="F2126" s="51">
        <f>IF(AB2126="DOLLAR",E2126*88,E2126)</f>
        <v/>
      </c>
      <c r="G2126" s="62">
        <f>F2126*J2126</f>
        <v/>
      </c>
      <c r="H2126" s="23" t="inlineStr">
        <is>
          <t>BE0095</t>
        </is>
      </c>
      <c r="I2126" s="23" t="inlineStr">
        <is>
          <t>InVivoMAb polyclonal rabbit IgG, polyclonal rabbit IgG, 5 mg</t>
        </is>
      </c>
      <c r="J2126" s="23" t="n">
        <v>1</v>
      </c>
      <c r="K2126" s="23" t="n">
        <v>1</v>
      </c>
      <c r="L2126" s="23">
        <f>J2126-K2126</f>
        <v/>
      </c>
      <c r="M2126" s="23" t="inlineStr">
        <is>
          <t>T-0059/25-26</t>
        </is>
      </c>
      <c r="N2126" s="32" t="n">
        <v>45895</v>
      </c>
      <c r="O2126" s="62" t="n">
        <v>50715</v>
      </c>
      <c r="P2126" s="23" t="inlineStr">
        <is>
          <t>SYNGENE</t>
        </is>
      </c>
      <c r="Q2126" s="23" t="n">
        <v>58154870631</v>
      </c>
      <c r="R2126" s="23" t="inlineStr">
        <is>
          <t>Delivered</t>
        </is>
      </c>
      <c r="S2126" s="63" t="n">
        <v>4</v>
      </c>
      <c r="T2126" s="39" t="n"/>
      <c r="U2126" s="23" t="inlineStr">
        <is>
          <t>BioXcell</t>
        </is>
      </c>
      <c r="V2126" s="23">
        <f>VLOOKUP(P2126,'Customer List'!B:C,2,)</f>
        <v/>
      </c>
      <c r="W2126" s="40" t="n"/>
      <c r="X2126" s="32" t="n">
        <v>45898</v>
      </c>
      <c r="Y2126" s="23">
        <f>IF(X2126="", "", X2126-N2126)</f>
        <v/>
      </c>
      <c r="Z2126" s="23">
        <f>IF(N2126="", "", TEXT(N2126, "dddd"))</f>
        <v/>
      </c>
      <c r="AA2126" s="23">
        <f>IF(X2126="", "", TEXT(X2126, "dddd"))</f>
        <v/>
      </c>
      <c r="AB2126" s="23">
        <f>VLOOKUP(U2126,'Currency Sheet'!A:C,3,)</f>
        <v/>
      </c>
      <c r="AC2126" s="44">
        <f>VLOOKUP(P2126,'Customer List'!B:D,3,)</f>
        <v/>
      </c>
    </row>
    <row r="2127">
      <c r="A2127" s="23">
        <f>A2126+1</f>
        <v/>
      </c>
      <c r="B2127" s="23" t="inlineStr">
        <is>
          <t>int-250811-11</t>
        </is>
      </c>
      <c r="C2127" s="32" t="n">
        <v>45880</v>
      </c>
      <c r="D2127" s="32" t="n">
        <v>45891</v>
      </c>
      <c r="E2127" s="51" t="n">
        <v>20</v>
      </c>
      <c r="F2127" s="51">
        <f>IF(AB2127="DOLLAR",E2127*88,E2127)</f>
        <v/>
      </c>
      <c r="G2127" s="62">
        <f>F2127*J2127</f>
        <v/>
      </c>
      <c r="H2127" s="23" t="n">
        <v>25021.5</v>
      </c>
      <c r="I2127" s="23" t="inlineStr">
        <is>
          <t>i-Taq (W/O dNTP) DNA Polymerase</t>
        </is>
      </c>
      <c r="J2127" s="23" t="n">
        <v>60</v>
      </c>
      <c r="K2127" s="23" t="n">
        <v>60</v>
      </c>
      <c r="L2127" s="23">
        <f>J2127-K2127</f>
        <v/>
      </c>
      <c r="M2127" s="23" t="inlineStr">
        <is>
          <t>T-1067/25-26</t>
        </is>
      </c>
      <c r="N2127" s="32" t="n">
        <v>45902</v>
      </c>
      <c r="O2127" s="62" t="n">
        <v>85000</v>
      </c>
      <c r="P2127" s="23" t="inlineStr">
        <is>
          <t>South Campus</t>
        </is>
      </c>
      <c r="Q2127" s="23" t="inlineStr">
        <is>
          <t>By Hand</t>
        </is>
      </c>
      <c r="R2127" s="23" t="inlineStr">
        <is>
          <t>PRIYANKA MADAM</t>
        </is>
      </c>
      <c r="S2127" s="63" t="n">
        <v>-20</v>
      </c>
      <c r="T2127" s="39" t="inlineStr">
        <is>
          <t>Bill for the MP Bio Items, Invoice and dispatch items mismatch</t>
        </is>
      </c>
      <c r="U2127" s="23" t="inlineStr">
        <is>
          <t>Intron</t>
        </is>
      </c>
      <c r="V2127" s="23">
        <f>VLOOKUP(P2127,'Customer List'!B:C,2,)</f>
        <v/>
      </c>
      <c r="W2127" s="40" t="n"/>
      <c r="X2127" s="32">
        <f>IF(OR(R2127 = "PRIYANKA MADAM", R2127 = "DEEPAK", R2127 = "PORTER"),N2127,"")</f>
        <v/>
      </c>
      <c r="Y2127" s="23">
        <f>IF(X2127="", "", X2127-N2127)</f>
        <v/>
      </c>
      <c r="Z2127" s="23">
        <f>IF(N2127="", "", TEXT(N2127, "dddd"))</f>
        <v/>
      </c>
      <c r="AA2127" s="23">
        <f>IF(X2127="", "", TEXT(X2127, "dddd"))</f>
        <v/>
      </c>
      <c r="AB2127" s="23">
        <f>VLOOKUP(U2127,'Currency Sheet'!A:C,3,)</f>
        <v/>
      </c>
      <c r="AC2127" s="44">
        <f>VLOOKUP(P2127,'Customer List'!B:D,3,)</f>
        <v/>
      </c>
    </row>
    <row r="2128">
      <c r="A2128" s="23">
        <f>A2127+1</f>
        <v/>
      </c>
      <c r="B2128" s="23" t="inlineStr">
        <is>
          <t>int-250811-11</t>
        </is>
      </c>
      <c r="C2128" s="32" t="n">
        <v>45880</v>
      </c>
      <c r="D2128" s="32" t="n">
        <v>45891</v>
      </c>
      <c r="E2128" s="51" t="n">
        <v>20</v>
      </c>
      <c r="F2128" s="51">
        <f>IF(AB2128="DOLLAR",E2128*88,E2128)</f>
        <v/>
      </c>
      <c r="G2128" s="62">
        <f>F2128*J2128</f>
        <v/>
      </c>
      <c r="H2128" s="23" t="n">
        <v>25021.5</v>
      </c>
      <c r="I2128" s="23" t="inlineStr">
        <is>
          <t>i-Taq (W/O dNTP) DNA Polymerase</t>
        </is>
      </c>
      <c r="J2128" s="23" t="n">
        <v>10</v>
      </c>
      <c r="K2128" s="23" t="n"/>
      <c r="L2128" s="23">
        <f>J2128-K2128</f>
        <v/>
      </c>
      <c r="M2128" s="23" t="n"/>
      <c r="N2128" s="32" t="n"/>
      <c r="O2128" s="62" t="n"/>
      <c r="P2128" s="23" t="inlineStr">
        <is>
          <t>STOCK</t>
        </is>
      </c>
      <c r="Q2128" s="23" t="n"/>
      <c r="R2128" s="23" t="n"/>
      <c r="S2128" s="63" t="n">
        <v>-20</v>
      </c>
      <c r="T2128" s="39" t="n"/>
      <c r="U2128" s="23" t="inlineStr">
        <is>
          <t>Intron</t>
        </is>
      </c>
      <c r="V2128" s="23" t="inlineStr">
        <is>
          <t>STOCK</t>
        </is>
      </c>
      <c r="W2128" s="40" t="inlineStr">
        <is>
          <t>Stock</t>
        </is>
      </c>
      <c r="X2128" s="32">
        <f>IF(OR(R2128 = "PRIYANKA MADAM", R2128 = "DEEPAK", R2128 = "PORTER"),N2128,"")</f>
        <v/>
      </c>
      <c r="Y2128" s="23">
        <f>IF(X2128="", "", X2128-N2128)</f>
        <v/>
      </c>
      <c r="Z2128" s="23">
        <f>IF(N2128="", "", TEXT(N2128, "dddd"))</f>
        <v/>
      </c>
      <c r="AA2128" s="23">
        <f>IF(X2128="", "", TEXT(X2128, "dddd"))</f>
        <v/>
      </c>
      <c r="AB2128" s="23">
        <f>VLOOKUP(U2128,'Currency Sheet'!A:C,3,)</f>
        <v/>
      </c>
      <c r="AC2128" s="44">
        <f>VLOOKUP(P2128,'Customer List'!B:D,3,)</f>
        <v/>
      </c>
    </row>
    <row r="2129">
      <c r="A2129" s="23">
        <f>A2128+1</f>
        <v/>
      </c>
      <c r="B2129" s="23" t="inlineStr">
        <is>
          <t>int-250811-11</t>
        </is>
      </c>
      <c r="C2129" s="32" t="n">
        <v>45880</v>
      </c>
      <c r="D2129" s="32" t="n">
        <v>45891</v>
      </c>
      <c r="E2129" s="51" t="n">
        <v>0.1</v>
      </c>
      <c r="F2129" s="51">
        <f>IF(AB2129="DOLLAR",E2129*88,E2129)</f>
        <v/>
      </c>
      <c r="G2129" s="62">
        <f>F2129*J2129</f>
        <v/>
      </c>
      <c r="H2129" s="23" t="n">
        <v>25021.5</v>
      </c>
      <c r="I2129" s="23" t="inlineStr">
        <is>
          <t>i-Taq (W/O dNTP) DNA Polymerase</t>
        </is>
      </c>
      <c r="J2129" s="23" t="n">
        <v>7</v>
      </c>
      <c r="K2129" s="23" t="n"/>
      <c r="L2129" s="23">
        <f>J2129-K2129</f>
        <v/>
      </c>
      <c r="M2129" s="23" t="n"/>
      <c r="N2129" s="32" t="n"/>
      <c r="O2129" s="62" t="n"/>
      <c r="P2129" s="23" t="inlineStr">
        <is>
          <t>stock</t>
        </is>
      </c>
      <c r="Q2129" s="23" t="n"/>
      <c r="R2129" s="23" t="n"/>
      <c r="S2129" s="63" t="n">
        <v>-20</v>
      </c>
      <c r="T2129" s="39" t="n"/>
      <c r="U2129" s="23" t="inlineStr">
        <is>
          <t>Intron</t>
        </is>
      </c>
      <c r="V2129" s="23">
        <f>VLOOKUP(P2129,'Customer List'!B:C,2,)</f>
        <v/>
      </c>
      <c r="W2129" s="40" t="inlineStr">
        <is>
          <t>Stock</t>
        </is>
      </c>
      <c r="X2129" s="32">
        <f>IF(OR(R2129 = "PRIYANKA MADAM", R2129 = "DEEPAK", R2129 = "PORTER"),N2129,"")</f>
        <v/>
      </c>
      <c r="Y2129" s="23">
        <f>IF(X2129="", "", X2129-N2129)</f>
        <v/>
      </c>
      <c r="Z2129" s="23">
        <f>IF(N2129="", "", TEXT(N2129, "dddd"))</f>
        <v/>
      </c>
      <c r="AA2129" s="23">
        <f>IF(X2129="", "", TEXT(X2129, "dddd"))</f>
        <v/>
      </c>
      <c r="AB2129" s="23">
        <f>VLOOKUP(U2129,'Currency Sheet'!A:C,3,)</f>
        <v/>
      </c>
      <c r="AC2129" s="44">
        <f>VLOOKUP(P2129,'Customer List'!B:D,3,)</f>
        <v/>
      </c>
    </row>
    <row r="2130">
      <c r="A2130" s="23">
        <f>A2129+1</f>
        <v/>
      </c>
      <c r="B2130" s="23" t="inlineStr">
        <is>
          <t>Opening Stock</t>
        </is>
      </c>
      <c r="C2130" s="32" t="n">
        <v>45808</v>
      </c>
      <c r="D2130" s="32" t="n">
        <v>45808</v>
      </c>
      <c r="E2130" s="51" t="n">
        <v>2350</v>
      </c>
      <c r="F2130" s="51">
        <f>IF(AB2130="DOLLAR",E2130*88,E2130)</f>
        <v/>
      </c>
      <c r="G2130" s="62">
        <f>F2130*J2130</f>
        <v/>
      </c>
      <c r="H2130" s="23" t="n">
        <v>16532</v>
      </c>
      <c r="I2130" s="23" t="inlineStr">
        <is>
          <t>MiniSart High Flow 0.22 µm</t>
        </is>
      </c>
      <c r="J2130" s="23" t="n">
        <v>2</v>
      </c>
      <c r="K2130" s="23" t="n">
        <v>2</v>
      </c>
      <c r="L2130" s="23">
        <f>J2130-K2130</f>
        <v/>
      </c>
      <c r="M2130" s="23" t="inlineStr">
        <is>
          <t>T-480/25-26</t>
        </is>
      </c>
      <c r="N2130" s="32" t="n">
        <v>45825</v>
      </c>
      <c r="O2130" s="62">
        <f>8100*K2130</f>
        <v/>
      </c>
      <c r="P2130" s="23" t="n"/>
      <c r="Q2130" s="23" t="n"/>
      <c r="R2130" s="23" t="n"/>
      <c r="S2130" s="63" t="inlineStr">
        <is>
          <t>RT</t>
        </is>
      </c>
      <c r="T2130" s="39" t="n"/>
      <c r="U2130" s="23" t="inlineStr">
        <is>
          <t>Sartorius</t>
        </is>
      </c>
      <c r="V2130" s="23">
        <f>VLOOKUP(P2130,'Customer List'!B:C,2,)</f>
        <v/>
      </c>
      <c r="W2130" s="40" t="n"/>
      <c r="X2130" s="32">
        <f>IF(OR(R2130 = "PRIYANKA MADAM", R2130 = "DEEPAK", R2130 = "PORTER"),N2130,"")</f>
        <v/>
      </c>
      <c r="Y2130" s="23">
        <f>IF(X2130="", "", X2130-N2130)</f>
        <v/>
      </c>
      <c r="Z2130" s="23">
        <f>IF(N2130="", "", TEXT(N2130, "dddd"))</f>
        <v/>
      </c>
      <c r="AA2130" s="23">
        <f>IF(X2130="", "", TEXT(X2130, "dddd"))</f>
        <v/>
      </c>
      <c r="AB2130" s="23">
        <f>VLOOKUP(U2130,'Currency Sheet'!A:C,3,)</f>
        <v/>
      </c>
      <c r="AC2130" s="44">
        <f>VLOOKUP(P2130,'Customer List'!B:D,3,)</f>
        <v/>
      </c>
    </row>
    <row r="2131">
      <c r="A2131" s="23">
        <f>A2130+1</f>
        <v/>
      </c>
      <c r="B2131" s="23" t="inlineStr">
        <is>
          <t>Opening Stock</t>
        </is>
      </c>
      <c r="C2131" s="32" t="n">
        <v>45808</v>
      </c>
      <c r="D2131" s="32" t="n">
        <v>45808</v>
      </c>
      <c r="E2131" s="51" t="n">
        <v>2350</v>
      </c>
      <c r="F2131" s="51">
        <f>IF(AB2131="DOLLAR",E2131*88,E2131)</f>
        <v/>
      </c>
      <c r="G2131" s="62">
        <f>F2131*J2131</f>
        <v/>
      </c>
      <c r="H2131" s="23" t="n">
        <v>16532</v>
      </c>
      <c r="I2131" s="23" t="inlineStr">
        <is>
          <t>MiniSart High Flow 0.22 µm</t>
        </is>
      </c>
      <c r="J2131" s="23" t="n">
        <v>3</v>
      </c>
      <c r="K2131" s="23" t="n">
        <v>3</v>
      </c>
      <c r="L2131" s="23">
        <f>J2131-K2131</f>
        <v/>
      </c>
      <c r="M2131" s="23" t="inlineStr">
        <is>
          <t>T-930/25-26</t>
        </is>
      </c>
      <c r="N2131" s="32" t="n">
        <v>45881</v>
      </c>
      <c r="O2131" s="62" t="n">
        <v>17299.5</v>
      </c>
      <c r="P2131" s="23" t="inlineStr">
        <is>
          <t>IGIB</t>
        </is>
      </c>
      <c r="Q2131" s="23" t="inlineStr">
        <is>
          <t>BY HAND</t>
        </is>
      </c>
      <c r="R2131" s="23" t="inlineStr">
        <is>
          <t>PRIYANKA MADAM</t>
        </is>
      </c>
      <c r="S2131" s="63" t="inlineStr">
        <is>
          <t>RT</t>
        </is>
      </c>
      <c r="T2131" s="39" t="n"/>
      <c r="U2131" s="23" t="inlineStr">
        <is>
          <t>Sartorius</t>
        </is>
      </c>
      <c r="V2131" s="23">
        <f>VLOOKUP(P2131,'Customer List'!B:C,2,)</f>
        <v/>
      </c>
      <c r="W2131" s="40" t="n"/>
      <c r="X2131" s="32" t="n">
        <v>45881</v>
      </c>
      <c r="Y2131" s="23">
        <f>IF(X2131="", "", X2131-N2131)</f>
        <v/>
      </c>
      <c r="Z2131" s="23">
        <f>IF(N2131="", "", TEXT(N2131, "dddd"))</f>
        <v/>
      </c>
      <c r="AA2131" s="23">
        <f>IF(X2131="", "", TEXT(X2131, "dddd"))</f>
        <v/>
      </c>
      <c r="AB2131" s="23">
        <f>VLOOKUP(U2131,'Currency Sheet'!A:C,3,)</f>
        <v/>
      </c>
      <c r="AC2131" s="44">
        <f>VLOOKUP(P2131,'Customer List'!B:D,3,)</f>
        <v/>
      </c>
    </row>
    <row r="2132">
      <c r="A2132" s="23">
        <f>A2131+1</f>
        <v/>
      </c>
      <c r="B2132" s="23" t="inlineStr">
        <is>
          <t>Opening Stock</t>
        </is>
      </c>
      <c r="C2132" s="32" t="n">
        <v>45808</v>
      </c>
      <c r="D2132" s="32" t="n">
        <v>45808</v>
      </c>
      <c r="E2132" s="51" t="n">
        <v>2350</v>
      </c>
      <c r="F2132" s="51">
        <f>IF(AB2132="DOLLAR",E2132*88,E2132)</f>
        <v/>
      </c>
      <c r="G2132" s="62">
        <f>F2132*J2132</f>
        <v/>
      </c>
      <c r="H2132" s="23" t="n">
        <v>16532</v>
      </c>
      <c r="I2132" s="23" t="inlineStr">
        <is>
          <t>MiniSart High Flow 0.22 µm</t>
        </is>
      </c>
      <c r="J2132" s="23" t="n">
        <v>21</v>
      </c>
      <c r="K2132" s="23" t="n"/>
      <c r="L2132" s="23">
        <f>J2132-K2132</f>
        <v/>
      </c>
      <c r="M2132" s="23" t="n"/>
      <c r="N2132" s="32" t="n"/>
      <c r="O2132" s="62" t="n"/>
      <c r="P2132" s="23" t="inlineStr">
        <is>
          <t>OPENING STOCK</t>
        </is>
      </c>
      <c r="Q2132" s="23" t="n"/>
      <c r="R2132" s="23" t="n"/>
      <c r="S2132" s="63" t="inlineStr">
        <is>
          <t>RT</t>
        </is>
      </c>
      <c r="T2132" s="39" t="n"/>
      <c r="U2132" s="23" t="inlineStr">
        <is>
          <t>Sartorius</t>
        </is>
      </c>
      <c r="V2132" s="23">
        <f>VLOOKUP(P2132,'Customer List'!B:C,2,)</f>
        <v/>
      </c>
      <c r="W2132" s="40" t="inlineStr">
        <is>
          <t>Stock</t>
        </is>
      </c>
      <c r="X2132" s="32">
        <f>IF(OR(R2132 = "PRIYANKA MADAM", R2132 = "DEEPAK", R2132 = "PORTER"),N2132,"")</f>
        <v/>
      </c>
      <c r="Y2132" s="23">
        <f>IF(X2132="", "", X2132-N2132)</f>
        <v/>
      </c>
      <c r="Z2132" s="23">
        <f>IF(N2132="", "", TEXT(N2132, "dddd"))</f>
        <v/>
      </c>
      <c r="AA2132" s="23">
        <f>IF(X2132="", "", TEXT(X2132, "dddd"))</f>
        <v/>
      </c>
      <c r="AB2132" s="23">
        <f>VLOOKUP(U2132,'Currency Sheet'!A:C,3,)</f>
        <v/>
      </c>
      <c r="AC2132" s="44">
        <f>VLOOKUP(P2132,'Customer List'!B:D,3,)</f>
        <v/>
      </c>
    </row>
    <row r="2133">
      <c r="A2133" s="23">
        <f>A2132+1</f>
        <v/>
      </c>
      <c r="B2133" s="23" t="inlineStr">
        <is>
          <t>Opening Stock</t>
        </is>
      </c>
      <c r="C2133" s="32" t="n">
        <v>45808</v>
      </c>
      <c r="D2133" s="32" t="n">
        <v>45808</v>
      </c>
      <c r="E2133" s="51" t="n">
        <v>2350</v>
      </c>
      <c r="F2133" s="51">
        <f>IF(AB2133="DOLLAR",E2133*88,E2133)</f>
        <v/>
      </c>
      <c r="G2133" s="62">
        <f>F2133*J2133</f>
        <v/>
      </c>
      <c r="H2133" s="23" t="n">
        <v>16532</v>
      </c>
      <c r="I2133" s="23" t="inlineStr">
        <is>
          <t>MiniSart High Flow 0.22 µm</t>
        </is>
      </c>
      <c r="J2133" s="23" t="n">
        <v>2</v>
      </c>
      <c r="K2133" s="23" t="n">
        <v>2</v>
      </c>
      <c r="L2133" s="23">
        <f>J2133-K2133</f>
        <v/>
      </c>
      <c r="M2133" s="23" t="inlineStr">
        <is>
          <t>T-1215/25-26</t>
        </is>
      </c>
      <c r="N2133" s="32" t="n">
        <v>45940</v>
      </c>
      <c r="O2133" s="62" t="n">
        <v>0</v>
      </c>
      <c r="P2133" s="23" t="inlineStr">
        <is>
          <t>OPENING STOCK</t>
        </is>
      </c>
      <c r="Q2133" s="23" t="inlineStr">
        <is>
          <t>By Hand</t>
        </is>
      </c>
      <c r="R2133" s="23" t="inlineStr">
        <is>
          <t>PRIYANKA MADAM</t>
        </is>
      </c>
      <c r="S2133" s="63" t="inlineStr">
        <is>
          <t>RT</t>
        </is>
      </c>
      <c r="T2133" s="39" t="inlineStr">
        <is>
          <t>ITEMS SENT AGAINST BILL NO. T-1215</t>
        </is>
      </c>
      <c r="U2133" s="23" t="inlineStr">
        <is>
          <t>Sartorius</t>
        </is>
      </c>
      <c r="V2133" s="23">
        <f>VLOOKUP(P2133,'Customer List'!B:C,2,)</f>
        <v/>
      </c>
      <c r="W2133" s="40" t="n"/>
      <c r="X2133" s="32">
        <f>IF(OR(R2133 = "PRIYANKA MADAM", R2133 = "DEEPAK", R2133 = "PORTER"),N2133,"")</f>
        <v/>
      </c>
      <c r="Y2133" s="23">
        <f>IF(X2133="", "", X2133-N2133)</f>
        <v/>
      </c>
      <c r="Z2133" s="23">
        <f>IF(N2133="", "", TEXT(N2133, "dddd"))</f>
        <v/>
      </c>
      <c r="AA2133" s="23">
        <f>IF(X2133="", "", TEXT(X2133, "dddd"))</f>
        <v/>
      </c>
      <c r="AB2133" s="23">
        <f>VLOOKUP(U2133,'Currency Sheet'!A:C,3,)</f>
        <v/>
      </c>
      <c r="AC2133" s="44">
        <f>VLOOKUP(P2133,'Customer List'!B:D,3,)</f>
        <v/>
      </c>
    </row>
    <row r="2134">
      <c r="A2134" s="23">
        <f>A2133+1</f>
        <v/>
      </c>
      <c r="B2134" s="23" t="inlineStr">
        <is>
          <t>Opening Stock</t>
        </is>
      </c>
      <c r="C2134" s="32" t="n">
        <v>45808</v>
      </c>
      <c r="D2134" s="32" t="n">
        <v>45808</v>
      </c>
      <c r="E2134" s="51" t="n">
        <v>2350</v>
      </c>
      <c r="F2134" s="51">
        <f>IF(AB2134="DOLLAR",E2134*88,E2134)</f>
        <v/>
      </c>
      <c r="G2134" s="62">
        <f>F2134*J2134</f>
        <v/>
      </c>
      <c r="H2134" s="23" t="n">
        <v>16532</v>
      </c>
      <c r="I2134" s="23" t="inlineStr">
        <is>
          <t>MiniSart High Flow 0.22 µm</t>
        </is>
      </c>
      <c r="J2134" s="23" t="n">
        <v>4</v>
      </c>
      <c r="K2134" s="23" t="n">
        <v>4</v>
      </c>
      <c r="L2134" s="23">
        <f>J2134-K2134</f>
        <v/>
      </c>
      <c r="M2134" s="23" t="inlineStr">
        <is>
          <t>T-1180/25-26</t>
        </is>
      </c>
      <c r="N2134" s="32" t="n">
        <v>45913</v>
      </c>
      <c r="O2134" s="62" t="n">
        <v>14346</v>
      </c>
      <c r="P2134" s="23" t="inlineStr">
        <is>
          <t>South Campus</t>
        </is>
      </c>
      <c r="Q2134" s="23" t="inlineStr">
        <is>
          <t>By Hand</t>
        </is>
      </c>
      <c r="R2134" s="23" t="inlineStr">
        <is>
          <t>DEEPAK</t>
        </is>
      </c>
      <c r="S2134" s="63" t="inlineStr">
        <is>
          <t>RT</t>
        </is>
      </c>
      <c r="T2134" s="39" t="n"/>
      <c r="U2134" s="23" t="inlineStr">
        <is>
          <t>Sartorius</t>
        </is>
      </c>
      <c r="V2134" s="23">
        <f>VLOOKUP(P2134,'Customer List'!B:C,2,)</f>
        <v/>
      </c>
      <c r="W2134" s="40" t="n"/>
      <c r="X2134" s="32">
        <f>IF(OR(R2134 = "PRIYANKA MADAM", R2134 = "DEEPAK", R2134 = "PORTER"),N2134,"")</f>
        <v/>
      </c>
      <c r="Y2134" s="23">
        <f>IF(X2134="", "", X2134-N2134)</f>
        <v/>
      </c>
      <c r="Z2134" s="23">
        <f>IF(N2134="", "", TEXT(N2134, "dddd"))</f>
        <v/>
      </c>
      <c r="AA2134" s="23">
        <f>IF(X2134="", "", TEXT(X2134, "dddd"))</f>
        <v/>
      </c>
      <c r="AB2134" s="23">
        <f>VLOOKUP(U2134,'Currency Sheet'!A:C,3,)</f>
        <v/>
      </c>
      <c r="AC2134" s="44">
        <f>VLOOKUP(P2134,'Customer List'!B:D,3,)</f>
        <v/>
      </c>
    </row>
    <row r="2135">
      <c r="A2135" s="23">
        <f>A2134+1</f>
        <v/>
      </c>
      <c r="B2135" s="23" t="inlineStr">
        <is>
          <t>Opening Stock</t>
        </is>
      </c>
      <c r="C2135" s="32" t="n">
        <v>45808</v>
      </c>
      <c r="D2135" s="32" t="n">
        <v>45808</v>
      </c>
      <c r="E2135" s="51" t="n">
        <v>2350</v>
      </c>
      <c r="F2135" s="51">
        <f>IF(AB2135="DOLLAR",E2135*88,E2135)</f>
        <v/>
      </c>
      <c r="G2135" s="62">
        <f>F2135*J2135</f>
        <v/>
      </c>
      <c r="H2135" s="23" t="n">
        <v>16532</v>
      </c>
      <c r="I2135" s="23" t="inlineStr">
        <is>
          <t>MiniSart High Flow 0.22 µm</t>
        </is>
      </c>
      <c r="J2135" s="23" t="n">
        <v>7</v>
      </c>
      <c r="K2135" s="23" t="n">
        <v>7</v>
      </c>
      <c r="L2135" s="23">
        <f>J2135-K2135</f>
        <v/>
      </c>
      <c r="M2135" s="23" t="inlineStr">
        <is>
          <t>T-480/25-26</t>
        </is>
      </c>
      <c r="N2135" s="32" t="n">
        <v>45825</v>
      </c>
      <c r="O2135" s="62">
        <f>8100*K2135</f>
        <v/>
      </c>
      <c r="P2135" s="23" t="n"/>
      <c r="Q2135" s="23" t="n"/>
      <c r="R2135" s="23" t="n"/>
      <c r="S2135" s="63" t="inlineStr">
        <is>
          <t>RT</t>
        </is>
      </c>
      <c r="T2135" s="39" t="n"/>
      <c r="U2135" s="23" t="inlineStr">
        <is>
          <t>Sartorius</t>
        </is>
      </c>
      <c r="V2135" s="23">
        <f>VLOOKUP(P2135,'Customer List'!B:C,2,)</f>
        <v/>
      </c>
      <c r="W2135" s="40" t="n"/>
      <c r="X2135" s="32">
        <f>IF(OR(R2135 = "PRIYANKA MADAM", R2135 = "DEEPAK", R2135 = "PORTER"),N2135,"")</f>
        <v/>
      </c>
      <c r="Y2135" s="23">
        <f>IF(X2135="", "", X2135-N2135)</f>
        <v/>
      </c>
      <c r="Z2135" s="23">
        <f>IF(N2135="", "", TEXT(N2135, "dddd"))</f>
        <v/>
      </c>
      <c r="AA2135" s="23">
        <f>IF(X2135="", "", TEXT(X2135, "dddd"))</f>
        <v/>
      </c>
      <c r="AB2135" s="23">
        <f>VLOOKUP(U2135,'Currency Sheet'!A:C,3,)</f>
        <v/>
      </c>
      <c r="AC2135" s="44">
        <f>VLOOKUP(P2135,'Customer List'!B:D,3,)</f>
        <v/>
      </c>
    </row>
    <row r="2136">
      <c r="A2136" s="23">
        <f>A2135+1</f>
        <v/>
      </c>
      <c r="B2136" s="23" t="inlineStr">
        <is>
          <t>Opening Stock</t>
        </is>
      </c>
      <c r="C2136" s="32" t="n">
        <v>45808</v>
      </c>
      <c r="D2136" s="32" t="n">
        <v>45808</v>
      </c>
      <c r="E2136" s="51" t="n">
        <v>2350</v>
      </c>
      <c r="F2136" s="51">
        <f>IF(AB2136="DOLLAR",E2136*88,E2136)</f>
        <v/>
      </c>
      <c r="G2136" s="62">
        <f>F2136*J2136</f>
        <v/>
      </c>
      <c r="H2136" s="23" t="n">
        <v>16532</v>
      </c>
      <c r="I2136" s="23" t="inlineStr">
        <is>
          <t>MiniSart High Flow 0.22 µm</t>
        </is>
      </c>
      <c r="J2136" s="23" t="n">
        <v>2</v>
      </c>
      <c r="K2136" s="23" t="n">
        <v>2</v>
      </c>
      <c r="L2136" s="23">
        <f>J2136-K2136</f>
        <v/>
      </c>
      <c r="M2136" s="23" t="inlineStr">
        <is>
          <t>DC-96/25-26</t>
        </is>
      </c>
      <c r="N2136" s="32" t="n">
        <v>45854</v>
      </c>
      <c r="O2136" s="62" t="n">
        <v>0</v>
      </c>
      <c r="P2136" s="23" t="inlineStr">
        <is>
          <t>Aiims</t>
        </is>
      </c>
      <c r="Q2136" s="23" t="inlineStr">
        <is>
          <t>WILL BE BILLED</t>
        </is>
      </c>
      <c r="R2136" s="23" t="inlineStr">
        <is>
          <t>PRIYANKA MADAM</t>
        </is>
      </c>
      <c r="S2136" s="63" t="inlineStr">
        <is>
          <t>RT</t>
        </is>
      </c>
      <c r="T2136" s="39" t="inlineStr">
        <is>
          <t>FOC</t>
        </is>
      </c>
      <c r="U2136" s="23" t="inlineStr">
        <is>
          <t>Sartorius</t>
        </is>
      </c>
      <c r="V2136" s="23">
        <f>VLOOKUP(P2136,'Customer List'!B:C,2,)</f>
        <v/>
      </c>
      <c r="W2136" s="40" t="n"/>
      <c r="X2136" s="32">
        <f>IF(OR(R2136 = "PRIYANKA MADAM", R2136 = "DEEPAK", R2136 = "PORTER"),N2136,"")</f>
        <v/>
      </c>
      <c r="Y2136" s="23">
        <f>IF(X2136="", "", X2136-N2136)</f>
        <v/>
      </c>
      <c r="Z2136" s="23">
        <f>IF(N2136="", "", TEXT(N2136, "dddd"))</f>
        <v/>
      </c>
      <c r="AA2136" s="23">
        <f>IF(X2136="", "", TEXT(X2136, "dddd"))</f>
        <v/>
      </c>
      <c r="AB2136" s="23">
        <f>VLOOKUP(U2136,'Currency Sheet'!A:C,3,)</f>
        <v/>
      </c>
      <c r="AC2136" s="44">
        <f>VLOOKUP(P2136,'Customer List'!B:D,3,)</f>
        <v/>
      </c>
    </row>
    <row r="2137">
      <c r="A2137" s="23">
        <f>A2136+1</f>
        <v/>
      </c>
      <c r="B2137" s="23" t="inlineStr">
        <is>
          <t>Opening Stock</t>
        </is>
      </c>
      <c r="C2137" s="32" t="n">
        <v>45808</v>
      </c>
      <c r="D2137" s="32" t="n">
        <v>45808</v>
      </c>
      <c r="E2137" s="51" t="n">
        <v>2350</v>
      </c>
      <c r="F2137" s="51">
        <f>IF(AB2137="DOLLAR",E2137*88,E2137)</f>
        <v/>
      </c>
      <c r="G2137" s="62">
        <f>F2137*J2137</f>
        <v/>
      </c>
      <c r="H2137" s="23" t="n">
        <v>16532</v>
      </c>
      <c r="I2137" s="23" t="inlineStr">
        <is>
          <t>MiniSart High Flow 0.22 µm</t>
        </is>
      </c>
      <c r="J2137" s="23" t="n">
        <v>15</v>
      </c>
      <c r="K2137" s="23" t="n">
        <v>0</v>
      </c>
      <c r="L2137" s="23">
        <f>J2137-K2137</f>
        <v/>
      </c>
      <c r="M2137" s="23" t="n"/>
      <c r="N2137" s="32" t="n"/>
      <c r="O2137" s="62" t="n"/>
      <c r="P2137" s="23" t="inlineStr">
        <is>
          <t>Stock</t>
        </is>
      </c>
      <c r="Q2137" s="23" t="n"/>
      <c r="R2137" s="23" t="n"/>
      <c r="S2137" s="63" t="inlineStr">
        <is>
          <t>RT</t>
        </is>
      </c>
      <c r="T2137" s="39" t="n"/>
      <c r="U2137" s="23" t="inlineStr">
        <is>
          <t>Sartorius</t>
        </is>
      </c>
      <c r="V2137" s="23">
        <f>VLOOKUP(P2137,'Customer List'!B:C,2,)</f>
        <v/>
      </c>
      <c r="W2137" s="40" t="inlineStr">
        <is>
          <t>Stock</t>
        </is>
      </c>
      <c r="X2137" s="32">
        <f>IF(OR(R2137 = "PRIYANKA MADAM", R2137 = "DEEPAK", R2137 = "PORTER"),N2137,"")</f>
        <v/>
      </c>
      <c r="Y2137" s="23">
        <f>IF(X2137="", "", X2137-N2137)</f>
        <v/>
      </c>
      <c r="Z2137" s="23">
        <f>IF(N2137="", "", TEXT(N2137, "dddd"))</f>
        <v/>
      </c>
      <c r="AA2137" s="23">
        <f>IF(X2137="", "", TEXT(X2137, "dddd"))</f>
        <v/>
      </c>
      <c r="AB2137" s="23">
        <f>VLOOKUP(U2137,'Currency Sheet'!A:C,3,)</f>
        <v/>
      </c>
      <c r="AC2137" s="44">
        <f>VLOOKUP(P2137,'Customer List'!B:D,3,)</f>
        <v/>
      </c>
    </row>
    <row r="2138">
      <c r="A2138" s="23">
        <f>A2137+1</f>
        <v/>
      </c>
      <c r="B2138" s="23" t="inlineStr">
        <is>
          <t>Opening Stock</t>
        </is>
      </c>
      <c r="C2138" s="32" t="n">
        <v>45808</v>
      </c>
      <c r="D2138" s="32" t="n">
        <v>45808</v>
      </c>
      <c r="E2138" s="51" t="n">
        <v>2350</v>
      </c>
      <c r="F2138" s="51">
        <f>IF(AB2138="DOLLAR",E2138*88,E2138)</f>
        <v/>
      </c>
      <c r="G2138" s="62">
        <f>F2138*J2138</f>
        <v/>
      </c>
      <c r="H2138" s="23" t="n">
        <v>16532</v>
      </c>
      <c r="I2138" s="23" t="inlineStr">
        <is>
          <t>MiniSart High Flow 0.22 µm</t>
        </is>
      </c>
      <c r="J2138" s="23" t="n">
        <v>1</v>
      </c>
      <c r="K2138" s="23" t="n">
        <v>1</v>
      </c>
      <c r="L2138" s="23">
        <f>J2138-K2138</f>
        <v/>
      </c>
      <c r="M2138" s="23" t="inlineStr">
        <is>
          <t>DC-85/25-26</t>
        </is>
      </c>
      <c r="N2138" s="32" t="n">
        <v>45849</v>
      </c>
      <c r="O2138" s="62" t="n">
        <v>0</v>
      </c>
      <c r="P2138" s="23" t="inlineStr">
        <is>
          <t>LIFECHEM</t>
        </is>
      </c>
      <c r="Q2138" s="23" t="inlineStr">
        <is>
          <t>BY HAND</t>
        </is>
      </c>
      <c r="R2138" s="23" t="inlineStr">
        <is>
          <t>Deepak</t>
        </is>
      </c>
      <c r="S2138" s="63" t="inlineStr">
        <is>
          <t>RT</t>
        </is>
      </c>
      <c r="T2138" s="39" t="inlineStr">
        <is>
          <t>FOC</t>
        </is>
      </c>
      <c r="U2138" s="23" t="inlineStr">
        <is>
          <t>Sartorius</t>
        </is>
      </c>
      <c r="V2138" s="23">
        <f>VLOOKUP(P2138,'Customer List'!B:C,2,)</f>
        <v/>
      </c>
      <c r="W2138" s="40" t="n"/>
      <c r="X2138" s="32" t="n">
        <v>45849</v>
      </c>
      <c r="Y2138" s="23">
        <f>IF(X2138="", "", X2138-N2138)</f>
        <v/>
      </c>
      <c r="Z2138" s="23">
        <f>IF(N2138="", "", TEXT(N2138, "dddd"))</f>
        <v/>
      </c>
      <c r="AA2138" s="23">
        <f>IF(X2138="", "", TEXT(X2138, "dddd"))</f>
        <v/>
      </c>
      <c r="AB2138" s="23">
        <f>VLOOKUP(U2138,'Currency Sheet'!A:C,3,)</f>
        <v/>
      </c>
      <c r="AC2138" s="44">
        <f>VLOOKUP(P2138,'Customer List'!B:D,3,)</f>
        <v/>
      </c>
    </row>
    <row r="2139">
      <c r="A2139" s="23">
        <f>A2138+1</f>
        <v/>
      </c>
      <c r="B2139" s="23" t="inlineStr">
        <is>
          <t>Opening Stock</t>
        </is>
      </c>
      <c r="C2139" s="32" t="n">
        <v>45808</v>
      </c>
      <c r="D2139" s="32" t="n">
        <v>45808</v>
      </c>
      <c r="E2139" s="51" t="n">
        <v>2350</v>
      </c>
      <c r="F2139" s="51">
        <f>IF(AB2139="DOLLAR",E2139*88,E2139)</f>
        <v/>
      </c>
      <c r="G2139" s="62">
        <f>F2139*J2139</f>
        <v/>
      </c>
      <c r="H2139" s="23" t="n">
        <v>16532</v>
      </c>
      <c r="I2139" s="23" t="inlineStr">
        <is>
          <t>MiniSart High Flow 0.22 µm</t>
        </is>
      </c>
      <c r="J2139" s="23" t="n">
        <v>1</v>
      </c>
      <c r="K2139" s="23" t="n">
        <v>1</v>
      </c>
      <c r="L2139" s="23">
        <f>J2139-K2139</f>
        <v/>
      </c>
      <c r="M2139" s="23" t="inlineStr">
        <is>
          <t>DC-67/25-26</t>
        </is>
      </c>
      <c r="N2139" s="32" t="n">
        <v>45834</v>
      </c>
      <c r="O2139" s="62" t="n">
        <v>0</v>
      </c>
      <c r="P2139" s="23" t="inlineStr">
        <is>
          <t>ICGEB</t>
        </is>
      </c>
      <c r="Q2139" s="23" t="inlineStr">
        <is>
          <t>By Hand</t>
        </is>
      </c>
      <c r="R2139" s="23" t="inlineStr">
        <is>
          <t>PRIYANKA MADAM</t>
        </is>
      </c>
      <c r="S2139" s="63" t="inlineStr">
        <is>
          <t>RT</t>
        </is>
      </c>
      <c r="T2139" s="39" t="inlineStr">
        <is>
          <t>FOC</t>
        </is>
      </c>
      <c r="U2139" s="23" t="inlineStr">
        <is>
          <t>Sartorius</t>
        </is>
      </c>
      <c r="V2139" s="23">
        <f>VLOOKUP(P2139,'Customer List'!B:C,2,)</f>
        <v/>
      </c>
      <c r="W2139" s="40" t="n"/>
      <c r="X2139" s="32" t="n">
        <v>45834</v>
      </c>
      <c r="Y2139" s="23">
        <f>IF(X2139="", "", X2139-N2139)</f>
        <v/>
      </c>
      <c r="Z2139" s="23">
        <f>IF(N2139="", "", TEXT(N2139, "dddd"))</f>
        <v/>
      </c>
      <c r="AA2139" s="23">
        <f>IF(X2139="", "", TEXT(X2139, "dddd"))</f>
        <v/>
      </c>
      <c r="AB2139" s="23">
        <f>VLOOKUP(U2139,'Currency Sheet'!A:C,3,)</f>
        <v/>
      </c>
      <c r="AC2139" s="44">
        <f>VLOOKUP(P2139,'Customer List'!B:D,3,)</f>
        <v/>
      </c>
    </row>
    <row r="2140">
      <c r="A2140" s="23">
        <f>A2139+1</f>
        <v/>
      </c>
      <c r="B2140" s="23" t="inlineStr">
        <is>
          <t>Opening Stock</t>
        </is>
      </c>
      <c r="C2140" s="32" t="n">
        <v>45808</v>
      </c>
      <c r="D2140" s="32" t="n">
        <v>45808</v>
      </c>
      <c r="E2140" s="51" t="n">
        <v>2350</v>
      </c>
      <c r="F2140" s="51">
        <f>IF(AB2140="DOLLAR",E2140*88,E2140)</f>
        <v/>
      </c>
      <c r="G2140" s="62">
        <f>F2140*J2140</f>
        <v/>
      </c>
      <c r="H2140" s="23" t="n">
        <v>16532</v>
      </c>
      <c r="I2140" s="23" t="inlineStr">
        <is>
          <t>MiniSart High Flow 0.22 µm</t>
        </is>
      </c>
      <c r="J2140" s="23" t="n">
        <v>1</v>
      </c>
      <c r="K2140" s="23" t="n">
        <v>1</v>
      </c>
      <c r="L2140" s="23">
        <f>J2140-K2140</f>
        <v/>
      </c>
      <c r="M2140" s="23" t="n"/>
      <c r="N2140" s="32" t="n"/>
      <c r="O2140" s="62" t="n"/>
      <c r="P2140" s="23" t="inlineStr">
        <is>
          <t>Demo</t>
        </is>
      </c>
      <c r="Q2140" s="23" t="inlineStr">
        <is>
          <t>By Hand</t>
        </is>
      </c>
      <c r="R2140" s="23" t="inlineStr">
        <is>
          <t>PRIYANKA MADAM</t>
        </is>
      </c>
      <c r="S2140" s="63" t="inlineStr">
        <is>
          <t>RT</t>
        </is>
      </c>
      <c r="T2140" s="39" t="n"/>
      <c r="U2140" s="23" t="inlineStr">
        <is>
          <t>Sartorius</t>
        </is>
      </c>
      <c r="V2140" s="23">
        <f>VLOOKUP(P2140,'Customer List'!B:C,2,)</f>
        <v/>
      </c>
      <c r="W2140" s="40" t="n"/>
      <c r="X2140" s="32">
        <f>IF(OR(R2140 = "PRIYANKA MADAM", R2140 = "DEEPAK", R2140 = "PORTER"),N2140,"")</f>
        <v/>
      </c>
      <c r="Y2140" s="23">
        <f>IF(X2140="", "", X2140-N2140)</f>
        <v/>
      </c>
      <c r="Z2140" s="23">
        <f>IF(N2140="", "", TEXT(N2140, "dddd"))</f>
        <v/>
      </c>
      <c r="AA2140" s="23">
        <f>IF(X2140="", "", TEXT(X2140, "dddd"))</f>
        <v/>
      </c>
      <c r="AB2140" s="23">
        <f>VLOOKUP(U2140,'Currency Sheet'!A:C,3,)</f>
        <v/>
      </c>
      <c r="AC2140" s="44">
        <f>VLOOKUP(P2140,'Customer List'!B:D,3,)</f>
        <v/>
      </c>
    </row>
    <row r="2141">
      <c r="A2141" s="23">
        <f>A2140+1</f>
        <v/>
      </c>
      <c r="B2141" s="23" t="inlineStr">
        <is>
          <t>Opening Stock</t>
        </is>
      </c>
      <c r="C2141" s="32" t="n">
        <v>45808</v>
      </c>
      <c r="D2141" s="32" t="n">
        <v>45808</v>
      </c>
      <c r="E2141" s="51" t="n">
        <v>2350</v>
      </c>
      <c r="F2141" s="51">
        <f>IF(AB2141="DOLLAR",E2141*88,E2141)</f>
        <v/>
      </c>
      <c r="G2141" s="62">
        <f>F2141*J2141</f>
        <v/>
      </c>
      <c r="H2141" s="23" t="n">
        <v>16532</v>
      </c>
      <c r="I2141" s="23" t="inlineStr">
        <is>
          <t>MiniSart High Flow 0.22 µm</t>
        </is>
      </c>
      <c r="J2141" s="23" t="n">
        <v>1</v>
      </c>
      <c r="K2141" s="23" t="n">
        <v>1</v>
      </c>
      <c r="L2141" s="23">
        <f>J2141-K2141</f>
        <v/>
      </c>
      <c r="M2141" s="23" t="inlineStr">
        <is>
          <t>T-480/25-26</t>
        </is>
      </c>
      <c r="N2141" s="32" t="n">
        <v>45825</v>
      </c>
      <c r="O2141" s="62">
        <f>8100*K2141</f>
        <v/>
      </c>
      <c r="P2141" s="23" t="n"/>
      <c r="Q2141" s="23" t="n"/>
      <c r="R2141" s="23" t="n"/>
      <c r="S2141" s="63" t="inlineStr">
        <is>
          <t>RT</t>
        </is>
      </c>
      <c r="T2141" s="39" t="n"/>
      <c r="U2141" s="23" t="inlineStr">
        <is>
          <t>Sartorius</t>
        </is>
      </c>
      <c r="V2141" s="23">
        <f>VLOOKUP(P2141,'Customer List'!B:C,2,)</f>
        <v/>
      </c>
      <c r="W2141" s="40" t="n"/>
      <c r="X2141" s="32">
        <f>IF(OR(R2141 = "PRIYANKA MADAM", R2141 = "DEEPAK", R2141 = "PORTER"),N2141,"")</f>
        <v/>
      </c>
      <c r="Y2141" s="23">
        <f>IF(X2141="", "", X2141-N2141)</f>
        <v/>
      </c>
      <c r="Z2141" s="23">
        <f>IF(N2141="", "", TEXT(N2141, "dddd"))</f>
        <v/>
      </c>
      <c r="AA2141" s="23">
        <f>IF(X2141="", "", TEXT(X2141, "dddd"))</f>
        <v/>
      </c>
      <c r="AB2141" s="23">
        <f>VLOOKUP(U2141,'Currency Sheet'!A:C,3,)</f>
        <v/>
      </c>
      <c r="AC2141" s="44">
        <f>VLOOKUP(P2141,'Customer List'!B:D,3,)</f>
        <v/>
      </c>
    </row>
    <row r="2142">
      <c r="A2142" s="23">
        <f>A2141+1</f>
        <v/>
      </c>
      <c r="B2142" s="23" t="inlineStr">
        <is>
          <t>Opening Stock</t>
        </is>
      </c>
      <c r="C2142" s="32" t="n">
        <v>45808</v>
      </c>
      <c r="D2142" s="32" t="n">
        <v>45808</v>
      </c>
      <c r="E2142" s="51" t="n">
        <v>2350</v>
      </c>
      <c r="F2142" s="51">
        <f>IF(AB2142="DOLLAR",E2142*88,E2142)</f>
        <v/>
      </c>
      <c r="G2142" s="62">
        <f>F2142*J2142</f>
        <v/>
      </c>
      <c r="H2142" s="23" t="n">
        <v>16532</v>
      </c>
      <c r="I2142" s="23" t="inlineStr">
        <is>
          <t>MiniSart High Flow 0.22 µm</t>
        </is>
      </c>
      <c r="J2142" s="23" t="n">
        <v>2</v>
      </c>
      <c r="K2142" s="23" t="n">
        <v>2</v>
      </c>
      <c r="L2142" s="23">
        <f>J2142-K2142</f>
        <v/>
      </c>
      <c r="M2142" s="23" t="inlineStr">
        <is>
          <t>T-1190/25-26</t>
        </is>
      </c>
      <c r="N2142" s="32" t="n">
        <v>45915</v>
      </c>
      <c r="O2142" s="62" t="n">
        <v>10561.8</v>
      </c>
      <c r="P2142" s="23" t="inlineStr">
        <is>
          <t>NII</t>
        </is>
      </c>
      <c r="Q2142" s="23" t="inlineStr">
        <is>
          <t>By Hand</t>
        </is>
      </c>
      <c r="R2142" s="23" t="inlineStr">
        <is>
          <t>PRIYANKA MADAM</t>
        </is>
      </c>
      <c r="S2142" s="63" t="inlineStr">
        <is>
          <t>RT</t>
        </is>
      </c>
      <c r="T2142" s="39" t="inlineStr">
        <is>
          <t>3 ITEM EXTRA IN INVOICE</t>
        </is>
      </c>
      <c r="U2142" s="23" t="inlineStr">
        <is>
          <t>Sartorius</t>
        </is>
      </c>
      <c r="V2142" s="23">
        <f>VLOOKUP(P2142,'Customer List'!B:C,2,)</f>
        <v/>
      </c>
      <c r="W2142" s="40" t="n"/>
      <c r="X2142" s="32">
        <f>IF(OR(R2142 = "PRIYANKA MADAM", R2142 = "DEEPAK", R2142 = "PORTER"),N2142,"")</f>
        <v/>
      </c>
      <c r="Y2142" s="23">
        <f>IF(X2142="", "", X2142-N2142)</f>
        <v/>
      </c>
      <c r="Z2142" s="23">
        <f>IF(N2142="", "", TEXT(N2142, "dddd"))</f>
        <v/>
      </c>
      <c r="AA2142" s="23">
        <f>IF(X2142="", "", TEXT(X2142, "dddd"))</f>
        <v/>
      </c>
      <c r="AB2142" s="23">
        <f>VLOOKUP(U2142,'Currency Sheet'!A:C,3,)</f>
        <v/>
      </c>
      <c r="AC2142" s="44">
        <f>VLOOKUP(P2142,'Customer List'!B:D,3,)</f>
        <v/>
      </c>
    </row>
    <row r="2143">
      <c r="A2143" s="23">
        <f>A2142+1</f>
        <v/>
      </c>
      <c r="B2143" s="23" t="inlineStr">
        <is>
          <t>Opening Stock</t>
        </is>
      </c>
      <c r="C2143" s="32" t="n">
        <v>45808</v>
      </c>
      <c r="D2143" s="32" t="n">
        <v>45808</v>
      </c>
      <c r="E2143" s="51" t="n">
        <v>2350</v>
      </c>
      <c r="F2143" s="51">
        <f>IF(AB2143="DOLLAR",E2143*88,E2143)</f>
        <v/>
      </c>
      <c r="G2143" s="62">
        <f>F2143*J2143</f>
        <v/>
      </c>
      <c r="H2143" s="23" t="n">
        <v>16532</v>
      </c>
      <c r="I2143" s="23" t="inlineStr">
        <is>
          <t>MiniSart High Flow 0.22 µm</t>
        </is>
      </c>
      <c r="J2143" s="23" t="n">
        <v>1</v>
      </c>
      <c r="K2143" s="23" t="n">
        <v>1</v>
      </c>
      <c r="L2143" s="23">
        <f>J2143-K2143</f>
        <v/>
      </c>
      <c r="M2143" s="23" t="inlineStr">
        <is>
          <t>DC-67/25-26</t>
        </is>
      </c>
      <c r="N2143" s="32" t="n">
        <v>45834</v>
      </c>
      <c r="O2143" s="62" t="n">
        <v>0</v>
      </c>
      <c r="P2143" s="23" t="inlineStr">
        <is>
          <t>ICGEB</t>
        </is>
      </c>
      <c r="Q2143" s="23" t="inlineStr">
        <is>
          <t>By Hand</t>
        </is>
      </c>
      <c r="R2143" s="23" t="inlineStr">
        <is>
          <t>PRIYANKA MADAM</t>
        </is>
      </c>
      <c r="S2143" s="63" t="inlineStr">
        <is>
          <t>RT</t>
        </is>
      </c>
      <c r="T2143" s="39" t="inlineStr">
        <is>
          <t>FOC</t>
        </is>
      </c>
      <c r="U2143" s="23" t="inlineStr">
        <is>
          <t>Sartorius</t>
        </is>
      </c>
      <c r="V2143" s="23">
        <f>VLOOKUP(P2143,'Customer List'!B:C,2,)</f>
        <v/>
      </c>
      <c r="W2143" s="40" t="n"/>
      <c r="X2143" s="32" t="n">
        <v>45834</v>
      </c>
      <c r="Y2143" s="23">
        <f>IF(X2143="", "", X2143-N2143)</f>
        <v/>
      </c>
      <c r="Z2143" s="23">
        <f>IF(N2143="", "", TEXT(N2143, "dddd"))</f>
        <v/>
      </c>
      <c r="AA2143" s="23">
        <f>IF(X2143="", "", TEXT(X2143, "dddd"))</f>
        <v/>
      </c>
      <c r="AB2143" s="23">
        <f>VLOOKUP(U2143,'Currency Sheet'!A:C,3,)</f>
        <v/>
      </c>
      <c r="AC2143" s="44">
        <f>VLOOKUP(P2143,'Customer List'!B:D,3,)</f>
        <v/>
      </c>
    </row>
    <row r="2144">
      <c r="A2144" s="23">
        <f>A2143+1</f>
        <v/>
      </c>
      <c r="B2144" s="23" t="inlineStr">
        <is>
          <t>Opening Stock</t>
        </is>
      </c>
      <c r="C2144" s="32" t="n">
        <v>45808</v>
      </c>
      <c r="D2144" s="32" t="n">
        <v>45808</v>
      </c>
      <c r="E2144" s="51" t="n">
        <v>2350</v>
      </c>
      <c r="F2144" s="51">
        <f>IF(AB2144="DOLLAR",E2144*88,E2144)</f>
        <v/>
      </c>
      <c r="G2144" s="62">
        <f>F2144*J2144</f>
        <v/>
      </c>
      <c r="H2144" s="23" t="n">
        <v>16533</v>
      </c>
      <c r="I2144" s="23" t="inlineStr">
        <is>
          <t>MiniSart High Flow 0.45 µm</t>
        </is>
      </c>
      <c r="J2144" s="23" t="n">
        <v>1</v>
      </c>
      <c r="K2144" s="23" t="n">
        <v>1</v>
      </c>
      <c r="L2144" s="23">
        <f>J2144-K2144</f>
        <v/>
      </c>
      <c r="M2144" s="23" t="inlineStr">
        <is>
          <t>SAMPLE</t>
        </is>
      </c>
      <c r="N2144" s="32" t="n">
        <v>45889</v>
      </c>
      <c r="O2144" s="62" t="n">
        <v>0</v>
      </c>
      <c r="P2144" s="23" t="inlineStr">
        <is>
          <t>Stock</t>
        </is>
      </c>
      <c r="Q2144" s="23" t="inlineStr">
        <is>
          <t>BY HAND</t>
        </is>
      </c>
      <c r="R2144" s="23" t="inlineStr">
        <is>
          <t>PRIYANKA MADAM</t>
        </is>
      </c>
      <c r="S2144" s="63" t="inlineStr">
        <is>
          <t>RT</t>
        </is>
      </c>
      <c r="T2144" s="39" t="inlineStr">
        <is>
          <t>Demo</t>
        </is>
      </c>
      <c r="U2144" s="23" t="inlineStr">
        <is>
          <t>Sartorius</t>
        </is>
      </c>
      <c r="V2144" s="23">
        <f>VLOOKUP(P2144,'Customer List'!B:C,2,)</f>
        <v/>
      </c>
      <c r="W2144" s="40" t="n"/>
      <c r="X2144" s="32" t="n">
        <v>45889</v>
      </c>
      <c r="Y2144" s="23">
        <f>IF(X2144="", "", X2144-N2144)</f>
        <v/>
      </c>
      <c r="Z2144" s="23">
        <f>IF(N2144="", "", TEXT(N2144, "dddd"))</f>
        <v/>
      </c>
      <c r="AA2144" s="23">
        <f>IF(X2144="", "", TEXT(X2144, "dddd"))</f>
        <v/>
      </c>
      <c r="AB2144" s="23">
        <f>VLOOKUP(U2144,'Currency Sheet'!A:C,3,)</f>
        <v/>
      </c>
      <c r="AC2144" s="44">
        <f>VLOOKUP(P2144,'Customer List'!B:D,3,)</f>
        <v/>
      </c>
    </row>
    <row r="2145">
      <c r="A2145" s="23">
        <f>A2144+1</f>
        <v/>
      </c>
      <c r="B2145" s="23" t="inlineStr">
        <is>
          <t>Opening Stock</t>
        </is>
      </c>
      <c r="C2145" s="32" t="n">
        <v>45808</v>
      </c>
      <c r="D2145" s="32" t="n">
        <v>45808</v>
      </c>
      <c r="E2145" s="51" t="n">
        <v>2350</v>
      </c>
      <c r="F2145" s="51">
        <f>IF(AB2145="DOLLAR",E2145*88,E2145)</f>
        <v/>
      </c>
      <c r="G2145" s="62">
        <f>F2145*J2145</f>
        <v/>
      </c>
      <c r="H2145" s="23" t="n">
        <v>16533</v>
      </c>
      <c r="I2145" s="23" t="inlineStr">
        <is>
          <t>MiniSart High Flow 0.45 µm</t>
        </is>
      </c>
      <c r="J2145" s="23" t="n">
        <v>9</v>
      </c>
      <c r="K2145" s="23" t="n"/>
      <c r="L2145" s="23">
        <f>J2145-K2145</f>
        <v/>
      </c>
      <c r="M2145" s="23" t="n"/>
      <c r="N2145" s="32" t="n"/>
      <c r="O2145" s="62" t="n"/>
      <c r="P2145" s="23" t="inlineStr">
        <is>
          <t>Stock</t>
        </is>
      </c>
      <c r="Q2145" s="23" t="n"/>
      <c r="R2145" s="23" t="n"/>
      <c r="S2145" s="63" t="inlineStr">
        <is>
          <t>RT</t>
        </is>
      </c>
      <c r="T2145" s="39" t="n"/>
      <c r="U2145" s="23" t="inlineStr">
        <is>
          <t>Sartorius</t>
        </is>
      </c>
      <c r="V2145" s="23">
        <f>VLOOKUP(P2145,'Customer List'!B:C,2,)</f>
        <v/>
      </c>
      <c r="W2145" s="40" t="inlineStr">
        <is>
          <t>Stock</t>
        </is>
      </c>
      <c r="X2145" s="32">
        <f>IF(OR(R2145 = "PRIYANKA MADAM", R2145 = "DEEPAK", R2145 = "PORTER"),N2145,"")</f>
        <v/>
      </c>
      <c r="Y2145" s="23">
        <f>IF(X2145="", "", X2145-N2145)</f>
        <v/>
      </c>
      <c r="Z2145" s="23">
        <f>IF(N2145="", "", TEXT(N2145, "dddd"))</f>
        <v/>
      </c>
      <c r="AA2145" s="23">
        <f>IF(X2145="", "", TEXT(X2145, "dddd"))</f>
        <v/>
      </c>
      <c r="AB2145" s="23">
        <f>VLOOKUP(U2145,'Currency Sheet'!A:C,3,)</f>
        <v/>
      </c>
      <c r="AC2145" s="44">
        <f>VLOOKUP(P2145,'Customer List'!B:D,3,)</f>
        <v/>
      </c>
    </row>
    <row r="2146">
      <c r="A2146" s="23">
        <f>A2145+1</f>
        <v/>
      </c>
      <c r="B2146" s="23" t="inlineStr">
        <is>
          <t>Opening Stock</t>
        </is>
      </c>
      <c r="C2146" s="32" t="n">
        <v>45808</v>
      </c>
      <c r="D2146" s="32" t="n">
        <v>45808</v>
      </c>
      <c r="E2146" s="51" t="n">
        <v>0</v>
      </c>
      <c r="F2146" s="51">
        <f>IF(AB2146="DOLLAR",E2146*88,E2146)</f>
        <v/>
      </c>
      <c r="G2146" s="62">
        <f>F2146*J2146</f>
        <v/>
      </c>
      <c r="H2146" s="23" t="n">
        <v>16537</v>
      </c>
      <c r="I2146" s="23" t="inlineStr">
        <is>
          <t>MiniSart High Flow 0.45 µm</t>
        </is>
      </c>
      <c r="J2146" s="23" t="n">
        <v>2</v>
      </c>
      <c r="K2146" s="23" t="n">
        <v>2</v>
      </c>
      <c r="L2146" s="23">
        <f>J2146-K2146</f>
        <v/>
      </c>
      <c r="M2146" s="23" t="inlineStr">
        <is>
          <t>T-930/25-26</t>
        </is>
      </c>
      <c r="N2146" s="32" t="n">
        <v>45881</v>
      </c>
      <c r="O2146" s="62" t="n">
        <v>13989.7</v>
      </c>
      <c r="P2146" s="23" t="inlineStr">
        <is>
          <t>IGIB</t>
        </is>
      </c>
      <c r="Q2146" s="23" t="inlineStr">
        <is>
          <t>BY HAND</t>
        </is>
      </c>
      <c r="R2146" s="23" t="inlineStr">
        <is>
          <t>PRIYANKA MADAM</t>
        </is>
      </c>
      <c r="S2146" s="63" t="inlineStr">
        <is>
          <t>RT</t>
        </is>
      </c>
      <c r="T2146" s="39" t="n"/>
      <c r="U2146" s="23" t="inlineStr">
        <is>
          <t>Sartorius</t>
        </is>
      </c>
      <c r="V2146" s="23">
        <f>VLOOKUP(P2146,'Customer List'!B:C,2,)</f>
        <v/>
      </c>
      <c r="W2146" s="40" t="n"/>
      <c r="X2146" s="32" t="n">
        <v>45881</v>
      </c>
      <c r="Y2146" s="23">
        <f>IF(X2146="", "", X2146-N2146)</f>
        <v/>
      </c>
      <c r="Z2146" s="23">
        <f>IF(N2146="", "", TEXT(N2146, "dddd"))</f>
        <v/>
      </c>
      <c r="AA2146" s="23">
        <f>IF(X2146="", "", TEXT(X2146, "dddd"))</f>
        <v/>
      </c>
      <c r="AB2146" s="23">
        <f>VLOOKUP(U2146,'Currency Sheet'!A:C,3,)</f>
        <v/>
      </c>
      <c r="AC2146" s="44">
        <f>VLOOKUP(P2146,'Customer List'!B:D,3,)</f>
        <v/>
      </c>
    </row>
    <row r="2147">
      <c r="A2147" s="23">
        <f>A2146+1</f>
        <v/>
      </c>
      <c r="B2147" s="23" t="inlineStr">
        <is>
          <t>Opening Stock</t>
        </is>
      </c>
      <c r="C2147" s="32" t="n">
        <v>45808</v>
      </c>
      <c r="D2147" s="32" t="n">
        <v>45808</v>
      </c>
      <c r="E2147" s="51" t="n">
        <v>8000</v>
      </c>
      <c r="F2147" s="51">
        <f>IF(AB2147="DOLLAR",E2147*88,E2147)</f>
        <v/>
      </c>
      <c r="G2147" s="62">
        <f>F2147*J2147</f>
        <v/>
      </c>
      <c r="H2147" s="23" t="inlineStr">
        <is>
          <t>VS0121</t>
        </is>
      </c>
      <c r="I2147" s="23" t="inlineStr">
        <is>
          <t>VicaSpin 500 30000 MWCO PES</t>
        </is>
      </c>
      <c r="J2147" s="23" t="n">
        <v>1</v>
      </c>
      <c r="K2147" s="23" t="n">
        <v>1</v>
      </c>
      <c r="L2147" s="23">
        <f>J2147-K2147</f>
        <v/>
      </c>
      <c r="M2147" s="23" t="inlineStr">
        <is>
          <t>DC-109/25-26</t>
        </is>
      </c>
      <c r="N2147" s="32" t="n">
        <v>45873</v>
      </c>
      <c r="O2147" s="62" t="n">
        <v>0</v>
      </c>
      <c r="P2147" s="23" t="inlineStr">
        <is>
          <t>NDTL</t>
        </is>
      </c>
      <c r="Q2147" s="23" t="inlineStr">
        <is>
          <t>BY HAND</t>
        </is>
      </c>
      <c r="R2147" s="23" t="inlineStr">
        <is>
          <t>Deepak</t>
        </is>
      </c>
      <c r="S2147" s="63" t="inlineStr">
        <is>
          <t>RT</t>
        </is>
      </c>
      <c r="T2147" s="39" t="n"/>
      <c r="U2147" s="23" t="inlineStr">
        <is>
          <t>Sartorius</t>
        </is>
      </c>
      <c r="V2147" s="23">
        <f>VLOOKUP(P2147,'Customer List'!B:C,2,)</f>
        <v/>
      </c>
      <c r="W2147" s="40" t="n"/>
      <c r="X2147" s="32" t="n">
        <v>45873</v>
      </c>
      <c r="Y2147" s="23">
        <f>IF(X2147="", "", X2147-N2147)</f>
        <v/>
      </c>
      <c r="Z2147" s="23">
        <f>IF(N2147="", "", TEXT(N2147, "dddd"))</f>
        <v/>
      </c>
      <c r="AA2147" s="23">
        <f>IF(X2147="", "", TEXT(X2147, "dddd"))</f>
        <v/>
      </c>
      <c r="AB2147" s="23">
        <f>VLOOKUP(U2147,'Currency Sheet'!A:C,3,)</f>
        <v/>
      </c>
      <c r="AC2147" s="44">
        <f>VLOOKUP(P2147,'Customer List'!B:D,3,)</f>
        <v/>
      </c>
    </row>
    <row r="2148">
      <c r="A2148" s="23">
        <f>A2147+1</f>
        <v/>
      </c>
      <c r="B2148" s="23" t="inlineStr">
        <is>
          <t>Opening Stock</t>
        </is>
      </c>
      <c r="C2148" s="32" t="n">
        <v>45808</v>
      </c>
      <c r="D2148" s="32" t="n">
        <v>45808</v>
      </c>
      <c r="E2148" s="51" t="n">
        <v>8000</v>
      </c>
      <c r="F2148" s="51">
        <f>IF(AB2148="DOLLAR",E2148*88,E2148)</f>
        <v/>
      </c>
      <c r="G2148" s="62">
        <f>F2148*J2148</f>
        <v/>
      </c>
      <c r="H2148" s="23" t="inlineStr">
        <is>
          <t>VS0121</t>
        </is>
      </c>
      <c r="I2148" s="23" t="inlineStr">
        <is>
          <t>VicaSpin 500 30000 MWCO PES</t>
        </is>
      </c>
      <c r="J2148" s="23" t="n">
        <v>1</v>
      </c>
      <c r="K2148" s="23" t="n">
        <v>1</v>
      </c>
      <c r="L2148" s="23">
        <f>J2148-K2148</f>
        <v/>
      </c>
      <c r="M2148" s="23" t="inlineStr">
        <is>
          <t>DC-75/25-26</t>
        </is>
      </c>
      <c r="N2148" s="32" t="n">
        <v>45840</v>
      </c>
      <c r="O2148" s="62" t="n">
        <v>0</v>
      </c>
      <c r="P2148" s="23" t="inlineStr">
        <is>
          <t>NDTL</t>
        </is>
      </c>
      <c r="Q2148" s="23" t="inlineStr">
        <is>
          <t>BY PORTER</t>
        </is>
      </c>
      <c r="R2148" s="23" t="inlineStr">
        <is>
          <t>BY PORTER</t>
        </is>
      </c>
      <c r="S2148" s="63" t="inlineStr">
        <is>
          <t>RT</t>
        </is>
      </c>
      <c r="T2148" s="39" t="inlineStr">
        <is>
          <t>BILL WILL BE GENERATE AFTER PO RECEIVED</t>
        </is>
      </c>
      <c r="U2148" s="23" t="inlineStr">
        <is>
          <t>Sartorius</t>
        </is>
      </c>
      <c r="V2148" s="23">
        <f>VLOOKUP(P2148,'Customer List'!B:C,2,)</f>
        <v/>
      </c>
      <c r="W2148" s="40" t="n"/>
      <c r="X2148" s="32">
        <f>IF(OR(R2148 = "PRIYANKA MADAM", R2148 = "DEEPAK", R2148 = "PORTER"),N2148,"")</f>
        <v/>
      </c>
      <c r="Y2148" s="23">
        <f>IF(X2148="", "", X2148-N2148)</f>
        <v/>
      </c>
      <c r="Z2148" s="23">
        <f>IF(N2148="", "", TEXT(N2148, "dddd"))</f>
        <v/>
      </c>
      <c r="AA2148" s="23">
        <f>IF(X2148="", "", TEXT(X2148, "dddd"))</f>
        <v/>
      </c>
      <c r="AB2148" s="23">
        <f>VLOOKUP(U2148,'Currency Sheet'!A:C,3,)</f>
        <v/>
      </c>
      <c r="AC2148" s="44">
        <f>VLOOKUP(P2148,'Customer List'!B:D,3,)</f>
        <v/>
      </c>
    </row>
    <row r="2149">
      <c r="A2149" s="23">
        <f>A2148+1</f>
        <v/>
      </c>
      <c r="B2149" s="23" t="inlineStr">
        <is>
          <t>Opening Stock</t>
        </is>
      </c>
      <c r="C2149" s="32" t="n">
        <v>45808</v>
      </c>
      <c r="D2149" s="32" t="n">
        <v>45808</v>
      </c>
      <c r="E2149" s="51" t="n">
        <v>8000</v>
      </c>
      <c r="F2149" s="51">
        <f>IF(AB2149="DOLLAR",E2149*88,E2149)</f>
        <v/>
      </c>
      <c r="G2149" s="62">
        <f>F2149*J2149</f>
        <v/>
      </c>
      <c r="H2149" s="23" t="inlineStr">
        <is>
          <t>VS0121</t>
        </is>
      </c>
      <c r="I2149" s="23" t="inlineStr">
        <is>
          <t>VicaSpin 500 30000 MWCO PES</t>
        </is>
      </c>
      <c r="J2149" s="23" t="n">
        <v>2</v>
      </c>
      <c r="K2149" s="23" t="n">
        <v>2</v>
      </c>
      <c r="L2149" s="23">
        <f>J2149-K2149</f>
        <v/>
      </c>
      <c r="M2149" s="23" t="inlineStr">
        <is>
          <t>DC-57/25-26</t>
        </is>
      </c>
      <c r="N2149" s="32" t="n">
        <v>45820</v>
      </c>
      <c r="O2149" s="62" t="n">
        <v>0</v>
      </c>
      <c r="P2149" s="23" t="inlineStr">
        <is>
          <t>NTDL</t>
        </is>
      </c>
      <c r="Q2149" s="23" t="inlineStr">
        <is>
          <t>BY HAND</t>
        </is>
      </c>
      <c r="R2149" s="23" t="inlineStr">
        <is>
          <t>PRIYANKA MADAM</t>
        </is>
      </c>
      <c r="S2149" s="63" t="inlineStr">
        <is>
          <t>RT</t>
        </is>
      </c>
      <c r="T2149" s="39" t="inlineStr">
        <is>
          <t>Sample By Priyanka Madam</t>
        </is>
      </c>
      <c r="U2149" s="23" t="inlineStr">
        <is>
          <t>Sartorius</t>
        </is>
      </c>
      <c r="V2149" s="23">
        <f>VLOOKUP(P2149,'Customer List'!B:C,2,)</f>
        <v/>
      </c>
      <c r="W2149" s="40" t="n"/>
      <c r="X2149" s="32" t="n">
        <v>45820</v>
      </c>
      <c r="Y2149" s="23">
        <f>IF(X2149="", "", X2149-N2149)</f>
        <v/>
      </c>
      <c r="Z2149" s="23">
        <f>IF(N2149="", "", TEXT(N2149, "dddd"))</f>
        <v/>
      </c>
      <c r="AA2149" s="23">
        <f>IF(X2149="", "", TEXT(X2149, "dddd"))</f>
        <v/>
      </c>
      <c r="AB2149" s="23">
        <f>VLOOKUP(U2149,'Currency Sheet'!A:C,3,)</f>
        <v/>
      </c>
      <c r="AC2149" s="44">
        <f>VLOOKUP(P2149,'Customer List'!B:D,3,)</f>
        <v/>
      </c>
    </row>
    <row r="2150">
      <c r="A2150" s="23">
        <f>A2149+1</f>
        <v/>
      </c>
      <c r="B2150" s="23" t="inlineStr">
        <is>
          <t>Opening Stock</t>
        </is>
      </c>
      <c r="C2150" s="32" t="n">
        <v>45808</v>
      </c>
      <c r="D2150" s="32" t="n">
        <v>45808</v>
      </c>
      <c r="E2150" s="51" t="n">
        <v>8000</v>
      </c>
      <c r="F2150" s="51">
        <f>IF(AB2150="DOLLAR",E2150*88,E2150)</f>
        <v/>
      </c>
      <c r="G2150" s="62">
        <f>F2150*J2150</f>
        <v/>
      </c>
      <c r="H2150" s="23" t="inlineStr">
        <is>
          <t>VS0191</t>
        </is>
      </c>
      <c r="I2150" s="23" t="inlineStr">
        <is>
          <t>VicaSpin 500 3000 MWCO PES</t>
        </is>
      </c>
      <c r="J2150" s="23" t="n">
        <v>1</v>
      </c>
      <c r="K2150" s="23" t="n">
        <v>0</v>
      </c>
      <c r="L2150" s="23">
        <f>J2150-K2150</f>
        <v/>
      </c>
      <c r="M2150" s="23" t="n"/>
      <c r="N2150" s="32" t="n"/>
      <c r="O2150" s="62" t="n"/>
      <c r="P2150" s="23" t="inlineStr">
        <is>
          <t>Stock</t>
        </is>
      </c>
      <c r="Q2150" s="23" t="n"/>
      <c r="R2150" s="23" t="n"/>
      <c r="S2150" s="63" t="inlineStr">
        <is>
          <t>RT</t>
        </is>
      </c>
      <c r="T2150" s="39" t="n"/>
      <c r="U2150" s="23" t="inlineStr">
        <is>
          <t>Sartorius</t>
        </is>
      </c>
      <c r="V2150" s="23">
        <f>VLOOKUP(P2150,'Customer List'!B:C,2,)</f>
        <v/>
      </c>
      <c r="W2150" s="40" t="inlineStr">
        <is>
          <t>Stock</t>
        </is>
      </c>
      <c r="X2150" s="32">
        <f>IF(OR(R2150 = "PRIYANKA MADAM", R2150 = "DEEPAK", R2150 = "PORTER"),N2150,"")</f>
        <v/>
      </c>
      <c r="Y2150" s="23">
        <f>IF(X2150="", "", X2150-N2150)</f>
        <v/>
      </c>
      <c r="Z2150" s="23">
        <f>IF(N2150="", "", TEXT(N2150, "dddd"))</f>
        <v/>
      </c>
      <c r="AA2150" s="23">
        <f>IF(X2150="", "", TEXT(X2150, "dddd"))</f>
        <v/>
      </c>
      <c r="AB2150" s="23">
        <f>VLOOKUP(U2150,'Currency Sheet'!A:C,3,)</f>
        <v/>
      </c>
      <c r="AC2150" s="44">
        <f>VLOOKUP(P2150,'Customer List'!B:D,3,)</f>
        <v/>
      </c>
    </row>
    <row r="2151">
      <c r="A2151" s="23">
        <f>A2150+1</f>
        <v/>
      </c>
      <c r="B2151" s="23" t="inlineStr">
        <is>
          <t>Opening Stock</t>
        </is>
      </c>
      <c r="C2151" s="32" t="n">
        <v>45808</v>
      </c>
      <c r="D2151" s="32" t="n">
        <v>45808</v>
      </c>
      <c r="E2151" s="51" t="n">
        <v>8000</v>
      </c>
      <c r="F2151" s="51">
        <f>IF(AB2151="DOLLAR",E2151*88,E2151)</f>
        <v/>
      </c>
      <c r="G2151" s="62">
        <f>F2151*J2151</f>
        <v/>
      </c>
      <c r="H2151" s="23" t="inlineStr">
        <is>
          <t>VS0141</t>
        </is>
      </c>
      <c r="I2151" s="23" t="inlineStr">
        <is>
          <t>VicaSpin 500 100000 MWCO PES</t>
        </is>
      </c>
      <c r="J2151" s="23" t="n">
        <v>1</v>
      </c>
      <c r="K2151" s="23" t="n">
        <v>0</v>
      </c>
      <c r="L2151" s="23">
        <f>J2151-K2151</f>
        <v/>
      </c>
      <c r="M2151" s="23" t="n"/>
      <c r="N2151" s="32" t="n"/>
      <c r="O2151" s="62" t="n"/>
      <c r="P2151" s="23" t="inlineStr">
        <is>
          <t>Stock</t>
        </is>
      </c>
      <c r="Q2151" s="23" t="n"/>
      <c r="R2151" s="23" t="n"/>
      <c r="S2151" s="63" t="inlineStr">
        <is>
          <t>RT</t>
        </is>
      </c>
      <c r="T2151" s="39" t="n"/>
      <c r="U2151" s="23" t="inlineStr">
        <is>
          <t>Sartorius</t>
        </is>
      </c>
      <c r="V2151" s="23">
        <f>VLOOKUP(P2151,'Customer List'!B:C,2,)</f>
        <v/>
      </c>
      <c r="W2151" s="40" t="inlineStr">
        <is>
          <t>Stock</t>
        </is>
      </c>
      <c r="X2151" s="32">
        <f>IF(OR(R2151 = "PRIYANKA MADAM", R2151 = "DEEPAK", R2151 = "PORTER"),N2151,"")</f>
        <v/>
      </c>
      <c r="Y2151" s="23">
        <f>IF(X2151="", "", X2151-N2151)</f>
        <v/>
      </c>
      <c r="Z2151" s="23">
        <f>IF(N2151="", "", TEXT(N2151, "dddd"))</f>
        <v/>
      </c>
      <c r="AA2151" s="23">
        <f>IF(X2151="", "", TEXT(X2151, "dddd"))</f>
        <v/>
      </c>
      <c r="AB2151" s="23">
        <f>VLOOKUP(U2151,'Currency Sheet'!A:C,3,)</f>
        <v/>
      </c>
      <c r="AC2151" s="44">
        <f>VLOOKUP(P2151,'Customer List'!B:D,3,)</f>
        <v/>
      </c>
    </row>
    <row r="2152">
      <c r="A2152" s="23">
        <f>A2151+1</f>
        <v/>
      </c>
      <c r="B2152" s="23" t="inlineStr">
        <is>
          <t>Opening Stock</t>
        </is>
      </c>
      <c r="C2152" s="32" t="n">
        <v>45808</v>
      </c>
      <c r="D2152" s="32" t="n">
        <v>45808</v>
      </c>
      <c r="E2152" s="51" t="n">
        <v>8000</v>
      </c>
      <c r="F2152" s="51">
        <f>IF(AB2152="DOLLAR",E2152*88,E2152)</f>
        <v/>
      </c>
      <c r="G2152" s="62">
        <f>F2152*J2152</f>
        <v/>
      </c>
      <c r="H2152" s="23" t="inlineStr">
        <is>
          <t>VS0141</t>
        </is>
      </c>
      <c r="I2152" s="23" t="inlineStr">
        <is>
          <t>VicaSpin 500 100000 MWCO PES</t>
        </is>
      </c>
      <c r="J2152" s="23" t="n">
        <v>1</v>
      </c>
      <c r="K2152" s="23" t="n">
        <v>0</v>
      </c>
      <c r="L2152" s="23">
        <f>J2152-K2152</f>
        <v/>
      </c>
      <c r="M2152" s="23" t="n"/>
      <c r="N2152" s="32" t="n"/>
      <c r="O2152" s="62" t="n"/>
      <c r="P2152" s="23" t="inlineStr">
        <is>
          <t>Stock</t>
        </is>
      </c>
      <c r="Q2152" s="23" t="n"/>
      <c r="R2152" s="23" t="n"/>
      <c r="S2152" s="63" t="inlineStr">
        <is>
          <t>RT</t>
        </is>
      </c>
      <c r="T2152" s="39" t="n"/>
      <c r="U2152" s="23" t="inlineStr">
        <is>
          <t>Sartorius</t>
        </is>
      </c>
      <c r="V2152" s="23">
        <f>VLOOKUP(P2152,'Customer List'!B:C,2,)</f>
        <v/>
      </c>
      <c r="W2152" s="40" t="inlineStr">
        <is>
          <t>Stock</t>
        </is>
      </c>
      <c r="X2152" s="32">
        <f>IF(OR(R2152 = "PRIYANKA MADAM", R2152 = "DEEPAK", R2152 = "PORTER"),N2152,"")</f>
        <v/>
      </c>
      <c r="Y2152" s="23">
        <f>IF(X2152="", "", X2152-N2152)</f>
        <v/>
      </c>
      <c r="Z2152" s="23">
        <f>IF(N2152="", "", TEXT(N2152, "dddd"))</f>
        <v/>
      </c>
      <c r="AA2152" s="23">
        <f>IF(X2152="", "", TEXT(X2152, "dddd"))</f>
        <v/>
      </c>
      <c r="AB2152" s="23">
        <f>VLOOKUP(U2152,'Currency Sheet'!A:C,3,)</f>
        <v/>
      </c>
      <c r="AC2152" s="44">
        <f>VLOOKUP(P2152,'Customer List'!B:D,3,)</f>
        <v/>
      </c>
    </row>
    <row r="2153">
      <c r="A2153" s="23">
        <f>A2152+1</f>
        <v/>
      </c>
      <c r="B2153" s="23" t="inlineStr">
        <is>
          <t>Opening Stock</t>
        </is>
      </c>
      <c r="C2153" s="32" t="n">
        <v>45808</v>
      </c>
      <c r="D2153" s="32" t="n">
        <v>45808</v>
      </c>
      <c r="E2153" s="51" t="n">
        <v>2800</v>
      </c>
      <c r="F2153" s="51">
        <f>IF(AB2153="DOLLAR",E2153*88,E2153)</f>
        <v/>
      </c>
      <c r="G2153" s="62">
        <f>F2153*J2153</f>
        <v/>
      </c>
      <c r="H2153" s="23" t="inlineStr">
        <is>
          <t>15407-47-MIN</t>
        </is>
      </c>
      <c r="I2153" s="23" t="inlineStr">
        <is>
          <t>Polyethersulfone 0.22 µm</t>
        </is>
      </c>
      <c r="J2153" s="23" t="n">
        <v>2</v>
      </c>
      <c r="K2153" s="23" t="n">
        <v>0</v>
      </c>
      <c r="L2153" s="23">
        <f>J2153-K2153</f>
        <v/>
      </c>
      <c r="M2153" s="23" t="n"/>
      <c r="N2153" s="32" t="n"/>
      <c r="O2153" s="62" t="n"/>
      <c r="P2153" s="23" t="inlineStr">
        <is>
          <t>Stock</t>
        </is>
      </c>
      <c r="Q2153" s="23" t="n"/>
      <c r="R2153" s="23" t="n"/>
      <c r="S2153" s="63" t="inlineStr">
        <is>
          <t>RT</t>
        </is>
      </c>
      <c r="T2153" s="39" t="n"/>
      <c r="U2153" s="23" t="inlineStr">
        <is>
          <t>Sartorius</t>
        </is>
      </c>
      <c r="V2153" s="23">
        <f>VLOOKUP(P2153,'Customer List'!B:C,2,)</f>
        <v/>
      </c>
      <c r="W2153" s="40" t="inlineStr">
        <is>
          <t>Stock</t>
        </is>
      </c>
      <c r="X2153" s="32">
        <f>IF(OR(R2153 = "PRIYANKA MADAM", R2153 = "DEEPAK", R2153 = "PORTER"),N2153,"")</f>
        <v/>
      </c>
      <c r="Y2153" s="23">
        <f>IF(X2153="", "", X2153-N2153)</f>
        <v/>
      </c>
      <c r="Z2153" s="23">
        <f>IF(N2153="", "", TEXT(N2153, "dddd"))</f>
        <v/>
      </c>
      <c r="AA2153" s="23">
        <f>IF(X2153="", "", TEXT(X2153, "dddd"))</f>
        <v/>
      </c>
      <c r="AB2153" s="23">
        <f>VLOOKUP(U2153,'Currency Sheet'!A:C,3,)</f>
        <v/>
      </c>
      <c r="AC2153" s="44">
        <f>VLOOKUP(P2153,'Customer List'!B:D,3,)</f>
        <v/>
      </c>
    </row>
    <row r="2154">
      <c r="A2154" s="23">
        <f>A2153+1</f>
        <v/>
      </c>
      <c r="B2154" s="23" t="inlineStr">
        <is>
          <t>Opening Stock</t>
        </is>
      </c>
      <c r="C2154" s="32" t="n">
        <v>45808</v>
      </c>
      <c r="D2154" s="32" t="n">
        <v>45808</v>
      </c>
      <c r="E2154" s="51" t="n">
        <v>13000</v>
      </c>
      <c r="F2154" s="51">
        <f>IF(AB2154="DOLLAR",E2154*88,E2154)</f>
        <v/>
      </c>
      <c r="G2154" s="62">
        <f>F2154*J2154</f>
        <v/>
      </c>
      <c r="H2154" s="23" t="inlineStr">
        <is>
          <t>VS04T01</t>
        </is>
      </c>
      <c r="I2154" s="23" t="inlineStr">
        <is>
          <t>VicaSpin Turbo 4 10000 MWCO</t>
        </is>
      </c>
      <c r="J2154" s="23" t="n">
        <v>2</v>
      </c>
      <c r="K2154" s="23" t="n">
        <v>0</v>
      </c>
      <c r="L2154" s="23">
        <f>J2154-K2154</f>
        <v/>
      </c>
      <c r="M2154" s="23" t="n"/>
      <c r="N2154" s="32" t="n"/>
      <c r="O2154" s="62" t="n"/>
      <c r="P2154" s="23" t="inlineStr">
        <is>
          <t>Stock</t>
        </is>
      </c>
      <c r="Q2154" s="23" t="n"/>
      <c r="R2154" s="23" t="n"/>
      <c r="S2154" s="63" t="inlineStr">
        <is>
          <t>RT</t>
        </is>
      </c>
      <c r="T2154" s="39" t="n"/>
      <c r="U2154" s="23" t="inlineStr">
        <is>
          <t>Sartorius</t>
        </is>
      </c>
      <c r="V2154" s="23">
        <f>VLOOKUP(P2154,'Customer List'!B:C,2,)</f>
        <v/>
      </c>
      <c r="W2154" s="40" t="inlineStr">
        <is>
          <t>Stock</t>
        </is>
      </c>
      <c r="X2154" s="32">
        <f>IF(OR(R2154 = "PRIYANKA MADAM", R2154 = "DEEPAK", R2154 = "PORTER"),N2154,"")</f>
        <v/>
      </c>
      <c r="Y2154" s="23">
        <f>IF(X2154="", "", X2154-N2154)</f>
        <v/>
      </c>
      <c r="Z2154" s="23">
        <f>IF(N2154="", "", TEXT(N2154, "dddd"))</f>
        <v/>
      </c>
      <c r="AA2154" s="23">
        <f>IF(X2154="", "", TEXT(X2154, "dddd"))</f>
        <v/>
      </c>
      <c r="AB2154" s="23">
        <f>VLOOKUP(U2154,'Currency Sheet'!A:C,3,)</f>
        <v/>
      </c>
      <c r="AC2154" s="44">
        <f>VLOOKUP(P2154,'Customer List'!B:D,3,)</f>
        <v/>
      </c>
    </row>
    <row r="2155">
      <c r="A2155" s="23">
        <f>A2154+1</f>
        <v/>
      </c>
      <c r="B2155" s="23" t="inlineStr">
        <is>
          <t>Opening Stock</t>
        </is>
      </c>
      <c r="C2155" s="32" t="n">
        <v>45808</v>
      </c>
      <c r="D2155" s="32" t="n">
        <v>45808</v>
      </c>
      <c r="E2155" s="51" t="n">
        <v>13000</v>
      </c>
      <c r="F2155" s="51">
        <f>IF(AB2155="DOLLAR",E2155*88,E2155)</f>
        <v/>
      </c>
      <c r="G2155" s="62">
        <f>F2155*J2155</f>
        <v/>
      </c>
      <c r="H2155" s="23" t="inlineStr">
        <is>
          <t>VS04T01</t>
        </is>
      </c>
      <c r="I2155" s="23" t="inlineStr">
        <is>
          <t>VicaSpin Turbo 4 10000 MWCO</t>
        </is>
      </c>
      <c r="J2155" s="23" t="n">
        <v>4</v>
      </c>
      <c r="K2155" s="23" t="n">
        <v>0</v>
      </c>
      <c r="L2155" s="23">
        <f>J2155-K2155</f>
        <v/>
      </c>
      <c r="M2155" s="23" t="n"/>
      <c r="N2155" s="32" t="n"/>
      <c r="O2155" s="62" t="n"/>
      <c r="P2155" s="23" t="inlineStr">
        <is>
          <t>Stock</t>
        </is>
      </c>
      <c r="Q2155" s="23" t="n"/>
      <c r="R2155" s="23" t="n"/>
      <c r="S2155" s="63" t="inlineStr">
        <is>
          <t>RT</t>
        </is>
      </c>
      <c r="T2155" s="39" t="n"/>
      <c r="U2155" s="23" t="inlineStr">
        <is>
          <t>Sartorius</t>
        </is>
      </c>
      <c r="V2155" s="23">
        <f>VLOOKUP(P2155,'Customer List'!B:C,2,)</f>
        <v/>
      </c>
      <c r="W2155" s="40" t="inlineStr">
        <is>
          <t>Stock</t>
        </is>
      </c>
      <c r="X2155" s="32">
        <f>IF(OR(R2155 = "PRIYANKA MADAM", R2155 = "DEEPAK", R2155 = "PORTER"),N2155,"")</f>
        <v/>
      </c>
      <c r="Y2155" s="23">
        <f>IF(X2155="", "", X2155-N2155)</f>
        <v/>
      </c>
      <c r="Z2155" s="23">
        <f>IF(N2155="", "", TEXT(N2155, "dddd"))</f>
        <v/>
      </c>
      <c r="AA2155" s="23">
        <f>IF(X2155="", "", TEXT(X2155, "dddd"))</f>
        <v/>
      </c>
      <c r="AB2155" s="23">
        <f>VLOOKUP(U2155,'Currency Sheet'!A:C,3,)</f>
        <v/>
      </c>
      <c r="AC2155" s="44">
        <f>VLOOKUP(P2155,'Customer List'!B:D,3,)</f>
        <v/>
      </c>
    </row>
    <row r="2156">
      <c r="A2156" s="23">
        <f>A2155+1</f>
        <v/>
      </c>
      <c r="B2156" s="23" t="inlineStr">
        <is>
          <t>Opening Stock</t>
        </is>
      </c>
      <c r="C2156" s="32" t="n">
        <v>45808</v>
      </c>
      <c r="D2156" s="32" t="n">
        <v>45808</v>
      </c>
      <c r="E2156" s="51" t="n">
        <v>8500</v>
      </c>
      <c r="F2156" s="51">
        <f>IF(AB2156="DOLLAR",E2156*88,E2156)</f>
        <v/>
      </c>
      <c r="G2156" s="62">
        <f>F2156*J2156</f>
        <v/>
      </c>
      <c r="H2156" s="23" t="inlineStr">
        <is>
          <t>VS15T91</t>
        </is>
      </c>
      <c r="I2156" s="23" t="inlineStr">
        <is>
          <t>VivaSpin Turbo 15 3000 MWCO</t>
        </is>
      </c>
      <c r="J2156" s="23" t="n">
        <v>2</v>
      </c>
      <c r="K2156" s="23" t="n">
        <v>2</v>
      </c>
      <c r="L2156" s="23">
        <f>J2156-K2156</f>
        <v/>
      </c>
      <c r="M2156" s="23" t="inlineStr">
        <is>
          <t>Expired</t>
        </is>
      </c>
      <c r="N2156" s="32" t="n">
        <v>45808</v>
      </c>
      <c r="O2156" s="62" t="n">
        <v>0</v>
      </c>
      <c r="P2156" s="23" t="inlineStr">
        <is>
          <t>Expired</t>
        </is>
      </c>
      <c r="Q2156" s="23" t="n"/>
      <c r="R2156" s="23" t="n"/>
      <c r="S2156" s="63" t="inlineStr">
        <is>
          <t>RT</t>
        </is>
      </c>
      <c r="T2156" s="39" t="inlineStr">
        <is>
          <t>Expired</t>
        </is>
      </c>
      <c r="U2156" s="23" t="inlineStr">
        <is>
          <t>Sartorius</t>
        </is>
      </c>
      <c r="V2156" s="23">
        <f>VLOOKUP(P2156,'Customer List'!B:C,2,)</f>
        <v/>
      </c>
      <c r="W2156" s="40" t="n"/>
      <c r="X2156" s="32">
        <f>IF(OR(R2156 = "PRIYANKA MADAM", R2156 = "DEEPAK", R2156 = "PORTER"),N2156,"")</f>
        <v/>
      </c>
      <c r="Y2156" s="23">
        <f>IF(X2156="", "", X2156-N2156)</f>
        <v/>
      </c>
      <c r="Z2156" s="23">
        <f>IF(N2156="", "", TEXT(N2156, "dddd"))</f>
        <v/>
      </c>
      <c r="AA2156" s="23">
        <f>IF(X2156="", "", TEXT(X2156, "dddd"))</f>
        <v/>
      </c>
      <c r="AB2156" s="23">
        <f>VLOOKUP(U2156,'Currency Sheet'!A:C,3,)</f>
        <v/>
      </c>
      <c r="AC2156" s="44">
        <f>VLOOKUP(P2156,'Customer List'!B:D,3,)</f>
        <v/>
      </c>
    </row>
    <row r="2157">
      <c r="A2157" s="23">
        <f>A2156+1</f>
        <v/>
      </c>
      <c r="B2157" s="23" t="inlineStr">
        <is>
          <t>Opening Stock</t>
        </is>
      </c>
      <c r="C2157" s="32" t="n">
        <v>45808</v>
      </c>
      <c r="D2157" s="32" t="n">
        <v>45808</v>
      </c>
      <c r="E2157" s="51" t="n">
        <v>9000</v>
      </c>
      <c r="F2157" s="51">
        <f>IF(AB2157="DOLLAR",E2157*88,E2157)</f>
        <v/>
      </c>
      <c r="G2157" s="62">
        <f>F2157*J2157</f>
        <v/>
      </c>
      <c r="H2157" s="23" t="inlineStr">
        <is>
          <t>VS15T01</t>
        </is>
      </c>
      <c r="I2157" s="23" t="inlineStr">
        <is>
          <t>VivaSpin Turbo 15 10000 MWCO</t>
        </is>
      </c>
      <c r="J2157" s="23" t="n">
        <v>3</v>
      </c>
      <c r="K2157" s="23" t="n">
        <v>3</v>
      </c>
      <c r="L2157" s="23">
        <f>J2157-K2157</f>
        <v/>
      </c>
      <c r="M2157" s="23" t="inlineStr">
        <is>
          <t>Expired</t>
        </is>
      </c>
      <c r="N2157" s="32" t="n">
        <v>45838</v>
      </c>
      <c r="O2157" s="62" t="n">
        <v>0</v>
      </c>
      <c r="P2157" s="23" t="inlineStr">
        <is>
          <t>Expired</t>
        </is>
      </c>
      <c r="Q2157" s="23" t="n"/>
      <c r="R2157" s="23" t="n"/>
      <c r="S2157" s="63" t="inlineStr">
        <is>
          <t>RT</t>
        </is>
      </c>
      <c r="T2157" s="39" t="inlineStr">
        <is>
          <t>Expired</t>
        </is>
      </c>
      <c r="U2157" s="23" t="inlineStr">
        <is>
          <t>Sartorius</t>
        </is>
      </c>
      <c r="V2157" s="23">
        <f>VLOOKUP(P2157,'Customer List'!B:C,2,)</f>
        <v/>
      </c>
      <c r="W2157" s="40" t="n"/>
      <c r="X2157" s="32">
        <f>IF(OR(R2157 = "PRIYANKA MADAM", R2157 = "DEEPAK", R2157 = "PORTER"),N2157,"")</f>
        <v/>
      </c>
      <c r="Y2157" s="23">
        <f>IF(X2157="", "", X2157-N2157)</f>
        <v/>
      </c>
      <c r="Z2157" s="23">
        <f>IF(N2157="", "", TEXT(N2157, "dddd"))</f>
        <v/>
      </c>
      <c r="AA2157" s="23">
        <f>IF(X2157="", "", TEXT(X2157, "dddd"))</f>
        <v/>
      </c>
      <c r="AB2157" s="23">
        <f>VLOOKUP(U2157,'Currency Sheet'!A:C,3,)</f>
        <v/>
      </c>
      <c r="AC2157" s="44">
        <f>VLOOKUP(P2157,'Customer List'!B:D,3,)</f>
        <v/>
      </c>
    </row>
    <row r="2158">
      <c r="A2158" s="23">
        <f>A2157+1</f>
        <v/>
      </c>
      <c r="B2158" s="23" t="inlineStr">
        <is>
          <t>Opening Stock</t>
        </is>
      </c>
      <c r="C2158" s="32" t="n">
        <v>45808</v>
      </c>
      <c r="D2158" s="32" t="n">
        <v>45808</v>
      </c>
      <c r="E2158" s="51" t="n">
        <v>8500</v>
      </c>
      <c r="F2158" s="51">
        <f>IF(AB2158="DOLLAR",E2158*88,E2158)</f>
        <v/>
      </c>
      <c r="G2158" s="62">
        <f>F2158*J2158</f>
        <v/>
      </c>
      <c r="H2158" s="23" t="inlineStr">
        <is>
          <t>VS15T91</t>
        </is>
      </c>
      <c r="I2158" s="23" t="inlineStr">
        <is>
          <t>VivaSpin Turbo 15 3000 MWCO</t>
        </is>
      </c>
      <c r="J2158" s="23" t="n">
        <v>3</v>
      </c>
      <c r="K2158" s="23" t="n">
        <v>0</v>
      </c>
      <c r="L2158" s="23">
        <f>J2158-K2158</f>
        <v/>
      </c>
      <c r="M2158" s="23" t="n"/>
      <c r="N2158" s="32" t="n"/>
      <c r="O2158" s="62" t="n"/>
      <c r="P2158" s="23" t="inlineStr">
        <is>
          <t>Stock</t>
        </is>
      </c>
      <c r="Q2158" s="23" t="n"/>
      <c r="R2158" s="23" t="n"/>
      <c r="S2158" s="63" t="inlineStr">
        <is>
          <t>RT</t>
        </is>
      </c>
      <c r="T2158" s="39" t="n"/>
      <c r="U2158" s="23" t="inlineStr">
        <is>
          <t>Sartorius</t>
        </is>
      </c>
      <c r="V2158" s="23">
        <f>VLOOKUP(P2158,'Customer List'!B:C,2,)</f>
        <v/>
      </c>
      <c r="W2158" s="40" t="inlineStr">
        <is>
          <t>Stock</t>
        </is>
      </c>
      <c r="X2158" s="32">
        <f>IF(OR(R2158 = "PRIYANKA MADAM", R2158 = "DEEPAK", R2158 = "PORTER"),N2158,"")</f>
        <v/>
      </c>
      <c r="Y2158" s="23">
        <f>IF(X2158="", "", X2158-N2158)</f>
        <v/>
      </c>
      <c r="Z2158" s="23">
        <f>IF(N2158="", "", TEXT(N2158, "dddd"))</f>
        <v/>
      </c>
      <c r="AA2158" s="23">
        <f>IF(X2158="", "", TEXT(X2158, "dddd"))</f>
        <v/>
      </c>
      <c r="AB2158" s="23">
        <f>VLOOKUP(U2158,'Currency Sheet'!A:C,3,)</f>
        <v/>
      </c>
      <c r="AC2158" s="44">
        <f>VLOOKUP(P2158,'Customer List'!B:D,3,)</f>
        <v/>
      </c>
    </row>
    <row r="2159">
      <c r="A2159" s="23">
        <f>A2158+1</f>
        <v/>
      </c>
      <c r="B2159" s="23" t="inlineStr">
        <is>
          <t>Opening Stock</t>
        </is>
      </c>
      <c r="C2159" s="32" t="n">
        <v>45808</v>
      </c>
      <c r="D2159" s="32" t="n">
        <v>45808</v>
      </c>
      <c r="E2159" s="51" t="n">
        <v>6500</v>
      </c>
      <c r="F2159" s="51">
        <f>IF(AB2159="DOLLAR",E2159*88,E2159)</f>
        <v/>
      </c>
      <c r="G2159" s="62">
        <f>F2159*J2159</f>
        <v/>
      </c>
      <c r="H2159" s="23" t="inlineStr">
        <is>
          <t>VS15T21</t>
        </is>
      </c>
      <c r="I2159" s="23" t="inlineStr">
        <is>
          <t>VivaSpin Turbo 15 30000 MWCO</t>
        </is>
      </c>
      <c r="J2159" s="23" t="n">
        <v>1</v>
      </c>
      <c r="K2159" s="23" t="n">
        <v>0</v>
      </c>
      <c r="L2159" s="23">
        <f>J2159-K2159</f>
        <v/>
      </c>
      <c r="M2159" s="23" t="n"/>
      <c r="N2159" s="32" t="n"/>
      <c r="O2159" s="62" t="n"/>
      <c r="P2159" s="23" t="inlineStr">
        <is>
          <t>Stock</t>
        </is>
      </c>
      <c r="Q2159" s="23" t="n"/>
      <c r="R2159" s="23" t="n"/>
      <c r="S2159" s="63" t="inlineStr">
        <is>
          <t>RT</t>
        </is>
      </c>
      <c r="T2159" s="39" t="n"/>
      <c r="U2159" s="23" t="inlineStr">
        <is>
          <t>Sartorius</t>
        </is>
      </c>
      <c r="V2159" s="23">
        <f>VLOOKUP(P2159,'Customer List'!B:C,2,)</f>
        <v/>
      </c>
      <c r="W2159" s="40" t="inlineStr">
        <is>
          <t>Stock</t>
        </is>
      </c>
      <c r="X2159" s="32">
        <f>IF(OR(R2159 = "PRIYANKA MADAM", R2159 = "DEEPAK", R2159 = "PORTER"),N2159,"")</f>
        <v/>
      </c>
      <c r="Y2159" s="23">
        <f>IF(X2159="", "", X2159-N2159)</f>
        <v/>
      </c>
      <c r="Z2159" s="23">
        <f>IF(N2159="", "", TEXT(N2159, "dddd"))</f>
        <v/>
      </c>
      <c r="AA2159" s="23">
        <f>IF(X2159="", "", TEXT(X2159, "dddd"))</f>
        <v/>
      </c>
      <c r="AB2159" s="23">
        <f>VLOOKUP(U2159,'Currency Sheet'!A:C,3,)</f>
        <v/>
      </c>
      <c r="AC2159" s="44">
        <f>VLOOKUP(P2159,'Customer List'!B:D,3,)</f>
        <v/>
      </c>
    </row>
    <row r="2160">
      <c r="A2160" s="23">
        <f>A2159+1</f>
        <v/>
      </c>
      <c r="B2160" s="23" t="inlineStr">
        <is>
          <t>Opening Stock</t>
        </is>
      </c>
      <c r="C2160" s="32" t="n">
        <v>45808</v>
      </c>
      <c r="D2160" s="32" t="n">
        <v>45808</v>
      </c>
      <c r="E2160" s="51" t="n">
        <v>8600</v>
      </c>
      <c r="F2160" s="51">
        <f>IF(AB2160="DOLLAR",E2160*88,E2160)</f>
        <v/>
      </c>
      <c r="G2160" s="62">
        <f>F2160*J2160</f>
        <v/>
      </c>
      <c r="H2160" s="23" t="inlineStr">
        <is>
          <t>VS2051</t>
        </is>
      </c>
      <c r="I2160" s="23" t="inlineStr">
        <is>
          <t>VicaSpin 20 300000 MWCO PES</t>
        </is>
      </c>
      <c r="J2160" s="23" t="n">
        <v>1</v>
      </c>
      <c r="K2160" s="23" t="n">
        <v>0</v>
      </c>
      <c r="L2160" s="23">
        <f>J2160-K2160</f>
        <v/>
      </c>
      <c r="M2160" s="23" t="n"/>
      <c r="N2160" s="32" t="n"/>
      <c r="O2160" s="62" t="n"/>
      <c r="P2160" s="23" t="inlineStr">
        <is>
          <t>Stock</t>
        </is>
      </c>
      <c r="Q2160" s="23" t="n"/>
      <c r="R2160" s="23" t="n"/>
      <c r="S2160" s="63" t="inlineStr">
        <is>
          <t>RT</t>
        </is>
      </c>
      <c r="T2160" s="39" t="n"/>
      <c r="U2160" s="23" t="inlineStr">
        <is>
          <t>Sartorius</t>
        </is>
      </c>
      <c r="V2160" s="23">
        <f>VLOOKUP(P2160,'Customer List'!B:C,2,)</f>
        <v/>
      </c>
      <c r="W2160" s="40" t="inlineStr">
        <is>
          <t>Stock</t>
        </is>
      </c>
      <c r="X2160" s="32">
        <f>IF(OR(R2160 = "PRIYANKA MADAM", R2160 = "DEEPAK", R2160 = "PORTER"),N2160,"")</f>
        <v/>
      </c>
      <c r="Y2160" s="23">
        <f>IF(X2160="", "", X2160-N2160)</f>
        <v/>
      </c>
      <c r="Z2160" s="23">
        <f>IF(N2160="", "", TEXT(N2160, "dddd"))</f>
        <v/>
      </c>
      <c r="AA2160" s="23">
        <f>IF(X2160="", "", TEXT(X2160, "dddd"))</f>
        <v/>
      </c>
      <c r="AB2160" s="23">
        <f>VLOOKUP(U2160,'Currency Sheet'!A:C,3,)</f>
        <v/>
      </c>
      <c r="AC2160" s="44">
        <f>VLOOKUP(P2160,'Customer List'!B:D,3,)</f>
        <v/>
      </c>
    </row>
    <row r="2161">
      <c r="A2161" s="23">
        <f>A2160+1</f>
        <v/>
      </c>
      <c r="B2161" s="23" t="inlineStr">
        <is>
          <t>Opening Stock</t>
        </is>
      </c>
      <c r="C2161" s="32" t="n">
        <v>45808</v>
      </c>
      <c r="D2161" s="32" t="n">
        <v>45808</v>
      </c>
      <c r="E2161" s="51" t="n">
        <v>8500</v>
      </c>
      <c r="F2161" s="51">
        <f>IF(AB2161="DOLLAR",E2161*88,E2161)</f>
        <v/>
      </c>
      <c r="G2161" s="62">
        <f>F2161*J2161</f>
        <v/>
      </c>
      <c r="H2161" s="23" t="inlineStr">
        <is>
          <t>VS15TR01</t>
        </is>
      </c>
      <c r="I2161" s="23" t="inlineStr">
        <is>
          <t>VivaSpin Turbo 15 RC 10000 MWCO</t>
        </is>
      </c>
      <c r="J2161" s="23" t="n">
        <v>4</v>
      </c>
      <c r="K2161" s="23" t="n">
        <v>4</v>
      </c>
      <c r="L2161" s="23">
        <f>J2161-K2161</f>
        <v/>
      </c>
      <c r="M2161" s="23" t="inlineStr">
        <is>
          <t>T-1426/25-26</t>
        </is>
      </c>
      <c r="N2161" s="32" t="n">
        <v>45941</v>
      </c>
      <c r="O2161" s="62" t="n">
        <v>48169.16</v>
      </c>
      <c r="P2161" s="23" t="inlineStr">
        <is>
          <t>RG SONS</t>
        </is>
      </c>
      <c r="Q2161" s="23" t="n">
        <v>58156810375</v>
      </c>
      <c r="R2161" s="23" t="inlineStr">
        <is>
          <t>Delivered</t>
        </is>
      </c>
      <c r="S2161" s="63" t="inlineStr">
        <is>
          <t>RT</t>
        </is>
      </c>
      <c r="T2161" s="39" t="n"/>
      <c r="U2161" s="23" t="inlineStr">
        <is>
          <t>Sartorius</t>
        </is>
      </c>
      <c r="V2161" s="23">
        <f>VLOOKUP(P2161,'Customer List'!B:C,2,)</f>
        <v/>
      </c>
      <c r="W2161" s="40" t="n"/>
      <c r="X2161" s="32" t="n">
        <v>45943</v>
      </c>
      <c r="Y2161" s="23">
        <f>IF(X2161="", "", X2161-N2161)</f>
        <v/>
      </c>
      <c r="Z2161" s="23">
        <f>IF(N2161="", "", TEXT(N2161, "dddd"))</f>
        <v/>
      </c>
      <c r="AA2161" s="23">
        <f>IF(X2161="", "", TEXT(X2161, "dddd"))</f>
        <v/>
      </c>
      <c r="AB2161" s="23">
        <f>VLOOKUP(U2161,'Currency Sheet'!A:C,3,)</f>
        <v/>
      </c>
      <c r="AC2161" s="44">
        <f>VLOOKUP(P2161,'Customer List'!B:D,3,)</f>
        <v/>
      </c>
    </row>
    <row r="2162">
      <c r="A2162" s="23">
        <f>A2161+1</f>
        <v/>
      </c>
      <c r="B2162" s="23" t="inlineStr">
        <is>
          <t>Opening Stock</t>
        </is>
      </c>
      <c r="C2162" s="32" t="n">
        <v>45808</v>
      </c>
      <c r="D2162" s="32" t="n">
        <v>45808</v>
      </c>
      <c r="E2162" s="51" t="n">
        <v>8500</v>
      </c>
      <c r="F2162" s="51">
        <f>IF(AB2162="DOLLAR",E2162*88,E2162)</f>
        <v/>
      </c>
      <c r="G2162" s="62">
        <f>F2162*J2162</f>
        <v/>
      </c>
      <c r="H2162" s="23" t="inlineStr">
        <is>
          <t>VS15TR01</t>
        </is>
      </c>
      <c r="I2162" s="23" t="inlineStr">
        <is>
          <t>VivaSpin Turbo 15 RC 10000 MWCO</t>
        </is>
      </c>
      <c r="J2162" s="23" t="n">
        <v>2</v>
      </c>
      <c r="K2162" s="23" t="n">
        <v>2</v>
      </c>
      <c r="L2162" s="23">
        <f>J2162-K2162</f>
        <v/>
      </c>
      <c r="M2162" s="23" t="inlineStr">
        <is>
          <t>T-1180/25-26</t>
        </is>
      </c>
      <c r="N2162" s="32" t="n">
        <v>45913</v>
      </c>
      <c r="O2162" s="62" t="n">
        <v>15300</v>
      </c>
      <c r="P2162" s="23" t="inlineStr">
        <is>
          <t>South Campus</t>
        </is>
      </c>
      <c r="Q2162" s="23" t="inlineStr">
        <is>
          <t>BY HAND</t>
        </is>
      </c>
      <c r="R2162" s="23" t="inlineStr">
        <is>
          <t>DEEPAK</t>
        </is>
      </c>
      <c r="S2162" s="63" t="inlineStr">
        <is>
          <t>RT</t>
        </is>
      </c>
      <c r="T2162" s="39" t="n"/>
      <c r="U2162" s="23" t="inlineStr">
        <is>
          <t>Sartorius</t>
        </is>
      </c>
      <c r="V2162" s="23">
        <f>VLOOKUP(P2162,'Customer List'!B:C,2,)</f>
        <v/>
      </c>
      <c r="W2162" s="40" t="n"/>
      <c r="X2162" s="32">
        <f>IF(OR(R2162 = "PRIYANKA MADAM", R2162 = "DEEPAK", R2162 = "PORTER"),N2162,"")</f>
        <v/>
      </c>
      <c r="Y2162" s="23">
        <f>IF(X2162="", "", X2162-N2162)</f>
        <v/>
      </c>
      <c r="Z2162" s="23">
        <f>IF(N2162="", "", TEXT(N2162, "dddd"))</f>
        <v/>
      </c>
      <c r="AA2162" s="23">
        <f>IF(X2162="", "", TEXT(X2162, "dddd"))</f>
        <v/>
      </c>
      <c r="AB2162" s="23">
        <f>VLOOKUP(U2162,'Currency Sheet'!A:C,3,)</f>
        <v/>
      </c>
      <c r="AC2162" s="44">
        <f>VLOOKUP(P2162,'Customer List'!B:D,3,)</f>
        <v/>
      </c>
    </row>
    <row r="2163">
      <c r="A2163" s="23">
        <f>A2162+1</f>
        <v/>
      </c>
      <c r="B2163" s="23" t="inlineStr">
        <is>
          <t>Opening Stock</t>
        </is>
      </c>
      <c r="C2163" s="32" t="n">
        <v>45808</v>
      </c>
      <c r="D2163" s="32" t="n">
        <v>45808</v>
      </c>
      <c r="E2163" s="51" t="n">
        <v>8500</v>
      </c>
      <c r="F2163" s="51">
        <f>IF(AB2163="DOLLAR",E2163*88,E2163)</f>
        <v/>
      </c>
      <c r="G2163" s="62">
        <f>F2163*J2163</f>
        <v/>
      </c>
      <c r="H2163" s="23" t="inlineStr">
        <is>
          <t>VS15TR21</t>
        </is>
      </c>
      <c r="I2163" s="23" t="inlineStr">
        <is>
          <t>VivaSpin Turbo 15 RC 30000 MWCO</t>
        </is>
      </c>
      <c r="J2163" s="23" t="n">
        <v>2</v>
      </c>
      <c r="K2163" s="23" t="n">
        <v>0</v>
      </c>
      <c r="L2163" s="23">
        <f>J2163-K2163</f>
        <v/>
      </c>
      <c r="M2163" s="23" t="n"/>
      <c r="N2163" s="32" t="n"/>
      <c r="O2163" s="62" t="n"/>
      <c r="P2163" s="23" t="inlineStr">
        <is>
          <t>Stock</t>
        </is>
      </c>
      <c r="Q2163" s="23" t="n"/>
      <c r="R2163" s="23" t="n"/>
      <c r="S2163" s="63" t="inlineStr">
        <is>
          <t>RT</t>
        </is>
      </c>
      <c r="T2163" s="39" t="n"/>
      <c r="U2163" s="23" t="inlineStr">
        <is>
          <t>Sartorius</t>
        </is>
      </c>
      <c r="V2163" s="23">
        <f>VLOOKUP(P2163,'Customer List'!B:C,2,)</f>
        <v/>
      </c>
      <c r="W2163" s="40" t="inlineStr">
        <is>
          <t>Stock</t>
        </is>
      </c>
      <c r="X2163" s="32">
        <f>IF(OR(R2163 = "PRIYANKA MADAM", R2163 = "DEEPAK", R2163 = "PORTER"),N2163,"")</f>
        <v/>
      </c>
      <c r="Y2163" s="23">
        <f>IF(X2163="", "", X2163-N2163)</f>
        <v/>
      </c>
      <c r="Z2163" s="23">
        <f>IF(N2163="", "", TEXT(N2163, "dddd"))</f>
        <v/>
      </c>
      <c r="AA2163" s="23">
        <f>IF(X2163="", "", TEXT(X2163, "dddd"))</f>
        <v/>
      </c>
      <c r="AB2163" s="23">
        <f>VLOOKUP(U2163,'Currency Sheet'!A:C,3,)</f>
        <v/>
      </c>
      <c r="AC2163" s="44">
        <f>VLOOKUP(P2163,'Customer List'!B:D,3,)</f>
        <v/>
      </c>
    </row>
    <row r="2164">
      <c r="A2164" s="23">
        <f>A2163+1</f>
        <v/>
      </c>
      <c r="B2164" s="23" t="inlineStr">
        <is>
          <t>Opening Stock</t>
        </is>
      </c>
      <c r="C2164" s="32" t="n">
        <v>45808</v>
      </c>
      <c r="D2164" s="32" t="n">
        <v>45808</v>
      </c>
      <c r="E2164" s="51" t="n">
        <v>9800</v>
      </c>
      <c r="F2164" s="51">
        <f>IF(AB2164="DOLLAR",E2164*88,E2164)</f>
        <v/>
      </c>
      <c r="G2164" s="62">
        <f>F2164*J2164</f>
        <v/>
      </c>
      <c r="H2164" s="23" t="inlineStr">
        <is>
          <t>LH-729090</t>
        </is>
      </c>
      <c r="I2164" s="23" t="inlineStr">
        <is>
          <t>Tecta Mechanical Pipette 1 Chennal (1000-10000) µl</t>
        </is>
      </c>
      <c r="J2164" s="23" t="n">
        <v>1</v>
      </c>
      <c r="K2164" s="23" t="n">
        <v>1</v>
      </c>
      <c r="L2164" s="23">
        <f>J2164-K2164</f>
        <v/>
      </c>
      <c r="M2164" s="23" t="n"/>
      <c r="N2164" s="32" t="n"/>
      <c r="O2164" s="62" t="n"/>
      <c r="P2164" s="23" t="inlineStr">
        <is>
          <t>Priyanka Madam, Demo</t>
        </is>
      </c>
      <c r="Q2164" s="23" t="inlineStr">
        <is>
          <t>By Hand</t>
        </is>
      </c>
      <c r="R2164" s="23" t="inlineStr">
        <is>
          <t>PRIYANKA MADAM</t>
        </is>
      </c>
      <c r="S2164" s="63" t="inlineStr">
        <is>
          <t>RT</t>
        </is>
      </c>
      <c r="T2164" s="39" t="n"/>
      <c r="U2164" s="23" t="inlineStr">
        <is>
          <t>Sartorius</t>
        </is>
      </c>
      <c r="V2164" s="23">
        <f>VLOOKUP(P2164,'Customer List'!B:C,2,)</f>
        <v/>
      </c>
      <c r="W2164" s="40" t="n"/>
      <c r="X2164" s="32">
        <f>IF(OR(R2164 = "PRIYANKA MADAM", R2164 = "DEEPAK", R2164 = "PORTER"),N2164,"")</f>
        <v/>
      </c>
      <c r="Y2164" s="23">
        <f>IF(X2164="", "", X2164-N2164)</f>
        <v/>
      </c>
      <c r="Z2164" s="23">
        <f>IF(N2164="", "", TEXT(N2164, "dddd"))</f>
        <v/>
      </c>
      <c r="AA2164" s="23">
        <f>IF(X2164="", "", TEXT(X2164, "dddd"))</f>
        <v/>
      </c>
      <c r="AB2164" s="23">
        <f>VLOOKUP(U2164,'Currency Sheet'!A:C,3,)</f>
        <v/>
      </c>
      <c r="AC2164" s="44">
        <f>VLOOKUP(P2164,'Customer List'!B:D,3,)</f>
        <v/>
      </c>
    </row>
    <row r="2165">
      <c r="A2165" s="23">
        <f>A2164+1</f>
        <v/>
      </c>
      <c r="B2165" s="23" t="inlineStr">
        <is>
          <t>Opening Stock</t>
        </is>
      </c>
      <c r="C2165" s="32" t="n">
        <v>45808</v>
      </c>
      <c r="D2165" s="32" t="n">
        <v>45808</v>
      </c>
      <c r="E2165" s="51" t="n">
        <v>9800</v>
      </c>
      <c r="F2165" s="51">
        <f>IF(AB2165="DOLLAR",E2165*88,E2165)</f>
        <v/>
      </c>
      <c r="G2165" s="62">
        <f>F2165*J2165</f>
        <v/>
      </c>
      <c r="H2165" s="23" t="inlineStr">
        <is>
          <t>LH-729020</t>
        </is>
      </c>
      <c r="I2165" s="23" t="inlineStr">
        <is>
          <t>Tecta Mechanical Pipette 1 Channel (0.5-10) µl</t>
        </is>
      </c>
      <c r="J2165" s="23" t="n">
        <v>1</v>
      </c>
      <c r="K2165" s="23" t="n">
        <v>1</v>
      </c>
      <c r="L2165" s="23">
        <f>J2165-K2165</f>
        <v/>
      </c>
      <c r="M2165" s="23" t="n"/>
      <c r="N2165" s="32" t="n"/>
      <c r="O2165" s="62" t="n"/>
      <c r="P2165" s="23" t="inlineStr">
        <is>
          <t>Priyanka Madam, Demo</t>
        </is>
      </c>
      <c r="Q2165" s="23" t="inlineStr">
        <is>
          <t>By Hand</t>
        </is>
      </c>
      <c r="R2165" s="23" t="inlineStr">
        <is>
          <t>PRIYANKA MADAM</t>
        </is>
      </c>
      <c r="S2165" s="63" t="inlineStr">
        <is>
          <t>RT</t>
        </is>
      </c>
      <c r="T2165" s="39" t="n"/>
      <c r="U2165" s="23" t="inlineStr">
        <is>
          <t>Sartorius</t>
        </is>
      </c>
      <c r="V2165" s="23">
        <f>VLOOKUP(P2165,'Customer List'!B:C,2,)</f>
        <v/>
      </c>
      <c r="W2165" s="40" t="n"/>
      <c r="X2165" s="32">
        <f>IF(OR(R2165 = "PRIYANKA MADAM", R2165 = "DEEPAK", R2165 = "PORTER"),N2165,"")</f>
        <v/>
      </c>
      <c r="Y2165" s="23">
        <f>IF(X2165="", "", X2165-N2165)</f>
        <v/>
      </c>
      <c r="Z2165" s="23">
        <f>IF(N2165="", "", TEXT(N2165, "dddd"))</f>
        <v/>
      </c>
      <c r="AA2165" s="23">
        <f>IF(X2165="", "", TEXT(X2165, "dddd"))</f>
        <v/>
      </c>
      <c r="AB2165" s="23">
        <f>VLOOKUP(U2165,'Currency Sheet'!A:C,3,)</f>
        <v/>
      </c>
      <c r="AC2165" s="44">
        <f>VLOOKUP(P2165,'Customer List'!B:D,3,)</f>
        <v/>
      </c>
    </row>
    <row r="2166">
      <c r="A2166" s="23">
        <f>A2165+1</f>
        <v/>
      </c>
      <c r="B2166" s="23" t="inlineStr">
        <is>
          <t>251519301385</t>
        </is>
      </c>
      <c r="C2166" s="32" t="n">
        <v>45840</v>
      </c>
      <c r="D2166" s="32" t="n">
        <v>45846</v>
      </c>
      <c r="E2166" s="51" t="n">
        <v>30000</v>
      </c>
      <c r="F2166" s="51">
        <f>IF(AB2166="DOLLAR",E2166*88,E2166)</f>
        <v/>
      </c>
      <c r="G2166" s="62">
        <f>F2166*J2166</f>
        <v/>
      </c>
      <c r="H2166" s="23" t="inlineStr">
        <is>
          <t>LH-729240</t>
        </is>
      </c>
      <c r="I2166" s="23" t="inlineStr">
        <is>
          <t>Tacta® Mechanical Pipette, 12 Channel</t>
        </is>
      </c>
      <c r="J2166" s="23" t="n">
        <v>1</v>
      </c>
      <c r="K2166" s="23" t="n">
        <v>1</v>
      </c>
      <c r="L2166" s="23">
        <f>J2166-K2166</f>
        <v/>
      </c>
      <c r="M2166" s="23" t="inlineStr">
        <is>
          <t>T-673/25-26</t>
        </is>
      </c>
      <c r="N2166" s="32" t="n">
        <v>45848</v>
      </c>
      <c r="O2166" s="62" t="n">
        <v>38000</v>
      </c>
      <c r="P2166" s="23" t="inlineStr">
        <is>
          <t>ICGEB</t>
        </is>
      </c>
      <c r="Q2166" s="23" t="inlineStr">
        <is>
          <t>BY HAND</t>
        </is>
      </c>
      <c r="R2166" s="23" t="inlineStr">
        <is>
          <t>PRIYANKA MADAM</t>
        </is>
      </c>
      <c r="S2166" s="63" t="inlineStr">
        <is>
          <t>RT</t>
        </is>
      </c>
      <c r="T2166" s="39" t="n"/>
      <c r="U2166" s="23" t="inlineStr">
        <is>
          <t>Sartorius</t>
        </is>
      </c>
      <c r="V2166" s="23">
        <f>VLOOKUP(P2166,'Customer List'!B:C,2,)</f>
        <v/>
      </c>
      <c r="W2166" s="40" t="n"/>
      <c r="X2166" s="32" t="n">
        <v>45848</v>
      </c>
      <c r="Y2166" s="23">
        <f>IF(X2166="", "", X2166-N2166)</f>
        <v/>
      </c>
      <c r="Z2166" s="23">
        <f>IF(N2166="", "", TEXT(N2166, "dddd"))</f>
        <v/>
      </c>
      <c r="AA2166" s="23">
        <f>IF(X2166="", "", TEXT(X2166, "dddd"))</f>
        <v/>
      </c>
      <c r="AB2166" s="23">
        <f>VLOOKUP(U2166,'Currency Sheet'!A:C,3,)</f>
        <v/>
      </c>
      <c r="AC2166" s="44">
        <f>VLOOKUP(P2166,'Customer List'!B:D,3,)</f>
        <v/>
      </c>
    </row>
    <row r="2167">
      <c r="A2167" s="23">
        <f>A2166+1</f>
        <v/>
      </c>
      <c r="B2167" s="23" t="inlineStr">
        <is>
          <t>251519301385</t>
        </is>
      </c>
      <c r="C2167" s="32" t="n">
        <v>45840</v>
      </c>
      <c r="D2167" s="32" t="n">
        <v>45846</v>
      </c>
      <c r="E2167" s="51" t="n">
        <v>28000</v>
      </c>
      <c r="F2167" s="51">
        <f>IF(AB2167="DOLLAR",E2167*88,E2167)</f>
        <v/>
      </c>
      <c r="G2167" s="62">
        <f>F2167*J2167</f>
        <v/>
      </c>
      <c r="H2167" s="23" t="inlineStr">
        <is>
          <t>LH-729130</t>
        </is>
      </c>
      <c r="I2167" s="23" t="inlineStr">
        <is>
          <t>Tacta® Mechanical Pipette, 8 Channel</t>
        </is>
      </c>
      <c r="J2167" s="23" t="n">
        <v>1</v>
      </c>
      <c r="K2167" s="23" t="n">
        <v>1</v>
      </c>
      <c r="L2167" s="23">
        <f>J2167-K2167</f>
        <v/>
      </c>
      <c r="M2167" s="23" t="inlineStr">
        <is>
          <t>T-673/25-26</t>
        </is>
      </c>
      <c r="N2167" s="32" t="n">
        <v>45848</v>
      </c>
      <c r="O2167" s="62" t="n">
        <v>37000</v>
      </c>
      <c r="P2167" s="23" t="inlineStr">
        <is>
          <t>ICGEB</t>
        </is>
      </c>
      <c r="Q2167" s="23" t="inlineStr">
        <is>
          <t>BY HAND</t>
        </is>
      </c>
      <c r="R2167" s="23" t="inlineStr">
        <is>
          <t>PRIYANKA MADAM</t>
        </is>
      </c>
      <c r="S2167" s="63" t="inlineStr">
        <is>
          <t>RT</t>
        </is>
      </c>
      <c r="T2167" s="39" t="n"/>
      <c r="U2167" s="23" t="inlineStr">
        <is>
          <t>Sartorius</t>
        </is>
      </c>
      <c r="V2167" s="23">
        <f>VLOOKUP(P2167,'Customer List'!B:C,2,)</f>
        <v/>
      </c>
      <c r="W2167" s="40" t="n"/>
      <c r="X2167" s="32" t="n">
        <v>45848</v>
      </c>
      <c r="Y2167" s="23">
        <f>IF(X2167="", "", X2167-N2167)</f>
        <v/>
      </c>
      <c r="Z2167" s="23">
        <f>IF(N2167="", "", TEXT(N2167, "dddd"))</f>
        <v/>
      </c>
      <c r="AA2167" s="23">
        <f>IF(X2167="", "", TEXT(X2167, "dddd"))</f>
        <v/>
      </c>
      <c r="AB2167" s="23">
        <f>VLOOKUP(U2167,'Currency Sheet'!A:C,3,)</f>
        <v/>
      </c>
      <c r="AC2167" s="44">
        <f>VLOOKUP(P2167,'Customer List'!B:D,3,)</f>
        <v/>
      </c>
    </row>
    <row r="2168">
      <c r="A2168" s="23">
        <f>A2167+1</f>
        <v/>
      </c>
      <c r="B2168" s="23" t="inlineStr">
        <is>
          <t>251519301520</t>
        </is>
      </c>
      <c r="C2168" s="32" t="n">
        <v>45855</v>
      </c>
      <c r="D2168" s="32" t="n">
        <v>45862</v>
      </c>
      <c r="E2168" s="51" t="n">
        <v>30000</v>
      </c>
      <c r="F2168" s="51">
        <f>IF(AB2168="DOLLAR",E2168*88,E2168)</f>
        <v/>
      </c>
      <c r="G2168" s="62">
        <f>F2168*J2168</f>
        <v/>
      </c>
      <c r="H2168" s="23" t="inlineStr">
        <is>
          <t>LH-729230</t>
        </is>
      </c>
      <c r="I2168" s="23" t="inlineStr">
        <is>
          <t>Tacta® Mechanical Pipette, 12 Channel, 10-100µl</t>
        </is>
      </c>
      <c r="J2168" s="23" t="n">
        <v>1</v>
      </c>
      <c r="K2168" s="23" t="n">
        <v>1</v>
      </c>
      <c r="L2168" s="23">
        <f>J2168-K2168</f>
        <v/>
      </c>
      <c r="M2168" s="23" t="inlineStr">
        <is>
          <t>T-789/25-26</t>
        </is>
      </c>
      <c r="N2168" s="32" t="n">
        <v>45866</v>
      </c>
      <c r="O2168" s="62" t="n">
        <v>38000</v>
      </c>
      <c r="P2168" s="23" t="inlineStr">
        <is>
          <t>ICGEB</t>
        </is>
      </c>
      <c r="Q2168" s="23" t="inlineStr">
        <is>
          <t>BY HAND</t>
        </is>
      </c>
      <c r="R2168" s="23" t="inlineStr">
        <is>
          <t>PRIYANKA MADAM</t>
        </is>
      </c>
      <c r="S2168" s="63" t="inlineStr">
        <is>
          <t>RT</t>
        </is>
      </c>
      <c r="T2168" s="39" t="n"/>
      <c r="U2168" s="23" t="inlineStr">
        <is>
          <t>Sartorius</t>
        </is>
      </c>
      <c r="V2168" s="23">
        <f>VLOOKUP(P2168,'Customer List'!B:C,2,)</f>
        <v/>
      </c>
      <c r="W2168" s="40" t="n"/>
      <c r="X2168" s="32" t="n">
        <v>45866</v>
      </c>
      <c r="Y2168" s="23">
        <f>IF(X2168="", "", X2168-N2168)</f>
        <v/>
      </c>
      <c r="Z2168" s="23">
        <f>IF(N2168="", "", TEXT(N2168, "dddd"))</f>
        <v/>
      </c>
      <c r="AA2168" s="23">
        <f>IF(X2168="", "", TEXT(X2168, "dddd"))</f>
        <v/>
      </c>
      <c r="AB2168" s="23">
        <f>VLOOKUP(U2168,'Currency Sheet'!A:C,3,)</f>
        <v/>
      </c>
      <c r="AC2168" s="44">
        <f>VLOOKUP(P2168,'Customer List'!B:D,3,)</f>
        <v/>
      </c>
    </row>
    <row r="2169">
      <c r="A2169" s="23">
        <f>A2168+1</f>
        <v/>
      </c>
      <c r="B2169" s="23" t="inlineStr">
        <is>
          <t>251519301520</t>
        </is>
      </c>
      <c r="C2169" s="32" t="n">
        <v>45855</v>
      </c>
      <c r="D2169" s="32" t="n">
        <v>45862</v>
      </c>
      <c r="E2169" s="51" t="n">
        <v>7920</v>
      </c>
      <c r="F2169" s="51">
        <f>IF(AB2169="DOLLAR",E2169*88,E2169)</f>
        <v/>
      </c>
      <c r="G2169" s="62">
        <f>F2169*J2169</f>
        <v/>
      </c>
      <c r="H2169" s="23" t="inlineStr">
        <is>
          <t>180E05------E</t>
        </is>
      </c>
      <c r="I2169" s="23" t="inlineStr">
        <is>
          <t>Sartolab RF 1000; PES; 0.22 µm; 12 pieces</t>
        </is>
      </c>
      <c r="J2169" s="23" t="n">
        <v>2</v>
      </c>
      <c r="K2169" s="23" t="n">
        <v>2</v>
      </c>
      <c r="L2169" s="23">
        <f>J2169-K2169</f>
        <v/>
      </c>
      <c r="M2169" s="23" t="inlineStr">
        <is>
          <t>T-792/25-26</t>
        </is>
      </c>
      <c r="N2169" s="32" t="n">
        <v>45866</v>
      </c>
      <c r="O2169" s="62" t="n">
        <v>23400</v>
      </c>
      <c r="P2169" s="23" t="inlineStr">
        <is>
          <t>ICGEB</t>
        </is>
      </c>
      <c r="Q2169" s="23" t="inlineStr">
        <is>
          <t>BY HAND</t>
        </is>
      </c>
      <c r="R2169" s="23" t="inlineStr">
        <is>
          <t>PRIYANKA MADAM</t>
        </is>
      </c>
      <c r="S2169" s="63" t="inlineStr">
        <is>
          <t>RT</t>
        </is>
      </c>
      <c r="T2169" s="39" t="n"/>
      <c r="U2169" s="23" t="inlineStr">
        <is>
          <t>Sartorius</t>
        </is>
      </c>
      <c r="V2169" s="23">
        <f>VLOOKUP(P2169,'Customer List'!B:C,2,)</f>
        <v/>
      </c>
      <c r="W2169" s="40" t="n"/>
      <c r="X2169" s="32" t="n">
        <v>45866</v>
      </c>
      <c r="Y2169" s="23">
        <f>IF(X2169="", "", X2169-N2169)</f>
        <v/>
      </c>
      <c r="Z2169" s="23">
        <f>IF(N2169="", "", TEXT(N2169, "dddd"))</f>
        <v/>
      </c>
      <c r="AA2169" s="23">
        <f>IF(X2169="", "", TEXT(X2169, "dddd"))</f>
        <v/>
      </c>
      <c r="AB2169" s="23">
        <f>VLOOKUP(U2169,'Currency Sheet'!A:C,3,)</f>
        <v/>
      </c>
      <c r="AC2169" s="44">
        <f>VLOOKUP(P2169,'Customer List'!B:D,3,)</f>
        <v/>
      </c>
    </row>
    <row r="2170">
      <c r="A2170" s="23">
        <f>A2169+1</f>
        <v/>
      </c>
      <c r="B2170" s="23" t="inlineStr">
        <is>
          <t>251519301519</t>
        </is>
      </c>
      <c r="C2170" s="32" t="n">
        <v>45855</v>
      </c>
      <c r="D2170" s="32" t="n">
        <v>45862</v>
      </c>
      <c r="E2170" s="51" t="n">
        <v>7920</v>
      </c>
      <c r="F2170" s="51">
        <f>IF(AB2170="DOLLAR",E2170*88,E2170)</f>
        <v/>
      </c>
      <c r="G2170" s="62">
        <f>F2170*J2170</f>
        <v/>
      </c>
      <c r="H2170" s="23" t="inlineStr">
        <is>
          <t>180E05------E</t>
        </is>
      </c>
      <c r="I2170" s="23" t="inlineStr">
        <is>
          <t>Sartolab RF 1000; PES; 0.22 µm; 12 pieces</t>
        </is>
      </c>
      <c r="J2170" s="23" t="n">
        <v>2</v>
      </c>
      <c r="K2170" s="23" t="n">
        <v>2</v>
      </c>
      <c r="L2170" s="23">
        <f>J2170-K2170</f>
        <v/>
      </c>
      <c r="M2170" s="23" t="inlineStr">
        <is>
          <t>T-830/25-26</t>
        </is>
      </c>
      <c r="N2170" s="32" t="n">
        <v>45869</v>
      </c>
      <c r="O2170" s="62" t="n">
        <v>19008</v>
      </c>
      <c r="P2170" s="23" t="inlineStr">
        <is>
          <t>NII</t>
        </is>
      </c>
      <c r="Q2170" s="23" t="inlineStr">
        <is>
          <t>BY HAND</t>
        </is>
      </c>
      <c r="R2170" s="23" t="inlineStr">
        <is>
          <t>PRIYANKA MADAM</t>
        </is>
      </c>
      <c r="S2170" s="63" t="inlineStr">
        <is>
          <t>RT</t>
        </is>
      </c>
      <c r="T2170" s="39" t="inlineStr">
        <is>
          <t>VS2041 EXTRA IN BILL</t>
        </is>
      </c>
      <c r="U2170" s="23" t="inlineStr">
        <is>
          <t>Sartorius</t>
        </is>
      </c>
      <c r="V2170" s="23">
        <f>VLOOKUP(P2170,'Customer List'!B:C,2,)</f>
        <v/>
      </c>
      <c r="W2170" s="40" t="n"/>
      <c r="X2170" s="32" t="n">
        <v>45869</v>
      </c>
      <c r="Y2170" s="23">
        <f>IF(X2170="", "", X2170-N2170)</f>
        <v/>
      </c>
      <c r="Z2170" s="23">
        <f>IF(N2170="", "", TEXT(N2170, "dddd"))</f>
        <v/>
      </c>
      <c r="AA2170" s="23">
        <f>IF(X2170="", "", TEXT(X2170, "dddd"))</f>
        <v/>
      </c>
      <c r="AB2170" s="23">
        <f>VLOOKUP(U2170,'Currency Sheet'!A:C,3,)</f>
        <v/>
      </c>
      <c r="AC2170" s="44">
        <f>VLOOKUP(P2170,'Customer List'!B:D,3,)</f>
        <v/>
      </c>
    </row>
    <row r="2171">
      <c r="A2171" s="23">
        <f>A2170+1</f>
        <v/>
      </c>
      <c r="B2171" s="23" t="inlineStr">
        <is>
          <t>251519301519</t>
        </is>
      </c>
      <c r="C2171" s="32" t="n">
        <v>45855</v>
      </c>
      <c r="D2171" s="32" t="n">
        <v>45862</v>
      </c>
      <c r="E2171" s="51" t="n">
        <v>9400</v>
      </c>
      <c r="F2171" s="51">
        <f>IF(AB2171="DOLLAR",E2171*88,E2171)</f>
        <v/>
      </c>
      <c r="G2171" s="62">
        <f>F2171*J2171</f>
        <v/>
      </c>
      <c r="H2171" s="23" t="inlineStr">
        <is>
          <t>180F01-----2</t>
        </is>
      </c>
      <c r="I2171" s="23" t="inlineStr">
        <is>
          <t>Sartolab RF 50;PES;0.45µm; 24 pieces</t>
        </is>
      </c>
      <c r="J2171" s="23" t="n">
        <v>2</v>
      </c>
      <c r="K2171" s="23" t="n">
        <v>2</v>
      </c>
      <c r="L2171" s="23">
        <f>J2171-K2171</f>
        <v/>
      </c>
      <c r="M2171" s="23" t="inlineStr">
        <is>
          <t>T-830/25-26</t>
        </is>
      </c>
      <c r="N2171" s="32" t="n">
        <v>45869</v>
      </c>
      <c r="O2171" s="62" t="n">
        <v>22559.94</v>
      </c>
      <c r="P2171" s="23" t="inlineStr">
        <is>
          <t>NII</t>
        </is>
      </c>
      <c r="Q2171" s="23" t="inlineStr">
        <is>
          <t>BY HAND</t>
        </is>
      </c>
      <c r="R2171" s="23" t="inlineStr">
        <is>
          <t>PRIYANKA MADAM</t>
        </is>
      </c>
      <c r="S2171" s="63" t="inlineStr">
        <is>
          <t>RT</t>
        </is>
      </c>
      <c r="T2171" s="39" t="inlineStr">
        <is>
          <t>VS2041 EXTRA IN BILL</t>
        </is>
      </c>
      <c r="U2171" s="23" t="inlineStr">
        <is>
          <t>Sartorius</t>
        </is>
      </c>
      <c r="V2171" s="23">
        <f>VLOOKUP(P2171,'Customer List'!B:C,2,)</f>
        <v/>
      </c>
      <c r="W2171" s="40" t="n"/>
      <c r="X2171" s="32" t="n">
        <v>45869</v>
      </c>
      <c r="Y2171" s="23">
        <f>IF(X2171="", "", X2171-N2171)</f>
        <v/>
      </c>
      <c r="Z2171" s="23">
        <f>IF(N2171="", "", TEXT(N2171, "dddd"))</f>
        <v/>
      </c>
      <c r="AA2171" s="23">
        <f>IF(X2171="", "", TEXT(X2171, "dddd"))</f>
        <v/>
      </c>
      <c r="AB2171" s="23">
        <f>VLOOKUP(U2171,'Currency Sheet'!A:C,3,)</f>
        <v/>
      </c>
      <c r="AC2171" s="44">
        <f>VLOOKUP(P2171,'Customer List'!B:D,3,)</f>
        <v/>
      </c>
    </row>
    <row r="2172">
      <c r="A2172" s="23">
        <f>A2171+1</f>
        <v/>
      </c>
      <c r="B2172" s="23" t="inlineStr">
        <is>
          <t>251519301519</t>
        </is>
      </c>
      <c r="C2172" s="32" t="n">
        <v>45855</v>
      </c>
      <c r="D2172" s="32" t="n">
        <v>45862</v>
      </c>
      <c r="E2172" s="51" t="n">
        <v>9500</v>
      </c>
      <c r="F2172" s="51">
        <f>IF(AB2172="DOLLAR",E2172*88,E2172)</f>
        <v/>
      </c>
      <c r="G2172" s="62">
        <f>F2172*J2172</f>
        <v/>
      </c>
      <c r="H2172" s="23" t="inlineStr">
        <is>
          <t>VS15TR11</t>
        </is>
      </c>
      <c r="I2172" s="23" t="inlineStr">
        <is>
          <t>Vivaspin Turbo 15 Centrifugal concentrators 4-15 ml Sample Volume 5 kDa MWCO RC, 12pc</t>
        </is>
      </c>
      <c r="J2172" s="23" t="n">
        <v>1</v>
      </c>
      <c r="K2172" s="23" t="n">
        <v>1</v>
      </c>
      <c r="L2172" s="23">
        <f>J2172-K2172</f>
        <v/>
      </c>
      <c r="M2172" s="23" t="inlineStr">
        <is>
          <t>T-790/25-26</t>
        </is>
      </c>
      <c r="N2172" s="32" t="n">
        <v>45866</v>
      </c>
      <c r="O2172" s="62" t="n">
        <v>17100</v>
      </c>
      <c r="P2172" s="23" t="inlineStr">
        <is>
          <t>ICGEB</t>
        </is>
      </c>
      <c r="Q2172" s="23" t="inlineStr">
        <is>
          <t>BY HAND</t>
        </is>
      </c>
      <c r="R2172" s="23" t="inlineStr">
        <is>
          <t>PRIYANKA MADAM</t>
        </is>
      </c>
      <c r="S2172" s="63" t="inlineStr">
        <is>
          <t>RT</t>
        </is>
      </c>
      <c r="T2172" s="39" t="n"/>
      <c r="U2172" s="23" t="inlineStr">
        <is>
          <t>Sartorius</t>
        </is>
      </c>
      <c r="V2172" s="23">
        <f>VLOOKUP(P2172,'Customer List'!B:C,2,)</f>
        <v/>
      </c>
      <c r="W2172" s="40" t="n"/>
      <c r="X2172" s="32" t="n">
        <v>45866</v>
      </c>
      <c r="Y2172" s="23">
        <f>IF(X2172="", "", X2172-N2172)</f>
        <v/>
      </c>
      <c r="Z2172" s="23">
        <f>IF(N2172="", "", TEXT(N2172, "dddd"))</f>
        <v/>
      </c>
      <c r="AA2172" s="23">
        <f>IF(X2172="", "", TEXT(X2172, "dddd"))</f>
        <v/>
      </c>
      <c r="AB2172" s="23">
        <f>VLOOKUP(U2172,'Currency Sheet'!A:C,3,)</f>
        <v/>
      </c>
      <c r="AC2172" s="44">
        <f>VLOOKUP(P2172,'Customer List'!B:D,3,)</f>
        <v/>
      </c>
    </row>
    <row r="2173">
      <c r="A2173" s="23">
        <f>A2172+1</f>
        <v/>
      </c>
      <c r="B2173" s="23" t="inlineStr">
        <is>
          <t>251519301715</t>
        </is>
      </c>
      <c r="C2173" s="32" t="n">
        <v>45863</v>
      </c>
      <c r="D2173" s="32" t="n">
        <v>45873</v>
      </c>
      <c r="E2173" s="51" t="n">
        <v>7000</v>
      </c>
      <c r="F2173" s="51">
        <f>IF(AB2173="DOLLAR",E2173*88,E2173)</f>
        <v/>
      </c>
      <c r="G2173" s="62">
        <f>F2173*J2173</f>
        <v/>
      </c>
      <c r="H2173" s="23" t="inlineStr">
        <is>
          <t>180E04------E</t>
        </is>
      </c>
      <c r="I2173" s="23" t="inlineStr">
        <is>
          <t>Sartolabl RF 500; PES; 0.22µm; 12 pieces</t>
        </is>
      </c>
      <c r="J2173" s="23" t="n">
        <v>2</v>
      </c>
      <c r="K2173" s="23" t="n">
        <v>2</v>
      </c>
      <c r="L2173" s="23">
        <f>J2173-K2173</f>
        <v/>
      </c>
      <c r="M2173" s="23" t="inlineStr">
        <is>
          <t>T-894/25-26</t>
        </is>
      </c>
      <c r="N2173" s="32" t="n">
        <v>45877</v>
      </c>
      <c r="O2173" s="62" t="n">
        <v>16200</v>
      </c>
      <c r="P2173" s="23" t="inlineStr">
        <is>
          <t>ICGEB</t>
        </is>
      </c>
      <c r="Q2173" s="23" t="inlineStr">
        <is>
          <t>BY HAND</t>
        </is>
      </c>
      <c r="R2173" s="23" t="inlineStr">
        <is>
          <t>PRIYANKA MADAM</t>
        </is>
      </c>
      <c r="S2173" s="63" t="inlineStr">
        <is>
          <t>RT</t>
        </is>
      </c>
      <c r="T2173" s="39" t="n"/>
      <c r="U2173" s="23" t="inlineStr">
        <is>
          <t>Sartorius</t>
        </is>
      </c>
      <c r="V2173" s="23">
        <f>VLOOKUP(P2173,'Customer List'!B:C,2,)</f>
        <v/>
      </c>
      <c r="W2173" s="40" t="n"/>
      <c r="X2173" s="32" t="n">
        <v>45877</v>
      </c>
      <c r="Y2173" s="23">
        <f>IF(X2173="", "", X2173-N2173)</f>
        <v/>
      </c>
      <c r="Z2173" s="23">
        <f>IF(N2173="", "", TEXT(N2173, "dddd"))</f>
        <v/>
      </c>
      <c r="AA2173" s="23">
        <f>IF(X2173="", "", TEXT(X2173, "dddd"))</f>
        <v/>
      </c>
      <c r="AB2173" s="23">
        <f>VLOOKUP(U2173,'Currency Sheet'!A:C,3,)</f>
        <v/>
      </c>
      <c r="AC2173" s="44">
        <f>VLOOKUP(P2173,'Customer List'!B:D,3,)</f>
        <v/>
      </c>
    </row>
    <row r="2174">
      <c r="A2174" s="23">
        <f>A2173+1</f>
        <v/>
      </c>
      <c r="B2174" s="23" t="inlineStr">
        <is>
          <t>251519301771</t>
        </is>
      </c>
      <c r="C2174" s="32" t="n">
        <v>45868</v>
      </c>
      <c r="D2174" s="32" t="n">
        <v>45873</v>
      </c>
      <c r="E2174" s="51" t="n">
        <v>9000</v>
      </c>
      <c r="F2174" s="51">
        <f>IF(AB2174="DOLLAR",E2174*88,E2174)</f>
        <v/>
      </c>
      <c r="G2174" s="62">
        <f>F2174*J2174</f>
        <v/>
      </c>
      <c r="H2174" s="23" t="inlineStr">
        <is>
          <t>VS15T01</t>
        </is>
      </c>
      <c r="I2174" s="23" t="inlineStr">
        <is>
          <t>Vivaspin Turbo 15 Centrifugal concentrators 4-15 ml Sample Volume 10 kDa MWCO PES, 12pc</t>
        </is>
      </c>
      <c r="J2174" s="23" t="n">
        <v>1</v>
      </c>
      <c r="K2174" s="23" t="n"/>
      <c r="L2174" s="23">
        <f>J2174-K2174</f>
        <v/>
      </c>
      <c r="M2174" s="23" t="n"/>
      <c r="N2174" s="32" t="n"/>
      <c r="O2174" s="62" t="n"/>
      <c r="P2174" s="23" t="inlineStr">
        <is>
          <t>Stock</t>
        </is>
      </c>
      <c r="Q2174" s="23" t="n"/>
      <c r="R2174" s="23" t="n"/>
      <c r="S2174" s="63" t="inlineStr">
        <is>
          <t>RT</t>
        </is>
      </c>
      <c r="T2174" s="39" t="n"/>
      <c r="U2174" s="23" t="inlineStr">
        <is>
          <t>Sartorius</t>
        </is>
      </c>
      <c r="V2174" s="23">
        <f>VLOOKUP(P2174,'Customer List'!B:C,2,)</f>
        <v/>
      </c>
      <c r="W2174" s="40" t="inlineStr">
        <is>
          <t>Stock</t>
        </is>
      </c>
      <c r="X2174" s="32">
        <f>IF(OR(R2174 = "PRIYANKA MADAM", R2174 = "DEEPAK", R2174 = "PORTER"),N2174,"")</f>
        <v/>
      </c>
      <c r="Y2174" s="23">
        <f>IF(X2174="", "", X2174-N2174)</f>
        <v/>
      </c>
      <c r="Z2174" s="23">
        <f>IF(N2174="", "", TEXT(N2174, "dddd"))</f>
        <v/>
      </c>
      <c r="AA2174" s="23">
        <f>IF(X2174="", "", TEXT(X2174, "dddd"))</f>
        <v/>
      </c>
      <c r="AB2174" s="23">
        <f>VLOOKUP(U2174,'Currency Sheet'!A:C,3,)</f>
        <v/>
      </c>
      <c r="AC2174" s="44">
        <f>VLOOKUP(P2174,'Customer List'!B:D,3,)</f>
        <v/>
      </c>
    </row>
    <row r="2175">
      <c r="A2175" s="23">
        <f>A2174+1</f>
        <v/>
      </c>
      <c r="B2175" s="23" t="inlineStr">
        <is>
          <t>251519301838</t>
        </is>
      </c>
      <c r="C2175" s="32" t="n">
        <v>45869</v>
      </c>
      <c r="D2175" s="32" t="n">
        <v>45875</v>
      </c>
      <c r="E2175" s="51" t="n">
        <v>16000</v>
      </c>
      <c r="F2175" s="51">
        <f>IF(AB2175="DOLLAR",E2175*88,E2175)</f>
        <v/>
      </c>
      <c r="G2175" s="62">
        <f>F2175*J2175</f>
        <v/>
      </c>
      <c r="H2175" s="23" t="inlineStr">
        <is>
          <t>VS0102</t>
        </is>
      </c>
      <c r="I2175" s="23" t="inlineStr">
        <is>
          <t>VIVASPIN 500 CENTRIFUGAL CONCENTRATORS 0.1-0.5 ML SAMMPLE COLUME 10KDA MWCO PES 100PC</t>
        </is>
      </c>
      <c r="J2175" s="23" t="n">
        <v>1</v>
      </c>
      <c r="K2175" s="23" t="n">
        <v>1</v>
      </c>
      <c r="L2175" s="23">
        <f>J2175-K2175</f>
        <v/>
      </c>
      <c r="M2175" s="23" t="inlineStr">
        <is>
          <t>T-896/25-26</t>
        </is>
      </c>
      <c r="N2175" s="32" t="n">
        <v>45877</v>
      </c>
      <c r="O2175" s="62" t="n">
        <v>18200</v>
      </c>
      <c r="P2175" s="23" t="inlineStr">
        <is>
          <t>EDNA BIOLABS</t>
        </is>
      </c>
      <c r="Q2175" s="23" t="inlineStr">
        <is>
          <t>BY HAND</t>
        </is>
      </c>
      <c r="R2175" s="23" t="inlineStr">
        <is>
          <t>PRIYANKA MADAM</t>
        </is>
      </c>
      <c r="S2175" s="63" t="inlineStr">
        <is>
          <t>RT</t>
        </is>
      </c>
      <c r="T2175" s="39" t="n"/>
      <c r="U2175" s="23" t="inlineStr">
        <is>
          <t>Sartorius</t>
        </is>
      </c>
      <c r="V2175" s="23">
        <f>VLOOKUP(P2175,'Customer List'!B:C,2,)</f>
        <v/>
      </c>
      <c r="W2175" s="40" t="n"/>
      <c r="X2175" s="32" t="n">
        <v>45877</v>
      </c>
      <c r="Y2175" s="23">
        <f>IF(X2175="", "", X2175-N2175)</f>
        <v/>
      </c>
      <c r="Z2175" s="23">
        <f>IF(N2175="", "", TEXT(N2175, "dddd"))</f>
        <v/>
      </c>
      <c r="AA2175" s="23">
        <f>IF(X2175="", "", TEXT(X2175, "dddd"))</f>
        <v/>
      </c>
      <c r="AB2175" s="23">
        <f>VLOOKUP(U2175,'Currency Sheet'!A:C,3,)</f>
        <v/>
      </c>
      <c r="AC2175" s="44">
        <f>VLOOKUP(P2175,'Customer List'!B:D,3,)</f>
        <v/>
      </c>
    </row>
    <row r="2176">
      <c r="A2176" s="23">
        <f>A2175+1</f>
        <v/>
      </c>
      <c r="B2176" s="23" t="inlineStr">
        <is>
          <t>251519301930</t>
        </is>
      </c>
      <c r="C2176" s="32" t="n">
        <v>45877</v>
      </c>
      <c r="D2176" s="32" t="n">
        <v>45883</v>
      </c>
      <c r="E2176" s="51" t="n">
        <v>2390</v>
      </c>
      <c r="F2176" s="51">
        <f>IF(AB2176="DOLLAR",E2176*88,E2176)</f>
        <v/>
      </c>
      <c r="G2176" s="62">
        <f>F2176*J2176</f>
        <v/>
      </c>
      <c r="H2176" s="23" t="n">
        <v>16532</v>
      </c>
      <c r="I2176" s="23" t="inlineStr">
        <is>
          <t>MiniSart High Flow 0.22 µm</t>
        </is>
      </c>
      <c r="J2176" s="23" t="n">
        <v>18</v>
      </c>
      <c r="K2176" s="23" t="n"/>
      <c r="L2176" s="23">
        <f>J2176-K2176</f>
        <v/>
      </c>
      <c r="M2176" s="23" t="n"/>
      <c r="N2176" s="32" t="n"/>
      <c r="O2176" s="62" t="n"/>
      <c r="P2176" s="23" t="inlineStr">
        <is>
          <t>Stock</t>
        </is>
      </c>
      <c r="Q2176" s="23" t="n"/>
      <c r="R2176" s="23" t="n"/>
      <c r="S2176" s="63" t="inlineStr">
        <is>
          <t>RT</t>
        </is>
      </c>
      <c r="T2176" s="39" t="n"/>
      <c r="U2176" s="23" t="inlineStr">
        <is>
          <t>Sartorius</t>
        </is>
      </c>
      <c r="V2176" s="23">
        <f>VLOOKUP(P2176,'Customer List'!B:C,2,)</f>
        <v/>
      </c>
      <c r="W2176" s="40" t="inlineStr">
        <is>
          <t>Stock</t>
        </is>
      </c>
      <c r="X2176" s="32">
        <f>IF(OR(R2176 = "PRIYANKA MADAM", R2176 = "DEEPAK", R2176 = "PORTER"),N2176,"")</f>
        <v/>
      </c>
      <c r="Y2176" s="23">
        <f>IF(X2176="", "", X2176-N2176)</f>
        <v/>
      </c>
      <c r="Z2176" s="23">
        <f>IF(N2176="", "", TEXT(N2176, "dddd"))</f>
        <v/>
      </c>
      <c r="AA2176" s="23">
        <f>IF(X2176="", "", TEXT(X2176, "dddd"))</f>
        <v/>
      </c>
      <c r="AB2176" s="23">
        <f>VLOOKUP(U2176,'Currency Sheet'!A:C,3,)</f>
        <v/>
      </c>
      <c r="AC2176" s="44">
        <f>VLOOKUP(P2176,'Customer List'!B:D,3,)</f>
        <v/>
      </c>
    </row>
    <row r="2177">
      <c r="A2177" s="23">
        <f>A2176+1</f>
        <v/>
      </c>
      <c r="B2177" s="23" t="inlineStr">
        <is>
          <t>251519301930</t>
        </is>
      </c>
      <c r="C2177" s="32" t="n">
        <v>45877</v>
      </c>
      <c r="D2177" s="32" t="n">
        <v>45883</v>
      </c>
      <c r="E2177" s="51" t="n">
        <v>2390</v>
      </c>
      <c r="F2177" s="51">
        <f>IF(AB2177="DOLLAR",E2177*88,E2177)</f>
        <v/>
      </c>
      <c r="G2177" s="62">
        <f>F2177*J2177</f>
        <v/>
      </c>
      <c r="H2177" s="23" t="n">
        <v>16532</v>
      </c>
      <c r="I2177" s="23" t="inlineStr">
        <is>
          <t>MiniSart High Flow 0.22 µm</t>
        </is>
      </c>
      <c r="J2177" s="23" t="n">
        <v>2</v>
      </c>
      <c r="K2177" s="23" t="n">
        <v>2</v>
      </c>
      <c r="L2177" s="23">
        <f>J2177-K2177</f>
        <v/>
      </c>
      <c r="M2177" s="23" t="inlineStr">
        <is>
          <t>DC-158/25-26</t>
        </is>
      </c>
      <c r="N2177" s="32" t="n">
        <v>45924</v>
      </c>
      <c r="O2177" s="62" t="n">
        <v>0</v>
      </c>
      <c r="P2177" s="23" t="inlineStr">
        <is>
          <t>MIRANDA</t>
        </is>
      </c>
      <c r="Q2177" s="23" t="inlineStr">
        <is>
          <t>By Hand</t>
        </is>
      </c>
      <c r="R2177" s="23" t="inlineStr">
        <is>
          <t>PRIYANKA MADAM</t>
        </is>
      </c>
      <c r="S2177" s="63" t="inlineStr">
        <is>
          <t>RT</t>
        </is>
      </c>
      <c r="T2177" s="39" t="n"/>
      <c r="U2177" s="23" t="inlineStr">
        <is>
          <t>Sartorius</t>
        </is>
      </c>
      <c r="V2177" s="23">
        <f>VLOOKUP(P2177,'Customer List'!B:C,2,)</f>
        <v/>
      </c>
      <c r="W2177" s="40" t="n"/>
      <c r="X2177" s="32">
        <f>IF(OR(R2177 = "PRIYANKA MADAM", R2177 = "DEEPAK", R2177 = "PORTER"),N2177,"")</f>
        <v/>
      </c>
      <c r="Y2177" s="23">
        <f>IF(X2177="", "", X2177-N2177)</f>
        <v/>
      </c>
      <c r="Z2177" s="23">
        <f>IF(N2177="", "", TEXT(N2177, "dddd"))</f>
        <v/>
      </c>
      <c r="AA2177" s="23">
        <f>IF(X2177="", "", TEXT(X2177, "dddd"))</f>
        <v/>
      </c>
      <c r="AB2177" s="23">
        <f>VLOOKUP(U2177,'Currency Sheet'!A:C,3,)</f>
        <v/>
      </c>
      <c r="AC2177" s="44">
        <f>VLOOKUP(P2177,'Customer List'!B:D,3,)</f>
        <v/>
      </c>
    </row>
    <row r="2178">
      <c r="A2178" s="23">
        <f>A2177+1</f>
        <v/>
      </c>
      <c r="B2178" s="23" t="inlineStr">
        <is>
          <t>251519301930</t>
        </is>
      </c>
      <c r="C2178" s="32" t="n">
        <v>45877</v>
      </c>
      <c r="D2178" s="32" t="n">
        <v>45883</v>
      </c>
      <c r="E2178" s="51" t="n">
        <v>6500</v>
      </c>
      <c r="F2178" s="51">
        <f>IF(AB2178="DOLLAR",E2178*88,E2178)</f>
        <v/>
      </c>
      <c r="G2178" s="62">
        <f>F2178*J2178</f>
        <v/>
      </c>
      <c r="H2178" s="23" t="inlineStr">
        <is>
          <t>VS15T21</t>
        </is>
      </c>
      <c r="I2178" s="23" t="inlineStr">
        <is>
          <t>Vivaspin® Turbo 15 Centrifugal Concentrator Polyethersulfone, 12 pc</t>
        </is>
      </c>
      <c r="J2178" s="23" t="n">
        <v>4</v>
      </c>
      <c r="K2178" s="23" t="n"/>
      <c r="L2178" s="23">
        <f>J2178-K2178</f>
        <v/>
      </c>
      <c r="M2178" s="23" t="n"/>
      <c r="N2178" s="32" t="n"/>
      <c r="O2178" s="62" t="n"/>
      <c r="P2178" s="23" t="inlineStr">
        <is>
          <t>Stock</t>
        </is>
      </c>
      <c r="Q2178" s="23" t="n"/>
      <c r="R2178" s="23" t="n"/>
      <c r="S2178" s="63" t="inlineStr">
        <is>
          <t>RT</t>
        </is>
      </c>
      <c r="T2178" s="39" t="n"/>
      <c r="U2178" s="23" t="inlineStr">
        <is>
          <t>Sartorius</t>
        </is>
      </c>
      <c r="V2178" s="23">
        <f>VLOOKUP(P2178,'Customer List'!B:C,2,)</f>
        <v/>
      </c>
      <c r="W2178" s="40" t="inlineStr">
        <is>
          <t>Stock</t>
        </is>
      </c>
      <c r="X2178" s="32">
        <f>IF(OR(R2178 = "PRIYANKA MADAM", R2178 = "DEEPAK", R2178 = "PORTER"),N2178,"")</f>
        <v/>
      </c>
      <c r="Y2178" s="23">
        <f>IF(X2178="", "", X2178-N2178)</f>
        <v/>
      </c>
      <c r="Z2178" s="23">
        <f>IF(N2178="", "", TEXT(N2178, "dddd"))</f>
        <v/>
      </c>
      <c r="AA2178" s="23">
        <f>IF(X2178="", "", TEXT(X2178, "dddd"))</f>
        <v/>
      </c>
      <c r="AB2178" s="23">
        <f>VLOOKUP(U2178,'Currency Sheet'!A:C,3,)</f>
        <v/>
      </c>
      <c r="AC2178" s="44">
        <f>VLOOKUP(P2178,'Customer List'!B:D,3,)</f>
        <v/>
      </c>
    </row>
    <row r="2179">
      <c r="A2179" s="23">
        <f>A2178+1</f>
        <v/>
      </c>
      <c r="B2179" s="23" t="inlineStr">
        <is>
          <t>25-3391</t>
        </is>
      </c>
      <c r="C2179" s="32" t="n">
        <v>45888</v>
      </c>
      <c r="D2179" s="32" t="n">
        <v>45896</v>
      </c>
      <c r="E2179" s="51" t="n">
        <v>156</v>
      </c>
      <c r="F2179" s="51">
        <f>IF(AB2179="DOLLAR",E2179*88,E2179)</f>
        <v/>
      </c>
      <c r="G2179" s="62">
        <f>F2179*J2179</f>
        <v/>
      </c>
      <c r="H2179" s="23" t="inlineStr">
        <is>
          <t>HBM-TFF-EVS-S</t>
        </is>
      </c>
      <c r="I2179" s="23" t="n"/>
      <c r="J2179" s="23" t="n">
        <v>1</v>
      </c>
      <c r="K2179" s="23" t="n">
        <v>1</v>
      </c>
      <c r="L2179" s="23">
        <f>J2179-K2179</f>
        <v/>
      </c>
      <c r="M2179" s="23" t="inlineStr">
        <is>
          <t>T-1034/25-26</t>
        </is>
      </c>
      <c r="N2179" s="32" t="n">
        <v>45896</v>
      </c>
      <c r="O2179" s="62" t="n">
        <v>17550</v>
      </c>
      <c r="P2179" s="23" t="inlineStr">
        <is>
          <t>NCCS</t>
        </is>
      </c>
      <c r="Q2179" s="23" t="n">
        <v>58154916606</v>
      </c>
      <c r="R2179" s="23" t="inlineStr">
        <is>
          <t>Delivered</t>
        </is>
      </c>
      <c r="S2179" s="63" t="inlineStr">
        <is>
          <t>RT</t>
        </is>
      </c>
      <c r="T2179" s="39" t="n"/>
      <c r="U2179" s="23" t="inlineStr">
        <is>
          <t>Hansa Biomed</t>
        </is>
      </c>
      <c r="V2179" s="23">
        <f>VLOOKUP(P2179,'Customer List'!B:C,2,)</f>
        <v/>
      </c>
      <c r="W2179" s="40" t="n"/>
      <c r="X2179" s="32" t="n">
        <v>45897</v>
      </c>
      <c r="Y2179" s="23">
        <f>IF(X2179="", "", X2179-N2179)</f>
        <v/>
      </c>
      <c r="Z2179" s="23">
        <f>IF(N2179="", "", TEXT(N2179, "dddd"))</f>
        <v/>
      </c>
      <c r="AA2179" s="23">
        <f>IF(X2179="", "", TEXT(X2179, "dddd"))</f>
        <v/>
      </c>
      <c r="AB2179" s="23">
        <f>VLOOKUP(U2179,'Currency Sheet'!A:C,3,)</f>
        <v/>
      </c>
      <c r="AC2179" s="44">
        <f>VLOOKUP(P2179,'Customer List'!B:D,3,)</f>
        <v/>
      </c>
    </row>
    <row r="2180">
      <c r="A2180" s="23">
        <f>A2179+1</f>
        <v/>
      </c>
      <c r="B2180" s="23" t="inlineStr">
        <is>
          <t>25-3391</t>
        </is>
      </c>
      <c r="C2180" s="32" t="n">
        <v>45888</v>
      </c>
      <c r="D2180" s="32" t="n">
        <v>45896</v>
      </c>
      <c r="E2180" s="51" t="n">
        <v>0</v>
      </c>
      <c r="F2180" s="51">
        <f>IF(AB2180="DOLLAR",E2180*88,E2180)</f>
        <v/>
      </c>
      <c r="G2180" s="62">
        <f>F2180*J2180</f>
        <v/>
      </c>
      <c r="H2180" s="23" t="inlineStr">
        <is>
          <t>HBM-EXP-B2.5</t>
        </is>
      </c>
      <c r="I2180" s="23" t="inlineStr">
        <is>
          <t>Test-Exosomes one step isolation from plasma and serum 2.5ml</t>
        </is>
      </c>
      <c r="J2180" s="23" t="n">
        <v>5</v>
      </c>
      <c r="K2180" s="23" t="n"/>
      <c r="L2180" s="23">
        <f>J2180-K2180</f>
        <v/>
      </c>
      <c r="M2180" s="23" t="n"/>
      <c r="N2180" s="32" t="n"/>
      <c r="O2180" s="62" t="n"/>
      <c r="P2180" s="23" t="inlineStr">
        <is>
          <t>Sample (PM)</t>
        </is>
      </c>
      <c r="Q2180" s="23" t="n"/>
      <c r="R2180" s="23" t="n"/>
      <c r="S2180" s="63" t="n">
        <v>4</v>
      </c>
      <c r="T2180" s="39" t="inlineStr">
        <is>
          <t>Priyanka Madam</t>
        </is>
      </c>
      <c r="U2180" s="23" t="inlineStr">
        <is>
          <t>Hansa Biomed</t>
        </is>
      </c>
      <c r="V2180" s="23">
        <f>VLOOKUP(P2180,'Customer List'!B:C,2,)</f>
        <v/>
      </c>
      <c r="W2180" s="40" t="inlineStr">
        <is>
          <t>Priyanka Madam</t>
        </is>
      </c>
      <c r="X2180" s="32">
        <f>IF(OR(R2180 = "PRIYANKA MADAM", R2180 = "DEEPAK", R2180 = "PORTER"),N2180,"")</f>
        <v/>
      </c>
      <c r="Y2180" s="23">
        <f>IF(X2180="", "", X2180-N2180)</f>
        <v/>
      </c>
      <c r="Z2180" s="23">
        <f>IF(N2180="", "", TEXT(N2180, "dddd"))</f>
        <v/>
      </c>
      <c r="AA2180" s="23">
        <f>IF(X2180="", "", TEXT(X2180, "dddd"))</f>
        <v/>
      </c>
      <c r="AB2180" s="23">
        <f>VLOOKUP(U2180,'Currency Sheet'!A:C,3,)</f>
        <v/>
      </c>
      <c r="AC2180" s="44">
        <f>VLOOKUP(P2180,'Customer List'!B:D,3,)</f>
        <v/>
      </c>
    </row>
    <row r="2181">
      <c r="A2181" s="23">
        <f>A2180+1</f>
        <v/>
      </c>
      <c r="B2181" s="23" t="inlineStr">
        <is>
          <t>Opening Stock</t>
        </is>
      </c>
      <c r="C2181" s="32" t="n">
        <v>45808</v>
      </c>
      <c r="D2181" s="32" t="n">
        <v>45808</v>
      </c>
      <c r="E2181" s="51" t="n">
        <v>0</v>
      </c>
      <c r="F2181" s="51">
        <f>IF(AB2181="DOLLAR",E2181*88,E2181)</f>
        <v/>
      </c>
      <c r="G2181" s="62">
        <f>F2181*J2181</f>
        <v/>
      </c>
      <c r="H2181" s="23" t="n">
        <v>814326</v>
      </c>
      <c r="I2181" s="23" t="inlineStr">
        <is>
          <t>Acrylamide, Ultra Pure 500 KG</t>
        </is>
      </c>
      <c r="J2181" s="23" t="n">
        <v>2</v>
      </c>
      <c r="K2181" s="23" t="n"/>
      <c r="L2181" s="23">
        <f>J2181-K2181</f>
        <v/>
      </c>
      <c r="M2181" s="23" t="n"/>
      <c r="N2181" s="32" t="n"/>
      <c r="O2181" s="62" t="n"/>
      <c r="P2181" s="23" t="inlineStr">
        <is>
          <t>Stock</t>
        </is>
      </c>
      <c r="Q2181" s="23" t="n"/>
      <c r="R2181" s="23" t="n"/>
      <c r="S2181" s="63" t="inlineStr">
        <is>
          <t>RT</t>
        </is>
      </c>
      <c r="T2181" s="39" t="n"/>
      <c r="U2181" s="23" t="inlineStr">
        <is>
          <t>Mp Bio</t>
        </is>
      </c>
      <c r="V2181" s="23">
        <f>VLOOKUP(P2181,'Customer List'!B:C,2,)</f>
        <v/>
      </c>
      <c r="W2181" s="40" t="inlineStr">
        <is>
          <t>Stock</t>
        </is>
      </c>
      <c r="X2181" s="32">
        <f>IF(OR(R2181 = "PRIYANKA MADAM", R2181 = "DEEPAK", R2181 = "PORTER"),N2181,"")</f>
        <v/>
      </c>
      <c r="Y2181" s="23">
        <f>IF(X2181="", "", X2181-N2181)</f>
        <v/>
      </c>
      <c r="Z2181" s="23">
        <f>IF(N2181="", "", TEXT(N2181, "dddd"))</f>
        <v/>
      </c>
      <c r="AA2181" s="23">
        <f>IF(X2181="", "", TEXT(X2181, "dddd"))</f>
        <v/>
      </c>
      <c r="AB2181" s="23">
        <f>VLOOKUP(U2181,'Currency Sheet'!A:C,3,)</f>
        <v/>
      </c>
      <c r="AC2181" s="44">
        <f>VLOOKUP(P2181,'Customer List'!B:D,3,)</f>
        <v/>
      </c>
    </row>
    <row r="2182">
      <c r="A2182" s="23">
        <f>A2181+1</f>
        <v/>
      </c>
      <c r="B2182" s="23" t="inlineStr">
        <is>
          <t>Opening Stock</t>
        </is>
      </c>
      <c r="C2182" s="32" t="n">
        <v>45808</v>
      </c>
      <c r="D2182" s="32" t="n">
        <v>45808</v>
      </c>
      <c r="E2182" s="51" t="n">
        <v>1320</v>
      </c>
      <c r="F2182" s="51">
        <f>IF(AB2182="DOLLAR",E2182*88,E2182)</f>
        <v/>
      </c>
      <c r="G2182" s="62">
        <f>F2182*J2182</f>
        <v/>
      </c>
      <c r="H2182" s="23" t="n">
        <v>194825</v>
      </c>
      <c r="I2182" s="23" t="inlineStr">
        <is>
          <t>Glycine, Molecular Biology Reagent 1 KG</t>
        </is>
      </c>
      <c r="J2182" s="23" t="n">
        <v>2</v>
      </c>
      <c r="K2182" s="23" t="n"/>
      <c r="L2182" s="23">
        <f>J2182-K2182</f>
        <v/>
      </c>
      <c r="M2182" s="23" t="n"/>
      <c r="N2182" s="32" t="n"/>
      <c r="O2182" s="62" t="n"/>
      <c r="P2182" s="23" t="inlineStr">
        <is>
          <t>Stock</t>
        </is>
      </c>
      <c r="Q2182" s="23" t="n"/>
      <c r="R2182" s="23" t="n"/>
      <c r="S2182" s="63" t="inlineStr">
        <is>
          <t>RT</t>
        </is>
      </c>
      <c r="T2182" s="39" t="n"/>
      <c r="U2182" s="23" t="inlineStr">
        <is>
          <t>Mp Bio</t>
        </is>
      </c>
      <c r="V2182" s="23">
        <f>VLOOKUP(P2182,'Customer List'!B:C,2,)</f>
        <v/>
      </c>
      <c r="W2182" s="40" t="inlineStr">
        <is>
          <t>Stock</t>
        </is>
      </c>
      <c r="X2182" s="32">
        <f>IF(OR(R2182 = "PRIYANKA MADAM", R2182 = "DEEPAK", R2182 = "PORTER"),N2182,"")</f>
        <v/>
      </c>
      <c r="Y2182" s="23">
        <f>IF(X2182="", "", X2182-N2182)</f>
        <v/>
      </c>
      <c r="Z2182" s="23">
        <f>IF(N2182="", "", TEXT(N2182, "dddd"))</f>
        <v/>
      </c>
      <c r="AA2182" s="23">
        <f>IF(X2182="", "", TEXT(X2182, "dddd"))</f>
        <v/>
      </c>
      <c r="AB2182" s="23">
        <f>VLOOKUP(U2182,'Currency Sheet'!A:C,3,)</f>
        <v/>
      </c>
      <c r="AC2182" s="44">
        <f>VLOOKUP(P2182,'Customer List'!B:D,3,)</f>
        <v/>
      </c>
    </row>
    <row r="2183">
      <c r="A2183" s="23">
        <f>A2182+1</f>
        <v/>
      </c>
      <c r="B2183" s="23" t="inlineStr">
        <is>
          <t>Opening Stock</t>
        </is>
      </c>
      <c r="C2183" s="32" t="n">
        <v>45808</v>
      </c>
      <c r="D2183" s="32" t="n">
        <v>45808</v>
      </c>
      <c r="E2183" s="51" t="n">
        <v>3266.4</v>
      </c>
      <c r="F2183" s="51">
        <f>IF(AB2183="DOLLAR",E2183*88,E2183)</f>
        <v/>
      </c>
      <c r="G2183" s="62">
        <f>F2183*J2183</f>
        <v/>
      </c>
      <c r="H2183" s="23" t="n">
        <v>104772</v>
      </c>
      <c r="I2183" s="23" t="inlineStr">
        <is>
          <t>Ammonium Sulfate, Technical Pure 500 GM</t>
        </is>
      </c>
      <c r="J2183" s="23" t="n">
        <v>2</v>
      </c>
      <c r="K2183" s="23" t="n"/>
      <c r="L2183" s="23">
        <f>J2183-K2183</f>
        <v/>
      </c>
      <c r="M2183" s="23" t="n"/>
      <c r="N2183" s="32" t="n"/>
      <c r="O2183" s="62" t="n"/>
      <c r="P2183" s="23" t="inlineStr">
        <is>
          <t>Stock</t>
        </is>
      </c>
      <c r="Q2183" s="23" t="n"/>
      <c r="R2183" s="23" t="n"/>
      <c r="S2183" s="63" t="inlineStr">
        <is>
          <t>RT</t>
        </is>
      </c>
      <c r="T2183" s="39" t="n"/>
      <c r="U2183" s="23" t="inlineStr">
        <is>
          <t>Mp Bio</t>
        </is>
      </c>
      <c r="V2183" s="23">
        <f>VLOOKUP(P2183,'Customer List'!B:C,2,)</f>
        <v/>
      </c>
      <c r="W2183" s="40" t="inlineStr">
        <is>
          <t>Stock</t>
        </is>
      </c>
      <c r="X2183" s="32">
        <f>IF(OR(R2183 = "PRIYANKA MADAM", R2183 = "DEEPAK", R2183 = "PORTER"),N2183,"")</f>
        <v/>
      </c>
      <c r="Y2183" s="23">
        <f>IF(X2183="", "", X2183-N2183)</f>
        <v/>
      </c>
      <c r="Z2183" s="23">
        <f>IF(N2183="", "", TEXT(N2183, "dddd"))</f>
        <v/>
      </c>
      <c r="AA2183" s="23">
        <f>IF(X2183="", "", TEXT(X2183, "dddd"))</f>
        <v/>
      </c>
      <c r="AB2183" s="23">
        <f>VLOOKUP(U2183,'Currency Sheet'!A:C,3,)</f>
        <v/>
      </c>
      <c r="AC2183" s="44">
        <f>VLOOKUP(P2183,'Customer List'!B:D,3,)</f>
        <v/>
      </c>
    </row>
    <row r="2184">
      <c r="A2184" s="23">
        <f>A2183+1</f>
        <v/>
      </c>
      <c r="B2184" s="23" t="inlineStr">
        <is>
          <t>Opening Stock</t>
        </is>
      </c>
      <c r="C2184" s="32" t="n">
        <v>45808</v>
      </c>
      <c r="D2184" s="32" t="n">
        <v>45808</v>
      </c>
      <c r="E2184" s="51" t="n">
        <v>0</v>
      </c>
      <c r="F2184" s="51">
        <f>IF(AB2184="DOLLAR",E2184*88,E2184)</f>
        <v/>
      </c>
      <c r="G2184" s="62">
        <f>F2184*J2184</f>
        <v/>
      </c>
      <c r="H2184" s="23" t="n">
        <v>100570</v>
      </c>
      <c r="I2184" s="23" t="inlineStr">
        <is>
          <t>Glycine, Free Acid 500 gm</t>
        </is>
      </c>
      <c r="J2184" s="23" t="n">
        <v>1</v>
      </c>
      <c r="K2184" s="23" t="n"/>
      <c r="L2184" s="23">
        <f>J2184-K2184</f>
        <v/>
      </c>
      <c r="M2184" s="23" t="n"/>
      <c r="N2184" s="32" t="n"/>
      <c r="O2184" s="62" t="n"/>
      <c r="P2184" s="23" t="inlineStr">
        <is>
          <t>Stock</t>
        </is>
      </c>
      <c r="Q2184" s="23" t="n"/>
      <c r="R2184" s="23" t="n"/>
      <c r="S2184" s="63" t="inlineStr">
        <is>
          <t>RT</t>
        </is>
      </c>
      <c r="T2184" s="39" t="n"/>
      <c r="U2184" s="23" t="inlineStr">
        <is>
          <t>Mp Bio</t>
        </is>
      </c>
      <c r="V2184" s="23">
        <f>VLOOKUP(P2184,'Customer List'!B:C,2,)</f>
        <v/>
      </c>
      <c r="W2184" s="40" t="inlineStr">
        <is>
          <t>Stock</t>
        </is>
      </c>
      <c r="X2184" s="32">
        <f>IF(OR(R2184 = "PRIYANKA MADAM", R2184 = "DEEPAK", R2184 = "PORTER"),N2184,"")</f>
        <v/>
      </c>
      <c r="Y2184" s="23">
        <f>IF(X2184="", "", X2184-N2184)</f>
        <v/>
      </c>
      <c r="Z2184" s="23">
        <f>IF(N2184="", "", TEXT(N2184, "dddd"))</f>
        <v/>
      </c>
      <c r="AA2184" s="23">
        <f>IF(X2184="", "", TEXT(X2184, "dddd"))</f>
        <v/>
      </c>
      <c r="AB2184" s="23">
        <f>VLOOKUP(U2184,'Currency Sheet'!A:C,3,)</f>
        <v/>
      </c>
      <c r="AC2184" s="44">
        <f>VLOOKUP(P2184,'Customer List'!B:D,3,)</f>
        <v/>
      </c>
    </row>
    <row r="2185">
      <c r="A2185" s="23">
        <f>A2184+1</f>
        <v/>
      </c>
      <c r="B2185" s="23" t="inlineStr">
        <is>
          <t>Opening Stock</t>
        </is>
      </c>
      <c r="C2185" s="32" t="n">
        <v>45808</v>
      </c>
      <c r="D2185" s="32" t="n">
        <v>45808</v>
      </c>
      <c r="E2185" s="51" t="n">
        <v>0</v>
      </c>
      <c r="F2185" s="51">
        <f>IF(AB2185="DOLLAR",E2185*88,E2185)</f>
        <v/>
      </c>
      <c r="G2185" s="62">
        <f>F2185*J2185</f>
        <v/>
      </c>
      <c r="H2185" s="23" t="n">
        <v>152574</v>
      </c>
      <c r="I2185" s="23" t="inlineStr">
        <is>
          <t>Sodium Carbonate Monohydrate, ACS 500 GM</t>
        </is>
      </c>
      <c r="J2185" s="23" t="n">
        <v>1</v>
      </c>
      <c r="K2185" s="23" t="n"/>
      <c r="L2185" s="23">
        <f>J2185-K2185</f>
        <v/>
      </c>
      <c r="M2185" s="23" t="n"/>
      <c r="N2185" s="32" t="n"/>
      <c r="O2185" s="62" t="n"/>
      <c r="P2185" s="23" t="inlineStr">
        <is>
          <t>Stock</t>
        </is>
      </c>
      <c r="Q2185" s="23" t="n"/>
      <c r="R2185" s="23" t="n"/>
      <c r="S2185" s="63" t="inlineStr">
        <is>
          <t>RT</t>
        </is>
      </c>
      <c r="T2185" s="39" t="n"/>
      <c r="U2185" s="23" t="inlineStr">
        <is>
          <t>Mp Bio</t>
        </is>
      </c>
      <c r="V2185" s="23">
        <f>VLOOKUP(P2185,'Customer List'!B:C,2,)</f>
        <v/>
      </c>
      <c r="W2185" s="40" t="inlineStr">
        <is>
          <t>Stock</t>
        </is>
      </c>
      <c r="X2185" s="32">
        <f>IF(OR(R2185 = "PRIYANKA MADAM", R2185 = "DEEPAK", R2185 = "PORTER"),N2185,"")</f>
        <v/>
      </c>
      <c r="Y2185" s="23">
        <f>IF(X2185="", "", X2185-N2185)</f>
        <v/>
      </c>
      <c r="Z2185" s="23">
        <f>IF(N2185="", "", TEXT(N2185, "dddd"))</f>
        <v/>
      </c>
      <c r="AA2185" s="23">
        <f>IF(X2185="", "", TEXT(X2185, "dddd"))</f>
        <v/>
      </c>
      <c r="AB2185" s="23">
        <f>VLOOKUP(U2185,'Currency Sheet'!A:C,3,)</f>
        <v/>
      </c>
      <c r="AC2185" s="44">
        <f>VLOOKUP(P2185,'Customer List'!B:D,3,)</f>
        <v/>
      </c>
    </row>
    <row r="2186">
      <c r="A2186" s="23">
        <f>A2185+1</f>
        <v/>
      </c>
      <c r="B2186" s="23" t="inlineStr">
        <is>
          <t>Opening Stock</t>
        </is>
      </c>
      <c r="C2186" s="32" t="n">
        <v>45808</v>
      </c>
      <c r="D2186" s="32" t="n">
        <v>45808</v>
      </c>
      <c r="E2186" s="51" t="n">
        <v>3811.2</v>
      </c>
      <c r="F2186" s="51">
        <f>IF(AB2186="DOLLAR",E2186*88,E2186)</f>
        <v/>
      </c>
      <c r="G2186" s="62">
        <f>F2186*J2186</f>
        <v/>
      </c>
      <c r="H2186" s="23" t="n">
        <v>193982</v>
      </c>
      <c r="I2186" s="23" t="inlineStr">
        <is>
          <t>Acrylamide, Molecular Biology Reagent 1 KG</t>
        </is>
      </c>
      <c r="J2186" s="23" t="n">
        <v>4</v>
      </c>
      <c r="K2186" s="23" t="n"/>
      <c r="L2186" s="23">
        <f>J2186-K2186</f>
        <v/>
      </c>
      <c r="M2186" s="23" t="n"/>
      <c r="N2186" s="32" t="n"/>
      <c r="O2186" s="62" t="n"/>
      <c r="P2186" s="23" t="inlineStr">
        <is>
          <t>Stock</t>
        </is>
      </c>
      <c r="Q2186" s="23" t="n"/>
      <c r="R2186" s="23" t="n"/>
      <c r="S2186" s="63" t="inlineStr">
        <is>
          <t>RT</t>
        </is>
      </c>
      <c r="T2186" s="39" t="n"/>
      <c r="U2186" s="23" t="inlineStr">
        <is>
          <t>Mp Bio</t>
        </is>
      </c>
      <c r="V2186" s="23">
        <f>VLOOKUP(P2186,'Customer List'!B:C,2,)</f>
        <v/>
      </c>
      <c r="W2186" s="40" t="inlineStr">
        <is>
          <t>Stock</t>
        </is>
      </c>
      <c r="X2186" s="32">
        <f>IF(OR(R2186 = "PRIYANKA MADAM", R2186 = "DEEPAK", R2186 = "PORTER"),N2186,"")</f>
        <v/>
      </c>
      <c r="Y2186" s="23">
        <f>IF(X2186="", "", X2186-N2186)</f>
        <v/>
      </c>
      <c r="Z2186" s="23">
        <f>IF(N2186="", "", TEXT(N2186, "dddd"))</f>
        <v/>
      </c>
      <c r="AA2186" s="23">
        <f>IF(X2186="", "", TEXT(X2186, "dddd"))</f>
        <v/>
      </c>
      <c r="AB2186" s="23">
        <f>VLOOKUP(U2186,'Currency Sheet'!A:C,3,)</f>
        <v/>
      </c>
      <c r="AC2186" s="44">
        <f>VLOOKUP(P2186,'Customer List'!B:D,3,)</f>
        <v/>
      </c>
    </row>
    <row r="2187">
      <c r="A2187" s="23">
        <f>A2186+1</f>
        <v/>
      </c>
      <c r="B2187" s="23" t="inlineStr">
        <is>
          <t>Opening Stock</t>
        </is>
      </c>
      <c r="C2187" s="32" t="n">
        <v>45808</v>
      </c>
      <c r="D2187" s="32" t="n">
        <v>45808</v>
      </c>
      <c r="E2187" s="51" t="n">
        <v>1252.3</v>
      </c>
      <c r="F2187" s="51">
        <f>IF(AB2187="DOLLAR",E2187*88,E2187)</f>
        <v/>
      </c>
      <c r="G2187" s="62">
        <f>F2187*J2187</f>
        <v/>
      </c>
      <c r="H2187" s="23" t="n">
        <v>1860454</v>
      </c>
      <c r="I2187" s="23" t="inlineStr">
        <is>
          <t>Phosphate Buffered Sline, Dulbecco's Formula, without Magnesium and Calcium 500 ML</t>
        </is>
      </c>
      <c r="J2187" s="23" t="n">
        <v>1</v>
      </c>
      <c r="K2187" s="23" t="n">
        <v>1</v>
      </c>
      <c r="L2187" s="23">
        <f>J2187-K2187</f>
        <v/>
      </c>
      <c r="M2187" s="23" t="inlineStr">
        <is>
          <t>DC-66/25-26</t>
        </is>
      </c>
      <c r="N2187" s="32" t="n">
        <v>45834</v>
      </c>
      <c r="O2187" s="62" t="n">
        <v>0</v>
      </c>
      <c r="P2187" s="23" t="inlineStr">
        <is>
          <t>JNU</t>
        </is>
      </c>
      <c r="Q2187" s="23" t="inlineStr">
        <is>
          <t>By Hand</t>
        </is>
      </c>
      <c r="R2187" s="23" t="inlineStr">
        <is>
          <t>Deepak</t>
        </is>
      </c>
      <c r="S2187" s="63" t="inlineStr">
        <is>
          <t>RT</t>
        </is>
      </c>
      <c r="T2187" s="39" t="inlineStr">
        <is>
          <t>Sample</t>
        </is>
      </c>
      <c r="U2187" s="23" t="inlineStr">
        <is>
          <t>Mp Bio</t>
        </is>
      </c>
      <c r="V2187" s="23">
        <f>VLOOKUP(P2187,'Customer List'!B:C,2,)</f>
        <v/>
      </c>
      <c r="W2187" s="40" t="n"/>
      <c r="X2187" s="32" t="n">
        <v>45834</v>
      </c>
      <c r="Y2187" s="23">
        <f>IF(X2187="", "", X2187-N2187)</f>
        <v/>
      </c>
      <c r="Z2187" s="23">
        <f>IF(N2187="", "", TEXT(N2187, "dddd"))</f>
        <v/>
      </c>
      <c r="AA2187" s="23">
        <f>IF(X2187="", "", TEXT(X2187, "dddd"))</f>
        <v/>
      </c>
      <c r="AB2187" s="23">
        <f>VLOOKUP(U2187,'Currency Sheet'!A:C,3,)</f>
        <v/>
      </c>
      <c r="AC2187" s="44">
        <f>VLOOKUP(P2187,'Customer List'!B:D,3,)</f>
        <v/>
      </c>
    </row>
    <row r="2188">
      <c r="A2188" s="23">
        <f>A2187+1</f>
        <v/>
      </c>
      <c r="B2188" s="23" t="inlineStr">
        <is>
          <t>Opening Stock</t>
        </is>
      </c>
      <c r="C2188" s="32" t="n">
        <v>45808</v>
      </c>
      <c r="D2188" s="32" t="n">
        <v>45808</v>
      </c>
      <c r="E2188" s="51" t="n">
        <v>1252.3</v>
      </c>
      <c r="F2188" s="51">
        <f>IF(AB2188="DOLLAR",E2188*88,E2188)</f>
        <v/>
      </c>
      <c r="G2188" s="62">
        <f>F2188*J2188</f>
        <v/>
      </c>
      <c r="H2188" s="23" t="n">
        <v>1860454</v>
      </c>
      <c r="I2188" s="23" t="inlineStr">
        <is>
          <t>Phosphate Buffered Sline, Dulbecco's Formula, without Magnesium and Calcium 500 ML</t>
        </is>
      </c>
      <c r="J2188" s="23" t="n">
        <v>1</v>
      </c>
      <c r="K2188" s="23" t="n"/>
      <c r="L2188" s="23">
        <f>J2188-K2188</f>
        <v/>
      </c>
      <c r="M2188" s="23" t="n"/>
      <c r="N2188" s="32" t="n"/>
      <c r="O2188" s="62" t="n"/>
      <c r="P2188" s="23" t="inlineStr">
        <is>
          <t>Stock</t>
        </is>
      </c>
      <c r="Q2188" s="23" t="n"/>
      <c r="R2188" s="23" t="n"/>
      <c r="S2188" s="63" t="inlineStr">
        <is>
          <t>RT</t>
        </is>
      </c>
      <c r="T2188" s="39" t="n"/>
      <c r="U2188" s="23" t="inlineStr">
        <is>
          <t>Mp Bio</t>
        </is>
      </c>
      <c r="V2188" s="23">
        <f>VLOOKUP(P2188,'Customer List'!B:C,2,)</f>
        <v/>
      </c>
      <c r="W2188" s="40" t="inlineStr">
        <is>
          <t>Stock</t>
        </is>
      </c>
      <c r="X2188" s="32">
        <f>IF(OR(R2188 = "PRIYANKA MADAM", R2188 = "DEEPAK", R2188 = "PORTER"),N2188,"")</f>
        <v/>
      </c>
      <c r="Y2188" s="23">
        <f>IF(X2188="", "", X2188-N2188)</f>
        <v/>
      </c>
      <c r="Z2188" s="23">
        <f>IF(N2188="", "", TEXT(N2188, "dddd"))</f>
        <v/>
      </c>
      <c r="AA2188" s="23">
        <f>IF(X2188="", "", TEXT(X2188, "dddd"))</f>
        <v/>
      </c>
      <c r="AB2188" s="23">
        <f>VLOOKUP(U2188,'Currency Sheet'!A:C,3,)</f>
        <v/>
      </c>
      <c r="AC2188" s="44">
        <f>VLOOKUP(P2188,'Customer List'!B:D,3,)</f>
        <v/>
      </c>
    </row>
    <row r="2189">
      <c r="A2189" s="23">
        <f>A2188+1</f>
        <v/>
      </c>
      <c r="B2189" s="23" t="inlineStr">
        <is>
          <t>Opening Stock</t>
        </is>
      </c>
      <c r="C2189" s="32" t="n">
        <v>45808</v>
      </c>
      <c r="D2189" s="32" t="n">
        <v>45808</v>
      </c>
      <c r="E2189" s="51" t="n">
        <v>4397.6</v>
      </c>
      <c r="F2189" s="51">
        <f>IF(AB2189="DOLLAR",E2189*88,E2189)</f>
        <v/>
      </c>
      <c r="G2189" s="62">
        <f>F2189*J2189</f>
        <v/>
      </c>
      <c r="H2189" s="23" t="n">
        <v>6552050</v>
      </c>
      <c r="I2189" s="23" t="inlineStr">
        <is>
          <t xml:space="preserve">SPINeasy DNA Kit for Blood  </t>
        </is>
      </c>
      <c r="J2189" s="23" t="n">
        <v>5</v>
      </c>
      <c r="K2189" s="23" t="n">
        <v>5</v>
      </c>
      <c r="L2189" s="23">
        <f>J2189-K2189</f>
        <v/>
      </c>
      <c r="M2189" s="23" t="inlineStr">
        <is>
          <t>EXPIRED</t>
        </is>
      </c>
      <c r="N2189" s="32" t="n">
        <v>45868</v>
      </c>
      <c r="O2189" s="62" t="n">
        <v>0</v>
      </c>
      <c r="P2189" s="23" t="inlineStr">
        <is>
          <t>EXPIRED</t>
        </is>
      </c>
      <c r="Q2189" s="23" t="inlineStr">
        <is>
          <t>Expired</t>
        </is>
      </c>
      <c r="R2189" s="23" t="inlineStr">
        <is>
          <t>Expired</t>
        </is>
      </c>
      <c r="S2189" s="63" t="inlineStr">
        <is>
          <t>RT</t>
        </is>
      </c>
      <c r="T2189" s="39" t="inlineStr">
        <is>
          <t>EXPIRED</t>
        </is>
      </c>
      <c r="U2189" s="23" t="inlineStr">
        <is>
          <t>Mp Bio</t>
        </is>
      </c>
      <c r="V2189" s="23">
        <f>VLOOKUP(P2189,'Customer List'!B:C,2,)</f>
        <v/>
      </c>
      <c r="W2189" s="40" t="n"/>
      <c r="X2189" s="32">
        <f>IF(OR(R2189 = "PRIYANKA MADAM", R2189 = "DEEPAK", R2189 = "PORTER"),N2189,"")</f>
        <v/>
      </c>
      <c r="Y2189" s="23">
        <f>IF(X2189="", "", X2189-N2189)</f>
        <v/>
      </c>
      <c r="Z2189" s="23">
        <f>IF(N2189="", "", TEXT(N2189, "dddd"))</f>
        <v/>
      </c>
      <c r="AA2189" s="23">
        <f>IF(X2189="", "", TEXT(X2189, "dddd"))</f>
        <v/>
      </c>
      <c r="AB2189" s="23">
        <f>VLOOKUP(U2189,'Currency Sheet'!A:C,3,)</f>
        <v/>
      </c>
      <c r="AC2189" s="44">
        <f>VLOOKUP(P2189,'Customer List'!B:D,3,)</f>
        <v/>
      </c>
    </row>
    <row r="2190">
      <c r="A2190" s="23">
        <f>A2189+1</f>
        <v/>
      </c>
      <c r="B2190" s="23" t="inlineStr">
        <is>
          <t>Opening Stock</t>
        </is>
      </c>
      <c r="C2190" s="32" t="n">
        <v>45808</v>
      </c>
      <c r="D2190" s="32" t="n">
        <v>45808</v>
      </c>
      <c r="E2190" s="51" t="n">
        <v>13155</v>
      </c>
      <c r="F2190" s="51">
        <f>IF(AB2190="DOLLAR",E2190*88,E2190)</f>
        <v/>
      </c>
      <c r="G2190" s="62">
        <f>F2190*J2190</f>
        <v/>
      </c>
      <c r="H2190" s="23" t="n">
        <v>6553050</v>
      </c>
      <c r="I2190" s="23" t="inlineStr">
        <is>
          <t xml:space="preserve">SPINeasy DNA Kit for Microbiome  </t>
        </is>
      </c>
      <c r="J2190" s="23" t="n">
        <v>1</v>
      </c>
      <c r="K2190" s="23" t="n"/>
      <c r="L2190" s="23">
        <f>J2190-K2190</f>
        <v/>
      </c>
      <c r="M2190" s="23" t="n"/>
      <c r="N2190" s="32" t="n"/>
      <c r="O2190" s="62" t="n"/>
      <c r="P2190" s="23" t="inlineStr">
        <is>
          <t>Stock</t>
        </is>
      </c>
      <c r="Q2190" s="23" t="n"/>
      <c r="R2190" s="23" t="n"/>
      <c r="S2190" s="63" t="inlineStr">
        <is>
          <t>RT</t>
        </is>
      </c>
      <c r="T2190" s="39" t="n"/>
      <c r="U2190" s="23" t="inlineStr">
        <is>
          <t>Mp Bio</t>
        </is>
      </c>
      <c r="V2190" s="23">
        <f>VLOOKUP(P2190,'Customer List'!B:C,2,)</f>
        <v/>
      </c>
      <c r="W2190" s="40" t="inlineStr">
        <is>
          <t>Stock</t>
        </is>
      </c>
      <c r="X2190" s="32">
        <f>IF(OR(R2190 = "PRIYANKA MADAM", R2190 = "DEEPAK", R2190 = "PORTER"),N2190,"")</f>
        <v/>
      </c>
      <c r="Y2190" s="23">
        <f>IF(X2190="", "", X2190-N2190)</f>
        <v/>
      </c>
      <c r="Z2190" s="23">
        <f>IF(N2190="", "", TEXT(N2190, "dddd"))</f>
        <v/>
      </c>
      <c r="AA2190" s="23">
        <f>IF(X2190="", "", TEXT(X2190, "dddd"))</f>
        <v/>
      </c>
      <c r="AB2190" s="23">
        <f>VLOOKUP(U2190,'Currency Sheet'!A:C,3,)</f>
        <v/>
      </c>
      <c r="AC2190" s="44">
        <f>VLOOKUP(P2190,'Customer List'!B:D,3,)</f>
        <v/>
      </c>
    </row>
    <row r="2191">
      <c r="A2191" s="23">
        <f>A2190+1</f>
        <v/>
      </c>
      <c r="B2191" s="23" t="inlineStr">
        <is>
          <t>Opening Stock</t>
        </is>
      </c>
      <c r="C2191" s="32" t="n">
        <v>45808</v>
      </c>
      <c r="D2191" s="32" t="n">
        <v>45808</v>
      </c>
      <c r="E2191" s="51" t="n">
        <v>13155</v>
      </c>
      <c r="F2191" s="51">
        <f>IF(AB2191="DOLLAR",E2191*88,E2191)</f>
        <v/>
      </c>
      <c r="G2191" s="62">
        <f>F2191*J2191</f>
        <v/>
      </c>
      <c r="H2191" s="23" t="n">
        <v>6553050</v>
      </c>
      <c r="I2191" s="23" t="inlineStr">
        <is>
          <t xml:space="preserve">SPINeasy DNA Kit for Microbiome  </t>
        </is>
      </c>
      <c r="J2191" s="23" t="n">
        <v>1</v>
      </c>
      <c r="K2191" s="23" t="n">
        <v>1</v>
      </c>
      <c r="L2191" s="23">
        <f>J2191-K2191</f>
        <v/>
      </c>
      <c r="M2191" s="23" t="inlineStr">
        <is>
          <t>EXPIRED</t>
        </is>
      </c>
      <c r="N2191" s="32" t="n">
        <v>45865</v>
      </c>
      <c r="O2191" s="62" t="n">
        <v>0</v>
      </c>
      <c r="P2191" s="23" t="inlineStr">
        <is>
          <t>EXPIRED</t>
        </is>
      </c>
      <c r="Q2191" s="23" t="inlineStr">
        <is>
          <t>Expired</t>
        </is>
      </c>
      <c r="R2191" s="23" t="inlineStr">
        <is>
          <t>Expired</t>
        </is>
      </c>
      <c r="S2191" s="63" t="inlineStr">
        <is>
          <t>RT</t>
        </is>
      </c>
      <c r="T2191" s="39" t="inlineStr">
        <is>
          <t>EXPIRED</t>
        </is>
      </c>
      <c r="U2191" s="23" t="inlineStr">
        <is>
          <t>Mp Bio</t>
        </is>
      </c>
      <c r="V2191" s="23">
        <f>VLOOKUP(P2191,'Customer List'!B:C,2,)</f>
        <v/>
      </c>
      <c r="W2191" s="40" t="n"/>
      <c r="X2191" s="32">
        <f>IF(OR(R2191 = "PRIYANKA MADAM", R2191 = "DEEPAK", R2191 = "PORTER"),N2191,"")</f>
        <v/>
      </c>
      <c r="Y2191" s="23">
        <f>IF(X2191="", "", X2191-N2191)</f>
        <v/>
      </c>
      <c r="Z2191" s="23">
        <f>IF(N2191="", "", TEXT(N2191, "dddd"))</f>
        <v/>
      </c>
      <c r="AA2191" s="23">
        <f>IF(X2191="", "", TEXT(X2191, "dddd"))</f>
        <v/>
      </c>
      <c r="AB2191" s="23">
        <f>VLOOKUP(U2191,'Currency Sheet'!A:C,3,)</f>
        <v/>
      </c>
      <c r="AC2191" s="44">
        <f>VLOOKUP(P2191,'Customer List'!B:D,3,)</f>
        <v/>
      </c>
    </row>
    <row r="2192">
      <c r="A2192" s="23">
        <f>A2191+1</f>
        <v/>
      </c>
      <c r="B2192" s="23" t="inlineStr">
        <is>
          <t>Opening Stock</t>
        </is>
      </c>
      <c r="C2192" s="32" t="n">
        <v>45808</v>
      </c>
      <c r="D2192" s="32" t="n">
        <v>45808</v>
      </c>
      <c r="E2192" s="51" t="n">
        <v>1912</v>
      </c>
      <c r="F2192" s="51">
        <f>IF(AB2192="DOLLAR",E2192*88,E2192)</f>
        <v/>
      </c>
      <c r="G2192" s="62">
        <f>F2192*J2192</f>
        <v/>
      </c>
      <c r="H2192" s="23" t="n">
        <v>194002</v>
      </c>
      <c r="I2192" s="23" t="inlineStr">
        <is>
          <t>Chloroform, Molecular Biology Reagent</t>
        </is>
      </c>
      <c r="J2192" s="23" t="n">
        <v>2</v>
      </c>
      <c r="K2192" s="23" t="n"/>
      <c r="L2192" s="23">
        <f>J2192-K2192</f>
        <v/>
      </c>
      <c r="M2192" s="23" t="n"/>
      <c r="N2192" s="32" t="n"/>
      <c r="O2192" s="62" t="n"/>
      <c r="P2192" s="23" t="inlineStr">
        <is>
          <t>Stock</t>
        </is>
      </c>
      <c r="Q2192" s="23" t="n"/>
      <c r="R2192" s="23" t="n"/>
      <c r="S2192" s="63" t="inlineStr">
        <is>
          <t>RT</t>
        </is>
      </c>
      <c r="T2192" s="39" t="n"/>
      <c r="U2192" s="23" t="inlineStr">
        <is>
          <t>Mp Bio</t>
        </is>
      </c>
      <c r="V2192" s="23">
        <f>VLOOKUP(P2192,'Customer List'!B:C,2,)</f>
        <v/>
      </c>
      <c r="W2192" s="40" t="inlineStr">
        <is>
          <t>Stock</t>
        </is>
      </c>
      <c r="X2192" s="32">
        <f>IF(OR(R2192 = "PRIYANKA MADAM", R2192 = "DEEPAK", R2192 = "PORTER"),N2192,"")</f>
        <v/>
      </c>
      <c r="Y2192" s="23">
        <f>IF(X2192="", "", X2192-N2192)</f>
        <v/>
      </c>
      <c r="Z2192" s="23">
        <f>IF(N2192="", "", TEXT(N2192, "dddd"))</f>
        <v/>
      </c>
      <c r="AA2192" s="23">
        <f>IF(X2192="", "", TEXT(X2192, "dddd"))</f>
        <v/>
      </c>
      <c r="AB2192" s="23">
        <f>VLOOKUP(U2192,'Currency Sheet'!A:C,3,)</f>
        <v/>
      </c>
      <c r="AC2192" s="44">
        <f>VLOOKUP(P2192,'Customer List'!B:D,3,)</f>
        <v/>
      </c>
    </row>
    <row r="2193">
      <c r="A2193" s="23">
        <f>A2192+1</f>
        <v/>
      </c>
      <c r="B2193" s="23" t="inlineStr">
        <is>
          <t>MP/LS/25-26/0617</t>
        </is>
      </c>
      <c r="C2193" s="32" t="n">
        <v>45825</v>
      </c>
      <c r="D2193" s="32" t="n">
        <v>45828</v>
      </c>
      <c r="E2193" s="51" t="n">
        <v>0</v>
      </c>
      <c r="F2193" s="51">
        <f>IF(AB2193="DOLLAR",E2193*88,E2193)</f>
        <v/>
      </c>
      <c r="G2193" s="62">
        <f>F2193*J2193</f>
        <v/>
      </c>
      <c r="H2193" s="23" t="n">
        <v>2100201</v>
      </c>
      <c r="I2193" s="23" t="inlineStr">
        <is>
          <t>EZ-Transformation Solution</t>
        </is>
      </c>
      <c r="J2193" s="23" t="n">
        <v>1</v>
      </c>
      <c r="K2193" s="23" t="n">
        <v>1</v>
      </c>
      <c r="L2193" s="23">
        <f>J2193-K2193</f>
        <v/>
      </c>
      <c r="M2193" s="23" t="inlineStr">
        <is>
          <t>T-605/25-26</t>
        </is>
      </c>
      <c r="N2193" s="32" t="n">
        <v>45841</v>
      </c>
      <c r="O2193" s="62" t="n">
        <v>0</v>
      </c>
      <c r="P2193" s="23" t="inlineStr">
        <is>
          <t>ICGEB</t>
        </is>
      </c>
      <c r="Q2193" s="23" t="inlineStr">
        <is>
          <t>BY HAND</t>
        </is>
      </c>
      <c r="R2193" s="23" t="inlineStr">
        <is>
          <t>PRIYANKA MADAM</t>
        </is>
      </c>
      <c r="S2193" s="63" t="inlineStr">
        <is>
          <t>RT</t>
        </is>
      </c>
      <c r="T2193" s="39" t="inlineStr">
        <is>
          <t>Code: 2100202 (KIT 1/2)</t>
        </is>
      </c>
      <c r="U2193" s="23" t="inlineStr">
        <is>
          <t>Mp Bio</t>
        </is>
      </c>
      <c r="V2193" s="23">
        <f>VLOOKUP(P2193,'Customer List'!B:C,2,)</f>
        <v/>
      </c>
      <c r="W2193" s="40" t="n"/>
      <c r="X2193" s="32" t="n">
        <v>45841</v>
      </c>
      <c r="Y2193" s="23">
        <f>IF(X2193="", "", X2193-N2193)</f>
        <v/>
      </c>
      <c r="Z2193" s="23">
        <f>IF(N2193="", "", TEXT(N2193, "dddd"))</f>
        <v/>
      </c>
      <c r="AA2193" s="23">
        <f>IF(X2193="", "", TEXT(X2193, "dddd"))</f>
        <v/>
      </c>
      <c r="AB2193" s="23">
        <f>VLOOKUP(U2193,'Currency Sheet'!A:C,3,)</f>
        <v/>
      </c>
      <c r="AC2193" s="44">
        <f>VLOOKUP(P2193,'Customer List'!B:D,3,)</f>
        <v/>
      </c>
    </row>
    <row r="2194">
      <c r="A2194" s="23">
        <f>A2193+1</f>
        <v/>
      </c>
      <c r="B2194" s="23" t="inlineStr">
        <is>
          <t>MP/LS/25-26/0530</t>
        </is>
      </c>
      <c r="C2194" s="32" t="n">
        <v>45817</v>
      </c>
      <c r="D2194" s="32" t="n">
        <v>45821</v>
      </c>
      <c r="E2194" s="51" t="n">
        <v>12906.08</v>
      </c>
      <c r="F2194" s="51">
        <f>IF(AB2194="DOLLAR",E2194*88,E2194)</f>
        <v/>
      </c>
      <c r="G2194" s="62">
        <f>F2194*J2194</f>
        <v/>
      </c>
      <c r="H2194" s="23" t="inlineStr">
        <is>
          <t>092921154</t>
        </is>
      </c>
      <c r="I2194" s="23" t="inlineStr">
        <is>
          <t>Horse Serum, Donor_500ml</t>
        </is>
      </c>
      <c r="J2194" s="23" t="n">
        <v>1</v>
      </c>
      <c r="K2194" s="23" t="n">
        <v>1</v>
      </c>
      <c r="L2194" s="23">
        <f>J2194-K2194</f>
        <v/>
      </c>
      <c r="M2194" s="23" t="inlineStr">
        <is>
          <t>T-456/25-26</t>
        </is>
      </c>
      <c r="N2194" s="32" t="n">
        <v>45824</v>
      </c>
      <c r="O2194" s="62" t="n"/>
      <c r="P2194" s="23" t="inlineStr">
        <is>
          <t>TechWest</t>
        </is>
      </c>
      <c r="Q2194" s="23" t="n"/>
      <c r="R2194" s="23" t="n"/>
      <c r="S2194" s="63" t="n">
        <v>-20</v>
      </c>
      <c r="T2194" s="39" t="n"/>
      <c r="U2194" s="23" t="inlineStr">
        <is>
          <t>Mp Bio</t>
        </is>
      </c>
      <c r="V2194" s="23">
        <f>VLOOKUP(P2194,'Customer List'!B:C,2,)</f>
        <v/>
      </c>
      <c r="W2194" s="40" t="n"/>
      <c r="X2194" s="32">
        <f>IF(OR(R2194 = "PRIYANKA MADAM", R2194 = "DEEPAK", R2194 = "PORTER"),N2194,"")</f>
        <v/>
      </c>
      <c r="Y2194" s="23">
        <f>IF(X2194="", "", X2194-N2194)</f>
        <v/>
      </c>
      <c r="Z2194" s="23">
        <f>IF(N2194="", "", TEXT(N2194, "dddd"))</f>
        <v/>
      </c>
      <c r="AA2194" s="23">
        <f>IF(X2194="", "", TEXT(X2194, "dddd"))</f>
        <v/>
      </c>
      <c r="AB2194" s="23">
        <f>VLOOKUP(U2194,'Currency Sheet'!A:C,3,)</f>
        <v/>
      </c>
      <c r="AC2194" s="44">
        <f>VLOOKUP(P2194,'Customer List'!B:D,3,)</f>
        <v/>
      </c>
    </row>
    <row r="2195">
      <c r="A2195" s="23">
        <f>A2194+1</f>
        <v/>
      </c>
      <c r="B2195" s="23" t="inlineStr">
        <is>
          <t>MP/LS/25-26/0530</t>
        </is>
      </c>
      <c r="C2195" s="32" t="n">
        <v>45817</v>
      </c>
      <c r="D2195" s="32" t="n">
        <v>45821</v>
      </c>
      <c r="E2195" s="51" t="n">
        <v>20000</v>
      </c>
      <c r="F2195" s="51">
        <f>IF(AB2195="DOLLAR",E2195*88,E2195)</f>
        <v/>
      </c>
      <c r="G2195" s="62">
        <f>F2195*J2195</f>
        <v/>
      </c>
      <c r="H2195" s="23" t="inlineStr">
        <is>
          <t>0210057005</t>
        </is>
      </c>
      <c r="I2195" s="23" t="inlineStr">
        <is>
          <t>Glycine_5kg</t>
        </is>
      </c>
      <c r="J2195" s="23" t="n">
        <v>1</v>
      </c>
      <c r="K2195" s="23" t="n">
        <v>1</v>
      </c>
      <c r="L2195" s="23">
        <f>J2195-K2195</f>
        <v/>
      </c>
      <c r="M2195" s="23" t="inlineStr">
        <is>
          <t>T-435/25-26</t>
        </is>
      </c>
      <c r="N2195" s="32" t="n">
        <v>45821</v>
      </c>
      <c r="O2195" s="62" t="n"/>
      <c r="P2195" s="23" t="inlineStr">
        <is>
          <t>Aiims</t>
        </is>
      </c>
      <c r="Q2195" s="23" t="inlineStr">
        <is>
          <t>BY HAND</t>
        </is>
      </c>
      <c r="R2195" s="23" t="inlineStr">
        <is>
          <t>PRIYANKA MADAM</t>
        </is>
      </c>
      <c r="S2195" s="63" t="inlineStr">
        <is>
          <t>RT</t>
        </is>
      </c>
      <c r="T2195" s="39" t="n"/>
      <c r="U2195" s="23" t="inlineStr">
        <is>
          <t>Mp Bio</t>
        </is>
      </c>
      <c r="V2195" s="23">
        <f>VLOOKUP(P2195,'Customer List'!B:C,2,)</f>
        <v/>
      </c>
      <c r="W2195" s="40" t="n"/>
      <c r="X2195" s="32" t="n">
        <v>45821</v>
      </c>
      <c r="Y2195" s="23">
        <f>IF(X2195="", "", X2195-N2195)</f>
        <v/>
      </c>
      <c r="Z2195" s="23">
        <f>IF(N2195="", "", TEXT(N2195, "dddd"))</f>
        <v/>
      </c>
      <c r="AA2195" s="23">
        <f>IF(X2195="", "", TEXT(X2195, "dddd"))</f>
        <v/>
      </c>
      <c r="AB2195" s="23">
        <f>VLOOKUP(U2195,'Currency Sheet'!A:C,3,)</f>
        <v/>
      </c>
      <c r="AC2195" s="44">
        <f>VLOOKUP(P2195,'Customer List'!B:D,3,)</f>
        <v/>
      </c>
    </row>
    <row r="2196">
      <c r="A2196" s="23">
        <f>A2195+1</f>
        <v/>
      </c>
      <c r="B2196" s="23" t="inlineStr">
        <is>
          <t>MP/LS/25-26/0530</t>
        </is>
      </c>
      <c r="C2196" s="32" t="n">
        <v>45817</v>
      </c>
      <c r="D2196" s="32" t="n">
        <v>45821</v>
      </c>
      <c r="E2196" s="51" t="n">
        <v>9925.690000000001</v>
      </c>
      <c r="F2196" s="51">
        <f>IF(AB2196="DOLLAR",E2196*88,E2196)</f>
        <v/>
      </c>
      <c r="G2196" s="62">
        <f>F2196*J2196</f>
        <v/>
      </c>
      <c r="H2196" s="23" t="inlineStr">
        <is>
          <t>08320922</t>
        </is>
      </c>
      <c r="I2196" s="23" t="inlineStr">
        <is>
          <t>Zymolyase 20T_100mg</t>
        </is>
      </c>
      <c r="J2196" s="23" t="n">
        <v>1</v>
      </c>
      <c r="K2196" s="23" t="n">
        <v>1</v>
      </c>
      <c r="L2196" s="23">
        <f>J2196-K2196</f>
        <v/>
      </c>
      <c r="M2196" s="23" t="inlineStr">
        <is>
          <t>T-435/25-26</t>
        </is>
      </c>
      <c r="N2196" s="32" t="n">
        <v>45821</v>
      </c>
      <c r="O2196" s="62" t="n"/>
      <c r="P2196" s="23" t="inlineStr">
        <is>
          <t>Aiims</t>
        </is>
      </c>
      <c r="Q2196" s="23" t="inlineStr">
        <is>
          <t>BY HAND</t>
        </is>
      </c>
      <c r="R2196" s="23" t="inlineStr">
        <is>
          <t>PRIYANKA MADAM</t>
        </is>
      </c>
      <c r="S2196" s="63" t="n">
        <v>4</v>
      </c>
      <c r="T2196" s="39" t="n"/>
      <c r="U2196" s="23" t="inlineStr">
        <is>
          <t>Mp Bio</t>
        </is>
      </c>
      <c r="V2196" s="23">
        <f>VLOOKUP(P2196,'Customer List'!B:C,2,)</f>
        <v/>
      </c>
      <c r="W2196" s="40" t="n"/>
      <c r="X2196" s="32" t="n">
        <v>45821</v>
      </c>
      <c r="Y2196" s="23">
        <f>IF(X2196="", "", X2196-N2196)</f>
        <v/>
      </c>
      <c r="Z2196" s="23">
        <f>IF(N2196="", "", TEXT(N2196, "dddd"))</f>
        <v/>
      </c>
      <c r="AA2196" s="23">
        <f>IF(X2196="", "", TEXT(X2196, "dddd"))</f>
        <v/>
      </c>
      <c r="AB2196" s="23">
        <f>VLOOKUP(U2196,'Currency Sheet'!A:C,3,)</f>
        <v/>
      </c>
      <c r="AC2196" s="44">
        <f>VLOOKUP(P2196,'Customer List'!B:D,3,)</f>
        <v/>
      </c>
    </row>
    <row r="2197">
      <c r="A2197" s="23">
        <f>A2196+1</f>
        <v/>
      </c>
      <c r="B2197" s="23" t="inlineStr">
        <is>
          <t>MP/LS/25-26/0601</t>
        </is>
      </c>
      <c r="C2197" s="32" t="n">
        <v>45824</v>
      </c>
      <c r="D2197" s="32" t="n">
        <v>45828</v>
      </c>
      <c r="E2197" s="51" t="n">
        <v>8000</v>
      </c>
      <c r="F2197" s="51">
        <f>IF(AB2197="DOLLAR",E2197*88,E2197)</f>
        <v/>
      </c>
      <c r="G2197" s="62">
        <f>F2197*J2197</f>
        <v/>
      </c>
      <c r="H2197" s="23" t="n">
        <v>903050853</v>
      </c>
      <c r="I2197" s="23" t="inlineStr">
        <is>
          <t>Myco-Out Mycoplasma Removal Spray_450ml</t>
        </is>
      </c>
      <c r="J2197" s="23" t="n">
        <v>1</v>
      </c>
      <c r="K2197" s="23" t="n">
        <v>1</v>
      </c>
      <c r="L2197" s="23">
        <f>J2197-K2197</f>
        <v/>
      </c>
      <c r="M2197" s="23" t="inlineStr">
        <is>
          <t>DC-62/25-26</t>
        </is>
      </c>
      <c r="N2197" s="32" t="n">
        <v>45831</v>
      </c>
      <c r="O2197" s="62" t="n">
        <v>0</v>
      </c>
      <c r="P2197" s="23" t="inlineStr">
        <is>
          <t>IGIB (Sample) (Priyanka Madam)</t>
        </is>
      </c>
      <c r="Q2197" s="23" t="n"/>
      <c r="R2197" s="23" t="n"/>
      <c r="S2197" s="63" t="inlineStr">
        <is>
          <t>RT</t>
        </is>
      </c>
      <c r="T2197" s="39" t="inlineStr">
        <is>
          <t>Code: 3050853</t>
        </is>
      </c>
      <c r="U2197" s="23" t="inlineStr">
        <is>
          <t>Mp Bio</t>
        </is>
      </c>
      <c r="V2197" s="23">
        <f>VLOOKUP(P2197,'Customer List'!B:C,2,)</f>
        <v/>
      </c>
      <c r="W2197" s="40" t="n"/>
      <c r="X2197" s="32">
        <f>IF(OR(R2197 = "PRIYANKA MADAM", R2197 = "DEEPAK", R2197 = "PORTER"),N2197,"")</f>
        <v/>
      </c>
      <c r="Y2197" s="23">
        <f>IF(X2197="", "", X2197-N2197)</f>
        <v/>
      </c>
      <c r="Z2197" s="23">
        <f>IF(N2197="", "", TEXT(N2197, "dddd"))</f>
        <v/>
      </c>
      <c r="AA2197" s="23">
        <f>IF(X2197="", "", TEXT(X2197, "dddd"))</f>
        <v/>
      </c>
      <c r="AB2197" s="23">
        <f>VLOOKUP(U2197,'Currency Sheet'!A:C,3,)</f>
        <v/>
      </c>
      <c r="AC2197" s="44">
        <f>VLOOKUP(P2197,'Customer List'!B:D,3,)</f>
        <v/>
      </c>
    </row>
    <row r="2198">
      <c r="A2198" s="23">
        <f>A2197+1</f>
        <v/>
      </c>
      <c r="B2198" s="23" t="inlineStr">
        <is>
          <t>MP/LS/25-26/0601</t>
        </is>
      </c>
      <c r="C2198" s="32" t="n">
        <v>45824</v>
      </c>
      <c r="D2198" s="32" t="n">
        <v>45828</v>
      </c>
      <c r="E2198" s="51" t="n">
        <v>8000</v>
      </c>
      <c r="F2198" s="51">
        <f>IF(AB2198="DOLLAR",E2198*88,E2198)</f>
        <v/>
      </c>
      <c r="G2198" s="62">
        <f>F2198*J2198</f>
        <v/>
      </c>
      <c r="H2198" s="23" t="n">
        <v>903050853</v>
      </c>
      <c r="I2198" s="23" t="inlineStr">
        <is>
          <t>Myco-Out Mycoplasma Removal Spray_450ml</t>
        </is>
      </c>
      <c r="J2198" s="23" t="n">
        <v>1</v>
      </c>
      <c r="K2198" s="23" t="n">
        <v>1</v>
      </c>
      <c r="L2198" s="23">
        <f>J2198-K2198</f>
        <v/>
      </c>
      <c r="M2198" s="23" t="inlineStr">
        <is>
          <t>DC-63/25-26</t>
        </is>
      </c>
      <c r="N2198" s="32" t="n">
        <v>45831</v>
      </c>
      <c r="O2198" s="62" t="n">
        <v>0</v>
      </c>
      <c r="P2198" s="23" t="inlineStr">
        <is>
          <t>IGIB (Sample) (Priyanka Madam)</t>
        </is>
      </c>
      <c r="Q2198" s="23" t="n"/>
      <c r="R2198" s="23" t="n"/>
      <c r="S2198" s="63" t="inlineStr">
        <is>
          <t>RT</t>
        </is>
      </c>
      <c r="T2198" s="39" t="inlineStr">
        <is>
          <t>Code: 3050853</t>
        </is>
      </c>
      <c r="U2198" s="23" t="inlineStr">
        <is>
          <t>Mp Bio</t>
        </is>
      </c>
      <c r="V2198" s="23">
        <f>VLOOKUP(P2198,'Customer List'!B:C,2,)</f>
        <v/>
      </c>
      <c r="W2198" s="40" t="n"/>
      <c r="X2198" s="32">
        <f>IF(OR(R2198 = "PRIYANKA MADAM", R2198 = "DEEPAK", R2198 = "PORTER"),N2198,"")</f>
        <v/>
      </c>
      <c r="Y2198" s="23">
        <f>IF(X2198="", "", X2198-N2198)</f>
        <v/>
      </c>
      <c r="Z2198" s="23">
        <f>IF(N2198="", "", TEXT(N2198, "dddd"))</f>
        <v/>
      </c>
      <c r="AA2198" s="23">
        <f>IF(X2198="", "", TEXT(X2198, "dddd"))</f>
        <v/>
      </c>
      <c r="AB2198" s="23">
        <f>VLOOKUP(U2198,'Currency Sheet'!A:C,3,)</f>
        <v/>
      </c>
      <c r="AC2198" s="44">
        <f>VLOOKUP(P2198,'Customer List'!B:D,3,)</f>
        <v/>
      </c>
    </row>
    <row r="2199">
      <c r="A2199" s="23">
        <f>A2198+1</f>
        <v/>
      </c>
      <c r="B2199" s="23" t="inlineStr">
        <is>
          <t>MP/LS/25-26/0617</t>
        </is>
      </c>
      <c r="C2199" s="32" t="n">
        <v>45825</v>
      </c>
      <c r="D2199" s="32" t="n">
        <v>45828</v>
      </c>
      <c r="E2199" s="51" t="n">
        <v>2688.75</v>
      </c>
      <c r="F2199" s="51">
        <f>IF(AB2199="DOLLAR",E2199*88,E2199)</f>
        <v/>
      </c>
      <c r="G2199" s="62">
        <f>F2199*J2199</f>
        <v/>
      </c>
      <c r="H2199" s="23" t="inlineStr">
        <is>
          <t>0210054310</t>
        </is>
      </c>
      <c r="I2199" s="23" t="inlineStr">
        <is>
          <t>Penicillin G_10mu</t>
        </is>
      </c>
      <c r="J2199" s="23" t="n">
        <v>5</v>
      </c>
      <c r="K2199" s="23" t="n">
        <v>5</v>
      </c>
      <c r="L2199" s="23">
        <f>J2199-K2199</f>
        <v/>
      </c>
      <c r="M2199" s="23" t="inlineStr">
        <is>
          <t>T-709/25-26</t>
        </is>
      </c>
      <c r="N2199" s="32" t="n">
        <v>45855</v>
      </c>
      <c r="O2199" s="62" t="n">
        <v>47500</v>
      </c>
      <c r="P2199" s="23" t="inlineStr">
        <is>
          <t>RCB</t>
        </is>
      </c>
      <c r="Q2199" s="23" t="inlineStr">
        <is>
          <t>BY HAND</t>
        </is>
      </c>
      <c r="R2199" s="23" t="inlineStr">
        <is>
          <t>PRIYANKA MADAM</t>
        </is>
      </c>
      <c r="S2199" s="63" t="n">
        <v>4</v>
      </c>
      <c r="T2199" s="39" t="inlineStr">
        <is>
          <t>Code: 100543</t>
        </is>
      </c>
      <c r="U2199" s="23" t="inlineStr">
        <is>
          <t>Mp Bio</t>
        </is>
      </c>
      <c r="V2199" s="23">
        <f>VLOOKUP(P2199,'Customer List'!B:C,2,)</f>
        <v/>
      </c>
      <c r="W2199" s="40" t="n"/>
      <c r="X2199" s="32" t="n">
        <v>45855</v>
      </c>
      <c r="Y2199" s="23">
        <f>IF(X2199="", "", X2199-N2199)</f>
        <v/>
      </c>
      <c r="Z2199" s="23">
        <f>IF(N2199="", "", TEXT(N2199, "dddd"))</f>
        <v/>
      </c>
      <c r="AA2199" s="23">
        <f>IF(X2199="", "", TEXT(X2199, "dddd"))</f>
        <v/>
      </c>
      <c r="AB2199" s="23">
        <f>VLOOKUP(U2199,'Currency Sheet'!A:C,3,)</f>
        <v/>
      </c>
      <c r="AC2199" s="44">
        <f>VLOOKUP(P2199,'Customer List'!B:D,3,)</f>
        <v/>
      </c>
    </row>
    <row r="2200">
      <c r="A2200" s="23">
        <f>A2199+1</f>
        <v/>
      </c>
      <c r="B2200" s="23" t="inlineStr">
        <is>
          <t>MP/LS/25-26/0617</t>
        </is>
      </c>
      <c r="C2200" s="32" t="n">
        <v>45825</v>
      </c>
      <c r="D2200" s="32" t="n">
        <v>45828</v>
      </c>
      <c r="E2200" s="51" t="n">
        <v>9097.799999999999</v>
      </c>
      <c r="F2200" s="51">
        <f>IF(AB2200="DOLLAR",E2200*88,E2200)</f>
        <v/>
      </c>
      <c r="G2200" s="62">
        <f>F2200*J2200</f>
        <v/>
      </c>
      <c r="H2200" s="23" t="n">
        <v>114511012</v>
      </c>
      <c r="I2200" s="23" t="inlineStr">
        <is>
          <t>Cms Trp Powder_10gm</t>
        </is>
      </c>
      <c r="J2200" s="23" t="n">
        <v>1</v>
      </c>
      <c r="K2200" s="23" t="n">
        <v>1</v>
      </c>
      <c r="L2200" s="23">
        <f>J2200-K2200</f>
        <v/>
      </c>
      <c r="M2200" s="23" t="inlineStr">
        <is>
          <t>T-605/25-26</t>
        </is>
      </c>
      <c r="N2200" s="32" t="n">
        <v>45841</v>
      </c>
      <c r="O2200" s="62" t="n">
        <v>10917.36</v>
      </c>
      <c r="P2200" s="23" t="inlineStr">
        <is>
          <t>ICGEB</t>
        </is>
      </c>
      <c r="Q2200" s="23" t="inlineStr">
        <is>
          <t>BY HAND</t>
        </is>
      </c>
      <c r="R2200" s="23" t="inlineStr">
        <is>
          <t>PRIYANKA MADAM</t>
        </is>
      </c>
      <c r="S2200" s="63" t="inlineStr">
        <is>
          <t>RT</t>
        </is>
      </c>
      <c r="T2200" s="39" t="n"/>
      <c r="U2200" s="23" t="inlineStr">
        <is>
          <t>Mp Bio</t>
        </is>
      </c>
      <c r="V2200" s="23">
        <f>VLOOKUP(P2200,'Customer List'!B:C,2,)</f>
        <v/>
      </c>
      <c r="W2200" s="40" t="n"/>
      <c r="X2200" s="32" t="n">
        <v>45841</v>
      </c>
      <c r="Y2200" s="23">
        <f>IF(X2200="", "", X2200-N2200)</f>
        <v/>
      </c>
      <c r="Z2200" s="23">
        <f>IF(N2200="", "", TEXT(N2200, "dddd"))</f>
        <v/>
      </c>
      <c r="AA2200" s="23">
        <f>IF(X2200="", "", TEXT(X2200, "dddd"))</f>
        <v/>
      </c>
      <c r="AB2200" s="23">
        <f>VLOOKUP(U2200,'Currency Sheet'!A:C,3,)</f>
        <v/>
      </c>
      <c r="AC2200" s="44">
        <f>VLOOKUP(P2200,'Customer List'!B:D,3,)</f>
        <v/>
      </c>
    </row>
    <row r="2201">
      <c r="A2201" s="23">
        <f>A2200+1</f>
        <v/>
      </c>
      <c r="B2201" s="23" t="inlineStr">
        <is>
          <t>MP/LS/25-26/0617</t>
        </is>
      </c>
      <c r="C2201" s="32" t="n">
        <v>45825</v>
      </c>
      <c r="D2201" s="32" t="n">
        <v>45828</v>
      </c>
      <c r="E2201" s="51" t="n">
        <v>5200.26</v>
      </c>
      <c r="F2201" s="51">
        <f>IF(AB2201="DOLLAR",E2201*88,E2201)</f>
        <v/>
      </c>
      <c r="G2201" s="62">
        <f>F2201*J2201</f>
        <v/>
      </c>
      <c r="H2201" s="23" t="n">
        <v>112100200</v>
      </c>
      <c r="I2201" s="23" t="inlineStr">
        <is>
          <t>EZ-yeast transformation kit-200prep</t>
        </is>
      </c>
      <c r="J2201" s="23" t="n">
        <v>1</v>
      </c>
      <c r="K2201" s="23" t="n">
        <v>1</v>
      </c>
      <c r="L2201" s="23">
        <f>J2201-K2201</f>
        <v/>
      </c>
      <c r="M2201" s="23" t="inlineStr">
        <is>
          <t>T-605/25-26</t>
        </is>
      </c>
      <c r="N2201" s="32" t="n">
        <v>45841</v>
      </c>
      <c r="O2201" s="62" t="n">
        <v>6240.31</v>
      </c>
      <c r="P2201" s="23" t="inlineStr">
        <is>
          <t>ICGEB</t>
        </is>
      </c>
      <c r="Q2201" s="23" t="inlineStr">
        <is>
          <t>BY HAND</t>
        </is>
      </c>
      <c r="R2201" s="23" t="inlineStr">
        <is>
          <t>PRIYANKA MADAM</t>
        </is>
      </c>
      <c r="S2201" s="63" t="n">
        <v>4</v>
      </c>
      <c r="T2201" s="39" t="inlineStr">
        <is>
          <t>Code: 2100202 (KIT 1/2)</t>
        </is>
      </c>
      <c r="U2201" s="23" t="inlineStr">
        <is>
          <t>Mp Bio</t>
        </is>
      </c>
      <c r="V2201" s="23">
        <f>VLOOKUP(P2201,'Customer List'!B:C,2,)</f>
        <v/>
      </c>
      <c r="W2201" s="40" t="n"/>
      <c r="X2201" s="32" t="n">
        <v>45841</v>
      </c>
      <c r="Y2201" s="23">
        <f>IF(X2201="", "", X2201-N2201)</f>
        <v/>
      </c>
      <c r="Z2201" s="23">
        <f>IF(N2201="", "", TEXT(N2201, "dddd"))</f>
        <v/>
      </c>
      <c r="AA2201" s="23">
        <f>IF(X2201="", "", TEXT(X2201, "dddd"))</f>
        <v/>
      </c>
      <c r="AB2201" s="23">
        <f>VLOOKUP(U2201,'Currency Sheet'!A:C,3,)</f>
        <v/>
      </c>
      <c r="AC2201" s="44">
        <f>VLOOKUP(P2201,'Customer List'!B:D,3,)</f>
        <v/>
      </c>
    </row>
    <row r="2202">
      <c r="A2202" s="23">
        <f>A2201+1</f>
        <v/>
      </c>
      <c r="B2202" s="23" t="inlineStr">
        <is>
          <t>MP/LS/25-26/0644</t>
        </is>
      </c>
      <c r="C2202" s="32" t="n">
        <v>45827</v>
      </c>
      <c r="D2202" s="32" t="n">
        <v>45834</v>
      </c>
      <c r="E2202" s="51" t="n">
        <v>5384.34</v>
      </c>
      <c r="F2202" s="51">
        <f>IF(AB2202="DOLLAR",E2202*88,E2202)</f>
        <v/>
      </c>
      <c r="G2202" s="62">
        <f>F2202*J2202</f>
        <v/>
      </c>
      <c r="H2202" s="23" t="n">
        <v>154210</v>
      </c>
      <c r="I2202" s="23" t="inlineStr">
        <is>
          <t>5-Fluoroorotic Acid 1gm</t>
        </is>
      </c>
      <c r="J2202" s="23" t="n">
        <v>1</v>
      </c>
      <c r="K2202" s="23" t="n">
        <v>1</v>
      </c>
      <c r="L2202" s="23">
        <f>J2202-K2202</f>
        <v/>
      </c>
      <c r="M2202" s="23" t="inlineStr">
        <is>
          <t>T-603/25-26</t>
        </is>
      </c>
      <c r="N2202" s="32" t="n">
        <v>45841</v>
      </c>
      <c r="O2202" s="62" t="n">
        <v>6461.21</v>
      </c>
      <c r="P2202" s="23" t="inlineStr">
        <is>
          <t>ICGEB</t>
        </is>
      </c>
      <c r="Q2202" s="23" t="inlineStr">
        <is>
          <t>BY HAND</t>
        </is>
      </c>
      <c r="R2202" s="23" t="inlineStr">
        <is>
          <t>PRIYANKA MADAM</t>
        </is>
      </c>
      <c r="S2202" s="63" t="n">
        <v>-20</v>
      </c>
      <c r="T2202" s="39" t="n"/>
      <c r="U2202" s="23" t="inlineStr">
        <is>
          <t>Mp Bio</t>
        </is>
      </c>
      <c r="V2202" s="23">
        <f>VLOOKUP(P2202,'Customer List'!B:C,2,)</f>
        <v/>
      </c>
      <c r="W2202" s="40" t="n"/>
      <c r="X2202" s="32" t="n">
        <v>45841</v>
      </c>
      <c r="Y2202" s="23">
        <f>IF(X2202="", "", X2202-N2202)</f>
        <v/>
      </c>
      <c r="Z2202" s="23">
        <f>IF(N2202="", "", TEXT(N2202, "dddd"))</f>
        <v/>
      </c>
      <c r="AA2202" s="23">
        <f>IF(X2202="", "", TEXT(X2202, "dddd"))</f>
        <v/>
      </c>
      <c r="AB2202" s="23">
        <f>VLOOKUP(U2202,'Currency Sheet'!A:C,3,)</f>
        <v/>
      </c>
      <c r="AC2202" s="44">
        <f>VLOOKUP(P2202,'Customer List'!B:D,3,)</f>
        <v/>
      </c>
    </row>
    <row r="2203">
      <c r="A2203" s="23">
        <f>A2202+1</f>
        <v/>
      </c>
      <c r="B2203" s="23" t="inlineStr">
        <is>
          <t>MP/LS/25-26/0658</t>
        </is>
      </c>
      <c r="C2203" s="32" t="n">
        <v>45828</v>
      </c>
      <c r="D2203" s="32" t="n">
        <v>45834</v>
      </c>
      <c r="E2203" s="51" t="n">
        <v>16000</v>
      </c>
      <c r="F2203" s="51">
        <f>IF(AB2203="DOLLAR",E2203*88,E2203)</f>
        <v/>
      </c>
      <c r="G2203" s="62">
        <f>F2203*J2203</f>
        <v/>
      </c>
      <c r="H2203" s="23" t="inlineStr">
        <is>
          <t>092913726</t>
        </is>
      </c>
      <c r="I2203" s="23" t="inlineStr">
        <is>
          <t>Adult Bovine Serum, Sterile Filtered, New Zealand Origin 1kg (970ML)</t>
        </is>
      </c>
      <c r="J2203" s="23" t="n">
        <v>10</v>
      </c>
      <c r="K2203" s="23" t="n"/>
      <c r="L2203" s="23">
        <f>J2203-K2203</f>
        <v/>
      </c>
      <c r="M2203" s="23" t="n"/>
      <c r="N2203" s="32" t="n"/>
      <c r="O2203" s="62" t="n"/>
      <c r="P2203" s="23" t="inlineStr">
        <is>
          <t>Stock</t>
        </is>
      </c>
      <c r="Q2203" s="23" t="n"/>
      <c r="R2203" s="23" t="n"/>
      <c r="S2203" s="63" t="n">
        <v>-20</v>
      </c>
      <c r="T2203" s="39" t="n"/>
      <c r="U2203" s="23" t="inlineStr">
        <is>
          <t>Mp Bio</t>
        </is>
      </c>
      <c r="V2203" s="23">
        <f>VLOOKUP(P2203,'Customer List'!B:C,2,)</f>
        <v/>
      </c>
      <c r="W2203" s="40" t="inlineStr">
        <is>
          <t>Stock</t>
        </is>
      </c>
      <c r="X2203" s="32">
        <f>IF(OR(R2203 = "PRIYANKA MADAM", R2203 = "DEEPAK", R2203 = "PORTER"),N2203,"")</f>
        <v/>
      </c>
      <c r="Y2203" s="23">
        <f>IF(X2203="", "", X2203-N2203)</f>
        <v/>
      </c>
      <c r="Z2203" s="23">
        <f>IF(N2203="", "", TEXT(N2203, "dddd"))</f>
        <v/>
      </c>
      <c r="AA2203" s="23">
        <f>IF(X2203="", "", TEXT(X2203, "dddd"))</f>
        <v/>
      </c>
      <c r="AB2203" s="23">
        <f>VLOOKUP(U2203,'Currency Sheet'!A:C,3,)</f>
        <v/>
      </c>
      <c r="AC2203" s="44">
        <f>VLOOKUP(P2203,'Customer List'!B:D,3,)</f>
        <v/>
      </c>
    </row>
    <row r="2204">
      <c r="A2204" s="23">
        <f>A2203+1</f>
        <v/>
      </c>
      <c r="B2204" s="23" t="inlineStr">
        <is>
          <t>MP/LS/25-26/0658</t>
        </is>
      </c>
      <c r="C2204" s="32" t="n">
        <v>45828</v>
      </c>
      <c r="D2204" s="32" t="n">
        <v>45834</v>
      </c>
      <c r="E2204" s="51" t="n">
        <v>16000</v>
      </c>
      <c r="F2204" s="51">
        <f>IF(AB2204="DOLLAR",E2204*88,E2204)</f>
        <v/>
      </c>
      <c r="G2204" s="62">
        <f>F2204*J2204</f>
        <v/>
      </c>
      <c r="H2204" s="23" t="inlineStr">
        <is>
          <t>092913726</t>
        </is>
      </c>
      <c r="I2204" s="23" t="inlineStr">
        <is>
          <t>Adult Bovine Serum, Sterile Filtered, New Zealand Origin 1kg (970ML)</t>
        </is>
      </c>
      <c r="J2204" s="23" t="n">
        <v>7</v>
      </c>
      <c r="K2204" s="23" t="n">
        <v>7</v>
      </c>
      <c r="L2204" s="23">
        <f>J2204-K2204</f>
        <v/>
      </c>
      <c r="M2204" s="23" t="inlineStr">
        <is>
          <t>T-709/25-26</t>
        </is>
      </c>
      <c r="N2204" s="32" t="n">
        <v>45855</v>
      </c>
      <c r="O2204" s="62" t="n">
        <v>126000</v>
      </c>
      <c r="P2204" s="23" t="inlineStr">
        <is>
          <t>RCB</t>
        </is>
      </c>
      <c r="Q2204" s="23" t="inlineStr">
        <is>
          <t>BY HAND</t>
        </is>
      </c>
      <c r="R2204" s="23" t="inlineStr">
        <is>
          <t>PRIYANKA MADAM</t>
        </is>
      </c>
      <c r="S2204" s="63" t="n">
        <v>-20</v>
      </c>
      <c r="T2204" s="39" t="n"/>
      <c r="U2204" s="23" t="inlineStr">
        <is>
          <t>Mp Bio</t>
        </is>
      </c>
      <c r="V2204" s="23">
        <f>VLOOKUP(P2204,'Customer List'!B:C,2,)</f>
        <v/>
      </c>
      <c r="W2204" s="40" t="n"/>
      <c r="X2204" s="32" t="n">
        <v>45855</v>
      </c>
      <c r="Y2204" s="23">
        <f>IF(X2204="", "", X2204-N2204)</f>
        <v/>
      </c>
      <c r="Z2204" s="23">
        <f>IF(N2204="", "", TEXT(N2204, "dddd"))</f>
        <v/>
      </c>
      <c r="AA2204" s="23">
        <f>IF(X2204="", "", TEXT(X2204, "dddd"))</f>
        <v/>
      </c>
      <c r="AB2204" s="23">
        <f>VLOOKUP(U2204,'Currency Sheet'!A:C,3,)</f>
        <v/>
      </c>
      <c r="AC2204" s="44">
        <f>VLOOKUP(P2204,'Customer List'!B:D,3,)</f>
        <v/>
      </c>
    </row>
    <row r="2205">
      <c r="A2205" s="23">
        <f>A2204+1</f>
        <v/>
      </c>
      <c r="B2205" s="23" t="inlineStr">
        <is>
          <t>MP/LS/25-26/0078</t>
        </is>
      </c>
      <c r="C2205" s="32" t="n">
        <v>45845</v>
      </c>
      <c r="D2205" s="32" t="n">
        <v>45849</v>
      </c>
      <c r="E2205" s="51" t="n">
        <v>9414.860000000001</v>
      </c>
      <c r="F2205" s="51">
        <f>IF(AB2205="DOLLAR",E2205*88,E2205)</f>
        <v/>
      </c>
      <c r="G2205" s="62">
        <f>F2205*J2205</f>
        <v/>
      </c>
      <c r="H2205" s="23" t="n">
        <v>4520012</v>
      </c>
      <c r="I2205" s="23" t="inlineStr">
        <is>
          <t>Csm-Leu-Trp (Powder)_10gm</t>
        </is>
      </c>
      <c r="J2205" s="23" t="n">
        <v>1</v>
      </c>
      <c r="K2205" s="23" t="n">
        <v>1</v>
      </c>
      <c r="L2205" s="23">
        <f>J2205-K2205</f>
        <v/>
      </c>
      <c r="M2205" s="23" t="inlineStr">
        <is>
          <t>T-788/25-26</t>
        </is>
      </c>
      <c r="N2205" s="32" t="n">
        <v>45866</v>
      </c>
      <c r="O2205" s="62" t="n">
        <v>11295.43</v>
      </c>
      <c r="P2205" s="23" t="inlineStr">
        <is>
          <t>ICGEB</t>
        </is>
      </c>
      <c r="Q2205" s="23" t="inlineStr">
        <is>
          <t>BY HAND</t>
        </is>
      </c>
      <c r="R2205" s="23" t="inlineStr">
        <is>
          <t>PRIYANKA MADAM</t>
        </is>
      </c>
      <c r="S2205" s="63" t="inlineStr">
        <is>
          <t>RT</t>
        </is>
      </c>
      <c r="T2205" s="39" t="n"/>
      <c r="U2205" s="23" t="inlineStr">
        <is>
          <t>Mp Bio</t>
        </is>
      </c>
      <c r="V2205" s="23">
        <f>VLOOKUP(P2205,'Customer List'!B:C,2,)</f>
        <v/>
      </c>
      <c r="W2205" s="40" t="n"/>
      <c r="X2205" s="32" t="n">
        <v>45866</v>
      </c>
      <c r="Y2205" s="23">
        <f>IF(X2205="", "", X2205-N2205)</f>
        <v/>
      </c>
      <c r="Z2205" s="23">
        <f>IF(N2205="", "", TEXT(N2205, "dddd"))</f>
        <v/>
      </c>
      <c r="AA2205" s="23">
        <f>IF(X2205="", "", TEXT(X2205, "dddd"))</f>
        <v/>
      </c>
      <c r="AB2205" s="23">
        <f>VLOOKUP(U2205,'Currency Sheet'!A:C,3,)</f>
        <v/>
      </c>
      <c r="AC2205" s="44">
        <f>VLOOKUP(P2205,'Customer List'!B:D,3,)</f>
        <v/>
      </c>
    </row>
    <row r="2206">
      <c r="A2206" s="23">
        <f>A2205+1</f>
        <v/>
      </c>
      <c r="B2206" s="23" t="inlineStr">
        <is>
          <t>MP/LS/25-26/0078</t>
        </is>
      </c>
      <c r="C2206" s="32" t="n">
        <v>45845</v>
      </c>
      <c r="D2206" s="32" t="n">
        <v>45849</v>
      </c>
      <c r="E2206" s="51" t="n">
        <v>29251.02</v>
      </c>
      <c r="F2206" s="51">
        <f>IF(AB2206="DOLLAR",E2206*88,E2206)</f>
        <v/>
      </c>
      <c r="G2206" s="62">
        <f>F2206*J2206</f>
        <v/>
      </c>
      <c r="H2206" s="23" t="n">
        <v>4430022</v>
      </c>
      <c r="I2206" s="23" t="inlineStr">
        <is>
          <t>Sc-His-Leu-Trp (Powder)_30.0gm</t>
        </is>
      </c>
      <c r="J2206" s="23" t="n">
        <v>1</v>
      </c>
      <c r="K2206" s="23" t="n">
        <v>1</v>
      </c>
      <c r="L2206" s="23">
        <f>J2206-K2206</f>
        <v/>
      </c>
      <c r="M2206" s="23" t="inlineStr">
        <is>
          <t>T-788/25-26</t>
        </is>
      </c>
      <c r="N2206" s="32" t="n">
        <v>45866</v>
      </c>
      <c r="O2206" s="62" t="n">
        <v>35101.22</v>
      </c>
      <c r="P2206" s="23" t="inlineStr">
        <is>
          <t>ICGEB</t>
        </is>
      </c>
      <c r="Q2206" s="23" t="inlineStr">
        <is>
          <t>BY HAND</t>
        </is>
      </c>
      <c r="R2206" s="23" t="inlineStr">
        <is>
          <t>PRIYANKA MADAM</t>
        </is>
      </c>
      <c r="S2206" s="63" t="inlineStr">
        <is>
          <t>RT</t>
        </is>
      </c>
      <c r="T2206" s="39" t="n"/>
      <c r="U2206" s="23" t="inlineStr">
        <is>
          <t>Mp Bio</t>
        </is>
      </c>
      <c r="V2206" s="23">
        <f>VLOOKUP(P2206,'Customer List'!B:C,2,)</f>
        <v/>
      </c>
      <c r="W2206" s="40" t="n"/>
      <c r="X2206" s="32" t="n">
        <v>45866</v>
      </c>
      <c r="Y2206" s="23">
        <f>IF(X2206="", "", X2206-N2206)</f>
        <v/>
      </c>
      <c r="Z2206" s="23">
        <f>IF(N2206="", "", TEXT(N2206, "dddd"))</f>
        <v/>
      </c>
      <c r="AA2206" s="23">
        <f>IF(X2206="", "", TEXT(X2206, "dddd"))</f>
        <v/>
      </c>
      <c r="AB2206" s="23">
        <f>VLOOKUP(U2206,'Currency Sheet'!A:C,3,)</f>
        <v/>
      </c>
      <c r="AC2206" s="44">
        <f>VLOOKUP(P2206,'Customer List'!B:D,3,)</f>
        <v/>
      </c>
    </row>
    <row r="2207">
      <c r="A2207" s="23">
        <f>A2206+1</f>
        <v/>
      </c>
      <c r="B2207" s="23" t="inlineStr">
        <is>
          <t>MP/LS/25-26/0906</t>
        </is>
      </c>
      <c r="C2207" s="32" t="n">
        <v>45856</v>
      </c>
      <c r="D2207" s="32" t="n">
        <v>45861</v>
      </c>
      <c r="E2207" s="51" t="n">
        <v>8450</v>
      </c>
      <c r="F2207" s="51">
        <f>IF(AB2207="DOLLAR",E2207*88,E2207)</f>
        <v/>
      </c>
      <c r="G2207" s="62">
        <f>F2207*J2207</f>
        <v/>
      </c>
      <c r="H2207" s="23" t="n">
        <v>6542050</v>
      </c>
      <c r="I2207" s="23" t="inlineStr">
        <is>
          <t>SPINeasy RNA Kit for Tissue (Without Lysing Matrix)</t>
        </is>
      </c>
      <c r="J2207" s="23" t="n">
        <v>1</v>
      </c>
      <c r="K2207" s="23" t="n"/>
      <c r="L2207" s="23">
        <f>J2207-K2207</f>
        <v/>
      </c>
      <c r="M2207" s="23" t="n"/>
      <c r="N2207" s="32" t="n"/>
      <c r="O2207" s="62" t="n"/>
      <c r="P2207" s="23" t="inlineStr">
        <is>
          <t>Stock</t>
        </is>
      </c>
      <c r="Q2207" s="23" t="n"/>
      <c r="R2207" s="23" t="n"/>
      <c r="S2207" s="63" t="inlineStr">
        <is>
          <t>RT</t>
        </is>
      </c>
      <c r="T2207" s="39" t="n"/>
      <c r="U2207" s="23" t="inlineStr">
        <is>
          <t>Mp Bio</t>
        </is>
      </c>
      <c r="V2207" s="23">
        <f>VLOOKUP(P2207,'Customer List'!B:C,2,)</f>
        <v/>
      </c>
      <c r="W2207" s="40" t="inlineStr">
        <is>
          <t>Stock</t>
        </is>
      </c>
      <c r="X2207" s="32">
        <f>IF(OR(R2207 = "PRIYANKA MADAM", R2207 = "DEEPAK", R2207 = "PORTER"),N2207,"")</f>
        <v/>
      </c>
      <c r="Y2207" s="23">
        <f>IF(X2207="", "", X2207-N2207)</f>
        <v/>
      </c>
      <c r="Z2207" s="23">
        <f>IF(N2207="", "", TEXT(N2207, "dddd"))</f>
        <v/>
      </c>
      <c r="AA2207" s="23">
        <f>IF(X2207="", "", TEXT(X2207, "dddd"))</f>
        <v/>
      </c>
      <c r="AB2207" s="23">
        <f>VLOOKUP(U2207,'Currency Sheet'!A:C,3,)</f>
        <v/>
      </c>
      <c r="AC2207" s="44">
        <f>VLOOKUP(P2207,'Customer List'!B:D,3,)</f>
        <v/>
      </c>
    </row>
    <row r="2208">
      <c r="A2208" s="23">
        <f>A2207+1</f>
        <v/>
      </c>
      <c r="B2208" s="23" t="inlineStr">
        <is>
          <t>MP/LS/25-26/0906</t>
        </is>
      </c>
      <c r="C2208" s="32" t="n">
        <v>45856</v>
      </c>
      <c r="D2208" s="32" t="n">
        <v>45861</v>
      </c>
      <c r="E2208" s="51" t="n">
        <v>16355</v>
      </c>
      <c r="F2208" s="51">
        <f>IF(AB2208="DOLLAR",E2208*88,E2208)</f>
        <v/>
      </c>
      <c r="G2208" s="62">
        <f>F2208*J2208</f>
        <v/>
      </c>
      <c r="H2208" s="23" t="n">
        <v>6539025</v>
      </c>
      <c r="I2208" s="23" t="inlineStr">
        <is>
          <t>SPINeasy Plasmid Midiprep Kit</t>
        </is>
      </c>
      <c r="J2208" s="23" t="n">
        <v>1</v>
      </c>
      <c r="K2208" s="23" t="n"/>
      <c r="L2208" s="23">
        <f>J2208-K2208</f>
        <v/>
      </c>
      <c r="M2208" s="23" t="n"/>
      <c r="N2208" s="32" t="n"/>
      <c r="O2208" s="62" t="n"/>
      <c r="P2208" s="23" t="inlineStr">
        <is>
          <t>Stock</t>
        </is>
      </c>
      <c r="Q2208" s="23" t="n"/>
      <c r="R2208" s="23" t="n"/>
      <c r="S2208" s="63" t="inlineStr">
        <is>
          <t>RT</t>
        </is>
      </c>
      <c r="T2208" s="39" t="n"/>
      <c r="U2208" s="23" t="inlineStr">
        <is>
          <t>Mp Bio</t>
        </is>
      </c>
      <c r="V2208" s="23">
        <f>VLOOKUP(P2208,'Customer List'!B:C,2,)</f>
        <v/>
      </c>
      <c r="W2208" s="40" t="inlineStr">
        <is>
          <t>Stock</t>
        </is>
      </c>
      <c r="X2208" s="32">
        <f>IF(OR(R2208 = "PRIYANKA MADAM", R2208 = "DEEPAK", R2208 = "PORTER"),N2208,"")</f>
        <v/>
      </c>
      <c r="Y2208" s="23">
        <f>IF(X2208="", "", X2208-N2208)</f>
        <v/>
      </c>
      <c r="Z2208" s="23">
        <f>IF(N2208="", "", TEXT(N2208, "dddd"))</f>
        <v/>
      </c>
      <c r="AA2208" s="23">
        <f>IF(X2208="", "", TEXT(X2208, "dddd"))</f>
        <v/>
      </c>
      <c r="AB2208" s="23">
        <f>VLOOKUP(U2208,'Currency Sheet'!A:C,3,)</f>
        <v/>
      </c>
      <c r="AC2208" s="44">
        <f>VLOOKUP(P2208,'Customer List'!B:D,3,)</f>
        <v/>
      </c>
    </row>
    <row r="2209">
      <c r="A2209" s="23">
        <f>A2208+1</f>
        <v/>
      </c>
      <c r="B2209" s="23" t="inlineStr">
        <is>
          <t>MP/LS/25-26/0906</t>
        </is>
      </c>
      <c r="C2209" s="32" t="n">
        <v>45856</v>
      </c>
      <c r="D2209" s="32" t="n">
        <v>45861</v>
      </c>
      <c r="E2209" s="51" t="n">
        <v>5225</v>
      </c>
      <c r="F2209" s="51">
        <f>IF(AB2209="DOLLAR",E2209*88,E2209)</f>
        <v/>
      </c>
      <c r="G2209" s="62">
        <f>F2209*J2209</f>
        <v/>
      </c>
      <c r="H2209" s="23" t="n">
        <v>6552050</v>
      </c>
      <c r="I2209" s="23" t="inlineStr">
        <is>
          <t xml:space="preserve">SPINeasy DNA Kit for Blood  </t>
        </is>
      </c>
      <c r="J2209" s="23" t="n">
        <v>6</v>
      </c>
      <c r="K2209" s="23" t="n"/>
      <c r="L2209" s="23">
        <f>J2209-K2209</f>
        <v/>
      </c>
      <c r="M2209" s="23" t="n"/>
      <c r="N2209" s="32" t="n"/>
      <c r="O2209" s="62" t="n"/>
      <c r="P2209" s="23" t="inlineStr">
        <is>
          <t>Stock</t>
        </is>
      </c>
      <c r="Q2209" s="23" t="n"/>
      <c r="R2209" s="23" t="n"/>
      <c r="S2209" s="63" t="inlineStr">
        <is>
          <t>RT</t>
        </is>
      </c>
      <c r="T2209" s="39" t="n"/>
      <c r="U2209" s="23" t="inlineStr">
        <is>
          <t>Mp Bio</t>
        </is>
      </c>
      <c r="V2209" s="23">
        <f>VLOOKUP(P2209,'Customer List'!B:C,2,)</f>
        <v/>
      </c>
      <c r="W2209" s="40" t="inlineStr">
        <is>
          <t>Stock</t>
        </is>
      </c>
      <c r="X2209" s="32">
        <f>IF(OR(R2209 = "PRIYANKA MADAM", R2209 = "DEEPAK", R2209 = "PORTER"),N2209,"")</f>
        <v/>
      </c>
      <c r="Y2209" s="23">
        <f>IF(X2209="", "", X2209-N2209)</f>
        <v/>
      </c>
      <c r="Z2209" s="23">
        <f>IF(N2209="", "", TEXT(N2209, "dddd"))</f>
        <v/>
      </c>
      <c r="AA2209" s="23">
        <f>IF(X2209="", "", TEXT(X2209, "dddd"))</f>
        <v/>
      </c>
      <c r="AB2209" s="23">
        <f>VLOOKUP(U2209,'Currency Sheet'!A:C,3,)</f>
        <v/>
      </c>
      <c r="AC2209" s="44">
        <f>VLOOKUP(P2209,'Customer List'!B:D,3,)</f>
        <v/>
      </c>
    </row>
    <row r="2210">
      <c r="A2210" s="23">
        <f>A2209+1</f>
        <v/>
      </c>
      <c r="B2210" s="23" t="inlineStr">
        <is>
          <t>MP/LS/25-26/0895</t>
        </is>
      </c>
      <c r="C2210" s="32" t="n">
        <v>45856</v>
      </c>
      <c r="D2210" s="32" t="n">
        <v>45863</v>
      </c>
      <c r="E2210" s="51" t="n">
        <v>2828.46</v>
      </c>
      <c r="F2210" s="51">
        <f>IF(AB2210="DOLLAR",E2210*88,E2210)</f>
        <v/>
      </c>
      <c r="G2210" s="62">
        <f>F2210*J2210</f>
        <v/>
      </c>
      <c r="H2210" s="23" t="n">
        <v>2100201</v>
      </c>
      <c r="I2210" s="23" t="inlineStr">
        <is>
          <t>Ez-transformation solution, 28 mL</t>
        </is>
      </c>
      <c r="J2210" s="23" t="n">
        <v>3</v>
      </c>
      <c r="K2210" s="23" t="n">
        <v>3</v>
      </c>
      <c r="L2210" s="23">
        <f>J2210-K2210</f>
        <v/>
      </c>
      <c r="M2210" s="23" t="inlineStr">
        <is>
          <t>T-787/25-26</t>
        </is>
      </c>
      <c r="N2210" s="32" t="n">
        <v>45866</v>
      </c>
      <c r="O2210" s="62" t="n">
        <v>10182.45</v>
      </c>
      <c r="P2210" s="23" t="inlineStr">
        <is>
          <t>ICGEB</t>
        </is>
      </c>
      <c r="Q2210" s="23" t="inlineStr">
        <is>
          <t>By Hand</t>
        </is>
      </c>
      <c r="R2210" s="23" t="inlineStr">
        <is>
          <t>PRIYANKA MADAM</t>
        </is>
      </c>
      <c r="S2210" s="63" t="inlineStr">
        <is>
          <t>RT</t>
        </is>
      </c>
      <c r="T2210" s="39" t="n"/>
      <c r="U2210" s="23" t="inlineStr">
        <is>
          <t>Mp Bio</t>
        </is>
      </c>
      <c r="V2210" s="23">
        <f>VLOOKUP(P2210,'Customer List'!B:C,2,)</f>
        <v/>
      </c>
      <c r="W2210" s="40" t="n"/>
      <c r="X2210" s="32" t="n">
        <v>45866</v>
      </c>
      <c r="Y2210" s="23">
        <f>IF(X2210="", "", X2210-N2210)</f>
        <v/>
      </c>
      <c r="Z2210" s="23">
        <f>IF(N2210="", "", TEXT(N2210, "dddd"))</f>
        <v/>
      </c>
      <c r="AA2210" s="23">
        <f>IF(X2210="", "", TEXT(X2210, "dddd"))</f>
        <v/>
      </c>
      <c r="AB2210" s="23">
        <f>VLOOKUP(U2210,'Currency Sheet'!A:C,3,)</f>
        <v/>
      </c>
      <c r="AC2210" s="44">
        <f>VLOOKUP(P2210,'Customer List'!B:D,3,)</f>
        <v/>
      </c>
    </row>
    <row r="2211">
      <c r="A2211" s="23">
        <f>A2210+1</f>
        <v/>
      </c>
      <c r="B2211" s="23" t="inlineStr">
        <is>
          <t>MP/LS/25-26/0895</t>
        </is>
      </c>
      <c r="C2211" s="32" t="n">
        <v>45856</v>
      </c>
      <c r="D2211" s="32" t="n">
        <v>45863</v>
      </c>
      <c r="E2211" s="51" t="n">
        <v>5930.33</v>
      </c>
      <c r="F2211" s="51">
        <f>IF(AB2211="DOLLAR",E2211*88,E2211)</f>
        <v/>
      </c>
      <c r="G2211" s="62">
        <f>F2211*J2211</f>
        <v/>
      </c>
      <c r="H2211" s="23" t="n">
        <v>100575</v>
      </c>
      <c r="I2211" s="23" t="inlineStr">
        <is>
          <t>Deoxyribonuclease I, ≥2500 kunitz U/mg, 20 mg</t>
        </is>
      </c>
      <c r="J2211" s="23" t="n">
        <v>1</v>
      </c>
      <c r="K2211" s="23" t="n">
        <v>1</v>
      </c>
      <c r="L2211" s="23">
        <f>J2211-K2211</f>
        <v/>
      </c>
      <c r="M2211" s="23" t="inlineStr">
        <is>
          <t>T-1080/25-26</t>
        </is>
      </c>
      <c r="N2211" s="32" t="n">
        <v>45904</v>
      </c>
      <c r="O2211" s="62" t="n">
        <v>7116.39</v>
      </c>
      <c r="P2211" s="23" t="inlineStr">
        <is>
          <t>Aiims</t>
        </is>
      </c>
      <c r="Q2211" s="23" t="inlineStr">
        <is>
          <t>BY HAND</t>
        </is>
      </c>
      <c r="R2211" s="23" t="inlineStr">
        <is>
          <t>PRIYANKA MADAM</t>
        </is>
      </c>
      <c r="S2211" s="63" t="n">
        <v>4</v>
      </c>
      <c r="T2211" s="39" t="n"/>
      <c r="U2211" s="23" t="inlineStr">
        <is>
          <t>Mp Bio</t>
        </is>
      </c>
      <c r="V2211" s="23">
        <f>VLOOKUP(P2211,'Customer List'!B:C,2,)</f>
        <v/>
      </c>
      <c r="W2211" s="40" t="n"/>
      <c r="X2211" s="32">
        <f>IF(OR(R2211 = "PRIYANKA MADAM", R2211 = "DEEPAK", R2211 = "PORTER"),N2211,"")</f>
        <v/>
      </c>
      <c r="Y2211" s="23">
        <f>IF(X2211="", "", X2211-N2211)</f>
        <v/>
      </c>
      <c r="Z2211" s="23">
        <f>IF(N2211="", "", TEXT(N2211, "dddd"))</f>
        <v/>
      </c>
      <c r="AA2211" s="23">
        <f>IF(X2211="", "", TEXT(X2211, "dddd"))</f>
        <v/>
      </c>
      <c r="AB2211" s="23">
        <f>VLOOKUP(U2211,'Currency Sheet'!A:C,3,)</f>
        <v/>
      </c>
      <c r="AC2211" s="44">
        <f>VLOOKUP(P2211,'Customer List'!B:D,3,)</f>
        <v/>
      </c>
    </row>
    <row r="2212">
      <c r="A2212" s="23">
        <f>A2211+1</f>
        <v/>
      </c>
      <c r="B2212" s="23" t="inlineStr">
        <is>
          <t>MP/LS/25-26/0895</t>
        </is>
      </c>
      <c r="C2212" s="32" t="n">
        <v>45856</v>
      </c>
      <c r="D2212" s="32" t="n">
        <v>45863</v>
      </c>
      <c r="E2212" s="51" t="n">
        <v>8995.139999999999</v>
      </c>
      <c r="F2212" s="51">
        <f>IF(AB2212="DOLLAR",E2212*88,E2212)</f>
        <v/>
      </c>
      <c r="G2212" s="62">
        <f>F2212*J2212</f>
        <v/>
      </c>
      <c r="H2212" s="23" t="n">
        <v>196055</v>
      </c>
      <c r="I2212" s="23" t="inlineStr">
        <is>
          <t>Dimethyl sulfoxide, cell culture reagent</t>
        </is>
      </c>
      <c r="J2212" s="23" t="n">
        <v>1</v>
      </c>
      <c r="K2212" s="23" t="n">
        <v>1</v>
      </c>
      <c r="L2212" s="23">
        <f>J2212-K2212</f>
        <v/>
      </c>
      <c r="M2212" s="23" t="inlineStr">
        <is>
          <t>DC-105/25-26</t>
        </is>
      </c>
      <c r="N2212" s="32" t="n">
        <v>45866</v>
      </c>
      <c r="O2212" s="62" t="n">
        <v>0</v>
      </c>
      <c r="P2212" s="23" t="inlineStr">
        <is>
          <t>IGIB</t>
        </is>
      </c>
      <c r="Q2212" s="23" t="inlineStr">
        <is>
          <t>By Hand</t>
        </is>
      </c>
      <c r="R2212" s="23" t="inlineStr">
        <is>
          <t>Deepak</t>
        </is>
      </c>
      <c r="S2212" s="63" t="inlineStr">
        <is>
          <t>RT</t>
        </is>
      </c>
      <c r="T2212" s="39" t="inlineStr">
        <is>
          <t>FOC</t>
        </is>
      </c>
      <c r="U2212" s="23" t="inlineStr">
        <is>
          <t>Mp Bio</t>
        </is>
      </c>
      <c r="V2212" s="23">
        <f>VLOOKUP(P2212,'Customer List'!B:C,2,)</f>
        <v/>
      </c>
      <c r="W2212" s="40" t="n"/>
      <c r="X2212" s="32" t="n">
        <v>45866</v>
      </c>
      <c r="Y2212" s="23">
        <f>IF(X2212="", "", X2212-N2212)</f>
        <v/>
      </c>
      <c r="Z2212" s="23">
        <f>IF(N2212="", "", TEXT(N2212, "dddd"))</f>
        <v/>
      </c>
      <c r="AA2212" s="23">
        <f>IF(X2212="", "", TEXT(X2212, "dddd"))</f>
        <v/>
      </c>
      <c r="AB2212" s="23">
        <f>VLOOKUP(U2212,'Currency Sheet'!A:C,3,)</f>
        <v/>
      </c>
      <c r="AC2212" s="44">
        <f>VLOOKUP(P2212,'Customer List'!B:D,3,)</f>
        <v/>
      </c>
    </row>
    <row r="2213">
      <c r="A2213" s="23">
        <f>A2212+1</f>
        <v/>
      </c>
      <c r="B2213" s="23" t="inlineStr">
        <is>
          <t>MP/LS/25-26/0896</t>
        </is>
      </c>
      <c r="C2213" s="32" t="n">
        <v>45856</v>
      </c>
      <c r="D2213" s="32" t="n">
        <v>45863</v>
      </c>
      <c r="E2213" s="51" t="n">
        <v>39000</v>
      </c>
      <c r="F2213" s="51">
        <f>IF(AB2213="DOLLAR",E2213*88,E2213)</f>
        <v/>
      </c>
      <c r="G2213" s="62">
        <f>F2213*J2213</f>
        <v/>
      </c>
      <c r="H2213" s="23" t="n">
        <v>2916854</v>
      </c>
      <c r="I2213" s="23" t="n"/>
      <c r="J2213" s="23" t="n">
        <v>1</v>
      </c>
      <c r="K2213" s="23" t="n">
        <v>1</v>
      </c>
      <c r="L2213" s="23">
        <f>J2213-K2213</f>
        <v/>
      </c>
      <c r="M2213" s="23" t="inlineStr">
        <is>
          <t>T-799/25-26</t>
        </is>
      </c>
      <c r="N2213" s="32" t="n">
        <v>45867</v>
      </c>
      <c r="O2213" s="62" t="n">
        <v>48750</v>
      </c>
      <c r="P2213" s="23" t="inlineStr">
        <is>
          <t>Bio Solution</t>
        </is>
      </c>
      <c r="Q2213" s="23" t="n"/>
      <c r="R2213" s="23" t="n"/>
      <c r="S2213" s="63" t="n">
        <v>-20</v>
      </c>
      <c r="T2213" s="39" t="n"/>
      <c r="U2213" s="23" t="inlineStr">
        <is>
          <t>Mp Bio</t>
        </is>
      </c>
      <c r="V2213" s="23">
        <f>VLOOKUP(P2213,'Customer List'!B:C,2,)</f>
        <v/>
      </c>
      <c r="W2213" s="40" t="n"/>
      <c r="X2213" s="32">
        <f>IF(OR(R2213 = "PRIYANKA MADAM", R2213 = "DEEPAK", R2213 = "PORTER"),N2213,"")</f>
        <v/>
      </c>
      <c r="Y2213" s="23">
        <f>IF(X2213="", "", X2213-N2213)</f>
        <v/>
      </c>
      <c r="Z2213" s="23">
        <f>IF(N2213="", "", TEXT(N2213, "dddd"))</f>
        <v/>
      </c>
      <c r="AA2213" s="23">
        <f>IF(X2213="", "", TEXT(X2213, "dddd"))</f>
        <v/>
      </c>
      <c r="AB2213" s="23">
        <f>VLOOKUP(U2213,'Currency Sheet'!A:C,3,)</f>
        <v/>
      </c>
      <c r="AC2213" s="44">
        <f>VLOOKUP(P2213,'Customer List'!B:D,3,)</f>
        <v/>
      </c>
    </row>
    <row r="2214">
      <c r="A2214" s="23">
        <f>A2213+1</f>
        <v/>
      </c>
      <c r="B2214" s="23" t="inlineStr">
        <is>
          <t>MP/LS/25-26/0915</t>
        </is>
      </c>
      <c r="C2214" s="32" t="n">
        <v>45859</v>
      </c>
      <c r="D2214" s="32" t="n">
        <v>45863</v>
      </c>
      <c r="E2214" s="51" t="n">
        <v>5384.34</v>
      </c>
      <c r="F2214" s="51">
        <f>IF(AB2214="DOLLAR",E2214*88,E2214)</f>
        <v/>
      </c>
      <c r="G2214" s="62">
        <f>F2214*J2214</f>
        <v/>
      </c>
      <c r="H2214" s="23" t="n">
        <v>154210</v>
      </c>
      <c r="I2214" s="23" t="n"/>
      <c r="J2214" s="23" t="n">
        <v>1</v>
      </c>
      <c r="K2214" s="23" t="n">
        <v>1</v>
      </c>
      <c r="L2214" s="23">
        <f>J2214-K2214</f>
        <v/>
      </c>
      <c r="M2214" s="23" t="inlineStr">
        <is>
          <t>T-829/25-26</t>
        </is>
      </c>
      <c r="N2214" s="32" t="n">
        <v>45869</v>
      </c>
      <c r="O2214" s="62" t="n">
        <v>6461.21</v>
      </c>
      <c r="P2214" s="23" t="inlineStr">
        <is>
          <t>ICGEB</t>
        </is>
      </c>
      <c r="Q2214" s="23" t="inlineStr">
        <is>
          <t>By Hand</t>
        </is>
      </c>
      <c r="R2214" s="23" t="inlineStr">
        <is>
          <t>PRIYANKA MADAM</t>
        </is>
      </c>
      <c r="S2214" s="63" t="n">
        <v>-20</v>
      </c>
      <c r="T2214" s="39" t="n"/>
      <c r="U2214" s="23" t="inlineStr">
        <is>
          <t>Mp Bio</t>
        </is>
      </c>
      <c r="V2214" s="23">
        <f>VLOOKUP(P2214,'Customer List'!B:C,2,)</f>
        <v/>
      </c>
      <c r="W2214" s="40" t="n"/>
      <c r="X2214" s="32" t="n">
        <v>45869</v>
      </c>
      <c r="Y2214" s="23">
        <f>IF(X2214="", "", X2214-N2214)</f>
        <v/>
      </c>
      <c r="Z2214" s="23">
        <f>IF(N2214="", "", TEXT(N2214, "dddd"))</f>
        <v/>
      </c>
      <c r="AA2214" s="23">
        <f>IF(X2214="", "", TEXT(X2214, "dddd"))</f>
        <v/>
      </c>
      <c r="AB2214" s="23">
        <f>VLOOKUP(U2214,'Currency Sheet'!A:C,3,)</f>
        <v/>
      </c>
      <c r="AC2214" s="44">
        <f>VLOOKUP(P2214,'Customer List'!B:D,3,)</f>
        <v/>
      </c>
    </row>
    <row r="2215">
      <c r="A2215" s="23">
        <f>A2214+1</f>
        <v/>
      </c>
      <c r="B2215" s="23" t="inlineStr">
        <is>
          <t>Opening Stock</t>
        </is>
      </c>
      <c r="C2215" s="32" t="n">
        <v>45870</v>
      </c>
      <c r="D2215" s="32" t="n">
        <v>45870</v>
      </c>
      <c r="E2215" s="51" t="n">
        <v>0</v>
      </c>
      <c r="F2215" s="51">
        <f>IF(AB2215="DOLLAR",E2215*88,E2215)</f>
        <v/>
      </c>
      <c r="G2215" s="62">
        <f>F2215*J2215</f>
        <v/>
      </c>
      <c r="H2215" s="23" t="n">
        <v>116913001</v>
      </c>
      <c r="I2215" s="23" t="inlineStr">
        <is>
          <t>Lysing Matrix D, 10 X 2ML</t>
        </is>
      </c>
      <c r="J2215" s="23" t="n">
        <v>1</v>
      </c>
      <c r="K2215" s="23" t="n">
        <v>1</v>
      </c>
      <c r="L2215" s="23">
        <f>J2215-K2215</f>
        <v/>
      </c>
      <c r="M2215" s="23" t="inlineStr">
        <is>
          <t>T-971/25-26</t>
        </is>
      </c>
      <c r="N2215" s="32" t="n">
        <v>45888</v>
      </c>
      <c r="O2215" s="62" t="n">
        <v>7120</v>
      </c>
      <c r="P2215" s="23" t="inlineStr">
        <is>
          <t>Aiims</t>
        </is>
      </c>
      <c r="Q2215" s="23" t="inlineStr">
        <is>
          <t>By Hand</t>
        </is>
      </c>
      <c r="R2215" s="23" t="inlineStr">
        <is>
          <t>Deepak</t>
        </is>
      </c>
      <c r="S2215" s="63" t="inlineStr">
        <is>
          <t>RT</t>
        </is>
      </c>
      <c r="T2215" s="39" t="n"/>
      <c r="U2215" s="23" t="inlineStr">
        <is>
          <t>Mp Bio</t>
        </is>
      </c>
      <c r="V2215" s="23">
        <f>VLOOKUP(P2215,'Customer List'!B:C,2,)</f>
        <v/>
      </c>
      <c r="W2215" s="40" t="n"/>
      <c r="X2215" s="32" t="n">
        <v>45888</v>
      </c>
      <c r="Y2215" s="23">
        <f>IF(X2215="", "", X2215-N2215)</f>
        <v/>
      </c>
      <c r="Z2215" s="23">
        <f>IF(N2215="", "", TEXT(N2215, "dddd"))</f>
        <v/>
      </c>
      <c r="AA2215" s="23">
        <f>IF(X2215="", "", TEXT(X2215, "dddd"))</f>
        <v/>
      </c>
      <c r="AB2215" s="23">
        <f>VLOOKUP(U2215,'Currency Sheet'!A:C,3,)</f>
        <v/>
      </c>
      <c r="AC2215" s="44">
        <f>VLOOKUP(P2215,'Customer List'!B:D,3,)</f>
        <v/>
      </c>
    </row>
    <row r="2216">
      <c r="A2216" s="23">
        <f>A2215+1</f>
        <v/>
      </c>
      <c r="B2216" s="23" t="inlineStr">
        <is>
          <t>Opening Stock</t>
        </is>
      </c>
      <c r="C2216" s="32" t="n">
        <v>45870</v>
      </c>
      <c r="D2216" s="32" t="n">
        <v>45870</v>
      </c>
      <c r="E2216" s="51" t="n">
        <v>0</v>
      </c>
      <c r="F2216" s="51">
        <f>IF(AB2216="DOLLAR",E2216*88,E2216)</f>
        <v/>
      </c>
      <c r="G2216" s="62">
        <f>F2216*J2216</f>
        <v/>
      </c>
      <c r="H2216" s="23" t="n">
        <v>116910001</v>
      </c>
      <c r="I2216" s="23" t="inlineStr">
        <is>
          <t>Lysing Matrix A, 10 X 2ML</t>
        </is>
      </c>
      <c r="J2216" s="23" t="n">
        <v>1</v>
      </c>
      <c r="K2216" s="23" t="n"/>
      <c r="L2216" s="23">
        <f>J2216-K2216</f>
        <v/>
      </c>
      <c r="M2216" s="23" t="n"/>
      <c r="N2216" s="32" t="n"/>
      <c r="O2216" s="62" t="n"/>
      <c r="P2216" s="23" t="inlineStr">
        <is>
          <t>Stock</t>
        </is>
      </c>
      <c r="Q2216" s="23" t="n"/>
      <c r="R2216" s="23" t="n"/>
      <c r="S2216" s="63" t="inlineStr">
        <is>
          <t>RT</t>
        </is>
      </c>
      <c r="T2216" s="39" t="n"/>
      <c r="U2216" s="23" t="inlineStr">
        <is>
          <t>Mp Bio</t>
        </is>
      </c>
      <c r="V2216" s="23">
        <f>VLOOKUP(P2216,'Customer List'!B:C,2,)</f>
        <v/>
      </c>
      <c r="W2216" s="40" t="inlineStr">
        <is>
          <t>Stock</t>
        </is>
      </c>
      <c r="X2216" s="32">
        <f>IF(OR(R2216 = "PRIYANKA MADAM", R2216 = "DEEPAK", R2216 = "PORTER"),N2216,"")</f>
        <v/>
      </c>
      <c r="Y2216" s="23">
        <f>IF(X2216="", "", X2216-N2216)</f>
        <v/>
      </c>
      <c r="Z2216" s="23">
        <f>IF(N2216="", "", TEXT(N2216, "dddd"))</f>
        <v/>
      </c>
      <c r="AA2216" s="23">
        <f>IF(X2216="", "", TEXT(X2216, "dddd"))</f>
        <v/>
      </c>
      <c r="AB2216" s="23">
        <f>VLOOKUP(U2216,'Currency Sheet'!A:C,3,)</f>
        <v/>
      </c>
      <c r="AC2216" s="44">
        <f>VLOOKUP(P2216,'Customer List'!B:D,3,)</f>
        <v/>
      </c>
    </row>
    <row r="2217">
      <c r="A2217" s="23">
        <f>A2216+1</f>
        <v/>
      </c>
      <c r="B2217" s="23" t="inlineStr">
        <is>
          <t>MP/LS/25-26/0960</t>
        </is>
      </c>
      <c r="C2217" s="32" t="n">
        <v>45868</v>
      </c>
      <c r="D2217" s="32" t="n">
        <v>45871</v>
      </c>
      <c r="E2217" s="51" t="n">
        <v>25010.3</v>
      </c>
      <c r="F2217" s="51">
        <f>IF(AB2217="DOLLAR",E2217*88,E2217)</f>
        <v/>
      </c>
      <c r="G2217" s="62">
        <f>F2217*J2217</f>
        <v/>
      </c>
      <c r="H2217" s="23" t="n">
        <v>194670</v>
      </c>
      <c r="I2217" s="23" t="inlineStr">
        <is>
          <t>D-(+)-Galactose, anhydrous, cell culture reagent,</t>
        </is>
      </c>
      <c r="J2217" s="23" t="n">
        <v>1</v>
      </c>
      <c r="K2217" s="23" t="n">
        <v>1</v>
      </c>
      <c r="L2217" s="23">
        <f>J2217-K2217</f>
        <v/>
      </c>
      <c r="M2217" s="23" t="inlineStr">
        <is>
          <t>T-1059/25-26</t>
        </is>
      </c>
      <c r="N2217" s="32" t="n">
        <v>45901</v>
      </c>
      <c r="O2217" s="62" t="n">
        <v>27971.8</v>
      </c>
      <c r="P2217" s="23" t="inlineStr">
        <is>
          <t>IGIB</t>
        </is>
      </c>
      <c r="Q2217" s="23" t="inlineStr">
        <is>
          <t>BY HAND</t>
        </is>
      </c>
      <c r="R2217" s="23" t="inlineStr">
        <is>
          <t>PRIYANKA MADAM</t>
        </is>
      </c>
      <c r="S2217" s="63" t="inlineStr">
        <is>
          <t>RT</t>
        </is>
      </c>
      <c r="T2217" s="39" t="n"/>
      <c r="U2217" s="23" t="inlineStr">
        <is>
          <t>Mp Bio</t>
        </is>
      </c>
      <c r="V2217" s="23">
        <f>VLOOKUP(P2217,'Customer List'!B:C,2,)</f>
        <v/>
      </c>
      <c r="W2217" s="40" t="n"/>
      <c r="X2217" s="32">
        <f>IF(OR(R2217 = "PRIYANKA MADAM", R2217 = "DEEPAK", R2217 = "PORTER"),N2217,"")</f>
        <v/>
      </c>
      <c r="Y2217" s="23">
        <f>IF(X2217="", "", X2217-N2217)</f>
        <v/>
      </c>
      <c r="Z2217" s="23">
        <f>IF(N2217="", "", TEXT(N2217, "dddd"))</f>
        <v/>
      </c>
      <c r="AA2217" s="23">
        <f>IF(X2217="", "", TEXT(X2217, "dddd"))</f>
        <v/>
      </c>
      <c r="AB2217" s="23">
        <f>VLOOKUP(U2217,'Currency Sheet'!A:C,3,)</f>
        <v/>
      </c>
      <c r="AC2217" s="44">
        <f>VLOOKUP(P2217,'Customer List'!B:D,3,)</f>
        <v/>
      </c>
    </row>
    <row r="2218">
      <c r="A2218" s="23">
        <f>A2217+1</f>
        <v/>
      </c>
      <c r="B2218" s="23" t="inlineStr">
        <is>
          <t>MP/LS/25-26/0960</t>
        </is>
      </c>
      <c r="C2218" s="32" t="n">
        <v>45868</v>
      </c>
      <c r="D2218" s="32" t="n">
        <v>45871</v>
      </c>
      <c r="E2218" s="51" t="n">
        <v>3578.4</v>
      </c>
      <c r="F2218" s="51">
        <f>IF(AB2218="DOLLAR",E2218*88,E2218)</f>
        <v/>
      </c>
      <c r="G2218" s="62">
        <f>F2218*J2218</f>
        <v/>
      </c>
      <c r="H2218" s="23" t="n">
        <v>103028</v>
      </c>
      <c r="I2218" s="23" t="inlineStr">
        <is>
          <t>Thiamine, hydrochloride</t>
        </is>
      </c>
      <c r="J2218" s="23" t="n">
        <v>1</v>
      </c>
      <c r="K2218" s="23" t="n">
        <v>1</v>
      </c>
      <c r="L2218" s="23">
        <f>J2218-K2218</f>
        <v/>
      </c>
      <c r="M2218" s="23" t="inlineStr">
        <is>
          <t>DC-114/25-26</t>
        </is>
      </c>
      <c r="N2218" s="32" t="n">
        <v>45881</v>
      </c>
      <c r="O2218" s="62" t="n">
        <v>0</v>
      </c>
      <c r="P2218" s="23" t="inlineStr">
        <is>
          <t>IGIB</t>
        </is>
      </c>
      <c r="Q2218" s="23" t="inlineStr">
        <is>
          <t>By Hand</t>
        </is>
      </c>
      <c r="R2218" s="23" t="inlineStr">
        <is>
          <t>PRIYANKA MADAM</t>
        </is>
      </c>
      <c r="S2218" s="63" t="inlineStr">
        <is>
          <t>RT</t>
        </is>
      </c>
      <c r="T2218" s="39" t="inlineStr">
        <is>
          <t>ALREADY INVOICED</t>
        </is>
      </c>
      <c r="U2218" s="23" t="inlineStr">
        <is>
          <t>Mp Bio</t>
        </is>
      </c>
      <c r="V2218" s="23">
        <f>VLOOKUP(P2218,'Customer List'!B:C,2,)</f>
        <v/>
      </c>
      <c r="W2218" s="40" t="n"/>
      <c r="X2218" s="32" t="n">
        <v>45881</v>
      </c>
      <c r="Y2218" s="23">
        <f>IF(X2218="", "", X2218-N2218)</f>
        <v/>
      </c>
      <c r="Z2218" s="23">
        <f>IF(N2218="", "", TEXT(N2218, "dddd"))</f>
        <v/>
      </c>
      <c r="AA2218" s="23">
        <f>IF(X2218="", "", TEXT(X2218, "dddd"))</f>
        <v/>
      </c>
      <c r="AB2218" s="23">
        <f>VLOOKUP(U2218,'Currency Sheet'!A:C,3,)</f>
        <v/>
      </c>
      <c r="AC2218" s="44">
        <f>VLOOKUP(P2218,'Customer List'!B:D,3,)</f>
        <v/>
      </c>
    </row>
    <row r="2219">
      <c r="A2219" s="23">
        <f>A2218+1</f>
        <v/>
      </c>
      <c r="B2219" s="23" t="inlineStr">
        <is>
          <t>MP/L2526/206</t>
        </is>
      </c>
      <c r="C2219" s="32" t="n">
        <v>45868</v>
      </c>
      <c r="D2219" s="32" t="n">
        <v>45871</v>
      </c>
      <c r="E2219" s="51" t="n">
        <v>3637.5</v>
      </c>
      <c r="F2219" s="51">
        <f>IF(AB2219="DOLLAR",E2219*88,E2219)</f>
        <v/>
      </c>
      <c r="G2219" s="62">
        <f>F2219*J2219</f>
        <v/>
      </c>
      <c r="H2219" s="23" t="n">
        <v>116913050</v>
      </c>
      <c r="I2219" s="23" t="inlineStr">
        <is>
          <t>Lysing Matrix D, 50 X 2ML</t>
        </is>
      </c>
      <c r="J2219" s="23" t="n">
        <v>1</v>
      </c>
      <c r="K2219" s="23" t="n">
        <v>1</v>
      </c>
      <c r="L2219" s="23">
        <f>J2219-K2219</f>
        <v/>
      </c>
      <c r="M2219" s="23" t="inlineStr">
        <is>
          <t>DC-108/25-26</t>
        </is>
      </c>
      <c r="N2219" s="32" t="n">
        <v>45871</v>
      </c>
      <c r="O2219" s="62" t="n">
        <v>0</v>
      </c>
      <c r="P2219" s="23" t="inlineStr">
        <is>
          <t>AIIMS</t>
        </is>
      </c>
      <c r="Q2219" s="23" t="inlineStr">
        <is>
          <t>BY HAND</t>
        </is>
      </c>
      <c r="R2219" s="23" t="inlineStr">
        <is>
          <t>Deepak</t>
        </is>
      </c>
      <c r="S2219" s="63" t="inlineStr">
        <is>
          <t>RT</t>
        </is>
      </c>
      <c r="T2219" s="39" t="n"/>
      <c r="U2219" s="23" t="inlineStr">
        <is>
          <t>Mp Bio</t>
        </is>
      </c>
      <c r="V2219" s="23">
        <f>VLOOKUP(P2219,'Customer List'!B:C,2,)</f>
        <v/>
      </c>
      <c r="W2219" s="40" t="n"/>
      <c r="X2219" s="32" t="n">
        <v>45871</v>
      </c>
      <c r="Y2219" s="23">
        <f>IF(X2219="", "", X2219-N2219)</f>
        <v/>
      </c>
      <c r="Z2219" s="23">
        <f>IF(N2219="", "", TEXT(N2219, "dddd"))</f>
        <v/>
      </c>
      <c r="AA2219" s="23">
        <f>IF(X2219="", "", TEXT(X2219, "dddd"))</f>
        <v/>
      </c>
      <c r="AB2219" s="23">
        <f>VLOOKUP(U2219,'Currency Sheet'!A:C,3,)</f>
        <v/>
      </c>
      <c r="AC2219" s="44">
        <f>VLOOKUP(P2219,'Customer List'!B:D,3,)</f>
        <v/>
      </c>
    </row>
    <row r="2220">
      <c r="A2220" s="23">
        <f>A2219+1</f>
        <v/>
      </c>
      <c r="B2220" s="23" t="inlineStr">
        <is>
          <t>MP/L2526/206</t>
        </is>
      </c>
      <c r="C2220" s="32" t="n">
        <v>45868</v>
      </c>
      <c r="D2220" s="32" t="n">
        <v>45871</v>
      </c>
      <c r="E2220" s="51" t="n">
        <v>13825</v>
      </c>
      <c r="F2220" s="51">
        <f>IF(AB2220="DOLLAR",E2220*88,E2220)</f>
        <v/>
      </c>
      <c r="G2220" s="62">
        <f>F2220*J2220</f>
        <v/>
      </c>
      <c r="H2220" s="23" t="inlineStr">
        <is>
          <t>04800803</t>
        </is>
      </c>
      <c r="I2220" s="23" t="inlineStr">
        <is>
          <t>Liqui-gel</t>
        </is>
      </c>
      <c r="J2220" s="23" t="n">
        <v>1</v>
      </c>
      <c r="K2220" s="23" t="n">
        <v>1</v>
      </c>
      <c r="L2220" s="23">
        <f>J2220-K2220</f>
        <v/>
      </c>
      <c r="M2220" s="23" t="inlineStr">
        <is>
          <t>T-1059/25-26</t>
        </is>
      </c>
      <c r="N2220" s="32" t="n">
        <v>45901</v>
      </c>
      <c r="O2220" s="62" t="n">
        <v>18212.45</v>
      </c>
      <c r="P2220" s="23" t="inlineStr">
        <is>
          <t>IGIB</t>
        </is>
      </c>
      <c r="Q2220" s="23" t="inlineStr">
        <is>
          <t>BY HAND</t>
        </is>
      </c>
      <c r="R2220" s="23" t="inlineStr">
        <is>
          <t>PRIYANKA MADAM</t>
        </is>
      </c>
      <c r="S2220" s="63" t="n">
        <v>4</v>
      </c>
      <c r="T2220" s="39" t="n"/>
      <c r="U2220" s="23" t="inlineStr">
        <is>
          <t>Mp Bio</t>
        </is>
      </c>
      <c r="V2220" s="23">
        <f>VLOOKUP(P2220,'Customer List'!B:C,2,)</f>
        <v/>
      </c>
      <c r="W2220" s="40" t="n"/>
      <c r="X2220" s="32">
        <f>IF(OR(R2220 = "PRIYANKA MADAM", R2220 = "DEEPAK", R2220 = "PORTER"),N2220,"")</f>
        <v/>
      </c>
      <c r="Y2220" s="23">
        <f>IF(X2220="", "", X2220-N2220)</f>
        <v/>
      </c>
      <c r="Z2220" s="23">
        <f>IF(N2220="", "", TEXT(N2220, "dddd"))</f>
        <v/>
      </c>
      <c r="AA2220" s="23">
        <f>IF(X2220="", "", TEXT(X2220, "dddd"))</f>
        <v/>
      </c>
      <c r="AB2220" s="23">
        <f>VLOOKUP(U2220,'Currency Sheet'!A:C,3,)</f>
        <v/>
      </c>
      <c r="AC2220" s="44">
        <f>VLOOKUP(P2220,'Customer List'!B:D,3,)</f>
        <v/>
      </c>
    </row>
    <row r="2221">
      <c r="A2221" s="23">
        <f>A2220+1</f>
        <v/>
      </c>
      <c r="B2221" s="23" t="inlineStr">
        <is>
          <t>MP/LS/25-26/0959</t>
        </is>
      </c>
      <c r="C2221" s="32" t="n">
        <v>45868</v>
      </c>
      <c r="D2221" s="32" t="n">
        <v>45871</v>
      </c>
      <c r="E2221" s="51" t="n">
        <v>4494</v>
      </c>
      <c r="F2221" s="51">
        <f>IF(AB2221="DOLLAR",E2221*88,E2221)</f>
        <v/>
      </c>
      <c r="G2221" s="62">
        <f>F2221*J2221</f>
        <v/>
      </c>
      <c r="H2221" s="23" t="inlineStr">
        <is>
          <t>04802536</t>
        </is>
      </c>
      <c r="I2221" s="23" t="inlineStr">
        <is>
          <t>Sucrose, ultra pure, 500GM</t>
        </is>
      </c>
      <c r="J2221" s="23" t="n">
        <v>1</v>
      </c>
      <c r="K2221" s="23" t="n">
        <v>1</v>
      </c>
      <c r="L2221" s="23">
        <f>J2221-K2221</f>
        <v/>
      </c>
      <c r="M2221" s="23" t="inlineStr">
        <is>
          <t>T-857/25-26</t>
        </is>
      </c>
      <c r="N2221" s="32" t="n">
        <v>45873</v>
      </c>
      <c r="O2221" s="62" t="n">
        <v>13050</v>
      </c>
      <c r="P2221" s="23" t="inlineStr">
        <is>
          <t>AIIMS</t>
        </is>
      </c>
      <c r="Q2221" s="23" t="inlineStr">
        <is>
          <t>BY HAND</t>
        </is>
      </c>
      <c r="R2221" s="23" t="inlineStr">
        <is>
          <t>PRIYANKA MADAM</t>
        </is>
      </c>
      <c r="S2221" s="63" t="inlineStr">
        <is>
          <t>RT</t>
        </is>
      </c>
      <c r="T2221" s="39" t="n"/>
      <c r="U2221" s="23" t="inlineStr">
        <is>
          <t>Mp Bio</t>
        </is>
      </c>
      <c r="V2221" s="23">
        <f>VLOOKUP(P2221,'Customer List'!B:C,2,)</f>
        <v/>
      </c>
      <c r="W2221" s="40" t="n"/>
      <c r="X2221" s="32" t="n">
        <v>45873</v>
      </c>
      <c r="Y2221" s="23">
        <f>IF(X2221="", "", X2221-N2221)</f>
        <v/>
      </c>
      <c r="Z2221" s="23">
        <f>IF(N2221="", "", TEXT(N2221, "dddd"))</f>
        <v/>
      </c>
      <c r="AA2221" s="23">
        <f>IF(X2221="", "", TEXT(X2221, "dddd"))</f>
        <v/>
      </c>
      <c r="AB2221" s="23">
        <f>VLOOKUP(U2221,'Currency Sheet'!A:C,3,)</f>
        <v/>
      </c>
      <c r="AC2221" s="44">
        <f>VLOOKUP(P2221,'Customer List'!B:D,3,)</f>
        <v/>
      </c>
    </row>
    <row r="2222">
      <c r="A2222" s="23">
        <f>A2221+1</f>
        <v/>
      </c>
      <c r="B2222" s="23" t="inlineStr">
        <is>
          <t>MP/L2526/223</t>
        </is>
      </c>
      <c r="C2222" s="32" t="n">
        <v>45877</v>
      </c>
      <c r="D2222" s="32" t="n">
        <v>45883</v>
      </c>
      <c r="E2222" s="51" t="n">
        <v>13825</v>
      </c>
      <c r="F2222" s="51">
        <f>IF(AB2222="DOLLAR",E2222*88,E2222)</f>
        <v/>
      </c>
      <c r="G2222" s="62">
        <f>F2222*J2222</f>
        <v/>
      </c>
      <c r="H2222" s="23" t="inlineStr">
        <is>
          <t>04800803</t>
        </is>
      </c>
      <c r="I2222" s="23" t="n"/>
      <c r="J2222" s="23" t="n">
        <v>2</v>
      </c>
      <c r="K2222" s="23" t="n">
        <v>2</v>
      </c>
      <c r="L2222" s="23">
        <f>J2222-K2222</f>
        <v/>
      </c>
      <c r="M2222" s="23" t="inlineStr">
        <is>
          <t>T-1059/25-26</t>
        </is>
      </c>
      <c r="N2222" s="32" t="n">
        <v>45901</v>
      </c>
      <c r="O2222" s="62" t="n">
        <v>36424.9</v>
      </c>
      <c r="P2222" s="23" t="inlineStr">
        <is>
          <t>IGIB</t>
        </is>
      </c>
      <c r="Q2222" s="23" t="inlineStr">
        <is>
          <t>BY HAND</t>
        </is>
      </c>
      <c r="R2222" s="23" t="inlineStr">
        <is>
          <t>PRIYANKA MADAM</t>
        </is>
      </c>
      <c r="S2222" s="63" t="n">
        <v>4</v>
      </c>
      <c r="T2222" s="39" t="n"/>
      <c r="U2222" s="23" t="inlineStr">
        <is>
          <t>Mp Bio</t>
        </is>
      </c>
      <c r="V2222" s="23">
        <f>VLOOKUP(P2222,'Customer List'!B:C,2,)</f>
        <v/>
      </c>
      <c r="W2222" s="40" t="n"/>
      <c r="X2222" s="32">
        <f>IF(OR(R2222 = "PRIYANKA MADAM", R2222 = "DEEPAK", R2222 = "PORTER"),N2222,"")</f>
        <v/>
      </c>
      <c r="Y2222" s="23">
        <f>IF(X2222="", "", X2222-N2222)</f>
        <v/>
      </c>
      <c r="Z2222" s="23">
        <f>IF(N2222="", "", TEXT(N2222, "dddd"))</f>
        <v/>
      </c>
      <c r="AA2222" s="23">
        <f>IF(X2222="", "", TEXT(X2222, "dddd"))</f>
        <v/>
      </c>
      <c r="AB2222" s="23">
        <f>VLOOKUP(U2222,'Currency Sheet'!A:C,3,)</f>
        <v/>
      </c>
      <c r="AC2222" s="44">
        <f>VLOOKUP(P2222,'Customer List'!B:D,3,)</f>
        <v/>
      </c>
    </row>
    <row r="2223">
      <c r="A2223" s="23">
        <f>A2222+1</f>
        <v/>
      </c>
      <c r="B2223" s="23" t="inlineStr">
        <is>
          <t>MP/L2526/223</t>
        </is>
      </c>
      <c r="C2223" s="32" t="n">
        <v>45877</v>
      </c>
      <c r="D2223" s="32" t="n">
        <v>45883</v>
      </c>
      <c r="E2223" s="51" t="n">
        <v>6675</v>
      </c>
      <c r="F2223" s="51">
        <f>IF(AB2223="DOLLAR",E2223*88,E2223)</f>
        <v/>
      </c>
      <c r="G2223" s="62">
        <f>F2223*J2223</f>
        <v/>
      </c>
      <c r="H2223" s="23" t="n">
        <v>116913100</v>
      </c>
      <c r="I2223" s="23" t="n"/>
      <c r="J2223" s="23" t="n">
        <v>1</v>
      </c>
      <c r="K2223" s="23" t="n">
        <v>1</v>
      </c>
      <c r="L2223" s="23">
        <f>J2223-K2223</f>
        <v/>
      </c>
      <c r="M2223" s="23" t="inlineStr">
        <is>
          <t>T-971/25-26</t>
        </is>
      </c>
      <c r="N2223" s="32" t="n">
        <v>45888</v>
      </c>
      <c r="O2223" s="62" t="n">
        <v>3880</v>
      </c>
      <c r="P2223" s="23" t="inlineStr">
        <is>
          <t>Aiims</t>
        </is>
      </c>
      <c r="Q2223" s="23" t="inlineStr">
        <is>
          <t>BY HAND</t>
        </is>
      </c>
      <c r="R2223" s="23" t="inlineStr">
        <is>
          <t>PRIYANKA MADAM</t>
        </is>
      </c>
      <c r="S2223" s="63" t="inlineStr">
        <is>
          <t>RT</t>
        </is>
      </c>
      <c r="T2223" s="39" t="inlineStr">
        <is>
          <t>2 PIECES OF 116913050</t>
        </is>
      </c>
      <c r="U2223" s="23" t="inlineStr">
        <is>
          <t>Mp Bio</t>
        </is>
      </c>
      <c r="V2223" s="23">
        <f>VLOOKUP(P2223,'Customer List'!B:C,2,)</f>
        <v/>
      </c>
      <c r="W2223" s="40" t="n"/>
      <c r="X2223" s="32" t="n">
        <v>45888</v>
      </c>
      <c r="Y2223" s="23">
        <f>IF(X2223="", "", X2223-N2223)</f>
        <v/>
      </c>
      <c r="Z2223" s="23">
        <f>IF(N2223="", "", TEXT(N2223, "dddd"))</f>
        <v/>
      </c>
      <c r="AA2223" s="23">
        <f>IF(X2223="", "", TEXT(X2223, "dddd"))</f>
        <v/>
      </c>
      <c r="AB2223" s="23">
        <f>VLOOKUP(U2223,'Currency Sheet'!A:C,3,)</f>
        <v/>
      </c>
      <c r="AC2223" s="44">
        <f>VLOOKUP(P2223,'Customer List'!B:D,3,)</f>
        <v/>
      </c>
    </row>
    <row r="2224">
      <c r="A2224" s="23">
        <f>A2223+1</f>
        <v/>
      </c>
      <c r="B2224" s="23" t="inlineStr">
        <is>
          <t>MP/LS/25-26/1015</t>
        </is>
      </c>
      <c r="C2224" s="32" t="n">
        <v>45877</v>
      </c>
      <c r="D2224" s="32" t="n">
        <v>45883</v>
      </c>
      <c r="E2224" s="51" t="n">
        <v>6457.19</v>
      </c>
      <c r="F2224" s="51">
        <f>IF(AB2224="DOLLAR",E2224*88,E2224)</f>
        <v/>
      </c>
      <c r="G2224" s="62">
        <f>F2224*J2224</f>
        <v/>
      </c>
      <c r="H2224" s="23" t="n">
        <v>114025022</v>
      </c>
      <c r="I2224" s="23" t="n"/>
      <c r="J2224" s="23" t="n">
        <v>1</v>
      </c>
      <c r="K2224" s="23" t="n">
        <v>1</v>
      </c>
      <c r="L2224" s="23">
        <f>J2224-K2224</f>
        <v/>
      </c>
      <c r="M2224" s="23" t="inlineStr">
        <is>
          <t>T-1036/25-26</t>
        </is>
      </c>
      <c r="N2224" s="32" t="n">
        <v>45897</v>
      </c>
      <c r="O2224" s="62" t="n">
        <v>7748.62</v>
      </c>
      <c r="P2224" s="23" t="inlineStr">
        <is>
          <t>ICGEB</t>
        </is>
      </c>
      <c r="Q2224" s="23" t="inlineStr">
        <is>
          <t>BY HAND</t>
        </is>
      </c>
      <c r="R2224" s="23" t="inlineStr">
        <is>
          <t>PRIYANKA MADAM</t>
        </is>
      </c>
      <c r="S2224" s="63" t="inlineStr">
        <is>
          <t>RT</t>
        </is>
      </c>
      <c r="T2224" s="39" t="n"/>
      <c r="U2224" s="23" t="inlineStr">
        <is>
          <t>Mp Bio</t>
        </is>
      </c>
      <c r="V2224" s="23">
        <f>VLOOKUP(P2224,'Customer List'!B:C,2,)</f>
        <v/>
      </c>
      <c r="W2224" s="40" t="n"/>
      <c r="X2224" s="32" t="n">
        <v>45897</v>
      </c>
      <c r="Y2224" s="23">
        <f>IF(X2224="", "", X2224-N2224)</f>
        <v/>
      </c>
      <c r="Z2224" s="23">
        <f>IF(N2224="", "", TEXT(N2224, "dddd"))</f>
        <v/>
      </c>
      <c r="AA2224" s="23">
        <f>IF(X2224="", "", TEXT(X2224, "dddd"))</f>
        <v/>
      </c>
      <c r="AB2224" s="23">
        <f>VLOOKUP(U2224,'Currency Sheet'!A:C,3,)</f>
        <v/>
      </c>
      <c r="AC2224" s="44">
        <f>VLOOKUP(P2224,'Customer List'!B:D,3,)</f>
        <v/>
      </c>
    </row>
    <row r="2225">
      <c r="A2225" s="23">
        <f>A2224+1</f>
        <v/>
      </c>
      <c r="B2225" s="23" t="inlineStr">
        <is>
          <t>MP/LS/25-26/1015</t>
        </is>
      </c>
      <c r="C2225" s="32" t="n">
        <v>45877</v>
      </c>
      <c r="D2225" s="32" t="n">
        <v>45883</v>
      </c>
      <c r="E2225" s="51" t="n">
        <v>4491.23</v>
      </c>
      <c r="F2225" s="51">
        <f>IF(AB2225="DOLLAR",E2225*88,E2225)</f>
        <v/>
      </c>
      <c r="G2225" s="62">
        <f>F2225*J2225</f>
        <v/>
      </c>
      <c r="H2225" s="23" t="inlineStr">
        <is>
          <t>0210064710</t>
        </is>
      </c>
      <c r="I2225" s="23" t="inlineStr">
        <is>
          <t>3-Amino-1,2,4-triazole 10gm</t>
        </is>
      </c>
      <c r="J2225" s="23" t="n">
        <v>1</v>
      </c>
      <c r="K2225" s="23" t="n"/>
      <c r="L2225" s="23">
        <f>J2225-K2225</f>
        <v/>
      </c>
      <c r="M2225" s="23" t="n"/>
      <c r="N2225" s="32" t="n"/>
      <c r="O2225" s="62" t="n"/>
      <c r="P2225" s="23" t="inlineStr">
        <is>
          <t>Stock</t>
        </is>
      </c>
      <c r="Q2225" s="23" t="n"/>
      <c r="R2225" s="23" t="n"/>
      <c r="S2225" s="63" t="n">
        <v>-20</v>
      </c>
      <c r="T2225" s="39" t="n"/>
      <c r="U2225" s="23" t="inlineStr">
        <is>
          <t>Mp Bio</t>
        </is>
      </c>
      <c r="V2225" s="23">
        <f>VLOOKUP(P2225,'Customer List'!B:C,2,)</f>
        <v/>
      </c>
      <c r="W2225" s="40" t="inlineStr">
        <is>
          <t>Stock</t>
        </is>
      </c>
      <c r="X2225" s="32">
        <f>IF(OR(R2225 = "PRIYANKA MADAM", R2225 = "DEEPAK", R2225 = "PORTER"),N2225,"")</f>
        <v/>
      </c>
      <c r="Y2225" s="23">
        <f>IF(X2225="", "", X2225-N2225)</f>
        <v/>
      </c>
      <c r="Z2225" s="23">
        <f>IF(N2225="", "", TEXT(N2225, "dddd"))</f>
        <v/>
      </c>
      <c r="AA2225" s="23">
        <f>IF(X2225="", "", TEXT(X2225, "dddd"))</f>
        <v/>
      </c>
      <c r="AB2225" s="23">
        <f>VLOOKUP(U2225,'Currency Sheet'!A:C,3,)</f>
        <v/>
      </c>
      <c r="AC2225" s="44">
        <f>VLOOKUP(P2225,'Customer List'!B:D,3,)</f>
        <v/>
      </c>
    </row>
    <row r="2226">
      <c r="A2226" s="23">
        <f>A2225+1</f>
        <v/>
      </c>
      <c r="B2226" s="23" t="inlineStr">
        <is>
          <t>MP/LS/25-26/1034</t>
        </is>
      </c>
      <c r="C2226" s="32" t="n">
        <v>45880</v>
      </c>
      <c r="D2226" s="32" t="n">
        <v>45887</v>
      </c>
      <c r="E2226" s="51" t="n">
        <v>2800</v>
      </c>
      <c r="F2226" s="51">
        <f>IF(AB2226="DOLLAR",E2226*88,E2226)</f>
        <v/>
      </c>
      <c r="G2226" s="62">
        <f>F2226*J2226</f>
        <v/>
      </c>
      <c r="H2226" s="23" t="n">
        <v>850494</v>
      </c>
      <c r="I2226" s="23" t="n"/>
      <c r="J2226" s="23" t="n">
        <v>1</v>
      </c>
      <c r="K2226" s="23" t="n">
        <v>1</v>
      </c>
      <c r="L2226" s="23">
        <f>J2226-K2226</f>
        <v/>
      </c>
      <c r="M2226" s="23" t="inlineStr">
        <is>
          <t>DC-121/25-26</t>
        </is>
      </c>
      <c r="N2226" s="32" t="n">
        <v>45889</v>
      </c>
      <c r="O2226" s="62" t="n">
        <v>0</v>
      </c>
      <c r="P2226" s="23" t="inlineStr">
        <is>
          <t>Aiims</t>
        </is>
      </c>
      <c r="Q2226" s="23" t="inlineStr">
        <is>
          <t>By Hand</t>
        </is>
      </c>
      <c r="R2226" s="23" t="inlineStr">
        <is>
          <t>PRIYANKA MADAM</t>
        </is>
      </c>
      <c r="S2226" s="63" t="inlineStr">
        <is>
          <t>RT</t>
        </is>
      </c>
      <c r="T2226" s="39" t="n"/>
      <c r="U2226" s="23" t="inlineStr">
        <is>
          <t>Mp Bio</t>
        </is>
      </c>
      <c r="V2226" s="23">
        <f>VLOOKUP(P2226,'Customer List'!B:C,2,)</f>
        <v/>
      </c>
      <c r="W2226" s="40" t="n"/>
      <c r="X2226" s="32" t="n">
        <v>45889</v>
      </c>
      <c r="Y2226" s="23">
        <f>IF(X2226="", "", X2226-N2226)</f>
        <v/>
      </c>
      <c r="Z2226" s="23">
        <f>IF(N2226="", "", TEXT(N2226, "dddd"))</f>
        <v/>
      </c>
      <c r="AA2226" s="23">
        <f>IF(X2226="", "", TEXT(X2226, "dddd"))</f>
        <v/>
      </c>
      <c r="AB2226" s="23">
        <f>VLOOKUP(U2226,'Currency Sheet'!A:C,3,)</f>
        <v/>
      </c>
      <c r="AC2226" s="44">
        <f>VLOOKUP(P2226,'Customer List'!B:D,3,)</f>
        <v/>
      </c>
    </row>
    <row r="2227">
      <c r="A2227" s="23">
        <f>A2226+1</f>
        <v/>
      </c>
      <c r="B2227" s="23" t="inlineStr">
        <is>
          <t>MP/LS/25-26/1034</t>
        </is>
      </c>
      <c r="C2227" s="32" t="n">
        <v>45880</v>
      </c>
      <c r="D2227" s="32" t="n">
        <v>45887</v>
      </c>
      <c r="E2227" s="51" t="n">
        <v>2800</v>
      </c>
      <c r="F2227" s="51">
        <f>IF(AB2227="DOLLAR",E2227*88,E2227)</f>
        <v/>
      </c>
      <c r="G2227" s="62">
        <f>F2227*J2227</f>
        <v/>
      </c>
      <c r="H2227" s="23" t="n">
        <v>850494</v>
      </c>
      <c r="I2227" s="23" t="inlineStr">
        <is>
          <t>LSM™ lymphocyte separation medium 100ml</t>
        </is>
      </c>
      <c r="J2227" s="23" t="n">
        <v>1</v>
      </c>
      <c r="K2227" s="23" t="n"/>
      <c r="L2227" s="23">
        <f>J2227-K2227</f>
        <v/>
      </c>
      <c r="M2227" s="23" t="n"/>
      <c r="N2227" s="32" t="n"/>
      <c r="O2227" s="62" t="n"/>
      <c r="P2227" s="23" t="inlineStr">
        <is>
          <t>Stock</t>
        </is>
      </c>
      <c r="Q2227" s="23" t="n"/>
      <c r="R2227" s="23" t="n"/>
      <c r="S2227" s="63" t="inlineStr">
        <is>
          <t>RT</t>
        </is>
      </c>
      <c r="T2227" s="39" t="n"/>
      <c r="U2227" s="23" t="inlineStr">
        <is>
          <t>Mp Bio</t>
        </is>
      </c>
      <c r="V2227" s="23">
        <f>VLOOKUP(P2227,'Customer List'!B:C,2,)</f>
        <v/>
      </c>
      <c r="W2227" s="40" t="inlineStr">
        <is>
          <t>Stock</t>
        </is>
      </c>
      <c r="X2227" s="32">
        <f>IF(OR(R2227 = "PRIYANKA MADAM", R2227 = "DEEPAK", R2227 = "PORTER"),N2227,"")</f>
        <v/>
      </c>
      <c r="Y2227" s="23">
        <f>IF(X2227="", "", X2227-N2227)</f>
        <v/>
      </c>
      <c r="Z2227" s="23">
        <f>IF(N2227="", "", TEXT(N2227, "dddd"))</f>
        <v/>
      </c>
      <c r="AA2227" s="23">
        <f>IF(X2227="", "", TEXT(X2227, "dddd"))</f>
        <v/>
      </c>
      <c r="AB2227" s="23">
        <f>VLOOKUP(U2227,'Currency Sheet'!A:C,3,)</f>
        <v/>
      </c>
      <c r="AC2227" s="44">
        <f>VLOOKUP(P2227,'Customer List'!B:D,3,)</f>
        <v/>
      </c>
    </row>
    <row r="2228">
      <c r="A2228" s="23">
        <f>A2227+1</f>
        <v/>
      </c>
      <c r="B2228" s="23" t="inlineStr">
        <is>
          <t>MP/LS/25-26/1034</t>
        </is>
      </c>
      <c r="C2228" s="32" t="n">
        <v>45880</v>
      </c>
      <c r="D2228" s="32" t="n">
        <v>45887</v>
      </c>
      <c r="E2228" s="51" t="n">
        <v>16767</v>
      </c>
      <c r="F2228" s="51">
        <f>IF(AB2228="DOLLAR",E2228*88,E2228)</f>
        <v/>
      </c>
      <c r="G2228" s="62">
        <f>F2228*J2228</f>
        <v/>
      </c>
      <c r="H2228" s="23" t="n">
        <v>16006980</v>
      </c>
      <c r="I2228" s="23" t="inlineStr">
        <is>
          <t>Albumin bovine, 100gm</t>
        </is>
      </c>
      <c r="J2228" s="23" t="n">
        <v>1</v>
      </c>
      <c r="K2228" s="23" t="n">
        <v>1</v>
      </c>
      <c r="L2228" s="23">
        <f>J2228-K2228</f>
        <v/>
      </c>
      <c r="M2228" s="23" t="inlineStr">
        <is>
          <t>DC-167/25-26</t>
        </is>
      </c>
      <c r="N2228" s="32" t="n">
        <v>45936</v>
      </c>
      <c r="O2228" s="62" t="n">
        <v>0</v>
      </c>
      <c r="P2228" s="23" t="inlineStr">
        <is>
          <t>ICGEB</t>
        </is>
      </c>
      <c r="Q2228" s="23" t="inlineStr">
        <is>
          <t>By Hand</t>
        </is>
      </c>
      <c r="R2228" s="23" t="inlineStr">
        <is>
          <t>PRIYANKA MADAM</t>
        </is>
      </c>
      <c r="S2228" s="63" t="inlineStr">
        <is>
          <t>RT</t>
        </is>
      </c>
      <c r="T2228" s="39" t="n"/>
      <c r="U2228" s="23" t="inlineStr">
        <is>
          <t>Mp Bio</t>
        </is>
      </c>
      <c r="V2228" s="23">
        <f>VLOOKUP(P2228,'Customer List'!B:C,2,)</f>
        <v/>
      </c>
      <c r="W2228" s="40" t="n"/>
      <c r="X2228" s="32">
        <f>IF(OR(R2228 = "PRIYANKA MADAM", R2228 = "DEEPAK", R2228 = "PORTER"),N2228,"")</f>
        <v/>
      </c>
      <c r="Y2228" s="23">
        <f>IF(X2228="", "", X2228-N2228)</f>
        <v/>
      </c>
      <c r="Z2228" s="23">
        <f>IF(N2228="", "", TEXT(N2228, "dddd"))</f>
        <v/>
      </c>
      <c r="AA2228" s="23">
        <f>IF(X2228="", "", TEXT(X2228, "dddd"))</f>
        <v/>
      </c>
      <c r="AB2228" s="23">
        <f>VLOOKUP(U2228,'Currency Sheet'!A:C,3,)</f>
        <v/>
      </c>
      <c r="AC2228" s="44">
        <f>VLOOKUP(P2228,'Customer List'!B:D,3,)</f>
        <v/>
      </c>
    </row>
    <row r="2229">
      <c r="A2229" s="23">
        <f>A2228+1</f>
        <v/>
      </c>
      <c r="B2229" s="23" t="inlineStr">
        <is>
          <t>MP/LS/25-26/1109</t>
        </is>
      </c>
      <c r="C2229" s="32" t="n">
        <v>45889</v>
      </c>
      <c r="D2229" s="32" t="n">
        <v>45892</v>
      </c>
      <c r="E2229" s="51" t="n">
        <v>1577.8</v>
      </c>
      <c r="F2229" s="51">
        <f>IF(AB2229="DOLLAR",E2229*88,E2229)</f>
        <v/>
      </c>
      <c r="G2229" s="62">
        <f>F2229*J2229</f>
        <v/>
      </c>
      <c r="H2229" s="23" t="n">
        <v>102797</v>
      </c>
      <c r="I2229" s="23" t="n"/>
      <c r="J2229" s="23" t="n">
        <v>1</v>
      </c>
      <c r="K2229" s="23" t="n">
        <v>1</v>
      </c>
      <c r="L2229" s="23">
        <f>J2229-K2229</f>
        <v/>
      </c>
      <c r="M2229" s="23" t="inlineStr">
        <is>
          <t>T-1059/25-26</t>
        </is>
      </c>
      <c r="N2229" s="32" t="n">
        <v>45901</v>
      </c>
      <c r="O2229" s="62" t="n">
        <v>25529.35</v>
      </c>
      <c r="P2229" s="23" t="inlineStr">
        <is>
          <t>IGIB</t>
        </is>
      </c>
      <c r="Q2229" s="23" t="inlineStr">
        <is>
          <t>BY HAND</t>
        </is>
      </c>
      <c r="R2229" s="23" t="inlineStr">
        <is>
          <t>PRIYANKA MADAM</t>
        </is>
      </c>
      <c r="S2229" s="63" t="inlineStr">
        <is>
          <t>RT</t>
        </is>
      </c>
      <c r="T2229" s="39" t="n"/>
      <c r="U2229" s="23" t="inlineStr">
        <is>
          <t>Mp Bio</t>
        </is>
      </c>
      <c r="V2229" s="23">
        <f>VLOOKUP(P2229,'Customer List'!B:C,2,)</f>
        <v/>
      </c>
      <c r="W2229" s="40" t="n"/>
      <c r="X2229" s="32">
        <f>IF(OR(R2229 = "PRIYANKA MADAM", R2229 = "DEEPAK", R2229 = "PORTER"),N2229,"")</f>
        <v/>
      </c>
      <c r="Y2229" s="23">
        <f>IF(X2229="", "", X2229-N2229)</f>
        <v/>
      </c>
      <c r="Z2229" s="23">
        <f>IF(N2229="", "", TEXT(N2229, "dddd"))</f>
        <v/>
      </c>
      <c r="AA2229" s="23">
        <f>IF(X2229="", "", TEXT(X2229, "dddd"))</f>
        <v/>
      </c>
      <c r="AB2229" s="23">
        <f>VLOOKUP(U2229,'Currency Sheet'!A:C,3,)</f>
        <v/>
      </c>
      <c r="AC2229" s="44">
        <f>VLOOKUP(P2229,'Customer List'!B:D,3,)</f>
        <v/>
      </c>
    </row>
    <row r="2230">
      <c r="A2230" s="23">
        <f>A2229+1</f>
        <v/>
      </c>
      <c r="B2230" s="23" t="inlineStr">
        <is>
          <t>MP/LS/25-26/1109</t>
        </is>
      </c>
      <c r="C2230" s="32" t="n">
        <v>45889</v>
      </c>
      <c r="D2230" s="32" t="n">
        <v>45892</v>
      </c>
      <c r="E2230" s="51" t="n">
        <v>6268.5</v>
      </c>
      <c r="F2230" s="51">
        <f>IF(AB2230="DOLLAR",E2230*88,E2230)</f>
        <v/>
      </c>
      <c r="G2230" s="62">
        <f>F2230*J2230</f>
        <v/>
      </c>
      <c r="H2230" s="23" t="n">
        <v>152624</v>
      </c>
      <c r="I2230" s="23" t="inlineStr">
        <is>
          <t>Alcian Blue 8Gx</t>
        </is>
      </c>
      <c r="J2230" s="23" t="n">
        <v>1</v>
      </c>
      <c r="K2230" s="23" t="n"/>
      <c r="L2230" s="23">
        <f>J2230-K2230</f>
        <v/>
      </c>
      <c r="M2230" s="23" t="n"/>
      <c r="N2230" s="32" t="n"/>
      <c r="O2230" s="62" t="n"/>
      <c r="P2230" s="23" t="inlineStr">
        <is>
          <t>Stock</t>
        </is>
      </c>
      <c r="Q2230" s="23" t="n"/>
      <c r="R2230" s="23" t="n"/>
      <c r="S2230" s="63" t="inlineStr">
        <is>
          <t>RT</t>
        </is>
      </c>
      <c r="T2230" s="39" t="n"/>
      <c r="U2230" s="23" t="inlineStr">
        <is>
          <t>Mp Bio</t>
        </is>
      </c>
      <c r="V2230" s="23">
        <f>VLOOKUP(P2230,'Customer List'!B:C,2,)</f>
        <v/>
      </c>
      <c r="W2230" s="40" t="inlineStr">
        <is>
          <t>Stock</t>
        </is>
      </c>
      <c r="X2230" s="32">
        <f>IF(OR(R2230 = "PRIYANKA MADAM", R2230 = "DEEPAK", R2230 = "PORTER"),N2230,"")</f>
        <v/>
      </c>
      <c r="Y2230" s="23">
        <f>IF(X2230="", "", X2230-N2230)</f>
        <v/>
      </c>
      <c r="Z2230" s="23">
        <f>IF(N2230="", "", TEXT(N2230, "dddd"))</f>
        <v/>
      </c>
      <c r="AA2230" s="23">
        <f>IF(X2230="", "", TEXT(X2230, "dddd"))</f>
        <v/>
      </c>
      <c r="AB2230" s="23">
        <f>VLOOKUP(U2230,'Currency Sheet'!A:C,3,)</f>
        <v/>
      </c>
      <c r="AC2230" s="44">
        <f>VLOOKUP(P2230,'Customer List'!B:D,3,)</f>
        <v/>
      </c>
    </row>
    <row r="2231">
      <c r="A2231" s="23">
        <f>A2230+1</f>
        <v/>
      </c>
      <c r="B2231" s="23" t="inlineStr">
        <is>
          <t>2025-26/969MFG</t>
        </is>
      </c>
      <c r="C2231" s="32" t="n">
        <v>45891</v>
      </c>
      <c r="D2231" s="32" t="n">
        <v>45896</v>
      </c>
      <c r="E2231" s="51" t="n">
        <v>9030.4</v>
      </c>
      <c r="F2231" s="51">
        <f>IF(AB2231="DOLLAR",E2231*88,E2231)</f>
        <v/>
      </c>
      <c r="G2231" s="62">
        <f>F2231*J2231</f>
        <v/>
      </c>
      <c r="H2231" s="23" t="inlineStr">
        <is>
          <t>0602100031730</t>
        </is>
      </c>
      <c r="I2231" s="23" t="inlineStr">
        <is>
          <t>(GeNei Red Dye PCR Master Mix (2X), 5X100 Reactions</t>
        </is>
      </c>
      <c r="J2231" s="23" t="n">
        <v>1</v>
      </c>
      <c r="K2231" s="23" t="n"/>
      <c r="L2231" s="23">
        <f>J2231-K2231</f>
        <v/>
      </c>
      <c r="M2231" s="23" t="n"/>
      <c r="N2231" s="32" t="n"/>
      <c r="O2231" s="62" t="n"/>
      <c r="P2231" s="23" t="inlineStr">
        <is>
          <t>STOCK</t>
        </is>
      </c>
      <c r="Q2231" s="23" t="n"/>
      <c r="R2231" s="23" t="n"/>
      <c r="S2231" s="63" t="n">
        <v>-20</v>
      </c>
      <c r="T2231" s="39" t="n"/>
      <c r="U2231" s="23" t="inlineStr">
        <is>
          <t>Genei Lab</t>
        </is>
      </c>
      <c r="V2231" s="23">
        <f>VLOOKUP(P2231,'Customer List'!B:C,2,)</f>
        <v/>
      </c>
      <c r="W2231" s="40" t="inlineStr">
        <is>
          <t>Stock</t>
        </is>
      </c>
      <c r="X2231" s="32">
        <f>IF(OR(R2231 = "PRIYANKA MADAM", R2231 = "DEEPAK", R2231 = "PORTER"),N2231,"")</f>
        <v/>
      </c>
      <c r="Y2231" s="23">
        <f>IF(X2231="", "", X2231-N2231)</f>
        <v/>
      </c>
      <c r="Z2231" s="23">
        <f>IF(N2231="", "", TEXT(N2231, "dddd"))</f>
        <v/>
      </c>
      <c r="AA2231" s="23">
        <f>IF(X2231="", "", TEXT(X2231, "dddd"))</f>
        <v/>
      </c>
      <c r="AB2231" s="23">
        <f>VLOOKUP(U2231,'Currency Sheet'!A:C,3,)</f>
        <v/>
      </c>
      <c r="AC2231" s="44">
        <f>VLOOKUP(P2231,'Customer List'!B:D,3,)</f>
        <v/>
      </c>
    </row>
    <row r="2232">
      <c r="A2232" s="23">
        <f>A2231+1</f>
        <v/>
      </c>
      <c r="B2232" s="23" t="inlineStr">
        <is>
          <t>EED118440</t>
        </is>
      </c>
      <c r="C2232" s="32" t="n">
        <v>45891</v>
      </c>
      <c r="D2232" s="32" t="n">
        <v>45897</v>
      </c>
      <c r="E2232" s="51" t="n">
        <v>146.2</v>
      </c>
      <c r="F2232" s="51">
        <f>IF(AB2232="DOLLAR",E2232*88,E2232)</f>
        <v/>
      </c>
      <c r="G2232" s="62">
        <f>F2232*J2232</f>
        <v/>
      </c>
      <c r="H2232" s="23" t="n">
        <v>100422</v>
      </c>
      <c r="I2232" s="23" t="inlineStr">
        <is>
          <t>PE/Cyanine7 anti-mouse CD4 Antibody</t>
        </is>
      </c>
      <c r="J2232" s="23" t="n">
        <v>2</v>
      </c>
      <c r="K2232" s="23" t="n">
        <v>2</v>
      </c>
      <c r="L2232" s="23">
        <f>J2232-K2232</f>
        <v/>
      </c>
      <c r="M2232" s="23" t="inlineStr">
        <is>
          <t>T-1061/25-26</t>
        </is>
      </c>
      <c r="N2232" s="32" t="n">
        <v>45902</v>
      </c>
      <c r="O2232" s="62" t="n">
        <v>30637.5</v>
      </c>
      <c r="P2232" s="23" t="inlineStr">
        <is>
          <t>RCB</t>
        </is>
      </c>
      <c r="Q2232" s="23" t="inlineStr">
        <is>
          <t>By Hand</t>
        </is>
      </c>
      <c r="R2232" s="23" t="inlineStr">
        <is>
          <t>Deepak</t>
        </is>
      </c>
      <c r="S2232" s="63" t="n">
        <v>4</v>
      </c>
      <c r="T2232" s="39" t="n"/>
      <c r="U2232" s="23" t="inlineStr">
        <is>
          <t>BioLegend</t>
        </is>
      </c>
      <c r="V2232" s="23">
        <f>VLOOKUP(P2232,'Customer List'!B:C,2,)</f>
        <v/>
      </c>
      <c r="W2232" s="40" t="n"/>
      <c r="X2232" s="32">
        <f>IF(OR(R2232 = "PRIYANKA MADAM", R2232 = "DEEPAK", R2232 = "PORTER"),N2232,"")</f>
        <v/>
      </c>
      <c r="Y2232" s="23">
        <f>IF(X2232="", "", X2232-N2232)</f>
        <v/>
      </c>
      <c r="Z2232" s="23">
        <f>IF(N2232="", "", TEXT(N2232, "dddd"))</f>
        <v/>
      </c>
      <c r="AA2232" s="23">
        <f>IF(X2232="", "", TEXT(X2232, "dddd"))</f>
        <v/>
      </c>
      <c r="AB2232" s="23">
        <f>VLOOKUP(U2232,'Currency Sheet'!A:C,3,)</f>
        <v/>
      </c>
      <c r="AC2232" s="44">
        <f>VLOOKUP(P2232,'Customer List'!B:D,3,)</f>
        <v/>
      </c>
    </row>
    <row r="2233">
      <c r="A2233" s="23">
        <f>A2232+1</f>
        <v/>
      </c>
      <c r="B2233" s="23" t="inlineStr">
        <is>
          <t>EED118440</t>
        </is>
      </c>
      <c r="C2233" s="32" t="n">
        <v>45891</v>
      </c>
      <c r="D2233" s="32" t="n">
        <v>45897</v>
      </c>
      <c r="E2233" s="51" t="n">
        <v>82.59999999999999</v>
      </c>
      <c r="F2233" s="51">
        <f>IF(AB2233="DOLLAR",E2233*88,E2233)</f>
        <v/>
      </c>
      <c r="G2233" s="62">
        <f>F2233*J2233</f>
        <v/>
      </c>
      <c r="H2233" s="23" t="n">
        <v>100433</v>
      </c>
      <c r="I2233" s="23" t="inlineStr">
        <is>
          <t>PerCP/Cyanine5.5 anti-mouse CD4 Antibody</t>
        </is>
      </c>
      <c r="J2233" s="23" t="n">
        <v>2</v>
      </c>
      <c r="K2233" s="23" t="n">
        <v>2</v>
      </c>
      <c r="L2233" s="23">
        <f>J2233-K2233</f>
        <v/>
      </c>
      <c r="M2233" s="23" t="inlineStr">
        <is>
          <t>DC-138/25-26</t>
        </is>
      </c>
      <c r="N2233" s="32" t="n">
        <v>45901</v>
      </c>
      <c r="O2233" s="62" t="n">
        <v>0</v>
      </c>
      <c r="P2233" s="23" t="inlineStr">
        <is>
          <t>IISER MOHALI</t>
        </is>
      </c>
      <c r="Q2233" s="23" t="inlineStr">
        <is>
          <t>D3002950334</t>
        </is>
      </c>
      <c r="R2233" s="23" t="inlineStr">
        <is>
          <t>Delivered</t>
        </is>
      </c>
      <c r="S2233" s="63" t="n">
        <v>4</v>
      </c>
      <c r="T2233" s="39" t="n"/>
      <c r="U2233" s="23" t="inlineStr">
        <is>
          <t>BioLegend</t>
        </is>
      </c>
      <c r="V2233" s="23">
        <f>VLOOKUP(P2233,'Customer List'!B:C,2,)</f>
        <v/>
      </c>
      <c r="W2233" s="40" t="n"/>
      <c r="X2233" s="32" t="n">
        <v>45905</v>
      </c>
      <c r="Y2233" s="23">
        <f>IF(X2233="", "", X2233-N2233)</f>
        <v/>
      </c>
      <c r="Z2233" s="23">
        <f>IF(N2233="", "", TEXT(N2233, "dddd"))</f>
        <v/>
      </c>
      <c r="AA2233" s="23">
        <f>IF(X2233="", "", TEXT(X2233, "dddd"))</f>
        <v/>
      </c>
      <c r="AB2233" s="23">
        <f>VLOOKUP(U2233,'Currency Sheet'!A:C,3,)</f>
        <v/>
      </c>
      <c r="AC2233" s="44">
        <f>VLOOKUP(P2233,'Customer List'!B:D,3,)</f>
        <v/>
      </c>
    </row>
    <row r="2234">
      <c r="A2234" s="23">
        <f>A2233+1</f>
        <v/>
      </c>
      <c r="B2234" s="23" t="inlineStr">
        <is>
          <t>EED118440</t>
        </is>
      </c>
      <c r="C2234" s="32" t="n">
        <v>45891</v>
      </c>
      <c r="D2234" s="32" t="n">
        <v>45897</v>
      </c>
      <c r="E2234" s="51" t="n">
        <v>138.6</v>
      </c>
      <c r="F2234" s="51">
        <f>IF(AB2234="DOLLAR",E2234*88,E2234)</f>
        <v/>
      </c>
      <c r="G2234" s="62">
        <f>F2234*J2234</f>
        <v/>
      </c>
      <c r="H2234" s="23" t="n">
        <v>100526</v>
      </c>
      <c r="I2234" s="23" t="inlineStr">
        <is>
          <t>APC/Cyanine7 anti-mouse CD4 Antibody</t>
        </is>
      </c>
      <c r="J2234" s="23" t="n">
        <v>1</v>
      </c>
      <c r="K2234" s="23" t="n">
        <v>1</v>
      </c>
      <c r="L2234" s="23">
        <f>J2234-K2234</f>
        <v/>
      </c>
      <c r="M2234" s="23" t="inlineStr">
        <is>
          <t>T-1042/25-26</t>
        </is>
      </c>
      <c r="N2234" s="32" t="n">
        <v>45899</v>
      </c>
      <c r="O2234" s="62" t="n">
        <v>22096.8</v>
      </c>
      <c r="P2234" s="23" t="inlineStr">
        <is>
          <t>BIONOVA</t>
        </is>
      </c>
      <c r="Q2234" s="23" t="n">
        <v>58155038421</v>
      </c>
      <c r="R2234" s="23" t="inlineStr">
        <is>
          <t>Delivered</t>
        </is>
      </c>
      <c r="S2234" s="63" t="n">
        <v>4</v>
      </c>
      <c r="T2234" s="39" t="n"/>
      <c r="U2234" s="23" t="inlineStr">
        <is>
          <t>BioLegend</t>
        </is>
      </c>
      <c r="V2234" s="23">
        <f>VLOOKUP(P2234,'Customer List'!B:C,2,)</f>
        <v/>
      </c>
      <c r="W2234" s="40" t="n"/>
      <c r="X2234" s="32" t="n">
        <v>45901</v>
      </c>
      <c r="Y2234" s="23">
        <f>IF(X2234="", "", X2234-N2234)</f>
        <v/>
      </c>
      <c r="Z2234" s="23">
        <f>IF(N2234="", "", TEXT(N2234, "dddd"))</f>
        <v/>
      </c>
      <c r="AA2234" s="23">
        <f>IF(X2234="", "", TEXT(X2234, "dddd"))</f>
        <v/>
      </c>
      <c r="AB2234" s="23">
        <f>VLOOKUP(U2234,'Currency Sheet'!A:C,3,)</f>
        <v/>
      </c>
      <c r="AC2234" s="44">
        <f>VLOOKUP(P2234,'Customer List'!B:D,3,)</f>
        <v/>
      </c>
    </row>
    <row r="2235">
      <c r="A2235" s="23">
        <f>A2234+1</f>
        <v/>
      </c>
      <c r="B2235" s="23" t="inlineStr">
        <is>
          <t>EED118440</t>
        </is>
      </c>
      <c r="C2235" s="32" t="n">
        <v>45891</v>
      </c>
      <c r="D2235" s="32" t="n">
        <v>45897</v>
      </c>
      <c r="E2235" s="51" t="n">
        <v>67.31999999999999</v>
      </c>
      <c r="F2235" s="51">
        <f>IF(AB2235="DOLLAR",E2235*88,E2235)</f>
        <v/>
      </c>
      <c r="G2235" s="62">
        <f>F2235*J2235</f>
        <v/>
      </c>
      <c r="H2235" s="23" t="n">
        <v>100706</v>
      </c>
      <c r="I2235" s="23" t="inlineStr">
        <is>
          <t>FITC anti-mouse CD8a Antibody</t>
        </is>
      </c>
      <c r="J2235" s="23" t="n">
        <v>1</v>
      </c>
      <c r="K2235" s="23" t="n">
        <v>1</v>
      </c>
      <c r="L2235" s="23">
        <f>J2235-K2235</f>
        <v/>
      </c>
      <c r="M2235" s="23" t="inlineStr">
        <is>
          <t>T-1061/25-26</t>
        </is>
      </c>
      <c r="N2235" s="32" t="n">
        <v>45902</v>
      </c>
      <c r="O2235" s="62" t="n">
        <v>7053.75</v>
      </c>
      <c r="P2235" s="23" t="inlineStr">
        <is>
          <t>RCB</t>
        </is>
      </c>
      <c r="Q2235" s="23" t="inlineStr">
        <is>
          <t>By Hand</t>
        </is>
      </c>
      <c r="R2235" s="23" t="inlineStr">
        <is>
          <t>Deepak</t>
        </is>
      </c>
      <c r="S2235" s="63" t="n">
        <v>4</v>
      </c>
      <c r="T2235" s="39" t="n"/>
      <c r="U2235" s="23" t="inlineStr">
        <is>
          <t>BioLegend</t>
        </is>
      </c>
      <c r="V2235" s="23">
        <f>VLOOKUP(P2235,'Customer List'!B:C,2,)</f>
        <v/>
      </c>
      <c r="W2235" s="40" t="n"/>
      <c r="X2235" s="32">
        <f>IF(OR(R2235 = "PRIYANKA MADAM", R2235 = "DEEPAK", R2235 = "PORTER"),N2235,"")</f>
        <v/>
      </c>
      <c r="Y2235" s="23">
        <f>IF(X2235="", "", X2235-N2235)</f>
        <v/>
      </c>
      <c r="Z2235" s="23">
        <f>IF(N2235="", "", TEXT(N2235, "dddd"))</f>
        <v/>
      </c>
      <c r="AA2235" s="23">
        <f>IF(X2235="", "", TEXT(X2235, "dddd"))</f>
        <v/>
      </c>
      <c r="AB2235" s="23">
        <f>VLOOKUP(U2235,'Currency Sheet'!A:C,3,)</f>
        <v/>
      </c>
      <c r="AC2235" s="44">
        <f>VLOOKUP(P2235,'Customer List'!B:D,3,)</f>
        <v/>
      </c>
    </row>
    <row r="2236">
      <c r="A2236" s="23">
        <f>A2235+1</f>
        <v/>
      </c>
      <c r="B2236" s="23" t="inlineStr">
        <is>
          <t>EED118440</t>
        </is>
      </c>
      <c r="C2236" s="32" t="n">
        <v>45891</v>
      </c>
      <c r="D2236" s="32" t="n">
        <v>45897</v>
      </c>
      <c r="E2236" s="51" t="n">
        <v>60.9</v>
      </c>
      <c r="F2236" s="51">
        <f>IF(AB2236="DOLLAR",E2236*88,E2236)</f>
        <v/>
      </c>
      <c r="G2236" s="62">
        <f>F2236*J2236</f>
        <v/>
      </c>
      <c r="H2236" s="23" t="n">
        <v>100733</v>
      </c>
      <c r="I2236" s="23" t="inlineStr">
        <is>
          <t>PerCP/Cyanine5.5 anti-mouse CD8a Antibody</t>
        </is>
      </c>
      <c r="J2236" s="23" t="n">
        <v>2</v>
      </c>
      <c r="K2236" s="23" t="n">
        <v>2</v>
      </c>
      <c r="L2236" s="23">
        <f>J2236-K2236</f>
        <v/>
      </c>
      <c r="M2236" s="23" t="inlineStr">
        <is>
          <t>DC-138/25-26</t>
        </is>
      </c>
      <c r="N2236" s="32" t="n">
        <v>45901</v>
      </c>
      <c r="O2236" s="62" t="n">
        <v>0</v>
      </c>
      <c r="P2236" s="23" t="inlineStr">
        <is>
          <t>IISER MOHALI</t>
        </is>
      </c>
      <c r="Q2236" s="23" t="inlineStr">
        <is>
          <t>D3002950334</t>
        </is>
      </c>
      <c r="R2236" s="23" t="inlineStr">
        <is>
          <t>Delivered</t>
        </is>
      </c>
      <c r="S2236" s="63" t="n">
        <v>4</v>
      </c>
      <c r="T2236" s="39" t="n"/>
      <c r="U2236" s="23" t="inlineStr">
        <is>
          <t>BioLegend</t>
        </is>
      </c>
      <c r="V2236" s="23">
        <f>VLOOKUP(P2236,'Customer List'!B:C,2,)</f>
        <v/>
      </c>
      <c r="W2236" s="40" t="n"/>
      <c r="X2236" s="32" t="n">
        <v>45905</v>
      </c>
      <c r="Y2236" s="23">
        <f>IF(X2236="", "", X2236-N2236)</f>
        <v/>
      </c>
      <c r="Z2236" s="23">
        <f>IF(N2236="", "", TEXT(N2236, "dddd"))</f>
        <v/>
      </c>
      <c r="AA2236" s="23">
        <f>IF(X2236="", "", TEXT(X2236, "dddd"))</f>
        <v/>
      </c>
      <c r="AB2236" s="23">
        <f>VLOOKUP(U2236,'Currency Sheet'!A:C,3,)</f>
        <v/>
      </c>
      <c r="AC2236" s="44">
        <f>VLOOKUP(P2236,'Customer List'!B:D,3,)</f>
        <v/>
      </c>
    </row>
    <row r="2237">
      <c r="A2237" s="23">
        <f>A2236+1</f>
        <v/>
      </c>
      <c r="B2237" s="23" t="inlineStr">
        <is>
          <t>EED118440</t>
        </is>
      </c>
      <c r="C2237" s="32" t="n">
        <v>45891</v>
      </c>
      <c r="D2237" s="32" t="n">
        <v>45897</v>
      </c>
      <c r="E2237" s="51" t="n">
        <v>146.88</v>
      </c>
      <c r="F2237" s="51">
        <f>IF(AB2237="DOLLAR",E2237*88,E2237)</f>
        <v/>
      </c>
      <c r="G2237" s="62">
        <f>F2237*J2237</f>
        <v/>
      </c>
      <c r="H2237" s="23" t="n">
        <v>101226</v>
      </c>
      <c r="I2237" s="23" t="inlineStr">
        <is>
          <t>APC/Cy7 anti-mouse/human CD11b Antibody</t>
        </is>
      </c>
      <c r="J2237" s="23" t="n">
        <v>2</v>
      </c>
      <c r="K2237" s="23" t="n">
        <v>2</v>
      </c>
      <c r="L2237" s="23">
        <f>J2237-K2237</f>
        <v/>
      </c>
      <c r="M2237" s="23" t="inlineStr">
        <is>
          <t>T-1061/25-26</t>
        </is>
      </c>
      <c r="N2237" s="32" t="n">
        <v>45902</v>
      </c>
      <c r="O2237" s="62" t="n">
        <v>30780</v>
      </c>
      <c r="P2237" s="23" t="inlineStr">
        <is>
          <t>RCB</t>
        </is>
      </c>
      <c r="Q2237" s="23" t="inlineStr">
        <is>
          <t>By Hand</t>
        </is>
      </c>
      <c r="R2237" s="23" t="inlineStr">
        <is>
          <t>Deepak</t>
        </is>
      </c>
      <c r="S2237" s="63" t="n">
        <v>4</v>
      </c>
      <c r="T2237" s="39" t="n"/>
      <c r="U2237" s="23" t="inlineStr">
        <is>
          <t>BioLegend</t>
        </is>
      </c>
      <c r="V2237" s="23">
        <f>VLOOKUP(P2237,'Customer List'!B:C,2,)</f>
        <v/>
      </c>
      <c r="W2237" s="40" t="n"/>
      <c r="X2237" s="32">
        <f>IF(OR(R2237 = "PRIYANKA MADAM", R2237 = "DEEPAK", R2237 = "PORTER"),N2237,"")</f>
        <v/>
      </c>
      <c r="Y2237" s="23">
        <f>IF(X2237="", "", X2237-N2237)</f>
        <v/>
      </c>
      <c r="Z2237" s="23">
        <f>IF(N2237="", "", TEXT(N2237, "dddd"))</f>
        <v/>
      </c>
      <c r="AA2237" s="23">
        <f>IF(X2237="", "", TEXT(X2237, "dddd"))</f>
        <v/>
      </c>
      <c r="AB2237" s="23">
        <f>VLOOKUP(U2237,'Currency Sheet'!A:C,3,)</f>
        <v/>
      </c>
      <c r="AC2237" s="44">
        <f>VLOOKUP(P2237,'Customer List'!B:D,3,)</f>
        <v/>
      </c>
    </row>
    <row r="2238">
      <c r="A2238" s="23">
        <f>A2237+1</f>
        <v/>
      </c>
      <c r="B2238" s="23" t="inlineStr">
        <is>
          <t>EED118440</t>
        </is>
      </c>
      <c r="C2238" s="32" t="n">
        <v>45891</v>
      </c>
      <c r="D2238" s="32" t="n">
        <v>45897</v>
      </c>
      <c r="E2238" s="51" t="n">
        <v>63</v>
      </c>
      <c r="F2238" s="51">
        <f>IF(AB2238="DOLLAR",E2238*88,E2238)</f>
        <v/>
      </c>
      <c r="G2238" s="62">
        <f>F2238*J2238</f>
        <v/>
      </c>
      <c r="H2238" s="23" t="n">
        <v>101227</v>
      </c>
      <c r="I2238" s="23" t="inlineStr">
        <is>
          <t>PerCP/Cyanine5.5 anti-mouse/human CD11b Antibody</t>
        </is>
      </c>
      <c r="J2238" s="23" t="n">
        <v>1</v>
      </c>
      <c r="K2238" s="23" t="n">
        <v>1</v>
      </c>
      <c r="L2238" s="23">
        <f>J2238-K2238</f>
        <v/>
      </c>
      <c r="M2238" s="23" t="inlineStr">
        <is>
          <t>T-1044/25-26</t>
        </is>
      </c>
      <c r="N2238" s="32" t="n">
        <v>45899</v>
      </c>
      <c r="O2238" s="62" t="n">
        <v>6840</v>
      </c>
      <c r="P2238" s="23" t="inlineStr">
        <is>
          <t>NIAB</t>
        </is>
      </c>
      <c r="Q2238" s="23" t="n">
        <v>58155032191</v>
      </c>
      <c r="R2238" s="23" t="inlineStr">
        <is>
          <t>Delivered</t>
        </is>
      </c>
      <c r="S2238" s="63" t="n">
        <v>4</v>
      </c>
      <c r="T2238" s="39" t="n"/>
      <c r="U2238" s="23" t="inlineStr">
        <is>
          <t>BioLegend</t>
        </is>
      </c>
      <c r="V2238" s="23">
        <f>VLOOKUP(P2238,'Customer List'!B:C,2,)</f>
        <v/>
      </c>
      <c r="W2238" s="40" t="n"/>
      <c r="X2238" s="32" t="n">
        <v>45901</v>
      </c>
      <c r="Y2238" s="23">
        <f>IF(X2238="", "", X2238-N2238)</f>
        <v/>
      </c>
      <c r="Z2238" s="23">
        <f>IF(N2238="", "", TEXT(N2238, "dddd"))</f>
        <v/>
      </c>
      <c r="AA2238" s="23">
        <f>IF(X2238="", "", TEXT(X2238, "dddd"))</f>
        <v/>
      </c>
      <c r="AB2238" s="23">
        <f>VLOOKUP(U2238,'Currency Sheet'!A:C,3,)</f>
        <v/>
      </c>
      <c r="AC2238" s="44">
        <f>VLOOKUP(P2238,'Customer List'!B:D,3,)</f>
        <v/>
      </c>
    </row>
    <row r="2239">
      <c r="A2239" s="23">
        <f>A2238+1</f>
        <v/>
      </c>
      <c r="B2239" s="23" t="inlineStr">
        <is>
          <t>EED118440</t>
        </is>
      </c>
      <c r="C2239" s="32" t="n">
        <v>45891</v>
      </c>
      <c r="D2239" s="32" t="n">
        <v>45897</v>
      </c>
      <c r="E2239" s="51" t="n">
        <v>160.3</v>
      </c>
      <c r="F2239" s="51">
        <f>IF(AB2239="DOLLAR",E2239*88,E2239)</f>
        <v/>
      </c>
      <c r="G2239" s="62">
        <f>F2239*J2239</f>
        <v/>
      </c>
      <c r="H2239" s="23" t="n">
        <v>101320</v>
      </c>
      <c r="I2239" s="23" t="inlineStr">
        <is>
          <t>TruStain FcX™ (anti-mouse CD16/32) Antibody</t>
        </is>
      </c>
      <c r="J2239" s="23" t="n">
        <v>1</v>
      </c>
      <c r="K2239" s="23" t="n">
        <v>1</v>
      </c>
      <c r="L2239" s="23">
        <f>J2239-K2239</f>
        <v/>
      </c>
      <c r="M2239" s="23" t="inlineStr">
        <is>
          <t>T-1048/25-26</t>
        </is>
      </c>
      <c r="N2239" s="32" t="n">
        <v>45899</v>
      </c>
      <c r="O2239" s="62" t="n">
        <v>21297</v>
      </c>
      <c r="P2239" s="23" t="inlineStr">
        <is>
          <t>SAI LIFE</t>
        </is>
      </c>
      <c r="Q2239" s="23" t="n">
        <v>58155031992</v>
      </c>
      <c r="R2239" s="23" t="inlineStr">
        <is>
          <t>Delivered</t>
        </is>
      </c>
      <c r="S2239" s="63" t="n">
        <v>4</v>
      </c>
      <c r="T2239" s="39" t="n"/>
      <c r="U2239" s="23" t="inlineStr">
        <is>
          <t>BioLegend</t>
        </is>
      </c>
      <c r="V2239" s="23">
        <f>VLOOKUP(P2239,'Customer List'!B:C,2,)</f>
        <v/>
      </c>
      <c r="W2239" s="40" t="n"/>
      <c r="X2239" s="32" t="n">
        <v>45901</v>
      </c>
      <c r="Y2239" s="23">
        <f>IF(X2239="", "", X2239-N2239)</f>
        <v/>
      </c>
      <c r="Z2239" s="23">
        <f>IF(N2239="", "", TEXT(N2239, "dddd"))</f>
        <v/>
      </c>
      <c r="AA2239" s="23">
        <f>IF(X2239="", "", TEXT(X2239, "dddd"))</f>
        <v/>
      </c>
      <c r="AB2239" s="23">
        <f>VLOOKUP(U2239,'Currency Sheet'!A:C,3,)</f>
        <v/>
      </c>
      <c r="AC2239" s="44">
        <f>VLOOKUP(P2239,'Customer List'!B:D,3,)</f>
        <v/>
      </c>
    </row>
    <row r="2240">
      <c r="A2240" s="23">
        <f>A2239+1</f>
        <v/>
      </c>
      <c r="B2240" s="23" t="inlineStr">
        <is>
          <t>EED118440</t>
        </is>
      </c>
      <c r="C2240" s="32" t="n">
        <v>45891</v>
      </c>
      <c r="D2240" s="32" t="n">
        <v>45897</v>
      </c>
      <c r="E2240" s="51" t="n">
        <v>60.2</v>
      </c>
      <c r="F2240" s="51">
        <f>IF(AB2240="DOLLAR",E2240*88,E2240)</f>
        <v/>
      </c>
      <c r="G2240" s="62">
        <f>F2240*J2240</f>
        <v/>
      </c>
      <c r="H2240" s="23" t="n">
        <v>101903</v>
      </c>
      <c r="I2240" s="23" t="inlineStr">
        <is>
          <t>PE anti-mouse CD25 Antibody</t>
        </is>
      </c>
      <c r="J2240" s="23" t="n">
        <v>1</v>
      </c>
      <c r="K2240" s="23" t="n">
        <v>1</v>
      </c>
      <c r="L2240" s="23">
        <f>J2240-K2240</f>
        <v/>
      </c>
      <c r="M2240" s="23" t="inlineStr">
        <is>
          <t>DC-138/25-26</t>
        </is>
      </c>
      <c r="N2240" s="32" t="n">
        <v>45901</v>
      </c>
      <c r="O2240" s="62" t="n">
        <v>0</v>
      </c>
      <c r="P2240" s="23" t="inlineStr">
        <is>
          <t>IISER MOHALI</t>
        </is>
      </c>
      <c r="Q2240" s="23" t="inlineStr">
        <is>
          <t>D3002950334</t>
        </is>
      </c>
      <c r="R2240" s="23" t="inlineStr">
        <is>
          <t>Delivered</t>
        </is>
      </c>
      <c r="S2240" s="63" t="n">
        <v>4</v>
      </c>
      <c r="T2240" s="39" t="n"/>
      <c r="U2240" s="23" t="inlineStr">
        <is>
          <t>BioLegend</t>
        </is>
      </c>
      <c r="V2240" s="23">
        <f>VLOOKUP(P2240,'Customer List'!B:C,2,)</f>
        <v/>
      </c>
      <c r="W2240" s="40" t="n"/>
      <c r="X2240" s="32" t="n">
        <v>45905</v>
      </c>
      <c r="Y2240" s="23">
        <f>IF(X2240="", "", X2240-N2240)</f>
        <v/>
      </c>
      <c r="Z2240" s="23">
        <f>IF(N2240="", "", TEXT(N2240, "dddd"))</f>
        <v/>
      </c>
      <c r="AA2240" s="23">
        <f>IF(X2240="", "", TEXT(X2240, "dddd"))</f>
        <v/>
      </c>
      <c r="AB2240" s="23">
        <f>VLOOKUP(U2240,'Currency Sheet'!A:C,3,)</f>
        <v/>
      </c>
      <c r="AC2240" s="44">
        <f>VLOOKUP(P2240,'Customer List'!B:D,3,)</f>
        <v/>
      </c>
    </row>
    <row r="2241">
      <c r="A2241" s="23">
        <f>A2240+1</f>
        <v/>
      </c>
      <c r="B2241" s="23" t="inlineStr">
        <is>
          <t>EED118440</t>
        </is>
      </c>
      <c r="C2241" s="32" t="n">
        <v>45891</v>
      </c>
      <c r="D2241" s="32" t="n">
        <v>45897</v>
      </c>
      <c r="E2241" s="51" t="n">
        <v>109.2</v>
      </c>
      <c r="F2241" s="51">
        <f>IF(AB2241="DOLLAR",E2241*88,E2241)</f>
        <v/>
      </c>
      <c r="G2241" s="62">
        <f>F2241*J2241</f>
        <v/>
      </c>
      <c r="H2241" s="23" t="n">
        <v>102012</v>
      </c>
      <c r="I2241" s="23" t="inlineStr">
        <is>
          <t>APC anti-mouse CD25 Antibody</t>
        </is>
      </c>
      <c r="J2241" s="23" t="n">
        <v>1</v>
      </c>
      <c r="K2241" s="23" t="n">
        <v>1</v>
      </c>
      <c r="L2241" s="23">
        <f>J2241-K2241</f>
        <v/>
      </c>
      <c r="M2241" s="23" t="inlineStr">
        <is>
          <t>T-1042/25-26</t>
        </is>
      </c>
      <c r="N2241" s="32" t="n">
        <v>45899</v>
      </c>
      <c r="O2241" s="62" t="n">
        <v>17409.6</v>
      </c>
      <c r="P2241" s="23" t="inlineStr">
        <is>
          <t>BIONOVA</t>
        </is>
      </c>
      <c r="Q2241" s="23" t="n">
        <v>58155038421</v>
      </c>
      <c r="R2241" s="23" t="inlineStr">
        <is>
          <t>Delivered</t>
        </is>
      </c>
      <c r="S2241" s="63" t="n">
        <v>4</v>
      </c>
      <c r="T2241" s="39" t="n"/>
      <c r="U2241" s="23" t="inlineStr">
        <is>
          <t>BioLegend</t>
        </is>
      </c>
      <c r="V2241" s="23">
        <f>VLOOKUP(P2241,'Customer List'!B:C,2,)</f>
        <v/>
      </c>
      <c r="W2241" s="40" t="n"/>
      <c r="X2241" s="32" t="n">
        <v>45901</v>
      </c>
      <c r="Y2241" s="23">
        <f>IF(X2241="", "", X2241-N2241)</f>
        <v/>
      </c>
      <c r="Z2241" s="23">
        <f>IF(N2241="", "", TEXT(N2241, "dddd"))</f>
        <v/>
      </c>
      <c r="AA2241" s="23">
        <f>IF(X2241="", "", TEXT(X2241, "dddd"))</f>
        <v/>
      </c>
      <c r="AB2241" s="23">
        <f>VLOOKUP(U2241,'Currency Sheet'!A:C,3,)</f>
        <v/>
      </c>
      <c r="AC2241" s="44">
        <f>VLOOKUP(P2241,'Customer List'!B:D,3,)</f>
        <v/>
      </c>
    </row>
    <row r="2242">
      <c r="A2242" s="23">
        <f>A2241+1</f>
        <v/>
      </c>
      <c r="B2242" s="23" t="inlineStr">
        <is>
          <t>EED118440</t>
        </is>
      </c>
      <c r="C2242" s="32" t="n">
        <v>45891</v>
      </c>
      <c r="D2242" s="32" t="n">
        <v>45897</v>
      </c>
      <c r="E2242" s="51" t="n">
        <v>160.3</v>
      </c>
      <c r="F2242" s="51">
        <f>IF(AB2242="DOLLAR",E2242*88,E2242)</f>
        <v/>
      </c>
      <c r="G2242" s="62">
        <f>F2242*J2242</f>
        <v/>
      </c>
      <c r="H2242" s="23" t="n">
        <v>102714</v>
      </c>
      <c r="I2242" s="23" t="inlineStr">
        <is>
          <t>Alexa Fluor® 488 anti-mouse CD38 Antibody</t>
        </is>
      </c>
      <c r="J2242" s="23" t="n">
        <v>1</v>
      </c>
      <c r="K2242" s="23" t="n">
        <v>1</v>
      </c>
      <c r="L2242" s="23">
        <f>J2242-K2242</f>
        <v/>
      </c>
      <c r="M2242" s="23" t="inlineStr">
        <is>
          <t>T-1044/25-26</t>
        </is>
      </c>
      <c r="N2242" s="32" t="n">
        <v>45899</v>
      </c>
      <c r="O2242" s="62" t="n">
        <v>17404</v>
      </c>
      <c r="P2242" s="23" t="inlineStr">
        <is>
          <t>NIAB</t>
        </is>
      </c>
      <c r="Q2242" s="23" t="n">
        <v>58155032191</v>
      </c>
      <c r="R2242" s="23" t="inlineStr">
        <is>
          <t>Delivered</t>
        </is>
      </c>
      <c r="S2242" s="63" t="n">
        <v>4</v>
      </c>
      <c r="T2242" s="39" t="n"/>
      <c r="U2242" s="23" t="inlineStr">
        <is>
          <t>BioLegend</t>
        </is>
      </c>
      <c r="V2242" s="23">
        <f>VLOOKUP(P2242,'Customer List'!B:C,2,)</f>
        <v/>
      </c>
      <c r="W2242" s="40" t="n"/>
      <c r="X2242" s="32" t="n">
        <v>45901</v>
      </c>
      <c r="Y2242" s="23">
        <f>IF(X2242="", "", X2242-N2242)</f>
        <v/>
      </c>
      <c r="Z2242" s="23">
        <f>IF(N2242="", "", TEXT(N2242, "dddd"))</f>
        <v/>
      </c>
      <c r="AA2242" s="23">
        <f>IF(X2242="", "", TEXT(X2242, "dddd"))</f>
        <v/>
      </c>
      <c r="AB2242" s="23">
        <f>VLOOKUP(U2242,'Currency Sheet'!A:C,3,)</f>
        <v/>
      </c>
      <c r="AC2242" s="44">
        <f>VLOOKUP(P2242,'Customer List'!B:D,3,)</f>
        <v/>
      </c>
    </row>
    <row r="2243">
      <c r="A2243" s="23">
        <f>A2242+1</f>
        <v/>
      </c>
      <c r="B2243" s="23" t="inlineStr">
        <is>
          <t>EED118440</t>
        </is>
      </c>
      <c r="C2243" s="32" t="n">
        <v>45891</v>
      </c>
      <c r="D2243" s="32" t="n">
        <v>45897</v>
      </c>
      <c r="E2243" s="51" t="n">
        <v>29.4</v>
      </c>
      <c r="F2243" s="51">
        <f>IF(AB2243="DOLLAR",E2243*88,E2243)</f>
        <v/>
      </c>
      <c r="G2243" s="62">
        <f>F2243*J2243</f>
        <v/>
      </c>
      <c r="H2243" s="23" t="n">
        <v>103021</v>
      </c>
      <c r="I2243" s="23" t="inlineStr">
        <is>
          <t>FITC anti-mouse/human CD44 Antibody</t>
        </is>
      </c>
      <c r="J2243" s="23" t="n">
        <v>1</v>
      </c>
      <c r="K2243" s="23" t="n">
        <v>1</v>
      </c>
      <c r="L2243" s="23">
        <f>J2243-K2243</f>
        <v/>
      </c>
      <c r="M2243" s="23" t="inlineStr">
        <is>
          <t>T-1042/25-26</t>
        </is>
      </c>
      <c r="N2243" s="32" t="n">
        <v>45899</v>
      </c>
      <c r="O2243" s="62" t="n">
        <v>4687.2</v>
      </c>
      <c r="P2243" s="23" t="inlineStr">
        <is>
          <t>BIONOVA</t>
        </is>
      </c>
      <c r="Q2243" s="23" t="n">
        <v>58155038421</v>
      </c>
      <c r="R2243" s="23" t="inlineStr">
        <is>
          <t>Delivered</t>
        </is>
      </c>
      <c r="S2243" s="63" t="n">
        <v>4</v>
      </c>
      <c r="T2243" s="39" t="n"/>
      <c r="U2243" s="23" t="inlineStr">
        <is>
          <t>BioLegend</t>
        </is>
      </c>
      <c r="V2243" s="23">
        <f>VLOOKUP(P2243,'Customer List'!B:C,2,)</f>
        <v/>
      </c>
      <c r="W2243" s="40" t="n"/>
      <c r="X2243" s="32" t="n">
        <v>45901</v>
      </c>
      <c r="Y2243" s="23">
        <f>IF(X2243="", "", X2243-N2243)</f>
        <v/>
      </c>
      <c r="Z2243" s="23">
        <f>IF(N2243="", "", TEXT(N2243, "dddd"))</f>
        <v/>
      </c>
      <c r="AA2243" s="23">
        <f>IF(X2243="", "", TEXT(X2243, "dddd"))</f>
        <v/>
      </c>
      <c r="AB2243" s="23">
        <f>VLOOKUP(U2243,'Currency Sheet'!A:C,3,)</f>
        <v/>
      </c>
      <c r="AC2243" s="44">
        <f>VLOOKUP(P2243,'Customer List'!B:D,3,)</f>
        <v/>
      </c>
    </row>
    <row r="2244">
      <c r="A2244" s="23">
        <f>A2243+1</f>
        <v/>
      </c>
      <c r="B2244" s="23" t="inlineStr">
        <is>
          <t>EED118440</t>
        </is>
      </c>
      <c r="C2244" s="32" t="n">
        <v>45891</v>
      </c>
      <c r="D2244" s="32" t="n">
        <v>45897</v>
      </c>
      <c r="E2244" s="51" t="n">
        <v>30.8</v>
      </c>
      <c r="F2244" s="51">
        <f>IF(AB2244="DOLLAR",E2244*88,E2244)</f>
        <v/>
      </c>
      <c r="G2244" s="62">
        <f>F2244*J2244</f>
        <v/>
      </c>
      <c r="H2244" s="23" t="n">
        <v>103105</v>
      </c>
      <c r="I2244" s="23" t="inlineStr">
        <is>
          <t>PE anti-mouse CD45 Antibody</t>
        </is>
      </c>
      <c r="J2244" s="23" t="n">
        <v>1</v>
      </c>
      <c r="K2244" s="23" t="n">
        <v>1</v>
      </c>
      <c r="L2244" s="23">
        <f>J2244-K2244</f>
        <v/>
      </c>
      <c r="M2244" s="23" t="inlineStr">
        <is>
          <t>T-1044/25-26</t>
        </is>
      </c>
      <c r="N2244" s="32" t="n">
        <v>45899</v>
      </c>
      <c r="O2244" s="62" t="n">
        <v>3344</v>
      </c>
      <c r="P2244" s="23" t="inlineStr">
        <is>
          <t>NIAB</t>
        </is>
      </c>
      <c r="Q2244" s="23" t="n">
        <v>58155032191</v>
      </c>
      <c r="R2244" s="23" t="inlineStr">
        <is>
          <t>Delivered</t>
        </is>
      </c>
      <c r="S2244" s="63" t="n">
        <v>4</v>
      </c>
      <c r="T2244" s="39" t="n"/>
      <c r="U2244" s="23" t="inlineStr">
        <is>
          <t>BioLegend</t>
        </is>
      </c>
      <c r="V2244" s="23">
        <f>VLOOKUP(P2244,'Customer List'!B:C,2,)</f>
        <v/>
      </c>
      <c r="W2244" s="40" t="n"/>
      <c r="X2244" s="32" t="n">
        <v>45901</v>
      </c>
      <c r="Y2244" s="23">
        <f>IF(X2244="", "", X2244-N2244)</f>
        <v/>
      </c>
      <c r="Z2244" s="23">
        <f>IF(N2244="", "", TEXT(N2244, "dddd"))</f>
        <v/>
      </c>
      <c r="AA2244" s="23">
        <f>IF(X2244="", "", TEXT(X2244, "dddd"))</f>
        <v/>
      </c>
      <c r="AB2244" s="23">
        <f>VLOOKUP(U2244,'Currency Sheet'!A:C,3,)</f>
        <v/>
      </c>
      <c r="AC2244" s="44">
        <f>VLOOKUP(P2244,'Customer List'!B:D,3,)</f>
        <v/>
      </c>
    </row>
    <row r="2245">
      <c r="A2245" s="23">
        <f>A2244+1</f>
        <v/>
      </c>
      <c r="B2245" s="23" t="inlineStr">
        <is>
          <t>EED118440</t>
        </is>
      </c>
      <c r="C2245" s="32" t="n">
        <v>45891</v>
      </c>
      <c r="D2245" s="32" t="n">
        <v>45897</v>
      </c>
      <c r="E2245" s="51" t="n">
        <v>71.40000000000001</v>
      </c>
      <c r="F2245" s="51">
        <f>IF(AB2245="DOLLAR",E2245*88,E2245)</f>
        <v/>
      </c>
      <c r="G2245" s="62">
        <f>F2245*J2245</f>
        <v/>
      </c>
      <c r="H2245" s="23" t="n">
        <v>103108</v>
      </c>
      <c r="I2245" s="23" t="inlineStr">
        <is>
          <t>FITC anti-mouse CD45 Antibody</t>
        </is>
      </c>
      <c r="J2245" s="23" t="n">
        <v>1</v>
      </c>
      <c r="K2245" s="23" t="n">
        <v>1</v>
      </c>
      <c r="L2245" s="23">
        <f>J2245-K2245</f>
        <v/>
      </c>
      <c r="M2245" s="23" t="inlineStr">
        <is>
          <t>T-1061/25-26</t>
        </is>
      </c>
      <c r="N2245" s="32" t="n">
        <v>45902</v>
      </c>
      <c r="O2245" s="62" t="n">
        <v>7481.25</v>
      </c>
      <c r="P2245" s="23" t="inlineStr">
        <is>
          <t>RCB</t>
        </is>
      </c>
      <c r="Q2245" s="23" t="inlineStr">
        <is>
          <t>By Hand</t>
        </is>
      </c>
      <c r="R2245" s="23" t="inlineStr">
        <is>
          <t>Deepak</t>
        </is>
      </c>
      <c r="S2245" s="63" t="n">
        <v>4</v>
      </c>
      <c r="T2245" s="39" t="n"/>
      <c r="U2245" s="23" t="inlineStr">
        <is>
          <t>BioLegend</t>
        </is>
      </c>
      <c r="V2245" s="23">
        <f>VLOOKUP(P2245,'Customer List'!B:C,2,)</f>
        <v/>
      </c>
      <c r="W2245" s="40" t="n"/>
      <c r="X2245" s="32">
        <f>IF(OR(R2245 = "PRIYANKA MADAM", R2245 = "DEEPAK", R2245 = "PORTER"),N2245,"")</f>
        <v/>
      </c>
      <c r="Y2245" s="23">
        <f>IF(X2245="", "", X2245-N2245)</f>
        <v/>
      </c>
      <c r="Z2245" s="23">
        <f>IF(N2245="", "", TEXT(N2245, "dddd"))</f>
        <v/>
      </c>
      <c r="AA2245" s="23">
        <f>IF(X2245="", "", TEXT(X2245, "dddd"))</f>
        <v/>
      </c>
      <c r="AB2245" s="23">
        <f>VLOOKUP(U2245,'Currency Sheet'!A:C,3,)</f>
        <v/>
      </c>
      <c r="AC2245" s="44">
        <f>VLOOKUP(P2245,'Customer List'!B:D,3,)</f>
        <v/>
      </c>
    </row>
    <row r="2246">
      <c r="A2246" s="23">
        <f>A2245+1</f>
        <v/>
      </c>
      <c r="B2246" s="23" t="inlineStr">
        <is>
          <t>EED118440</t>
        </is>
      </c>
      <c r="C2246" s="32" t="n">
        <v>45891</v>
      </c>
      <c r="D2246" s="32" t="n">
        <v>45897</v>
      </c>
      <c r="E2246" s="51" t="n">
        <v>150.28</v>
      </c>
      <c r="F2246" s="51">
        <f>IF(AB2246="DOLLAR",E2246*88,E2246)</f>
        <v/>
      </c>
      <c r="G2246" s="62">
        <f>F2246*J2246</f>
        <v/>
      </c>
      <c r="H2246" s="23" t="n">
        <v>103132</v>
      </c>
      <c r="I2246" s="23" t="inlineStr">
        <is>
          <t>PerCP/Cyanine5.5 anti-mouse CD45 Antibody</t>
        </is>
      </c>
      <c r="J2246" s="23" t="n">
        <v>2</v>
      </c>
      <c r="K2246" s="23" t="n">
        <v>2</v>
      </c>
      <c r="L2246" s="23">
        <f>J2246-K2246</f>
        <v/>
      </c>
      <c r="M2246" s="23" t="inlineStr">
        <is>
          <t>T-1061/25-26</t>
        </is>
      </c>
      <c r="N2246" s="32" t="n">
        <v>45902</v>
      </c>
      <c r="O2246" s="62" t="n">
        <v>31492.5</v>
      </c>
      <c r="P2246" s="23" t="inlineStr">
        <is>
          <t>RCB</t>
        </is>
      </c>
      <c r="Q2246" s="23" t="inlineStr">
        <is>
          <t>By Hand</t>
        </is>
      </c>
      <c r="R2246" s="23" t="inlineStr">
        <is>
          <t>Deepak</t>
        </is>
      </c>
      <c r="S2246" s="63" t="n">
        <v>4</v>
      </c>
      <c r="T2246" s="39" t="n"/>
      <c r="U2246" s="23" t="inlineStr">
        <is>
          <t>BioLegend</t>
        </is>
      </c>
      <c r="V2246" s="23">
        <f>VLOOKUP(P2246,'Customer List'!B:C,2,)</f>
        <v/>
      </c>
      <c r="W2246" s="40" t="n"/>
      <c r="X2246" s="32">
        <f>IF(OR(R2246 = "PRIYANKA MADAM", R2246 = "DEEPAK", R2246 = "PORTER"),N2246,"")</f>
        <v/>
      </c>
      <c r="Y2246" s="23">
        <f>IF(X2246="", "", X2246-N2246)</f>
        <v/>
      </c>
      <c r="Z2246" s="23">
        <f>IF(N2246="", "", TEXT(N2246, "dddd"))</f>
        <v/>
      </c>
      <c r="AA2246" s="23">
        <f>IF(X2246="", "", TEXT(X2246, "dddd"))</f>
        <v/>
      </c>
      <c r="AB2246" s="23">
        <f>VLOOKUP(U2246,'Currency Sheet'!A:C,3,)</f>
        <v/>
      </c>
      <c r="AC2246" s="44">
        <f>VLOOKUP(P2246,'Customer List'!B:D,3,)</f>
        <v/>
      </c>
    </row>
    <row r="2247">
      <c r="A2247" s="23">
        <f>A2246+1</f>
        <v/>
      </c>
      <c r="B2247" s="23" t="inlineStr">
        <is>
          <t>EED118440</t>
        </is>
      </c>
      <c r="C2247" s="32" t="n">
        <v>45891</v>
      </c>
      <c r="D2247" s="32" t="n">
        <v>45897</v>
      </c>
      <c r="E2247" s="51" t="n">
        <v>77</v>
      </c>
      <c r="F2247" s="51">
        <f>IF(AB2247="DOLLAR",E2247*88,E2247)</f>
        <v/>
      </c>
      <c r="G2247" s="62">
        <f>F2247*J2247</f>
        <v/>
      </c>
      <c r="H2247" s="23" t="n">
        <v>104407</v>
      </c>
      <c r="I2247" s="23" t="inlineStr">
        <is>
          <t>PE anti-mouse CD62L Antibody</t>
        </is>
      </c>
      <c r="J2247" s="23" t="n">
        <v>1</v>
      </c>
      <c r="K2247" s="23" t="n">
        <v>1</v>
      </c>
      <c r="L2247" s="23">
        <f>J2247-K2247</f>
        <v/>
      </c>
      <c r="M2247" s="23" t="inlineStr">
        <is>
          <t>T-1042/25-26</t>
        </is>
      </c>
      <c r="N2247" s="32" t="n">
        <v>45899</v>
      </c>
      <c r="O2247" s="62" t="n">
        <v>12276</v>
      </c>
      <c r="P2247" s="23" t="inlineStr">
        <is>
          <t>BIONOVA</t>
        </is>
      </c>
      <c r="Q2247" s="23" t="n">
        <v>58155038421</v>
      </c>
      <c r="R2247" s="23" t="inlineStr">
        <is>
          <t>Delivered</t>
        </is>
      </c>
      <c r="S2247" s="63" t="n">
        <v>4</v>
      </c>
      <c r="T2247" s="39" t="n"/>
      <c r="U2247" s="23" t="inlineStr">
        <is>
          <t>BioLegend</t>
        </is>
      </c>
      <c r="V2247" s="23">
        <f>VLOOKUP(P2247,'Customer List'!B:C,2,)</f>
        <v/>
      </c>
      <c r="W2247" s="40" t="n"/>
      <c r="X2247" s="32" t="n">
        <v>45901</v>
      </c>
      <c r="Y2247" s="23">
        <f>IF(X2247="", "", X2247-N2247)</f>
        <v/>
      </c>
      <c r="Z2247" s="23">
        <f>IF(N2247="", "", TEXT(N2247, "dddd"))</f>
        <v/>
      </c>
      <c r="AA2247" s="23">
        <f>IF(X2247="", "", TEXT(X2247, "dddd"))</f>
        <v/>
      </c>
      <c r="AB2247" s="23">
        <f>VLOOKUP(U2247,'Currency Sheet'!A:C,3,)</f>
        <v/>
      </c>
      <c r="AC2247" s="44">
        <f>VLOOKUP(P2247,'Customer List'!B:D,3,)</f>
        <v/>
      </c>
    </row>
    <row r="2248">
      <c r="A2248" s="23">
        <f>A2247+1</f>
        <v/>
      </c>
      <c r="B2248" s="23" t="inlineStr">
        <is>
          <t>EED118440</t>
        </is>
      </c>
      <c r="C2248" s="32" t="n">
        <v>45891</v>
      </c>
      <c r="D2248" s="32" t="n">
        <v>45897</v>
      </c>
      <c r="E2248" s="51" t="n">
        <v>204.4</v>
      </c>
      <c r="F2248" s="51">
        <f>IF(AB2248="DOLLAR",E2248*88,E2248)</f>
        <v/>
      </c>
      <c r="G2248" s="62">
        <f>F2248*J2248</f>
        <v/>
      </c>
      <c r="H2248" s="23" t="n">
        <v>104734</v>
      </c>
      <c r="I2248" s="23" t="inlineStr">
        <is>
          <t>PE/Cy7 anti-mouse CD80 Antibody</t>
        </is>
      </c>
      <c r="J2248" s="23" t="n">
        <v>1</v>
      </c>
      <c r="K2248" s="23" t="n">
        <v>1</v>
      </c>
      <c r="L2248" s="23">
        <f>J2248-K2248</f>
        <v/>
      </c>
      <c r="M2248" s="23" t="inlineStr">
        <is>
          <t>T-1044/25-26</t>
        </is>
      </c>
      <c r="N2248" s="32" t="n">
        <v>45899</v>
      </c>
      <c r="O2248" s="62" t="n">
        <v>22192</v>
      </c>
      <c r="P2248" s="23" t="inlineStr">
        <is>
          <t>NIAB</t>
        </is>
      </c>
      <c r="Q2248" s="23" t="n">
        <v>58155032191</v>
      </c>
      <c r="R2248" s="23" t="inlineStr">
        <is>
          <t>Delivered</t>
        </is>
      </c>
      <c r="S2248" s="63" t="n">
        <v>4</v>
      </c>
      <c r="T2248" s="39" t="n"/>
      <c r="U2248" s="23" t="inlineStr">
        <is>
          <t>BioLegend</t>
        </is>
      </c>
      <c r="V2248" s="23">
        <f>VLOOKUP(P2248,'Customer List'!B:C,2,)</f>
        <v/>
      </c>
      <c r="W2248" s="40" t="n"/>
      <c r="X2248" s="32" t="n">
        <v>45901</v>
      </c>
      <c r="Y2248" s="23">
        <f>IF(X2248="", "", X2248-N2248)</f>
        <v/>
      </c>
      <c r="Z2248" s="23">
        <f>IF(N2248="", "", TEXT(N2248, "dddd"))</f>
        <v/>
      </c>
      <c r="AA2248" s="23">
        <f>IF(X2248="", "", TEXT(X2248, "dddd"))</f>
        <v/>
      </c>
      <c r="AB2248" s="23">
        <f>VLOOKUP(U2248,'Currency Sheet'!A:C,3,)</f>
        <v/>
      </c>
      <c r="AC2248" s="44">
        <f>VLOOKUP(P2248,'Customer List'!B:D,3,)</f>
        <v/>
      </c>
    </row>
    <row r="2249">
      <c r="A2249" s="23">
        <f>A2248+1</f>
        <v/>
      </c>
      <c r="B2249" s="23" t="inlineStr">
        <is>
          <t>EED118440</t>
        </is>
      </c>
      <c r="C2249" s="32" t="n">
        <v>45891</v>
      </c>
      <c r="D2249" s="32" t="n">
        <v>45897</v>
      </c>
      <c r="E2249" s="51" t="n">
        <v>222.75</v>
      </c>
      <c r="F2249" s="51">
        <f>IF(AB2249="DOLLAR",E2249*88,E2249)</f>
        <v/>
      </c>
      <c r="G2249" s="62">
        <f>F2249*J2249</f>
        <v/>
      </c>
      <c r="H2249" s="23" t="n">
        <v>105125</v>
      </c>
      <c r="I2249" s="23" t="inlineStr">
        <is>
          <t>Brilliant Violet 605™ anti-mouse CD86 Antibody</t>
        </is>
      </c>
      <c r="J2249" s="23" t="n">
        <v>1</v>
      </c>
      <c r="K2249" s="23" t="n">
        <v>1</v>
      </c>
      <c r="L2249" s="23">
        <f>J2249-K2249</f>
        <v/>
      </c>
      <c r="M2249" s="23" t="inlineStr">
        <is>
          <t>T-1044/25-26</t>
        </is>
      </c>
      <c r="N2249" s="32" t="n">
        <v>45899</v>
      </c>
      <c r="O2249" s="62" t="n">
        <v>22572</v>
      </c>
      <c r="P2249" s="23" t="inlineStr">
        <is>
          <t>NIAB</t>
        </is>
      </c>
      <c r="Q2249" s="23" t="n">
        <v>58155032191</v>
      </c>
      <c r="R2249" s="23" t="inlineStr">
        <is>
          <t>Delivered</t>
        </is>
      </c>
      <c r="S2249" s="63" t="n">
        <v>4</v>
      </c>
      <c r="T2249" s="39" t="n"/>
      <c r="U2249" s="23" t="inlineStr">
        <is>
          <t>BioLegend</t>
        </is>
      </c>
      <c r="V2249" s="23">
        <f>VLOOKUP(P2249,'Customer List'!B:C,2,)</f>
        <v/>
      </c>
      <c r="W2249" s="40" t="n"/>
      <c r="X2249" s="32" t="n">
        <v>45901</v>
      </c>
      <c r="Y2249" s="23">
        <f>IF(X2249="", "", X2249-N2249)</f>
        <v/>
      </c>
      <c r="Z2249" s="23">
        <f>IF(N2249="", "", TEXT(N2249, "dddd"))</f>
        <v/>
      </c>
      <c r="AA2249" s="23">
        <f>IF(X2249="", "", TEXT(X2249, "dddd"))</f>
        <v/>
      </c>
      <c r="AB2249" s="23">
        <f>VLOOKUP(U2249,'Currency Sheet'!A:C,3,)</f>
        <v/>
      </c>
      <c r="AC2249" s="44">
        <f>VLOOKUP(P2249,'Customer List'!B:D,3,)</f>
        <v/>
      </c>
    </row>
    <row r="2250">
      <c r="A2250" s="23">
        <f>A2249+1</f>
        <v/>
      </c>
      <c r="B2250" s="23" t="inlineStr">
        <is>
          <t>EED118440</t>
        </is>
      </c>
      <c r="C2250" s="32" t="n">
        <v>45891</v>
      </c>
      <c r="D2250" s="32" t="n">
        <v>45897</v>
      </c>
      <c r="E2250" s="51" t="n">
        <v>223.72</v>
      </c>
      <c r="F2250" s="51">
        <f>IF(AB2250="DOLLAR",E2250*88,E2250)</f>
        <v/>
      </c>
      <c r="G2250" s="62">
        <f>F2250*J2250</f>
        <v/>
      </c>
      <c r="H2250" s="23" t="n">
        <v>106306</v>
      </c>
      <c r="I2250" s="23" t="inlineStr">
        <is>
          <t>PE anti-mouse CD152 Antibody</t>
        </is>
      </c>
      <c r="J2250" s="23" t="n">
        <v>1</v>
      </c>
      <c r="K2250" s="23" t="n">
        <v>1</v>
      </c>
      <c r="L2250" s="23">
        <f>J2250-K2250</f>
        <v/>
      </c>
      <c r="M2250" s="23" t="inlineStr">
        <is>
          <t>T-1061/25-26</t>
        </is>
      </c>
      <c r="N2250" s="32" t="n">
        <v>45902</v>
      </c>
      <c r="O2250" s="62" t="n">
        <v>23441.07</v>
      </c>
      <c r="P2250" s="23" t="inlineStr">
        <is>
          <t>RCB</t>
        </is>
      </c>
      <c r="Q2250" s="23" t="inlineStr">
        <is>
          <t>By Hand</t>
        </is>
      </c>
      <c r="R2250" s="23" t="inlineStr">
        <is>
          <t>Deepak</t>
        </is>
      </c>
      <c r="S2250" s="63" t="n">
        <v>4</v>
      </c>
      <c r="T2250" s="39" t="n"/>
      <c r="U2250" s="23" t="inlineStr">
        <is>
          <t>BioLegend</t>
        </is>
      </c>
      <c r="V2250" s="23">
        <f>VLOOKUP(P2250,'Customer List'!B:C,2,)</f>
        <v/>
      </c>
      <c r="W2250" s="40" t="n"/>
      <c r="X2250" s="32">
        <f>IF(OR(R2250 = "PRIYANKA MADAM", R2250 = "DEEPAK", R2250 = "PORTER"),N2250,"")</f>
        <v/>
      </c>
      <c r="Y2250" s="23">
        <f>IF(X2250="", "", X2250-N2250)</f>
        <v/>
      </c>
      <c r="Z2250" s="23">
        <f>IF(N2250="", "", TEXT(N2250, "dddd"))</f>
        <v/>
      </c>
      <c r="AA2250" s="23">
        <f>IF(X2250="", "", TEXT(X2250, "dddd"))</f>
        <v/>
      </c>
      <c r="AB2250" s="23">
        <f>VLOOKUP(U2250,'Currency Sheet'!A:C,3,)</f>
        <v/>
      </c>
      <c r="AC2250" s="44">
        <f>VLOOKUP(P2250,'Customer List'!B:D,3,)</f>
        <v/>
      </c>
    </row>
    <row r="2251">
      <c r="A2251" s="23">
        <f>A2250+1</f>
        <v/>
      </c>
      <c r="B2251" s="23" t="inlineStr">
        <is>
          <t>EED118440</t>
        </is>
      </c>
      <c r="C2251" s="32" t="n">
        <v>45891</v>
      </c>
      <c r="D2251" s="32" t="n">
        <v>45897</v>
      </c>
      <c r="E2251" s="51" t="n">
        <v>65.8</v>
      </c>
      <c r="F2251" s="51">
        <f>IF(AB2251="DOLLAR",E2251*88,E2251)</f>
        <v/>
      </c>
      <c r="G2251" s="62">
        <f>F2251*J2251</f>
        <v/>
      </c>
      <c r="H2251" s="23" t="n">
        <v>107627</v>
      </c>
      <c r="I2251" s="23" t="inlineStr">
        <is>
          <t>APC/Cyanine7 anti-mouse I-A/I-E Antibody</t>
        </is>
      </c>
      <c r="J2251" s="23" t="n">
        <v>1</v>
      </c>
      <c r="K2251" s="23" t="n">
        <v>1</v>
      </c>
      <c r="L2251" s="23">
        <f>J2251-K2251</f>
        <v/>
      </c>
      <c r="M2251" s="23" t="inlineStr">
        <is>
          <t>T-1044/25-26</t>
        </is>
      </c>
      <c r="N2251" s="32" t="n">
        <v>45899</v>
      </c>
      <c r="O2251" s="62" t="n">
        <v>7144</v>
      </c>
      <c r="P2251" s="23" t="inlineStr">
        <is>
          <t>NIAB</t>
        </is>
      </c>
      <c r="Q2251" s="23" t="n">
        <v>58155032191</v>
      </c>
      <c r="R2251" s="23" t="inlineStr">
        <is>
          <t>Delivered</t>
        </is>
      </c>
      <c r="S2251" s="63" t="n">
        <v>4</v>
      </c>
      <c r="T2251" s="39" t="n"/>
      <c r="U2251" s="23" t="inlineStr">
        <is>
          <t>BioLegend</t>
        </is>
      </c>
      <c r="V2251" s="23">
        <f>VLOOKUP(P2251,'Customer List'!B:C,2,)</f>
        <v/>
      </c>
      <c r="W2251" s="40" t="n"/>
      <c r="X2251" s="32" t="n">
        <v>45901</v>
      </c>
      <c r="Y2251" s="23">
        <f>IF(X2251="", "", X2251-N2251)</f>
        <v/>
      </c>
      <c r="Z2251" s="23">
        <f>IF(N2251="", "", TEXT(N2251, "dddd"))</f>
        <v/>
      </c>
      <c r="AA2251" s="23">
        <f>IF(X2251="", "", TEXT(X2251, "dddd"))</f>
        <v/>
      </c>
      <c r="AB2251" s="23">
        <f>VLOOKUP(U2251,'Currency Sheet'!A:C,3,)</f>
        <v/>
      </c>
      <c r="AC2251" s="44">
        <f>VLOOKUP(P2251,'Customer List'!B:D,3,)</f>
        <v/>
      </c>
    </row>
    <row r="2252">
      <c r="A2252" s="23">
        <f>A2251+1</f>
        <v/>
      </c>
      <c r="B2252" s="23" t="inlineStr">
        <is>
          <t>EED118440</t>
        </is>
      </c>
      <c r="C2252" s="32" t="n">
        <v>45891</v>
      </c>
      <c r="D2252" s="32" t="n">
        <v>45897</v>
      </c>
      <c r="E2252" s="51" t="n">
        <v>160.3</v>
      </c>
      <c r="F2252" s="51">
        <f>IF(AB2252="DOLLAR",E2252*88,E2252)</f>
        <v/>
      </c>
      <c r="G2252" s="62">
        <f>F2252*J2252</f>
        <v/>
      </c>
      <c r="H2252" s="23" t="n">
        <v>108417</v>
      </c>
      <c r="I2252" s="23" t="inlineStr">
        <is>
          <t>Alexa Fluor® 488 anti-mouse Ly-6G/Ly-6C (Gr-1) Antibody</t>
        </is>
      </c>
      <c r="J2252" s="23" t="n">
        <v>1</v>
      </c>
      <c r="K2252" s="23" t="n">
        <v>1</v>
      </c>
      <c r="L2252" s="23">
        <f>J2252-K2252</f>
        <v/>
      </c>
      <c r="M2252" s="23" t="inlineStr">
        <is>
          <t>T-1044/25-26</t>
        </is>
      </c>
      <c r="N2252" s="32" t="n">
        <v>45899</v>
      </c>
      <c r="O2252" s="62" t="n">
        <v>17404</v>
      </c>
      <c r="P2252" s="23" t="inlineStr">
        <is>
          <t>NIAB</t>
        </is>
      </c>
      <c r="Q2252" s="23" t="n">
        <v>58155032191</v>
      </c>
      <c r="R2252" s="23" t="inlineStr">
        <is>
          <t>Delivered</t>
        </is>
      </c>
      <c r="S2252" s="63" t="n">
        <v>4</v>
      </c>
      <c r="T2252" s="39" t="n"/>
      <c r="U2252" s="23" t="inlineStr">
        <is>
          <t>BioLegend</t>
        </is>
      </c>
      <c r="V2252" s="23">
        <f>VLOOKUP(P2252,'Customer List'!B:C,2,)</f>
        <v/>
      </c>
      <c r="W2252" s="40" t="n"/>
      <c r="X2252" s="32" t="n">
        <v>45901</v>
      </c>
      <c r="Y2252" s="23">
        <f>IF(X2252="", "", X2252-N2252)</f>
        <v/>
      </c>
      <c r="Z2252" s="23">
        <f>IF(N2252="", "", TEXT(N2252, "dddd"))</f>
        <v/>
      </c>
      <c r="AA2252" s="23">
        <f>IF(X2252="", "", TEXT(X2252, "dddd"))</f>
        <v/>
      </c>
      <c r="AB2252" s="23">
        <f>VLOOKUP(U2252,'Currency Sheet'!A:C,3,)</f>
        <v/>
      </c>
      <c r="AC2252" s="44">
        <f>VLOOKUP(P2252,'Customer List'!B:D,3,)</f>
        <v/>
      </c>
    </row>
    <row r="2253">
      <c r="A2253" s="23">
        <f>A2252+1</f>
        <v/>
      </c>
      <c r="B2253" s="23" t="inlineStr">
        <is>
          <t>EED118440</t>
        </is>
      </c>
      <c r="C2253" s="32" t="n">
        <v>45891</v>
      </c>
      <c r="D2253" s="32" t="n">
        <v>45897</v>
      </c>
      <c r="E2253" s="51" t="n">
        <v>219</v>
      </c>
      <c r="F2253" s="51">
        <f>IF(AB2253="DOLLAR",E2253*88,E2253)</f>
        <v/>
      </c>
      <c r="G2253" s="62">
        <f>F2253*J2253</f>
        <v/>
      </c>
      <c r="H2253" s="23" t="n">
        <v>117339</v>
      </c>
      <c r="I2253" s="23" t="inlineStr">
        <is>
          <t>Brilliant Violet 650™ anti-mouse CD11c Antibody</t>
        </is>
      </c>
      <c r="J2253" s="23" t="n">
        <v>1</v>
      </c>
      <c r="K2253" s="23" t="n">
        <v>1</v>
      </c>
      <c r="L2253" s="23">
        <f>J2253-K2253</f>
        <v/>
      </c>
      <c r="M2253" s="23" t="inlineStr">
        <is>
          <t>T-1044/25-26</t>
        </is>
      </c>
      <c r="N2253" s="32" t="n">
        <v>45899</v>
      </c>
      <c r="O2253" s="62" t="n">
        <v>22192</v>
      </c>
      <c r="P2253" s="23" t="inlineStr">
        <is>
          <t>NIAB</t>
        </is>
      </c>
      <c r="Q2253" s="23" t="n">
        <v>58155032191</v>
      </c>
      <c r="R2253" s="23" t="inlineStr">
        <is>
          <t>Delivered</t>
        </is>
      </c>
      <c r="S2253" s="63" t="n">
        <v>4</v>
      </c>
      <c r="T2253" s="39" t="n"/>
      <c r="U2253" s="23" t="inlineStr">
        <is>
          <t>BioLegend</t>
        </is>
      </c>
      <c r="V2253" s="23">
        <f>VLOOKUP(P2253,'Customer List'!B:C,2,)</f>
        <v/>
      </c>
      <c r="W2253" s="40" t="n"/>
      <c r="X2253" s="32" t="n">
        <v>45901</v>
      </c>
      <c r="Y2253" s="23">
        <f>IF(X2253="", "", X2253-N2253)</f>
        <v/>
      </c>
      <c r="Z2253" s="23">
        <f>IF(N2253="", "", TEXT(N2253, "dddd"))</f>
        <v/>
      </c>
      <c r="AA2253" s="23">
        <f>IF(X2253="", "", TEXT(X2253, "dddd"))</f>
        <v/>
      </c>
      <c r="AB2253" s="23">
        <f>VLOOKUP(U2253,'Currency Sheet'!A:C,3,)</f>
        <v/>
      </c>
      <c r="AC2253" s="44">
        <f>VLOOKUP(P2253,'Customer List'!B:D,3,)</f>
        <v/>
      </c>
    </row>
    <row r="2254">
      <c r="A2254" s="23">
        <f>A2253+1</f>
        <v/>
      </c>
      <c r="B2254" s="23" t="inlineStr">
        <is>
          <t>EED118440</t>
        </is>
      </c>
      <c r="C2254" s="32" t="n">
        <v>45891</v>
      </c>
      <c r="D2254" s="32" t="n">
        <v>45897</v>
      </c>
      <c r="E2254" s="51" t="n">
        <v>189.75</v>
      </c>
      <c r="F2254" s="51">
        <f>IF(AB2254="DOLLAR",E2254*88,E2254)</f>
        <v/>
      </c>
      <c r="G2254" s="62">
        <f>F2254*J2254</f>
        <v/>
      </c>
      <c r="H2254" s="23" t="n">
        <v>123137</v>
      </c>
      <c r="I2254" s="23" t="inlineStr">
        <is>
          <t>Brilliant Violet 421™ anti-mouse F4/80 Antibody</t>
        </is>
      </c>
      <c r="J2254" s="23" t="n">
        <v>1</v>
      </c>
      <c r="K2254" s="23" t="n">
        <v>1</v>
      </c>
      <c r="L2254" s="23">
        <f>J2254-K2254</f>
        <v/>
      </c>
      <c r="M2254" s="23" t="inlineStr">
        <is>
          <t>T-1044/25-26</t>
        </is>
      </c>
      <c r="N2254" s="32" t="n">
        <v>45899</v>
      </c>
      <c r="O2254" s="62" t="n">
        <v>19228</v>
      </c>
      <c r="P2254" s="23" t="inlineStr">
        <is>
          <t>NIAB</t>
        </is>
      </c>
      <c r="Q2254" s="23" t="n">
        <v>58155032191</v>
      </c>
      <c r="R2254" s="23" t="inlineStr">
        <is>
          <t>Delivered</t>
        </is>
      </c>
      <c r="S2254" s="63" t="n">
        <v>4</v>
      </c>
      <c r="T2254" s="39" t="n"/>
      <c r="U2254" s="23" t="inlineStr">
        <is>
          <t>BioLegend</t>
        </is>
      </c>
      <c r="V2254" s="23">
        <f>VLOOKUP(P2254,'Customer List'!B:C,2,)</f>
        <v/>
      </c>
      <c r="W2254" s="40" t="n"/>
      <c r="X2254" s="32" t="n">
        <v>45901</v>
      </c>
      <c r="Y2254" s="23">
        <f>IF(X2254="", "", X2254-N2254)</f>
        <v/>
      </c>
      <c r="Z2254" s="23">
        <f>IF(N2254="", "", TEXT(N2254, "dddd"))</f>
        <v/>
      </c>
      <c r="AA2254" s="23">
        <f>IF(X2254="", "", TEXT(X2254, "dddd"))</f>
        <v/>
      </c>
      <c r="AB2254" s="23">
        <f>VLOOKUP(U2254,'Currency Sheet'!A:C,3,)</f>
        <v/>
      </c>
      <c r="AC2254" s="44">
        <f>VLOOKUP(P2254,'Customer List'!B:D,3,)</f>
        <v/>
      </c>
    </row>
    <row r="2255">
      <c r="A2255" s="23">
        <f>A2254+1</f>
        <v/>
      </c>
      <c r="B2255" s="23" t="inlineStr">
        <is>
          <t>EED118440</t>
        </is>
      </c>
      <c r="C2255" s="32" t="n">
        <v>45891</v>
      </c>
      <c r="D2255" s="32" t="n">
        <v>45897</v>
      </c>
      <c r="E2255" s="51" t="n">
        <v>259</v>
      </c>
      <c r="F2255" s="51">
        <f>IF(AB2255="DOLLAR",E2255*88,E2255)</f>
        <v/>
      </c>
      <c r="G2255" s="62">
        <f>F2255*J2255</f>
        <v/>
      </c>
      <c r="H2255" s="23" t="n">
        <v>126410</v>
      </c>
      <c r="I2255" s="23" t="inlineStr">
        <is>
          <t>Pacific Blue™ anti-mouse FOXP3 Antibody</t>
        </is>
      </c>
      <c r="J2255" s="23" t="n">
        <v>1</v>
      </c>
      <c r="K2255" s="23" t="n">
        <v>1</v>
      </c>
      <c r="L2255" s="23">
        <f>J2255-K2255</f>
        <v/>
      </c>
      <c r="M2255" s="23" t="inlineStr">
        <is>
          <t>T-1042/25-26</t>
        </is>
      </c>
      <c r="N2255" s="32" t="n">
        <v>45899</v>
      </c>
      <c r="O2255" s="62" t="n">
        <v>41292</v>
      </c>
      <c r="P2255" s="23" t="inlineStr">
        <is>
          <t>BIONOVA</t>
        </is>
      </c>
      <c r="Q2255" s="23" t="n">
        <v>58155038421</v>
      </c>
      <c r="R2255" s="23" t="inlineStr">
        <is>
          <t>Delivered</t>
        </is>
      </c>
      <c r="S2255" s="63" t="n">
        <v>4</v>
      </c>
      <c r="T2255" s="39" t="n"/>
      <c r="U2255" s="23" t="inlineStr">
        <is>
          <t>BioLegend</t>
        </is>
      </c>
      <c r="V2255" s="23">
        <f>VLOOKUP(P2255,'Customer List'!B:C,2,)</f>
        <v/>
      </c>
      <c r="W2255" s="40" t="n"/>
      <c r="X2255" s="32" t="n">
        <v>45901</v>
      </c>
      <c r="Y2255" s="23">
        <f>IF(X2255="", "", X2255-N2255)</f>
        <v/>
      </c>
      <c r="Z2255" s="23">
        <f>IF(N2255="", "", TEXT(N2255, "dddd"))</f>
        <v/>
      </c>
      <c r="AA2255" s="23">
        <f>IF(X2255="", "", TEXT(X2255, "dddd"))</f>
        <v/>
      </c>
      <c r="AB2255" s="23">
        <f>VLOOKUP(U2255,'Currency Sheet'!A:C,3,)</f>
        <v/>
      </c>
      <c r="AC2255" s="44">
        <f>VLOOKUP(P2255,'Customer List'!B:D,3,)</f>
        <v/>
      </c>
    </row>
    <row r="2256">
      <c r="A2256" s="23">
        <f>A2255+1</f>
        <v/>
      </c>
      <c r="B2256" s="23" t="inlineStr">
        <is>
          <t>EED118440</t>
        </is>
      </c>
      <c r="C2256" s="32" t="n">
        <v>45891</v>
      </c>
      <c r="D2256" s="32" t="n">
        <v>45897</v>
      </c>
      <c r="E2256" s="51" t="n">
        <v>235.96</v>
      </c>
      <c r="F2256" s="51">
        <f>IF(AB2256="DOLLAR",E2256*88,E2256)</f>
        <v/>
      </c>
      <c r="G2256" s="62">
        <f>F2256*J2256</f>
        <v/>
      </c>
      <c r="H2256" s="23" t="n">
        <v>127616</v>
      </c>
      <c r="I2256" s="23" t="inlineStr">
        <is>
          <t>PerCP/Cyanine5.5 anti-mouse Ly-6G Antibody</t>
        </is>
      </c>
      <c r="J2256" s="23" t="n">
        <v>1</v>
      </c>
      <c r="K2256" s="23" t="n">
        <v>1</v>
      </c>
      <c r="L2256" s="23">
        <f>J2256-K2256</f>
        <v/>
      </c>
      <c r="M2256" s="23" t="inlineStr">
        <is>
          <t>T-1061/25-26</t>
        </is>
      </c>
      <c r="N2256" s="32" t="n">
        <v>45902</v>
      </c>
      <c r="O2256" s="62" t="n">
        <v>24723.76</v>
      </c>
      <c r="P2256" s="23" t="inlineStr">
        <is>
          <t>RCB</t>
        </is>
      </c>
      <c r="Q2256" s="23" t="inlineStr">
        <is>
          <t>By Hand</t>
        </is>
      </c>
      <c r="R2256" s="23" t="inlineStr">
        <is>
          <t>Deepak</t>
        </is>
      </c>
      <c r="S2256" s="63" t="n">
        <v>4</v>
      </c>
      <c r="T2256" s="39" t="n"/>
      <c r="U2256" s="23" t="inlineStr">
        <is>
          <t>BioLegend</t>
        </is>
      </c>
      <c r="V2256" s="23">
        <f>VLOOKUP(P2256,'Customer List'!B:C,2,)</f>
        <v/>
      </c>
      <c r="W2256" s="40" t="n"/>
      <c r="X2256" s="32">
        <f>IF(OR(R2256 = "PRIYANKA MADAM", R2256 = "DEEPAK", R2256 = "PORTER"),N2256,"")</f>
        <v/>
      </c>
      <c r="Y2256" s="23">
        <f>IF(X2256="", "", X2256-N2256)</f>
        <v/>
      </c>
      <c r="Z2256" s="23">
        <f>IF(N2256="", "", TEXT(N2256, "dddd"))</f>
        <v/>
      </c>
      <c r="AA2256" s="23">
        <f>IF(X2256="", "", TEXT(X2256, "dddd"))</f>
        <v/>
      </c>
      <c r="AB2256" s="23">
        <f>VLOOKUP(U2256,'Currency Sheet'!A:C,3,)</f>
        <v/>
      </c>
      <c r="AC2256" s="44">
        <f>VLOOKUP(P2256,'Customer List'!B:D,3,)</f>
        <v/>
      </c>
    </row>
    <row r="2257">
      <c r="A2257" s="23">
        <f>A2256+1</f>
        <v/>
      </c>
      <c r="B2257" s="23" t="inlineStr">
        <is>
          <t>EED118440</t>
        </is>
      </c>
      <c r="C2257" s="32" t="n">
        <v>45891</v>
      </c>
      <c r="D2257" s="32" t="n">
        <v>45897</v>
      </c>
      <c r="E2257" s="51" t="n">
        <v>222.75</v>
      </c>
      <c r="F2257" s="51">
        <f>IF(AB2257="DOLLAR",E2257*88,E2257)</f>
        <v/>
      </c>
      <c r="G2257" s="62">
        <f>F2257*J2257</f>
        <v/>
      </c>
      <c r="H2257" s="23" t="n">
        <v>127633</v>
      </c>
      <c r="I2257" s="23" t="inlineStr">
        <is>
          <t>Brilliant Violet 510™ anti-mouse Ly-6G Antibody</t>
        </is>
      </c>
      <c r="J2257" s="23" t="n">
        <v>1</v>
      </c>
      <c r="K2257" s="23" t="n">
        <v>1</v>
      </c>
      <c r="L2257" s="23">
        <f>J2257-K2257</f>
        <v/>
      </c>
      <c r="M2257" s="23" t="inlineStr">
        <is>
          <t>T-1044/25-26</t>
        </is>
      </c>
      <c r="N2257" s="32" t="n">
        <v>45899</v>
      </c>
      <c r="O2257" s="62" t="n">
        <v>22572</v>
      </c>
      <c r="P2257" s="23" t="inlineStr">
        <is>
          <t>NIAB</t>
        </is>
      </c>
      <c r="Q2257" s="23" t="n">
        <v>58155032191</v>
      </c>
      <c r="R2257" s="23" t="inlineStr">
        <is>
          <t>Delivered</t>
        </is>
      </c>
      <c r="S2257" s="63" t="n">
        <v>4</v>
      </c>
      <c r="T2257" s="39" t="n"/>
      <c r="U2257" s="23" t="inlineStr">
        <is>
          <t>BioLegend</t>
        </is>
      </c>
      <c r="V2257" s="23">
        <f>VLOOKUP(P2257,'Customer List'!B:C,2,)</f>
        <v/>
      </c>
      <c r="W2257" s="40" t="n"/>
      <c r="X2257" s="32" t="n">
        <v>45901</v>
      </c>
      <c r="Y2257" s="23">
        <f>IF(X2257="", "", X2257-N2257)</f>
        <v/>
      </c>
      <c r="Z2257" s="23">
        <f>IF(N2257="", "", TEXT(N2257, "dddd"))</f>
        <v/>
      </c>
      <c r="AA2257" s="23">
        <f>IF(X2257="", "", TEXT(X2257, "dddd"))</f>
        <v/>
      </c>
      <c r="AB2257" s="23">
        <f>VLOOKUP(U2257,'Currency Sheet'!A:C,3,)</f>
        <v/>
      </c>
      <c r="AC2257" s="44">
        <f>VLOOKUP(P2257,'Customer List'!B:D,3,)</f>
        <v/>
      </c>
    </row>
    <row r="2258">
      <c r="A2258" s="23">
        <f>A2257+1</f>
        <v/>
      </c>
      <c r="B2258" s="23" t="inlineStr">
        <is>
          <t>EED118440</t>
        </is>
      </c>
      <c r="C2258" s="32" t="n">
        <v>45891</v>
      </c>
      <c r="D2258" s="32" t="n">
        <v>45897</v>
      </c>
      <c r="E2258" s="51" t="n">
        <v>197.88</v>
      </c>
      <c r="F2258" s="51">
        <f>IF(AB2258="DOLLAR",E2258*88,E2258)</f>
        <v/>
      </c>
      <c r="G2258" s="62">
        <f>F2258*J2258</f>
        <v/>
      </c>
      <c r="H2258" s="23" t="n">
        <v>134008</v>
      </c>
      <c r="I2258" s="23" t="inlineStr">
        <is>
          <t>APC anti-mouse CD366 (Tim-3) Antibody</t>
        </is>
      </c>
      <c r="J2258" s="23" t="n">
        <v>1</v>
      </c>
      <c r="K2258" s="23" t="n">
        <v>1</v>
      </c>
      <c r="L2258" s="23">
        <f>J2258-K2258</f>
        <v/>
      </c>
      <c r="M2258" s="23" t="inlineStr">
        <is>
          <t>T-1061/25-26</t>
        </is>
      </c>
      <c r="N2258" s="32" t="n">
        <v>45902</v>
      </c>
      <c r="O2258" s="62" t="n">
        <v>20733.75</v>
      </c>
      <c r="P2258" s="23" t="inlineStr">
        <is>
          <t>RCB</t>
        </is>
      </c>
      <c r="Q2258" s="23" t="inlineStr">
        <is>
          <t>By Hand</t>
        </is>
      </c>
      <c r="R2258" s="23" t="inlineStr">
        <is>
          <t>Deepak</t>
        </is>
      </c>
      <c r="S2258" s="63" t="n">
        <v>4</v>
      </c>
      <c r="T2258" s="39" t="n"/>
      <c r="U2258" s="23" t="inlineStr">
        <is>
          <t>BioLegend</t>
        </is>
      </c>
      <c r="V2258" s="23">
        <f>VLOOKUP(P2258,'Customer List'!B:C,2,)</f>
        <v/>
      </c>
      <c r="W2258" s="40" t="n"/>
      <c r="X2258" s="32">
        <f>IF(OR(R2258 = "PRIYANKA MADAM", R2258 = "DEEPAK", R2258 = "PORTER"),N2258,"")</f>
        <v/>
      </c>
      <c r="Y2258" s="23">
        <f>IF(X2258="", "", X2258-N2258)</f>
        <v/>
      </c>
      <c r="Z2258" s="23">
        <f>IF(N2258="", "", TEXT(N2258, "dddd"))</f>
        <v/>
      </c>
      <c r="AA2258" s="23">
        <f>IF(X2258="", "", TEXT(X2258, "dddd"))</f>
        <v/>
      </c>
      <c r="AB2258" s="23">
        <f>VLOOKUP(U2258,'Currency Sheet'!A:C,3,)</f>
        <v/>
      </c>
      <c r="AC2258" s="44">
        <f>VLOOKUP(P2258,'Customer List'!B:D,3,)</f>
        <v/>
      </c>
    </row>
    <row r="2259">
      <c r="A2259" s="23">
        <f>A2258+1</f>
        <v/>
      </c>
      <c r="B2259" s="23" t="inlineStr">
        <is>
          <t>EED118440</t>
        </is>
      </c>
      <c r="C2259" s="32" t="n">
        <v>45891</v>
      </c>
      <c r="D2259" s="32" t="n">
        <v>45897</v>
      </c>
      <c r="E2259" s="51" t="n">
        <v>65.8</v>
      </c>
      <c r="F2259" s="51">
        <f>IF(AB2259="DOLLAR",E2259*88,E2259)</f>
        <v/>
      </c>
      <c r="G2259" s="62">
        <f>F2259*J2259</f>
        <v/>
      </c>
      <c r="H2259" s="23" t="n">
        <v>135007</v>
      </c>
      <c r="I2259" s="23" t="inlineStr">
        <is>
          <t>FITC anti-mouse CD127 (IL-7Rα) Antibody</t>
        </is>
      </c>
      <c r="J2259" s="23" t="n">
        <v>1</v>
      </c>
      <c r="K2259" s="23" t="n">
        <v>1</v>
      </c>
      <c r="L2259" s="23">
        <f>J2259-K2259</f>
        <v/>
      </c>
      <c r="M2259" s="23" t="inlineStr">
        <is>
          <t>T-1042/25-26</t>
        </is>
      </c>
      <c r="N2259" s="32" t="n">
        <v>45899</v>
      </c>
      <c r="O2259" s="62" t="n">
        <v>10490.4</v>
      </c>
      <c r="P2259" s="23" t="inlineStr">
        <is>
          <t>BIONOVA</t>
        </is>
      </c>
      <c r="Q2259" s="23" t="n">
        <v>58155038421</v>
      </c>
      <c r="R2259" s="23" t="inlineStr">
        <is>
          <t>Delivered</t>
        </is>
      </c>
      <c r="S2259" s="63" t="n">
        <v>4</v>
      </c>
      <c r="T2259" s="39" t="n"/>
      <c r="U2259" s="23" t="inlineStr">
        <is>
          <t>BioLegend</t>
        </is>
      </c>
      <c r="V2259" s="23">
        <f>VLOOKUP(P2259,'Customer List'!B:C,2,)</f>
        <v/>
      </c>
      <c r="W2259" s="40" t="n"/>
      <c r="X2259" s="32" t="n">
        <v>45901</v>
      </c>
      <c r="Y2259" s="23">
        <f>IF(X2259="", "", X2259-N2259)</f>
        <v/>
      </c>
      <c r="Z2259" s="23">
        <f>IF(N2259="", "", TEXT(N2259, "dddd"))</f>
        <v/>
      </c>
      <c r="AA2259" s="23">
        <f>IF(X2259="", "", TEXT(X2259, "dddd"))</f>
        <v/>
      </c>
      <c r="AB2259" s="23">
        <f>VLOOKUP(U2259,'Currency Sheet'!A:C,3,)</f>
        <v/>
      </c>
      <c r="AC2259" s="44">
        <f>VLOOKUP(P2259,'Customer List'!B:D,3,)</f>
        <v/>
      </c>
    </row>
    <row r="2260">
      <c r="A2260" s="23">
        <f>A2259+1</f>
        <v/>
      </c>
      <c r="B2260" s="23" t="inlineStr">
        <is>
          <t>EED118440</t>
        </is>
      </c>
      <c r="C2260" s="32" t="n">
        <v>45891</v>
      </c>
      <c r="D2260" s="32" t="n">
        <v>45897</v>
      </c>
      <c r="E2260" s="51" t="n">
        <v>83.3</v>
      </c>
      <c r="F2260" s="51">
        <f>IF(AB2260="DOLLAR",E2260*88,E2260)</f>
        <v/>
      </c>
      <c r="G2260" s="62">
        <f>F2260*J2260</f>
        <v/>
      </c>
      <c r="H2260" s="23" t="n">
        <v>135205</v>
      </c>
      <c r="I2260" s="23" t="inlineStr">
        <is>
          <t>PE anti-mouse CD279 (PD-1) Antibody</t>
        </is>
      </c>
      <c r="J2260" s="23" t="n">
        <v>1</v>
      </c>
      <c r="K2260" s="23" t="n">
        <v>1</v>
      </c>
      <c r="L2260" s="23">
        <f>J2260-K2260</f>
        <v/>
      </c>
      <c r="M2260" s="23" t="inlineStr">
        <is>
          <t>DC-138/25-26</t>
        </is>
      </c>
      <c r="N2260" s="32" t="n">
        <v>45901</v>
      </c>
      <c r="O2260" s="62" t="n">
        <v>0</v>
      </c>
      <c r="P2260" s="23" t="inlineStr">
        <is>
          <t>IISER MOHALI</t>
        </is>
      </c>
      <c r="Q2260" s="23" t="inlineStr">
        <is>
          <t>D3002950334</t>
        </is>
      </c>
      <c r="R2260" s="23" t="inlineStr">
        <is>
          <t>Delivered</t>
        </is>
      </c>
      <c r="S2260" s="63" t="n">
        <v>4</v>
      </c>
      <c r="T2260" s="39" t="n"/>
      <c r="U2260" s="23" t="inlineStr">
        <is>
          <t>BioLegend</t>
        </is>
      </c>
      <c r="V2260" s="23">
        <f>VLOOKUP(P2260,'Customer List'!B:C,2,)</f>
        <v/>
      </c>
      <c r="W2260" s="40" t="n"/>
      <c r="X2260" s="32" t="n">
        <v>45905</v>
      </c>
      <c r="Y2260" s="23">
        <f>IF(X2260="", "", X2260-N2260)</f>
        <v/>
      </c>
      <c r="Z2260" s="23">
        <f>IF(N2260="", "", TEXT(N2260, "dddd"))</f>
        <v/>
      </c>
      <c r="AA2260" s="23">
        <f>IF(X2260="", "", TEXT(X2260, "dddd"))</f>
        <v/>
      </c>
      <c r="AB2260" s="23">
        <f>VLOOKUP(U2260,'Currency Sheet'!A:C,3,)</f>
        <v/>
      </c>
      <c r="AC2260" s="44">
        <f>VLOOKUP(P2260,'Customer List'!B:D,3,)</f>
        <v/>
      </c>
    </row>
    <row r="2261">
      <c r="A2261" s="23">
        <f>A2260+1</f>
        <v/>
      </c>
      <c r="B2261" s="23" t="inlineStr">
        <is>
          <t>EED118440</t>
        </is>
      </c>
      <c r="C2261" s="32" t="n">
        <v>45891</v>
      </c>
      <c r="D2261" s="32" t="n">
        <v>45897</v>
      </c>
      <c r="E2261" s="51" t="n">
        <v>235.96</v>
      </c>
      <c r="F2261" s="51">
        <f>IF(AB2261="DOLLAR",E2261*88,E2261)</f>
        <v/>
      </c>
      <c r="G2261" s="62">
        <f>F2261*J2261</f>
        <v/>
      </c>
      <c r="H2261" s="23" t="n">
        <v>135224</v>
      </c>
      <c r="I2261" s="23" t="inlineStr">
        <is>
          <t>APC/Cyanine7 anti-mouse CD279 (PD-1) Antibody</t>
        </is>
      </c>
      <c r="J2261" s="23" t="n">
        <v>1</v>
      </c>
      <c r="K2261" s="23" t="n">
        <v>1</v>
      </c>
      <c r="L2261" s="23">
        <f>J2261-K2261</f>
        <v/>
      </c>
      <c r="M2261" s="23" t="inlineStr">
        <is>
          <t>T-1061/25-26</t>
        </is>
      </c>
      <c r="N2261" s="32" t="n">
        <v>45902</v>
      </c>
      <c r="O2261" s="62" t="n">
        <v>24723.76</v>
      </c>
      <c r="P2261" s="23" t="inlineStr">
        <is>
          <t>RCB</t>
        </is>
      </c>
      <c r="Q2261" s="23" t="inlineStr">
        <is>
          <t>By Hand</t>
        </is>
      </c>
      <c r="R2261" s="23" t="inlineStr">
        <is>
          <t>Deepak</t>
        </is>
      </c>
      <c r="S2261" s="63" t="n">
        <v>4</v>
      </c>
      <c r="T2261" s="39" t="n"/>
      <c r="U2261" s="23" t="inlineStr">
        <is>
          <t>BioLegend</t>
        </is>
      </c>
      <c r="V2261" s="23">
        <f>VLOOKUP(P2261,'Customer List'!B:C,2,)</f>
        <v/>
      </c>
      <c r="W2261" s="40" t="n"/>
      <c r="X2261" s="32">
        <f>IF(OR(R2261 = "PRIYANKA MADAM", R2261 = "DEEPAK", R2261 = "PORTER"),N2261,"")</f>
        <v/>
      </c>
      <c r="Y2261" s="23">
        <f>IF(X2261="", "", X2261-N2261)</f>
        <v/>
      </c>
      <c r="Z2261" s="23">
        <f>IF(N2261="", "", TEXT(N2261, "dddd"))</f>
        <v/>
      </c>
      <c r="AA2261" s="23">
        <f>IF(X2261="", "", TEXT(X2261, "dddd"))</f>
        <v/>
      </c>
      <c r="AB2261" s="23">
        <f>VLOOKUP(U2261,'Currency Sheet'!A:C,3,)</f>
        <v/>
      </c>
      <c r="AC2261" s="44">
        <f>VLOOKUP(P2261,'Customer List'!B:D,3,)</f>
        <v/>
      </c>
    </row>
    <row r="2262">
      <c r="A2262" s="23">
        <f>A2261+1</f>
        <v/>
      </c>
      <c r="B2262" s="23" t="inlineStr">
        <is>
          <t>EED118440</t>
        </is>
      </c>
      <c r="C2262" s="32" t="n">
        <v>45891</v>
      </c>
      <c r="D2262" s="32" t="n">
        <v>45897</v>
      </c>
      <c r="E2262" s="51" t="n">
        <v>45.5</v>
      </c>
      <c r="F2262" s="51">
        <f>IF(AB2262="DOLLAR",E2262*88,E2262)</f>
        <v/>
      </c>
      <c r="G2262" s="62">
        <f>F2262*J2262</f>
        <v/>
      </c>
      <c r="H2262" s="23" t="n">
        <v>156603</v>
      </c>
      <c r="I2262" s="23" t="inlineStr">
        <is>
          <t>TruStain FcX™ PLUS (anti-mouse CD16/32) Antibody</t>
        </is>
      </c>
      <c r="J2262" s="23" t="n">
        <v>1</v>
      </c>
      <c r="K2262" s="23" t="n">
        <v>1</v>
      </c>
      <c r="L2262" s="23">
        <f>J2262-K2262</f>
        <v/>
      </c>
      <c r="M2262" s="23" t="inlineStr">
        <is>
          <t>T-1042/25-26</t>
        </is>
      </c>
      <c r="N2262" s="32" t="n">
        <v>45899</v>
      </c>
      <c r="O2262" s="62" t="n">
        <v>7254</v>
      </c>
      <c r="P2262" s="23" t="inlineStr">
        <is>
          <t>BIONOVA</t>
        </is>
      </c>
      <c r="Q2262" s="23" t="n">
        <v>58155038421</v>
      </c>
      <c r="R2262" s="23" t="inlineStr">
        <is>
          <t>Delivered</t>
        </is>
      </c>
      <c r="S2262" s="63" t="n">
        <v>4</v>
      </c>
      <c r="T2262" s="39" t="n"/>
      <c r="U2262" s="23" t="inlineStr">
        <is>
          <t>BioLegend</t>
        </is>
      </c>
      <c r="V2262" s="23">
        <f>VLOOKUP(P2262,'Customer List'!B:C,2,)</f>
        <v/>
      </c>
      <c r="W2262" s="40" t="n"/>
      <c r="X2262" s="32" t="n">
        <v>45901</v>
      </c>
      <c r="Y2262" s="23">
        <f>IF(X2262="", "", X2262-N2262)</f>
        <v/>
      </c>
      <c r="Z2262" s="23">
        <f>IF(N2262="", "", TEXT(N2262, "dddd"))</f>
        <v/>
      </c>
      <c r="AA2262" s="23">
        <f>IF(X2262="", "", TEXT(X2262, "dddd"))</f>
        <v/>
      </c>
      <c r="AB2262" s="23">
        <f>VLOOKUP(U2262,'Currency Sheet'!A:C,3,)</f>
        <v/>
      </c>
      <c r="AC2262" s="44">
        <f>VLOOKUP(P2262,'Customer List'!B:D,3,)</f>
        <v/>
      </c>
    </row>
    <row r="2263">
      <c r="A2263" s="23">
        <f>A2262+1</f>
        <v/>
      </c>
      <c r="B2263" s="23" t="inlineStr">
        <is>
          <t>EED118440</t>
        </is>
      </c>
      <c r="C2263" s="32" t="n">
        <v>45891</v>
      </c>
      <c r="D2263" s="32" t="n">
        <v>45897</v>
      </c>
      <c r="E2263" s="51" t="n">
        <v>104.72</v>
      </c>
      <c r="F2263" s="51">
        <f>IF(AB2263="DOLLAR",E2263*88,E2263)</f>
        <v/>
      </c>
      <c r="G2263" s="62">
        <f>F2263*J2263</f>
        <v/>
      </c>
      <c r="H2263" s="23" t="n">
        <v>157306</v>
      </c>
      <c r="I2263" s="23" t="inlineStr">
        <is>
          <t>APC anti-mouse F4/80 Recombinant Antibody</t>
        </is>
      </c>
      <c r="J2263" s="23" t="n">
        <v>2</v>
      </c>
      <c r="K2263" s="23" t="n">
        <v>2</v>
      </c>
      <c r="L2263" s="23">
        <f>J2263-K2263</f>
        <v/>
      </c>
      <c r="M2263" s="23" t="inlineStr">
        <is>
          <t>T-1061/25-26</t>
        </is>
      </c>
      <c r="N2263" s="32" t="n">
        <v>45902</v>
      </c>
      <c r="O2263" s="62" t="n">
        <v>21945</v>
      </c>
      <c r="P2263" s="23" t="inlineStr">
        <is>
          <t>RCB</t>
        </is>
      </c>
      <c r="Q2263" s="23" t="inlineStr">
        <is>
          <t>By Hand</t>
        </is>
      </c>
      <c r="R2263" s="23" t="inlineStr">
        <is>
          <t>Deepak</t>
        </is>
      </c>
      <c r="S2263" s="63" t="n">
        <v>4</v>
      </c>
      <c r="T2263" s="39" t="n"/>
      <c r="U2263" s="23" t="inlineStr">
        <is>
          <t>BioLegend</t>
        </is>
      </c>
      <c r="V2263" s="23">
        <f>VLOOKUP(P2263,'Customer List'!B:C,2,)</f>
        <v/>
      </c>
      <c r="W2263" s="40" t="n"/>
      <c r="X2263" s="32">
        <f>IF(OR(R2263 = "PRIYANKA MADAM", R2263 = "DEEPAK", R2263 = "PORTER"),N2263,"")</f>
        <v/>
      </c>
      <c r="Y2263" s="23">
        <f>IF(X2263="", "", X2263-N2263)</f>
        <v/>
      </c>
      <c r="Z2263" s="23">
        <f>IF(N2263="", "", TEXT(N2263, "dddd"))</f>
        <v/>
      </c>
      <c r="AA2263" s="23">
        <f>IF(X2263="", "", TEXT(X2263, "dddd"))</f>
        <v/>
      </c>
      <c r="AB2263" s="23">
        <f>VLOOKUP(U2263,'Currency Sheet'!A:C,3,)</f>
        <v/>
      </c>
      <c r="AC2263" s="44">
        <f>VLOOKUP(P2263,'Customer List'!B:D,3,)</f>
        <v/>
      </c>
    </row>
    <row r="2264">
      <c r="A2264" s="23">
        <f>A2263+1</f>
        <v/>
      </c>
      <c r="B2264" s="23" t="inlineStr">
        <is>
          <t>EED118440</t>
        </is>
      </c>
      <c r="C2264" s="32" t="n">
        <v>45891</v>
      </c>
      <c r="D2264" s="32" t="n">
        <v>45897</v>
      </c>
      <c r="E2264" s="51" t="n">
        <v>217</v>
      </c>
      <c r="F2264" s="51">
        <f>IF(AB2264="DOLLAR",E2264*88,E2264)</f>
        <v/>
      </c>
      <c r="G2264" s="62">
        <f>F2264*J2264</f>
        <v/>
      </c>
      <c r="H2264" s="23" t="n">
        <v>161220</v>
      </c>
      <c r="I2264" s="23" t="inlineStr">
        <is>
          <t>Spark PLUS UV395™ anti-mouse CD62L Antibody</t>
        </is>
      </c>
      <c r="J2264" s="23" t="n">
        <v>1</v>
      </c>
      <c r="K2264" s="23" t="n">
        <v>1</v>
      </c>
      <c r="L2264" s="23">
        <f>J2264-K2264</f>
        <v/>
      </c>
      <c r="M2264" s="23" t="inlineStr">
        <is>
          <t>T-1053/25-26</t>
        </is>
      </c>
      <c r="N2264" s="32" t="n">
        <v>45898</v>
      </c>
      <c r="O2264" s="62" t="n">
        <v>43245</v>
      </c>
      <c r="P2264" s="23" t="inlineStr">
        <is>
          <t>AIIMS</t>
        </is>
      </c>
      <c r="Q2264" s="23" t="inlineStr">
        <is>
          <t>By Hand</t>
        </is>
      </c>
      <c r="R2264" s="23" t="inlineStr">
        <is>
          <t>PRIYANKA MADAM</t>
        </is>
      </c>
      <c r="S2264" s="63" t="n">
        <v>4</v>
      </c>
      <c r="T2264" s="39" t="inlineStr">
        <is>
          <t>REST ITEM SENT ON DC-115</t>
        </is>
      </c>
      <c r="U2264" s="23" t="inlineStr">
        <is>
          <t>BioLegend</t>
        </is>
      </c>
      <c r="V2264" s="23">
        <f>VLOOKUP(P2264,'Customer List'!B:C,2,)</f>
        <v/>
      </c>
      <c r="W2264" s="40" t="n"/>
      <c r="X2264" s="32">
        <f>IF(OR(R2264 = "PRIYANKA MADAM", R2264 = "DEEPAK", R2264 = "PORTER"),N2264,"")</f>
        <v/>
      </c>
      <c r="Y2264" s="23">
        <f>IF(X2264="", "", X2264-N2264)</f>
        <v/>
      </c>
      <c r="Z2264" s="23">
        <f>IF(N2264="", "", TEXT(N2264, "dddd"))</f>
        <v/>
      </c>
      <c r="AA2264" s="23">
        <f>IF(X2264="", "", TEXT(X2264, "dddd"))</f>
        <v/>
      </c>
      <c r="AB2264" s="23">
        <f>VLOOKUP(U2264,'Currency Sheet'!A:C,3,)</f>
        <v/>
      </c>
      <c r="AC2264" s="44">
        <f>VLOOKUP(P2264,'Customer List'!B:D,3,)</f>
        <v/>
      </c>
    </row>
    <row r="2265">
      <c r="A2265" s="23">
        <f>A2264+1</f>
        <v/>
      </c>
      <c r="B2265" s="23" t="inlineStr">
        <is>
          <t>EED118440</t>
        </is>
      </c>
      <c r="C2265" s="32" t="n">
        <v>45891</v>
      </c>
      <c r="D2265" s="32" t="n">
        <v>45897</v>
      </c>
      <c r="E2265" s="51" t="n">
        <v>189.04</v>
      </c>
      <c r="F2265" s="51">
        <f>IF(AB2265="DOLLAR",E2265*88,E2265)</f>
        <v/>
      </c>
      <c r="G2265" s="62">
        <f>F2265*J2265</f>
        <v/>
      </c>
      <c r="H2265" s="23" t="n">
        <v>300420</v>
      </c>
      <c r="I2265" s="23" t="inlineStr">
        <is>
          <t>PE/Cy7 anti-human CD3 Antibody</t>
        </is>
      </c>
      <c r="J2265" s="23" t="n">
        <v>1</v>
      </c>
      <c r="K2265" s="23" t="n">
        <v>1</v>
      </c>
      <c r="L2265" s="23">
        <f>J2265-K2265</f>
        <v/>
      </c>
      <c r="M2265" s="23" t="inlineStr">
        <is>
          <t>T-1061/25-26</t>
        </is>
      </c>
      <c r="N2265" s="32" t="n">
        <v>45902</v>
      </c>
      <c r="O2265" s="62" t="n">
        <v>19807.5</v>
      </c>
      <c r="P2265" s="23" t="inlineStr">
        <is>
          <t>RCB</t>
        </is>
      </c>
      <c r="Q2265" s="23" t="inlineStr">
        <is>
          <t>By Hand</t>
        </is>
      </c>
      <c r="R2265" s="23" t="inlineStr">
        <is>
          <t>Deepak</t>
        </is>
      </c>
      <c r="S2265" s="63" t="n">
        <v>4</v>
      </c>
      <c r="T2265" s="39" t="n"/>
      <c r="U2265" s="23" t="inlineStr">
        <is>
          <t>BioLegend</t>
        </is>
      </c>
      <c r="V2265" s="23">
        <f>VLOOKUP(P2265,'Customer List'!B:C,2,)</f>
        <v/>
      </c>
      <c r="W2265" s="40" t="n"/>
      <c r="X2265" s="32">
        <f>IF(OR(R2265 = "PRIYANKA MADAM", R2265 = "DEEPAK", R2265 = "PORTER"),N2265,"")</f>
        <v/>
      </c>
      <c r="Y2265" s="23">
        <f>IF(X2265="", "", X2265-N2265)</f>
        <v/>
      </c>
      <c r="Z2265" s="23">
        <f>IF(N2265="", "", TEXT(N2265, "dddd"))</f>
        <v/>
      </c>
      <c r="AA2265" s="23">
        <f>IF(X2265="", "", TEXT(X2265, "dddd"))</f>
        <v/>
      </c>
      <c r="AB2265" s="23">
        <f>VLOOKUP(U2265,'Currency Sheet'!A:C,3,)</f>
        <v/>
      </c>
      <c r="AC2265" s="44">
        <f>VLOOKUP(P2265,'Customer List'!B:D,3,)</f>
        <v/>
      </c>
    </row>
    <row r="2266">
      <c r="A2266" s="23">
        <f>A2265+1</f>
        <v/>
      </c>
      <c r="B2266" s="23" t="inlineStr">
        <is>
          <t>EED118440</t>
        </is>
      </c>
      <c r="C2266" s="32" t="n">
        <v>45891</v>
      </c>
      <c r="D2266" s="32" t="n">
        <v>45897</v>
      </c>
      <c r="E2266" s="51" t="n">
        <v>142.8</v>
      </c>
      <c r="F2266" s="51">
        <f>IF(AB2266="DOLLAR",E2266*88,E2266)</f>
        <v/>
      </c>
      <c r="G2266" s="62">
        <f>F2266*J2266</f>
        <v/>
      </c>
      <c r="H2266" s="23" t="n">
        <v>300440</v>
      </c>
      <c r="I2266" s="23" t="inlineStr">
        <is>
          <t>FITC anti-human CD3 Antibody</t>
        </is>
      </c>
      <c r="J2266" s="23" t="n">
        <v>1</v>
      </c>
      <c r="K2266" s="23" t="n">
        <v>1</v>
      </c>
      <c r="L2266" s="23">
        <f>J2266-K2266</f>
        <v/>
      </c>
      <c r="M2266" s="23" t="inlineStr">
        <is>
          <t>T-1052/25-26</t>
        </is>
      </c>
      <c r="N2266" s="32" t="n">
        <v>45898</v>
      </c>
      <c r="O2266" s="62" t="n">
        <v>19380</v>
      </c>
      <c r="P2266" s="23" t="inlineStr">
        <is>
          <t>LABEX</t>
        </is>
      </c>
      <c r="Q2266" s="23" t="inlineStr">
        <is>
          <t>PORTER</t>
        </is>
      </c>
      <c r="R2266" s="23" t="inlineStr">
        <is>
          <t>PORTER</t>
        </is>
      </c>
      <c r="S2266" s="63" t="n">
        <v>4</v>
      </c>
      <c r="T2266" s="39" t="n"/>
      <c r="U2266" s="23" t="inlineStr">
        <is>
          <t>BioLegend</t>
        </is>
      </c>
      <c r="V2266" s="23">
        <f>VLOOKUP(P2266,'Customer List'!B:C,2,)</f>
        <v/>
      </c>
      <c r="W2266" s="40" t="n"/>
      <c r="X2266" s="32">
        <f>IF(OR(R2266 = "PRIYANKA MADAM", R2266 = "DEEPAK", R2266 = "PORTER"),N2266,"")</f>
        <v/>
      </c>
      <c r="Y2266" s="23">
        <f>IF(X2266="", "", X2266-N2266)</f>
        <v/>
      </c>
      <c r="Z2266" s="23">
        <f>IF(N2266="", "", TEXT(N2266, "dddd"))</f>
        <v/>
      </c>
      <c r="AA2266" s="23">
        <f>IF(X2266="", "", TEXT(X2266, "dddd"))</f>
        <v/>
      </c>
      <c r="AB2266" s="23">
        <f>VLOOKUP(U2266,'Currency Sheet'!A:C,3,)</f>
        <v/>
      </c>
      <c r="AC2266" s="44">
        <f>VLOOKUP(P2266,'Customer List'!B:D,3,)</f>
        <v/>
      </c>
    </row>
    <row r="2267">
      <c r="A2267" s="23">
        <f>A2266+1</f>
        <v/>
      </c>
      <c r="B2267" s="23" t="inlineStr">
        <is>
          <t>EED118440</t>
        </is>
      </c>
      <c r="C2267" s="32" t="n">
        <v>45891</v>
      </c>
      <c r="D2267" s="32" t="n">
        <v>45897</v>
      </c>
      <c r="E2267" s="51" t="n">
        <v>198.56</v>
      </c>
      <c r="F2267" s="51">
        <f>IF(AB2267="DOLLAR",E2267*88,E2267)</f>
        <v/>
      </c>
      <c r="G2267" s="62">
        <f>F2267*J2267</f>
        <v/>
      </c>
      <c r="H2267" s="23" t="n">
        <v>300518</v>
      </c>
      <c r="I2267" s="23" t="inlineStr">
        <is>
          <t>APC/Cyanine7 anti-human CD4 Antibody</t>
        </is>
      </c>
      <c r="J2267" s="23" t="n">
        <v>1</v>
      </c>
      <c r="K2267" s="23" t="n">
        <v>1</v>
      </c>
      <c r="L2267" s="23">
        <f>J2267-K2267</f>
        <v/>
      </c>
      <c r="M2267" s="23" t="inlineStr">
        <is>
          <t>T-1061/25-26</t>
        </is>
      </c>
      <c r="N2267" s="32" t="n">
        <v>45902</v>
      </c>
      <c r="O2267" s="62" t="n">
        <v>20805</v>
      </c>
      <c r="P2267" s="23" t="inlineStr">
        <is>
          <t>RCB</t>
        </is>
      </c>
      <c r="Q2267" s="23" t="inlineStr">
        <is>
          <t>By Hand</t>
        </is>
      </c>
      <c r="R2267" s="23" t="inlineStr">
        <is>
          <t>Deepak</t>
        </is>
      </c>
      <c r="S2267" s="63" t="n">
        <v>4</v>
      </c>
      <c r="T2267" s="39" t="n"/>
      <c r="U2267" s="23" t="inlineStr">
        <is>
          <t>BioLegend</t>
        </is>
      </c>
      <c r="V2267" s="23">
        <f>VLOOKUP(P2267,'Customer List'!B:C,2,)</f>
        <v/>
      </c>
      <c r="W2267" s="40" t="n"/>
      <c r="X2267" s="32">
        <f>IF(OR(R2267 = "PRIYANKA MADAM", R2267 = "DEEPAK", R2267 = "PORTER"),N2267,"")</f>
        <v/>
      </c>
      <c r="Y2267" s="23">
        <f>IF(X2267="", "", X2267-N2267)</f>
        <v/>
      </c>
      <c r="Z2267" s="23">
        <f>IF(N2267="", "", TEXT(N2267, "dddd"))</f>
        <v/>
      </c>
      <c r="AA2267" s="23">
        <f>IF(X2267="", "", TEXT(X2267, "dddd"))</f>
        <v/>
      </c>
      <c r="AB2267" s="23">
        <f>VLOOKUP(U2267,'Currency Sheet'!A:C,3,)</f>
        <v/>
      </c>
      <c r="AC2267" s="44">
        <f>VLOOKUP(P2267,'Customer List'!B:D,3,)</f>
        <v/>
      </c>
    </row>
    <row r="2268">
      <c r="A2268" s="23">
        <f>A2267+1</f>
        <v/>
      </c>
      <c r="B2268" s="23" t="inlineStr">
        <is>
          <t>EED118440</t>
        </is>
      </c>
      <c r="C2268" s="32" t="n">
        <v>45891</v>
      </c>
      <c r="D2268" s="32" t="n">
        <v>45897</v>
      </c>
      <c r="E2268" s="51" t="n">
        <v>34</v>
      </c>
      <c r="F2268" s="51">
        <f>IF(AB2268="DOLLAR",E2268*88,E2268)</f>
        <v/>
      </c>
      <c r="G2268" s="62">
        <f>F2268*J2268</f>
        <v/>
      </c>
      <c r="H2268" s="23" t="n">
        <v>301006</v>
      </c>
      <c r="I2268" s="23" t="inlineStr">
        <is>
          <t>FITC anti-human CD8a Antibody</t>
        </is>
      </c>
      <c r="J2268" s="23" t="n">
        <v>1</v>
      </c>
      <c r="K2268" s="23" t="n">
        <v>1</v>
      </c>
      <c r="L2268" s="23">
        <f>J2268-K2268</f>
        <v/>
      </c>
      <c r="M2268" s="23" t="inlineStr">
        <is>
          <t>T-1061/25-26</t>
        </is>
      </c>
      <c r="N2268" s="32" t="n">
        <v>45902</v>
      </c>
      <c r="O2268" s="62" t="n">
        <v>3562.5</v>
      </c>
      <c r="P2268" s="23" t="inlineStr">
        <is>
          <t>RCB</t>
        </is>
      </c>
      <c r="Q2268" s="23" t="inlineStr">
        <is>
          <t>By Hand</t>
        </is>
      </c>
      <c r="R2268" s="23" t="inlineStr">
        <is>
          <t>Deepak</t>
        </is>
      </c>
      <c r="S2268" s="63" t="n">
        <v>4</v>
      </c>
      <c r="T2268" s="39" t="n"/>
      <c r="U2268" s="23" t="inlineStr">
        <is>
          <t>BioLegend</t>
        </is>
      </c>
      <c r="V2268" s="23">
        <f>VLOOKUP(P2268,'Customer List'!B:C,2,)</f>
        <v/>
      </c>
      <c r="W2268" s="40" t="n"/>
      <c r="X2268" s="32">
        <f>IF(OR(R2268 = "PRIYANKA MADAM", R2268 = "DEEPAK", R2268 = "PORTER"),N2268,"")</f>
        <v/>
      </c>
      <c r="Y2268" s="23">
        <f>IF(X2268="", "", X2268-N2268)</f>
        <v/>
      </c>
      <c r="Z2268" s="23">
        <f>IF(N2268="", "", TEXT(N2268, "dddd"))</f>
        <v/>
      </c>
      <c r="AA2268" s="23">
        <f>IF(X2268="", "", TEXT(X2268, "dddd"))</f>
        <v/>
      </c>
      <c r="AB2268" s="23">
        <f>VLOOKUP(U2268,'Currency Sheet'!A:C,3,)</f>
        <v/>
      </c>
      <c r="AC2268" s="44">
        <f>VLOOKUP(P2268,'Customer List'!B:D,3,)</f>
        <v/>
      </c>
    </row>
    <row r="2269">
      <c r="A2269" s="23">
        <f>A2268+1</f>
        <v/>
      </c>
      <c r="B2269" s="23" t="inlineStr">
        <is>
          <t>EED118440</t>
        </is>
      </c>
      <c r="C2269" s="32" t="n">
        <v>45891</v>
      </c>
      <c r="D2269" s="32" t="n">
        <v>45897</v>
      </c>
      <c r="E2269" s="51" t="n">
        <v>77</v>
      </c>
      <c r="F2269" s="51">
        <f>IF(AB2269="DOLLAR",E2269*88,E2269)</f>
        <v/>
      </c>
      <c r="G2269" s="62">
        <f>F2269*J2269</f>
        <v/>
      </c>
      <c r="H2269" s="23" t="n">
        <v>301306</v>
      </c>
      <c r="I2269" s="23" t="inlineStr">
        <is>
          <t>PE anti-human CD11b Antibody</t>
        </is>
      </c>
      <c r="J2269" s="23" t="n">
        <v>1</v>
      </c>
      <c r="K2269" s="23" t="n">
        <v>1</v>
      </c>
      <c r="L2269" s="23">
        <f>J2269-K2269</f>
        <v/>
      </c>
      <c r="M2269" s="23" t="inlineStr">
        <is>
          <t>T-1046/25-26</t>
        </is>
      </c>
      <c r="N2269" s="32" t="n">
        <v>45899</v>
      </c>
      <c r="O2269" s="62" t="n">
        <v>10230</v>
      </c>
      <c r="P2269" s="23" t="inlineStr">
        <is>
          <t>SAI LIFE</t>
        </is>
      </c>
      <c r="Q2269" s="23" t="n">
        <v>58155031992</v>
      </c>
      <c r="R2269" s="23" t="inlineStr">
        <is>
          <t>Delivered</t>
        </is>
      </c>
      <c r="S2269" s="63" t="n">
        <v>4</v>
      </c>
      <c r="T2269" s="39" t="n"/>
      <c r="U2269" s="23" t="inlineStr">
        <is>
          <t>BioLegend</t>
        </is>
      </c>
      <c r="V2269" s="23">
        <f>VLOOKUP(P2269,'Customer List'!B:C,2,)</f>
        <v/>
      </c>
      <c r="W2269" s="40" t="n"/>
      <c r="X2269" s="32" t="n">
        <v>45901</v>
      </c>
      <c r="Y2269" s="23">
        <f>IF(X2269="", "", X2269-N2269)</f>
        <v/>
      </c>
      <c r="Z2269" s="23">
        <f>IF(N2269="", "", TEXT(N2269, "dddd"))</f>
        <v/>
      </c>
      <c r="AA2269" s="23">
        <f>IF(X2269="", "", TEXT(X2269, "dddd"))</f>
        <v/>
      </c>
      <c r="AB2269" s="23">
        <f>VLOOKUP(U2269,'Currency Sheet'!A:C,3,)</f>
        <v/>
      </c>
      <c r="AC2269" s="44">
        <f>VLOOKUP(P2269,'Customer List'!B:D,3,)</f>
        <v/>
      </c>
    </row>
    <row r="2270">
      <c r="A2270" s="23">
        <f>A2269+1</f>
        <v/>
      </c>
      <c r="B2270" s="23" t="inlineStr">
        <is>
          <t>EED118440</t>
        </is>
      </c>
      <c r="C2270" s="32" t="n">
        <v>45891</v>
      </c>
      <c r="D2270" s="32" t="n">
        <v>45897</v>
      </c>
      <c r="E2270" s="51" t="n">
        <v>177.75</v>
      </c>
      <c r="F2270" s="51">
        <f>IF(AB2270="DOLLAR",E2270*88,E2270)</f>
        <v/>
      </c>
      <c r="G2270" s="62">
        <f>F2270*J2270</f>
        <v/>
      </c>
      <c r="H2270" s="23" t="n">
        <v>301833</v>
      </c>
      <c r="I2270" s="23" t="inlineStr">
        <is>
          <t>Brilliant Violet 605™ anti-human CD14 Antibody</t>
        </is>
      </c>
      <c r="J2270" s="23" t="n">
        <v>2</v>
      </c>
      <c r="K2270" s="23" t="n">
        <v>2</v>
      </c>
      <c r="L2270" s="23">
        <f>J2270-K2270</f>
        <v/>
      </c>
      <c r="M2270" s="23" t="inlineStr">
        <is>
          <t>T-1062/25-26</t>
        </is>
      </c>
      <c r="N2270" s="32" t="n">
        <v>45902</v>
      </c>
      <c r="O2270" s="62" t="n">
        <v>53633.1</v>
      </c>
      <c r="P2270" s="23" t="inlineStr">
        <is>
          <t>INVITRO</t>
        </is>
      </c>
      <c r="Q2270" s="23" t="inlineStr">
        <is>
          <t>By Hand</t>
        </is>
      </c>
      <c r="R2270" s="23" t="inlineStr">
        <is>
          <t>PRIYANKA MADAM</t>
        </is>
      </c>
      <c r="S2270" s="63" t="n">
        <v>4</v>
      </c>
      <c r="T2270" s="39" t="n"/>
      <c r="U2270" s="23" t="inlineStr">
        <is>
          <t>BioLegend</t>
        </is>
      </c>
      <c r="V2270" s="23">
        <f>VLOOKUP(P2270,'Customer List'!B:C,2,)</f>
        <v/>
      </c>
      <c r="W2270" s="40" t="n"/>
      <c r="X2270" s="32">
        <f>IF(OR(R2270 = "PRIYANKA MADAM", R2270 = "DEEPAK", R2270 = "PORTER"),N2270,"")</f>
        <v/>
      </c>
      <c r="Y2270" s="23">
        <f>IF(X2270="", "", X2270-N2270)</f>
        <v/>
      </c>
      <c r="Z2270" s="23">
        <f>IF(N2270="", "", TEXT(N2270, "dddd"))</f>
        <v/>
      </c>
      <c r="AA2270" s="23">
        <f>IF(X2270="", "", TEXT(X2270, "dddd"))</f>
        <v/>
      </c>
      <c r="AB2270" s="23">
        <f>VLOOKUP(U2270,'Currency Sheet'!A:C,3,)</f>
        <v/>
      </c>
      <c r="AC2270" s="44">
        <f>VLOOKUP(P2270,'Customer List'!B:D,3,)</f>
        <v/>
      </c>
    </row>
    <row r="2271">
      <c r="A2271" s="23">
        <f>A2270+1</f>
        <v/>
      </c>
      <c r="B2271" s="23" t="inlineStr">
        <is>
          <t>EED118440</t>
        </is>
      </c>
      <c r="C2271" s="32" t="n">
        <v>45891</v>
      </c>
      <c r="D2271" s="32" t="n">
        <v>45897</v>
      </c>
      <c r="E2271" s="51" t="n">
        <v>326.25</v>
      </c>
      <c r="F2271" s="51">
        <f>IF(AB2271="DOLLAR",E2271*88,E2271)</f>
        <v/>
      </c>
      <c r="G2271" s="62">
        <f>F2271*J2271</f>
        <v/>
      </c>
      <c r="H2271" s="23" t="n">
        <v>303428</v>
      </c>
      <c r="I2271" s="23" t="inlineStr">
        <is>
          <t>Brilliant Violet 785™ anti-human CD33 Antibody</t>
        </is>
      </c>
      <c r="J2271" s="23" t="n">
        <v>1</v>
      </c>
      <c r="K2271" s="23" t="n">
        <v>1</v>
      </c>
      <c r="L2271" s="23">
        <f>J2271-K2271</f>
        <v/>
      </c>
      <c r="M2271" s="23" t="inlineStr">
        <is>
          <t>T-1061/25-26</t>
        </is>
      </c>
      <c r="N2271" s="32" t="n">
        <v>45902</v>
      </c>
      <c r="O2271" s="62" t="n">
        <v>30993.75</v>
      </c>
      <c r="P2271" s="23" t="inlineStr">
        <is>
          <t>RCB</t>
        </is>
      </c>
      <c r="Q2271" s="23" t="inlineStr">
        <is>
          <t>By Hand</t>
        </is>
      </c>
      <c r="R2271" s="23" t="inlineStr">
        <is>
          <t>Deepak</t>
        </is>
      </c>
      <c r="S2271" s="63" t="n">
        <v>4</v>
      </c>
      <c r="T2271" s="39" t="n"/>
      <c r="U2271" s="23" t="inlineStr">
        <is>
          <t>BioLegend</t>
        </is>
      </c>
      <c r="V2271" s="23">
        <f>VLOOKUP(P2271,'Customer List'!B:C,2,)</f>
        <v/>
      </c>
      <c r="W2271" s="40" t="n"/>
      <c r="X2271" s="32">
        <f>IF(OR(R2271 = "PRIYANKA MADAM", R2271 = "DEEPAK", R2271 = "PORTER"),N2271,"")</f>
        <v/>
      </c>
      <c r="Y2271" s="23">
        <f>IF(X2271="", "", X2271-N2271)</f>
        <v/>
      </c>
      <c r="Z2271" s="23">
        <f>IF(N2271="", "", TEXT(N2271, "dddd"))</f>
        <v/>
      </c>
      <c r="AA2271" s="23">
        <f>IF(X2271="", "", TEXT(X2271, "dddd"))</f>
        <v/>
      </c>
      <c r="AB2271" s="23">
        <f>VLOOKUP(U2271,'Currency Sheet'!A:C,3,)</f>
        <v/>
      </c>
      <c r="AC2271" s="44">
        <f>VLOOKUP(P2271,'Customer List'!B:D,3,)</f>
        <v/>
      </c>
    </row>
    <row r="2272">
      <c r="A2272" s="23">
        <f>A2271+1</f>
        <v/>
      </c>
      <c r="B2272" s="23" t="inlineStr">
        <is>
          <t>EED118440</t>
        </is>
      </c>
      <c r="C2272" s="32" t="n">
        <v>45891</v>
      </c>
      <c r="D2272" s="32" t="n">
        <v>45897</v>
      </c>
      <c r="E2272" s="51" t="n">
        <v>153</v>
      </c>
      <c r="F2272" s="51">
        <f>IF(AB2272="DOLLAR",E2272*88,E2272)</f>
        <v/>
      </c>
      <c r="G2272" s="62">
        <f>F2272*J2272</f>
        <v/>
      </c>
      <c r="H2272" s="23" t="n">
        <v>303529</v>
      </c>
      <c r="I2272" s="23" t="inlineStr">
        <is>
          <t>Brilliant Violet 785™ anti-human CD38 Antibody</t>
        </is>
      </c>
      <c r="J2272" s="23" t="n">
        <v>2</v>
      </c>
      <c r="K2272" s="23" t="n">
        <v>2</v>
      </c>
      <c r="L2272" s="23">
        <f>J2272-K2272</f>
        <v/>
      </c>
      <c r="M2272" s="23" t="inlineStr">
        <is>
          <t>T-1062/25-26</t>
        </is>
      </c>
      <c r="N2272" s="32" t="n">
        <v>45902</v>
      </c>
      <c r="O2272" s="62" t="n">
        <v>46165.2</v>
      </c>
      <c r="P2272" s="23" t="inlineStr">
        <is>
          <t>INVITRO</t>
        </is>
      </c>
      <c r="Q2272" s="23" t="inlineStr">
        <is>
          <t>By Hand</t>
        </is>
      </c>
      <c r="R2272" s="23" t="inlineStr">
        <is>
          <t>PRIYANKA MADAM</t>
        </is>
      </c>
      <c r="S2272" s="63" t="n">
        <v>4</v>
      </c>
      <c r="T2272" s="39" t="n"/>
      <c r="U2272" s="23" t="inlineStr">
        <is>
          <t>BioLegend</t>
        </is>
      </c>
      <c r="V2272" s="23">
        <f>VLOOKUP(P2272,'Customer List'!B:C,2,)</f>
        <v/>
      </c>
      <c r="W2272" s="40" t="n"/>
      <c r="X2272" s="32">
        <f>IF(OR(R2272 = "PRIYANKA MADAM", R2272 = "DEEPAK", R2272 = "PORTER"),N2272,"")</f>
        <v/>
      </c>
      <c r="Y2272" s="23">
        <f>IF(X2272="", "", X2272-N2272)</f>
        <v/>
      </c>
      <c r="Z2272" s="23">
        <f>IF(N2272="", "", TEXT(N2272, "dddd"))</f>
        <v/>
      </c>
      <c r="AA2272" s="23">
        <f>IF(X2272="", "", TEXT(X2272, "dddd"))</f>
        <v/>
      </c>
      <c r="AB2272" s="23">
        <f>VLOOKUP(U2272,'Currency Sheet'!A:C,3,)</f>
        <v/>
      </c>
      <c r="AC2272" s="44">
        <f>VLOOKUP(P2272,'Customer List'!B:D,3,)</f>
        <v/>
      </c>
    </row>
    <row r="2273">
      <c r="A2273" s="23">
        <f>A2272+1</f>
        <v/>
      </c>
      <c r="B2273" s="23" t="inlineStr">
        <is>
          <t>EED118440</t>
        </is>
      </c>
      <c r="C2273" s="32" t="n">
        <v>45891</v>
      </c>
      <c r="D2273" s="32" t="n">
        <v>45897</v>
      </c>
      <c r="E2273" s="51" t="n">
        <v>85.40000000000001</v>
      </c>
      <c r="F2273" s="51">
        <f>IF(AB2273="DOLLAR",E2273*88,E2273)</f>
        <v/>
      </c>
      <c r="G2273" s="62">
        <f>F2273*J2273</f>
        <v/>
      </c>
      <c r="H2273" s="23" t="n">
        <v>312805</v>
      </c>
      <c r="I2273" s="23" t="inlineStr">
        <is>
          <t>PE anti-human CD284 (TLR4) Antibody</t>
        </is>
      </c>
      <c r="J2273" s="23" t="n">
        <v>1</v>
      </c>
      <c r="K2273" s="23" t="n">
        <v>1</v>
      </c>
      <c r="L2273" s="23">
        <f>J2273-K2273</f>
        <v/>
      </c>
      <c r="M2273" s="23" t="inlineStr">
        <is>
          <t>T-1164/25-26</t>
        </is>
      </c>
      <c r="N2273" s="32" t="n">
        <v>45913</v>
      </c>
      <c r="O2273" s="62" t="n">
        <v>12444</v>
      </c>
      <c r="P2273" s="23" t="inlineStr">
        <is>
          <t>TECHWEST</t>
        </is>
      </c>
      <c r="Q2273" s="23" t="n">
        <v>58155619712</v>
      </c>
      <c r="R2273" s="23" t="inlineStr">
        <is>
          <t>Delivered</t>
        </is>
      </c>
      <c r="S2273" s="63" t="n">
        <v>4</v>
      </c>
      <c r="T2273" s="39" t="n"/>
      <c r="U2273" s="23" t="inlineStr">
        <is>
          <t>BioLegend</t>
        </is>
      </c>
      <c r="V2273" s="23">
        <f>VLOOKUP(P2273,'Customer List'!B:C,2,)</f>
        <v/>
      </c>
      <c r="W2273" s="40" t="n"/>
      <c r="X2273" s="32" t="n">
        <v>45915</v>
      </c>
      <c r="Y2273" s="23">
        <f>IF(X2273="", "", X2273-N2273)</f>
        <v/>
      </c>
      <c r="Z2273" s="23">
        <f>IF(N2273="", "", TEXT(N2273, "dddd"))</f>
        <v/>
      </c>
      <c r="AA2273" s="23">
        <f>IF(X2273="", "", TEXT(X2273, "dddd"))</f>
        <v/>
      </c>
      <c r="AB2273" s="23">
        <f>VLOOKUP(U2273,'Currency Sheet'!A:C,3,)</f>
        <v/>
      </c>
      <c r="AC2273" s="44">
        <f>VLOOKUP(P2273,'Customer List'!B:D,3,)</f>
        <v/>
      </c>
    </row>
    <row r="2274">
      <c r="A2274" s="23">
        <f>A2273+1</f>
        <v/>
      </c>
      <c r="B2274" s="23" t="inlineStr">
        <is>
          <t>EED118440</t>
        </is>
      </c>
      <c r="C2274" s="32" t="n">
        <v>45891</v>
      </c>
      <c r="D2274" s="32" t="n">
        <v>45897</v>
      </c>
      <c r="E2274" s="51" t="n">
        <v>174.76</v>
      </c>
      <c r="F2274" s="51">
        <f>IF(AB2274="DOLLAR",E2274*88,E2274)</f>
        <v/>
      </c>
      <c r="G2274" s="62">
        <f>F2274*J2274</f>
        <v/>
      </c>
      <c r="H2274" s="23" t="n">
        <v>321106</v>
      </c>
      <c r="I2274" s="23" t="inlineStr">
        <is>
          <t>PE anti-human CD206 (MMR) Antibody</t>
        </is>
      </c>
      <c r="J2274" s="23" t="n">
        <v>1</v>
      </c>
      <c r="K2274" s="23" t="n">
        <v>1</v>
      </c>
      <c r="L2274" s="23">
        <f>J2274-K2274</f>
        <v/>
      </c>
      <c r="M2274" s="23" t="inlineStr">
        <is>
          <t>T-1061/25-26</t>
        </is>
      </c>
      <c r="N2274" s="32" t="n">
        <v>45902</v>
      </c>
      <c r="O2274" s="62" t="n">
        <v>18311.25</v>
      </c>
      <c r="P2274" s="23" t="inlineStr">
        <is>
          <t>RCB</t>
        </is>
      </c>
      <c r="Q2274" s="23" t="inlineStr">
        <is>
          <t>By Hand</t>
        </is>
      </c>
      <c r="R2274" s="23" t="inlineStr">
        <is>
          <t>Deepak</t>
        </is>
      </c>
      <c r="S2274" s="63" t="n">
        <v>4</v>
      </c>
      <c r="T2274" s="39" t="n"/>
      <c r="U2274" s="23" t="inlineStr">
        <is>
          <t>BioLegend</t>
        </is>
      </c>
      <c r="V2274" s="23">
        <f>VLOOKUP(P2274,'Customer List'!B:C,2,)</f>
        <v/>
      </c>
      <c r="W2274" s="40" t="n"/>
      <c r="X2274" s="32">
        <f>IF(OR(R2274 = "PRIYANKA MADAM", R2274 = "DEEPAK", R2274 = "PORTER"),N2274,"")</f>
        <v/>
      </c>
      <c r="Y2274" s="23">
        <f>IF(X2274="", "", X2274-N2274)</f>
        <v/>
      </c>
      <c r="Z2274" s="23">
        <f>IF(N2274="", "", TEXT(N2274, "dddd"))</f>
        <v/>
      </c>
      <c r="AA2274" s="23">
        <f>IF(X2274="", "", TEXT(X2274, "dddd"))</f>
        <v/>
      </c>
      <c r="AB2274" s="23">
        <f>VLOOKUP(U2274,'Currency Sheet'!A:C,3,)</f>
        <v/>
      </c>
      <c r="AC2274" s="44">
        <f>VLOOKUP(P2274,'Customer List'!B:D,3,)</f>
        <v/>
      </c>
    </row>
    <row r="2275">
      <c r="A2275" s="23">
        <f>A2274+1</f>
        <v/>
      </c>
      <c r="B2275" s="23" t="inlineStr">
        <is>
          <t>EED118440</t>
        </is>
      </c>
      <c r="C2275" s="32" t="n">
        <v>45891</v>
      </c>
      <c r="D2275" s="32" t="n">
        <v>45897</v>
      </c>
      <c r="E2275" s="51" t="n">
        <v>259.76</v>
      </c>
      <c r="F2275" s="51">
        <f>IF(AB2275="DOLLAR",E2275*88,E2275)</f>
        <v/>
      </c>
      <c r="G2275" s="62">
        <f>F2275*J2275</f>
        <v/>
      </c>
      <c r="H2275" s="23" t="n">
        <v>327020</v>
      </c>
      <c r="I2275" s="23" t="inlineStr">
        <is>
          <t>PerCP/Cyanine5.5 anti-human HLA-DR Antibody</t>
        </is>
      </c>
      <c r="J2275" s="23" t="n">
        <v>1</v>
      </c>
      <c r="K2275" s="23" t="n">
        <v>1</v>
      </c>
      <c r="L2275" s="23">
        <f>J2275-K2275</f>
        <v/>
      </c>
      <c r="M2275" s="23" t="inlineStr">
        <is>
          <t>T-1061/25-26</t>
        </is>
      </c>
      <c r="N2275" s="32" t="n">
        <v>45902</v>
      </c>
      <c r="O2275" s="62" t="n">
        <v>27217.5</v>
      </c>
      <c r="P2275" s="23" t="inlineStr">
        <is>
          <t>RCB</t>
        </is>
      </c>
      <c r="Q2275" s="23" t="inlineStr">
        <is>
          <t>By Hand</t>
        </is>
      </c>
      <c r="R2275" s="23" t="inlineStr">
        <is>
          <t>Deepak</t>
        </is>
      </c>
      <c r="S2275" s="63" t="n">
        <v>4</v>
      </c>
      <c r="T2275" s="39" t="n"/>
      <c r="U2275" s="23" t="inlineStr">
        <is>
          <t>BioLegend</t>
        </is>
      </c>
      <c r="V2275" s="23">
        <f>VLOOKUP(P2275,'Customer List'!B:C,2,)</f>
        <v/>
      </c>
      <c r="W2275" s="40" t="n"/>
      <c r="X2275" s="32">
        <f>IF(OR(R2275 = "PRIYANKA MADAM", R2275 = "DEEPAK", R2275 = "PORTER"),N2275,"")</f>
        <v/>
      </c>
      <c r="Y2275" s="23">
        <f>IF(X2275="", "", X2275-N2275)</f>
        <v/>
      </c>
      <c r="Z2275" s="23">
        <f>IF(N2275="", "", TEXT(N2275, "dddd"))</f>
        <v/>
      </c>
      <c r="AA2275" s="23">
        <f>IF(X2275="", "", TEXT(X2275, "dddd"))</f>
        <v/>
      </c>
      <c r="AB2275" s="23">
        <f>VLOOKUP(U2275,'Currency Sheet'!A:C,3,)</f>
        <v/>
      </c>
      <c r="AC2275" s="44">
        <f>VLOOKUP(P2275,'Customer List'!B:D,3,)</f>
        <v/>
      </c>
    </row>
    <row r="2276">
      <c r="A2276" s="23">
        <f>A2275+1</f>
        <v/>
      </c>
      <c r="B2276" s="23" t="inlineStr">
        <is>
          <t>EED118440</t>
        </is>
      </c>
      <c r="C2276" s="32" t="n">
        <v>45891</v>
      </c>
      <c r="D2276" s="32" t="n">
        <v>45897</v>
      </c>
      <c r="E2276" s="51" t="n">
        <v>277.5</v>
      </c>
      <c r="F2276" s="51">
        <f>IF(AB2276="DOLLAR",E2276*88,E2276)</f>
        <v/>
      </c>
      <c r="G2276" s="62">
        <f>F2276*J2276</f>
        <v/>
      </c>
      <c r="H2276" s="23" t="n">
        <v>329714</v>
      </c>
      <c r="I2276" s="23" t="inlineStr">
        <is>
          <t>Brilliant Violet 421™ anti-human CD274 (B7-H1, PD-L1) Antibody</t>
        </is>
      </c>
      <c r="J2276" s="23" t="n">
        <v>1</v>
      </c>
      <c r="K2276" s="23" t="n">
        <v>1</v>
      </c>
      <c r="L2276" s="23">
        <f>J2276-K2276</f>
        <v/>
      </c>
      <c r="M2276" s="23" t="inlineStr">
        <is>
          <t>T-1061/25-26</t>
        </is>
      </c>
      <c r="N2276" s="32" t="n">
        <v>45902</v>
      </c>
      <c r="O2276" s="62" t="n">
        <v>26362.5</v>
      </c>
      <c r="P2276" s="23" t="inlineStr">
        <is>
          <t>RCB</t>
        </is>
      </c>
      <c r="Q2276" s="23" t="inlineStr">
        <is>
          <t>By Hand</t>
        </is>
      </c>
      <c r="R2276" s="23" t="inlineStr">
        <is>
          <t>Deepak</t>
        </is>
      </c>
      <c r="S2276" s="63" t="n">
        <v>4</v>
      </c>
      <c r="T2276" s="39" t="n"/>
      <c r="U2276" s="23" t="inlineStr">
        <is>
          <t>BioLegend</t>
        </is>
      </c>
      <c r="V2276" s="23">
        <f>VLOOKUP(P2276,'Customer List'!B:C,2,)</f>
        <v/>
      </c>
      <c r="W2276" s="40" t="n"/>
      <c r="X2276" s="32">
        <f>IF(OR(R2276 = "PRIYANKA MADAM", R2276 = "DEEPAK", R2276 = "PORTER"),N2276,"")</f>
        <v/>
      </c>
      <c r="Y2276" s="23">
        <f>IF(X2276="", "", X2276-N2276)</f>
        <v/>
      </c>
      <c r="Z2276" s="23">
        <f>IF(N2276="", "", TEXT(N2276, "dddd"))</f>
        <v/>
      </c>
      <c r="AA2276" s="23">
        <f>IF(X2276="", "", TEXT(X2276, "dddd"))</f>
        <v/>
      </c>
      <c r="AB2276" s="23">
        <f>VLOOKUP(U2276,'Currency Sheet'!A:C,3,)</f>
        <v/>
      </c>
      <c r="AC2276" s="44">
        <f>VLOOKUP(P2276,'Customer List'!B:D,3,)</f>
        <v/>
      </c>
    </row>
    <row r="2277">
      <c r="A2277" s="23">
        <f>A2276+1</f>
        <v/>
      </c>
      <c r="B2277" s="23" t="inlineStr">
        <is>
          <t>EED118440</t>
        </is>
      </c>
      <c r="C2277" s="32" t="n">
        <v>45891</v>
      </c>
      <c r="D2277" s="32" t="n">
        <v>45897</v>
      </c>
      <c r="E2277" s="51" t="n">
        <v>291.9</v>
      </c>
      <c r="F2277" s="51">
        <f>IF(AB2277="DOLLAR",E2277*88,E2277)</f>
        <v/>
      </c>
      <c r="G2277" s="62">
        <f>F2277*J2277</f>
        <v/>
      </c>
      <c r="H2277" s="23" t="n">
        <v>331328</v>
      </c>
      <c r="I2277" s="23" t="inlineStr">
        <is>
          <t>APC/Cyanine7 anti-human TCR Vγ9 Antibody</t>
        </is>
      </c>
      <c r="J2277" s="23" t="n">
        <v>1</v>
      </c>
      <c r="K2277" s="23" t="n">
        <v>1</v>
      </c>
      <c r="L2277" s="23">
        <f>J2277-K2277</f>
        <v/>
      </c>
      <c r="M2277" s="23" t="inlineStr">
        <is>
          <t>T-10423/25-26</t>
        </is>
      </c>
      <c r="N2277" s="32" t="n">
        <v>45899</v>
      </c>
      <c r="O2277" s="62" t="n">
        <v>45244.5</v>
      </c>
      <c r="P2277" s="23" t="inlineStr">
        <is>
          <t>IMMUNEEL</t>
        </is>
      </c>
      <c r="Q2277" s="23" t="n">
        <v>58155037286</v>
      </c>
      <c r="R2277" s="23" t="inlineStr">
        <is>
          <t>Delivered</t>
        </is>
      </c>
      <c r="S2277" s="63" t="n">
        <v>4</v>
      </c>
      <c r="T2277" s="39" t="n"/>
      <c r="U2277" s="23" t="inlineStr">
        <is>
          <t>BioLegend</t>
        </is>
      </c>
      <c r="V2277" s="23">
        <f>VLOOKUP(P2277,'Customer List'!B:C,2,)</f>
        <v/>
      </c>
      <c r="W2277" s="40" t="n"/>
      <c r="X2277" s="32" t="n">
        <v>45901</v>
      </c>
      <c r="Y2277" s="23">
        <f>IF(X2277="", "", X2277-N2277)</f>
        <v/>
      </c>
      <c r="Z2277" s="23">
        <f>IF(N2277="", "", TEXT(N2277, "dddd"))</f>
        <v/>
      </c>
      <c r="AA2277" s="23">
        <f>IF(X2277="", "", TEXT(X2277, "dddd"))</f>
        <v/>
      </c>
      <c r="AB2277" s="23">
        <f>VLOOKUP(U2277,'Currency Sheet'!A:C,3,)</f>
        <v/>
      </c>
      <c r="AC2277" s="44">
        <f>VLOOKUP(P2277,'Customer List'!B:D,3,)</f>
        <v/>
      </c>
    </row>
    <row r="2278">
      <c r="A2278" s="23">
        <f>A2277+1</f>
        <v/>
      </c>
      <c r="B2278" s="23" t="inlineStr">
        <is>
          <t>EED118440</t>
        </is>
      </c>
      <c r="C2278" s="32" t="n">
        <v>45891</v>
      </c>
      <c r="D2278" s="32" t="n">
        <v>45897</v>
      </c>
      <c r="E2278" s="51" t="n">
        <v>217.6</v>
      </c>
      <c r="F2278" s="51">
        <f>IF(AB2278="DOLLAR",E2278*88,E2278)</f>
        <v/>
      </c>
      <c r="G2278" s="62">
        <f>F2278*J2278</f>
        <v/>
      </c>
      <c r="H2278" s="23" t="n">
        <v>333810</v>
      </c>
      <c r="I2278" s="23" t="inlineStr">
        <is>
          <t>APC anti-human CD68 Antibody</t>
        </is>
      </c>
      <c r="J2278" s="23" t="n">
        <v>1</v>
      </c>
      <c r="K2278" s="23" t="n">
        <v>1</v>
      </c>
      <c r="L2278" s="23">
        <f>J2278-K2278</f>
        <v/>
      </c>
      <c r="M2278" s="23" t="inlineStr">
        <is>
          <t>T-1061/25-26</t>
        </is>
      </c>
      <c r="N2278" s="32" t="n">
        <v>45902</v>
      </c>
      <c r="O2278" s="62" t="n">
        <v>22800</v>
      </c>
      <c r="P2278" s="23" t="inlineStr">
        <is>
          <t>RCB</t>
        </is>
      </c>
      <c r="Q2278" s="23" t="inlineStr">
        <is>
          <t>By Hand</t>
        </is>
      </c>
      <c r="R2278" s="23" t="inlineStr">
        <is>
          <t>Deepak</t>
        </is>
      </c>
      <c r="S2278" s="63" t="n">
        <v>4</v>
      </c>
      <c r="T2278" s="39" t="n"/>
      <c r="U2278" s="23" t="inlineStr">
        <is>
          <t>BioLegend</t>
        </is>
      </c>
      <c r="V2278" s="23">
        <f>VLOOKUP(P2278,'Customer List'!B:C,2,)</f>
        <v/>
      </c>
      <c r="W2278" s="40" t="n"/>
      <c r="X2278" s="32">
        <f>IF(OR(R2278 = "PRIYANKA MADAM", R2278 = "DEEPAK", R2278 = "PORTER"),N2278,"")</f>
        <v/>
      </c>
      <c r="Y2278" s="23">
        <f>IF(X2278="", "", X2278-N2278)</f>
        <v/>
      </c>
      <c r="Z2278" s="23">
        <f>IF(N2278="", "", TEXT(N2278, "dddd"))</f>
        <v/>
      </c>
      <c r="AA2278" s="23">
        <f>IF(X2278="", "", TEXT(X2278, "dddd"))</f>
        <v/>
      </c>
      <c r="AB2278" s="23">
        <f>VLOOKUP(U2278,'Currency Sheet'!A:C,3,)</f>
        <v/>
      </c>
      <c r="AC2278" s="44">
        <f>VLOOKUP(P2278,'Customer List'!B:D,3,)</f>
        <v/>
      </c>
    </row>
    <row r="2279">
      <c r="A2279" s="23">
        <f>A2278+1</f>
        <v/>
      </c>
      <c r="B2279" s="23" t="inlineStr">
        <is>
          <t>EED118440</t>
        </is>
      </c>
      <c r="C2279" s="32" t="n">
        <v>45891</v>
      </c>
      <c r="D2279" s="32" t="n">
        <v>45897</v>
      </c>
      <c r="E2279" s="51" t="n">
        <v>142.5</v>
      </c>
      <c r="F2279" s="51">
        <f>IF(AB2279="DOLLAR",E2279*88,E2279)</f>
        <v/>
      </c>
      <c r="G2279" s="62">
        <f>F2279*J2279</f>
        <v/>
      </c>
      <c r="H2279" s="23" t="n">
        <v>344007</v>
      </c>
      <c r="I2279" s="23" t="inlineStr">
        <is>
          <t>Brilliant Violet 421™ anti-human CD73 (Ecto-5'-nucleotidase) Antibody</t>
        </is>
      </c>
      <c r="J2279" s="23" t="n">
        <v>2</v>
      </c>
      <c r="K2279" s="23" t="n">
        <v>2</v>
      </c>
      <c r="L2279" s="23">
        <f>J2279-K2279</f>
        <v/>
      </c>
      <c r="M2279" s="23" t="inlineStr">
        <is>
          <t>T-1062/25-26</t>
        </is>
      </c>
      <c r="N2279" s="32" t="n">
        <v>45902</v>
      </c>
      <c r="O2279" s="62" t="n">
        <v>42997</v>
      </c>
      <c r="P2279" s="23" t="inlineStr">
        <is>
          <t>INVITRO</t>
        </is>
      </c>
      <c r="Q2279" s="23" t="inlineStr">
        <is>
          <t>By Hand</t>
        </is>
      </c>
      <c r="R2279" s="23" t="inlineStr">
        <is>
          <t>PRIYANKA MADAM</t>
        </is>
      </c>
      <c r="S2279" s="63" t="n">
        <v>4</v>
      </c>
      <c r="T2279" s="39" t="n"/>
      <c r="U2279" s="23" t="inlineStr">
        <is>
          <t>BioLegend</t>
        </is>
      </c>
      <c r="V2279" s="23">
        <f>VLOOKUP(P2279,'Customer List'!B:C,2,)</f>
        <v/>
      </c>
      <c r="W2279" s="40" t="n"/>
      <c r="X2279" s="32">
        <f>IF(OR(R2279 = "PRIYANKA MADAM", R2279 = "DEEPAK", R2279 = "PORTER"),N2279,"")</f>
        <v/>
      </c>
      <c r="Y2279" s="23">
        <f>IF(X2279="", "", X2279-N2279)</f>
        <v/>
      </c>
      <c r="Z2279" s="23">
        <f>IF(N2279="", "", TEXT(N2279, "dddd"))</f>
        <v/>
      </c>
      <c r="AA2279" s="23">
        <f>IF(X2279="", "", TEXT(X2279, "dddd"))</f>
        <v/>
      </c>
      <c r="AB2279" s="23">
        <f>VLOOKUP(U2279,'Currency Sheet'!A:C,3,)</f>
        <v/>
      </c>
      <c r="AC2279" s="44">
        <f>VLOOKUP(P2279,'Customer List'!B:D,3,)</f>
        <v/>
      </c>
    </row>
    <row r="2280">
      <c r="A2280" s="23">
        <f>A2279+1</f>
        <v/>
      </c>
      <c r="B2280" s="23" t="inlineStr">
        <is>
          <t>EED118440</t>
        </is>
      </c>
      <c r="C2280" s="32" t="n">
        <v>45891</v>
      </c>
      <c r="D2280" s="32" t="n">
        <v>45897</v>
      </c>
      <c r="E2280" s="51" t="n">
        <v>144.75</v>
      </c>
      <c r="F2280" s="51">
        <f>IF(AB2280="DOLLAR",E2280*88,E2280)</f>
        <v/>
      </c>
      <c r="G2280" s="62">
        <f>F2280*J2280</f>
        <v/>
      </c>
      <c r="H2280" s="23" t="n">
        <v>362533</v>
      </c>
      <c r="I2280" s="23" t="inlineStr">
        <is>
          <t>Brilliant Violet 510™ anti-human CD56 (NCAM) Antibody</t>
        </is>
      </c>
      <c r="J2280" s="23" t="n">
        <v>2</v>
      </c>
      <c r="K2280" s="23" t="n">
        <v>2</v>
      </c>
      <c r="L2280" s="23">
        <f>J2280-K2280</f>
        <v/>
      </c>
      <c r="M2280" s="23" t="inlineStr">
        <is>
          <t>T-1062/25-26</t>
        </is>
      </c>
      <c r="N2280" s="32" t="n">
        <v>45902</v>
      </c>
      <c r="O2280" s="62" t="n">
        <v>43675.9</v>
      </c>
      <c r="P2280" s="23" t="inlineStr">
        <is>
          <t>INVITRO</t>
        </is>
      </c>
      <c r="Q2280" s="23" t="inlineStr">
        <is>
          <t>By Hand</t>
        </is>
      </c>
      <c r="R2280" s="23" t="inlineStr">
        <is>
          <t>PRIYANKA MADAM</t>
        </is>
      </c>
      <c r="S2280" s="63" t="n">
        <v>4</v>
      </c>
      <c r="T2280" s="39" t="n"/>
      <c r="U2280" s="23" t="inlineStr">
        <is>
          <t>BioLegend</t>
        </is>
      </c>
      <c r="V2280" s="23">
        <f>VLOOKUP(P2280,'Customer List'!B:C,2,)</f>
        <v/>
      </c>
      <c r="W2280" s="40" t="n"/>
      <c r="X2280" s="32">
        <f>IF(OR(R2280 = "PRIYANKA MADAM", R2280 = "DEEPAK", R2280 = "PORTER"),N2280,"")</f>
        <v/>
      </c>
      <c r="Y2280" s="23">
        <f>IF(X2280="", "", X2280-N2280)</f>
        <v/>
      </c>
      <c r="Z2280" s="23">
        <f>IF(N2280="", "", TEXT(N2280, "dddd"))</f>
        <v/>
      </c>
      <c r="AA2280" s="23">
        <f>IF(X2280="", "", TEXT(X2280, "dddd"))</f>
        <v/>
      </c>
      <c r="AB2280" s="23">
        <f>VLOOKUP(U2280,'Currency Sheet'!A:C,3,)</f>
        <v/>
      </c>
      <c r="AC2280" s="44">
        <f>VLOOKUP(P2280,'Customer List'!B:D,3,)</f>
        <v/>
      </c>
    </row>
    <row r="2281">
      <c r="A2281" s="23">
        <f>A2280+1</f>
        <v/>
      </c>
      <c r="B2281" s="23" t="inlineStr">
        <is>
          <t>EED118440</t>
        </is>
      </c>
      <c r="C2281" s="32" t="n">
        <v>45891</v>
      </c>
      <c r="D2281" s="32" t="n">
        <v>45897</v>
      </c>
      <c r="E2281" s="51" t="n">
        <v>62.3</v>
      </c>
      <c r="F2281" s="51">
        <f>IF(AB2281="DOLLAR",E2281*88,E2281)</f>
        <v/>
      </c>
      <c r="G2281" s="62">
        <f>F2281*J2281</f>
        <v/>
      </c>
      <c r="H2281" s="23" t="n">
        <v>362601</v>
      </c>
      <c r="I2281" s="23" t="inlineStr">
        <is>
          <t>Purified anti-His Tag Antibody</t>
        </is>
      </c>
      <c r="J2281" s="23" t="n">
        <v>1</v>
      </c>
      <c r="K2281" s="23" t="n">
        <v>1</v>
      </c>
      <c r="L2281" s="23">
        <f>J2281-K2281</f>
        <v/>
      </c>
      <c r="M2281" s="23" t="inlineStr">
        <is>
          <t>T-1042/25-26</t>
        </is>
      </c>
      <c r="N2281" s="32" t="n">
        <v>45899</v>
      </c>
      <c r="O2281" s="62" t="n">
        <v>9932.4</v>
      </c>
      <c r="P2281" s="23" t="inlineStr">
        <is>
          <t>BIONOVA</t>
        </is>
      </c>
      <c r="Q2281" s="23" t="n">
        <v>58155038421</v>
      </c>
      <c r="R2281" s="23" t="inlineStr">
        <is>
          <t>Delivered</t>
        </is>
      </c>
      <c r="S2281" s="63" t="n">
        <v>4</v>
      </c>
      <c r="T2281" s="39" t="n"/>
      <c r="U2281" s="23" t="inlineStr">
        <is>
          <t>BioLegend</t>
        </is>
      </c>
      <c r="V2281" s="23">
        <f>VLOOKUP(P2281,'Customer List'!B:C,2,)</f>
        <v/>
      </c>
      <c r="W2281" s="40" t="n"/>
      <c r="X2281" s="32" t="n">
        <v>45901</v>
      </c>
      <c r="Y2281" s="23">
        <f>IF(X2281="", "", X2281-N2281)</f>
        <v/>
      </c>
      <c r="Z2281" s="23">
        <f>IF(N2281="", "", TEXT(N2281, "dddd"))</f>
        <v/>
      </c>
      <c r="AA2281" s="23">
        <f>IF(X2281="", "", TEXT(X2281, "dddd"))</f>
        <v/>
      </c>
      <c r="AB2281" s="23">
        <f>VLOOKUP(U2281,'Currency Sheet'!A:C,3,)</f>
        <v/>
      </c>
      <c r="AC2281" s="44">
        <f>VLOOKUP(P2281,'Customer List'!B:D,3,)</f>
        <v/>
      </c>
    </row>
    <row r="2282">
      <c r="A2282" s="23">
        <f>A2281+1</f>
        <v/>
      </c>
      <c r="B2282" s="23" t="inlineStr">
        <is>
          <t>EED118440</t>
        </is>
      </c>
      <c r="C2282" s="32" t="n">
        <v>45891</v>
      </c>
      <c r="D2282" s="32" t="n">
        <v>45897</v>
      </c>
      <c r="E2282" s="51" t="n">
        <v>144.2</v>
      </c>
      <c r="F2282" s="51">
        <f>IF(AB2282="DOLLAR",E2282*88,E2282)</f>
        <v/>
      </c>
      <c r="G2282" s="62">
        <f>F2282*J2282</f>
        <v/>
      </c>
      <c r="H2282" s="23" t="n">
        <v>367116</v>
      </c>
      <c r="I2282" s="23" t="inlineStr">
        <is>
          <t>FITC anti-human CD14 Antibody</t>
        </is>
      </c>
      <c r="J2282" s="23" t="n">
        <v>1</v>
      </c>
      <c r="K2282" s="23" t="n">
        <v>1</v>
      </c>
      <c r="L2282" s="23">
        <f>J2282-K2282</f>
        <v/>
      </c>
      <c r="M2282" s="23" t="inlineStr">
        <is>
          <t>T-1047/25-26</t>
        </is>
      </c>
      <c r="N2282" s="32" t="n">
        <v>45899</v>
      </c>
      <c r="O2282" s="62" t="n">
        <v>19158</v>
      </c>
      <c r="P2282" s="23" t="inlineStr">
        <is>
          <t>SAI LIFE</t>
        </is>
      </c>
      <c r="Q2282" s="23" t="n">
        <v>58155031992</v>
      </c>
      <c r="R2282" s="23" t="inlineStr">
        <is>
          <t>Delivered</t>
        </is>
      </c>
      <c r="S2282" s="63" t="n">
        <v>4</v>
      </c>
      <c r="T2282" s="39" t="n"/>
      <c r="U2282" s="23" t="inlineStr">
        <is>
          <t>BioLegend</t>
        </is>
      </c>
      <c r="V2282" s="23">
        <f>VLOOKUP(P2282,'Customer List'!B:C,2,)</f>
        <v/>
      </c>
      <c r="W2282" s="40" t="n"/>
      <c r="X2282" s="32" t="n">
        <v>45901</v>
      </c>
      <c r="Y2282" s="23">
        <f>IF(X2282="", "", X2282-N2282)</f>
        <v/>
      </c>
      <c r="Z2282" s="23">
        <f>IF(N2282="", "", TEXT(N2282, "dddd"))</f>
        <v/>
      </c>
      <c r="AA2282" s="23">
        <f>IF(X2282="", "", TEXT(X2282, "dddd"))</f>
        <v/>
      </c>
      <c r="AB2282" s="23">
        <f>VLOOKUP(U2282,'Currency Sheet'!A:C,3,)</f>
        <v/>
      </c>
      <c r="AC2282" s="44">
        <f>VLOOKUP(P2282,'Customer List'!B:D,3,)</f>
        <v/>
      </c>
    </row>
    <row r="2283">
      <c r="A2283" s="23">
        <f>A2282+1</f>
        <v/>
      </c>
      <c r="B2283" s="23" t="inlineStr">
        <is>
          <t>EED118440</t>
        </is>
      </c>
      <c r="C2283" s="32" t="n">
        <v>45891</v>
      </c>
      <c r="D2283" s="32" t="n">
        <v>45897</v>
      </c>
      <c r="E2283" s="51" t="n">
        <v>195.84</v>
      </c>
      <c r="F2283" s="51">
        <f>IF(AB2283="DOLLAR",E2283*88,E2283)</f>
        <v/>
      </c>
      <c r="G2283" s="62">
        <f>F2283*J2283</f>
        <v/>
      </c>
      <c r="H2283" s="23" t="n">
        <v>368514</v>
      </c>
      <c r="I2283" s="23" t="inlineStr">
        <is>
          <t>Alexa Fluor® 700 anti-human CD45 Antibody</t>
        </is>
      </c>
      <c r="J2283" s="23" t="n">
        <v>1</v>
      </c>
      <c r="K2283" s="23" t="n">
        <v>1</v>
      </c>
      <c r="L2283" s="23">
        <f>J2283-K2283</f>
        <v/>
      </c>
      <c r="M2283" s="23" t="inlineStr">
        <is>
          <t>T-1061/25-26</t>
        </is>
      </c>
      <c r="N2283" s="32" t="n">
        <v>45902</v>
      </c>
      <c r="O2283" s="62" t="n">
        <v>20520</v>
      </c>
      <c r="P2283" s="23" t="inlineStr">
        <is>
          <t>RCB</t>
        </is>
      </c>
      <c r="Q2283" s="23" t="inlineStr">
        <is>
          <t>By Hand</t>
        </is>
      </c>
      <c r="R2283" s="23" t="inlineStr">
        <is>
          <t>Deepak</t>
        </is>
      </c>
      <c r="S2283" s="63" t="n">
        <v>4</v>
      </c>
      <c r="T2283" s="39" t="n"/>
      <c r="U2283" s="23" t="inlineStr">
        <is>
          <t>BioLegend</t>
        </is>
      </c>
      <c r="V2283" s="23">
        <f>VLOOKUP(P2283,'Customer List'!B:C,2,)</f>
        <v/>
      </c>
      <c r="W2283" s="40" t="n"/>
      <c r="X2283" s="32">
        <f>IF(OR(R2283 = "PRIYANKA MADAM", R2283 = "DEEPAK", R2283 = "PORTER"),N2283,"")</f>
        <v/>
      </c>
      <c r="Y2283" s="23">
        <f>IF(X2283="", "", X2283-N2283)</f>
        <v/>
      </c>
      <c r="Z2283" s="23">
        <f>IF(N2283="", "", TEXT(N2283, "dddd"))</f>
        <v/>
      </c>
      <c r="AA2283" s="23">
        <f>IF(X2283="", "", TEXT(X2283, "dddd"))</f>
        <v/>
      </c>
      <c r="AB2283" s="23">
        <f>VLOOKUP(U2283,'Currency Sheet'!A:C,3,)</f>
        <v/>
      </c>
      <c r="AC2283" s="44">
        <f>VLOOKUP(P2283,'Customer List'!B:D,3,)</f>
        <v/>
      </c>
    </row>
    <row r="2284">
      <c r="A2284" s="23">
        <f>A2283+1</f>
        <v/>
      </c>
      <c r="B2284" s="23" t="inlineStr">
        <is>
          <t>EED118440</t>
        </is>
      </c>
      <c r="C2284" s="32" t="n">
        <v>45891</v>
      </c>
      <c r="D2284" s="32" t="n">
        <v>45897</v>
      </c>
      <c r="E2284" s="51" t="n">
        <v>180.2</v>
      </c>
      <c r="F2284" s="51">
        <f>IF(AB2284="DOLLAR",E2284*88,E2284)</f>
        <v/>
      </c>
      <c r="G2284" s="62">
        <f>F2284*J2284</f>
        <v/>
      </c>
      <c r="H2284" s="23" t="n">
        <v>374204</v>
      </c>
      <c r="I2284" s="23" t="inlineStr">
        <is>
          <t>FITC anti-human CD86 Antibody</t>
        </is>
      </c>
      <c r="J2284" s="23" t="n">
        <v>1</v>
      </c>
      <c r="K2284" s="23" t="n">
        <v>1</v>
      </c>
      <c r="L2284" s="23">
        <f>J2284-K2284</f>
        <v/>
      </c>
      <c r="M2284" s="23" t="inlineStr">
        <is>
          <t>T-1061/25-26</t>
        </is>
      </c>
      <c r="N2284" s="32" t="n">
        <v>45902</v>
      </c>
      <c r="O2284" s="62" t="n">
        <v>18881.25</v>
      </c>
      <c r="P2284" s="23" t="inlineStr">
        <is>
          <t>RCB</t>
        </is>
      </c>
      <c r="Q2284" s="23" t="inlineStr">
        <is>
          <t>By Hand</t>
        </is>
      </c>
      <c r="R2284" s="23" t="inlineStr">
        <is>
          <t>Deepak</t>
        </is>
      </c>
      <c r="S2284" s="63" t="n">
        <v>4</v>
      </c>
      <c r="T2284" s="39" t="n"/>
      <c r="U2284" s="23" t="inlineStr">
        <is>
          <t>BioLegend</t>
        </is>
      </c>
      <c r="V2284" s="23">
        <f>VLOOKUP(P2284,'Customer List'!B:C,2,)</f>
        <v/>
      </c>
      <c r="W2284" s="40" t="n"/>
      <c r="X2284" s="32">
        <f>IF(OR(R2284 = "PRIYANKA MADAM", R2284 = "DEEPAK", R2284 = "PORTER"),N2284,"")</f>
        <v/>
      </c>
      <c r="Y2284" s="23">
        <f>IF(X2284="", "", X2284-N2284)</f>
        <v/>
      </c>
      <c r="Z2284" s="23">
        <f>IF(N2284="", "", TEXT(N2284, "dddd"))</f>
        <v/>
      </c>
      <c r="AA2284" s="23">
        <f>IF(X2284="", "", TEXT(X2284, "dddd"))</f>
        <v/>
      </c>
      <c r="AB2284" s="23">
        <f>VLOOKUP(U2284,'Currency Sheet'!A:C,3,)</f>
        <v/>
      </c>
      <c r="AC2284" s="44">
        <f>VLOOKUP(P2284,'Customer List'!B:D,3,)</f>
        <v/>
      </c>
    </row>
    <row r="2285">
      <c r="A2285" s="23">
        <f>A2284+1</f>
        <v/>
      </c>
      <c r="B2285" s="23" t="inlineStr">
        <is>
          <t>EED118440</t>
        </is>
      </c>
      <c r="C2285" s="32" t="n">
        <v>45891</v>
      </c>
      <c r="D2285" s="32" t="n">
        <v>45897</v>
      </c>
      <c r="E2285" s="51" t="n">
        <v>102.2</v>
      </c>
      <c r="F2285" s="51">
        <f>IF(AB2285="DOLLAR",E2285*88,E2285)</f>
        <v/>
      </c>
      <c r="G2285" s="62">
        <f>F2285*J2285</f>
        <v/>
      </c>
      <c r="H2285" s="23" t="n">
        <v>392305</v>
      </c>
      <c r="I2285" s="23" t="inlineStr">
        <is>
          <t>PE anti-human CD282 (TLR2) Antibody</t>
        </is>
      </c>
      <c r="J2285" s="23" t="n">
        <v>1</v>
      </c>
      <c r="K2285" s="23" t="n">
        <v>1</v>
      </c>
      <c r="L2285" s="23">
        <f>J2285-K2285</f>
        <v/>
      </c>
      <c r="M2285" s="23" t="inlineStr">
        <is>
          <t>T-1164/25-26</t>
        </is>
      </c>
      <c r="N2285" s="32" t="n">
        <v>45913</v>
      </c>
      <c r="O2285" s="62" t="n">
        <v>14892</v>
      </c>
      <c r="P2285" s="23" t="inlineStr">
        <is>
          <t>TECHWEST</t>
        </is>
      </c>
      <c r="Q2285" s="23" t="n">
        <v>58155619712</v>
      </c>
      <c r="R2285" s="23" t="inlineStr">
        <is>
          <t>Delivered</t>
        </is>
      </c>
      <c r="S2285" s="63" t="n">
        <v>4</v>
      </c>
      <c r="T2285" s="39" t="n"/>
      <c r="U2285" s="23" t="inlineStr">
        <is>
          <t>BioLegend</t>
        </is>
      </c>
      <c r="V2285" s="23">
        <f>VLOOKUP(P2285,'Customer List'!B:C,2,)</f>
        <v/>
      </c>
      <c r="W2285" s="40" t="n"/>
      <c r="X2285" s="32" t="n">
        <v>45915</v>
      </c>
      <c r="Y2285" s="23">
        <f>IF(X2285="", "", X2285-N2285)</f>
        <v/>
      </c>
      <c r="Z2285" s="23">
        <f>IF(N2285="", "", TEXT(N2285, "dddd"))</f>
        <v/>
      </c>
      <c r="AA2285" s="23">
        <f>IF(X2285="", "", TEXT(X2285, "dddd"))</f>
        <v/>
      </c>
      <c r="AB2285" s="23">
        <f>VLOOKUP(U2285,'Currency Sheet'!A:C,3,)</f>
        <v/>
      </c>
      <c r="AC2285" s="44">
        <f>VLOOKUP(P2285,'Customer List'!B:D,3,)</f>
        <v/>
      </c>
    </row>
    <row r="2286">
      <c r="A2286" s="23">
        <f>A2285+1</f>
        <v/>
      </c>
      <c r="B2286" s="23" t="inlineStr">
        <is>
          <t>EED118440</t>
        </is>
      </c>
      <c r="C2286" s="32" t="n">
        <v>45891</v>
      </c>
      <c r="D2286" s="32" t="n">
        <v>45897</v>
      </c>
      <c r="E2286" s="51" t="n">
        <v>227.8</v>
      </c>
      <c r="F2286" s="51">
        <f>IF(AB2286="DOLLAR",E2286*88,E2286)</f>
        <v/>
      </c>
      <c r="G2286" s="62">
        <f>F2286*J2286</f>
        <v/>
      </c>
      <c r="H2286" s="23" t="n">
        <v>396406</v>
      </c>
      <c r="I2286" s="23" t="inlineStr">
        <is>
          <t>PE anti-human/mouse Granzyme B Recombinant Antibody</t>
        </is>
      </c>
      <c r="J2286" s="23" t="n">
        <v>2</v>
      </c>
      <c r="K2286" s="23" t="n">
        <v>2</v>
      </c>
      <c r="L2286" s="23">
        <f>J2286-K2286</f>
        <v/>
      </c>
      <c r="M2286" s="23" t="inlineStr">
        <is>
          <t>T-1061/25-26</t>
        </is>
      </c>
      <c r="N2286" s="32" t="n">
        <v>45902</v>
      </c>
      <c r="O2286" s="62" t="n">
        <v>47737.5</v>
      </c>
      <c r="P2286" s="23" t="inlineStr">
        <is>
          <t>RCB</t>
        </is>
      </c>
      <c r="Q2286" s="23" t="inlineStr">
        <is>
          <t>By Hand</t>
        </is>
      </c>
      <c r="R2286" s="23" t="inlineStr">
        <is>
          <t>Deepak</t>
        </is>
      </c>
      <c r="S2286" s="63" t="n">
        <v>4</v>
      </c>
      <c r="T2286" s="39" t="n"/>
      <c r="U2286" s="23" t="inlineStr">
        <is>
          <t>BioLegend</t>
        </is>
      </c>
      <c r="V2286" s="23">
        <f>VLOOKUP(P2286,'Customer List'!B:C,2,)</f>
        <v/>
      </c>
      <c r="W2286" s="40" t="n"/>
      <c r="X2286" s="32">
        <f>IF(OR(R2286 = "PRIYANKA MADAM", R2286 = "DEEPAK", R2286 = "PORTER"),N2286,"")</f>
        <v/>
      </c>
      <c r="Y2286" s="23">
        <f>IF(X2286="", "", X2286-N2286)</f>
        <v/>
      </c>
      <c r="Z2286" s="23">
        <f>IF(N2286="", "", TEXT(N2286, "dddd"))</f>
        <v/>
      </c>
      <c r="AA2286" s="23">
        <f>IF(X2286="", "", TEXT(X2286, "dddd"))</f>
        <v/>
      </c>
      <c r="AB2286" s="23">
        <f>VLOOKUP(U2286,'Currency Sheet'!A:C,3,)</f>
        <v/>
      </c>
      <c r="AC2286" s="44">
        <f>VLOOKUP(P2286,'Customer List'!B:D,3,)</f>
        <v/>
      </c>
    </row>
    <row r="2287">
      <c r="A2287" s="23">
        <f>A2286+1</f>
        <v/>
      </c>
      <c r="B2287" s="23" t="inlineStr">
        <is>
          <t>EED118440</t>
        </is>
      </c>
      <c r="C2287" s="32" t="n">
        <v>45891</v>
      </c>
      <c r="D2287" s="32" t="n">
        <v>45897</v>
      </c>
      <c r="E2287" s="51" t="n">
        <v>64.40000000000001</v>
      </c>
      <c r="F2287" s="51">
        <f>IF(AB2287="DOLLAR",E2287*88,E2287)</f>
        <v/>
      </c>
      <c r="G2287" s="62">
        <f>F2287*J2287</f>
        <v/>
      </c>
      <c r="H2287" s="23" t="n">
        <v>400212</v>
      </c>
      <c r="I2287" s="23" t="inlineStr">
        <is>
          <t>PE Mouse IgG2a, κ Isotype Ctrl Antibody</t>
        </is>
      </c>
      <c r="J2287" s="23" t="n">
        <v>1</v>
      </c>
      <c r="K2287" s="23" t="n">
        <v>1</v>
      </c>
      <c r="L2287" s="23">
        <f>J2287-K2287</f>
        <v/>
      </c>
      <c r="M2287" s="23" t="inlineStr">
        <is>
          <t>T-1164/25-26</t>
        </is>
      </c>
      <c r="N2287" s="32" t="n">
        <v>45913</v>
      </c>
      <c r="O2287" s="62" t="n">
        <v>9384</v>
      </c>
      <c r="P2287" s="23" t="inlineStr">
        <is>
          <t>TECHWEST</t>
        </is>
      </c>
      <c r="Q2287" s="23" t="n">
        <v>58155619712</v>
      </c>
      <c r="R2287" s="23" t="inlineStr">
        <is>
          <t>Delivered</t>
        </is>
      </c>
      <c r="S2287" s="63" t="n">
        <v>4</v>
      </c>
      <c r="T2287" s="39" t="n"/>
      <c r="U2287" s="23" t="inlineStr">
        <is>
          <t>BioLegend</t>
        </is>
      </c>
      <c r="V2287" s="23">
        <f>VLOOKUP(P2287,'Customer List'!B:C,2,)</f>
        <v/>
      </c>
      <c r="W2287" s="40" t="n"/>
      <c r="X2287" s="32" t="n">
        <v>45915</v>
      </c>
      <c r="Y2287" s="23">
        <f>IF(X2287="", "", X2287-N2287)</f>
        <v/>
      </c>
      <c r="Z2287" s="23">
        <f>IF(N2287="", "", TEXT(N2287, "dddd"))</f>
        <v/>
      </c>
      <c r="AA2287" s="23">
        <f>IF(X2287="", "", TEXT(X2287, "dddd"))</f>
        <v/>
      </c>
      <c r="AB2287" s="23">
        <f>VLOOKUP(U2287,'Currency Sheet'!A:C,3,)</f>
        <v/>
      </c>
      <c r="AC2287" s="44">
        <f>VLOOKUP(P2287,'Customer List'!B:D,3,)</f>
        <v/>
      </c>
    </row>
    <row r="2288">
      <c r="A2288" s="23">
        <f>A2287+1</f>
        <v/>
      </c>
      <c r="B2288" s="23" t="inlineStr">
        <is>
          <t>EED118440</t>
        </is>
      </c>
      <c r="C2288" s="32" t="n">
        <v>45891</v>
      </c>
      <c r="D2288" s="32" t="n">
        <v>45897</v>
      </c>
      <c r="E2288" s="51" t="n">
        <v>29.4</v>
      </c>
      <c r="F2288" s="51">
        <f>IF(AB2288="DOLLAR",E2288*88,E2288)</f>
        <v/>
      </c>
      <c r="G2288" s="62">
        <f>F2288*J2288</f>
        <v/>
      </c>
      <c r="H2288" s="23" t="n">
        <v>405201</v>
      </c>
      <c r="I2288" s="23" t="inlineStr">
        <is>
          <t>FITC Streptavidin</t>
        </is>
      </c>
      <c r="J2288" s="23" t="n">
        <v>1</v>
      </c>
      <c r="K2288" s="23" t="n">
        <v>1</v>
      </c>
      <c r="L2288" s="23">
        <f>J2288-K2288</f>
        <v/>
      </c>
      <c r="M2288" s="23" t="inlineStr">
        <is>
          <t>T-1051/25-26</t>
        </is>
      </c>
      <c r="N2288" s="32" t="n">
        <v>45898</v>
      </c>
      <c r="O2288" s="62" t="n">
        <v>3990</v>
      </c>
      <c r="P2288" s="23" t="inlineStr">
        <is>
          <t>LABEX</t>
        </is>
      </c>
      <c r="Q2288" s="23" t="inlineStr">
        <is>
          <t>PORTER</t>
        </is>
      </c>
      <c r="R2288" s="23" t="inlineStr">
        <is>
          <t>PORTER</t>
        </is>
      </c>
      <c r="S2288" s="63" t="n">
        <v>4</v>
      </c>
      <c r="T2288" s="39" t="n"/>
      <c r="U2288" s="23" t="inlineStr">
        <is>
          <t>BioLegend</t>
        </is>
      </c>
      <c r="V2288" s="23">
        <f>VLOOKUP(P2288,'Customer List'!B:C,2,)</f>
        <v/>
      </c>
      <c r="W2288" s="40" t="n"/>
      <c r="X2288" s="32">
        <f>IF(OR(R2288 = "PRIYANKA MADAM", R2288 = "DEEPAK", R2288 = "PORTER"),N2288,"")</f>
        <v/>
      </c>
      <c r="Y2288" s="23">
        <f>IF(X2288="", "", X2288-N2288)</f>
        <v/>
      </c>
      <c r="Z2288" s="23">
        <f>IF(N2288="", "", TEXT(N2288, "dddd"))</f>
        <v/>
      </c>
      <c r="AA2288" s="23">
        <f>IF(X2288="", "", TEXT(X2288, "dddd"))</f>
        <v/>
      </c>
      <c r="AB2288" s="23">
        <f>VLOOKUP(U2288,'Currency Sheet'!A:C,3,)</f>
        <v/>
      </c>
      <c r="AC2288" s="44">
        <f>VLOOKUP(P2288,'Customer List'!B:D,3,)</f>
        <v/>
      </c>
    </row>
    <row r="2289">
      <c r="A2289" s="23">
        <f>A2288+1</f>
        <v/>
      </c>
      <c r="B2289" s="23" t="inlineStr">
        <is>
          <t>EED118440</t>
        </is>
      </c>
      <c r="C2289" s="32" t="n">
        <v>45891</v>
      </c>
      <c r="D2289" s="32" t="n">
        <v>45897</v>
      </c>
      <c r="E2289" s="51" t="n">
        <v>69.59999999999999</v>
      </c>
      <c r="F2289" s="51">
        <f>IF(AB2289="DOLLAR",E2289*88,E2289)</f>
        <v/>
      </c>
      <c r="G2289" s="62">
        <f>F2289*J2289</f>
        <v/>
      </c>
      <c r="H2289" s="23" t="n">
        <v>406001</v>
      </c>
      <c r="I2289" s="23" t="inlineStr">
        <is>
          <t>FITC anti-mouse IgG Antibody</t>
        </is>
      </c>
      <c r="J2289" s="23" t="n">
        <v>1</v>
      </c>
      <c r="K2289" s="23" t="n">
        <v>1</v>
      </c>
      <c r="L2289" s="23">
        <f>J2289-K2289</f>
        <v/>
      </c>
      <c r="M2289" s="23" t="inlineStr">
        <is>
          <t>T-1045/25-26</t>
        </is>
      </c>
      <c r="N2289" s="32" t="n">
        <v>45899</v>
      </c>
      <c r="O2289" s="62" t="n">
        <v>10788</v>
      </c>
      <c r="P2289" s="23" t="inlineStr">
        <is>
          <t>POPVAX</t>
        </is>
      </c>
      <c r="Q2289" s="23" t="n">
        <v>58155037496</v>
      </c>
      <c r="R2289" s="23" t="inlineStr">
        <is>
          <t>Delivered</t>
        </is>
      </c>
      <c r="S2289" s="63" t="n">
        <v>4</v>
      </c>
      <c r="T2289" s="39" t="n"/>
      <c r="U2289" s="23" t="inlineStr">
        <is>
          <t>BioLegend</t>
        </is>
      </c>
      <c r="V2289" s="23">
        <f>VLOOKUP(P2289,'Customer List'!B:C,2,)</f>
        <v/>
      </c>
      <c r="W2289" s="40" t="n"/>
      <c r="X2289" s="32" t="n">
        <v>45901</v>
      </c>
      <c r="Y2289" s="23">
        <f>IF(X2289="", "", X2289-N2289)</f>
        <v/>
      </c>
      <c r="Z2289" s="23">
        <f>IF(N2289="", "", TEXT(N2289, "dddd"))</f>
        <v/>
      </c>
      <c r="AA2289" s="23">
        <f>IF(X2289="", "", TEXT(X2289, "dddd"))</f>
        <v/>
      </c>
      <c r="AB2289" s="23">
        <f>VLOOKUP(U2289,'Currency Sheet'!A:C,3,)</f>
        <v/>
      </c>
      <c r="AC2289" s="44">
        <f>VLOOKUP(P2289,'Customer List'!B:D,3,)</f>
        <v/>
      </c>
    </row>
    <row r="2290">
      <c r="A2290" s="23">
        <f>A2289+1</f>
        <v/>
      </c>
      <c r="B2290" s="23" t="inlineStr">
        <is>
          <t>EED118440</t>
        </is>
      </c>
      <c r="C2290" s="32" t="n">
        <v>45891</v>
      </c>
      <c r="D2290" s="32" t="n">
        <v>45897</v>
      </c>
      <c r="E2290" s="51" t="n">
        <v>21</v>
      </c>
      <c r="F2290" s="51">
        <f>IF(AB2290="DOLLAR",E2290*88,E2290)</f>
        <v/>
      </c>
      <c r="G2290" s="62">
        <f>F2290*J2290</f>
        <v/>
      </c>
      <c r="H2290" s="23" t="n">
        <v>420403</v>
      </c>
      <c r="I2290" s="23" t="inlineStr">
        <is>
          <t>7-AAD Viability Staining Solution</t>
        </is>
      </c>
      <c r="J2290" s="23" t="n">
        <v>1</v>
      </c>
      <c r="K2290" s="23" t="n">
        <v>1</v>
      </c>
      <c r="L2290" s="23">
        <f>J2290-K2290</f>
        <v/>
      </c>
      <c r="M2290" s="23" t="inlineStr">
        <is>
          <t>T-1047/25-26</t>
        </is>
      </c>
      <c r="N2290" s="32" t="n">
        <v>45899</v>
      </c>
      <c r="O2290" s="62" t="n">
        <v>2790</v>
      </c>
      <c r="P2290" s="23" t="inlineStr">
        <is>
          <t>SAI LIFE</t>
        </is>
      </c>
      <c r="Q2290" s="23" t="n">
        <v>58155031992</v>
      </c>
      <c r="R2290" s="23" t="inlineStr">
        <is>
          <t>Delivered</t>
        </is>
      </c>
      <c r="S2290" s="63" t="n">
        <v>4</v>
      </c>
      <c r="T2290" s="39" t="n"/>
      <c r="U2290" s="23" t="inlineStr">
        <is>
          <t>BioLegend</t>
        </is>
      </c>
      <c r="V2290" s="23">
        <f>VLOOKUP(P2290,'Customer List'!B:C,2,)</f>
        <v/>
      </c>
      <c r="W2290" s="40" t="n"/>
      <c r="X2290" s="32" t="n">
        <v>45901</v>
      </c>
      <c r="Y2290" s="23">
        <f>IF(X2290="", "", X2290-N2290)</f>
        <v/>
      </c>
      <c r="Z2290" s="23">
        <f>IF(N2290="", "", TEXT(N2290, "dddd"))</f>
        <v/>
      </c>
      <c r="AA2290" s="23">
        <f>IF(X2290="", "", TEXT(X2290, "dddd"))</f>
        <v/>
      </c>
      <c r="AB2290" s="23">
        <f>VLOOKUP(U2290,'Currency Sheet'!A:C,3,)</f>
        <v/>
      </c>
      <c r="AC2290" s="44">
        <f>VLOOKUP(P2290,'Customer List'!B:D,3,)</f>
        <v/>
      </c>
    </row>
    <row r="2291">
      <c r="A2291" s="23">
        <f>A2290+1</f>
        <v/>
      </c>
      <c r="B2291" s="23" t="inlineStr">
        <is>
          <t>EED118440</t>
        </is>
      </c>
      <c r="C2291" s="32" t="n">
        <v>45891</v>
      </c>
      <c r="D2291" s="32" t="n">
        <v>45897</v>
      </c>
      <c r="E2291" s="51" t="n">
        <v>160.3</v>
      </c>
      <c r="F2291" s="51">
        <f>IF(AB2291="DOLLAR",E2291*88,E2291)</f>
        <v/>
      </c>
      <c r="G2291" s="62">
        <f>F2291*J2291</f>
        <v/>
      </c>
      <c r="H2291" s="23" t="n">
        <v>422302</v>
      </c>
      <c r="I2291" s="23" t="inlineStr">
        <is>
          <t>Human TruStain FcX™ (Fc Receptor Blocking Solution)</t>
        </is>
      </c>
      <c r="J2291" s="23" t="n">
        <v>1</v>
      </c>
      <c r="K2291" s="23" t="n">
        <v>1</v>
      </c>
      <c r="L2291" s="23">
        <f>J2291-K2291</f>
        <v/>
      </c>
      <c r="M2291" s="23" t="inlineStr">
        <is>
          <t>T-1047/25-26</t>
        </is>
      </c>
      <c r="N2291" s="32" t="n">
        <v>45899</v>
      </c>
      <c r="O2291" s="62" t="n">
        <v>21297</v>
      </c>
      <c r="P2291" s="23" t="inlineStr">
        <is>
          <t>SAI LIFE</t>
        </is>
      </c>
      <c r="Q2291" s="23" t="n">
        <v>58155031992</v>
      </c>
      <c r="R2291" s="23" t="inlineStr">
        <is>
          <t>Delivered</t>
        </is>
      </c>
      <c r="S2291" s="63" t="n">
        <v>4</v>
      </c>
      <c r="T2291" s="39" t="n"/>
      <c r="U2291" s="23" t="inlineStr">
        <is>
          <t>BioLegend</t>
        </is>
      </c>
      <c r="V2291" s="23">
        <f>VLOOKUP(P2291,'Customer List'!B:C,2,)</f>
        <v/>
      </c>
      <c r="W2291" s="40" t="n"/>
      <c r="X2291" s="32" t="n">
        <v>45901</v>
      </c>
      <c r="Y2291" s="23">
        <f>IF(X2291="", "", X2291-N2291)</f>
        <v/>
      </c>
      <c r="Z2291" s="23">
        <f>IF(N2291="", "", TEXT(N2291, "dddd"))</f>
        <v/>
      </c>
      <c r="AA2291" s="23">
        <f>IF(X2291="", "", TEXT(X2291, "dddd"))</f>
        <v/>
      </c>
      <c r="AB2291" s="23">
        <f>VLOOKUP(U2291,'Currency Sheet'!A:C,3,)</f>
        <v/>
      </c>
      <c r="AC2291" s="44">
        <f>VLOOKUP(P2291,'Customer List'!B:D,3,)</f>
        <v/>
      </c>
    </row>
    <row r="2292">
      <c r="A2292" s="23">
        <f>A2291+1</f>
        <v/>
      </c>
      <c r="B2292" s="23" t="inlineStr">
        <is>
          <t>EED118440</t>
        </is>
      </c>
      <c r="C2292" s="32" t="n">
        <v>45891</v>
      </c>
      <c r="D2292" s="32" t="n">
        <v>45897</v>
      </c>
      <c r="E2292" s="51" t="n">
        <v>227.8</v>
      </c>
      <c r="F2292" s="51">
        <f>IF(AB2292="DOLLAR",E2292*88,E2292)</f>
        <v/>
      </c>
      <c r="G2292" s="62">
        <f>F2292*J2292</f>
        <v/>
      </c>
      <c r="H2292" s="23" t="n">
        <v>423102</v>
      </c>
      <c r="I2292" s="23" t="inlineStr">
        <is>
          <t>Zombie Aqua™ Fixable Viability Kit</t>
        </is>
      </c>
      <c r="J2292" s="23" t="n">
        <v>2</v>
      </c>
      <c r="K2292" s="23" t="n">
        <v>2</v>
      </c>
      <c r="L2292" s="23">
        <f>J2292-K2292</f>
        <v/>
      </c>
      <c r="M2292" s="23" t="inlineStr">
        <is>
          <t>T-1061/25-26</t>
        </is>
      </c>
      <c r="N2292" s="32" t="n">
        <v>45902</v>
      </c>
      <c r="O2292" s="62" t="n">
        <v>47737.5</v>
      </c>
      <c r="P2292" s="23" t="inlineStr">
        <is>
          <t>RCB</t>
        </is>
      </c>
      <c r="Q2292" s="23" t="inlineStr">
        <is>
          <t>By Hand</t>
        </is>
      </c>
      <c r="R2292" s="23" t="inlineStr">
        <is>
          <t>Deepak</t>
        </is>
      </c>
      <c r="S2292" s="63" t="n">
        <v>-20</v>
      </c>
      <c r="T2292" s="39" t="n"/>
      <c r="U2292" s="23" t="inlineStr">
        <is>
          <t>BioLegend</t>
        </is>
      </c>
      <c r="V2292" s="23">
        <f>VLOOKUP(P2292,'Customer List'!B:C,2,)</f>
        <v/>
      </c>
      <c r="W2292" s="40" t="n"/>
      <c r="X2292" s="32">
        <f>IF(OR(R2292 = "PRIYANKA MADAM", R2292 = "DEEPAK", R2292 = "PORTER"),N2292,"")</f>
        <v/>
      </c>
      <c r="Y2292" s="23">
        <f>IF(X2292="", "", X2292-N2292)</f>
        <v/>
      </c>
      <c r="Z2292" s="23">
        <f>IF(N2292="", "", TEXT(N2292, "dddd"))</f>
        <v/>
      </c>
      <c r="AA2292" s="23">
        <f>IF(X2292="", "", TEXT(X2292, "dddd"))</f>
        <v/>
      </c>
      <c r="AB2292" s="23">
        <f>VLOOKUP(U2292,'Currency Sheet'!A:C,3,)</f>
        <v/>
      </c>
      <c r="AC2292" s="44">
        <f>VLOOKUP(P2292,'Customer List'!B:D,3,)</f>
        <v/>
      </c>
    </row>
    <row r="2293">
      <c r="A2293" s="23">
        <f>A2292+1</f>
        <v/>
      </c>
      <c r="B2293" s="23" t="inlineStr">
        <is>
          <t>EED118440</t>
        </is>
      </c>
      <c r="C2293" s="32" t="n">
        <v>45891</v>
      </c>
      <c r="D2293" s="32" t="n">
        <v>45897</v>
      </c>
      <c r="E2293" s="51" t="n">
        <v>234.5</v>
      </c>
      <c r="F2293" s="51">
        <f>IF(AB2293="DOLLAR",E2293*88,E2293)</f>
        <v/>
      </c>
      <c r="G2293" s="62">
        <f>F2293*J2293</f>
        <v/>
      </c>
      <c r="H2293" s="23" t="n">
        <v>423110</v>
      </c>
      <c r="I2293" s="23" t="inlineStr">
        <is>
          <t>Zombie Red™ Fixable Viability Kit</t>
        </is>
      </c>
      <c r="J2293" s="23" t="n">
        <v>1</v>
      </c>
      <c r="K2293" s="23" t="n">
        <v>1</v>
      </c>
      <c r="L2293" s="23">
        <f>J2293-K2293</f>
        <v/>
      </c>
      <c r="M2293" s="23" t="inlineStr">
        <is>
          <t>DC-132/25-26</t>
        </is>
      </c>
      <c r="N2293" s="32" t="n">
        <v>45899</v>
      </c>
      <c r="O2293" s="62" t="n">
        <v>0</v>
      </c>
      <c r="P2293" s="23" t="inlineStr">
        <is>
          <t>NIAB</t>
        </is>
      </c>
      <c r="Q2293" s="23" t="n">
        <v>58155032191</v>
      </c>
      <c r="R2293" s="23" t="inlineStr">
        <is>
          <t>Delivered</t>
        </is>
      </c>
      <c r="S2293" s="63" t="n">
        <v>-20</v>
      </c>
      <c r="T2293" s="39" t="n"/>
      <c r="U2293" s="23" t="inlineStr">
        <is>
          <t>BioLegend</t>
        </is>
      </c>
      <c r="V2293" s="23">
        <f>VLOOKUP(P2293,'Customer List'!B:C,2,)</f>
        <v/>
      </c>
      <c r="W2293" s="40" t="n"/>
      <c r="X2293" s="32" t="n">
        <v>45901</v>
      </c>
      <c r="Y2293" s="23">
        <f>IF(X2293="", "", X2293-N2293)</f>
        <v/>
      </c>
      <c r="Z2293" s="23">
        <f>IF(N2293="", "", TEXT(N2293, "dddd"))</f>
        <v/>
      </c>
      <c r="AA2293" s="23">
        <f>IF(X2293="", "", TEXT(X2293, "dddd"))</f>
        <v/>
      </c>
      <c r="AB2293" s="23">
        <f>VLOOKUP(U2293,'Currency Sheet'!A:C,3,)</f>
        <v/>
      </c>
      <c r="AC2293" s="44">
        <f>VLOOKUP(P2293,'Customer List'!B:D,3,)</f>
        <v/>
      </c>
    </row>
    <row r="2294">
      <c r="A2294" s="23">
        <f>A2293+1</f>
        <v/>
      </c>
      <c r="B2294" s="23" t="inlineStr">
        <is>
          <t>EED118440</t>
        </is>
      </c>
      <c r="C2294" s="32" t="n">
        <v>45891</v>
      </c>
      <c r="D2294" s="32" t="n">
        <v>45897</v>
      </c>
      <c r="E2294" s="51" t="n">
        <v>193.5</v>
      </c>
      <c r="F2294" s="51">
        <f>IF(AB2294="DOLLAR",E2294*88,E2294)</f>
        <v/>
      </c>
      <c r="G2294" s="62">
        <f>F2294*J2294</f>
        <v/>
      </c>
      <c r="H2294" s="23" t="n">
        <v>424902</v>
      </c>
      <c r="I2294" s="23" t="inlineStr">
        <is>
          <t>Precision Count Beads™</t>
        </is>
      </c>
      <c r="J2294" s="23" t="n">
        <v>1</v>
      </c>
      <c r="K2294" s="23" t="n">
        <v>1</v>
      </c>
      <c r="L2294" s="23">
        <f>J2294-K2294</f>
        <v/>
      </c>
      <c r="M2294" s="23" t="inlineStr">
        <is>
          <t>T-1047/25-26</t>
        </is>
      </c>
      <c r="N2294" s="32" t="n">
        <v>45899</v>
      </c>
      <c r="O2294" s="62" t="n">
        <v>23994</v>
      </c>
      <c r="P2294" s="23" t="inlineStr">
        <is>
          <t>SAI LIFE</t>
        </is>
      </c>
      <c r="Q2294" s="23" t="n">
        <v>58155031992</v>
      </c>
      <c r="R2294" s="23" t="inlineStr">
        <is>
          <t>Delivered</t>
        </is>
      </c>
      <c r="S2294" s="63" t="n">
        <v>4</v>
      </c>
      <c r="T2294" s="39" t="n"/>
      <c r="U2294" s="23" t="inlineStr">
        <is>
          <t>BioLegend</t>
        </is>
      </c>
      <c r="V2294" s="23">
        <f>VLOOKUP(P2294,'Customer List'!B:C,2,)</f>
        <v/>
      </c>
      <c r="W2294" s="40" t="n"/>
      <c r="X2294" s="32" t="n">
        <v>45901</v>
      </c>
      <c r="Y2294" s="23">
        <f>IF(X2294="", "", X2294-N2294)</f>
        <v/>
      </c>
      <c r="Z2294" s="23">
        <f>IF(N2294="", "", TEXT(N2294, "dddd"))</f>
        <v/>
      </c>
      <c r="AA2294" s="23">
        <f>IF(X2294="", "", TEXT(X2294, "dddd"))</f>
        <v/>
      </c>
      <c r="AB2294" s="23">
        <f>VLOOKUP(U2294,'Currency Sheet'!A:C,3,)</f>
        <v/>
      </c>
      <c r="AC2294" s="44">
        <f>VLOOKUP(P2294,'Customer List'!B:D,3,)</f>
        <v/>
      </c>
    </row>
    <row r="2295">
      <c r="A2295" s="23">
        <f>A2294+1</f>
        <v/>
      </c>
      <c r="B2295" s="23" t="inlineStr">
        <is>
          <t>EED118440</t>
        </is>
      </c>
      <c r="C2295" s="32" t="n">
        <v>45891</v>
      </c>
      <c r="D2295" s="32" t="n">
        <v>45897</v>
      </c>
      <c r="E2295" s="51" t="n">
        <v>188.784</v>
      </c>
      <c r="F2295" s="51">
        <f>IF(AB2295="DOLLAR",E2295*88,E2295)</f>
        <v/>
      </c>
      <c r="G2295" s="62">
        <f>F2295*J2295</f>
        <v/>
      </c>
      <c r="H2295" s="23" t="n">
        <v>426803</v>
      </c>
      <c r="I2295" s="23" t="inlineStr">
        <is>
          <t>Cyto-Fast™ Fix/Perm Buffer Set</t>
        </is>
      </c>
      <c r="J2295" s="23" t="n">
        <v>4</v>
      </c>
      <c r="K2295" s="23" t="n">
        <v>4</v>
      </c>
      <c r="L2295" s="23">
        <f>J2295-K2295</f>
        <v/>
      </c>
      <c r="M2295" s="23" t="inlineStr">
        <is>
          <t>T-1061/25-26</t>
        </is>
      </c>
      <c r="N2295" s="32" t="n">
        <v>45902</v>
      </c>
      <c r="O2295" s="62" t="n">
        <v>78660</v>
      </c>
      <c r="P2295" s="23" t="inlineStr">
        <is>
          <t>RCB</t>
        </is>
      </c>
      <c r="Q2295" s="23" t="inlineStr">
        <is>
          <t>By Hand</t>
        </is>
      </c>
      <c r="R2295" s="23" t="inlineStr">
        <is>
          <t>Deepak</t>
        </is>
      </c>
      <c r="S2295" s="63" t="n">
        <v>4</v>
      </c>
      <c r="T2295" s="39" t="n"/>
      <c r="U2295" s="23" t="inlineStr">
        <is>
          <t>BioLegend</t>
        </is>
      </c>
      <c r="V2295" s="23">
        <f>VLOOKUP(P2295,'Customer List'!B:C,2,)</f>
        <v/>
      </c>
      <c r="W2295" s="40" t="n"/>
      <c r="X2295" s="32">
        <f>IF(OR(R2295 = "PRIYANKA MADAM", R2295 = "DEEPAK", R2295 = "PORTER"),N2295,"")</f>
        <v/>
      </c>
      <c r="Y2295" s="23">
        <f>IF(X2295="", "", X2295-N2295)</f>
        <v/>
      </c>
      <c r="Z2295" s="23">
        <f>IF(N2295="", "", TEXT(N2295, "dddd"))</f>
        <v/>
      </c>
      <c r="AA2295" s="23">
        <f>IF(X2295="", "", TEXT(X2295, "dddd"))</f>
        <v/>
      </c>
      <c r="AB2295" s="23">
        <f>VLOOKUP(U2295,'Currency Sheet'!A:C,3,)</f>
        <v/>
      </c>
      <c r="AC2295" s="44">
        <f>VLOOKUP(P2295,'Customer List'!B:D,3,)</f>
        <v/>
      </c>
    </row>
    <row r="2296">
      <c r="A2296" s="23">
        <f>A2295+1</f>
        <v/>
      </c>
      <c r="B2296" s="23" t="inlineStr">
        <is>
          <t>EED118440</t>
        </is>
      </c>
      <c r="C2296" s="32" t="n">
        <v>45891</v>
      </c>
      <c r="D2296" s="32" t="n">
        <v>45897</v>
      </c>
      <c r="E2296" s="51" t="n">
        <v>188.784</v>
      </c>
      <c r="F2296" s="51">
        <f>IF(AB2296="DOLLAR",E2296*88,E2296)</f>
        <v/>
      </c>
      <c r="G2296" s="62">
        <f>F2296*J2296</f>
        <v/>
      </c>
      <c r="H2296" s="23" t="n">
        <v>426803</v>
      </c>
      <c r="I2296" s="23" t="inlineStr">
        <is>
          <t>Cyto-Fast™ Fix/Perm Buffer Set</t>
        </is>
      </c>
      <c r="J2296" s="23" t="n">
        <v>1</v>
      </c>
      <c r="K2296" s="23" t="n">
        <v>1</v>
      </c>
      <c r="L2296" s="23">
        <f>J2296-K2296</f>
        <v/>
      </c>
      <c r="M2296" s="23" t="inlineStr">
        <is>
          <t>T-1060/25-26</t>
        </is>
      </c>
      <c r="N2296" s="32" t="n">
        <v>45902</v>
      </c>
      <c r="O2296" s="62" t="n">
        <v>23598</v>
      </c>
      <c r="P2296" s="23" t="inlineStr">
        <is>
          <t>RCB</t>
        </is>
      </c>
      <c r="Q2296" s="23" t="inlineStr">
        <is>
          <t>By Hand</t>
        </is>
      </c>
      <c r="R2296" s="23" t="inlineStr">
        <is>
          <t>Deepak</t>
        </is>
      </c>
      <c r="S2296" s="63" t="n">
        <v>4</v>
      </c>
      <c r="T2296" s="39" t="n"/>
      <c r="U2296" s="23" t="inlineStr">
        <is>
          <t>BioLegend</t>
        </is>
      </c>
      <c r="V2296" s="23">
        <f>VLOOKUP(P2296,'Customer List'!B:C,2,)</f>
        <v/>
      </c>
      <c r="W2296" s="40" t="n"/>
      <c r="X2296" s="32">
        <f>IF(OR(R2296 = "PRIYANKA MADAM", R2296 = "DEEPAK", R2296 = "PORTER"),N2296,"")</f>
        <v/>
      </c>
      <c r="Y2296" s="23">
        <f>IF(X2296="", "", X2296-N2296)</f>
        <v/>
      </c>
      <c r="Z2296" s="23">
        <f>IF(N2296="", "", TEXT(N2296, "dddd"))</f>
        <v/>
      </c>
      <c r="AA2296" s="23">
        <f>IF(X2296="", "", TEXT(X2296, "dddd"))</f>
        <v/>
      </c>
      <c r="AB2296" s="23">
        <f>VLOOKUP(U2296,'Currency Sheet'!A:C,3,)</f>
        <v/>
      </c>
      <c r="AC2296" s="44">
        <f>VLOOKUP(P2296,'Customer List'!B:D,3,)</f>
        <v/>
      </c>
    </row>
    <row r="2297">
      <c r="A2297" s="23">
        <f>A2296+1</f>
        <v/>
      </c>
      <c r="B2297" s="23" t="inlineStr">
        <is>
          <t>EED118440</t>
        </is>
      </c>
      <c r="C2297" s="32" t="n">
        <v>45891</v>
      </c>
      <c r="D2297" s="32" t="n">
        <v>45897</v>
      </c>
      <c r="E2297" s="51" t="n">
        <v>84.75</v>
      </c>
      <c r="F2297" s="51">
        <f>IF(AB2297="DOLLAR",E2297*88,E2297)</f>
        <v/>
      </c>
      <c r="G2297" s="62">
        <f>F2297*J2297</f>
        <v/>
      </c>
      <c r="H2297" s="23" t="n">
        <v>480005</v>
      </c>
      <c r="I2297" s="23" t="inlineStr">
        <is>
          <t>MojoSort™ Mouse CD4 T Cell Isolation Kit</t>
        </is>
      </c>
      <c r="J2297" s="23" t="n">
        <v>2</v>
      </c>
      <c r="K2297" s="23" t="n">
        <v>2</v>
      </c>
      <c r="L2297" s="23">
        <f>J2297-K2297</f>
        <v/>
      </c>
      <c r="M2297" s="23" t="inlineStr">
        <is>
          <t>DC-138/25-26</t>
        </is>
      </c>
      <c r="N2297" s="32" t="n">
        <v>45901</v>
      </c>
      <c r="O2297" s="62" t="n">
        <v>0</v>
      </c>
      <c r="P2297" s="23" t="inlineStr">
        <is>
          <t>IISER MOHALI</t>
        </is>
      </c>
      <c r="Q2297" s="23" t="inlineStr">
        <is>
          <t>D3002950334</t>
        </is>
      </c>
      <c r="R2297" s="23" t="inlineStr">
        <is>
          <t>Delivered</t>
        </is>
      </c>
      <c r="S2297" s="63" t="n">
        <v>4</v>
      </c>
      <c r="T2297" s="39" t="n"/>
      <c r="U2297" s="23" t="inlineStr">
        <is>
          <t>BioLegend</t>
        </is>
      </c>
      <c r="V2297" s="23">
        <f>VLOOKUP(P2297,'Customer List'!B:C,2,)</f>
        <v/>
      </c>
      <c r="W2297" s="40" t="n"/>
      <c r="X2297" s="32" t="n">
        <v>45905</v>
      </c>
      <c r="Y2297" s="23">
        <f>IF(X2297="", "", X2297-N2297)</f>
        <v/>
      </c>
      <c r="Z2297" s="23">
        <f>IF(N2297="", "", TEXT(N2297, "dddd"))</f>
        <v/>
      </c>
      <c r="AA2297" s="23">
        <f>IF(X2297="", "", TEXT(X2297, "dddd"))</f>
        <v/>
      </c>
      <c r="AB2297" s="23">
        <f>VLOOKUP(U2297,'Currency Sheet'!A:C,3,)</f>
        <v/>
      </c>
      <c r="AC2297" s="44">
        <f>VLOOKUP(P2297,'Customer List'!B:D,3,)</f>
        <v/>
      </c>
    </row>
    <row r="2298">
      <c r="A2298" s="23">
        <f>A2297+1</f>
        <v/>
      </c>
      <c r="B2298" s="23" t="inlineStr">
        <is>
          <t>EED118440</t>
        </is>
      </c>
      <c r="C2298" s="32" t="n">
        <v>45891</v>
      </c>
      <c r="D2298" s="32" t="n">
        <v>45897</v>
      </c>
      <c r="E2298" s="51" t="n">
        <v>643.5</v>
      </c>
      <c r="F2298" s="51">
        <f>IF(AB2298="DOLLAR",E2298*88,E2298)</f>
        <v/>
      </c>
      <c r="G2298" s="62">
        <f>F2298*J2298</f>
        <v/>
      </c>
      <c r="H2298" s="23" t="n">
        <v>480048</v>
      </c>
      <c r="I2298" s="23" t="inlineStr">
        <is>
          <t>MojoSort™ Human CD14+ Monocytes Isolation Kit</t>
        </is>
      </c>
      <c r="J2298" s="23" t="n">
        <v>1</v>
      </c>
      <c r="K2298" s="23" t="n">
        <v>1</v>
      </c>
      <c r="L2298" s="23">
        <f>J2298-K2298</f>
        <v/>
      </c>
      <c r="M2298" s="23" t="inlineStr">
        <is>
          <t>T-1061/25-26</t>
        </is>
      </c>
      <c r="N2298" s="32" t="n">
        <v>45902</v>
      </c>
      <c r="O2298" s="62" t="n">
        <v>61132.5</v>
      </c>
      <c r="P2298" s="23" t="inlineStr">
        <is>
          <t>RCB</t>
        </is>
      </c>
      <c r="Q2298" s="23" t="inlineStr">
        <is>
          <t>By Hand</t>
        </is>
      </c>
      <c r="R2298" s="23" t="inlineStr">
        <is>
          <t>Deepak</t>
        </is>
      </c>
      <c r="S2298" s="63" t="n">
        <v>4</v>
      </c>
      <c r="T2298" s="39" t="n"/>
      <c r="U2298" s="23" t="inlineStr">
        <is>
          <t>BioLegend</t>
        </is>
      </c>
      <c r="V2298" s="23">
        <f>VLOOKUP(P2298,'Customer List'!B:C,2,)</f>
        <v/>
      </c>
      <c r="W2298" s="40" t="n"/>
      <c r="X2298" s="32">
        <f>IF(OR(R2298 = "PRIYANKA MADAM", R2298 = "DEEPAK", R2298 = "PORTER"),N2298,"")</f>
        <v/>
      </c>
      <c r="Y2298" s="23">
        <f>IF(X2298="", "", X2298-N2298)</f>
        <v/>
      </c>
      <c r="Z2298" s="23">
        <f>IF(N2298="", "", TEXT(N2298, "dddd"))</f>
        <v/>
      </c>
      <c r="AA2298" s="23">
        <f>IF(X2298="", "", TEXT(X2298, "dddd"))</f>
        <v/>
      </c>
      <c r="AB2298" s="23">
        <f>VLOOKUP(U2298,'Currency Sheet'!A:C,3,)</f>
        <v/>
      </c>
      <c r="AC2298" s="44">
        <f>VLOOKUP(P2298,'Customer List'!B:D,3,)</f>
        <v/>
      </c>
    </row>
    <row r="2299">
      <c r="A2299" s="23">
        <f>A2298+1</f>
        <v/>
      </c>
      <c r="B2299" s="23" t="inlineStr">
        <is>
          <t>EED118440</t>
        </is>
      </c>
      <c r="C2299" s="32" t="n">
        <v>45891</v>
      </c>
      <c r="D2299" s="32" t="n">
        <v>45897</v>
      </c>
      <c r="E2299" s="51" t="n">
        <v>193.12</v>
      </c>
      <c r="F2299" s="51">
        <f>IF(AB2299="DOLLAR",E2299*88,E2299)</f>
        <v/>
      </c>
      <c r="G2299" s="62">
        <f>F2299*J2299</f>
        <v/>
      </c>
      <c r="H2299" s="23" t="n">
        <v>502512</v>
      </c>
      <c r="I2299" s="23" t="inlineStr">
        <is>
          <t>APC anti-human IFN-γ Antibody</t>
        </is>
      </c>
      <c r="J2299" s="23" t="n">
        <v>1</v>
      </c>
      <c r="K2299" s="23" t="n">
        <v>1</v>
      </c>
      <c r="L2299" s="23">
        <f>J2299-K2299</f>
        <v/>
      </c>
      <c r="M2299" s="23" t="inlineStr">
        <is>
          <t>T-1061/25-26</t>
        </is>
      </c>
      <c r="N2299" s="32" t="n">
        <v>45902</v>
      </c>
      <c r="O2299" s="62" t="n">
        <v>20235</v>
      </c>
      <c r="P2299" s="23" t="inlineStr">
        <is>
          <t>RCB</t>
        </is>
      </c>
      <c r="Q2299" s="23" t="inlineStr">
        <is>
          <t>By Hand</t>
        </is>
      </c>
      <c r="R2299" s="23" t="inlineStr">
        <is>
          <t>Deepak</t>
        </is>
      </c>
      <c r="S2299" s="63" t="n">
        <v>4</v>
      </c>
      <c r="T2299" s="39" t="n"/>
      <c r="U2299" s="23" t="inlineStr">
        <is>
          <t>BioLegend</t>
        </is>
      </c>
      <c r="V2299" s="23">
        <f>VLOOKUP(P2299,'Customer List'!B:C,2,)</f>
        <v/>
      </c>
      <c r="W2299" s="40" t="n"/>
      <c r="X2299" s="32">
        <f>IF(OR(R2299 = "PRIYANKA MADAM", R2299 = "DEEPAK", R2299 = "PORTER"),N2299,"")</f>
        <v/>
      </c>
      <c r="Y2299" s="23">
        <f>IF(X2299="", "", X2299-N2299)</f>
        <v/>
      </c>
      <c r="Z2299" s="23">
        <f>IF(N2299="", "", TEXT(N2299, "dddd"))</f>
        <v/>
      </c>
      <c r="AA2299" s="23">
        <f>IF(X2299="", "", TEXT(X2299, "dddd"))</f>
        <v/>
      </c>
      <c r="AB2299" s="23">
        <f>VLOOKUP(U2299,'Currency Sheet'!A:C,3,)</f>
        <v/>
      </c>
      <c r="AC2299" s="44">
        <f>VLOOKUP(P2299,'Customer List'!B:D,3,)</f>
        <v/>
      </c>
    </row>
    <row r="2300">
      <c r="A2300" s="23">
        <f>A2299+1</f>
        <v/>
      </c>
      <c r="B2300" s="23" t="inlineStr">
        <is>
          <t>EED118440</t>
        </is>
      </c>
      <c r="C2300" s="32" t="n">
        <v>45891</v>
      </c>
      <c r="D2300" s="32" t="n">
        <v>45897</v>
      </c>
      <c r="E2300" s="51" t="n">
        <v>259.76</v>
      </c>
      <c r="F2300" s="51">
        <f>IF(AB2300="DOLLAR",E2300*88,E2300)</f>
        <v/>
      </c>
      <c r="G2300" s="62">
        <f>F2300*J2300</f>
        <v/>
      </c>
      <c r="H2300" s="23" t="n">
        <v>502926</v>
      </c>
      <c r="I2300" s="23" t="inlineStr">
        <is>
          <t>PerCP/Cyanine5.5 anti-human TNF-α Antibody</t>
        </is>
      </c>
      <c r="J2300" s="23" t="n">
        <v>1</v>
      </c>
      <c r="K2300" s="23" t="n">
        <v>1</v>
      </c>
      <c r="L2300" s="23">
        <f>J2300-K2300</f>
        <v/>
      </c>
      <c r="M2300" s="23" t="inlineStr">
        <is>
          <t>T-1061/25-26</t>
        </is>
      </c>
      <c r="N2300" s="32" t="n">
        <v>45902</v>
      </c>
      <c r="O2300" s="62" t="n">
        <v>27217.5</v>
      </c>
      <c r="P2300" s="23" t="inlineStr">
        <is>
          <t>RCB</t>
        </is>
      </c>
      <c r="Q2300" s="23" t="inlineStr">
        <is>
          <t>By Hand</t>
        </is>
      </c>
      <c r="R2300" s="23" t="inlineStr">
        <is>
          <t>Deepak</t>
        </is>
      </c>
      <c r="S2300" s="63" t="n">
        <v>4</v>
      </c>
      <c r="T2300" s="39" t="n"/>
      <c r="U2300" s="23" t="inlineStr">
        <is>
          <t>BioLegend</t>
        </is>
      </c>
      <c r="V2300" s="23">
        <f>VLOOKUP(P2300,'Customer List'!B:C,2,)</f>
        <v/>
      </c>
      <c r="W2300" s="40" t="n"/>
      <c r="X2300" s="32">
        <f>IF(OR(R2300 = "PRIYANKA MADAM", R2300 = "DEEPAK", R2300 = "PORTER"),N2300,"")</f>
        <v/>
      </c>
      <c r="Y2300" s="23">
        <f>IF(X2300="", "", X2300-N2300)</f>
        <v/>
      </c>
      <c r="Z2300" s="23">
        <f>IF(N2300="", "", TEXT(N2300, "dddd"))</f>
        <v/>
      </c>
      <c r="AA2300" s="23">
        <f>IF(X2300="", "", TEXT(X2300, "dddd"))</f>
        <v/>
      </c>
      <c r="AB2300" s="23">
        <f>VLOOKUP(U2300,'Currency Sheet'!A:C,3,)</f>
        <v/>
      </c>
      <c r="AC2300" s="44">
        <f>VLOOKUP(P2300,'Customer List'!B:D,3,)</f>
        <v/>
      </c>
    </row>
    <row r="2301">
      <c r="A2301" s="23">
        <f>A2300+1</f>
        <v/>
      </c>
      <c r="B2301" s="23" t="inlineStr">
        <is>
          <t>EED118440</t>
        </is>
      </c>
      <c r="C2301" s="32" t="n">
        <v>45891</v>
      </c>
      <c r="D2301" s="32" t="n">
        <v>45897</v>
      </c>
      <c r="E2301" s="51" t="n">
        <v>165.92</v>
      </c>
      <c r="F2301" s="51">
        <f>IF(AB2301="DOLLAR",E2301*88,E2301)</f>
        <v/>
      </c>
      <c r="G2301" s="62">
        <f>F2301*J2301</f>
        <v/>
      </c>
      <c r="H2301" s="23" t="n">
        <v>505824</v>
      </c>
      <c r="I2301" s="23" t="inlineStr">
        <is>
          <t>Alexa Fluor® 700 anti-mouse IFN-γ Antibody</t>
        </is>
      </c>
      <c r="J2301" s="23" t="n">
        <v>2</v>
      </c>
      <c r="K2301" s="23" t="n">
        <v>2</v>
      </c>
      <c r="L2301" s="23">
        <f>J2301-K2301</f>
        <v/>
      </c>
      <c r="M2301" s="23" t="inlineStr">
        <is>
          <t>T-1061/25-26</t>
        </is>
      </c>
      <c r="N2301" s="32" t="n">
        <v>45902</v>
      </c>
      <c r="O2301" s="62" t="n">
        <v>34770</v>
      </c>
      <c r="P2301" s="23" t="inlineStr">
        <is>
          <t>RCB</t>
        </is>
      </c>
      <c r="Q2301" s="23" t="inlineStr">
        <is>
          <t>By Hand</t>
        </is>
      </c>
      <c r="R2301" s="23" t="inlineStr">
        <is>
          <t>Deepak</t>
        </is>
      </c>
      <c r="S2301" s="63" t="n">
        <v>4</v>
      </c>
      <c r="T2301" s="39" t="n"/>
      <c r="U2301" s="23" t="inlineStr">
        <is>
          <t>BioLegend</t>
        </is>
      </c>
      <c r="V2301" s="23">
        <f>VLOOKUP(P2301,'Customer List'!B:C,2,)</f>
        <v/>
      </c>
      <c r="W2301" s="40" t="n"/>
      <c r="X2301" s="32">
        <f>IF(OR(R2301 = "PRIYANKA MADAM", R2301 = "DEEPAK", R2301 = "PORTER"),N2301,"")</f>
        <v/>
      </c>
      <c r="Y2301" s="23">
        <f>IF(X2301="", "", X2301-N2301)</f>
        <v/>
      </c>
      <c r="Z2301" s="23">
        <f>IF(N2301="", "", TEXT(N2301, "dddd"))</f>
        <v/>
      </c>
      <c r="AA2301" s="23">
        <f>IF(X2301="", "", TEXT(X2301, "dddd"))</f>
        <v/>
      </c>
      <c r="AB2301" s="23">
        <f>VLOOKUP(U2301,'Currency Sheet'!A:C,3,)</f>
        <v/>
      </c>
      <c r="AC2301" s="44">
        <f>VLOOKUP(P2301,'Customer List'!B:D,3,)</f>
        <v/>
      </c>
    </row>
    <row r="2302">
      <c r="A2302" s="23">
        <f>A2301+1</f>
        <v/>
      </c>
      <c r="B2302" s="23" t="inlineStr">
        <is>
          <t>EED118440</t>
        </is>
      </c>
      <c r="C2302" s="32" t="n">
        <v>45891</v>
      </c>
      <c r="D2302" s="32" t="n">
        <v>45897</v>
      </c>
      <c r="E2302" s="51" t="n">
        <v>214.5</v>
      </c>
      <c r="F2302" s="51">
        <f>IF(AB2302="DOLLAR",E2302*88,E2302)</f>
        <v/>
      </c>
      <c r="G2302" s="62">
        <f>F2302*J2302</f>
        <v/>
      </c>
      <c r="H2302" s="23" t="n">
        <v>506341</v>
      </c>
      <c r="I2302" s="23" t="inlineStr">
        <is>
          <t>Brilliant Violet 785™ anti-mouse TNF-α Antibody</t>
        </is>
      </c>
      <c r="J2302" s="23" t="n">
        <v>2</v>
      </c>
      <c r="K2302" s="23" t="n">
        <v>2</v>
      </c>
      <c r="L2302" s="23">
        <f>J2302-K2302</f>
        <v/>
      </c>
      <c r="M2302" s="23" t="inlineStr">
        <is>
          <t>T-1061/25-26</t>
        </is>
      </c>
      <c r="N2302" s="32" t="n">
        <v>45902</v>
      </c>
      <c r="O2302" s="62" t="n">
        <v>40755</v>
      </c>
      <c r="P2302" s="23" t="inlineStr">
        <is>
          <t>RCB</t>
        </is>
      </c>
      <c r="Q2302" s="23" t="inlineStr">
        <is>
          <t>By Hand</t>
        </is>
      </c>
      <c r="R2302" s="23" t="inlineStr">
        <is>
          <t>Deepak</t>
        </is>
      </c>
      <c r="S2302" s="63" t="n">
        <v>4</v>
      </c>
      <c r="T2302" s="39" t="n"/>
      <c r="U2302" s="23" t="inlineStr">
        <is>
          <t>BioLegend</t>
        </is>
      </c>
      <c r="V2302" s="23">
        <f>VLOOKUP(P2302,'Customer List'!B:C,2,)</f>
        <v/>
      </c>
      <c r="W2302" s="40" t="n"/>
      <c r="X2302" s="32">
        <f>IF(OR(R2302 = "PRIYANKA MADAM", R2302 = "DEEPAK", R2302 = "PORTER"),N2302,"")</f>
        <v/>
      </c>
      <c r="Y2302" s="23">
        <f>IF(X2302="", "", X2302-N2302)</f>
        <v/>
      </c>
      <c r="Z2302" s="23">
        <f>IF(N2302="", "", TEXT(N2302, "dddd"))</f>
        <v/>
      </c>
      <c r="AA2302" s="23">
        <f>IF(X2302="", "", TEXT(X2302, "dddd"))</f>
        <v/>
      </c>
      <c r="AB2302" s="23">
        <f>VLOOKUP(U2302,'Currency Sheet'!A:C,3,)</f>
        <v/>
      </c>
      <c r="AC2302" s="44">
        <f>VLOOKUP(P2302,'Customer List'!B:D,3,)</f>
        <v/>
      </c>
    </row>
    <row r="2303">
      <c r="A2303" s="23">
        <f>A2302+1</f>
        <v/>
      </c>
      <c r="B2303" s="23" t="inlineStr">
        <is>
          <t>EED118440</t>
        </is>
      </c>
      <c r="C2303" s="32" t="n">
        <v>45891</v>
      </c>
      <c r="D2303" s="32" t="n">
        <v>45897</v>
      </c>
      <c r="E2303" s="51" t="n">
        <v>140.08</v>
      </c>
      <c r="F2303" s="51">
        <f>IF(AB2303="DOLLAR",E2303*88,E2303)</f>
        <v/>
      </c>
      <c r="G2303" s="62">
        <f>F2303*J2303</f>
        <v/>
      </c>
      <c r="H2303" s="23" t="n">
        <v>574804</v>
      </c>
      <c r="I2303" s="23" t="inlineStr">
        <is>
          <t>Recombinant Human M-CSF (carrier-free)</t>
        </is>
      </c>
      <c r="J2303" s="23" t="n">
        <v>1</v>
      </c>
      <c r="K2303" s="23" t="n">
        <v>1</v>
      </c>
      <c r="L2303" s="23">
        <f>J2303-K2303</f>
        <v/>
      </c>
      <c r="M2303" s="23" t="inlineStr">
        <is>
          <t>T-1061/25-26</t>
        </is>
      </c>
      <c r="N2303" s="32" t="n">
        <v>45902</v>
      </c>
      <c r="O2303" s="62" t="n">
        <v>14677.5</v>
      </c>
      <c r="P2303" s="23" t="inlineStr">
        <is>
          <t>RCB</t>
        </is>
      </c>
      <c r="Q2303" s="23" t="inlineStr">
        <is>
          <t>By Hand</t>
        </is>
      </c>
      <c r="R2303" s="23" t="inlineStr">
        <is>
          <t>Deepak</t>
        </is>
      </c>
      <c r="S2303" s="63" t="n">
        <v>-20</v>
      </c>
      <c r="T2303" s="39" t="n"/>
      <c r="U2303" s="23" t="inlineStr">
        <is>
          <t>BioLegend</t>
        </is>
      </c>
      <c r="V2303" s="23">
        <f>VLOOKUP(P2303,'Customer List'!B:C,2,)</f>
        <v/>
      </c>
      <c r="W2303" s="40" t="n"/>
      <c r="X2303" s="32">
        <f>IF(OR(R2303 = "PRIYANKA MADAM", R2303 = "DEEPAK", R2303 = "PORTER"),N2303,"")</f>
        <v/>
      </c>
      <c r="Y2303" s="23">
        <f>IF(X2303="", "", X2303-N2303)</f>
        <v/>
      </c>
      <c r="Z2303" s="23">
        <f>IF(N2303="", "", TEXT(N2303, "dddd"))</f>
        <v/>
      </c>
      <c r="AA2303" s="23">
        <f>IF(X2303="", "", TEXT(X2303, "dddd"))</f>
        <v/>
      </c>
      <c r="AB2303" s="23">
        <f>VLOOKUP(U2303,'Currency Sheet'!A:C,3,)</f>
        <v/>
      </c>
      <c r="AC2303" s="44">
        <f>VLOOKUP(P2303,'Customer List'!B:D,3,)</f>
        <v/>
      </c>
    </row>
    <row r="2304">
      <c r="A2304" s="23">
        <f>A2303+1</f>
        <v/>
      </c>
      <c r="B2304" s="23" t="inlineStr">
        <is>
          <t>EED118440</t>
        </is>
      </c>
      <c r="C2304" s="32" t="n">
        <v>45891</v>
      </c>
      <c r="D2304" s="32" t="n">
        <v>45897</v>
      </c>
      <c r="E2304" s="51" t="n">
        <v>200.9</v>
      </c>
      <c r="F2304" s="51">
        <f>IF(AB2304="DOLLAR",E2304*88,E2304)</f>
        <v/>
      </c>
      <c r="G2304" s="62">
        <f>F2304*J2304</f>
        <v/>
      </c>
      <c r="H2304" s="23" t="n">
        <v>693504</v>
      </c>
      <c r="I2304" s="23" t="inlineStr">
        <is>
          <t>PE anti-ZAP-70 Antibody</t>
        </is>
      </c>
      <c r="J2304" s="23" t="n">
        <v>1</v>
      </c>
      <c r="K2304" s="23" t="n">
        <v>1</v>
      </c>
      <c r="L2304" s="23">
        <f>J2304-K2304</f>
        <v/>
      </c>
      <c r="M2304" s="23" t="inlineStr">
        <is>
          <t>T-1081/25-26</t>
        </is>
      </c>
      <c r="N2304" s="32" t="n">
        <v>45905</v>
      </c>
      <c r="O2304" s="62" t="n">
        <v>33363.75</v>
      </c>
      <c r="P2304" s="23" t="inlineStr">
        <is>
          <t>DR LAL</t>
        </is>
      </c>
      <c r="Q2304" s="23" t="inlineStr">
        <is>
          <t>By Hand</t>
        </is>
      </c>
      <c r="R2304" s="23" t="inlineStr">
        <is>
          <t>Deepak</t>
        </is>
      </c>
      <c r="S2304" s="63" t="n">
        <v>4</v>
      </c>
      <c r="T2304" s="39" t="n"/>
      <c r="U2304" s="23" t="inlineStr">
        <is>
          <t>BioLegend</t>
        </is>
      </c>
      <c r="V2304" s="23">
        <f>VLOOKUP(P2304,'Customer List'!B:C,2,)</f>
        <v/>
      </c>
      <c r="W2304" s="40" t="n"/>
      <c r="X2304" s="32">
        <f>IF(OR(R2304 = "PRIYANKA MADAM", R2304 = "DEEPAK", R2304 = "PORTER"),N2304,"")</f>
        <v/>
      </c>
      <c r="Y2304" s="23">
        <f>IF(X2304="", "", X2304-N2304)</f>
        <v/>
      </c>
      <c r="Z2304" s="23">
        <f>IF(N2304="", "", TEXT(N2304, "dddd"))</f>
        <v/>
      </c>
      <c r="AA2304" s="23">
        <f>IF(X2304="", "", TEXT(X2304, "dddd"))</f>
        <v/>
      </c>
      <c r="AB2304" s="23">
        <f>VLOOKUP(U2304,'Currency Sheet'!A:C,3,)</f>
        <v/>
      </c>
      <c r="AC2304" s="44">
        <f>VLOOKUP(P2304,'Customer List'!B:D,3,)</f>
        <v/>
      </c>
    </row>
    <row r="2305">
      <c r="A2305" s="23">
        <f>A2304+1</f>
        <v/>
      </c>
      <c r="B2305" s="23" t="inlineStr">
        <is>
          <t>EED118440</t>
        </is>
      </c>
      <c r="C2305" s="32" t="n">
        <v>45891</v>
      </c>
      <c r="D2305" s="32" t="n">
        <v>45897</v>
      </c>
      <c r="E2305" s="51" t="n">
        <v>273.24</v>
      </c>
      <c r="F2305" s="51">
        <f>IF(AB2305="DOLLAR",E2305*88,E2305)</f>
        <v/>
      </c>
      <c r="G2305" s="62">
        <f>F2305*J2305</f>
        <v/>
      </c>
      <c r="H2305" s="23" t="n">
        <v>696806</v>
      </c>
      <c r="I2305" s="23" t="inlineStr">
        <is>
          <t>PE anti-Nos2 (iNOS) Antibody</t>
        </is>
      </c>
      <c r="J2305" s="23" t="n">
        <v>1</v>
      </c>
      <c r="K2305" s="23" t="n">
        <v>1</v>
      </c>
      <c r="L2305" s="23">
        <f>J2305-K2305</f>
        <v/>
      </c>
      <c r="M2305" s="23" t="inlineStr">
        <is>
          <t>T-1060/25-26</t>
        </is>
      </c>
      <c r="N2305" s="32" t="n">
        <v>45902</v>
      </c>
      <c r="O2305" s="62" t="n">
        <v>33858</v>
      </c>
      <c r="P2305" s="23" t="inlineStr">
        <is>
          <t>RCB</t>
        </is>
      </c>
      <c r="Q2305" s="23" t="inlineStr">
        <is>
          <t>By Hand</t>
        </is>
      </c>
      <c r="R2305" s="23" t="inlineStr">
        <is>
          <t>Deepak</t>
        </is>
      </c>
      <c r="S2305" s="63" t="n">
        <v>4</v>
      </c>
      <c r="T2305" s="39" t="n"/>
      <c r="U2305" s="23" t="inlineStr">
        <is>
          <t>BioLegend</t>
        </is>
      </c>
      <c r="V2305" s="23">
        <f>VLOOKUP(P2305,'Customer List'!B:C,2,)</f>
        <v/>
      </c>
      <c r="W2305" s="40" t="n"/>
      <c r="X2305" s="32">
        <f>IF(OR(R2305 = "PRIYANKA MADAM", R2305 = "DEEPAK", R2305 = "PORTER"),N2305,"")</f>
        <v/>
      </c>
      <c r="Y2305" s="23">
        <f>IF(X2305="", "", X2305-N2305)</f>
        <v/>
      </c>
      <c r="Z2305" s="23">
        <f>IF(N2305="", "", TEXT(N2305, "dddd"))</f>
        <v/>
      </c>
      <c r="AA2305" s="23">
        <f>IF(X2305="", "", TEXT(X2305, "dddd"))</f>
        <v/>
      </c>
      <c r="AB2305" s="23">
        <f>VLOOKUP(U2305,'Currency Sheet'!A:C,3,)</f>
        <v/>
      </c>
      <c r="AC2305" s="44">
        <f>VLOOKUP(P2305,'Customer List'!B:D,3,)</f>
        <v/>
      </c>
    </row>
    <row r="2306">
      <c r="A2306" s="23">
        <f>A2305+1</f>
        <v/>
      </c>
      <c r="B2306" s="23" t="inlineStr">
        <is>
          <t>EED118440</t>
        </is>
      </c>
      <c r="C2306" s="32" t="n">
        <v>45891</v>
      </c>
      <c r="D2306" s="32" t="n">
        <v>45897</v>
      </c>
      <c r="E2306" s="51" t="n">
        <v>273.24</v>
      </c>
      <c r="F2306" s="51">
        <f>IF(AB2306="DOLLAR",E2306*88,E2306)</f>
        <v/>
      </c>
      <c r="G2306" s="62">
        <f>F2306*J2306</f>
        <v/>
      </c>
      <c r="H2306" s="23" t="n">
        <v>696806</v>
      </c>
      <c r="I2306" s="23" t="inlineStr">
        <is>
          <t>PE anti-Nos2 (iNOS) Antibody</t>
        </is>
      </c>
      <c r="J2306" s="23" t="n">
        <v>1</v>
      </c>
      <c r="K2306" s="23" t="n">
        <v>1</v>
      </c>
      <c r="L2306" s="23">
        <f>J2306-K2306</f>
        <v/>
      </c>
      <c r="M2306" s="23" t="inlineStr">
        <is>
          <t>T-1061/25-26</t>
        </is>
      </c>
      <c r="N2306" s="32" t="n">
        <v>45902</v>
      </c>
      <c r="O2306" s="62" t="n">
        <v>28215</v>
      </c>
      <c r="P2306" s="23" t="inlineStr">
        <is>
          <t>RCB</t>
        </is>
      </c>
      <c r="Q2306" s="23" t="inlineStr">
        <is>
          <t>By Hand</t>
        </is>
      </c>
      <c r="R2306" s="23" t="inlineStr">
        <is>
          <t>Deepak</t>
        </is>
      </c>
      <c r="S2306" s="63" t="n">
        <v>4</v>
      </c>
      <c r="T2306" s="39" t="n"/>
      <c r="U2306" s="23" t="inlineStr">
        <is>
          <t>BioLegend</t>
        </is>
      </c>
      <c r="V2306" s="23">
        <f>VLOOKUP(P2306,'Customer List'!B:C,2,)</f>
        <v/>
      </c>
      <c r="W2306" s="40" t="n"/>
      <c r="X2306" s="32">
        <f>IF(OR(R2306 = "PRIYANKA MADAM", R2306 = "DEEPAK", R2306 = "PORTER"),N2306,"")</f>
        <v/>
      </c>
      <c r="Y2306" s="23">
        <f>IF(X2306="", "", X2306-N2306)</f>
        <v/>
      </c>
      <c r="Z2306" s="23">
        <f>IF(N2306="", "", TEXT(N2306, "dddd"))</f>
        <v/>
      </c>
      <c r="AA2306" s="23">
        <f>IF(X2306="", "", TEXT(X2306, "dddd"))</f>
        <v/>
      </c>
      <c r="AB2306" s="23">
        <f>VLOOKUP(U2306,'Currency Sheet'!A:C,3,)</f>
        <v/>
      </c>
      <c r="AC2306" s="44">
        <f>VLOOKUP(P2306,'Customer List'!B:D,3,)</f>
        <v/>
      </c>
    </row>
    <row r="2307">
      <c r="A2307" s="23">
        <f>A2306+1</f>
        <v/>
      </c>
      <c r="B2307" s="23" t="inlineStr">
        <is>
          <t>EED118440</t>
        </is>
      </c>
      <c r="C2307" s="32" t="n">
        <v>45891</v>
      </c>
      <c r="D2307" s="32" t="n">
        <v>45897</v>
      </c>
      <c r="E2307" s="51" t="n">
        <v>76.16</v>
      </c>
      <c r="F2307" s="51">
        <f>IF(AB2307="DOLLAR",E2307*88,E2307)</f>
        <v/>
      </c>
      <c r="G2307" s="62">
        <f>F2307*J2307</f>
        <v/>
      </c>
      <c r="H2307" s="23" t="n">
        <v>791904</v>
      </c>
      <c r="I2307" s="23" t="inlineStr">
        <is>
          <t>Recombinant Human IL-2 (E. coli expressed, carrier-free)</t>
        </is>
      </c>
      <c r="J2307" s="23" t="n">
        <v>1</v>
      </c>
      <c r="K2307" s="23" t="n">
        <v>1</v>
      </c>
      <c r="L2307" s="23">
        <f>J2307-K2307</f>
        <v/>
      </c>
      <c r="M2307" s="23" t="inlineStr">
        <is>
          <t>T-1061/25-26</t>
        </is>
      </c>
      <c r="N2307" s="32" t="n">
        <v>45902</v>
      </c>
      <c r="O2307" s="62" t="n">
        <v>7980</v>
      </c>
      <c r="P2307" s="23" t="inlineStr">
        <is>
          <t>RCB</t>
        </is>
      </c>
      <c r="Q2307" s="23" t="inlineStr">
        <is>
          <t>By Hand</t>
        </is>
      </c>
      <c r="R2307" s="23" t="inlineStr">
        <is>
          <t>Deepak</t>
        </is>
      </c>
      <c r="S2307" s="63" t="n">
        <v>-20</v>
      </c>
      <c r="T2307" s="39" t="n"/>
      <c r="U2307" s="23" t="inlineStr">
        <is>
          <t>BioLegend</t>
        </is>
      </c>
      <c r="V2307" s="23">
        <f>VLOOKUP(P2307,'Customer List'!B:C,2,)</f>
        <v/>
      </c>
      <c r="W2307" s="40" t="n"/>
      <c r="X2307" s="32">
        <f>IF(OR(R2307 = "PRIYANKA MADAM", R2307 = "DEEPAK", R2307 = "PORTER"),N2307,"")</f>
        <v/>
      </c>
      <c r="Y2307" s="23">
        <f>IF(X2307="", "", X2307-N2307)</f>
        <v/>
      </c>
      <c r="Z2307" s="23">
        <f>IF(N2307="", "", TEXT(N2307, "dddd"))</f>
        <v/>
      </c>
      <c r="AA2307" s="23">
        <f>IF(X2307="", "", TEXT(X2307, "dddd"))</f>
        <v/>
      </c>
      <c r="AB2307" s="23">
        <f>VLOOKUP(U2307,'Currency Sheet'!A:C,3,)</f>
        <v/>
      </c>
      <c r="AC2307" s="44">
        <f>VLOOKUP(P2307,'Customer List'!B:D,3,)</f>
        <v/>
      </c>
    </row>
    <row r="2308">
      <c r="A2308" s="23">
        <f>A2307+1</f>
        <v/>
      </c>
      <c r="B2308" s="23" t="n">
        <v>44720</v>
      </c>
      <c r="C2308" s="32" t="n">
        <v>45895</v>
      </c>
      <c r="D2308" s="32" t="n">
        <v>45898</v>
      </c>
      <c r="E2308" s="51" t="n">
        <v>160</v>
      </c>
      <c r="F2308" s="51">
        <f>IF(AB2308="DOLLAR",E2308*88,E2308)</f>
        <v/>
      </c>
      <c r="G2308" s="62">
        <f>F2308*J2308</f>
        <v/>
      </c>
      <c r="H2308" s="23" t="inlineStr">
        <is>
          <t>3660-1</t>
        </is>
      </c>
      <c r="I2308" s="23" t="inlineStr">
        <is>
          <t>StimPack: Memory B cells, human</t>
        </is>
      </c>
      <c r="J2308" s="23" t="n">
        <v>4</v>
      </c>
      <c r="K2308" s="23" t="n">
        <v>4</v>
      </c>
      <c r="L2308" s="23">
        <f>J2308-K2308</f>
        <v/>
      </c>
      <c r="M2308" s="23" t="inlineStr">
        <is>
          <t>T-1063/25-26</t>
        </is>
      </c>
      <c r="N2308" s="32" t="n">
        <v>45902</v>
      </c>
      <c r="O2308" s="62" t="n">
        <v>84000</v>
      </c>
      <c r="P2308" s="23" t="inlineStr">
        <is>
          <t>ICGEB</t>
        </is>
      </c>
      <c r="Q2308" s="23" t="inlineStr">
        <is>
          <t>By Hand</t>
        </is>
      </c>
      <c r="R2308" s="23" t="inlineStr">
        <is>
          <t>PRIYANKA MADAM</t>
        </is>
      </c>
      <c r="S2308" s="63" t="n">
        <v>-20</v>
      </c>
      <c r="T2308" s="39" t="n"/>
      <c r="U2308" s="23" t="inlineStr">
        <is>
          <t>Mabtech</t>
        </is>
      </c>
      <c r="V2308" s="23">
        <f>VLOOKUP(P2308,'Customer List'!B:C,2,)</f>
        <v/>
      </c>
      <c r="W2308" s="40" t="n"/>
      <c r="X2308" s="32">
        <f>IF(OR(R2308 = "PRIYANKA MADAM", R2308 = "DEEPAK", R2308 = "PORTER"),N2308,"")</f>
        <v/>
      </c>
      <c r="Y2308" s="23">
        <f>IF(X2308="", "", X2308-N2308)</f>
        <v/>
      </c>
      <c r="Z2308" s="23">
        <f>IF(N2308="", "", TEXT(N2308, "dddd"))</f>
        <v/>
      </c>
      <c r="AA2308" s="23">
        <f>IF(X2308="", "", TEXT(X2308, "dddd"))</f>
        <v/>
      </c>
      <c r="AB2308" s="23">
        <f>VLOOKUP(U2308,'Currency Sheet'!A:C,3,)</f>
        <v/>
      </c>
      <c r="AC2308" s="44">
        <f>VLOOKUP(P2308,'Customer List'!B:D,3,)</f>
        <v/>
      </c>
    </row>
    <row r="2309">
      <c r="A2309" s="23">
        <f>A2308+1</f>
        <v/>
      </c>
      <c r="B2309" s="23" t="n">
        <v>44720</v>
      </c>
      <c r="C2309" s="32" t="n">
        <v>45895</v>
      </c>
      <c r="D2309" s="32" t="n">
        <v>45898</v>
      </c>
      <c r="E2309" s="51" t="n">
        <v>255.5</v>
      </c>
      <c r="F2309" s="51">
        <f>IF(AB2309="DOLLAR",E2309*88,E2309)</f>
        <v/>
      </c>
      <c r="G2309" s="62">
        <f>F2309*J2309</f>
        <v/>
      </c>
      <c r="H2309" s="23" t="inlineStr">
        <is>
          <t>3317-1H-6</t>
        </is>
      </c>
      <c r="I2309" s="23" t="inlineStr">
        <is>
          <t>ELISA Flex: Mouse IL-1β (HRP)</t>
        </is>
      </c>
      <c r="J2309" s="23" t="n">
        <v>1</v>
      </c>
      <c r="K2309" s="23" t="n">
        <v>1</v>
      </c>
      <c r="L2309" s="23">
        <f>J2309-K2309</f>
        <v/>
      </c>
      <c r="M2309" s="23" t="inlineStr">
        <is>
          <t>T-1163/25-26</t>
        </is>
      </c>
      <c r="N2309" s="32" t="n">
        <v>45913</v>
      </c>
      <c r="O2309" s="62" t="n">
        <v>34580</v>
      </c>
      <c r="P2309" s="23" t="inlineStr">
        <is>
          <t>TECHWEST</t>
        </is>
      </c>
      <c r="Q2309" s="23" t="n">
        <v>58155619712</v>
      </c>
      <c r="R2309" s="23" t="inlineStr">
        <is>
          <t>Delivered</t>
        </is>
      </c>
      <c r="S2309" s="63" t="inlineStr">
        <is>
          <t>4 and -20</t>
        </is>
      </c>
      <c r="T2309" s="39" t="n"/>
      <c r="U2309" s="23" t="inlineStr">
        <is>
          <t>Mabtech</t>
        </is>
      </c>
      <c r="V2309" s="23">
        <f>VLOOKUP(P2309,'Customer List'!B:C,2,)</f>
        <v/>
      </c>
      <c r="W2309" s="40" t="n"/>
      <c r="X2309" s="32" t="n">
        <v>45915</v>
      </c>
      <c r="Y2309" s="23">
        <f>IF(X2309="", "", X2309-N2309)</f>
        <v/>
      </c>
      <c r="Z2309" s="23">
        <f>IF(N2309="", "", TEXT(N2309, "dddd"))</f>
        <v/>
      </c>
      <c r="AA2309" s="23">
        <f>IF(X2309="", "", TEXT(X2309, "dddd"))</f>
        <v/>
      </c>
      <c r="AB2309" s="23">
        <f>VLOOKUP(U2309,'Currency Sheet'!A:C,3,)</f>
        <v/>
      </c>
      <c r="AC2309" s="44">
        <f>VLOOKUP(P2309,'Customer List'!B:D,3,)</f>
        <v/>
      </c>
    </row>
    <row r="2310">
      <c r="A2310" s="23">
        <f>A2309+1</f>
        <v/>
      </c>
      <c r="B2310" s="23" t="n">
        <v>178148</v>
      </c>
      <c r="C2310" s="32" t="n">
        <v>45898</v>
      </c>
      <c r="D2310" s="32" t="n">
        <v>45901</v>
      </c>
      <c r="E2310" s="51" t="n">
        <v>90.59999999999999</v>
      </c>
      <c r="F2310" s="51">
        <f>IF(AB2310="DOLLAR",E2310*88,E2310)</f>
        <v/>
      </c>
      <c r="G2310" s="62">
        <f>F2310*J2310</f>
        <v/>
      </c>
      <c r="H2310" s="23" t="inlineStr">
        <is>
          <t>BE0046</t>
        </is>
      </c>
      <c r="I2310" s="23" t="inlineStr">
        <is>
          <t>InVivoMAb anti-mouse IL-6, MP5-20F3, 1 mg</t>
        </is>
      </c>
      <c r="J2310" s="23" t="n">
        <v>1</v>
      </c>
      <c r="K2310" s="23" t="n">
        <v>1</v>
      </c>
      <c r="L2310" s="23">
        <f>J2310-K2310</f>
        <v/>
      </c>
      <c r="M2310" s="23" t="inlineStr">
        <is>
          <t>T-1065/25-26</t>
        </is>
      </c>
      <c r="N2310" s="32" t="n">
        <v>45902</v>
      </c>
      <c r="O2310" s="62" t="n">
        <v>12642</v>
      </c>
      <c r="P2310" s="23" t="inlineStr">
        <is>
          <t>PATEL CHEM</t>
        </is>
      </c>
      <c r="Q2310" s="23" t="n">
        <v>58155186375</v>
      </c>
      <c r="R2310" s="23" t="inlineStr">
        <is>
          <t>Delivered</t>
        </is>
      </c>
      <c r="S2310" s="63" t="n">
        <v>4</v>
      </c>
      <c r="T2310" s="39" t="n"/>
      <c r="U2310" s="23" t="inlineStr">
        <is>
          <t>BioXcell</t>
        </is>
      </c>
      <c r="V2310" s="23">
        <f>VLOOKUP(P2310,'Customer List'!B:C,2,)</f>
        <v/>
      </c>
      <c r="W2310" s="40" t="n"/>
      <c r="X2310" s="32" t="n">
        <v>45908</v>
      </c>
      <c r="Y2310" s="23">
        <f>IF(X2310="", "", X2310-N2310)</f>
        <v/>
      </c>
      <c r="Z2310" s="23">
        <f>IF(N2310="", "", TEXT(N2310, "dddd"))</f>
        <v/>
      </c>
      <c r="AA2310" s="23">
        <f>IF(X2310="", "", TEXT(X2310, "dddd"))</f>
        <v/>
      </c>
      <c r="AB2310" s="23">
        <f>VLOOKUP(U2310,'Currency Sheet'!A:C,3,)</f>
        <v/>
      </c>
      <c r="AC2310" s="44">
        <f>VLOOKUP(P2310,'Customer List'!B:D,3,)</f>
        <v/>
      </c>
    </row>
    <row r="2311">
      <c r="A2311" s="23">
        <f>A2310+1</f>
        <v/>
      </c>
      <c r="B2311" s="23" t="n">
        <v>178148</v>
      </c>
      <c r="C2311" s="32" t="n">
        <v>45898</v>
      </c>
      <c r="D2311" s="32" t="n">
        <v>45901</v>
      </c>
      <c r="E2311" s="51" t="n">
        <v>153.6</v>
      </c>
      <c r="F2311" s="51">
        <f>IF(AB2311="DOLLAR",E2311*88,E2311)</f>
        <v/>
      </c>
      <c r="G2311" s="62">
        <f>F2311*J2311</f>
        <v/>
      </c>
      <c r="H2311" s="23" t="inlineStr">
        <is>
          <t>CP147</t>
        </is>
      </c>
      <c r="I2311" s="23" t="inlineStr">
        <is>
          <t>RecombiMAb human IgG4 (S228P) isotype control, anti-hen egg_x000D_
lysozyme, 1 mg</t>
        </is>
      </c>
      <c r="J2311" s="23" t="n">
        <v>1</v>
      </c>
      <c r="K2311" s="23" t="n">
        <v>1</v>
      </c>
      <c r="L2311" s="23">
        <f>J2311-K2311</f>
        <v/>
      </c>
      <c r="M2311" s="23" t="inlineStr">
        <is>
          <t>T-1066/25-26</t>
        </is>
      </c>
      <c r="N2311" s="32" t="n">
        <v>45902</v>
      </c>
      <c r="O2311" s="62" t="n">
        <v>17272.5</v>
      </c>
      <c r="P2311" s="23" t="inlineStr">
        <is>
          <t>Nkure Therapeutic CCAMP</t>
        </is>
      </c>
      <c r="Q2311" s="23" t="n">
        <v>58155186213</v>
      </c>
      <c r="R2311" s="23" t="inlineStr">
        <is>
          <t>Delivered</t>
        </is>
      </c>
      <c r="S2311" s="63" t="n">
        <v>4</v>
      </c>
      <c r="T2311" s="39" t="n"/>
      <c r="U2311" s="23" t="inlineStr">
        <is>
          <t>BioXcell</t>
        </is>
      </c>
      <c r="V2311" s="23">
        <f>VLOOKUP(P2311,'Customer List'!B:C,2,)</f>
        <v/>
      </c>
      <c r="W2311" s="40" t="n"/>
      <c r="X2311" s="32" t="n">
        <v>45908</v>
      </c>
      <c r="Y2311" s="23">
        <f>IF(X2311="", "", X2311-N2311)</f>
        <v/>
      </c>
      <c r="Z2311" s="23">
        <f>IF(N2311="", "", TEXT(N2311, "dddd"))</f>
        <v/>
      </c>
      <c r="AA2311" s="23">
        <f>IF(X2311="", "", TEXT(X2311, "dddd"))</f>
        <v/>
      </c>
      <c r="AB2311" s="23">
        <f>VLOOKUP(U2311,'Currency Sheet'!A:C,3,)</f>
        <v/>
      </c>
      <c r="AC2311" s="44">
        <f>VLOOKUP(P2311,'Customer List'!B:D,3,)</f>
        <v/>
      </c>
    </row>
    <row r="2312">
      <c r="A2312" s="23">
        <f>A2311+1</f>
        <v/>
      </c>
      <c r="B2312" s="53" t="inlineStr">
        <is>
          <t>251519302131</t>
        </is>
      </c>
      <c r="C2312" s="32" t="n">
        <v>45895</v>
      </c>
      <c r="D2312" s="32" t="n">
        <v>45901</v>
      </c>
      <c r="E2312" s="51" t="n">
        <v>16000</v>
      </c>
      <c r="F2312" s="51">
        <f>IF(AB2312="DOLLAR",E2312*88,E2312)</f>
        <v/>
      </c>
      <c r="G2312" s="62">
        <f>F2312*J2312</f>
        <v/>
      </c>
      <c r="H2312" s="23" t="inlineStr">
        <is>
          <t>VS0122</t>
        </is>
      </c>
      <c r="I2312" s="23" t="n"/>
      <c r="J2312" s="23" t="n">
        <v>3</v>
      </c>
      <c r="K2312" s="23" t="n">
        <v>3</v>
      </c>
      <c r="L2312" s="23">
        <f>J2312-K2312</f>
        <v/>
      </c>
      <c r="M2312" s="23" t="inlineStr">
        <is>
          <t>T-1143/25-26</t>
        </is>
      </c>
      <c r="N2312" s="32" t="n">
        <v>45911</v>
      </c>
      <c r="O2312" s="62" t="n">
        <v>126000</v>
      </c>
      <c r="P2312" s="23" t="inlineStr">
        <is>
          <t>NDTL</t>
        </is>
      </c>
      <c r="Q2312" s="23" t="inlineStr">
        <is>
          <t>By Hand</t>
        </is>
      </c>
      <c r="R2312" s="23" t="inlineStr">
        <is>
          <t>PRIYANKA MADAM</t>
        </is>
      </c>
      <c r="S2312" s="63" t="inlineStr">
        <is>
          <t>RT</t>
        </is>
      </c>
      <c r="T2312" s="39" t="inlineStr">
        <is>
          <t>TWO EXTRA ITEM IN BILL, ONLY THREE DISPATCH</t>
        </is>
      </c>
      <c r="U2312" s="23" t="inlineStr">
        <is>
          <t>Sartorius</t>
        </is>
      </c>
      <c r="V2312" s="23">
        <f>VLOOKUP(P2312,'Customer List'!B:C,2,)</f>
        <v/>
      </c>
      <c r="W2312" s="40" t="n"/>
      <c r="X2312" s="32">
        <f>IF(OR(R2312 = "PRIYANKA MADAM", R2312 = "DEEPAK", R2312 = "PORTER"),N2312,"")</f>
        <v/>
      </c>
      <c r="Y2312" s="23">
        <f>IF(X2312="", "", X2312-N2312)</f>
        <v/>
      </c>
      <c r="Z2312" s="23">
        <f>IF(N2312="", "", TEXT(N2312, "dddd"))</f>
        <v/>
      </c>
      <c r="AA2312" s="23">
        <f>IF(X2312="", "", TEXT(X2312, "dddd"))</f>
        <v/>
      </c>
      <c r="AB2312" s="23">
        <f>VLOOKUP(U2312,'Currency Sheet'!A:C,3,)</f>
        <v/>
      </c>
      <c r="AC2312" s="44">
        <f>VLOOKUP(P2312,'Customer List'!B:D,3,)</f>
        <v/>
      </c>
    </row>
    <row r="2313">
      <c r="A2313" s="23">
        <f>A2312+1</f>
        <v/>
      </c>
      <c r="B2313" s="23" t="inlineStr">
        <is>
          <t>INV250826-062</t>
        </is>
      </c>
      <c r="C2313" s="32" t="n">
        <v>45895</v>
      </c>
      <c r="D2313" s="32" t="n">
        <v>45902</v>
      </c>
      <c r="E2313" s="51" t="n">
        <v>23.4</v>
      </c>
      <c r="F2313" s="51">
        <f>IF(AB2313="DOLLAR",E2313*88,E2313)</f>
        <v/>
      </c>
      <c r="G2313" s="62">
        <f>F2313*J2313</f>
        <v/>
      </c>
      <c r="H2313" s="23" t="inlineStr">
        <is>
          <t>T17109</t>
        </is>
      </c>
      <c r="I2313" s="23" t="n"/>
      <c r="J2313" s="23" t="n">
        <v>1</v>
      </c>
      <c r="K2313" s="23" t="n">
        <v>1</v>
      </c>
      <c r="L2313" s="23">
        <f>J2313-K2313</f>
        <v/>
      </c>
      <c r="M2313" s="23" t="inlineStr">
        <is>
          <t>T-1069/25-26</t>
        </is>
      </c>
      <c r="N2313" s="32" t="n">
        <v>45903</v>
      </c>
      <c r="O2313" s="62" t="n">
        <v>3675.75</v>
      </c>
      <c r="P2313" s="23" t="inlineStr">
        <is>
          <t>Bio Solution</t>
        </is>
      </c>
      <c r="Q2313" s="23" t="n">
        <v>58155187661</v>
      </c>
      <c r="R2313" s="23" t="inlineStr">
        <is>
          <t>Delivered</t>
        </is>
      </c>
      <c r="S2313" s="63" t="n">
        <v>-20</v>
      </c>
      <c r="T2313" s="39" t="n"/>
      <c r="U2313" s="23" t="inlineStr">
        <is>
          <t>TargetMol</t>
        </is>
      </c>
      <c r="V2313" s="23">
        <f>VLOOKUP(P2313,'Customer List'!B:C,2,)</f>
        <v/>
      </c>
      <c r="W2313" s="40" t="n"/>
      <c r="X2313" s="32" t="n">
        <v>45908</v>
      </c>
      <c r="Y2313" s="23">
        <f>IF(X2313="", "", X2313-N2313)</f>
        <v/>
      </c>
      <c r="Z2313" s="23">
        <f>IF(N2313="", "", TEXT(N2313, "dddd"))</f>
        <v/>
      </c>
      <c r="AA2313" s="23">
        <f>IF(X2313="", "", TEXT(X2313, "dddd"))</f>
        <v/>
      </c>
      <c r="AB2313" s="23">
        <f>VLOOKUP(U2313,'Currency Sheet'!A:C,3,)</f>
        <v/>
      </c>
      <c r="AC2313" s="44">
        <f>VLOOKUP(P2313,'Customer List'!B:D,3,)</f>
        <v/>
      </c>
    </row>
    <row r="2314">
      <c r="A2314" s="23">
        <f>A2313+1</f>
        <v/>
      </c>
      <c r="B2314" s="23" t="inlineStr">
        <is>
          <t>INV250826-062</t>
        </is>
      </c>
      <c r="C2314" s="32" t="n">
        <v>45895</v>
      </c>
      <c r="D2314" s="32" t="n">
        <v>45902</v>
      </c>
      <c r="E2314" s="51" t="n">
        <v>97.8</v>
      </c>
      <c r="F2314" s="51">
        <f>IF(AB2314="DOLLAR",E2314*88,E2314)</f>
        <v/>
      </c>
      <c r="G2314" s="62">
        <f>F2314*J2314</f>
        <v/>
      </c>
      <c r="H2314" s="23" t="inlineStr">
        <is>
          <t>T1726</t>
        </is>
      </c>
      <c r="I2314" s="23" t="n"/>
      <c r="J2314" s="23" t="n">
        <v>1</v>
      </c>
      <c r="K2314" s="23" t="n">
        <v>1</v>
      </c>
      <c r="L2314" s="23">
        <f>J2314-K2314</f>
        <v/>
      </c>
      <c r="M2314" s="23" t="inlineStr">
        <is>
          <t>T-1076/25-26</t>
        </is>
      </c>
      <c r="N2314" s="32" t="n">
        <v>45903</v>
      </c>
      <c r="O2314" s="62" t="n">
        <v>15362.75</v>
      </c>
      <c r="P2314" s="23" t="inlineStr">
        <is>
          <t>RCB</t>
        </is>
      </c>
      <c r="Q2314" s="23" t="inlineStr">
        <is>
          <t>By Hand</t>
        </is>
      </c>
      <c r="R2314" s="23" t="inlineStr">
        <is>
          <t>Deepak</t>
        </is>
      </c>
      <c r="S2314" s="63" t="n">
        <v>-20</v>
      </c>
      <c r="T2314" s="39" t="n"/>
      <c r="U2314" s="23" t="inlineStr">
        <is>
          <t>TargetMol</t>
        </is>
      </c>
      <c r="V2314" s="23">
        <f>VLOOKUP(P2314,'Customer List'!B:C,2,)</f>
        <v/>
      </c>
      <c r="W2314" s="40" t="n"/>
      <c r="X2314" s="32">
        <f>IF(OR(R2314 = "PRIYANKA MADAM", R2314 = "DEEPAK", R2314 = "PORTER"),N2314,"")</f>
        <v/>
      </c>
      <c r="Y2314" s="23">
        <f>IF(X2314="", "", X2314-N2314)</f>
        <v/>
      </c>
      <c r="Z2314" s="23">
        <f>IF(N2314="", "", TEXT(N2314, "dddd"))</f>
        <v/>
      </c>
      <c r="AA2314" s="23">
        <f>IF(X2314="", "", TEXT(X2314, "dddd"))</f>
        <v/>
      </c>
      <c r="AB2314" s="23">
        <f>VLOOKUP(U2314,'Currency Sheet'!A:C,3,)</f>
        <v/>
      </c>
      <c r="AC2314" s="44">
        <f>VLOOKUP(P2314,'Customer List'!B:D,3,)</f>
        <v/>
      </c>
    </row>
    <row r="2315">
      <c r="A2315" s="23">
        <f>A2314+1</f>
        <v/>
      </c>
      <c r="B2315" s="23" t="inlineStr">
        <is>
          <t>INV250826-062</t>
        </is>
      </c>
      <c r="C2315" s="32" t="n">
        <v>45895</v>
      </c>
      <c r="D2315" s="32" t="n">
        <v>45902</v>
      </c>
      <c r="E2315" s="51" t="n">
        <v>115.8</v>
      </c>
      <c r="F2315" s="51">
        <f>IF(AB2315="DOLLAR",E2315*88,E2315)</f>
        <v/>
      </c>
      <c r="G2315" s="62">
        <f>F2315*J2315</f>
        <v/>
      </c>
      <c r="H2315" s="23" t="inlineStr">
        <is>
          <t>T3494</t>
        </is>
      </c>
      <c r="I2315" s="23" t="n"/>
      <c r="J2315" s="23" t="n">
        <v>1</v>
      </c>
      <c r="K2315" s="23" t="n">
        <v>1</v>
      </c>
      <c r="L2315" s="23">
        <f>J2315-K2315</f>
        <v/>
      </c>
      <c r="M2315" s="23" t="inlineStr">
        <is>
          <t>T-1076/25-26</t>
        </is>
      </c>
      <c r="N2315" s="32" t="n">
        <v>45903</v>
      </c>
      <c r="O2315" s="62" t="n">
        <v>18190.25</v>
      </c>
      <c r="P2315" s="23" t="inlineStr">
        <is>
          <t>RCB</t>
        </is>
      </c>
      <c r="Q2315" s="23" t="inlineStr">
        <is>
          <t>By Hand</t>
        </is>
      </c>
      <c r="R2315" s="23" t="inlineStr">
        <is>
          <t>Deepak</t>
        </is>
      </c>
      <c r="S2315" s="63" t="n">
        <v>-20</v>
      </c>
      <c r="T2315" s="39" t="n"/>
      <c r="U2315" s="23" t="inlineStr">
        <is>
          <t>TargetMol</t>
        </is>
      </c>
      <c r="V2315" s="23">
        <f>VLOOKUP(P2315,'Customer List'!B:C,2,)</f>
        <v/>
      </c>
      <c r="W2315" s="40" t="n"/>
      <c r="X2315" s="32">
        <f>IF(OR(R2315 = "PRIYANKA MADAM", R2315 = "DEEPAK", R2315 = "PORTER"),N2315,"")</f>
        <v/>
      </c>
      <c r="Y2315" s="23">
        <f>IF(X2315="", "", X2315-N2315)</f>
        <v/>
      </c>
      <c r="Z2315" s="23">
        <f>IF(N2315="", "", TEXT(N2315, "dddd"))</f>
        <v/>
      </c>
      <c r="AA2315" s="23">
        <f>IF(X2315="", "", TEXT(X2315, "dddd"))</f>
        <v/>
      </c>
      <c r="AB2315" s="23">
        <f>VLOOKUP(U2315,'Currency Sheet'!A:C,3,)</f>
        <v/>
      </c>
      <c r="AC2315" s="44">
        <f>VLOOKUP(P2315,'Customer List'!B:D,3,)</f>
        <v/>
      </c>
    </row>
    <row r="2316">
      <c r="A2316" s="23">
        <f>A2315+1</f>
        <v/>
      </c>
      <c r="B2316" s="23" t="inlineStr">
        <is>
          <t>INV250826-063</t>
        </is>
      </c>
      <c r="C2316" s="32" t="n">
        <v>45895</v>
      </c>
      <c r="D2316" s="32" t="n">
        <v>45902</v>
      </c>
      <c r="E2316" s="51" t="n">
        <v>76.8</v>
      </c>
      <c r="F2316" s="51">
        <f>IF(AB2316="DOLLAR",E2316*88,E2316)</f>
        <v/>
      </c>
      <c r="G2316" s="62">
        <f>F2316*J2316</f>
        <v/>
      </c>
      <c r="H2316" s="23" t="inlineStr">
        <is>
          <t>T19978</t>
        </is>
      </c>
      <c r="I2316" s="23" t="inlineStr">
        <is>
          <t xml:space="preserve"> Puromycin</t>
        </is>
      </c>
      <c r="J2316" s="23" t="n">
        <v>3</v>
      </c>
      <c r="K2316" s="23" t="n">
        <v>3</v>
      </c>
      <c r="L2316" s="23">
        <f>J2316-K2316</f>
        <v/>
      </c>
      <c r="M2316" s="23" t="inlineStr">
        <is>
          <t>Without Document</t>
        </is>
      </c>
      <c r="N2316" s="32" t="n">
        <v>45915</v>
      </c>
      <c r="O2316" s="62" t="n">
        <v>0</v>
      </c>
      <c r="P2316" s="23" t="inlineStr">
        <is>
          <t>BARC</t>
        </is>
      </c>
      <c r="Q2316" s="23" t="n">
        <v>58155694612</v>
      </c>
      <c r="R2316" s="23" t="inlineStr">
        <is>
          <t>Delivered</t>
        </is>
      </c>
      <c r="S2316" s="63" t="n">
        <v>-20</v>
      </c>
      <c r="T2316" s="39" t="inlineStr">
        <is>
          <t>On Dharmendra Sir, Order (Sent to Anas)</t>
        </is>
      </c>
      <c r="U2316" s="23" t="inlineStr">
        <is>
          <t>TargetMol</t>
        </is>
      </c>
      <c r="V2316" s="23">
        <f>VLOOKUP(P2316,'Customer List'!B:C,2,)</f>
        <v/>
      </c>
      <c r="W2316" s="40" t="n"/>
      <c r="X2316" s="32" t="n">
        <v>45916</v>
      </c>
      <c r="Y2316" s="23">
        <f>IF(X2316="", "", X2316-N2316)</f>
        <v/>
      </c>
      <c r="Z2316" s="23">
        <f>IF(N2316="", "", TEXT(N2316, "dddd"))</f>
        <v/>
      </c>
      <c r="AA2316" s="23">
        <f>IF(X2316="", "", TEXT(X2316, "dddd"))</f>
        <v/>
      </c>
      <c r="AB2316" s="23">
        <f>VLOOKUP(U2316,'Currency Sheet'!A:C,3,)</f>
        <v/>
      </c>
      <c r="AC2316" s="44">
        <f>VLOOKUP(P2316,'Customer List'!B:D,3,)</f>
        <v/>
      </c>
    </row>
    <row r="2317">
      <c r="A2317" s="23">
        <f>A2316+1</f>
        <v/>
      </c>
      <c r="B2317" s="23" t="inlineStr">
        <is>
          <t>INV250826-064</t>
        </is>
      </c>
      <c r="C2317" s="32" t="n">
        <v>45895</v>
      </c>
      <c r="D2317" s="32" t="n">
        <v>45902</v>
      </c>
      <c r="E2317" s="51" t="n">
        <v>594.5</v>
      </c>
      <c r="F2317" s="51">
        <f>IF(AB2317="DOLLAR",E2317*88,E2317)</f>
        <v/>
      </c>
      <c r="G2317" s="62">
        <f>F2317*J2317</f>
        <v/>
      </c>
      <c r="H2317" s="23" t="inlineStr">
        <is>
          <t>T203509</t>
        </is>
      </c>
      <c r="I2317" s="23" t="n"/>
      <c r="J2317" s="23" t="n">
        <v>1</v>
      </c>
      <c r="K2317" s="23" t="n">
        <v>1</v>
      </c>
      <c r="L2317" s="23">
        <f>J2317-K2317</f>
        <v/>
      </c>
      <c r="M2317" s="23" t="inlineStr">
        <is>
          <t>T-1077/25-26</t>
        </is>
      </c>
      <c r="N2317" s="32" t="n">
        <v>45903</v>
      </c>
      <c r="O2317" s="62" t="n">
        <v>129303.75</v>
      </c>
      <c r="P2317" s="23" t="inlineStr">
        <is>
          <t>THSTI</t>
        </is>
      </c>
      <c r="Q2317" s="23" t="inlineStr">
        <is>
          <t>By Hand</t>
        </is>
      </c>
      <c r="R2317" s="23" t="inlineStr">
        <is>
          <t>PRIYANKA MADAM</t>
        </is>
      </c>
      <c r="S2317" s="63" t="n">
        <v>-20</v>
      </c>
      <c r="T2317" s="39" t="n"/>
      <c r="U2317" s="23" t="inlineStr">
        <is>
          <t>TargetMol</t>
        </is>
      </c>
      <c r="V2317" s="23">
        <f>VLOOKUP(P2317,'Customer List'!B:C,2,)</f>
        <v/>
      </c>
      <c r="W2317" s="40" t="n"/>
      <c r="X2317" s="32">
        <f>IF(OR(R2317 = "PRIYANKA MADAM", R2317 = "DEEPAK", R2317 = "PORTER"),N2317,"")</f>
        <v/>
      </c>
      <c r="Y2317" s="23">
        <f>IF(X2317="", "", X2317-N2317)</f>
        <v/>
      </c>
      <c r="Z2317" s="23">
        <f>IF(N2317="", "", TEXT(N2317, "dddd"))</f>
        <v/>
      </c>
      <c r="AA2317" s="23">
        <f>IF(X2317="", "", TEXT(X2317, "dddd"))</f>
        <v/>
      </c>
      <c r="AB2317" s="23">
        <f>VLOOKUP(U2317,'Currency Sheet'!A:C,3,)</f>
        <v/>
      </c>
      <c r="AC2317" s="44">
        <f>VLOOKUP(P2317,'Customer List'!B:D,3,)</f>
        <v/>
      </c>
    </row>
    <row r="2318">
      <c r="A2318" s="23">
        <f>A2317+1</f>
        <v/>
      </c>
      <c r="B2318" s="23" t="n">
        <v>66072</v>
      </c>
      <c r="C2318" s="32" t="n">
        <v>45894</v>
      </c>
      <c r="D2318" s="32" t="n">
        <v>45902</v>
      </c>
      <c r="E2318" s="51" t="n">
        <v>259</v>
      </c>
      <c r="F2318" s="51">
        <f>IF(AB2318="DOLLAR",E2318*88,E2318)</f>
        <v/>
      </c>
      <c r="G2318" s="62">
        <f>F2318*J2318</f>
        <v/>
      </c>
      <c r="H2318" s="23" t="inlineStr">
        <is>
          <t>M00202S232</t>
        </is>
      </c>
      <c r="I2318" s="23" t="inlineStr">
        <is>
          <t>Anti-Phospho-RIP3 (S232) Rabbit Monoclonal Antibody</t>
        </is>
      </c>
      <c r="J2318" s="23" t="n">
        <v>5</v>
      </c>
      <c r="K2318" s="23" t="n">
        <v>5</v>
      </c>
      <c r="L2318" s="23">
        <f>J2318-K2318</f>
        <v/>
      </c>
      <c r="M2318" s="23" t="inlineStr">
        <is>
          <t>T-0066/25-26</t>
        </is>
      </c>
      <c r="N2318" s="32" t="n">
        <v>45906</v>
      </c>
      <c r="O2318" s="62" t="n">
        <v>200725</v>
      </c>
      <c r="P2318" s="23" t="inlineStr">
        <is>
          <t>SYNGENE</t>
        </is>
      </c>
      <c r="Q2318" s="23" t="n">
        <v>58155319913</v>
      </c>
      <c r="R2318" s="23" t="inlineStr">
        <is>
          <t>Delivered</t>
        </is>
      </c>
      <c r="S2318" s="63" t="n">
        <v>-20</v>
      </c>
      <c r="T2318" s="39" t="n"/>
      <c r="U2318" s="23" t="inlineStr">
        <is>
          <t>Boster</t>
        </is>
      </c>
      <c r="V2318" s="23">
        <f>VLOOKUP(P2318,'Customer List'!B:C,2,)</f>
        <v/>
      </c>
      <c r="W2318" s="40" t="n"/>
      <c r="X2318" s="32" t="n">
        <v>45908</v>
      </c>
      <c r="Y2318" s="23">
        <f>IF(X2318="", "", X2318-N2318)</f>
        <v/>
      </c>
      <c r="Z2318" s="23">
        <f>IF(N2318="", "", TEXT(N2318, "dddd"))</f>
        <v/>
      </c>
      <c r="AA2318" s="23">
        <f>IF(X2318="", "", TEXT(X2318, "dddd"))</f>
        <v/>
      </c>
      <c r="AB2318" s="23">
        <f>VLOOKUP(U2318,'Currency Sheet'!A:C,3,)</f>
        <v/>
      </c>
      <c r="AC2318" s="44">
        <f>VLOOKUP(P2318,'Customer List'!B:D,3,)</f>
        <v/>
      </c>
    </row>
    <row r="2319">
      <c r="A2319" s="23">
        <f>A2318+1</f>
        <v/>
      </c>
      <c r="B2319" s="23" t="inlineStr">
        <is>
          <t>26BGST338403</t>
        </is>
      </c>
      <c r="C2319" s="32" t="n">
        <v>45899</v>
      </c>
      <c r="D2319" s="32" t="n">
        <v>45902</v>
      </c>
      <c r="E2319" s="51" t="n">
        <v>4666.75</v>
      </c>
      <c r="F2319" s="51">
        <f>IF(AB2319="DOLLAR",E2319*88,E2319)</f>
        <v/>
      </c>
      <c r="G2319" s="62">
        <f>F2319*J2319</f>
        <v/>
      </c>
      <c r="H2319" s="23" t="inlineStr">
        <is>
          <t>NLM-467-5</t>
        </is>
      </c>
      <c r="I2319" s="23" t="n"/>
      <c r="J2319" s="23" t="n">
        <v>1</v>
      </c>
      <c r="K2319" s="23" t="n">
        <v>1</v>
      </c>
      <c r="L2319" s="23">
        <f>J2319-K2319</f>
        <v/>
      </c>
      <c r="M2319" s="23" t="inlineStr">
        <is>
          <t>DC-140/25-26</t>
        </is>
      </c>
      <c r="N2319" s="32" t="n">
        <v>45903</v>
      </c>
      <c r="O2319" s="62" t="n">
        <v>0</v>
      </c>
      <c r="P2319" s="23" t="inlineStr">
        <is>
          <t>IGIB</t>
        </is>
      </c>
      <c r="Q2319" s="23" t="inlineStr">
        <is>
          <t>By Hand</t>
        </is>
      </c>
      <c r="R2319" s="23" t="inlineStr">
        <is>
          <t>Deepak</t>
        </is>
      </c>
      <c r="S2319" s="63" t="n"/>
      <c r="T2319" s="39" t="n"/>
      <c r="U2319" s="23" t="inlineStr">
        <is>
          <t>CHROMACHEMIE</t>
        </is>
      </c>
      <c r="V2319" s="23">
        <f>VLOOKUP(P2319,'Customer List'!B:C,2,)</f>
        <v/>
      </c>
      <c r="W2319" s="40" t="n"/>
      <c r="X2319" s="32">
        <f>IF(OR(R2319 = "PRIYANKA MADAM", R2319 = "DEEPAK", R2319 = "PORTER"),N2319,"")</f>
        <v/>
      </c>
      <c r="Y2319" s="23">
        <f>IF(X2319="", "", X2319-N2319)</f>
        <v/>
      </c>
      <c r="Z2319" s="23">
        <f>IF(N2319="", "", TEXT(N2319, "dddd"))</f>
        <v/>
      </c>
      <c r="AA2319" s="23">
        <f>IF(X2319="", "", TEXT(X2319, "dddd"))</f>
        <v/>
      </c>
      <c r="AB2319" s="23">
        <f>VLOOKUP(U2319,'Currency Sheet'!A:C,3,)</f>
        <v/>
      </c>
      <c r="AC2319" s="44">
        <f>VLOOKUP(P2319,'Customer List'!B:D,3,)</f>
        <v/>
      </c>
    </row>
    <row r="2320">
      <c r="A2320" s="23">
        <f>A2319+1</f>
        <v/>
      </c>
      <c r="B2320" s="23" t="inlineStr">
        <is>
          <t>O081825IN3312394G</t>
        </is>
      </c>
      <c r="C2320" s="32" t="n">
        <v>45891</v>
      </c>
      <c r="D2320" s="32" t="n">
        <v>45902</v>
      </c>
      <c r="E2320" s="51" t="n">
        <v>374</v>
      </c>
      <c r="F2320" s="51">
        <f>IF(AB2320="DOLLAR",E2320*88,E2320)</f>
        <v/>
      </c>
      <c r="G2320" s="62">
        <f>F2320*J2320</f>
        <v/>
      </c>
      <c r="H2320" s="23" t="inlineStr">
        <is>
          <t>L-168245-00-0005</t>
        </is>
      </c>
      <c r="I2320" s="23" t="inlineStr">
        <is>
          <t xml:space="preserve">ON-TARGETplus Mouse Kcnj13_x000D_
(100040591) siRNA -_x000D_
SMARTpool, 5 nmol </t>
        </is>
      </c>
      <c r="J2320" s="23" t="n">
        <v>1</v>
      </c>
      <c r="K2320" s="23" t="n">
        <v>1</v>
      </c>
      <c r="L2320" s="23">
        <f>J2320-K2320</f>
        <v/>
      </c>
      <c r="M2320" s="23" t="inlineStr">
        <is>
          <t>T-1073/25-26</t>
        </is>
      </c>
      <c r="N2320" s="32" t="n">
        <v>45903</v>
      </c>
      <c r="O2320" s="62" t="n">
        <v>43120.5</v>
      </c>
      <c r="P2320" s="23" t="inlineStr">
        <is>
          <t>RCB</t>
        </is>
      </c>
      <c r="Q2320" s="23" t="inlineStr">
        <is>
          <t>By Hand</t>
        </is>
      </c>
      <c r="R2320" s="23" t="inlineStr">
        <is>
          <t>Deepak</t>
        </is>
      </c>
      <c r="S2320" s="63" t="n">
        <v>-20</v>
      </c>
      <c r="T2320" s="39" t="n"/>
      <c r="U2320" s="23" t="inlineStr">
        <is>
          <t>Dharmacon</t>
        </is>
      </c>
      <c r="V2320" s="23">
        <f>VLOOKUP(P2320,'Customer List'!B:C,2,)</f>
        <v/>
      </c>
      <c r="W2320" s="40" t="n"/>
      <c r="X2320" s="32">
        <f>IF(OR(R2320 = "PRIYANKA MADAM", R2320 = "DEEPAK", R2320 = "PORTER"),N2320,"")</f>
        <v/>
      </c>
      <c r="Y2320" s="23">
        <f>IF(X2320="", "", X2320-N2320)</f>
        <v/>
      </c>
      <c r="Z2320" s="23">
        <f>IF(N2320="", "", TEXT(N2320, "dddd"))</f>
        <v/>
      </c>
      <c r="AA2320" s="23">
        <f>IF(X2320="", "", TEXT(X2320, "dddd"))</f>
        <v/>
      </c>
      <c r="AB2320" s="23">
        <f>VLOOKUP(U2320,'Currency Sheet'!A:C,3,)</f>
        <v/>
      </c>
      <c r="AC2320" s="44">
        <f>VLOOKUP(P2320,'Customer List'!B:D,3,)</f>
        <v/>
      </c>
    </row>
    <row r="2321">
      <c r="A2321" s="23">
        <f>A2320+1</f>
        <v/>
      </c>
      <c r="B2321" s="23" t="inlineStr">
        <is>
          <t>O081825IN3312394G</t>
        </is>
      </c>
      <c r="C2321" s="32" t="n">
        <v>45891</v>
      </c>
      <c r="D2321" s="32" t="n">
        <v>45902</v>
      </c>
      <c r="E2321" s="51" t="n">
        <v>441</v>
      </c>
      <c r="F2321" s="51">
        <f>IF(AB2321="DOLLAR",E2321*88,E2321)</f>
        <v/>
      </c>
      <c r="G2321" s="62">
        <f>F2321*J2321</f>
        <v/>
      </c>
      <c r="H2321" s="23" t="inlineStr">
        <is>
          <t>D-001810-10-20</t>
        </is>
      </c>
      <c r="I2321" s="23" t="inlineStr">
        <is>
          <t>ON-TARGETplus Non-targeting Pool  20nmol</t>
        </is>
      </c>
      <c r="J2321" s="23" t="n">
        <v>1</v>
      </c>
      <c r="K2321" s="23" t="n">
        <v>1</v>
      </c>
      <c r="L2321" s="23">
        <f>J2321-K2321</f>
        <v/>
      </c>
      <c r="M2321" s="23" t="inlineStr">
        <is>
          <t>T-1073/25-26</t>
        </is>
      </c>
      <c r="N2321" s="32" t="n">
        <v>45903</v>
      </c>
      <c r="O2321" s="62" t="n">
        <v>50872.5</v>
      </c>
      <c r="P2321" s="23" t="inlineStr">
        <is>
          <t>RCB</t>
        </is>
      </c>
      <c r="Q2321" s="23" t="inlineStr">
        <is>
          <t>By Hand</t>
        </is>
      </c>
      <c r="R2321" s="23" t="inlineStr">
        <is>
          <t>Deepak</t>
        </is>
      </c>
      <c r="S2321" s="63" t="n">
        <v>-20</v>
      </c>
      <c r="T2321" s="39" t="n"/>
      <c r="U2321" s="23" t="inlineStr">
        <is>
          <t>Dharmacon</t>
        </is>
      </c>
      <c r="V2321" s="23">
        <f>VLOOKUP(P2321,'Customer List'!B:C,2,)</f>
        <v/>
      </c>
      <c r="W2321" s="40" t="n"/>
      <c r="X2321" s="32">
        <f>IF(OR(R2321 = "PRIYANKA MADAM", R2321 = "DEEPAK", R2321 = "PORTER"),N2321,"")</f>
        <v/>
      </c>
      <c r="Y2321" s="23">
        <f>IF(X2321="", "", X2321-N2321)</f>
        <v/>
      </c>
      <c r="Z2321" s="23">
        <f>IF(N2321="", "", TEXT(N2321, "dddd"))</f>
        <v/>
      </c>
      <c r="AA2321" s="23">
        <f>IF(X2321="", "", TEXT(X2321, "dddd"))</f>
        <v/>
      </c>
      <c r="AB2321" s="23">
        <f>VLOOKUP(U2321,'Currency Sheet'!A:C,3,)</f>
        <v/>
      </c>
      <c r="AC2321" s="44">
        <f>VLOOKUP(P2321,'Customer List'!B:D,3,)</f>
        <v/>
      </c>
    </row>
    <row r="2322">
      <c r="A2322" s="23">
        <f>A2321+1</f>
        <v/>
      </c>
      <c r="B2322" s="23" t="inlineStr">
        <is>
          <t>O081825IN3312394G</t>
        </is>
      </c>
      <c r="C2322" s="32" t="n">
        <v>45891</v>
      </c>
      <c r="D2322" s="32" t="n">
        <v>45902</v>
      </c>
      <c r="E2322" s="51" t="n">
        <v>374</v>
      </c>
      <c r="F2322" s="51">
        <f>IF(AB2322="DOLLAR",E2322*88,E2322)</f>
        <v/>
      </c>
      <c r="G2322" s="62">
        <f>F2322*J2322</f>
        <v/>
      </c>
      <c r="H2322" s="23" t="inlineStr">
        <is>
          <t>L-006243-03-0005</t>
        </is>
      </c>
      <c r="I2322" s="23" t="inlineStr">
        <is>
          <t xml:space="preserve">ON-TARGETplus Human KCNJ13_x000D_
(3769) siRNA - SMARTpool, 5_x000D_
Nmol </t>
        </is>
      </c>
      <c r="J2322" s="23" t="n">
        <v>1</v>
      </c>
      <c r="K2322" s="23" t="n">
        <v>1</v>
      </c>
      <c r="L2322" s="23">
        <f>J2322-K2322</f>
        <v/>
      </c>
      <c r="M2322" s="23" t="inlineStr">
        <is>
          <t>T-1074/25-26</t>
        </is>
      </c>
      <c r="N2322" s="32" t="n">
        <v>45903</v>
      </c>
      <c r="O2322" s="62" t="n">
        <v>43120.5</v>
      </c>
      <c r="P2322" s="23" t="inlineStr">
        <is>
          <t>RCB</t>
        </is>
      </c>
      <c r="Q2322" s="23" t="inlineStr">
        <is>
          <t>By Hand</t>
        </is>
      </c>
      <c r="R2322" s="23" t="inlineStr">
        <is>
          <t>Deepak</t>
        </is>
      </c>
      <c r="S2322" s="63" t="n">
        <v>-20</v>
      </c>
      <c r="T2322" s="39" t="n"/>
      <c r="U2322" s="23" t="inlineStr">
        <is>
          <t>Dharmacon</t>
        </is>
      </c>
      <c r="V2322" s="23">
        <f>VLOOKUP(P2322,'Customer List'!B:C,2,)</f>
        <v/>
      </c>
      <c r="W2322" s="40" t="n"/>
      <c r="X2322" s="32">
        <f>IF(OR(R2322 = "PRIYANKA MADAM", R2322 = "DEEPAK", R2322 = "PORTER"),N2322,"")</f>
        <v/>
      </c>
      <c r="Y2322" s="23">
        <f>IF(X2322="", "", X2322-N2322)</f>
        <v/>
      </c>
      <c r="Z2322" s="23">
        <f>IF(N2322="", "", TEXT(N2322, "dddd"))</f>
        <v/>
      </c>
      <c r="AA2322" s="23">
        <f>IF(X2322="", "", TEXT(X2322, "dddd"))</f>
        <v/>
      </c>
      <c r="AB2322" s="23">
        <f>VLOOKUP(U2322,'Currency Sheet'!A:C,3,)</f>
        <v/>
      </c>
      <c r="AC2322" s="44">
        <f>VLOOKUP(P2322,'Customer List'!B:D,3,)</f>
        <v/>
      </c>
    </row>
    <row r="2323">
      <c r="A2323" s="23">
        <f>A2322+1</f>
        <v/>
      </c>
      <c r="B2323" s="23" t="inlineStr">
        <is>
          <t>O081825IN3312394G</t>
        </is>
      </c>
      <c r="C2323" s="32" t="n">
        <v>45891</v>
      </c>
      <c r="D2323" s="32" t="n">
        <v>45902</v>
      </c>
      <c r="E2323" s="51" t="n">
        <v>191.57</v>
      </c>
      <c r="F2323" s="51">
        <f>IF(AB2323="DOLLAR",E2323*88,E2323)</f>
        <v/>
      </c>
      <c r="G2323" s="62">
        <f>F2323*J2323</f>
        <v/>
      </c>
      <c r="H2323" s="23" t="inlineStr">
        <is>
          <t>CTM- 1172705</t>
        </is>
      </c>
      <c r="I2323" s="23" t="inlineStr">
        <is>
          <t xml:space="preserve">STIL 3'-UTR: Custom siRNA,_x000D_
Standard 0.025 μmol Regular </t>
        </is>
      </c>
      <c r="J2323" s="23" t="n">
        <v>1</v>
      </c>
      <c r="K2323" s="23" t="n">
        <v>1</v>
      </c>
      <c r="L2323" s="23">
        <f>J2323-K2323</f>
        <v/>
      </c>
      <c r="M2323" s="23" t="inlineStr">
        <is>
          <t>T-1089/25-26</t>
        </is>
      </c>
      <c r="N2323" s="32" t="n">
        <v>45906</v>
      </c>
      <c r="O2323" s="62" t="n">
        <v>28735.35</v>
      </c>
      <c r="P2323" s="23" t="inlineStr">
        <is>
          <t>HELIX</t>
        </is>
      </c>
      <c r="Q2323" s="23" t="n">
        <v>58155321394</v>
      </c>
      <c r="R2323" s="23" t="inlineStr">
        <is>
          <t>Delivered</t>
        </is>
      </c>
      <c r="S2323" s="63" t="n">
        <v>-20</v>
      </c>
      <c r="T2323" s="39" t="n"/>
      <c r="U2323" s="23" t="inlineStr">
        <is>
          <t>Dharmacon</t>
        </is>
      </c>
      <c r="V2323" s="23">
        <f>VLOOKUP(P2323,'Customer List'!B:C,2,)</f>
        <v/>
      </c>
      <c r="W2323" s="40" t="n"/>
      <c r="X2323" s="32" t="n">
        <v>45909</v>
      </c>
      <c r="Y2323" s="23">
        <f>IF(X2323="", "", X2323-N2323)</f>
        <v/>
      </c>
      <c r="Z2323" s="23">
        <f>IF(N2323="", "", TEXT(N2323, "dddd"))</f>
        <v/>
      </c>
      <c r="AA2323" s="23">
        <f>IF(X2323="", "", TEXT(X2323, "dddd"))</f>
        <v/>
      </c>
      <c r="AB2323" s="23">
        <f>VLOOKUP(U2323,'Currency Sheet'!A:C,3,)</f>
        <v/>
      </c>
      <c r="AC2323" s="44">
        <f>VLOOKUP(P2323,'Customer List'!B:D,3,)</f>
        <v/>
      </c>
    </row>
    <row r="2324">
      <c r="A2324" s="23">
        <f>A2323+1</f>
        <v/>
      </c>
      <c r="B2324" s="23" t="inlineStr">
        <is>
          <t>O081825IN3312394G</t>
        </is>
      </c>
      <c r="C2324" s="32" t="n">
        <v>45891</v>
      </c>
      <c r="D2324" s="32" t="n">
        <v>45902</v>
      </c>
      <c r="E2324" s="51" t="n">
        <v>105.46</v>
      </c>
      <c r="F2324" s="51">
        <f>IF(AB2324="DOLLAR",E2324*88,E2324)</f>
        <v/>
      </c>
      <c r="G2324" s="62">
        <f>F2324*J2324</f>
        <v/>
      </c>
      <c r="H2324" s="23" t="inlineStr">
        <is>
          <t>CTM- 1172779</t>
        </is>
      </c>
      <c r="I2324" s="23" t="inlineStr">
        <is>
          <t xml:space="preserve">Hu Strumpellin siRNA oligo-2442:_x000D_
Custom siRNA, Standard 0.015_x000D_
μmol Regular </t>
        </is>
      </c>
      <c r="J2324" s="23" t="n">
        <v>1</v>
      </c>
      <c r="K2324" s="23" t="n">
        <v>1</v>
      </c>
      <c r="L2324" s="23">
        <f>J2324-K2324</f>
        <v/>
      </c>
      <c r="M2324" s="23" t="inlineStr">
        <is>
          <t>T-1119/25-26</t>
        </is>
      </c>
      <c r="N2324" s="32" t="n">
        <v>45908</v>
      </c>
      <c r="O2324" s="62" t="n">
        <v>12164.99</v>
      </c>
      <c r="P2324" s="23" t="inlineStr">
        <is>
          <t>IISER MOHALI</t>
        </is>
      </c>
      <c r="Q2324" s="23" t="inlineStr">
        <is>
          <t>D3002950415</t>
        </is>
      </c>
      <c r="R2324" s="23" t="inlineStr">
        <is>
          <t>Delivered</t>
        </is>
      </c>
      <c r="S2324" s="63" t="n">
        <v>-20</v>
      </c>
      <c r="T2324" s="39" t="n"/>
      <c r="U2324" s="23" t="inlineStr">
        <is>
          <t>Dharmacon</t>
        </is>
      </c>
      <c r="V2324" s="23">
        <f>VLOOKUP(P2324,'Customer List'!B:C,2,)</f>
        <v/>
      </c>
      <c r="W2324" s="40" t="n"/>
      <c r="X2324" s="32" t="n">
        <v>45909</v>
      </c>
      <c r="Y2324" s="23">
        <f>IF(X2324="", "", X2324-N2324)</f>
        <v/>
      </c>
      <c r="Z2324" s="23">
        <f>IF(N2324="", "", TEXT(N2324, "dddd"))</f>
        <v/>
      </c>
      <c r="AA2324" s="23">
        <f>IF(X2324="", "", TEXT(X2324, "dddd"))</f>
        <v/>
      </c>
      <c r="AB2324" s="23">
        <f>VLOOKUP(U2324,'Currency Sheet'!A:C,3,)</f>
        <v/>
      </c>
      <c r="AC2324" s="44">
        <f>VLOOKUP(P2324,'Customer List'!B:D,3,)</f>
        <v/>
      </c>
    </row>
    <row r="2325">
      <c r="A2325" s="23">
        <f>A2324+1</f>
        <v/>
      </c>
      <c r="B2325" s="23" t="inlineStr">
        <is>
          <t>O081825IN3312394G</t>
        </is>
      </c>
      <c r="C2325" s="32" t="n">
        <v>45891</v>
      </c>
      <c r="D2325" s="32" t="n">
        <v>45902</v>
      </c>
      <c r="E2325" s="51" t="n">
        <v>105.46</v>
      </c>
      <c r="F2325" s="51">
        <f>IF(AB2325="DOLLAR",E2325*88,E2325)</f>
        <v/>
      </c>
      <c r="G2325" s="62">
        <f>F2325*J2325</f>
        <v/>
      </c>
      <c r="H2325" s="23" t="inlineStr">
        <is>
          <t>CTM- 1172777</t>
        </is>
      </c>
      <c r="I2325" s="23" t="inlineStr">
        <is>
          <t xml:space="preserve">Hu Strumpellin siRNA oligo-2442:_x000D_
Custom siRNA, Standard 0.015_x000D_
μmol Regular </t>
        </is>
      </c>
      <c r="J2325" s="23" t="n">
        <v>1</v>
      </c>
      <c r="K2325" s="23" t="n">
        <v>1</v>
      </c>
      <c r="L2325" s="23">
        <f>J2325-K2325</f>
        <v/>
      </c>
      <c r="M2325" s="23" t="inlineStr">
        <is>
          <t>T-1119/25-26</t>
        </is>
      </c>
      <c r="N2325" s="32" t="n">
        <v>45908</v>
      </c>
      <c r="O2325" s="62" t="n">
        <v>12164.99</v>
      </c>
      <c r="P2325" s="23" t="inlineStr">
        <is>
          <t>IISER MOHALI</t>
        </is>
      </c>
      <c r="Q2325" s="23" t="inlineStr">
        <is>
          <t>D3002950415</t>
        </is>
      </c>
      <c r="R2325" s="23" t="inlineStr">
        <is>
          <t>Delivered</t>
        </is>
      </c>
      <c r="S2325" s="63" t="n">
        <v>-20</v>
      </c>
      <c r="T2325" s="39" t="n"/>
      <c r="U2325" s="23" t="inlineStr">
        <is>
          <t>Dharmacon</t>
        </is>
      </c>
      <c r="V2325" s="23">
        <f>VLOOKUP(P2325,'Customer List'!B:C,2,)</f>
        <v/>
      </c>
      <c r="W2325" s="40" t="n"/>
      <c r="X2325" s="32" t="n">
        <v>45909</v>
      </c>
      <c r="Y2325" s="23">
        <f>IF(X2325="", "", X2325-N2325)</f>
        <v/>
      </c>
      <c r="Z2325" s="23">
        <f>IF(N2325="", "", TEXT(N2325, "dddd"))</f>
        <v/>
      </c>
      <c r="AA2325" s="23">
        <f>IF(X2325="", "", TEXT(X2325, "dddd"))</f>
        <v/>
      </c>
      <c r="AB2325" s="23">
        <f>VLOOKUP(U2325,'Currency Sheet'!A:C,3,)</f>
        <v/>
      </c>
      <c r="AC2325" s="44">
        <f>VLOOKUP(P2325,'Customer List'!B:D,3,)</f>
        <v/>
      </c>
    </row>
    <row r="2326">
      <c r="A2326" s="23">
        <f>A2325+1</f>
        <v/>
      </c>
      <c r="B2326" s="23" t="inlineStr">
        <is>
          <t>O081825IN3312394G</t>
        </is>
      </c>
      <c r="C2326" s="32" t="n">
        <v>45891</v>
      </c>
      <c r="D2326" s="32" t="n">
        <v>45902</v>
      </c>
      <c r="E2326" s="51" t="n">
        <v>374</v>
      </c>
      <c r="F2326" s="51">
        <f>IF(AB2326="DOLLAR",E2326*88,E2326)</f>
        <v/>
      </c>
      <c r="G2326" s="62">
        <f>F2326*J2326</f>
        <v/>
      </c>
      <c r="H2326" s="23" t="inlineStr">
        <is>
          <t>L-010533-00-0005</t>
        </is>
      </c>
      <c r="I2326" s="23" t="inlineStr">
        <is>
          <t xml:space="preserve">ON-TARGETplus Human RAB2A (5862) siRNA - SMARTpool, 5 nmol </t>
        </is>
      </c>
      <c r="J2326" s="23" t="n">
        <v>1</v>
      </c>
      <c r="K2326" s="23" t="n">
        <v>1</v>
      </c>
      <c r="L2326" s="23">
        <f>J2326-K2326</f>
        <v/>
      </c>
      <c r="M2326" s="23" t="inlineStr">
        <is>
          <t>T-1119/25-26</t>
        </is>
      </c>
      <c r="N2326" s="32" t="n">
        <v>45908</v>
      </c>
      <c r="O2326" s="62" t="n">
        <v>43120.5</v>
      </c>
      <c r="P2326" s="23" t="inlineStr">
        <is>
          <t>IISER MOHALI</t>
        </is>
      </c>
      <c r="Q2326" s="23" t="inlineStr">
        <is>
          <t>D3002950415</t>
        </is>
      </c>
      <c r="R2326" s="23" t="inlineStr">
        <is>
          <t>Delivered</t>
        </is>
      </c>
      <c r="S2326" s="63" t="n">
        <v>-20</v>
      </c>
      <c r="T2326" s="39" t="n"/>
      <c r="U2326" s="23" t="inlineStr">
        <is>
          <t>Dharmacon</t>
        </is>
      </c>
      <c r="V2326" s="23">
        <f>VLOOKUP(P2326,'Customer List'!B:C,2,)</f>
        <v/>
      </c>
      <c r="W2326" s="40" t="n"/>
      <c r="X2326" s="32" t="n">
        <v>45909</v>
      </c>
      <c r="Y2326" s="23">
        <f>IF(X2326="", "", X2326-N2326)</f>
        <v/>
      </c>
      <c r="Z2326" s="23">
        <f>IF(N2326="", "", TEXT(N2326, "dddd"))</f>
        <v/>
      </c>
      <c r="AA2326" s="23">
        <f>IF(X2326="", "", TEXT(X2326, "dddd"))</f>
        <v/>
      </c>
      <c r="AB2326" s="23">
        <f>VLOOKUP(U2326,'Currency Sheet'!A:C,3,)</f>
        <v/>
      </c>
      <c r="AC2326" s="44">
        <f>VLOOKUP(P2326,'Customer List'!B:D,3,)</f>
        <v/>
      </c>
    </row>
    <row r="2327">
      <c r="A2327" s="23">
        <f>A2326+1</f>
        <v/>
      </c>
      <c r="B2327" s="23" t="inlineStr">
        <is>
          <t>O081825IN3312394G</t>
        </is>
      </c>
      <c r="C2327" s="32" t="n">
        <v>45891</v>
      </c>
      <c r="D2327" s="32" t="n">
        <v>45902</v>
      </c>
      <c r="E2327" s="51" t="n">
        <v>302.95</v>
      </c>
      <c r="F2327" s="51">
        <f>IF(AB2327="DOLLAR",E2327*88,E2327)</f>
        <v/>
      </c>
      <c r="G2327" s="62">
        <f>F2327*J2327</f>
        <v/>
      </c>
      <c r="H2327" s="23" t="inlineStr">
        <is>
          <t>CTM- 1172776</t>
        </is>
      </c>
      <c r="I2327" s="23" t="inlineStr">
        <is>
          <t xml:space="preserve">Control siRNA #1: Custom siRNA,_x000D_
Standard 0.2 μmol Regular </t>
        </is>
      </c>
      <c r="J2327" s="23" t="n">
        <v>1</v>
      </c>
      <c r="K2327" s="23" t="n">
        <v>1</v>
      </c>
      <c r="L2327" s="23">
        <f>J2327-K2327</f>
        <v/>
      </c>
      <c r="M2327" s="23" t="inlineStr">
        <is>
          <t>T-1119/25-26</t>
        </is>
      </c>
      <c r="N2327" s="32" t="n">
        <v>45908</v>
      </c>
      <c r="O2327" s="62" t="n">
        <v>34947.79</v>
      </c>
      <c r="P2327" s="23" t="inlineStr">
        <is>
          <t>IISER MOHALI</t>
        </is>
      </c>
      <c r="Q2327" s="23" t="inlineStr">
        <is>
          <t>D3002950415</t>
        </is>
      </c>
      <c r="R2327" s="23" t="inlineStr">
        <is>
          <t>Delivered</t>
        </is>
      </c>
      <c r="S2327" s="63" t="n">
        <v>-20</v>
      </c>
      <c r="T2327" s="39" t="n"/>
      <c r="U2327" s="23" t="inlineStr">
        <is>
          <t>Dharmacon</t>
        </is>
      </c>
      <c r="V2327" s="23">
        <f>VLOOKUP(P2327,'Customer List'!B:C,2,)</f>
        <v/>
      </c>
      <c r="W2327" s="40" t="n"/>
      <c r="X2327" s="32" t="n">
        <v>45909</v>
      </c>
      <c r="Y2327" s="23">
        <f>IF(X2327="", "", X2327-N2327)</f>
        <v/>
      </c>
      <c r="Z2327" s="23">
        <f>IF(N2327="", "", TEXT(N2327, "dddd"))</f>
        <v/>
      </c>
      <c r="AA2327" s="23">
        <f>IF(X2327="", "", TEXT(X2327, "dddd"))</f>
        <v/>
      </c>
      <c r="AB2327" s="23">
        <f>VLOOKUP(U2327,'Currency Sheet'!A:C,3,)</f>
        <v/>
      </c>
      <c r="AC2327" s="44">
        <f>VLOOKUP(P2327,'Customer List'!B:D,3,)</f>
        <v/>
      </c>
    </row>
    <row r="2328">
      <c r="A2328" s="23">
        <f>A2327+1</f>
        <v/>
      </c>
      <c r="B2328" s="23" t="inlineStr">
        <is>
          <t>O081825IN3312394G</t>
        </is>
      </c>
      <c r="C2328" s="32" t="n">
        <v>45891</v>
      </c>
      <c r="D2328" s="32" t="n">
        <v>45902</v>
      </c>
      <c r="E2328" s="51" t="n">
        <v>105.46</v>
      </c>
      <c r="F2328" s="51">
        <f>IF(AB2328="DOLLAR",E2328*88,E2328)</f>
        <v/>
      </c>
      <c r="G2328" s="62">
        <f>F2328*J2328</f>
        <v/>
      </c>
      <c r="H2328" s="23" t="inlineStr">
        <is>
          <t>CTM- 1172775</t>
        </is>
      </c>
      <c r="I2328" s="23" t="inlineStr">
        <is>
          <t xml:space="preserve">Hu RUFY2-1242 siRNA: Custom_x000D_
siRNA, Standard 0.015 μmol_x000D_
Regular </t>
        </is>
      </c>
      <c r="J2328" s="23" t="n">
        <v>1</v>
      </c>
      <c r="K2328" s="23" t="n">
        <v>1</v>
      </c>
      <c r="L2328" s="23">
        <f>J2328-K2328</f>
        <v/>
      </c>
      <c r="M2328" s="23" t="inlineStr">
        <is>
          <t>T-1119/25-26</t>
        </is>
      </c>
      <c r="N2328" s="32" t="n">
        <v>45908</v>
      </c>
      <c r="O2328" s="62" t="n">
        <v>12164.99</v>
      </c>
      <c r="P2328" s="23" t="inlineStr">
        <is>
          <t>IISER MOHALI</t>
        </is>
      </c>
      <c r="Q2328" s="23" t="inlineStr">
        <is>
          <t>D3002950415</t>
        </is>
      </c>
      <c r="R2328" s="23" t="inlineStr">
        <is>
          <t>Delivered</t>
        </is>
      </c>
      <c r="S2328" s="63" t="n">
        <v>-20</v>
      </c>
      <c r="T2328" s="39" t="n"/>
      <c r="U2328" s="23" t="inlineStr">
        <is>
          <t>Dharmacon</t>
        </is>
      </c>
      <c r="V2328" s="23">
        <f>VLOOKUP(P2328,'Customer List'!B:C,2,)</f>
        <v/>
      </c>
      <c r="W2328" s="40" t="n"/>
      <c r="X2328" s="32" t="n">
        <v>45909</v>
      </c>
      <c r="Y2328" s="23">
        <f>IF(X2328="", "", X2328-N2328)</f>
        <v/>
      </c>
      <c r="Z2328" s="23">
        <f>IF(N2328="", "", TEXT(N2328, "dddd"))</f>
        <v/>
      </c>
      <c r="AA2328" s="23">
        <f>IF(X2328="", "", TEXT(X2328, "dddd"))</f>
        <v/>
      </c>
      <c r="AB2328" s="23">
        <f>VLOOKUP(U2328,'Currency Sheet'!A:C,3,)</f>
        <v/>
      </c>
      <c r="AC2328" s="44">
        <f>VLOOKUP(P2328,'Customer List'!B:D,3,)</f>
        <v/>
      </c>
    </row>
    <row r="2329">
      <c r="A2329" s="23">
        <f>A2328+1</f>
        <v/>
      </c>
      <c r="B2329" s="23" t="inlineStr">
        <is>
          <t>O081825IN3312394G</t>
        </is>
      </c>
      <c r="C2329" s="32" t="n">
        <v>45891</v>
      </c>
      <c r="D2329" s="32" t="n">
        <v>45902</v>
      </c>
      <c r="E2329" s="51" t="n">
        <v>804</v>
      </c>
      <c r="F2329" s="51">
        <f>IF(AB2329="DOLLAR",E2329*88,E2329)</f>
        <v/>
      </c>
      <c r="G2329" s="62">
        <f>F2329*J2329</f>
        <v/>
      </c>
      <c r="H2329" s="23" t="inlineStr">
        <is>
          <t>LQ-008560-00-0010</t>
        </is>
      </c>
      <c r="I2329" s="23" t="inlineStr">
        <is>
          <t xml:space="preserve">ON-TARGETplus Human NAT2_x000D_
(10) siRNA - Set of 4, 10 nmol </t>
        </is>
      </c>
      <c r="J2329" s="23" t="n">
        <v>1</v>
      </c>
      <c r="K2329" s="23" t="n">
        <v>1</v>
      </c>
      <c r="L2329" s="23">
        <f>J2329-K2329</f>
        <v/>
      </c>
      <c r="M2329" s="23" t="inlineStr">
        <is>
          <t>T-1189/25-26</t>
        </is>
      </c>
      <c r="N2329" s="32" t="n">
        <v>45915</v>
      </c>
      <c r="O2329" s="62" t="n">
        <v>111930</v>
      </c>
      <c r="P2329" s="23" t="inlineStr">
        <is>
          <t>NII</t>
        </is>
      </c>
      <c r="Q2329" s="23" t="inlineStr">
        <is>
          <t>BY HAND</t>
        </is>
      </c>
      <c r="R2329" s="23" t="inlineStr">
        <is>
          <t>PRIYANKA MADAM</t>
        </is>
      </c>
      <c r="S2329" s="63" t="n">
        <v>-20</v>
      </c>
      <c r="T2329" s="39" t="n"/>
      <c r="U2329" s="23" t="inlineStr">
        <is>
          <t>Dharmacon</t>
        </is>
      </c>
      <c r="V2329" s="23">
        <f>VLOOKUP(P2329,'Customer List'!B:C,2,)</f>
        <v/>
      </c>
      <c r="W2329" s="40" t="n"/>
      <c r="X2329" s="32">
        <f>IF(OR(R2329 = "PRIYANKA MADAM", R2329 = "DEEPAK", R2329 = "PORTER"),N2329,"")</f>
        <v/>
      </c>
      <c r="Y2329" s="23">
        <f>IF(X2329="", "", X2329-N2329)</f>
        <v/>
      </c>
      <c r="Z2329" s="23">
        <f>IF(N2329="", "", TEXT(N2329, "dddd"))</f>
        <v/>
      </c>
      <c r="AA2329" s="23">
        <f>IF(X2329="", "", TEXT(X2329, "dddd"))</f>
        <v/>
      </c>
      <c r="AB2329" s="23">
        <f>VLOOKUP(U2329,'Currency Sheet'!A:C,3,)</f>
        <v/>
      </c>
      <c r="AC2329" s="44">
        <f>VLOOKUP(P2329,'Customer List'!B:D,3,)</f>
        <v/>
      </c>
    </row>
    <row r="2330">
      <c r="A2330" s="23">
        <f>A2329+1</f>
        <v/>
      </c>
      <c r="B2330" s="23" t="inlineStr">
        <is>
          <t>O081825IN3312394G</t>
        </is>
      </c>
      <c r="C2330" s="32" t="n">
        <v>45891</v>
      </c>
      <c r="D2330" s="32" t="n">
        <v>45902</v>
      </c>
      <c r="E2330" s="51" t="n">
        <v>625</v>
      </c>
      <c r="F2330" s="51">
        <f>IF(AB2330="DOLLAR",E2330*88,E2330)</f>
        <v/>
      </c>
      <c r="G2330" s="62">
        <f>F2330*J2330</f>
        <v/>
      </c>
      <c r="H2330" s="23" t="inlineStr">
        <is>
          <t>LQ-005881-00-0005</t>
        </is>
      </c>
      <c r="I2330" s="23" t="inlineStr">
        <is>
          <t xml:space="preserve">ON-TARGETplus Human FOLH1_x000D_
(2346) siRNA - Set of 4, 5 nmol </t>
        </is>
      </c>
      <c r="J2330" s="23" t="n">
        <v>2</v>
      </c>
      <c r="K2330" s="23" t="n">
        <v>2</v>
      </c>
      <c r="L2330" s="23">
        <f>J2330-K2330</f>
        <v/>
      </c>
      <c r="M2330" s="23" t="inlineStr">
        <is>
          <t>T-1071/25-26</t>
        </is>
      </c>
      <c r="N2330" s="32" t="n">
        <v>45903</v>
      </c>
      <c r="O2330" s="62" t="n">
        <v>200925</v>
      </c>
      <c r="P2330" s="23" t="inlineStr">
        <is>
          <t>SUN PHARMA</t>
        </is>
      </c>
      <c r="Q2330" s="23" t="n">
        <v>58155187355</v>
      </c>
      <c r="R2330" s="23" t="inlineStr">
        <is>
          <t>Delivered</t>
        </is>
      </c>
      <c r="S2330" s="63" t="n">
        <v>-20</v>
      </c>
      <c r="T2330" s="39" t="n"/>
      <c r="U2330" s="23" t="inlineStr">
        <is>
          <t>Dharmacon</t>
        </is>
      </c>
      <c r="V2330" s="23">
        <f>VLOOKUP(P2330,'Customer List'!B:C,2,)</f>
        <v/>
      </c>
      <c r="W2330" s="40" t="n"/>
      <c r="X2330" s="32" t="n">
        <v>45908</v>
      </c>
      <c r="Y2330" s="23">
        <f>IF(X2330="", "", X2330-N2330)</f>
        <v/>
      </c>
      <c r="Z2330" s="23">
        <f>IF(N2330="", "", TEXT(N2330, "dddd"))</f>
        <v/>
      </c>
      <c r="AA2330" s="23">
        <f>IF(X2330="", "", TEXT(X2330, "dddd"))</f>
        <v/>
      </c>
      <c r="AB2330" s="23">
        <f>VLOOKUP(U2330,'Currency Sheet'!A:C,3,)</f>
        <v/>
      </c>
      <c r="AC2330" s="44">
        <f>VLOOKUP(P2330,'Customer List'!B:D,3,)</f>
        <v/>
      </c>
    </row>
    <row r="2331">
      <c r="A2331" s="23">
        <f>A2330+1</f>
        <v/>
      </c>
      <c r="B2331" s="23" t="inlineStr">
        <is>
          <t>O081825IN3312394G</t>
        </is>
      </c>
      <c r="C2331" s="32" t="n">
        <v>45891</v>
      </c>
      <c r="D2331" s="32" t="n">
        <v>45902</v>
      </c>
      <c r="E2331" s="51" t="n">
        <v>374</v>
      </c>
      <c r="F2331" s="51">
        <f>IF(AB2331="DOLLAR",E2331*88,E2331)</f>
        <v/>
      </c>
      <c r="G2331" s="62">
        <f>F2331*J2331</f>
        <v/>
      </c>
      <c r="H2331" s="23" t="inlineStr">
        <is>
          <t>L-005463-01-0005</t>
        </is>
      </c>
      <c r="I2331" s="23" t="inlineStr">
        <is>
          <t xml:space="preserve">ON-TARGETplus Human CHRM2_x000D_
(1129) siRNA - SMARTpool, 5_x000D_
nmol </t>
        </is>
      </c>
      <c r="J2331" s="23" t="n">
        <v>1</v>
      </c>
      <c r="K2331" s="23" t="n">
        <v>1</v>
      </c>
      <c r="L2331" s="23">
        <f>J2331-K2331</f>
        <v/>
      </c>
      <c r="M2331" s="23" t="inlineStr">
        <is>
          <t>T-0064/25-26</t>
        </is>
      </c>
      <c r="N2331" s="32" t="n">
        <v>45903</v>
      </c>
      <c r="O2331" s="62" t="n">
        <v>56070</v>
      </c>
      <c r="P2331" s="23" t="inlineStr">
        <is>
          <t>SYNGENE</t>
        </is>
      </c>
      <c r="Q2331" s="23" t="n">
        <v>58155187042</v>
      </c>
      <c r="R2331" s="23" t="inlineStr">
        <is>
          <t>Delivered</t>
        </is>
      </c>
      <c r="S2331" s="63" t="n">
        <v>-20</v>
      </c>
      <c r="T2331" s="39" t="n"/>
      <c r="U2331" s="23" t="inlineStr">
        <is>
          <t>Dharmacon</t>
        </is>
      </c>
      <c r="V2331" s="23">
        <f>VLOOKUP(P2331,'Customer List'!B:C,2,)</f>
        <v/>
      </c>
      <c r="W2331" s="40" t="n"/>
      <c r="X2331" s="32" t="n">
        <v>45908</v>
      </c>
      <c r="Y2331" s="23">
        <f>IF(X2331="", "", X2331-N2331)</f>
        <v/>
      </c>
      <c r="Z2331" s="23">
        <f>IF(N2331="", "", TEXT(N2331, "dddd"))</f>
        <v/>
      </c>
      <c r="AA2331" s="23">
        <f>IF(X2331="", "", TEXT(X2331, "dddd"))</f>
        <v/>
      </c>
      <c r="AB2331" s="23">
        <f>VLOOKUP(U2331,'Currency Sheet'!A:C,3,)</f>
        <v/>
      </c>
      <c r="AC2331" s="44">
        <f>VLOOKUP(P2331,'Customer List'!B:D,3,)</f>
        <v/>
      </c>
    </row>
    <row r="2332">
      <c r="A2332" s="23">
        <f>A2331+1</f>
        <v/>
      </c>
      <c r="B2332" s="23" t="inlineStr">
        <is>
          <t>O081825IN3312394G</t>
        </is>
      </c>
      <c r="C2332" s="32" t="n">
        <v>45891</v>
      </c>
      <c r="D2332" s="32" t="n">
        <v>45902</v>
      </c>
      <c r="E2332" s="51" t="n">
        <v>374</v>
      </c>
      <c r="F2332" s="51">
        <f>IF(AB2332="DOLLAR",E2332*88,E2332)</f>
        <v/>
      </c>
      <c r="G2332" s="62">
        <f>F2332*J2332</f>
        <v/>
      </c>
      <c r="H2332" s="23" t="inlineStr">
        <is>
          <t>L-005462-00-0005</t>
        </is>
      </c>
      <c r="I2332" s="23" t="inlineStr">
        <is>
          <t xml:space="preserve">ON-TARGETplus Human CHRM1_x000D_
(1128) siRNA - SMARTpool, 5_x000D_
nmol </t>
        </is>
      </c>
      <c r="J2332" s="23" t="n">
        <v>1</v>
      </c>
      <c r="K2332" s="23" t="n">
        <v>1</v>
      </c>
      <c r="L2332" s="23">
        <f>J2332-K2332</f>
        <v/>
      </c>
      <c r="M2332" s="23" t="inlineStr">
        <is>
          <t>T-0064/25-26</t>
        </is>
      </c>
      <c r="N2332" s="32" t="n">
        <v>45903</v>
      </c>
      <c r="O2332" s="62" t="n">
        <v>56070</v>
      </c>
      <c r="P2332" s="23" t="inlineStr">
        <is>
          <t>SYNGENE</t>
        </is>
      </c>
      <c r="Q2332" s="23" t="n">
        <v>58155187042</v>
      </c>
      <c r="R2332" s="23" t="inlineStr">
        <is>
          <t>Delivered</t>
        </is>
      </c>
      <c r="S2332" s="63" t="n">
        <v>-20</v>
      </c>
      <c r="T2332" s="39" t="n"/>
      <c r="U2332" s="23" t="inlineStr">
        <is>
          <t>Dharmacon</t>
        </is>
      </c>
      <c r="V2332" s="23">
        <f>VLOOKUP(P2332,'Customer List'!B:C,2,)</f>
        <v/>
      </c>
      <c r="W2332" s="40" t="n"/>
      <c r="X2332" s="32" t="n">
        <v>45908</v>
      </c>
      <c r="Y2332" s="23">
        <f>IF(X2332="", "", X2332-N2332)</f>
        <v/>
      </c>
      <c r="Z2332" s="23">
        <f>IF(N2332="", "", TEXT(N2332, "dddd"))</f>
        <v/>
      </c>
      <c r="AA2332" s="23">
        <f>IF(X2332="", "", TEXT(X2332, "dddd"))</f>
        <v/>
      </c>
      <c r="AB2332" s="23">
        <f>VLOOKUP(U2332,'Currency Sheet'!A:C,3,)</f>
        <v/>
      </c>
      <c r="AC2332" s="44">
        <f>VLOOKUP(P2332,'Customer List'!B:D,3,)</f>
        <v/>
      </c>
    </row>
    <row r="2333">
      <c r="A2333" s="23">
        <f>A2332+1</f>
        <v/>
      </c>
      <c r="B2333" s="23" t="inlineStr">
        <is>
          <t>O081825IN3312394G</t>
        </is>
      </c>
      <c r="C2333" s="32" t="n">
        <v>45891</v>
      </c>
      <c r="D2333" s="32" t="n">
        <v>45902</v>
      </c>
      <c r="E2333" s="51" t="n">
        <v>778</v>
      </c>
      <c r="F2333" s="51">
        <f>IF(AB2333="DOLLAR",E2333*88,E2333)</f>
        <v/>
      </c>
      <c r="G2333" s="62">
        <f>F2333*J2333</f>
        <v/>
      </c>
      <c r="H2333" s="23" t="inlineStr">
        <is>
          <t>TLP5917</t>
        </is>
      </c>
      <c r="I2333" s="23" t="inlineStr">
        <is>
          <t xml:space="preserve">ON-TARGETplus Human CHRM1_x000D_
(1128) siRNA - SMARTpool, 5_x000D_
nmol </t>
        </is>
      </c>
      <c r="J2333" s="23" t="n">
        <v>2</v>
      </c>
      <c r="K2333" s="23" t="n">
        <v>2</v>
      </c>
      <c r="L2333" s="23">
        <f>J2333-K2333</f>
        <v/>
      </c>
      <c r="M2333" s="23" t="inlineStr">
        <is>
          <t>INV211</t>
        </is>
      </c>
      <c r="N2333" s="32" t="n">
        <v>45915</v>
      </c>
      <c r="O2333" s="62" t="n">
        <v>287363.04</v>
      </c>
      <c r="P2333" s="23" t="inlineStr">
        <is>
          <t>BARC</t>
        </is>
      </c>
      <c r="Q2333" s="23" t="n">
        <v>58155694612</v>
      </c>
      <c r="R2333" s="23" t="inlineStr">
        <is>
          <t>Delivered</t>
        </is>
      </c>
      <c r="S2333" s="63" t="n">
        <v>-20</v>
      </c>
      <c r="T2333" s="39" t="inlineStr">
        <is>
          <t>From Lab solution (Sent to Anas)</t>
        </is>
      </c>
      <c r="U2333" s="23" t="inlineStr">
        <is>
          <t>Dharmacon</t>
        </is>
      </c>
      <c r="V2333" s="23">
        <f>VLOOKUP(P2333,'Customer List'!B:C,2,)</f>
        <v/>
      </c>
      <c r="W2333" s="40" t="n"/>
      <c r="X2333" s="32" t="n">
        <v>45916</v>
      </c>
      <c r="Y2333" s="23">
        <f>IF(X2333="", "", X2333-N2333)</f>
        <v/>
      </c>
      <c r="Z2333" s="23">
        <f>IF(N2333="", "", TEXT(N2333, "dddd"))</f>
        <v/>
      </c>
      <c r="AA2333" s="23">
        <f>IF(X2333="", "", TEXT(X2333, "dddd"))</f>
        <v/>
      </c>
      <c r="AB2333" s="23">
        <f>VLOOKUP(U2333,'Currency Sheet'!A:C,3,)</f>
        <v/>
      </c>
      <c r="AC2333" s="44">
        <f>VLOOKUP(P2333,'Customer List'!B:D,3,)</f>
        <v/>
      </c>
    </row>
    <row r="2334">
      <c r="A2334" s="23">
        <f>A2333+1</f>
        <v/>
      </c>
      <c r="B2334" s="23" t="inlineStr">
        <is>
          <t>O081825IN3312394G</t>
        </is>
      </c>
      <c r="C2334" s="32" t="n">
        <v>45891</v>
      </c>
      <c r="D2334" s="32" t="n">
        <v>45902</v>
      </c>
      <c r="E2334" s="51" t="n">
        <v>1142</v>
      </c>
      <c r="F2334" s="51">
        <f>IF(AB2334="DOLLAR",E2334*88,E2334)</f>
        <v/>
      </c>
      <c r="G2334" s="62">
        <f>F2334*J2334</f>
        <v/>
      </c>
      <c r="H2334" s="23" t="inlineStr">
        <is>
          <t>TLP5913</t>
        </is>
      </c>
      <c r="I2334" s="23" t="inlineStr">
        <is>
          <t xml:space="preserve">Trans-Lentiviral shRNA Packaging_x000D_
Kit with Calcium Phosphate (50_x000D_
reactions), 50 rxn kit </t>
        </is>
      </c>
      <c r="J2334" s="23" t="n">
        <v>1</v>
      </c>
      <c r="K2334" s="23" t="n">
        <v>1</v>
      </c>
      <c r="L2334" s="23">
        <f>J2334-K2334</f>
        <v/>
      </c>
      <c r="M2334" s="23" t="inlineStr">
        <is>
          <t>INV211</t>
        </is>
      </c>
      <c r="N2334" s="32" t="n">
        <v>45915</v>
      </c>
      <c r="O2334" s="62" t="n">
        <v>210870.72</v>
      </c>
      <c r="P2334" s="23" t="inlineStr">
        <is>
          <t>BARC</t>
        </is>
      </c>
      <c r="Q2334" s="23" t="n">
        <v>58155694612</v>
      </c>
      <c r="R2334" s="23" t="inlineStr">
        <is>
          <t>Delivered</t>
        </is>
      </c>
      <c r="S2334" s="63" t="n">
        <v>-20</v>
      </c>
      <c r="T2334" s="39" t="inlineStr">
        <is>
          <t>From Lab solution (Sent to Anas)</t>
        </is>
      </c>
      <c r="U2334" s="23" t="inlineStr">
        <is>
          <t>Dharmacon</t>
        </is>
      </c>
      <c r="V2334" s="23">
        <f>VLOOKUP(P2334,'Customer List'!B:C,2,)</f>
        <v/>
      </c>
      <c r="W2334" s="40" t="n"/>
      <c r="X2334" s="32" t="n">
        <v>45916</v>
      </c>
      <c r="Y2334" s="23">
        <f>IF(X2334="", "", X2334-N2334)</f>
        <v/>
      </c>
      <c r="Z2334" s="23">
        <f>IF(N2334="", "", TEXT(N2334, "dddd"))</f>
        <v/>
      </c>
      <c r="AA2334" s="23">
        <f>IF(X2334="", "", TEXT(X2334, "dddd"))</f>
        <v/>
      </c>
      <c r="AB2334" s="23">
        <f>VLOOKUP(U2334,'Currency Sheet'!A:C,3,)</f>
        <v/>
      </c>
      <c r="AC2334" s="44">
        <f>VLOOKUP(P2334,'Customer List'!B:D,3,)</f>
        <v/>
      </c>
    </row>
    <row r="2335">
      <c r="A2335" s="23">
        <f>A2334+1</f>
        <v/>
      </c>
      <c r="B2335" s="23" t="inlineStr">
        <is>
          <t>O081825IN3312394G</t>
        </is>
      </c>
      <c r="C2335" s="32" t="n">
        <v>45891</v>
      </c>
      <c r="D2335" s="32" t="n">
        <v>45902</v>
      </c>
      <c r="E2335" s="51" t="n">
        <v>201</v>
      </c>
      <c r="F2335" s="51">
        <f>IF(AB2335="DOLLAR",E2335*88,E2335)</f>
        <v/>
      </c>
      <c r="G2335" s="62">
        <f>F2335*J2335</f>
        <v/>
      </c>
      <c r="H2335" s="23" t="inlineStr">
        <is>
          <t>C-300595-03-0005</t>
        </is>
      </c>
      <c r="I2335" s="23" t="inlineStr">
        <is>
          <t xml:space="preserve">miRIDIAN microRNA Human hsa-_x000D_
miR-125b-5p - Mimic, 5 nmol </t>
        </is>
      </c>
      <c r="J2335" s="23" t="n">
        <v>1</v>
      </c>
      <c r="K2335" s="23" t="n">
        <v>1</v>
      </c>
      <c r="L2335" s="23">
        <f>J2335-K2335</f>
        <v/>
      </c>
      <c r="M2335" s="23" t="inlineStr">
        <is>
          <t>T-0065/25-26</t>
        </is>
      </c>
      <c r="N2335" s="32" t="n">
        <v>45906</v>
      </c>
      <c r="O2335" s="62" t="n">
        <v>27265</v>
      </c>
      <c r="P2335" s="23" t="inlineStr">
        <is>
          <t>MANIPAL</t>
        </is>
      </c>
      <c r="Q2335" s="23" t="n">
        <v>58155320086</v>
      </c>
      <c r="R2335" s="23" t="inlineStr">
        <is>
          <t>Delivered</t>
        </is>
      </c>
      <c r="S2335" s="63" t="n">
        <v>-20</v>
      </c>
      <c r="T2335" s="39" t="n"/>
      <c r="U2335" s="23" t="inlineStr">
        <is>
          <t>Dharmacon</t>
        </is>
      </c>
      <c r="V2335" s="23">
        <f>VLOOKUP(P2335,'Customer List'!B:C,2,)</f>
        <v/>
      </c>
      <c r="W2335" s="40" t="n"/>
      <c r="X2335" s="32" t="n">
        <v>45908</v>
      </c>
      <c r="Y2335" s="23">
        <f>IF(X2335="", "", X2335-N2335)</f>
        <v/>
      </c>
      <c r="Z2335" s="23">
        <f>IF(N2335="", "", TEXT(N2335, "dddd"))</f>
        <v/>
      </c>
      <c r="AA2335" s="23">
        <f>IF(X2335="", "", TEXT(X2335, "dddd"))</f>
        <v/>
      </c>
      <c r="AB2335" s="23">
        <f>VLOOKUP(U2335,'Currency Sheet'!A:C,3,)</f>
        <v/>
      </c>
      <c r="AC2335" s="44">
        <f>VLOOKUP(P2335,'Customer List'!B:D,3,)</f>
        <v/>
      </c>
    </row>
    <row r="2336">
      <c r="A2336" s="23">
        <f>A2335+1</f>
        <v/>
      </c>
      <c r="B2336" s="23" t="inlineStr">
        <is>
          <t>O081825IN3312394G</t>
        </is>
      </c>
      <c r="C2336" s="32" t="n">
        <v>45891</v>
      </c>
      <c r="D2336" s="32" t="n">
        <v>45902</v>
      </c>
      <c r="E2336" s="51" t="n">
        <v>201</v>
      </c>
      <c r="F2336" s="51">
        <f>IF(AB2336="DOLLAR",E2336*88,E2336)</f>
        <v/>
      </c>
      <c r="G2336" s="62">
        <f>F2336*J2336</f>
        <v/>
      </c>
      <c r="H2336" s="23" t="inlineStr">
        <is>
          <t>IH-300595-05-0005</t>
        </is>
      </c>
      <c r="I2336" s="23" t="inlineStr">
        <is>
          <t xml:space="preserve">miRIDIAN microRNA Human hsa-_x000D_
miR-125b-5p - Hairpin Inhibitor,_x000D_
5 nmol </t>
        </is>
      </c>
      <c r="J2336" s="23" t="n">
        <v>1</v>
      </c>
      <c r="K2336" s="23" t="n">
        <v>1</v>
      </c>
      <c r="L2336" s="23">
        <f>J2336-K2336</f>
        <v/>
      </c>
      <c r="M2336" s="23" t="inlineStr">
        <is>
          <t>T-0065/25-26</t>
        </is>
      </c>
      <c r="N2336" s="32" t="n">
        <v>45906</v>
      </c>
      <c r="O2336" s="62" t="n">
        <v>27265</v>
      </c>
      <c r="P2336" s="23" t="inlineStr">
        <is>
          <t>MANIPAL</t>
        </is>
      </c>
      <c r="Q2336" s="23" t="n">
        <v>58155320086</v>
      </c>
      <c r="R2336" s="23" t="inlineStr">
        <is>
          <t>Delivered</t>
        </is>
      </c>
      <c r="S2336" s="63" t="n">
        <v>-20</v>
      </c>
      <c r="T2336" s="39" t="n"/>
      <c r="U2336" s="23" t="inlineStr">
        <is>
          <t>Dharmacon</t>
        </is>
      </c>
      <c r="V2336" s="23">
        <f>VLOOKUP(P2336,'Customer List'!B:C,2,)</f>
        <v/>
      </c>
      <c r="W2336" s="40" t="n"/>
      <c r="X2336" s="32" t="n">
        <v>45908</v>
      </c>
      <c r="Y2336" s="23">
        <f>IF(X2336="", "", X2336-N2336)</f>
        <v/>
      </c>
      <c r="Z2336" s="23">
        <f>IF(N2336="", "", TEXT(N2336, "dddd"))</f>
        <v/>
      </c>
      <c r="AA2336" s="23">
        <f>IF(X2336="", "", TEXT(X2336, "dddd"))</f>
        <v/>
      </c>
      <c r="AB2336" s="23">
        <f>VLOOKUP(U2336,'Currency Sheet'!A:C,3,)</f>
        <v/>
      </c>
      <c r="AC2336" s="44">
        <f>VLOOKUP(P2336,'Customer List'!B:D,3,)</f>
        <v/>
      </c>
    </row>
    <row r="2337">
      <c r="A2337" s="23">
        <f>A2336+1</f>
        <v/>
      </c>
      <c r="B2337" s="23" t="inlineStr">
        <is>
          <t>O081825IN3312394G</t>
        </is>
      </c>
      <c r="C2337" s="32" t="n">
        <v>45891</v>
      </c>
      <c r="D2337" s="32" t="n">
        <v>45902</v>
      </c>
      <c r="E2337" s="51" t="n">
        <v>201</v>
      </c>
      <c r="F2337" s="51">
        <f>IF(AB2337="DOLLAR",E2337*88,E2337)</f>
        <v/>
      </c>
      <c r="G2337" s="62">
        <f>F2337*J2337</f>
        <v/>
      </c>
      <c r="H2337" s="23" t="inlineStr">
        <is>
          <t>CN-001000-01-05</t>
        </is>
      </c>
      <c r="I2337" s="23" t="inlineStr">
        <is>
          <t>miRIDIAN microRNA Mimic Negative Control #1, 5 nmol  5nmol</t>
        </is>
      </c>
      <c r="J2337" s="23" t="n">
        <v>1</v>
      </c>
      <c r="K2337" s="23" t="n">
        <v>1</v>
      </c>
      <c r="L2337" s="23">
        <f>J2337-K2337</f>
        <v/>
      </c>
      <c r="M2337" s="23" t="inlineStr">
        <is>
          <t>T-0065/25-26</t>
        </is>
      </c>
      <c r="N2337" s="32" t="n">
        <v>45906</v>
      </c>
      <c r="O2337" s="62" t="n">
        <v>27265</v>
      </c>
      <c r="P2337" s="23" t="inlineStr">
        <is>
          <t>MANIPAL</t>
        </is>
      </c>
      <c r="Q2337" s="23" t="n">
        <v>58155320086</v>
      </c>
      <c r="R2337" s="23" t="inlineStr">
        <is>
          <t>Delivered</t>
        </is>
      </c>
      <c r="S2337" s="63" t="n">
        <v>-20</v>
      </c>
      <c r="T2337" s="39" t="n"/>
      <c r="U2337" s="23" t="inlineStr">
        <is>
          <t>Dharmacon</t>
        </is>
      </c>
      <c r="V2337" s="23">
        <f>VLOOKUP(P2337,'Customer List'!B:C,2,)</f>
        <v/>
      </c>
      <c r="W2337" s="40" t="n"/>
      <c r="X2337" s="32" t="n">
        <v>45908</v>
      </c>
      <c r="Y2337" s="23">
        <f>IF(X2337="", "", X2337-N2337)</f>
        <v/>
      </c>
      <c r="Z2337" s="23">
        <f>IF(N2337="", "", TEXT(N2337, "dddd"))</f>
        <v/>
      </c>
      <c r="AA2337" s="23">
        <f>IF(X2337="", "", TEXT(X2337, "dddd"))</f>
        <v/>
      </c>
      <c r="AB2337" s="23">
        <f>VLOOKUP(U2337,'Currency Sheet'!A:C,3,)</f>
        <v/>
      </c>
      <c r="AC2337" s="44">
        <f>VLOOKUP(P2337,'Customer List'!B:D,3,)</f>
        <v/>
      </c>
    </row>
    <row r="2338">
      <c r="A2338" s="23">
        <f>A2337+1</f>
        <v/>
      </c>
      <c r="B2338" s="23" t="inlineStr">
        <is>
          <t>O081825IN3312394G</t>
        </is>
      </c>
      <c r="C2338" s="32" t="n">
        <v>45891</v>
      </c>
      <c r="D2338" s="32" t="n">
        <v>45902</v>
      </c>
      <c r="E2338" s="51" t="n">
        <v>201</v>
      </c>
      <c r="F2338" s="51">
        <f>IF(AB2338="DOLLAR",E2338*88,E2338)</f>
        <v/>
      </c>
      <c r="G2338" s="62">
        <f>F2338*J2338</f>
        <v/>
      </c>
      <c r="H2338" s="23" t="inlineStr">
        <is>
          <t>IN-001005-01-05</t>
        </is>
      </c>
      <c r="I2338" s="23" t="inlineStr">
        <is>
          <t>miRIDIAN microRNA Hairpin Inhibitor Negative Control #1, 5 nmol  5nmol</t>
        </is>
      </c>
      <c r="J2338" s="23" t="n">
        <v>1</v>
      </c>
      <c r="K2338" s="23" t="n">
        <v>1</v>
      </c>
      <c r="L2338" s="23">
        <f>J2338-K2338</f>
        <v/>
      </c>
      <c r="M2338" s="23" t="inlineStr">
        <is>
          <t>T-0065/25-26</t>
        </is>
      </c>
      <c r="N2338" s="32" t="n">
        <v>45906</v>
      </c>
      <c r="O2338" s="62" t="n">
        <v>27265</v>
      </c>
      <c r="P2338" s="23" t="inlineStr">
        <is>
          <t>MANIPAL</t>
        </is>
      </c>
      <c r="Q2338" s="23" t="n">
        <v>58155320086</v>
      </c>
      <c r="R2338" s="23" t="inlineStr">
        <is>
          <t>Delivered</t>
        </is>
      </c>
      <c r="S2338" s="63" t="n">
        <v>-20</v>
      </c>
      <c r="T2338" s="39" t="n"/>
      <c r="U2338" s="23" t="inlineStr">
        <is>
          <t>Dharmacon</t>
        </is>
      </c>
      <c r="V2338" s="23">
        <f>VLOOKUP(P2338,'Customer List'!B:C,2,)</f>
        <v/>
      </c>
      <c r="W2338" s="40" t="n"/>
      <c r="X2338" s="32" t="n">
        <v>45908</v>
      </c>
      <c r="Y2338" s="23">
        <f>IF(X2338="", "", X2338-N2338)</f>
        <v/>
      </c>
      <c r="Z2338" s="23">
        <f>IF(N2338="", "", TEXT(N2338, "dddd"))</f>
        <v/>
      </c>
      <c r="AA2338" s="23">
        <f>IF(X2338="", "", TEXT(X2338, "dddd"))</f>
        <v/>
      </c>
      <c r="AB2338" s="23">
        <f>VLOOKUP(U2338,'Currency Sheet'!A:C,3,)</f>
        <v/>
      </c>
      <c r="AC2338" s="44">
        <f>VLOOKUP(P2338,'Customer List'!B:D,3,)</f>
        <v/>
      </c>
    </row>
    <row r="2339">
      <c r="A2339" s="23">
        <f>A2338+1</f>
        <v/>
      </c>
      <c r="B2339" s="23" t="inlineStr">
        <is>
          <t>O081825IN3312394G</t>
        </is>
      </c>
      <c r="C2339" s="32" t="n">
        <v>45891</v>
      </c>
      <c r="D2339" s="32" t="n">
        <v>45902</v>
      </c>
      <c r="E2339" s="51" t="n">
        <v>201</v>
      </c>
      <c r="F2339" s="51">
        <f>IF(AB2339="DOLLAR",E2339*88,E2339)</f>
        <v/>
      </c>
      <c r="G2339" s="62">
        <f>F2339*J2339</f>
        <v/>
      </c>
      <c r="H2339" s="23" t="inlineStr">
        <is>
          <t>C-300596-03-0005</t>
        </is>
      </c>
      <c r="I2339" s="23" t="inlineStr">
        <is>
          <t xml:space="preserve">miRIDIAN microRNA Human hsa-_x000D_
miR-125b-5p - Mimic, 5 nmol </t>
        </is>
      </c>
      <c r="J2339" s="23" t="n">
        <v>1</v>
      </c>
      <c r="K2339" s="23" t="n">
        <v>1</v>
      </c>
      <c r="L2339" s="23">
        <f>J2339-K2339</f>
        <v/>
      </c>
      <c r="M2339" s="23" t="inlineStr">
        <is>
          <t>T-0065/25-26</t>
        </is>
      </c>
      <c r="N2339" s="32" t="n">
        <v>45906</v>
      </c>
      <c r="O2339" s="62" t="n">
        <v>27265</v>
      </c>
      <c r="P2339" s="23" t="inlineStr">
        <is>
          <t>MANIPAL</t>
        </is>
      </c>
      <c r="Q2339" s="23" t="n">
        <v>58155320086</v>
      </c>
      <c r="R2339" s="23" t="inlineStr">
        <is>
          <t>Delivered</t>
        </is>
      </c>
      <c r="S2339" s="63" t="n">
        <v>-20</v>
      </c>
      <c r="T2339" s="39" t="n"/>
      <c r="U2339" s="23" t="inlineStr">
        <is>
          <t>Dharmacon</t>
        </is>
      </c>
      <c r="V2339" s="23">
        <f>VLOOKUP(P2339,'Customer List'!B:C,2,)</f>
        <v/>
      </c>
      <c r="W2339" s="40" t="n"/>
      <c r="X2339" s="32" t="n">
        <v>45908</v>
      </c>
      <c r="Y2339" s="23">
        <f>IF(X2339="", "", X2339-N2339)</f>
        <v/>
      </c>
      <c r="Z2339" s="23">
        <f>IF(N2339="", "", TEXT(N2339, "dddd"))</f>
        <v/>
      </c>
      <c r="AA2339" s="23">
        <f>IF(X2339="", "", TEXT(X2339, "dddd"))</f>
        <v/>
      </c>
      <c r="AB2339" s="23">
        <f>VLOOKUP(U2339,'Currency Sheet'!A:C,3,)</f>
        <v/>
      </c>
      <c r="AC2339" s="44">
        <f>VLOOKUP(P2339,'Customer List'!B:D,3,)</f>
        <v/>
      </c>
    </row>
    <row r="2340">
      <c r="A2340" s="23">
        <f>A2339+1</f>
        <v/>
      </c>
      <c r="B2340" s="23" t="inlineStr">
        <is>
          <t>O081825IN3312394G</t>
        </is>
      </c>
      <c r="C2340" s="32" t="n">
        <v>45891</v>
      </c>
      <c r="D2340" s="32" t="n">
        <v>45902</v>
      </c>
      <c r="E2340" s="51" t="n">
        <v>201</v>
      </c>
      <c r="F2340" s="51">
        <f>IF(AB2340="DOLLAR",E2340*88,E2340)</f>
        <v/>
      </c>
      <c r="G2340" s="62">
        <f>F2340*J2340</f>
        <v/>
      </c>
      <c r="H2340" s="23" t="inlineStr">
        <is>
          <t>IH-300596-05-0005</t>
        </is>
      </c>
      <c r="I2340" s="23" t="inlineStr">
        <is>
          <t xml:space="preserve">miRIDIAN microRNA Human hsa-_x000D_
miR-125b-5p - Hairpin Inhibitor,_x000D_
5 nmol </t>
        </is>
      </c>
      <c r="J2340" s="23" t="n">
        <v>1</v>
      </c>
      <c r="K2340" s="23" t="n">
        <v>1</v>
      </c>
      <c r="L2340" s="23">
        <f>J2340-K2340</f>
        <v/>
      </c>
      <c r="M2340" s="23" t="inlineStr">
        <is>
          <t>T-0065/25-26</t>
        </is>
      </c>
      <c r="N2340" s="32" t="n">
        <v>45906</v>
      </c>
      <c r="O2340" s="62" t="n">
        <v>27265</v>
      </c>
      <c r="P2340" s="23" t="inlineStr">
        <is>
          <t>MANIPAL</t>
        </is>
      </c>
      <c r="Q2340" s="23" t="n">
        <v>58155320086</v>
      </c>
      <c r="R2340" s="23" t="inlineStr">
        <is>
          <t>Delivered</t>
        </is>
      </c>
      <c r="S2340" s="63" t="n">
        <v>-20</v>
      </c>
      <c r="T2340" s="39" t="n"/>
      <c r="U2340" s="23" t="inlineStr">
        <is>
          <t>Dharmacon</t>
        </is>
      </c>
      <c r="V2340" s="23">
        <f>VLOOKUP(P2340,'Customer List'!B:C,2,)</f>
        <v/>
      </c>
      <c r="W2340" s="40" t="n"/>
      <c r="X2340" s="32" t="n">
        <v>45908</v>
      </c>
      <c r="Y2340" s="23">
        <f>IF(X2340="", "", X2340-N2340)</f>
        <v/>
      </c>
      <c r="Z2340" s="23">
        <f>IF(N2340="", "", TEXT(N2340, "dddd"))</f>
        <v/>
      </c>
      <c r="AA2340" s="23">
        <f>IF(X2340="", "", TEXT(X2340, "dddd"))</f>
        <v/>
      </c>
      <c r="AB2340" s="23">
        <f>VLOOKUP(U2340,'Currency Sheet'!A:C,3,)</f>
        <v/>
      </c>
      <c r="AC2340" s="44">
        <f>VLOOKUP(P2340,'Customer List'!B:D,3,)</f>
        <v/>
      </c>
    </row>
    <row r="2341">
      <c r="A2341" s="23">
        <f>A2340+1</f>
        <v/>
      </c>
      <c r="B2341" s="23" t="inlineStr">
        <is>
          <t>O081825IN3312394G</t>
        </is>
      </c>
      <c r="C2341" s="32" t="n">
        <v>45891</v>
      </c>
      <c r="D2341" s="32" t="n">
        <v>45902</v>
      </c>
      <c r="E2341" s="51" t="n">
        <v>291</v>
      </c>
      <c r="F2341" s="51">
        <f>IF(AB2341="DOLLAR",E2341*88,E2341)</f>
        <v/>
      </c>
      <c r="G2341" s="62">
        <f>F2341*J2341</f>
        <v/>
      </c>
      <c r="H2341" s="23" t="inlineStr">
        <is>
          <t>M-017570-02-0005</t>
        </is>
      </c>
      <c r="I2341" s="23" t="inlineStr">
        <is>
          <t xml:space="preserve">siGENOME Human NUP54_x000D_
(53371) siRNA - SMARTpool, 5_x000D_
nmol </t>
        </is>
      </c>
      <c r="J2341" s="23" t="n">
        <v>1</v>
      </c>
      <c r="K2341" s="23" t="n">
        <v>1</v>
      </c>
      <c r="L2341" s="23">
        <f>J2341-K2341</f>
        <v/>
      </c>
      <c r="M2341" s="23" t="inlineStr">
        <is>
          <t xml:space="preserve">No Invoice </t>
        </is>
      </c>
      <c r="N2341" s="32" t="n">
        <v>45904</v>
      </c>
      <c r="O2341" s="62" t="n">
        <v>0</v>
      </c>
      <c r="P2341" s="23" t="inlineStr">
        <is>
          <t>VPCI</t>
        </is>
      </c>
      <c r="Q2341" s="23" t="inlineStr">
        <is>
          <t>PORTER</t>
        </is>
      </c>
      <c r="R2341" s="23" t="inlineStr">
        <is>
          <t>PORTER</t>
        </is>
      </c>
      <c r="S2341" s="63" t="n">
        <v>-20</v>
      </c>
      <c r="T2341" s="39" t="inlineStr">
        <is>
          <t>Without Document sent by dharmendra sir, Receiver name Kajal</t>
        </is>
      </c>
      <c r="U2341" s="23" t="inlineStr">
        <is>
          <t>Dharmacon</t>
        </is>
      </c>
      <c r="V2341" s="23">
        <f>VLOOKUP(P2341,'Customer List'!B:C,2,)</f>
        <v/>
      </c>
      <c r="W2341" s="40" t="n"/>
      <c r="X2341" s="32">
        <f>IF(OR(R2341 = "PRIYANKA MADAM", R2341 = "DEEPAK", R2341 = "PORTER"),N2341,"")</f>
        <v/>
      </c>
      <c r="Y2341" s="23">
        <f>IF(X2341="", "", X2341-N2341)</f>
        <v/>
      </c>
      <c r="Z2341" s="23">
        <f>IF(N2341="", "", TEXT(N2341, "dddd"))</f>
        <v/>
      </c>
      <c r="AA2341" s="23">
        <f>IF(X2341="", "", TEXT(X2341, "dddd"))</f>
        <v/>
      </c>
      <c r="AB2341" s="23">
        <f>VLOOKUP(U2341,'Currency Sheet'!A:C,3,)</f>
        <v/>
      </c>
      <c r="AC2341" s="44">
        <f>VLOOKUP(P2341,'Customer List'!B:D,3,)</f>
        <v/>
      </c>
    </row>
    <row r="2342">
      <c r="A2342" s="23">
        <f>A2341+1</f>
        <v/>
      </c>
      <c r="B2342" s="23" t="inlineStr">
        <is>
          <t>O081825IN3312394G</t>
        </is>
      </c>
      <c r="C2342" s="32" t="n">
        <v>45891</v>
      </c>
      <c r="D2342" s="32" t="n">
        <v>45902</v>
      </c>
      <c r="E2342" s="51" t="n">
        <v>282</v>
      </c>
      <c r="F2342" s="51">
        <f>IF(AB2342="DOLLAR",E2342*88,E2342)</f>
        <v/>
      </c>
      <c r="G2342" s="62">
        <f>F2342*J2342</f>
        <v/>
      </c>
      <c r="H2342" s="23" t="inlineStr">
        <is>
          <t>RHS4533- EG9611</t>
        </is>
      </c>
      <c r="I2342" s="23" t="inlineStr">
        <is>
          <t xml:space="preserve">Gene set: TRC NCOR1 shRNA,_x000D_
glycerol set </t>
        </is>
      </c>
      <c r="J2342" s="23" t="n">
        <v>1</v>
      </c>
      <c r="K2342" s="23" t="n">
        <v>1</v>
      </c>
      <c r="L2342" s="23">
        <f>J2342-K2342</f>
        <v/>
      </c>
      <c r="M2342" s="23" t="inlineStr">
        <is>
          <t>T-1075/25-26</t>
        </is>
      </c>
      <c r="N2342" s="32" t="n">
        <v>45903</v>
      </c>
      <c r="O2342" s="62" t="n">
        <v>34456.25</v>
      </c>
      <c r="P2342" s="23" t="inlineStr">
        <is>
          <t>RCB</t>
        </is>
      </c>
      <c r="Q2342" s="23" t="inlineStr">
        <is>
          <t>By Hand</t>
        </is>
      </c>
      <c r="R2342" s="23" t="inlineStr">
        <is>
          <t>Deepak</t>
        </is>
      </c>
      <c r="S2342" s="63" t="n">
        <v>-20</v>
      </c>
      <c r="T2342" s="39" t="n"/>
      <c r="U2342" s="23" t="inlineStr">
        <is>
          <t>Dharmacon</t>
        </is>
      </c>
      <c r="V2342" s="23">
        <f>VLOOKUP(P2342,'Customer List'!B:C,2,)</f>
        <v/>
      </c>
      <c r="W2342" s="40" t="n"/>
      <c r="X2342" s="32">
        <f>IF(OR(R2342 = "PRIYANKA MADAM", R2342 = "DEEPAK", R2342 = "PORTER"),N2342,"")</f>
        <v/>
      </c>
      <c r="Y2342" s="23">
        <f>IF(X2342="", "", X2342-N2342)</f>
        <v/>
      </c>
      <c r="Z2342" s="23">
        <f>IF(N2342="", "", TEXT(N2342, "dddd"))</f>
        <v/>
      </c>
      <c r="AA2342" s="23">
        <f>IF(X2342="", "", TEXT(X2342, "dddd"))</f>
        <v/>
      </c>
      <c r="AB2342" s="23">
        <f>VLOOKUP(U2342,'Currency Sheet'!A:C,3,)</f>
        <v/>
      </c>
      <c r="AC2342" s="44">
        <f>VLOOKUP(P2342,'Customer List'!B:D,3,)</f>
        <v/>
      </c>
    </row>
    <row r="2343">
      <c r="A2343" s="23">
        <f>A2342+1</f>
        <v/>
      </c>
      <c r="B2343" s="23" t="inlineStr">
        <is>
          <t>O081825IN3312394G</t>
        </is>
      </c>
      <c r="C2343" s="32" t="n">
        <v>45891</v>
      </c>
      <c r="D2343" s="32" t="n">
        <v>45902</v>
      </c>
      <c r="E2343" s="51" t="n">
        <v>55</v>
      </c>
      <c r="F2343" s="51">
        <f>IF(AB2343="DOLLAR",E2343*88,E2343)</f>
        <v/>
      </c>
      <c r="G2343" s="62">
        <f>F2343*J2343</f>
        <v/>
      </c>
      <c r="H2343" s="23" t="inlineStr">
        <is>
          <t>YSC1049</t>
        </is>
      </c>
      <c r="I2343" s="23" t="inlineStr">
        <is>
          <t xml:space="preserve">Yeast Parental Strains BY4742 </t>
        </is>
      </c>
      <c r="J2343" s="23" t="n">
        <v>1</v>
      </c>
      <c r="K2343" s="23" t="n">
        <v>1</v>
      </c>
      <c r="L2343" s="23">
        <f>J2343-K2343</f>
        <v/>
      </c>
      <c r="M2343" s="23" t="inlineStr">
        <is>
          <t>T-1070/25-26</t>
        </is>
      </c>
      <c r="N2343" s="32" t="n">
        <v>45903</v>
      </c>
      <c r="O2343" s="62" t="n">
        <v>8295</v>
      </c>
      <c r="P2343" s="23" t="inlineStr">
        <is>
          <t>RG SONS</t>
        </is>
      </c>
      <c r="Q2343" s="23" t="n">
        <v>58155187565</v>
      </c>
      <c r="R2343" s="23" t="inlineStr">
        <is>
          <t>Delivered</t>
        </is>
      </c>
      <c r="S2343" s="63" t="n">
        <v>-20</v>
      </c>
      <c r="T2343" s="39" t="n"/>
      <c r="U2343" s="23" t="inlineStr">
        <is>
          <t>Dharmacon</t>
        </is>
      </c>
      <c r="V2343" s="23">
        <f>VLOOKUP(P2343,'Customer List'!B:C,2,)</f>
        <v/>
      </c>
      <c r="W2343" s="40" t="n"/>
      <c r="X2343" s="32" t="n">
        <v>45908</v>
      </c>
      <c r="Y2343" s="23">
        <f>IF(X2343="", "", X2343-N2343)</f>
        <v/>
      </c>
      <c r="Z2343" s="23">
        <f>IF(N2343="", "", TEXT(N2343, "dddd"))</f>
        <v/>
      </c>
      <c r="AA2343" s="23">
        <f>IF(X2343="", "", TEXT(X2343, "dddd"))</f>
        <v/>
      </c>
      <c r="AB2343" s="23">
        <f>VLOOKUP(U2343,'Currency Sheet'!A:C,3,)</f>
        <v/>
      </c>
      <c r="AC2343" s="44">
        <f>VLOOKUP(P2343,'Customer List'!B:D,3,)</f>
        <v/>
      </c>
    </row>
    <row r="2344">
      <c r="A2344" s="23">
        <f>A2343+1</f>
        <v/>
      </c>
      <c r="B2344" s="23" t="inlineStr">
        <is>
          <t>O081825IN3312394G</t>
        </is>
      </c>
      <c r="C2344" s="32" t="n">
        <v>45891</v>
      </c>
      <c r="D2344" s="32" t="n">
        <v>45902</v>
      </c>
      <c r="E2344" s="51" t="n">
        <v>55</v>
      </c>
      <c r="F2344" s="51">
        <f>IF(AB2344="DOLLAR",E2344*88,E2344)</f>
        <v/>
      </c>
      <c r="G2344" s="62">
        <f>F2344*J2344</f>
        <v/>
      </c>
      <c r="H2344" s="23" t="inlineStr">
        <is>
          <t>YSC1059</t>
        </is>
      </c>
      <c r="I2344" s="23" t="inlineStr">
        <is>
          <t>Yeast W303 MATalpha Strain (glycerol stock)</t>
        </is>
      </c>
      <c r="J2344" s="23" t="n">
        <v>1</v>
      </c>
      <c r="K2344" s="23" t="n">
        <v>1</v>
      </c>
      <c r="L2344" s="23">
        <f>J2344-K2344</f>
        <v/>
      </c>
      <c r="M2344" s="23" t="inlineStr">
        <is>
          <t>T-1070/25-26</t>
        </is>
      </c>
      <c r="N2344" s="32" t="n">
        <v>45903</v>
      </c>
      <c r="O2344" s="62" t="n">
        <v>8295</v>
      </c>
      <c r="P2344" s="23" t="inlineStr">
        <is>
          <t>RG SONS</t>
        </is>
      </c>
      <c r="Q2344" s="23" t="n">
        <v>58155187565</v>
      </c>
      <c r="R2344" s="23" t="inlineStr">
        <is>
          <t>Delivered</t>
        </is>
      </c>
      <c r="S2344" s="63" t="n">
        <v>-20</v>
      </c>
      <c r="T2344" s="39" t="n"/>
      <c r="U2344" s="23" t="inlineStr">
        <is>
          <t>Dharmacon</t>
        </is>
      </c>
      <c r="V2344" s="23">
        <f>VLOOKUP(P2344,'Customer List'!B:C,2,)</f>
        <v/>
      </c>
      <c r="W2344" s="40" t="n"/>
      <c r="X2344" s="32" t="n">
        <v>45908</v>
      </c>
      <c r="Y2344" s="23">
        <f>IF(X2344="", "", X2344-N2344)</f>
        <v/>
      </c>
      <c r="Z2344" s="23">
        <f>IF(N2344="", "", TEXT(N2344, "dddd"))</f>
        <v/>
      </c>
      <c r="AA2344" s="23">
        <f>IF(X2344="", "", TEXT(X2344, "dddd"))</f>
        <v/>
      </c>
      <c r="AB2344" s="23">
        <f>VLOOKUP(U2344,'Currency Sheet'!A:C,3,)</f>
        <v/>
      </c>
      <c r="AC2344" s="44">
        <f>VLOOKUP(P2344,'Customer List'!B:D,3,)</f>
        <v/>
      </c>
    </row>
    <row r="2345">
      <c r="A2345" s="23">
        <f>A2344+1</f>
        <v/>
      </c>
      <c r="B2345" s="23" t="inlineStr">
        <is>
          <t>O081825IN3312394G</t>
        </is>
      </c>
      <c r="C2345" s="32" t="n">
        <v>45891</v>
      </c>
      <c r="D2345" s="32" t="n">
        <v>45902</v>
      </c>
      <c r="E2345" s="51" t="n">
        <v>393</v>
      </c>
      <c r="F2345" s="51">
        <f>IF(AB2345="DOLLAR",E2345*88,E2345)</f>
        <v/>
      </c>
      <c r="G2345" s="62">
        <f>F2345*J2345</f>
        <v/>
      </c>
      <c r="H2345" s="23" t="inlineStr">
        <is>
          <t>T-2002-03</t>
        </is>
      </c>
      <c r="I2345" s="23" t="inlineStr">
        <is>
          <t>DharmaFECT 2 Transfection Reagent  1.5ml</t>
        </is>
      </c>
      <c r="J2345" s="23" t="n">
        <v>1</v>
      </c>
      <c r="K2345" s="23" t="n">
        <v>1</v>
      </c>
      <c r="L2345" s="23">
        <f>J2345-K2345</f>
        <v/>
      </c>
      <c r="M2345" s="23" t="inlineStr">
        <is>
          <t>T-1074/25-26</t>
        </is>
      </c>
      <c r="N2345" s="32" t="n">
        <v>45903</v>
      </c>
      <c r="O2345" s="62" t="n">
        <v>45381.5</v>
      </c>
      <c r="P2345" s="23" t="inlineStr">
        <is>
          <t>RCB</t>
        </is>
      </c>
      <c r="Q2345" s="23" t="inlineStr">
        <is>
          <t>By Hand</t>
        </is>
      </c>
      <c r="R2345" s="23" t="inlineStr">
        <is>
          <t>Deepak</t>
        </is>
      </c>
      <c r="S2345" s="63" t="n">
        <v>4</v>
      </c>
      <c r="T2345" s="39" t="n"/>
      <c r="U2345" s="23" t="inlineStr">
        <is>
          <t>Dharmacon</t>
        </is>
      </c>
      <c r="V2345" s="23">
        <f>VLOOKUP(P2345,'Customer List'!B:C,2,)</f>
        <v/>
      </c>
      <c r="W2345" s="40" t="n"/>
      <c r="X2345" s="32">
        <f>IF(OR(R2345 = "PRIYANKA MADAM", R2345 = "DEEPAK", R2345 = "PORTER"),N2345,"")</f>
        <v/>
      </c>
      <c r="Y2345" s="23">
        <f>IF(X2345="", "", X2345-N2345)</f>
        <v/>
      </c>
      <c r="Z2345" s="23">
        <f>IF(N2345="", "", TEXT(N2345, "dddd"))</f>
        <v/>
      </c>
      <c r="AA2345" s="23">
        <f>IF(X2345="", "", TEXT(X2345, "dddd"))</f>
        <v/>
      </c>
      <c r="AB2345" s="23">
        <f>VLOOKUP(U2345,'Currency Sheet'!A:C,3,)</f>
        <v/>
      </c>
      <c r="AC2345" s="44">
        <f>VLOOKUP(P2345,'Customer List'!B:D,3,)</f>
        <v/>
      </c>
    </row>
    <row r="2346">
      <c r="A2346" s="23">
        <f>A2345+1</f>
        <v/>
      </c>
      <c r="B2346" s="23" t="inlineStr">
        <is>
          <t>O081825IN3312394G</t>
        </is>
      </c>
      <c r="C2346" s="32" t="n">
        <v>45891</v>
      </c>
      <c r="D2346" s="32" t="n">
        <v>45902</v>
      </c>
      <c r="E2346" s="51" t="n">
        <v>393</v>
      </c>
      <c r="F2346" s="51">
        <f>IF(AB2346="DOLLAR",E2346*88,E2346)</f>
        <v/>
      </c>
      <c r="G2346" s="62">
        <f>F2346*J2346</f>
        <v/>
      </c>
      <c r="H2346" s="23" t="inlineStr">
        <is>
          <t>T-2001-03</t>
        </is>
      </c>
      <c r="I2346" s="23" t="inlineStr">
        <is>
          <t>DharmaFECT 1 Transfection Reagent  1.5ml</t>
        </is>
      </c>
      <c r="J2346" s="23" t="n">
        <v>2</v>
      </c>
      <c r="K2346" s="23" t="n">
        <v>2</v>
      </c>
      <c r="L2346" s="23">
        <f>J2346-K2346</f>
        <v/>
      </c>
      <c r="M2346" s="23" t="inlineStr">
        <is>
          <t>T-1119/25-26</t>
        </is>
      </c>
      <c r="N2346" s="32" t="n">
        <v>45908</v>
      </c>
      <c r="O2346" s="62" t="n">
        <v>90763</v>
      </c>
      <c r="P2346" s="23" t="inlineStr">
        <is>
          <t>IISER MOHALI</t>
        </is>
      </c>
      <c r="Q2346" s="23" t="inlineStr">
        <is>
          <t>D3002950415</t>
        </is>
      </c>
      <c r="R2346" s="23" t="inlineStr">
        <is>
          <t>Delivered</t>
        </is>
      </c>
      <c r="S2346" s="63" t="n">
        <v>4</v>
      </c>
      <c r="T2346" s="39" t="n"/>
      <c r="U2346" s="23" t="inlineStr">
        <is>
          <t>Dharmacon</t>
        </is>
      </c>
      <c r="V2346" s="23">
        <f>VLOOKUP(P2346,'Customer List'!B:C,2,)</f>
        <v/>
      </c>
      <c r="W2346" s="40" t="n"/>
      <c r="X2346" s="32" t="n">
        <v>45909</v>
      </c>
      <c r="Y2346" s="23">
        <f>IF(X2346="", "", X2346-N2346)</f>
        <v/>
      </c>
      <c r="Z2346" s="23">
        <f>IF(N2346="", "", TEXT(N2346, "dddd"))</f>
        <v/>
      </c>
      <c r="AA2346" s="23">
        <f>IF(X2346="", "", TEXT(X2346, "dddd"))</f>
        <v/>
      </c>
      <c r="AB2346" s="23">
        <f>VLOOKUP(U2346,'Currency Sheet'!A:C,3,)</f>
        <v/>
      </c>
      <c r="AC2346" s="44">
        <f>VLOOKUP(P2346,'Customer List'!B:D,3,)</f>
        <v/>
      </c>
    </row>
    <row r="2347">
      <c r="A2347" s="23">
        <f>A2346+1</f>
        <v/>
      </c>
      <c r="B2347" s="23" t="inlineStr">
        <is>
          <t>O081825IN3312394G</t>
        </is>
      </c>
      <c r="C2347" s="32" t="n">
        <v>45891</v>
      </c>
      <c r="D2347" s="32" t="n">
        <v>45902</v>
      </c>
      <c r="E2347" s="51" t="n">
        <v>237</v>
      </c>
      <c r="F2347" s="51">
        <f>IF(AB2347="DOLLAR",E2347*88,E2347)</f>
        <v/>
      </c>
      <c r="G2347" s="62">
        <f>F2347*J2347</f>
        <v/>
      </c>
      <c r="H2347" s="23" t="inlineStr">
        <is>
          <t>T-2001-02</t>
        </is>
      </c>
      <c r="I2347" s="23" t="inlineStr">
        <is>
          <t>DharmaFECT 1 Transfection Reagent  0.75 mL</t>
        </is>
      </c>
      <c r="J2347" s="23" t="n">
        <v>1</v>
      </c>
      <c r="K2347" s="23" t="n">
        <v>1</v>
      </c>
      <c r="L2347" s="23">
        <f>J2347-K2347</f>
        <v/>
      </c>
      <c r="M2347" s="23" t="inlineStr">
        <is>
          <t>T-1078/25-26</t>
        </is>
      </c>
      <c r="N2347" s="32" t="n">
        <v>45903</v>
      </c>
      <c r="O2347" s="62" t="n">
        <v>28899</v>
      </c>
      <c r="P2347" s="23" t="inlineStr">
        <is>
          <t>THSTI</t>
        </is>
      </c>
      <c r="Q2347" s="23" t="inlineStr">
        <is>
          <t>By Hand</t>
        </is>
      </c>
      <c r="R2347" s="23" t="inlineStr">
        <is>
          <t>PRIYANKA MADAM</t>
        </is>
      </c>
      <c r="S2347" s="63" t="n">
        <v>4</v>
      </c>
      <c r="T2347" s="39" t="n"/>
      <c r="U2347" s="23" t="inlineStr">
        <is>
          <t>Dharmacon</t>
        </is>
      </c>
      <c r="V2347" s="23">
        <f>VLOOKUP(P2347,'Customer List'!B:C,2,)</f>
        <v/>
      </c>
      <c r="W2347" s="40" t="n"/>
      <c r="X2347" s="32">
        <f>IF(OR(R2347 = "PRIYANKA MADAM", R2347 = "DEEPAK", R2347 = "PORTER"),N2347,"")</f>
        <v/>
      </c>
      <c r="Y2347" s="23">
        <f>IF(X2347="", "", X2347-N2347)</f>
        <v/>
      </c>
      <c r="Z2347" s="23">
        <f>IF(N2347="", "", TEXT(N2347, "dddd"))</f>
        <v/>
      </c>
      <c r="AA2347" s="23">
        <f>IF(X2347="", "", TEXT(X2347, "dddd"))</f>
        <v/>
      </c>
      <c r="AB2347" s="23">
        <f>VLOOKUP(U2347,'Currency Sheet'!A:C,3,)</f>
        <v/>
      </c>
      <c r="AC2347" s="44">
        <f>VLOOKUP(P2347,'Customer List'!B:D,3,)</f>
        <v/>
      </c>
    </row>
    <row r="2348">
      <c r="A2348" s="23">
        <f>A2347+1</f>
        <v/>
      </c>
      <c r="B2348" s="23" t="inlineStr">
        <is>
          <t>EED118648</t>
        </is>
      </c>
      <c r="C2348" s="32" t="n">
        <v>45898</v>
      </c>
      <c r="D2348" s="32" t="n">
        <v>45903</v>
      </c>
      <c r="E2348" s="51" t="n">
        <v>53.9</v>
      </c>
      <c r="F2348" s="51">
        <f>IF(AB2348="DOLLAR",E2348*88,E2348)</f>
        <v/>
      </c>
      <c r="G2348" s="62">
        <f>F2348*J2348</f>
        <v/>
      </c>
      <c r="H2348" s="23" t="n">
        <v>100236</v>
      </c>
      <c r="I2348" s="23" t="inlineStr">
        <is>
          <t>APC anti-mouse CD3 Antibody  100µg</t>
        </is>
      </c>
      <c r="J2348" s="23" t="n">
        <v>1</v>
      </c>
      <c r="K2348" s="23" t="n">
        <v>1</v>
      </c>
      <c r="L2348" s="23">
        <f>J2348-K2348</f>
        <v/>
      </c>
      <c r="M2348" s="23" t="inlineStr">
        <is>
          <t>T-1093/25-26</t>
        </is>
      </c>
      <c r="N2348" s="32" t="n">
        <v>45906</v>
      </c>
      <c r="O2348" s="62" t="n">
        <v>6872.25</v>
      </c>
      <c r="P2348" s="23" t="inlineStr">
        <is>
          <t>RGCB</t>
        </is>
      </c>
      <c r="Q2348" s="23" t="n">
        <v>58155324426</v>
      </c>
      <c r="R2348" s="23" t="inlineStr">
        <is>
          <t>Delivered</t>
        </is>
      </c>
      <c r="S2348" s="63" t="n">
        <v>4</v>
      </c>
      <c r="T2348" s="39" t="n"/>
      <c r="U2348" s="23" t="inlineStr">
        <is>
          <t>BioLegend</t>
        </is>
      </c>
      <c r="V2348" s="23">
        <f>VLOOKUP(P2348,'Customer List'!B:C,2,)</f>
        <v/>
      </c>
      <c r="W2348" s="40" t="n"/>
      <c r="X2348" s="32" t="n">
        <v>45910</v>
      </c>
      <c r="Y2348" s="23">
        <f>IF(X2348="", "", X2348-N2348)</f>
        <v/>
      </c>
      <c r="Z2348" s="23">
        <f>IF(N2348="", "", TEXT(N2348, "dddd"))</f>
        <v/>
      </c>
      <c r="AA2348" s="23">
        <f>IF(X2348="", "", TEXT(X2348, "dddd"))</f>
        <v/>
      </c>
      <c r="AB2348" s="23">
        <f>VLOOKUP(U2348,'Currency Sheet'!A:C,3,)</f>
        <v/>
      </c>
      <c r="AC2348" s="44">
        <f>VLOOKUP(P2348,'Customer List'!B:D,3,)</f>
        <v/>
      </c>
    </row>
    <row r="2349">
      <c r="A2349" s="23">
        <f>A2348+1</f>
        <v/>
      </c>
      <c r="B2349" s="23" t="inlineStr">
        <is>
          <t>EED118648</t>
        </is>
      </c>
      <c r="C2349" s="32" t="n">
        <v>45898</v>
      </c>
      <c r="D2349" s="32" t="n">
        <v>45903</v>
      </c>
      <c r="E2349" s="51" t="n">
        <v>181.5</v>
      </c>
      <c r="F2349" s="51">
        <f>IF(AB2349="DOLLAR",E2349*88,E2349)</f>
        <v/>
      </c>
      <c r="G2349" s="62">
        <f>F2349*J2349</f>
        <v/>
      </c>
      <c r="H2349" s="23" t="n">
        <v>100443</v>
      </c>
      <c r="I2349" s="23" t="inlineStr">
        <is>
          <t>Brilliant Violet 421™ anti-mouse CD4 Antibody  50µg</t>
        </is>
      </c>
      <c r="J2349" s="23" t="n">
        <v>1</v>
      </c>
      <c r="K2349" s="23" t="n">
        <v>1</v>
      </c>
      <c r="L2349" s="23">
        <f>J2349-K2349</f>
        <v/>
      </c>
      <c r="M2349" s="23" t="inlineStr">
        <is>
          <t>T-1093/25-26</t>
        </is>
      </c>
      <c r="N2349" s="32" t="n">
        <v>45906</v>
      </c>
      <c r="O2349" s="62" t="n">
        <v>21598.5</v>
      </c>
      <c r="P2349" s="23" t="inlineStr">
        <is>
          <t>RGCB</t>
        </is>
      </c>
      <c r="Q2349" s="23" t="n">
        <v>58155324426</v>
      </c>
      <c r="R2349" s="23" t="inlineStr">
        <is>
          <t>Delivered</t>
        </is>
      </c>
      <c r="S2349" s="63" t="n">
        <v>4</v>
      </c>
      <c r="T2349" s="39" t="n"/>
      <c r="U2349" s="23" t="inlineStr">
        <is>
          <t>BioLegend</t>
        </is>
      </c>
      <c r="V2349" s="23">
        <f>VLOOKUP(P2349,'Customer List'!B:C,2,)</f>
        <v/>
      </c>
      <c r="W2349" s="40" t="n"/>
      <c r="X2349" s="32" t="n">
        <v>45910</v>
      </c>
      <c r="Y2349" s="23">
        <f>IF(X2349="", "", X2349-N2349)</f>
        <v/>
      </c>
      <c r="Z2349" s="23">
        <f>IF(N2349="", "", TEXT(N2349, "dddd"))</f>
        <v/>
      </c>
      <c r="AA2349" s="23">
        <f>IF(X2349="", "", TEXT(X2349, "dddd"))</f>
        <v/>
      </c>
      <c r="AB2349" s="23">
        <f>VLOOKUP(U2349,'Currency Sheet'!A:C,3,)</f>
        <v/>
      </c>
      <c r="AC2349" s="44">
        <f>VLOOKUP(P2349,'Customer List'!B:D,3,)</f>
        <v/>
      </c>
    </row>
    <row r="2350">
      <c r="A2350" s="23">
        <f>A2349+1</f>
        <v/>
      </c>
      <c r="B2350" s="23" t="inlineStr">
        <is>
          <t>EED118648</t>
        </is>
      </c>
      <c r="C2350" s="32" t="n">
        <v>45898</v>
      </c>
      <c r="D2350" s="32" t="n">
        <v>45903</v>
      </c>
      <c r="E2350" s="51" t="n">
        <v>25.9</v>
      </c>
      <c r="F2350" s="51">
        <f>IF(AB2350="DOLLAR",E2350*88,E2350)</f>
        <v/>
      </c>
      <c r="G2350" s="62">
        <f>F2350*J2350</f>
        <v/>
      </c>
      <c r="H2350" s="23" t="n">
        <v>100707</v>
      </c>
      <c r="I2350" s="23" t="inlineStr">
        <is>
          <t>PE anti-mouse CD8a Antibody  50µg</t>
        </is>
      </c>
      <c r="J2350" s="23" t="n">
        <v>1</v>
      </c>
      <c r="K2350" s="23" t="n">
        <v>1</v>
      </c>
      <c r="L2350" s="23">
        <f>J2350-K2350</f>
        <v/>
      </c>
      <c r="M2350" s="23" t="inlineStr">
        <is>
          <t>T-1093/25-26</t>
        </is>
      </c>
      <c r="N2350" s="32" t="n">
        <v>45906</v>
      </c>
      <c r="O2350" s="62" t="n">
        <v>3302.25</v>
      </c>
      <c r="P2350" s="23" t="inlineStr">
        <is>
          <t>RGCB</t>
        </is>
      </c>
      <c r="Q2350" s="23" t="n">
        <v>58155324426</v>
      </c>
      <c r="R2350" s="23" t="inlineStr">
        <is>
          <t>Delivered</t>
        </is>
      </c>
      <c r="S2350" s="63" t="n">
        <v>4</v>
      </c>
      <c r="T2350" s="39" t="n"/>
      <c r="U2350" s="23" t="inlineStr">
        <is>
          <t>BioLegend</t>
        </is>
      </c>
      <c r="V2350" s="23">
        <f>VLOOKUP(P2350,'Customer List'!B:C,2,)</f>
        <v/>
      </c>
      <c r="W2350" s="40" t="n"/>
      <c r="X2350" s="32" t="n">
        <v>45910</v>
      </c>
      <c r="Y2350" s="23">
        <f>IF(X2350="", "", X2350-N2350)</f>
        <v/>
      </c>
      <c r="Z2350" s="23">
        <f>IF(N2350="", "", TEXT(N2350, "dddd"))</f>
        <v/>
      </c>
      <c r="AA2350" s="23">
        <f>IF(X2350="", "", TEXT(X2350, "dddd"))</f>
        <v/>
      </c>
      <c r="AB2350" s="23">
        <f>VLOOKUP(U2350,'Currency Sheet'!A:C,3,)</f>
        <v/>
      </c>
      <c r="AC2350" s="44">
        <f>VLOOKUP(P2350,'Customer List'!B:D,3,)</f>
        <v/>
      </c>
    </row>
    <row r="2351">
      <c r="A2351" s="23">
        <f>A2350+1</f>
        <v/>
      </c>
      <c r="B2351" s="23" t="inlineStr">
        <is>
          <t>EED118648</t>
        </is>
      </c>
      <c r="C2351" s="32" t="n">
        <v>45898</v>
      </c>
      <c r="D2351" s="32" t="n">
        <v>45903</v>
      </c>
      <c r="E2351" s="51" t="n">
        <v>95.2</v>
      </c>
      <c r="F2351" s="51">
        <f>IF(AB2351="DOLLAR",E2351*88,E2351)</f>
        <v/>
      </c>
      <c r="G2351" s="62">
        <f>F2351*J2351</f>
        <v/>
      </c>
      <c r="H2351" s="23" t="n">
        <v>101837</v>
      </c>
      <c r="I2351" s="23" t="inlineStr">
        <is>
          <t>PE/Dazzle™ 594 anti-mouse CD24 Antibody  25 µg</t>
        </is>
      </c>
      <c r="J2351" s="23" t="n">
        <v>1</v>
      </c>
      <c r="K2351" s="23" t="n">
        <v>1</v>
      </c>
      <c r="L2351" s="23">
        <f>J2351-K2351</f>
        <v/>
      </c>
      <c r="M2351" s="23" t="inlineStr">
        <is>
          <t>T-1093/25-26</t>
        </is>
      </c>
      <c r="N2351" s="32" t="n">
        <v>45906</v>
      </c>
      <c r="O2351" s="62" t="n">
        <v>12138</v>
      </c>
      <c r="P2351" s="23" t="inlineStr">
        <is>
          <t>RGCB</t>
        </is>
      </c>
      <c r="Q2351" s="23" t="n">
        <v>58155324426</v>
      </c>
      <c r="R2351" s="23" t="inlineStr">
        <is>
          <t>Delivered</t>
        </is>
      </c>
      <c r="S2351" s="63" t="n">
        <v>4</v>
      </c>
      <c r="T2351" s="39" t="n"/>
      <c r="U2351" s="23" t="inlineStr">
        <is>
          <t>BioLegend</t>
        </is>
      </c>
      <c r="V2351" s="23">
        <f>VLOOKUP(P2351,'Customer List'!B:C,2,)</f>
        <v/>
      </c>
      <c r="W2351" s="40" t="n"/>
      <c r="X2351" s="32" t="n">
        <v>45910</v>
      </c>
      <c r="Y2351" s="23">
        <f>IF(X2351="", "", X2351-N2351)</f>
        <v/>
      </c>
      <c r="Z2351" s="23">
        <f>IF(N2351="", "", TEXT(N2351, "dddd"))</f>
        <v/>
      </c>
      <c r="AA2351" s="23">
        <f>IF(X2351="", "", TEXT(X2351, "dddd"))</f>
        <v/>
      </c>
      <c r="AB2351" s="23">
        <f>VLOOKUP(U2351,'Currency Sheet'!A:C,3,)</f>
        <v/>
      </c>
      <c r="AC2351" s="44">
        <f>VLOOKUP(P2351,'Customer List'!B:D,3,)</f>
        <v/>
      </c>
    </row>
    <row r="2352">
      <c r="A2352" s="23">
        <f>A2351+1</f>
        <v/>
      </c>
      <c r="B2352" s="23" t="inlineStr">
        <is>
          <t>EED118648</t>
        </is>
      </c>
      <c r="C2352" s="32" t="n">
        <v>45898</v>
      </c>
      <c r="D2352" s="32" t="n">
        <v>45903</v>
      </c>
      <c r="E2352" s="51" t="n">
        <v>71.40000000000001</v>
      </c>
      <c r="F2352" s="51">
        <f>IF(AB2352="DOLLAR",E2352*88,E2352)</f>
        <v/>
      </c>
      <c r="G2352" s="62">
        <f>F2352*J2352</f>
        <v/>
      </c>
      <c r="H2352" s="23" t="n">
        <v>103083</v>
      </c>
      <c r="I2352" s="23" t="inlineStr">
        <is>
          <t>Spark Red™ 718 anti-mouse/human CD44 Antibody  25 µg</t>
        </is>
      </c>
      <c r="J2352" s="23" t="n">
        <v>1</v>
      </c>
      <c r="K2352" s="23" t="n">
        <v>1</v>
      </c>
      <c r="L2352" s="23">
        <f>J2352-K2352</f>
        <v/>
      </c>
      <c r="M2352" s="23" t="inlineStr">
        <is>
          <t>T-1093/25-26</t>
        </is>
      </c>
      <c r="N2352" s="32" t="n">
        <v>45906</v>
      </c>
      <c r="O2352" s="62" t="n">
        <v>9103.5</v>
      </c>
      <c r="P2352" s="23" t="inlineStr">
        <is>
          <t>RGCB</t>
        </is>
      </c>
      <c r="Q2352" s="23" t="n">
        <v>58155324426</v>
      </c>
      <c r="R2352" s="23" t="inlineStr">
        <is>
          <t>Delivered</t>
        </is>
      </c>
      <c r="S2352" s="63" t="n">
        <v>4</v>
      </c>
      <c r="T2352" s="39" t="n"/>
      <c r="U2352" s="23" t="inlineStr">
        <is>
          <t>BioLegend</t>
        </is>
      </c>
      <c r="V2352" s="23">
        <f>VLOOKUP(P2352,'Customer List'!B:C,2,)</f>
        <v/>
      </c>
      <c r="W2352" s="40" t="n"/>
      <c r="X2352" s="32" t="n">
        <v>45910</v>
      </c>
      <c r="Y2352" s="23">
        <f>IF(X2352="", "", X2352-N2352)</f>
        <v/>
      </c>
      <c r="Z2352" s="23">
        <f>IF(N2352="", "", TEXT(N2352, "dddd"))</f>
        <v/>
      </c>
      <c r="AA2352" s="23">
        <f>IF(X2352="", "", TEXT(X2352, "dddd"))</f>
        <v/>
      </c>
      <c r="AB2352" s="23">
        <f>VLOOKUP(U2352,'Currency Sheet'!A:C,3,)</f>
        <v/>
      </c>
      <c r="AC2352" s="44">
        <f>VLOOKUP(P2352,'Customer List'!B:D,3,)</f>
        <v/>
      </c>
    </row>
    <row r="2353">
      <c r="A2353" s="23">
        <f>A2352+1</f>
        <v/>
      </c>
      <c r="B2353" s="23" t="inlineStr">
        <is>
          <t>EED118648</t>
        </is>
      </c>
      <c r="C2353" s="32" t="n">
        <v>45898</v>
      </c>
      <c r="D2353" s="32" t="n">
        <v>45903</v>
      </c>
      <c r="E2353" s="51" t="n">
        <v>70.7</v>
      </c>
      <c r="F2353" s="51">
        <f>IF(AB2353="DOLLAR",E2353*88,E2353)</f>
        <v/>
      </c>
      <c r="G2353" s="62">
        <f>F2353*J2353</f>
        <v/>
      </c>
      <c r="H2353" s="23" t="n">
        <v>104419</v>
      </c>
      <c r="I2353" s="23" t="inlineStr">
        <is>
          <t>Alexa Fluor® 488 anti-mouse CD62L Antibody  25 µg</t>
        </is>
      </c>
      <c r="J2353" s="23" t="n">
        <v>1</v>
      </c>
      <c r="K2353" s="23" t="n">
        <v>1</v>
      </c>
      <c r="L2353" s="23">
        <f>J2353-K2353</f>
        <v/>
      </c>
      <c r="M2353" s="23" t="inlineStr">
        <is>
          <t>T-1093/25-26</t>
        </is>
      </c>
      <c r="N2353" s="32" t="n">
        <v>45906</v>
      </c>
      <c r="O2353" s="62" t="n">
        <v>9014.25</v>
      </c>
      <c r="P2353" s="23" t="inlineStr">
        <is>
          <t>RGCB</t>
        </is>
      </c>
      <c r="Q2353" s="23" t="n">
        <v>58155324426</v>
      </c>
      <c r="R2353" s="23" t="inlineStr">
        <is>
          <t>Delivered</t>
        </is>
      </c>
      <c r="S2353" s="63" t="n">
        <v>4</v>
      </c>
      <c r="T2353" s="39" t="n"/>
      <c r="U2353" s="23" t="inlineStr">
        <is>
          <t>BioLegend</t>
        </is>
      </c>
      <c r="V2353" s="23">
        <f>VLOOKUP(P2353,'Customer List'!B:C,2,)</f>
        <v/>
      </c>
      <c r="W2353" s="40" t="n"/>
      <c r="X2353" s="32" t="n">
        <v>45910</v>
      </c>
      <c r="Y2353" s="23">
        <f>IF(X2353="", "", X2353-N2353)</f>
        <v/>
      </c>
      <c r="Z2353" s="23">
        <f>IF(N2353="", "", TEXT(N2353, "dddd"))</f>
        <v/>
      </c>
      <c r="AA2353" s="23">
        <f>IF(X2353="", "", TEXT(X2353, "dddd"))</f>
        <v/>
      </c>
      <c r="AB2353" s="23">
        <f>VLOOKUP(U2353,'Currency Sheet'!A:C,3,)</f>
        <v/>
      </c>
      <c r="AC2353" s="44">
        <f>VLOOKUP(P2353,'Customer List'!B:D,3,)</f>
        <v/>
      </c>
    </row>
    <row r="2354">
      <c r="A2354" s="23">
        <f>A2353+1</f>
        <v/>
      </c>
      <c r="B2354" s="23" t="inlineStr">
        <is>
          <t>EED118648</t>
        </is>
      </c>
      <c r="C2354" s="32" t="n">
        <v>45898</v>
      </c>
      <c r="D2354" s="32" t="n">
        <v>45903</v>
      </c>
      <c r="E2354" s="51" t="n">
        <v>71.40000000000001</v>
      </c>
      <c r="F2354" s="51">
        <f>IF(AB2354="DOLLAR",E2354*88,E2354)</f>
        <v/>
      </c>
      <c r="G2354" s="62">
        <f>F2354*J2354</f>
        <v/>
      </c>
      <c r="H2354" s="23" t="n">
        <v>107675</v>
      </c>
      <c r="I2354" s="23" t="inlineStr">
        <is>
          <t>Spark Red™ 718 anti-mouse I-A/I-E Antibody  25 µg</t>
        </is>
      </c>
      <c r="J2354" s="23" t="n">
        <v>1</v>
      </c>
      <c r="K2354" s="23" t="n">
        <v>1</v>
      </c>
      <c r="L2354" s="23">
        <f>J2354-K2354</f>
        <v/>
      </c>
      <c r="M2354" s="23" t="inlineStr">
        <is>
          <t>T-1093/25-26</t>
        </is>
      </c>
      <c r="N2354" s="32" t="n">
        <v>45906</v>
      </c>
      <c r="O2354" s="62" t="n">
        <v>9103.5</v>
      </c>
      <c r="P2354" s="23" t="inlineStr">
        <is>
          <t>RGCB</t>
        </is>
      </c>
      <c r="Q2354" s="23" t="n">
        <v>58155324426</v>
      </c>
      <c r="R2354" s="23" t="inlineStr">
        <is>
          <t>Delivered</t>
        </is>
      </c>
      <c r="S2354" s="63" t="n">
        <v>4</v>
      </c>
      <c r="T2354" s="39" t="n"/>
      <c r="U2354" s="23" t="inlineStr">
        <is>
          <t>BioLegend</t>
        </is>
      </c>
      <c r="V2354" s="23">
        <f>VLOOKUP(P2354,'Customer List'!B:C,2,)</f>
        <v/>
      </c>
      <c r="W2354" s="40" t="n"/>
      <c r="X2354" s="32" t="n">
        <v>45910</v>
      </c>
      <c r="Y2354" s="23">
        <f>IF(X2354="", "", X2354-N2354)</f>
        <v/>
      </c>
      <c r="Z2354" s="23">
        <f>IF(N2354="", "", TEXT(N2354, "dddd"))</f>
        <v/>
      </c>
      <c r="AA2354" s="23">
        <f>IF(X2354="", "", TEXT(X2354, "dddd"))</f>
        <v/>
      </c>
      <c r="AB2354" s="23">
        <f>VLOOKUP(U2354,'Currency Sheet'!A:C,3,)</f>
        <v/>
      </c>
      <c r="AC2354" s="44">
        <f>VLOOKUP(P2354,'Customer List'!B:D,3,)</f>
        <v/>
      </c>
    </row>
    <row r="2355">
      <c r="A2355" s="23">
        <f>A2354+1</f>
        <v/>
      </c>
      <c r="B2355" s="23" t="inlineStr">
        <is>
          <t>EED118648</t>
        </is>
      </c>
      <c r="C2355" s="32" t="n">
        <v>45898</v>
      </c>
      <c r="D2355" s="32" t="n">
        <v>45903</v>
      </c>
      <c r="E2355" s="51" t="n">
        <v>85.40000000000001</v>
      </c>
      <c r="F2355" s="51">
        <f>IF(AB2355="DOLLAR",E2355*88,E2355)</f>
        <v/>
      </c>
      <c r="G2355" s="62">
        <f>F2355*J2355</f>
        <v/>
      </c>
      <c r="H2355" s="23" t="n">
        <v>113603</v>
      </c>
      <c r="I2355" s="23" t="inlineStr">
        <is>
          <t>PE anti-mouse IFN-γR β chain Antibody  50µg</t>
        </is>
      </c>
      <c r="J2355" s="23" t="n">
        <v>1</v>
      </c>
      <c r="K2355" s="23" t="n">
        <v>1</v>
      </c>
      <c r="L2355" s="23">
        <f>J2355-K2355</f>
        <v/>
      </c>
      <c r="M2355" s="23" t="inlineStr">
        <is>
          <t>T-1093/25-26</t>
        </is>
      </c>
      <c r="N2355" s="32" t="n">
        <v>45906</v>
      </c>
      <c r="O2355" s="62" t="n">
        <v>10888.5</v>
      </c>
      <c r="P2355" s="23" t="inlineStr">
        <is>
          <t>RGCB</t>
        </is>
      </c>
      <c r="Q2355" s="23" t="n">
        <v>58155324426</v>
      </c>
      <c r="R2355" s="23" t="inlineStr">
        <is>
          <t>Delivered</t>
        </is>
      </c>
      <c r="S2355" s="63" t="n">
        <v>4</v>
      </c>
      <c r="T2355" s="39" t="n"/>
      <c r="U2355" s="23" t="inlineStr">
        <is>
          <t>BioLegend</t>
        </is>
      </c>
      <c r="V2355" s="23">
        <f>VLOOKUP(P2355,'Customer List'!B:C,2,)</f>
        <v/>
      </c>
      <c r="W2355" s="40" t="n"/>
      <c r="X2355" s="32" t="n">
        <v>45910</v>
      </c>
      <c r="Y2355" s="23">
        <f>IF(X2355="", "", X2355-N2355)</f>
        <v/>
      </c>
      <c r="Z2355" s="23">
        <f>IF(N2355="", "", TEXT(N2355, "dddd"))</f>
        <v/>
      </c>
      <c r="AA2355" s="23">
        <f>IF(X2355="", "", TEXT(X2355, "dddd"))</f>
        <v/>
      </c>
      <c r="AB2355" s="23">
        <f>VLOOKUP(U2355,'Currency Sheet'!A:C,3,)</f>
        <v/>
      </c>
      <c r="AC2355" s="44">
        <f>VLOOKUP(P2355,'Customer List'!B:D,3,)</f>
        <v/>
      </c>
    </row>
    <row r="2356">
      <c r="A2356" s="23">
        <f>A2355+1</f>
        <v/>
      </c>
      <c r="B2356" s="23" t="inlineStr">
        <is>
          <t>EED118648</t>
        </is>
      </c>
      <c r="C2356" s="32" t="n">
        <v>45898</v>
      </c>
      <c r="D2356" s="32" t="n">
        <v>45903</v>
      </c>
      <c r="E2356" s="51" t="n">
        <v>259</v>
      </c>
      <c r="F2356" s="51">
        <f>IF(AB2356="DOLLAR",E2356*88,E2356)</f>
        <v/>
      </c>
      <c r="G2356" s="62">
        <f>F2356*J2356</f>
        <v/>
      </c>
      <c r="H2356" s="23" t="n">
        <v>126408</v>
      </c>
      <c r="I2356" s="23" t="inlineStr">
        <is>
          <t>Alexa Fluor® 647 anti-mouse FOXP3 Antibody  100µg</t>
        </is>
      </c>
      <c r="J2356" s="23" t="n">
        <v>1</v>
      </c>
      <c r="K2356" s="23" t="n">
        <v>1</v>
      </c>
      <c r="L2356" s="23">
        <f>J2356-K2356</f>
        <v/>
      </c>
      <c r="M2356" s="23" t="inlineStr">
        <is>
          <t>T-1093/25-26</t>
        </is>
      </c>
      <c r="N2356" s="32" t="n">
        <v>45906</v>
      </c>
      <c r="O2356" s="62" t="n">
        <v>33022.5</v>
      </c>
      <c r="P2356" s="23" t="inlineStr">
        <is>
          <t>RGCB</t>
        </is>
      </c>
      <c r="Q2356" s="23" t="n">
        <v>58155324426</v>
      </c>
      <c r="R2356" s="23" t="inlineStr">
        <is>
          <t>Delivered</t>
        </is>
      </c>
      <c r="S2356" s="63" t="n">
        <v>4</v>
      </c>
      <c r="T2356" s="39" t="n"/>
      <c r="U2356" s="23" t="inlineStr">
        <is>
          <t>BioLegend</t>
        </is>
      </c>
      <c r="V2356" s="23">
        <f>VLOOKUP(P2356,'Customer List'!B:C,2,)</f>
        <v/>
      </c>
      <c r="W2356" s="40" t="n"/>
      <c r="X2356" s="32" t="n">
        <v>45910</v>
      </c>
      <c r="Y2356" s="23">
        <f>IF(X2356="", "", X2356-N2356)</f>
        <v/>
      </c>
      <c r="Z2356" s="23">
        <f>IF(N2356="", "", TEXT(N2356, "dddd"))</f>
        <v/>
      </c>
      <c r="AA2356" s="23">
        <f>IF(X2356="", "", TEXT(X2356, "dddd"))</f>
        <v/>
      </c>
      <c r="AB2356" s="23">
        <f>VLOOKUP(U2356,'Currency Sheet'!A:C,3,)</f>
        <v/>
      </c>
      <c r="AC2356" s="44">
        <f>VLOOKUP(P2356,'Customer List'!B:D,3,)</f>
        <v/>
      </c>
    </row>
    <row r="2357">
      <c r="A2357" s="23">
        <f>A2356+1</f>
        <v/>
      </c>
      <c r="B2357" s="23" t="inlineStr">
        <is>
          <t>EED118648</t>
        </is>
      </c>
      <c r="C2357" s="32" t="n">
        <v>45898</v>
      </c>
      <c r="D2357" s="32" t="n">
        <v>45903</v>
      </c>
      <c r="E2357" s="51" t="n">
        <v>35</v>
      </c>
      <c r="F2357" s="51">
        <f>IF(AB2357="DOLLAR",E2357*88,E2357)</f>
        <v/>
      </c>
      <c r="G2357" s="62">
        <f>F2357*J2357</f>
        <v/>
      </c>
      <c r="H2357" s="23" t="n">
        <v>300406</v>
      </c>
      <c r="I2357" s="23" t="inlineStr">
        <is>
          <t>FITC anti-human CD3 Antibody  100tests</t>
        </is>
      </c>
      <c r="J2357" s="23" t="n">
        <v>1</v>
      </c>
      <c r="K2357" s="23" t="n">
        <v>1</v>
      </c>
      <c r="L2357" s="23">
        <f>J2357-K2357</f>
        <v/>
      </c>
      <c r="M2357" s="23" t="inlineStr">
        <is>
          <t>T-1129/25-26</t>
        </is>
      </c>
      <c r="N2357" s="32" t="n">
        <v>45909</v>
      </c>
      <c r="O2357" s="62" t="n">
        <v>4800</v>
      </c>
      <c r="P2357" s="23" t="inlineStr">
        <is>
          <t>BTL</t>
        </is>
      </c>
      <c r="Q2357" s="23" t="inlineStr">
        <is>
          <t>PORTER</t>
        </is>
      </c>
      <c r="R2357" s="23" t="inlineStr">
        <is>
          <t>PORTER</t>
        </is>
      </c>
      <c r="S2357" s="63" t="n">
        <v>4</v>
      </c>
      <c r="T2357" s="39" t="n"/>
      <c r="U2357" s="23" t="inlineStr">
        <is>
          <t>BioLegend</t>
        </is>
      </c>
      <c r="V2357" s="23">
        <f>VLOOKUP(P2357,'Customer List'!B:C,2,)</f>
        <v/>
      </c>
      <c r="W2357" s="40" t="n"/>
      <c r="X2357" s="32">
        <f>IF(OR(R2357 = "PRIYANKA MADAM", R2357 = "DEEPAK", R2357 = "PORTER"),N2357,"")</f>
        <v/>
      </c>
      <c r="Y2357" s="23">
        <f>IF(X2357="", "", X2357-N2357)</f>
        <v/>
      </c>
      <c r="Z2357" s="23">
        <f>IF(N2357="", "", TEXT(N2357, "dddd"))</f>
        <v/>
      </c>
      <c r="AA2357" s="23">
        <f>IF(X2357="", "", TEXT(X2357, "dddd"))</f>
        <v/>
      </c>
      <c r="AB2357" s="23">
        <f>VLOOKUP(U2357,'Currency Sheet'!A:C,3,)</f>
        <v/>
      </c>
      <c r="AC2357" s="44">
        <f>VLOOKUP(P2357,'Customer List'!B:D,3,)</f>
        <v/>
      </c>
    </row>
    <row r="2358">
      <c r="A2358" s="23">
        <f>A2357+1</f>
        <v/>
      </c>
      <c r="B2358" s="23" t="inlineStr">
        <is>
          <t>EED118648</t>
        </is>
      </c>
      <c r="C2358" s="32" t="n">
        <v>45898</v>
      </c>
      <c r="D2358" s="32" t="n">
        <v>45903</v>
      </c>
      <c r="E2358" s="51" t="n">
        <v>204.4</v>
      </c>
      <c r="F2358" s="51">
        <f>IF(AB2358="DOLLAR",E2358*88,E2358)</f>
        <v/>
      </c>
      <c r="G2358" s="62">
        <f>F2358*J2358</f>
        <v/>
      </c>
      <c r="H2358" s="23" t="n">
        <v>300518</v>
      </c>
      <c r="I2358" s="23" t="inlineStr">
        <is>
          <t>APC/Cyanine7 anti-human CD4 Antibody  100tests</t>
        </is>
      </c>
      <c r="J2358" s="23" t="n">
        <v>1</v>
      </c>
      <c r="K2358" s="23" t="n">
        <v>1</v>
      </c>
      <c r="L2358" s="23">
        <f>J2358-K2358</f>
        <v/>
      </c>
      <c r="M2358" s="23" t="inlineStr">
        <is>
          <t>T-1129/25-26</t>
        </is>
      </c>
      <c r="N2358" s="32" t="n">
        <v>45909</v>
      </c>
      <c r="O2358" s="62" t="n">
        <v>28032</v>
      </c>
      <c r="P2358" s="23" t="inlineStr">
        <is>
          <t>BTL</t>
        </is>
      </c>
      <c r="Q2358" s="23" t="inlineStr">
        <is>
          <t>PORTER</t>
        </is>
      </c>
      <c r="R2358" s="23" t="inlineStr">
        <is>
          <t>PORTER</t>
        </is>
      </c>
      <c r="S2358" s="63" t="n">
        <v>4</v>
      </c>
      <c r="T2358" s="39" t="n"/>
      <c r="U2358" s="23" t="inlineStr">
        <is>
          <t>BioLegend</t>
        </is>
      </c>
      <c r="V2358" s="23">
        <f>VLOOKUP(P2358,'Customer List'!B:C,2,)</f>
        <v/>
      </c>
      <c r="W2358" s="40" t="n"/>
      <c r="X2358" s="32">
        <f>IF(OR(R2358 = "PRIYANKA MADAM", R2358 = "DEEPAK", R2358 = "PORTER"),N2358,"")</f>
        <v/>
      </c>
      <c r="Y2358" s="23">
        <f>IF(X2358="", "", X2358-N2358)</f>
        <v/>
      </c>
      <c r="Z2358" s="23">
        <f>IF(N2358="", "", TEXT(N2358, "dddd"))</f>
        <v/>
      </c>
      <c r="AA2358" s="23">
        <f>IF(X2358="", "", TEXT(X2358, "dddd"))</f>
        <v/>
      </c>
      <c r="AB2358" s="23">
        <f>VLOOKUP(U2358,'Currency Sheet'!A:C,3,)</f>
        <v/>
      </c>
      <c r="AC2358" s="44">
        <f>VLOOKUP(P2358,'Customer List'!B:D,3,)</f>
        <v/>
      </c>
    </row>
    <row r="2359">
      <c r="A2359" s="23">
        <f>A2358+1</f>
        <v/>
      </c>
      <c r="B2359" s="23" t="inlineStr">
        <is>
          <t>EED118648</t>
        </is>
      </c>
      <c r="C2359" s="32" t="n">
        <v>45898</v>
      </c>
      <c r="D2359" s="32" t="n">
        <v>45903</v>
      </c>
      <c r="E2359" s="51" t="n">
        <v>293.25</v>
      </c>
      <c r="F2359" s="51">
        <f>IF(AB2359="DOLLAR",E2359*88,E2359)</f>
        <v/>
      </c>
      <c r="G2359" s="62">
        <f>F2359*J2359</f>
        <v/>
      </c>
      <c r="H2359" s="23" t="n">
        <v>302242</v>
      </c>
      <c r="I2359" s="23" t="inlineStr">
        <is>
          <t>Brilliant Violet 510™ anti-human CD19 Antibody  100tests</t>
        </is>
      </c>
      <c r="J2359" s="23" t="n">
        <v>1</v>
      </c>
      <c r="K2359" s="23" t="n">
        <v>1</v>
      </c>
      <c r="L2359" s="23">
        <f>J2359-K2359</f>
        <v/>
      </c>
      <c r="M2359" s="23" t="inlineStr">
        <is>
          <t>T-1129/25-26</t>
        </is>
      </c>
      <c r="N2359" s="32" t="n">
        <v>45909</v>
      </c>
      <c r="O2359" s="62" t="n">
        <v>37536</v>
      </c>
      <c r="P2359" s="23" t="inlineStr">
        <is>
          <t>BTL</t>
        </is>
      </c>
      <c r="Q2359" s="23" t="inlineStr">
        <is>
          <t>PORTER</t>
        </is>
      </c>
      <c r="R2359" s="23" t="inlineStr">
        <is>
          <t>PORTER</t>
        </is>
      </c>
      <c r="S2359" s="63" t="n">
        <v>4</v>
      </c>
      <c r="T2359" s="39" t="n"/>
      <c r="U2359" s="23" t="inlineStr">
        <is>
          <t>BioLegend</t>
        </is>
      </c>
      <c r="V2359" s="23">
        <f>VLOOKUP(P2359,'Customer List'!B:C,2,)</f>
        <v/>
      </c>
      <c r="W2359" s="40" t="n"/>
      <c r="X2359" s="32">
        <f>IF(OR(R2359 = "PRIYANKA MADAM", R2359 = "DEEPAK", R2359 = "PORTER"),N2359,"")</f>
        <v/>
      </c>
      <c r="Y2359" s="23">
        <f>IF(X2359="", "", X2359-N2359)</f>
        <v/>
      </c>
      <c r="Z2359" s="23">
        <f>IF(N2359="", "", TEXT(N2359, "dddd"))</f>
        <v/>
      </c>
      <c r="AA2359" s="23">
        <f>IF(X2359="", "", TEXT(X2359, "dddd"))</f>
        <v/>
      </c>
      <c r="AB2359" s="23">
        <f>VLOOKUP(U2359,'Currency Sheet'!A:C,3,)</f>
        <v/>
      </c>
      <c r="AC2359" s="44">
        <f>VLOOKUP(P2359,'Customer List'!B:D,3,)</f>
        <v/>
      </c>
    </row>
    <row r="2360">
      <c r="A2360" s="23">
        <f>A2359+1</f>
        <v/>
      </c>
      <c r="B2360" s="23" t="inlineStr">
        <is>
          <t>EED118648</t>
        </is>
      </c>
      <c r="C2360" s="32" t="n">
        <v>45898</v>
      </c>
      <c r="D2360" s="32" t="n">
        <v>45903</v>
      </c>
      <c r="E2360" s="51" t="n">
        <v>285.75</v>
      </c>
      <c r="F2360" s="51">
        <f>IF(AB2360="DOLLAR",E2360*88,E2360)</f>
        <v/>
      </c>
      <c r="G2360" s="62">
        <f>F2360*J2360</f>
        <v/>
      </c>
      <c r="H2360" s="23" t="n">
        <v>302330</v>
      </c>
      <c r="I2360" s="23" t="inlineStr">
        <is>
          <t>Brilliant Violet 421™ anti-human CD20 Antibody  100tests</t>
        </is>
      </c>
      <c r="J2360" s="23" t="n">
        <v>1</v>
      </c>
      <c r="K2360" s="23" t="n">
        <v>1</v>
      </c>
      <c r="L2360" s="23">
        <f>J2360-K2360</f>
        <v/>
      </c>
      <c r="M2360" s="23" t="inlineStr">
        <is>
          <t>T-1129/25-26</t>
        </is>
      </c>
      <c r="N2360" s="32" t="n">
        <v>45909</v>
      </c>
      <c r="O2360" s="62" t="n">
        <v>36576</v>
      </c>
      <c r="P2360" s="23" t="inlineStr">
        <is>
          <t>BTL</t>
        </is>
      </c>
      <c r="Q2360" s="23" t="inlineStr">
        <is>
          <t>PORTER</t>
        </is>
      </c>
      <c r="R2360" s="23" t="inlineStr">
        <is>
          <t>PORTER</t>
        </is>
      </c>
      <c r="S2360" s="63" t="n">
        <v>4</v>
      </c>
      <c r="T2360" s="39" t="n"/>
      <c r="U2360" s="23" t="inlineStr">
        <is>
          <t>BioLegend</t>
        </is>
      </c>
      <c r="V2360" s="23">
        <f>VLOOKUP(P2360,'Customer List'!B:C,2,)</f>
        <v/>
      </c>
      <c r="W2360" s="40" t="n"/>
      <c r="X2360" s="32">
        <f>IF(OR(R2360 = "PRIYANKA MADAM", R2360 = "DEEPAK", R2360 = "PORTER"),N2360,"")</f>
        <v/>
      </c>
      <c r="Y2360" s="23">
        <f>IF(X2360="", "", X2360-N2360)</f>
        <v/>
      </c>
      <c r="Z2360" s="23">
        <f>IF(N2360="", "", TEXT(N2360, "dddd"))</f>
        <v/>
      </c>
      <c r="AA2360" s="23">
        <f>IF(X2360="", "", TEXT(X2360, "dddd"))</f>
        <v/>
      </c>
      <c r="AB2360" s="23">
        <f>VLOOKUP(U2360,'Currency Sheet'!A:C,3,)</f>
        <v/>
      </c>
      <c r="AC2360" s="44">
        <f>VLOOKUP(P2360,'Customer List'!B:D,3,)</f>
        <v/>
      </c>
    </row>
    <row r="2361">
      <c r="A2361" s="23">
        <f>A2360+1</f>
        <v/>
      </c>
      <c r="B2361" s="23" t="inlineStr">
        <is>
          <t>EED118648</t>
        </is>
      </c>
      <c r="C2361" s="32" t="n">
        <v>45898</v>
      </c>
      <c r="D2361" s="32" t="n">
        <v>45903</v>
      </c>
      <c r="E2361" s="51" t="n">
        <v>77</v>
      </c>
      <c r="F2361" s="51">
        <f>IF(AB2361="DOLLAR",E2361*88,E2361)</f>
        <v/>
      </c>
      <c r="G2361" s="62">
        <f>F2361*J2361</f>
        <v/>
      </c>
      <c r="H2361" s="23" t="n">
        <v>302610</v>
      </c>
      <c r="I2361" s="23" t="inlineStr">
        <is>
          <t>APC anti-human CD25 Antibody  100tests</t>
        </is>
      </c>
      <c r="J2361" s="23" t="n">
        <v>1</v>
      </c>
      <c r="K2361" s="23" t="n">
        <v>1</v>
      </c>
      <c r="L2361" s="23">
        <f>J2361-K2361</f>
        <v/>
      </c>
      <c r="M2361" s="23" t="inlineStr">
        <is>
          <t>T-1129/25-26</t>
        </is>
      </c>
      <c r="N2361" s="32" t="n">
        <v>45909</v>
      </c>
      <c r="O2361" s="62" t="n">
        <v>10560</v>
      </c>
      <c r="P2361" s="23" t="inlineStr">
        <is>
          <t>BTL</t>
        </is>
      </c>
      <c r="Q2361" s="23" t="inlineStr">
        <is>
          <t>PORTER</t>
        </is>
      </c>
      <c r="R2361" s="23" t="inlineStr">
        <is>
          <t>PORTER</t>
        </is>
      </c>
      <c r="S2361" s="63" t="n">
        <v>4</v>
      </c>
      <c r="T2361" s="39" t="n"/>
      <c r="U2361" s="23" t="inlineStr">
        <is>
          <t>BioLegend</t>
        </is>
      </c>
      <c r="V2361" s="23">
        <f>VLOOKUP(P2361,'Customer List'!B:C,2,)</f>
        <v/>
      </c>
      <c r="W2361" s="40" t="n"/>
      <c r="X2361" s="32">
        <f>IF(OR(R2361 = "PRIYANKA MADAM", R2361 = "DEEPAK", R2361 = "PORTER"),N2361,"")</f>
        <v/>
      </c>
      <c r="Y2361" s="23">
        <f>IF(X2361="", "", X2361-N2361)</f>
        <v/>
      </c>
      <c r="Z2361" s="23">
        <f>IF(N2361="", "", TEXT(N2361, "dddd"))</f>
        <v/>
      </c>
      <c r="AA2361" s="23">
        <f>IF(X2361="", "", TEXT(X2361, "dddd"))</f>
        <v/>
      </c>
      <c r="AB2361" s="23">
        <f>VLOOKUP(U2361,'Currency Sheet'!A:C,3,)</f>
        <v/>
      </c>
      <c r="AC2361" s="44">
        <f>VLOOKUP(P2361,'Customer List'!B:D,3,)</f>
        <v/>
      </c>
    </row>
    <row r="2362">
      <c r="A2362" s="23">
        <f>A2361+1</f>
        <v/>
      </c>
      <c r="B2362" s="23" t="inlineStr">
        <is>
          <t>EED118648</t>
        </is>
      </c>
      <c r="C2362" s="32" t="n">
        <v>45898</v>
      </c>
      <c r="D2362" s="32" t="n">
        <v>45903</v>
      </c>
      <c r="E2362" s="51" t="n">
        <v>176.4</v>
      </c>
      <c r="F2362" s="51">
        <f>IF(AB2362="DOLLAR",E2362*88,E2362)</f>
        <v/>
      </c>
      <c r="G2362" s="62">
        <f>F2362*J2362</f>
        <v/>
      </c>
      <c r="H2362" s="23" t="n">
        <v>303706</v>
      </c>
      <c r="I2362" s="23" t="inlineStr">
        <is>
          <t>PE anti-human CD41 Antibody  100Tests</t>
        </is>
      </c>
      <c r="J2362" s="23" t="n">
        <v>1</v>
      </c>
      <c r="K2362" s="23" t="n">
        <v>1</v>
      </c>
      <c r="L2362" s="23">
        <f>J2362-K2362</f>
        <v/>
      </c>
      <c r="M2362" s="23" t="inlineStr">
        <is>
          <t>T-1096/25-26</t>
        </is>
      </c>
      <c r="N2362" s="32" t="n">
        <v>45906</v>
      </c>
      <c r="O2362" s="62" t="n">
        <v>27342</v>
      </c>
      <c r="P2362" s="23" t="inlineStr">
        <is>
          <t>SYNERGY</t>
        </is>
      </c>
      <c r="Q2362" s="23" t="n">
        <v>58155323424</v>
      </c>
      <c r="R2362" s="23" t="inlineStr">
        <is>
          <t>Delivered</t>
        </is>
      </c>
      <c r="S2362" s="63" t="n">
        <v>4</v>
      </c>
      <c r="T2362" s="39" t="n"/>
      <c r="U2362" s="23" t="inlineStr">
        <is>
          <t>BioLegend</t>
        </is>
      </c>
      <c r="V2362" s="23">
        <f>VLOOKUP(P2362,'Customer List'!B:C,2,)</f>
        <v/>
      </c>
      <c r="W2362" s="40" t="n"/>
      <c r="X2362" s="32" t="n">
        <v>45908</v>
      </c>
      <c r="Y2362" s="23">
        <f>IF(X2362="", "", X2362-N2362)</f>
        <v/>
      </c>
      <c r="Z2362" s="23">
        <f>IF(N2362="", "", TEXT(N2362, "dddd"))</f>
        <v/>
      </c>
      <c r="AA2362" s="23">
        <f>IF(X2362="", "", TEXT(X2362, "dddd"))</f>
        <v/>
      </c>
      <c r="AB2362" s="23">
        <f>VLOOKUP(U2362,'Currency Sheet'!A:C,3,)</f>
        <v/>
      </c>
      <c r="AC2362" s="44">
        <f>VLOOKUP(P2362,'Customer List'!B:D,3,)</f>
        <v/>
      </c>
    </row>
    <row r="2363">
      <c r="A2363" s="23">
        <f>A2362+1</f>
        <v/>
      </c>
      <c r="B2363" s="23" t="inlineStr">
        <is>
          <t>EED118648</t>
        </is>
      </c>
      <c r="C2363" s="32" t="n">
        <v>45898</v>
      </c>
      <c r="D2363" s="32" t="n">
        <v>45903</v>
      </c>
      <c r="E2363" s="51" t="n">
        <v>183.4</v>
      </c>
      <c r="F2363" s="51">
        <f>IF(AB2363="DOLLAR",E2363*88,E2363)</f>
        <v/>
      </c>
      <c r="G2363" s="62">
        <f>F2363*J2363</f>
        <v/>
      </c>
      <c r="H2363" s="23" t="n">
        <v>311106</v>
      </c>
      <c r="I2363" s="23" t="inlineStr">
        <is>
          <t>PE anti-human CD24 Antibody  100tests</t>
        </is>
      </c>
      <c r="J2363" s="23" t="n">
        <v>1</v>
      </c>
      <c r="K2363" s="23" t="n">
        <v>1</v>
      </c>
      <c r="L2363" s="23">
        <f>J2363-K2363</f>
        <v/>
      </c>
      <c r="M2363" s="23" t="inlineStr">
        <is>
          <t>T-1129/25-26</t>
        </is>
      </c>
      <c r="N2363" s="32" t="n">
        <v>45909</v>
      </c>
      <c r="O2363" s="62" t="n">
        <v>25152</v>
      </c>
      <c r="P2363" s="23" t="inlineStr">
        <is>
          <t>BTL</t>
        </is>
      </c>
      <c r="Q2363" s="23" t="inlineStr">
        <is>
          <t>PORTER</t>
        </is>
      </c>
      <c r="R2363" s="23" t="inlineStr">
        <is>
          <t>PORTER</t>
        </is>
      </c>
      <c r="S2363" s="63" t="n">
        <v>4</v>
      </c>
      <c r="T2363" s="39" t="n"/>
      <c r="U2363" s="23" t="inlineStr">
        <is>
          <t>BioLegend</t>
        </is>
      </c>
      <c r="V2363" s="23">
        <f>VLOOKUP(P2363,'Customer List'!B:C,2,)</f>
        <v/>
      </c>
      <c r="W2363" s="40" t="n"/>
      <c r="X2363" s="32">
        <f>IF(OR(R2363 = "PRIYANKA MADAM", R2363 = "DEEPAK", R2363 = "PORTER"),N2363,"")</f>
        <v/>
      </c>
      <c r="Y2363" s="23">
        <f>IF(X2363="", "", X2363-N2363)</f>
        <v/>
      </c>
      <c r="Z2363" s="23">
        <f>IF(N2363="", "", TEXT(N2363, "dddd"))</f>
        <v/>
      </c>
      <c r="AA2363" s="23">
        <f>IF(X2363="", "", TEXT(X2363, "dddd"))</f>
        <v/>
      </c>
      <c r="AB2363" s="23">
        <f>VLOOKUP(U2363,'Currency Sheet'!A:C,3,)</f>
        <v/>
      </c>
      <c r="AC2363" s="44">
        <f>VLOOKUP(P2363,'Customer List'!B:D,3,)</f>
        <v/>
      </c>
    </row>
    <row r="2364">
      <c r="A2364" s="23">
        <f>A2363+1</f>
        <v/>
      </c>
      <c r="B2364" s="23" t="inlineStr">
        <is>
          <t>EED118648</t>
        </is>
      </c>
      <c r="C2364" s="32" t="n">
        <v>45898</v>
      </c>
      <c r="D2364" s="32" t="n">
        <v>45903</v>
      </c>
      <c r="E2364" s="51" t="n">
        <v>263.9</v>
      </c>
      <c r="F2364" s="51">
        <f>IF(AB2364="DOLLAR",E2364*88,E2364)</f>
        <v/>
      </c>
      <c r="G2364" s="62">
        <f>F2364*J2364</f>
        <v/>
      </c>
      <c r="H2364" s="23" t="n">
        <v>320208</v>
      </c>
      <c r="I2364" s="23" t="inlineStr">
        <is>
          <t>PE anti-human FOXP3 Antibody  100 tests</t>
        </is>
      </c>
      <c r="J2364" s="23" t="n">
        <v>1</v>
      </c>
      <c r="K2364" s="23" t="n">
        <v>1</v>
      </c>
      <c r="L2364" s="23">
        <f>J2364-K2364</f>
        <v/>
      </c>
      <c r="M2364" s="23" t="inlineStr">
        <is>
          <t>T-1129/25-26</t>
        </is>
      </c>
      <c r="N2364" s="32" t="n">
        <v>45909</v>
      </c>
      <c r="O2364" s="62" t="n">
        <v>36192</v>
      </c>
      <c r="P2364" s="23" t="inlineStr">
        <is>
          <t>BTL</t>
        </is>
      </c>
      <c r="Q2364" s="23" t="inlineStr">
        <is>
          <t>PORTER</t>
        </is>
      </c>
      <c r="R2364" s="23" t="inlineStr">
        <is>
          <t>PORTER</t>
        </is>
      </c>
      <c r="S2364" s="63" t="n">
        <v>4</v>
      </c>
      <c r="T2364" s="39" t="n"/>
      <c r="U2364" s="23" t="inlineStr">
        <is>
          <t>BioLegend</t>
        </is>
      </c>
      <c r="V2364" s="23">
        <f>VLOOKUP(P2364,'Customer List'!B:C,2,)</f>
        <v/>
      </c>
      <c r="W2364" s="40" t="n"/>
      <c r="X2364" s="32">
        <f>IF(OR(R2364 = "PRIYANKA MADAM", R2364 = "DEEPAK", R2364 = "PORTER"),N2364,"")</f>
        <v/>
      </c>
      <c r="Y2364" s="23">
        <f>IF(X2364="", "", X2364-N2364)</f>
        <v/>
      </c>
      <c r="Z2364" s="23">
        <f>IF(N2364="", "", TEXT(N2364, "dddd"))</f>
        <v/>
      </c>
      <c r="AA2364" s="23">
        <f>IF(X2364="", "", TEXT(X2364, "dddd"))</f>
        <v/>
      </c>
      <c r="AB2364" s="23">
        <f>VLOOKUP(U2364,'Currency Sheet'!A:C,3,)</f>
        <v/>
      </c>
      <c r="AC2364" s="44">
        <f>VLOOKUP(P2364,'Customer List'!B:D,3,)</f>
        <v/>
      </c>
    </row>
    <row r="2365">
      <c r="A2365" s="23">
        <f>A2364+1</f>
        <v/>
      </c>
      <c r="B2365" s="23" t="inlineStr">
        <is>
          <t>EED118648</t>
        </is>
      </c>
      <c r="C2365" s="32" t="n">
        <v>45898</v>
      </c>
      <c r="D2365" s="32" t="n">
        <v>45903</v>
      </c>
      <c r="E2365" s="51" t="n">
        <v>334.5</v>
      </c>
      <c r="F2365" s="51">
        <f>IF(AB2365="DOLLAR",E2365*88,E2365)</f>
        <v/>
      </c>
      <c r="G2365" s="62">
        <f>F2365*J2365</f>
        <v/>
      </c>
      <c r="H2365" s="23" t="n">
        <v>329930</v>
      </c>
      <c r="I2365" s="23" t="inlineStr">
        <is>
          <t>Brilliant Violet 785™ anti-human CD279 (PD-1) Antibody  100tests</t>
        </is>
      </c>
      <c r="J2365" s="23" t="n">
        <v>1</v>
      </c>
      <c r="K2365" s="23" t="n">
        <v>1</v>
      </c>
      <c r="L2365" s="23">
        <f>J2365-K2365</f>
        <v/>
      </c>
      <c r="M2365" s="23" t="inlineStr">
        <is>
          <t>T-1099/25-26</t>
        </is>
      </c>
      <c r="N2365" s="32" t="n">
        <v>45906</v>
      </c>
      <c r="O2365" s="62" t="n">
        <v>51847.5</v>
      </c>
      <c r="P2365" s="23" t="inlineStr">
        <is>
          <t>BHU</t>
        </is>
      </c>
      <c r="Q2365" s="23" t="n">
        <v>58155323144</v>
      </c>
      <c r="R2365" s="23" t="inlineStr">
        <is>
          <t>Delivered</t>
        </is>
      </c>
      <c r="S2365" s="63" t="n">
        <v>4</v>
      </c>
      <c r="T2365" s="39" t="n"/>
      <c r="U2365" s="23" t="inlineStr">
        <is>
          <t>BioLegend</t>
        </is>
      </c>
      <c r="V2365" s="23">
        <f>VLOOKUP(P2365,'Customer List'!B:C,2,)</f>
        <v/>
      </c>
      <c r="W2365" s="40" t="n"/>
      <c r="X2365" s="32" t="n">
        <v>45909</v>
      </c>
      <c r="Y2365" s="23">
        <f>IF(X2365="", "", X2365-N2365)</f>
        <v/>
      </c>
      <c r="Z2365" s="23">
        <f>IF(N2365="", "", TEXT(N2365, "dddd"))</f>
        <v/>
      </c>
      <c r="AA2365" s="23">
        <f>IF(X2365="", "", TEXT(X2365, "dddd"))</f>
        <v/>
      </c>
      <c r="AB2365" s="23">
        <f>VLOOKUP(U2365,'Currency Sheet'!A:C,3,)</f>
        <v/>
      </c>
      <c r="AC2365" s="44">
        <f>VLOOKUP(P2365,'Customer List'!B:D,3,)</f>
        <v/>
      </c>
    </row>
    <row r="2366">
      <c r="A2366" s="23">
        <f>A2365+1</f>
        <v/>
      </c>
      <c r="B2366" s="23" t="inlineStr">
        <is>
          <t>EED118648</t>
        </is>
      </c>
      <c r="C2366" s="32" t="n">
        <v>45898</v>
      </c>
      <c r="D2366" s="32" t="n">
        <v>45903</v>
      </c>
      <c r="E2366" s="51" t="n">
        <v>142.1</v>
      </c>
      <c r="F2366" s="51">
        <f>IF(AB2366="DOLLAR",E2366*88,E2366)</f>
        <v/>
      </c>
      <c r="G2366" s="62">
        <f>F2366*J2366</f>
        <v/>
      </c>
      <c r="H2366" s="23" t="n">
        <v>349128</v>
      </c>
      <c r="I2366" s="23" t="inlineStr">
        <is>
          <t>Biotin anti-human CD235a (Glycophorin A) Antibody  100 µg</t>
        </is>
      </c>
      <c r="J2366" s="23" t="n">
        <v>1</v>
      </c>
      <c r="K2366" s="23" t="n">
        <v>1</v>
      </c>
      <c r="L2366" s="23">
        <f>J2366-K2366</f>
        <v/>
      </c>
      <c r="M2366" s="23" t="inlineStr">
        <is>
          <t>T-1161/25-26</t>
        </is>
      </c>
      <c r="N2366" s="32" t="n">
        <v>45912</v>
      </c>
      <c r="O2366" s="62" t="n">
        <v>28318.5</v>
      </c>
      <c r="P2366" s="23" t="inlineStr">
        <is>
          <t>AIIMS</t>
        </is>
      </c>
      <c r="Q2366" s="23" t="inlineStr">
        <is>
          <t>By Hand</t>
        </is>
      </c>
      <c r="R2366" s="23" t="inlineStr">
        <is>
          <t>PRIYANKA MADAM</t>
        </is>
      </c>
      <c r="S2366" s="63" t="n">
        <v>4</v>
      </c>
      <c r="T2366" s="39" t="inlineStr">
        <is>
          <t>WITHOUT Information she picked and deliver to Aiims on 11-09-2025</t>
        </is>
      </c>
      <c r="U2366" s="23" t="inlineStr">
        <is>
          <t>BioLegend</t>
        </is>
      </c>
      <c r="V2366" s="23">
        <f>VLOOKUP(P2366,'Customer List'!B:C,2,)</f>
        <v/>
      </c>
      <c r="W2366" s="40" t="n"/>
      <c r="X2366" s="32">
        <f>IF(OR(R2366 = "PRIYANKA MADAM", R2366 = "DEEPAK", R2366 = "PORTER"),N2366,"")</f>
        <v/>
      </c>
      <c r="Y2366" s="23">
        <f>IF(X2366="", "", X2366-N2366)</f>
        <v/>
      </c>
      <c r="Z2366" s="23">
        <f>IF(N2366="", "", TEXT(N2366, "dddd"))</f>
        <v/>
      </c>
      <c r="AA2366" s="23">
        <f>IF(X2366="", "", TEXT(X2366, "dddd"))</f>
        <v/>
      </c>
      <c r="AB2366" s="23">
        <f>VLOOKUP(U2366,'Currency Sheet'!A:C,3,)</f>
        <v/>
      </c>
      <c r="AC2366" s="44">
        <f>VLOOKUP(P2366,'Customer List'!B:D,3,)</f>
        <v/>
      </c>
    </row>
    <row r="2367">
      <c r="A2367" s="23">
        <f>A2366+1</f>
        <v/>
      </c>
      <c r="B2367" s="23" t="inlineStr">
        <is>
          <t>EED118648</t>
        </is>
      </c>
      <c r="C2367" s="32" t="n">
        <v>45898</v>
      </c>
      <c r="D2367" s="32" t="n">
        <v>45903</v>
      </c>
      <c r="E2367" s="51" t="n">
        <v>135.1</v>
      </c>
      <c r="F2367" s="51">
        <f>IF(AB2367="DOLLAR",E2367*88,E2367)</f>
        <v/>
      </c>
      <c r="G2367" s="62">
        <f>F2367*J2367</f>
        <v/>
      </c>
      <c r="H2367" s="23" t="n">
        <v>399711</v>
      </c>
      <c r="I2367" s="23" t="inlineStr">
        <is>
          <t>PE/Dazzle™ 594 anti-human TGF-β Receptor II Antibody  25 tests</t>
        </is>
      </c>
      <c r="J2367" s="23" t="n">
        <v>1</v>
      </c>
      <c r="K2367" s="23" t="n">
        <v>1</v>
      </c>
      <c r="L2367" s="23">
        <f>J2367-K2367</f>
        <v/>
      </c>
      <c r="M2367" s="23" t="inlineStr">
        <is>
          <t>T-1098/25-26</t>
        </is>
      </c>
      <c r="N2367" s="32" t="n">
        <v>45906</v>
      </c>
      <c r="O2367" s="62" t="n">
        <v>20342.2</v>
      </c>
      <c r="P2367" s="23" t="inlineStr">
        <is>
          <t>ABHI BIO</t>
        </is>
      </c>
      <c r="Q2367" s="23" t="n">
        <v>58155323925</v>
      </c>
      <c r="R2367" s="23" t="inlineStr">
        <is>
          <t>Delivered</t>
        </is>
      </c>
      <c r="S2367" s="63" t="n">
        <v>4</v>
      </c>
      <c r="T2367" s="39" t="n"/>
      <c r="U2367" s="23" t="inlineStr">
        <is>
          <t>BioLegend</t>
        </is>
      </c>
      <c r="V2367" s="23">
        <f>VLOOKUP(P2367,'Customer List'!B:C,2,)</f>
        <v/>
      </c>
      <c r="W2367" s="40" t="n"/>
      <c r="X2367" s="32" t="n">
        <v>45908</v>
      </c>
      <c r="Y2367" s="23">
        <f>IF(X2367="", "", X2367-N2367)</f>
        <v/>
      </c>
      <c r="Z2367" s="23">
        <f>IF(N2367="", "", TEXT(N2367, "dddd"))</f>
        <v/>
      </c>
      <c r="AA2367" s="23">
        <f>IF(X2367="", "", TEXT(X2367, "dddd"))</f>
        <v/>
      </c>
      <c r="AB2367" s="23">
        <f>VLOOKUP(U2367,'Currency Sheet'!A:C,3,)</f>
        <v/>
      </c>
      <c r="AC2367" s="44">
        <f>VLOOKUP(P2367,'Customer List'!B:D,3,)</f>
        <v/>
      </c>
    </row>
    <row r="2368">
      <c r="A2368" s="23">
        <f>A2367+1</f>
        <v/>
      </c>
      <c r="B2368" s="23" t="inlineStr">
        <is>
          <t>EED118648</t>
        </is>
      </c>
      <c r="C2368" s="32" t="n">
        <v>45898</v>
      </c>
      <c r="D2368" s="32" t="n">
        <v>45903</v>
      </c>
      <c r="E2368" s="51" t="n">
        <v>62.3</v>
      </c>
      <c r="F2368" s="51">
        <f>IF(AB2368="DOLLAR",E2368*88,E2368)</f>
        <v/>
      </c>
      <c r="G2368" s="62">
        <f>F2368*J2368</f>
        <v/>
      </c>
      <c r="H2368" s="23" t="n">
        <v>420201</v>
      </c>
      <c r="I2368" s="23" t="inlineStr">
        <is>
          <t>Cell Staining Buffer  500ml</t>
        </is>
      </c>
      <c r="J2368" s="23" t="n">
        <v>4</v>
      </c>
      <c r="K2368" s="23" t="n">
        <v>4</v>
      </c>
      <c r="L2368" s="23">
        <f>J2368-K2368</f>
        <v/>
      </c>
      <c r="M2368" s="23" t="inlineStr">
        <is>
          <t>T-1102/25-26</t>
        </is>
      </c>
      <c r="N2368" s="32" t="n">
        <v>45906</v>
      </c>
      <c r="O2368" s="62" t="n">
        <v>35867</v>
      </c>
      <c r="P2368" s="23" t="inlineStr">
        <is>
          <t>AURIGINE ONCO</t>
        </is>
      </c>
      <c r="Q2368" s="23" t="n">
        <v>58155325373</v>
      </c>
      <c r="R2368" s="23" t="inlineStr">
        <is>
          <t>Delivered</t>
        </is>
      </c>
      <c r="S2368" s="63" t="n">
        <v>4</v>
      </c>
      <c r="T2368" s="39" t="n"/>
      <c r="U2368" s="23" t="inlineStr">
        <is>
          <t>BioLegend</t>
        </is>
      </c>
      <c r="V2368" s="23">
        <f>VLOOKUP(P2368,'Customer List'!B:C,2,)</f>
        <v/>
      </c>
      <c r="W2368" s="40" t="n"/>
      <c r="X2368" s="32" t="n">
        <v>45908</v>
      </c>
      <c r="Y2368" s="23">
        <f>IF(X2368="", "", X2368-N2368)</f>
        <v/>
      </c>
      <c r="Z2368" s="23">
        <f>IF(N2368="", "", TEXT(N2368, "dddd"))</f>
        <v/>
      </c>
      <c r="AA2368" s="23">
        <f>IF(X2368="", "", TEXT(X2368, "dddd"))</f>
        <v/>
      </c>
      <c r="AB2368" s="23">
        <f>VLOOKUP(U2368,'Currency Sheet'!A:C,3,)</f>
        <v/>
      </c>
      <c r="AC2368" s="44">
        <f>VLOOKUP(P2368,'Customer List'!B:D,3,)</f>
        <v/>
      </c>
    </row>
    <row r="2369">
      <c r="A2369" s="23">
        <f>A2368+1</f>
        <v/>
      </c>
      <c r="B2369" s="23" t="inlineStr">
        <is>
          <t>EED118648</t>
        </is>
      </c>
      <c r="C2369" s="32" t="n">
        <v>45898</v>
      </c>
      <c r="D2369" s="32" t="n">
        <v>45903</v>
      </c>
      <c r="E2369" s="51" t="n">
        <v>41.3</v>
      </c>
      <c r="F2369" s="51">
        <f>IF(AB2369="DOLLAR",E2369*88,E2369)</f>
        <v/>
      </c>
      <c r="G2369" s="62">
        <f>F2369*J2369</f>
        <v/>
      </c>
      <c r="H2369" s="23" t="n">
        <v>420404</v>
      </c>
      <c r="I2369" s="23" t="inlineStr">
        <is>
          <t>7-AAD Viability Staining Solution  500tests</t>
        </is>
      </c>
      <c r="J2369" s="23" t="n">
        <v>4</v>
      </c>
      <c r="K2369" s="23" t="n">
        <v>4</v>
      </c>
      <c r="L2369" s="23">
        <f>J2369-K2369</f>
        <v/>
      </c>
      <c r="M2369" s="23" t="inlineStr">
        <is>
          <t>T-1090/25-26</t>
        </is>
      </c>
      <c r="N2369" s="32" t="n">
        <v>45906</v>
      </c>
      <c r="O2369" s="62" t="n">
        <v>25606</v>
      </c>
      <c r="P2369" s="23" t="inlineStr">
        <is>
          <t>IMMUNEEL</t>
        </is>
      </c>
      <c r="Q2369" s="23" t="n">
        <v>58155322444</v>
      </c>
      <c r="R2369" s="23" t="inlineStr">
        <is>
          <t>Delivered</t>
        </is>
      </c>
      <c r="S2369" s="63" t="n">
        <v>4</v>
      </c>
      <c r="T2369" s="39" t="n"/>
      <c r="U2369" s="23" t="inlineStr">
        <is>
          <t>BioLegend</t>
        </is>
      </c>
      <c r="V2369" s="23">
        <f>VLOOKUP(P2369,'Customer List'!B:C,2,)</f>
        <v/>
      </c>
      <c r="W2369" s="40" t="n"/>
      <c r="X2369" s="32" t="n">
        <v>45908</v>
      </c>
      <c r="Y2369" s="23">
        <f>IF(X2369="", "", X2369-N2369)</f>
        <v/>
      </c>
      <c r="Z2369" s="23">
        <f>IF(N2369="", "", TEXT(N2369, "dddd"))</f>
        <v/>
      </c>
      <c r="AA2369" s="23">
        <f>IF(X2369="", "", TEXT(X2369, "dddd"))</f>
        <v/>
      </c>
      <c r="AB2369" s="23">
        <f>VLOOKUP(U2369,'Currency Sheet'!A:C,3,)</f>
        <v/>
      </c>
      <c r="AC2369" s="44">
        <f>VLOOKUP(P2369,'Customer List'!B:D,3,)</f>
        <v/>
      </c>
    </row>
    <row r="2370">
      <c r="A2370" s="23">
        <f>A2369+1</f>
        <v/>
      </c>
      <c r="B2370" s="23" t="inlineStr">
        <is>
          <t>EED118648</t>
        </is>
      </c>
      <c r="C2370" s="32" t="n">
        <v>45898</v>
      </c>
      <c r="D2370" s="32" t="n">
        <v>45903</v>
      </c>
      <c r="E2370" s="51" t="n">
        <v>74.90000000000001</v>
      </c>
      <c r="F2370" s="51">
        <f>IF(AB2370="DOLLAR",E2370*88,E2370)</f>
        <v/>
      </c>
      <c r="G2370" s="62">
        <f>F2370*J2370</f>
        <v/>
      </c>
      <c r="H2370" s="23" t="n">
        <v>503851</v>
      </c>
      <c r="I2370" s="23" t="inlineStr">
        <is>
          <t>Spark Red™ 718 anti-mouse IL-2 Antibody  25 µg</t>
        </is>
      </c>
      <c r="J2370" s="23" t="n">
        <v>1</v>
      </c>
      <c r="K2370" s="23" t="n">
        <v>1</v>
      </c>
      <c r="L2370" s="23">
        <f>J2370-K2370</f>
        <v/>
      </c>
      <c r="M2370" s="23" t="inlineStr">
        <is>
          <t>T-1093/25-26</t>
        </is>
      </c>
      <c r="N2370" s="32" t="n">
        <v>45906</v>
      </c>
      <c r="O2370" s="62" t="n">
        <v>9549.75</v>
      </c>
      <c r="P2370" s="23" t="inlineStr">
        <is>
          <t>RGCB</t>
        </is>
      </c>
      <c r="Q2370" s="23" t="n">
        <v>58155324426</v>
      </c>
      <c r="R2370" s="23" t="inlineStr">
        <is>
          <t>Delivered</t>
        </is>
      </c>
      <c r="S2370" s="63" t="n">
        <v>4</v>
      </c>
      <c r="T2370" s="39" t="n"/>
      <c r="U2370" s="23" t="inlineStr">
        <is>
          <t>BioLegend</t>
        </is>
      </c>
      <c r="V2370" s="23">
        <f>VLOOKUP(P2370,'Customer List'!B:C,2,)</f>
        <v/>
      </c>
      <c r="W2370" s="40" t="n"/>
      <c r="X2370" s="32" t="n">
        <v>45910</v>
      </c>
      <c r="Y2370" s="23">
        <f>IF(X2370="", "", X2370-N2370)</f>
        <v/>
      </c>
      <c r="Z2370" s="23">
        <f>IF(N2370="", "", TEXT(N2370, "dddd"))</f>
        <v/>
      </c>
      <c r="AA2370" s="23">
        <f>IF(X2370="", "", TEXT(X2370, "dddd"))</f>
        <v/>
      </c>
      <c r="AB2370" s="23">
        <f>VLOOKUP(U2370,'Currency Sheet'!A:C,3,)</f>
        <v/>
      </c>
      <c r="AC2370" s="44">
        <f>VLOOKUP(P2370,'Customer List'!B:D,3,)</f>
        <v/>
      </c>
    </row>
    <row r="2371">
      <c r="A2371" s="23">
        <f>A2370+1</f>
        <v/>
      </c>
      <c r="B2371" s="23" t="inlineStr">
        <is>
          <t>EED118648</t>
        </is>
      </c>
      <c r="C2371" s="32" t="n">
        <v>45898</v>
      </c>
      <c r="D2371" s="32" t="n">
        <v>45903</v>
      </c>
      <c r="E2371" s="51" t="n">
        <v>90.3</v>
      </c>
      <c r="F2371" s="51">
        <f>IF(AB2371="DOLLAR",E2371*88,E2371)</f>
        <v/>
      </c>
      <c r="G2371" s="62">
        <f>F2371*J2371</f>
        <v/>
      </c>
      <c r="H2371" s="23" t="n">
        <v>504131</v>
      </c>
      <c r="I2371" s="23" t="inlineStr">
        <is>
          <t>PE/Dazzle™ 594 anti-mouse IL-4 Antibody  25 µg</t>
        </is>
      </c>
      <c r="J2371" s="23" t="n">
        <v>1</v>
      </c>
      <c r="K2371" s="23" t="n">
        <v>1</v>
      </c>
      <c r="L2371" s="23">
        <f>J2371-K2371</f>
        <v/>
      </c>
      <c r="M2371" s="23" t="inlineStr">
        <is>
          <t>T-1093/25-26</t>
        </is>
      </c>
      <c r="N2371" s="32" t="n">
        <v>45906</v>
      </c>
      <c r="O2371" s="62" t="n">
        <v>11513.25</v>
      </c>
      <c r="P2371" s="23" t="inlineStr">
        <is>
          <t>RGCB</t>
        </is>
      </c>
      <c r="Q2371" s="23" t="n">
        <v>58155324426</v>
      </c>
      <c r="R2371" s="23" t="inlineStr">
        <is>
          <t>Delivered</t>
        </is>
      </c>
      <c r="S2371" s="63" t="n">
        <v>4</v>
      </c>
      <c r="T2371" s="39" t="n"/>
      <c r="U2371" s="23" t="inlineStr">
        <is>
          <t>BioLegend</t>
        </is>
      </c>
      <c r="V2371" s="23">
        <f>VLOOKUP(P2371,'Customer List'!B:C,2,)</f>
        <v/>
      </c>
      <c r="W2371" s="40" t="n"/>
      <c r="X2371" s="32" t="n">
        <v>45910</v>
      </c>
      <c r="Y2371" s="23">
        <f>IF(X2371="", "", X2371-N2371)</f>
        <v/>
      </c>
      <c r="Z2371" s="23">
        <f>IF(N2371="", "", TEXT(N2371, "dddd"))</f>
        <v/>
      </c>
      <c r="AA2371" s="23">
        <f>IF(X2371="", "", TEXT(X2371, "dddd"))</f>
        <v/>
      </c>
      <c r="AB2371" s="23">
        <f>VLOOKUP(U2371,'Currency Sheet'!A:C,3,)</f>
        <v/>
      </c>
      <c r="AC2371" s="44">
        <f>VLOOKUP(P2371,'Customer List'!B:D,3,)</f>
        <v/>
      </c>
    </row>
    <row r="2372">
      <c r="A2372" s="23">
        <f>A2371+1</f>
        <v/>
      </c>
      <c r="B2372" s="23" t="inlineStr">
        <is>
          <t>EED118648</t>
        </is>
      </c>
      <c r="C2372" s="32" t="n">
        <v>45898</v>
      </c>
      <c r="D2372" s="32" t="n">
        <v>45903</v>
      </c>
      <c r="E2372" s="51" t="n">
        <v>123.2</v>
      </c>
      <c r="F2372" s="51">
        <f>IF(AB2372="DOLLAR",E2372*88,E2372)</f>
        <v/>
      </c>
      <c r="G2372" s="62">
        <f>F2372*J2372</f>
        <v/>
      </c>
      <c r="H2372" s="23" t="n">
        <v>517005</v>
      </c>
      <c r="I2372" s="23" t="inlineStr">
        <is>
          <t>Alexa Fluor® 488 anti-mouse IL-17F Antibody  25 µg</t>
        </is>
      </c>
      <c r="J2372" s="23" t="n">
        <v>1</v>
      </c>
      <c r="K2372" s="23" t="n">
        <v>1</v>
      </c>
      <c r="L2372" s="23">
        <f>J2372-K2372</f>
        <v/>
      </c>
      <c r="M2372" s="23" t="inlineStr">
        <is>
          <t>T-1093/25-26</t>
        </is>
      </c>
      <c r="N2372" s="32" t="n">
        <v>45906</v>
      </c>
      <c r="O2372" s="62" t="n">
        <v>15708</v>
      </c>
      <c r="P2372" s="23" t="inlineStr">
        <is>
          <t>RGCB</t>
        </is>
      </c>
      <c r="Q2372" s="23" t="n">
        <v>58155324426</v>
      </c>
      <c r="R2372" s="23" t="inlineStr">
        <is>
          <t>Delivered</t>
        </is>
      </c>
      <c r="S2372" s="63" t="n">
        <v>4</v>
      </c>
      <c r="T2372" s="39" t="n"/>
      <c r="U2372" s="23" t="inlineStr">
        <is>
          <t>BioLegend</t>
        </is>
      </c>
      <c r="V2372" s="23">
        <f>VLOOKUP(P2372,'Customer List'!B:C,2,)</f>
        <v/>
      </c>
      <c r="W2372" s="40" t="n"/>
      <c r="X2372" s="32" t="n">
        <v>45910</v>
      </c>
      <c r="Y2372" s="23">
        <f>IF(X2372="", "", X2372-N2372)</f>
        <v/>
      </c>
      <c r="Z2372" s="23">
        <f>IF(N2372="", "", TEXT(N2372, "dddd"))</f>
        <v/>
      </c>
      <c r="AA2372" s="23">
        <f>IF(X2372="", "", TEXT(X2372, "dddd"))</f>
        <v/>
      </c>
      <c r="AB2372" s="23">
        <f>VLOOKUP(U2372,'Currency Sheet'!A:C,3,)</f>
        <v/>
      </c>
      <c r="AC2372" s="44">
        <f>VLOOKUP(P2372,'Customer List'!B:D,3,)</f>
        <v/>
      </c>
    </row>
    <row r="2373">
      <c r="A2373" s="23">
        <f>A2372+1</f>
        <v/>
      </c>
      <c r="B2373" s="23" t="inlineStr">
        <is>
          <t>EED118648</t>
        </is>
      </c>
      <c r="C2373" s="32" t="n">
        <v>45898</v>
      </c>
      <c r="D2373" s="32" t="n">
        <v>45903</v>
      </c>
      <c r="E2373" s="51" t="n">
        <v>259</v>
      </c>
      <c r="F2373" s="51">
        <f>IF(AB2373="DOLLAR",E2373*88,E2373)</f>
        <v/>
      </c>
      <c r="G2373" s="62">
        <f>F2373*J2373</f>
        <v/>
      </c>
      <c r="H2373" s="23" t="n">
        <v>626812</v>
      </c>
      <c r="I2373" s="23" t="inlineStr">
        <is>
          <t>Alexa Fluor® 488 anti-c-Myc Antibody  100µg</t>
        </is>
      </c>
      <c r="J2373" s="23" t="n">
        <v>5</v>
      </c>
      <c r="K2373" s="23" t="n"/>
      <c r="L2373" s="23">
        <f>J2373-K2373</f>
        <v/>
      </c>
      <c r="M2373" s="23" t="n"/>
      <c r="N2373" s="32" t="n"/>
      <c r="O2373" s="62" t="n"/>
      <c r="P2373" s="23" t="inlineStr">
        <is>
          <t>AURIGINE ONCO</t>
        </is>
      </c>
      <c r="Q2373" s="23" t="n"/>
      <c r="R2373" s="23" t="n"/>
      <c r="S2373" s="63" t="n">
        <v>4</v>
      </c>
      <c r="T2373" s="39" t="inlineStr">
        <is>
          <t>for stock</t>
        </is>
      </c>
      <c r="U2373" s="23" t="inlineStr">
        <is>
          <t>BioLegend</t>
        </is>
      </c>
      <c r="V2373" s="23">
        <f>VLOOKUP(P2373,'Customer List'!B:C,2,)</f>
        <v/>
      </c>
      <c r="W2373" s="40" t="inlineStr">
        <is>
          <t>Stock</t>
        </is>
      </c>
      <c r="X2373" s="32">
        <f>IF(OR(R2373 = "PRIYANKA MADAM", R2373 = "DEEPAK", R2373 = "PORTER"),N2373,"")</f>
        <v/>
      </c>
      <c r="Y2373" s="23">
        <f>IF(X2373="", "", X2373-N2373)</f>
        <v/>
      </c>
      <c r="Z2373" s="23">
        <f>IF(N2373="", "", TEXT(N2373, "dddd"))</f>
        <v/>
      </c>
      <c r="AA2373" s="23">
        <f>IF(X2373="", "", TEXT(X2373, "dddd"))</f>
        <v/>
      </c>
      <c r="AB2373" s="23">
        <f>VLOOKUP(U2373,'Currency Sheet'!A:C,3,)</f>
        <v/>
      </c>
      <c r="AC2373" s="44">
        <f>VLOOKUP(P2373,'Customer List'!B:D,3,)</f>
        <v/>
      </c>
    </row>
    <row r="2374">
      <c r="A2374" s="23">
        <f>A2373+1</f>
        <v/>
      </c>
      <c r="B2374" s="23" t="inlineStr">
        <is>
          <t>EED118648</t>
        </is>
      </c>
      <c r="C2374" s="32" t="n">
        <v>45898</v>
      </c>
      <c r="D2374" s="32" t="n">
        <v>45903</v>
      </c>
      <c r="E2374" s="51" t="n">
        <v>4.9</v>
      </c>
      <c r="F2374" s="51">
        <f>IF(AB2374="DOLLAR",E2374*88,E2374)</f>
        <v/>
      </c>
      <c r="G2374" s="62">
        <f>F2374*J2374</f>
        <v/>
      </c>
      <c r="H2374" s="23" t="n">
        <v>740379</v>
      </c>
      <c r="I2374" s="23" t="inlineStr">
        <is>
          <t>V-bottom Plate for LEGENDplex™ Assay  1plate</t>
        </is>
      </c>
      <c r="J2374" s="23" t="n">
        <v>1</v>
      </c>
      <c r="K2374" s="23" t="n">
        <v>1</v>
      </c>
      <c r="L2374" s="23">
        <f>J2374-K2374</f>
        <v/>
      </c>
      <c r="M2374" s="23" t="inlineStr">
        <is>
          <t>T-1222/25-26</t>
        </is>
      </c>
      <c r="N2374" s="32" t="n">
        <v>45919</v>
      </c>
      <c r="O2374" s="62" t="n">
        <v>868</v>
      </c>
      <c r="P2374" s="23" t="inlineStr">
        <is>
          <t>MIRANDA</t>
        </is>
      </c>
      <c r="Q2374" s="23" t="inlineStr">
        <is>
          <t>By Hand</t>
        </is>
      </c>
      <c r="R2374" s="23" t="inlineStr">
        <is>
          <t>PRIYANKA MADAM</t>
        </is>
      </c>
      <c r="S2374" s="63" t="n">
        <v>4</v>
      </c>
      <c r="T2374" s="39" t="inlineStr">
        <is>
          <t>Kit of 14 Pcs</t>
        </is>
      </c>
      <c r="U2374" s="23" t="inlineStr">
        <is>
          <t>BioLegend</t>
        </is>
      </c>
      <c r="V2374" s="23">
        <f>VLOOKUP(P2374,'Customer List'!B:C,2,)</f>
        <v/>
      </c>
      <c r="W2374" s="40" t="n"/>
      <c r="X2374" s="32">
        <f>IF(OR(R2374 = "PRIYANKA MADAM", R2374 = "DEEPAK", R2374 = "PORTER"),N2374,"")</f>
        <v/>
      </c>
      <c r="Y2374" s="23">
        <f>IF(X2374="", "", X2374-N2374)</f>
        <v/>
      </c>
      <c r="Z2374" s="23">
        <f>IF(N2374="", "", TEXT(N2374, "dddd"))</f>
        <v/>
      </c>
      <c r="AA2374" s="23">
        <f>IF(X2374="", "", TEXT(X2374, "dddd"))</f>
        <v/>
      </c>
      <c r="AB2374" s="23">
        <f>VLOOKUP(U2374,'Currency Sheet'!A:C,3,)</f>
        <v/>
      </c>
      <c r="AC2374" s="44">
        <f>VLOOKUP(P2374,'Customer List'!B:D,3,)</f>
        <v/>
      </c>
    </row>
    <row r="2375">
      <c r="A2375" s="23">
        <f>A2374+1</f>
        <v/>
      </c>
      <c r="B2375" s="23" t="inlineStr">
        <is>
          <t>EED118648</t>
        </is>
      </c>
      <c r="C2375" s="32" t="n">
        <v>45898</v>
      </c>
      <c r="D2375" s="32" t="n">
        <v>45903</v>
      </c>
      <c r="E2375" s="51" t="n">
        <v>205.8</v>
      </c>
      <c r="F2375" s="51">
        <f>IF(AB2375="DOLLAR",E2375*88,E2375)</f>
        <v/>
      </c>
      <c r="G2375" s="62">
        <f>F2375*J2375</f>
        <v/>
      </c>
      <c r="H2375" s="23" t="n">
        <v>740830</v>
      </c>
      <c r="I2375" s="23" t="inlineStr">
        <is>
          <t>LEGENDplex™ Mouse B cell Panel Detection Antibodies  100 tests (3.3 mL)</t>
        </is>
      </c>
      <c r="J2375" s="23" t="n">
        <v>1</v>
      </c>
      <c r="K2375" s="23" t="n">
        <v>1</v>
      </c>
      <c r="L2375" s="23">
        <f>J2375-K2375</f>
        <v/>
      </c>
      <c r="M2375" s="23" t="inlineStr">
        <is>
          <t>T-1222/25-26</t>
        </is>
      </c>
      <c r="N2375" s="32" t="n">
        <v>45919</v>
      </c>
      <c r="O2375" s="62" t="n">
        <v>36456</v>
      </c>
      <c r="P2375" s="23" t="inlineStr">
        <is>
          <t>MIRANDA</t>
        </is>
      </c>
      <c r="Q2375" s="23" t="inlineStr">
        <is>
          <t>By Hand</t>
        </is>
      </c>
      <c r="R2375" s="23" t="inlineStr">
        <is>
          <t>PRIYANKA MADAM</t>
        </is>
      </c>
      <c r="S2375" s="63" t="n">
        <v>4</v>
      </c>
      <c r="T2375" s="39" t="inlineStr">
        <is>
          <t>Kit of 14 Pcs</t>
        </is>
      </c>
      <c r="U2375" s="23" t="inlineStr">
        <is>
          <t>BioLegend</t>
        </is>
      </c>
      <c r="V2375" s="23">
        <f>VLOOKUP(P2375,'Customer List'!B:C,2,)</f>
        <v/>
      </c>
      <c r="W2375" s="40" t="n"/>
      <c r="X2375" s="32">
        <f>IF(OR(R2375 = "PRIYANKA MADAM", R2375 = "DEEPAK", R2375 = "PORTER"),N2375,"")</f>
        <v/>
      </c>
      <c r="Y2375" s="23">
        <f>IF(X2375="", "", X2375-N2375)</f>
        <v/>
      </c>
      <c r="Z2375" s="23">
        <f>IF(N2375="", "", TEXT(N2375, "dddd"))</f>
        <v/>
      </c>
      <c r="AA2375" s="23">
        <f>IF(X2375="", "", TEXT(X2375, "dddd"))</f>
        <v/>
      </c>
      <c r="AB2375" s="23">
        <f>VLOOKUP(U2375,'Currency Sheet'!A:C,3,)</f>
        <v/>
      </c>
      <c r="AC2375" s="44">
        <f>VLOOKUP(P2375,'Customer List'!B:D,3,)</f>
        <v/>
      </c>
    </row>
    <row r="2376">
      <c r="A2376" s="23">
        <f>A2375+1</f>
        <v/>
      </c>
      <c r="B2376" s="23" t="inlineStr">
        <is>
          <t>EED118648</t>
        </is>
      </c>
      <c r="C2376" s="32" t="n">
        <v>45898</v>
      </c>
      <c r="D2376" s="32" t="n">
        <v>45903</v>
      </c>
      <c r="E2376" s="51" t="n">
        <v>41.3</v>
      </c>
      <c r="F2376" s="51">
        <f>IF(AB2376="DOLLAR",E2376*88,E2376)</f>
        <v/>
      </c>
      <c r="G2376" s="62">
        <f>F2376*J2376</f>
        <v/>
      </c>
      <c r="H2376" s="23" t="n">
        <v>740831</v>
      </c>
      <c r="I2376" s="23" t="inlineStr">
        <is>
          <t>LEGENDplex™ Mouse B cell Panel Standard  1 vial</t>
        </is>
      </c>
      <c r="J2376" s="23" t="n">
        <v>1</v>
      </c>
      <c r="K2376" s="23" t="n">
        <v>1</v>
      </c>
      <c r="L2376" s="23">
        <f>J2376-K2376</f>
        <v/>
      </c>
      <c r="M2376" s="23" t="inlineStr">
        <is>
          <t>T-1222/25-26</t>
        </is>
      </c>
      <c r="N2376" s="32" t="n">
        <v>45919</v>
      </c>
      <c r="O2376" s="62" t="n">
        <v>7316</v>
      </c>
      <c r="P2376" s="23" t="inlineStr">
        <is>
          <t>MIRANDA</t>
        </is>
      </c>
      <c r="Q2376" s="23" t="inlineStr">
        <is>
          <t>By Hand</t>
        </is>
      </c>
      <c r="R2376" s="23" t="inlineStr">
        <is>
          <t>PRIYANKA MADAM</t>
        </is>
      </c>
      <c r="S2376" s="63" t="n">
        <v>4</v>
      </c>
      <c r="T2376" s="39" t="inlineStr">
        <is>
          <t>Kit of 14 Pcs</t>
        </is>
      </c>
      <c r="U2376" s="23" t="inlineStr">
        <is>
          <t>BioLegend</t>
        </is>
      </c>
      <c r="V2376" s="23">
        <f>VLOOKUP(P2376,'Customer List'!B:C,2,)</f>
        <v/>
      </c>
      <c r="W2376" s="40" t="n"/>
      <c r="X2376" s="32">
        <f>IF(OR(R2376 = "PRIYANKA MADAM", R2376 = "DEEPAK", R2376 = "PORTER"),N2376,"")</f>
        <v/>
      </c>
      <c r="Y2376" s="23">
        <f>IF(X2376="", "", X2376-N2376)</f>
        <v/>
      </c>
      <c r="Z2376" s="23">
        <f>IF(N2376="", "", TEXT(N2376, "dddd"))</f>
        <v/>
      </c>
      <c r="AA2376" s="23">
        <f>IF(X2376="", "", TEXT(X2376, "dddd"))</f>
        <v/>
      </c>
      <c r="AB2376" s="23">
        <f>VLOOKUP(U2376,'Currency Sheet'!A:C,3,)</f>
        <v/>
      </c>
      <c r="AC2376" s="44">
        <f>VLOOKUP(P2376,'Customer List'!B:D,3,)</f>
        <v/>
      </c>
    </row>
    <row r="2377">
      <c r="A2377" s="23">
        <f>A2376+1</f>
        <v/>
      </c>
      <c r="B2377" s="23" t="inlineStr">
        <is>
          <t>EED118648</t>
        </is>
      </c>
      <c r="C2377" s="32" t="n">
        <v>45898</v>
      </c>
      <c r="D2377" s="32" t="n">
        <v>45903</v>
      </c>
      <c r="E2377" s="51" t="n">
        <v>82.59999999999999</v>
      </c>
      <c r="F2377" s="51">
        <f>IF(AB2377="DOLLAR",E2377*88,E2377)</f>
        <v/>
      </c>
      <c r="G2377" s="62">
        <f>F2377*J2377</f>
        <v/>
      </c>
      <c r="H2377" s="23" t="n">
        <v>740832</v>
      </c>
      <c r="I2377" s="23" t="inlineStr">
        <is>
          <t>LEGENDplex™ Mouse IL-4 Capture Bead A4, 13X  100 tests (270 µL)</t>
        </is>
      </c>
      <c r="J2377" s="23" t="n">
        <v>1</v>
      </c>
      <c r="K2377" s="23" t="n">
        <v>1</v>
      </c>
      <c r="L2377" s="23">
        <f>J2377-K2377</f>
        <v/>
      </c>
      <c r="M2377" s="23" t="inlineStr">
        <is>
          <t>T-1222/25-26</t>
        </is>
      </c>
      <c r="N2377" s="32" t="n">
        <v>45919</v>
      </c>
      <c r="O2377" s="62" t="n">
        <v>14632</v>
      </c>
      <c r="P2377" s="23" t="inlineStr">
        <is>
          <t>MIRANDA</t>
        </is>
      </c>
      <c r="Q2377" s="23" t="inlineStr">
        <is>
          <t>By Hand</t>
        </is>
      </c>
      <c r="R2377" s="23" t="inlineStr">
        <is>
          <t>PRIYANKA MADAM</t>
        </is>
      </c>
      <c r="S2377" s="63" t="n">
        <v>4</v>
      </c>
      <c r="T2377" s="39" t="inlineStr">
        <is>
          <t>Kit of 14 Pcs</t>
        </is>
      </c>
      <c r="U2377" s="23" t="inlineStr">
        <is>
          <t>BioLegend</t>
        </is>
      </c>
      <c r="V2377" s="23">
        <f>VLOOKUP(P2377,'Customer List'!B:C,2,)</f>
        <v/>
      </c>
      <c r="W2377" s="40" t="n"/>
      <c r="X2377" s="32">
        <f>IF(OR(R2377 = "PRIYANKA MADAM", R2377 = "DEEPAK", R2377 = "PORTER"),N2377,"")</f>
        <v/>
      </c>
      <c r="Y2377" s="23">
        <f>IF(X2377="", "", X2377-N2377)</f>
        <v/>
      </c>
      <c r="Z2377" s="23">
        <f>IF(N2377="", "", TEXT(N2377, "dddd"))</f>
        <v/>
      </c>
      <c r="AA2377" s="23">
        <f>IF(X2377="", "", TEXT(X2377, "dddd"))</f>
        <v/>
      </c>
      <c r="AB2377" s="23">
        <f>VLOOKUP(U2377,'Currency Sheet'!A:C,3,)</f>
        <v/>
      </c>
      <c r="AC2377" s="44">
        <f>VLOOKUP(P2377,'Customer List'!B:D,3,)</f>
        <v/>
      </c>
    </row>
    <row r="2378">
      <c r="A2378" s="23">
        <f>A2377+1</f>
        <v/>
      </c>
      <c r="B2378" s="23" t="inlineStr">
        <is>
          <t>EED118648</t>
        </is>
      </c>
      <c r="C2378" s="32" t="n">
        <v>45898</v>
      </c>
      <c r="D2378" s="32" t="n">
        <v>45903</v>
      </c>
      <c r="E2378" s="51" t="n">
        <v>82.59999999999999</v>
      </c>
      <c r="F2378" s="51">
        <f>IF(AB2378="DOLLAR",E2378*88,E2378)</f>
        <v/>
      </c>
      <c r="G2378" s="62">
        <f>F2378*J2378</f>
        <v/>
      </c>
      <c r="H2378" s="23" t="n">
        <v>740833</v>
      </c>
      <c r="I2378" s="23" t="inlineStr">
        <is>
          <t>LEGENDplex™ Mouse IL-6 Capture Bead A5, 13X  100 tests (270 µL)</t>
        </is>
      </c>
      <c r="J2378" s="23" t="n">
        <v>1</v>
      </c>
      <c r="K2378" s="23" t="n">
        <v>1</v>
      </c>
      <c r="L2378" s="23">
        <f>J2378-K2378</f>
        <v/>
      </c>
      <c r="M2378" s="23" t="inlineStr">
        <is>
          <t>T-1222/25-26</t>
        </is>
      </c>
      <c r="N2378" s="32" t="n">
        <v>45919</v>
      </c>
      <c r="O2378" s="62" t="n">
        <v>14632</v>
      </c>
      <c r="P2378" s="23" t="inlineStr">
        <is>
          <t>MIRANDA</t>
        </is>
      </c>
      <c r="Q2378" s="23" t="inlineStr">
        <is>
          <t>By Hand</t>
        </is>
      </c>
      <c r="R2378" s="23" t="inlineStr">
        <is>
          <t>PRIYANKA MADAM</t>
        </is>
      </c>
      <c r="S2378" s="63" t="n">
        <v>4</v>
      </c>
      <c r="T2378" s="39" t="inlineStr">
        <is>
          <t>Kit of 14 Pcs</t>
        </is>
      </c>
      <c r="U2378" s="23" t="inlineStr">
        <is>
          <t>BioLegend</t>
        </is>
      </c>
      <c r="V2378" s="23">
        <f>VLOOKUP(P2378,'Customer List'!B:C,2,)</f>
        <v/>
      </c>
      <c r="W2378" s="40" t="n"/>
      <c r="X2378" s="32">
        <f>IF(OR(R2378 = "PRIYANKA MADAM", R2378 = "DEEPAK", R2378 = "PORTER"),N2378,"")</f>
        <v/>
      </c>
      <c r="Y2378" s="23">
        <f>IF(X2378="", "", X2378-N2378)</f>
        <v/>
      </c>
      <c r="Z2378" s="23">
        <f>IF(N2378="", "", TEXT(N2378, "dddd"))</f>
        <v/>
      </c>
      <c r="AA2378" s="23">
        <f>IF(X2378="", "", TEXT(X2378, "dddd"))</f>
        <v/>
      </c>
      <c r="AB2378" s="23">
        <f>VLOOKUP(U2378,'Currency Sheet'!A:C,3,)</f>
        <v/>
      </c>
      <c r="AC2378" s="44">
        <f>VLOOKUP(P2378,'Customer List'!B:D,3,)</f>
        <v/>
      </c>
    </row>
    <row r="2379">
      <c r="A2379" s="23">
        <f>A2378+1</f>
        <v/>
      </c>
      <c r="B2379" s="23" t="inlineStr">
        <is>
          <t>EED118648</t>
        </is>
      </c>
      <c r="C2379" s="32" t="n">
        <v>45898</v>
      </c>
      <c r="D2379" s="32" t="n">
        <v>45903</v>
      </c>
      <c r="E2379" s="51" t="n">
        <v>82.59999999999999</v>
      </c>
      <c r="F2379" s="51">
        <f>IF(AB2379="DOLLAR",E2379*88,E2379)</f>
        <v/>
      </c>
      <c r="G2379" s="62">
        <f>F2379*J2379</f>
        <v/>
      </c>
      <c r="H2379" s="23" t="n">
        <v>740834</v>
      </c>
      <c r="I2379" s="23" t="inlineStr">
        <is>
          <t>LEGENDplex™ Mouse IL-12p70 Capture Bead A6, 13X  100 tests (270 µL)</t>
        </is>
      </c>
      <c r="J2379" s="23" t="n">
        <v>1</v>
      </c>
      <c r="K2379" s="23" t="n">
        <v>1</v>
      </c>
      <c r="L2379" s="23">
        <f>J2379-K2379</f>
        <v/>
      </c>
      <c r="M2379" s="23" t="inlineStr">
        <is>
          <t>T-1222/25-26</t>
        </is>
      </c>
      <c r="N2379" s="32" t="n">
        <v>45919</v>
      </c>
      <c r="O2379" s="62" t="n">
        <v>14632</v>
      </c>
      <c r="P2379" s="23" t="inlineStr">
        <is>
          <t>MIRANDA</t>
        </is>
      </c>
      <c r="Q2379" s="23" t="inlineStr">
        <is>
          <t>By Hand</t>
        </is>
      </c>
      <c r="R2379" s="23" t="inlineStr">
        <is>
          <t>PRIYANKA MADAM</t>
        </is>
      </c>
      <c r="S2379" s="63" t="n">
        <v>4</v>
      </c>
      <c r="T2379" s="39" t="inlineStr">
        <is>
          <t>Kit of 14 Pcs</t>
        </is>
      </c>
      <c r="U2379" s="23" t="inlineStr">
        <is>
          <t>BioLegend</t>
        </is>
      </c>
      <c r="V2379" s="23">
        <f>VLOOKUP(P2379,'Customer List'!B:C,2,)</f>
        <v/>
      </c>
      <c r="W2379" s="40" t="n"/>
      <c r="X2379" s="32">
        <f>IF(OR(R2379 = "PRIYANKA MADAM", R2379 = "DEEPAK", R2379 = "PORTER"),N2379,"")</f>
        <v/>
      </c>
      <c r="Y2379" s="23">
        <f>IF(X2379="", "", X2379-N2379)</f>
        <v/>
      </c>
      <c r="Z2379" s="23">
        <f>IF(N2379="", "", TEXT(N2379, "dddd"))</f>
        <v/>
      </c>
      <c r="AA2379" s="23">
        <f>IF(X2379="", "", TEXT(X2379, "dddd"))</f>
        <v/>
      </c>
      <c r="AB2379" s="23">
        <f>VLOOKUP(U2379,'Currency Sheet'!A:C,3,)</f>
        <v/>
      </c>
      <c r="AC2379" s="44">
        <f>VLOOKUP(P2379,'Customer List'!B:D,3,)</f>
        <v/>
      </c>
    </row>
    <row r="2380">
      <c r="A2380" s="23">
        <f>A2379+1</f>
        <v/>
      </c>
      <c r="B2380" s="23" t="inlineStr">
        <is>
          <t>EED118648</t>
        </is>
      </c>
      <c r="C2380" s="32" t="n">
        <v>45898</v>
      </c>
      <c r="D2380" s="32" t="n">
        <v>45903</v>
      </c>
      <c r="E2380" s="51" t="n">
        <v>82.59999999999999</v>
      </c>
      <c r="F2380" s="51">
        <f>IF(AB2380="DOLLAR",E2380*88,E2380)</f>
        <v/>
      </c>
      <c r="G2380" s="62">
        <f>F2380*J2380</f>
        <v/>
      </c>
      <c r="H2380" s="23" t="n">
        <v>740835</v>
      </c>
      <c r="I2380" s="23" t="inlineStr">
        <is>
          <t>LEGENDplex™ Mouse IL-17A Capture Bead A7, 13X  100 tests (270 µL)</t>
        </is>
      </c>
      <c r="J2380" s="23" t="n">
        <v>1</v>
      </c>
      <c r="K2380" s="23" t="n">
        <v>1</v>
      </c>
      <c r="L2380" s="23">
        <f>J2380-K2380</f>
        <v/>
      </c>
      <c r="M2380" s="23" t="inlineStr">
        <is>
          <t>T-1222/25-26</t>
        </is>
      </c>
      <c r="N2380" s="32" t="n">
        <v>45919</v>
      </c>
      <c r="O2380" s="62" t="n">
        <v>14632</v>
      </c>
      <c r="P2380" s="23" t="inlineStr">
        <is>
          <t>MIRANDA</t>
        </is>
      </c>
      <c r="Q2380" s="23" t="inlineStr">
        <is>
          <t>By Hand</t>
        </is>
      </c>
      <c r="R2380" s="23" t="inlineStr">
        <is>
          <t>PRIYANKA MADAM</t>
        </is>
      </c>
      <c r="S2380" s="63" t="n">
        <v>4</v>
      </c>
      <c r="T2380" s="39" t="inlineStr">
        <is>
          <t>Kit of 14 Pcs</t>
        </is>
      </c>
      <c r="U2380" s="23" t="inlineStr">
        <is>
          <t>BioLegend</t>
        </is>
      </c>
      <c r="V2380" s="23">
        <f>VLOOKUP(P2380,'Customer List'!B:C,2,)</f>
        <v/>
      </c>
      <c r="W2380" s="40" t="n"/>
      <c r="X2380" s="32">
        <f>IF(OR(R2380 = "PRIYANKA MADAM", R2380 = "DEEPAK", R2380 = "PORTER"),N2380,"")</f>
        <v/>
      </c>
      <c r="Y2380" s="23">
        <f>IF(X2380="", "", X2380-N2380)</f>
        <v/>
      </c>
      <c r="Z2380" s="23">
        <f>IF(N2380="", "", TEXT(N2380, "dddd"))</f>
        <v/>
      </c>
      <c r="AA2380" s="23">
        <f>IF(X2380="", "", TEXT(X2380, "dddd"))</f>
        <v/>
      </c>
      <c r="AB2380" s="23">
        <f>VLOOKUP(U2380,'Currency Sheet'!A:C,3,)</f>
        <v/>
      </c>
      <c r="AC2380" s="44">
        <f>VLOOKUP(P2380,'Customer List'!B:D,3,)</f>
        <v/>
      </c>
    </row>
    <row r="2381">
      <c r="A2381" s="23">
        <f>A2380+1</f>
        <v/>
      </c>
      <c r="B2381" s="23" t="inlineStr">
        <is>
          <t>EED118648</t>
        </is>
      </c>
      <c r="C2381" s="32" t="n">
        <v>45898</v>
      </c>
      <c r="D2381" s="32" t="n">
        <v>45903</v>
      </c>
      <c r="E2381" s="51" t="n">
        <v>82.59999999999999</v>
      </c>
      <c r="F2381" s="51">
        <f>IF(AB2381="DOLLAR",E2381*88,E2381)</f>
        <v/>
      </c>
      <c r="G2381" s="62">
        <f>F2381*J2381</f>
        <v/>
      </c>
      <c r="H2381" s="23" t="n">
        <v>740836</v>
      </c>
      <c r="I2381" s="23" t="inlineStr">
        <is>
          <t>LEGENDplex™ Mouse IL-2 Capture Bead A8, 13X  100 tests (270 µL)</t>
        </is>
      </c>
      <c r="J2381" s="23" t="n">
        <v>1</v>
      </c>
      <c r="K2381" s="23" t="n">
        <v>1</v>
      </c>
      <c r="L2381" s="23">
        <f>J2381-K2381</f>
        <v/>
      </c>
      <c r="M2381" s="23" t="inlineStr">
        <is>
          <t>T-1222/25-26</t>
        </is>
      </c>
      <c r="N2381" s="32" t="n">
        <v>45919</v>
      </c>
      <c r="O2381" s="62" t="n">
        <v>14632</v>
      </c>
      <c r="P2381" s="23" t="inlineStr">
        <is>
          <t>MIRANDA</t>
        </is>
      </c>
      <c r="Q2381" s="23" t="inlineStr">
        <is>
          <t>By Hand</t>
        </is>
      </c>
      <c r="R2381" s="23" t="inlineStr">
        <is>
          <t>PRIYANKA MADAM</t>
        </is>
      </c>
      <c r="S2381" s="63" t="n">
        <v>4</v>
      </c>
      <c r="T2381" s="39" t="inlineStr">
        <is>
          <t>Kit of 14 Pcs</t>
        </is>
      </c>
      <c r="U2381" s="23" t="inlineStr">
        <is>
          <t>BioLegend</t>
        </is>
      </c>
      <c r="V2381" s="23">
        <f>VLOOKUP(P2381,'Customer List'!B:C,2,)</f>
        <v/>
      </c>
      <c r="W2381" s="40" t="n"/>
      <c r="X2381" s="32">
        <f>IF(OR(R2381 = "PRIYANKA MADAM", R2381 = "DEEPAK", R2381 = "PORTER"),N2381,"")</f>
        <v/>
      </c>
      <c r="Y2381" s="23">
        <f>IF(X2381="", "", X2381-N2381)</f>
        <v/>
      </c>
      <c r="Z2381" s="23">
        <f>IF(N2381="", "", TEXT(N2381, "dddd"))</f>
        <v/>
      </c>
      <c r="AA2381" s="23">
        <f>IF(X2381="", "", TEXT(X2381, "dddd"))</f>
        <v/>
      </c>
      <c r="AB2381" s="23">
        <f>VLOOKUP(U2381,'Currency Sheet'!A:C,3,)</f>
        <v/>
      </c>
      <c r="AC2381" s="44">
        <f>VLOOKUP(P2381,'Customer List'!B:D,3,)</f>
        <v/>
      </c>
    </row>
    <row r="2382">
      <c r="A2382" s="23">
        <f>A2381+1</f>
        <v/>
      </c>
      <c r="B2382" s="23" t="inlineStr">
        <is>
          <t>EED118648</t>
        </is>
      </c>
      <c r="C2382" s="32" t="n">
        <v>45898</v>
      </c>
      <c r="D2382" s="32" t="n">
        <v>45903</v>
      </c>
      <c r="E2382" s="51" t="n">
        <v>82.59999999999999</v>
      </c>
      <c r="F2382" s="51">
        <f>IF(AB2382="DOLLAR",E2382*88,E2382)</f>
        <v/>
      </c>
      <c r="G2382" s="62">
        <f>F2382*J2382</f>
        <v/>
      </c>
      <c r="H2382" s="23" t="n">
        <v>740837</v>
      </c>
      <c r="I2382" s="23" t="inlineStr">
        <is>
          <t>LEGENDplex™ Mouse TNF-α Capture Bead A10, 13X  100 tests (270 µL)</t>
        </is>
      </c>
      <c r="J2382" s="23" t="n">
        <v>1</v>
      </c>
      <c r="K2382" s="23" t="n">
        <v>1</v>
      </c>
      <c r="L2382" s="23">
        <f>J2382-K2382</f>
        <v/>
      </c>
      <c r="M2382" s="23" t="inlineStr">
        <is>
          <t>T-1222/25-26</t>
        </is>
      </c>
      <c r="N2382" s="32" t="n">
        <v>45919</v>
      </c>
      <c r="O2382" s="62" t="n">
        <v>14632</v>
      </c>
      <c r="P2382" s="23" t="inlineStr">
        <is>
          <t>MIRANDA</t>
        </is>
      </c>
      <c r="Q2382" s="23" t="inlineStr">
        <is>
          <t>By Hand</t>
        </is>
      </c>
      <c r="R2382" s="23" t="inlineStr">
        <is>
          <t>PRIYANKA MADAM</t>
        </is>
      </c>
      <c r="S2382" s="63" t="n">
        <v>4</v>
      </c>
      <c r="T2382" s="39" t="inlineStr">
        <is>
          <t>Kit of 14 Pcs</t>
        </is>
      </c>
      <c r="U2382" s="23" t="inlineStr">
        <is>
          <t>BioLegend</t>
        </is>
      </c>
      <c r="V2382" s="23">
        <f>VLOOKUP(P2382,'Customer List'!B:C,2,)</f>
        <v/>
      </c>
      <c r="W2382" s="40" t="n"/>
      <c r="X2382" s="32">
        <f>IF(OR(R2382 = "PRIYANKA MADAM", R2382 = "DEEPAK", R2382 = "PORTER"),N2382,"")</f>
        <v/>
      </c>
      <c r="Y2382" s="23">
        <f>IF(X2382="", "", X2382-N2382)</f>
        <v/>
      </c>
      <c r="Z2382" s="23">
        <f>IF(N2382="", "", TEXT(N2382, "dddd"))</f>
        <v/>
      </c>
      <c r="AA2382" s="23">
        <f>IF(X2382="", "", TEXT(X2382, "dddd"))</f>
        <v/>
      </c>
      <c r="AB2382" s="23">
        <f>VLOOKUP(U2382,'Currency Sheet'!A:C,3,)</f>
        <v/>
      </c>
      <c r="AC2382" s="44">
        <f>VLOOKUP(P2382,'Customer List'!B:D,3,)</f>
        <v/>
      </c>
    </row>
    <row r="2383">
      <c r="A2383" s="23">
        <f>A2382+1</f>
        <v/>
      </c>
      <c r="B2383" s="23" t="inlineStr">
        <is>
          <t>EED118648</t>
        </is>
      </c>
      <c r="C2383" s="32" t="n">
        <v>45898</v>
      </c>
      <c r="D2383" s="32" t="n">
        <v>45903</v>
      </c>
      <c r="E2383" s="51" t="n">
        <v>82.59999999999999</v>
      </c>
      <c r="F2383" s="51">
        <f>IF(AB2383="DOLLAR",E2383*88,E2383)</f>
        <v/>
      </c>
      <c r="G2383" s="62">
        <f>F2383*J2383</f>
        <v/>
      </c>
      <c r="H2383" s="23" t="n">
        <v>740838</v>
      </c>
      <c r="I2383" s="23" t="inlineStr">
        <is>
          <t>LEGENDplex™ Mouse Free Active TGF-β1 Capture Bead B2, 13X  100 tests (270 µL)</t>
        </is>
      </c>
      <c r="J2383" s="23" t="n">
        <v>1</v>
      </c>
      <c r="K2383" s="23" t="n">
        <v>1</v>
      </c>
      <c r="L2383" s="23">
        <f>J2383-K2383</f>
        <v/>
      </c>
      <c r="M2383" s="23" t="inlineStr">
        <is>
          <t>T-1222/25-26</t>
        </is>
      </c>
      <c r="N2383" s="32" t="n">
        <v>45919</v>
      </c>
      <c r="O2383" s="62" t="n">
        <v>14632</v>
      </c>
      <c r="P2383" s="23" t="inlineStr">
        <is>
          <t>MIRANDA</t>
        </is>
      </c>
      <c r="Q2383" s="23" t="inlineStr">
        <is>
          <t>By Hand</t>
        </is>
      </c>
      <c r="R2383" s="23" t="inlineStr">
        <is>
          <t>PRIYANKA MADAM</t>
        </is>
      </c>
      <c r="S2383" s="63" t="n">
        <v>4</v>
      </c>
      <c r="T2383" s="39" t="inlineStr">
        <is>
          <t>Kit of 14 Pcs</t>
        </is>
      </c>
      <c r="U2383" s="23" t="inlineStr">
        <is>
          <t>BioLegend</t>
        </is>
      </c>
      <c r="V2383" s="23">
        <f>VLOOKUP(P2383,'Customer List'!B:C,2,)</f>
        <v/>
      </c>
      <c r="W2383" s="40" t="n"/>
      <c r="X2383" s="32">
        <f>IF(OR(R2383 = "PRIYANKA MADAM", R2383 = "DEEPAK", R2383 = "PORTER"),N2383,"")</f>
        <v/>
      </c>
      <c r="Y2383" s="23">
        <f>IF(X2383="", "", X2383-N2383)</f>
        <v/>
      </c>
      <c r="Z2383" s="23">
        <f>IF(N2383="", "", TEXT(N2383, "dddd"))</f>
        <v/>
      </c>
      <c r="AA2383" s="23">
        <f>IF(X2383="", "", TEXT(X2383, "dddd"))</f>
        <v/>
      </c>
      <c r="AB2383" s="23">
        <f>VLOOKUP(U2383,'Currency Sheet'!A:C,3,)</f>
        <v/>
      </c>
      <c r="AC2383" s="44">
        <f>VLOOKUP(P2383,'Customer List'!B:D,3,)</f>
        <v/>
      </c>
    </row>
    <row r="2384">
      <c r="A2384" s="23">
        <f>A2383+1</f>
        <v/>
      </c>
      <c r="B2384" s="23" t="inlineStr">
        <is>
          <t>EED118648</t>
        </is>
      </c>
      <c r="C2384" s="32" t="n">
        <v>45898</v>
      </c>
      <c r="D2384" s="32" t="n">
        <v>45903</v>
      </c>
      <c r="E2384" s="51" t="n">
        <v>82.59999999999999</v>
      </c>
      <c r="F2384" s="51">
        <f>IF(AB2384="DOLLAR",E2384*88,E2384)</f>
        <v/>
      </c>
      <c r="G2384" s="62">
        <f>F2384*J2384</f>
        <v/>
      </c>
      <c r="H2384" s="23" t="n">
        <v>740840</v>
      </c>
      <c r="I2384" s="23" t="inlineStr">
        <is>
          <t>LEGENDplex™ Mouse IFN-γ Capture Bead B4, 13X  100 tests (270 µL)</t>
        </is>
      </c>
      <c r="J2384" s="23" t="n">
        <v>1</v>
      </c>
      <c r="K2384" s="23" t="n">
        <v>1</v>
      </c>
      <c r="L2384" s="23">
        <f>J2384-K2384</f>
        <v/>
      </c>
      <c r="M2384" s="23" t="inlineStr">
        <is>
          <t>T-1222/25-26</t>
        </is>
      </c>
      <c r="N2384" s="32" t="n">
        <v>45919</v>
      </c>
      <c r="O2384" s="62" t="n">
        <v>14632</v>
      </c>
      <c r="P2384" s="23" t="inlineStr">
        <is>
          <t>MIRANDA</t>
        </is>
      </c>
      <c r="Q2384" s="23" t="inlineStr">
        <is>
          <t>By Hand</t>
        </is>
      </c>
      <c r="R2384" s="23" t="inlineStr">
        <is>
          <t>PRIYANKA MADAM</t>
        </is>
      </c>
      <c r="S2384" s="63" t="n">
        <v>4</v>
      </c>
      <c r="T2384" s="39" t="inlineStr">
        <is>
          <t>Kit of 14 Pcs</t>
        </is>
      </c>
      <c r="U2384" s="23" t="inlineStr">
        <is>
          <t>BioLegend</t>
        </is>
      </c>
      <c r="V2384" s="23">
        <f>VLOOKUP(P2384,'Customer List'!B:C,2,)</f>
        <v/>
      </c>
      <c r="W2384" s="40" t="n"/>
      <c r="X2384" s="32">
        <f>IF(OR(R2384 = "PRIYANKA MADAM", R2384 = "DEEPAK", R2384 = "PORTER"),N2384,"")</f>
        <v/>
      </c>
      <c r="Y2384" s="23">
        <f>IF(X2384="", "", X2384-N2384)</f>
        <v/>
      </c>
      <c r="Z2384" s="23">
        <f>IF(N2384="", "", TEXT(N2384, "dddd"))</f>
        <v/>
      </c>
      <c r="AA2384" s="23">
        <f>IF(X2384="", "", TEXT(X2384, "dddd"))</f>
        <v/>
      </c>
      <c r="AB2384" s="23">
        <f>VLOOKUP(U2384,'Currency Sheet'!A:C,3,)</f>
        <v/>
      </c>
      <c r="AC2384" s="44">
        <f>VLOOKUP(P2384,'Customer List'!B:D,3,)</f>
        <v/>
      </c>
    </row>
    <row r="2385">
      <c r="A2385" s="23">
        <f>A2384+1</f>
        <v/>
      </c>
      <c r="B2385" s="23" t="inlineStr">
        <is>
          <t>EED118648</t>
        </is>
      </c>
      <c r="C2385" s="32" t="n">
        <v>45898</v>
      </c>
      <c r="D2385" s="32" t="n">
        <v>45903</v>
      </c>
      <c r="E2385" s="51" t="n">
        <v>82.59999999999999</v>
      </c>
      <c r="F2385" s="51">
        <f>IF(AB2385="DOLLAR",E2385*88,E2385)</f>
        <v/>
      </c>
      <c r="G2385" s="62">
        <f>F2385*J2385</f>
        <v/>
      </c>
      <c r="H2385" s="23" t="n">
        <v>740843</v>
      </c>
      <c r="I2385" s="23" t="inlineStr">
        <is>
          <t>LEGENDplex™ Mouse sCD40L Capture Bead B7, 13X  100 tests (270 µL)</t>
        </is>
      </c>
      <c r="J2385" s="23" t="n">
        <v>1</v>
      </c>
      <c r="K2385" s="23" t="n">
        <v>1</v>
      </c>
      <c r="L2385" s="23">
        <f>J2385-K2385</f>
        <v/>
      </c>
      <c r="M2385" s="23" t="inlineStr">
        <is>
          <t>T-1222/25-26</t>
        </is>
      </c>
      <c r="N2385" s="32" t="n">
        <v>45919</v>
      </c>
      <c r="O2385" s="62" t="n">
        <v>14632</v>
      </c>
      <c r="P2385" s="23" t="inlineStr">
        <is>
          <t>MIRANDA</t>
        </is>
      </c>
      <c r="Q2385" s="23" t="inlineStr">
        <is>
          <t>By Hand</t>
        </is>
      </c>
      <c r="R2385" s="23" t="inlineStr">
        <is>
          <t>PRIYANKA MADAM</t>
        </is>
      </c>
      <c r="S2385" s="63" t="n">
        <v>4</v>
      </c>
      <c r="T2385" s="39" t="inlineStr">
        <is>
          <t>Kit of 14 Pcs</t>
        </is>
      </c>
      <c r="U2385" s="23" t="inlineStr">
        <is>
          <t>BioLegend</t>
        </is>
      </c>
      <c r="V2385" s="23">
        <f>VLOOKUP(P2385,'Customer List'!B:C,2,)</f>
        <v/>
      </c>
      <c r="W2385" s="40" t="n"/>
      <c r="X2385" s="32">
        <f>IF(OR(R2385 = "PRIYANKA MADAM", R2385 = "DEEPAK", R2385 = "PORTER"),N2385,"")</f>
        <v/>
      </c>
      <c r="Y2385" s="23">
        <f>IF(X2385="", "", X2385-N2385)</f>
        <v/>
      </c>
      <c r="Z2385" s="23">
        <f>IF(N2385="", "", TEXT(N2385, "dddd"))</f>
        <v/>
      </c>
      <c r="AA2385" s="23">
        <f>IF(X2385="", "", TEXT(X2385, "dddd"))</f>
        <v/>
      </c>
      <c r="AB2385" s="23">
        <f>VLOOKUP(U2385,'Currency Sheet'!A:C,3,)</f>
        <v/>
      </c>
      <c r="AC2385" s="44">
        <f>VLOOKUP(P2385,'Customer List'!B:D,3,)</f>
        <v/>
      </c>
    </row>
    <row r="2386">
      <c r="A2386" s="23">
        <f>A2385+1</f>
        <v/>
      </c>
      <c r="B2386" s="23" t="inlineStr">
        <is>
          <t>EED118648</t>
        </is>
      </c>
      <c r="C2386" s="32" t="n">
        <v>45898</v>
      </c>
      <c r="D2386" s="32" t="n">
        <v>45903</v>
      </c>
      <c r="E2386" s="51" t="n">
        <v>82.59999999999999</v>
      </c>
      <c r="F2386" s="51">
        <f>IF(AB2386="DOLLAR",E2386*88,E2386)</f>
        <v/>
      </c>
      <c r="G2386" s="62">
        <f>F2386*J2386</f>
        <v/>
      </c>
      <c r="H2386" s="23" t="n">
        <v>740844</v>
      </c>
      <c r="I2386" s="23" t="inlineStr">
        <is>
          <t>LEGENDplex™ Mouse IL-10 Capture Bead B9, 13X  100 tests (270 µL)</t>
        </is>
      </c>
      <c r="J2386" s="23" t="n">
        <v>1</v>
      </c>
      <c r="K2386" s="23" t="n">
        <v>1</v>
      </c>
      <c r="L2386" s="23">
        <f>J2386-K2386</f>
        <v/>
      </c>
      <c r="M2386" s="23" t="inlineStr">
        <is>
          <t>T-1222/25-26</t>
        </is>
      </c>
      <c r="N2386" s="32" t="n">
        <v>45919</v>
      </c>
      <c r="O2386" s="62" t="n">
        <v>14632</v>
      </c>
      <c r="P2386" s="23" t="inlineStr">
        <is>
          <t>MIRANDA</t>
        </is>
      </c>
      <c r="Q2386" s="23" t="inlineStr">
        <is>
          <t>By Hand</t>
        </is>
      </c>
      <c r="R2386" s="23" t="inlineStr">
        <is>
          <t>PRIYANKA MADAM</t>
        </is>
      </c>
      <c r="S2386" s="63" t="n">
        <v>4</v>
      </c>
      <c r="T2386" s="39" t="inlineStr">
        <is>
          <t>Kit of 14 Pcs</t>
        </is>
      </c>
      <c r="U2386" s="23" t="inlineStr">
        <is>
          <t>BioLegend</t>
        </is>
      </c>
      <c r="V2386" s="23">
        <f>VLOOKUP(P2386,'Customer List'!B:C,2,)</f>
        <v/>
      </c>
      <c r="W2386" s="40" t="n"/>
      <c r="X2386" s="32">
        <f>IF(OR(R2386 = "PRIYANKA MADAM", R2386 = "DEEPAK", R2386 = "PORTER"),N2386,"")</f>
        <v/>
      </c>
      <c r="Y2386" s="23">
        <f>IF(X2386="", "", X2386-N2386)</f>
        <v/>
      </c>
      <c r="Z2386" s="23">
        <f>IF(N2386="", "", TEXT(N2386, "dddd"))</f>
        <v/>
      </c>
      <c r="AA2386" s="23">
        <f>IF(X2386="", "", TEXT(X2386, "dddd"))</f>
        <v/>
      </c>
      <c r="AB2386" s="23">
        <f>VLOOKUP(U2386,'Currency Sheet'!A:C,3,)</f>
        <v/>
      </c>
      <c r="AC2386" s="44">
        <f>VLOOKUP(P2386,'Customer List'!B:D,3,)</f>
        <v/>
      </c>
    </row>
    <row r="2387">
      <c r="A2387" s="23">
        <f>A2386+1</f>
        <v/>
      </c>
      <c r="B2387" s="23" t="inlineStr">
        <is>
          <t>EED118648</t>
        </is>
      </c>
      <c r="C2387" s="32" t="n">
        <v>45898</v>
      </c>
      <c r="D2387" s="32" t="n">
        <v>45903</v>
      </c>
      <c r="E2387" s="51" t="n">
        <v>739.9</v>
      </c>
      <c r="F2387" s="51">
        <f>IF(AB2387="DOLLAR",E2387*88,E2387)</f>
        <v/>
      </c>
      <c r="G2387" s="62">
        <f>F2387*J2387</f>
        <v/>
      </c>
      <c r="H2387" s="23" t="n">
        <v>741032</v>
      </c>
      <c r="I2387" s="23" t="inlineStr">
        <is>
          <t>LEGENDplex™ HU Th17 Panel (7-plex) w/ VbP V02  100 tests</t>
        </is>
      </c>
      <c r="J2387" s="23" t="n">
        <v>2</v>
      </c>
      <c r="K2387" s="23" t="n">
        <v>2</v>
      </c>
      <c r="L2387" s="23">
        <f>J2387-K2387</f>
        <v/>
      </c>
      <c r="M2387" s="23" t="inlineStr">
        <is>
          <t>T-1104/25-26</t>
        </is>
      </c>
      <c r="N2387" s="32" t="n">
        <v>45906</v>
      </c>
      <c r="O2387" s="62" t="n">
        <v>212985.5</v>
      </c>
      <c r="P2387" s="23" t="inlineStr">
        <is>
          <t>AURIGINE ONCO</t>
        </is>
      </c>
      <c r="Q2387" s="23" t="n">
        <v>58155325373</v>
      </c>
      <c r="R2387" s="23" t="inlineStr">
        <is>
          <t>Delivered</t>
        </is>
      </c>
      <c r="S2387" s="63" t="n">
        <v>4</v>
      </c>
      <c r="T2387" s="39" t="n"/>
      <c r="U2387" s="23" t="inlineStr">
        <is>
          <t>BioLegend</t>
        </is>
      </c>
      <c r="V2387" s="23">
        <f>VLOOKUP(P2387,'Customer List'!B:C,2,)</f>
        <v/>
      </c>
      <c r="W2387" s="40" t="n"/>
      <c r="X2387" s="32" t="n">
        <v>45908</v>
      </c>
      <c r="Y2387" s="23">
        <f>IF(X2387="", "", X2387-N2387)</f>
        <v/>
      </c>
      <c r="Z2387" s="23">
        <f>IF(N2387="", "", TEXT(N2387, "dddd"))</f>
        <v/>
      </c>
      <c r="AA2387" s="23">
        <f>IF(X2387="", "", TEXT(X2387, "dddd"))</f>
        <v/>
      </c>
      <c r="AB2387" s="23">
        <f>VLOOKUP(U2387,'Currency Sheet'!A:C,3,)</f>
        <v/>
      </c>
      <c r="AC2387" s="44">
        <f>VLOOKUP(P2387,'Customer List'!B:D,3,)</f>
        <v/>
      </c>
    </row>
    <row r="2388">
      <c r="A2388" s="23">
        <f>A2387+1</f>
        <v/>
      </c>
      <c r="B2388" s="23" t="inlineStr">
        <is>
          <t>EED118648</t>
        </is>
      </c>
      <c r="C2388" s="32" t="n">
        <v>45898</v>
      </c>
      <c r="D2388" s="32" t="n">
        <v>45903</v>
      </c>
      <c r="E2388" s="51" t="n">
        <v>82.59999999999999</v>
      </c>
      <c r="F2388" s="51">
        <f>IF(AB2388="DOLLAR",E2388*88,E2388)</f>
        <v/>
      </c>
      <c r="G2388" s="62">
        <f>F2388*J2388</f>
        <v/>
      </c>
      <c r="H2388" s="23" t="n">
        <v>741446</v>
      </c>
      <c r="I2388" s="23" t="inlineStr">
        <is>
          <t>LEGENDplex™ Buffer Set B1  100 tests</t>
        </is>
      </c>
      <c r="J2388" s="23" t="n">
        <v>1</v>
      </c>
      <c r="K2388" s="23" t="n">
        <v>1</v>
      </c>
      <c r="L2388" s="23">
        <f>J2388-K2388</f>
        <v/>
      </c>
      <c r="M2388" s="23" t="inlineStr">
        <is>
          <t>T-1222/25-26</t>
        </is>
      </c>
      <c r="N2388" s="32" t="n">
        <v>45919</v>
      </c>
      <c r="O2388" s="62" t="n">
        <v>14632</v>
      </c>
      <c r="P2388" s="23" t="inlineStr">
        <is>
          <t>MIRANDA</t>
        </is>
      </c>
      <c r="Q2388" s="23" t="inlineStr">
        <is>
          <t>By Hand</t>
        </is>
      </c>
      <c r="R2388" s="23" t="inlineStr">
        <is>
          <t>PRIYANKA MADAM</t>
        </is>
      </c>
      <c r="S2388" s="63" t="n">
        <v>4</v>
      </c>
      <c r="T2388" s="39" t="inlineStr">
        <is>
          <t>Kit of 14 Pcs</t>
        </is>
      </c>
      <c r="U2388" s="23" t="inlineStr">
        <is>
          <t>BioLegend</t>
        </is>
      </c>
      <c r="V2388" s="23">
        <f>VLOOKUP(P2388,'Customer List'!B:C,2,)</f>
        <v/>
      </c>
      <c r="W2388" s="40" t="n"/>
      <c r="X2388" s="32">
        <f>IF(OR(R2388 = "PRIYANKA MADAM", R2388 = "DEEPAK", R2388 = "PORTER"),N2388,"")</f>
        <v/>
      </c>
      <c r="Y2388" s="23">
        <f>IF(X2388="", "", X2388-N2388)</f>
        <v/>
      </c>
      <c r="Z2388" s="23">
        <f>IF(N2388="", "", TEXT(N2388, "dddd"))</f>
        <v/>
      </c>
      <c r="AA2388" s="23">
        <f>IF(X2388="", "", TEXT(X2388, "dddd"))</f>
        <v/>
      </c>
      <c r="AB2388" s="23">
        <f>VLOOKUP(U2388,'Currency Sheet'!A:C,3,)</f>
        <v/>
      </c>
      <c r="AC2388" s="44">
        <f>VLOOKUP(P2388,'Customer List'!B:D,3,)</f>
        <v/>
      </c>
    </row>
    <row r="2389">
      <c r="A2389" s="23">
        <f>A2388+1</f>
        <v/>
      </c>
      <c r="B2389" s="23" t="inlineStr">
        <is>
          <t>EED118504</t>
        </is>
      </c>
      <c r="C2389" s="32" t="n">
        <v>45894</v>
      </c>
      <c r="D2389" s="32" t="n">
        <v>45903</v>
      </c>
      <c r="E2389" s="51" t="n">
        <v>181.5</v>
      </c>
      <c r="F2389" s="51">
        <f>IF(AB2389="DOLLAR",E2389*88,E2389)</f>
        <v/>
      </c>
      <c r="G2389" s="62">
        <f>F2389*J2389</f>
        <v/>
      </c>
      <c r="H2389" s="23" t="n">
        <v>103134</v>
      </c>
      <c r="I2389" s="23" t="inlineStr">
        <is>
          <t>Brilliant Violet 421™ anti-mouse CD45 Antibody  50 µg</t>
        </is>
      </c>
      <c r="J2389" s="23" t="n">
        <v>1</v>
      </c>
      <c r="K2389" s="23" t="n">
        <v>1</v>
      </c>
      <c r="L2389" s="23">
        <f>J2389-K2389</f>
        <v/>
      </c>
      <c r="M2389" s="23" t="inlineStr">
        <is>
          <t>T-1103/25-26</t>
        </is>
      </c>
      <c r="N2389" s="32" t="n">
        <v>45906</v>
      </c>
      <c r="O2389" s="62" t="n">
        <v>24381.5</v>
      </c>
      <c r="P2389" s="23" t="inlineStr">
        <is>
          <t>Aurigine Onco</t>
        </is>
      </c>
      <c r="Q2389" s="23" t="n">
        <v>58155325373</v>
      </c>
      <c r="R2389" s="23" t="inlineStr">
        <is>
          <t>Delivered</t>
        </is>
      </c>
      <c r="S2389" s="63" t="n">
        <v>4</v>
      </c>
      <c r="T2389" s="39" t="n"/>
      <c r="U2389" s="23" t="inlineStr">
        <is>
          <t>BioLegend</t>
        </is>
      </c>
      <c r="V2389" s="23">
        <f>VLOOKUP(P2389,'Customer List'!B:C,2,)</f>
        <v/>
      </c>
      <c r="W2389" s="40" t="n"/>
      <c r="X2389" s="32" t="n">
        <v>45908</v>
      </c>
      <c r="Y2389" s="23">
        <f>IF(X2389="", "", X2389-N2389)</f>
        <v/>
      </c>
      <c r="Z2389" s="23">
        <f>IF(N2389="", "", TEXT(N2389, "dddd"))</f>
        <v/>
      </c>
      <c r="AA2389" s="23">
        <f>IF(X2389="", "", TEXT(X2389, "dddd"))</f>
        <v/>
      </c>
      <c r="AB2389" s="23">
        <f>VLOOKUP(U2389,'Currency Sheet'!A:C,3,)</f>
        <v/>
      </c>
      <c r="AC2389" s="44">
        <f>VLOOKUP(P2389,'Customer List'!B:D,3,)</f>
        <v/>
      </c>
    </row>
    <row r="2390">
      <c r="A2390" s="23">
        <f>A2389+1</f>
        <v/>
      </c>
      <c r="B2390" s="23" t="inlineStr">
        <is>
          <t>EED118504</t>
        </is>
      </c>
      <c r="C2390" s="32" t="n">
        <v>45894</v>
      </c>
      <c r="D2390" s="32" t="n">
        <v>45903</v>
      </c>
      <c r="E2390" s="51" t="n">
        <v>226.1</v>
      </c>
      <c r="F2390" s="51">
        <f>IF(AB2390="DOLLAR",E2390*88,E2390)</f>
        <v/>
      </c>
      <c r="G2390" s="62">
        <f>F2390*J2390</f>
        <v/>
      </c>
      <c r="H2390" s="23" t="n">
        <v>121220</v>
      </c>
      <c r="I2390" s="23" t="inlineStr">
        <is>
          <t>APC/Cyanine7 anti-mouse CD43 Activation-Associated Glycoform Antibody  100µg</t>
        </is>
      </c>
      <c r="J2390" s="23" t="n">
        <v>2</v>
      </c>
      <c r="K2390" s="23" t="n">
        <v>2</v>
      </c>
      <c r="L2390" s="23">
        <f>J2390-K2390</f>
        <v/>
      </c>
      <c r="M2390" s="23" t="inlineStr">
        <is>
          <t>DC-141/25-26</t>
        </is>
      </c>
      <c r="N2390" s="32" t="n">
        <v>45904</v>
      </c>
      <c r="O2390" s="62" t="n">
        <v>60078</v>
      </c>
      <c r="P2390" s="23" t="inlineStr">
        <is>
          <t>Aiims</t>
        </is>
      </c>
      <c r="Q2390" s="23" t="inlineStr">
        <is>
          <t>By Hand</t>
        </is>
      </c>
      <c r="R2390" s="23" t="inlineStr">
        <is>
          <t>PRIYANKA MADAM</t>
        </is>
      </c>
      <c r="S2390" s="63" t="n">
        <v>4</v>
      </c>
      <c r="T2390" s="39" t="n"/>
      <c r="U2390" s="23" t="inlineStr">
        <is>
          <t>BioLegend</t>
        </is>
      </c>
      <c r="V2390" s="23">
        <f>VLOOKUP(P2390,'Customer List'!B:C,2,)</f>
        <v/>
      </c>
      <c r="W2390" s="40" t="n"/>
      <c r="X2390" s="32">
        <f>IF(OR(R2390 = "PRIYANKA MADAM", R2390 = "DEEPAK", R2390 = "PORTER"),N2390,"")</f>
        <v/>
      </c>
      <c r="Y2390" s="23">
        <f>IF(X2390="", "", X2390-N2390)</f>
        <v/>
      </c>
      <c r="Z2390" s="23">
        <f>IF(N2390="", "", TEXT(N2390, "dddd"))</f>
        <v/>
      </c>
      <c r="AA2390" s="23">
        <f>IF(X2390="", "", TEXT(X2390, "dddd"))</f>
        <v/>
      </c>
      <c r="AB2390" s="23">
        <f>VLOOKUP(U2390,'Currency Sheet'!A:C,3,)</f>
        <v/>
      </c>
      <c r="AC2390" s="44">
        <f>VLOOKUP(P2390,'Customer List'!B:D,3,)</f>
        <v/>
      </c>
    </row>
    <row r="2391">
      <c r="A2391" s="23">
        <f>A2390+1</f>
        <v/>
      </c>
      <c r="B2391" s="23" t="inlineStr">
        <is>
          <t>EED118504</t>
        </is>
      </c>
      <c r="C2391" s="32" t="n">
        <v>45894</v>
      </c>
      <c r="D2391" s="32" t="n">
        <v>45903</v>
      </c>
      <c r="E2391" s="51" t="n">
        <v>166.6</v>
      </c>
      <c r="F2391" s="51">
        <f>IF(AB2391="DOLLAR",E2391*88,E2391)</f>
        <v/>
      </c>
      <c r="G2391" s="62">
        <f>F2391*J2391</f>
        <v/>
      </c>
      <c r="H2391" s="23" t="n">
        <v>300106</v>
      </c>
      <c r="I2391" s="23" t="inlineStr">
        <is>
          <t>PE anti-human CD1a Antibody  100tests</t>
        </is>
      </c>
      <c r="J2391" s="23" t="n">
        <v>1</v>
      </c>
      <c r="K2391" s="23" t="n">
        <v>1</v>
      </c>
      <c r="L2391" s="23">
        <f>J2391-K2391</f>
        <v/>
      </c>
      <c r="M2391" s="23" t="inlineStr">
        <is>
          <t>DC-141/25-26</t>
        </is>
      </c>
      <c r="N2391" s="32" t="n">
        <v>45904</v>
      </c>
      <c r="O2391" s="62" t="n">
        <v>22134</v>
      </c>
      <c r="P2391" s="23" t="inlineStr">
        <is>
          <t>Aiims</t>
        </is>
      </c>
      <c r="Q2391" s="23" t="inlineStr">
        <is>
          <t>By Hand</t>
        </is>
      </c>
      <c r="R2391" s="23" t="inlineStr">
        <is>
          <t>PRIYANKA MADAM</t>
        </is>
      </c>
      <c r="S2391" s="63" t="n">
        <v>4</v>
      </c>
      <c r="T2391" s="39" t="n"/>
      <c r="U2391" s="23" t="inlineStr">
        <is>
          <t>BioLegend</t>
        </is>
      </c>
      <c r="V2391" s="23">
        <f>VLOOKUP(P2391,'Customer List'!B:C,2,)</f>
        <v/>
      </c>
      <c r="W2391" s="40" t="n"/>
      <c r="X2391" s="32">
        <f>IF(OR(R2391 = "PRIYANKA MADAM", R2391 = "DEEPAK", R2391 = "PORTER"),N2391,"")</f>
        <v/>
      </c>
      <c r="Y2391" s="23">
        <f>IF(X2391="", "", X2391-N2391)</f>
        <v/>
      </c>
      <c r="Z2391" s="23">
        <f>IF(N2391="", "", TEXT(N2391, "dddd"))</f>
        <v/>
      </c>
      <c r="AA2391" s="23">
        <f>IF(X2391="", "", TEXT(X2391, "dddd"))</f>
        <v/>
      </c>
      <c r="AB2391" s="23">
        <f>VLOOKUP(U2391,'Currency Sheet'!A:C,3,)</f>
        <v/>
      </c>
      <c r="AC2391" s="44">
        <f>VLOOKUP(P2391,'Customer List'!B:D,3,)</f>
        <v/>
      </c>
    </row>
    <row r="2392">
      <c r="A2392" s="23">
        <f>A2391+1</f>
        <v/>
      </c>
      <c r="B2392" s="23" t="inlineStr">
        <is>
          <t>EED118504</t>
        </is>
      </c>
      <c r="C2392" s="32" t="n">
        <v>45894</v>
      </c>
      <c r="D2392" s="32" t="n">
        <v>45903</v>
      </c>
      <c r="E2392" s="51" t="n">
        <v>38.5</v>
      </c>
      <c r="F2392" s="51">
        <f>IF(AB2392="DOLLAR",E2392*88,E2392)</f>
        <v/>
      </c>
      <c r="G2392" s="62">
        <f>F2392*J2392</f>
        <v/>
      </c>
      <c r="H2392" s="23" t="n">
        <v>300306</v>
      </c>
      <c r="I2392" s="23" t="inlineStr">
        <is>
          <t>FITC anti-human CD3 Antibody  100tests</t>
        </is>
      </c>
      <c r="J2392" s="23" t="n">
        <v>2</v>
      </c>
      <c r="K2392" s="23" t="n">
        <v>2</v>
      </c>
      <c r="L2392" s="23">
        <f>J2392-K2392</f>
        <v/>
      </c>
      <c r="M2392" s="23" t="inlineStr">
        <is>
          <t>T-1103/25-26</t>
        </is>
      </c>
      <c r="N2392" s="32" t="n">
        <v>45906</v>
      </c>
      <c r="O2392" s="62" t="n">
        <v>11082.5</v>
      </c>
      <c r="P2392" s="23" t="inlineStr">
        <is>
          <t>Aurigine Onco</t>
        </is>
      </c>
      <c r="Q2392" s="23" t="n">
        <v>58155325373</v>
      </c>
      <c r="R2392" s="23" t="inlineStr">
        <is>
          <t>Delivered</t>
        </is>
      </c>
      <c r="S2392" s="63" t="n">
        <v>4</v>
      </c>
      <c r="T2392" s="39" t="n"/>
      <c r="U2392" s="23" t="inlineStr">
        <is>
          <t>BioLegend</t>
        </is>
      </c>
      <c r="V2392" s="23">
        <f>VLOOKUP(P2392,'Customer List'!B:C,2,)</f>
        <v/>
      </c>
      <c r="W2392" s="40" t="n"/>
      <c r="X2392" s="32" t="n">
        <v>45908</v>
      </c>
      <c r="Y2392" s="23">
        <f>IF(X2392="", "", X2392-N2392)</f>
        <v/>
      </c>
      <c r="Z2392" s="23">
        <f>IF(N2392="", "", TEXT(N2392, "dddd"))</f>
        <v/>
      </c>
      <c r="AA2392" s="23">
        <f>IF(X2392="", "", TEXT(X2392, "dddd"))</f>
        <v/>
      </c>
      <c r="AB2392" s="23">
        <f>VLOOKUP(U2392,'Currency Sheet'!A:C,3,)</f>
        <v/>
      </c>
      <c r="AC2392" s="44">
        <f>VLOOKUP(P2392,'Customer List'!B:D,3,)</f>
        <v/>
      </c>
    </row>
    <row r="2393">
      <c r="A2393" s="23">
        <f>A2392+1</f>
        <v/>
      </c>
      <c r="B2393" s="23" t="inlineStr">
        <is>
          <t>EED118504</t>
        </is>
      </c>
      <c r="C2393" s="32" t="n">
        <v>45894</v>
      </c>
      <c r="D2393" s="32" t="n">
        <v>45903</v>
      </c>
      <c r="E2393" s="51" t="n">
        <v>304.5</v>
      </c>
      <c r="F2393" s="51">
        <f>IF(AB2393="DOLLAR",E2393*88,E2393)</f>
        <v/>
      </c>
      <c r="G2393" s="62">
        <f>F2393*J2393</f>
        <v/>
      </c>
      <c r="H2393" s="23" t="n">
        <v>302632</v>
      </c>
      <c r="I2393" s="23" t="inlineStr">
        <is>
          <t>Brilliant Violet 605™ anti-human CD25 Antibody  100 tests</t>
        </is>
      </c>
      <c r="J2393" s="23" t="n">
        <v>2</v>
      </c>
      <c r="K2393" s="23" t="n">
        <v>2</v>
      </c>
      <c r="L2393" s="23">
        <f>J2393-K2393</f>
        <v/>
      </c>
      <c r="M2393" s="23" t="inlineStr">
        <is>
          <t>T-1102/25-26</t>
        </is>
      </c>
      <c r="N2393" s="32" t="n">
        <v>45906</v>
      </c>
      <c r="O2393" s="62" t="n">
        <v>81809</v>
      </c>
      <c r="P2393" s="23" t="inlineStr">
        <is>
          <t>Aurigine Onco</t>
        </is>
      </c>
      <c r="Q2393" s="23" t="n">
        <v>58155325373</v>
      </c>
      <c r="R2393" s="23" t="inlineStr">
        <is>
          <t>Delivered</t>
        </is>
      </c>
      <c r="S2393" s="63" t="n">
        <v>4</v>
      </c>
      <c r="T2393" s="39" t="n"/>
      <c r="U2393" s="23" t="inlineStr">
        <is>
          <t>BioLegend</t>
        </is>
      </c>
      <c r="V2393" s="23">
        <f>VLOOKUP(P2393,'Customer List'!B:C,2,)</f>
        <v/>
      </c>
      <c r="W2393" s="40" t="n"/>
      <c r="X2393" s="32" t="n">
        <v>45908</v>
      </c>
      <c r="Y2393" s="23">
        <f>IF(X2393="", "", X2393-N2393)</f>
        <v/>
      </c>
      <c r="Z2393" s="23">
        <f>IF(N2393="", "", TEXT(N2393, "dddd"))</f>
        <v/>
      </c>
      <c r="AA2393" s="23">
        <f>IF(X2393="", "", TEXT(X2393, "dddd"))</f>
        <v/>
      </c>
      <c r="AB2393" s="23">
        <f>VLOOKUP(U2393,'Currency Sheet'!A:C,3,)</f>
        <v/>
      </c>
      <c r="AC2393" s="44">
        <f>VLOOKUP(P2393,'Customer List'!B:D,3,)</f>
        <v/>
      </c>
    </row>
    <row r="2394">
      <c r="A2394" s="23">
        <f>A2393+1</f>
        <v/>
      </c>
      <c r="B2394" s="23" t="inlineStr">
        <is>
          <t>EED118504</t>
        </is>
      </c>
      <c r="C2394" s="32" t="n">
        <v>45894</v>
      </c>
      <c r="D2394" s="32" t="n">
        <v>45903</v>
      </c>
      <c r="E2394" s="51" t="n">
        <v>304.5</v>
      </c>
      <c r="F2394" s="51">
        <f>IF(AB2394="DOLLAR",E2394*88,E2394)</f>
        <v/>
      </c>
      <c r="G2394" s="62">
        <f>F2394*J2394</f>
        <v/>
      </c>
      <c r="H2394" s="23" t="n">
        <v>302632</v>
      </c>
      <c r="I2394" s="23" t="inlineStr">
        <is>
          <t>Brilliant Violet 605™ anti-human CD25 Antibody  100 tests</t>
        </is>
      </c>
      <c r="J2394" s="23" t="n">
        <v>1</v>
      </c>
      <c r="K2394" s="23" t="n">
        <v>1</v>
      </c>
      <c r="L2394" s="23">
        <f>J2394-K2394</f>
        <v/>
      </c>
      <c r="M2394" s="23" t="inlineStr">
        <is>
          <t>DC-141/25-26</t>
        </is>
      </c>
      <c r="N2394" s="32" t="n">
        <v>45904</v>
      </c>
      <c r="O2394" s="62" t="n">
        <v>44051</v>
      </c>
      <c r="P2394" s="23" t="inlineStr">
        <is>
          <t>Aiims</t>
        </is>
      </c>
      <c r="Q2394" s="23" t="inlineStr">
        <is>
          <t>By Hand</t>
        </is>
      </c>
      <c r="R2394" s="23" t="inlineStr">
        <is>
          <t>PRIYANKA MADAM</t>
        </is>
      </c>
      <c r="S2394" s="63" t="n">
        <v>4</v>
      </c>
      <c r="T2394" s="39" t="n"/>
      <c r="U2394" s="23" t="inlineStr">
        <is>
          <t>BioLegend</t>
        </is>
      </c>
      <c r="V2394" s="23">
        <f>VLOOKUP(P2394,'Customer List'!B:C,2,)</f>
        <v/>
      </c>
      <c r="W2394" s="40" t="n"/>
      <c r="X2394" s="32">
        <f>IF(OR(R2394 = "PRIYANKA MADAM", R2394 = "DEEPAK", R2394 = "PORTER"),N2394,"")</f>
        <v/>
      </c>
      <c r="Y2394" s="23">
        <f>IF(X2394="", "", X2394-N2394)</f>
        <v/>
      </c>
      <c r="Z2394" s="23">
        <f>IF(N2394="", "", TEXT(N2394, "dddd"))</f>
        <v/>
      </c>
      <c r="AA2394" s="23">
        <f>IF(X2394="", "", TEXT(X2394, "dddd"))</f>
        <v/>
      </c>
      <c r="AB2394" s="23">
        <f>VLOOKUP(U2394,'Currency Sheet'!A:C,3,)</f>
        <v/>
      </c>
      <c r="AC2394" s="44">
        <f>VLOOKUP(P2394,'Customer List'!B:D,3,)</f>
        <v/>
      </c>
    </row>
    <row r="2395">
      <c r="A2395" s="23">
        <f>A2394+1</f>
        <v/>
      </c>
      <c r="B2395" s="23" t="inlineStr">
        <is>
          <t>EED118504</t>
        </is>
      </c>
      <c r="C2395" s="32" t="n">
        <v>45894</v>
      </c>
      <c r="D2395" s="32" t="n">
        <v>45903</v>
      </c>
      <c r="E2395" s="51" t="n">
        <v>326.25</v>
      </c>
      <c r="F2395" s="51">
        <f>IF(AB2395="DOLLAR",E2395*88,E2395)</f>
        <v/>
      </c>
      <c r="G2395" s="62">
        <f>F2395*J2395</f>
        <v/>
      </c>
      <c r="H2395" s="23" t="n">
        <v>302830</v>
      </c>
      <c r="I2395" s="23" t="inlineStr">
        <is>
          <t>Brilliant Violet 605™ anti-human CD27 Antibody  100tests</t>
        </is>
      </c>
      <c r="J2395" s="23" t="n">
        <v>2</v>
      </c>
      <c r="K2395" s="23" t="n">
        <v>2</v>
      </c>
      <c r="L2395" s="23">
        <f>J2395-K2395</f>
        <v/>
      </c>
      <c r="M2395" s="23" t="inlineStr">
        <is>
          <t>DC-141/25-26</t>
        </is>
      </c>
      <c r="N2395" s="32" t="n">
        <v>45904</v>
      </c>
      <c r="O2395" s="62" t="n">
        <v>94395</v>
      </c>
      <c r="P2395" s="23" t="inlineStr">
        <is>
          <t>Aiims</t>
        </is>
      </c>
      <c r="Q2395" s="23" t="inlineStr">
        <is>
          <t>By Hand</t>
        </is>
      </c>
      <c r="R2395" s="23" t="inlineStr">
        <is>
          <t>PRIYANKA MADAM</t>
        </is>
      </c>
      <c r="S2395" s="63" t="n">
        <v>4</v>
      </c>
      <c r="T2395" s="39" t="n"/>
      <c r="U2395" s="23" t="inlineStr">
        <is>
          <t>BioLegend</t>
        </is>
      </c>
      <c r="V2395" s="23">
        <f>VLOOKUP(P2395,'Customer List'!B:C,2,)</f>
        <v/>
      </c>
      <c r="W2395" s="40" t="n"/>
      <c r="X2395" s="32">
        <f>IF(OR(R2395 = "PRIYANKA MADAM", R2395 = "DEEPAK", R2395 = "PORTER"),N2395,"")</f>
        <v/>
      </c>
      <c r="Y2395" s="23">
        <f>IF(X2395="", "", X2395-N2395)</f>
        <v/>
      </c>
      <c r="Z2395" s="23">
        <f>IF(N2395="", "", TEXT(N2395, "dddd"))</f>
        <v/>
      </c>
      <c r="AA2395" s="23">
        <f>IF(X2395="", "", TEXT(X2395, "dddd"))</f>
        <v/>
      </c>
      <c r="AB2395" s="23">
        <f>VLOOKUP(U2395,'Currency Sheet'!A:C,3,)</f>
        <v/>
      </c>
      <c r="AC2395" s="44">
        <f>VLOOKUP(P2395,'Customer List'!B:D,3,)</f>
        <v/>
      </c>
    </row>
    <row r="2396">
      <c r="A2396" s="23">
        <f>A2395+1</f>
        <v/>
      </c>
      <c r="B2396" s="23" t="inlineStr">
        <is>
          <t>EED118504</t>
        </is>
      </c>
      <c r="C2396" s="32" t="n">
        <v>45894</v>
      </c>
      <c r="D2396" s="32" t="n">
        <v>45903</v>
      </c>
      <c r="E2396" s="51" t="n">
        <v>204.4</v>
      </c>
      <c r="F2396" s="51">
        <f>IF(AB2396="DOLLAR",E2396*88,E2396)</f>
        <v/>
      </c>
      <c r="G2396" s="62">
        <f>F2396*J2396</f>
        <v/>
      </c>
      <c r="H2396" s="23" t="n">
        <v>304014</v>
      </c>
      <c r="I2396" s="23" t="inlineStr">
        <is>
          <t>APC/Cyanine7 anti-human CD45 Antibody  100tests</t>
        </is>
      </c>
      <c r="J2396" s="23" t="n">
        <v>1</v>
      </c>
      <c r="K2396" s="23" t="n">
        <v>1</v>
      </c>
      <c r="L2396" s="23">
        <f>J2396-K2396</f>
        <v/>
      </c>
      <c r="M2396" s="23" t="inlineStr">
        <is>
          <t>T-1103/25-26</t>
        </is>
      </c>
      <c r="N2396" s="32" t="n">
        <v>45906</v>
      </c>
      <c r="O2396" s="62" t="n">
        <v>29419</v>
      </c>
      <c r="P2396" s="23" t="inlineStr">
        <is>
          <t>Aurigine Onco</t>
        </is>
      </c>
      <c r="Q2396" s="23" t="n">
        <v>58155325373</v>
      </c>
      <c r="R2396" s="23" t="inlineStr">
        <is>
          <t>Delivered</t>
        </is>
      </c>
      <c r="S2396" s="63" t="n">
        <v>4</v>
      </c>
      <c r="T2396" s="39" t="n"/>
      <c r="U2396" s="23" t="inlineStr">
        <is>
          <t>BioLegend</t>
        </is>
      </c>
      <c r="V2396" s="23">
        <f>VLOOKUP(P2396,'Customer List'!B:C,2,)</f>
        <v/>
      </c>
      <c r="W2396" s="40" t="n"/>
      <c r="X2396" s="32" t="n">
        <v>45908</v>
      </c>
      <c r="Y2396" s="23">
        <f>IF(X2396="", "", X2396-N2396)</f>
        <v/>
      </c>
      <c r="Z2396" s="23">
        <f>IF(N2396="", "", TEXT(N2396, "dddd"))</f>
        <v/>
      </c>
      <c r="AA2396" s="23">
        <f>IF(X2396="", "", TEXT(X2396, "dddd"))</f>
        <v/>
      </c>
      <c r="AB2396" s="23">
        <f>VLOOKUP(U2396,'Currency Sheet'!A:C,3,)</f>
        <v/>
      </c>
      <c r="AC2396" s="44">
        <f>VLOOKUP(P2396,'Customer List'!B:D,3,)</f>
        <v/>
      </c>
    </row>
    <row r="2397">
      <c r="A2397" s="23">
        <f>A2396+1</f>
        <v/>
      </c>
      <c r="B2397" s="23" t="inlineStr">
        <is>
          <t>EED118504</t>
        </is>
      </c>
      <c r="C2397" s="32" t="n">
        <v>45894</v>
      </c>
      <c r="D2397" s="32" t="n">
        <v>45903</v>
      </c>
      <c r="E2397" s="51" t="n">
        <v>238</v>
      </c>
      <c r="F2397" s="51">
        <f>IF(AB2397="DOLLAR",E2397*88,E2397)</f>
        <v/>
      </c>
      <c r="G2397" s="62">
        <f>F2397*J2397</f>
        <v/>
      </c>
      <c r="H2397" s="23" t="n">
        <v>304028</v>
      </c>
      <c r="I2397" s="23" t="inlineStr">
        <is>
          <t>PerCP/Cyanine5.5 anti-human CD45 Antibody  100test</t>
        </is>
      </c>
      <c r="J2397" s="23" t="n">
        <v>4</v>
      </c>
      <c r="K2397" s="23" t="n">
        <v>4</v>
      </c>
      <c r="L2397" s="23">
        <f>J2397-K2397</f>
        <v/>
      </c>
      <c r="M2397" s="23" t="inlineStr">
        <is>
          <t>DC-141/25-26</t>
        </is>
      </c>
      <c r="N2397" s="32" t="n">
        <v>45904</v>
      </c>
      <c r="O2397" s="62" t="n">
        <v>126480</v>
      </c>
      <c r="P2397" s="23" t="inlineStr">
        <is>
          <t>Aiims</t>
        </is>
      </c>
      <c r="Q2397" s="23" t="inlineStr">
        <is>
          <t>By Hand</t>
        </is>
      </c>
      <c r="R2397" s="23" t="inlineStr">
        <is>
          <t>PRIYANKA MADAM</t>
        </is>
      </c>
      <c r="S2397" s="63" t="n">
        <v>4</v>
      </c>
      <c r="T2397" s="39" t="n"/>
      <c r="U2397" s="23" t="inlineStr">
        <is>
          <t>BioLegend</t>
        </is>
      </c>
      <c r="V2397" s="23">
        <f>VLOOKUP(P2397,'Customer List'!B:C,2,)</f>
        <v/>
      </c>
      <c r="W2397" s="40" t="n"/>
      <c r="X2397" s="32">
        <f>IF(OR(R2397 = "PRIYANKA MADAM", R2397 = "DEEPAK", R2397 = "PORTER"),N2397,"")</f>
        <v/>
      </c>
      <c r="Y2397" s="23">
        <f>IF(X2397="", "", X2397-N2397)</f>
        <v/>
      </c>
      <c r="Z2397" s="23">
        <f>IF(N2397="", "", TEXT(N2397, "dddd"))</f>
        <v/>
      </c>
      <c r="AA2397" s="23">
        <f>IF(X2397="", "", TEXT(X2397, "dddd"))</f>
        <v/>
      </c>
      <c r="AB2397" s="23">
        <f>VLOOKUP(U2397,'Currency Sheet'!A:C,3,)</f>
        <v/>
      </c>
      <c r="AC2397" s="44">
        <f>VLOOKUP(P2397,'Customer List'!B:D,3,)</f>
        <v/>
      </c>
    </row>
    <row r="2398">
      <c r="A2398" s="23">
        <f>A2397+1</f>
        <v/>
      </c>
      <c r="B2398" s="23" t="inlineStr">
        <is>
          <t>EED118504</t>
        </is>
      </c>
      <c r="C2398" s="32" t="n">
        <v>45894</v>
      </c>
      <c r="D2398" s="32" t="n">
        <v>45903</v>
      </c>
      <c r="E2398" s="51" t="n">
        <v>326.25</v>
      </c>
      <c r="F2398" s="51">
        <f>IF(AB2398="DOLLAR",E2398*88,E2398)</f>
        <v/>
      </c>
      <c r="G2398" s="62">
        <f>F2398*J2398</f>
        <v/>
      </c>
      <c r="H2398" s="23" t="n">
        <v>304134</v>
      </c>
      <c r="I2398" s="23" t="inlineStr">
        <is>
          <t>Brilliant Violet 605™ anti-human CD45RA Antibody  100tests</t>
        </is>
      </c>
      <c r="J2398" s="23" t="n">
        <v>2</v>
      </c>
      <c r="K2398" s="23" t="n">
        <v>2</v>
      </c>
      <c r="L2398" s="23">
        <f>J2398-K2398</f>
        <v/>
      </c>
      <c r="M2398" s="23" t="inlineStr">
        <is>
          <t>T-1102/25-26</t>
        </is>
      </c>
      <c r="N2398" s="32" t="n">
        <v>45906</v>
      </c>
      <c r="O2398" s="62" t="n">
        <v>87652.5</v>
      </c>
      <c r="P2398" s="23" t="inlineStr">
        <is>
          <t>Aurigine Onco</t>
        </is>
      </c>
      <c r="Q2398" s="23" t="n">
        <v>58155325373</v>
      </c>
      <c r="R2398" s="23" t="inlineStr">
        <is>
          <t>Delivered</t>
        </is>
      </c>
      <c r="S2398" s="63" t="n">
        <v>4</v>
      </c>
      <c r="T2398" s="39" t="n"/>
      <c r="U2398" s="23" t="inlineStr">
        <is>
          <t>BioLegend</t>
        </is>
      </c>
      <c r="V2398" s="23">
        <f>VLOOKUP(P2398,'Customer List'!B:C,2,)</f>
        <v/>
      </c>
      <c r="W2398" s="40" t="n"/>
      <c r="X2398" s="32" t="n">
        <v>45908</v>
      </c>
      <c r="Y2398" s="23">
        <f>IF(X2398="", "", X2398-N2398)</f>
        <v/>
      </c>
      <c r="Z2398" s="23">
        <f>IF(N2398="", "", TEXT(N2398, "dddd"))</f>
        <v/>
      </c>
      <c r="AA2398" s="23">
        <f>IF(X2398="", "", TEXT(X2398, "dddd"))</f>
        <v/>
      </c>
      <c r="AB2398" s="23">
        <f>VLOOKUP(U2398,'Currency Sheet'!A:C,3,)</f>
        <v/>
      </c>
      <c r="AC2398" s="44">
        <f>VLOOKUP(P2398,'Customer List'!B:D,3,)</f>
        <v/>
      </c>
    </row>
    <row r="2399">
      <c r="A2399" s="23">
        <f>A2398+1</f>
        <v/>
      </c>
      <c r="B2399" s="23" t="inlineStr">
        <is>
          <t>EED118504</t>
        </is>
      </c>
      <c r="C2399" s="32" t="n">
        <v>45894</v>
      </c>
      <c r="D2399" s="32" t="n">
        <v>45903</v>
      </c>
      <c r="E2399" s="51" t="n">
        <v>100.1</v>
      </c>
      <c r="F2399" s="51">
        <f>IF(AB2399="DOLLAR",E2399*88,E2399)</f>
        <v/>
      </c>
      <c r="G2399" s="62">
        <f>F2399*J2399</f>
        <v/>
      </c>
      <c r="H2399" s="23" t="n">
        <v>304145</v>
      </c>
      <c r="I2399" s="23" t="inlineStr">
        <is>
          <t>PE/Dazzle™ 594 anti-human CD45RA Antibody  25 tests</t>
        </is>
      </c>
      <c r="J2399" s="23" t="n">
        <v>1</v>
      </c>
      <c r="K2399" s="23" t="n">
        <v>1</v>
      </c>
      <c r="L2399" s="23">
        <f>J2399-K2399</f>
        <v/>
      </c>
      <c r="M2399" s="23" t="inlineStr">
        <is>
          <t>T-1195/25-26</t>
        </is>
      </c>
      <c r="N2399" s="32" t="n">
        <v>45915</v>
      </c>
      <c r="O2399" s="62" t="n">
        <v>14850.55</v>
      </c>
      <c r="P2399" s="23" t="inlineStr">
        <is>
          <t>IIT KANPUR</t>
        </is>
      </c>
      <c r="Q2399" s="23" t="n">
        <v>58155693046</v>
      </c>
      <c r="R2399" s="23" t="inlineStr">
        <is>
          <t>Delivered</t>
        </is>
      </c>
      <c r="S2399" s="63" t="n">
        <v>4</v>
      </c>
      <c r="T2399" s="39" t="n"/>
      <c r="U2399" s="23" t="inlineStr">
        <is>
          <t>BioLegend</t>
        </is>
      </c>
      <c r="V2399" s="23">
        <f>VLOOKUP(P2399,'Customer List'!B:C,2,)</f>
        <v/>
      </c>
      <c r="W2399" s="40" t="n"/>
      <c r="X2399" s="32" t="n">
        <v>45917</v>
      </c>
      <c r="Y2399" s="23">
        <f>IF(X2399="", "", X2399-N2399)</f>
        <v/>
      </c>
      <c r="Z2399" s="23">
        <f>IF(N2399="", "", TEXT(N2399, "dddd"))</f>
        <v/>
      </c>
      <c r="AA2399" s="23">
        <f>IF(X2399="", "", TEXT(X2399, "dddd"))</f>
        <v/>
      </c>
      <c r="AB2399" s="23">
        <f>VLOOKUP(U2399,'Currency Sheet'!A:C,3,)</f>
        <v/>
      </c>
      <c r="AC2399" s="44">
        <f>VLOOKUP(P2399,'Customer List'!B:D,3,)</f>
        <v/>
      </c>
    </row>
    <row r="2400">
      <c r="A2400" s="23">
        <f>A2399+1</f>
        <v/>
      </c>
      <c r="B2400" s="23" t="inlineStr">
        <is>
          <t>EED118504</t>
        </is>
      </c>
      <c r="C2400" s="32" t="n">
        <v>45894</v>
      </c>
      <c r="D2400" s="32" t="n">
        <v>45903</v>
      </c>
      <c r="E2400" s="51" t="n">
        <v>221.2</v>
      </c>
      <c r="F2400" s="51">
        <f>IF(AB2400="DOLLAR",E2400*88,E2400)</f>
        <v/>
      </c>
      <c r="G2400" s="62">
        <f>F2400*J2400</f>
        <v/>
      </c>
      <c r="H2400" s="23" t="n">
        <v>304810</v>
      </c>
      <c r="I2400" s="23" t="inlineStr">
        <is>
          <t>APC anti-human CD62L Antibody  100tests</t>
        </is>
      </c>
      <c r="J2400" s="23" t="n">
        <v>2</v>
      </c>
      <c r="K2400" s="23" t="n">
        <v>2</v>
      </c>
      <c r="L2400" s="23">
        <f>J2400-K2400</f>
        <v/>
      </c>
      <c r="M2400" s="23" t="inlineStr">
        <is>
          <t>T-1102/25-26</t>
        </is>
      </c>
      <c r="N2400" s="32" t="n">
        <v>45906</v>
      </c>
      <c r="O2400" s="62" t="n">
        <v>63674</v>
      </c>
      <c r="P2400" s="23" t="inlineStr">
        <is>
          <t>Aurigine Onco</t>
        </is>
      </c>
      <c r="Q2400" s="23" t="n">
        <v>58155325373</v>
      </c>
      <c r="R2400" s="23" t="inlineStr">
        <is>
          <t>Delivered</t>
        </is>
      </c>
      <c r="S2400" s="63" t="n">
        <v>4</v>
      </c>
      <c r="T2400" s="39" t="n"/>
      <c r="U2400" s="23" t="inlineStr">
        <is>
          <t>BioLegend</t>
        </is>
      </c>
      <c r="V2400" s="23">
        <f>VLOOKUP(P2400,'Customer List'!B:C,2,)</f>
        <v/>
      </c>
      <c r="W2400" s="40" t="n"/>
      <c r="X2400" s="32" t="n">
        <v>45908</v>
      </c>
      <c r="Y2400" s="23">
        <f>IF(X2400="", "", X2400-N2400)</f>
        <v/>
      </c>
      <c r="Z2400" s="23">
        <f>IF(N2400="", "", TEXT(N2400, "dddd"))</f>
        <v/>
      </c>
      <c r="AA2400" s="23">
        <f>IF(X2400="", "", TEXT(X2400, "dddd"))</f>
        <v/>
      </c>
      <c r="AB2400" s="23">
        <f>VLOOKUP(U2400,'Currency Sheet'!A:C,3,)</f>
        <v/>
      </c>
      <c r="AC2400" s="44">
        <f>VLOOKUP(P2400,'Customer List'!B:D,3,)</f>
        <v/>
      </c>
    </row>
    <row r="2401">
      <c r="A2401" s="23">
        <f>A2400+1</f>
        <v/>
      </c>
      <c r="B2401" s="23" t="inlineStr">
        <is>
          <t>EED118504</t>
        </is>
      </c>
      <c r="C2401" s="32" t="n">
        <v>45894</v>
      </c>
      <c r="D2401" s="32" t="n">
        <v>45903</v>
      </c>
      <c r="E2401" s="51" t="n">
        <v>205.1</v>
      </c>
      <c r="F2401" s="51">
        <f>IF(AB2401="DOLLAR",E2401*88,E2401)</f>
        <v/>
      </c>
      <c r="G2401" s="62">
        <f>F2401*J2401</f>
        <v/>
      </c>
      <c r="H2401" s="23" t="n">
        <v>307608</v>
      </c>
      <c r="I2401" s="23" t="inlineStr">
        <is>
          <t>PE/Cyanine5 anti-human HLA-DR Antibody  100tests</t>
        </is>
      </c>
      <c r="J2401" s="23" t="n">
        <v>1</v>
      </c>
      <c r="K2401" s="23" t="n">
        <v>1</v>
      </c>
      <c r="L2401" s="23">
        <f>J2401-K2401</f>
        <v/>
      </c>
      <c r="M2401" s="23" t="inlineStr">
        <is>
          <t>T-1102/25-26</t>
        </is>
      </c>
      <c r="N2401" s="32" t="n">
        <v>45906</v>
      </c>
      <c r="O2401" s="62" t="n">
        <v>29519.75</v>
      </c>
      <c r="P2401" s="23" t="inlineStr">
        <is>
          <t>Aurigine Onco</t>
        </is>
      </c>
      <c r="Q2401" s="23" t="n">
        <v>58155325373</v>
      </c>
      <c r="R2401" s="23" t="inlineStr">
        <is>
          <t>Delivered</t>
        </is>
      </c>
      <c r="S2401" s="63" t="n">
        <v>4</v>
      </c>
      <c r="T2401" s="39" t="n"/>
      <c r="U2401" s="23" t="inlineStr">
        <is>
          <t>BioLegend</t>
        </is>
      </c>
      <c r="V2401" s="23">
        <f>VLOOKUP(P2401,'Customer List'!B:C,2,)</f>
        <v/>
      </c>
      <c r="W2401" s="40" t="n"/>
      <c r="X2401" s="32" t="n">
        <v>45908</v>
      </c>
      <c r="Y2401" s="23">
        <f>IF(X2401="", "", X2401-N2401)</f>
        <v/>
      </c>
      <c r="Z2401" s="23">
        <f>IF(N2401="", "", TEXT(N2401, "dddd"))</f>
        <v/>
      </c>
      <c r="AA2401" s="23">
        <f>IF(X2401="", "", TEXT(X2401, "dddd"))</f>
        <v/>
      </c>
      <c r="AB2401" s="23">
        <f>VLOOKUP(U2401,'Currency Sheet'!A:C,3,)</f>
        <v/>
      </c>
      <c r="AC2401" s="44">
        <f>VLOOKUP(P2401,'Customer List'!B:D,3,)</f>
        <v/>
      </c>
    </row>
    <row r="2402">
      <c r="A2402" s="23">
        <f>A2401+1</f>
        <v/>
      </c>
      <c r="B2402" s="23" t="inlineStr">
        <is>
          <t>EED118504</t>
        </is>
      </c>
      <c r="C2402" s="32" t="n">
        <v>45894</v>
      </c>
      <c r="D2402" s="32" t="n">
        <v>45903</v>
      </c>
      <c r="E2402" s="51" t="n">
        <v>293.25</v>
      </c>
      <c r="F2402" s="51">
        <f>IF(AB2402="DOLLAR",E2402*88,E2402)</f>
        <v/>
      </c>
      <c r="G2402" s="62">
        <f>F2402*J2402</f>
        <v/>
      </c>
      <c r="H2402" s="23" t="n">
        <v>309218</v>
      </c>
      <c r="I2402" s="23" t="inlineStr">
        <is>
          <t>Brilliant Violet 421™ anti-human CD2 Antibody  100 tests</t>
        </is>
      </c>
      <c r="J2402" s="23" t="n">
        <v>1</v>
      </c>
      <c r="K2402" s="23" t="n">
        <v>1</v>
      </c>
      <c r="L2402" s="23">
        <f>J2402-K2402</f>
        <v/>
      </c>
      <c r="M2402" s="23" t="inlineStr">
        <is>
          <t>DC-141/25-26</t>
        </is>
      </c>
      <c r="N2402" s="32" t="n">
        <v>45904</v>
      </c>
      <c r="O2402" s="62" t="n">
        <v>42424</v>
      </c>
      <c r="P2402" s="23" t="inlineStr">
        <is>
          <t>Aiims</t>
        </is>
      </c>
      <c r="Q2402" s="23" t="inlineStr">
        <is>
          <t>By Hand</t>
        </is>
      </c>
      <c r="R2402" s="23" t="inlineStr">
        <is>
          <t>PRIYANKA MADAM</t>
        </is>
      </c>
      <c r="S2402" s="63" t="n">
        <v>4</v>
      </c>
      <c r="T2402" s="39" t="n"/>
      <c r="U2402" s="23" t="inlineStr">
        <is>
          <t>BioLegend</t>
        </is>
      </c>
      <c r="V2402" s="23">
        <f>VLOOKUP(P2402,'Customer List'!B:C,2,)</f>
        <v/>
      </c>
      <c r="W2402" s="40" t="n"/>
      <c r="X2402" s="32">
        <f>IF(OR(R2402 = "PRIYANKA MADAM", R2402 = "DEEPAK", R2402 = "PORTER"),N2402,"")</f>
        <v/>
      </c>
      <c r="Y2402" s="23">
        <f>IF(X2402="", "", X2402-N2402)</f>
        <v/>
      </c>
      <c r="Z2402" s="23">
        <f>IF(N2402="", "", TEXT(N2402, "dddd"))</f>
        <v/>
      </c>
      <c r="AA2402" s="23">
        <f>IF(X2402="", "", TEXT(X2402, "dddd"))</f>
        <v/>
      </c>
      <c r="AB2402" s="23">
        <f>VLOOKUP(U2402,'Currency Sheet'!A:C,3,)</f>
        <v/>
      </c>
      <c r="AC2402" s="44">
        <f>VLOOKUP(P2402,'Customer List'!B:D,3,)</f>
        <v/>
      </c>
    </row>
    <row r="2403">
      <c r="A2403" s="23">
        <f>A2402+1</f>
        <v/>
      </c>
      <c r="B2403" s="23" t="inlineStr">
        <is>
          <t>EED118504</t>
        </is>
      </c>
      <c r="C2403" s="32" t="n">
        <v>45894</v>
      </c>
      <c r="D2403" s="32" t="n">
        <v>45903</v>
      </c>
      <c r="E2403" s="51" t="n">
        <v>285.75</v>
      </c>
      <c r="F2403" s="51">
        <f>IF(AB2403="DOLLAR",E2403*88,E2403)</f>
        <v/>
      </c>
      <c r="G2403" s="62">
        <f>F2403*J2403</f>
        <v/>
      </c>
      <c r="H2403" s="23" t="n">
        <v>310930</v>
      </c>
      <c r="I2403" s="23" t="inlineStr">
        <is>
          <t>Brilliant Violet 421™ anti-human CD69 Antibody  100test</t>
        </is>
      </c>
      <c r="J2403" s="23" t="n">
        <v>1</v>
      </c>
      <c r="K2403" s="23" t="n">
        <v>1</v>
      </c>
      <c r="L2403" s="23">
        <f>J2403-K2403</f>
        <v/>
      </c>
      <c r="M2403" s="23" t="inlineStr">
        <is>
          <t>T-1102/25-26</t>
        </is>
      </c>
      <c r="N2403" s="32" t="n">
        <v>45906</v>
      </c>
      <c r="O2403" s="62" t="n">
        <v>38385.75</v>
      </c>
      <c r="P2403" s="23" t="inlineStr">
        <is>
          <t>Aurigine Onco</t>
        </is>
      </c>
      <c r="Q2403" s="23" t="n">
        <v>58155325373</v>
      </c>
      <c r="R2403" s="23" t="inlineStr">
        <is>
          <t>Delivered</t>
        </is>
      </c>
      <c r="S2403" s="63" t="n">
        <v>4</v>
      </c>
      <c r="T2403" s="39" t="n"/>
      <c r="U2403" s="23" t="inlineStr">
        <is>
          <t>BioLegend</t>
        </is>
      </c>
      <c r="V2403" s="23">
        <f>VLOOKUP(P2403,'Customer List'!B:C,2,)</f>
        <v/>
      </c>
      <c r="W2403" s="40" t="n"/>
      <c r="X2403" s="32" t="n">
        <v>45908</v>
      </c>
      <c r="Y2403" s="23">
        <f>IF(X2403="", "", X2403-N2403)</f>
        <v/>
      </c>
      <c r="Z2403" s="23">
        <f>IF(N2403="", "", TEXT(N2403, "dddd"))</f>
        <v/>
      </c>
      <c r="AA2403" s="23">
        <f>IF(X2403="", "", TEXT(X2403, "dddd"))</f>
        <v/>
      </c>
      <c r="AB2403" s="23">
        <f>VLOOKUP(U2403,'Currency Sheet'!A:C,3,)</f>
        <v/>
      </c>
      <c r="AC2403" s="44">
        <f>VLOOKUP(P2403,'Customer List'!B:D,3,)</f>
        <v/>
      </c>
    </row>
    <row r="2404">
      <c r="A2404" s="23">
        <f>A2403+1</f>
        <v/>
      </c>
      <c r="B2404" s="23" t="inlineStr">
        <is>
          <t>EED118504</t>
        </is>
      </c>
      <c r="C2404" s="32" t="n">
        <v>45894</v>
      </c>
      <c r="D2404" s="32" t="n">
        <v>45903</v>
      </c>
      <c r="E2404" s="51" t="n">
        <v>19.6</v>
      </c>
      <c r="F2404" s="51">
        <f>IF(AB2404="DOLLAR",E2404*88,E2404)</f>
        <v/>
      </c>
      <c r="G2404" s="62">
        <f>F2404*J2404</f>
        <v/>
      </c>
      <c r="H2404" s="23" t="n">
        <v>317307</v>
      </c>
      <c r="I2404" s="23" t="inlineStr">
        <is>
          <t>PE anti-human CD3 Antibody  25tests</t>
        </is>
      </c>
      <c r="J2404" s="23" t="n">
        <v>1</v>
      </c>
      <c r="K2404" s="23" t="n">
        <v>1</v>
      </c>
      <c r="L2404" s="23">
        <f>J2404-K2404</f>
        <v/>
      </c>
      <c r="M2404" s="23" t="inlineStr">
        <is>
          <t>T-1195/25-26</t>
        </is>
      </c>
      <c r="N2404" s="32" t="n">
        <v>45915</v>
      </c>
      <c r="O2404" s="62" t="n">
        <v>2907.8</v>
      </c>
      <c r="P2404" s="23" t="inlineStr">
        <is>
          <t>IIT KANPUR</t>
        </is>
      </c>
      <c r="Q2404" s="23" t="n">
        <v>58155693046</v>
      </c>
      <c r="R2404" s="23" t="inlineStr">
        <is>
          <t>Delivered</t>
        </is>
      </c>
      <c r="S2404" s="63" t="n">
        <v>4</v>
      </c>
      <c r="T2404" s="39" t="n"/>
      <c r="U2404" s="23" t="inlineStr">
        <is>
          <t>BioLegend</t>
        </is>
      </c>
      <c r="V2404" s="23">
        <f>VLOOKUP(P2404,'Customer List'!B:C,2,)</f>
        <v/>
      </c>
      <c r="W2404" s="40" t="n"/>
      <c r="X2404" s="32" t="n">
        <v>45917</v>
      </c>
      <c r="Y2404" s="23">
        <f>IF(X2404="", "", X2404-N2404)</f>
        <v/>
      </c>
      <c r="Z2404" s="23">
        <f>IF(N2404="", "", TEXT(N2404, "dddd"))</f>
        <v/>
      </c>
      <c r="AA2404" s="23">
        <f>IF(X2404="", "", TEXT(X2404, "dddd"))</f>
        <v/>
      </c>
      <c r="AB2404" s="23">
        <f>VLOOKUP(U2404,'Currency Sheet'!A:C,3,)</f>
        <v/>
      </c>
      <c r="AC2404" s="44">
        <f>VLOOKUP(P2404,'Customer List'!B:D,3,)</f>
        <v/>
      </c>
    </row>
    <row r="2405">
      <c r="A2405" s="23">
        <f>A2404+1</f>
        <v/>
      </c>
      <c r="B2405" s="23" t="inlineStr">
        <is>
          <t>EED118504</t>
        </is>
      </c>
      <c r="C2405" s="32" t="n">
        <v>45894</v>
      </c>
      <c r="D2405" s="32" t="n">
        <v>45903</v>
      </c>
      <c r="E2405" s="51" t="n">
        <v>23.1</v>
      </c>
      <c r="F2405" s="51">
        <f>IF(AB2405="DOLLAR",E2405*88,E2405)</f>
        <v/>
      </c>
      <c r="G2405" s="62">
        <f>F2405*J2405</f>
        <v/>
      </c>
      <c r="H2405" s="23" t="n">
        <v>317415</v>
      </c>
      <c r="I2405" s="23" t="inlineStr">
        <is>
          <t>APC anti-human CD4 Antibody  25tests</t>
        </is>
      </c>
      <c r="J2405" s="23" t="n">
        <v>1</v>
      </c>
      <c r="K2405" s="23" t="n">
        <v>1</v>
      </c>
      <c r="L2405" s="23">
        <f>J2405-K2405</f>
        <v/>
      </c>
      <c r="M2405" s="23" t="inlineStr">
        <is>
          <t>T-1195/25-26</t>
        </is>
      </c>
      <c r="N2405" s="32" t="n">
        <v>45915</v>
      </c>
      <c r="O2405" s="62" t="n">
        <v>3427.05</v>
      </c>
      <c r="P2405" s="23" t="inlineStr">
        <is>
          <t>IIT KANPUR</t>
        </is>
      </c>
      <c r="Q2405" s="23" t="n">
        <v>58155693046</v>
      </c>
      <c r="R2405" s="23" t="inlineStr">
        <is>
          <t>Delivered</t>
        </is>
      </c>
      <c r="S2405" s="63" t="n">
        <v>4</v>
      </c>
      <c r="T2405" s="39" t="n"/>
      <c r="U2405" s="23" t="inlineStr">
        <is>
          <t>BioLegend</t>
        </is>
      </c>
      <c r="V2405" s="23">
        <f>VLOOKUP(P2405,'Customer List'!B:C,2,)</f>
        <v/>
      </c>
      <c r="W2405" s="40" t="n"/>
      <c r="X2405" s="32" t="n">
        <v>45917</v>
      </c>
      <c r="Y2405" s="23">
        <f>IF(X2405="", "", X2405-N2405)</f>
        <v/>
      </c>
      <c r="Z2405" s="23">
        <f>IF(N2405="", "", TEXT(N2405, "dddd"))</f>
        <v/>
      </c>
      <c r="AA2405" s="23">
        <f>IF(X2405="", "", TEXT(X2405, "dddd"))</f>
        <v/>
      </c>
      <c r="AB2405" s="23">
        <f>VLOOKUP(U2405,'Currency Sheet'!A:C,3,)</f>
        <v/>
      </c>
      <c r="AC2405" s="44">
        <f>VLOOKUP(P2405,'Customer List'!B:D,3,)</f>
        <v/>
      </c>
    </row>
    <row r="2406">
      <c r="A2406" s="23">
        <f>A2405+1</f>
        <v/>
      </c>
      <c r="B2406" s="23" t="inlineStr">
        <is>
          <t>EED118504</t>
        </is>
      </c>
      <c r="C2406" s="32" t="n">
        <v>45894</v>
      </c>
      <c r="D2406" s="32" t="n">
        <v>45903</v>
      </c>
      <c r="E2406" s="51" t="n">
        <v>185.5</v>
      </c>
      <c r="F2406" s="51">
        <f>IF(AB2406="DOLLAR",E2406*88,E2406)</f>
        <v/>
      </c>
      <c r="G2406" s="62">
        <f>F2406*J2406</f>
        <v/>
      </c>
      <c r="H2406" s="23" t="n">
        <v>317426</v>
      </c>
      <c r="I2406" s="23" t="inlineStr">
        <is>
          <t>Alexa Fluor® 700 anti-human CD4 Antibody  100 µg</t>
        </is>
      </c>
      <c r="J2406" s="23" t="n">
        <v>2</v>
      </c>
      <c r="K2406" s="23" t="n">
        <v>2</v>
      </c>
      <c r="L2406" s="23">
        <f>J2406-K2406</f>
        <v/>
      </c>
      <c r="M2406" s="23" t="inlineStr">
        <is>
          <t>T-1102/25-26</t>
        </is>
      </c>
      <c r="N2406" s="32" t="n">
        <v>45906</v>
      </c>
      <c r="O2406" s="62" t="n">
        <v>53397.5</v>
      </c>
      <c r="P2406" s="23" t="inlineStr">
        <is>
          <t>Aurigine Onco</t>
        </is>
      </c>
      <c r="Q2406" s="23" t="n">
        <v>58155325373</v>
      </c>
      <c r="R2406" s="23" t="inlineStr">
        <is>
          <t>Delivered</t>
        </is>
      </c>
      <c r="S2406" s="63" t="n">
        <v>4</v>
      </c>
      <c r="T2406" s="39" t="n"/>
      <c r="U2406" s="23" t="inlineStr">
        <is>
          <t>BioLegend</t>
        </is>
      </c>
      <c r="V2406" s="23">
        <f>VLOOKUP(P2406,'Customer List'!B:C,2,)</f>
        <v/>
      </c>
      <c r="W2406" s="40" t="n"/>
      <c r="X2406" s="32" t="n">
        <v>45908</v>
      </c>
      <c r="Y2406" s="23">
        <f>IF(X2406="", "", X2406-N2406)</f>
        <v/>
      </c>
      <c r="Z2406" s="23">
        <f>IF(N2406="", "", TEXT(N2406, "dddd"))</f>
        <v/>
      </c>
      <c r="AA2406" s="23">
        <f>IF(X2406="", "", TEXT(X2406, "dddd"))</f>
        <v/>
      </c>
      <c r="AB2406" s="23">
        <f>VLOOKUP(U2406,'Currency Sheet'!A:C,3,)</f>
        <v/>
      </c>
      <c r="AC2406" s="44">
        <f>VLOOKUP(P2406,'Customer List'!B:D,3,)</f>
        <v/>
      </c>
    </row>
    <row r="2407">
      <c r="A2407" s="23">
        <f>A2406+1</f>
        <v/>
      </c>
      <c r="B2407" s="23" t="inlineStr">
        <is>
          <t>EED118504</t>
        </is>
      </c>
      <c r="C2407" s="32" t="n">
        <v>45894</v>
      </c>
      <c r="D2407" s="32" t="n">
        <v>45903</v>
      </c>
      <c r="E2407" s="51" t="n">
        <v>305.25</v>
      </c>
      <c r="F2407" s="51">
        <f>IF(AB2407="DOLLAR",E2407*88,E2407)</f>
        <v/>
      </c>
      <c r="G2407" s="62">
        <f>F2407*J2407</f>
        <v/>
      </c>
      <c r="H2407" s="23" t="n">
        <v>318340</v>
      </c>
      <c r="I2407" s="23" t="inlineStr">
        <is>
          <t>Brilliant Violet 510™ anti-human CD56 (NCAM) Antibody  100tests</t>
        </is>
      </c>
      <c r="J2407" s="23" t="n">
        <v>2</v>
      </c>
      <c r="K2407" s="23" t="n">
        <v>2</v>
      </c>
      <c r="L2407" s="23">
        <f>J2407-K2407</f>
        <v/>
      </c>
      <c r="M2407" s="23" t="inlineStr">
        <is>
          <t>T-1102/25-26</t>
        </is>
      </c>
      <c r="N2407" s="32" t="n">
        <v>45906</v>
      </c>
      <c r="O2407" s="62" t="n">
        <v>82010.5</v>
      </c>
      <c r="P2407" s="23" t="inlineStr">
        <is>
          <t>Aurigine Onco</t>
        </is>
      </c>
      <c r="Q2407" s="23" t="n">
        <v>58155325373</v>
      </c>
      <c r="R2407" s="23" t="inlineStr">
        <is>
          <t>Delivered</t>
        </is>
      </c>
      <c r="S2407" s="63" t="n">
        <v>4</v>
      </c>
      <c r="T2407" s="39" t="n"/>
      <c r="U2407" s="23" t="inlineStr">
        <is>
          <t>BioLegend</t>
        </is>
      </c>
      <c r="V2407" s="23">
        <f>VLOOKUP(P2407,'Customer List'!B:C,2,)</f>
        <v/>
      </c>
      <c r="W2407" s="40" t="n"/>
      <c r="X2407" s="32" t="n">
        <v>45908</v>
      </c>
      <c r="Y2407" s="23">
        <f>IF(X2407="", "", X2407-N2407)</f>
        <v/>
      </c>
      <c r="Z2407" s="23">
        <f>IF(N2407="", "", TEXT(N2407, "dddd"))</f>
        <v/>
      </c>
      <c r="AA2407" s="23">
        <f>IF(X2407="", "", TEXT(X2407, "dddd"))</f>
        <v/>
      </c>
      <c r="AB2407" s="23">
        <f>VLOOKUP(U2407,'Currency Sheet'!A:C,3,)</f>
        <v/>
      </c>
      <c r="AC2407" s="44">
        <f>VLOOKUP(P2407,'Customer List'!B:D,3,)</f>
        <v/>
      </c>
    </row>
    <row r="2408">
      <c r="A2408" s="23">
        <f>A2407+1</f>
        <v/>
      </c>
      <c r="B2408" s="23" t="inlineStr">
        <is>
          <t>EED118504</t>
        </is>
      </c>
      <c r="C2408" s="32" t="n">
        <v>45894</v>
      </c>
      <c r="D2408" s="32" t="n">
        <v>45903</v>
      </c>
      <c r="E2408" s="51" t="n">
        <v>301.5</v>
      </c>
      <c r="F2408" s="51">
        <f>IF(AB2408="DOLLAR",E2408*88,E2408)</f>
        <v/>
      </c>
      <c r="G2408" s="62">
        <f>F2408*J2408</f>
        <v/>
      </c>
      <c r="H2408" s="23" t="n">
        <v>329932</v>
      </c>
      <c r="I2408" s="23" t="inlineStr">
        <is>
          <t>Brilliant Violet 510™ anti-human CD279 (PD-1) Antibody  100tests</t>
        </is>
      </c>
      <c r="J2408" s="23" t="n">
        <v>4</v>
      </c>
      <c r="K2408" s="23" t="n">
        <v>4</v>
      </c>
      <c r="L2408" s="23">
        <f>J2408-K2408</f>
        <v/>
      </c>
      <c r="M2408" s="23" t="inlineStr">
        <is>
          <t>T-1102/25-26</t>
        </is>
      </c>
      <c r="N2408" s="32" t="n">
        <v>45906</v>
      </c>
      <c r="O2408" s="62" t="n">
        <v>162006</v>
      </c>
      <c r="P2408" s="23" t="inlineStr">
        <is>
          <t>Aurigine Onco</t>
        </is>
      </c>
      <c r="Q2408" s="23" t="n">
        <v>58155325373</v>
      </c>
      <c r="R2408" s="23" t="inlineStr">
        <is>
          <t>Delivered</t>
        </is>
      </c>
      <c r="S2408" s="63" t="n">
        <v>4</v>
      </c>
      <c r="T2408" s="39" t="n"/>
      <c r="U2408" s="23" t="inlineStr">
        <is>
          <t>BioLegend</t>
        </is>
      </c>
      <c r="V2408" s="23">
        <f>VLOOKUP(P2408,'Customer List'!B:C,2,)</f>
        <v/>
      </c>
      <c r="W2408" s="40" t="n"/>
      <c r="X2408" s="32" t="n">
        <v>45908</v>
      </c>
      <c r="Y2408" s="23">
        <f>IF(X2408="", "", X2408-N2408)</f>
        <v/>
      </c>
      <c r="Z2408" s="23">
        <f>IF(N2408="", "", TEXT(N2408, "dddd"))</f>
        <v/>
      </c>
      <c r="AA2408" s="23">
        <f>IF(X2408="", "", TEXT(X2408, "dddd"))</f>
        <v/>
      </c>
      <c r="AB2408" s="23">
        <f>VLOOKUP(U2408,'Currency Sheet'!A:C,3,)</f>
        <v/>
      </c>
      <c r="AC2408" s="44">
        <f>VLOOKUP(P2408,'Customer List'!B:D,3,)</f>
        <v/>
      </c>
    </row>
    <row r="2409">
      <c r="A2409" s="23">
        <f>A2408+1</f>
        <v/>
      </c>
      <c r="B2409" s="23" t="inlineStr">
        <is>
          <t>EED118504</t>
        </is>
      </c>
      <c r="C2409" s="32" t="n">
        <v>45894</v>
      </c>
      <c r="D2409" s="32" t="n">
        <v>45903</v>
      </c>
      <c r="E2409" s="51" t="n">
        <v>204.4</v>
      </c>
      <c r="F2409" s="51">
        <f>IF(AB2409="DOLLAR",E2409*88,E2409)</f>
        <v/>
      </c>
      <c r="G2409" s="62">
        <f>F2409*J2409</f>
        <v/>
      </c>
      <c r="H2409" s="23" t="n">
        <v>331806</v>
      </c>
      <c r="I2409" s="23" t="inlineStr">
        <is>
          <t>PE anti-human CD319 (CRACC) Antibody  100tests</t>
        </is>
      </c>
      <c r="J2409" s="23" t="n">
        <v>1</v>
      </c>
      <c r="K2409" s="23" t="n">
        <v>1</v>
      </c>
      <c r="L2409" s="23">
        <f>J2409-K2409</f>
        <v/>
      </c>
      <c r="M2409" s="23" t="inlineStr">
        <is>
          <t>DC-141/25-26</t>
        </is>
      </c>
      <c r="N2409" s="32" t="n">
        <v>45904</v>
      </c>
      <c r="O2409" s="62" t="n">
        <v>27156</v>
      </c>
      <c r="P2409" s="23" t="inlineStr">
        <is>
          <t>Aiims</t>
        </is>
      </c>
      <c r="Q2409" s="23" t="inlineStr">
        <is>
          <t>By Hand</t>
        </is>
      </c>
      <c r="R2409" s="23" t="inlineStr">
        <is>
          <t>PRIYANKA MADAM</t>
        </is>
      </c>
      <c r="S2409" s="63" t="n">
        <v>4</v>
      </c>
      <c r="T2409" s="39" t="n"/>
      <c r="U2409" s="23" t="inlineStr">
        <is>
          <t>BioLegend</t>
        </is>
      </c>
      <c r="V2409" s="23">
        <f>VLOOKUP(P2409,'Customer List'!B:C,2,)</f>
        <v/>
      </c>
      <c r="W2409" s="40" t="n"/>
      <c r="X2409" s="32">
        <f>IF(OR(R2409 = "PRIYANKA MADAM", R2409 = "DEEPAK", R2409 = "PORTER"),N2409,"")</f>
        <v/>
      </c>
      <c r="Y2409" s="23">
        <f>IF(X2409="", "", X2409-N2409)</f>
        <v/>
      </c>
      <c r="Z2409" s="23">
        <f>IF(N2409="", "", TEXT(N2409, "dddd"))</f>
        <v/>
      </c>
      <c r="AA2409" s="23">
        <f>IF(X2409="", "", TEXT(X2409, "dddd"))</f>
        <v/>
      </c>
      <c r="AB2409" s="23">
        <f>VLOOKUP(U2409,'Currency Sheet'!A:C,3,)</f>
        <v/>
      </c>
      <c r="AC2409" s="44">
        <f>VLOOKUP(P2409,'Customer List'!B:D,3,)</f>
        <v/>
      </c>
    </row>
    <row r="2410">
      <c r="A2410" s="23">
        <f>A2409+1</f>
        <v/>
      </c>
      <c r="B2410" s="23" t="inlineStr">
        <is>
          <t>EED118504</t>
        </is>
      </c>
      <c r="C2410" s="32" t="n">
        <v>45894</v>
      </c>
      <c r="D2410" s="32" t="n">
        <v>45903</v>
      </c>
      <c r="E2410" s="51" t="n">
        <v>169.4</v>
      </c>
      <c r="F2410" s="51">
        <f>IF(AB2410="DOLLAR",E2410*88,E2410)</f>
        <v/>
      </c>
      <c r="G2410" s="62">
        <f>F2410*J2410</f>
        <v/>
      </c>
      <c r="H2410" s="23" t="n">
        <v>344704</v>
      </c>
      <c r="I2410" s="23" t="inlineStr">
        <is>
          <t>FITC anti-human CD8 Antibody  100tests</t>
        </is>
      </c>
      <c r="J2410" s="23" t="n">
        <v>2</v>
      </c>
      <c r="K2410" s="23" t="n">
        <v>2</v>
      </c>
      <c r="L2410" s="23">
        <f>J2410-K2410</f>
        <v/>
      </c>
      <c r="M2410" s="23" t="inlineStr">
        <is>
          <t>DC-141/25-26</t>
        </is>
      </c>
      <c r="N2410" s="32" t="n">
        <v>45904</v>
      </c>
      <c r="O2410" s="62" t="n">
        <v>45012</v>
      </c>
      <c r="P2410" s="23" t="inlineStr">
        <is>
          <t>Aiims</t>
        </is>
      </c>
      <c r="Q2410" s="23" t="inlineStr">
        <is>
          <t>By Hand</t>
        </is>
      </c>
      <c r="R2410" s="23" t="inlineStr">
        <is>
          <t>PRIYANKA MADAM</t>
        </is>
      </c>
      <c r="S2410" s="63" t="n">
        <v>4</v>
      </c>
      <c r="T2410" s="39" t="n"/>
      <c r="U2410" s="23" t="inlineStr">
        <is>
          <t>BioLegend</t>
        </is>
      </c>
      <c r="V2410" s="23">
        <f>VLOOKUP(P2410,'Customer List'!B:C,2,)</f>
        <v/>
      </c>
      <c r="W2410" s="40" t="n"/>
      <c r="X2410" s="32">
        <f>IF(OR(R2410 = "PRIYANKA MADAM", R2410 = "DEEPAK", R2410 = "PORTER"),N2410,"")</f>
        <v/>
      </c>
      <c r="Y2410" s="23">
        <f>IF(X2410="", "", X2410-N2410)</f>
        <v/>
      </c>
      <c r="Z2410" s="23">
        <f>IF(N2410="", "", TEXT(N2410, "dddd"))</f>
        <v/>
      </c>
      <c r="AA2410" s="23">
        <f>IF(X2410="", "", TEXT(X2410, "dddd"))</f>
        <v/>
      </c>
      <c r="AB2410" s="23">
        <f>VLOOKUP(U2410,'Currency Sheet'!A:C,3,)</f>
        <v/>
      </c>
      <c r="AC2410" s="44">
        <f>VLOOKUP(P2410,'Customer List'!B:D,3,)</f>
        <v/>
      </c>
    </row>
    <row r="2411">
      <c r="A2411" s="23">
        <f>A2410+1</f>
        <v/>
      </c>
      <c r="B2411" s="23" t="inlineStr">
        <is>
          <t>EED118504</t>
        </is>
      </c>
      <c r="C2411" s="32" t="n">
        <v>45894</v>
      </c>
      <c r="D2411" s="32" t="n">
        <v>45903</v>
      </c>
      <c r="E2411" s="51" t="n">
        <v>123.2</v>
      </c>
      <c r="F2411" s="51">
        <f>IF(AB2411="DOLLAR",E2411*88,E2411)</f>
        <v/>
      </c>
      <c r="G2411" s="62">
        <f>F2411*J2411</f>
        <v/>
      </c>
      <c r="H2411" s="23" t="n">
        <v>344709</v>
      </c>
      <c r="I2411" s="23" t="inlineStr">
        <is>
          <t>PerCP/Cyanine5.5 anti-human CD8 Antibody  25 tests</t>
        </is>
      </c>
      <c r="J2411" s="23" t="n">
        <v>1</v>
      </c>
      <c r="K2411" s="23" t="n">
        <v>1</v>
      </c>
      <c r="L2411" s="23">
        <f>J2411-K2411</f>
        <v/>
      </c>
      <c r="M2411" s="23" t="inlineStr">
        <is>
          <t>T-1195/25-26</t>
        </is>
      </c>
      <c r="N2411" s="32" t="n">
        <v>45915</v>
      </c>
      <c r="O2411" s="62" t="n">
        <v>18277.6</v>
      </c>
      <c r="P2411" s="23" t="inlineStr">
        <is>
          <t>IIT KANPUR</t>
        </is>
      </c>
      <c r="Q2411" s="23" t="n">
        <v>58155693046</v>
      </c>
      <c r="R2411" s="23" t="inlineStr">
        <is>
          <t>Delivered</t>
        </is>
      </c>
      <c r="S2411" s="63" t="n">
        <v>4</v>
      </c>
      <c r="T2411" s="39" t="n"/>
      <c r="U2411" s="23" t="inlineStr">
        <is>
          <t>BioLegend</t>
        </is>
      </c>
      <c r="V2411" s="23">
        <f>VLOOKUP(P2411,'Customer List'!B:C,2,)</f>
        <v/>
      </c>
      <c r="W2411" s="40" t="n"/>
      <c r="X2411" s="32" t="n">
        <v>45917</v>
      </c>
      <c r="Y2411" s="23">
        <f>IF(X2411="", "", X2411-N2411)</f>
        <v/>
      </c>
      <c r="Z2411" s="23">
        <f>IF(N2411="", "", TEXT(N2411, "dddd"))</f>
        <v/>
      </c>
      <c r="AA2411" s="23">
        <f>IF(X2411="", "", TEXT(X2411, "dddd"))</f>
        <v/>
      </c>
      <c r="AB2411" s="23">
        <f>VLOOKUP(U2411,'Currency Sheet'!A:C,3,)</f>
        <v/>
      </c>
      <c r="AC2411" s="44">
        <f>VLOOKUP(P2411,'Customer List'!B:D,3,)</f>
        <v/>
      </c>
    </row>
    <row r="2412">
      <c r="A2412" s="23">
        <f>A2411+1</f>
        <v/>
      </c>
      <c r="B2412" s="23" t="inlineStr">
        <is>
          <t>EED118504</t>
        </is>
      </c>
      <c r="C2412" s="32" t="n">
        <v>45894</v>
      </c>
      <c r="D2412" s="32" t="n">
        <v>45903</v>
      </c>
      <c r="E2412" s="51" t="n">
        <v>279.3</v>
      </c>
      <c r="F2412" s="51">
        <f>IF(AB2412="DOLLAR",E2412*88,E2412)</f>
        <v/>
      </c>
      <c r="G2412" s="62">
        <f>F2412*J2412</f>
        <v/>
      </c>
      <c r="H2412" s="23" t="n">
        <v>345052</v>
      </c>
      <c r="I2412" s="23" t="inlineStr">
        <is>
          <t>PE/Cyanine5 anti-human CD366 (Tim-3) Antibody  100 tests</t>
        </is>
      </c>
      <c r="J2412" s="23" t="n">
        <v>1</v>
      </c>
      <c r="K2412" s="23" t="n">
        <v>1</v>
      </c>
      <c r="L2412" s="23">
        <f>J2412-K2412</f>
        <v/>
      </c>
      <c r="M2412" s="23" t="inlineStr">
        <is>
          <t>T-1102/25-26</t>
        </is>
      </c>
      <c r="N2412" s="32" t="n">
        <v>45906</v>
      </c>
      <c r="O2412" s="62" t="n">
        <v>40199.25</v>
      </c>
      <c r="P2412" s="23" t="inlineStr">
        <is>
          <t>Aurigine Onco</t>
        </is>
      </c>
      <c r="Q2412" s="23" t="n">
        <v>58155325373</v>
      </c>
      <c r="R2412" s="23" t="inlineStr">
        <is>
          <t>Delivered</t>
        </is>
      </c>
      <c r="S2412" s="63" t="n">
        <v>4</v>
      </c>
      <c r="T2412" s="39" t="n"/>
      <c r="U2412" s="23" t="inlineStr">
        <is>
          <t>BioLegend</t>
        </is>
      </c>
      <c r="V2412" s="23">
        <f>VLOOKUP(P2412,'Customer List'!B:C,2,)</f>
        <v/>
      </c>
      <c r="W2412" s="40" t="n"/>
      <c r="X2412" s="32" t="n">
        <v>45908</v>
      </c>
      <c r="Y2412" s="23">
        <f>IF(X2412="", "", X2412-N2412)</f>
        <v/>
      </c>
      <c r="Z2412" s="23">
        <f>IF(N2412="", "", TEXT(N2412, "dddd"))</f>
        <v/>
      </c>
      <c r="AA2412" s="23">
        <f>IF(X2412="", "", TEXT(X2412, "dddd"))</f>
        <v/>
      </c>
      <c r="AB2412" s="23">
        <f>VLOOKUP(U2412,'Currency Sheet'!A:C,3,)</f>
        <v/>
      </c>
      <c r="AC2412" s="44">
        <f>VLOOKUP(P2412,'Customer List'!B:D,3,)</f>
        <v/>
      </c>
    </row>
    <row r="2413">
      <c r="A2413" s="23">
        <f>A2412+1</f>
        <v/>
      </c>
      <c r="B2413" s="23" t="inlineStr">
        <is>
          <t>EED118504</t>
        </is>
      </c>
      <c r="C2413" s="32" t="n">
        <v>45894</v>
      </c>
      <c r="D2413" s="32" t="n">
        <v>45903</v>
      </c>
      <c r="E2413" s="51" t="n">
        <v>203.7</v>
      </c>
      <c r="F2413" s="51">
        <f>IF(AB2413="DOLLAR",E2413*88,E2413)</f>
        <v/>
      </c>
      <c r="G2413" s="62">
        <f>F2413*J2413</f>
        <v/>
      </c>
      <c r="H2413" s="23" t="n">
        <v>352308</v>
      </c>
      <c r="I2413" s="23" t="inlineStr">
        <is>
          <t>APC anti-human CD138 (Syndecan-1) Antibody  100 tests</t>
        </is>
      </c>
      <c r="J2413" s="23" t="n">
        <v>1</v>
      </c>
      <c r="K2413" s="23" t="n">
        <v>1</v>
      </c>
      <c r="L2413" s="23">
        <f>J2413-K2413</f>
        <v/>
      </c>
      <c r="M2413" s="23" t="inlineStr">
        <is>
          <t>T-1118/25-26</t>
        </is>
      </c>
      <c r="N2413" s="32" t="n">
        <v>45908</v>
      </c>
      <c r="O2413" s="62" t="n">
        <v>31573.5</v>
      </c>
      <c r="P2413" s="23" t="inlineStr">
        <is>
          <t>RESEARCH</t>
        </is>
      </c>
      <c r="Q2413" s="23" t="inlineStr">
        <is>
          <t>D3002950414</t>
        </is>
      </c>
      <c r="R2413" s="23" t="inlineStr">
        <is>
          <t>Delivered</t>
        </is>
      </c>
      <c r="S2413" s="63" t="n">
        <v>4</v>
      </c>
      <c r="T2413" s="39" t="n"/>
      <c r="U2413" s="23" t="inlineStr">
        <is>
          <t>BioLegend</t>
        </is>
      </c>
      <c r="V2413" s="23">
        <f>VLOOKUP(P2413,'Customer List'!B:C,2,)</f>
        <v/>
      </c>
      <c r="W2413" s="40" t="n"/>
      <c r="X2413" s="32" t="n">
        <v>45909</v>
      </c>
      <c r="Y2413" s="23">
        <f>IF(X2413="", "", X2413-N2413)</f>
        <v/>
      </c>
      <c r="Z2413" s="23">
        <f>IF(N2413="", "", TEXT(N2413, "dddd"))</f>
        <v/>
      </c>
      <c r="AA2413" s="23">
        <f>IF(X2413="", "", TEXT(X2413, "dddd"))</f>
        <v/>
      </c>
      <c r="AB2413" s="23">
        <f>VLOOKUP(U2413,'Currency Sheet'!A:C,3,)</f>
        <v/>
      </c>
      <c r="AC2413" s="44">
        <f>VLOOKUP(P2413,'Customer List'!B:D,3,)</f>
        <v/>
      </c>
    </row>
    <row r="2414">
      <c r="A2414" s="23">
        <f>A2413+1</f>
        <v/>
      </c>
      <c r="B2414" s="23" t="inlineStr">
        <is>
          <t>EED118504</t>
        </is>
      </c>
      <c r="C2414" s="32" t="n">
        <v>45894</v>
      </c>
      <c r="D2414" s="32" t="n">
        <v>45903</v>
      </c>
      <c r="E2414" s="51" t="n">
        <v>326.25</v>
      </c>
      <c r="F2414" s="51">
        <f>IF(AB2414="DOLLAR",E2414*88,E2414)</f>
        <v/>
      </c>
      <c r="G2414" s="62">
        <f>F2414*J2414</f>
        <v/>
      </c>
      <c r="H2414" s="23" t="n">
        <v>353232</v>
      </c>
      <c r="I2414" s="23" t="inlineStr">
        <is>
          <t>Brilliant Violet 510™ anti-human CD197 (CCR7) Antibody  100 tests</t>
        </is>
      </c>
      <c r="J2414" s="23" t="n">
        <v>2</v>
      </c>
      <c r="K2414" s="23" t="n">
        <v>2</v>
      </c>
      <c r="L2414" s="23">
        <f>J2414-K2414</f>
        <v/>
      </c>
      <c r="M2414" s="23" t="inlineStr">
        <is>
          <t>T-1102/25-26</t>
        </is>
      </c>
      <c r="N2414" s="32" t="n">
        <v>45906</v>
      </c>
      <c r="O2414" s="62" t="n">
        <v>87652.5</v>
      </c>
      <c r="P2414" s="23" t="inlineStr">
        <is>
          <t>Aurigine Onco</t>
        </is>
      </c>
      <c r="Q2414" s="23" t="n">
        <v>58155325373</v>
      </c>
      <c r="R2414" s="23" t="inlineStr">
        <is>
          <t>Delivered</t>
        </is>
      </c>
      <c r="S2414" s="63" t="n">
        <v>4</v>
      </c>
      <c r="T2414" s="39" t="n"/>
      <c r="U2414" s="23" t="inlineStr">
        <is>
          <t>BioLegend</t>
        </is>
      </c>
      <c r="V2414" s="23">
        <f>VLOOKUP(P2414,'Customer List'!B:C,2,)</f>
        <v/>
      </c>
      <c r="W2414" s="40" t="n"/>
      <c r="X2414" s="32" t="n">
        <v>45908</v>
      </c>
      <c r="Y2414" s="23">
        <f>IF(X2414="", "", X2414-N2414)</f>
        <v/>
      </c>
      <c r="Z2414" s="23">
        <f>IF(N2414="", "", TEXT(N2414, "dddd"))</f>
        <v/>
      </c>
      <c r="AA2414" s="23">
        <f>IF(X2414="", "", TEXT(X2414, "dddd"))</f>
        <v/>
      </c>
      <c r="AB2414" s="23">
        <f>VLOOKUP(U2414,'Currency Sheet'!A:C,3,)</f>
        <v/>
      </c>
      <c r="AC2414" s="44">
        <f>VLOOKUP(P2414,'Customer List'!B:D,3,)</f>
        <v/>
      </c>
    </row>
    <row r="2415">
      <c r="A2415" s="23">
        <f>A2414+1</f>
        <v/>
      </c>
      <c r="B2415" s="23" t="inlineStr">
        <is>
          <t>EED118504</t>
        </is>
      </c>
      <c r="C2415" s="32" t="n">
        <v>45894</v>
      </c>
      <c r="D2415" s="32" t="n">
        <v>45903</v>
      </c>
      <c r="E2415" s="51" t="n">
        <v>128.1</v>
      </c>
      <c r="F2415" s="51">
        <f>IF(AB2415="DOLLAR",E2415*88,E2415)</f>
        <v/>
      </c>
      <c r="G2415" s="62">
        <f>F2415*J2415</f>
        <v/>
      </c>
      <c r="H2415" s="23" t="n">
        <v>353271</v>
      </c>
      <c r="I2415" s="23" t="inlineStr">
        <is>
          <t>PE/Cyanine5 anti-human CD197 (CCR7) Antibody  25 tests</t>
        </is>
      </c>
      <c r="J2415" s="23" t="n">
        <v>1</v>
      </c>
      <c r="K2415" s="23" t="n">
        <v>1</v>
      </c>
      <c r="L2415" s="23">
        <f>J2415-K2415</f>
        <v/>
      </c>
      <c r="M2415" s="23" t="inlineStr">
        <is>
          <t>T-1195/25-26</t>
        </is>
      </c>
      <c r="N2415" s="32" t="n">
        <v>45915</v>
      </c>
      <c r="O2415" s="62" t="n">
        <v>19004.55</v>
      </c>
      <c r="P2415" s="23" t="inlineStr">
        <is>
          <t>IIT KANPUR</t>
        </is>
      </c>
      <c r="Q2415" s="23" t="n">
        <v>58155693046</v>
      </c>
      <c r="R2415" s="23" t="inlineStr">
        <is>
          <t>Delivered</t>
        </is>
      </c>
      <c r="S2415" s="63" t="n">
        <v>4</v>
      </c>
      <c r="T2415" s="39" t="n"/>
      <c r="U2415" s="23" t="inlineStr">
        <is>
          <t>BioLegend</t>
        </is>
      </c>
      <c r="V2415" s="23">
        <f>VLOOKUP(P2415,'Customer List'!B:C,2,)</f>
        <v/>
      </c>
      <c r="W2415" s="40" t="n"/>
      <c r="X2415" s="32" t="n">
        <v>45917</v>
      </c>
      <c r="Y2415" s="23">
        <f>IF(X2415="", "", X2415-N2415)</f>
        <v/>
      </c>
      <c r="Z2415" s="23">
        <f>IF(N2415="", "", TEXT(N2415, "dddd"))</f>
        <v/>
      </c>
      <c r="AA2415" s="23">
        <f>IF(X2415="", "", TEXT(X2415, "dddd"))</f>
        <v/>
      </c>
      <c r="AB2415" s="23">
        <f>VLOOKUP(U2415,'Currency Sheet'!A:C,3,)</f>
        <v/>
      </c>
      <c r="AC2415" s="44">
        <f>VLOOKUP(P2415,'Customer List'!B:D,3,)</f>
        <v/>
      </c>
    </row>
    <row r="2416">
      <c r="A2416" s="23">
        <f>A2415+1</f>
        <v/>
      </c>
      <c r="B2416" s="23" t="inlineStr">
        <is>
          <t>EED118504</t>
        </is>
      </c>
      <c r="C2416" s="32" t="n">
        <v>45894</v>
      </c>
      <c r="D2416" s="32" t="n">
        <v>45903</v>
      </c>
      <c r="E2416" s="51" t="n">
        <v>285.75</v>
      </c>
      <c r="F2416" s="51">
        <f>IF(AB2416="DOLLAR",E2416*88,E2416)</f>
        <v/>
      </c>
      <c r="G2416" s="62">
        <f>F2416*J2416</f>
        <v/>
      </c>
      <c r="H2416" s="23" t="n">
        <v>356418</v>
      </c>
      <c r="I2416" s="23" t="inlineStr">
        <is>
          <t>Brilliant Violet 421™ anti-human CD27 Antibody  100 tests</t>
        </is>
      </c>
      <c r="J2416" s="23" t="n">
        <v>3</v>
      </c>
      <c r="K2416" s="23" t="n">
        <v>3</v>
      </c>
      <c r="L2416" s="23">
        <f>J2416-K2416</f>
        <v/>
      </c>
      <c r="M2416" s="23" t="inlineStr">
        <is>
          <t>T-1102/25-26</t>
        </is>
      </c>
      <c r="N2416" s="32" t="n">
        <v>45906</v>
      </c>
      <c r="O2416" s="62" t="n">
        <v>115157.25</v>
      </c>
      <c r="P2416" s="23" t="inlineStr">
        <is>
          <t>Aurigine Onco</t>
        </is>
      </c>
      <c r="Q2416" s="23" t="n">
        <v>58155325373</v>
      </c>
      <c r="R2416" s="23" t="inlineStr">
        <is>
          <t>Delivered</t>
        </is>
      </c>
      <c r="S2416" s="63" t="n">
        <v>4</v>
      </c>
      <c r="T2416" s="39" t="n"/>
      <c r="U2416" s="23" t="inlineStr">
        <is>
          <t>BioLegend</t>
        </is>
      </c>
      <c r="V2416" s="23">
        <f>VLOOKUP(P2416,'Customer List'!B:C,2,)</f>
        <v/>
      </c>
      <c r="W2416" s="40" t="n"/>
      <c r="X2416" s="32" t="n">
        <v>45908</v>
      </c>
      <c r="Y2416" s="23">
        <f>IF(X2416="", "", X2416-N2416)</f>
        <v/>
      </c>
      <c r="Z2416" s="23">
        <f>IF(N2416="", "", TEXT(N2416, "dddd"))</f>
        <v/>
      </c>
      <c r="AA2416" s="23">
        <f>IF(X2416="", "", TEXT(X2416, "dddd"))</f>
        <v/>
      </c>
      <c r="AB2416" s="23">
        <f>VLOOKUP(U2416,'Currency Sheet'!A:C,3,)</f>
        <v/>
      </c>
      <c r="AC2416" s="44">
        <f>VLOOKUP(P2416,'Customer List'!B:D,3,)</f>
        <v/>
      </c>
    </row>
    <row r="2417">
      <c r="A2417" s="23">
        <f>A2416+1</f>
        <v/>
      </c>
      <c r="B2417" s="23" t="inlineStr">
        <is>
          <t>EED118504</t>
        </is>
      </c>
      <c r="C2417" s="32" t="n">
        <v>45894</v>
      </c>
      <c r="D2417" s="32" t="n">
        <v>45903</v>
      </c>
      <c r="E2417" s="51" t="n">
        <v>236.6</v>
      </c>
      <c r="F2417" s="51">
        <f>IF(AB2417="DOLLAR",E2417*88,E2417)</f>
        <v/>
      </c>
      <c r="G2417" s="62">
        <f>F2417*J2417</f>
        <v/>
      </c>
      <c r="H2417" s="23" t="n">
        <v>362605</v>
      </c>
      <c r="I2417" s="23" t="inlineStr">
        <is>
          <t>APC anti-His Tag Antibody  100tests</t>
        </is>
      </c>
      <c r="J2417" s="23" t="n">
        <v>1</v>
      </c>
      <c r="K2417" s="23" t="n">
        <v>1</v>
      </c>
      <c r="L2417" s="23">
        <f>J2417-K2417</f>
        <v/>
      </c>
      <c r="M2417" s="23" t="inlineStr">
        <is>
          <t>T-1195/25-26</t>
        </is>
      </c>
      <c r="N2417" s="32" t="n">
        <v>45915</v>
      </c>
      <c r="O2417" s="62" t="n">
        <v>35101.3</v>
      </c>
      <c r="P2417" s="23" t="inlineStr">
        <is>
          <t>IIT KANPUR</t>
        </is>
      </c>
      <c r="Q2417" s="23" t="n">
        <v>58155693046</v>
      </c>
      <c r="R2417" s="23" t="inlineStr">
        <is>
          <t>Delivered</t>
        </is>
      </c>
      <c r="S2417" s="63" t="n">
        <v>4</v>
      </c>
      <c r="T2417" s="39" t="n"/>
      <c r="U2417" s="23" t="inlineStr">
        <is>
          <t>BioLegend</t>
        </is>
      </c>
      <c r="V2417" s="23">
        <f>VLOOKUP(P2417,'Customer List'!B:C,2,)</f>
        <v/>
      </c>
      <c r="W2417" s="40" t="n"/>
      <c r="X2417" s="32" t="n">
        <v>45917</v>
      </c>
      <c r="Y2417" s="23">
        <f>IF(X2417="", "", X2417-N2417)</f>
        <v/>
      </c>
      <c r="Z2417" s="23">
        <f>IF(N2417="", "", TEXT(N2417, "dddd"))</f>
        <v/>
      </c>
      <c r="AA2417" s="23">
        <f>IF(X2417="", "", TEXT(X2417, "dddd"))</f>
        <v/>
      </c>
      <c r="AB2417" s="23">
        <f>VLOOKUP(U2417,'Currency Sheet'!A:C,3,)</f>
        <v/>
      </c>
      <c r="AC2417" s="44">
        <f>VLOOKUP(P2417,'Customer List'!B:D,3,)</f>
        <v/>
      </c>
    </row>
    <row r="2418">
      <c r="A2418" s="23">
        <f>A2417+1</f>
        <v/>
      </c>
      <c r="B2418" s="23" t="inlineStr">
        <is>
          <t>EED118504</t>
        </is>
      </c>
      <c r="C2418" s="32" t="n">
        <v>45894</v>
      </c>
      <c r="D2418" s="32" t="n">
        <v>45903</v>
      </c>
      <c r="E2418" s="51" t="n">
        <v>287.7</v>
      </c>
      <c r="F2418" s="51">
        <f>IF(AB2418="DOLLAR",E2418*88,E2418)</f>
        <v/>
      </c>
      <c r="G2418" s="62">
        <f>F2418*J2418</f>
        <v/>
      </c>
      <c r="H2418" s="23" t="n">
        <v>369332</v>
      </c>
      <c r="I2418" s="23" t="inlineStr">
        <is>
          <t>PE/Dazzle™ 594 anti-human CD223 (LAG-3) Antibody  100 tests</t>
        </is>
      </c>
      <c r="J2418" s="23" t="n">
        <v>1</v>
      </c>
      <c r="K2418" s="23" t="n">
        <v>1</v>
      </c>
      <c r="L2418" s="23">
        <f>J2418-K2418</f>
        <v/>
      </c>
      <c r="M2418" s="23" t="inlineStr">
        <is>
          <t>T-1102/25-26</t>
        </is>
      </c>
      <c r="N2418" s="32" t="n">
        <v>45906</v>
      </c>
      <c r="O2418" s="62" t="n">
        <v>41408.25</v>
      </c>
      <c r="P2418" s="23" t="inlineStr">
        <is>
          <t>Aurigine Onco</t>
        </is>
      </c>
      <c r="Q2418" s="23" t="n">
        <v>58155325373</v>
      </c>
      <c r="R2418" s="23" t="inlineStr">
        <is>
          <t>Delivered</t>
        </is>
      </c>
      <c r="S2418" s="63" t="n">
        <v>4</v>
      </c>
      <c r="T2418" s="39" t="n"/>
      <c r="U2418" s="23" t="inlineStr">
        <is>
          <t>BioLegend</t>
        </is>
      </c>
      <c r="V2418" s="23">
        <f>VLOOKUP(P2418,'Customer List'!B:C,2,)</f>
        <v/>
      </c>
      <c r="W2418" s="40" t="n"/>
      <c r="X2418" s="32" t="n">
        <v>45908</v>
      </c>
      <c r="Y2418" s="23">
        <f>IF(X2418="", "", X2418-N2418)</f>
        <v/>
      </c>
      <c r="Z2418" s="23">
        <f>IF(N2418="", "", TEXT(N2418, "dddd"))</f>
        <v/>
      </c>
      <c r="AA2418" s="23">
        <f>IF(X2418="", "", TEXT(X2418, "dddd"))</f>
        <v/>
      </c>
      <c r="AB2418" s="23">
        <f>VLOOKUP(U2418,'Currency Sheet'!A:C,3,)</f>
        <v/>
      </c>
      <c r="AC2418" s="44">
        <f>VLOOKUP(P2418,'Customer List'!B:D,3,)</f>
        <v/>
      </c>
    </row>
    <row r="2419">
      <c r="A2419" s="23">
        <f>A2418+1</f>
        <v/>
      </c>
      <c r="B2419" s="23" t="inlineStr">
        <is>
          <t>EED118504</t>
        </is>
      </c>
      <c r="C2419" s="32" t="n">
        <v>45894</v>
      </c>
      <c r="D2419" s="32" t="n">
        <v>45903</v>
      </c>
      <c r="E2419" s="51" t="n">
        <v>131.6</v>
      </c>
      <c r="F2419" s="51">
        <f>IF(AB2419="DOLLAR",E2419*88,E2419)</f>
        <v/>
      </c>
      <c r="G2419" s="62">
        <f>F2419*J2419</f>
        <v/>
      </c>
      <c r="H2419" s="23" t="n">
        <v>369347</v>
      </c>
      <c r="I2419" s="23" t="inlineStr">
        <is>
          <t>APC/Cyanine7 anti-human CD223 (LAG-3) Antibody  25tests</t>
        </is>
      </c>
      <c r="J2419" s="23" t="n">
        <v>1</v>
      </c>
      <c r="K2419" s="23" t="n">
        <v>1</v>
      </c>
      <c r="L2419" s="23">
        <f>J2419-K2419</f>
        <v/>
      </c>
      <c r="M2419" s="23" t="inlineStr">
        <is>
          <t>T-1195/25-26</t>
        </is>
      </c>
      <c r="N2419" s="32" t="n">
        <v>45915</v>
      </c>
      <c r="O2419" s="62" t="n">
        <v>19523.8</v>
      </c>
      <c r="P2419" s="23" t="inlineStr">
        <is>
          <t>IIT KANPUR</t>
        </is>
      </c>
      <c r="Q2419" s="23" t="n">
        <v>58155693046</v>
      </c>
      <c r="R2419" s="23" t="inlineStr">
        <is>
          <t>Delivered</t>
        </is>
      </c>
      <c r="S2419" s="63" t="n">
        <v>4</v>
      </c>
      <c r="T2419" s="39" t="n"/>
      <c r="U2419" s="23" t="inlineStr">
        <is>
          <t>BioLegend</t>
        </is>
      </c>
      <c r="V2419" s="23">
        <f>VLOOKUP(P2419,'Customer List'!B:C,2,)</f>
        <v/>
      </c>
      <c r="W2419" s="40" t="n"/>
      <c r="X2419" s="32" t="n">
        <v>45917</v>
      </c>
      <c r="Y2419" s="23">
        <f>IF(X2419="", "", X2419-N2419)</f>
        <v/>
      </c>
      <c r="Z2419" s="23">
        <f>IF(N2419="", "", TEXT(N2419, "dddd"))</f>
        <v/>
      </c>
      <c r="AA2419" s="23">
        <f>IF(X2419="", "", TEXT(X2419, "dddd"))</f>
        <v/>
      </c>
      <c r="AB2419" s="23">
        <f>VLOOKUP(U2419,'Currency Sheet'!A:C,3,)</f>
        <v/>
      </c>
      <c r="AC2419" s="44">
        <f>VLOOKUP(P2419,'Customer List'!B:D,3,)</f>
        <v/>
      </c>
    </row>
    <row r="2420">
      <c r="A2420" s="23">
        <f>A2419+1</f>
        <v/>
      </c>
      <c r="B2420" s="23" t="inlineStr">
        <is>
          <t>EED118504</t>
        </is>
      </c>
      <c r="C2420" s="32" t="n">
        <v>45894</v>
      </c>
      <c r="D2420" s="32" t="n">
        <v>45903</v>
      </c>
      <c r="E2420" s="51" t="n">
        <v>286.3</v>
      </c>
      <c r="F2420" s="51">
        <f>IF(AB2420="DOLLAR",E2420*88,E2420)</f>
        <v/>
      </c>
      <c r="G2420" s="62">
        <f>F2420*J2420</f>
        <v/>
      </c>
      <c r="H2420" s="23" t="n">
        <v>372706</v>
      </c>
      <c r="I2420" s="23" t="inlineStr">
        <is>
          <t>APC anti-human TIGIT (VSTM3) Antibody  100tests</t>
        </is>
      </c>
      <c r="J2420" s="23" t="n">
        <v>1</v>
      </c>
      <c r="K2420" s="23" t="n">
        <v>1</v>
      </c>
      <c r="L2420" s="23">
        <f>J2420-K2420</f>
        <v/>
      </c>
      <c r="M2420" s="23" t="inlineStr">
        <is>
          <t>T-1102/25-26</t>
        </is>
      </c>
      <c r="N2420" s="32" t="n">
        <v>45906</v>
      </c>
      <c r="O2420" s="62" t="n">
        <v>41206.75</v>
      </c>
      <c r="P2420" s="23" t="inlineStr">
        <is>
          <t>Aurigine Onco</t>
        </is>
      </c>
      <c r="Q2420" s="23" t="n">
        <v>58155325373</v>
      </c>
      <c r="R2420" s="23" t="inlineStr">
        <is>
          <t>Delivered</t>
        </is>
      </c>
      <c r="S2420" s="63" t="n">
        <v>4</v>
      </c>
      <c r="T2420" s="39" t="n"/>
      <c r="U2420" s="23" t="inlineStr">
        <is>
          <t>BioLegend</t>
        </is>
      </c>
      <c r="V2420" s="23">
        <f>VLOOKUP(P2420,'Customer List'!B:C,2,)</f>
        <v/>
      </c>
      <c r="W2420" s="40" t="n"/>
      <c r="X2420" s="32" t="n">
        <v>45908</v>
      </c>
      <c r="Y2420" s="23">
        <f>IF(X2420="", "", X2420-N2420)</f>
        <v/>
      </c>
      <c r="Z2420" s="23">
        <f>IF(N2420="", "", TEXT(N2420, "dddd"))</f>
        <v/>
      </c>
      <c r="AA2420" s="23">
        <f>IF(X2420="", "", TEXT(X2420, "dddd"))</f>
        <v/>
      </c>
      <c r="AB2420" s="23">
        <f>VLOOKUP(U2420,'Currency Sheet'!A:C,3,)</f>
        <v/>
      </c>
      <c r="AC2420" s="44">
        <f>VLOOKUP(P2420,'Customer List'!B:D,3,)</f>
        <v/>
      </c>
    </row>
    <row r="2421">
      <c r="A2421" s="23">
        <f>A2420+1</f>
        <v/>
      </c>
      <c r="B2421" s="23" t="inlineStr">
        <is>
          <t>EED118504</t>
        </is>
      </c>
      <c r="C2421" s="32" t="n">
        <v>45894</v>
      </c>
      <c r="D2421" s="32" t="n">
        <v>45903</v>
      </c>
      <c r="E2421" s="51" t="n">
        <v>74.2</v>
      </c>
      <c r="F2421" s="51">
        <f>IF(AB2421="DOLLAR",E2421*88,E2421)</f>
        <v/>
      </c>
      <c r="G2421" s="62">
        <f>F2421*J2421</f>
        <v/>
      </c>
      <c r="H2421" s="23" t="n">
        <v>400108</v>
      </c>
      <c r="I2421" s="23" t="inlineStr">
        <is>
          <t>FITC Mouse IgG1, κ Isotype Ctrl Antibody  200µg</t>
        </is>
      </c>
      <c r="J2421" s="23" t="n">
        <v>1</v>
      </c>
      <c r="K2421" s="23" t="n">
        <v>1</v>
      </c>
      <c r="L2421" s="23">
        <f>J2421-K2421</f>
        <v/>
      </c>
      <c r="M2421" s="23" t="inlineStr">
        <is>
          <t>T-1102/25-26</t>
        </is>
      </c>
      <c r="N2421" s="32" t="n">
        <v>45906</v>
      </c>
      <c r="O2421" s="62" t="n">
        <v>10679.5</v>
      </c>
      <c r="P2421" s="23" t="inlineStr">
        <is>
          <t>Aurigine Onco</t>
        </is>
      </c>
      <c r="Q2421" s="23" t="n">
        <v>58155325373</v>
      </c>
      <c r="R2421" s="23" t="inlineStr">
        <is>
          <t>Delivered</t>
        </is>
      </c>
      <c r="S2421" s="63" t="n">
        <v>4</v>
      </c>
      <c r="T2421" s="39" t="n"/>
      <c r="U2421" s="23" t="inlineStr">
        <is>
          <t>BioLegend</t>
        </is>
      </c>
      <c r="V2421" s="23">
        <f>VLOOKUP(P2421,'Customer List'!B:C,2,)</f>
        <v/>
      </c>
      <c r="W2421" s="40" t="n"/>
      <c r="X2421" s="32" t="n">
        <v>45908</v>
      </c>
      <c r="Y2421" s="23">
        <f>IF(X2421="", "", X2421-N2421)</f>
        <v/>
      </c>
      <c r="Z2421" s="23">
        <f>IF(N2421="", "", TEXT(N2421, "dddd"))</f>
        <v/>
      </c>
      <c r="AA2421" s="23">
        <f>IF(X2421="", "", TEXT(X2421, "dddd"))</f>
        <v/>
      </c>
      <c r="AB2421" s="23">
        <f>VLOOKUP(U2421,'Currency Sheet'!A:C,3,)</f>
        <v/>
      </c>
      <c r="AC2421" s="44">
        <f>VLOOKUP(P2421,'Customer List'!B:D,3,)</f>
        <v/>
      </c>
    </row>
    <row r="2422">
      <c r="A2422" s="23">
        <f>A2421+1</f>
        <v/>
      </c>
      <c r="B2422" s="23" t="inlineStr">
        <is>
          <t>EED118504</t>
        </is>
      </c>
      <c r="C2422" s="32" t="n">
        <v>45894</v>
      </c>
      <c r="D2422" s="32" t="n">
        <v>45903</v>
      </c>
      <c r="E2422" s="51" t="n">
        <v>42.7</v>
      </c>
      <c r="F2422" s="51">
        <f>IF(AB2422="DOLLAR",E2422*88,E2422)</f>
        <v/>
      </c>
      <c r="G2422" s="62">
        <f>F2422*J2422</f>
        <v/>
      </c>
      <c r="H2422" s="23" t="n">
        <v>400113</v>
      </c>
      <c r="I2422" s="23" t="inlineStr">
        <is>
          <t>PE Mouse IgG1, κ Isotype Ctrl (FC) Antibody  25tests</t>
        </is>
      </c>
      <c r="J2422" s="23" t="n">
        <v>1</v>
      </c>
      <c r="K2422" s="23" t="n">
        <v>1</v>
      </c>
      <c r="L2422" s="23">
        <f>J2422-K2422</f>
        <v/>
      </c>
      <c r="M2422" s="23" t="inlineStr">
        <is>
          <t>T-1103/25-26</t>
        </is>
      </c>
      <c r="N2422" s="32" t="n">
        <v>45906</v>
      </c>
      <c r="O2422" s="62" t="n">
        <v>6145.75</v>
      </c>
      <c r="P2422" s="23" t="inlineStr">
        <is>
          <t>Aurigine Onco</t>
        </is>
      </c>
      <c r="Q2422" s="23" t="n">
        <v>58155325373</v>
      </c>
      <c r="R2422" s="23" t="inlineStr">
        <is>
          <t>Delivered</t>
        </is>
      </c>
      <c r="S2422" s="63" t="n">
        <v>4</v>
      </c>
      <c r="T2422" s="39" t="n"/>
      <c r="U2422" s="23" t="inlineStr">
        <is>
          <t>BioLegend</t>
        </is>
      </c>
      <c r="V2422" s="23">
        <f>VLOOKUP(P2422,'Customer List'!B:C,2,)</f>
        <v/>
      </c>
      <c r="W2422" s="40" t="n"/>
      <c r="X2422" s="32" t="n">
        <v>45908</v>
      </c>
      <c r="Y2422" s="23">
        <f>IF(X2422="", "", X2422-N2422)</f>
        <v/>
      </c>
      <c r="Z2422" s="23">
        <f>IF(N2422="", "", TEXT(N2422, "dddd"))</f>
        <v/>
      </c>
      <c r="AA2422" s="23">
        <f>IF(X2422="", "", TEXT(X2422, "dddd"))</f>
        <v/>
      </c>
      <c r="AB2422" s="23">
        <f>VLOOKUP(U2422,'Currency Sheet'!A:C,3,)</f>
        <v/>
      </c>
      <c r="AC2422" s="44">
        <f>VLOOKUP(P2422,'Customer List'!B:D,3,)</f>
        <v/>
      </c>
    </row>
    <row r="2423">
      <c r="A2423" s="23">
        <f>A2422+1</f>
        <v/>
      </c>
      <c r="B2423" s="23" t="inlineStr">
        <is>
          <t>EED118504</t>
        </is>
      </c>
      <c r="C2423" s="32" t="n">
        <v>45894</v>
      </c>
      <c r="D2423" s="32" t="n">
        <v>45903</v>
      </c>
      <c r="E2423" s="51" t="n">
        <v>61.6</v>
      </c>
      <c r="F2423" s="51">
        <f>IF(AB2423="DOLLAR",E2423*88,E2423)</f>
        <v/>
      </c>
      <c r="G2423" s="62">
        <f>F2423*J2423</f>
        <v/>
      </c>
      <c r="H2423" s="23" t="n">
        <v>400120</v>
      </c>
      <c r="I2423" s="23" t="inlineStr">
        <is>
          <t>APC Mouse IgG1, κ Isotype Ctrl Antibody  100µg</t>
        </is>
      </c>
      <c r="J2423" s="23" t="n">
        <v>2</v>
      </c>
      <c r="K2423" s="23" t="n">
        <v>2</v>
      </c>
      <c r="L2423" s="23">
        <f>J2423-K2423</f>
        <v/>
      </c>
      <c r="M2423" s="23" t="inlineStr">
        <is>
          <t>T-1102/25-26</t>
        </is>
      </c>
      <c r="N2423" s="32" t="n">
        <v>45906</v>
      </c>
      <c r="O2423" s="62" t="n">
        <v>17732</v>
      </c>
      <c r="P2423" s="23" t="inlineStr">
        <is>
          <t>Aurigine Onco</t>
        </is>
      </c>
      <c r="Q2423" s="23" t="n">
        <v>58155325373</v>
      </c>
      <c r="R2423" s="23" t="inlineStr">
        <is>
          <t>Delivered</t>
        </is>
      </c>
      <c r="S2423" s="63" t="n">
        <v>4</v>
      </c>
      <c r="T2423" s="39" t="n"/>
      <c r="U2423" s="23" t="inlineStr">
        <is>
          <t>BioLegend</t>
        </is>
      </c>
      <c r="V2423" s="23">
        <f>VLOOKUP(P2423,'Customer List'!B:C,2,)</f>
        <v/>
      </c>
      <c r="W2423" s="40" t="n"/>
      <c r="X2423" s="32" t="n">
        <v>45908</v>
      </c>
      <c r="Y2423" s="23">
        <f>IF(X2423="", "", X2423-N2423)</f>
        <v/>
      </c>
      <c r="Z2423" s="23">
        <f>IF(N2423="", "", TEXT(N2423, "dddd"))</f>
        <v/>
      </c>
      <c r="AA2423" s="23">
        <f>IF(X2423="", "", TEXT(X2423, "dddd"))</f>
        <v/>
      </c>
      <c r="AB2423" s="23">
        <f>VLOOKUP(U2423,'Currency Sheet'!A:C,3,)</f>
        <v/>
      </c>
      <c r="AC2423" s="44">
        <f>VLOOKUP(P2423,'Customer List'!B:D,3,)</f>
        <v/>
      </c>
    </row>
    <row r="2424">
      <c r="A2424" s="23">
        <f>A2423+1</f>
        <v/>
      </c>
      <c r="B2424" s="23" t="inlineStr">
        <is>
          <t>EED118504</t>
        </is>
      </c>
      <c r="C2424" s="32" t="n">
        <v>45894</v>
      </c>
      <c r="D2424" s="32" t="n">
        <v>45903</v>
      </c>
      <c r="E2424" s="51" t="n">
        <v>74.2</v>
      </c>
      <c r="F2424" s="51">
        <f>IF(AB2424="DOLLAR",E2424*88,E2424)</f>
        <v/>
      </c>
      <c r="G2424" s="62">
        <f>F2424*J2424</f>
        <v/>
      </c>
      <c r="H2424" s="23" t="n">
        <v>400125</v>
      </c>
      <c r="I2424" s="23" t="inlineStr">
        <is>
          <t>PE/Cy7 Mouse IgG1, κ Isotype Ctrl Antibody  25tests</t>
        </is>
      </c>
      <c r="J2424" s="23" t="n">
        <v>1</v>
      </c>
      <c r="K2424" s="23" t="n">
        <v>1</v>
      </c>
      <c r="L2424" s="23">
        <f>J2424-K2424</f>
        <v/>
      </c>
      <c r="M2424" s="23" t="inlineStr">
        <is>
          <t>T-1103/25-26</t>
        </is>
      </c>
      <c r="N2424" s="32" t="n">
        <v>45906</v>
      </c>
      <c r="O2424" s="62" t="n">
        <v>10679.5</v>
      </c>
      <c r="P2424" s="23" t="inlineStr">
        <is>
          <t>Aurigine Onco</t>
        </is>
      </c>
      <c r="Q2424" s="23" t="n">
        <v>58155325373</v>
      </c>
      <c r="R2424" s="23" t="inlineStr">
        <is>
          <t>Delivered</t>
        </is>
      </c>
      <c r="S2424" s="63" t="n">
        <v>4</v>
      </c>
      <c r="T2424" s="39" t="n"/>
      <c r="U2424" s="23" t="inlineStr">
        <is>
          <t>BioLegend</t>
        </is>
      </c>
      <c r="V2424" s="23">
        <f>VLOOKUP(P2424,'Customer List'!B:C,2,)</f>
        <v/>
      </c>
      <c r="W2424" s="40" t="n"/>
      <c r="X2424" s="32" t="n">
        <v>45908</v>
      </c>
      <c r="Y2424" s="23">
        <f>IF(X2424="", "", X2424-N2424)</f>
        <v/>
      </c>
      <c r="Z2424" s="23">
        <f>IF(N2424="", "", TEXT(N2424, "dddd"))</f>
        <v/>
      </c>
      <c r="AA2424" s="23">
        <f>IF(X2424="", "", TEXT(X2424, "dddd"))</f>
        <v/>
      </c>
      <c r="AB2424" s="23">
        <f>VLOOKUP(U2424,'Currency Sheet'!A:C,3,)</f>
        <v/>
      </c>
      <c r="AC2424" s="44">
        <f>VLOOKUP(P2424,'Customer List'!B:D,3,)</f>
        <v/>
      </c>
    </row>
    <row r="2425">
      <c r="A2425" s="23">
        <f>A2424+1</f>
        <v/>
      </c>
      <c r="B2425" s="23" t="inlineStr">
        <is>
          <t>EED118504</t>
        </is>
      </c>
      <c r="C2425" s="32" t="n">
        <v>45894</v>
      </c>
      <c r="D2425" s="32" t="n">
        <v>45903</v>
      </c>
      <c r="E2425" s="51" t="n">
        <v>125.3</v>
      </c>
      <c r="F2425" s="51">
        <f>IF(AB2425="DOLLAR",E2425*88,E2425)</f>
        <v/>
      </c>
      <c r="G2425" s="62">
        <f>F2425*J2425</f>
        <v/>
      </c>
      <c r="H2425" s="23" t="n">
        <v>400128</v>
      </c>
      <c r="I2425" s="23" t="inlineStr">
        <is>
          <t>APC/Cyanine7 Mouse IgG1, κ Isotype Ctrl Antibody  100tests</t>
        </is>
      </c>
      <c r="J2425" s="23" t="n">
        <v>1</v>
      </c>
      <c r="K2425" s="23" t="n">
        <v>1</v>
      </c>
      <c r="L2425" s="23">
        <f>J2425-K2425</f>
        <v/>
      </c>
      <c r="M2425" s="23" t="inlineStr">
        <is>
          <t>T-1103/25-26</t>
        </is>
      </c>
      <c r="N2425" s="32" t="n">
        <v>45906</v>
      </c>
      <c r="O2425" s="62" t="n">
        <v>18034.25</v>
      </c>
      <c r="P2425" s="23" t="inlineStr">
        <is>
          <t>Aurigine Onco</t>
        </is>
      </c>
      <c r="Q2425" s="23" t="n">
        <v>58155325373</v>
      </c>
      <c r="R2425" s="23" t="inlineStr">
        <is>
          <t>Delivered</t>
        </is>
      </c>
      <c r="S2425" s="63" t="n">
        <v>4</v>
      </c>
      <c r="T2425" s="39" t="n"/>
      <c r="U2425" s="23" t="inlineStr">
        <is>
          <t>BioLegend</t>
        </is>
      </c>
      <c r="V2425" s="23">
        <f>VLOOKUP(P2425,'Customer List'!B:C,2,)</f>
        <v/>
      </c>
      <c r="W2425" s="40" t="n"/>
      <c r="X2425" s="32" t="n">
        <v>45908</v>
      </c>
      <c r="Y2425" s="23">
        <f>IF(X2425="", "", X2425-N2425)</f>
        <v/>
      </c>
      <c r="Z2425" s="23">
        <f>IF(N2425="", "", TEXT(N2425, "dddd"))</f>
        <v/>
      </c>
      <c r="AA2425" s="23">
        <f>IF(X2425="", "", TEXT(X2425, "dddd"))</f>
        <v/>
      </c>
      <c r="AB2425" s="23">
        <f>VLOOKUP(U2425,'Currency Sheet'!A:C,3,)</f>
        <v/>
      </c>
      <c r="AC2425" s="44">
        <f>VLOOKUP(P2425,'Customer List'!B:D,3,)</f>
        <v/>
      </c>
    </row>
    <row r="2426">
      <c r="A2426" s="23">
        <f>A2425+1</f>
        <v/>
      </c>
      <c r="B2426" s="23" t="inlineStr">
        <is>
          <t>EED118504</t>
        </is>
      </c>
      <c r="C2426" s="32" t="n">
        <v>45894</v>
      </c>
      <c r="D2426" s="32" t="n">
        <v>45903</v>
      </c>
      <c r="E2426" s="51" t="n">
        <v>58.1</v>
      </c>
      <c r="F2426" s="51">
        <f>IF(AB2426="DOLLAR",E2426*88,E2426)</f>
        <v/>
      </c>
      <c r="G2426" s="62">
        <f>F2426*J2426</f>
        <v/>
      </c>
      <c r="H2426" s="23" t="n">
        <v>400143</v>
      </c>
      <c r="I2426" s="23" t="inlineStr">
        <is>
          <t>Alexa Fluor® 700 Mouse IgG1, κ Isotype Ctrl Antibody  25 µg</t>
        </is>
      </c>
      <c r="J2426" s="23" t="n">
        <v>1</v>
      </c>
      <c r="K2426" s="23" t="n">
        <v>1</v>
      </c>
      <c r="L2426" s="23">
        <f>J2426-K2426</f>
        <v/>
      </c>
      <c r="M2426" s="23" t="inlineStr">
        <is>
          <t>T-1103/25-26</t>
        </is>
      </c>
      <c r="N2426" s="32" t="n">
        <v>45906</v>
      </c>
      <c r="O2426" s="62" t="n">
        <v>8362.25</v>
      </c>
      <c r="P2426" s="23" t="inlineStr">
        <is>
          <t>Aurigine Onco</t>
        </is>
      </c>
      <c r="Q2426" s="23" t="n">
        <v>58155325373</v>
      </c>
      <c r="R2426" s="23" t="inlineStr">
        <is>
          <t>Delivered</t>
        </is>
      </c>
      <c r="S2426" s="63" t="n">
        <v>4</v>
      </c>
      <c r="T2426" s="39" t="n"/>
      <c r="U2426" s="23" t="inlineStr">
        <is>
          <t>BioLegend</t>
        </is>
      </c>
      <c r="V2426" s="23">
        <f>VLOOKUP(P2426,'Customer List'!B:C,2,)</f>
        <v/>
      </c>
      <c r="W2426" s="40" t="n"/>
      <c r="X2426" s="32" t="n">
        <v>45908</v>
      </c>
      <c r="Y2426" s="23">
        <f>IF(X2426="", "", X2426-N2426)</f>
        <v/>
      </c>
      <c r="Z2426" s="23">
        <f>IF(N2426="", "", TEXT(N2426, "dddd"))</f>
        <v/>
      </c>
      <c r="AA2426" s="23">
        <f>IF(X2426="", "", TEXT(X2426, "dddd"))</f>
        <v/>
      </c>
      <c r="AB2426" s="23">
        <f>VLOOKUP(U2426,'Currency Sheet'!A:C,3,)</f>
        <v/>
      </c>
      <c r="AC2426" s="44">
        <f>VLOOKUP(P2426,'Customer List'!B:D,3,)</f>
        <v/>
      </c>
    </row>
    <row r="2427">
      <c r="A2427" s="23">
        <f>A2426+1</f>
        <v/>
      </c>
      <c r="B2427" s="23" t="inlineStr">
        <is>
          <t>EED118504</t>
        </is>
      </c>
      <c r="C2427" s="32" t="n">
        <v>45894</v>
      </c>
      <c r="D2427" s="32" t="n">
        <v>45903</v>
      </c>
      <c r="E2427" s="51" t="n">
        <v>268.5</v>
      </c>
      <c r="F2427" s="51">
        <f>IF(AB2427="DOLLAR",E2427*88,E2427)</f>
        <v/>
      </c>
      <c r="G2427" s="62">
        <f>F2427*J2427</f>
        <v/>
      </c>
      <c r="H2427" s="23" t="n">
        <v>400158</v>
      </c>
      <c r="I2427" s="23" t="inlineStr">
        <is>
          <t>Brilliant Violet 421™ Mouse IgG1, κ Isotype Ctrl Antibody  100tests</t>
        </is>
      </c>
      <c r="J2427" s="23" t="n">
        <v>1</v>
      </c>
      <c r="K2427" s="23" t="n">
        <v>1</v>
      </c>
      <c r="L2427" s="23">
        <f>J2427-K2427</f>
        <v/>
      </c>
      <c r="M2427" s="23" t="inlineStr">
        <is>
          <t>T-1102/25-26</t>
        </is>
      </c>
      <c r="N2427" s="32" t="n">
        <v>45906</v>
      </c>
      <c r="O2427" s="62" t="n">
        <v>36068.5</v>
      </c>
      <c r="P2427" s="23" t="inlineStr">
        <is>
          <t>Aurigine Onco</t>
        </is>
      </c>
      <c r="Q2427" s="23" t="n">
        <v>58155325373</v>
      </c>
      <c r="R2427" s="23" t="inlineStr">
        <is>
          <t>Delivered</t>
        </is>
      </c>
      <c r="S2427" s="63" t="n">
        <v>4</v>
      </c>
      <c r="T2427" s="39" t="n"/>
      <c r="U2427" s="23" t="inlineStr">
        <is>
          <t>BioLegend</t>
        </is>
      </c>
      <c r="V2427" s="23">
        <f>VLOOKUP(P2427,'Customer List'!B:C,2,)</f>
        <v/>
      </c>
      <c r="W2427" s="40" t="n"/>
      <c r="X2427" s="32" t="n">
        <v>45908</v>
      </c>
      <c r="Y2427" s="23">
        <f>IF(X2427="", "", X2427-N2427)</f>
        <v/>
      </c>
      <c r="Z2427" s="23">
        <f>IF(N2427="", "", TEXT(N2427, "dddd"))</f>
        <v/>
      </c>
      <c r="AA2427" s="23">
        <f>IF(X2427="", "", TEXT(X2427, "dddd"))</f>
        <v/>
      </c>
      <c r="AB2427" s="23">
        <f>VLOOKUP(U2427,'Currency Sheet'!A:C,3,)</f>
        <v/>
      </c>
      <c r="AC2427" s="44">
        <f>VLOOKUP(P2427,'Customer List'!B:D,3,)</f>
        <v/>
      </c>
    </row>
    <row r="2428">
      <c r="A2428" s="23">
        <f>A2427+1</f>
        <v/>
      </c>
      <c r="B2428" s="23" t="inlineStr">
        <is>
          <t>EED118504</t>
        </is>
      </c>
      <c r="C2428" s="32" t="n">
        <v>45894</v>
      </c>
      <c r="D2428" s="32" t="n">
        <v>45903</v>
      </c>
      <c r="E2428" s="51" t="n">
        <v>309.75</v>
      </c>
      <c r="F2428" s="51">
        <f>IF(AB2428="DOLLAR",E2428*88,E2428)</f>
        <v/>
      </c>
      <c r="G2428" s="62">
        <f>F2428*J2428</f>
        <v/>
      </c>
      <c r="H2428" s="23" t="n">
        <v>400162</v>
      </c>
      <c r="I2428" s="23" t="inlineStr">
        <is>
          <t>Brilliant Violet 605™ Mouse IgG1, κ Isotype Ctrl Antibody  100tests</t>
        </is>
      </c>
      <c r="J2428" s="23" t="n">
        <v>1</v>
      </c>
      <c r="K2428" s="23" t="n">
        <v>1</v>
      </c>
      <c r="L2428" s="23">
        <f>J2428-K2428</f>
        <v/>
      </c>
      <c r="M2428" s="23" t="inlineStr">
        <is>
          <t>T-1102/25-26</t>
        </is>
      </c>
      <c r="N2428" s="32" t="n">
        <v>45906</v>
      </c>
      <c r="O2428" s="62" t="n">
        <v>41609.75</v>
      </c>
      <c r="P2428" s="23" t="inlineStr">
        <is>
          <t>Aurigine Onco</t>
        </is>
      </c>
      <c r="Q2428" s="23" t="n">
        <v>58155325373</v>
      </c>
      <c r="R2428" s="23" t="inlineStr">
        <is>
          <t>Delivered</t>
        </is>
      </c>
      <c r="S2428" s="63" t="n">
        <v>4</v>
      </c>
      <c r="T2428" s="39" t="n"/>
      <c r="U2428" s="23" t="inlineStr">
        <is>
          <t>BioLegend</t>
        </is>
      </c>
      <c r="V2428" s="23">
        <f>VLOOKUP(P2428,'Customer List'!B:C,2,)</f>
        <v/>
      </c>
      <c r="W2428" s="40" t="n"/>
      <c r="X2428" s="32" t="n">
        <v>45908</v>
      </c>
      <c r="Y2428" s="23">
        <f>IF(X2428="", "", X2428-N2428)</f>
        <v/>
      </c>
      <c r="Z2428" s="23">
        <f>IF(N2428="", "", TEXT(N2428, "dddd"))</f>
        <v/>
      </c>
      <c r="AA2428" s="23">
        <f>IF(X2428="", "", TEXT(X2428, "dddd"))</f>
        <v/>
      </c>
      <c r="AB2428" s="23">
        <f>VLOOKUP(U2428,'Currency Sheet'!A:C,3,)</f>
        <v/>
      </c>
      <c r="AC2428" s="44">
        <f>VLOOKUP(P2428,'Customer List'!B:D,3,)</f>
        <v/>
      </c>
    </row>
    <row r="2429">
      <c r="A2429" s="23">
        <f>A2428+1</f>
        <v/>
      </c>
      <c r="B2429" s="23" t="inlineStr">
        <is>
          <t>EED118504</t>
        </is>
      </c>
      <c r="C2429" s="32" t="n">
        <v>45894</v>
      </c>
      <c r="D2429" s="32" t="n">
        <v>45903</v>
      </c>
      <c r="E2429" s="51" t="n">
        <v>288.75</v>
      </c>
      <c r="F2429" s="51">
        <f>IF(AB2429="DOLLAR",E2429*88,E2429)</f>
        <v/>
      </c>
      <c r="G2429" s="62">
        <f>F2429*J2429</f>
        <v/>
      </c>
      <c r="H2429" s="23" t="n">
        <v>400172</v>
      </c>
      <c r="I2429" s="23" t="inlineStr">
        <is>
          <t>Brilliant Violet 510™ Mouse IgG1, κ Isotype Ctrl Antibody  100tests</t>
        </is>
      </c>
      <c r="J2429" s="23" t="n">
        <v>2</v>
      </c>
      <c r="K2429" s="23" t="n">
        <v>2</v>
      </c>
      <c r="L2429" s="23">
        <f>J2429-K2429</f>
        <v/>
      </c>
      <c r="M2429" s="23" t="inlineStr">
        <is>
          <t>T-1102/25-26</t>
        </is>
      </c>
      <c r="N2429" s="32" t="n">
        <v>45906</v>
      </c>
      <c r="O2429" s="62" t="n">
        <v>77577.5</v>
      </c>
      <c r="P2429" s="23" t="inlineStr">
        <is>
          <t>Aurigine Onco</t>
        </is>
      </c>
      <c r="Q2429" s="23" t="n">
        <v>58155325373</v>
      </c>
      <c r="R2429" s="23" t="inlineStr">
        <is>
          <t>Delivered</t>
        </is>
      </c>
      <c r="S2429" s="63" t="n">
        <v>4</v>
      </c>
      <c r="T2429" s="39" t="n"/>
      <c r="U2429" s="23" t="inlineStr">
        <is>
          <t>BioLegend</t>
        </is>
      </c>
      <c r="V2429" s="23">
        <f>VLOOKUP(P2429,'Customer List'!B:C,2,)</f>
        <v/>
      </c>
      <c r="W2429" s="40" t="n"/>
      <c r="X2429" s="32" t="n">
        <v>45908</v>
      </c>
      <c r="Y2429" s="23">
        <f>IF(X2429="", "", X2429-N2429)</f>
        <v/>
      </c>
      <c r="Z2429" s="23">
        <f>IF(N2429="", "", TEXT(N2429, "dddd"))</f>
        <v/>
      </c>
      <c r="AA2429" s="23">
        <f>IF(X2429="", "", TEXT(X2429, "dddd"))</f>
        <v/>
      </c>
      <c r="AB2429" s="23">
        <f>VLOOKUP(U2429,'Currency Sheet'!A:C,3,)</f>
        <v/>
      </c>
      <c r="AC2429" s="44">
        <f>VLOOKUP(P2429,'Customer List'!B:D,3,)</f>
        <v/>
      </c>
    </row>
    <row r="2430">
      <c r="A2430" s="23">
        <f>A2429+1</f>
        <v/>
      </c>
      <c r="B2430" s="23" t="inlineStr">
        <is>
          <t>EED118504</t>
        </is>
      </c>
      <c r="C2430" s="32" t="n">
        <v>45894</v>
      </c>
      <c r="D2430" s="32" t="n">
        <v>45903</v>
      </c>
      <c r="E2430" s="51" t="n">
        <v>32.9</v>
      </c>
      <c r="F2430" s="51">
        <f>IF(AB2430="DOLLAR",E2430*88,E2430)</f>
        <v/>
      </c>
      <c r="G2430" s="62">
        <f>F2430*J2430</f>
        <v/>
      </c>
      <c r="H2430" s="23" t="n">
        <v>400209</v>
      </c>
      <c r="I2430" s="23" t="inlineStr">
        <is>
          <t>FITC Mouse IgG2a, κ Isotype Ctrl (FC) Antibody  25 tests</t>
        </is>
      </c>
      <c r="J2430" s="23" t="n">
        <v>1</v>
      </c>
      <c r="K2430" s="23" t="n">
        <v>1</v>
      </c>
      <c r="L2430" s="23">
        <f>J2430-K2430</f>
        <v/>
      </c>
      <c r="M2430" s="23" t="inlineStr">
        <is>
          <t>T-1103/25-26</t>
        </is>
      </c>
      <c r="N2430" s="32" t="n">
        <v>45906</v>
      </c>
      <c r="O2430" s="62" t="n">
        <v>4735.25</v>
      </c>
      <c r="P2430" s="23" t="inlineStr">
        <is>
          <t>Aurigine Onco</t>
        </is>
      </c>
      <c r="Q2430" s="23" t="n">
        <v>58155325373</v>
      </c>
      <c r="R2430" s="23" t="inlineStr">
        <is>
          <t>Delivered</t>
        </is>
      </c>
      <c r="S2430" s="63" t="n">
        <v>4</v>
      </c>
      <c r="T2430" s="39" t="n"/>
      <c r="U2430" s="23" t="inlineStr">
        <is>
          <t>BioLegend</t>
        </is>
      </c>
      <c r="V2430" s="23">
        <f>VLOOKUP(P2430,'Customer List'!B:C,2,)</f>
        <v/>
      </c>
      <c r="W2430" s="40" t="n"/>
      <c r="X2430" s="32" t="n">
        <v>45908</v>
      </c>
      <c r="Y2430" s="23">
        <f>IF(X2430="", "", X2430-N2430)</f>
        <v/>
      </c>
      <c r="Z2430" s="23">
        <f>IF(N2430="", "", TEXT(N2430, "dddd"))</f>
        <v/>
      </c>
      <c r="AA2430" s="23">
        <f>IF(X2430="", "", TEXT(X2430, "dddd"))</f>
        <v/>
      </c>
      <c r="AB2430" s="23">
        <f>VLOOKUP(U2430,'Currency Sheet'!A:C,3,)</f>
        <v/>
      </c>
      <c r="AC2430" s="44">
        <f>VLOOKUP(P2430,'Customer List'!B:D,3,)</f>
        <v/>
      </c>
    </row>
    <row r="2431">
      <c r="A2431" s="23">
        <f>A2430+1</f>
        <v/>
      </c>
      <c r="B2431" s="23" t="inlineStr">
        <is>
          <t>EED118504</t>
        </is>
      </c>
      <c r="C2431" s="32" t="n">
        <v>45894</v>
      </c>
      <c r="D2431" s="32" t="n">
        <v>45903</v>
      </c>
      <c r="E2431" s="51" t="n">
        <v>25.2</v>
      </c>
      <c r="F2431" s="51">
        <f>IF(AB2431="DOLLAR",E2431*88,E2431)</f>
        <v/>
      </c>
      <c r="G2431" s="62">
        <f>F2431*J2431</f>
        <v/>
      </c>
      <c r="H2431" s="23" t="n">
        <v>400219</v>
      </c>
      <c r="I2431" s="23" t="inlineStr">
        <is>
          <t>APC Mouse IgG2a, κ Isotype Ctrl Antibody  25µg</t>
        </is>
      </c>
      <c r="J2431" s="23" t="n">
        <v>1</v>
      </c>
      <c r="K2431" s="23" t="n">
        <v>1</v>
      </c>
      <c r="L2431" s="23">
        <f>J2431-K2431</f>
        <v/>
      </c>
      <c r="M2431" s="23" t="inlineStr">
        <is>
          <t>T-1103/25-26</t>
        </is>
      </c>
      <c r="N2431" s="32" t="n">
        <v>45906</v>
      </c>
      <c r="O2431" s="62" t="n">
        <v>3627</v>
      </c>
      <c r="P2431" s="23" t="inlineStr">
        <is>
          <t>Aurigine Onco</t>
        </is>
      </c>
      <c r="Q2431" s="23" t="n">
        <v>58155325373</v>
      </c>
      <c r="R2431" s="23" t="inlineStr">
        <is>
          <t>Delivered</t>
        </is>
      </c>
      <c r="S2431" s="63" t="n">
        <v>4</v>
      </c>
      <c r="T2431" s="39" t="n"/>
      <c r="U2431" s="23" t="inlineStr">
        <is>
          <t>BioLegend</t>
        </is>
      </c>
      <c r="V2431" s="23">
        <f>VLOOKUP(P2431,'Customer List'!B:C,2,)</f>
        <v/>
      </c>
      <c r="W2431" s="40" t="n"/>
      <c r="X2431" s="32" t="n">
        <v>45908</v>
      </c>
      <c r="Y2431" s="23">
        <f>IF(X2431="", "", X2431-N2431)</f>
        <v/>
      </c>
      <c r="Z2431" s="23">
        <f>IF(N2431="", "", TEXT(N2431, "dddd"))</f>
        <v/>
      </c>
      <c r="AA2431" s="23">
        <f>IF(X2431="", "", TEXT(X2431, "dddd"))</f>
        <v/>
      </c>
      <c r="AB2431" s="23">
        <f>VLOOKUP(U2431,'Currency Sheet'!A:C,3,)</f>
        <v/>
      </c>
      <c r="AC2431" s="44">
        <f>VLOOKUP(P2431,'Customer List'!B:D,3,)</f>
        <v/>
      </c>
    </row>
    <row r="2432">
      <c r="A2432" s="23">
        <f>A2431+1</f>
        <v/>
      </c>
      <c r="B2432" s="23" t="inlineStr">
        <is>
          <t>EED118504</t>
        </is>
      </c>
      <c r="C2432" s="32" t="n">
        <v>45894</v>
      </c>
      <c r="D2432" s="32" t="n">
        <v>45903</v>
      </c>
      <c r="E2432" s="51" t="n">
        <v>66.5</v>
      </c>
      <c r="F2432" s="51">
        <f>IF(AB2432="DOLLAR",E2432*88,E2432)</f>
        <v/>
      </c>
      <c r="G2432" s="62">
        <f>F2432*J2432</f>
        <v/>
      </c>
      <c r="H2432" s="23" t="n">
        <v>400220</v>
      </c>
      <c r="I2432" s="23" t="inlineStr">
        <is>
          <t>APC Mouse IgG2a, κ Isotype Ctrl Antibody  100µg</t>
        </is>
      </c>
      <c r="J2432" s="23" t="n">
        <v>2</v>
      </c>
      <c r="K2432" s="23" t="n">
        <v>2</v>
      </c>
      <c r="L2432" s="23">
        <f>J2432-K2432</f>
        <v/>
      </c>
      <c r="M2432" s="23" t="inlineStr">
        <is>
          <t>T-1102/25-26</t>
        </is>
      </c>
      <c r="N2432" s="32" t="n">
        <v>45906</v>
      </c>
      <c r="O2432" s="62" t="n">
        <v>19142.5</v>
      </c>
      <c r="P2432" s="23" t="inlineStr">
        <is>
          <t>Aurigine Onco</t>
        </is>
      </c>
      <c r="Q2432" s="23" t="n">
        <v>58155325373</v>
      </c>
      <c r="R2432" s="23" t="inlineStr">
        <is>
          <t>Delivered</t>
        </is>
      </c>
      <c r="S2432" s="63" t="n">
        <v>4</v>
      </c>
      <c r="T2432" s="39" t="n"/>
      <c r="U2432" s="23" t="inlineStr">
        <is>
          <t>BioLegend</t>
        </is>
      </c>
      <c r="V2432" s="23">
        <f>VLOOKUP(P2432,'Customer List'!B:C,2,)</f>
        <v/>
      </c>
      <c r="W2432" s="40" t="n"/>
      <c r="X2432" s="32" t="n">
        <v>45908</v>
      </c>
      <c r="Y2432" s="23">
        <f>IF(X2432="", "", X2432-N2432)</f>
        <v/>
      </c>
      <c r="Z2432" s="23">
        <f>IF(N2432="", "", TEXT(N2432, "dddd"))</f>
        <v/>
      </c>
      <c r="AA2432" s="23">
        <f>IF(X2432="", "", TEXT(X2432, "dddd"))</f>
        <v/>
      </c>
      <c r="AB2432" s="23">
        <f>VLOOKUP(U2432,'Currency Sheet'!A:C,3,)</f>
        <v/>
      </c>
      <c r="AC2432" s="44">
        <f>VLOOKUP(P2432,'Customer List'!B:D,3,)</f>
        <v/>
      </c>
    </row>
    <row r="2433">
      <c r="A2433" s="23">
        <f>A2432+1</f>
        <v/>
      </c>
      <c r="B2433" s="23" t="inlineStr">
        <is>
          <t>EED118504</t>
        </is>
      </c>
      <c r="C2433" s="32" t="n">
        <v>45894</v>
      </c>
      <c r="D2433" s="32" t="n">
        <v>45903</v>
      </c>
      <c r="E2433" s="51" t="n">
        <v>123.75</v>
      </c>
      <c r="F2433" s="51">
        <f>IF(AB2433="DOLLAR",E2433*88,E2433)</f>
        <v/>
      </c>
      <c r="G2433" s="62">
        <f>F2433*J2433</f>
        <v/>
      </c>
      <c r="H2433" s="23" t="n">
        <v>400259</v>
      </c>
      <c r="I2433" s="23" t="inlineStr">
        <is>
          <t>Brilliant Violet 421™ Mouse IgG2a, κ Isotype Ctrl Antibody  25tests</t>
        </is>
      </c>
      <c r="J2433" s="23" t="n">
        <v>1</v>
      </c>
      <c r="K2433" s="23" t="n">
        <v>1</v>
      </c>
      <c r="L2433" s="23">
        <f>J2433-K2433</f>
        <v/>
      </c>
      <c r="M2433" s="23" t="inlineStr">
        <is>
          <t>T-1103/25-26</t>
        </is>
      </c>
      <c r="N2433" s="32" t="n">
        <v>45906</v>
      </c>
      <c r="O2433" s="62" t="n">
        <v>16623.75</v>
      </c>
      <c r="P2433" s="23" t="inlineStr">
        <is>
          <t>Aurigine Onco</t>
        </is>
      </c>
      <c r="Q2433" s="23" t="n">
        <v>58155325373</v>
      </c>
      <c r="R2433" s="23" t="inlineStr">
        <is>
          <t>Delivered</t>
        </is>
      </c>
      <c r="S2433" s="63" t="n">
        <v>4</v>
      </c>
      <c r="T2433" s="39" t="n"/>
      <c r="U2433" s="23" t="inlineStr">
        <is>
          <t>BioLegend</t>
        </is>
      </c>
      <c r="V2433" s="23">
        <f>VLOOKUP(P2433,'Customer List'!B:C,2,)</f>
        <v/>
      </c>
      <c r="W2433" s="40" t="n"/>
      <c r="X2433" s="32" t="n">
        <v>45908</v>
      </c>
      <c r="Y2433" s="23">
        <f>IF(X2433="", "", X2433-N2433)</f>
        <v/>
      </c>
      <c r="Z2433" s="23">
        <f>IF(N2433="", "", TEXT(N2433, "dddd"))</f>
        <v/>
      </c>
      <c r="AA2433" s="23">
        <f>IF(X2433="", "", TEXT(X2433, "dddd"))</f>
        <v/>
      </c>
      <c r="AB2433" s="23">
        <f>VLOOKUP(U2433,'Currency Sheet'!A:C,3,)</f>
        <v/>
      </c>
      <c r="AC2433" s="44">
        <f>VLOOKUP(P2433,'Customer List'!B:D,3,)</f>
        <v/>
      </c>
    </row>
    <row r="2434">
      <c r="A2434" s="23">
        <f>A2433+1</f>
        <v/>
      </c>
      <c r="B2434" s="23" t="inlineStr">
        <is>
          <t>EED118504</t>
        </is>
      </c>
      <c r="C2434" s="32" t="n">
        <v>45894</v>
      </c>
      <c r="D2434" s="32" t="n">
        <v>45903</v>
      </c>
      <c r="E2434" s="51" t="n">
        <v>135.1</v>
      </c>
      <c r="F2434" s="51">
        <f>IF(AB2434="DOLLAR",E2434*88,E2434)</f>
        <v/>
      </c>
      <c r="G2434" s="62">
        <f>F2434*J2434</f>
        <v/>
      </c>
      <c r="H2434" s="23" t="n">
        <v>400334</v>
      </c>
      <c r="I2434" s="23" t="inlineStr">
        <is>
          <t>Alexa Fluor® 700 Mouse IgG2b, κ Isotype Ctrl Antibody  100 µg</t>
        </is>
      </c>
      <c r="J2434" s="23" t="n">
        <v>1</v>
      </c>
      <c r="K2434" s="23" t="n">
        <v>1</v>
      </c>
      <c r="L2434" s="23">
        <f>J2434-K2434</f>
        <v/>
      </c>
      <c r="M2434" s="23" t="inlineStr">
        <is>
          <t>T-1102/25-26</t>
        </is>
      </c>
      <c r="N2434" s="32" t="n">
        <v>45906</v>
      </c>
      <c r="O2434" s="62" t="n">
        <v>19444.75</v>
      </c>
      <c r="P2434" s="23" t="inlineStr">
        <is>
          <t>Aurigine Onco</t>
        </is>
      </c>
      <c r="Q2434" s="23" t="n">
        <v>58155325373</v>
      </c>
      <c r="R2434" s="23" t="inlineStr">
        <is>
          <t>Delivered</t>
        </is>
      </c>
      <c r="S2434" s="63" t="n">
        <v>4</v>
      </c>
      <c r="T2434" s="39" t="n"/>
      <c r="U2434" s="23" t="inlineStr">
        <is>
          <t>BioLegend</t>
        </is>
      </c>
      <c r="V2434" s="23">
        <f>VLOOKUP(P2434,'Customer List'!B:C,2,)</f>
        <v/>
      </c>
      <c r="W2434" s="40" t="n"/>
      <c r="X2434" s="32" t="n">
        <v>45908</v>
      </c>
      <c r="Y2434" s="23">
        <f>IF(X2434="", "", X2434-N2434)</f>
        <v/>
      </c>
      <c r="Z2434" s="23">
        <f>IF(N2434="", "", TEXT(N2434, "dddd"))</f>
        <v/>
      </c>
      <c r="AA2434" s="23">
        <f>IF(X2434="", "", TEXT(X2434, "dddd"))</f>
        <v/>
      </c>
      <c r="AB2434" s="23">
        <f>VLOOKUP(U2434,'Currency Sheet'!A:C,3,)</f>
        <v/>
      </c>
      <c r="AC2434" s="44">
        <f>VLOOKUP(P2434,'Customer List'!B:D,3,)</f>
        <v/>
      </c>
    </row>
    <row r="2435">
      <c r="A2435" s="23">
        <f>A2434+1</f>
        <v/>
      </c>
      <c r="B2435" s="23" t="inlineStr">
        <is>
          <t>EED118504</t>
        </is>
      </c>
      <c r="C2435" s="32" t="n">
        <v>45894</v>
      </c>
      <c r="D2435" s="32" t="n">
        <v>45903</v>
      </c>
      <c r="E2435" s="51" t="n">
        <v>160.3</v>
      </c>
      <c r="F2435" s="51">
        <f>IF(AB2435="DOLLAR",E2435*88,E2435)</f>
        <v/>
      </c>
      <c r="G2435" s="62">
        <f>F2435*J2435</f>
        <v/>
      </c>
      <c r="H2435" s="23" t="n">
        <v>422302</v>
      </c>
      <c r="I2435" s="23" t="inlineStr">
        <is>
          <t>Human TruStain FcX™ (Fc Receptor Blocking Solution)  200tests</t>
        </is>
      </c>
      <c r="J2435" s="23" t="n">
        <v>2</v>
      </c>
      <c r="K2435" s="23" t="n">
        <v>2</v>
      </c>
      <c r="L2435" s="23">
        <f>J2435-K2435</f>
        <v/>
      </c>
      <c r="M2435" s="23" t="inlineStr">
        <is>
          <t>T-1103/25-26</t>
        </is>
      </c>
      <c r="N2435" s="32" t="n">
        <v>45906</v>
      </c>
      <c r="O2435" s="62" t="n">
        <v>46143.5</v>
      </c>
      <c r="P2435" s="23" t="inlineStr">
        <is>
          <t>Aurigine Onco</t>
        </is>
      </c>
      <c r="Q2435" s="23" t="n">
        <v>58155325373</v>
      </c>
      <c r="R2435" s="23" t="inlineStr">
        <is>
          <t>Delivered</t>
        </is>
      </c>
      <c r="S2435" s="63" t="n">
        <v>4</v>
      </c>
      <c r="T2435" s="39" t="n"/>
      <c r="U2435" s="23" t="inlineStr">
        <is>
          <t>BioLegend</t>
        </is>
      </c>
      <c r="V2435" s="23">
        <f>VLOOKUP(P2435,'Customer List'!B:C,2,)</f>
        <v/>
      </c>
      <c r="W2435" s="40" t="n"/>
      <c r="X2435" s="32" t="n">
        <v>45908</v>
      </c>
      <c r="Y2435" s="23">
        <f>IF(X2435="", "", X2435-N2435)</f>
        <v/>
      </c>
      <c r="Z2435" s="23">
        <f>IF(N2435="", "", TEXT(N2435, "dddd"))</f>
        <v/>
      </c>
      <c r="AA2435" s="23">
        <f>IF(X2435="", "", TEXT(X2435, "dddd"))</f>
        <v/>
      </c>
      <c r="AB2435" s="23">
        <f>VLOOKUP(U2435,'Currency Sheet'!A:C,3,)</f>
        <v/>
      </c>
      <c r="AC2435" s="44">
        <f>VLOOKUP(P2435,'Customer List'!B:D,3,)</f>
        <v/>
      </c>
    </row>
    <row r="2436">
      <c r="A2436" s="23">
        <f>A2435+1</f>
        <v/>
      </c>
      <c r="B2436" s="23" t="inlineStr">
        <is>
          <t>EED118504</t>
        </is>
      </c>
      <c r="C2436" s="32" t="n">
        <v>45894</v>
      </c>
      <c r="D2436" s="32" t="n">
        <v>45903</v>
      </c>
      <c r="E2436" s="51" t="n">
        <v>78.40000000000001</v>
      </c>
      <c r="F2436" s="51">
        <f>IF(AB2436="DOLLAR",E2436*88,E2436)</f>
        <v/>
      </c>
      <c r="G2436" s="62">
        <f>F2436*J2436</f>
        <v/>
      </c>
      <c r="H2436" s="23" t="n">
        <v>423303</v>
      </c>
      <c r="I2436" s="23" t="inlineStr">
        <is>
          <t>Cell Activation Cocktail (with Brefeldin A)  100µl</t>
        </is>
      </c>
      <c r="J2436" s="23" t="n">
        <v>1</v>
      </c>
      <c r="K2436" s="23" t="n">
        <v>1</v>
      </c>
      <c r="L2436" s="23">
        <f>J2436-K2436</f>
        <v/>
      </c>
      <c r="M2436" s="23" t="inlineStr">
        <is>
          <t>T-1088/25-26</t>
        </is>
      </c>
      <c r="N2436" s="32" t="n">
        <v>45906</v>
      </c>
      <c r="O2436" s="62" t="n">
        <v>13020</v>
      </c>
      <c r="P2436" s="23" t="inlineStr">
        <is>
          <t>GENOMID</t>
        </is>
      </c>
      <c r="Q2436" s="23" t="n">
        <v>58155321965</v>
      </c>
      <c r="R2436" s="23" t="inlineStr">
        <is>
          <t>Delivered</t>
        </is>
      </c>
      <c r="S2436" s="63" t="n">
        <v>-20</v>
      </c>
      <c r="T2436" s="39" t="n"/>
      <c r="U2436" s="23" t="inlineStr">
        <is>
          <t>BioLegend</t>
        </is>
      </c>
      <c r="V2436" s="23">
        <f>VLOOKUP(P2436,'Customer List'!B:C,2,)</f>
        <v/>
      </c>
      <c r="W2436" s="40" t="n"/>
      <c r="X2436" s="32" t="n">
        <v>45908</v>
      </c>
      <c r="Y2436" s="23">
        <f>IF(X2436="", "", X2436-N2436)</f>
        <v/>
      </c>
      <c r="Z2436" s="23">
        <f>IF(N2436="", "", TEXT(N2436, "dddd"))</f>
        <v/>
      </c>
      <c r="AA2436" s="23">
        <f>IF(X2436="", "", TEXT(X2436, "dddd"))</f>
        <v/>
      </c>
      <c r="AB2436" s="23">
        <f>VLOOKUP(U2436,'Currency Sheet'!A:C,3,)</f>
        <v/>
      </c>
      <c r="AC2436" s="44">
        <f>VLOOKUP(P2436,'Customer List'!B:D,3,)</f>
        <v/>
      </c>
    </row>
    <row r="2437">
      <c r="A2437" s="23">
        <f>A2436+1</f>
        <v/>
      </c>
      <c r="B2437" s="23" t="inlineStr">
        <is>
          <t>EED118504</t>
        </is>
      </c>
      <c r="C2437" s="32" t="n">
        <v>45894</v>
      </c>
      <c r="D2437" s="32" t="n">
        <v>45903</v>
      </c>
      <c r="E2437" s="51" t="n">
        <v>75.75</v>
      </c>
      <c r="F2437" s="51">
        <f>IF(AB2437="DOLLAR",E2437*88,E2437)</f>
        <v/>
      </c>
      <c r="G2437" s="62">
        <f>F2437*J2437</f>
        <v/>
      </c>
      <c r="H2437" s="23" t="n">
        <v>423801</v>
      </c>
      <c r="I2437" s="23" t="inlineStr">
        <is>
          <t>CFSE Cell Division Tracker Kit  1 kit</t>
        </is>
      </c>
      <c r="J2437" s="23" t="n">
        <v>1</v>
      </c>
      <c r="K2437" s="23" t="n">
        <v>1</v>
      </c>
      <c r="L2437" s="23">
        <f>J2437-K2437</f>
        <v/>
      </c>
      <c r="M2437" s="23" t="inlineStr">
        <is>
          <t>T-1088/25-26</t>
        </is>
      </c>
      <c r="N2437" s="32" t="n">
        <v>45906</v>
      </c>
      <c r="O2437" s="62" t="n">
        <v>11741.25</v>
      </c>
      <c r="P2437" s="23" t="inlineStr">
        <is>
          <t>GENOMID</t>
        </is>
      </c>
      <c r="Q2437" s="23" t="n">
        <v>58155321965</v>
      </c>
      <c r="R2437" s="23" t="inlineStr">
        <is>
          <t>Delivered</t>
        </is>
      </c>
      <c r="S2437" s="63" t="n">
        <v>-20</v>
      </c>
      <c r="T2437" s="39" t="n"/>
      <c r="U2437" s="23" t="inlineStr">
        <is>
          <t>BioLegend</t>
        </is>
      </c>
      <c r="V2437" s="23">
        <f>VLOOKUP(P2437,'Customer List'!B:C,2,)</f>
        <v/>
      </c>
      <c r="W2437" s="40" t="n"/>
      <c r="X2437" s="32" t="n">
        <v>45908</v>
      </c>
      <c r="Y2437" s="23">
        <f>IF(X2437="", "", X2437-N2437)</f>
        <v/>
      </c>
      <c r="Z2437" s="23">
        <f>IF(N2437="", "", TEXT(N2437, "dddd"))</f>
        <v/>
      </c>
      <c r="AA2437" s="23">
        <f>IF(X2437="", "", TEXT(X2437, "dddd"))</f>
        <v/>
      </c>
      <c r="AB2437" s="23">
        <f>VLOOKUP(U2437,'Currency Sheet'!A:C,3,)</f>
        <v/>
      </c>
      <c r="AC2437" s="44">
        <f>VLOOKUP(P2437,'Customer List'!B:D,3,)</f>
        <v/>
      </c>
    </row>
    <row r="2438">
      <c r="A2438" s="23">
        <f>A2437+1</f>
        <v/>
      </c>
      <c r="B2438" s="23" t="inlineStr">
        <is>
          <t>EED118504</t>
        </is>
      </c>
      <c r="C2438" s="32" t="n">
        <v>45894</v>
      </c>
      <c r="D2438" s="32" t="n">
        <v>45903</v>
      </c>
      <c r="E2438" s="51" t="n">
        <v>115.5</v>
      </c>
      <c r="F2438" s="51">
        <f>IF(AB2438="DOLLAR",E2438*88,E2438)</f>
        <v/>
      </c>
      <c r="G2438" s="62">
        <f>F2438*J2438</f>
        <v/>
      </c>
      <c r="H2438" s="23" t="n">
        <v>424401</v>
      </c>
      <c r="I2438" s="23" t="inlineStr">
        <is>
          <t>True-Nuclear™ Transcription Factor Buffer Set</t>
        </is>
      </c>
      <c r="J2438" s="23" t="n">
        <v>1</v>
      </c>
      <c r="K2438" s="23" t="n">
        <v>1</v>
      </c>
      <c r="L2438" s="23">
        <f>J2438-K2438</f>
        <v/>
      </c>
      <c r="M2438" s="23" t="inlineStr">
        <is>
          <t>T-1088/25-26</t>
        </is>
      </c>
      <c r="N2438" s="32" t="n">
        <v>45906</v>
      </c>
      <c r="O2438" s="62" t="n">
        <v>19181.25</v>
      </c>
      <c r="P2438" s="23" t="inlineStr">
        <is>
          <t>GENOMID</t>
        </is>
      </c>
      <c r="Q2438" s="23" t="n">
        <v>58155321965</v>
      </c>
      <c r="R2438" s="23" t="inlineStr">
        <is>
          <t>Delivered</t>
        </is>
      </c>
      <c r="S2438" s="63" t="n">
        <v>4</v>
      </c>
      <c r="T2438" s="39" t="n"/>
      <c r="U2438" s="23" t="inlineStr">
        <is>
          <t>BioLegend</t>
        </is>
      </c>
      <c r="V2438" s="23">
        <f>VLOOKUP(P2438,'Customer List'!B:C,2,)</f>
        <v/>
      </c>
      <c r="W2438" s="40" t="n"/>
      <c r="X2438" s="32" t="n">
        <v>45908</v>
      </c>
      <c r="Y2438" s="23">
        <f>IF(X2438="", "", X2438-N2438)</f>
        <v/>
      </c>
      <c r="Z2438" s="23">
        <f>IF(N2438="", "", TEXT(N2438, "dddd"))</f>
        <v/>
      </c>
      <c r="AA2438" s="23">
        <f>IF(X2438="", "", TEXT(X2438, "dddd"))</f>
        <v/>
      </c>
      <c r="AB2438" s="23">
        <f>VLOOKUP(U2438,'Currency Sheet'!A:C,3,)</f>
        <v/>
      </c>
      <c r="AC2438" s="44">
        <f>VLOOKUP(P2438,'Customer List'!B:D,3,)</f>
        <v/>
      </c>
    </row>
    <row r="2439">
      <c r="A2439" s="23">
        <f>A2438+1</f>
        <v/>
      </c>
      <c r="B2439" s="23" t="inlineStr">
        <is>
          <t>EED118504</t>
        </is>
      </c>
      <c r="C2439" s="32" t="n">
        <v>45894</v>
      </c>
      <c r="D2439" s="32" t="n">
        <v>45903</v>
      </c>
      <c r="E2439" s="51" t="n">
        <v>71.40000000000001</v>
      </c>
      <c r="F2439" s="51">
        <f>IF(AB2439="DOLLAR",E2439*88,E2439)</f>
        <v/>
      </c>
      <c r="G2439" s="62">
        <f>F2439*J2439</f>
        <v/>
      </c>
      <c r="H2439" s="23" t="n">
        <v>424601</v>
      </c>
      <c r="I2439" s="23" t="inlineStr">
        <is>
          <t>Compensation Beads  25tests</t>
        </is>
      </c>
      <c r="J2439" s="23" t="n">
        <v>1</v>
      </c>
      <c r="K2439" s="23" t="n">
        <v>1</v>
      </c>
      <c r="L2439" s="23">
        <f>J2439-K2439</f>
        <v/>
      </c>
      <c r="M2439" s="23" t="inlineStr">
        <is>
          <t>T-1195/25-26</t>
        </is>
      </c>
      <c r="N2439" s="32" t="n">
        <v>45915</v>
      </c>
      <c r="O2439" s="62" t="n">
        <v>10592.7</v>
      </c>
      <c r="P2439" s="23" t="inlineStr">
        <is>
          <t>IIT KANPUR</t>
        </is>
      </c>
      <c r="Q2439" s="23" t="n">
        <v>58155693046</v>
      </c>
      <c r="R2439" s="23" t="inlineStr">
        <is>
          <t>Delivered</t>
        </is>
      </c>
      <c r="S2439" s="63" t="n">
        <v>4</v>
      </c>
      <c r="T2439" s="39" t="n"/>
      <c r="U2439" s="23" t="inlineStr">
        <is>
          <t>BioLegend</t>
        </is>
      </c>
      <c r="V2439" s="23">
        <f>VLOOKUP(P2439,'Customer List'!B:C,2,)</f>
        <v/>
      </c>
      <c r="W2439" s="40" t="n"/>
      <c r="X2439" s="32" t="n">
        <v>45917</v>
      </c>
      <c r="Y2439" s="23">
        <f>IF(X2439="", "", X2439-N2439)</f>
        <v/>
      </c>
      <c r="Z2439" s="23">
        <f>IF(N2439="", "", TEXT(N2439, "dddd"))</f>
        <v/>
      </c>
      <c r="AA2439" s="23">
        <f>IF(X2439="", "", TEXT(X2439, "dddd"))</f>
        <v/>
      </c>
      <c r="AB2439" s="23">
        <f>VLOOKUP(U2439,'Currency Sheet'!A:C,3,)</f>
        <v/>
      </c>
      <c r="AC2439" s="44">
        <f>VLOOKUP(P2439,'Customer List'!B:D,3,)</f>
        <v/>
      </c>
    </row>
    <row r="2440">
      <c r="A2440" s="23">
        <f>A2439+1</f>
        <v/>
      </c>
      <c r="B2440" s="23" t="inlineStr">
        <is>
          <t>EED118504</t>
        </is>
      </c>
      <c r="C2440" s="32" t="n">
        <v>45894</v>
      </c>
      <c r="D2440" s="32" t="n">
        <v>45903</v>
      </c>
      <c r="E2440" s="51" t="n">
        <v>451.5</v>
      </c>
      <c r="F2440" s="51">
        <f>IF(AB2440="DOLLAR",E2440*88,E2440)</f>
        <v/>
      </c>
      <c r="G2440" s="62">
        <f>F2440*J2440</f>
        <v/>
      </c>
      <c r="H2440" s="23" t="n">
        <v>574806</v>
      </c>
      <c r="I2440" s="23" t="inlineStr">
        <is>
          <t>Recombinant Human M-CSF (carrier-free)  100 µg</t>
        </is>
      </c>
      <c r="J2440" s="23" t="n">
        <v>1</v>
      </c>
      <c r="K2440" s="23" t="n">
        <v>1</v>
      </c>
      <c r="L2440" s="23">
        <f>J2440-K2440</f>
        <v/>
      </c>
      <c r="M2440" s="23" t="inlineStr">
        <is>
          <t>T-1097/25-26</t>
        </is>
      </c>
      <c r="N2440" s="32" t="n">
        <v>45906</v>
      </c>
      <c r="O2440" s="62" t="n">
        <v>74981.25</v>
      </c>
      <c r="P2440" s="23" t="inlineStr">
        <is>
          <t>SCI FI</t>
        </is>
      </c>
      <c r="Q2440" s="23" t="n">
        <v>58155323656</v>
      </c>
      <c r="R2440" s="23" t="inlineStr">
        <is>
          <t>Delivered</t>
        </is>
      </c>
      <c r="S2440" s="63" t="n">
        <v>-20</v>
      </c>
      <c r="T2440" s="39" t="n"/>
      <c r="U2440" s="23" t="inlineStr">
        <is>
          <t>BioLegend</t>
        </is>
      </c>
      <c r="V2440" s="23">
        <f>VLOOKUP(P2440,'Customer List'!B:C,2,)</f>
        <v/>
      </c>
      <c r="W2440" s="40" t="n"/>
      <c r="X2440" s="32" t="n">
        <v>45908</v>
      </c>
      <c r="Y2440" s="23">
        <f>IF(X2440="", "", X2440-N2440)</f>
        <v/>
      </c>
      <c r="Z2440" s="23">
        <f>IF(N2440="", "", TEXT(N2440, "dddd"))</f>
        <v/>
      </c>
      <c r="AA2440" s="23">
        <f>IF(X2440="", "", TEXT(X2440, "dddd"))</f>
        <v/>
      </c>
      <c r="AB2440" s="23">
        <f>VLOOKUP(U2440,'Currency Sheet'!A:C,3,)</f>
        <v/>
      </c>
      <c r="AC2440" s="44">
        <f>VLOOKUP(P2440,'Customer List'!B:D,3,)</f>
        <v/>
      </c>
    </row>
    <row r="2441">
      <c r="A2441" s="23">
        <f>A2440+1</f>
        <v/>
      </c>
      <c r="B2441" s="23" t="inlineStr">
        <is>
          <t>EED118504</t>
        </is>
      </c>
      <c r="C2441" s="32" t="n">
        <v>45894</v>
      </c>
      <c r="D2441" s="32" t="n">
        <v>45903</v>
      </c>
      <c r="E2441" s="51" t="n">
        <v>143.5</v>
      </c>
      <c r="F2441" s="51">
        <f>IF(AB2441="DOLLAR",E2441*88,E2441)</f>
        <v/>
      </c>
      <c r="G2441" s="62">
        <f>F2441*J2441</f>
        <v/>
      </c>
      <c r="H2441" s="23" t="n">
        <v>606555</v>
      </c>
      <c r="I2441" s="23" t="inlineStr">
        <is>
          <t>Alexa Fluor® 647 anti-AKT Phospho (Ser473) Antibody  25 tests</t>
        </is>
      </c>
      <c r="J2441" s="23" t="n">
        <v>1</v>
      </c>
      <c r="K2441" s="23" t="n">
        <v>1</v>
      </c>
      <c r="L2441" s="23">
        <f>J2441-K2441</f>
        <v/>
      </c>
      <c r="M2441" s="23" t="inlineStr">
        <is>
          <t>T-1195/25-26</t>
        </is>
      </c>
      <c r="N2441" s="32" t="n">
        <v>45915</v>
      </c>
      <c r="O2441" s="62" t="n">
        <v>21289.25</v>
      </c>
      <c r="P2441" s="23" t="inlineStr">
        <is>
          <t>IIT KANPUR</t>
        </is>
      </c>
      <c r="Q2441" s="23" t="n">
        <v>58155693046</v>
      </c>
      <c r="R2441" s="23" t="inlineStr">
        <is>
          <t>Delivered</t>
        </is>
      </c>
      <c r="S2441" s="63" t="n">
        <v>4</v>
      </c>
      <c r="T2441" s="39" t="n"/>
      <c r="U2441" s="23" t="inlineStr">
        <is>
          <t>BioLegend</t>
        </is>
      </c>
      <c r="V2441" s="23">
        <f>VLOOKUP(P2441,'Customer List'!B:C,2,)</f>
        <v/>
      </c>
      <c r="W2441" s="40" t="n"/>
      <c r="X2441" s="32" t="n">
        <v>45917</v>
      </c>
      <c r="Y2441" s="23">
        <f>IF(X2441="", "", X2441-N2441)</f>
        <v/>
      </c>
      <c r="Z2441" s="23">
        <f>IF(N2441="", "", TEXT(N2441, "dddd"))</f>
        <v/>
      </c>
      <c r="AA2441" s="23">
        <f>IF(X2441="", "", TEXT(X2441, "dddd"))</f>
        <v/>
      </c>
      <c r="AB2441" s="23">
        <f>VLOOKUP(U2441,'Currency Sheet'!A:C,3,)</f>
        <v/>
      </c>
      <c r="AC2441" s="44">
        <f>VLOOKUP(P2441,'Customer List'!B:D,3,)</f>
        <v/>
      </c>
    </row>
    <row r="2442">
      <c r="A2442" s="23">
        <f>A2441+1</f>
        <v/>
      </c>
      <c r="B2442" s="23" t="inlineStr">
        <is>
          <t>EED118504</t>
        </is>
      </c>
      <c r="C2442" s="32" t="n">
        <v>45894</v>
      </c>
      <c r="D2442" s="32" t="n">
        <v>45903</v>
      </c>
      <c r="E2442" s="51" t="n">
        <v>102.2</v>
      </c>
      <c r="F2442" s="51">
        <f>IF(AB2442="DOLLAR",E2442*88,E2442)</f>
        <v/>
      </c>
      <c r="G2442" s="62">
        <f>F2442*J2442</f>
        <v/>
      </c>
      <c r="H2442" s="23" t="n">
        <v>633507</v>
      </c>
      <c r="I2442" s="23" t="inlineStr">
        <is>
          <t>PE anti-Bcl-2 Antibody  25 µg</t>
        </is>
      </c>
      <c r="J2442" s="23" t="n">
        <v>1</v>
      </c>
      <c r="K2442" s="23" t="n">
        <v>1</v>
      </c>
      <c r="L2442" s="23">
        <f>J2442-K2442</f>
        <v/>
      </c>
      <c r="M2442" s="23" t="inlineStr">
        <is>
          <t>T-0069/25-26</t>
        </is>
      </c>
      <c r="N2442" s="32" t="n">
        <v>45908</v>
      </c>
      <c r="O2442" s="62" t="n">
        <v>9783</v>
      </c>
      <c r="P2442" s="23" t="inlineStr">
        <is>
          <t>IIT DELHI</t>
        </is>
      </c>
      <c r="Q2442" s="23" t="inlineStr">
        <is>
          <t>By Hand</t>
        </is>
      </c>
      <c r="R2442" s="23" t="inlineStr">
        <is>
          <t>PRIYANKA MADAM</t>
        </is>
      </c>
      <c r="S2442" s="63" t="n">
        <v>4</v>
      </c>
      <c r="T2442" s="39" t="n"/>
      <c r="U2442" s="23" t="inlineStr">
        <is>
          <t>BioLegend</t>
        </is>
      </c>
      <c r="V2442" s="23">
        <f>VLOOKUP(P2442,'Customer List'!B:C,2,)</f>
        <v/>
      </c>
      <c r="W2442" s="40" t="n"/>
      <c r="X2442" s="32">
        <f>IF(OR(R2442 = "PRIYANKA MADAM", R2442 = "DEEPAK", R2442 = "PORTER"),N2442,"")</f>
        <v/>
      </c>
      <c r="Y2442" s="23">
        <f>IF(X2442="", "", X2442-N2442)</f>
        <v/>
      </c>
      <c r="Z2442" s="23">
        <f>IF(N2442="", "", TEXT(N2442, "dddd"))</f>
        <v/>
      </c>
      <c r="AA2442" s="23">
        <f>IF(X2442="", "", TEXT(X2442, "dddd"))</f>
        <v/>
      </c>
      <c r="AB2442" s="23">
        <f>VLOOKUP(U2442,'Currency Sheet'!A:C,3,)</f>
        <v/>
      </c>
      <c r="AC2442" s="44">
        <f>VLOOKUP(P2442,'Customer List'!B:D,3,)</f>
        <v/>
      </c>
    </row>
    <row r="2443">
      <c r="A2443" s="23">
        <f>A2442+1</f>
        <v/>
      </c>
      <c r="B2443" s="23" t="inlineStr">
        <is>
          <t>EED118504</t>
        </is>
      </c>
      <c r="C2443" s="32" t="n">
        <v>45894</v>
      </c>
      <c r="D2443" s="32" t="n">
        <v>45903</v>
      </c>
      <c r="E2443" s="51" t="n">
        <v>102.9</v>
      </c>
      <c r="F2443" s="51">
        <f>IF(AB2443="DOLLAR",E2443*88,E2443)</f>
        <v/>
      </c>
      <c r="G2443" s="62">
        <f>F2443*J2443</f>
        <v/>
      </c>
      <c r="H2443" s="23" t="n">
        <v>675503</v>
      </c>
      <c r="I2443" s="23" t="inlineStr">
        <is>
          <t>Alexa Fluor® 647 anti-ERK1/2 Phospho (Thr202/Tyr204) Antibody  25 tests</t>
        </is>
      </c>
      <c r="J2443" s="23" t="n">
        <v>1</v>
      </c>
      <c r="K2443" s="23" t="n">
        <v>1</v>
      </c>
      <c r="L2443" s="23">
        <f>J2443-K2443</f>
        <v/>
      </c>
      <c r="M2443" s="23" t="inlineStr">
        <is>
          <t>T-1195/25-26</t>
        </is>
      </c>
      <c r="N2443" s="32" t="n">
        <v>45915</v>
      </c>
      <c r="O2443" s="62" t="n">
        <v>15265.95</v>
      </c>
      <c r="P2443" s="23" t="inlineStr">
        <is>
          <t>IIT KANPUR</t>
        </is>
      </c>
      <c r="Q2443" s="23" t="n">
        <v>58155693046</v>
      </c>
      <c r="R2443" s="23" t="inlineStr">
        <is>
          <t>Delivered</t>
        </is>
      </c>
      <c r="S2443" s="63" t="n">
        <v>4</v>
      </c>
      <c r="T2443" s="39" t="n"/>
      <c r="U2443" s="23" t="inlineStr">
        <is>
          <t>BioLegend</t>
        </is>
      </c>
      <c r="V2443" s="23">
        <f>VLOOKUP(P2443,'Customer List'!B:C,2,)</f>
        <v/>
      </c>
      <c r="W2443" s="40" t="n"/>
      <c r="X2443" s="32" t="n">
        <v>45917</v>
      </c>
      <c r="Y2443" s="23">
        <f>IF(X2443="", "", X2443-N2443)</f>
        <v/>
      </c>
      <c r="Z2443" s="23">
        <f>IF(N2443="", "", TEXT(N2443, "dddd"))</f>
        <v/>
      </c>
      <c r="AA2443" s="23">
        <f>IF(X2443="", "", TEXT(X2443, "dddd"))</f>
        <v/>
      </c>
      <c r="AB2443" s="23">
        <f>VLOOKUP(U2443,'Currency Sheet'!A:C,3,)</f>
        <v/>
      </c>
      <c r="AC2443" s="44">
        <f>VLOOKUP(P2443,'Customer List'!B:D,3,)</f>
        <v/>
      </c>
    </row>
    <row r="2444">
      <c r="A2444" s="23">
        <f>A2443+1</f>
        <v/>
      </c>
      <c r="B2444" s="23" t="inlineStr">
        <is>
          <t>EED118504</t>
        </is>
      </c>
      <c r="C2444" s="32" t="n">
        <v>45894</v>
      </c>
      <c r="D2444" s="32" t="n">
        <v>45903</v>
      </c>
      <c r="E2444" s="51" t="n">
        <v>74.2</v>
      </c>
      <c r="F2444" s="51">
        <f>IF(AB2444="DOLLAR",E2444*88,E2444)</f>
        <v/>
      </c>
      <c r="G2444" s="62">
        <f>F2444*J2444</f>
        <v/>
      </c>
      <c r="H2444" s="23" t="n">
        <v>834602</v>
      </c>
      <c r="I2444" s="23" t="inlineStr">
        <is>
          <t>Purified anti-FMRP Antibody (Previously Covance catalog# MMS-5231)  25 µL</t>
        </is>
      </c>
      <c r="J2444" s="23" t="n">
        <v>1</v>
      </c>
      <c r="K2444" s="23" t="n">
        <v>1</v>
      </c>
      <c r="L2444" s="23">
        <f>J2444-K2444</f>
        <v/>
      </c>
      <c r="M2444" s="23" t="inlineStr">
        <is>
          <t>T-1086/25-26</t>
        </is>
      </c>
      <c r="N2444" s="32" t="n">
        <v>45906</v>
      </c>
      <c r="O2444" s="62" t="n">
        <v>11829.6</v>
      </c>
      <c r="P2444" s="23" t="inlineStr">
        <is>
          <t>BIONOVA</t>
        </is>
      </c>
      <c r="Q2444" s="23" t="n">
        <v>58155324614</v>
      </c>
      <c r="R2444" s="23" t="inlineStr">
        <is>
          <t>Delivered</t>
        </is>
      </c>
      <c r="S2444" s="63" t="n">
        <v>4</v>
      </c>
      <c r="T2444" s="39" t="n"/>
      <c r="U2444" s="23" t="inlineStr">
        <is>
          <t>BioLegend</t>
        </is>
      </c>
      <c r="V2444" s="23">
        <f>VLOOKUP(P2444,'Customer List'!B:C,2,)</f>
        <v/>
      </c>
      <c r="W2444" s="40" t="n"/>
      <c r="X2444" s="32" t="n">
        <v>45908</v>
      </c>
      <c r="Y2444" s="23">
        <f>IF(X2444="", "", X2444-N2444)</f>
        <v/>
      </c>
      <c r="Z2444" s="23">
        <f>IF(N2444="", "", TEXT(N2444, "dddd"))</f>
        <v/>
      </c>
      <c r="AA2444" s="23">
        <f>IF(X2444="", "", TEXT(X2444, "dddd"))</f>
        <v/>
      </c>
      <c r="AB2444" s="23">
        <f>VLOOKUP(U2444,'Currency Sheet'!A:C,3,)</f>
        <v/>
      </c>
      <c r="AC2444" s="44">
        <f>VLOOKUP(P2444,'Customer List'!B:D,3,)</f>
        <v/>
      </c>
    </row>
    <row r="2445">
      <c r="A2445" s="23">
        <f>A2444+1</f>
        <v/>
      </c>
      <c r="B2445" s="23" t="inlineStr">
        <is>
          <t>EED118504</t>
        </is>
      </c>
      <c r="C2445" s="32" t="n">
        <v>45894</v>
      </c>
      <c r="D2445" s="32" t="n">
        <v>45903</v>
      </c>
      <c r="E2445" s="51" t="n">
        <v>107.8</v>
      </c>
      <c r="F2445" s="51">
        <f>IF(AB2445="DOLLAR",E2445*88,E2445)</f>
        <v/>
      </c>
      <c r="G2445" s="62">
        <f>F2445*J2445</f>
        <v/>
      </c>
      <c r="H2445" s="23" t="n">
        <v>936905</v>
      </c>
      <c r="I2445" s="23" t="inlineStr">
        <is>
          <t>APC anti-STAT5 Phospho (Tyr694) Antibody  25 tests</t>
        </is>
      </c>
      <c r="J2445" s="23" t="n">
        <v>1</v>
      </c>
      <c r="K2445" s="23" t="n">
        <v>1</v>
      </c>
      <c r="L2445" s="23">
        <f>J2445-K2445</f>
        <v/>
      </c>
      <c r="M2445" s="23" t="inlineStr">
        <is>
          <t>T-1195/25-26</t>
        </is>
      </c>
      <c r="N2445" s="32" t="n">
        <v>45915</v>
      </c>
      <c r="O2445" s="62" t="n">
        <v>15992.9</v>
      </c>
      <c r="P2445" s="23" t="inlineStr">
        <is>
          <t>IIT KANPUR</t>
        </is>
      </c>
      <c r="Q2445" s="23" t="n">
        <v>58155693046</v>
      </c>
      <c r="R2445" s="23" t="inlineStr">
        <is>
          <t>Delivered</t>
        </is>
      </c>
      <c r="S2445" s="63" t="n">
        <v>4</v>
      </c>
      <c r="T2445" s="39" t="n"/>
      <c r="U2445" s="23" t="inlineStr">
        <is>
          <t>BioLegend</t>
        </is>
      </c>
      <c r="V2445" s="23">
        <f>VLOOKUP(P2445,'Customer List'!B:C,2,)</f>
        <v/>
      </c>
      <c r="W2445" s="40" t="n"/>
      <c r="X2445" s="32" t="n">
        <v>45917</v>
      </c>
      <c r="Y2445" s="23">
        <f>IF(X2445="", "", X2445-N2445)</f>
        <v/>
      </c>
      <c r="Z2445" s="23">
        <f>IF(N2445="", "", TEXT(N2445, "dddd"))</f>
        <v/>
      </c>
      <c r="AA2445" s="23">
        <f>IF(X2445="", "", TEXT(X2445, "dddd"))</f>
        <v/>
      </c>
      <c r="AB2445" s="23">
        <f>VLOOKUP(U2445,'Currency Sheet'!A:C,3,)</f>
        <v/>
      </c>
      <c r="AC2445" s="44">
        <f>VLOOKUP(P2445,'Customer List'!B:D,3,)</f>
        <v/>
      </c>
    </row>
    <row r="2446">
      <c r="A2446" s="23">
        <f>A2445+1</f>
        <v/>
      </c>
      <c r="B2446" s="23" t="inlineStr">
        <is>
          <t>EED118651</t>
        </is>
      </c>
      <c r="C2446" s="32" t="n">
        <v>45898</v>
      </c>
      <c r="D2446" s="32" t="n">
        <v>45904</v>
      </c>
      <c r="E2446" s="51" t="n">
        <v>25.2</v>
      </c>
      <c r="F2446" s="51">
        <f>IF(AB2446="DOLLAR",E2446*88,E2446)</f>
        <v/>
      </c>
      <c r="G2446" s="62">
        <f>F2446*J2446</f>
        <v/>
      </c>
      <c r="H2446" s="23" t="n">
        <v>100203</v>
      </c>
      <c r="I2446" s="23" t="inlineStr">
        <is>
          <t>FITC anti-mouse CD3 Antibody  50µg</t>
        </is>
      </c>
      <c r="J2446" s="23" t="n">
        <v>1</v>
      </c>
      <c r="K2446" s="23" t="n">
        <v>1</v>
      </c>
      <c r="L2446" s="23">
        <f>J2446-K2446</f>
        <v/>
      </c>
      <c r="M2446" s="23" t="inlineStr">
        <is>
          <t>T-1125/25-26</t>
        </is>
      </c>
      <c r="N2446" s="32" t="n">
        <v>45909</v>
      </c>
      <c r="O2446" s="62" t="n">
        <v>3078</v>
      </c>
      <c r="P2446" s="23" t="inlineStr">
        <is>
          <t>RCB</t>
        </is>
      </c>
      <c r="Q2446" s="23" t="inlineStr">
        <is>
          <t>By Hand</t>
        </is>
      </c>
      <c r="R2446" s="23" t="inlineStr">
        <is>
          <t>Deepak</t>
        </is>
      </c>
      <c r="S2446" s="63" t="n">
        <v>4</v>
      </c>
      <c r="T2446" s="39" t="n"/>
      <c r="U2446" s="23" t="inlineStr">
        <is>
          <t>BioLegend</t>
        </is>
      </c>
      <c r="V2446" s="23">
        <f>VLOOKUP(P2446,'Customer List'!B:C,2,)</f>
        <v/>
      </c>
      <c r="W2446" s="40" t="n"/>
      <c r="X2446" s="32">
        <f>IF(OR(R2446 = "PRIYANKA MADAM", R2446 = "DEEPAK", R2446 = "PORTER"),N2446,"")</f>
        <v/>
      </c>
      <c r="Y2446" s="23">
        <f>IF(X2446="", "", X2446-N2446)</f>
        <v/>
      </c>
      <c r="Z2446" s="23">
        <f>IF(N2446="", "", TEXT(N2446, "dddd"))</f>
        <v/>
      </c>
      <c r="AA2446" s="23">
        <f>IF(X2446="", "", TEXT(X2446, "dddd"))</f>
        <v/>
      </c>
      <c r="AB2446" s="23">
        <f>VLOOKUP(U2446,'Currency Sheet'!A:C,3,)</f>
        <v/>
      </c>
      <c r="AC2446" s="44">
        <f>VLOOKUP(P2446,'Customer List'!B:D,3,)</f>
        <v/>
      </c>
    </row>
    <row r="2447">
      <c r="A2447" s="23">
        <f>A2446+1</f>
        <v/>
      </c>
      <c r="B2447" s="23" t="inlineStr">
        <is>
          <t>EED118651</t>
        </is>
      </c>
      <c r="C2447" s="32" t="n">
        <v>45898</v>
      </c>
      <c r="D2447" s="32" t="n">
        <v>45904</v>
      </c>
      <c r="E2447" s="51" t="n">
        <v>73.5</v>
      </c>
      <c r="F2447" s="51">
        <f>IF(AB2447="DOLLAR",E2447*88,E2447)</f>
        <v/>
      </c>
      <c r="G2447" s="62">
        <f>F2447*J2447</f>
        <v/>
      </c>
      <c r="H2447" s="23" t="n">
        <v>100221</v>
      </c>
      <c r="I2447" s="23" t="inlineStr">
        <is>
          <t>APC/Cyanine7 anti-mouse CD3 Antibody  25µg</t>
        </is>
      </c>
      <c r="J2447" s="23" t="n">
        <v>1</v>
      </c>
      <c r="K2447" s="23" t="n">
        <v>1</v>
      </c>
      <c r="L2447" s="23">
        <f>J2447-K2447</f>
        <v/>
      </c>
      <c r="M2447" s="23" t="inlineStr">
        <is>
          <t>T-1126/25-26</t>
        </is>
      </c>
      <c r="N2447" s="32" t="n">
        <v>45909</v>
      </c>
      <c r="O2447" s="62" t="n">
        <v>8977.5</v>
      </c>
      <c r="P2447" s="23" t="inlineStr">
        <is>
          <t>THSTI</t>
        </is>
      </c>
      <c r="Q2447" s="23" t="inlineStr">
        <is>
          <t>By Hand</t>
        </is>
      </c>
      <c r="R2447" s="23" t="inlineStr">
        <is>
          <t>Deepak</t>
        </is>
      </c>
      <c r="S2447" s="63" t="n">
        <v>4</v>
      </c>
      <c r="T2447" s="39" t="n"/>
      <c r="U2447" s="23" t="inlineStr">
        <is>
          <t>BioLegend</t>
        </is>
      </c>
      <c r="V2447" s="23">
        <f>VLOOKUP(P2447,'Customer List'!B:C,2,)</f>
        <v/>
      </c>
      <c r="W2447" s="40" t="n"/>
      <c r="X2447" s="32">
        <f>IF(OR(R2447 = "PRIYANKA MADAM", R2447 = "DEEPAK", R2447 = "PORTER"),N2447,"")</f>
        <v/>
      </c>
      <c r="Y2447" s="23">
        <f>IF(X2447="", "", X2447-N2447)</f>
        <v/>
      </c>
      <c r="Z2447" s="23">
        <f>IF(N2447="", "", TEXT(N2447, "dddd"))</f>
        <v/>
      </c>
      <c r="AA2447" s="23">
        <f>IF(X2447="", "", TEXT(X2447, "dddd"))</f>
        <v/>
      </c>
      <c r="AB2447" s="23">
        <f>VLOOKUP(U2447,'Currency Sheet'!A:C,3,)</f>
        <v/>
      </c>
      <c r="AC2447" s="44">
        <f>VLOOKUP(P2447,'Customer List'!B:D,3,)</f>
        <v/>
      </c>
    </row>
    <row r="2448">
      <c r="A2448" s="23">
        <f>A2447+1</f>
        <v/>
      </c>
      <c r="B2448" s="23" t="inlineStr">
        <is>
          <t>EED118651</t>
        </is>
      </c>
      <c r="C2448" s="32" t="n">
        <v>45898</v>
      </c>
      <c r="D2448" s="32" t="n">
        <v>45904</v>
      </c>
      <c r="E2448" s="51" t="n">
        <v>222.75</v>
      </c>
      <c r="F2448" s="51">
        <f>IF(AB2448="DOLLAR",E2448*88,E2448)</f>
        <v/>
      </c>
      <c r="G2448" s="62">
        <f>F2448*J2448</f>
        <v/>
      </c>
      <c r="H2448" s="23" t="n">
        <v>100241</v>
      </c>
      <c r="I2448" s="23" t="inlineStr">
        <is>
          <t>Brilliant Violet 711™ anti-mouse CD3 Antibody  50 µg</t>
        </is>
      </c>
      <c r="J2448" s="23" t="n">
        <v>1</v>
      </c>
      <c r="K2448" s="23" t="n">
        <v>1</v>
      </c>
      <c r="L2448" s="23">
        <f>J2448-K2448</f>
        <v/>
      </c>
      <c r="M2448" s="23" t="inlineStr">
        <is>
          <t>T-0068/25-26</t>
        </is>
      </c>
      <c r="N2448" s="32" t="n">
        <v>45908</v>
      </c>
      <c r="O2448" s="65" t="n">
        <v>25393.5</v>
      </c>
      <c r="P2448" s="23" t="inlineStr">
        <is>
          <t>IIT DELHI</t>
        </is>
      </c>
      <c r="Q2448" s="23" t="inlineStr">
        <is>
          <t>By Hand</t>
        </is>
      </c>
      <c r="R2448" s="23" t="inlineStr">
        <is>
          <t>PRIYANKA MADAM</t>
        </is>
      </c>
      <c r="S2448" s="63" t="n">
        <v>4</v>
      </c>
      <c r="T2448" s="39" t="n"/>
      <c r="U2448" s="23" t="inlineStr">
        <is>
          <t>BioLegend</t>
        </is>
      </c>
      <c r="V2448" s="23">
        <f>VLOOKUP(P2448,'Customer List'!B:C,2,)</f>
        <v/>
      </c>
      <c r="W2448" s="40" t="n"/>
      <c r="X2448" s="32">
        <f>IF(OR(R2448 = "PRIYANKA MADAM", R2448 = "DEEPAK", R2448 = "PORTER"),N2448,"")</f>
        <v/>
      </c>
      <c r="Y2448" s="23">
        <f>IF(X2448="", "", X2448-N2448)</f>
        <v/>
      </c>
      <c r="Z2448" s="23">
        <f>IF(N2448="", "", TEXT(N2448, "dddd"))</f>
        <v/>
      </c>
      <c r="AA2448" s="23">
        <f>IF(X2448="", "", TEXT(X2448, "dddd"))</f>
        <v/>
      </c>
      <c r="AB2448" s="23">
        <f>VLOOKUP(U2448,'Currency Sheet'!A:C,3,)</f>
        <v/>
      </c>
      <c r="AC2448" s="44">
        <f>VLOOKUP(P2448,'Customer List'!B:D,3,)</f>
        <v/>
      </c>
    </row>
    <row r="2449">
      <c r="A2449" s="23">
        <f>A2448+1</f>
        <v/>
      </c>
      <c r="B2449" s="23" t="inlineStr">
        <is>
          <t>EED118651</t>
        </is>
      </c>
      <c r="C2449" s="32" t="n">
        <v>45898</v>
      </c>
      <c r="D2449" s="32" t="n">
        <v>45904</v>
      </c>
      <c r="E2449" s="51" t="n">
        <v>82.59999999999999</v>
      </c>
      <c r="F2449" s="51">
        <f>IF(AB2449="DOLLAR",E2449*88,E2449)</f>
        <v/>
      </c>
      <c r="G2449" s="62">
        <f>F2449*J2449</f>
        <v/>
      </c>
      <c r="H2449" s="23" t="n">
        <v>100433</v>
      </c>
      <c r="I2449" s="23" t="inlineStr">
        <is>
          <t>PerCP/Cyanine5.5 anti-mouse CD4 Antibody  25µg</t>
        </is>
      </c>
      <c r="J2449" s="23" t="n">
        <v>1</v>
      </c>
      <c r="K2449" s="23" t="n">
        <v>1</v>
      </c>
      <c r="L2449" s="23">
        <f>J2449-K2449</f>
        <v/>
      </c>
      <c r="M2449" s="23" t="inlineStr">
        <is>
          <t>T-1125/25-26</t>
        </is>
      </c>
      <c r="N2449" s="32" t="n">
        <v>45909</v>
      </c>
      <c r="O2449" s="62" t="n">
        <v>10089</v>
      </c>
      <c r="P2449" s="23" t="inlineStr">
        <is>
          <t>RCB</t>
        </is>
      </c>
      <c r="Q2449" s="23" t="inlineStr">
        <is>
          <t>By Hand</t>
        </is>
      </c>
      <c r="R2449" s="23" t="inlineStr">
        <is>
          <t>Deepak</t>
        </is>
      </c>
      <c r="S2449" s="63" t="n">
        <v>4</v>
      </c>
      <c r="T2449" s="39" t="n"/>
      <c r="U2449" s="23" t="inlineStr">
        <is>
          <t>BioLegend</t>
        </is>
      </c>
      <c r="V2449" s="23">
        <f>VLOOKUP(P2449,'Customer List'!B:C,2,)</f>
        <v/>
      </c>
      <c r="W2449" s="40" t="n"/>
      <c r="X2449" s="32">
        <f>IF(OR(R2449 = "PRIYANKA MADAM", R2449 = "DEEPAK", R2449 = "PORTER"),N2449,"")</f>
        <v/>
      </c>
      <c r="Y2449" s="23">
        <f>IF(X2449="", "", X2449-N2449)</f>
        <v/>
      </c>
      <c r="Z2449" s="23">
        <f>IF(N2449="", "", TEXT(N2449, "dddd"))</f>
        <v/>
      </c>
      <c r="AA2449" s="23">
        <f>IF(X2449="", "", TEXT(X2449, "dddd"))</f>
        <v/>
      </c>
      <c r="AB2449" s="23">
        <f>VLOOKUP(U2449,'Currency Sheet'!A:C,3,)</f>
        <v/>
      </c>
      <c r="AC2449" s="44">
        <f>VLOOKUP(P2449,'Customer List'!B:D,3,)</f>
        <v/>
      </c>
    </row>
    <row r="2450">
      <c r="A2450" s="23">
        <f>A2449+1</f>
        <v/>
      </c>
      <c r="B2450" s="23" t="inlineStr">
        <is>
          <t>EED118651</t>
        </is>
      </c>
      <c r="C2450" s="32" t="n">
        <v>45898</v>
      </c>
      <c r="D2450" s="32" t="n">
        <v>45904</v>
      </c>
      <c r="E2450" s="51" t="n">
        <v>231.75</v>
      </c>
      <c r="F2450" s="51">
        <f>IF(AB2450="DOLLAR",E2450*88,E2450)</f>
        <v/>
      </c>
      <c r="G2450" s="62">
        <f>F2450*J2450</f>
        <v/>
      </c>
      <c r="H2450" s="23" t="n">
        <v>100451</v>
      </c>
      <c r="I2450" s="23" t="inlineStr">
        <is>
          <t>Brilliant Violet 605™ anti-mouse CD4 Antibody  50µg</t>
        </is>
      </c>
      <c r="J2450" s="23" t="n">
        <v>1</v>
      </c>
      <c r="K2450" s="23" t="n">
        <v>1</v>
      </c>
      <c r="L2450" s="23">
        <f>J2450-K2450</f>
        <v/>
      </c>
      <c r="M2450" s="23" t="inlineStr">
        <is>
          <t>T-1126/25-26</t>
        </is>
      </c>
      <c r="N2450" s="32" t="n">
        <v>45909</v>
      </c>
      <c r="O2450" s="62" t="n">
        <v>26419.5</v>
      </c>
      <c r="P2450" s="23" t="inlineStr">
        <is>
          <t>THSTI</t>
        </is>
      </c>
      <c r="Q2450" s="23" t="inlineStr">
        <is>
          <t>By Hand</t>
        </is>
      </c>
      <c r="R2450" s="23" t="inlineStr">
        <is>
          <t>Deepak</t>
        </is>
      </c>
      <c r="S2450" s="63" t="n">
        <v>4</v>
      </c>
      <c r="T2450" s="39" t="n"/>
      <c r="U2450" s="23" t="inlineStr">
        <is>
          <t>BioLegend</t>
        </is>
      </c>
      <c r="V2450" s="23">
        <f>VLOOKUP(P2450,'Customer List'!B:C,2,)</f>
        <v/>
      </c>
      <c r="W2450" s="40" t="n"/>
      <c r="X2450" s="32">
        <f>IF(OR(R2450 = "PRIYANKA MADAM", R2450 = "DEEPAK", R2450 = "PORTER"),N2450,"")</f>
        <v/>
      </c>
      <c r="Y2450" s="23">
        <f>IF(X2450="", "", X2450-N2450)</f>
        <v/>
      </c>
      <c r="Z2450" s="23">
        <f>IF(N2450="", "", TEXT(N2450, "dddd"))</f>
        <v/>
      </c>
      <c r="AA2450" s="23">
        <f>IF(X2450="", "", TEXT(X2450, "dddd"))</f>
        <v/>
      </c>
      <c r="AB2450" s="23">
        <f>VLOOKUP(U2450,'Currency Sheet'!A:C,3,)</f>
        <v/>
      </c>
      <c r="AC2450" s="44">
        <f>VLOOKUP(P2450,'Customer List'!B:D,3,)</f>
        <v/>
      </c>
    </row>
    <row r="2451">
      <c r="A2451" s="23">
        <f>A2450+1</f>
        <v/>
      </c>
      <c r="B2451" s="23" t="inlineStr">
        <is>
          <t>EED118651</t>
        </is>
      </c>
      <c r="C2451" s="32" t="n">
        <v>45898</v>
      </c>
      <c r="D2451" s="32" t="n">
        <v>45904</v>
      </c>
      <c r="E2451" s="51" t="n">
        <v>204.75</v>
      </c>
      <c r="F2451" s="51">
        <f>IF(AB2451="DOLLAR",E2451*88,E2451)</f>
        <v/>
      </c>
      <c r="G2451" s="62">
        <f>F2451*J2451</f>
        <v/>
      </c>
      <c r="H2451" s="23" t="n">
        <v>100548</v>
      </c>
      <c r="I2451" s="23" t="inlineStr">
        <is>
          <t>Brilliant Violet 605™ anti-mouse CD4 Antibody  50µg</t>
        </is>
      </c>
      <c r="J2451" s="23" t="n">
        <v>1</v>
      </c>
      <c r="K2451" s="23" t="n">
        <v>1</v>
      </c>
      <c r="L2451" s="23">
        <f>J2451-K2451</f>
        <v/>
      </c>
      <c r="M2451" s="23" t="inlineStr">
        <is>
          <t>T-0068/25-26</t>
        </is>
      </c>
      <c r="N2451" s="32" t="n">
        <v>45908</v>
      </c>
      <c r="O2451" s="65" t="n">
        <v>23341.5</v>
      </c>
      <c r="P2451" s="23" t="inlineStr">
        <is>
          <t>IIT DELHI</t>
        </is>
      </c>
      <c r="Q2451" s="23" t="inlineStr">
        <is>
          <t>By Hand</t>
        </is>
      </c>
      <c r="R2451" s="23" t="inlineStr">
        <is>
          <t>PRIYANKA MADAM</t>
        </is>
      </c>
      <c r="S2451" s="63" t="n">
        <v>4</v>
      </c>
      <c r="T2451" s="39" t="n"/>
      <c r="U2451" s="23" t="inlineStr">
        <is>
          <t>BioLegend</t>
        </is>
      </c>
      <c r="V2451" s="23">
        <f>VLOOKUP(P2451,'Customer List'!B:C,2,)</f>
        <v/>
      </c>
      <c r="W2451" s="40" t="n"/>
      <c r="X2451" s="32">
        <f>IF(OR(R2451 = "PRIYANKA MADAM", R2451 = "DEEPAK", R2451 = "PORTER"),N2451,"")</f>
        <v/>
      </c>
      <c r="Y2451" s="23">
        <f>IF(X2451="", "", X2451-N2451)</f>
        <v/>
      </c>
      <c r="Z2451" s="23">
        <f>IF(N2451="", "", TEXT(N2451, "dddd"))</f>
        <v/>
      </c>
      <c r="AA2451" s="23">
        <f>IF(X2451="", "", TEXT(X2451, "dddd"))</f>
        <v/>
      </c>
      <c r="AB2451" s="23">
        <f>VLOOKUP(U2451,'Currency Sheet'!A:C,3,)</f>
        <v/>
      </c>
      <c r="AC2451" s="44">
        <f>VLOOKUP(P2451,'Customer List'!B:D,3,)</f>
        <v/>
      </c>
    </row>
    <row r="2452">
      <c r="A2452" s="23">
        <f>A2451+1</f>
        <v/>
      </c>
      <c r="B2452" s="23" t="inlineStr">
        <is>
          <t>EED118651</t>
        </is>
      </c>
      <c r="C2452" s="32" t="n">
        <v>45898</v>
      </c>
      <c r="D2452" s="32" t="n">
        <v>45904</v>
      </c>
      <c r="E2452" s="51" t="n">
        <v>123.75</v>
      </c>
      <c r="F2452" s="51">
        <f>IF(AB2452="DOLLAR",E2452*88,E2452)</f>
        <v/>
      </c>
      <c r="G2452" s="62">
        <f>F2452*J2452</f>
        <v/>
      </c>
      <c r="H2452" s="23" t="n">
        <v>100737</v>
      </c>
      <c r="I2452" s="23" t="inlineStr">
        <is>
          <t>Brilliant Violet 421™ anti-mouse CD8a Antibody  125 µL</t>
        </is>
      </c>
      <c r="J2452" s="23" t="n">
        <v>1</v>
      </c>
      <c r="K2452" s="23" t="n">
        <v>1</v>
      </c>
      <c r="L2452" s="23">
        <f>J2452-K2452</f>
        <v/>
      </c>
      <c r="M2452" s="23" t="inlineStr">
        <is>
          <t>T-1125/25-26</t>
        </is>
      </c>
      <c r="N2452" s="32" t="n">
        <v>45909</v>
      </c>
      <c r="O2452" s="62" t="n">
        <v>14107.5</v>
      </c>
      <c r="P2452" s="23" t="inlineStr">
        <is>
          <t>RCB</t>
        </is>
      </c>
      <c r="Q2452" s="23" t="inlineStr">
        <is>
          <t>By Hand</t>
        </is>
      </c>
      <c r="R2452" s="23" t="inlineStr">
        <is>
          <t>Deepak</t>
        </is>
      </c>
      <c r="S2452" s="63" t="n">
        <v>4</v>
      </c>
      <c r="T2452" s="39" t="n"/>
      <c r="U2452" s="23" t="inlineStr">
        <is>
          <t>BioLegend</t>
        </is>
      </c>
      <c r="V2452" s="23">
        <f>VLOOKUP(P2452,'Customer List'!B:C,2,)</f>
        <v/>
      </c>
      <c r="W2452" s="40" t="n"/>
      <c r="X2452" s="32">
        <f>IF(OR(R2452 = "PRIYANKA MADAM", R2452 = "DEEPAK", R2452 = "PORTER"),N2452,"")</f>
        <v/>
      </c>
      <c r="Y2452" s="23">
        <f>IF(X2452="", "", X2452-N2452)</f>
        <v/>
      </c>
      <c r="Z2452" s="23">
        <f>IF(N2452="", "", TEXT(N2452, "dddd"))</f>
        <v/>
      </c>
      <c r="AA2452" s="23">
        <f>IF(X2452="", "", TEXT(X2452, "dddd"))</f>
        <v/>
      </c>
      <c r="AB2452" s="23">
        <f>VLOOKUP(U2452,'Currency Sheet'!A:C,3,)</f>
        <v/>
      </c>
      <c r="AC2452" s="44">
        <f>VLOOKUP(P2452,'Customer List'!B:D,3,)</f>
        <v/>
      </c>
    </row>
    <row r="2453">
      <c r="A2453" s="23">
        <f>A2452+1</f>
        <v/>
      </c>
      <c r="B2453" s="23" t="inlineStr">
        <is>
          <t>EED118651</t>
        </is>
      </c>
      <c r="C2453" s="32" t="n">
        <v>45898</v>
      </c>
      <c r="D2453" s="32" t="n">
        <v>45904</v>
      </c>
      <c r="E2453" s="51" t="n">
        <v>156.75</v>
      </c>
      <c r="F2453" s="51">
        <f>IF(AB2453="DOLLAR",E2453*88,E2453)</f>
        <v/>
      </c>
      <c r="G2453" s="62">
        <f>F2453*J2453</f>
        <v/>
      </c>
      <c r="H2453" s="23" t="n">
        <v>100741</v>
      </c>
      <c r="I2453" s="23" t="inlineStr">
        <is>
          <t>Brilliant Violet 650™ anti-mouse CD8a Antibody  125 µL</t>
        </is>
      </c>
      <c r="J2453" s="23" t="n">
        <v>1</v>
      </c>
      <c r="K2453" s="23" t="n">
        <v>1</v>
      </c>
      <c r="L2453" s="23">
        <f>J2453-K2453</f>
        <v/>
      </c>
      <c r="M2453" s="23" t="inlineStr">
        <is>
          <t>T-1126/25-26</t>
        </is>
      </c>
      <c r="N2453" s="32" t="n">
        <v>45909</v>
      </c>
      <c r="O2453" s="62" t="n">
        <v>17869.5</v>
      </c>
      <c r="P2453" s="23" t="inlineStr">
        <is>
          <t>THSTI</t>
        </is>
      </c>
      <c r="Q2453" s="23" t="inlineStr">
        <is>
          <t>By Hand</t>
        </is>
      </c>
      <c r="R2453" s="23" t="inlineStr">
        <is>
          <t>Deepak</t>
        </is>
      </c>
      <c r="S2453" s="63" t="n">
        <v>4</v>
      </c>
      <c r="T2453" s="39" t="n"/>
      <c r="U2453" s="23" t="inlineStr">
        <is>
          <t>BioLegend</t>
        </is>
      </c>
      <c r="V2453" s="23">
        <f>VLOOKUP(P2453,'Customer List'!B:C,2,)</f>
        <v/>
      </c>
      <c r="W2453" s="40" t="n"/>
      <c r="X2453" s="32">
        <f>IF(OR(R2453 = "PRIYANKA MADAM", R2453 = "DEEPAK", R2453 = "PORTER"),N2453,"")</f>
        <v/>
      </c>
      <c r="Y2453" s="23">
        <f>IF(X2453="", "", X2453-N2453)</f>
        <v/>
      </c>
      <c r="Z2453" s="23">
        <f>IF(N2453="", "", TEXT(N2453, "dddd"))</f>
        <v/>
      </c>
      <c r="AA2453" s="23">
        <f>IF(X2453="", "", TEXT(X2453, "dddd"))</f>
        <v/>
      </c>
      <c r="AB2453" s="23">
        <f>VLOOKUP(U2453,'Currency Sheet'!A:C,3,)</f>
        <v/>
      </c>
      <c r="AC2453" s="44">
        <f>VLOOKUP(P2453,'Customer List'!B:D,3,)</f>
        <v/>
      </c>
    </row>
    <row r="2454">
      <c r="A2454" s="23">
        <f>A2453+1</f>
        <v/>
      </c>
      <c r="B2454" s="23" t="inlineStr">
        <is>
          <t>EED118651</t>
        </is>
      </c>
      <c r="C2454" s="32" t="n">
        <v>45898</v>
      </c>
      <c r="D2454" s="32" t="n">
        <v>45904</v>
      </c>
      <c r="E2454" s="51" t="n">
        <v>174</v>
      </c>
      <c r="F2454" s="51">
        <f>IF(AB2454="DOLLAR",E2454*88,E2454)</f>
        <v/>
      </c>
      <c r="G2454" s="62">
        <f>F2454*J2454</f>
        <v/>
      </c>
      <c r="H2454" s="23" t="n">
        <v>100752</v>
      </c>
      <c r="I2454" s="23" t="inlineStr">
        <is>
          <t>Brilliant Violet 510™ anti-mouse CD8a Antibody  50 µg</t>
        </is>
      </c>
      <c r="J2454" s="23" t="n">
        <v>1</v>
      </c>
      <c r="K2454" s="23" t="n">
        <v>1</v>
      </c>
      <c r="L2454" s="23">
        <f>J2454-K2454</f>
        <v/>
      </c>
      <c r="M2454" s="23" t="inlineStr">
        <is>
          <t>T-0068/25-26</t>
        </is>
      </c>
      <c r="N2454" s="32" t="n">
        <v>45908</v>
      </c>
      <c r="O2454" s="65" t="n">
        <v>19836</v>
      </c>
      <c r="P2454" s="23" t="inlineStr">
        <is>
          <t>IIT DELHI</t>
        </is>
      </c>
      <c r="Q2454" s="23" t="inlineStr">
        <is>
          <t>By Hand</t>
        </is>
      </c>
      <c r="R2454" s="23" t="inlineStr">
        <is>
          <t>PRIYANKA MADAM</t>
        </is>
      </c>
      <c r="S2454" s="63" t="n">
        <v>4</v>
      </c>
      <c r="T2454" s="39" t="n"/>
      <c r="U2454" s="23" t="inlineStr">
        <is>
          <t>BioLegend</t>
        </is>
      </c>
      <c r="V2454" s="23">
        <f>VLOOKUP(P2454,'Customer List'!B:C,2,)</f>
        <v/>
      </c>
      <c r="W2454" s="40" t="n"/>
      <c r="X2454" s="32">
        <f>IF(OR(R2454 = "PRIYANKA MADAM", R2454 = "DEEPAK", R2454 = "PORTER"),N2454,"")</f>
        <v/>
      </c>
      <c r="Y2454" s="23">
        <f>IF(X2454="", "", X2454-N2454)</f>
        <v/>
      </c>
      <c r="Z2454" s="23">
        <f>IF(N2454="", "", TEXT(N2454, "dddd"))</f>
        <v/>
      </c>
      <c r="AA2454" s="23">
        <f>IF(X2454="", "", TEXT(X2454, "dddd"))</f>
        <v/>
      </c>
      <c r="AB2454" s="23">
        <f>VLOOKUP(U2454,'Currency Sheet'!A:C,3,)</f>
        <v/>
      </c>
      <c r="AC2454" s="44">
        <f>VLOOKUP(P2454,'Customer List'!B:D,3,)</f>
        <v/>
      </c>
    </row>
    <row r="2455">
      <c r="A2455" s="23">
        <f>A2454+1</f>
        <v/>
      </c>
      <c r="B2455" s="23" t="inlineStr">
        <is>
          <t>EED118651</t>
        </is>
      </c>
      <c r="C2455" s="32" t="n">
        <v>45898</v>
      </c>
      <c r="D2455" s="32" t="n">
        <v>45904</v>
      </c>
      <c r="E2455" s="51" t="n">
        <v>32.9</v>
      </c>
      <c r="F2455" s="51">
        <f>IF(AB2455="DOLLAR",E2455*88,E2455)</f>
        <v/>
      </c>
      <c r="G2455" s="62">
        <f>F2455*J2455</f>
        <v/>
      </c>
      <c r="H2455" s="23" t="n">
        <v>101205</v>
      </c>
      <c r="I2455" s="23" t="inlineStr">
        <is>
          <t>FITC anti-mouse/human CD11b Antibody  50µg</t>
        </is>
      </c>
      <c r="J2455" s="23" t="n">
        <v>1</v>
      </c>
      <c r="K2455" s="23" t="n">
        <v>1</v>
      </c>
      <c r="L2455" s="23">
        <f>J2455-K2455</f>
        <v/>
      </c>
      <c r="M2455" s="23" t="inlineStr">
        <is>
          <t>T-0068/25-26</t>
        </is>
      </c>
      <c r="N2455" s="32" t="n">
        <v>45908</v>
      </c>
      <c r="O2455" s="65" t="n">
        <v>4018.5</v>
      </c>
      <c r="P2455" s="23" t="inlineStr">
        <is>
          <t>IIT DELHI</t>
        </is>
      </c>
      <c r="Q2455" s="23" t="inlineStr">
        <is>
          <t>By Hand</t>
        </is>
      </c>
      <c r="R2455" s="23" t="inlineStr">
        <is>
          <t>PRIYANKA MADAM</t>
        </is>
      </c>
      <c r="S2455" s="63" t="n">
        <v>4</v>
      </c>
      <c r="T2455" s="39" t="n"/>
      <c r="U2455" s="23" t="inlineStr">
        <is>
          <t>BioLegend</t>
        </is>
      </c>
      <c r="V2455" s="23">
        <f>VLOOKUP(P2455,'Customer List'!B:C,2,)</f>
        <v/>
      </c>
      <c r="W2455" s="40" t="n"/>
      <c r="X2455" s="32">
        <f>IF(OR(R2455 = "PRIYANKA MADAM", R2455 = "DEEPAK", R2455 = "PORTER"),N2455,"")</f>
        <v/>
      </c>
      <c r="Y2455" s="23">
        <f>IF(X2455="", "", X2455-N2455)</f>
        <v/>
      </c>
      <c r="Z2455" s="23">
        <f>IF(N2455="", "", TEXT(N2455, "dddd"))</f>
        <v/>
      </c>
      <c r="AA2455" s="23">
        <f>IF(X2455="", "", TEXT(X2455, "dddd"))</f>
        <v/>
      </c>
      <c r="AB2455" s="23">
        <f>VLOOKUP(U2455,'Currency Sheet'!A:C,3,)</f>
        <v/>
      </c>
      <c r="AC2455" s="44">
        <f>VLOOKUP(P2455,'Customer List'!B:D,3,)</f>
        <v/>
      </c>
    </row>
    <row r="2456">
      <c r="A2456" s="23">
        <f>A2455+1</f>
        <v/>
      </c>
      <c r="B2456" s="23" t="inlineStr">
        <is>
          <t>EED118651</t>
        </is>
      </c>
      <c r="C2456" s="32" t="n">
        <v>45898</v>
      </c>
      <c r="D2456" s="32" t="n">
        <v>45904</v>
      </c>
      <c r="E2456" s="51" t="n">
        <v>223.3</v>
      </c>
      <c r="F2456" s="51">
        <f>IF(AB2456="DOLLAR",E2456*88,E2456)</f>
        <v/>
      </c>
      <c r="G2456" s="62">
        <f>F2456*J2456</f>
        <v/>
      </c>
      <c r="H2456" s="23" t="n">
        <v>102030</v>
      </c>
      <c r="I2456" s="23" t="inlineStr">
        <is>
          <t>PerCP/Cyanine5.5 anti-mouse CD25 Antibody  100µg</t>
        </is>
      </c>
      <c r="J2456" s="23" t="n">
        <v>1</v>
      </c>
      <c r="K2456" s="23" t="n">
        <v>1</v>
      </c>
      <c r="L2456" s="23">
        <f>J2456-K2456</f>
        <v/>
      </c>
      <c r="M2456" s="23" t="inlineStr">
        <is>
          <t>T-0068/25-26</t>
        </is>
      </c>
      <c r="N2456" s="32" t="n">
        <v>45908</v>
      </c>
      <c r="O2456" s="65" t="n">
        <v>27274.5</v>
      </c>
      <c r="P2456" s="23" t="inlineStr">
        <is>
          <t>IIT DELHI</t>
        </is>
      </c>
      <c r="Q2456" s="23" t="inlineStr">
        <is>
          <t>By Hand</t>
        </is>
      </c>
      <c r="R2456" s="23" t="inlineStr">
        <is>
          <t>PRIYANKA MADAM</t>
        </is>
      </c>
      <c r="S2456" s="63" t="n">
        <v>4</v>
      </c>
      <c r="T2456" s="39" t="n"/>
      <c r="U2456" s="23" t="inlineStr">
        <is>
          <t>BioLegend</t>
        </is>
      </c>
      <c r="V2456" s="23">
        <f>VLOOKUP(P2456,'Customer List'!B:C,2,)</f>
        <v/>
      </c>
      <c r="W2456" s="40" t="n"/>
      <c r="X2456" s="32">
        <f>IF(OR(R2456 = "PRIYANKA MADAM", R2456 = "DEEPAK", R2456 = "PORTER"),N2456,"")</f>
        <v/>
      </c>
      <c r="Y2456" s="23">
        <f>IF(X2456="", "", X2456-N2456)</f>
        <v/>
      </c>
      <c r="Z2456" s="23">
        <f>IF(N2456="", "", TEXT(N2456, "dddd"))</f>
        <v/>
      </c>
      <c r="AA2456" s="23">
        <f>IF(X2456="", "", TEXT(X2456, "dddd"))</f>
        <v/>
      </c>
      <c r="AB2456" s="23">
        <f>VLOOKUP(U2456,'Currency Sheet'!A:C,3,)</f>
        <v/>
      </c>
      <c r="AC2456" s="44">
        <f>VLOOKUP(P2456,'Customer List'!B:D,3,)</f>
        <v/>
      </c>
    </row>
    <row r="2457">
      <c r="A2457" s="23">
        <f>A2456+1</f>
        <v/>
      </c>
      <c r="B2457" s="23" t="inlineStr">
        <is>
          <t>EED118651</t>
        </is>
      </c>
      <c r="C2457" s="32" t="n">
        <v>45898</v>
      </c>
      <c r="D2457" s="32" t="n">
        <v>45904</v>
      </c>
      <c r="E2457" s="51" t="n">
        <v>150.5</v>
      </c>
      <c r="F2457" s="51">
        <f>IF(AB2457="DOLLAR",E2457*88,E2457)</f>
        <v/>
      </c>
      <c r="G2457" s="62">
        <f>F2457*J2457</f>
        <v/>
      </c>
      <c r="H2457" s="23" t="n">
        <v>103030</v>
      </c>
      <c r="I2457" s="23" t="inlineStr">
        <is>
          <t>PE/Cyanine7 anti-mouse/human CD44 Antibody  100µg</t>
        </is>
      </c>
      <c r="J2457" s="23" t="n">
        <v>1</v>
      </c>
      <c r="K2457" s="23" t="n">
        <v>1</v>
      </c>
      <c r="L2457" s="23">
        <f>J2457-K2457</f>
        <v/>
      </c>
      <c r="M2457" s="23" t="inlineStr">
        <is>
          <t>T-0068/25-26</t>
        </is>
      </c>
      <c r="N2457" s="32" t="n">
        <v>45908</v>
      </c>
      <c r="O2457" s="65" t="n">
        <v>18382.5</v>
      </c>
      <c r="P2457" s="23" t="inlineStr">
        <is>
          <t>IIT DELHI</t>
        </is>
      </c>
      <c r="Q2457" s="23" t="inlineStr">
        <is>
          <t>By Hand</t>
        </is>
      </c>
      <c r="R2457" s="23" t="inlineStr">
        <is>
          <t>PRIYANKA MADAM</t>
        </is>
      </c>
      <c r="S2457" s="63" t="n">
        <v>4</v>
      </c>
      <c r="T2457" s="39" t="n"/>
      <c r="U2457" s="23" t="inlineStr">
        <is>
          <t>BioLegend</t>
        </is>
      </c>
      <c r="V2457" s="23">
        <f>VLOOKUP(P2457,'Customer List'!B:C,2,)</f>
        <v/>
      </c>
      <c r="W2457" s="40" t="n"/>
      <c r="X2457" s="32">
        <f>IF(OR(R2457 = "PRIYANKA MADAM", R2457 = "DEEPAK", R2457 = "PORTER"),N2457,"")</f>
        <v/>
      </c>
      <c r="Y2457" s="23">
        <f>IF(X2457="", "", X2457-N2457)</f>
        <v/>
      </c>
      <c r="Z2457" s="23">
        <f>IF(N2457="", "", TEXT(N2457, "dddd"))</f>
        <v/>
      </c>
      <c r="AA2457" s="23">
        <f>IF(X2457="", "", TEXT(X2457, "dddd"))</f>
        <v/>
      </c>
      <c r="AB2457" s="23">
        <f>VLOOKUP(U2457,'Currency Sheet'!A:C,3,)</f>
        <v/>
      </c>
      <c r="AC2457" s="44">
        <f>VLOOKUP(P2457,'Customer List'!B:D,3,)</f>
        <v/>
      </c>
    </row>
    <row r="2458">
      <c r="A2458" s="23">
        <f>A2457+1</f>
        <v/>
      </c>
      <c r="B2458" s="23" t="inlineStr">
        <is>
          <t>EED118651</t>
        </is>
      </c>
      <c r="C2458" s="32" t="n">
        <v>45898</v>
      </c>
      <c r="D2458" s="32" t="n">
        <v>45904</v>
      </c>
      <c r="E2458" s="51" t="n">
        <v>181.5</v>
      </c>
      <c r="F2458" s="51">
        <f>IF(AB2458="DOLLAR",E2458*88,E2458)</f>
        <v/>
      </c>
      <c r="G2458" s="62">
        <f>F2458*J2458</f>
        <v/>
      </c>
      <c r="H2458" s="23" t="n">
        <v>103134</v>
      </c>
      <c r="I2458" s="23" t="inlineStr">
        <is>
          <t>Brilliant Violet 421™ anti-mouse CD45 Antibody  50 µg</t>
        </is>
      </c>
      <c r="J2458" s="23" t="n">
        <v>1</v>
      </c>
      <c r="K2458" s="23" t="n">
        <v>1</v>
      </c>
      <c r="L2458" s="23">
        <f>J2458-K2458</f>
        <v/>
      </c>
      <c r="M2458" s="23" t="inlineStr">
        <is>
          <t>T-0069/25-26</t>
        </is>
      </c>
      <c r="N2458" s="32" t="n">
        <v>45908</v>
      </c>
      <c r="O2458" s="62" t="n">
        <v>20691</v>
      </c>
      <c r="P2458" s="23" t="inlineStr">
        <is>
          <t>IIT DELHI</t>
        </is>
      </c>
      <c r="Q2458" s="23" t="inlineStr">
        <is>
          <t>By Hand</t>
        </is>
      </c>
      <c r="R2458" s="23" t="inlineStr">
        <is>
          <t>PRIYANKA MADAM</t>
        </is>
      </c>
      <c r="S2458" s="63" t="n">
        <v>4</v>
      </c>
      <c r="T2458" s="39" t="n"/>
      <c r="U2458" s="23" t="inlineStr">
        <is>
          <t>BioLegend</t>
        </is>
      </c>
      <c r="V2458" s="23">
        <f>VLOOKUP(P2458,'Customer List'!B:C,2,)</f>
        <v/>
      </c>
      <c r="W2458" s="40" t="n"/>
      <c r="X2458" s="32">
        <f>IF(OR(R2458 = "PRIYANKA MADAM", R2458 = "DEEPAK", R2458 = "PORTER"),N2458,"")</f>
        <v/>
      </c>
      <c r="Y2458" s="23">
        <f>IF(X2458="", "", X2458-N2458)</f>
        <v/>
      </c>
      <c r="Z2458" s="23">
        <f>IF(N2458="", "", TEXT(N2458, "dddd"))</f>
        <v/>
      </c>
      <c r="AA2458" s="23">
        <f>IF(X2458="", "", TEXT(X2458, "dddd"))</f>
        <v/>
      </c>
      <c r="AB2458" s="23">
        <f>VLOOKUP(U2458,'Currency Sheet'!A:C,3,)</f>
        <v/>
      </c>
      <c r="AC2458" s="44">
        <f>VLOOKUP(P2458,'Customer List'!B:D,3,)</f>
        <v/>
      </c>
    </row>
    <row r="2459">
      <c r="A2459" s="23">
        <f>A2458+1</f>
        <v/>
      </c>
      <c r="B2459" s="23" t="inlineStr">
        <is>
          <t>EED118651</t>
        </is>
      </c>
      <c r="C2459" s="32" t="n">
        <v>45898</v>
      </c>
      <c r="D2459" s="32" t="n">
        <v>45904</v>
      </c>
      <c r="E2459" s="51" t="n">
        <v>112</v>
      </c>
      <c r="F2459" s="51">
        <f>IF(AB2459="DOLLAR",E2459*88,E2459)</f>
        <v/>
      </c>
      <c r="G2459" s="62">
        <f>F2459*J2459</f>
        <v/>
      </c>
      <c r="H2459" s="23" t="n">
        <v>103191</v>
      </c>
      <c r="I2459" s="23" t="inlineStr">
        <is>
          <t>Spark PLUS UV395™ anti-mouse CD45 Antibody  25 µg</t>
        </is>
      </c>
      <c r="J2459" s="23" t="n">
        <v>1</v>
      </c>
      <c r="K2459" s="23" t="n">
        <v>1</v>
      </c>
      <c r="L2459" s="23">
        <f>J2459-K2459</f>
        <v/>
      </c>
      <c r="M2459" s="23" t="inlineStr">
        <is>
          <t>T-1126/25-26</t>
        </is>
      </c>
      <c r="N2459" s="32" t="n">
        <v>45909</v>
      </c>
      <c r="O2459" s="62" t="n">
        <v>13680</v>
      </c>
      <c r="P2459" s="23" t="inlineStr">
        <is>
          <t>THSTI</t>
        </is>
      </c>
      <c r="Q2459" s="23" t="inlineStr">
        <is>
          <t>By Hand</t>
        </is>
      </c>
      <c r="R2459" s="23" t="inlineStr">
        <is>
          <t>Deepak</t>
        </is>
      </c>
      <c r="S2459" s="63" t="n">
        <v>4</v>
      </c>
      <c r="T2459" s="39" t="n"/>
      <c r="U2459" s="23" t="inlineStr">
        <is>
          <t>BioLegend</t>
        </is>
      </c>
      <c r="V2459" s="23">
        <f>VLOOKUP(P2459,'Customer List'!B:C,2,)</f>
        <v/>
      </c>
      <c r="W2459" s="40" t="n"/>
      <c r="X2459" s="32">
        <f>IF(OR(R2459 = "PRIYANKA MADAM", R2459 = "DEEPAK", R2459 = "PORTER"),N2459,"")</f>
        <v/>
      </c>
      <c r="Y2459" s="23">
        <f>IF(X2459="", "", X2459-N2459)</f>
        <v/>
      </c>
      <c r="Z2459" s="23">
        <f>IF(N2459="", "", TEXT(N2459, "dddd"))</f>
        <v/>
      </c>
      <c r="AA2459" s="23">
        <f>IF(X2459="", "", TEXT(X2459, "dddd"))</f>
        <v/>
      </c>
      <c r="AB2459" s="23">
        <f>VLOOKUP(U2459,'Currency Sheet'!A:C,3,)</f>
        <v/>
      </c>
      <c r="AC2459" s="44">
        <f>VLOOKUP(P2459,'Customer List'!B:D,3,)</f>
        <v/>
      </c>
    </row>
    <row r="2460">
      <c r="A2460" s="23">
        <f>A2459+1</f>
        <v/>
      </c>
      <c r="B2460" s="23" t="inlineStr">
        <is>
          <t>EED118651</t>
        </is>
      </c>
      <c r="C2460" s="32" t="n">
        <v>45898</v>
      </c>
      <c r="D2460" s="32" t="n">
        <v>45904</v>
      </c>
      <c r="E2460" s="51" t="n">
        <v>181.5</v>
      </c>
      <c r="F2460" s="51">
        <f>IF(AB2460="DOLLAR",E2460*88,E2460)</f>
        <v/>
      </c>
      <c r="G2460" s="62">
        <f>F2460*J2460</f>
        <v/>
      </c>
      <c r="H2460" s="23" t="n">
        <v>103248</v>
      </c>
      <c r="I2460" s="23" t="inlineStr">
        <is>
          <t>Brilliant Violet 510™ anti-mouse/human CD45R/B220 Antibody_x000D_
  50µg</t>
        </is>
      </c>
      <c r="J2460" s="23" t="n">
        <v>1</v>
      </c>
      <c r="K2460" s="23" t="n">
        <v>1</v>
      </c>
      <c r="L2460" s="23">
        <f>J2460-K2460</f>
        <v/>
      </c>
      <c r="M2460" s="23" t="inlineStr">
        <is>
          <t>T-0068/25-26</t>
        </is>
      </c>
      <c r="N2460" s="32" t="n">
        <v>45908</v>
      </c>
      <c r="O2460" s="65" t="n">
        <v>20691</v>
      </c>
      <c r="P2460" s="23" t="inlineStr">
        <is>
          <t>IIT DELHI</t>
        </is>
      </c>
      <c r="Q2460" s="23" t="inlineStr">
        <is>
          <t>By Hand</t>
        </is>
      </c>
      <c r="R2460" s="23" t="inlineStr">
        <is>
          <t>PRIYANKA MADAM</t>
        </is>
      </c>
      <c r="S2460" s="63" t="n">
        <v>4</v>
      </c>
      <c r="T2460" s="39" t="n"/>
      <c r="U2460" s="23" t="inlineStr">
        <is>
          <t>BioLegend</t>
        </is>
      </c>
      <c r="V2460" s="23">
        <f>VLOOKUP(P2460,'Customer List'!B:C,2,)</f>
        <v/>
      </c>
      <c r="W2460" s="40" t="n"/>
      <c r="X2460" s="32">
        <f>IF(OR(R2460 = "PRIYANKA MADAM", R2460 = "DEEPAK", R2460 = "PORTER"),N2460,"")</f>
        <v/>
      </c>
      <c r="Y2460" s="23">
        <f>IF(X2460="", "", X2460-N2460)</f>
        <v/>
      </c>
      <c r="Z2460" s="23">
        <f>IF(N2460="", "", TEXT(N2460, "dddd"))</f>
        <v/>
      </c>
      <c r="AA2460" s="23">
        <f>IF(X2460="", "", TEXT(X2460, "dddd"))</f>
        <v/>
      </c>
      <c r="AB2460" s="23">
        <f>VLOOKUP(U2460,'Currency Sheet'!A:C,3,)</f>
        <v/>
      </c>
      <c r="AC2460" s="44">
        <f>VLOOKUP(P2460,'Customer List'!B:D,3,)</f>
        <v/>
      </c>
    </row>
    <row r="2461">
      <c r="A2461" s="23">
        <f>A2460+1</f>
        <v/>
      </c>
      <c r="B2461" s="23" t="inlineStr">
        <is>
          <t>EED118651</t>
        </is>
      </c>
      <c r="C2461" s="32" t="n">
        <v>45898</v>
      </c>
      <c r="D2461" s="32" t="n">
        <v>45904</v>
      </c>
      <c r="E2461" s="51" t="n">
        <v>150.5</v>
      </c>
      <c r="F2461" s="51">
        <f>IF(AB2461="DOLLAR",E2461*88,E2461)</f>
        <v/>
      </c>
      <c r="G2461" s="62">
        <f>F2461*J2461</f>
        <v/>
      </c>
      <c r="H2461" s="23" t="n">
        <v>104426</v>
      </c>
      <c r="I2461" s="23" t="inlineStr">
        <is>
          <t>Alexa Fluor® 700 anti-mouse CD62L Antibody  100µg</t>
        </is>
      </c>
      <c r="J2461" s="23" t="n">
        <v>1</v>
      </c>
      <c r="K2461" s="23" t="n">
        <v>1</v>
      </c>
      <c r="L2461" s="23">
        <f>J2461-K2461</f>
        <v/>
      </c>
      <c r="M2461" s="23" t="inlineStr">
        <is>
          <t>T-0068/25-26</t>
        </is>
      </c>
      <c r="N2461" s="32" t="n">
        <v>45908</v>
      </c>
      <c r="O2461" s="65" t="n">
        <v>18382.5</v>
      </c>
      <c r="P2461" s="23" t="inlineStr">
        <is>
          <t>IIT DELHI</t>
        </is>
      </c>
      <c r="Q2461" s="23" t="inlineStr">
        <is>
          <t>By Hand</t>
        </is>
      </c>
      <c r="R2461" s="23" t="inlineStr">
        <is>
          <t>PRIYANKA MADAM</t>
        </is>
      </c>
      <c r="S2461" s="63" t="n">
        <v>4</v>
      </c>
      <c r="T2461" s="39" t="n"/>
      <c r="U2461" s="23" t="inlineStr">
        <is>
          <t>BioLegend</t>
        </is>
      </c>
      <c r="V2461" s="23">
        <f>VLOOKUP(P2461,'Customer List'!B:C,2,)</f>
        <v/>
      </c>
      <c r="W2461" s="40" t="n"/>
      <c r="X2461" s="32">
        <f>IF(OR(R2461 = "PRIYANKA MADAM", R2461 = "DEEPAK", R2461 = "PORTER"),N2461,"")</f>
        <v/>
      </c>
      <c r="Y2461" s="23">
        <f>IF(X2461="", "", X2461-N2461)</f>
        <v/>
      </c>
      <c r="Z2461" s="23">
        <f>IF(N2461="", "", TEXT(N2461, "dddd"))</f>
        <v/>
      </c>
      <c r="AA2461" s="23">
        <f>IF(X2461="", "", TEXT(X2461, "dddd"))</f>
        <v/>
      </c>
      <c r="AB2461" s="23">
        <f>VLOOKUP(U2461,'Currency Sheet'!A:C,3,)</f>
        <v/>
      </c>
      <c r="AC2461" s="44">
        <f>VLOOKUP(P2461,'Customer List'!B:D,3,)</f>
        <v/>
      </c>
    </row>
    <row r="2462">
      <c r="A2462" s="23">
        <f>A2461+1</f>
        <v/>
      </c>
      <c r="B2462" s="23" t="inlineStr">
        <is>
          <t>EED118651</t>
        </is>
      </c>
      <c r="C2462" s="32" t="n">
        <v>45898</v>
      </c>
      <c r="D2462" s="32" t="n">
        <v>45904</v>
      </c>
      <c r="E2462" s="51" t="n">
        <v>65.8</v>
      </c>
      <c r="F2462" s="51">
        <f>IF(AB2462="DOLLAR",E2462*88,E2462)</f>
        <v/>
      </c>
      <c r="G2462" s="62">
        <f>F2462*J2462</f>
        <v/>
      </c>
      <c r="H2462" s="23" t="n">
        <v>105013</v>
      </c>
      <c r="I2462" s="23" t="inlineStr">
        <is>
          <t>PE/Cyanine7 anti-mouse CD86 Antibody  25µg</t>
        </is>
      </c>
      <c r="J2462" s="23" t="n">
        <v>1</v>
      </c>
      <c r="K2462" s="23" t="n">
        <v>1</v>
      </c>
      <c r="L2462" s="23">
        <f>J2462-K2462</f>
        <v/>
      </c>
      <c r="M2462" s="23" t="inlineStr">
        <is>
          <t>T-0069/25-26</t>
        </is>
      </c>
      <c r="N2462" s="32" t="n">
        <v>45908</v>
      </c>
      <c r="O2462" s="62" t="n">
        <v>8037</v>
      </c>
      <c r="P2462" s="23" t="inlineStr">
        <is>
          <t>IIT DELHI</t>
        </is>
      </c>
      <c r="Q2462" s="23" t="inlineStr">
        <is>
          <t>By Hand</t>
        </is>
      </c>
      <c r="R2462" s="23" t="inlineStr">
        <is>
          <t>PRIYANKA MADAM</t>
        </is>
      </c>
      <c r="S2462" s="63" t="n">
        <v>4</v>
      </c>
      <c r="T2462" s="39" t="n"/>
      <c r="U2462" s="23" t="inlineStr">
        <is>
          <t>BioLegend</t>
        </is>
      </c>
      <c r="V2462" s="23">
        <f>VLOOKUP(P2462,'Customer List'!B:C,2,)</f>
        <v/>
      </c>
      <c r="W2462" s="40" t="n"/>
      <c r="X2462" s="32">
        <f>IF(OR(R2462 = "PRIYANKA MADAM", R2462 = "DEEPAK", R2462 = "PORTER"),N2462,"")</f>
        <v/>
      </c>
      <c r="Y2462" s="23">
        <f>IF(X2462="", "", X2462-N2462)</f>
        <v/>
      </c>
      <c r="Z2462" s="23">
        <f>IF(N2462="", "", TEXT(N2462, "dddd"))</f>
        <v/>
      </c>
      <c r="AA2462" s="23">
        <f>IF(X2462="", "", TEXT(X2462, "dddd"))</f>
        <v/>
      </c>
      <c r="AB2462" s="23">
        <f>VLOOKUP(U2462,'Currency Sheet'!A:C,3,)</f>
        <v/>
      </c>
      <c r="AC2462" s="44">
        <f>VLOOKUP(P2462,'Customer List'!B:D,3,)</f>
        <v/>
      </c>
    </row>
    <row r="2463">
      <c r="A2463" s="23">
        <f>A2462+1</f>
        <v/>
      </c>
      <c r="B2463" s="23" t="inlineStr">
        <is>
          <t>EED118651</t>
        </is>
      </c>
      <c r="C2463" s="32" t="n">
        <v>45898</v>
      </c>
      <c r="D2463" s="32" t="n">
        <v>45904</v>
      </c>
      <c r="E2463" s="51" t="n">
        <v>197.4</v>
      </c>
      <c r="F2463" s="51">
        <f>IF(AB2463="DOLLAR",E2463*88,E2463)</f>
        <v/>
      </c>
      <c r="G2463" s="62">
        <f>F2463*J2463</f>
        <v/>
      </c>
      <c r="H2463" s="23" t="n">
        <v>105116</v>
      </c>
      <c r="I2463" s="23" t="inlineStr">
        <is>
          <t>PE/Cyanine7 anti-mouse CD86 Antibody  100 µg</t>
        </is>
      </c>
      <c r="J2463" s="23" t="n">
        <v>1</v>
      </c>
      <c r="K2463" s="23" t="n">
        <v>1</v>
      </c>
      <c r="L2463" s="23">
        <f>J2463-K2463</f>
        <v/>
      </c>
      <c r="M2463" s="23" t="inlineStr">
        <is>
          <t>T-0069/25-26</t>
        </is>
      </c>
      <c r="N2463" s="32" t="n">
        <v>45908</v>
      </c>
      <c r="O2463" s="62" t="n">
        <v>19611</v>
      </c>
      <c r="P2463" s="23" t="inlineStr">
        <is>
          <t>IIT DELHI</t>
        </is>
      </c>
      <c r="Q2463" s="23" t="inlineStr">
        <is>
          <t>By Hand</t>
        </is>
      </c>
      <c r="R2463" s="23" t="inlineStr">
        <is>
          <t>PRIYANKA MADAM</t>
        </is>
      </c>
      <c r="S2463" s="63" t="n">
        <v>4</v>
      </c>
      <c r="T2463" s="39" t="n"/>
      <c r="U2463" s="23" t="inlineStr">
        <is>
          <t>BioLegend</t>
        </is>
      </c>
      <c r="V2463" s="23">
        <f>VLOOKUP(P2463,'Customer List'!B:C,2,)</f>
        <v/>
      </c>
      <c r="W2463" s="40" t="n"/>
      <c r="X2463" s="32">
        <f>IF(OR(R2463 = "PRIYANKA MADAM", R2463 = "DEEPAK", R2463 = "PORTER"),N2463,"")</f>
        <v/>
      </c>
      <c r="Y2463" s="23">
        <f>IF(X2463="", "", X2463-N2463)</f>
        <v/>
      </c>
      <c r="Z2463" s="23">
        <f>IF(N2463="", "", TEXT(N2463, "dddd"))</f>
        <v/>
      </c>
      <c r="AA2463" s="23">
        <f>IF(X2463="", "", TEXT(X2463, "dddd"))</f>
        <v/>
      </c>
      <c r="AB2463" s="23">
        <f>VLOOKUP(U2463,'Currency Sheet'!A:C,3,)</f>
        <v/>
      </c>
      <c r="AC2463" s="44">
        <f>VLOOKUP(P2463,'Customer List'!B:D,3,)</f>
        <v/>
      </c>
    </row>
    <row r="2464">
      <c r="A2464" s="23">
        <f>A2463+1</f>
        <v/>
      </c>
      <c r="B2464" s="23" t="inlineStr">
        <is>
          <t>EED118651</t>
        </is>
      </c>
      <c r="C2464" s="32" t="n">
        <v>45898</v>
      </c>
      <c r="D2464" s="32" t="n">
        <v>45904</v>
      </c>
      <c r="E2464" s="51" t="n">
        <v>150.5</v>
      </c>
      <c r="F2464" s="51">
        <f>IF(AB2464="DOLLAR",E2464*88,E2464)</f>
        <v/>
      </c>
      <c r="G2464" s="62">
        <f>F2464*J2464</f>
        <v/>
      </c>
      <c r="H2464" s="23" t="n">
        <v>107622</v>
      </c>
      <c r="I2464" s="23" t="inlineStr">
        <is>
          <t>Alexa Fluor® 700 anti-mouse I-A/I-E Antibody  100µg</t>
        </is>
      </c>
      <c r="J2464" s="23" t="n">
        <v>2</v>
      </c>
      <c r="K2464" s="23" t="n">
        <v>2</v>
      </c>
      <c r="L2464" s="23">
        <f>J2464-K2464</f>
        <v/>
      </c>
      <c r="M2464" s="23" t="inlineStr">
        <is>
          <t>T-0069/25-26</t>
        </is>
      </c>
      <c r="N2464" s="32" t="n">
        <v>45908</v>
      </c>
      <c r="O2464" s="62">
        <f>18382.5+13882.5</f>
        <v/>
      </c>
      <c r="P2464" s="23" t="inlineStr">
        <is>
          <t>IIT DELHI</t>
        </is>
      </c>
      <c r="Q2464" s="23" t="inlineStr">
        <is>
          <t>By Hand</t>
        </is>
      </c>
      <c r="R2464" s="23" t="inlineStr">
        <is>
          <t>PRIYANKA MADAM</t>
        </is>
      </c>
      <c r="S2464" s="63" t="n">
        <v>4</v>
      </c>
      <c r="T2464" s="39" t="n"/>
      <c r="U2464" s="23" t="inlineStr">
        <is>
          <t>BioLegend</t>
        </is>
      </c>
      <c r="V2464" s="23">
        <f>VLOOKUP(P2464,'Customer List'!B:C,2,)</f>
        <v/>
      </c>
      <c r="W2464" s="40" t="n"/>
      <c r="X2464" s="32">
        <f>IF(OR(R2464 = "PRIYANKA MADAM", R2464 = "DEEPAK", R2464 = "PORTER"),N2464,"")</f>
        <v/>
      </c>
      <c r="Y2464" s="23">
        <f>IF(X2464="", "", X2464-N2464)</f>
        <v/>
      </c>
      <c r="Z2464" s="23">
        <f>IF(N2464="", "", TEXT(N2464, "dddd"))</f>
        <v/>
      </c>
      <c r="AA2464" s="23">
        <f>IF(X2464="", "", TEXT(X2464, "dddd"))</f>
        <v/>
      </c>
      <c r="AB2464" s="23">
        <f>VLOOKUP(U2464,'Currency Sheet'!A:C,3,)</f>
        <v/>
      </c>
      <c r="AC2464" s="44">
        <f>VLOOKUP(P2464,'Customer List'!B:D,3,)</f>
        <v/>
      </c>
    </row>
    <row r="2465">
      <c r="A2465" s="23">
        <f>A2464+1</f>
        <v/>
      </c>
      <c r="B2465" s="23" t="inlineStr">
        <is>
          <t>EED118651</t>
        </is>
      </c>
      <c r="C2465" s="32" t="n">
        <v>45898</v>
      </c>
      <c r="D2465" s="32" t="n">
        <v>45904</v>
      </c>
      <c r="E2465" s="51" t="n">
        <v>263.9</v>
      </c>
      <c r="F2465" s="51">
        <f>IF(AB2465="DOLLAR",E2465*88,E2465)</f>
        <v/>
      </c>
      <c r="G2465" s="62">
        <f>F2465*J2465</f>
        <v/>
      </c>
      <c r="H2465" s="23" t="n">
        <v>114118</v>
      </c>
      <c r="I2465" s="23" t="inlineStr">
        <is>
          <t>PE anti-mouse CD279 (PD-1) Antibody  200 µg</t>
        </is>
      </c>
      <c r="J2465" s="23" t="n">
        <v>1</v>
      </c>
      <c r="K2465" s="23" t="n">
        <v>1</v>
      </c>
      <c r="L2465" s="23">
        <f>J2465-K2465</f>
        <v/>
      </c>
      <c r="M2465" s="23" t="inlineStr">
        <is>
          <t>T-0069/25-26</t>
        </is>
      </c>
      <c r="N2465" s="32" t="n">
        <v>45908</v>
      </c>
      <c r="O2465" s="62" t="n">
        <v>32233.5</v>
      </c>
      <c r="P2465" s="23" t="inlineStr">
        <is>
          <t>IIT DELHI</t>
        </is>
      </c>
      <c r="Q2465" s="23" t="inlineStr">
        <is>
          <t>By Hand</t>
        </is>
      </c>
      <c r="R2465" s="23" t="inlineStr">
        <is>
          <t>PRIYANKA MADAM</t>
        </is>
      </c>
      <c r="S2465" s="63" t="n">
        <v>4</v>
      </c>
      <c r="T2465" s="39" t="n"/>
      <c r="U2465" s="23" t="inlineStr">
        <is>
          <t>BioLegend</t>
        </is>
      </c>
      <c r="V2465" s="23">
        <f>VLOOKUP(P2465,'Customer List'!B:C,2,)</f>
        <v/>
      </c>
      <c r="W2465" s="40" t="n"/>
      <c r="X2465" s="32">
        <f>IF(OR(R2465 = "PRIYANKA MADAM", R2465 = "DEEPAK", R2465 = "PORTER"),N2465,"")</f>
        <v/>
      </c>
      <c r="Y2465" s="23">
        <f>IF(X2465="", "", X2465-N2465)</f>
        <v/>
      </c>
      <c r="Z2465" s="23">
        <f>IF(N2465="", "", TEXT(N2465, "dddd"))</f>
        <v/>
      </c>
      <c r="AA2465" s="23">
        <f>IF(X2465="", "", TEXT(X2465, "dddd"))</f>
        <v/>
      </c>
      <c r="AB2465" s="23">
        <f>VLOOKUP(U2465,'Currency Sheet'!A:C,3,)</f>
        <v/>
      </c>
      <c r="AC2465" s="44">
        <f>VLOOKUP(P2465,'Customer List'!B:D,3,)</f>
        <v/>
      </c>
    </row>
    <row r="2466">
      <c r="A2466" s="23">
        <f>A2465+1</f>
        <v/>
      </c>
      <c r="B2466" s="23" t="inlineStr">
        <is>
          <t>EED118651</t>
        </is>
      </c>
      <c r="C2466" s="32" t="n">
        <v>45898</v>
      </c>
      <c r="D2466" s="32" t="n">
        <v>45904</v>
      </c>
      <c r="E2466" s="51" t="n">
        <v>67.2</v>
      </c>
      <c r="F2466" s="51">
        <f>IF(AB2466="DOLLAR",E2466*88,E2466)</f>
        <v/>
      </c>
      <c r="G2466" s="62">
        <f>F2466*J2466</f>
        <v/>
      </c>
      <c r="H2466" s="23" t="n">
        <v>116605</v>
      </c>
      <c r="I2466" s="23" t="inlineStr">
        <is>
          <t>FITC anti-mouse H-2Kd Antibody  50 µg</t>
        </is>
      </c>
      <c r="J2466" s="23" t="n">
        <v>1</v>
      </c>
      <c r="K2466" s="23" t="n">
        <v>1</v>
      </c>
      <c r="L2466" s="23">
        <f>J2466-K2466</f>
        <v/>
      </c>
      <c r="M2466" s="23" t="inlineStr">
        <is>
          <t>T-0069/25-26</t>
        </is>
      </c>
      <c r="N2466" s="32" t="n">
        <v>45908</v>
      </c>
      <c r="O2466" s="62" t="n">
        <v>8208</v>
      </c>
      <c r="P2466" s="23" t="inlineStr">
        <is>
          <t>IIT DELHI</t>
        </is>
      </c>
      <c r="Q2466" s="23" t="inlineStr">
        <is>
          <t>By Hand</t>
        </is>
      </c>
      <c r="R2466" s="23" t="inlineStr">
        <is>
          <t>PRIYANKA MADAM</t>
        </is>
      </c>
      <c r="S2466" s="63" t="n">
        <v>4</v>
      </c>
      <c r="T2466" s="39" t="n"/>
      <c r="U2466" s="23" t="inlineStr">
        <is>
          <t>BioLegend</t>
        </is>
      </c>
      <c r="V2466" s="23">
        <f>VLOOKUP(P2466,'Customer List'!B:C,2,)</f>
        <v/>
      </c>
      <c r="W2466" s="40" t="n"/>
      <c r="X2466" s="32">
        <f>IF(OR(R2466 = "PRIYANKA MADAM", R2466 = "DEEPAK", R2466 = "PORTER"),N2466,"")</f>
        <v/>
      </c>
      <c r="Y2466" s="23">
        <f>IF(X2466="", "", X2466-N2466)</f>
        <v/>
      </c>
      <c r="Z2466" s="23">
        <f>IF(N2466="", "", TEXT(N2466, "dddd"))</f>
        <v/>
      </c>
      <c r="AA2466" s="23">
        <f>IF(X2466="", "", TEXT(X2466, "dddd"))</f>
        <v/>
      </c>
      <c r="AB2466" s="23">
        <f>VLOOKUP(U2466,'Currency Sheet'!A:C,3,)</f>
        <v/>
      </c>
      <c r="AC2466" s="44">
        <f>VLOOKUP(P2466,'Customer List'!B:D,3,)</f>
        <v/>
      </c>
    </row>
    <row r="2467">
      <c r="A2467" s="23">
        <f>A2466+1</f>
        <v/>
      </c>
      <c r="B2467" s="23" t="inlineStr">
        <is>
          <t>EED118651</t>
        </is>
      </c>
      <c r="C2467" s="32" t="n">
        <v>45898</v>
      </c>
      <c r="D2467" s="32" t="n">
        <v>45904</v>
      </c>
      <c r="E2467" s="51" t="n">
        <v>204.4</v>
      </c>
      <c r="F2467" s="51">
        <f>IF(AB2467="DOLLAR",E2467*88,E2467)</f>
        <v/>
      </c>
      <c r="G2467" s="62">
        <f>F2467*J2467</f>
        <v/>
      </c>
      <c r="H2467" s="23" t="n">
        <v>117324</v>
      </c>
      <c r="I2467" s="23" t="inlineStr">
        <is>
          <t>APC/Cyanine7 anti-mouse CD11c Antibody  100 µg</t>
        </is>
      </c>
      <c r="J2467" s="23" t="n">
        <v>1</v>
      </c>
      <c r="K2467" s="23" t="n">
        <v>1</v>
      </c>
      <c r="L2467" s="23">
        <f>J2467-K2467</f>
        <v/>
      </c>
      <c r="M2467" s="23" t="inlineStr">
        <is>
          <t>T-1124/25-26</t>
        </is>
      </c>
      <c r="N2467" s="32" t="n">
        <v>45909</v>
      </c>
      <c r="O2467" s="62" t="n">
        <v>24966</v>
      </c>
      <c r="P2467" s="23" t="inlineStr">
        <is>
          <t>RCB</t>
        </is>
      </c>
      <c r="Q2467" s="23" t="inlineStr">
        <is>
          <t>By Hand</t>
        </is>
      </c>
      <c r="R2467" s="23" t="inlineStr">
        <is>
          <t>Deepak</t>
        </is>
      </c>
      <c r="S2467" s="63" t="n">
        <v>4</v>
      </c>
      <c r="T2467" s="39" t="n"/>
      <c r="U2467" s="23" t="inlineStr">
        <is>
          <t>BioLegend</t>
        </is>
      </c>
      <c r="V2467" s="23">
        <f>VLOOKUP(P2467,'Customer List'!B:C,2,)</f>
        <v/>
      </c>
      <c r="W2467" s="40" t="n"/>
      <c r="X2467" s="32">
        <f>IF(OR(R2467 = "PRIYANKA MADAM", R2467 = "DEEPAK", R2467 = "PORTER"),N2467,"")</f>
        <v/>
      </c>
      <c r="Y2467" s="23">
        <f>IF(X2467="", "", X2467-N2467)</f>
        <v/>
      </c>
      <c r="Z2467" s="23">
        <f>IF(N2467="", "", TEXT(N2467, "dddd"))</f>
        <v/>
      </c>
      <c r="AA2467" s="23">
        <f>IF(X2467="", "", TEXT(X2467, "dddd"))</f>
        <v/>
      </c>
      <c r="AB2467" s="23">
        <f>VLOOKUP(U2467,'Currency Sheet'!A:C,3,)</f>
        <v/>
      </c>
      <c r="AC2467" s="44">
        <f>VLOOKUP(P2467,'Customer List'!B:D,3,)</f>
        <v/>
      </c>
    </row>
    <row r="2468">
      <c r="A2468" s="23">
        <f>A2467+1</f>
        <v/>
      </c>
      <c r="B2468" s="23" t="inlineStr">
        <is>
          <t>EED118651</t>
        </is>
      </c>
      <c r="C2468" s="32" t="n">
        <v>45898</v>
      </c>
      <c r="D2468" s="32" t="n">
        <v>45904</v>
      </c>
      <c r="E2468" s="51" t="n">
        <v>214.5</v>
      </c>
      <c r="F2468" s="51">
        <f>IF(AB2468="DOLLAR",E2468*88,E2468)</f>
        <v/>
      </c>
      <c r="G2468" s="62">
        <f>F2468*J2468</f>
        <v/>
      </c>
      <c r="H2468" s="23" t="n">
        <v>117336</v>
      </c>
      <c r="I2468" s="23" t="inlineStr">
        <is>
          <t>Brilliant Violet 785™ anti-mouse CD11c Antibody  50 µg</t>
        </is>
      </c>
      <c r="J2468" s="23" t="n">
        <v>2</v>
      </c>
      <c r="K2468" s="23" t="n">
        <v>2</v>
      </c>
      <c r="L2468" s="23">
        <f>J2468-K2468</f>
        <v/>
      </c>
      <c r="M2468" s="23" t="inlineStr">
        <is>
          <t>T-0069/25-26</t>
        </is>
      </c>
      <c r="N2468" s="32" t="n">
        <v>45908</v>
      </c>
      <c r="O2468" s="62">
        <f>24453+22653</f>
        <v/>
      </c>
      <c r="P2468" s="23" t="inlineStr">
        <is>
          <t>IIT DELHI</t>
        </is>
      </c>
      <c r="Q2468" s="23" t="inlineStr">
        <is>
          <t>By Hand</t>
        </is>
      </c>
      <c r="R2468" s="23" t="inlineStr">
        <is>
          <t>PRIYANKA MADAM</t>
        </is>
      </c>
      <c r="S2468" s="63" t="n">
        <v>4</v>
      </c>
      <c r="T2468" s="39" t="n"/>
      <c r="U2468" s="23" t="inlineStr">
        <is>
          <t>BioLegend</t>
        </is>
      </c>
      <c r="V2468" s="23">
        <f>VLOOKUP(P2468,'Customer List'!B:C,2,)</f>
        <v/>
      </c>
      <c r="W2468" s="40" t="n"/>
      <c r="X2468" s="32">
        <f>IF(OR(R2468 = "PRIYANKA MADAM", R2468 = "DEEPAK", R2468 = "PORTER"),N2468,"")</f>
        <v/>
      </c>
      <c r="Y2468" s="23">
        <f>IF(X2468="", "", X2468-N2468)</f>
        <v/>
      </c>
      <c r="Z2468" s="23">
        <f>IF(N2468="", "", TEXT(N2468, "dddd"))</f>
        <v/>
      </c>
      <c r="AA2468" s="23">
        <f>IF(X2468="", "", TEXT(X2468, "dddd"))</f>
        <v/>
      </c>
      <c r="AB2468" s="23">
        <f>VLOOKUP(U2468,'Currency Sheet'!A:C,3,)</f>
        <v/>
      </c>
      <c r="AC2468" s="44">
        <f>VLOOKUP(P2468,'Customer List'!B:D,3,)</f>
        <v/>
      </c>
    </row>
    <row r="2469">
      <c r="A2469" s="23">
        <f>A2468+1</f>
        <v/>
      </c>
      <c r="B2469" s="23" t="inlineStr">
        <is>
          <t>EED118651</t>
        </is>
      </c>
      <c r="C2469" s="32" t="n">
        <v>45898</v>
      </c>
      <c r="D2469" s="32" t="n">
        <v>45904</v>
      </c>
      <c r="E2469" s="51" t="n">
        <v>202.5</v>
      </c>
      <c r="F2469" s="51">
        <f>IF(AB2469="DOLLAR",E2469*88,E2469)</f>
        <v/>
      </c>
      <c r="G2469" s="62">
        <f>F2469*J2469</f>
        <v/>
      </c>
      <c r="H2469" s="23" t="n">
        <v>121527</v>
      </c>
      <c r="I2469" s="23" t="inlineStr">
        <is>
          <t>Brilliant Violet 510™ anti-mouse CD83 Antibody  50 µg</t>
        </is>
      </c>
      <c r="J2469" s="23" t="n">
        <v>1</v>
      </c>
      <c r="K2469" s="23" t="n">
        <v>1</v>
      </c>
      <c r="L2469" s="23">
        <f>J2469-K2469</f>
        <v/>
      </c>
      <c r="M2469" s="23" t="inlineStr">
        <is>
          <t>T-0069/25-26</t>
        </is>
      </c>
      <c r="N2469" s="32" t="n">
        <v>45908</v>
      </c>
      <c r="O2469" s="62" t="n">
        <v>23085</v>
      </c>
      <c r="P2469" s="23" t="inlineStr">
        <is>
          <t>IIT DELHI</t>
        </is>
      </c>
      <c r="Q2469" s="23" t="inlineStr">
        <is>
          <t>By Hand</t>
        </is>
      </c>
      <c r="R2469" s="23" t="inlineStr">
        <is>
          <t>PRIYANKA MADAM</t>
        </is>
      </c>
      <c r="S2469" s="63" t="n">
        <v>4</v>
      </c>
      <c r="T2469" s="39" t="n"/>
      <c r="U2469" s="23" t="inlineStr">
        <is>
          <t>BioLegend</t>
        </is>
      </c>
      <c r="V2469" s="23">
        <f>VLOOKUP(P2469,'Customer List'!B:C,2,)</f>
        <v/>
      </c>
      <c r="W2469" s="40" t="n"/>
      <c r="X2469" s="32">
        <f>IF(OR(R2469 = "PRIYANKA MADAM", R2469 = "DEEPAK", R2469 = "PORTER"),N2469,"")</f>
        <v/>
      </c>
      <c r="Y2469" s="23">
        <f>IF(X2469="", "", X2469-N2469)</f>
        <v/>
      </c>
      <c r="Z2469" s="23">
        <f>IF(N2469="", "", TEXT(N2469, "dddd"))</f>
        <v/>
      </c>
      <c r="AA2469" s="23">
        <f>IF(X2469="", "", TEXT(X2469, "dddd"))</f>
        <v/>
      </c>
      <c r="AB2469" s="23">
        <f>VLOOKUP(U2469,'Currency Sheet'!A:C,3,)</f>
        <v/>
      </c>
      <c r="AC2469" s="44">
        <f>VLOOKUP(P2469,'Customer List'!B:D,3,)</f>
        <v/>
      </c>
    </row>
    <row r="2470">
      <c r="A2470" s="23">
        <f>A2469+1</f>
        <v/>
      </c>
      <c r="B2470" s="23" t="inlineStr">
        <is>
          <t>EED118651</t>
        </is>
      </c>
      <c r="C2470" s="32" t="n">
        <v>45898</v>
      </c>
      <c r="D2470" s="32" t="n">
        <v>45904</v>
      </c>
      <c r="E2470" s="51" t="n">
        <v>206.25</v>
      </c>
      <c r="F2470" s="51">
        <f>IF(AB2470="DOLLAR",E2470*88,E2470)</f>
        <v/>
      </c>
      <c r="G2470" s="62">
        <f>F2470*J2470</f>
        <v/>
      </c>
      <c r="H2470" s="23" t="n">
        <v>123147</v>
      </c>
      <c r="I2470" s="23" t="inlineStr">
        <is>
          <t>Brilliant Violet 711™ anti-mouse F4/80 Antibody  50 µg</t>
        </is>
      </c>
      <c r="J2470" s="23" t="n">
        <v>1</v>
      </c>
      <c r="K2470" s="23" t="n">
        <v>1</v>
      </c>
      <c r="L2470" s="23">
        <f>J2470-K2470</f>
        <v/>
      </c>
      <c r="M2470" s="23" t="inlineStr">
        <is>
          <t>T-0068/25-26</t>
        </is>
      </c>
      <c r="N2470" s="32" t="n">
        <v>45908</v>
      </c>
      <c r="O2470" s="65" t="n">
        <v>23512.5</v>
      </c>
      <c r="P2470" s="23" t="inlineStr">
        <is>
          <t>IIT DELHI</t>
        </is>
      </c>
      <c r="Q2470" s="23" t="inlineStr">
        <is>
          <t>By Hand</t>
        </is>
      </c>
      <c r="R2470" s="23" t="inlineStr">
        <is>
          <t>PRIYANKA MADAM</t>
        </is>
      </c>
      <c r="S2470" s="63" t="n">
        <v>4</v>
      </c>
      <c r="T2470" s="39" t="n"/>
      <c r="U2470" s="23" t="inlineStr">
        <is>
          <t>BioLegend</t>
        </is>
      </c>
      <c r="V2470" s="23">
        <f>VLOOKUP(P2470,'Customer List'!B:C,2,)</f>
        <v/>
      </c>
      <c r="W2470" s="40" t="n"/>
      <c r="X2470" s="32">
        <f>IF(OR(R2470 = "PRIYANKA MADAM", R2470 = "DEEPAK", R2470 = "PORTER"),N2470,"")</f>
        <v/>
      </c>
      <c r="Y2470" s="23">
        <f>IF(X2470="", "", X2470-N2470)</f>
        <v/>
      </c>
      <c r="Z2470" s="23">
        <f>IF(N2470="", "", TEXT(N2470, "dddd"))</f>
        <v/>
      </c>
      <c r="AA2470" s="23">
        <f>IF(X2470="", "", TEXT(X2470, "dddd"))</f>
        <v/>
      </c>
      <c r="AB2470" s="23">
        <f>VLOOKUP(U2470,'Currency Sheet'!A:C,3,)</f>
        <v/>
      </c>
      <c r="AC2470" s="44">
        <f>VLOOKUP(P2470,'Customer List'!B:D,3,)</f>
        <v/>
      </c>
    </row>
    <row r="2471">
      <c r="A2471" s="23">
        <f>A2470+1</f>
        <v/>
      </c>
      <c r="B2471" s="23" t="inlineStr">
        <is>
          <t>EED118651</t>
        </is>
      </c>
      <c r="C2471" s="32" t="n">
        <v>45898</v>
      </c>
      <c r="D2471" s="32" t="n">
        <v>45904</v>
      </c>
      <c r="E2471" s="51" t="n">
        <v>206.25</v>
      </c>
      <c r="F2471" s="51">
        <f>IF(AB2471="DOLLAR",E2471*88,E2471)</f>
        <v/>
      </c>
      <c r="G2471" s="62">
        <f>F2471*J2471</f>
        <v/>
      </c>
      <c r="H2471" s="23" t="n">
        <v>123147</v>
      </c>
      <c r="I2471" s="23" t="inlineStr">
        <is>
          <t>Brilliant Violet 711™ anti-mouse F4/80 Antibody  50 µg</t>
        </is>
      </c>
      <c r="J2471" s="23" t="n">
        <v>1</v>
      </c>
      <c r="K2471" s="23" t="n">
        <v>1</v>
      </c>
      <c r="L2471" s="23">
        <f>J2471-K2471</f>
        <v/>
      </c>
      <c r="M2471" s="23" t="inlineStr">
        <is>
          <t>T-1126/25-26</t>
        </is>
      </c>
      <c r="N2471" s="32" t="n">
        <v>45909</v>
      </c>
      <c r="O2471" s="62" t="n">
        <v>23512.5</v>
      </c>
      <c r="P2471" s="23" t="inlineStr">
        <is>
          <t>THSTI</t>
        </is>
      </c>
      <c r="Q2471" s="23" t="inlineStr">
        <is>
          <t>By Hand</t>
        </is>
      </c>
      <c r="R2471" s="23" t="inlineStr">
        <is>
          <t>Deepak</t>
        </is>
      </c>
      <c r="S2471" s="63" t="n">
        <v>4</v>
      </c>
      <c r="T2471" s="39" t="n"/>
      <c r="U2471" s="23" t="inlineStr">
        <is>
          <t>BioLegend</t>
        </is>
      </c>
      <c r="V2471" s="23">
        <f>VLOOKUP(P2471,'Customer List'!B:C,2,)</f>
        <v/>
      </c>
      <c r="W2471" s="40" t="n"/>
      <c r="X2471" s="32">
        <f>IF(OR(R2471 = "PRIYANKA MADAM", R2471 = "DEEPAK", R2471 = "PORTER"),N2471,"")</f>
        <v/>
      </c>
      <c r="Y2471" s="23">
        <f>IF(X2471="", "", X2471-N2471)</f>
        <v/>
      </c>
      <c r="Z2471" s="23">
        <f>IF(N2471="", "", TEXT(N2471, "dddd"))</f>
        <v/>
      </c>
      <c r="AA2471" s="23">
        <f>IF(X2471="", "", TEXT(X2471, "dddd"))</f>
        <v/>
      </c>
      <c r="AB2471" s="23">
        <f>VLOOKUP(U2471,'Currency Sheet'!A:C,3,)</f>
        <v/>
      </c>
      <c r="AC2471" s="44">
        <f>VLOOKUP(P2471,'Customer List'!B:D,3,)</f>
        <v/>
      </c>
    </row>
    <row r="2472">
      <c r="A2472" s="23">
        <f>A2471+1</f>
        <v/>
      </c>
      <c r="B2472" s="23" t="inlineStr">
        <is>
          <t>EED118651</t>
        </is>
      </c>
      <c r="C2472" s="32" t="n">
        <v>45898</v>
      </c>
      <c r="D2472" s="32" t="n">
        <v>45904</v>
      </c>
      <c r="E2472" s="51" t="n">
        <v>214.5</v>
      </c>
      <c r="F2472" s="51">
        <f>IF(AB2472="DOLLAR",E2472*88,E2472)</f>
        <v/>
      </c>
      <c r="G2472" s="62">
        <f>F2472*J2472</f>
        <v/>
      </c>
      <c r="H2472" s="23" t="n">
        <v>124321</v>
      </c>
      <c r="I2472" s="23" t="inlineStr">
        <is>
          <t>Brilliant Violet 605™ anti-mouse CD274 (B7-H1, PD-L1) Antibody  50 µg</t>
        </is>
      </c>
      <c r="J2472" s="23" t="n">
        <v>2</v>
      </c>
      <c r="K2472" s="23" t="n">
        <v>2</v>
      </c>
      <c r="L2472" s="23">
        <f>J2472-K2472</f>
        <v/>
      </c>
      <c r="M2472" s="23" t="inlineStr">
        <is>
          <t>T-0069/25-26</t>
        </is>
      </c>
      <c r="N2472" s="32" t="n">
        <v>45908</v>
      </c>
      <c r="O2472" s="62">
        <f>24453+24453</f>
        <v/>
      </c>
      <c r="P2472" s="23" t="inlineStr">
        <is>
          <t>IIT DELHI</t>
        </is>
      </c>
      <c r="Q2472" s="23" t="inlineStr">
        <is>
          <t>By Hand</t>
        </is>
      </c>
      <c r="R2472" s="23" t="inlineStr">
        <is>
          <t>PRIYANKA MADAM</t>
        </is>
      </c>
      <c r="S2472" s="63" t="n">
        <v>4</v>
      </c>
      <c r="T2472" s="39" t="n"/>
      <c r="U2472" s="23" t="inlineStr">
        <is>
          <t>BioLegend</t>
        </is>
      </c>
      <c r="V2472" s="23">
        <f>VLOOKUP(P2472,'Customer List'!B:C,2,)</f>
        <v/>
      </c>
      <c r="W2472" s="40" t="n"/>
      <c r="X2472" s="32">
        <f>IF(OR(R2472 = "PRIYANKA MADAM", R2472 = "DEEPAK", R2472 = "PORTER"),N2472,"")</f>
        <v/>
      </c>
      <c r="Y2472" s="23">
        <f>IF(X2472="", "", X2472-N2472)</f>
        <v/>
      </c>
      <c r="Z2472" s="23">
        <f>IF(N2472="", "", TEXT(N2472, "dddd"))</f>
        <v/>
      </c>
      <c r="AA2472" s="23">
        <f>IF(X2472="", "", TEXT(X2472, "dddd"))</f>
        <v/>
      </c>
      <c r="AB2472" s="23">
        <f>VLOOKUP(U2472,'Currency Sheet'!A:C,3,)</f>
        <v/>
      </c>
      <c r="AC2472" s="44">
        <f>VLOOKUP(P2472,'Customer List'!B:D,3,)</f>
        <v/>
      </c>
    </row>
    <row r="2473">
      <c r="A2473" s="23">
        <f>A2472+1</f>
        <v/>
      </c>
      <c r="B2473" s="23" t="inlineStr">
        <is>
          <t>EED118651</t>
        </is>
      </c>
      <c r="C2473" s="32" t="n">
        <v>45898</v>
      </c>
      <c r="D2473" s="32" t="n">
        <v>45904</v>
      </c>
      <c r="E2473" s="51" t="n">
        <v>98.7</v>
      </c>
      <c r="F2473" s="51">
        <f>IF(AB2473="DOLLAR",E2473*88,E2473)</f>
        <v/>
      </c>
      <c r="G2473" s="62">
        <f>F2473*J2473</f>
        <v/>
      </c>
      <c r="H2473" s="23" t="n">
        <v>124629</v>
      </c>
      <c r="I2473" s="23" t="inlineStr">
        <is>
          <t>PE/Dazzle™ 594 anti-mouse CD40 Antibody  25 µg</t>
        </is>
      </c>
      <c r="J2473" s="23" t="n">
        <v>1</v>
      </c>
      <c r="K2473" s="23" t="n">
        <v>1</v>
      </c>
      <c r="L2473" s="23">
        <f>J2473-K2473</f>
        <v/>
      </c>
      <c r="M2473" s="23" t="inlineStr">
        <is>
          <t>T-0069/25-26</t>
        </is>
      </c>
      <c r="N2473" s="32" t="n">
        <v>45908</v>
      </c>
      <c r="O2473" s="62" t="n">
        <v>12055.5</v>
      </c>
      <c r="P2473" s="23" t="inlineStr">
        <is>
          <t>IIT DELHI</t>
        </is>
      </c>
      <c r="Q2473" s="23" t="inlineStr">
        <is>
          <t>By Hand</t>
        </is>
      </c>
      <c r="R2473" s="23" t="inlineStr">
        <is>
          <t>PRIYANKA MADAM</t>
        </is>
      </c>
      <c r="S2473" s="63" t="n">
        <v>4</v>
      </c>
      <c r="T2473" s="39" t="n"/>
      <c r="U2473" s="23" t="inlineStr">
        <is>
          <t>BioLegend</t>
        </is>
      </c>
      <c r="V2473" s="23">
        <f>VLOOKUP(P2473,'Customer List'!B:C,2,)</f>
        <v/>
      </c>
      <c r="W2473" s="40" t="n"/>
      <c r="X2473" s="32">
        <f>IF(OR(R2473 = "PRIYANKA MADAM", R2473 = "DEEPAK", R2473 = "PORTER"),N2473,"")</f>
        <v/>
      </c>
      <c r="Y2473" s="23">
        <f>IF(X2473="", "", X2473-N2473)</f>
        <v/>
      </c>
      <c r="Z2473" s="23">
        <f>IF(N2473="", "", TEXT(N2473, "dddd"))</f>
        <v/>
      </c>
      <c r="AA2473" s="23">
        <f>IF(X2473="", "", TEXT(X2473, "dddd"))</f>
        <v/>
      </c>
      <c r="AB2473" s="23">
        <f>VLOOKUP(U2473,'Currency Sheet'!A:C,3,)</f>
        <v/>
      </c>
      <c r="AC2473" s="44">
        <f>VLOOKUP(P2473,'Customer List'!B:D,3,)</f>
        <v/>
      </c>
    </row>
    <row r="2474">
      <c r="A2474" s="23">
        <f>A2473+1</f>
        <v/>
      </c>
      <c r="B2474" s="23" t="inlineStr">
        <is>
          <t>EED118651</t>
        </is>
      </c>
      <c r="C2474" s="32" t="n">
        <v>45898</v>
      </c>
      <c r="D2474" s="32" t="n">
        <v>45904</v>
      </c>
      <c r="E2474" s="51" t="n">
        <v>259</v>
      </c>
      <c r="F2474" s="51">
        <f>IF(AB2474="DOLLAR",E2474*88,E2474)</f>
        <v/>
      </c>
      <c r="G2474" s="62">
        <f>F2474*J2474</f>
        <v/>
      </c>
      <c r="H2474" s="23" t="n">
        <v>126408</v>
      </c>
      <c r="I2474" s="23" t="inlineStr">
        <is>
          <t>Alexa Fluor® 647 anti-mouse FOXP3 Antibody  100µg</t>
        </is>
      </c>
      <c r="J2474" s="23" t="n">
        <v>1</v>
      </c>
      <c r="K2474" s="23" t="n">
        <v>1</v>
      </c>
      <c r="L2474" s="23">
        <f>J2474-K2474</f>
        <v/>
      </c>
      <c r="M2474" s="23" t="inlineStr">
        <is>
          <t>T-0069/25-26</t>
        </is>
      </c>
      <c r="N2474" s="32" t="n">
        <v>45908</v>
      </c>
      <c r="O2474" s="62" t="n">
        <v>31635</v>
      </c>
      <c r="P2474" s="23" t="inlineStr">
        <is>
          <t>IIT DELHI</t>
        </is>
      </c>
      <c r="Q2474" s="23" t="inlineStr">
        <is>
          <t>By Hand</t>
        </is>
      </c>
      <c r="R2474" s="23" t="inlineStr">
        <is>
          <t>PRIYANKA MADAM</t>
        </is>
      </c>
      <c r="S2474" s="63" t="n">
        <v>4</v>
      </c>
      <c r="T2474" s="39" t="n"/>
      <c r="U2474" s="23" t="inlineStr">
        <is>
          <t>BioLegend</t>
        </is>
      </c>
      <c r="V2474" s="23">
        <f>VLOOKUP(P2474,'Customer List'!B:C,2,)</f>
        <v/>
      </c>
      <c r="W2474" s="40" t="n"/>
      <c r="X2474" s="32">
        <f>IF(OR(R2474 = "PRIYANKA MADAM", R2474 = "DEEPAK", R2474 = "PORTER"),N2474,"")</f>
        <v/>
      </c>
      <c r="Y2474" s="23">
        <f>IF(X2474="", "", X2474-N2474)</f>
        <v/>
      </c>
      <c r="Z2474" s="23">
        <f>IF(N2474="", "", TEXT(N2474, "dddd"))</f>
        <v/>
      </c>
      <c r="AA2474" s="23">
        <f>IF(X2474="", "", TEXT(X2474, "dddd"))</f>
        <v/>
      </c>
      <c r="AB2474" s="23">
        <f>VLOOKUP(U2474,'Currency Sheet'!A:C,3,)</f>
        <v/>
      </c>
      <c r="AC2474" s="44">
        <f>VLOOKUP(P2474,'Customer List'!B:D,3,)</f>
        <v/>
      </c>
    </row>
    <row r="2475">
      <c r="A2475" s="23">
        <f>A2474+1</f>
        <v/>
      </c>
      <c r="B2475" s="23" t="inlineStr">
        <is>
          <t>EED118651</t>
        </is>
      </c>
      <c r="C2475" s="32" t="n">
        <v>45898</v>
      </c>
      <c r="D2475" s="32" t="n">
        <v>45904</v>
      </c>
      <c r="E2475" s="51" t="n">
        <v>270.9</v>
      </c>
      <c r="F2475" s="51">
        <f>IF(AB2475="DOLLAR",E2475*88,E2475)</f>
        <v/>
      </c>
      <c r="G2475" s="62">
        <f>F2475*J2475</f>
        <v/>
      </c>
      <c r="H2475" s="23" t="n">
        <v>127234</v>
      </c>
      <c r="I2475" s="23" t="inlineStr">
        <is>
          <t>PE/Dazzle™ 594 anti-mouse CD73 Antibody  100 µg</t>
        </is>
      </c>
      <c r="J2475" s="23" t="n">
        <v>1</v>
      </c>
      <c r="K2475" s="23" t="n">
        <v>1</v>
      </c>
      <c r="L2475" s="23">
        <f>J2475-K2475</f>
        <v/>
      </c>
      <c r="M2475" s="23" t="inlineStr">
        <is>
          <t>T-0068/25-26</t>
        </is>
      </c>
      <c r="N2475" s="32" t="n">
        <v>45908</v>
      </c>
      <c r="O2475" s="65" t="n">
        <v>33088.5</v>
      </c>
      <c r="P2475" s="23" t="inlineStr">
        <is>
          <t>IIT DELHI</t>
        </is>
      </c>
      <c r="Q2475" s="23" t="inlineStr">
        <is>
          <t>By Hand</t>
        </is>
      </c>
      <c r="R2475" s="23" t="inlineStr">
        <is>
          <t>PRIYANKA MADAM</t>
        </is>
      </c>
      <c r="S2475" s="63" t="n">
        <v>4</v>
      </c>
      <c r="T2475" s="39" t="n"/>
      <c r="U2475" s="23" t="inlineStr">
        <is>
          <t>BioLegend</t>
        </is>
      </c>
      <c r="V2475" s="23">
        <f>VLOOKUP(P2475,'Customer List'!B:C,2,)</f>
        <v/>
      </c>
      <c r="W2475" s="40" t="n"/>
      <c r="X2475" s="32">
        <f>IF(OR(R2475 = "PRIYANKA MADAM", R2475 = "DEEPAK", R2475 = "PORTER"),N2475,"")</f>
        <v/>
      </c>
      <c r="Y2475" s="23">
        <f>IF(X2475="", "", X2475-N2475)</f>
        <v/>
      </c>
      <c r="Z2475" s="23">
        <f>IF(N2475="", "", TEXT(N2475, "dddd"))</f>
        <v/>
      </c>
      <c r="AA2475" s="23">
        <f>IF(X2475="", "", TEXT(X2475, "dddd"))</f>
        <v/>
      </c>
      <c r="AB2475" s="23">
        <f>VLOOKUP(U2475,'Currency Sheet'!A:C,3,)</f>
        <v/>
      </c>
      <c r="AC2475" s="44">
        <f>VLOOKUP(P2475,'Customer List'!B:D,3,)</f>
        <v/>
      </c>
    </row>
    <row r="2476">
      <c r="A2476" s="23">
        <f>A2475+1</f>
        <v/>
      </c>
      <c r="B2476" s="23" t="inlineStr">
        <is>
          <t>EED118651</t>
        </is>
      </c>
      <c r="C2476" s="32" t="n">
        <v>45898</v>
      </c>
      <c r="D2476" s="32" t="n">
        <v>45904</v>
      </c>
      <c r="E2476" s="51" t="n">
        <v>183.4</v>
      </c>
      <c r="F2476" s="51">
        <f>IF(AB2476="DOLLAR",E2476*88,E2476)</f>
        <v/>
      </c>
      <c r="G2476" s="62">
        <f>F2476*J2476</f>
        <v/>
      </c>
      <c r="H2476" s="23" t="n">
        <v>127606</v>
      </c>
      <c r="I2476" s="23" t="inlineStr">
        <is>
          <t>FITC anti-mouse Ly-6G Antibody  500µg</t>
        </is>
      </c>
      <c r="J2476" s="23" t="n">
        <v>1</v>
      </c>
      <c r="K2476" s="23" t="n">
        <v>1</v>
      </c>
      <c r="L2476" s="23">
        <f>J2476-K2476</f>
        <v/>
      </c>
      <c r="M2476" s="23" t="inlineStr">
        <is>
          <t>T-1124/25-26</t>
        </is>
      </c>
      <c r="N2476" s="32" t="n">
        <v>45909</v>
      </c>
      <c r="O2476" s="62" t="n">
        <v>22401</v>
      </c>
      <c r="P2476" s="23" t="inlineStr">
        <is>
          <t>RCB</t>
        </is>
      </c>
      <c r="Q2476" s="23" t="inlineStr">
        <is>
          <t>By Hand</t>
        </is>
      </c>
      <c r="R2476" s="23" t="inlineStr">
        <is>
          <t>Deepak</t>
        </is>
      </c>
      <c r="S2476" s="63" t="n">
        <v>4</v>
      </c>
      <c r="T2476" s="39" t="n"/>
      <c r="U2476" s="23" t="inlineStr">
        <is>
          <t>BioLegend</t>
        </is>
      </c>
      <c r="V2476" s="23">
        <f>VLOOKUP(P2476,'Customer List'!B:C,2,)</f>
        <v/>
      </c>
      <c r="W2476" s="40" t="n"/>
      <c r="X2476" s="32">
        <f>IF(OR(R2476 = "PRIYANKA MADAM", R2476 = "DEEPAK", R2476 = "PORTER"),N2476,"")</f>
        <v/>
      </c>
      <c r="Y2476" s="23">
        <f>IF(X2476="", "", X2476-N2476)</f>
        <v/>
      </c>
      <c r="Z2476" s="23">
        <f>IF(N2476="", "", TEXT(N2476, "dddd"))</f>
        <v/>
      </c>
      <c r="AA2476" s="23">
        <f>IF(X2476="", "", TEXT(X2476, "dddd"))</f>
        <v/>
      </c>
      <c r="AB2476" s="23">
        <f>VLOOKUP(U2476,'Currency Sheet'!A:C,3,)</f>
        <v/>
      </c>
      <c r="AC2476" s="44">
        <f>VLOOKUP(P2476,'Customer List'!B:D,3,)</f>
        <v/>
      </c>
    </row>
    <row r="2477">
      <c r="A2477" s="23">
        <f>A2476+1</f>
        <v/>
      </c>
      <c r="B2477" s="23" t="inlineStr">
        <is>
          <t>EED118651</t>
        </is>
      </c>
      <c r="C2477" s="32" t="n">
        <v>45898</v>
      </c>
      <c r="D2477" s="32" t="n">
        <v>45904</v>
      </c>
      <c r="E2477" s="51" t="n">
        <v>234.5</v>
      </c>
      <c r="F2477" s="51">
        <f>IF(AB2477="DOLLAR",E2477*88,E2477)</f>
        <v/>
      </c>
      <c r="G2477" s="62">
        <f>F2477*J2477</f>
        <v/>
      </c>
      <c r="H2477" s="23" t="n">
        <v>129614</v>
      </c>
      <c r="I2477" s="23" t="inlineStr">
        <is>
          <t>PerCP/Cyanine5.5 anti-mouse Siglec H Antibody  100µg</t>
        </is>
      </c>
      <c r="J2477" s="23" t="n">
        <v>1</v>
      </c>
      <c r="K2477" s="23" t="n">
        <v>1</v>
      </c>
      <c r="L2477" s="23">
        <f>J2477-K2477</f>
        <v/>
      </c>
      <c r="M2477" s="23" t="inlineStr">
        <is>
          <t>T-0068/25-26</t>
        </is>
      </c>
      <c r="N2477" s="32" t="n">
        <v>45908</v>
      </c>
      <c r="O2477" s="65" t="n">
        <v>28642.5</v>
      </c>
      <c r="P2477" s="23" t="inlineStr">
        <is>
          <t>IIT DELHI</t>
        </is>
      </c>
      <c r="Q2477" s="23" t="inlineStr">
        <is>
          <t>By Hand</t>
        </is>
      </c>
      <c r="R2477" s="23" t="inlineStr">
        <is>
          <t>PRIYANKA MADAM</t>
        </is>
      </c>
      <c r="S2477" s="63" t="n">
        <v>4</v>
      </c>
      <c r="T2477" s="39" t="n"/>
      <c r="U2477" s="23" t="inlineStr">
        <is>
          <t>BioLegend</t>
        </is>
      </c>
      <c r="V2477" s="23">
        <f>VLOOKUP(P2477,'Customer List'!B:C,2,)</f>
        <v/>
      </c>
      <c r="W2477" s="40" t="n"/>
      <c r="X2477" s="32">
        <f>IF(OR(R2477 = "PRIYANKA MADAM", R2477 = "DEEPAK", R2477 = "PORTER"),N2477,"")</f>
        <v/>
      </c>
      <c r="Y2477" s="23">
        <f>IF(X2477="", "", X2477-N2477)</f>
        <v/>
      </c>
      <c r="Z2477" s="23">
        <f>IF(N2477="", "", TEXT(N2477, "dddd"))</f>
        <v/>
      </c>
      <c r="AA2477" s="23">
        <f>IF(X2477="", "", TEXT(X2477, "dddd"))</f>
        <v/>
      </c>
      <c r="AB2477" s="23">
        <f>VLOOKUP(U2477,'Currency Sheet'!A:C,3,)</f>
        <v/>
      </c>
      <c r="AC2477" s="44">
        <f>VLOOKUP(P2477,'Customer List'!B:D,3,)</f>
        <v/>
      </c>
    </row>
    <row r="2478">
      <c r="A2478" s="23">
        <f>A2477+1</f>
        <v/>
      </c>
      <c r="B2478" s="23" t="inlineStr">
        <is>
          <t>EED118651</t>
        </is>
      </c>
      <c r="C2478" s="32" t="n">
        <v>45898</v>
      </c>
      <c r="D2478" s="32" t="n">
        <v>45904</v>
      </c>
      <c r="E2478" s="51" t="n">
        <v>219</v>
      </c>
      <c r="F2478" s="51">
        <f>IF(AB2478="DOLLAR",E2478*88,E2478)</f>
        <v/>
      </c>
      <c r="G2478" s="62">
        <f>F2478*J2478</f>
        <v/>
      </c>
      <c r="H2478" s="23" t="n">
        <v>135225</v>
      </c>
      <c r="I2478" s="23" t="inlineStr">
        <is>
          <t>Brilliant Violet 785™ anti-mouse CD279 (PD-1) Antibody  50 µg</t>
        </is>
      </c>
      <c r="J2478" s="23" t="n">
        <v>1</v>
      </c>
      <c r="K2478" s="23" t="n">
        <v>1</v>
      </c>
      <c r="L2478" s="23">
        <f>J2478-K2478</f>
        <v/>
      </c>
      <c r="M2478" s="23" t="inlineStr">
        <is>
          <t>T-1126/25-26</t>
        </is>
      </c>
      <c r="N2478" s="32" t="n">
        <v>45909</v>
      </c>
      <c r="O2478" s="62" t="n">
        <v>24966</v>
      </c>
      <c r="P2478" s="23" t="inlineStr">
        <is>
          <t>THSTI</t>
        </is>
      </c>
      <c r="Q2478" s="23" t="inlineStr">
        <is>
          <t>By Hand</t>
        </is>
      </c>
      <c r="R2478" s="23" t="inlineStr">
        <is>
          <t>Deepak</t>
        </is>
      </c>
      <c r="S2478" s="63" t="n">
        <v>4</v>
      </c>
      <c r="T2478" s="39" t="n"/>
      <c r="U2478" s="23" t="inlineStr">
        <is>
          <t>BioLegend</t>
        </is>
      </c>
      <c r="V2478" s="23">
        <f>VLOOKUP(P2478,'Customer List'!B:C,2,)</f>
        <v/>
      </c>
      <c r="W2478" s="40" t="n"/>
      <c r="X2478" s="32">
        <f>IF(OR(R2478 = "PRIYANKA MADAM", R2478 = "DEEPAK", R2478 = "PORTER"),N2478,"")</f>
        <v/>
      </c>
      <c r="Y2478" s="23">
        <f>IF(X2478="", "", X2478-N2478)</f>
        <v/>
      </c>
      <c r="Z2478" s="23">
        <f>IF(N2478="", "", TEXT(N2478, "dddd"))</f>
        <v/>
      </c>
      <c r="AA2478" s="23">
        <f>IF(X2478="", "", TEXT(X2478, "dddd"))</f>
        <v/>
      </c>
      <c r="AB2478" s="23">
        <f>VLOOKUP(U2478,'Currency Sheet'!A:C,3,)</f>
        <v/>
      </c>
      <c r="AC2478" s="44">
        <f>VLOOKUP(P2478,'Customer List'!B:D,3,)</f>
        <v/>
      </c>
    </row>
    <row r="2479">
      <c r="A2479" s="23">
        <f>A2478+1</f>
        <v/>
      </c>
      <c r="B2479" s="23" t="inlineStr">
        <is>
          <t>EED118651</t>
        </is>
      </c>
      <c r="C2479" s="32" t="n">
        <v>45898</v>
      </c>
      <c r="D2479" s="32" t="n">
        <v>45904</v>
      </c>
      <c r="E2479" s="51" t="n">
        <v>231.75</v>
      </c>
      <c r="F2479" s="51">
        <f>IF(AB2479="DOLLAR",E2479*88,E2479)</f>
        <v/>
      </c>
      <c r="G2479" s="62">
        <f>F2479*J2479</f>
        <v/>
      </c>
      <c r="H2479" s="23" t="n">
        <v>137637</v>
      </c>
      <c r="I2479" s="23" t="inlineStr">
        <is>
          <t>Brilliant Violet 785™ anti-mouse CD335 (NKp46) Antibody  50µg</t>
        </is>
      </c>
      <c r="J2479" s="23" t="n">
        <v>1</v>
      </c>
      <c r="K2479" s="23" t="n">
        <v>1</v>
      </c>
      <c r="L2479" s="23">
        <f>J2479-K2479</f>
        <v/>
      </c>
      <c r="M2479" s="23" t="inlineStr">
        <is>
          <t>T-0069/25-26</t>
        </is>
      </c>
      <c r="N2479" s="32" t="n">
        <v>45908</v>
      </c>
      <c r="O2479" s="62" t="n">
        <v>26419.5</v>
      </c>
      <c r="P2479" s="23" t="inlineStr">
        <is>
          <t>IIT DELHI</t>
        </is>
      </c>
      <c r="Q2479" s="23" t="inlineStr">
        <is>
          <t>By Hand</t>
        </is>
      </c>
      <c r="R2479" s="23" t="inlineStr">
        <is>
          <t>PRIYANKA MADAM</t>
        </is>
      </c>
      <c r="S2479" s="63" t="n">
        <v>4</v>
      </c>
      <c r="T2479" s="39" t="n"/>
      <c r="U2479" s="23" t="inlineStr">
        <is>
          <t>BioLegend</t>
        </is>
      </c>
      <c r="V2479" s="23">
        <f>VLOOKUP(P2479,'Customer List'!B:C,2,)</f>
        <v/>
      </c>
      <c r="W2479" s="40" t="n"/>
      <c r="X2479" s="32">
        <f>IF(OR(R2479 = "PRIYANKA MADAM", R2479 = "DEEPAK", R2479 = "PORTER"),N2479,"")</f>
        <v/>
      </c>
      <c r="Y2479" s="23">
        <f>IF(X2479="", "", X2479-N2479)</f>
        <v/>
      </c>
      <c r="Z2479" s="23">
        <f>IF(N2479="", "", TEXT(N2479, "dddd"))</f>
        <v/>
      </c>
      <c r="AA2479" s="23">
        <f>IF(X2479="", "", TEXT(X2479, "dddd"))</f>
        <v/>
      </c>
      <c r="AB2479" s="23">
        <f>VLOOKUP(U2479,'Currency Sheet'!A:C,3,)</f>
        <v/>
      </c>
      <c r="AC2479" s="44">
        <f>VLOOKUP(P2479,'Customer List'!B:D,3,)</f>
        <v/>
      </c>
    </row>
    <row r="2480">
      <c r="A2480" s="23">
        <f>A2479+1</f>
        <v/>
      </c>
      <c r="B2480" s="23" t="inlineStr">
        <is>
          <t>EED118651</t>
        </is>
      </c>
      <c r="C2480" s="32" t="n">
        <v>45898</v>
      </c>
      <c r="D2480" s="32" t="n">
        <v>45904</v>
      </c>
      <c r="E2480" s="51" t="n">
        <v>254.8</v>
      </c>
      <c r="F2480" s="51">
        <f>IF(AB2480="DOLLAR",E2480*88,E2480)</f>
        <v/>
      </c>
      <c r="G2480" s="62">
        <f>F2480*J2480</f>
        <v/>
      </c>
      <c r="H2480" s="23" t="n">
        <v>141740</v>
      </c>
      <c r="I2480" s="23" t="inlineStr">
        <is>
          <t>PE/Cyanine5 anti-mouse CD206 (MMR) Antibody  100 µg</t>
        </is>
      </c>
      <c r="J2480" s="23" t="n">
        <v>1</v>
      </c>
      <c r="K2480" s="23" t="n">
        <v>1</v>
      </c>
      <c r="L2480" s="23">
        <f>J2480-K2480</f>
        <v/>
      </c>
      <c r="M2480" s="23" t="inlineStr">
        <is>
          <t>T-1124/25-26</t>
        </is>
      </c>
      <c r="N2480" s="32" t="n">
        <v>45909</v>
      </c>
      <c r="O2480" s="62" t="n">
        <v>31122</v>
      </c>
      <c r="P2480" s="23" t="inlineStr">
        <is>
          <t>RCB</t>
        </is>
      </c>
      <c r="Q2480" s="23" t="inlineStr">
        <is>
          <t>By Hand</t>
        </is>
      </c>
      <c r="R2480" s="23" t="inlineStr">
        <is>
          <t>Deepak</t>
        </is>
      </c>
      <c r="S2480" s="63" t="n">
        <v>4</v>
      </c>
      <c r="T2480" s="39" t="n"/>
      <c r="U2480" s="23" t="inlineStr">
        <is>
          <t>BioLegend</t>
        </is>
      </c>
      <c r="V2480" s="23">
        <f>VLOOKUP(P2480,'Customer List'!B:C,2,)</f>
        <v/>
      </c>
      <c r="W2480" s="40" t="n"/>
      <c r="X2480" s="32">
        <f>IF(OR(R2480 = "PRIYANKA MADAM", R2480 = "DEEPAK", R2480 = "PORTER"),N2480,"")</f>
        <v/>
      </c>
      <c r="Y2480" s="23">
        <f>IF(X2480="", "", X2480-N2480)</f>
        <v/>
      </c>
      <c r="Z2480" s="23">
        <f>IF(N2480="", "", TEXT(N2480, "dddd"))</f>
        <v/>
      </c>
      <c r="AA2480" s="23">
        <f>IF(X2480="", "", TEXT(X2480, "dddd"))</f>
        <v/>
      </c>
      <c r="AB2480" s="23">
        <f>VLOOKUP(U2480,'Currency Sheet'!A:C,3,)</f>
        <v/>
      </c>
      <c r="AC2480" s="44">
        <f>VLOOKUP(P2480,'Customer List'!B:D,3,)</f>
        <v/>
      </c>
    </row>
    <row r="2481">
      <c r="A2481" s="23">
        <f>A2480+1</f>
        <v/>
      </c>
      <c r="B2481" s="23" t="inlineStr">
        <is>
          <t>EED118651</t>
        </is>
      </c>
      <c r="C2481" s="32" t="n">
        <v>45898</v>
      </c>
      <c r="D2481" s="32" t="n">
        <v>45904</v>
      </c>
      <c r="E2481" s="51" t="n">
        <v>231.75</v>
      </c>
      <c r="F2481" s="51">
        <f>IF(AB2481="DOLLAR",E2481*88,E2481)</f>
        <v/>
      </c>
      <c r="G2481" s="62">
        <f>F2481*J2481</f>
        <v/>
      </c>
      <c r="H2481" s="23" t="n">
        <v>142534</v>
      </c>
      <c r="I2481" s="23" t="inlineStr">
        <is>
          <t>Brilliant Violet 785™ anti-mouse CD138 (Syndecan-1) Antibody  50 µg</t>
        </is>
      </c>
      <c r="J2481" s="23" t="n">
        <v>1</v>
      </c>
      <c r="K2481" s="23" t="n">
        <v>1</v>
      </c>
      <c r="L2481" s="23">
        <f>J2481-K2481</f>
        <v/>
      </c>
      <c r="M2481" s="23" t="inlineStr">
        <is>
          <t>T-0068/25-26</t>
        </is>
      </c>
      <c r="N2481" s="32" t="n">
        <v>45908</v>
      </c>
      <c r="O2481" s="65" t="n">
        <v>26419.5</v>
      </c>
      <c r="P2481" s="23" t="inlineStr">
        <is>
          <t>IIT DELHI</t>
        </is>
      </c>
      <c r="Q2481" s="23" t="inlineStr">
        <is>
          <t>By Hand</t>
        </is>
      </c>
      <c r="R2481" s="23" t="inlineStr">
        <is>
          <t>PRIYANKA MADAM</t>
        </is>
      </c>
      <c r="S2481" s="63" t="n">
        <v>4</v>
      </c>
      <c r="T2481" s="39" t="n"/>
      <c r="U2481" s="23" t="inlineStr">
        <is>
          <t>BioLegend</t>
        </is>
      </c>
      <c r="V2481" s="23">
        <f>VLOOKUP(P2481,'Customer List'!B:C,2,)</f>
        <v/>
      </c>
      <c r="W2481" s="40" t="n"/>
      <c r="X2481" s="32">
        <f>IF(OR(R2481 = "PRIYANKA MADAM", R2481 = "DEEPAK", R2481 = "PORTER"),N2481,"")</f>
        <v/>
      </c>
      <c r="Y2481" s="23">
        <f>IF(X2481="", "", X2481-N2481)</f>
        <v/>
      </c>
      <c r="Z2481" s="23">
        <f>IF(N2481="", "", TEXT(N2481, "dddd"))</f>
        <v/>
      </c>
      <c r="AA2481" s="23">
        <f>IF(X2481="", "", TEXT(X2481, "dddd"))</f>
        <v/>
      </c>
      <c r="AB2481" s="23">
        <f>VLOOKUP(U2481,'Currency Sheet'!A:C,3,)</f>
        <v/>
      </c>
      <c r="AC2481" s="44">
        <f>VLOOKUP(P2481,'Customer List'!B:D,3,)</f>
        <v/>
      </c>
    </row>
    <row r="2482">
      <c r="A2482" s="23">
        <f>A2481+1</f>
        <v/>
      </c>
      <c r="B2482" s="23" t="inlineStr">
        <is>
          <t>EED118651</t>
        </is>
      </c>
      <c r="C2482" s="32" t="n">
        <v>45898</v>
      </c>
      <c r="D2482" s="32" t="n">
        <v>45904</v>
      </c>
      <c r="E2482" s="51" t="n">
        <v>267.4</v>
      </c>
      <c r="F2482" s="51">
        <f>IF(AB2482="DOLLAR",E2482*88,E2482)</f>
        <v/>
      </c>
      <c r="G2482" s="62">
        <f>F2482*J2482</f>
        <v/>
      </c>
      <c r="H2482" s="23" t="n">
        <v>143806</v>
      </c>
      <c r="I2482" s="23" t="inlineStr">
        <is>
          <t>PE/Cyanine7 anti-mouse CD39 Antibody  100 µg</t>
        </is>
      </c>
      <c r="J2482" s="23" t="n">
        <v>1</v>
      </c>
      <c r="K2482" s="23" t="n">
        <v>1</v>
      </c>
      <c r="L2482" s="23">
        <f>J2482-K2482</f>
        <v/>
      </c>
      <c r="M2482" s="23" t="inlineStr">
        <is>
          <t>T-0069/25-26</t>
        </is>
      </c>
      <c r="N2482" s="32" t="n">
        <v>45908</v>
      </c>
      <c r="O2482" s="62" t="n">
        <v>32661</v>
      </c>
      <c r="P2482" s="23" t="inlineStr">
        <is>
          <t>IIT DELHI</t>
        </is>
      </c>
      <c r="Q2482" s="23" t="inlineStr">
        <is>
          <t>By Hand</t>
        </is>
      </c>
      <c r="R2482" s="23" t="inlineStr">
        <is>
          <t>PRIYANKA MADAM</t>
        </is>
      </c>
      <c r="S2482" s="63" t="n">
        <v>4</v>
      </c>
      <c r="T2482" s="39" t="n"/>
      <c r="U2482" s="23" t="inlineStr">
        <is>
          <t>BioLegend</t>
        </is>
      </c>
      <c r="V2482" s="23">
        <f>VLOOKUP(P2482,'Customer List'!B:C,2,)</f>
        <v/>
      </c>
      <c r="W2482" s="40" t="n"/>
      <c r="X2482" s="32">
        <f>IF(OR(R2482 = "PRIYANKA MADAM", R2482 = "DEEPAK", R2482 = "PORTER"),N2482,"")</f>
        <v/>
      </c>
      <c r="Y2482" s="23">
        <f>IF(X2482="", "", X2482-N2482)</f>
        <v/>
      </c>
      <c r="Z2482" s="23">
        <f>IF(N2482="", "", TEXT(N2482, "dddd"))</f>
        <v/>
      </c>
      <c r="AA2482" s="23">
        <f>IF(X2482="", "", TEXT(X2482, "dddd"))</f>
        <v/>
      </c>
      <c r="AB2482" s="23">
        <f>VLOOKUP(U2482,'Currency Sheet'!A:C,3,)</f>
        <v/>
      </c>
      <c r="AC2482" s="44">
        <f>VLOOKUP(P2482,'Customer List'!B:D,3,)</f>
        <v/>
      </c>
    </row>
    <row r="2483">
      <c r="A2483" s="23">
        <f>A2482+1</f>
        <v/>
      </c>
      <c r="B2483" s="23" t="inlineStr">
        <is>
          <t>EED118651</t>
        </is>
      </c>
      <c r="C2483" s="32" t="n">
        <v>45898</v>
      </c>
      <c r="D2483" s="32" t="n">
        <v>45904</v>
      </c>
      <c r="E2483" s="51" t="n">
        <v>267.4</v>
      </c>
      <c r="F2483" s="51">
        <f>IF(AB2483="DOLLAR",E2483*88,E2483)</f>
        <v/>
      </c>
      <c r="G2483" s="62">
        <f>F2483*J2483</f>
        <v/>
      </c>
      <c r="H2483" s="23" t="n">
        <v>144610</v>
      </c>
      <c r="I2483" s="23" t="inlineStr">
        <is>
          <t>PerCP/Cyanine5.5 anti-mouse/human GL7 Antigen (T and B cell Activation Marker) Antibody  100µg</t>
        </is>
      </c>
      <c r="J2483" s="23" t="n">
        <v>1</v>
      </c>
      <c r="K2483" s="23" t="n">
        <v>1</v>
      </c>
      <c r="L2483" s="23">
        <f>J2483-K2483</f>
        <v/>
      </c>
      <c r="M2483" s="23" t="inlineStr">
        <is>
          <t>T-0068/25-26</t>
        </is>
      </c>
      <c r="N2483" s="32" t="n">
        <v>45908</v>
      </c>
      <c r="O2483" s="65" t="n">
        <v>32661</v>
      </c>
      <c r="P2483" s="23" t="inlineStr">
        <is>
          <t>IIT DELHI</t>
        </is>
      </c>
      <c r="Q2483" s="23" t="inlineStr">
        <is>
          <t>By Hand</t>
        </is>
      </c>
      <c r="R2483" s="23" t="inlineStr">
        <is>
          <t>PRIYANKA MADAM</t>
        </is>
      </c>
      <c r="S2483" s="63" t="n">
        <v>4</v>
      </c>
      <c r="T2483" s="39" t="n"/>
      <c r="U2483" s="23" t="inlineStr">
        <is>
          <t>BioLegend</t>
        </is>
      </c>
      <c r="V2483" s="23">
        <f>VLOOKUP(P2483,'Customer List'!B:C,2,)</f>
        <v/>
      </c>
      <c r="W2483" s="40" t="n"/>
      <c r="X2483" s="32">
        <f>IF(OR(R2483 = "PRIYANKA MADAM", R2483 = "DEEPAK", R2483 = "PORTER"),N2483,"")</f>
        <v/>
      </c>
      <c r="Y2483" s="23">
        <f>IF(X2483="", "", X2483-N2483)</f>
        <v/>
      </c>
      <c r="Z2483" s="23">
        <f>IF(N2483="", "", TEXT(N2483, "dddd"))</f>
        <v/>
      </c>
      <c r="AA2483" s="23">
        <f>IF(X2483="", "", TEXT(X2483, "dddd"))</f>
        <v/>
      </c>
      <c r="AB2483" s="23">
        <f>VLOOKUP(U2483,'Currency Sheet'!A:C,3,)</f>
        <v/>
      </c>
      <c r="AC2483" s="44">
        <f>VLOOKUP(P2483,'Customer List'!B:D,3,)</f>
        <v/>
      </c>
    </row>
    <row r="2484">
      <c r="A2484" s="23">
        <f>A2483+1</f>
        <v/>
      </c>
      <c r="B2484" s="23" t="inlineStr">
        <is>
          <t>EED118651</t>
        </is>
      </c>
      <c r="C2484" s="32" t="n">
        <v>45898</v>
      </c>
      <c r="D2484" s="32" t="n">
        <v>45904</v>
      </c>
      <c r="E2484" s="51" t="n">
        <v>90.3</v>
      </c>
      <c r="F2484" s="51">
        <f>IF(AB2484="DOLLAR",E2484*88,E2484)</f>
        <v/>
      </c>
      <c r="G2484" s="62">
        <f>F2484*J2484</f>
        <v/>
      </c>
      <c r="H2484" s="23" t="n">
        <v>144903</v>
      </c>
      <c r="I2484" s="23" t="inlineStr">
        <is>
          <t>PE anti-mouse CD85k (gp49 Receptor) Antibody  25 µg</t>
        </is>
      </c>
      <c r="J2484" s="23" t="n">
        <v>1</v>
      </c>
      <c r="K2484" s="23" t="n">
        <v>1</v>
      </c>
      <c r="L2484" s="23">
        <f>J2484-K2484</f>
        <v/>
      </c>
      <c r="M2484" s="23" t="inlineStr">
        <is>
          <t>T-0069/25-26</t>
        </is>
      </c>
      <c r="N2484" s="32" t="n">
        <v>45908</v>
      </c>
      <c r="O2484" s="62" t="n">
        <v>11029.5</v>
      </c>
      <c r="P2484" s="23" t="inlineStr">
        <is>
          <t>IIT DELHI</t>
        </is>
      </c>
      <c r="Q2484" s="23" t="inlineStr">
        <is>
          <t>By Hand</t>
        </is>
      </c>
      <c r="R2484" s="23" t="inlineStr">
        <is>
          <t>PRIYANKA MADAM</t>
        </is>
      </c>
      <c r="S2484" s="63" t="n">
        <v>4</v>
      </c>
      <c r="T2484" s="39" t="n"/>
      <c r="U2484" s="23" t="inlineStr">
        <is>
          <t>BioLegend</t>
        </is>
      </c>
      <c r="V2484" s="23">
        <f>VLOOKUP(P2484,'Customer List'!B:C,2,)</f>
        <v/>
      </c>
      <c r="W2484" s="40" t="n"/>
      <c r="X2484" s="32">
        <f>IF(OR(R2484 = "PRIYANKA MADAM", R2484 = "DEEPAK", R2484 = "PORTER"),N2484,"")</f>
        <v/>
      </c>
      <c r="Y2484" s="23">
        <f>IF(X2484="", "", X2484-N2484)</f>
        <v/>
      </c>
      <c r="Z2484" s="23">
        <f>IF(N2484="", "", TEXT(N2484, "dddd"))</f>
        <v/>
      </c>
      <c r="AA2484" s="23">
        <f>IF(X2484="", "", TEXT(X2484, "dddd"))</f>
        <v/>
      </c>
      <c r="AB2484" s="23">
        <f>VLOOKUP(U2484,'Currency Sheet'!A:C,3,)</f>
        <v/>
      </c>
      <c r="AC2484" s="44">
        <f>VLOOKUP(P2484,'Customer List'!B:D,3,)</f>
        <v/>
      </c>
    </row>
    <row r="2485">
      <c r="A2485" s="23">
        <f>A2484+1</f>
        <v/>
      </c>
      <c r="B2485" s="23" t="inlineStr">
        <is>
          <t>EED118651</t>
        </is>
      </c>
      <c r="C2485" s="32" t="n">
        <v>45898</v>
      </c>
      <c r="D2485" s="32" t="n">
        <v>45904</v>
      </c>
      <c r="E2485" s="51" t="n">
        <v>250.6</v>
      </c>
      <c r="F2485" s="51">
        <f>IF(AB2485="DOLLAR",E2485*88,E2485)</f>
        <v/>
      </c>
      <c r="G2485" s="62">
        <f>F2485*J2485</f>
        <v/>
      </c>
      <c r="H2485" s="23" t="n">
        <v>145522</v>
      </c>
      <c r="I2485" s="23" t="inlineStr">
        <is>
          <t>PE/Dazzle™ 594 anti-mouse CD185 (CXCR5) Antibody  100 µg</t>
        </is>
      </c>
      <c r="J2485" s="23" t="n">
        <v>1</v>
      </c>
      <c r="K2485" s="23" t="n">
        <v>1</v>
      </c>
      <c r="L2485" s="23">
        <f>J2485-K2485</f>
        <v/>
      </c>
      <c r="M2485" s="23" t="inlineStr">
        <is>
          <t>T-0069/25-26</t>
        </is>
      </c>
      <c r="N2485" s="32" t="n">
        <v>45908</v>
      </c>
      <c r="O2485" s="62" t="n">
        <v>30609</v>
      </c>
      <c r="P2485" s="23" t="inlineStr">
        <is>
          <t>IIT DELHI</t>
        </is>
      </c>
      <c r="Q2485" s="23" t="inlineStr">
        <is>
          <t>By Hand</t>
        </is>
      </c>
      <c r="R2485" s="23" t="inlineStr">
        <is>
          <t>PRIYANKA MADAM</t>
        </is>
      </c>
      <c r="S2485" s="63" t="n">
        <v>4</v>
      </c>
      <c r="T2485" s="39" t="n"/>
      <c r="U2485" s="23" t="inlineStr">
        <is>
          <t>BioLegend</t>
        </is>
      </c>
      <c r="V2485" s="23">
        <f>VLOOKUP(P2485,'Customer List'!B:C,2,)</f>
        <v/>
      </c>
      <c r="W2485" s="40" t="n"/>
      <c r="X2485" s="32">
        <f>IF(OR(R2485 = "PRIYANKA MADAM", R2485 = "DEEPAK", R2485 = "PORTER"),N2485,"")</f>
        <v/>
      </c>
      <c r="Y2485" s="23">
        <f>IF(X2485="", "", X2485-N2485)</f>
        <v/>
      </c>
      <c r="Z2485" s="23">
        <f>IF(N2485="", "", TEXT(N2485, "dddd"))</f>
        <v/>
      </c>
      <c r="AA2485" s="23">
        <f>IF(X2485="", "", TEXT(X2485, "dddd"))</f>
        <v/>
      </c>
      <c r="AB2485" s="23">
        <f>VLOOKUP(U2485,'Currency Sheet'!A:C,3,)</f>
        <v/>
      </c>
      <c r="AC2485" s="44">
        <f>VLOOKUP(P2485,'Customer List'!B:D,3,)</f>
        <v/>
      </c>
    </row>
    <row r="2486">
      <c r="A2486" s="23">
        <f>A2485+1</f>
        <v/>
      </c>
      <c r="B2486" s="23" t="inlineStr">
        <is>
          <t>EED118651</t>
        </is>
      </c>
      <c r="C2486" s="32" t="n">
        <v>45898</v>
      </c>
      <c r="D2486" s="32" t="n">
        <v>45904</v>
      </c>
      <c r="E2486" s="51" t="n">
        <v>98.7</v>
      </c>
      <c r="F2486" s="51">
        <f>IF(AB2486="DOLLAR",E2486*88,E2486)</f>
        <v/>
      </c>
      <c r="G2486" s="62">
        <f>F2486*J2486</f>
        <v/>
      </c>
      <c r="H2486" s="23" t="n">
        <v>149303</v>
      </c>
      <c r="I2486" s="23" t="inlineStr">
        <is>
          <t>PE anti-mouse CD182 (CXCR2) Antibody  25 µg</t>
        </is>
      </c>
      <c r="J2486" s="23" t="n">
        <v>1</v>
      </c>
      <c r="K2486" s="23" t="n">
        <v>1</v>
      </c>
      <c r="L2486" s="23">
        <f>J2486-K2486</f>
        <v/>
      </c>
      <c r="M2486" s="23" t="inlineStr">
        <is>
          <t>T-1185/25-26</t>
        </is>
      </c>
      <c r="N2486" s="32" t="n">
        <v>45915</v>
      </c>
      <c r="O2486" s="62" t="n">
        <v>16391.25</v>
      </c>
      <c r="P2486" s="23" t="inlineStr">
        <is>
          <t>IMTECH</t>
        </is>
      </c>
      <c r="Q2486" s="23" t="inlineStr">
        <is>
          <t>D3003568486</t>
        </is>
      </c>
      <c r="R2486" s="23" t="inlineStr">
        <is>
          <t>Delivered</t>
        </is>
      </c>
      <c r="S2486" s="63" t="n">
        <v>4</v>
      </c>
      <c r="T2486" s="39" t="n"/>
      <c r="U2486" s="23" t="inlineStr">
        <is>
          <t>BioLegend</t>
        </is>
      </c>
      <c r="V2486" s="23">
        <f>VLOOKUP(P2486,'Customer List'!B:C,2,)</f>
        <v/>
      </c>
      <c r="W2486" s="40" t="n"/>
      <c r="X2486" s="32" t="n">
        <v>45916</v>
      </c>
      <c r="Y2486" s="23">
        <f>IF(X2486="", "", X2486-N2486)</f>
        <v/>
      </c>
      <c r="Z2486" s="23">
        <f>IF(N2486="", "", TEXT(N2486, "dddd"))</f>
        <v/>
      </c>
      <c r="AA2486" s="23">
        <f>IF(X2486="", "", TEXT(X2486, "dddd"))</f>
        <v/>
      </c>
      <c r="AB2486" s="23">
        <f>VLOOKUP(U2486,'Currency Sheet'!A:C,3,)</f>
        <v/>
      </c>
      <c r="AC2486" s="44">
        <f>VLOOKUP(P2486,'Customer List'!B:D,3,)</f>
        <v/>
      </c>
    </row>
    <row r="2487">
      <c r="A2487" s="23">
        <f>A2486+1</f>
        <v/>
      </c>
      <c r="B2487" s="23" t="inlineStr">
        <is>
          <t>EED118651</t>
        </is>
      </c>
      <c r="C2487" s="32" t="n">
        <v>45898</v>
      </c>
      <c r="D2487" s="32" t="n">
        <v>45904</v>
      </c>
      <c r="E2487" s="51" t="n">
        <v>262.5</v>
      </c>
      <c r="F2487" s="51">
        <f>IF(AB2487="DOLLAR",E2487*88,E2487)</f>
        <v/>
      </c>
      <c r="G2487" s="62">
        <f>F2487*J2487</f>
        <v/>
      </c>
      <c r="H2487" s="23" t="n">
        <v>150004</v>
      </c>
      <c r="I2487" s="23" t="inlineStr">
        <is>
          <t>Alexa Fluor® 647 anti-mouse Blimp-1 Antibody  100 µg</t>
        </is>
      </c>
      <c r="J2487" s="23" t="n">
        <v>1</v>
      </c>
      <c r="K2487" s="23" t="n">
        <v>1</v>
      </c>
      <c r="L2487" s="23">
        <f>J2487-K2487</f>
        <v/>
      </c>
      <c r="M2487" s="23" t="inlineStr">
        <is>
          <t>T-0068/25-26</t>
        </is>
      </c>
      <c r="N2487" s="32" t="n">
        <v>45908</v>
      </c>
      <c r="O2487" s="65" t="n">
        <v>32062.5</v>
      </c>
      <c r="P2487" s="23" t="inlineStr">
        <is>
          <t>IIT DELHI</t>
        </is>
      </c>
      <c r="Q2487" s="23" t="inlineStr">
        <is>
          <t>By Hand</t>
        </is>
      </c>
      <c r="R2487" s="23" t="inlineStr">
        <is>
          <t>PRIYANKA MADAM</t>
        </is>
      </c>
      <c r="S2487" s="63" t="n">
        <v>4</v>
      </c>
      <c r="T2487" s="39" t="n"/>
      <c r="U2487" s="23" t="inlineStr">
        <is>
          <t>BioLegend</t>
        </is>
      </c>
      <c r="V2487" s="23">
        <f>VLOOKUP(P2487,'Customer List'!B:C,2,)</f>
        <v/>
      </c>
      <c r="W2487" s="40" t="n"/>
      <c r="X2487" s="32">
        <f>IF(OR(R2487 = "PRIYANKA MADAM", R2487 = "DEEPAK", R2487 = "PORTER"),N2487,"")</f>
        <v/>
      </c>
      <c r="Y2487" s="23">
        <f>IF(X2487="", "", X2487-N2487)</f>
        <v/>
      </c>
      <c r="Z2487" s="23">
        <f>IF(N2487="", "", TEXT(N2487, "dddd"))</f>
        <v/>
      </c>
      <c r="AA2487" s="23">
        <f>IF(X2487="", "", TEXT(X2487, "dddd"))</f>
        <v/>
      </c>
      <c r="AB2487" s="23">
        <f>VLOOKUP(U2487,'Currency Sheet'!A:C,3,)</f>
        <v/>
      </c>
      <c r="AC2487" s="44">
        <f>VLOOKUP(P2487,'Customer List'!B:D,3,)</f>
        <v/>
      </c>
    </row>
    <row r="2488">
      <c r="A2488" s="23">
        <f>A2487+1</f>
        <v/>
      </c>
      <c r="B2488" s="23" t="inlineStr">
        <is>
          <t>EED118651</t>
        </is>
      </c>
      <c r="C2488" s="32" t="n">
        <v>45898</v>
      </c>
      <c r="D2488" s="32" t="n">
        <v>45904</v>
      </c>
      <c r="E2488" s="51" t="n">
        <v>219</v>
      </c>
      <c r="F2488" s="51">
        <f>IF(AB2488="DOLLAR",E2488*88,E2488)</f>
        <v/>
      </c>
      <c r="G2488" s="62">
        <f>F2488*J2488</f>
        <v/>
      </c>
      <c r="H2488" s="23" t="n">
        <v>152612</v>
      </c>
      <c r="I2488" s="23" t="inlineStr">
        <is>
          <t>Brilliant Violet 605™ anti-mouse CD95 (Fas) Antibody  50µg</t>
        </is>
      </c>
      <c r="J2488" s="23" t="n">
        <v>1</v>
      </c>
      <c r="K2488" s="23" t="n">
        <v>1</v>
      </c>
      <c r="L2488" s="23">
        <f>J2488-K2488</f>
        <v/>
      </c>
      <c r="M2488" s="23" t="inlineStr">
        <is>
          <t>T-0068/25-26</t>
        </is>
      </c>
      <c r="N2488" s="32" t="n">
        <v>45908</v>
      </c>
      <c r="O2488" s="65" t="n">
        <v>24966</v>
      </c>
      <c r="P2488" s="23" t="inlineStr">
        <is>
          <t>IIT DELHI</t>
        </is>
      </c>
      <c r="Q2488" s="23" t="inlineStr">
        <is>
          <t>By Hand</t>
        </is>
      </c>
      <c r="R2488" s="23" t="inlineStr">
        <is>
          <t>PRIYANKA MADAM</t>
        </is>
      </c>
      <c r="S2488" s="63" t="n">
        <v>4</v>
      </c>
      <c r="T2488" s="39" t="n"/>
      <c r="U2488" s="23" t="inlineStr">
        <is>
          <t>BioLegend</t>
        </is>
      </c>
      <c r="V2488" s="23">
        <f>VLOOKUP(P2488,'Customer List'!B:C,2,)</f>
        <v/>
      </c>
      <c r="W2488" s="40" t="n"/>
      <c r="X2488" s="32">
        <f>IF(OR(R2488 = "PRIYANKA MADAM", R2488 = "DEEPAK", R2488 = "PORTER"),N2488,"")</f>
        <v/>
      </c>
      <c r="Y2488" s="23">
        <f>IF(X2488="", "", X2488-N2488)</f>
        <v/>
      </c>
      <c r="Z2488" s="23">
        <f>IF(N2488="", "", TEXT(N2488, "dddd"))</f>
        <v/>
      </c>
      <c r="AA2488" s="23">
        <f>IF(X2488="", "", TEXT(X2488, "dddd"))</f>
        <v/>
      </c>
      <c r="AB2488" s="23">
        <f>VLOOKUP(U2488,'Currency Sheet'!A:C,3,)</f>
        <v/>
      </c>
      <c r="AC2488" s="44">
        <f>VLOOKUP(P2488,'Customer List'!B:D,3,)</f>
        <v/>
      </c>
    </row>
    <row r="2489">
      <c r="A2489" s="23">
        <f>A2488+1</f>
        <v/>
      </c>
      <c r="B2489" s="23" t="inlineStr">
        <is>
          <t>EED118651</t>
        </is>
      </c>
      <c r="C2489" s="32" t="n">
        <v>45898</v>
      </c>
      <c r="D2489" s="32" t="n">
        <v>45904</v>
      </c>
      <c r="E2489" s="51" t="n">
        <v>45.5</v>
      </c>
      <c r="F2489" s="51">
        <f>IF(AB2489="DOLLAR",E2489*88,E2489)</f>
        <v/>
      </c>
      <c r="G2489" s="62">
        <f>F2489*J2489</f>
        <v/>
      </c>
      <c r="H2489" s="23" t="n">
        <v>156603</v>
      </c>
      <c r="I2489" s="23" t="inlineStr">
        <is>
          <t>TruStain FcX™ PLUS (anti-mouse CD16/32) Antibody  50µg</t>
        </is>
      </c>
      <c r="J2489" s="23" t="n">
        <v>1</v>
      </c>
      <c r="K2489" s="23" t="n">
        <v>1</v>
      </c>
      <c r="L2489" s="23">
        <f>J2489-K2489</f>
        <v/>
      </c>
      <c r="M2489" s="23" t="inlineStr">
        <is>
          <t>Without Document</t>
        </is>
      </c>
      <c r="N2489" s="32" t="n">
        <v>45908</v>
      </c>
      <c r="O2489" s="62" t="n">
        <v>0</v>
      </c>
      <c r="P2489" s="23" t="inlineStr">
        <is>
          <t>IIT DELHI</t>
        </is>
      </c>
      <c r="Q2489" s="23" t="inlineStr">
        <is>
          <t>By Hand</t>
        </is>
      </c>
      <c r="R2489" s="23" t="inlineStr">
        <is>
          <t>PRIYANKA MADAM</t>
        </is>
      </c>
      <c r="S2489" s="63" t="n">
        <v>4</v>
      </c>
      <c r="T2489" s="39" t="inlineStr">
        <is>
          <t>Priyanka Madam, Without Document</t>
        </is>
      </c>
      <c r="U2489" s="23" t="inlineStr">
        <is>
          <t>BioLegend</t>
        </is>
      </c>
      <c r="V2489" s="23">
        <f>VLOOKUP(P2489,'Customer List'!B:C,2,)</f>
        <v/>
      </c>
      <c r="W2489" s="40" t="n"/>
      <c r="X2489" s="32">
        <f>IF(OR(R2489 = "PRIYANKA MADAM", R2489 = "DEEPAK", R2489 = "PORTER"),N2489,"")</f>
        <v/>
      </c>
      <c r="Y2489" s="23">
        <f>IF(X2489="", "", X2489-N2489)</f>
        <v/>
      </c>
      <c r="Z2489" s="23">
        <f>IF(N2489="", "", TEXT(N2489, "dddd"))</f>
        <v/>
      </c>
      <c r="AA2489" s="23">
        <f>IF(X2489="", "", TEXT(X2489, "dddd"))</f>
        <v/>
      </c>
      <c r="AB2489" s="23">
        <f>VLOOKUP(U2489,'Currency Sheet'!A:C,3,)</f>
        <v/>
      </c>
      <c r="AC2489" s="44">
        <f>VLOOKUP(P2489,'Customer List'!B:D,3,)</f>
        <v/>
      </c>
    </row>
    <row r="2490">
      <c r="A2490" s="23">
        <f>A2489+1</f>
        <v/>
      </c>
      <c r="B2490" s="23" t="inlineStr">
        <is>
          <t>EED118651</t>
        </is>
      </c>
      <c r="C2490" s="32" t="n">
        <v>45898</v>
      </c>
      <c r="D2490" s="32" t="n">
        <v>45904</v>
      </c>
      <c r="E2490" s="51" t="n">
        <v>68.59999999999999</v>
      </c>
      <c r="F2490" s="51">
        <f>IF(AB2490="DOLLAR",E2490*88,E2490)</f>
        <v/>
      </c>
      <c r="G2490" s="62">
        <f>F2490*J2490</f>
        <v/>
      </c>
      <c r="H2490" s="23" t="n">
        <v>158003</v>
      </c>
      <c r="I2490" s="23" t="inlineStr">
        <is>
          <t>PE anti-mouse CD16 Antibody  25 µg</t>
        </is>
      </c>
      <c r="J2490" s="23" t="n">
        <v>1</v>
      </c>
      <c r="K2490" s="23" t="n">
        <v>1</v>
      </c>
      <c r="L2490" s="23">
        <f>J2490-K2490</f>
        <v/>
      </c>
      <c r="M2490" s="23" t="inlineStr">
        <is>
          <t>T-1126/25-26</t>
        </is>
      </c>
      <c r="N2490" s="32" t="n">
        <v>45909</v>
      </c>
      <c r="O2490" s="62" t="n">
        <v>8379</v>
      </c>
      <c r="P2490" s="23" t="inlineStr">
        <is>
          <t>THSTI</t>
        </is>
      </c>
      <c r="Q2490" s="23" t="inlineStr">
        <is>
          <t>By Hand</t>
        </is>
      </c>
      <c r="R2490" s="23" t="inlineStr">
        <is>
          <t>Deepak</t>
        </is>
      </c>
      <c r="S2490" s="63" t="n">
        <v>4</v>
      </c>
      <c r="T2490" s="39" t="n"/>
      <c r="U2490" s="23" t="inlineStr">
        <is>
          <t>BioLegend</t>
        </is>
      </c>
      <c r="V2490" s="23">
        <f>VLOOKUP(P2490,'Customer List'!B:C,2,)</f>
        <v/>
      </c>
      <c r="W2490" s="40" t="n"/>
      <c r="X2490" s="32">
        <f>IF(OR(R2490 = "PRIYANKA MADAM", R2490 = "DEEPAK", R2490 = "PORTER"),N2490,"")</f>
        <v/>
      </c>
      <c r="Y2490" s="23">
        <f>IF(X2490="", "", X2490-N2490)</f>
        <v/>
      </c>
      <c r="Z2490" s="23">
        <f>IF(N2490="", "", TEXT(N2490, "dddd"))</f>
        <v/>
      </c>
      <c r="AA2490" s="23">
        <f>IF(X2490="", "", TEXT(X2490, "dddd"))</f>
        <v/>
      </c>
      <c r="AB2490" s="23">
        <f>VLOOKUP(U2490,'Currency Sheet'!A:C,3,)</f>
        <v/>
      </c>
      <c r="AC2490" s="44">
        <f>VLOOKUP(P2490,'Customer List'!B:D,3,)</f>
        <v/>
      </c>
    </row>
    <row r="2491">
      <c r="A2491" s="23">
        <f>A2490+1</f>
        <v/>
      </c>
      <c r="B2491" s="23" t="inlineStr">
        <is>
          <t>EED118651</t>
        </is>
      </c>
      <c r="C2491" s="32" t="n">
        <v>45898</v>
      </c>
      <c r="D2491" s="32" t="n">
        <v>45904</v>
      </c>
      <c r="E2491" s="51" t="n">
        <v>206.5</v>
      </c>
      <c r="F2491" s="51">
        <f>IF(AB2491="DOLLAR",E2491*88,E2491)</f>
        <v/>
      </c>
      <c r="G2491" s="62">
        <f>F2491*J2491</f>
        <v/>
      </c>
      <c r="H2491" s="23" t="n">
        <v>165804</v>
      </c>
      <c r="I2491" s="23" t="inlineStr">
        <is>
          <t>PE anti-mouse Arginase 1 Antibody  100 µg</t>
        </is>
      </c>
      <c r="J2491" s="23" t="n">
        <v>1</v>
      </c>
      <c r="K2491" s="23" t="n">
        <v>1</v>
      </c>
      <c r="L2491" s="23">
        <f>J2491-K2491</f>
        <v/>
      </c>
      <c r="M2491" s="23" t="inlineStr">
        <is>
          <t>T-0068/25-26</t>
        </is>
      </c>
      <c r="N2491" s="32" t="n">
        <v>45908</v>
      </c>
      <c r="O2491" s="65" t="n">
        <v>25222.5</v>
      </c>
      <c r="P2491" s="23" t="inlineStr">
        <is>
          <t>IIT DELHI</t>
        </is>
      </c>
      <c r="Q2491" s="23" t="inlineStr">
        <is>
          <t>By Hand</t>
        </is>
      </c>
      <c r="R2491" s="23" t="inlineStr">
        <is>
          <t>PRIYANKA MADAM</t>
        </is>
      </c>
      <c r="S2491" s="63" t="n">
        <v>4</v>
      </c>
      <c r="T2491" s="39" t="n"/>
      <c r="U2491" s="23" t="inlineStr">
        <is>
          <t>BioLegend</t>
        </is>
      </c>
      <c r="V2491" s="23">
        <f>VLOOKUP(P2491,'Customer List'!B:C,2,)</f>
        <v/>
      </c>
      <c r="W2491" s="40" t="n"/>
      <c r="X2491" s="32">
        <f>IF(OR(R2491 = "PRIYANKA MADAM", R2491 = "DEEPAK", R2491 = "PORTER"),N2491,"")</f>
        <v/>
      </c>
      <c r="Y2491" s="23">
        <f>IF(X2491="", "", X2491-N2491)</f>
        <v/>
      </c>
      <c r="Z2491" s="23">
        <f>IF(N2491="", "", TEXT(N2491, "dddd"))</f>
        <v/>
      </c>
      <c r="AA2491" s="23">
        <f>IF(X2491="", "", TEXT(X2491, "dddd"))</f>
        <v/>
      </c>
      <c r="AB2491" s="23">
        <f>VLOOKUP(U2491,'Currency Sheet'!A:C,3,)</f>
        <v/>
      </c>
      <c r="AC2491" s="44">
        <f>VLOOKUP(P2491,'Customer List'!B:D,3,)</f>
        <v/>
      </c>
    </row>
    <row r="2492">
      <c r="A2492" s="23">
        <f>A2491+1</f>
        <v/>
      </c>
      <c r="B2492" s="23" t="inlineStr">
        <is>
          <t>EED118651</t>
        </is>
      </c>
      <c r="C2492" s="32" t="n">
        <v>45898</v>
      </c>
      <c r="D2492" s="32" t="n">
        <v>45904</v>
      </c>
      <c r="E2492" s="51" t="n">
        <v>161.25</v>
      </c>
      <c r="F2492" s="51">
        <f>IF(AB2492="DOLLAR",E2492*88,E2492)</f>
        <v/>
      </c>
      <c r="G2492" s="62">
        <f>F2492*J2492</f>
        <v/>
      </c>
      <c r="H2492" s="23" t="n">
        <v>300137</v>
      </c>
      <c r="I2492" s="23" t="inlineStr">
        <is>
          <t>Brilliant Violet 605™ anti-human CD1a Antibody  25 tests</t>
        </is>
      </c>
      <c r="J2492" s="23" t="n">
        <v>1</v>
      </c>
      <c r="K2492" s="23" t="n">
        <v>1</v>
      </c>
      <c r="L2492" s="23">
        <f>J2492-K2492</f>
        <v/>
      </c>
      <c r="M2492" s="23" t="inlineStr">
        <is>
          <t>T-1114/25-26</t>
        </is>
      </c>
      <c r="N2492" s="32" t="n">
        <v>45908</v>
      </c>
      <c r="O2492" s="62" t="n">
        <v>24993.75</v>
      </c>
      <c r="P2492" s="23" t="inlineStr">
        <is>
          <t>Biogene Scientific</t>
        </is>
      </c>
      <c r="Q2492" s="23" t="n">
        <v>58155354773</v>
      </c>
      <c r="R2492" s="23" t="inlineStr">
        <is>
          <t>Delivered</t>
        </is>
      </c>
      <c r="S2492" s="63" t="n">
        <v>4</v>
      </c>
      <c r="T2492" s="39" t="n"/>
      <c r="U2492" s="23" t="inlineStr">
        <is>
          <t>BioLegend</t>
        </is>
      </c>
      <c r="V2492" s="23">
        <f>VLOOKUP(P2492,'Customer List'!B:C,2,)</f>
        <v/>
      </c>
      <c r="W2492" s="40" t="n"/>
      <c r="X2492" s="32" t="n">
        <v>45909</v>
      </c>
      <c r="Y2492" s="23">
        <f>IF(X2492="", "", X2492-N2492)</f>
        <v/>
      </c>
      <c r="Z2492" s="23">
        <f>IF(N2492="", "", TEXT(N2492, "dddd"))</f>
        <v/>
      </c>
      <c r="AA2492" s="23">
        <f>IF(X2492="", "", TEXT(X2492, "dddd"))</f>
        <v/>
      </c>
      <c r="AB2492" s="23">
        <f>VLOOKUP(U2492,'Currency Sheet'!A:C,3,)</f>
        <v/>
      </c>
      <c r="AC2492" s="44">
        <f>VLOOKUP(P2492,'Customer List'!B:D,3,)</f>
        <v/>
      </c>
    </row>
    <row r="2493">
      <c r="A2493" s="23">
        <f>A2492+1</f>
        <v/>
      </c>
      <c r="B2493" s="23" t="inlineStr">
        <is>
          <t>EED118651</t>
        </is>
      </c>
      <c r="C2493" s="32" t="n">
        <v>45898</v>
      </c>
      <c r="D2493" s="32" t="n">
        <v>45904</v>
      </c>
      <c r="E2493" s="51" t="n">
        <v>326.25</v>
      </c>
      <c r="F2493" s="51">
        <f>IF(AB2493="DOLLAR",E2493*88,E2493)</f>
        <v/>
      </c>
      <c r="G2493" s="62">
        <f>F2493*J2493</f>
        <v/>
      </c>
      <c r="H2493" s="23" t="n">
        <v>300436</v>
      </c>
      <c r="I2493" s="23" t="inlineStr">
        <is>
          <t>Brilliant Violet 570™ anti-human CD3 Antibody  100tests</t>
        </is>
      </c>
      <c r="J2493" s="23" t="n">
        <v>1</v>
      </c>
      <c r="K2493" s="23" t="n">
        <v>1</v>
      </c>
      <c r="L2493" s="23">
        <f>J2493-K2493</f>
        <v/>
      </c>
      <c r="M2493" s="23" t="inlineStr">
        <is>
          <t>T-1082/25-26</t>
        </is>
      </c>
      <c r="N2493" s="32" t="n">
        <v>45906</v>
      </c>
      <c r="O2493" s="62" t="n">
        <v>45433.58</v>
      </c>
      <c r="P2493" s="23" t="inlineStr">
        <is>
          <t>ACTREC</t>
        </is>
      </c>
      <c r="Q2493" s="23" t="n">
        <v>58155321674</v>
      </c>
      <c r="R2493" s="23" t="inlineStr">
        <is>
          <t>Delivered</t>
        </is>
      </c>
      <c r="S2493" s="63" t="n">
        <v>4</v>
      </c>
      <c r="T2493" s="39" t="n"/>
      <c r="U2493" s="23" t="inlineStr">
        <is>
          <t>BioLegend</t>
        </is>
      </c>
      <c r="V2493" s="23">
        <f>VLOOKUP(P2493,'Customer List'!B:C,2,)</f>
        <v/>
      </c>
      <c r="W2493" s="40" t="n"/>
      <c r="X2493" s="32" t="n">
        <v>45908</v>
      </c>
      <c r="Y2493" s="23">
        <f>IF(X2493="", "", X2493-N2493)</f>
        <v/>
      </c>
      <c r="Z2493" s="23">
        <f>IF(N2493="", "", TEXT(N2493, "dddd"))</f>
        <v/>
      </c>
      <c r="AA2493" s="23">
        <f>IF(X2493="", "", TEXT(X2493, "dddd"))</f>
        <v/>
      </c>
      <c r="AB2493" s="23">
        <f>VLOOKUP(U2493,'Currency Sheet'!A:C,3,)</f>
        <v/>
      </c>
      <c r="AC2493" s="44">
        <f>VLOOKUP(P2493,'Customer List'!B:D,3,)</f>
        <v/>
      </c>
    </row>
    <row r="2494">
      <c r="A2494" s="23">
        <f>A2493+1</f>
        <v/>
      </c>
      <c r="B2494" s="23" t="inlineStr">
        <is>
          <t>EED118651</t>
        </is>
      </c>
      <c r="C2494" s="32" t="n">
        <v>45898</v>
      </c>
      <c r="D2494" s="32" t="n">
        <v>45904</v>
      </c>
      <c r="E2494" s="51" t="n">
        <v>212.1</v>
      </c>
      <c r="F2494" s="51">
        <f>IF(AB2494="DOLLAR",E2494*88,E2494)</f>
        <v/>
      </c>
      <c r="G2494" s="62">
        <f>F2494*J2494</f>
        <v/>
      </c>
      <c r="H2494" s="23" t="n">
        <v>300441</v>
      </c>
      <c r="I2494" s="23" t="inlineStr">
        <is>
          <t>PE anti-human CD3 Antibody  500 tests</t>
        </is>
      </c>
      <c r="J2494" s="23" t="n">
        <v>1</v>
      </c>
      <c r="K2494" s="23" t="n">
        <v>1</v>
      </c>
      <c r="L2494" s="23">
        <f>J2494-K2494</f>
        <v/>
      </c>
      <c r="M2494" s="23" t="inlineStr">
        <is>
          <t>T-1085/25-26</t>
        </is>
      </c>
      <c r="N2494" s="32" t="n">
        <v>45906</v>
      </c>
      <c r="O2494" s="62" t="n">
        <v>34284.45</v>
      </c>
      <c r="P2494" s="23" t="inlineStr">
        <is>
          <t>BHARAT BIOTECH</t>
        </is>
      </c>
      <c r="Q2494" s="23" t="n">
        <v>58155321195</v>
      </c>
      <c r="R2494" s="23" t="inlineStr">
        <is>
          <t>Delivered</t>
        </is>
      </c>
      <c r="S2494" s="63" t="n">
        <v>4</v>
      </c>
      <c r="T2494" s="39" t="n"/>
      <c r="U2494" s="23" t="inlineStr">
        <is>
          <t>BioLegend</t>
        </is>
      </c>
      <c r="V2494" s="23">
        <f>VLOOKUP(P2494,'Customer List'!B:C,2,)</f>
        <v/>
      </c>
      <c r="W2494" s="40" t="n"/>
      <c r="X2494" s="32" t="n">
        <v>45908</v>
      </c>
      <c r="Y2494" s="23">
        <f>IF(X2494="", "", X2494-N2494)</f>
        <v/>
      </c>
      <c r="Z2494" s="23">
        <f>IF(N2494="", "", TEXT(N2494, "dddd"))</f>
        <v/>
      </c>
      <c r="AA2494" s="23">
        <f>IF(X2494="", "", TEXT(X2494, "dddd"))</f>
        <v/>
      </c>
      <c r="AB2494" s="23">
        <f>VLOOKUP(U2494,'Currency Sheet'!A:C,3,)</f>
        <v/>
      </c>
      <c r="AC2494" s="44">
        <f>VLOOKUP(P2494,'Customer List'!B:D,3,)</f>
        <v/>
      </c>
    </row>
    <row r="2495">
      <c r="A2495" s="23">
        <f>A2494+1</f>
        <v/>
      </c>
      <c r="B2495" s="23" t="inlineStr">
        <is>
          <t>EED118651</t>
        </is>
      </c>
      <c r="C2495" s="32" t="n">
        <v>45898</v>
      </c>
      <c r="D2495" s="32" t="n">
        <v>45904</v>
      </c>
      <c r="E2495" s="51" t="n">
        <v>200.2</v>
      </c>
      <c r="F2495" s="51">
        <f>IF(AB2495="DOLLAR",E2495*88,E2495)</f>
        <v/>
      </c>
      <c r="G2495" s="62">
        <f>F2495*J2495</f>
        <v/>
      </c>
      <c r="H2495" s="23" t="n">
        <v>300537</v>
      </c>
      <c r="I2495" s="23" t="inlineStr">
        <is>
          <t>APC anti-human CD4 Antibody  500tests</t>
        </is>
      </c>
      <c r="J2495" s="23" t="n">
        <v>1</v>
      </c>
      <c r="K2495" s="23" t="n">
        <v>1</v>
      </c>
      <c r="L2495" s="23">
        <f>J2495-K2495</f>
        <v/>
      </c>
      <c r="M2495" s="23" t="inlineStr">
        <is>
          <t>T-1085/25-26</t>
        </is>
      </c>
      <c r="N2495" s="32" t="n">
        <v>45906</v>
      </c>
      <c r="O2495" s="62" t="n">
        <v>32360.9</v>
      </c>
      <c r="P2495" s="23" t="inlineStr">
        <is>
          <t>BHARAT BIOTECH</t>
        </is>
      </c>
      <c r="Q2495" s="23" t="n">
        <v>58155321195</v>
      </c>
      <c r="R2495" s="23" t="inlineStr">
        <is>
          <t>Delivered</t>
        </is>
      </c>
      <c r="S2495" s="63" t="n">
        <v>4</v>
      </c>
      <c r="T2495" s="39" t="n"/>
      <c r="U2495" s="23" t="inlineStr">
        <is>
          <t>BioLegend</t>
        </is>
      </c>
      <c r="V2495" s="23">
        <f>VLOOKUP(P2495,'Customer List'!B:C,2,)</f>
        <v/>
      </c>
      <c r="W2495" s="40" t="n"/>
      <c r="X2495" s="32" t="n">
        <v>45908</v>
      </c>
      <c r="Y2495" s="23">
        <f>IF(X2495="", "", X2495-N2495)</f>
        <v/>
      </c>
      <c r="Z2495" s="23">
        <f>IF(N2495="", "", TEXT(N2495, "dddd"))</f>
        <v/>
      </c>
      <c r="AA2495" s="23">
        <f>IF(X2495="", "", TEXT(X2495, "dddd"))</f>
        <v/>
      </c>
      <c r="AB2495" s="23">
        <f>VLOOKUP(U2495,'Currency Sheet'!A:C,3,)</f>
        <v/>
      </c>
      <c r="AC2495" s="44">
        <f>VLOOKUP(P2495,'Customer List'!B:D,3,)</f>
        <v/>
      </c>
    </row>
    <row r="2496">
      <c r="A2496" s="23">
        <f>A2495+1</f>
        <v/>
      </c>
      <c r="B2496" s="23" t="inlineStr">
        <is>
          <t>EED118651</t>
        </is>
      </c>
      <c r="C2496" s="32" t="n">
        <v>45898</v>
      </c>
      <c r="D2496" s="32" t="n">
        <v>45904</v>
      </c>
      <c r="E2496" s="51" t="n">
        <v>185.5</v>
      </c>
      <c r="F2496" s="51">
        <f>IF(AB2496="DOLLAR",E2496*88,E2496)</f>
        <v/>
      </c>
      <c r="G2496" s="62">
        <f>F2496*J2496</f>
        <v/>
      </c>
      <c r="H2496" s="23" t="n">
        <v>300920</v>
      </c>
      <c r="I2496" s="23" t="inlineStr">
        <is>
          <t>Alexa Fluor® 700 anti-human CD8a Antibody  100µg</t>
        </is>
      </c>
      <c r="J2496" s="23" t="n">
        <v>3</v>
      </c>
      <c r="K2496" s="23" t="n">
        <v>3</v>
      </c>
      <c r="L2496" s="23">
        <f>J2496-K2496</f>
        <v/>
      </c>
      <c r="M2496" s="23" t="inlineStr">
        <is>
          <t>T-1091/25-26</t>
        </is>
      </c>
      <c r="N2496" s="32" t="n">
        <v>45906</v>
      </c>
      <c r="O2496" s="62" t="n">
        <v>86257.5</v>
      </c>
      <c r="P2496" s="23" t="inlineStr">
        <is>
          <t>IMMUNEEL</t>
        </is>
      </c>
      <c r="Q2496" s="23" t="n">
        <v>58155322444</v>
      </c>
      <c r="R2496" s="23" t="inlineStr">
        <is>
          <t>Delivered</t>
        </is>
      </c>
      <c r="S2496" s="63" t="n">
        <v>4</v>
      </c>
      <c r="T2496" s="39" t="n"/>
      <c r="U2496" s="23" t="inlineStr">
        <is>
          <t>BioLegend</t>
        </is>
      </c>
      <c r="V2496" s="23">
        <f>VLOOKUP(P2496,'Customer List'!B:C,2,)</f>
        <v/>
      </c>
      <c r="W2496" s="40" t="n"/>
      <c r="X2496" s="32" t="n">
        <v>45908</v>
      </c>
      <c r="Y2496" s="23">
        <f>IF(X2496="", "", X2496-N2496)</f>
        <v/>
      </c>
      <c r="Z2496" s="23">
        <f>IF(N2496="", "", TEXT(N2496, "dddd"))</f>
        <v/>
      </c>
      <c r="AA2496" s="23">
        <f>IF(X2496="", "", TEXT(X2496, "dddd"))</f>
        <v/>
      </c>
      <c r="AB2496" s="23">
        <f>VLOOKUP(U2496,'Currency Sheet'!A:C,3,)</f>
        <v/>
      </c>
      <c r="AC2496" s="44">
        <f>VLOOKUP(P2496,'Customer List'!B:D,3,)</f>
        <v/>
      </c>
    </row>
    <row r="2497">
      <c r="A2497" s="23">
        <f>A2496+1</f>
        <v/>
      </c>
      <c r="B2497" s="23" t="inlineStr">
        <is>
          <t>EED118651</t>
        </is>
      </c>
      <c r="C2497" s="32" t="n">
        <v>45898</v>
      </c>
      <c r="D2497" s="32" t="n">
        <v>45904</v>
      </c>
      <c r="E2497" s="51" t="n">
        <v>241.5</v>
      </c>
      <c r="F2497" s="51">
        <f>IF(AB2497="DOLLAR",E2497*88,E2497)</f>
        <v/>
      </c>
      <c r="G2497" s="62">
        <f>F2497*J2497</f>
        <v/>
      </c>
      <c r="H2497" s="23" t="n">
        <v>301928</v>
      </c>
      <c r="I2497" s="23" t="inlineStr">
        <is>
          <t>Spark Violet™ 538 anti-human CD15 (SSEA-1) Antibody  100 tests</t>
        </is>
      </c>
      <c r="J2497" s="23" t="n">
        <v>1</v>
      </c>
      <c r="K2497" s="23" t="n">
        <v>1</v>
      </c>
      <c r="L2497" s="23">
        <f>J2497-K2497</f>
        <v/>
      </c>
      <c r="M2497" s="23" t="inlineStr">
        <is>
          <t>T-1082/25-26</t>
        </is>
      </c>
      <c r="N2497" s="32" t="n">
        <v>45906</v>
      </c>
      <c r="O2497" s="62" t="n">
        <v>29481.98</v>
      </c>
      <c r="P2497" s="23" t="inlineStr">
        <is>
          <t>ACTREC</t>
        </is>
      </c>
      <c r="Q2497" s="23" t="n">
        <v>58155321674</v>
      </c>
      <c r="R2497" s="23" t="inlineStr">
        <is>
          <t>Delivered</t>
        </is>
      </c>
      <c r="S2497" s="63" t="n">
        <v>4</v>
      </c>
      <c r="T2497" s="39" t="n"/>
      <c r="U2497" s="23" t="inlineStr">
        <is>
          <t>BioLegend</t>
        </is>
      </c>
      <c r="V2497" s="23">
        <f>VLOOKUP(P2497,'Customer List'!B:C,2,)</f>
        <v/>
      </c>
      <c r="W2497" s="40" t="n"/>
      <c r="X2497" s="32" t="n">
        <v>45908</v>
      </c>
      <c r="Y2497" s="23">
        <f>IF(X2497="", "", X2497-N2497)</f>
        <v/>
      </c>
      <c r="Z2497" s="23">
        <f>IF(N2497="", "", TEXT(N2497, "dddd"))</f>
        <v/>
      </c>
      <c r="AA2497" s="23">
        <f>IF(X2497="", "", TEXT(X2497, "dddd"))</f>
        <v/>
      </c>
      <c r="AB2497" s="23">
        <f>VLOOKUP(U2497,'Currency Sheet'!A:C,3,)</f>
        <v/>
      </c>
      <c r="AC2497" s="44">
        <f>VLOOKUP(P2497,'Customer List'!B:D,3,)</f>
        <v/>
      </c>
    </row>
    <row r="2498">
      <c r="A2498" s="23">
        <f>A2497+1</f>
        <v/>
      </c>
      <c r="B2498" s="23" t="inlineStr">
        <is>
          <t>EED118651</t>
        </is>
      </c>
      <c r="C2498" s="32" t="n">
        <v>45898</v>
      </c>
      <c r="D2498" s="32" t="n">
        <v>45904</v>
      </c>
      <c r="E2498" s="51" t="n">
        <v>72.09999999999999</v>
      </c>
      <c r="F2498" s="51">
        <f>IF(AB2498="DOLLAR",E2498*88,E2498)</f>
        <v/>
      </c>
      <c r="G2498" s="62">
        <f>F2498*J2498</f>
        <v/>
      </c>
      <c r="H2498" s="23" t="n">
        <v>302206</v>
      </c>
      <c r="I2498" s="23" t="inlineStr">
        <is>
          <t>FITC anti-human CD19 Antibody  100tests</t>
        </is>
      </c>
      <c r="J2498" s="23" t="n">
        <v>1</v>
      </c>
      <c r="K2498" s="23" t="n">
        <v>1</v>
      </c>
      <c r="L2498" s="23">
        <f>J2498-K2498</f>
        <v/>
      </c>
      <c r="M2498" s="23" t="inlineStr">
        <is>
          <t>T-1092/25-26</t>
        </is>
      </c>
      <c r="N2498" s="32" t="n">
        <v>45906</v>
      </c>
      <c r="O2498" s="62" t="n">
        <v>11654.45</v>
      </c>
      <c r="P2498" s="23" t="inlineStr">
        <is>
          <t>NIMHANS</t>
        </is>
      </c>
      <c r="Q2498" s="23" t="n">
        <v>58155324172</v>
      </c>
      <c r="R2498" s="23" t="inlineStr">
        <is>
          <t>Delivered</t>
        </is>
      </c>
      <c r="S2498" s="63" t="n">
        <v>4</v>
      </c>
      <c r="T2498" s="39" t="n"/>
      <c r="U2498" s="23" t="inlineStr">
        <is>
          <t>BioLegend</t>
        </is>
      </c>
      <c r="V2498" s="23">
        <f>VLOOKUP(P2498,'Customer List'!B:C,2,)</f>
        <v/>
      </c>
      <c r="W2498" s="40" t="n"/>
      <c r="X2498" s="32" t="n">
        <v>45908</v>
      </c>
      <c r="Y2498" s="23">
        <f>IF(X2498="", "", X2498-N2498)</f>
        <v/>
      </c>
      <c r="Z2498" s="23">
        <f>IF(N2498="", "", TEXT(N2498, "dddd"))</f>
        <v/>
      </c>
      <c r="AA2498" s="23">
        <f>IF(X2498="", "", TEXT(X2498, "dddd"))</f>
        <v/>
      </c>
      <c r="AB2498" s="23">
        <f>VLOOKUP(U2498,'Currency Sheet'!A:C,3,)</f>
        <v/>
      </c>
      <c r="AC2498" s="44">
        <f>VLOOKUP(P2498,'Customer List'!B:D,3,)</f>
        <v/>
      </c>
    </row>
    <row r="2499">
      <c r="A2499" s="23">
        <f>A2498+1</f>
        <v/>
      </c>
      <c r="B2499" s="23" t="inlineStr">
        <is>
          <t>EED118651</t>
        </is>
      </c>
      <c r="C2499" s="32" t="n">
        <v>45898</v>
      </c>
      <c r="D2499" s="32" t="n">
        <v>45904</v>
      </c>
      <c r="E2499" s="51" t="n">
        <v>204.4</v>
      </c>
      <c r="F2499" s="51">
        <f>IF(AB2499="DOLLAR",E2499*88,E2499)</f>
        <v/>
      </c>
      <c r="G2499" s="62">
        <f>F2499*J2499</f>
        <v/>
      </c>
      <c r="H2499" s="23" t="n">
        <v>302216</v>
      </c>
      <c r="I2499" s="23" t="inlineStr">
        <is>
          <t>PE/Cy7 anti-human CD19 Antibody  100tests</t>
        </is>
      </c>
      <c r="J2499" s="23" t="n">
        <v>5</v>
      </c>
      <c r="K2499" s="23" t="n">
        <v>5</v>
      </c>
      <c r="L2499" s="23">
        <f>J2499-K2499</f>
        <v/>
      </c>
      <c r="M2499" s="23" t="inlineStr">
        <is>
          <t>T-1091/25-26</t>
        </is>
      </c>
      <c r="N2499" s="32" t="n">
        <v>45906</v>
      </c>
      <c r="O2499" s="62" t="n">
        <v>158410</v>
      </c>
      <c r="P2499" s="23" t="inlineStr">
        <is>
          <t>IMMUNEEL</t>
        </is>
      </c>
      <c r="Q2499" s="23" t="n">
        <v>58155322444</v>
      </c>
      <c r="R2499" s="23" t="inlineStr">
        <is>
          <t>Delivered</t>
        </is>
      </c>
      <c r="S2499" s="63" t="n">
        <v>4</v>
      </c>
      <c r="T2499" s="39" t="n"/>
      <c r="U2499" s="23" t="inlineStr">
        <is>
          <t>BioLegend</t>
        </is>
      </c>
      <c r="V2499" s="23">
        <f>VLOOKUP(P2499,'Customer List'!B:C,2,)</f>
        <v/>
      </c>
      <c r="W2499" s="40" t="n"/>
      <c r="X2499" s="32" t="n">
        <v>45908</v>
      </c>
      <c r="Y2499" s="23">
        <f>IF(X2499="", "", X2499-N2499)</f>
        <v/>
      </c>
      <c r="Z2499" s="23">
        <f>IF(N2499="", "", TEXT(N2499, "dddd"))</f>
        <v/>
      </c>
      <c r="AA2499" s="23">
        <f>IF(X2499="", "", TEXT(X2499, "dddd"))</f>
        <v/>
      </c>
      <c r="AB2499" s="23">
        <f>VLOOKUP(U2499,'Currency Sheet'!A:C,3,)</f>
        <v/>
      </c>
      <c r="AC2499" s="44">
        <f>VLOOKUP(P2499,'Customer List'!B:D,3,)</f>
        <v/>
      </c>
    </row>
    <row r="2500">
      <c r="A2500" s="23">
        <f>A2499+1</f>
        <v/>
      </c>
      <c r="B2500" s="23" t="inlineStr">
        <is>
          <t>EED118651</t>
        </is>
      </c>
      <c r="C2500" s="32" t="n">
        <v>45898</v>
      </c>
      <c r="D2500" s="32" t="n">
        <v>45904</v>
      </c>
      <c r="E2500" s="51" t="n">
        <v>304.5</v>
      </c>
      <c r="F2500" s="51">
        <f>IF(AB2500="DOLLAR",E2500*88,E2500)</f>
        <v/>
      </c>
      <c r="G2500" s="62">
        <f>F2500*J2500</f>
        <v/>
      </c>
      <c r="H2500" s="23" t="n">
        <v>302632</v>
      </c>
      <c r="I2500" s="23" t="inlineStr">
        <is>
          <t>Brilliant Violet 605™ anti-human CD25 Antibody  100 tests</t>
        </is>
      </c>
      <c r="J2500" s="23" t="n">
        <v>1</v>
      </c>
      <c r="K2500" s="23" t="n">
        <v>1</v>
      </c>
      <c r="L2500" s="23">
        <f>J2500-K2500</f>
        <v/>
      </c>
      <c r="M2500" s="23" t="inlineStr">
        <is>
          <t>T-1092/25-26</t>
        </is>
      </c>
      <c r="N2500" s="32" t="n">
        <v>45906</v>
      </c>
      <c r="O2500" s="62" t="n">
        <v>45938.9</v>
      </c>
      <c r="P2500" s="23" t="inlineStr">
        <is>
          <t>NIMHANS</t>
        </is>
      </c>
      <c r="Q2500" s="23" t="n">
        <v>58155324172</v>
      </c>
      <c r="R2500" s="23" t="inlineStr">
        <is>
          <t>Delivered</t>
        </is>
      </c>
      <c r="S2500" s="63" t="n">
        <v>4</v>
      </c>
      <c r="T2500" s="39" t="n"/>
      <c r="U2500" s="23" t="inlineStr">
        <is>
          <t>BioLegend</t>
        </is>
      </c>
      <c r="V2500" s="23">
        <f>VLOOKUP(P2500,'Customer List'!B:C,2,)</f>
        <v/>
      </c>
      <c r="W2500" s="40" t="n"/>
      <c r="X2500" s="32" t="n">
        <v>45908</v>
      </c>
      <c r="Y2500" s="23">
        <f>IF(X2500="", "", X2500-N2500)</f>
        <v/>
      </c>
      <c r="Z2500" s="23">
        <f>IF(N2500="", "", TEXT(N2500, "dddd"))</f>
        <v/>
      </c>
      <c r="AA2500" s="23">
        <f>IF(X2500="", "", TEXT(X2500, "dddd"))</f>
        <v/>
      </c>
      <c r="AB2500" s="23">
        <f>VLOOKUP(U2500,'Currency Sheet'!A:C,3,)</f>
        <v/>
      </c>
      <c r="AC2500" s="44">
        <f>VLOOKUP(P2500,'Customer List'!B:D,3,)</f>
        <v/>
      </c>
    </row>
    <row r="2501">
      <c r="A2501" s="23">
        <f>A2500+1</f>
        <v/>
      </c>
      <c r="B2501" s="23" t="inlineStr">
        <is>
          <t>EED118651</t>
        </is>
      </c>
      <c r="C2501" s="32" t="n">
        <v>45898</v>
      </c>
      <c r="D2501" s="32" t="n">
        <v>45904</v>
      </c>
      <c r="E2501" s="51" t="n">
        <v>98.7</v>
      </c>
      <c r="F2501" s="51">
        <f>IF(AB2501="DOLLAR",E2501*88,E2501)</f>
        <v/>
      </c>
      <c r="G2501" s="62">
        <f>F2501*J2501</f>
        <v/>
      </c>
      <c r="H2501" s="23" t="n">
        <v>304242</v>
      </c>
      <c r="I2501" s="23" t="inlineStr">
        <is>
          <t>FITC anti-human CD45RO Antibody  100 µg</t>
        </is>
      </c>
      <c r="J2501" s="23" t="n">
        <v>2</v>
      </c>
      <c r="K2501" s="23" t="n">
        <v>2</v>
      </c>
      <c r="L2501" s="23">
        <f>J2501-K2501</f>
        <v/>
      </c>
      <c r="M2501" s="23" t="inlineStr">
        <is>
          <t>T-1084/25-26</t>
        </is>
      </c>
      <c r="N2501" s="32" t="n">
        <v>45906</v>
      </c>
      <c r="O2501" s="62" t="n">
        <v>32782.5</v>
      </c>
      <c r="P2501" s="23" t="inlineStr">
        <is>
          <t>AURIGINE SERVICE</t>
        </is>
      </c>
      <c r="Q2501" s="23" t="n">
        <v>58155323306</v>
      </c>
      <c r="R2501" s="23" t="inlineStr">
        <is>
          <t>Delivered</t>
        </is>
      </c>
      <c r="S2501" s="63" t="n">
        <v>4</v>
      </c>
      <c r="T2501" s="39" t="n"/>
      <c r="U2501" s="23" t="inlineStr">
        <is>
          <t>BioLegend</t>
        </is>
      </c>
      <c r="V2501" s="23">
        <f>VLOOKUP(P2501,'Customer List'!B:C,2,)</f>
        <v/>
      </c>
      <c r="W2501" s="40" t="n"/>
      <c r="X2501" s="32" t="n">
        <v>45908</v>
      </c>
      <c r="Y2501" s="23">
        <f>IF(X2501="", "", X2501-N2501)</f>
        <v/>
      </c>
      <c r="Z2501" s="23">
        <f>IF(N2501="", "", TEXT(N2501, "dddd"))</f>
        <v/>
      </c>
      <c r="AA2501" s="23">
        <f>IF(X2501="", "", TEXT(X2501, "dddd"))</f>
        <v/>
      </c>
      <c r="AB2501" s="23">
        <f>VLOOKUP(U2501,'Currency Sheet'!A:C,3,)</f>
        <v/>
      </c>
      <c r="AC2501" s="44">
        <f>VLOOKUP(P2501,'Customer List'!B:D,3,)</f>
        <v/>
      </c>
    </row>
    <row r="2502">
      <c r="A2502" s="23">
        <f>A2501+1</f>
        <v/>
      </c>
      <c r="B2502" s="23" t="inlineStr">
        <is>
          <t>EED118651</t>
        </is>
      </c>
      <c r="C2502" s="32" t="n">
        <v>45898</v>
      </c>
      <c r="D2502" s="32" t="n">
        <v>45904</v>
      </c>
      <c r="E2502" s="51" t="n">
        <v>330</v>
      </c>
      <c r="F2502" s="51">
        <f>IF(AB2502="DOLLAR",E2502*88,E2502)</f>
        <v/>
      </c>
      <c r="G2502" s="62">
        <f>F2502*J2502</f>
        <v/>
      </c>
      <c r="H2502" s="23" t="n">
        <v>307638</v>
      </c>
      <c r="I2502" s="23" t="inlineStr">
        <is>
          <t>Brilliant Violet 570™ anti-human HLA-DR Antibody  100 tests</t>
        </is>
      </c>
      <c r="J2502" s="23" t="n">
        <v>1</v>
      </c>
      <c r="K2502" s="23" t="n">
        <v>1</v>
      </c>
      <c r="L2502" s="23">
        <f>J2502-K2502</f>
        <v/>
      </c>
      <c r="M2502" s="23" t="inlineStr">
        <is>
          <t>T-1082/25-26</t>
        </is>
      </c>
      <c r="N2502" s="32" t="n">
        <v>45906</v>
      </c>
      <c r="O2502" s="62" t="n">
        <v>37600.2</v>
      </c>
      <c r="P2502" s="23" t="inlineStr">
        <is>
          <t>ACTREC</t>
        </is>
      </c>
      <c r="Q2502" s="23" t="n">
        <v>58155321674</v>
      </c>
      <c r="R2502" s="23" t="inlineStr">
        <is>
          <t>Delivered</t>
        </is>
      </c>
      <c r="S2502" s="63" t="n">
        <v>4</v>
      </c>
      <c r="T2502" s="39" t="n"/>
      <c r="U2502" s="23" t="inlineStr">
        <is>
          <t>BioLegend</t>
        </is>
      </c>
      <c r="V2502" s="23">
        <f>VLOOKUP(P2502,'Customer List'!B:C,2,)</f>
        <v/>
      </c>
      <c r="W2502" s="40" t="n"/>
      <c r="X2502" s="32" t="n">
        <v>45908</v>
      </c>
      <c r="Y2502" s="23">
        <f>IF(X2502="", "", X2502-N2502)</f>
        <v/>
      </c>
      <c r="Z2502" s="23">
        <f>IF(N2502="", "", TEXT(N2502, "dddd"))</f>
        <v/>
      </c>
      <c r="AA2502" s="23">
        <f>IF(X2502="", "", TEXT(X2502, "dddd"))</f>
        <v/>
      </c>
      <c r="AB2502" s="23">
        <f>VLOOKUP(U2502,'Currency Sheet'!A:C,3,)</f>
        <v/>
      </c>
      <c r="AC2502" s="44">
        <f>VLOOKUP(P2502,'Customer List'!B:D,3,)</f>
        <v/>
      </c>
    </row>
    <row r="2503">
      <c r="A2503" s="23">
        <f>A2502+1</f>
        <v/>
      </c>
      <c r="B2503" s="23" t="inlineStr">
        <is>
          <t>EED118651</t>
        </is>
      </c>
      <c r="C2503" s="32" t="n">
        <v>45898</v>
      </c>
      <c r="D2503" s="32" t="n">
        <v>45904</v>
      </c>
      <c r="E2503" s="51" t="n">
        <v>326.25</v>
      </c>
      <c r="F2503" s="51">
        <f>IF(AB2503="DOLLAR",E2503*88,E2503)</f>
        <v/>
      </c>
      <c r="G2503" s="62">
        <f>F2503*J2503</f>
        <v/>
      </c>
      <c r="H2503" s="23" t="n">
        <v>313238</v>
      </c>
      <c r="I2503" s="23" t="inlineStr">
        <is>
          <t>Brilliant Violet 785™ anti-human CD117 (c-kit) Antibody  100tests</t>
        </is>
      </c>
      <c r="J2503" s="23" t="n">
        <v>1</v>
      </c>
      <c r="K2503" s="23" t="n">
        <v>1</v>
      </c>
      <c r="L2503" s="23">
        <f>J2503-K2503</f>
        <v/>
      </c>
      <c r="M2503" s="23" t="inlineStr">
        <is>
          <t>T-1082/25-26</t>
        </is>
      </c>
      <c r="N2503" s="32" t="n">
        <v>45906</v>
      </c>
      <c r="O2503" s="62" t="n">
        <v>37192.5</v>
      </c>
      <c r="P2503" s="23" t="inlineStr">
        <is>
          <t>ACTREC</t>
        </is>
      </c>
      <c r="Q2503" s="23" t="n">
        <v>58155321674</v>
      </c>
      <c r="R2503" s="23" t="inlineStr">
        <is>
          <t>Delivered</t>
        </is>
      </c>
      <c r="S2503" s="63" t="n">
        <v>4</v>
      </c>
      <c r="T2503" s="39" t="n"/>
      <c r="U2503" s="23" t="inlineStr">
        <is>
          <t>BioLegend</t>
        </is>
      </c>
      <c r="V2503" s="23">
        <f>VLOOKUP(P2503,'Customer List'!B:C,2,)</f>
        <v/>
      </c>
      <c r="W2503" s="40" t="n"/>
      <c r="X2503" s="32" t="n">
        <v>45908</v>
      </c>
      <c r="Y2503" s="23">
        <f>IF(X2503="", "", X2503-N2503)</f>
        <v/>
      </c>
      <c r="Z2503" s="23">
        <f>IF(N2503="", "", TEXT(N2503, "dddd"))</f>
        <v/>
      </c>
      <c r="AA2503" s="23">
        <f>IF(X2503="", "", TEXT(X2503, "dddd"))</f>
        <v/>
      </c>
      <c r="AB2503" s="23">
        <f>VLOOKUP(U2503,'Currency Sheet'!A:C,3,)</f>
        <v/>
      </c>
      <c r="AC2503" s="44">
        <f>VLOOKUP(P2503,'Customer List'!B:D,3,)</f>
        <v/>
      </c>
    </row>
    <row r="2504">
      <c r="A2504" s="23">
        <f>A2503+1</f>
        <v/>
      </c>
      <c r="B2504" s="23" t="inlineStr">
        <is>
          <t>EED118651</t>
        </is>
      </c>
      <c r="C2504" s="32" t="n">
        <v>45898</v>
      </c>
      <c r="D2504" s="32" t="n">
        <v>45904</v>
      </c>
      <c r="E2504" s="51" t="n">
        <v>263.9</v>
      </c>
      <c r="F2504" s="51">
        <f>IF(AB2504="DOLLAR",E2504*88,E2504)</f>
        <v/>
      </c>
      <c r="G2504" s="62">
        <f>F2504*J2504</f>
        <v/>
      </c>
      <c r="H2504" s="23" t="n">
        <v>320108</v>
      </c>
      <c r="I2504" s="23" t="inlineStr">
        <is>
          <t>PE anti-human FOXP3 Antibody  100tests</t>
        </is>
      </c>
      <c r="J2504" s="23" t="n">
        <v>1</v>
      </c>
      <c r="K2504" s="23" t="n">
        <v>1</v>
      </c>
      <c r="L2504" s="23">
        <f>J2504-K2504</f>
        <v/>
      </c>
      <c r="M2504" s="23" t="inlineStr">
        <is>
          <t>T-1092/25-26</t>
        </is>
      </c>
      <c r="N2504" s="32" t="n">
        <v>45906</v>
      </c>
      <c r="O2504" s="62" t="n">
        <v>42657.55</v>
      </c>
      <c r="P2504" s="23" t="inlineStr">
        <is>
          <t>NIMHANS</t>
        </is>
      </c>
      <c r="Q2504" s="23" t="n">
        <v>58155324172</v>
      </c>
      <c r="R2504" s="23" t="inlineStr">
        <is>
          <t>Delivered</t>
        </is>
      </c>
      <c r="S2504" s="63" t="n">
        <v>4</v>
      </c>
      <c r="T2504" s="39" t="n"/>
      <c r="U2504" s="23" t="inlineStr">
        <is>
          <t>BioLegend</t>
        </is>
      </c>
      <c r="V2504" s="23">
        <f>VLOOKUP(P2504,'Customer List'!B:C,2,)</f>
        <v/>
      </c>
      <c r="W2504" s="40" t="n"/>
      <c r="X2504" s="32" t="n">
        <v>45908</v>
      </c>
      <c r="Y2504" s="23">
        <f>IF(X2504="", "", X2504-N2504)</f>
        <v/>
      </c>
      <c r="Z2504" s="23">
        <f>IF(N2504="", "", TEXT(N2504, "dddd"))</f>
        <v/>
      </c>
      <c r="AA2504" s="23">
        <f>IF(X2504="", "", TEXT(X2504, "dddd"))</f>
        <v/>
      </c>
      <c r="AB2504" s="23">
        <f>VLOOKUP(U2504,'Currency Sheet'!A:C,3,)</f>
        <v/>
      </c>
      <c r="AC2504" s="44">
        <f>VLOOKUP(P2504,'Customer List'!B:D,3,)</f>
        <v/>
      </c>
    </row>
    <row r="2505">
      <c r="A2505" s="23">
        <f>A2504+1</f>
        <v/>
      </c>
      <c r="B2505" s="23" t="inlineStr">
        <is>
          <t>EED118651</t>
        </is>
      </c>
      <c r="C2505" s="32" t="n">
        <v>45898</v>
      </c>
      <c r="D2505" s="32" t="n">
        <v>45904</v>
      </c>
      <c r="E2505" s="51" t="n">
        <v>179.2</v>
      </c>
      <c r="F2505" s="51">
        <f>IF(AB2505="DOLLAR",E2505*88,E2505)</f>
        <v/>
      </c>
      <c r="G2505" s="62">
        <f>F2505*J2505</f>
        <v/>
      </c>
      <c r="H2505" s="23" t="n">
        <v>325606</v>
      </c>
      <c r="I2505" s="23" t="inlineStr">
        <is>
          <t>PE anti-human CD14 Antibody  100tests</t>
        </is>
      </c>
      <c r="J2505" s="23" t="n">
        <v>1</v>
      </c>
      <c r="K2505" s="23" t="n">
        <v>1</v>
      </c>
      <c r="L2505" s="23">
        <f>J2505-K2505</f>
        <v/>
      </c>
      <c r="M2505" s="23" t="inlineStr">
        <is>
          <t>T-1123/25-26</t>
        </is>
      </c>
      <c r="N2505" s="32" t="n">
        <v>45909</v>
      </c>
      <c r="O2505" s="62" t="n">
        <v>21888</v>
      </c>
      <c r="P2505" s="23" t="inlineStr">
        <is>
          <t>RCB</t>
        </is>
      </c>
      <c r="Q2505" s="23" t="inlineStr">
        <is>
          <t>By Hand</t>
        </is>
      </c>
      <c r="R2505" s="23" t="inlineStr">
        <is>
          <t>Deepak</t>
        </is>
      </c>
      <c r="S2505" s="63" t="n">
        <v>4</v>
      </c>
      <c r="T2505" s="39" t="n"/>
      <c r="U2505" s="23" t="inlineStr">
        <is>
          <t>BioLegend</t>
        </is>
      </c>
      <c r="V2505" s="23">
        <f>VLOOKUP(P2505,'Customer List'!B:C,2,)</f>
        <v/>
      </c>
      <c r="W2505" s="40" t="n"/>
      <c r="X2505" s="32">
        <f>IF(OR(R2505 = "PRIYANKA MADAM", R2505 = "DEEPAK", R2505 = "PORTER"),N2505,"")</f>
        <v/>
      </c>
      <c r="Y2505" s="23">
        <f>IF(X2505="", "", X2505-N2505)</f>
        <v/>
      </c>
      <c r="Z2505" s="23">
        <f>IF(N2505="", "", TEXT(N2505, "dddd"))</f>
        <v/>
      </c>
      <c r="AA2505" s="23">
        <f>IF(X2505="", "", TEXT(X2505, "dddd"))</f>
        <v/>
      </c>
      <c r="AB2505" s="23">
        <f>VLOOKUP(U2505,'Currency Sheet'!A:C,3,)</f>
        <v/>
      </c>
      <c r="AC2505" s="44">
        <f>VLOOKUP(P2505,'Customer List'!B:D,3,)</f>
        <v/>
      </c>
    </row>
    <row r="2506">
      <c r="A2506" s="23">
        <f>A2505+1</f>
        <v/>
      </c>
      <c r="B2506" s="23" t="inlineStr">
        <is>
          <t>EED118651</t>
        </is>
      </c>
      <c r="C2506" s="32" t="n">
        <v>45898</v>
      </c>
      <c r="D2506" s="32" t="n">
        <v>45904</v>
      </c>
      <c r="E2506" s="51" t="n">
        <v>185.5</v>
      </c>
      <c r="F2506" s="51">
        <f>IF(AB2506="DOLLAR",E2506*88,E2506)</f>
        <v/>
      </c>
      <c r="G2506" s="62">
        <f>F2506*J2506</f>
        <v/>
      </c>
      <c r="H2506" s="23" t="n">
        <v>325616</v>
      </c>
      <c r="I2506" s="23" t="inlineStr">
        <is>
          <t>Pacific Blue™ anti-human CD14 Antibody  100 µg</t>
        </is>
      </c>
      <c r="J2506" s="23" t="n">
        <v>1</v>
      </c>
      <c r="K2506" s="23" t="n">
        <v>1</v>
      </c>
      <c r="L2506" s="23">
        <f>J2506-K2506</f>
        <v/>
      </c>
      <c r="M2506" s="23" t="inlineStr">
        <is>
          <t>T-1085/25-26</t>
        </is>
      </c>
      <c r="N2506" s="32" t="n">
        <v>45906</v>
      </c>
      <c r="O2506" s="62" t="n">
        <v>29984.75</v>
      </c>
      <c r="P2506" s="23" t="inlineStr">
        <is>
          <t>BHARAT BIOTECH</t>
        </is>
      </c>
      <c r="Q2506" s="23" t="n">
        <v>58155321195</v>
      </c>
      <c r="R2506" s="23" t="inlineStr">
        <is>
          <t>Delivered</t>
        </is>
      </c>
      <c r="S2506" s="63" t="n">
        <v>4</v>
      </c>
      <c r="T2506" s="39" t="n"/>
      <c r="U2506" s="23" t="inlineStr">
        <is>
          <t>BioLegend</t>
        </is>
      </c>
      <c r="V2506" s="23">
        <f>VLOOKUP(P2506,'Customer List'!B:C,2,)</f>
        <v/>
      </c>
      <c r="W2506" s="40" t="n"/>
      <c r="X2506" s="32" t="n">
        <v>45908</v>
      </c>
      <c r="Y2506" s="23">
        <f>IF(X2506="", "", X2506-N2506)</f>
        <v/>
      </c>
      <c r="Z2506" s="23">
        <f>IF(N2506="", "", TEXT(N2506, "dddd"))</f>
        <v/>
      </c>
      <c r="AA2506" s="23">
        <f>IF(X2506="", "", TEXT(X2506, "dddd"))</f>
        <v/>
      </c>
      <c r="AB2506" s="23">
        <f>VLOOKUP(U2506,'Currency Sheet'!A:C,3,)</f>
        <v/>
      </c>
      <c r="AC2506" s="44">
        <f>VLOOKUP(P2506,'Customer List'!B:D,3,)</f>
        <v/>
      </c>
    </row>
    <row r="2507">
      <c r="A2507" s="23">
        <f>A2506+1</f>
        <v/>
      </c>
      <c r="B2507" s="23" t="inlineStr">
        <is>
          <t>EED118651</t>
        </is>
      </c>
      <c r="C2507" s="32" t="n">
        <v>45898</v>
      </c>
      <c r="D2507" s="32" t="n">
        <v>45904</v>
      </c>
      <c r="E2507" s="51" t="n">
        <v>107.1</v>
      </c>
      <c r="F2507" s="51">
        <f>IF(AB2507="DOLLAR",E2507*88,E2507)</f>
        <v/>
      </c>
      <c r="G2507" s="62">
        <f>F2507*J2507</f>
        <v/>
      </c>
      <c r="H2507" s="23" t="n">
        <v>335917</v>
      </c>
      <c r="I2507" s="23" t="inlineStr">
        <is>
          <t>Alexa Fluor® 488 anti-human HLA-G Antibody  25 tests</t>
        </is>
      </c>
      <c r="J2507" s="23" t="n">
        <v>1</v>
      </c>
      <c r="K2507" s="23" t="n">
        <v>1</v>
      </c>
      <c r="L2507" s="23">
        <f>J2507-K2507</f>
        <v/>
      </c>
      <c r="M2507" s="23" t="inlineStr">
        <is>
          <t>T-1224/25-26</t>
        </is>
      </c>
      <c r="N2507" s="32" t="n">
        <v>45919</v>
      </c>
      <c r="O2507" s="62" t="n">
        <v>17786.25</v>
      </c>
      <c r="P2507" s="23" t="inlineStr">
        <is>
          <t>Nanogen Healthcare</t>
        </is>
      </c>
      <c r="Q2507" s="23" t="inlineStr">
        <is>
          <t>PORTER</t>
        </is>
      </c>
      <c r="R2507" s="23" t="inlineStr">
        <is>
          <t>PORTER</t>
        </is>
      </c>
      <c r="S2507" s="63" t="n">
        <v>4</v>
      </c>
      <c r="T2507" s="39" t="n"/>
      <c r="U2507" s="23" t="inlineStr">
        <is>
          <t>BioLegend</t>
        </is>
      </c>
      <c r="V2507" s="23">
        <f>VLOOKUP(P2507,'Customer List'!B:C,2,)</f>
        <v/>
      </c>
      <c r="W2507" s="40" t="n"/>
      <c r="X2507" s="32">
        <f>IF(OR(R2507 = "PRIYANKA MADAM", R2507 = "DEEPAK", R2507 = "PORTER"),N2507,"")</f>
        <v/>
      </c>
      <c r="Y2507" s="23">
        <f>IF(X2507="", "", X2507-N2507)</f>
        <v/>
      </c>
      <c r="Z2507" s="23">
        <f>IF(N2507="", "", TEXT(N2507, "dddd"))</f>
        <v/>
      </c>
      <c r="AA2507" s="23">
        <f>IF(X2507="", "", TEXT(X2507, "dddd"))</f>
        <v/>
      </c>
      <c r="AB2507" s="23">
        <f>VLOOKUP(U2507,'Currency Sheet'!A:C,3,)</f>
        <v/>
      </c>
      <c r="AC2507" s="44">
        <f>VLOOKUP(P2507,'Customer List'!B:D,3,)</f>
        <v/>
      </c>
    </row>
    <row r="2508">
      <c r="A2508" s="23">
        <f>A2507+1</f>
        <v/>
      </c>
      <c r="B2508" s="23" t="inlineStr">
        <is>
          <t>EED118651</t>
        </is>
      </c>
      <c r="C2508" s="32" t="n">
        <v>45898</v>
      </c>
      <c r="D2508" s="32" t="n">
        <v>45904</v>
      </c>
      <c r="E2508" s="51" t="n">
        <v>321.75</v>
      </c>
      <c r="F2508" s="51">
        <f>IF(AB2508="DOLLAR",E2508*88,E2508)</f>
        <v/>
      </c>
      <c r="G2508" s="62">
        <f>F2508*J2508</f>
        <v/>
      </c>
      <c r="H2508" s="23" t="n">
        <v>337238</v>
      </c>
      <c r="I2508" s="23" t="inlineStr">
        <is>
          <t>Brilliant Violet 650™ anti-human CD11c Antibody  100tests</t>
        </is>
      </c>
      <c r="J2508" s="23" t="n">
        <v>1</v>
      </c>
      <c r="K2508" s="23" t="n">
        <v>1</v>
      </c>
      <c r="L2508" s="23">
        <f>J2508-K2508</f>
        <v/>
      </c>
      <c r="M2508" s="23" t="inlineStr">
        <is>
          <t>T-1082/25-26</t>
        </is>
      </c>
      <c r="N2508" s="32" t="n">
        <v>45906</v>
      </c>
      <c r="O2508" s="62" t="n">
        <v>36679.5</v>
      </c>
      <c r="P2508" s="23" t="inlineStr">
        <is>
          <t>ACTREC</t>
        </is>
      </c>
      <c r="Q2508" s="23" t="n">
        <v>58155321674</v>
      </c>
      <c r="R2508" s="23" t="inlineStr">
        <is>
          <t>Delivered</t>
        </is>
      </c>
      <c r="S2508" s="63" t="n">
        <v>4</v>
      </c>
      <c r="T2508" s="39" t="n"/>
      <c r="U2508" s="23" t="inlineStr">
        <is>
          <t>BioLegend</t>
        </is>
      </c>
      <c r="V2508" s="23">
        <f>VLOOKUP(P2508,'Customer List'!B:C,2,)</f>
        <v/>
      </c>
      <c r="W2508" s="40" t="n"/>
      <c r="X2508" s="32" t="n">
        <v>45908</v>
      </c>
      <c r="Y2508" s="23">
        <f>IF(X2508="", "", X2508-N2508)</f>
        <v/>
      </c>
      <c r="Z2508" s="23">
        <f>IF(N2508="", "", TEXT(N2508, "dddd"))</f>
        <v/>
      </c>
      <c r="AA2508" s="23">
        <f>IF(X2508="", "", TEXT(X2508, "dddd"))</f>
        <v/>
      </c>
      <c r="AB2508" s="23">
        <f>VLOOKUP(U2508,'Currency Sheet'!A:C,3,)</f>
        <v/>
      </c>
      <c r="AC2508" s="44">
        <f>VLOOKUP(P2508,'Customer List'!B:D,3,)</f>
        <v/>
      </c>
    </row>
    <row r="2509">
      <c r="A2509" s="23">
        <f>A2508+1</f>
        <v/>
      </c>
      <c r="B2509" s="23" t="inlineStr">
        <is>
          <t>EED118651</t>
        </is>
      </c>
      <c r="C2509" s="32" t="n">
        <v>45898</v>
      </c>
      <c r="D2509" s="32" t="n">
        <v>45904</v>
      </c>
      <c r="E2509" s="51" t="n">
        <v>112</v>
      </c>
      <c r="F2509" s="51">
        <f>IF(AB2509="DOLLAR",E2509*88,E2509)</f>
        <v/>
      </c>
      <c r="G2509" s="62">
        <f>F2509*J2509</f>
        <v/>
      </c>
      <c r="H2509" s="23" t="n">
        <v>344613</v>
      </c>
      <c r="I2509" s="23" t="inlineStr">
        <is>
          <t>APC anti-human CD4 Antibody  25 tests</t>
        </is>
      </c>
      <c r="J2509" s="23" t="n">
        <v>1</v>
      </c>
      <c r="K2509" s="23" t="n">
        <v>1</v>
      </c>
      <c r="L2509" s="23">
        <f>J2509-K2509</f>
        <v/>
      </c>
      <c r="M2509" s="23" t="inlineStr">
        <is>
          <t>DC-160/25-26</t>
        </is>
      </c>
      <c r="N2509" s="32" t="n">
        <v>45933</v>
      </c>
      <c r="O2509" s="62" t="n">
        <v>0</v>
      </c>
      <c r="P2509" s="23" t="inlineStr">
        <is>
          <t>Aiims Bhatinda</t>
        </is>
      </c>
      <c r="Q2509" s="23" t="inlineStr">
        <is>
          <t>D3003710018</t>
        </is>
      </c>
      <c r="R2509" s="23" t="inlineStr">
        <is>
          <t>Delivered</t>
        </is>
      </c>
      <c r="S2509" s="63" t="n">
        <v>4</v>
      </c>
      <c r="T2509" s="39" t="inlineStr">
        <is>
          <t>Demo Vail (Vishal)</t>
        </is>
      </c>
      <c r="U2509" s="23" t="inlineStr">
        <is>
          <t>BioLegend</t>
        </is>
      </c>
      <c r="V2509" s="23">
        <f>VLOOKUP(P2509,'Customer List'!B:C,2,)</f>
        <v/>
      </c>
      <c r="W2509" s="40" t="n"/>
      <c r="X2509" s="32" t="n">
        <v>45936</v>
      </c>
      <c r="Y2509" s="23">
        <f>IF(X2509="", "", X2509-N2509)</f>
        <v/>
      </c>
      <c r="Z2509" s="23">
        <f>IF(N2509="", "", TEXT(N2509, "dddd"))</f>
        <v/>
      </c>
      <c r="AA2509" s="23">
        <f>IF(X2509="", "", TEXT(X2509, "dddd"))</f>
        <v/>
      </c>
      <c r="AB2509" s="23">
        <f>VLOOKUP(U2509,'Currency Sheet'!A:C,3,)</f>
        <v/>
      </c>
      <c r="AC2509" s="44">
        <f>VLOOKUP(P2509,'Customer List'!B:D,3,)</f>
        <v/>
      </c>
    </row>
    <row r="2510">
      <c r="A2510" s="23">
        <f>A2509+1</f>
        <v/>
      </c>
      <c r="B2510" s="23" t="inlineStr">
        <is>
          <t>EED118651</t>
        </is>
      </c>
      <c r="C2510" s="32" t="n">
        <v>45898</v>
      </c>
      <c r="D2510" s="32" t="n">
        <v>45904</v>
      </c>
      <c r="E2510" s="51" t="n">
        <v>165.9</v>
      </c>
      <c r="F2510" s="51">
        <f>IF(AB2510="DOLLAR",E2510*88,E2510)</f>
        <v/>
      </c>
      <c r="G2510" s="62">
        <f>F2510*J2510</f>
        <v/>
      </c>
      <c r="H2510" s="23" t="n">
        <v>344622</v>
      </c>
      <c r="I2510" s="23" t="inlineStr">
        <is>
          <t>Alexa Fluor® 700 anti-human CD4 Antibody  100tests</t>
        </is>
      </c>
      <c r="J2510" s="23" t="n">
        <v>1</v>
      </c>
      <c r="K2510" s="23" t="n">
        <v>1</v>
      </c>
      <c r="L2510" s="23">
        <f>J2510-K2510</f>
        <v/>
      </c>
      <c r="M2510" s="23" t="inlineStr">
        <is>
          <t>T-1092/25-26</t>
        </is>
      </c>
      <c r="N2510" s="32" t="n">
        <v>45906</v>
      </c>
      <c r="O2510" s="62" t="n">
        <v>26816.55</v>
      </c>
      <c r="P2510" s="23" t="inlineStr">
        <is>
          <t>NIMHANS</t>
        </is>
      </c>
      <c r="Q2510" s="23" t="n">
        <v>58155324172</v>
      </c>
      <c r="R2510" s="23" t="inlineStr">
        <is>
          <t>Delivered</t>
        </is>
      </c>
      <c r="S2510" s="63" t="n">
        <v>4</v>
      </c>
      <c r="T2510" s="39" t="n"/>
      <c r="U2510" s="23" t="inlineStr">
        <is>
          <t>BioLegend</t>
        </is>
      </c>
      <c r="V2510" s="23">
        <f>VLOOKUP(P2510,'Customer List'!B:C,2,)</f>
        <v/>
      </c>
      <c r="W2510" s="40" t="n"/>
      <c r="X2510" s="32" t="n">
        <v>45908</v>
      </c>
      <c r="Y2510" s="23">
        <f>IF(X2510="", "", X2510-N2510)</f>
        <v/>
      </c>
      <c r="Z2510" s="23">
        <f>IF(N2510="", "", TEXT(N2510, "dddd"))</f>
        <v/>
      </c>
      <c r="AA2510" s="23">
        <f>IF(X2510="", "", TEXT(X2510, "dddd"))</f>
        <v/>
      </c>
      <c r="AB2510" s="23">
        <f>VLOOKUP(U2510,'Currency Sheet'!A:C,3,)</f>
        <v/>
      </c>
      <c r="AC2510" s="44">
        <f>VLOOKUP(P2510,'Customer List'!B:D,3,)</f>
        <v/>
      </c>
    </row>
    <row r="2511">
      <c r="A2511" s="23">
        <f>A2510+1</f>
        <v/>
      </c>
      <c r="B2511" s="23" t="inlineStr">
        <is>
          <t>EED118651</t>
        </is>
      </c>
      <c r="C2511" s="32" t="n">
        <v>45898</v>
      </c>
      <c r="D2511" s="32" t="n">
        <v>45904</v>
      </c>
      <c r="E2511" s="51" t="n">
        <v>169.4</v>
      </c>
      <c r="F2511" s="51">
        <f>IF(AB2511="DOLLAR",E2511*88,E2511)</f>
        <v/>
      </c>
      <c r="G2511" s="62">
        <f>F2511*J2511</f>
        <v/>
      </c>
      <c r="H2511" s="23" t="n">
        <v>344704</v>
      </c>
      <c r="I2511" s="23" t="inlineStr">
        <is>
          <t>FITC anti-human CD8 Antibody  100tests</t>
        </is>
      </c>
      <c r="J2511" s="23" t="n">
        <v>1</v>
      </c>
      <c r="K2511" s="23" t="n">
        <v>1</v>
      </c>
      <c r="L2511" s="23">
        <f>J2511-K2511</f>
        <v/>
      </c>
      <c r="M2511" s="23" t="inlineStr">
        <is>
          <t>T-1092/25-26</t>
        </is>
      </c>
      <c r="N2511" s="32" t="n">
        <v>45906</v>
      </c>
      <c r="O2511" s="62" t="n">
        <v>27382.3</v>
      </c>
      <c r="P2511" s="23" t="inlineStr">
        <is>
          <t>NIMHANS</t>
        </is>
      </c>
      <c r="Q2511" s="23" t="n">
        <v>58155324172</v>
      </c>
      <c r="R2511" s="23" t="inlineStr">
        <is>
          <t>Delivered</t>
        </is>
      </c>
      <c r="S2511" s="63" t="n">
        <v>4</v>
      </c>
      <c r="T2511" s="39" t="n"/>
      <c r="U2511" s="23" t="inlineStr">
        <is>
          <t>BioLegend</t>
        </is>
      </c>
      <c r="V2511" s="23">
        <f>VLOOKUP(P2511,'Customer List'!B:C,2,)</f>
        <v/>
      </c>
      <c r="W2511" s="40" t="n"/>
      <c r="X2511" s="32" t="n">
        <v>45908</v>
      </c>
      <c r="Y2511" s="23">
        <f>IF(X2511="", "", X2511-N2511)</f>
        <v/>
      </c>
      <c r="Z2511" s="23">
        <f>IF(N2511="", "", TEXT(N2511, "dddd"))</f>
        <v/>
      </c>
      <c r="AA2511" s="23">
        <f>IF(X2511="", "", TEXT(X2511, "dddd"))</f>
        <v/>
      </c>
      <c r="AB2511" s="23">
        <f>VLOOKUP(U2511,'Currency Sheet'!A:C,3,)</f>
        <v/>
      </c>
      <c r="AC2511" s="44">
        <f>VLOOKUP(P2511,'Customer List'!B:D,3,)</f>
        <v/>
      </c>
    </row>
    <row r="2512">
      <c r="A2512" s="23">
        <f>A2511+1</f>
        <v/>
      </c>
      <c r="B2512" s="23" t="inlineStr">
        <is>
          <t>EED118651</t>
        </is>
      </c>
      <c r="C2512" s="32" t="n">
        <v>45898</v>
      </c>
      <c r="D2512" s="32" t="n">
        <v>45904</v>
      </c>
      <c r="E2512" s="51" t="n">
        <v>259</v>
      </c>
      <c r="F2512" s="51">
        <f>IF(AB2512="DOLLAR",E2512*88,E2512)</f>
        <v/>
      </c>
      <c r="G2512" s="62">
        <f>F2512*J2512</f>
        <v/>
      </c>
      <c r="H2512" s="23" t="n">
        <v>344786</v>
      </c>
      <c r="I2512" s="23" t="inlineStr">
        <is>
          <t>Spark Violet™ 538 anti-human CD8 Antibody  100 tests</t>
        </is>
      </c>
      <c r="J2512" s="23" t="n">
        <v>1</v>
      </c>
      <c r="K2512" s="23" t="n">
        <v>1</v>
      </c>
      <c r="L2512" s="23">
        <f>J2512-K2512</f>
        <v/>
      </c>
      <c r="M2512" s="23" t="inlineStr">
        <is>
          <t>T-1082/25-26</t>
        </is>
      </c>
      <c r="N2512" s="32" t="n">
        <v>45906</v>
      </c>
      <c r="O2512" s="62" t="n">
        <v>38644.65</v>
      </c>
      <c r="P2512" s="23" t="inlineStr">
        <is>
          <t>ACTREC</t>
        </is>
      </c>
      <c r="Q2512" s="23" t="n">
        <v>58155321674</v>
      </c>
      <c r="R2512" s="23" t="inlineStr">
        <is>
          <t>Delivered</t>
        </is>
      </c>
      <c r="S2512" s="63" t="n">
        <v>4</v>
      </c>
      <c r="T2512" s="39" t="n"/>
      <c r="U2512" s="23" t="inlineStr">
        <is>
          <t>BioLegend</t>
        </is>
      </c>
      <c r="V2512" s="23">
        <f>VLOOKUP(P2512,'Customer List'!B:C,2,)</f>
        <v/>
      </c>
      <c r="W2512" s="40" t="n"/>
      <c r="X2512" s="32" t="n">
        <v>45908</v>
      </c>
      <c r="Y2512" s="23">
        <f>IF(X2512="", "", X2512-N2512)</f>
        <v/>
      </c>
      <c r="Z2512" s="23">
        <f>IF(N2512="", "", TEXT(N2512, "dddd"))</f>
        <v/>
      </c>
      <c r="AA2512" s="23">
        <f>IF(X2512="", "", TEXT(X2512, "dddd"))</f>
        <v/>
      </c>
      <c r="AB2512" s="23">
        <f>VLOOKUP(U2512,'Currency Sheet'!A:C,3,)</f>
        <v/>
      </c>
      <c r="AC2512" s="44">
        <f>VLOOKUP(P2512,'Customer List'!B:D,3,)</f>
        <v/>
      </c>
    </row>
    <row r="2513">
      <c r="A2513" s="23">
        <f>A2512+1</f>
        <v/>
      </c>
      <c r="B2513" s="23" t="inlineStr">
        <is>
          <t>EED118651</t>
        </is>
      </c>
      <c r="C2513" s="32" t="n">
        <v>45898</v>
      </c>
      <c r="D2513" s="32" t="n">
        <v>45904</v>
      </c>
      <c r="E2513" s="51" t="n">
        <v>173.6</v>
      </c>
      <c r="F2513" s="51">
        <f>IF(AB2513="DOLLAR",E2513*88,E2513)</f>
        <v/>
      </c>
      <c r="G2513" s="62">
        <f>F2513*J2513</f>
        <v/>
      </c>
      <c r="H2513" s="23" t="n">
        <v>344824</v>
      </c>
      <c r="I2513" s="23" t="inlineStr">
        <is>
          <t>Pacific Blue™ anti-human CD3 Antibody  100 tests</t>
        </is>
      </c>
      <c r="J2513" s="23" t="n">
        <v>1</v>
      </c>
      <c r="K2513" s="23" t="n">
        <v>1</v>
      </c>
      <c r="L2513" s="23">
        <f>J2513-K2513</f>
        <v/>
      </c>
      <c r="M2513" s="23" t="inlineStr">
        <is>
          <t>T-1092/25-26</t>
        </is>
      </c>
      <c r="N2513" s="32" t="n">
        <v>45906</v>
      </c>
      <c r="O2513" s="62" t="n">
        <v>28061.2</v>
      </c>
      <c r="P2513" s="23" t="inlineStr">
        <is>
          <t>NIMHANS</t>
        </is>
      </c>
      <c r="Q2513" s="23" t="n">
        <v>58155324172</v>
      </c>
      <c r="R2513" s="23" t="inlineStr">
        <is>
          <t>Delivered</t>
        </is>
      </c>
      <c r="S2513" s="63" t="n">
        <v>4</v>
      </c>
      <c r="T2513" s="39" t="n"/>
      <c r="U2513" s="23" t="inlineStr">
        <is>
          <t>BioLegend</t>
        </is>
      </c>
      <c r="V2513" s="23">
        <f>VLOOKUP(P2513,'Customer List'!B:C,2,)</f>
        <v/>
      </c>
      <c r="W2513" s="40" t="n"/>
      <c r="X2513" s="32" t="n">
        <v>45908</v>
      </c>
      <c r="Y2513" s="23">
        <f>IF(X2513="", "", X2513-N2513)</f>
        <v/>
      </c>
      <c r="Z2513" s="23">
        <f>IF(N2513="", "", TEXT(N2513, "dddd"))</f>
        <v/>
      </c>
      <c r="AA2513" s="23">
        <f>IF(X2513="", "", TEXT(X2513, "dddd"))</f>
        <v/>
      </c>
      <c r="AB2513" s="23">
        <f>VLOOKUP(U2513,'Currency Sheet'!A:C,3,)</f>
        <v/>
      </c>
      <c r="AC2513" s="44">
        <f>VLOOKUP(P2513,'Customer List'!B:D,3,)</f>
        <v/>
      </c>
    </row>
    <row r="2514">
      <c r="A2514" s="23">
        <f>A2513+1</f>
        <v/>
      </c>
      <c r="B2514" s="23" t="inlineStr">
        <is>
          <t>EED118651</t>
        </is>
      </c>
      <c r="C2514" s="32" t="n">
        <v>45898</v>
      </c>
      <c r="D2514" s="32" t="n">
        <v>45904</v>
      </c>
      <c r="E2514" s="51" t="n">
        <v>250.6</v>
      </c>
      <c r="F2514" s="51">
        <f>IF(AB2514="DOLLAR",E2514*88,E2514)</f>
        <v/>
      </c>
      <c r="G2514" s="62">
        <f>F2514*J2514</f>
        <v/>
      </c>
      <c r="H2514" s="23" t="n">
        <v>345042</v>
      </c>
      <c r="I2514" s="23" t="inlineStr">
        <is>
          <t>Pacific Blue™ anti-human CD366 (Tim-3) Antibody  100 tests</t>
        </is>
      </c>
      <c r="J2514" s="23" t="n">
        <v>1</v>
      </c>
      <c r="K2514" s="23" t="n">
        <v>1</v>
      </c>
      <c r="L2514" s="23">
        <f>J2514-K2514</f>
        <v/>
      </c>
      <c r="M2514" s="23" t="inlineStr">
        <is>
          <t>T-1121/25-26</t>
        </is>
      </c>
      <c r="N2514" s="32" t="n">
        <v>45908</v>
      </c>
      <c r="O2514" s="62" t="n">
        <v>38843</v>
      </c>
      <c r="P2514" s="23" t="inlineStr">
        <is>
          <t>VECTOR</t>
        </is>
      </c>
      <c r="Q2514" s="23" t="inlineStr">
        <is>
          <t>D3002950416</t>
        </is>
      </c>
      <c r="R2514" s="23" t="inlineStr">
        <is>
          <t>Delivered</t>
        </is>
      </c>
      <c r="S2514" s="63" t="n">
        <v>4</v>
      </c>
      <c r="T2514" s="39" t="n"/>
      <c r="U2514" s="23" t="inlineStr">
        <is>
          <t>BioLegend</t>
        </is>
      </c>
      <c r="V2514" s="23">
        <f>VLOOKUP(P2514,'Customer List'!B:C,2,)</f>
        <v/>
      </c>
      <c r="W2514" s="40" t="n"/>
      <c r="X2514" s="32" t="n">
        <v>45911</v>
      </c>
      <c r="Y2514" s="23">
        <f>IF(X2514="", "", X2514-N2514)</f>
        <v/>
      </c>
      <c r="Z2514" s="23">
        <f>IF(N2514="", "", TEXT(N2514, "dddd"))</f>
        <v/>
      </c>
      <c r="AA2514" s="23">
        <f>IF(X2514="", "", TEXT(X2514, "dddd"))</f>
        <v/>
      </c>
      <c r="AB2514" s="23">
        <f>VLOOKUP(U2514,'Currency Sheet'!A:C,3,)</f>
        <v/>
      </c>
      <c r="AC2514" s="44">
        <f>VLOOKUP(P2514,'Customer List'!B:D,3,)</f>
        <v/>
      </c>
    </row>
    <row r="2515">
      <c r="A2515" s="23">
        <f>A2514+1</f>
        <v/>
      </c>
      <c r="B2515" s="23" t="inlineStr">
        <is>
          <t>EED118651</t>
        </is>
      </c>
      <c r="C2515" s="32" t="n">
        <v>45898</v>
      </c>
      <c r="D2515" s="32" t="n">
        <v>45904</v>
      </c>
      <c r="E2515" s="51" t="n">
        <v>192.5</v>
      </c>
      <c r="F2515" s="51">
        <f>IF(AB2515="DOLLAR",E2515*88,E2515)</f>
        <v/>
      </c>
      <c r="G2515" s="62">
        <f>F2515*J2515</f>
        <v/>
      </c>
      <c r="H2515" s="23" t="n">
        <v>349106</v>
      </c>
      <c r="I2515" s="23" t="inlineStr">
        <is>
          <t>PE anti-human CD235a (Glycophorin A) Antibody  100µg</t>
        </is>
      </c>
      <c r="J2515" s="23" t="n">
        <v>1</v>
      </c>
      <c r="K2515" s="23" t="n">
        <v>1</v>
      </c>
      <c r="L2515" s="23">
        <f>J2515-K2515</f>
        <v/>
      </c>
      <c r="M2515" s="23" t="inlineStr">
        <is>
          <t>T-1110/25-26</t>
        </is>
      </c>
      <c r="N2515" s="32" t="n">
        <v>45908</v>
      </c>
      <c r="O2515" s="62" t="n">
        <v>29837.5</v>
      </c>
      <c r="P2515" s="23" t="inlineStr">
        <is>
          <t>INTAS</t>
        </is>
      </c>
      <c r="Q2515" s="23" t="n">
        <v>58155354633</v>
      </c>
      <c r="R2515" s="23" t="inlineStr">
        <is>
          <t>Delivered</t>
        </is>
      </c>
      <c r="S2515" s="63" t="n">
        <v>4</v>
      </c>
      <c r="T2515" s="39" t="n"/>
      <c r="U2515" s="23" t="inlineStr">
        <is>
          <t>BioLegend</t>
        </is>
      </c>
      <c r="V2515" s="23">
        <f>VLOOKUP(P2515,'Customer List'!B:C,2,)</f>
        <v/>
      </c>
      <c r="W2515" s="40" t="n"/>
      <c r="X2515" s="32" t="n">
        <v>45909</v>
      </c>
      <c r="Y2515" s="23">
        <f>IF(X2515="", "", X2515-N2515)</f>
        <v/>
      </c>
      <c r="Z2515" s="23">
        <f>IF(N2515="", "", TEXT(N2515, "dddd"))</f>
        <v/>
      </c>
      <c r="AA2515" s="23">
        <f>IF(X2515="", "", TEXT(X2515, "dddd"))</f>
        <v/>
      </c>
      <c r="AB2515" s="23">
        <f>VLOOKUP(U2515,'Currency Sheet'!A:C,3,)</f>
        <v/>
      </c>
      <c r="AC2515" s="44">
        <f>VLOOKUP(P2515,'Customer List'!B:D,3,)</f>
        <v/>
      </c>
    </row>
    <row r="2516">
      <c r="A2516" s="23">
        <f>A2515+1</f>
        <v/>
      </c>
      <c r="B2516" s="23" t="inlineStr">
        <is>
          <t>EED118651</t>
        </is>
      </c>
      <c r="C2516" s="32" t="n">
        <v>45898</v>
      </c>
      <c r="D2516" s="32" t="n">
        <v>45904</v>
      </c>
      <c r="E2516" s="51" t="n">
        <v>226.1</v>
      </c>
      <c r="F2516" s="51">
        <f>IF(AB2516="DOLLAR",E2516*88,E2516)</f>
        <v/>
      </c>
      <c r="G2516" s="62">
        <f>F2516*J2516</f>
        <v/>
      </c>
      <c r="H2516" s="23" t="n">
        <v>350510</v>
      </c>
      <c r="I2516" s="23" t="inlineStr">
        <is>
          <t>Alexa Fluor® 647 anti-human Ki-67 Antibody  100 tests</t>
        </is>
      </c>
      <c r="J2516" s="23" t="n">
        <v>1</v>
      </c>
      <c r="K2516" s="23" t="n">
        <v>1</v>
      </c>
      <c r="L2516" s="23">
        <f>J2516-K2516</f>
        <v/>
      </c>
      <c r="M2516" s="23" t="inlineStr">
        <is>
          <t>T-1092/25-26</t>
        </is>
      </c>
      <c r="N2516" s="32" t="n">
        <v>45906</v>
      </c>
      <c r="O2516" s="62" t="n">
        <v>36547.45</v>
      </c>
      <c r="P2516" s="23" t="inlineStr">
        <is>
          <t>NIMHANS</t>
        </is>
      </c>
      <c r="Q2516" s="23" t="n">
        <v>58155324172</v>
      </c>
      <c r="R2516" s="23" t="inlineStr">
        <is>
          <t>Delivered</t>
        </is>
      </c>
      <c r="S2516" s="63" t="n">
        <v>4</v>
      </c>
      <c r="T2516" s="39" t="n"/>
      <c r="U2516" s="23" t="inlineStr">
        <is>
          <t>BioLegend</t>
        </is>
      </c>
      <c r="V2516" s="23">
        <f>VLOOKUP(P2516,'Customer List'!B:C,2,)</f>
        <v/>
      </c>
      <c r="W2516" s="40" t="n"/>
      <c r="X2516" s="32" t="n">
        <v>45908</v>
      </c>
      <c r="Y2516" s="23">
        <f>IF(X2516="", "", X2516-N2516)</f>
        <v/>
      </c>
      <c r="Z2516" s="23">
        <f>IF(N2516="", "", TEXT(N2516, "dddd"))</f>
        <v/>
      </c>
      <c r="AA2516" s="23">
        <f>IF(X2516="", "", TEXT(X2516, "dddd"))</f>
        <v/>
      </c>
      <c r="AB2516" s="23">
        <f>VLOOKUP(U2516,'Currency Sheet'!A:C,3,)</f>
        <v/>
      </c>
      <c r="AC2516" s="44">
        <f>VLOOKUP(P2516,'Customer List'!B:D,3,)</f>
        <v/>
      </c>
    </row>
    <row r="2517">
      <c r="A2517" s="23">
        <f>A2516+1</f>
        <v/>
      </c>
      <c r="B2517" s="23" t="inlineStr">
        <is>
          <t>EED118651</t>
        </is>
      </c>
      <c r="C2517" s="32" t="n">
        <v>45898</v>
      </c>
      <c r="D2517" s="32" t="n">
        <v>45904</v>
      </c>
      <c r="E2517" s="51" t="n">
        <v>153</v>
      </c>
      <c r="F2517" s="51">
        <f>IF(AB2517="DOLLAR",E2517*88,E2517)</f>
        <v/>
      </c>
      <c r="G2517" s="62">
        <f>F2517*J2517</f>
        <v/>
      </c>
      <c r="H2517" s="23" t="n">
        <v>354515</v>
      </c>
      <c r="I2517" s="23" t="inlineStr">
        <is>
          <t>Brilliant Violet 510™ anti-human CD304 (Neuropilin-1) Antibody  25 tests</t>
        </is>
      </c>
      <c r="J2517" s="23" t="n">
        <v>1</v>
      </c>
      <c r="K2517" s="23" t="n">
        <v>1</v>
      </c>
      <c r="L2517" s="23">
        <f>J2517-K2517</f>
        <v/>
      </c>
      <c r="M2517" s="23" t="inlineStr">
        <is>
          <t>T-1114/25-26</t>
        </is>
      </c>
      <c r="N2517" s="32" t="n">
        <v>45908</v>
      </c>
      <c r="O2517" s="62" t="n">
        <v>23715</v>
      </c>
      <c r="P2517" s="23" t="inlineStr">
        <is>
          <t>Biogene Scientific</t>
        </is>
      </c>
      <c r="Q2517" s="23" t="n">
        <v>58155354773</v>
      </c>
      <c r="R2517" s="23" t="inlineStr">
        <is>
          <t>Delivered</t>
        </is>
      </c>
      <c r="S2517" s="63" t="n">
        <v>4</v>
      </c>
      <c r="T2517" s="39" t="n"/>
      <c r="U2517" s="23" t="inlineStr">
        <is>
          <t>BioLegend</t>
        </is>
      </c>
      <c r="V2517" s="23">
        <f>VLOOKUP(P2517,'Customer List'!B:C,2,)</f>
        <v/>
      </c>
      <c r="W2517" s="40" t="n"/>
      <c r="X2517" s="32" t="n">
        <v>45909</v>
      </c>
      <c r="Y2517" s="23">
        <f>IF(X2517="", "", X2517-N2517)</f>
        <v/>
      </c>
      <c r="Z2517" s="23">
        <f>IF(N2517="", "", TEXT(N2517, "dddd"))</f>
        <v/>
      </c>
      <c r="AA2517" s="23">
        <f>IF(X2517="", "", TEXT(X2517, "dddd"))</f>
        <v/>
      </c>
      <c r="AB2517" s="23">
        <f>VLOOKUP(U2517,'Currency Sheet'!A:C,3,)</f>
        <v/>
      </c>
      <c r="AC2517" s="44">
        <f>VLOOKUP(P2517,'Customer List'!B:D,3,)</f>
        <v/>
      </c>
    </row>
    <row r="2518">
      <c r="A2518" s="23">
        <f>A2517+1</f>
        <v/>
      </c>
      <c r="B2518" s="23" t="inlineStr">
        <is>
          <t>EED118651</t>
        </is>
      </c>
      <c r="C2518" s="32" t="n">
        <v>45898</v>
      </c>
      <c r="D2518" s="32" t="n">
        <v>45904</v>
      </c>
      <c r="E2518" s="51" t="n">
        <v>203.7</v>
      </c>
      <c r="F2518" s="51">
        <f>IF(AB2518="DOLLAR",E2518*88,E2518)</f>
        <v/>
      </c>
      <c r="G2518" s="62">
        <f>F2518*J2518</f>
        <v/>
      </c>
      <c r="H2518" s="23" t="n">
        <v>362504</v>
      </c>
      <c r="I2518" s="23" t="inlineStr">
        <is>
          <t>APC anti-human CD56 (NCAM) Antibody  100tests</t>
        </is>
      </c>
      <c r="J2518" s="23" t="n">
        <v>4</v>
      </c>
      <c r="K2518" s="23" t="n">
        <v>4</v>
      </c>
      <c r="L2518" s="23">
        <f>J2518-K2518</f>
        <v/>
      </c>
      <c r="M2518" s="23" t="inlineStr">
        <is>
          <t>T-1095/25-26</t>
        </is>
      </c>
      <c r="N2518" s="32" t="n">
        <v>45906</v>
      </c>
      <c r="O2518" s="62" t="n">
        <v>108252</v>
      </c>
      <c r="P2518" s="23" t="inlineStr">
        <is>
          <t>SAI LIFE</t>
        </is>
      </c>
      <c r="Q2518" s="23" t="n">
        <v>58155321011</v>
      </c>
      <c r="R2518" s="23" t="inlineStr">
        <is>
          <t>Delivered</t>
        </is>
      </c>
      <c r="S2518" s="63" t="n">
        <v>4</v>
      </c>
      <c r="T2518" s="39" t="n"/>
      <c r="U2518" s="23" t="inlineStr">
        <is>
          <t>BioLegend</t>
        </is>
      </c>
      <c r="V2518" s="23">
        <f>VLOOKUP(P2518,'Customer List'!B:C,2,)</f>
        <v/>
      </c>
      <c r="W2518" s="40" t="n"/>
      <c r="X2518" s="32" t="n">
        <v>45908</v>
      </c>
      <c r="Y2518" s="23">
        <f>IF(X2518="", "", X2518-N2518)</f>
        <v/>
      </c>
      <c r="Z2518" s="23">
        <f>IF(N2518="", "", TEXT(N2518, "dddd"))</f>
        <v/>
      </c>
      <c r="AA2518" s="23">
        <f>IF(X2518="", "", TEXT(X2518, "dddd"))</f>
        <v/>
      </c>
      <c r="AB2518" s="23">
        <f>VLOOKUP(U2518,'Currency Sheet'!A:C,3,)</f>
        <v/>
      </c>
      <c r="AC2518" s="44">
        <f>VLOOKUP(P2518,'Customer List'!B:D,3,)</f>
        <v/>
      </c>
    </row>
    <row r="2519">
      <c r="A2519" s="23">
        <f>A2518+1</f>
        <v/>
      </c>
      <c r="B2519" s="23" t="inlineStr">
        <is>
          <t>EED118651</t>
        </is>
      </c>
      <c r="C2519" s="32" t="n">
        <v>45898</v>
      </c>
      <c r="D2519" s="32" t="n">
        <v>45904</v>
      </c>
      <c r="E2519" s="51" t="n">
        <v>217.7</v>
      </c>
      <c r="F2519" s="51">
        <f>IF(AB2519="DOLLAR",E2519*88,E2519)</f>
        <v/>
      </c>
      <c r="G2519" s="62">
        <f>F2519*J2519</f>
        <v/>
      </c>
      <c r="H2519" s="23" t="n">
        <v>362564</v>
      </c>
      <c r="I2519" s="23" t="inlineStr">
        <is>
          <t>Spark NIR™ 685 anti-human CD56 (NCAM) Antibody  100 tests</t>
        </is>
      </c>
      <c r="J2519" s="23" t="n">
        <v>1</v>
      </c>
      <c r="K2519" s="23" t="n">
        <v>1</v>
      </c>
      <c r="L2519" s="23">
        <f>J2519-K2519</f>
        <v/>
      </c>
      <c r="M2519" s="23" t="inlineStr">
        <is>
          <t>T-1082/25-26</t>
        </is>
      </c>
      <c r="N2519" s="32" t="n">
        <v>45906</v>
      </c>
      <c r="O2519" s="62" t="n">
        <v>26576.51</v>
      </c>
      <c r="P2519" s="23" t="inlineStr">
        <is>
          <t>ACTREC</t>
        </is>
      </c>
      <c r="Q2519" s="23" t="n">
        <v>58155321674</v>
      </c>
      <c r="R2519" s="23" t="inlineStr">
        <is>
          <t>Delivered</t>
        </is>
      </c>
      <c r="S2519" s="63" t="n">
        <v>4</v>
      </c>
      <c r="T2519" s="39" t="n"/>
      <c r="U2519" s="23" t="inlineStr">
        <is>
          <t>BioLegend</t>
        </is>
      </c>
      <c r="V2519" s="23">
        <f>VLOOKUP(P2519,'Customer List'!B:C,2,)</f>
        <v/>
      </c>
      <c r="W2519" s="40" t="n"/>
      <c r="X2519" s="32" t="n">
        <v>45908</v>
      </c>
      <c r="Y2519" s="23">
        <f>IF(X2519="", "", X2519-N2519)</f>
        <v/>
      </c>
      <c r="Z2519" s="23">
        <f>IF(N2519="", "", TEXT(N2519, "dddd"))</f>
        <v/>
      </c>
      <c r="AA2519" s="23">
        <f>IF(X2519="", "", TEXT(X2519, "dddd"))</f>
        <v/>
      </c>
      <c r="AB2519" s="23">
        <f>VLOOKUP(U2519,'Currency Sheet'!A:C,3,)</f>
        <v/>
      </c>
      <c r="AC2519" s="44">
        <f>VLOOKUP(P2519,'Customer List'!B:D,3,)</f>
        <v/>
      </c>
    </row>
    <row r="2520">
      <c r="A2520" s="23">
        <f>A2519+1</f>
        <v/>
      </c>
      <c r="B2520" s="23" t="inlineStr">
        <is>
          <t>EED118651</t>
        </is>
      </c>
      <c r="C2520" s="32" t="n">
        <v>45898</v>
      </c>
      <c r="D2520" s="32" t="n">
        <v>45904</v>
      </c>
      <c r="E2520" s="51" t="n">
        <v>313.5</v>
      </c>
      <c r="F2520" s="51">
        <f>IF(AB2520="DOLLAR",E2520*88,E2520)</f>
        <v/>
      </c>
      <c r="G2520" s="62">
        <f>F2520*J2520</f>
        <v/>
      </c>
      <c r="H2520" s="23" t="n">
        <v>368524</v>
      </c>
      <c r="I2520" s="23" t="inlineStr">
        <is>
          <t>Brilliant Violet 605™ anti-human CD45 Antibody  100 tests</t>
        </is>
      </c>
      <c r="J2520" s="23" t="n">
        <v>1</v>
      </c>
      <c r="K2520" s="23" t="n">
        <v>1</v>
      </c>
      <c r="L2520" s="23">
        <f>J2520-K2520</f>
        <v/>
      </c>
      <c r="M2520" s="23" t="inlineStr">
        <is>
          <t>T-1123/25-26</t>
        </is>
      </c>
      <c r="N2520" s="32" t="n">
        <v>45909</v>
      </c>
      <c r="O2520" s="62" t="n">
        <v>35739</v>
      </c>
      <c r="P2520" s="23" t="inlineStr">
        <is>
          <t>RCB</t>
        </is>
      </c>
      <c r="Q2520" s="23" t="inlineStr">
        <is>
          <t>By Hand</t>
        </is>
      </c>
      <c r="R2520" s="23" t="inlineStr">
        <is>
          <t>Deepak</t>
        </is>
      </c>
      <c r="S2520" s="63" t="n">
        <v>4</v>
      </c>
      <c r="T2520" s="39" t="n"/>
      <c r="U2520" s="23" t="inlineStr">
        <is>
          <t>BioLegend</t>
        </is>
      </c>
      <c r="V2520" s="23">
        <f>VLOOKUP(P2520,'Customer List'!B:C,2,)</f>
        <v/>
      </c>
      <c r="W2520" s="40" t="n"/>
      <c r="X2520" s="32">
        <f>IF(OR(R2520 = "PRIYANKA MADAM", R2520 = "DEEPAK", R2520 = "PORTER"),N2520,"")</f>
        <v/>
      </c>
      <c r="Y2520" s="23">
        <f>IF(X2520="", "", X2520-N2520)</f>
        <v/>
      </c>
      <c r="Z2520" s="23">
        <f>IF(N2520="", "", TEXT(N2520, "dddd"))</f>
        <v/>
      </c>
      <c r="AA2520" s="23">
        <f>IF(X2520="", "", TEXT(X2520, "dddd"))</f>
        <v/>
      </c>
      <c r="AB2520" s="23">
        <f>VLOOKUP(U2520,'Currency Sheet'!A:C,3,)</f>
        <v/>
      </c>
      <c r="AC2520" s="44">
        <f>VLOOKUP(P2520,'Customer List'!B:D,3,)</f>
        <v/>
      </c>
    </row>
    <row r="2521">
      <c r="A2521" s="23">
        <f>A2520+1</f>
        <v/>
      </c>
      <c r="B2521" s="23" t="inlineStr">
        <is>
          <t>EED118651</t>
        </is>
      </c>
      <c r="C2521" s="32" t="n">
        <v>45898</v>
      </c>
      <c r="D2521" s="32" t="n">
        <v>45904</v>
      </c>
      <c r="E2521" s="51" t="n">
        <v>128.1</v>
      </c>
      <c r="F2521" s="51">
        <f>IF(AB2521="DOLLAR",E2521*88,E2521)</f>
        <v/>
      </c>
      <c r="G2521" s="62">
        <f>F2521*J2521</f>
        <v/>
      </c>
      <c r="H2521" s="23" t="n">
        <v>386905</v>
      </c>
      <c r="I2521" s="23" t="inlineStr">
        <is>
          <t>APC/Fire™ 750 anti-GATA3 Antibody  25 tests</t>
        </is>
      </c>
      <c r="J2521" s="23" t="n">
        <v>1</v>
      </c>
      <c r="K2521" s="23" t="n">
        <v>1</v>
      </c>
      <c r="L2521" s="23">
        <f>J2521-K2521</f>
        <v/>
      </c>
      <c r="M2521" s="23" t="inlineStr">
        <is>
          <t>T-1101/25-26</t>
        </is>
      </c>
      <c r="N2521" s="32" t="n">
        <v>45905</v>
      </c>
      <c r="O2521" s="62" t="n">
        <v>17385</v>
      </c>
      <c r="P2521" s="23" t="inlineStr">
        <is>
          <t>LABEX</t>
        </is>
      </c>
      <c r="Q2521" s="23" t="inlineStr">
        <is>
          <t>PORTER</t>
        </is>
      </c>
      <c r="R2521" s="23" t="inlineStr">
        <is>
          <t>PORTER</t>
        </is>
      </c>
      <c r="S2521" s="63" t="n">
        <v>4</v>
      </c>
      <c r="T2521" s="39" t="n"/>
      <c r="U2521" s="23" t="inlineStr">
        <is>
          <t>BioLegend</t>
        </is>
      </c>
      <c r="V2521" s="23">
        <f>VLOOKUP(P2521,'Customer List'!B:C,2,)</f>
        <v/>
      </c>
      <c r="W2521" s="40" t="n"/>
      <c r="X2521" s="32">
        <f>IF(OR(R2521 = "PRIYANKA MADAM", R2521 = "DEEPAK", R2521 = "PORTER"),N2521,"")</f>
        <v/>
      </c>
      <c r="Y2521" s="23">
        <f>IF(X2521="", "", X2521-N2521)</f>
        <v/>
      </c>
      <c r="Z2521" s="23">
        <f>IF(N2521="", "", TEXT(N2521, "dddd"))</f>
        <v/>
      </c>
      <c r="AA2521" s="23">
        <f>IF(X2521="", "", TEXT(X2521, "dddd"))</f>
        <v/>
      </c>
      <c r="AB2521" s="23">
        <f>VLOOKUP(U2521,'Currency Sheet'!A:C,3,)</f>
        <v/>
      </c>
      <c r="AC2521" s="44">
        <f>VLOOKUP(P2521,'Customer List'!B:D,3,)</f>
        <v/>
      </c>
    </row>
    <row r="2522">
      <c r="A2522" s="23">
        <f>A2521+1</f>
        <v/>
      </c>
      <c r="B2522" s="23" t="inlineStr">
        <is>
          <t>EED118651</t>
        </is>
      </c>
      <c r="C2522" s="32" t="n">
        <v>45898</v>
      </c>
      <c r="D2522" s="32" t="n">
        <v>45904</v>
      </c>
      <c r="E2522" s="51" t="n">
        <v>61.6</v>
      </c>
      <c r="F2522" s="51">
        <f>IF(AB2522="DOLLAR",E2522*88,E2522)</f>
        <v/>
      </c>
      <c r="G2522" s="62">
        <f>F2522*J2522</f>
        <v/>
      </c>
      <c r="H2522" s="23" t="n">
        <v>400120</v>
      </c>
      <c r="I2522" s="23" t="inlineStr">
        <is>
          <t>APC Mouse IgG1, κ Isotype Ctrl Antibody  100µg</t>
        </is>
      </c>
      <c r="J2522" s="23" t="n">
        <v>1</v>
      </c>
      <c r="K2522" s="23" t="n">
        <v>1</v>
      </c>
      <c r="L2522" s="23">
        <f>J2522-K2522</f>
        <v/>
      </c>
      <c r="M2522" s="23" t="inlineStr">
        <is>
          <t>T-1083/25-26</t>
        </is>
      </c>
      <c r="N2522" s="32" t="n">
        <v>45906</v>
      </c>
      <c r="O2522" s="62" t="n">
        <v>9240</v>
      </c>
      <c r="P2522" s="23" t="inlineStr">
        <is>
          <t>Allianz</t>
        </is>
      </c>
      <c r="Q2522" s="23" t="n">
        <v>58155324894</v>
      </c>
      <c r="R2522" s="23" t="inlineStr">
        <is>
          <t>Delivered</t>
        </is>
      </c>
      <c r="S2522" s="63" t="n">
        <v>4</v>
      </c>
      <c r="T2522" s="39" t="n"/>
      <c r="U2522" s="23" t="inlineStr">
        <is>
          <t>BioLegend</t>
        </is>
      </c>
      <c r="V2522" s="23">
        <f>VLOOKUP(P2522,'Customer List'!B:C,2,)</f>
        <v/>
      </c>
      <c r="W2522" s="40" t="n"/>
      <c r="X2522" s="32" t="n">
        <v>45908</v>
      </c>
      <c r="Y2522" s="23">
        <f>IF(X2522="", "", X2522-N2522)</f>
        <v/>
      </c>
      <c r="Z2522" s="23">
        <f>IF(N2522="", "", TEXT(N2522, "dddd"))</f>
        <v/>
      </c>
      <c r="AA2522" s="23">
        <f>IF(X2522="", "", TEXT(X2522, "dddd"))</f>
        <v/>
      </c>
      <c r="AB2522" s="23">
        <f>VLOOKUP(U2522,'Currency Sheet'!A:C,3,)</f>
        <v/>
      </c>
      <c r="AC2522" s="44">
        <f>VLOOKUP(P2522,'Customer List'!B:D,3,)</f>
        <v/>
      </c>
    </row>
    <row r="2523">
      <c r="A2523" s="23">
        <f>A2522+1</f>
        <v/>
      </c>
      <c r="B2523" s="23" t="inlineStr">
        <is>
          <t>EED118651</t>
        </is>
      </c>
      <c r="C2523" s="32" t="n">
        <v>45898</v>
      </c>
      <c r="D2523" s="32" t="n">
        <v>45904</v>
      </c>
      <c r="E2523" s="51" t="n">
        <v>98.7</v>
      </c>
      <c r="F2523" s="51">
        <f>IF(AB2523="DOLLAR",E2523*88,E2523)</f>
        <v/>
      </c>
      <c r="G2523" s="62">
        <f>F2523*J2523</f>
        <v/>
      </c>
      <c r="H2523" s="23" t="n">
        <v>405306</v>
      </c>
      <c r="I2523" s="23" t="inlineStr">
        <is>
          <t>HRP Goat anti-mouse IgG (Minimal X-reactivity) Antibody  500µl</t>
        </is>
      </c>
      <c r="J2523" s="23" t="n">
        <v>1</v>
      </c>
      <c r="K2523" s="23" t="n">
        <v>1</v>
      </c>
      <c r="L2523" s="23">
        <f>J2523-K2523</f>
        <v/>
      </c>
      <c r="M2523" s="23" t="inlineStr">
        <is>
          <t>T-1130/25-26</t>
        </is>
      </c>
      <c r="N2523" s="32" t="n">
        <v>45909</v>
      </c>
      <c r="O2523" s="62" t="n">
        <v>15298.5</v>
      </c>
      <c r="P2523" s="23" t="inlineStr">
        <is>
          <t>BTL</t>
        </is>
      </c>
      <c r="Q2523" s="23" t="inlineStr">
        <is>
          <t>PORTER</t>
        </is>
      </c>
      <c r="R2523" s="23" t="inlineStr">
        <is>
          <t>PORTER</t>
        </is>
      </c>
      <c r="S2523" s="63" t="n">
        <v>4</v>
      </c>
      <c r="T2523" s="39" t="inlineStr">
        <is>
          <t>Allianz Order Cancell, same allocated to BTL</t>
        </is>
      </c>
      <c r="U2523" s="23" t="inlineStr">
        <is>
          <t>BioLegend</t>
        </is>
      </c>
      <c r="V2523" s="23">
        <f>VLOOKUP(P2523,'Customer List'!B:C,2,)</f>
        <v/>
      </c>
      <c r="W2523" s="40" t="n"/>
      <c r="X2523" s="32">
        <f>IF(OR(R2523 = "PRIYANKA MADAM", R2523 = "DEEPAK", R2523 = "PORTER"),N2523,"")</f>
        <v/>
      </c>
      <c r="Y2523" s="23">
        <f>IF(X2523="", "", X2523-N2523)</f>
        <v/>
      </c>
      <c r="Z2523" s="23">
        <f>IF(N2523="", "", TEXT(N2523, "dddd"))</f>
        <v/>
      </c>
      <c r="AA2523" s="23">
        <f>IF(X2523="", "", TEXT(X2523, "dddd"))</f>
        <v/>
      </c>
      <c r="AB2523" s="23">
        <f>VLOOKUP(U2523,'Currency Sheet'!A:C,3,)</f>
        <v/>
      </c>
      <c r="AC2523" s="44">
        <f>VLOOKUP(P2523,'Customer List'!B:D,3,)</f>
        <v/>
      </c>
    </row>
    <row r="2524">
      <c r="A2524" s="23">
        <f>A2523+1</f>
        <v/>
      </c>
      <c r="B2524" s="23" t="inlineStr">
        <is>
          <t>EED118651</t>
        </is>
      </c>
      <c r="C2524" s="32" t="n">
        <v>45898</v>
      </c>
      <c r="D2524" s="32" t="n">
        <v>45904</v>
      </c>
      <c r="E2524" s="51" t="n">
        <v>102.9</v>
      </c>
      <c r="F2524" s="51">
        <f>IF(AB2524="DOLLAR",E2524*88,E2524)</f>
        <v/>
      </c>
      <c r="G2524" s="62">
        <f>F2524*J2524</f>
        <v/>
      </c>
      <c r="H2524" s="23" t="n">
        <v>406511</v>
      </c>
      <c r="I2524" s="23" t="inlineStr">
        <is>
          <t>PerCP/Cyanine5.5 anti-mouse IgM Antibody  25 µg</t>
        </is>
      </c>
      <c r="J2524" s="23" t="n">
        <v>1</v>
      </c>
      <c r="K2524" s="23" t="n">
        <v>1</v>
      </c>
      <c r="L2524" s="23">
        <f>J2524-K2524</f>
        <v/>
      </c>
      <c r="M2524" s="23" t="inlineStr">
        <is>
          <t>T-1120/25-26</t>
        </is>
      </c>
      <c r="N2524" s="32" t="n">
        <v>45908</v>
      </c>
      <c r="O2524" s="62" t="n">
        <v>15949.5</v>
      </c>
      <c r="P2524" s="23" t="inlineStr">
        <is>
          <t>ESSENCE</t>
        </is>
      </c>
      <c r="Q2524" s="23" t="inlineStr">
        <is>
          <t>D3002950417</t>
        </is>
      </c>
      <c r="R2524" s="23" t="inlineStr">
        <is>
          <t>Delivered</t>
        </is>
      </c>
      <c r="S2524" s="63" t="n">
        <v>4</v>
      </c>
      <c r="T2524" s="39" t="n"/>
      <c r="U2524" s="23" t="inlineStr">
        <is>
          <t>BioLegend</t>
        </is>
      </c>
      <c r="V2524" s="23">
        <f>VLOOKUP(P2524,'Customer List'!B:C,2,)</f>
        <v/>
      </c>
      <c r="W2524" s="40" t="n"/>
      <c r="X2524" s="32" t="n">
        <v>45909</v>
      </c>
      <c r="Y2524" s="23">
        <f>IF(X2524="", "", X2524-N2524)</f>
        <v/>
      </c>
      <c r="Z2524" s="23">
        <f>IF(N2524="", "", TEXT(N2524, "dddd"))</f>
        <v/>
      </c>
      <c r="AA2524" s="23">
        <f>IF(X2524="", "", TEXT(X2524, "dddd"))</f>
        <v/>
      </c>
      <c r="AB2524" s="23">
        <f>VLOOKUP(U2524,'Currency Sheet'!A:C,3,)</f>
        <v/>
      </c>
      <c r="AC2524" s="44">
        <f>VLOOKUP(P2524,'Customer List'!B:D,3,)</f>
        <v/>
      </c>
    </row>
    <row r="2525">
      <c r="A2525" s="23">
        <f>A2524+1</f>
        <v/>
      </c>
      <c r="B2525" s="23" t="inlineStr">
        <is>
          <t>EED118651</t>
        </is>
      </c>
      <c r="C2525" s="32" t="n">
        <v>45898</v>
      </c>
      <c r="D2525" s="32" t="n">
        <v>45904</v>
      </c>
      <c r="E2525" s="51" t="n">
        <v>41.3</v>
      </c>
      <c r="F2525" s="51">
        <f>IF(AB2525="DOLLAR",E2525*88,E2525)</f>
        <v/>
      </c>
      <c r="G2525" s="62">
        <f>F2525*J2525</f>
        <v/>
      </c>
      <c r="H2525" s="23" t="n">
        <v>420404</v>
      </c>
      <c r="I2525" s="23" t="inlineStr">
        <is>
          <t>7-AAD Viability Staining Solution  500tests</t>
        </is>
      </c>
      <c r="J2525" s="23" t="n">
        <v>1</v>
      </c>
      <c r="K2525" s="23" t="n">
        <v>1</v>
      </c>
      <c r="L2525" s="23">
        <f>J2525-K2525</f>
        <v/>
      </c>
      <c r="M2525" s="23" t="inlineStr">
        <is>
          <t>T-1091/25-26</t>
        </is>
      </c>
      <c r="N2525" s="32" t="n">
        <v>45906</v>
      </c>
      <c r="O2525" s="62" t="n">
        <v>6401.5</v>
      </c>
      <c r="P2525" s="23" t="inlineStr">
        <is>
          <t>IMMUNEEL</t>
        </is>
      </c>
      <c r="Q2525" s="23" t="n">
        <v>58155322444</v>
      </c>
      <c r="R2525" s="23" t="inlineStr">
        <is>
          <t>Delivered</t>
        </is>
      </c>
      <c r="S2525" s="63" t="n">
        <v>4</v>
      </c>
      <c r="T2525" s="39" t="n"/>
      <c r="U2525" s="23" t="inlineStr">
        <is>
          <t>BioLegend</t>
        </is>
      </c>
      <c r="V2525" s="23">
        <f>VLOOKUP(P2525,'Customer List'!B:C,2,)</f>
        <v/>
      </c>
      <c r="W2525" s="40" t="n"/>
      <c r="X2525" s="32" t="n">
        <v>45908</v>
      </c>
      <c r="Y2525" s="23">
        <f>IF(X2525="", "", X2525-N2525)</f>
        <v/>
      </c>
      <c r="Z2525" s="23">
        <f>IF(N2525="", "", TEXT(N2525, "dddd"))</f>
        <v/>
      </c>
      <c r="AA2525" s="23">
        <f>IF(X2525="", "", TEXT(X2525, "dddd"))</f>
        <v/>
      </c>
      <c r="AB2525" s="23">
        <f>VLOOKUP(U2525,'Currency Sheet'!A:C,3,)</f>
        <v/>
      </c>
      <c r="AC2525" s="44">
        <f>VLOOKUP(P2525,'Customer List'!B:D,3,)</f>
        <v/>
      </c>
    </row>
    <row r="2526">
      <c r="A2526" s="23">
        <f>A2525+1</f>
        <v/>
      </c>
      <c r="B2526" s="23" t="inlineStr">
        <is>
          <t>EED118651</t>
        </is>
      </c>
      <c r="C2526" s="32" t="n">
        <v>45898</v>
      </c>
      <c r="D2526" s="32" t="n">
        <v>45904</v>
      </c>
      <c r="E2526" s="51" t="n">
        <v>62.3</v>
      </c>
      <c r="F2526" s="51">
        <f>IF(AB2526="DOLLAR",E2526*88,E2526)</f>
        <v/>
      </c>
      <c r="G2526" s="62">
        <f>F2526*J2526</f>
        <v/>
      </c>
      <c r="H2526" s="23" t="n">
        <v>423105</v>
      </c>
      <c r="I2526" s="23" t="inlineStr">
        <is>
          <t>Zombie NIR™ Fixable Viability Kit  100tests</t>
        </is>
      </c>
      <c r="J2526" s="23" t="n">
        <v>3</v>
      </c>
      <c r="K2526" s="23" t="n">
        <v>3</v>
      </c>
      <c r="L2526" s="23">
        <f>J2526-K2526</f>
        <v/>
      </c>
      <c r="M2526" s="23" t="inlineStr">
        <is>
          <t>T-0069/25-26</t>
        </is>
      </c>
      <c r="N2526" s="32" t="n">
        <v>45908</v>
      </c>
      <c r="O2526" s="62">
        <f>7609.5+7609.5</f>
        <v/>
      </c>
      <c r="P2526" s="23" t="inlineStr">
        <is>
          <t>IIT DELHI</t>
        </is>
      </c>
      <c r="Q2526" s="23" t="inlineStr">
        <is>
          <t>By Hand</t>
        </is>
      </c>
      <c r="R2526" s="23" t="inlineStr">
        <is>
          <t>PRIYANKA MADAM</t>
        </is>
      </c>
      <c r="S2526" s="63" t="n">
        <v>-20</v>
      </c>
      <c r="T2526" s="39" t="inlineStr">
        <is>
          <t>only two pieces in invoice, One Without Document Priyanka Madam</t>
        </is>
      </c>
      <c r="U2526" s="23" t="inlineStr">
        <is>
          <t>BioLegend</t>
        </is>
      </c>
      <c r="V2526" s="23">
        <f>VLOOKUP(P2526,'Customer List'!B:C,2,)</f>
        <v/>
      </c>
      <c r="W2526" s="40" t="n"/>
      <c r="X2526" s="32">
        <f>IF(OR(R2526 = "PRIYANKA MADAM", R2526 = "DEEPAK", R2526 = "PORTER"),N2526,"")</f>
        <v/>
      </c>
      <c r="Y2526" s="23">
        <f>IF(X2526="", "", X2526-N2526)</f>
        <v/>
      </c>
      <c r="Z2526" s="23">
        <f>IF(N2526="", "", TEXT(N2526, "dddd"))</f>
        <v/>
      </c>
      <c r="AA2526" s="23">
        <f>IF(X2526="", "", TEXT(X2526, "dddd"))</f>
        <v/>
      </c>
      <c r="AB2526" s="23">
        <f>VLOOKUP(U2526,'Currency Sheet'!A:C,3,)</f>
        <v/>
      </c>
      <c r="AC2526" s="44">
        <f>VLOOKUP(P2526,'Customer List'!B:D,3,)</f>
        <v/>
      </c>
    </row>
    <row r="2527">
      <c r="A2527" s="23">
        <f>A2526+1</f>
        <v/>
      </c>
      <c r="B2527" s="23" t="inlineStr">
        <is>
          <t>EED118651</t>
        </is>
      </c>
      <c r="C2527" s="32" t="n">
        <v>45898</v>
      </c>
      <c r="D2527" s="32" t="n">
        <v>45904</v>
      </c>
      <c r="E2527" s="51" t="n">
        <v>185.5</v>
      </c>
      <c r="F2527" s="51">
        <f>IF(AB2527="DOLLAR",E2527*88,E2527)</f>
        <v/>
      </c>
      <c r="G2527" s="62">
        <f>F2527*J2527</f>
        <v/>
      </c>
      <c r="H2527" s="23" t="n">
        <v>423302</v>
      </c>
      <c r="I2527" s="23" t="inlineStr">
        <is>
          <t>Cell Activation Cocktail (without Brefeldin A) (Components - 423301, 100µl x 4 nos.)  400µl</t>
        </is>
      </c>
      <c r="J2527" s="23" t="n">
        <v>1</v>
      </c>
      <c r="K2527" s="23" t="n">
        <v>1</v>
      </c>
      <c r="L2527" s="23">
        <f>J2527-K2527</f>
        <v/>
      </c>
      <c r="M2527" s="23" t="inlineStr">
        <is>
          <t>T-1094/25-26</t>
        </is>
      </c>
      <c r="N2527" s="32" t="n">
        <v>45906</v>
      </c>
      <c r="O2527" s="62" t="n">
        <v>24645</v>
      </c>
      <c r="P2527" s="23" t="inlineStr">
        <is>
          <t>SAI LIFE</t>
        </is>
      </c>
      <c r="Q2527" s="23" t="n">
        <v>58155321011</v>
      </c>
      <c r="R2527" s="23" t="inlineStr">
        <is>
          <t>Delivered</t>
        </is>
      </c>
      <c r="S2527" s="63" t="n">
        <v>-20</v>
      </c>
      <c r="T2527" s="39" t="n"/>
      <c r="U2527" s="23" t="inlineStr">
        <is>
          <t>BioLegend</t>
        </is>
      </c>
      <c r="V2527" s="23">
        <f>VLOOKUP(P2527,'Customer List'!B:C,2,)</f>
        <v/>
      </c>
      <c r="W2527" s="40" t="n"/>
      <c r="X2527" s="32" t="n">
        <v>45908</v>
      </c>
      <c r="Y2527" s="23">
        <f>IF(X2527="", "", X2527-N2527)</f>
        <v/>
      </c>
      <c r="Z2527" s="23">
        <f>IF(N2527="", "", TEXT(N2527, "dddd"))</f>
        <v/>
      </c>
      <c r="AA2527" s="23">
        <f>IF(X2527="", "", TEXT(X2527, "dddd"))</f>
        <v/>
      </c>
      <c r="AB2527" s="23">
        <f>VLOOKUP(U2527,'Currency Sheet'!A:C,3,)</f>
        <v/>
      </c>
      <c r="AC2527" s="44">
        <f>VLOOKUP(P2527,'Customer List'!B:D,3,)</f>
        <v/>
      </c>
    </row>
    <row r="2528">
      <c r="A2528" s="23">
        <f>A2527+1</f>
        <v/>
      </c>
      <c r="B2528" s="23" t="inlineStr">
        <is>
          <t>EED118651</t>
        </is>
      </c>
      <c r="C2528" s="32" t="n">
        <v>45898</v>
      </c>
      <c r="D2528" s="32" t="n">
        <v>45904</v>
      </c>
      <c r="E2528" s="51" t="n">
        <v>546</v>
      </c>
      <c r="F2528" s="51">
        <f>IF(AB2528="DOLLAR",E2528*88,E2528)</f>
        <v/>
      </c>
      <c r="G2528" s="62">
        <f>F2528*J2528</f>
        <v/>
      </c>
      <c r="H2528" s="23" t="n">
        <v>423702</v>
      </c>
      <c r="I2528" s="23" t="inlineStr">
        <is>
          <t>Swift-Click™ Green EdU Kit  100 tests</t>
        </is>
      </c>
      <c r="J2528" s="23" t="n">
        <v>1</v>
      </c>
      <c r="K2528" s="23" t="n">
        <v>1</v>
      </c>
      <c r="L2528" s="23">
        <f>J2528-K2528</f>
        <v/>
      </c>
      <c r="M2528" s="23" t="inlineStr">
        <is>
          <t>T-1128/25-26</t>
        </is>
      </c>
      <c r="N2528" s="32" t="n">
        <v>45909</v>
      </c>
      <c r="O2528" s="62" t="n">
        <v>84630</v>
      </c>
      <c r="P2528" s="23" t="inlineStr">
        <is>
          <t>CELLA SOLUTION</t>
        </is>
      </c>
      <c r="Q2528" s="23" t="inlineStr">
        <is>
          <t>By Hand</t>
        </is>
      </c>
      <c r="R2528" s="23" t="inlineStr">
        <is>
          <t>Deepak</t>
        </is>
      </c>
      <c r="S2528" s="63" t="inlineStr">
        <is>
          <t>4 AND -20</t>
        </is>
      </c>
      <c r="T2528" s="39" t="n"/>
      <c r="U2528" s="23" t="inlineStr">
        <is>
          <t>BioLegend</t>
        </is>
      </c>
      <c r="V2528" s="23">
        <f>VLOOKUP(P2528,'Customer List'!B:C,2,)</f>
        <v/>
      </c>
      <c r="W2528" s="40" t="n"/>
      <c r="X2528" s="32">
        <f>IF(OR(R2528 = "PRIYANKA MADAM", R2528 = "DEEPAK", R2528 = "PORTER"),N2528,"")</f>
        <v/>
      </c>
      <c r="Y2528" s="23">
        <f>IF(X2528="", "", X2528-N2528)</f>
        <v/>
      </c>
      <c r="Z2528" s="23">
        <f>IF(N2528="", "", TEXT(N2528, "dddd"))</f>
        <v/>
      </c>
      <c r="AA2528" s="23">
        <f>IF(X2528="", "", TEXT(X2528, "dddd"))</f>
        <v/>
      </c>
      <c r="AB2528" s="23">
        <f>VLOOKUP(U2528,'Currency Sheet'!A:C,3,)</f>
        <v/>
      </c>
      <c r="AC2528" s="44">
        <f>VLOOKUP(P2528,'Customer List'!B:D,3,)</f>
        <v/>
      </c>
    </row>
    <row r="2529">
      <c r="A2529" s="23">
        <f>A2528+1</f>
        <v/>
      </c>
      <c r="B2529" s="23" t="inlineStr">
        <is>
          <t>EED118651</t>
        </is>
      </c>
      <c r="C2529" s="32" t="n">
        <v>45898</v>
      </c>
      <c r="D2529" s="32" t="n">
        <v>45904</v>
      </c>
      <c r="E2529" s="51" t="n">
        <v>115.5</v>
      </c>
      <c r="F2529" s="51">
        <f>IF(AB2529="DOLLAR",E2529*88,E2529)</f>
        <v/>
      </c>
      <c r="G2529" s="62">
        <f>F2529*J2529</f>
        <v/>
      </c>
      <c r="H2529" s="23" t="n">
        <v>424401</v>
      </c>
      <c r="I2529" s="23" t="inlineStr">
        <is>
          <t>True-Nuclear™ Transcription Factor Buffer Set</t>
        </is>
      </c>
      <c r="J2529" s="23" t="n">
        <v>1</v>
      </c>
      <c r="K2529" s="23" t="n">
        <v>1</v>
      </c>
      <c r="L2529" s="23">
        <f>J2529-K2529</f>
        <v/>
      </c>
      <c r="M2529" s="23" t="inlineStr">
        <is>
          <t>Without Document</t>
        </is>
      </c>
      <c r="N2529" s="32" t="n">
        <v>45908</v>
      </c>
      <c r="O2529" s="62" t="n">
        <v>0</v>
      </c>
      <c r="P2529" s="23" t="inlineStr">
        <is>
          <t>IIT DELHI</t>
        </is>
      </c>
      <c r="Q2529" s="23" t="inlineStr">
        <is>
          <t>By Hand</t>
        </is>
      </c>
      <c r="R2529" s="23" t="inlineStr">
        <is>
          <t>PRIYANKA MADAM</t>
        </is>
      </c>
      <c r="S2529" s="63" t="n">
        <v>4</v>
      </c>
      <c r="T2529" s="39" t="inlineStr">
        <is>
          <t>Priyanka Madam, Without Document</t>
        </is>
      </c>
      <c r="U2529" s="23" t="inlineStr">
        <is>
          <t>BioLegend</t>
        </is>
      </c>
      <c r="V2529" s="23">
        <f>VLOOKUP(P2529,'Customer List'!B:C,2,)</f>
        <v/>
      </c>
      <c r="W2529" s="40" t="n"/>
      <c r="X2529" s="32">
        <f>IF(OR(R2529 = "PRIYANKA MADAM", R2529 = "DEEPAK", R2529 = "PORTER"),N2529,"")</f>
        <v/>
      </c>
      <c r="Y2529" s="23">
        <f>IF(X2529="", "", X2529-N2529)</f>
        <v/>
      </c>
      <c r="Z2529" s="23">
        <f>IF(N2529="", "", TEXT(N2529, "dddd"))</f>
        <v/>
      </c>
      <c r="AA2529" s="23">
        <f>IF(X2529="", "", TEXT(X2529, "dddd"))</f>
        <v/>
      </c>
      <c r="AB2529" s="23">
        <f>VLOOKUP(U2529,'Currency Sheet'!A:C,3,)</f>
        <v/>
      </c>
      <c r="AC2529" s="44">
        <f>VLOOKUP(P2529,'Customer List'!B:D,3,)</f>
        <v/>
      </c>
    </row>
    <row r="2530">
      <c r="A2530" s="23">
        <f>A2529+1</f>
        <v/>
      </c>
      <c r="B2530" s="23" t="inlineStr">
        <is>
          <t>EED118651</t>
        </is>
      </c>
      <c r="C2530" s="32" t="n">
        <v>45898</v>
      </c>
      <c r="D2530" s="32" t="n">
        <v>45904</v>
      </c>
      <c r="E2530" s="51" t="n">
        <v>115.5</v>
      </c>
      <c r="F2530" s="51">
        <f>IF(AB2530="DOLLAR",E2530*88,E2530)</f>
        <v/>
      </c>
      <c r="G2530" s="62">
        <f>F2530*J2530</f>
        <v/>
      </c>
      <c r="H2530" s="23" t="n">
        <v>424401</v>
      </c>
      <c r="I2530" s="23" t="inlineStr">
        <is>
          <t>True-Nuclear™ Transcription Factor Buffer Set</t>
        </is>
      </c>
      <c r="J2530" s="23" t="n">
        <v>1</v>
      </c>
      <c r="K2530" s="23" t="n">
        <v>1</v>
      </c>
      <c r="L2530" s="23">
        <f>J2530-K2530</f>
        <v/>
      </c>
      <c r="M2530" s="23" t="inlineStr">
        <is>
          <t>DC-158/25-26</t>
        </is>
      </c>
      <c r="N2530" s="32" t="n">
        <v>45924</v>
      </c>
      <c r="O2530" s="62" t="n">
        <v>0</v>
      </c>
      <c r="P2530" s="23" t="inlineStr">
        <is>
          <t>MIRANDA</t>
        </is>
      </c>
      <c r="Q2530" s="23" t="inlineStr">
        <is>
          <t>By Hand</t>
        </is>
      </c>
      <c r="R2530" s="23" t="inlineStr">
        <is>
          <t>PRIYANKA MADAM</t>
        </is>
      </c>
      <c r="S2530" s="63" t="n">
        <v>4</v>
      </c>
      <c r="T2530" s="39" t="n"/>
      <c r="U2530" s="23" t="inlineStr">
        <is>
          <t>BioLegend</t>
        </is>
      </c>
      <c r="V2530" s="23">
        <f>VLOOKUP(P2530,'Customer List'!B:C,2,)</f>
        <v/>
      </c>
      <c r="W2530" s="40" t="n"/>
      <c r="X2530" s="32">
        <f>IF(OR(R2530 = "PRIYANKA MADAM", R2530 = "DEEPAK", R2530 = "PORTER"),N2530,"")</f>
        <v/>
      </c>
      <c r="Y2530" s="23">
        <f>IF(X2530="", "", X2530-N2530)</f>
        <v/>
      </c>
      <c r="Z2530" s="23">
        <f>IF(N2530="", "", TEXT(N2530, "dddd"))</f>
        <v/>
      </c>
      <c r="AA2530" s="23">
        <f>IF(X2530="", "", TEXT(X2530, "dddd"))</f>
        <v/>
      </c>
      <c r="AB2530" s="23">
        <f>VLOOKUP(U2530,'Currency Sheet'!A:C,3,)</f>
        <v/>
      </c>
      <c r="AC2530" s="44">
        <f>VLOOKUP(P2530,'Customer List'!B:D,3,)</f>
        <v/>
      </c>
    </row>
    <row r="2531">
      <c r="A2531" s="23">
        <f>A2530+1</f>
        <v/>
      </c>
      <c r="B2531" s="23" t="inlineStr">
        <is>
          <t>EED118651</t>
        </is>
      </c>
      <c r="C2531" s="32" t="n">
        <v>45898</v>
      </c>
      <c r="D2531" s="32" t="n">
        <v>45904</v>
      </c>
      <c r="E2531" s="51" t="n">
        <v>164.5</v>
      </c>
      <c r="F2531" s="51">
        <f>IF(AB2531="DOLLAR",E2531*88,E2531)</f>
        <v/>
      </c>
      <c r="G2531" s="62">
        <f>F2531*J2531</f>
        <v/>
      </c>
      <c r="H2531" s="23" t="n">
        <v>424602</v>
      </c>
      <c r="I2531" s="23" t="inlineStr">
        <is>
          <t>Compensation Beads  100tests</t>
        </is>
      </c>
      <c r="J2531" s="23" t="n">
        <v>1</v>
      </c>
      <c r="K2531" s="23" t="n">
        <v>1</v>
      </c>
      <c r="L2531" s="23">
        <f>J2531-K2531</f>
        <v/>
      </c>
      <c r="M2531" s="23" t="inlineStr">
        <is>
          <t>Without Document</t>
        </is>
      </c>
      <c r="N2531" s="32" t="n">
        <v>45908</v>
      </c>
      <c r="O2531" s="62" t="n">
        <v>0</v>
      </c>
      <c r="P2531" s="23" t="inlineStr">
        <is>
          <t>IIT DELHI</t>
        </is>
      </c>
      <c r="Q2531" s="23" t="inlineStr">
        <is>
          <t>By Hand</t>
        </is>
      </c>
      <c r="R2531" s="23" t="inlineStr">
        <is>
          <t>PRIYANKA MADAM</t>
        </is>
      </c>
      <c r="S2531" s="63" t="n">
        <v>4</v>
      </c>
      <c r="T2531" s="39" t="inlineStr">
        <is>
          <t>Priyanka Madam, Without Document</t>
        </is>
      </c>
      <c r="U2531" s="23" t="inlineStr">
        <is>
          <t>BioLegend</t>
        </is>
      </c>
      <c r="V2531" s="23">
        <f>VLOOKUP(P2531,'Customer List'!B:C,2,)</f>
        <v/>
      </c>
      <c r="W2531" s="40" t="n"/>
      <c r="X2531" s="32">
        <f>IF(OR(R2531 = "PRIYANKA MADAM", R2531 = "DEEPAK", R2531 = "PORTER"),N2531,"")</f>
        <v/>
      </c>
      <c r="Y2531" s="23">
        <f>IF(X2531="", "", X2531-N2531)</f>
        <v/>
      </c>
      <c r="Z2531" s="23">
        <f>IF(N2531="", "", TEXT(N2531, "dddd"))</f>
        <v/>
      </c>
      <c r="AA2531" s="23">
        <f>IF(X2531="", "", TEXT(X2531, "dddd"))</f>
        <v/>
      </c>
      <c r="AB2531" s="23">
        <f>VLOOKUP(U2531,'Currency Sheet'!A:C,3,)</f>
        <v/>
      </c>
      <c r="AC2531" s="44">
        <f>VLOOKUP(P2531,'Customer List'!B:D,3,)</f>
        <v/>
      </c>
    </row>
    <row r="2532">
      <c r="A2532" s="23">
        <f>A2531+1</f>
        <v/>
      </c>
      <c r="B2532" s="23" t="inlineStr">
        <is>
          <t>EED118651</t>
        </is>
      </c>
      <c r="C2532" s="32" t="n">
        <v>45898</v>
      </c>
      <c r="D2532" s="32" t="n">
        <v>45904</v>
      </c>
      <c r="E2532" s="51" t="n">
        <v>111.3</v>
      </c>
      <c r="F2532" s="51">
        <f>IF(AB2532="DOLLAR",E2532*88,E2532)</f>
        <v/>
      </c>
      <c r="G2532" s="62">
        <f>F2532*J2532</f>
        <v/>
      </c>
      <c r="H2532" s="23" t="n">
        <v>425401</v>
      </c>
      <c r="I2532" s="23" t="inlineStr">
        <is>
          <t>True-Phos™ Perm Buffer  125ml</t>
        </is>
      </c>
      <c r="J2532" s="23" t="n">
        <v>1</v>
      </c>
      <c r="K2532" s="23" t="n">
        <v>1</v>
      </c>
      <c r="L2532" s="23">
        <f>J2532-K2532</f>
        <v/>
      </c>
      <c r="M2532" s="23" t="inlineStr">
        <is>
          <t>DC-144/25-26</t>
        </is>
      </c>
      <c r="N2532" s="32" t="n">
        <v>45906</v>
      </c>
      <c r="O2532" s="62" t="n">
        <v>0</v>
      </c>
      <c r="P2532" s="23" t="inlineStr">
        <is>
          <t>Bio Solution</t>
        </is>
      </c>
      <c r="Q2532" s="23" t="n">
        <v>58155320355</v>
      </c>
      <c r="R2532" s="23" t="inlineStr">
        <is>
          <t>Delivered</t>
        </is>
      </c>
      <c r="S2532" s="63" t="n">
        <v>4</v>
      </c>
      <c r="T2532" s="39" t="n"/>
      <c r="U2532" s="23" t="inlineStr">
        <is>
          <t>BioLegend</t>
        </is>
      </c>
      <c r="V2532" s="23">
        <f>VLOOKUP(P2532,'Customer List'!B:C,2,)</f>
        <v/>
      </c>
      <c r="W2532" s="40" t="n"/>
      <c r="X2532" s="32" t="n">
        <v>45908</v>
      </c>
      <c r="Y2532" s="23">
        <f>IF(X2532="", "", X2532-N2532)</f>
        <v/>
      </c>
      <c r="Z2532" s="23">
        <f>IF(N2532="", "", TEXT(N2532, "dddd"))</f>
        <v/>
      </c>
      <c r="AA2532" s="23">
        <f>IF(X2532="", "", TEXT(X2532, "dddd"))</f>
        <v/>
      </c>
      <c r="AB2532" s="23">
        <f>VLOOKUP(U2532,'Currency Sheet'!A:C,3,)</f>
        <v/>
      </c>
      <c r="AC2532" s="44">
        <f>VLOOKUP(P2532,'Customer List'!B:D,3,)</f>
        <v/>
      </c>
    </row>
    <row r="2533">
      <c r="A2533" s="23">
        <f>A2532+1</f>
        <v/>
      </c>
      <c r="B2533" s="23" t="inlineStr">
        <is>
          <t>EED118651</t>
        </is>
      </c>
      <c r="C2533" s="32" t="n">
        <v>45898</v>
      </c>
      <c r="D2533" s="32" t="n">
        <v>45904</v>
      </c>
      <c r="E2533" s="51" t="n">
        <v>87.5</v>
      </c>
      <c r="F2533" s="51">
        <f>IF(AB2533="DOLLAR",E2533*88,E2533)</f>
        <v/>
      </c>
      <c r="G2533" s="62">
        <f>F2533*J2533</f>
        <v/>
      </c>
      <c r="H2533" s="23" t="n">
        <v>426105</v>
      </c>
      <c r="I2533" s="23" t="inlineStr">
        <is>
          <t>True-Stain™ Multi-Fluor Buffer  100 tests</t>
        </is>
      </c>
      <c r="J2533" s="23" t="n">
        <v>1</v>
      </c>
      <c r="K2533" s="23" t="n">
        <v>1</v>
      </c>
      <c r="L2533" s="23">
        <f>J2533-K2533</f>
        <v/>
      </c>
      <c r="M2533" s="23" t="inlineStr">
        <is>
          <t>Without Document</t>
        </is>
      </c>
      <c r="N2533" s="32" t="n">
        <v>45908</v>
      </c>
      <c r="O2533" s="62" t="n">
        <v>0</v>
      </c>
      <c r="P2533" s="23" t="inlineStr">
        <is>
          <t>IIT DELHI</t>
        </is>
      </c>
      <c r="Q2533" s="23" t="inlineStr">
        <is>
          <t>By Hand</t>
        </is>
      </c>
      <c r="R2533" s="23" t="inlineStr">
        <is>
          <t>PRIYANKA MADAM</t>
        </is>
      </c>
      <c r="S2533" s="63" t="n">
        <v>4</v>
      </c>
      <c r="T2533" s="39" t="inlineStr">
        <is>
          <t>Priyanka Madam, Without Document</t>
        </is>
      </c>
      <c r="U2533" s="23" t="inlineStr">
        <is>
          <t>BioLegend</t>
        </is>
      </c>
      <c r="V2533" s="23">
        <f>VLOOKUP(P2533,'Customer List'!B:C,2,)</f>
        <v/>
      </c>
      <c r="W2533" s="40" t="n"/>
      <c r="X2533" s="32">
        <f>IF(OR(R2533 = "PRIYANKA MADAM", R2533 = "DEEPAK", R2533 = "PORTER"),N2533,"")</f>
        <v/>
      </c>
      <c r="Y2533" s="23">
        <f>IF(X2533="", "", X2533-N2533)</f>
        <v/>
      </c>
      <c r="Z2533" s="23">
        <f>IF(N2533="", "", TEXT(N2533, "dddd"))</f>
        <v/>
      </c>
      <c r="AA2533" s="23">
        <f>IF(X2533="", "", TEXT(X2533, "dddd"))</f>
        <v/>
      </c>
      <c r="AB2533" s="23">
        <f>VLOOKUP(U2533,'Currency Sheet'!A:C,3,)</f>
        <v/>
      </c>
      <c r="AC2533" s="44">
        <f>VLOOKUP(P2533,'Customer List'!B:D,3,)</f>
        <v/>
      </c>
    </row>
    <row r="2534">
      <c r="A2534" s="23">
        <f>A2533+1</f>
        <v/>
      </c>
      <c r="B2534" s="23" t="inlineStr">
        <is>
          <t>EED118651</t>
        </is>
      </c>
      <c r="C2534" s="32" t="n">
        <v>45898</v>
      </c>
      <c r="D2534" s="32" t="n">
        <v>45904</v>
      </c>
      <c r="E2534" s="51" t="n">
        <v>458.5</v>
      </c>
      <c r="F2534" s="51">
        <f>IF(AB2534="DOLLAR",E2534*88,E2534)</f>
        <v/>
      </c>
      <c r="G2534" s="62">
        <f>F2534*J2534</f>
        <v/>
      </c>
      <c r="H2534" s="23" t="n">
        <v>449507</v>
      </c>
      <c r="I2534" s="23" t="inlineStr">
        <is>
          <t>LEGEND MAX™ Human IFN-β ELISA Kit  1 Pre-coated Plate</t>
        </is>
      </c>
      <c r="J2534" s="23" t="n">
        <v>1</v>
      </c>
      <c r="K2534" s="23" t="n">
        <v>1</v>
      </c>
      <c r="L2534" s="23">
        <f>J2534-K2534</f>
        <v/>
      </c>
      <c r="M2534" s="23" t="inlineStr">
        <is>
          <t>DC-143/25-26</t>
        </is>
      </c>
      <c r="N2534" s="32" t="n">
        <v>45906</v>
      </c>
      <c r="O2534" s="62" t="n">
        <v>0</v>
      </c>
      <c r="P2534" s="23" t="inlineStr">
        <is>
          <t>ACTREC</t>
        </is>
      </c>
      <c r="Q2534" s="23" t="n">
        <v>58155321674</v>
      </c>
      <c r="R2534" s="23" t="inlineStr">
        <is>
          <t>Delivered</t>
        </is>
      </c>
      <c r="S2534" s="63" t="n">
        <v>4</v>
      </c>
      <c r="T2534" s="39" t="n"/>
      <c r="U2534" s="23" t="inlineStr">
        <is>
          <t>BioLegend</t>
        </is>
      </c>
      <c r="V2534" s="23">
        <f>VLOOKUP(P2534,'Customer List'!B:C,2,)</f>
        <v/>
      </c>
      <c r="W2534" s="40" t="n"/>
      <c r="X2534" s="32" t="n">
        <v>45908</v>
      </c>
      <c r="Y2534" s="23">
        <f>IF(X2534="", "", X2534-N2534)</f>
        <v/>
      </c>
      <c r="Z2534" s="23">
        <f>IF(N2534="", "", TEXT(N2534, "dddd"))</f>
        <v/>
      </c>
      <c r="AA2534" s="23">
        <f>IF(X2534="", "", TEXT(X2534, "dddd"))</f>
        <v/>
      </c>
      <c r="AB2534" s="23">
        <f>VLOOKUP(U2534,'Currency Sheet'!A:C,3,)</f>
        <v/>
      </c>
      <c r="AC2534" s="44">
        <f>VLOOKUP(P2534,'Customer List'!B:D,3,)</f>
        <v/>
      </c>
    </row>
    <row r="2535">
      <c r="A2535" s="23">
        <f>A2534+1</f>
        <v/>
      </c>
      <c r="B2535" s="23" t="inlineStr">
        <is>
          <t>EED118651</t>
        </is>
      </c>
      <c r="C2535" s="32" t="n">
        <v>45898</v>
      </c>
      <c r="D2535" s="32" t="n">
        <v>45904</v>
      </c>
      <c r="E2535" s="51" t="n">
        <v>176.4</v>
      </c>
      <c r="F2535" s="51">
        <f>IF(AB2535="DOLLAR",E2535*88,E2535)</f>
        <v/>
      </c>
      <c r="G2535" s="62">
        <f>F2535*J2535</f>
        <v/>
      </c>
      <c r="H2535" s="23" t="n">
        <v>505813</v>
      </c>
      <c r="I2535" s="23" t="inlineStr">
        <is>
          <t>Alexa Fluor® 488 anti-mouse IFN-γ Antibody  100µg</t>
        </is>
      </c>
      <c r="J2535" s="23" t="n">
        <v>1</v>
      </c>
      <c r="K2535" s="23" t="n">
        <v>1</v>
      </c>
      <c r="L2535" s="23">
        <f>J2535-K2535</f>
        <v/>
      </c>
      <c r="M2535" s="23" t="inlineStr">
        <is>
          <t>T-0069/25-26</t>
        </is>
      </c>
      <c r="N2535" s="32" t="n">
        <v>45908</v>
      </c>
      <c r="O2535" s="62" t="n">
        <v>21546</v>
      </c>
      <c r="P2535" s="23" t="inlineStr">
        <is>
          <t>IIT DELHI</t>
        </is>
      </c>
      <c r="Q2535" s="23" t="inlineStr">
        <is>
          <t>By Hand</t>
        </is>
      </c>
      <c r="R2535" s="23" t="inlineStr">
        <is>
          <t>PRIYANKA MADAM</t>
        </is>
      </c>
      <c r="S2535" s="63" t="n">
        <v>4</v>
      </c>
      <c r="T2535" s="39" t="n"/>
      <c r="U2535" s="23" t="inlineStr">
        <is>
          <t>BioLegend</t>
        </is>
      </c>
      <c r="V2535" s="23">
        <f>VLOOKUP(P2535,'Customer List'!B:C,2,)</f>
        <v/>
      </c>
      <c r="W2535" s="40" t="n"/>
      <c r="X2535" s="32">
        <f>IF(OR(R2535 = "PRIYANKA MADAM", R2535 = "DEEPAK", R2535 = "PORTER"),N2535,"")</f>
        <v/>
      </c>
      <c r="Y2535" s="23">
        <f>IF(X2535="", "", X2535-N2535)</f>
        <v/>
      </c>
      <c r="Z2535" s="23">
        <f>IF(N2535="", "", TEXT(N2535, "dddd"))</f>
        <v/>
      </c>
      <c r="AA2535" s="23">
        <f>IF(X2535="", "", TEXT(X2535, "dddd"))</f>
        <v/>
      </c>
      <c r="AB2535" s="23">
        <f>VLOOKUP(U2535,'Currency Sheet'!A:C,3,)</f>
        <v/>
      </c>
      <c r="AC2535" s="44">
        <f>VLOOKUP(P2535,'Customer List'!B:D,3,)</f>
        <v/>
      </c>
    </row>
    <row r="2536">
      <c r="A2536" s="23">
        <f>A2535+1</f>
        <v/>
      </c>
      <c r="B2536" s="23" t="inlineStr">
        <is>
          <t>EED118651</t>
        </is>
      </c>
      <c r="C2536" s="32" t="n">
        <v>45898</v>
      </c>
      <c r="D2536" s="32" t="n">
        <v>45904</v>
      </c>
      <c r="E2536" s="51" t="n">
        <v>77</v>
      </c>
      <c r="F2536" s="51">
        <f>IF(AB2536="DOLLAR",E2536*88,E2536)</f>
        <v/>
      </c>
      <c r="G2536" s="62">
        <f>F2536*J2536</f>
        <v/>
      </c>
      <c r="H2536" s="23" t="n">
        <v>506903</v>
      </c>
      <c r="I2536" s="23" t="inlineStr">
        <is>
          <t>PE anti-mouse IL-17A Antibody  25µg</t>
        </is>
      </c>
      <c r="J2536" s="23" t="n">
        <v>1</v>
      </c>
      <c r="K2536" s="23" t="n">
        <v>1</v>
      </c>
      <c r="L2536" s="23">
        <f>J2536-K2536</f>
        <v/>
      </c>
      <c r="M2536" s="23" t="inlineStr">
        <is>
          <t>T-1130/25-26</t>
        </is>
      </c>
      <c r="N2536" s="32" t="n">
        <v>45909</v>
      </c>
      <c r="O2536" s="62" t="n">
        <v>11550</v>
      </c>
      <c r="P2536" s="23" t="inlineStr">
        <is>
          <t>BTL</t>
        </is>
      </c>
      <c r="Q2536" s="23" t="inlineStr">
        <is>
          <t>PORTER</t>
        </is>
      </c>
      <c r="R2536" s="23" t="inlineStr">
        <is>
          <t>PORTER</t>
        </is>
      </c>
      <c r="S2536" s="63" t="n">
        <v>4</v>
      </c>
      <c r="T2536" s="39" t="inlineStr">
        <is>
          <t>Allianz Order Cancell, same allocated to BTL</t>
        </is>
      </c>
      <c r="U2536" s="23" t="inlineStr">
        <is>
          <t>BioLegend</t>
        </is>
      </c>
      <c r="V2536" s="23">
        <f>VLOOKUP(P2536,'Customer List'!B:C,2,)</f>
        <v/>
      </c>
      <c r="W2536" s="40" t="n"/>
      <c r="X2536" s="32">
        <f>IF(OR(R2536 = "PRIYANKA MADAM", R2536 = "DEEPAK", R2536 = "PORTER"),N2536,"")</f>
        <v/>
      </c>
      <c r="Y2536" s="23">
        <f>IF(X2536="", "", X2536-N2536)</f>
        <v/>
      </c>
      <c r="Z2536" s="23">
        <f>IF(N2536="", "", TEXT(N2536, "dddd"))</f>
        <v/>
      </c>
      <c r="AA2536" s="23">
        <f>IF(X2536="", "", TEXT(X2536, "dddd"))</f>
        <v/>
      </c>
      <c r="AB2536" s="23">
        <f>VLOOKUP(U2536,'Currency Sheet'!A:C,3,)</f>
        <v/>
      </c>
      <c r="AC2536" s="44">
        <f>VLOOKUP(P2536,'Customer List'!B:D,3,)</f>
        <v/>
      </c>
    </row>
    <row r="2537">
      <c r="A2537" s="23">
        <f>A2536+1</f>
        <v/>
      </c>
      <c r="B2537" s="23" t="inlineStr">
        <is>
          <t>EED118651</t>
        </is>
      </c>
      <c r="C2537" s="32" t="n">
        <v>45898</v>
      </c>
      <c r="D2537" s="32" t="n">
        <v>45904</v>
      </c>
      <c r="E2537" s="51" t="n">
        <v>177.1</v>
      </c>
      <c r="F2537" s="51">
        <f>IF(AB2537="DOLLAR",E2537*88,E2537)</f>
        <v/>
      </c>
      <c r="G2537" s="62">
        <f>F2537*J2537</f>
        <v/>
      </c>
      <c r="H2537" s="23" t="n">
        <v>570804</v>
      </c>
      <c r="I2537" s="23" t="inlineStr">
        <is>
          <t>Recombinant Human IL-6 (carrier-free)  25 µg</t>
        </is>
      </c>
      <c r="J2537" s="23" t="n">
        <v>1</v>
      </c>
      <c r="K2537" s="23" t="n">
        <v>1</v>
      </c>
      <c r="L2537" s="23">
        <f>J2537-K2537</f>
        <v/>
      </c>
      <c r="M2537" s="23" t="inlineStr">
        <is>
          <t>T-1094/25-26</t>
        </is>
      </c>
      <c r="N2537" s="32" t="n">
        <v>45906</v>
      </c>
      <c r="O2537" s="62" t="n">
        <v>23529</v>
      </c>
      <c r="P2537" s="23" t="inlineStr">
        <is>
          <t>SAI LIFE</t>
        </is>
      </c>
      <c r="Q2537" s="23" t="n">
        <v>58155321011</v>
      </c>
      <c r="R2537" s="23" t="inlineStr">
        <is>
          <t>Delivered</t>
        </is>
      </c>
      <c r="S2537" s="63" t="n">
        <v>-20</v>
      </c>
      <c r="T2537" s="39" t="n"/>
      <c r="U2537" s="23" t="inlineStr">
        <is>
          <t>BioLegend</t>
        </is>
      </c>
      <c r="V2537" s="23">
        <f>VLOOKUP(P2537,'Customer List'!B:C,2,)</f>
        <v/>
      </c>
      <c r="W2537" s="40" t="n"/>
      <c r="X2537" s="32" t="n">
        <v>45908</v>
      </c>
      <c r="Y2537" s="23">
        <f>IF(X2537="", "", X2537-N2537)</f>
        <v/>
      </c>
      <c r="Z2537" s="23">
        <f>IF(N2537="", "", TEXT(N2537, "dddd"))</f>
        <v/>
      </c>
      <c r="AA2537" s="23">
        <f>IF(X2537="", "", TEXT(X2537, "dddd"))</f>
        <v/>
      </c>
      <c r="AB2537" s="23">
        <f>VLOOKUP(U2537,'Currency Sheet'!A:C,3,)</f>
        <v/>
      </c>
      <c r="AC2537" s="44">
        <f>VLOOKUP(P2537,'Customer List'!B:D,3,)</f>
        <v/>
      </c>
    </row>
    <row r="2538">
      <c r="A2538" s="23">
        <f>A2537+1</f>
        <v/>
      </c>
      <c r="B2538" s="23" t="inlineStr">
        <is>
          <t>EED118651</t>
        </is>
      </c>
      <c r="C2538" s="32" t="n">
        <v>45898</v>
      </c>
      <c r="D2538" s="32" t="n">
        <v>45904</v>
      </c>
      <c r="E2538" s="51" t="n">
        <v>324.8</v>
      </c>
      <c r="F2538" s="51">
        <f>IF(AB2538="DOLLAR",E2538*88,E2538)</f>
        <v/>
      </c>
      <c r="G2538" s="62">
        <f>F2538*J2538</f>
        <v/>
      </c>
      <c r="H2538" s="23" t="n">
        <v>573004</v>
      </c>
      <c r="I2538" s="23" t="inlineStr">
        <is>
          <t>Recombinant Human IL-12 (p70) (carrier-free)  25µg</t>
        </is>
      </c>
      <c r="J2538" s="23" t="n">
        <v>1</v>
      </c>
      <c r="K2538" s="23" t="n">
        <v>1</v>
      </c>
      <c r="L2538" s="23">
        <f>J2538-K2538</f>
        <v/>
      </c>
      <c r="M2538" s="23" t="inlineStr">
        <is>
          <t>T-1095/25-26</t>
        </is>
      </c>
      <c r="N2538" s="32" t="n">
        <v>45906</v>
      </c>
      <c r="O2538" s="62" t="n">
        <v>43152</v>
      </c>
      <c r="P2538" s="23" t="inlineStr">
        <is>
          <t>SAI LIFE</t>
        </is>
      </c>
      <c r="Q2538" s="23" t="n">
        <v>58155321011</v>
      </c>
      <c r="R2538" s="23" t="inlineStr">
        <is>
          <t>Delivered</t>
        </is>
      </c>
      <c r="S2538" s="63" t="n">
        <v>-20</v>
      </c>
      <c r="T2538" s="39" t="n"/>
      <c r="U2538" s="23" t="inlineStr">
        <is>
          <t>BioLegend</t>
        </is>
      </c>
      <c r="V2538" s="23">
        <f>VLOOKUP(P2538,'Customer List'!B:C,2,)</f>
        <v/>
      </c>
      <c r="W2538" s="40" t="n"/>
      <c r="X2538" s="32" t="n">
        <v>45908</v>
      </c>
      <c r="Y2538" s="23">
        <f>IF(X2538="", "", X2538-N2538)</f>
        <v/>
      </c>
      <c r="Z2538" s="23">
        <f>IF(N2538="", "", TEXT(N2538, "dddd"))</f>
        <v/>
      </c>
      <c r="AA2538" s="23">
        <f>IF(X2538="", "", TEXT(X2538, "dddd"))</f>
        <v/>
      </c>
      <c r="AB2538" s="23">
        <f>VLOOKUP(U2538,'Currency Sheet'!A:C,3,)</f>
        <v/>
      </c>
      <c r="AC2538" s="44">
        <f>VLOOKUP(P2538,'Customer List'!B:D,3,)</f>
        <v/>
      </c>
    </row>
    <row r="2539">
      <c r="A2539" s="23">
        <f>A2538+1</f>
        <v/>
      </c>
      <c r="B2539" s="23" t="inlineStr">
        <is>
          <t>EED118651</t>
        </is>
      </c>
      <c r="C2539" s="32" t="n">
        <v>45898</v>
      </c>
      <c r="D2539" s="32" t="n">
        <v>45904</v>
      </c>
      <c r="E2539" s="51" t="n">
        <v>62.3</v>
      </c>
      <c r="F2539" s="51">
        <f>IF(AB2539="DOLLAR",E2539*88,E2539)</f>
        <v/>
      </c>
      <c r="G2539" s="62">
        <f>F2539*J2539</f>
        <v/>
      </c>
      <c r="H2539" s="23" t="n">
        <v>585506</v>
      </c>
      <c r="I2539" s="23" t="inlineStr">
        <is>
          <t>Recombinant Human EGF (carrier-free)  100µg</t>
        </is>
      </c>
      <c r="J2539" s="23" t="n">
        <v>1</v>
      </c>
      <c r="K2539" s="23" t="n">
        <v>1</v>
      </c>
      <c r="L2539" s="23">
        <f>J2539-K2539</f>
        <v/>
      </c>
      <c r="M2539" s="23" t="inlineStr">
        <is>
          <t>T-1087/25-26</t>
        </is>
      </c>
      <c r="N2539" s="32" t="n">
        <v>45906</v>
      </c>
      <c r="O2539" s="62" t="n">
        <v>10070</v>
      </c>
      <c r="P2539" s="23" t="inlineStr">
        <is>
          <t>FARCAST</t>
        </is>
      </c>
      <c r="Q2539" s="23" t="n">
        <v>58155323855</v>
      </c>
      <c r="R2539" s="23" t="inlineStr">
        <is>
          <t>Delivered</t>
        </is>
      </c>
      <c r="S2539" s="63" t="n">
        <v>-20</v>
      </c>
      <c r="T2539" s="39" t="n"/>
      <c r="U2539" s="23" t="inlineStr">
        <is>
          <t>BioLegend</t>
        </is>
      </c>
      <c r="V2539" s="23">
        <f>VLOOKUP(P2539,'Customer List'!B:C,2,)</f>
        <v/>
      </c>
      <c r="W2539" s="40" t="n"/>
      <c r="X2539" s="32" t="n">
        <v>45908</v>
      </c>
      <c r="Y2539" s="23">
        <f>IF(X2539="", "", X2539-N2539)</f>
        <v/>
      </c>
      <c r="Z2539" s="23">
        <f>IF(N2539="", "", TEXT(N2539, "dddd"))</f>
        <v/>
      </c>
      <c r="AA2539" s="23">
        <f>IF(X2539="", "", TEXT(X2539, "dddd"))</f>
        <v/>
      </c>
      <c r="AB2539" s="23">
        <f>VLOOKUP(U2539,'Currency Sheet'!A:C,3,)</f>
        <v/>
      </c>
      <c r="AC2539" s="44">
        <f>VLOOKUP(P2539,'Customer List'!B:D,3,)</f>
        <v/>
      </c>
    </row>
    <row r="2540">
      <c r="A2540" s="23">
        <f>A2539+1</f>
        <v/>
      </c>
      <c r="B2540" s="23" t="inlineStr">
        <is>
          <t>EED118651</t>
        </is>
      </c>
      <c r="C2540" s="32" t="n">
        <v>45898</v>
      </c>
      <c r="D2540" s="32" t="n">
        <v>45904</v>
      </c>
      <c r="E2540" s="51" t="n">
        <v>111.3</v>
      </c>
      <c r="F2540" s="51">
        <f>IF(AB2540="DOLLAR",E2540*88,E2540)</f>
        <v/>
      </c>
      <c r="G2540" s="62">
        <f>F2540*J2540</f>
        <v/>
      </c>
      <c r="H2540" s="23" t="n">
        <v>654003</v>
      </c>
      <c r="I2540" s="23" t="inlineStr">
        <is>
          <t>Alexa Fluor® 647 anti-IDO1 Antibody  25µg</t>
        </is>
      </c>
      <c r="J2540" s="23" t="n">
        <v>1</v>
      </c>
      <c r="K2540" s="23" t="n">
        <v>1</v>
      </c>
      <c r="L2540" s="23">
        <f>J2540-K2540</f>
        <v/>
      </c>
      <c r="M2540" s="23" t="inlineStr">
        <is>
          <t>T-0069/25-26</t>
        </is>
      </c>
      <c r="N2540" s="32" t="n">
        <v>45908</v>
      </c>
      <c r="O2540" s="62" t="n">
        <v>13594.5</v>
      </c>
      <c r="P2540" s="23" t="inlineStr">
        <is>
          <t>IIT DELHI</t>
        </is>
      </c>
      <c r="Q2540" s="23" t="inlineStr">
        <is>
          <t>By Hand</t>
        </is>
      </c>
      <c r="R2540" s="23" t="inlineStr">
        <is>
          <t>PRIYANKA MADAM</t>
        </is>
      </c>
      <c r="S2540" s="63" t="n">
        <v>4</v>
      </c>
      <c r="T2540" s="39" t="n"/>
      <c r="U2540" s="23" t="inlineStr">
        <is>
          <t>BioLegend</t>
        </is>
      </c>
      <c r="V2540" s="23">
        <f>VLOOKUP(P2540,'Customer List'!B:C,2,)</f>
        <v/>
      </c>
      <c r="W2540" s="40" t="n"/>
      <c r="X2540" s="32">
        <f>IF(OR(R2540 = "PRIYANKA MADAM", R2540 = "DEEPAK", R2540 = "PORTER"),N2540,"")</f>
        <v/>
      </c>
      <c r="Y2540" s="23">
        <f>IF(X2540="", "", X2540-N2540)</f>
        <v/>
      </c>
      <c r="Z2540" s="23">
        <f>IF(N2540="", "", TEXT(N2540, "dddd"))</f>
        <v/>
      </c>
      <c r="AA2540" s="23">
        <f>IF(X2540="", "", TEXT(X2540, "dddd"))</f>
        <v/>
      </c>
      <c r="AB2540" s="23">
        <f>VLOOKUP(U2540,'Currency Sheet'!A:C,3,)</f>
        <v/>
      </c>
      <c r="AC2540" s="44">
        <f>VLOOKUP(P2540,'Customer List'!B:D,3,)</f>
        <v/>
      </c>
    </row>
    <row r="2541">
      <c r="A2541" s="23">
        <f>A2540+1</f>
        <v/>
      </c>
      <c r="B2541" s="23" t="inlineStr">
        <is>
          <t>EED118651</t>
        </is>
      </c>
      <c r="C2541" s="32" t="n">
        <v>45898</v>
      </c>
      <c r="D2541" s="32" t="n">
        <v>45904</v>
      </c>
      <c r="E2541" s="51" t="n">
        <v>78.40000000000001</v>
      </c>
      <c r="F2541" s="51">
        <f>IF(AB2541="DOLLAR",E2541*88,E2541)</f>
        <v/>
      </c>
      <c r="G2541" s="62">
        <f>F2541*J2541</f>
        <v/>
      </c>
      <c r="H2541" s="23" t="n">
        <v>801702</v>
      </c>
      <c r="I2541" s="23" t="inlineStr">
        <is>
          <t>Purified anti-Neurofilament H (NF-H), Nonphosphorylated Antibody (Previously Covance catalog# SMI-32P)  25µl</t>
        </is>
      </c>
      <c r="J2541" s="23" t="n">
        <v>1</v>
      </c>
      <c r="K2541" s="23" t="n">
        <v>1</v>
      </c>
      <c r="L2541" s="23">
        <f>J2541-K2541</f>
        <v/>
      </c>
      <c r="M2541" s="23" t="inlineStr">
        <is>
          <t>T-1100/25-26</t>
        </is>
      </c>
      <c r="N2541" s="32" t="n">
        <v>45905</v>
      </c>
      <c r="O2541" s="62" t="n">
        <v>10640</v>
      </c>
      <c r="P2541" s="23" t="inlineStr">
        <is>
          <t>ONQUEST</t>
        </is>
      </c>
      <c r="Q2541" s="23" t="inlineStr">
        <is>
          <t>PORTER</t>
        </is>
      </c>
      <c r="R2541" s="23" t="inlineStr">
        <is>
          <t>PORTER</t>
        </is>
      </c>
      <c r="S2541" s="63" t="n">
        <v>4</v>
      </c>
      <c r="T2541" s="39" t="n"/>
      <c r="U2541" s="23" t="inlineStr">
        <is>
          <t>BioLegend</t>
        </is>
      </c>
      <c r="V2541" s="23">
        <f>VLOOKUP(P2541,'Customer List'!B:C,2,)</f>
        <v/>
      </c>
      <c r="W2541" s="40" t="n"/>
      <c r="X2541" s="32">
        <f>IF(OR(R2541 = "PRIYANKA MADAM", R2541 = "DEEPAK", R2541 = "PORTER"),N2541,"")</f>
        <v/>
      </c>
      <c r="Y2541" s="23">
        <f>IF(X2541="", "", X2541-N2541)</f>
        <v/>
      </c>
      <c r="Z2541" s="23">
        <f>IF(N2541="", "", TEXT(N2541, "dddd"))</f>
        <v/>
      </c>
      <c r="AA2541" s="23">
        <f>IF(X2541="", "", TEXT(X2541, "dddd"))</f>
        <v/>
      </c>
      <c r="AB2541" s="23">
        <f>VLOOKUP(U2541,'Currency Sheet'!A:C,3,)</f>
        <v/>
      </c>
      <c r="AC2541" s="44">
        <f>VLOOKUP(P2541,'Customer List'!B:D,3,)</f>
        <v/>
      </c>
    </row>
    <row r="2542">
      <c r="A2542" s="23">
        <f>A2541+1</f>
        <v/>
      </c>
      <c r="B2542" s="23" t="inlineStr">
        <is>
          <t>EED118651</t>
        </is>
      </c>
      <c r="C2542" s="32" t="n">
        <v>45898</v>
      </c>
      <c r="D2542" s="32" t="n">
        <v>45904</v>
      </c>
      <c r="E2542" s="51" t="n">
        <v>120.4</v>
      </c>
      <c r="F2542" s="51">
        <f>IF(AB2542="DOLLAR",E2542*88,E2542)</f>
        <v/>
      </c>
      <c r="G2542" s="62">
        <f>F2542*J2542</f>
        <v/>
      </c>
      <c r="H2542" s="23" t="n">
        <v>901523</v>
      </c>
      <c r="I2542" s="23" t="inlineStr">
        <is>
          <t>APC anti-HA.11 Epitope Tag Antibody  25 µg</t>
        </is>
      </c>
      <c r="J2542" s="23" t="n">
        <v>1</v>
      </c>
      <c r="K2542" s="23" t="n">
        <v>1</v>
      </c>
      <c r="L2542" s="23">
        <f>J2542-K2542</f>
        <v/>
      </c>
      <c r="M2542" s="23" t="inlineStr">
        <is>
          <t>T-1083/25-26</t>
        </is>
      </c>
      <c r="N2542" s="32" t="n">
        <v>45906</v>
      </c>
      <c r="O2542" s="62" t="n">
        <v>18060</v>
      </c>
      <c r="P2542" s="23" t="inlineStr">
        <is>
          <t>Allianz</t>
        </is>
      </c>
      <c r="Q2542" s="23" t="n">
        <v>58155324894</v>
      </c>
      <c r="R2542" s="23" t="inlineStr">
        <is>
          <t>Delivered</t>
        </is>
      </c>
      <c r="S2542" s="63" t="n">
        <v>4</v>
      </c>
      <c r="T2542" s="39" t="n"/>
      <c r="U2542" s="23" t="inlineStr">
        <is>
          <t>BioLegend</t>
        </is>
      </c>
      <c r="V2542" s="23">
        <f>VLOOKUP(P2542,'Customer List'!B:C,2,)</f>
        <v/>
      </c>
      <c r="W2542" s="40" t="n"/>
      <c r="X2542" s="32" t="n">
        <v>45908</v>
      </c>
      <c r="Y2542" s="23">
        <f>IF(X2542="", "", X2542-N2542)</f>
        <v/>
      </c>
      <c r="Z2542" s="23">
        <f>IF(N2542="", "", TEXT(N2542, "dddd"))</f>
        <v/>
      </c>
      <c r="AA2542" s="23">
        <f>IF(X2542="", "", TEXT(X2542, "dddd"))</f>
        <v/>
      </c>
      <c r="AB2542" s="23">
        <f>VLOOKUP(U2542,'Currency Sheet'!A:C,3,)</f>
        <v/>
      </c>
      <c r="AC2542" s="44">
        <f>VLOOKUP(P2542,'Customer List'!B:D,3,)</f>
        <v/>
      </c>
    </row>
    <row r="2543">
      <c r="A2543" s="23">
        <f>A2542+1</f>
        <v/>
      </c>
      <c r="B2543" s="23" t="inlineStr">
        <is>
          <t>Return From IGIB</t>
        </is>
      </c>
      <c r="C2543" s="32" t="inlineStr">
        <is>
          <t>from Openingn Stock</t>
        </is>
      </c>
      <c r="D2543" s="32" t="n">
        <v>45808</v>
      </c>
      <c r="E2543" s="51" t="n">
        <v>35.1</v>
      </c>
      <c r="F2543" s="51">
        <f>IF(AB2543="DOLLAR",E2543*88,E2543)</f>
        <v/>
      </c>
      <c r="G2543" s="62">
        <f>F2543*J2543</f>
        <v/>
      </c>
      <c r="H2543" s="23" t="n">
        <v>420701</v>
      </c>
      <c r="I2543" s="23" t="inlineStr">
        <is>
          <t xml:space="preserve">Monensin Solution </t>
        </is>
      </c>
      <c r="J2543" s="23" t="n">
        <v>1</v>
      </c>
      <c r="K2543" s="23" t="n">
        <v>1</v>
      </c>
      <c r="L2543" s="23">
        <f>J2543-K2543</f>
        <v/>
      </c>
      <c r="M2543" s="23" t="inlineStr">
        <is>
          <t>DC-164/25-26</t>
        </is>
      </c>
      <c r="N2543" s="32" t="n">
        <v>45933</v>
      </c>
      <c r="O2543" s="62" t="n">
        <v>0</v>
      </c>
      <c r="P2543" s="23" t="inlineStr">
        <is>
          <t>ICGEB</t>
        </is>
      </c>
      <c r="Q2543" s="23" t="inlineStr">
        <is>
          <t>BY HAND</t>
        </is>
      </c>
      <c r="R2543" s="23" t="inlineStr">
        <is>
          <t>PRIYANKA MADAM</t>
        </is>
      </c>
      <c r="S2543" s="63" t="n">
        <v>4</v>
      </c>
      <c r="T2543" s="39" t="inlineStr">
        <is>
          <t>Retrun From IGIB , Invoice Number 1058</t>
        </is>
      </c>
      <c r="U2543" s="23" t="inlineStr">
        <is>
          <t>BioLegend</t>
        </is>
      </c>
      <c r="V2543" s="23">
        <f>VLOOKUP(P2543,'Customer List'!B:C,2,)</f>
        <v/>
      </c>
      <c r="W2543" s="40" t="n"/>
      <c r="X2543" s="32">
        <f>IF(OR(R2543 = "PRIYANKA MADAM", R2543 = "DEEPAK", R2543 = "PORTER"),N2543,"")</f>
        <v/>
      </c>
      <c r="Y2543" s="23">
        <f>IF(X2543="", "", X2543-N2543)</f>
        <v/>
      </c>
      <c r="Z2543" s="23">
        <f>IF(N2543="", "", TEXT(N2543, "dddd"))</f>
        <v/>
      </c>
      <c r="AA2543" s="23">
        <f>IF(X2543="", "", TEXT(X2543, "dddd"))</f>
        <v/>
      </c>
      <c r="AB2543" s="23">
        <f>VLOOKUP(U2543,'Currency Sheet'!A:C,3,)</f>
        <v/>
      </c>
      <c r="AC2543" s="44">
        <f>VLOOKUP(P2543,'Customer List'!B:D,3,)</f>
        <v/>
      </c>
    </row>
    <row r="2544">
      <c r="A2544" s="23">
        <f>A2543+1</f>
        <v/>
      </c>
      <c r="B2544" s="23" t="inlineStr">
        <is>
          <t>Return From IGIB</t>
        </is>
      </c>
      <c r="C2544" s="32" t="inlineStr">
        <is>
          <t>from Openingn Stock</t>
        </is>
      </c>
      <c r="D2544" s="32" t="n">
        <v>45808</v>
      </c>
      <c r="E2544" s="51" t="n">
        <v>35.1</v>
      </c>
      <c r="F2544" s="51">
        <f>IF(AB2544="DOLLAR",E2544*88,E2544)</f>
        <v/>
      </c>
      <c r="G2544" s="62">
        <f>F2544*J2544</f>
        <v/>
      </c>
      <c r="H2544" s="23" t="n">
        <v>420701</v>
      </c>
      <c r="I2544" s="23" t="inlineStr">
        <is>
          <t xml:space="preserve">Monensin Solution </t>
        </is>
      </c>
      <c r="J2544" s="23" t="n">
        <v>1</v>
      </c>
      <c r="K2544" s="23" t="n">
        <v>1</v>
      </c>
      <c r="L2544" s="23">
        <f>J2544-K2544</f>
        <v/>
      </c>
      <c r="M2544" s="23" t="inlineStr">
        <is>
          <t>DC-166/25-26</t>
        </is>
      </c>
      <c r="N2544" s="32" t="n">
        <v>45936</v>
      </c>
      <c r="O2544" s="62" t="n">
        <v>0</v>
      </c>
      <c r="P2544" s="23" t="inlineStr">
        <is>
          <t>ICGEB</t>
        </is>
      </c>
      <c r="Q2544" s="23" t="inlineStr">
        <is>
          <t>By Hand</t>
        </is>
      </c>
      <c r="R2544" s="23" t="inlineStr">
        <is>
          <t>PRIYANKA MADAM</t>
        </is>
      </c>
      <c r="S2544" s="63" t="n">
        <v>4</v>
      </c>
      <c r="T2544" s="39" t="inlineStr">
        <is>
          <t>Retrun From IGIB , Invoice Number 1058</t>
        </is>
      </c>
      <c r="U2544" s="23" t="inlineStr">
        <is>
          <t>BioLegend</t>
        </is>
      </c>
      <c r="V2544" s="23">
        <f>VLOOKUP(P2544,'Customer List'!B:C,2,)</f>
        <v/>
      </c>
      <c r="W2544" s="40" t="n"/>
      <c r="X2544" s="32">
        <f>IF(OR(R2544 = "PRIYANKA MADAM", R2544 = "DEEPAK", R2544 = "PORTER"),N2544,"")</f>
        <v/>
      </c>
      <c r="Y2544" s="23">
        <f>IF(X2544="", "", X2544-N2544)</f>
        <v/>
      </c>
      <c r="Z2544" s="23">
        <f>IF(N2544="", "", TEXT(N2544, "dddd"))</f>
        <v/>
      </c>
      <c r="AA2544" s="23">
        <f>IF(X2544="", "", TEXT(X2544, "dddd"))</f>
        <v/>
      </c>
      <c r="AB2544" s="23">
        <f>VLOOKUP(U2544,'Currency Sheet'!A:C,3,)</f>
        <v/>
      </c>
      <c r="AC2544" s="44">
        <f>VLOOKUP(P2544,'Customer List'!B:D,3,)</f>
        <v/>
      </c>
    </row>
    <row r="2545">
      <c r="A2545" s="23">
        <f>A2544+1</f>
        <v/>
      </c>
      <c r="B2545" s="23" t="inlineStr">
        <is>
          <t>Return From IGIB</t>
        </is>
      </c>
      <c r="C2545" s="32" t="inlineStr">
        <is>
          <t>from Openingn Stock</t>
        </is>
      </c>
      <c r="D2545" s="32" t="n">
        <v>45808</v>
      </c>
      <c r="E2545" s="51" t="n">
        <v>22.4</v>
      </c>
      <c r="F2545" s="51">
        <f>IF(AB2545="DOLLAR",E2545*88,E2545)</f>
        <v/>
      </c>
      <c r="G2545" s="62">
        <f>F2545*J2545</f>
        <v/>
      </c>
      <c r="H2545" s="23" t="inlineStr">
        <is>
          <t>B-003000-WB-100</t>
        </is>
      </c>
      <c r="I2545" s="23" t="inlineStr">
        <is>
          <t>Molecular Grade RNase-free water, 100 mL</t>
        </is>
      </c>
      <c r="J2545" s="23" t="n">
        <v>2</v>
      </c>
      <c r="K2545" s="23" t="n">
        <v>2</v>
      </c>
      <c r="L2545" s="23">
        <f>J2545-K2545</f>
        <v/>
      </c>
      <c r="M2545" s="23" t="inlineStr">
        <is>
          <t>DC-150/25-26</t>
        </is>
      </c>
      <c r="N2545" s="32" t="n">
        <v>45917</v>
      </c>
      <c r="O2545" s="62" t="n">
        <v>0</v>
      </c>
      <c r="P2545" s="23" t="inlineStr">
        <is>
          <t>RCB</t>
        </is>
      </c>
      <c r="Q2545" s="23" t="inlineStr">
        <is>
          <t>By Hand</t>
        </is>
      </c>
      <c r="R2545" s="23" t="inlineStr">
        <is>
          <t>Deepak</t>
        </is>
      </c>
      <c r="S2545" s="63" t="n">
        <v>4</v>
      </c>
      <c r="T2545" s="39" t="inlineStr">
        <is>
          <t>Retrun From IGIB , Invoice Number 1058 (FOC TO RCB)</t>
        </is>
      </c>
      <c r="U2545" s="23" t="inlineStr">
        <is>
          <t>Dharmacon</t>
        </is>
      </c>
      <c r="V2545" s="23">
        <f>VLOOKUP(P2545,'Customer List'!B:C,2,)</f>
        <v/>
      </c>
      <c r="W2545" s="40" t="n"/>
      <c r="X2545" s="32">
        <f>IF(OR(R2545 = "PRIYANKA MADAM", R2545 = "DEEPAK", R2545 = "PORTER"),N2545,"")</f>
        <v/>
      </c>
      <c r="Y2545" s="23">
        <f>IF(X2545="", "", X2545-N2545)</f>
        <v/>
      </c>
      <c r="Z2545" s="23">
        <f>IF(N2545="", "", TEXT(N2545, "dddd"))</f>
        <v/>
      </c>
      <c r="AA2545" s="23">
        <f>IF(X2545="", "", TEXT(X2545, "dddd"))</f>
        <v/>
      </c>
      <c r="AB2545" s="23">
        <f>VLOOKUP(U2545,'Currency Sheet'!A:C,3,)</f>
        <v/>
      </c>
      <c r="AC2545" s="44">
        <f>VLOOKUP(P2545,'Customer List'!B:D,3,)</f>
        <v/>
      </c>
    </row>
    <row r="2546">
      <c r="A2546" s="23">
        <f>A2545+1</f>
        <v/>
      </c>
      <c r="B2546" s="23" t="inlineStr">
        <is>
          <t>Return From IGIB</t>
        </is>
      </c>
      <c r="C2546" s="32" t="inlineStr">
        <is>
          <t>from Openingn Stock</t>
        </is>
      </c>
      <c r="D2546" s="32" t="n">
        <v>45808</v>
      </c>
      <c r="E2546" s="51" t="n">
        <v>81</v>
      </c>
      <c r="F2546" s="51">
        <f>IF(AB2546="DOLLAR",E2546*88,E2546)</f>
        <v/>
      </c>
      <c r="G2546" s="62">
        <f>F2546*J2546</f>
        <v/>
      </c>
      <c r="H2546" s="23" t="inlineStr">
        <is>
          <t>T-2001-01</t>
        </is>
      </c>
      <c r="I2546" s="23" t="inlineStr">
        <is>
          <t>Dharmafact 1 Transfection Regeant 0.2ml</t>
        </is>
      </c>
      <c r="J2546" s="23" t="n">
        <v>2</v>
      </c>
      <c r="K2546" s="23" t="n">
        <v>2</v>
      </c>
      <c r="L2546" s="23">
        <f>J2546-K2546</f>
        <v/>
      </c>
      <c r="M2546" s="23" t="inlineStr">
        <is>
          <t>DC-153/25-26</t>
        </is>
      </c>
      <c r="N2546" s="32" t="n">
        <v>45919</v>
      </c>
      <c r="O2546" s="62" t="n">
        <v>0</v>
      </c>
      <c r="P2546" s="23" t="inlineStr">
        <is>
          <t>RCB</t>
        </is>
      </c>
      <c r="Q2546" s="23" t="inlineStr">
        <is>
          <t>By Hand</t>
        </is>
      </c>
      <c r="R2546" s="23" t="inlineStr">
        <is>
          <t>Deepak</t>
        </is>
      </c>
      <c r="S2546" s="63" t="n">
        <v>4</v>
      </c>
      <c r="T2546" s="39" t="inlineStr">
        <is>
          <t>FOC</t>
        </is>
      </c>
      <c r="U2546" s="23" t="inlineStr">
        <is>
          <t>Dharmacon</t>
        </is>
      </c>
      <c r="V2546" s="23">
        <f>VLOOKUP(P2546,'Customer List'!B:C,2,)</f>
        <v/>
      </c>
      <c r="W2546" s="40" t="n"/>
      <c r="X2546" s="32">
        <f>IF(OR(R2546 = "PRIYANKA MADAM", R2546 = "DEEPAK", R2546 = "PORTER"),N2546,"")</f>
        <v/>
      </c>
      <c r="Y2546" s="23">
        <f>IF(X2546="", "", X2546-N2546)</f>
        <v/>
      </c>
      <c r="Z2546" s="23">
        <f>IF(N2546="", "", TEXT(N2546, "dddd"))</f>
        <v/>
      </c>
      <c r="AA2546" s="23">
        <f>IF(X2546="", "", TEXT(X2546, "dddd"))</f>
        <v/>
      </c>
      <c r="AB2546" s="23">
        <f>VLOOKUP(U2546,'Currency Sheet'!A:C,3,)</f>
        <v/>
      </c>
      <c r="AC2546" s="44">
        <f>VLOOKUP(P2546,'Customer List'!B:D,3,)</f>
        <v/>
      </c>
    </row>
    <row r="2547">
      <c r="A2547" s="23">
        <f>A2546+1</f>
        <v/>
      </c>
      <c r="B2547" s="23" t="inlineStr">
        <is>
          <t>Return From IGIB</t>
        </is>
      </c>
      <c r="C2547" s="32" t="n">
        <v>45884</v>
      </c>
      <c r="D2547" s="32" t="n">
        <v>45890</v>
      </c>
      <c r="E2547" s="51" t="n">
        <v>164.5</v>
      </c>
      <c r="F2547" s="51">
        <f>IF(AB2547="DOLLAR",E2547*88,E2547)</f>
        <v/>
      </c>
      <c r="G2547" s="62">
        <f>F2547*J2547</f>
        <v/>
      </c>
      <c r="H2547" s="23" t="n">
        <v>424602</v>
      </c>
      <c r="I2547" s="23" t="inlineStr">
        <is>
          <t>Compensation Beads</t>
        </is>
      </c>
      <c r="J2547" s="23" t="n">
        <v>2</v>
      </c>
      <c r="K2547" s="23" t="n"/>
      <c r="L2547" s="23">
        <f>J2547-K2547</f>
        <v/>
      </c>
      <c r="M2547" s="23" t="n"/>
      <c r="N2547" s="32" t="n"/>
      <c r="O2547" s="62" t="n"/>
      <c r="P2547" s="23" t="inlineStr">
        <is>
          <t>Stock</t>
        </is>
      </c>
      <c r="Q2547" s="23" t="n"/>
      <c r="R2547" s="23" t="n"/>
      <c r="S2547" s="63" t="n">
        <v>4</v>
      </c>
      <c r="T2547" s="39" t="inlineStr">
        <is>
          <t>Retrun From IGIB , Invoice Number 1058</t>
        </is>
      </c>
      <c r="U2547" s="23" t="inlineStr">
        <is>
          <t>BioLegend</t>
        </is>
      </c>
      <c r="V2547" s="23">
        <f>VLOOKUP(P2547,'Customer List'!B:C,2,)</f>
        <v/>
      </c>
      <c r="W2547" s="40" t="inlineStr">
        <is>
          <t>Stock</t>
        </is>
      </c>
      <c r="X2547" s="32">
        <f>IF(OR(R2547 = "PRIYANKA MADAM", R2547 = "DEEPAK", R2547 = "PORTER"),N2547,"")</f>
        <v/>
      </c>
      <c r="Y2547" s="23">
        <f>IF(X2547="", "", X2547-N2547)</f>
        <v/>
      </c>
      <c r="Z2547" s="23">
        <f>IF(N2547="", "", TEXT(N2547, "dddd"))</f>
        <v/>
      </c>
      <c r="AA2547" s="23">
        <f>IF(X2547="", "", TEXT(X2547, "dddd"))</f>
        <v/>
      </c>
      <c r="AB2547" s="23">
        <f>VLOOKUP(U2547,'Currency Sheet'!A:C,3,)</f>
        <v/>
      </c>
      <c r="AC2547" s="44">
        <f>VLOOKUP(P2547,'Customer List'!B:D,3,)</f>
        <v/>
      </c>
    </row>
    <row r="2548">
      <c r="A2548" s="23">
        <f>A2547+1</f>
        <v/>
      </c>
      <c r="B2548" s="23" t="inlineStr">
        <is>
          <t>BK/25-26/R-39947</t>
        </is>
      </c>
      <c r="C2548" s="32" t="n">
        <v>45903</v>
      </c>
      <c r="D2548" s="32" t="n">
        <v>45903</v>
      </c>
      <c r="E2548" s="51" t="n">
        <v>1854.75</v>
      </c>
      <c r="F2548" s="51">
        <f>IF(AB2548="DOLLAR",E2548*88,E2548)</f>
        <v/>
      </c>
      <c r="G2548" s="62">
        <f>F2548*J2548</f>
        <v/>
      </c>
      <c r="H2548" s="23" t="inlineStr">
        <is>
          <t>PD0435</t>
        </is>
      </c>
      <c r="I2548" s="23" t="n"/>
      <c r="J2548" s="23" t="n">
        <v>1</v>
      </c>
      <c r="K2548" s="23" t="n">
        <v>1</v>
      </c>
      <c r="L2548" s="23">
        <f>J2548-K2548</f>
        <v/>
      </c>
      <c r="M2548" s="23" t="inlineStr">
        <is>
          <t>T-1255/25-26</t>
        </is>
      </c>
      <c r="N2548" s="32" t="n">
        <v>45920</v>
      </c>
      <c r="O2548" s="62" t="n">
        <v>2349.35</v>
      </c>
      <c r="P2548" s="23" t="inlineStr">
        <is>
          <t>NIPGMR</t>
        </is>
      </c>
      <c r="Q2548" s="23" t="inlineStr">
        <is>
          <t>By Hand</t>
        </is>
      </c>
      <c r="R2548" s="23" t="inlineStr">
        <is>
          <t>Deepak</t>
        </is>
      </c>
      <c r="S2548" s="63" t="n">
        <v>4</v>
      </c>
      <c r="T2548" s="39" t="n"/>
      <c r="U2548" s="23" t="inlineStr">
        <is>
          <t>BIOLINK</t>
        </is>
      </c>
      <c r="V2548" s="23">
        <f>VLOOKUP(P2548,'Customer List'!B:C,2,)</f>
        <v/>
      </c>
      <c r="W2548" s="40" t="n"/>
      <c r="X2548" s="32">
        <f>IF(OR(R2548 = "PRIYANKA MADAM", R2548 = "DEEPAK", R2548 = "PORTER"),N2548,"")</f>
        <v/>
      </c>
      <c r="Y2548" s="23">
        <f>IF(X2548="", "", X2548-N2548)</f>
        <v/>
      </c>
      <c r="Z2548" s="23">
        <f>IF(N2548="", "", TEXT(N2548, "dddd"))</f>
        <v/>
      </c>
      <c r="AA2548" s="23">
        <f>IF(X2548="", "", TEXT(X2548, "dddd"))</f>
        <v/>
      </c>
      <c r="AB2548" s="23">
        <f>VLOOKUP(U2548,'Currency Sheet'!A:C,3,)</f>
        <v/>
      </c>
      <c r="AC2548" s="44">
        <f>VLOOKUP(P2548,'Customer List'!B:D,3,)</f>
        <v/>
      </c>
    </row>
    <row r="2549">
      <c r="A2549" s="23">
        <f>A2548+1</f>
        <v/>
      </c>
      <c r="B2549" s="23" t="n">
        <v>20821</v>
      </c>
      <c r="C2549" s="32" t="n">
        <v>45902</v>
      </c>
      <c r="D2549" s="32" t="n">
        <v>45905</v>
      </c>
      <c r="E2549" s="51" t="n">
        <v>519.8</v>
      </c>
      <c r="F2549" s="51">
        <f>IF(AB2549="DOLLAR",E2549*88,E2549)</f>
        <v/>
      </c>
      <c r="G2549" s="62">
        <f>F2549*J2549</f>
        <v/>
      </c>
      <c r="H2549" s="23" t="inlineStr">
        <is>
          <t>CY-SC001</t>
        </is>
      </c>
      <c r="I2549" s="23" t="inlineStr">
        <is>
          <t>SiR-Actin Kit</t>
        </is>
      </c>
      <c r="J2549" s="23" t="n">
        <v>1</v>
      </c>
      <c r="K2549" s="23" t="n">
        <v>1</v>
      </c>
      <c r="L2549" s="23">
        <f>J2549-K2549</f>
        <v/>
      </c>
      <c r="M2549" s="23" t="inlineStr">
        <is>
          <t>T-1105/25-26</t>
        </is>
      </c>
      <c r="N2549" s="32" t="n">
        <v>45906</v>
      </c>
      <c r="O2549" s="62" t="n">
        <v>64355.2</v>
      </c>
      <c r="P2549" s="23" t="inlineStr">
        <is>
          <t>Bio Solution</t>
        </is>
      </c>
      <c r="Q2549" s="23" t="n">
        <v>58155320355</v>
      </c>
      <c r="R2549" s="23" t="inlineStr">
        <is>
          <t>Delivered</t>
        </is>
      </c>
      <c r="S2549" s="63" t="n">
        <v>-20</v>
      </c>
      <c r="T2549" s="39" t="n"/>
      <c r="U2549" s="23" t="inlineStr">
        <is>
          <t>Cytoskeleton</t>
        </is>
      </c>
      <c r="V2549" s="23">
        <f>VLOOKUP(P2549,'Customer List'!B:C,2,)</f>
        <v/>
      </c>
      <c r="W2549" s="40" t="n"/>
      <c r="X2549" s="32" t="n">
        <v>45908</v>
      </c>
      <c r="Y2549" s="23">
        <f>IF(X2549="", "", X2549-N2549)</f>
        <v/>
      </c>
      <c r="Z2549" s="23">
        <f>IF(N2549="", "", TEXT(N2549, "dddd"))</f>
        <v/>
      </c>
      <c r="AA2549" s="23">
        <f>IF(X2549="", "", TEXT(X2549, "dddd"))</f>
        <v/>
      </c>
      <c r="AB2549" s="23">
        <f>VLOOKUP(U2549,'Currency Sheet'!A:C,3,)</f>
        <v/>
      </c>
      <c r="AC2549" s="44">
        <f>VLOOKUP(P2549,'Customer List'!B:D,3,)</f>
        <v/>
      </c>
    </row>
    <row r="2550">
      <c r="A2550" s="23">
        <f>A2549+1</f>
        <v/>
      </c>
      <c r="B2550" s="23" t="n">
        <v>178223</v>
      </c>
      <c r="C2550" s="32" t="n">
        <v>45902</v>
      </c>
      <c r="D2550" s="32" t="n">
        <v>45905</v>
      </c>
      <c r="E2550" s="51" t="n">
        <v>2558.8</v>
      </c>
      <c r="F2550" s="51">
        <f>IF(AB2550="DOLLAR",E2550*88,E2550)</f>
        <v/>
      </c>
      <c r="G2550" s="62">
        <f>F2550*J2550</f>
        <v/>
      </c>
      <c r="H2550" s="23" t="inlineStr">
        <is>
          <t>BE0241</t>
        </is>
      </c>
      <c r="I2550" s="23" t="inlineStr">
        <is>
          <t>InVivoMAb anti-mouse IFNAR-1, MAR1-5A3, 100 mg</t>
        </is>
      </c>
      <c r="J2550" s="23" t="n">
        <v>1</v>
      </c>
      <c r="K2550" s="23" t="n">
        <v>1</v>
      </c>
      <c r="L2550" s="23">
        <f>J2550-K2550</f>
        <v/>
      </c>
      <c r="M2550" s="23" t="inlineStr">
        <is>
          <t>T-1106/25-26</t>
        </is>
      </c>
      <c r="N2550" s="32" t="n">
        <v>45906</v>
      </c>
      <c r="O2550" s="62" t="n">
        <v>320871.6</v>
      </c>
      <c r="P2550" s="23" t="inlineStr">
        <is>
          <t>Bio Solution</t>
        </is>
      </c>
      <c r="Q2550" s="23" t="n">
        <v>58155320355</v>
      </c>
      <c r="R2550" s="23" t="inlineStr">
        <is>
          <t>Delivered</t>
        </is>
      </c>
      <c r="S2550" s="63" t="n">
        <v>4</v>
      </c>
      <c r="T2550" s="39" t="n"/>
      <c r="U2550" s="23" t="inlineStr">
        <is>
          <t>BioXcell</t>
        </is>
      </c>
      <c r="V2550" s="23">
        <f>VLOOKUP(P2550,'Customer List'!B:C,2,)</f>
        <v/>
      </c>
      <c r="W2550" s="40" t="n"/>
      <c r="X2550" s="32" t="n">
        <v>45908</v>
      </c>
      <c r="Y2550" s="23">
        <f>IF(X2550="", "", X2550-N2550)</f>
        <v/>
      </c>
      <c r="Z2550" s="23">
        <f>IF(N2550="", "", TEXT(N2550, "dddd"))</f>
        <v/>
      </c>
      <c r="AA2550" s="23">
        <f>IF(X2550="", "", TEXT(X2550, "dddd"))</f>
        <v/>
      </c>
      <c r="AB2550" s="23">
        <f>VLOOKUP(U2550,'Currency Sheet'!A:C,3,)</f>
        <v/>
      </c>
      <c r="AC2550" s="44">
        <f>VLOOKUP(P2550,'Customer List'!B:D,3,)</f>
        <v/>
      </c>
    </row>
    <row r="2551">
      <c r="A2551" s="23">
        <f>A2550+1</f>
        <v/>
      </c>
      <c r="B2551" s="23" t="n">
        <v>178223</v>
      </c>
      <c r="C2551" s="32" t="n">
        <v>45902</v>
      </c>
      <c r="D2551" s="32" t="n">
        <v>45905</v>
      </c>
      <c r="E2551" s="51" t="n">
        <v>172</v>
      </c>
      <c r="F2551" s="51">
        <f>IF(AB2551="DOLLAR",E2551*88,E2551)</f>
        <v/>
      </c>
      <c r="G2551" s="62">
        <f>F2551*J2551</f>
        <v/>
      </c>
      <c r="H2551" s="23" t="inlineStr">
        <is>
          <t>BE0258</t>
        </is>
      </c>
      <c r="I2551" s="23" t="inlineStr">
        <is>
          <t>InVivoMAb anti-mouse IL-21R, 4A9, 1 mg</t>
        </is>
      </c>
      <c r="J2551" s="23" t="n">
        <v>1</v>
      </c>
      <c r="K2551" s="23" t="n">
        <v>1</v>
      </c>
      <c r="L2551" s="23">
        <f>J2551-K2551</f>
        <v/>
      </c>
      <c r="M2551" s="23" t="inlineStr">
        <is>
          <t>T-1107/25-26</t>
        </is>
      </c>
      <c r="N2551" s="32" t="n">
        <v>45906</v>
      </c>
      <c r="O2551" s="62" t="n">
        <v>12642</v>
      </c>
      <c r="P2551" s="23" t="inlineStr">
        <is>
          <t>PATEL CHEM</t>
        </is>
      </c>
      <c r="Q2551" s="23" t="n">
        <v>58155324010</v>
      </c>
      <c r="R2551" s="23" t="inlineStr">
        <is>
          <t>Delivered</t>
        </is>
      </c>
      <c r="S2551" s="63" t="n">
        <v>4</v>
      </c>
      <c r="T2551" s="39" t="n"/>
      <c r="U2551" s="23" t="inlineStr">
        <is>
          <t>BioXcell</t>
        </is>
      </c>
      <c r="V2551" s="23">
        <f>VLOOKUP(P2551,'Customer List'!B:C,2,)</f>
        <v/>
      </c>
      <c r="W2551" s="40" t="n"/>
      <c r="X2551" s="32" t="n">
        <v>45908</v>
      </c>
      <c r="Y2551" s="23">
        <f>IF(X2551="", "", X2551-N2551)</f>
        <v/>
      </c>
      <c r="Z2551" s="23">
        <f>IF(N2551="", "", TEXT(N2551, "dddd"))</f>
        <v/>
      </c>
      <c r="AA2551" s="23">
        <f>IF(X2551="", "", TEXT(X2551, "dddd"))</f>
        <v/>
      </c>
      <c r="AB2551" s="23">
        <f>VLOOKUP(U2551,'Currency Sheet'!A:C,3,)</f>
        <v/>
      </c>
      <c r="AC2551" s="44">
        <f>VLOOKUP(P2551,'Customer List'!B:D,3,)</f>
        <v/>
      </c>
    </row>
    <row r="2552">
      <c r="A2552" s="23">
        <f>A2551+1</f>
        <v/>
      </c>
      <c r="B2552" s="23" t="n">
        <v>178223</v>
      </c>
      <c r="C2552" s="32" t="n">
        <v>45902</v>
      </c>
      <c r="D2552" s="32" t="n">
        <v>45905</v>
      </c>
      <c r="E2552" s="51" t="n">
        <v>172</v>
      </c>
      <c r="F2552" s="51">
        <f>IF(AB2552="DOLLAR",E2552*88,E2552)</f>
        <v/>
      </c>
      <c r="G2552" s="62">
        <f>F2552*J2552</f>
        <v/>
      </c>
      <c r="H2552" s="23" t="inlineStr">
        <is>
          <t>BE0307</t>
        </is>
      </c>
      <c r="I2552" s="23" t="inlineStr">
        <is>
          <t>anti mouse CD16/CD/32:InVivoMab 2.4G2,1 mg</t>
        </is>
      </c>
      <c r="J2552" s="23" t="n">
        <v>1</v>
      </c>
      <c r="K2552" s="23" t="n">
        <v>1</v>
      </c>
      <c r="L2552" s="23">
        <f>J2552-K2552</f>
        <v/>
      </c>
      <c r="M2552" s="23" t="inlineStr">
        <is>
          <t>T-1112/25-26</t>
        </is>
      </c>
      <c r="N2552" s="32" t="n">
        <v>45908</v>
      </c>
      <c r="O2552" s="62" t="n">
        <v>12642</v>
      </c>
      <c r="P2552" s="23" t="inlineStr">
        <is>
          <t>ILS</t>
        </is>
      </c>
      <c r="Q2552" s="23" t="n">
        <v>58155355554</v>
      </c>
      <c r="R2552" s="23" t="inlineStr">
        <is>
          <t>Delivered</t>
        </is>
      </c>
      <c r="S2552" s="63" t="n">
        <v>4</v>
      </c>
      <c r="T2552" s="39" t="n"/>
      <c r="U2552" s="23" t="inlineStr">
        <is>
          <t>BioXcell</t>
        </is>
      </c>
      <c r="V2552" s="23">
        <f>VLOOKUP(P2552,'Customer List'!B:C,2,)</f>
        <v/>
      </c>
      <c r="W2552" s="40" t="n"/>
      <c r="X2552" s="32" t="n">
        <v>45910</v>
      </c>
      <c r="Y2552" s="23">
        <f>IF(X2552="", "", X2552-N2552)</f>
        <v/>
      </c>
      <c r="Z2552" s="23">
        <f>IF(N2552="", "", TEXT(N2552, "dddd"))</f>
        <v/>
      </c>
      <c r="AA2552" s="23">
        <f>IF(X2552="", "", TEXT(X2552, "dddd"))</f>
        <v/>
      </c>
      <c r="AB2552" s="23">
        <f>VLOOKUP(U2552,'Currency Sheet'!A:C,3,)</f>
        <v/>
      </c>
      <c r="AC2552" s="44">
        <f>VLOOKUP(P2552,'Customer List'!B:D,3,)</f>
        <v/>
      </c>
    </row>
    <row r="2553">
      <c r="A2553" s="23">
        <f>A2552+1</f>
        <v/>
      </c>
      <c r="B2553" s="23" t="inlineStr">
        <is>
          <t>SE041699</t>
        </is>
      </c>
      <c r="C2553" s="32" t="n">
        <v>45902</v>
      </c>
      <c r="D2553" s="32" t="n">
        <v>45905</v>
      </c>
      <c r="E2553" s="51" t="n">
        <v>514.5</v>
      </c>
      <c r="F2553" s="51">
        <f>IF(AB2553="DOLLAR",E2553*88,E2553)</f>
        <v/>
      </c>
      <c r="G2553" s="62">
        <f>F2553*J2553</f>
        <v/>
      </c>
      <c r="H2553" s="23" t="inlineStr">
        <is>
          <t>3445M-1HP-2</t>
        </is>
      </c>
      <c r="I2553" s="23" t="inlineStr">
        <is>
          <t>ELISA Pro: Monkey IL-2</t>
        </is>
      </c>
      <c r="J2553" s="23" t="n">
        <v>1</v>
      </c>
      <c r="K2553" s="23" t="n">
        <v>1</v>
      </c>
      <c r="L2553" s="23">
        <f>J2553-K2553</f>
        <v/>
      </c>
      <c r="M2553" s="23" t="inlineStr">
        <is>
          <t>T-0070/25-26</t>
        </is>
      </c>
      <c r="N2553" s="32" t="n">
        <v>45908</v>
      </c>
      <c r="O2553" s="62" t="n">
        <v>72030</v>
      </c>
      <c r="P2553" s="23" t="inlineStr">
        <is>
          <t>SYNGENE</t>
        </is>
      </c>
      <c r="Q2553" s="23" t="n">
        <v>58155356346</v>
      </c>
      <c r="R2553" s="23" t="inlineStr">
        <is>
          <t>Delivered</t>
        </is>
      </c>
      <c r="S2553" s="63" t="n">
        <v>4</v>
      </c>
      <c r="T2553" s="39" t="n"/>
      <c r="U2553" s="23" t="inlineStr">
        <is>
          <t>MABTECH</t>
        </is>
      </c>
      <c r="V2553" s="23">
        <f>VLOOKUP(P2553,'Customer List'!B:C,2,)</f>
        <v/>
      </c>
      <c r="W2553" s="40" t="n"/>
      <c r="X2553" s="32" t="n">
        <v>45909</v>
      </c>
      <c r="Y2553" s="23">
        <f>IF(X2553="", "", X2553-N2553)</f>
        <v/>
      </c>
      <c r="Z2553" s="23">
        <f>IF(N2553="", "", TEXT(N2553, "dddd"))</f>
        <v/>
      </c>
      <c r="AA2553" s="23">
        <f>IF(X2553="", "", TEXT(X2553, "dddd"))</f>
        <v/>
      </c>
      <c r="AB2553" s="23">
        <f>VLOOKUP(U2553,'Currency Sheet'!A:C,3,)</f>
        <v/>
      </c>
      <c r="AC2553" s="44">
        <f>VLOOKUP(P2553,'Customer List'!B:D,3,)</f>
        <v/>
      </c>
    </row>
    <row r="2554">
      <c r="A2554" s="23">
        <f>A2553+1</f>
        <v/>
      </c>
      <c r="B2554" s="23" t="inlineStr">
        <is>
          <t>SE041699</t>
        </is>
      </c>
      <c r="C2554" s="32" t="n">
        <v>45902</v>
      </c>
      <c r="D2554" s="32" t="n">
        <v>45908</v>
      </c>
      <c r="E2554" s="51" t="n">
        <v>1883</v>
      </c>
      <c r="F2554" s="51">
        <f>IF(AB2554="DOLLAR",E2554*88,E2554)</f>
        <v/>
      </c>
      <c r="G2554" s="62">
        <f>F2554*J2554</f>
        <v/>
      </c>
      <c r="H2554" s="23" t="inlineStr">
        <is>
          <t>3420-2HPW-10</t>
        </is>
      </c>
      <c r="I2554" s="23" t="inlineStr">
        <is>
          <t>ELISpot Pro: Human IFN-γ (HRP)</t>
        </is>
      </c>
      <c r="J2554" s="23" t="n">
        <v>1</v>
      </c>
      <c r="K2554" s="23" t="n">
        <v>1</v>
      </c>
      <c r="L2554" s="23">
        <f>J2554-K2554</f>
        <v/>
      </c>
      <c r="M2554" s="23" t="inlineStr">
        <is>
          <t>T-1113/25-26</t>
        </is>
      </c>
      <c r="N2554" s="32" t="n">
        <v>45908</v>
      </c>
      <c r="O2554" s="62" t="n">
        <v>282450</v>
      </c>
      <c r="P2554" s="23" t="inlineStr">
        <is>
          <t>RELIENCE</t>
        </is>
      </c>
      <c r="Q2554" s="23" t="n">
        <v>58155355355</v>
      </c>
      <c r="R2554" s="23" t="inlineStr">
        <is>
          <t>Delivered</t>
        </is>
      </c>
      <c r="S2554" s="63" t="n">
        <v>4</v>
      </c>
      <c r="T2554" s="39" t="n"/>
      <c r="U2554" s="23" t="inlineStr">
        <is>
          <t>MABTECH</t>
        </is>
      </c>
      <c r="V2554" s="23">
        <f>VLOOKUP(P2554,'Customer List'!B:C,2,)</f>
        <v/>
      </c>
      <c r="W2554" s="40" t="n"/>
      <c r="X2554" s="32" t="n">
        <v>45909</v>
      </c>
      <c r="Y2554" s="23">
        <f>IF(X2554="", "", X2554-N2554)</f>
        <v/>
      </c>
      <c r="Z2554" s="23">
        <f>IF(N2554="", "", TEXT(N2554, "dddd"))</f>
        <v/>
      </c>
      <c r="AA2554" s="23">
        <f>IF(X2554="", "", TEXT(X2554, "dddd"))</f>
        <v/>
      </c>
      <c r="AB2554" s="23">
        <f>VLOOKUP(U2554,'Currency Sheet'!A:C,3,)</f>
        <v/>
      </c>
      <c r="AC2554" s="44">
        <f>VLOOKUP(P2554,'Customer List'!B:D,3,)</f>
        <v/>
      </c>
    </row>
    <row r="2555">
      <c r="A2555" s="23">
        <f>A2554+1</f>
        <v/>
      </c>
      <c r="B2555" s="23" t="inlineStr">
        <is>
          <t>I240259-IN</t>
        </is>
      </c>
      <c r="C2555" s="32" t="n">
        <v>45903</v>
      </c>
      <c r="D2555" s="32" t="n">
        <v>45908</v>
      </c>
      <c r="E2555" s="51" t="n">
        <v>40.8</v>
      </c>
      <c r="F2555" s="51">
        <f>IF(AB2555="DOLLAR",E2555*88,E2555)</f>
        <v/>
      </c>
      <c r="G2555" s="62">
        <f>F2555*J2555</f>
        <v/>
      </c>
      <c r="H2555" s="23" t="inlineStr">
        <is>
          <t>70066-T</t>
        </is>
      </c>
      <c r="I2555" s="23" t="inlineStr">
        <is>
          <t>LysoView 405, 1000X in DMSO: (10uL)</t>
        </is>
      </c>
      <c r="J2555" s="23" t="n">
        <v>1</v>
      </c>
      <c r="K2555" s="23" t="n">
        <v>1</v>
      </c>
      <c r="L2555" s="23">
        <f>J2555-K2555</f>
        <v/>
      </c>
      <c r="M2555" s="23" t="inlineStr">
        <is>
          <t>T-1109/25-26</t>
        </is>
      </c>
      <c r="N2555" s="32" t="n">
        <v>45908</v>
      </c>
      <c r="O2555" s="62" t="n">
        <v>6165.9</v>
      </c>
      <c r="P2555" s="23" t="inlineStr">
        <is>
          <t>KPK</t>
        </is>
      </c>
      <c r="Q2555" s="23" t="n">
        <v>58155354983</v>
      </c>
      <c r="R2555" s="23" t="inlineStr">
        <is>
          <t>Delivered</t>
        </is>
      </c>
      <c r="S2555" s="63" t="inlineStr">
        <is>
          <t>RT</t>
        </is>
      </c>
      <c r="T2555" s="39" t="n"/>
      <c r="U2555" s="23" t="inlineStr">
        <is>
          <t>Biotium</t>
        </is>
      </c>
      <c r="V2555" s="23">
        <f>VLOOKUP(P2555,'Customer List'!B:C,2,)</f>
        <v/>
      </c>
      <c r="W2555" s="40" t="n"/>
      <c r="X2555" s="32" t="n">
        <v>45910</v>
      </c>
      <c r="Y2555" s="23">
        <f>IF(X2555="", "", X2555-N2555)</f>
        <v/>
      </c>
      <c r="Z2555" s="23">
        <f>IF(N2555="", "", TEXT(N2555, "dddd"))</f>
        <v/>
      </c>
      <c r="AA2555" s="23">
        <f>IF(X2555="", "", TEXT(X2555, "dddd"))</f>
        <v/>
      </c>
      <c r="AB2555" s="23">
        <f>VLOOKUP(U2555,'Currency Sheet'!A:C,3,)</f>
        <v/>
      </c>
      <c r="AC2555" s="44">
        <f>VLOOKUP(P2555,'Customer List'!B:D,3,)</f>
        <v/>
      </c>
    </row>
    <row r="2556">
      <c r="A2556" s="23">
        <f>A2555+1</f>
        <v/>
      </c>
      <c r="B2556" s="23" t="inlineStr">
        <is>
          <t>I240259-IN</t>
        </is>
      </c>
      <c r="C2556" s="32" t="n">
        <v>45903</v>
      </c>
      <c r="D2556" s="32" t="n">
        <v>45908</v>
      </c>
      <c r="E2556" s="51" t="n">
        <v>44.8</v>
      </c>
      <c r="F2556" s="51">
        <f>IF(AB2556="DOLLAR",E2556*88,E2556)</f>
        <v/>
      </c>
      <c r="G2556" s="62">
        <f>F2556*J2556</f>
        <v/>
      </c>
      <c r="H2556" s="23" t="inlineStr">
        <is>
          <t>31000-T</t>
        </is>
      </c>
      <c r="I2556" s="23" t="inlineStr">
        <is>
          <t>EvaGreen@20X in water (trial size): (1mL)</t>
        </is>
      </c>
      <c r="J2556" s="23" t="n">
        <v>2</v>
      </c>
      <c r="K2556" s="23" t="n">
        <v>2</v>
      </c>
      <c r="L2556" s="23">
        <f>J2556-K2556</f>
        <v/>
      </c>
      <c r="M2556" s="23" t="inlineStr">
        <is>
          <t>T-1111/25-26</t>
        </is>
      </c>
      <c r="N2556" s="32" t="n">
        <v>45908</v>
      </c>
      <c r="O2556" s="62" t="n">
        <v>12555</v>
      </c>
      <c r="P2556" s="23" t="inlineStr">
        <is>
          <t>CELLIN BIO</t>
        </is>
      </c>
      <c r="Q2556" s="23" t="n">
        <v>58155354832</v>
      </c>
      <c r="R2556" s="23" t="inlineStr">
        <is>
          <t>Delivered</t>
        </is>
      </c>
      <c r="S2556" s="63" t="inlineStr">
        <is>
          <t>RT</t>
        </is>
      </c>
      <c r="T2556" s="39" t="n"/>
      <c r="U2556" s="23" t="inlineStr">
        <is>
          <t>Biotium</t>
        </is>
      </c>
      <c r="V2556" s="23">
        <f>VLOOKUP(P2556,'Customer List'!B:C,2,)</f>
        <v/>
      </c>
      <c r="W2556" s="40" t="n"/>
      <c r="X2556" s="32" t="n">
        <v>45909</v>
      </c>
      <c r="Y2556" s="23">
        <f>IF(X2556="", "", X2556-N2556)</f>
        <v/>
      </c>
      <c r="Z2556" s="23">
        <f>IF(N2556="", "", TEXT(N2556, "dddd"))</f>
        <v/>
      </c>
      <c r="AA2556" s="23">
        <f>IF(X2556="", "", TEXT(X2556, "dddd"))</f>
        <v/>
      </c>
      <c r="AB2556" s="23">
        <f>VLOOKUP(U2556,'Currency Sheet'!A:C,3,)</f>
        <v/>
      </c>
      <c r="AC2556" s="44">
        <f>VLOOKUP(P2556,'Customer List'!B:D,3,)</f>
        <v/>
      </c>
    </row>
    <row r="2557">
      <c r="A2557" s="23">
        <f>A2556+1</f>
        <v/>
      </c>
      <c r="B2557" s="23" t="inlineStr">
        <is>
          <t>250902IN-BI</t>
        </is>
      </c>
      <c r="C2557" s="32" t="n">
        <v>45902</v>
      </c>
      <c r="D2557" s="32" t="n">
        <v>45908</v>
      </c>
      <c r="E2557" s="51" t="n">
        <v>50</v>
      </c>
      <c r="F2557" s="51">
        <f>IF(AB2557="DOLLAR",E2557*88,E2557)</f>
        <v/>
      </c>
      <c r="G2557" s="62">
        <f>F2557*J2557</f>
        <v/>
      </c>
      <c r="H2557" s="23" t="inlineStr">
        <is>
          <t>AF0639</t>
        </is>
      </c>
      <c r="I2557" s="23" t="n"/>
      <c r="J2557" s="23" t="n">
        <v>1</v>
      </c>
      <c r="K2557" s="23" t="n">
        <v>1</v>
      </c>
      <c r="L2557" s="23">
        <f>J2557-K2557</f>
        <v/>
      </c>
      <c r="M2557" s="23" t="inlineStr">
        <is>
          <t>T-1122/25-26</t>
        </is>
      </c>
      <c r="N2557" s="32" t="n">
        <v>45908</v>
      </c>
      <c r="O2557" s="62" t="n">
        <v>7000</v>
      </c>
      <c r="P2557" s="23" t="inlineStr">
        <is>
          <t>M BIOTECH</t>
        </is>
      </c>
      <c r="Q2557" s="23" t="n">
        <v>58155355834</v>
      </c>
      <c r="R2557" s="23" t="inlineStr">
        <is>
          <t>Delivered</t>
        </is>
      </c>
      <c r="S2557" s="63" t="n">
        <v>-20</v>
      </c>
      <c r="T2557" s="39" t="n"/>
      <c r="U2557" s="23" t="inlineStr">
        <is>
          <t>Affinity</t>
        </is>
      </c>
      <c r="V2557" s="23">
        <f>VLOOKUP(P2557,'Customer List'!B:C,2,)</f>
        <v/>
      </c>
      <c r="W2557" s="40" t="n"/>
      <c r="X2557" s="32" t="n">
        <v>45909</v>
      </c>
      <c r="Y2557" s="23">
        <f>IF(X2557="", "", X2557-N2557)</f>
        <v/>
      </c>
      <c r="Z2557" s="23">
        <f>IF(N2557="", "", TEXT(N2557, "dddd"))</f>
        <v/>
      </c>
      <c r="AA2557" s="23">
        <f>IF(X2557="", "", TEXT(X2557, "dddd"))</f>
        <v/>
      </c>
      <c r="AB2557" s="23">
        <f>VLOOKUP(U2557,'Currency Sheet'!A:C,3,)</f>
        <v/>
      </c>
      <c r="AC2557" s="44">
        <f>VLOOKUP(P2557,'Customer List'!B:D,3,)</f>
        <v/>
      </c>
    </row>
    <row r="2558">
      <c r="A2558" s="23">
        <f>A2557+1</f>
        <v/>
      </c>
      <c r="B2558" s="23" t="inlineStr">
        <is>
          <t>250902IN-BI</t>
        </is>
      </c>
      <c r="C2558" s="32" t="n">
        <v>45902</v>
      </c>
      <c r="D2558" s="32" t="n">
        <v>45908</v>
      </c>
      <c r="E2558" s="51" t="n">
        <v>50</v>
      </c>
      <c r="F2558" s="51">
        <f>IF(AB2558="DOLLAR",E2558*88,E2558)</f>
        <v/>
      </c>
      <c r="G2558" s="62">
        <f>F2558*J2558</f>
        <v/>
      </c>
      <c r="H2558" s="23" t="inlineStr">
        <is>
          <t>DF6497</t>
        </is>
      </c>
      <c r="I2558" s="23" t="n"/>
      <c r="J2558" s="23" t="n">
        <v>1</v>
      </c>
      <c r="K2558" s="23" t="n">
        <v>1</v>
      </c>
      <c r="L2558" s="23">
        <f>J2558-K2558</f>
        <v/>
      </c>
      <c r="M2558" s="23" t="inlineStr">
        <is>
          <t>T-1122/25-26</t>
        </is>
      </c>
      <c r="N2558" s="32" t="n">
        <v>45908</v>
      </c>
      <c r="O2558" s="62" t="n">
        <v>7000</v>
      </c>
      <c r="P2558" s="23" t="inlineStr">
        <is>
          <t>M BIOTECH</t>
        </is>
      </c>
      <c r="Q2558" s="23" t="n">
        <v>58155355834</v>
      </c>
      <c r="R2558" s="23" t="inlineStr">
        <is>
          <t>Delivered</t>
        </is>
      </c>
      <c r="S2558" s="63" t="n">
        <v>-20</v>
      </c>
      <c r="T2558" s="39" t="n"/>
      <c r="U2558" s="23" t="inlineStr">
        <is>
          <t>Affinity</t>
        </is>
      </c>
      <c r="V2558" s="23">
        <f>VLOOKUP(P2558,'Customer List'!B:C,2,)</f>
        <v/>
      </c>
      <c r="W2558" s="40" t="n"/>
      <c r="X2558" s="32" t="n">
        <v>45909</v>
      </c>
      <c r="Y2558" s="23">
        <f>IF(X2558="", "", X2558-N2558)</f>
        <v/>
      </c>
      <c r="Z2558" s="23">
        <f>IF(N2558="", "", TEXT(N2558, "dddd"))</f>
        <v/>
      </c>
      <c r="AA2558" s="23">
        <f>IF(X2558="", "", TEXT(X2558, "dddd"))</f>
        <v/>
      </c>
      <c r="AB2558" s="23">
        <f>VLOOKUP(U2558,'Currency Sheet'!A:C,3,)</f>
        <v/>
      </c>
      <c r="AC2558" s="44">
        <f>VLOOKUP(P2558,'Customer List'!B:D,3,)</f>
        <v/>
      </c>
    </row>
    <row r="2559">
      <c r="A2559" s="23">
        <f>A2558+1</f>
        <v/>
      </c>
      <c r="B2559" s="23" t="inlineStr">
        <is>
          <t>RETURN FROM Apollo chennai</t>
        </is>
      </c>
      <c r="C2559" s="32" t="n">
        <v>45877</v>
      </c>
      <c r="D2559" s="32" t="n">
        <v>45877</v>
      </c>
      <c r="E2559" s="51" t="n">
        <v>1530</v>
      </c>
      <c r="F2559" s="51">
        <f>IF(AB2559="DOLLAR",E2559*88,E2559)</f>
        <v/>
      </c>
      <c r="G2559" s="62">
        <f>F2559*J2559</f>
        <v/>
      </c>
      <c r="H2559" s="23" t="n">
        <v>900007707</v>
      </c>
      <c r="I2559" s="23" t="inlineStr">
        <is>
          <t>Custom Human Panel 2273</t>
        </is>
      </c>
      <c r="J2559" s="23" t="n">
        <v>1</v>
      </c>
      <c r="K2559" s="23" t="n">
        <v>1</v>
      </c>
      <c r="L2559" s="23">
        <f>J2559-K2559</f>
        <v/>
      </c>
      <c r="M2559" s="23" t="inlineStr">
        <is>
          <t>T-1252/25-26</t>
        </is>
      </c>
      <c r="N2559" s="32" t="n">
        <v>45920</v>
      </c>
      <c r="O2559" s="62" t="n">
        <v>214200</v>
      </c>
      <c r="P2559" s="23" t="inlineStr">
        <is>
          <t>APOLLO CHENNAI</t>
        </is>
      </c>
      <c r="Q2559" s="23" t="n">
        <v>58155922436</v>
      </c>
      <c r="R2559" s="23" t="inlineStr">
        <is>
          <t>Delivered</t>
        </is>
      </c>
      <c r="S2559" s="63" t="n">
        <v>4</v>
      </c>
      <c r="T2559" s="39" t="n"/>
      <c r="U2559" s="23" t="inlineStr">
        <is>
          <t>BioLegend</t>
        </is>
      </c>
      <c r="V2559" s="23">
        <f>VLOOKUP(P2559,'Customer List'!B:C,2,)</f>
        <v/>
      </c>
      <c r="W2559" s="40" t="n"/>
      <c r="X2559" s="32" t="n">
        <v>45922</v>
      </c>
      <c r="Y2559" s="23">
        <f>IF(X2559="", "", X2559-N2559)</f>
        <v/>
      </c>
      <c r="Z2559" s="23">
        <f>IF(N2559="", "", TEXT(N2559, "dddd"))</f>
        <v/>
      </c>
      <c r="AA2559" s="23">
        <f>IF(X2559="", "", TEXT(X2559, "dddd"))</f>
        <v/>
      </c>
      <c r="AB2559" s="23">
        <f>VLOOKUP(U2559,'Currency Sheet'!A:C,3,)</f>
        <v/>
      </c>
      <c r="AC2559" s="44">
        <f>VLOOKUP(P2559,'Customer List'!B:D,3,)</f>
        <v/>
      </c>
    </row>
    <row r="2560">
      <c r="A2560" s="23">
        <f>A2559+1</f>
        <v/>
      </c>
      <c r="B2560" s="23" t="inlineStr">
        <is>
          <t>RETURN FROM Apollo chennai</t>
        </is>
      </c>
      <c r="C2560" s="32" t="n">
        <v>45877</v>
      </c>
      <c r="D2560" s="32" t="n">
        <v>45877</v>
      </c>
      <c r="E2560" s="51" t="n">
        <v>1530</v>
      </c>
      <c r="F2560" s="51">
        <f>IF(AB2560="DOLLAR",E2560*88,E2560)</f>
        <v/>
      </c>
      <c r="G2560" s="62">
        <f>F2560*J2560</f>
        <v/>
      </c>
      <c r="H2560" s="23" t="n">
        <v>900007707</v>
      </c>
      <c r="I2560" s="23" t="inlineStr">
        <is>
          <t>Custom Human Panel 2273</t>
        </is>
      </c>
      <c r="J2560" s="23" t="n">
        <v>1</v>
      </c>
      <c r="K2560" s="23" t="n"/>
      <c r="L2560" s="23">
        <f>J2560-K2560</f>
        <v/>
      </c>
      <c r="M2560" s="23" t="n"/>
      <c r="N2560" s="32" t="n"/>
      <c r="O2560" s="62" t="n"/>
      <c r="P2560" s="23" t="inlineStr">
        <is>
          <t>APOLLO CHENNAI</t>
        </is>
      </c>
      <c r="Q2560" s="23" t="n"/>
      <c r="R2560" s="23" t="n"/>
      <c r="S2560" s="63" t="n">
        <v>4</v>
      </c>
      <c r="T2560" s="39" t="n"/>
      <c r="U2560" s="23" t="inlineStr">
        <is>
          <t>BioLegend</t>
        </is>
      </c>
      <c r="V2560" s="23">
        <f>VLOOKUP(P2560,'Customer List'!B:C,2,)</f>
        <v/>
      </c>
      <c r="W2560" s="40" t="inlineStr">
        <is>
          <t>PO Awaited</t>
        </is>
      </c>
      <c r="X2560" s="32">
        <f>IF(OR(R2560 = "PRIYANKA MADAM", R2560 = "DEEPAK", R2560 = "PORTER"),N2560,"")</f>
        <v/>
      </c>
      <c r="Y2560" s="23">
        <f>IF(X2560="", "", X2560-N2560)</f>
        <v/>
      </c>
      <c r="Z2560" s="23">
        <f>IF(N2560="", "", TEXT(N2560, "dddd"))</f>
        <v/>
      </c>
      <c r="AA2560" s="23">
        <f>IF(X2560="", "", TEXT(X2560, "dddd"))</f>
        <v/>
      </c>
      <c r="AB2560" s="23">
        <f>VLOOKUP(U2560,'Currency Sheet'!A:C,3,)</f>
        <v/>
      </c>
      <c r="AC2560" s="44">
        <f>VLOOKUP(P2560,'Customer List'!B:D,3,)</f>
        <v/>
      </c>
    </row>
    <row r="2561">
      <c r="A2561" s="23">
        <f>A2560+1</f>
        <v/>
      </c>
      <c r="B2561" s="23" t="inlineStr">
        <is>
          <t>EED118806</t>
        </is>
      </c>
      <c r="C2561" s="32" t="n">
        <v>45905</v>
      </c>
      <c r="D2561" s="32" t="n">
        <v>45910</v>
      </c>
      <c r="E2561" s="51" t="n">
        <v>65.8</v>
      </c>
      <c r="F2561" s="51">
        <f>IF(AB2561="DOLLAR",E2561*88,E2561)</f>
        <v/>
      </c>
      <c r="G2561" s="62">
        <f>F2561*J2561</f>
        <v/>
      </c>
      <c r="H2561" s="23" t="n">
        <v>100429</v>
      </c>
      <c r="I2561" s="23" t="inlineStr">
        <is>
          <t>Alexa Fluor® 700 anti-mouse CD4 Antibody  25µg</t>
        </is>
      </c>
      <c r="J2561" s="23" t="n">
        <v>1</v>
      </c>
      <c r="K2561" s="23" t="n">
        <v>1</v>
      </c>
      <c r="L2561" s="23">
        <f>J2561-K2561</f>
        <v/>
      </c>
      <c r="M2561" s="23" t="inlineStr">
        <is>
          <t>T-1170/25-26</t>
        </is>
      </c>
      <c r="N2561" s="32" t="n">
        <v>45913</v>
      </c>
      <c r="O2561" s="62" t="n">
        <v>8037</v>
      </c>
      <c r="P2561" s="23" t="inlineStr">
        <is>
          <t>ILS</t>
        </is>
      </c>
      <c r="Q2561" s="23" t="n">
        <v>58155620725</v>
      </c>
      <c r="R2561" s="23" t="inlineStr">
        <is>
          <t>Delivered</t>
        </is>
      </c>
      <c r="S2561" s="63" t="n">
        <v>4</v>
      </c>
      <c r="T2561" s="39" t="n"/>
      <c r="U2561" s="23" t="inlineStr">
        <is>
          <t>BioLegend</t>
        </is>
      </c>
      <c r="V2561" s="23">
        <f>VLOOKUP(P2561,'Customer List'!B:C,2,)</f>
        <v/>
      </c>
      <c r="W2561" s="40" t="n"/>
      <c r="X2561" s="32" t="n">
        <v>45915</v>
      </c>
      <c r="Y2561" s="23">
        <f>IF(X2561="", "", X2561-N2561)</f>
        <v/>
      </c>
      <c r="Z2561" s="23">
        <f>IF(N2561="", "", TEXT(N2561, "dddd"))</f>
        <v/>
      </c>
      <c r="AA2561" s="23">
        <f>IF(X2561="", "", TEXT(X2561, "dddd"))</f>
        <v/>
      </c>
      <c r="AB2561" s="23">
        <f>VLOOKUP(U2561,'Currency Sheet'!A:C,3,)</f>
        <v/>
      </c>
      <c r="AC2561" s="44">
        <f>VLOOKUP(P2561,'Customer List'!B:D,3,)</f>
        <v/>
      </c>
    </row>
    <row r="2562">
      <c r="A2562" s="23">
        <f>A2561+1</f>
        <v/>
      </c>
      <c r="B2562" s="23" t="inlineStr">
        <is>
          <t>EED118806</t>
        </is>
      </c>
      <c r="C2562" s="32" t="n">
        <v>45905</v>
      </c>
      <c r="D2562" s="32" t="n">
        <v>45910</v>
      </c>
      <c r="E2562" s="51" t="n">
        <v>61.6</v>
      </c>
      <c r="F2562" s="51">
        <f>IF(AB2562="DOLLAR",E2562*88,E2562)</f>
        <v/>
      </c>
      <c r="G2562" s="62">
        <f>F2562*J2562</f>
        <v/>
      </c>
      <c r="H2562" s="23" t="n">
        <v>100527</v>
      </c>
      <c r="I2562" s="23" t="inlineStr">
        <is>
          <t>PE/Cyanine7 anti-mouse CD4 Antibody  25 µg</t>
        </is>
      </c>
      <c r="J2562" s="23" t="n">
        <v>1</v>
      </c>
      <c r="K2562" s="23" t="n">
        <v>1</v>
      </c>
      <c r="L2562" s="23">
        <f>J2562-K2562</f>
        <v/>
      </c>
      <c r="M2562" s="23" t="inlineStr">
        <is>
          <t>T-1203/25-26</t>
        </is>
      </c>
      <c r="N2562" s="32" t="n">
        <v>45917</v>
      </c>
      <c r="O2562" s="62" t="n">
        <v>7106</v>
      </c>
      <c r="P2562" s="23" t="inlineStr">
        <is>
          <t>THSTI</t>
        </is>
      </c>
      <c r="Q2562" s="23" t="inlineStr">
        <is>
          <t>BY HAND</t>
        </is>
      </c>
      <c r="R2562" s="23" t="inlineStr">
        <is>
          <t>DEEPAK</t>
        </is>
      </c>
      <c r="S2562" s="63" t="n">
        <v>4</v>
      </c>
      <c r="T2562" s="39" t="n"/>
      <c r="U2562" s="23" t="inlineStr">
        <is>
          <t>BioLegend</t>
        </is>
      </c>
      <c r="V2562" s="23">
        <f>VLOOKUP(P2562,'Customer List'!B:C,2,)</f>
        <v/>
      </c>
      <c r="W2562" s="40" t="n"/>
      <c r="X2562" s="32">
        <f>IF(OR(R2562 = "PRIYANKA MADAM", R2562 = "DEEPAK", R2562 = "PORTER"),N2562,"")</f>
        <v/>
      </c>
      <c r="Y2562" s="23">
        <f>IF(X2562="", "", X2562-N2562)</f>
        <v/>
      </c>
      <c r="Z2562" s="23">
        <f>IF(N2562="", "", TEXT(N2562, "dddd"))</f>
        <v/>
      </c>
      <c r="AA2562" s="23">
        <f>IF(X2562="", "", TEXT(X2562, "dddd"))</f>
        <v/>
      </c>
      <c r="AB2562" s="23">
        <f>VLOOKUP(U2562,'Currency Sheet'!A:C,3,)</f>
        <v/>
      </c>
      <c r="AC2562" s="44">
        <f>VLOOKUP(P2562,'Customer List'!B:D,3,)</f>
        <v/>
      </c>
    </row>
    <row r="2563">
      <c r="A2563" s="23">
        <f>A2562+1</f>
        <v/>
      </c>
      <c r="B2563" s="23" t="inlineStr">
        <is>
          <t>EED118806</t>
        </is>
      </c>
      <c r="C2563" s="32" t="n">
        <v>45905</v>
      </c>
      <c r="D2563" s="32" t="n">
        <v>45910</v>
      </c>
      <c r="E2563" s="51" t="n">
        <v>156.75</v>
      </c>
      <c r="F2563" s="51">
        <f>IF(AB2563="DOLLAR",E2563*88,E2563)</f>
        <v/>
      </c>
      <c r="G2563" s="62">
        <f>F2563*J2563</f>
        <v/>
      </c>
      <c r="H2563" s="23" t="n">
        <v>100747</v>
      </c>
      <c r="I2563" s="23" t="inlineStr">
        <is>
          <t>Brilliant Violet 711™ anti-mouse CD8a Antibody  125 µL</t>
        </is>
      </c>
      <c r="J2563" s="23" t="n">
        <v>1</v>
      </c>
      <c r="K2563" s="23" t="n">
        <v>1</v>
      </c>
      <c r="L2563" s="23">
        <f>J2563-K2563</f>
        <v/>
      </c>
      <c r="M2563" s="23" t="inlineStr">
        <is>
          <t>T-1170/25-26</t>
        </is>
      </c>
      <c r="N2563" s="32" t="n">
        <v>45913</v>
      </c>
      <c r="O2563" s="62" t="n">
        <v>17869.5</v>
      </c>
      <c r="P2563" s="23" t="inlineStr">
        <is>
          <t>ILS</t>
        </is>
      </c>
      <c r="Q2563" s="23" t="n">
        <v>58155620725</v>
      </c>
      <c r="R2563" s="23" t="inlineStr">
        <is>
          <t>Delivered</t>
        </is>
      </c>
      <c r="S2563" s="63" t="n">
        <v>4</v>
      </c>
      <c r="T2563" s="39" t="n"/>
      <c r="U2563" s="23" t="inlineStr">
        <is>
          <t>BioLegend</t>
        </is>
      </c>
      <c r="V2563" s="23">
        <f>VLOOKUP(P2563,'Customer List'!B:C,2,)</f>
        <v/>
      </c>
      <c r="W2563" s="40" t="n"/>
      <c r="X2563" s="32" t="n">
        <v>45915</v>
      </c>
      <c r="Y2563" s="23">
        <f>IF(X2563="", "", X2563-N2563)</f>
        <v/>
      </c>
      <c r="Z2563" s="23">
        <f>IF(N2563="", "", TEXT(N2563, "dddd"))</f>
        <v/>
      </c>
      <c r="AA2563" s="23">
        <f>IF(X2563="", "", TEXT(X2563, "dddd"))</f>
        <v/>
      </c>
      <c r="AB2563" s="23">
        <f>VLOOKUP(U2563,'Currency Sheet'!A:C,3,)</f>
        <v/>
      </c>
      <c r="AC2563" s="44">
        <f>VLOOKUP(P2563,'Customer List'!B:D,3,)</f>
        <v/>
      </c>
    </row>
    <row r="2564">
      <c r="A2564" s="23">
        <f>A2563+1</f>
        <v/>
      </c>
      <c r="B2564" s="23" t="inlineStr">
        <is>
          <t>EED118806</t>
        </is>
      </c>
      <c r="C2564" s="32" t="n">
        <v>45905</v>
      </c>
      <c r="D2564" s="32" t="n">
        <v>45910</v>
      </c>
      <c r="E2564" s="51" t="n">
        <v>73.5</v>
      </c>
      <c r="F2564" s="51">
        <f>IF(AB2564="DOLLAR",E2564*88,E2564)</f>
        <v/>
      </c>
      <c r="G2564" s="62">
        <f>F2564*J2564</f>
        <v/>
      </c>
      <c r="H2564" s="23" t="n">
        <v>101212</v>
      </c>
      <c r="I2564" s="23" t="inlineStr">
        <is>
          <t>APC anti-mouse/human CD11b Antibody  100µg</t>
        </is>
      </c>
      <c r="J2564" s="23" t="n">
        <v>1</v>
      </c>
      <c r="K2564" s="23" t="n">
        <v>1</v>
      </c>
      <c r="L2564" s="23">
        <f>J2564-K2564</f>
        <v/>
      </c>
      <c r="M2564" s="23" t="inlineStr">
        <is>
          <t>T-1160/25-26</t>
        </is>
      </c>
      <c r="N2564" s="32" t="n">
        <v>45913</v>
      </c>
      <c r="O2564" s="62" t="n">
        <v>11718</v>
      </c>
      <c r="P2564" s="23" t="inlineStr">
        <is>
          <t>JNCSAR</t>
        </is>
      </c>
      <c r="Q2564" s="23" t="n">
        <v>58155615291</v>
      </c>
      <c r="R2564" s="23" t="inlineStr">
        <is>
          <t>Delivered</t>
        </is>
      </c>
      <c r="S2564" s="63" t="n">
        <v>4</v>
      </c>
      <c r="T2564" s="39" t="n"/>
      <c r="U2564" s="23" t="inlineStr">
        <is>
          <t>BioLegend</t>
        </is>
      </c>
      <c r="V2564" s="23">
        <f>VLOOKUP(P2564,'Customer List'!B:C,2,)</f>
        <v/>
      </c>
      <c r="W2564" s="40" t="n"/>
      <c r="X2564" s="32" t="n">
        <v>45915</v>
      </c>
      <c r="Y2564" s="23">
        <f>IF(X2564="", "", X2564-N2564)</f>
        <v/>
      </c>
      <c r="Z2564" s="23">
        <f>IF(N2564="", "", TEXT(N2564, "dddd"))</f>
        <v/>
      </c>
      <c r="AA2564" s="23">
        <f>IF(X2564="", "", TEXT(X2564, "dddd"))</f>
        <v/>
      </c>
      <c r="AB2564" s="23">
        <f>VLOOKUP(U2564,'Currency Sheet'!A:C,3,)</f>
        <v/>
      </c>
      <c r="AC2564" s="44">
        <f>VLOOKUP(P2564,'Customer List'!B:D,3,)</f>
        <v/>
      </c>
    </row>
    <row r="2565">
      <c r="A2565" s="23">
        <f>A2564+1</f>
        <v/>
      </c>
      <c r="B2565" s="23" t="inlineStr">
        <is>
          <t>EED118806</t>
        </is>
      </c>
      <c r="C2565" s="32" t="n">
        <v>45905</v>
      </c>
      <c r="D2565" s="32" t="n">
        <v>45910</v>
      </c>
      <c r="E2565" s="51" t="n">
        <v>25.2</v>
      </c>
      <c r="F2565" s="51">
        <f>IF(AB2565="DOLLAR",E2565*88,E2565)</f>
        <v/>
      </c>
      <c r="G2565" s="62">
        <f>F2565*J2565</f>
        <v/>
      </c>
      <c r="H2565" s="23" t="n">
        <v>101301</v>
      </c>
      <c r="I2565" s="23" t="inlineStr">
        <is>
          <t>Purified anti-mouse CD16/32 Antibody  50µg</t>
        </is>
      </c>
      <c r="J2565" s="23" t="n">
        <v>1</v>
      </c>
      <c r="K2565" s="23" t="n">
        <v>1</v>
      </c>
      <c r="L2565" s="23">
        <f>J2565-K2565</f>
        <v/>
      </c>
      <c r="M2565" s="23" t="inlineStr">
        <is>
          <t>T-1187/25-26</t>
        </is>
      </c>
      <c r="N2565" s="32" t="n">
        <v>45915</v>
      </c>
      <c r="O2565" s="62" t="n">
        <v>4464</v>
      </c>
      <c r="P2565" s="23" t="inlineStr">
        <is>
          <t>NOVA</t>
        </is>
      </c>
      <c r="Q2565" s="23" t="inlineStr">
        <is>
          <t>BY HAND</t>
        </is>
      </c>
      <c r="R2565" s="23" t="inlineStr">
        <is>
          <t>PRIYANKA MADAM</t>
        </is>
      </c>
      <c r="S2565" s="63" t="n">
        <v>4</v>
      </c>
      <c r="T2565" s="39" t="n"/>
      <c r="U2565" s="23" t="inlineStr">
        <is>
          <t>BioLegend</t>
        </is>
      </c>
      <c r="V2565" s="23">
        <f>VLOOKUP(P2565,'Customer List'!B:C,2,)</f>
        <v/>
      </c>
      <c r="W2565" s="40" t="n"/>
      <c r="X2565" s="32">
        <f>IF(OR(R2565 = "PRIYANKA MADAM", R2565 = "DEEPAK", R2565 = "PORTER"),N2565,"")</f>
        <v/>
      </c>
      <c r="Y2565" s="23">
        <f>IF(X2565="", "", X2565-N2565)</f>
        <v/>
      </c>
      <c r="Z2565" s="23">
        <f>IF(N2565="", "", TEXT(N2565, "dddd"))</f>
        <v/>
      </c>
      <c r="AA2565" s="23">
        <f>IF(X2565="", "", TEXT(X2565, "dddd"))</f>
        <v/>
      </c>
      <c r="AB2565" s="23">
        <f>VLOOKUP(U2565,'Currency Sheet'!A:C,3,)</f>
        <v/>
      </c>
      <c r="AC2565" s="44">
        <f>VLOOKUP(P2565,'Customer List'!B:D,3,)</f>
        <v/>
      </c>
    </row>
    <row r="2566">
      <c r="A2566" s="23">
        <f>A2565+1</f>
        <v/>
      </c>
      <c r="B2566" s="23" t="inlineStr">
        <is>
          <t>EED118806</t>
        </is>
      </c>
      <c r="C2566" s="32" t="n">
        <v>45905</v>
      </c>
      <c r="D2566" s="32" t="n">
        <v>45910</v>
      </c>
      <c r="E2566" s="51" t="n">
        <v>86.8</v>
      </c>
      <c r="F2566" s="51">
        <f>IF(AB2566="DOLLAR",E2566*88,E2566)</f>
        <v/>
      </c>
      <c r="G2566" s="62">
        <f>F2566*J2566</f>
        <v/>
      </c>
      <c r="H2566" s="23" t="n">
        <v>101911</v>
      </c>
      <c r="I2566" s="23" t="inlineStr">
        <is>
          <t>PerCP/Cyanine5.5 anti-mouse CD25 Antibody  25µg</t>
        </is>
      </c>
      <c r="J2566" s="23" t="n">
        <v>1</v>
      </c>
      <c r="K2566" s="23" t="n">
        <v>1</v>
      </c>
      <c r="L2566" s="23">
        <f>J2566-K2566</f>
        <v/>
      </c>
      <c r="M2566" s="23" t="inlineStr">
        <is>
          <t>T-1207/25-26</t>
        </is>
      </c>
      <c r="N2566" s="32" t="n">
        <v>45917</v>
      </c>
      <c r="O2566" s="62" t="n">
        <v>18259</v>
      </c>
      <c r="P2566" s="23" t="inlineStr">
        <is>
          <t>IGIB</t>
        </is>
      </c>
      <c r="Q2566" s="23" t="n"/>
      <c r="R2566" s="23" t="n"/>
      <c r="S2566" s="63" t="n">
        <v>4</v>
      </c>
      <c r="T2566" s="39" t="n"/>
      <c r="U2566" s="23" t="inlineStr">
        <is>
          <t>BioLegend</t>
        </is>
      </c>
      <c r="V2566" s="23">
        <f>VLOOKUP(P2566,'Customer List'!B:C,2,)</f>
        <v/>
      </c>
      <c r="W2566" s="40" t="n"/>
      <c r="X2566" s="32">
        <f>IF(OR(R2566 = "PRIYANKA MADAM", R2566 = "DEEPAK", R2566 = "PORTER"),N2566,"")</f>
        <v/>
      </c>
      <c r="Y2566" s="23">
        <f>IF(X2566="", "", X2566-N2566)</f>
        <v/>
      </c>
      <c r="Z2566" s="23">
        <f>IF(N2566="", "", TEXT(N2566, "dddd"))</f>
        <v/>
      </c>
      <c r="AA2566" s="23">
        <f>IF(X2566="", "", TEXT(X2566, "dddd"))</f>
        <v/>
      </c>
      <c r="AB2566" s="23">
        <f>VLOOKUP(U2566,'Currency Sheet'!A:C,3,)</f>
        <v/>
      </c>
      <c r="AC2566" s="44">
        <f>VLOOKUP(P2566,'Customer List'!B:D,3,)</f>
        <v/>
      </c>
    </row>
    <row r="2567">
      <c r="A2567" s="23">
        <f>A2566+1</f>
        <v/>
      </c>
      <c r="B2567" s="23" t="inlineStr">
        <is>
          <t>EED118806</t>
        </is>
      </c>
      <c r="C2567" s="32" t="n">
        <v>45905</v>
      </c>
      <c r="D2567" s="32" t="n">
        <v>45910</v>
      </c>
      <c r="E2567" s="51" t="n">
        <v>109.2</v>
      </c>
      <c r="F2567" s="51">
        <f>IF(AB2567="DOLLAR",E2567*88,E2567)</f>
        <v/>
      </c>
      <c r="G2567" s="62">
        <f>F2567*J2567</f>
        <v/>
      </c>
      <c r="H2567" s="23" t="n">
        <v>102012</v>
      </c>
      <c r="I2567" s="23" t="inlineStr">
        <is>
          <t>APC anti-mouse CD25 Antibody  100µg</t>
        </is>
      </c>
      <c r="J2567" s="23" t="n">
        <v>1</v>
      </c>
      <c r="K2567" s="23" t="n">
        <v>1</v>
      </c>
      <c r="L2567" s="23">
        <f>J2567-K2567</f>
        <v/>
      </c>
      <c r="M2567" s="23" t="inlineStr">
        <is>
          <t>T-1167/25-26</t>
        </is>
      </c>
      <c r="N2567" s="32" t="n">
        <v>45913</v>
      </c>
      <c r="O2567" s="62" t="n">
        <v>11849.76</v>
      </c>
      <c r="P2567" s="23" t="inlineStr">
        <is>
          <t>NCCS</t>
        </is>
      </c>
      <c r="Q2567" s="23" t="n">
        <v>58155615501</v>
      </c>
      <c r="R2567" s="23" t="inlineStr">
        <is>
          <t>Delivered</t>
        </is>
      </c>
      <c r="S2567" s="63" t="n">
        <v>4</v>
      </c>
      <c r="T2567" s="39" t="n"/>
      <c r="U2567" s="23" t="inlineStr">
        <is>
          <t>BioLegend</t>
        </is>
      </c>
      <c r="V2567" s="23">
        <f>VLOOKUP(P2567,'Customer List'!B:C,2,)</f>
        <v/>
      </c>
      <c r="W2567" s="40" t="n"/>
      <c r="X2567" s="32" t="n">
        <v>45915</v>
      </c>
      <c r="Y2567" s="23">
        <f>IF(X2567="", "", X2567-N2567)</f>
        <v/>
      </c>
      <c r="Z2567" s="23">
        <f>IF(N2567="", "", TEXT(N2567, "dddd"))</f>
        <v/>
      </c>
      <c r="AA2567" s="23">
        <f>IF(X2567="", "", TEXT(X2567, "dddd"))</f>
        <v/>
      </c>
      <c r="AB2567" s="23">
        <f>VLOOKUP(U2567,'Currency Sheet'!A:C,3,)</f>
        <v/>
      </c>
      <c r="AC2567" s="44">
        <f>VLOOKUP(P2567,'Customer List'!B:D,3,)</f>
        <v/>
      </c>
    </row>
    <row r="2568">
      <c r="A2568" s="23">
        <f>A2567+1</f>
        <v/>
      </c>
      <c r="B2568" s="23" t="inlineStr">
        <is>
          <t>EED118806</t>
        </is>
      </c>
      <c r="C2568" s="32" t="n">
        <v>45905</v>
      </c>
      <c r="D2568" s="32" t="n">
        <v>45910</v>
      </c>
      <c r="E2568" s="51" t="n">
        <v>160.3</v>
      </c>
      <c r="F2568" s="51">
        <f>IF(AB2568="DOLLAR",E2568*88,E2568)</f>
        <v/>
      </c>
      <c r="G2568" s="62">
        <f>F2568*J2568</f>
        <v/>
      </c>
      <c r="H2568" s="23" t="n">
        <v>102020</v>
      </c>
      <c r="I2568" s="23" t="inlineStr">
        <is>
          <t>Alexa Fluor® 647 anti-mouse CD25 Antibody  100 µg</t>
        </is>
      </c>
      <c r="J2568" s="23" t="n">
        <v>1</v>
      </c>
      <c r="K2568" s="23" t="n">
        <v>1</v>
      </c>
      <c r="L2568" s="23">
        <f>J2568-K2568</f>
        <v/>
      </c>
      <c r="M2568" s="23" t="inlineStr">
        <is>
          <t>T-1167/25-26</t>
        </is>
      </c>
      <c r="N2568" s="32" t="n">
        <v>45913</v>
      </c>
      <c r="O2568" s="62" t="n">
        <v>17394.84</v>
      </c>
      <c r="P2568" s="23" t="inlineStr">
        <is>
          <t>NCCS</t>
        </is>
      </c>
      <c r="Q2568" s="23" t="n">
        <v>58155615501</v>
      </c>
      <c r="R2568" s="23" t="inlineStr">
        <is>
          <t>Delivered</t>
        </is>
      </c>
      <c r="S2568" s="63" t="n">
        <v>4</v>
      </c>
      <c r="T2568" s="39" t="n"/>
      <c r="U2568" s="23" t="inlineStr">
        <is>
          <t>BioLegend</t>
        </is>
      </c>
      <c r="V2568" s="23">
        <f>VLOOKUP(P2568,'Customer List'!B:C,2,)</f>
        <v/>
      </c>
      <c r="W2568" s="40" t="n"/>
      <c r="X2568" s="32" t="n">
        <v>45915</v>
      </c>
      <c r="Y2568" s="23">
        <f>IF(X2568="", "", X2568-N2568)</f>
        <v/>
      </c>
      <c r="Z2568" s="23">
        <f>IF(N2568="", "", TEXT(N2568, "dddd"))</f>
        <v/>
      </c>
      <c r="AA2568" s="23">
        <f>IF(X2568="", "", TEXT(X2568, "dddd"))</f>
        <v/>
      </c>
      <c r="AB2568" s="23">
        <f>VLOOKUP(U2568,'Currency Sheet'!A:C,3,)</f>
        <v/>
      </c>
      <c r="AC2568" s="44">
        <f>VLOOKUP(P2568,'Customer List'!B:D,3,)</f>
        <v/>
      </c>
    </row>
    <row r="2569">
      <c r="A2569" s="23">
        <f>A2568+1</f>
        <v/>
      </c>
      <c r="B2569" s="23" t="inlineStr">
        <is>
          <t>EED118806</t>
        </is>
      </c>
      <c r="C2569" s="32" t="n">
        <v>45905</v>
      </c>
      <c r="D2569" s="32" t="n">
        <v>45910</v>
      </c>
      <c r="E2569" s="51" t="n">
        <v>85.40000000000001</v>
      </c>
      <c r="F2569" s="51">
        <f>IF(AB2569="DOLLAR",E2569*88,E2569)</f>
        <v/>
      </c>
      <c r="G2569" s="62">
        <f>F2569*J2569</f>
        <v/>
      </c>
      <c r="H2569" s="23" t="n">
        <v>102507</v>
      </c>
      <c r="I2569" s="23" t="inlineStr">
        <is>
          <t>PE anti-mouse CD31 Antibody  50 µg</t>
        </is>
      </c>
      <c r="J2569" s="23" t="n">
        <v>1</v>
      </c>
      <c r="K2569" s="23" t="n">
        <v>1</v>
      </c>
      <c r="L2569" s="23">
        <f>J2569-K2569</f>
        <v/>
      </c>
      <c r="M2569" s="23" t="inlineStr">
        <is>
          <t>T-1160/25-26</t>
        </is>
      </c>
      <c r="N2569" s="32" t="n">
        <v>45913</v>
      </c>
      <c r="O2569" s="62" t="n">
        <v>13615.2</v>
      </c>
      <c r="P2569" s="23" t="inlineStr">
        <is>
          <t>JNCSAR</t>
        </is>
      </c>
      <c r="Q2569" s="23" t="n">
        <v>58155615291</v>
      </c>
      <c r="R2569" s="23" t="inlineStr">
        <is>
          <t>Delivered</t>
        </is>
      </c>
      <c r="S2569" s="63" t="n">
        <v>4</v>
      </c>
      <c r="T2569" s="39" t="n"/>
      <c r="U2569" s="23" t="inlineStr">
        <is>
          <t>BioLegend</t>
        </is>
      </c>
      <c r="V2569" s="23">
        <f>VLOOKUP(P2569,'Customer List'!B:C,2,)</f>
        <v/>
      </c>
      <c r="W2569" s="40" t="n"/>
      <c r="X2569" s="32" t="n">
        <v>45915</v>
      </c>
      <c r="Y2569" s="23">
        <f>IF(X2569="", "", X2569-N2569)</f>
        <v/>
      </c>
      <c r="Z2569" s="23">
        <f>IF(N2569="", "", TEXT(N2569, "dddd"))</f>
        <v/>
      </c>
      <c r="AA2569" s="23">
        <f>IF(X2569="", "", TEXT(X2569, "dddd"))</f>
        <v/>
      </c>
      <c r="AB2569" s="23">
        <f>VLOOKUP(U2569,'Currency Sheet'!A:C,3,)</f>
        <v/>
      </c>
      <c r="AC2569" s="44">
        <f>VLOOKUP(P2569,'Customer List'!B:D,3,)</f>
        <v/>
      </c>
    </row>
    <row r="2570">
      <c r="A2570" s="23">
        <f>A2569+1</f>
        <v/>
      </c>
      <c r="B2570" s="23" t="inlineStr">
        <is>
          <t>EED118806</t>
        </is>
      </c>
      <c r="C2570" s="32" t="n">
        <v>45905</v>
      </c>
      <c r="D2570" s="32" t="n">
        <v>45910</v>
      </c>
      <c r="E2570" s="51" t="n">
        <v>123.2</v>
      </c>
      <c r="F2570" s="51">
        <f>IF(AB2570="DOLLAR",E2570*88,E2570)</f>
        <v/>
      </c>
      <c r="G2570" s="62">
        <f>F2570*J2570</f>
        <v/>
      </c>
      <c r="H2570" s="23" t="n">
        <v>102913</v>
      </c>
      <c r="I2570" s="23" t="inlineStr">
        <is>
          <t>Ultra-LEAF™ Purified anti-mouse CD40 Antibody  100 µg</t>
        </is>
      </c>
      <c r="J2570" s="23" t="n">
        <v>1</v>
      </c>
      <c r="K2570" s="23" t="n">
        <v>1</v>
      </c>
      <c r="L2570" s="23">
        <f>J2570-K2570</f>
        <v/>
      </c>
      <c r="M2570" s="23" t="inlineStr">
        <is>
          <t>T-1160/25-26</t>
        </is>
      </c>
      <c r="N2570" s="32" t="n">
        <v>45913</v>
      </c>
      <c r="O2570" s="62" t="n">
        <v>19641</v>
      </c>
      <c r="P2570" s="23" t="inlineStr">
        <is>
          <t>JNCSAR</t>
        </is>
      </c>
      <c r="Q2570" s="23" t="n">
        <v>58155615291</v>
      </c>
      <c r="R2570" s="23" t="inlineStr">
        <is>
          <t>Delivered</t>
        </is>
      </c>
      <c r="S2570" s="63" t="n">
        <v>4</v>
      </c>
      <c r="T2570" s="39" t="n"/>
      <c r="U2570" s="23" t="inlineStr">
        <is>
          <t>BioLegend</t>
        </is>
      </c>
      <c r="V2570" s="23">
        <f>VLOOKUP(P2570,'Customer List'!B:C,2,)</f>
        <v/>
      </c>
      <c r="W2570" s="40" t="n"/>
      <c r="X2570" s="32" t="n">
        <v>45915</v>
      </c>
      <c r="Y2570" s="23">
        <f>IF(X2570="", "", X2570-N2570)</f>
        <v/>
      </c>
      <c r="Z2570" s="23">
        <f>IF(N2570="", "", TEXT(N2570, "dddd"))</f>
        <v/>
      </c>
      <c r="AA2570" s="23">
        <f>IF(X2570="", "", TEXT(X2570, "dddd"))</f>
        <v/>
      </c>
      <c r="AB2570" s="23">
        <f>VLOOKUP(U2570,'Currency Sheet'!A:C,3,)</f>
        <v/>
      </c>
      <c r="AC2570" s="44">
        <f>VLOOKUP(P2570,'Customer List'!B:D,3,)</f>
        <v/>
      </c>
    </row>
    <row r="2571">
      <c r="A2571" s="23">
        <f>A2570+1</f>
        <v/>
      </c>
      <c r="B2571" s="23" t="inlineStr">
        <is>
          <t>EED118806</t>
        </is>
      </c>
      <c r="C2571" s="32" t="n">
        <v>45905</v>
      </c>
      <c r="D2571" s="32" t="n">
        <v>45910</v>
      </c>
      <c r="E2571" s="51" t="n">
        <v>32.9</v>
      </c>
      <c r="F2571" s="51">
        <f>IF(AB2571="DOLLAR",E2571*88,E2571)</f>
        <v/>
      </c>
      <c r="G2571" s="62">
        <f>F2571*J2571</f>
        <v/>
      </c>
      <c r="H2571" s="23" t="n">
        <v>103005</v>
      </c>
      <c r="I2571" s="23" t="inlineStr">
        <is>
          <t>FITC anti-mouse/human CD44 Antibody  50µg</t>
        </is>
      </c>
      <c r="J2571" s="23" t="n">
        <v>1</v>
      </c>
      <c r="K2571" s="23" t="n">
        <v>1</v>
      </c>
      <c r="L2571" s="23">
        <f>J2571-K2571</f>
        <v/>
      </c>
      <c r="M2571" s="23" t="inlineStr">
        <is>
          <t>T-1203/25-26</t>
        </is>
      </c>
      <c r="N2571" s="32" t="n">
        <v>45917</v>
      </c>
      <c r="O2571" s="62" t="n">
        <v>3795.25</v>
      </c>
      <c r="P2571" s="23" t="inlineStr">
        <is>
          <t>THSTI</t>
        </is>
      </c>
      <c r="Q2571" s="23" t="inlineStr">
        <is>
          <t>BY HAND</t>
        </is>
      </c>
      <c r="R2571" s="23" t="inlineStr">
        <is>
          <t>DEEPAK</t>
        </is>
      </c>
      <c r="S2571" s="63" t="n">
        <v>4</v>
      </c>
      <c r="T2571" s="39" t="n"/>
      <c r="U2571" s="23" t="inlineStr">
        <is>
          <t>BioLegend</t>
        </is>
      </c>
      <c r="V2571" s="23">
        <f>VLOOKUP(P2571,'Customer List'!B:C,2,)</f>
        <v/>
      </c>
      <c r="W2571" s="40" t="n"/>
      <c r="X2571" s="32">
        <f>IF(OR(R2571 = "PRIYANKA MADAM", R2571 = "DEEPAK", R2571 = "PORTER"),N2571,"")</f>
        <v/>
      </c>
      <c r="Y2571" s="23">
        <f>IF(X2571="", "", X2571-N2571)</f>
        <v/>
      </c>
      <c r="Z2571" s="23">
        <f>IF(N2571="", "", TEXT(N2571, "dddd"))</f>
        <v/>
      </c>
      <c r="AA2571" s="23">
        <f>IF(X2571="", "", TEXT(X2571, "dddd"))</f>
        <v/>
      </c>
      <c r="AB2571" s="23">
        <f>VLOOKUP(U2571,'Currency Sheet'!A:C,3,)</f>
        <v/>
      </c>
      <c r="AC2571" s="44">
        <f>VLOOKUP(P2571,'Customer List'!B:D,3,)</f>
        <v/>
      </c>
    </row>
    <row r="2572">
      <c r="A2572" s="23">
        <f>A2571+1</f>
        <v/>
      </c>
      <c r="B2572" s="23" t="inlineStr">
        <is>
          <t>EED118806</t>
        </is>
      </c>
      <c r="C2572" s="32" t="n">
        <v>45905</v>
      </c>
      <c r="D2572" s="32" t="n">
        <v>45910</v>
      </c>
      <c r="E2572" s="51" t="n">
        <v>173.6</v>
      </c>
      <c r="F2572" s="51">
        <f>IF(AB2572="DOLLAR",E2572*88,E2572)</f>
        <v/>
      </c>
      <c r="G2572" s="62">
        <f>F2572*J2572</f>
        <v/>
      </c>
      <c r="H2572" s="23" t="n">
        <v>103028</v>
      </c>
      <c r="I2572" s="23" t="inlineStr">
        <is>
          <t>APC/Cyanine7 anti-mouse/human CD44 Antibody  100 µg</t>
        </is>
      </c>
      <c r="J2572" s="23" t="n">
        <v>1</v>
      </c>
      <c r="K2572" s="23" t="n">
        <v>1</v>
      </c>
      <c r="L2572" s="23">
        <f>J2572-K2572</f>
        <v/>
      </c>
      <c r="M2572" s="23" t="inlineStr">
        <is>
          <t>T-1167/25-26</t>
        </is>
      </c>
      <c r="N2572" s="32" t="n">
        <v>45913</v>
      </c>
      <c r="O2572" s="62" t="n">
        <v>18838.08</v>
      </c>
      <c r="P2572" s="23" t="inlineStr">
        <is>
          <t>NCCS</t>
        </is>
      </c>
      <c r="Q2572" s="23" t="n">
        <v>58155615501</v>
      </c>
      <c r="R2572" s="23" t="inlineStr">
        <is>
          <t>Delivered</t>
        </is>
      </c>
      <c r="S2572" s="63" t="n">
        <v>4</v>
      </c>
      <c r="T2572" s="39" t="n"/>
      <c r="U2572" s="23" t="inlineStr">
        <is>
          <t>BioLegend</t>
        </is>
      </c>
      <c r="V2572" s="23">
        <f>VLOOKUP(P2572,'Customer List'!B:C,2,)</f>
        <v/>
      </c>
      <c r="W2572" s="40" t="n"/>
      <c r="X2572" s="32" t="n">
        <v>45915</v>
      </c>
      <c r="Y2572" s="23">
        <f>IF(X2572="", "", X2572-N2572)</f>
        <v/>
      </c>
      <c r="Z2572" s="23">
        <f>IF(N2572="", "", TEXT(N2572, "dddd"))</f>
        <v/>
      </c>
      <c r="AA2572" s="23">
        <f>IF(X2572="", "", TEXT(X2572, "dddd"))</f>
        <v/>
      </c>
      <c r="AB2572" s="23">
        <f>VLOOKUP(U2572,'Currency Sheet'!A:C,3,)</f>
        <v/>
      </c>
      <c r="AC2572" s="44">
        <f>VLOOKUP(P2572,'Customer List'!B:D,3,)</f>
        <v/>
      </c>
    </row>
    <row r="2573">
      <c r="A2573" s="23">
        <f>A2572+1</f>
        <v/>
      </c>
      <c r="B2573" s="23" t="inlineStr">
        <is>
          <t>EED118806</t>
        </is>
      </c>
      <c r="C2573" s="32" t="n">
        <v>45905</v>
      </c>
      <c r="D2573" s="32" t="n">
        <v>45910</v>
      </c>
      <c r="E2573" s="51" t="n">
        <v>78.40000000000001</v>
      </c>
      <c r="F2573" s="51">
        <f>IF(AB2573="DOLLAR",E2573*88,E2573)</f>
        <v/>
      </c>
      <c r="G2573" s="62">
        <f>F2573*J2573</f>
        <v/>
      </c>
      <c r="H2573" s="23" t="n">
        <v>103031</v>
      </c>
      <c r="I2573" s="23" t="inlineStr">
        <is>
          <t>PerCP/Cyanine5.5 anti-mouse/human CD44 Antibody  25µg</t>
        </is>
      </c>
      <c r="J2573" s="23" t="n">
        <v>1</v>
      </c>
      <c r="K2573" s="23" t="n">
        <v>1</v>
      </c>
      <c r="L2573" s="23">
        <f>J2573-K2573</f>
        <v/>
      </c>
      <c r="M2573" s="23" t="inlineStr">
        <is>
          <t>T-1170/25-26</t>
        </is>
      </c>
      <c r="N2573" s="32" t="n">
        <v>45913</v>
      </c>
      <c r="O2573" s="62" t="n">
        <v>9576</v>
      </c>
      <c r="P2573" s="23" t="inlineStr">
        <is>
          <t>ILS</t>
        </is>
      </c>
      <c r="Q2573" s="23" t="n">
        <v>58155620725</v>
      </c>
      <c r="R2573" s="23" t="inlineStr">
        <is>
          <t>Delivered</t>
        </is>
      </c>
      <c r="S2573" s="63" t="n">
        <v>4</v>
      </c>
      <c r="T2573" s="39" t="n"/>
      <c r="U2573" s="23" t="inlineStr">
        <is>
          <t>BioLegend</t>
        </is>
      </c>
      <c r="V2573" s="23">
        <f>VLOOKUP(P2573,'Customer List'!B:C,2,)</f>
        <v/>
      </c>
      <c r="W2573" s="40" t="n"/>
      <c r="X2573" s="32" t="n">
        <v>45915</v>
      </c>
      <c r="Y2573" s="23">
        <f>IF(X2573="", "", X2573-N2573)</f>
        <v/>
      </c>
      <c r="Z2573" s="23">
        <f>IF(N2573="", "", TEXT(N2573, "dddd"))</f>
        <v/>
      </c>
      <c r="AA2573" s="23">
        <f>IF(X2573="", "", TEXT(X2573, "dddd"))</f>
        <v/>
      </c>
      <c r="AB2573" s="23">
        <f>VLOOKUP(U2573,'Currency Sheet'!A:C,3,)</f>
        <v/>
      </c>
      <c r="AC2573" s="44">
        <f>VLOOKUP(P2573,'Customer List'!B:D,3,)</f>
        <v/>
      </c>
    </row>
    <row r="2574">
      <c r="A2574" s="23">
        <f>A2573+1</f>
        <v/>
      </c>
      <c r="B2574" s="23" t="inlineStr">
        <is>
          <t>EED118806</t>
        </is>
      </c>
      <c r="C2574" s="32" t="n">
        <v>45905</v>
      </c>
      <c r="D2574" s="32" t="n">
        <v>45910</v>
      </c>
      <c r="E2574" s="51" t="n">
        <v>65.8</v>
      </c>
      <c r="F2574" s="51">
        <f>IF(AB2574="DOLLAR",E2574*88,E2574)</f>
        <v/>
      </c>
      <c r="G2574" s="62">
        <f>F2574*J2574</f>
        <v/>
      </c>
      <c r="H2574" s="23" t="n">
        <v>103112</v>
      </c>
      <c r="I2574" s="23" t="inlineStr">
        <is>
          <t>APC anti-mouse CD45 Antibody  100µg</t>
        </is>
      </c>
      <c r="J2574" s="23" t="n">
        <v>2</v>
      </c>
      <c r="K2574" s="23" t="n">
        <v>2</v>
      </c>
      <c r="L2574" s="23">
        <f>J2574-K2574</f>
        <v/>
      </c>
      <c r="M2574" s="23" t="inlineStr">
        <is>
          <t>T-1160/25-26</t>
        </is>
      </c>
      <c r="N2574" s="32" t="n">
        <v>45913</v>
      </c>
      <c r="O2574" s="62" t="n">
        <v>20980.8</v>
      </c>
      <c r="P2574" s="23" t="inlineStr">
        <is>
          <t>JNCSAR</t>
        </is>
      </c>
      <c r="Q2574" s="23" t="n">
        <v>58155615291</v>
      </c>
      <c r="R2574" s="23" t="inlineStr">
        <is>
          <t>Delivered</t>
        </is>
      </c>
      <c r="S2574" s="63" t="n">
        <v>4</v>
      </c>
      <c r="T2574" s="39" t="n"/>
      <c r="U2574" s="23" t="inlineStr">
        <is>
          <t>BioLegend</t>
        </is>
      </c>
      <c r="V2574" s="23">
        <f>VLOOKUP(P2574,'Customer List'!B:C,2,)</f>
        <v/>
      </c>
      <c r="W2574" s="40" t="n"/>
      <c r="X2574" s="32" t="n">
        <v>45915</v>
      </c>
      <c r="Y2574" s="23">
        <f>IF(X2574="", "", X2574-N2574)</f>
        <v/>
      </c>
      <c r="Z2574" s="23">
        <f>IF(N2574="", "", TEXT(N2574, "dddd"))</f>
        <v/>
      </c>
      <c r="AA2574" s="23">
        <f>IF(X2574="", "", TEXT(X2574, "dddd"))</f>
        <v/>
      </c>
      <c r="AB2574" s="23">
        <f>VLOOKUP(U2574,'Currency Sheet'!A:C,3,)</f>
        <v/>
      </c>
      <c r="AC2574" s="44">
        <f>VLOOKUP(P2574,'Customer List'!B:D,3,)</f>
        <v/>
      </c>
    </row>
    <row r="2575">
      <c r="A2575" s="23">
        <f>A2574+1</f>
        <v/>
      </c>
      <c r="B2575" s="23" t="inlineStr">
        <is>
          <t>EED118806</t>
        </is>
      </c>
      <c r="C2575" s="32" t="n">
        <v>45905</v>
      </c>
      <c r="D2575" s="32" t="n">
        <v>45910</v>
      </c>
      <c r="E2575" s="51" t="n">
        <v>137.2</v>
      </c>
      <c r="F2575" s="51">
        <f>IF(AB2575="DOLLAR",E2575*88,E2575)</f>
        <v/>
      </c>
      <c r="G2575" s="62">
        <f>F2575*J2575</f>
        <v/>
      </c>
      <c r="H2575" s="23" t="n">
        <v>103116</v>
      </c>
      <c r="I2575" s="23" t="inlineStr">
        <is>
          <t>APC/Cyanine7 anti-mouse CD45 Antibody  100µg</t>
        </is>
      </c>
      <c r="J2575" s="23" t="n">
        <v>1</v>
      </c>
      <c r="K2575" s="23" t="n">
        <v>1</v>
      </c>
      <c r="L2575" s="23">
        <f>J2575-K2575</f>
        <v/>
      </c>
      <c r="M2575" s="23" t="inlineStr">
        <is>
          <t>T-1170/25-26</t>
        </is>
      </c>
      <c r="N2575" s="32" t="n">
        <v>45913</v>
      </c>
      <c r="O2575" s="62" t="n">
        <v>16758</v>
      </c>
      <c r="P2575" s="23" t="inlineStr">
        <is>
          <t>ILS</t>
        </is>
      </c>
      <c r="Q2575" s="23" t="n">
        <v>58155620725</v>
      </c>
      <c r="R2575" s="23" t="inlineStr">
        <is>
          <t>Delivered</t>
        </is>
      </c>
      <c r="S2575" s="63" t="n">
        <v>4</v>
      </c>
      <c r="T2575" s="39" t="n"/>
      <c r="U2575" s="23" t="inlineStr">
        <is>
          <t>BioLegend</t>
        </is>
      </c>
      <c r="V2575" s="23">
        <f>VLOOKUP(P2575,'Customer List'!B:C,2,)</f>
        <v/>
      </c>
      <c r="W2575" s="40" t="n"/>
      <c r="X2575" s="32" t="n">
        <v>45915</v>
      </c>
      <c r="Y2575" s="23">
        <f>IF(X2575="", "", X2575-N2575)</f>
        <v/>
      </c>
      <c r="Z2575" s="23">
        <f>IF(N2575="", "", TEXT(N2575, "dddd"))</f>
        <v/>
      </c>
      <c r="AA2575" s="23">
        <f>IF(X2575="", "", TEXT(X2575, "dddd"))</f>
        <v/>
      </c>
      <c r="AB2575" s="23">
        <f>VLOOKUP(U2575,'Currency Sheet'!A:C,3,)</f>
        <v/>
      </c>
      <c r="AC2575" s="44">
        <f>VLOOKUP(P2575,'Customer List'!B:D,3,)</f>
        <v/>
      </c>
    </row>
    <row r="2576">
      <c r="A2576" s="23">
        <f>A2575+1</f>
        <v/>
      </c>
      <c r="B2576" s="23" t="inlineStr">
        <is>
          <t>EED118806</t>
        </is>
      </c>
      <c r="C2576" s="32" t="n">
        <v>45905</v>
      </c>
      <c r="D2576" s="32" t="n">
        <v>45910</v>
      </c>
      <c r="E2576" s="51" t="n">
        <v>162.4</v>
      </c>
      <c r="F2576" s="51">
        <f>IF(AB2576="DOLLAR",E2576*88,E2576)</f>
        <v/>
      </c>
      <c r="G2576" s="62">
        <f>F2576*J2576</f>
        <v/>
      </c>
      <c r="H2576" s="23" t="n">
        <v>103226</v>
      </c>
      <c r="I2576" s="23" t="inlineStr">
        <is>
          <t>Alexa Fluor® 647 anti-mouse/human CD45R/B220 Antibody  100µg</t>
        </is>
      </c>
      <c r="J2576" s="23" t="n">
        <v>1</v>
      </c>
      <c r="K2576" s="23" t="n">
        <v>1</v>
      </c>
      <c r="L2576" s="23">
        <f>J2576-K2576</f>
        <v/>
      </c>
      <c r="M2576" s="23" t="inlineStr">
        <is>
          <t>T-1167/25-26</t>
        </is>
      </c>
      <c r="N2576" s="32" t="n">
        <v>45913</v>
      </c>
      <c r="O2576" s="62" t="n">
        <v>17622.72</v>
      </c>
      <c r="P2576" s="23" t="inlineStr">
        <is>
          <t>NCCS</t>
        </is>
      </c>
      <c r="Q2576" s="23" t="n">
        <v>58155615501</v>
      </c>
      <c r="R2576" s="23" t="inlineStr">
        <is>
          <t>Delivered</t>
        </is>
      </c>
      <c r="S2576" s="63" t="n">
        <v>4</v>
      </c>
      <c r="T2576" s="39" t="n"/>
      <c r="U2576" s="23" t="inlineStr">
        <is>
          <t>BioLegend</t>
        </is>
      </c>
      <c r="V2576" s="23">
        <f>VLOOKUP(P2576,'Customer List'!B:C,2,)</f>
        <v/>
      </c>
      <c r="W2576" s="40" t="n"/>
      <c r="X2576" s="32" t="n">
        <v>45915</v>
      </c>
      <c r="Y2576" s="23">
        <f>IF(X2576="", "", X2576-N2576)</f>
        <v/>
      </c>
      <c r="Z2576" s="23">
        <f>IF(N2576="", "", TEXT(N2576, "dddd"))</f>
        <v/>
      </c>
      <c r="AA2576" s="23">
        <f>IF(X2576="", "", TEXT(X2576, "dddd"))</f>
        <v/>
      </c>
      <c r="AB2576" s="23">
        <f>VLOOKUP(U2576,'Currency Sheet'!A:C,3,)</f>
        <v/>
      </c>
      <c r="AC2576" s="44">
        <f>VLOOKUP(P2576,'Customer List'!B:D,3,)</f>
        <v/>
      </c>
    </row>
    <row r="2577">
      <c r="A2577" s="23">
        <f>A2576+1</f>
        <v/>
      </c>
      <c r="B2577" s="23" t="inlineStr">
        <is>
          <t>EED118806</t>
        </is>
      </c>
      <c r="C2577" s="32" t="n">
        <v>45905</v>
      </c>
      <c r="D2577" s="32" t="n">
        <v>45910</v>
      </c>
      <c r="E2577" s="51" t="n">
        <v>196.5</v>
      </c>
      <c r="F2577" s="51">
        <f>IF(AB2577="DOLLAR",E2577*88,E2577)</f>
        <v/>
      </c>
      <c r="G2577" s="62">
        <f>F2577*J2577</f>
        <v/>
      </c>
      <c r="H2577" s="23" t="n">
        <v>104543</v>
      </c>
      <c r="I2577" s="23" t="inlineStr">
        <is>
          <t>Brilliant Violet 785™ anti-mouse CD69 Antibody  50 µg</t>
        </is>
      </c>
      <c r="J2577" s="23" t="n">
        <v>1</v>
      </c>
      <c r="K2577" s="23" t="n">
        <v>1</v>
      </c>
      <c r="L2577" s="23">
        <f>J2577-K2577</f>
        <v/>
      </c>
      <c r="M2577" s="23" t="inlineStr">
        <is>
          <t>T-1167/25-26</t>
        </is>
      </c>
      <c r="N2577" s="32" t="n">
        <v>45913</v>
      </c>
      <c r="O2577" s="62" t="n">
        <v>19901.52</v>
      </c>
      <c r="P2577" s="23" t="inlineStr">
        <is>
          <t>NCCS</t>
        </is>
      </c>
      <c r="Q2577" s="23" t="n">
        <v>58155615501</v>
      </c>
      <c r="R2577" s="23" t="inlineStr">
        <is>
          <t>Delivered</t>
        </is>
      </c>
      <c r="S2577" s="63" t="n">
        <v>4</v>
      </c>
      <c r="T2577" s="39" t="n"/>
      <c r="U2577" s="23" t="inlineStr">
        <is>
          <t>BioLegend</t>
        </is>
      </c>
      <c r="V2577" s="23">
        <f>VLOOKUP(P2577,'Customer List'!B:C,2,)</f>
        <v/>
      </c>
      <c r="W2577" s="40" t="n"/>
      <c r="X2577" s="32" t="n">
        <v>45915</v>
      </c>
      <c r="Y2577" s="23">
        <f>IF(X2577="", "", X2577-N2577)</f>
        <v/>
      </c>
      <c r="Z2577" s="23">
        <f>IF(N2577="", "", TEXT(N2577, "dddd"))</f>
        <v/>
      </c>
      <c r="AA2577" s="23">
        <f>IF(X2577="", "", TEXT(X2577, "dddd"))</f>
        <v/>
      </c>
      <c r="AB2577" s="23">
        <f>VLOOKUP(U2577,'Currency Sheet'!A:C,3,)</f>
        <v/>
      </c>
      <c r="AC2577" s="44">
        <f>VLOOKUP(P2577,'Customer List'!B:D,3,)</f>
        <v/>
      </c>
    </row>
    <row r="2578">
      <c r="A2578" s="23">
        <f>A2577+1</f>
        <v/>
      </c>
      <c r="B2578" s="23" t="inlineStr">
        <is>
          <t>EED118806</t>
        </is>
      </c>
      <c r="C2578" s="32" t="n">
        <v>45905</v>
      </c>
      <c r="D2578" s="32" t="n">
        <v>45910</v>
      </c>
      <c r="E2578" s="51" t="n">
        <v>65.8</v>
      </c>
      <c r="F2578" s="51">
        <f>IF(AB2578="DOLLAR",E2578*88,E2578)</f>
        <v/>
      </c>
      <c r="G2578" s="62">
        <f>F2578*J2578</f>
        <v/>
      </c>
      <c r="H2578" s="23" t="n">
        <v>105015</v>
      </c>
      <c r="I2578" s="23" t="inlineStr">
        <is>
          <t>anti-mouse CD86  25 µg</t>
        </is>
      </c>
      <c r="J2578" s="23" t="n">
        <v>1</v>
      </c>
      <c r="K2578" s="23" t="n">
        <v>1</v>
      </c>
      <c r="L2578" s="23">
        <f>J2578-K2578</f>
        <v/>
      </c>
      <c r="M2578" s="23" t="inlineStr">
        <is>
          <t>T-1170/25-26</t>
        </is>
      </c>
      <c r="N2578" s="32" t="n">
        <v>45913</v>
      </c>
      <c r="O2578" s="62" t="n">
        <v>8037</v>
      </c>
      <c r="P2578" s="23" t="inlineStr">
        <is>
          <t>ILS</t>
        </is>
      </c>
      <c r="Q2578" s="23" t="n">
        <v>58155620725</v>
      </c>
      <c r="R2578" s="23" t="inlineStr">
        <is>
          <t>Delivered</t>
        </is>
      </c>
      <c r="S2578" s="63" t="n">
        <v>4</v>
      </c>
      <c r="T2578" s="39" t="n"/>
      <c r="U2578" s="23" t="inlineStr">
        <is>
          <t>BioLegend</t>
        </is>
      </c>
      <c r="V2578" s="23">
        <f>VLOOKUP(P2578,'Customer List'!B:C,2,)</f>
        <v/>
      </c>
      <c r="W2578" s="40" t="n"/>
      <c r="X2578" s="32" t="n">
        <v>45915</v>
      </c>
      <c r="Y2578" s="23">
        <f>IF(X2578="", "", X2578-N2578)</f>
        <v/>
      </c>
      <c r="Z2578" s="23">
        <f>IF(N2578="", "", TEXT(N2578, "dddd"))</f>
        <v/>
      </c>
      <c r="AA2578" s="23">
        <f>IF(X2578="", "", TEXT(X2578, "dddd"))</f>
        <v/>
      </c>
      <c r="AB2578" s="23">
        <f>VLOOKUP(U2578,'Currency Sheet'!A:C,3,)</f>
        <v/>
      </c>
      <c r="AC2578" s="44">
        <f>VLOOKUP(P2578,'Customer List'!B:D,3,)</f>
        <v/>
      </c>
    </row>
    <row r="2579">
      <c r="A2579" s="23">
        <f>A2578+1</f>
        <v/>
      </c>
      <c r="B2579" s="23" t="inlineStr">
        <is>
          <t>EED118806</t>
        </is>
      </c>
      <c r="C2579" s="32" t="n">
        <v>45905</v>
      </c>
      <c r="D2579" s="32" t="n">
        <v>45910</v>
      </c>
      <c r="E2579" s="51" t="n">
        <v>30.8</v>
      </c>
      <c r="F2579" s="51">
        <f>IF(AB2579="DOLLAR",E2579*88,E2579)</f>
        <v/>
      </c>
      <c r="G2579" s="62">
        <f>F2579*J2579</f>
        <v/>
      </c>
      <c r="H2579" s="23" t="n">
        <v>115507</v>
      </c>
      <c r="I2579" s="23" t="inlineStr">
        <is>
          <t>PE anti-mouse CD19 Antibody  50µg</t>
        </is>
      </c>
      <c r="J2579" s="23" t="n">
        <v>1</v>
      </c>
      <c r="K2579" s="23" t="n">
        <v>1</v>
      </c>
      <c r="L2579" s="23">
        <f>J2579-K2579</f>
        <v/>
      </c>
      <c r="M2579" s="23" t="inlineStr">
        <is>
          <t>T-1170/25-26</t>
        </is>
      </c>
      <c r="N2579" s="32" t="n">
        <v>45913</v>
      </c>
      <c r="O2579" s="62" t="n">
        <v>3762</v>
      </c>
      <c r="P2579" s="23" t="inlineStr">
        <is>
          <t>ILS</t>
        </is>
      </c>
      <c r="Q2579" s="23" t="n">
        <v>58155620725</v>
      </c>
      <c r="R2579" s="23" t="inlineStr">
        <is>
          <t>Delivered</t>
        </is>
      </c>
      <c r="S2579" s="63" t="n">
        <v>4</v>
      </c>
      <c r="T2579" s="39" t="n"/>
      <c r="U2579" s="23" t="inlineStr">
        <is>
          <t>BioLegend</t>
        </is>
      </c>
      <c r="V2579" s="23">
        <f>VLOOKUP(P2579,'Customer List'!B:C,2,)</f>
        <v/>
      </c>
      <c r="W2579" s="40" t="n"/>
      <c r="X2579" s="32" t="n">
        <v>45915</v>
      </c>
      <c r="Y2579" s="23">
        <f>IF(X2579="", "", X2579-N2579)</f>
        <v/>
      </c>
      <c r="Z2579" s="23">
        <f>IF(N2579="", "", TEXT(N2579, "dddd"))</f>
        <v/>
      </c>
      <c r="AA2579" s="23">
        <f>IF(X2579="", "", TEXT(X2579, "dddd"))</f>
        <v/>
      </c>
      <c r="AB2579" s="23">
        <f>VLOOKUP(U2579,'Currency Sheet'!A:C,3,)</f>
        <v/>
      </c>
      <c r="AC2579" s="44">
        <f>VLOOKUP(P2579,'Customer List'!B:D,3,)</f>
        <v/>
      </c>
    </row>
    <row r="2580">
      <c r="A2580" s="23">
        <f>A2579+1</f>
        <v/>
      </c>
      <c r="B2580" s="23" t="inlineStr">
        <is>
          <t>EED118806</t>
        </is>
      </c>
      <c r="C2580" s="32" t="n">
        <v>45905</v>
      </c>
      <c r="D2580" s="32" t="n">
        <v>45910</v>
      </c>
      <c r="E2580" s="51" t="n">
        <v>207.2</v>
      </c>
      <c r="F2580" s="51">
        <f>IF(AB2580="DOLLAR",E2580*88,E2580)</f>
        <v/>
      </c>
      <c r="G2580" s="62">
        <f>F2580*J2580</f>
        <v/>
      </c>
      <c r="H2580" s="23" t="n">
        <v>119808</v>
      </c>
      <c r="I2580" s="23" t="inlineStr">
        <is>
          <t>APC anti-mouse CD265 (RANK) Antibody  100 µg</t>
        </is>
      </c>
      <c r="J2580" s="23" t="n">
        <v>1</v>
      </c>
      <c r="K2580" s="23" t="n">
        <v>1</v>
      </c>
      <c r="L2580" s="23">
        <f>J2580-K2580</f>
        <v/>
      </c>
      <c r="M2580" s="23" t="inlineStr">
        <is>
          <t>T-1167/25-26</t>
        </is>
      </c>
      <c r="N2580" s="32" t="n">
        <v>45913</v>
      </c>
      <c r="O2580" s="62" t="n">
        <v>22484.16</v>
      </c>
      <c r="P2580" s="23" t="inlineStr">
        <is>
          <t>NCCS</t>
        </is>
      </c>
      <c r="Q2580" s="23" t="n">
        <v>58155615501</v>
      </c>
      <c r="R2580" s="23" t="inlineStr">
        <is>
          <t>Delivered</t>
        </is>
      </c>
      <c r="S2580" s="63" t="n">
        <v>4</v>
      </c>
      <c r="T2580" s="39" t="n"/>
      <c r="U2580" s="23" t="inlineStr">
        <is>
          <t>BioLegend</t>
        </is>
      </c>
      <c r="V2580" s="23">
        <f>VLOOKUP(P2580,'Customer List'!B:C,2,)</f>
        <v/>
      </c>
      <c r="W2580" s="40" t="n"/>
      <c r="X2580" s="32" t="n">
        <v>45915</v>
      </c>
      <c r="Y2580" s="23">
        <f>IF(X2580="", "", X2580-N2580)</f>
        <v/>
      </c>
      <c r="Z2580" s="23">
        <f>IF(N2580="", "", TEXT(N2580, "dddd"))</f>
        <v/>
      </c>
      <c r="AA2580" s="23">
        <f>IF(X2580="", "", TEXT(X2580, "dddd"))</f>
        <v/>
      </c>
      <c r="AB2580" s="23">
        <f>VLOOKUP(U2580,'Currency Sheet'!A:C,3,)</f>
        <v/>
      </c>
      <c r="AC2580" s="44">
        <f>VLOOKUP(P2580,'Customer List'!B:D,3,)</f>
        <v/>
      </c>
    </row>
    <row r="2581">
      <c r="A2581" s="23">
        <f>A2580+1</f>
        <v/>
      </c>
      <c r="B2581" s="23" t="inlineStr">
        <is>
          <t>EED118806</t>
        </is>
      </c>
      <c r="C2581" s="32" t="n">
        <v>45905</v>
      </c>
      <c r="D2581" s="32" t="n">
        <v>45910</v>
      </c>
      <c r="E2581" s="51" t="n">
        <v>185.5</v>
      </c>
      <c r="F2581" s="51">
        <f>IF(AB2581="DOLLAR",E2581*88,E2581)</f>
        <v/>
      </c>
      <c r="G2581" s="62">
        <f>F2581*J2581</f>
        <v/>
      </c>
      <c r="H2581" s="23" t="n">
        <v>121908</v>
      </c>
      <c r="I2581" s="23" t="inlineStr">
        <is>
          <t>Alexa Fluor® 488 anti-mouse CD309 (VEGFR2, Flk-1) Antibody  100 µg</t>
        </is>
      </c>
      <c r="J2581" s="23" t="n">
        <v>1</v>
      </c>
      <c r="K2581" s="23" t="n">
        <v>1</v>
      </c>
      <c r="L2581" s="23">
        <f>J2581-K2581</f>
        <v/>
      </c>
      <c r="M2581" s="23" t="inlineStr">
        <is>
          <t>T-1167/25-26</t>
        </is>
      </c>
      <c r="N2581" s="32" t="n">
        <v>45913</v>
      </c>
      <c r="O2581" s="62" t="n">
        <v>20129.4</v>
      </c>
      <c r="P2581" s="23" t="inlineStr">
        <is>
          <t>NCCS</t>
        </is>
      </c>
      <c r="Q2581" s="23" t="n">
        <v>58155615501</v>
      </c>
      <c r="R2581" s="23" t="inlineStr">
        <is>
          <t>Delivered</t>
        </is>
      </c>
      <c r="S2581" s="63" t="n">
        <v>4</v>
      </c>
      <c r="T2581" s="39" t="n"/>
      <c r="U2581" s="23" t="inlineStr">
        <is>
          <t>BioLegend</t>
        </is>
      </c>
      <c r="V2581" s="23">
        <f>VLOOKUP(P2581,'Customer List'!B:C,2,)</f>
        <v/>
      </c>
      <c r="W2581" s="40" t="n"/>
      <c r="X2581" s="32" t="n">
        <v>45915</v>
      </c>
      <c r="Y2581" s="23">
        <f>IF(X2581="", "", X2581-N2581)</f>
        <v/>
      </c>
      <c r="Z2581" s="23">
        <f>IF(N2581="", "", TEXT(N2581, "dddd"))</f>
        <v/>
      </c>
      <c r="AA2581" s="23">
        <f>IF(X2581="", "", TEXT(X2581, "dddd"))</f>
        <v/>
      </c>
      <c r="AB2581" s="23">
        <f>VLOOKUP(U2581,'Currency Sheet'!A:C,3,)</f>
        <v/>
      </c>
      <c r="AC2581" s="44">
        <f>VLOOKUP(P2581,'Customer List'!B:D,3,)</f>
        <v/>
      </c>
    </row>
    <row r="2582">
      <c r="A2582" s="23">
        <f>A2581+1</f>
        <v/>
      </c>
      <c r="B2582" s="23" t="inlineStr">
        <is>
          <t>EED118806</t>
        </is>
      </c>
      <c r="C2582" s="32" t="n">
        <v>45905</v>
      </c>
      <c r="D2582" s="32" t="n">
        <v>45910</v>
      </c>
      <c r="E2582" s="51" t="n">
        <v>206.25</v>
      </c>
      <c r="F2582" s="51">
        <f>IF(AB2582="DOLLAR",E2582*88,E2582)</f>
        <v/>
      </c>
      <c r="G2582" s="62">
        <f>F2582*J2582</f>
        <v/>
      </c>
      <c r="H2582" s="23" t="n">
        <v>123141</v>
      </c>
      <c r="I2582" s="23" t="inlineStr">
        <is>
          <t>PerCP/Cyanine5.5 anti-human IL-17A Antibody  50 µg</t>
        </is>
      </c>
      <c r="J2582" s="23" t="n">
        <v>1</v>
      </c>
      <c r="K2582" s="23" t="n">
        <v>1</v>
      </c>
      <c r="L2582" s="23">
        <f>J2582-K2582</f>
        <v/>
      </c>
      <c r="M2582" s="23" t="inlineStr">
        <is>
          <t>T-1152/25-26</t>
        </is>
      </c>
      <c r="N2582" s="32" t="n">
        <v>45913</v>
      </c>
      <c r="O2582" s="62" t="n">
        <v>31968.75</v>
      </c>
      <c r="P2582" s="23" t="inlineStr">
        <is>
          <t>AURIGINE SERVICE</t>
        </is>
      </c>
      <c r="Q2582" s="23" t="n">
        <v>58155617516</v>
      </c>
      <c r="R2582" s="23" t="inlineStr">
        <is>
          <t>Delivered</t>
        </is>
      </c>
      <c r="S2582" s="63" t="n">
        <v>4</v>
      </c>
      <c r="T2582" s="39" t="n"/>
      <c r="U2582" s="23" t="inlineStr">
        <is>
          <t>BioLegend</t>
        </is>
      </c>
      <c r="V2582" s="23">
        <f>VLOOKUP(P2582,'Customer List'!B:C,2,)</f>
        <v/>
      </c>
      <c r="W2582" s="40" t="n"/>
      <c r="X2582" s="32" t="n">
        <v>45915</v>
      </c>
      <c r="Y2582" s="23">
        <f>IF(X2582="", "", X2582-N2582)</f>
        <v/>
      </c>
      <c r="Z2582" s="23">
        <f>IF(N2582="", "", TEXT(N2582, "dddd"))</f>
        <v/>
      </c>
      <c r="AA2582" s="23">
        <f>IF(X2582="", "", TEXT(X2582, "dddd"))</f>
        <v/>
      </c>
      <c r="AB2582" s="23">
        <f>VLOOKUP(U2582,'Currency Sheet'!A:C,3,)</f>
        <v/>
      </c>
      <c r="AC2582" s="44">
        <f>VLOOKUP(P2582,'Customer List'!B:D,3,)</f>
        <v/>
      </c>
    </row>
    <row r="2583">
      <c r="A2583" s="23">
        <f>A2582+1</f>
        <v/>
      </c>
      <c r="B2583" s="23" t="inlineStr">
        <is>
          <t>EED118806</t>
        </is>
      </c>
      <c r="C2583" s="32" t="n">
        <v>45905</v>
      </c>
      <c r="D2583" s="32" t="n">
        <v>45910</v>
      </c>
      <c r="E2583" s="51" t="n">
        <v>93.8</v>
      </c>
      <c r="F2583" s="51">
        <f>IF(AB2583="DOLLAR",E2583*88,E2583)</f>
        <v/>
      </c>
      <c r="G2583" s="62">
        <f>F2583*J2583</f>
        <v/>
      </c>
      <c r="H2583" s="23" t="n">
        <v>127607</v>
      </c>
      <c r="I2583" s="23" t="inlineStr">
        <is>
          <t>PE anti-mouse Ly-6G Antibody  50µg</t>
        </is>
      </c>
      <c r="J2583" s="23" t="n">
        <v>1</v>
      </c>
      <c r="K2583" s="23" t="n">
        <v>1</v>
      </c>
      <c r="L2583" s="23">
        <f>J2583-K2583</f>
        <v/>
      </c>
      <c r="M2583" s="23" t="inlineStr">
        <is>
          <t>T-1207/25-26</t>
        </is>
      </c>
      <c r="N2583" s="32" t="n">
        <v>45917</v>
      </c>
      <c r="O2583" s="62" t="n">
        <v>19731.5</v>
      </c>
      <c r="P2583" s="23" t="inlineStr">
        <is>
          <t>IGIB</t>
        </is>
      </c>
      <c r="Q2583" s="23" t="n"/>
      <c r="R2583" s="23" t="n"/>
      <c r="S2583" s="63" t="n">
        <v>4</v>
      </c>
      <c r="T2583" s="39" t="n"/>
      <c r="U2583" s="23" t="inlineStr">
        <is>
          <t>BioLegend</t>
        </is>
      </c>
      <c r="V2583" s="23">
        <f>VLOOKUP(P2583,'Customer List'!B:C,2,)</f>
        <v/>
      </c>
      <c r="W2583" s="40" t="n"/>
      <c r="X2583" s="32">
        <f>IF(OR(R2583 = "PRIYANKA MADAM", R2583 = "DEEPAK", R2583 = "PORTER"),N2583,"")</f>
        <v/>
      </c>
      <c r="Y2583" s="23">
        <f>IF(X2583="", "", X2583-N2583)</f>
        <v/>
      </c>
      <c r="Z2583" s="23">
        <f>IF(N2583="", "", TEXT(N2583, "dddd"))</f>
        <v/>
      </c>
      <c r="AA2583" s="23">
        <f>IF(X2583="", "", TEXT(X2583, "dddd"))</f>
        <v/>
      </c>
      <c r="AB2583" s="23">
        <f>VLOOKUP(U2583,'Currency Sheet'!A:C,3,)</f>
        <v/>
      </c>
      <c r="AC2583" s="44">
        <f>VLOOKUP(P2583,'Customer List'!B:D,3,)</f>
        <v/>
      </c>
    </row>
    <row r="2584">
      <c r="A2584" s="23">
        <f>A2583+1</f>
        <v/>
      </c>
      <c r="B2584" s="23" t="inlineStr">
        <is>
          <t>EED118806</t>
        </is>
      </c>
      <c r="C2584" s="32" t="n">
        <v>45905</v>
      </c>
      <c r="D2584" s="32" t="n">
        <v>45910</v>
      </c>
      <c r="E2584" s="51" t="n">
        <v>93.8</v>
      </c>
      <c r="F2584" s="51">
        <f>IF(AB2584="DOLLAR",E2584*88,E2584)</f>
        <v/>
      </c>
      <c r="G2584" s="62">
        <f>F2584*J2584</f>
        <v/>
      </c>
      <c r="H2584" s="23" t="n">
        <v>128007</v>
      </c>
      <c r="I2584" s="23" t="inlineStr">
        <is>
          <t>PE anti-mouse Ly-6C Antibody  50µg</t>
        </is>
      </c>
      <c r="J2584" s="23" t="n">
        <v>1</v>
      </c>
      <c r="K2584" s="23" t="n">
        <v>1</v>
      </c>
      <c r="L2584" s="23">
        <f>J2584-K2584</f>
        <v/>
      </c>
      <c r="M2584" s="23" t="inlineStr">
        <is>
          <t>T-1170/25-26</t>
        </is>
      </c>
      <c r="N2584" s="32" t="n">
        <v>45913</v>
      </c>
      <c r="O2584" s="62" t="n">
        <v>11457</v>
      </c>
      <c r="P2584" s="23" t="inlineStr">
        <is>
          <t>ILS</t>
        </is>
      </c>
      <c r="Q2584" s="23" t="n">
        <v>58155620725</v>
      </c>
      <c r="R2584" s="23" t="inlineStr">
        <is>
          <t>Delivered</t>
        </is>
      </c>
      <c r="S2584" s="63" t="n">
        <v>4</v>
      </c>
      <c r="T2584" s="39" t="n"/>
      <c r="U2584" s="23" t="inlineStr">
        <is>
          <t>BioLegend</t>
        </is>
      </c>
      <c r="V2584" s="23">
        <f>VLOOKUP(P2584,'Customer List'!B:C,2,)</f>
        <v/>
      </c>
      <c r="W2584" s="40" t="n"/>
      <c r="X2584" s="32" t="n">
        <v>45915</v>
      </c>
      <c r="Y2584" s="23">
        <f>IF(X2584="", "", X2584-N2584)</f>
        <v/>
      </c>
      <c r="Z2584" s="23">
        <f>IF(N2584="", "", TEXT(N2584, "dddd"))</f>
        <v/>
      </c>
      <c r="AA2584" s="23">
        <f>IF(X2584="", "", TEXT(X2584, "dddd"))</f>
        <v/>
      </c>
      <c r="AB2584" s="23">
        <f>VLOOKUP(U2584,'Currency Sheet'!A:C,3,)</f>
        <v/>
      </c>
      <c r="AC2584" s="44">
        <f>VLOOKUP(P2584,'Customer List'!B:D,3,)</f>
        <v/>
      </c>
    </row>
    <row r="2585">
      <c r="A2585" s="23">
        <f>A2584+1</f>
        <v/>
      </c>
      <c r="B2585" s="23" t="inlineStr">
        <is>
          <t>EED118806</t>
        </is>
      </c>
      <c r="C2585" s="32" t="n">
        <v>45905</v>
      </c>
      <c r="D2585" s="32" t="n">
        <v>45910</v>
      </c>
      <c r="E2585" s="51" t="n">
        <v>179.2</v>
      </c>
      <c r="F2585" s="51">
        <f>IF(AB2585="DOLLAR",E2585*88,E2585)</f>
        <v/>
      </c>
      <c r="G2585" s="62">
        <f>F2585*J2585</f>
        <v/>
      </c>
      <c r="H2585" s="23" t="n">
        <v>136402</v>
      </c>
      <c r="I2585" s="23" t="inlineStr">
        <is>
          <t>Purified anti-mouse CD309 (VEGFR2, Flk-1) Antibody  500 µg</t>
        </is>
      </c>
      <c r="J2585" s="23" t="n">
        <v>1</v>
      </c>
      <c r="K2585" s="23" t="n">
        <v>1</v>
      </c>
      <c r="L2585" s="23">
        <f>J2585-K2585</f>
        <v/>
      </c>
      <c r="M2585" s="23" t="inlineStr">
        <is>
          <t>T-1167/25-26</t>
        </is>
      </c>
      <c r="N2585" s="32" t="n">
        <v>45913</v>
      </c>
      <c r="O2585" s="62" t="n">
        <v>19445.76</v>
      </c>
      <c r="P2585" s="23" t="inlineStr">
        <is>
          <t>NCCS</t>
        </is>
      </c>
      <c r="Q2585" s="23" t="n">
        <v>58155615501</v>
      </c>
      <c r="R2585" s="23" t="inlineStr">
        <is>
          <t>Delivered</t>
        </is>
      </c>
      <c r="S2585" s="63" t="n">
        <v>4</v>
      </c>
      <c r="T2585" s="39" t="n"/>
      <c r="U2585" s="23" t="inlineStr">
        <is>
          <t>BioLegend</t>
        </is>
      </c>
      <c r="V2585" s="23">
        <f>VLOOKUP(P2585,'Customer List'!B:C,2,)</f>
        <v/>
      </c>
      <c r="W2585" s="40" t="n"/>
      <c r="X2585" s="32" t="n">
        <v>45915</v>
      </c>
      <c r="Y2585" s="23">
        <f>IF(X2585="", "", X2585-N2585)</f>
        <v/>
      </c>
      <c r="Z2585" s="23">
        <f>IF(N2585="", "", TEXT(N2585, "dddd"))</f>
        <v/>
      </c>
      <c r="AA2585" s="23">
        <f>IF(X2585="", "", TEXT(X2585, "dddd"))</f>
        <v/>
      </c>
      <c r="AB2585" s="23">
        <f>VLOOKUP(U2585,'Currency Sheet'!A:C,3,)</f>
        <v/>
      </c>
      <c r="AC2585" s="44">
        <f>VLOOKUP(P2585,'Customer List'!B:D,3,)</f>
        <v/>
      </c>
    </row>
    <row r="2586">
      <c r="A2586" s="23">
        <f>A2585+1</f>
        <v/>
      </c>
      <c r="B2586" s="23" t="inlineStr">
        <is>
          <t>EED118806</t>
        </is>
      </c>
      <c r="C2586" s="32" t="n">
        <v>45905</v>
      </c>
      <c r="D2586" s="32" t="n">
        <v>45910</v>
      </c>
      <c r="E2586" s="51" t="n">
        <v>209.3</v>
      </c>
      <c r="F2586" s="51">
        <f>IF(AB2586="DOLLAR",E2586*88,E2586)</f>
        <v/>
      </c>
      <c r="G2586" s="62">
        <f>F2586*J2586</f>
        <v/>
      </c>
      <c r="H2586" s="23" t="n">
        <v>138214</v>
      </c>
      <c r="I2586" s="23" t="inlineStr">
        <is>
          <t>PE anti-mouse CD205 (DEC-205) Antibody  100 µg</t>
        </is>
      </c>
      <c r="J2586" s="23" t="n">
        <v>1</v>
      </c>
      <c r="K2586" s="23" t="n">
        <v>1</v>
      </c>
      <c r="L2586" s="23">
        <f>J2586-K2586</f>
        <v/>
      </c>
      <c r="M2586" s="23" t="inlineStr">
        <is>
          <t>T-1160/25-26</t>
        </is>
      </c>
      <c r="N2586" s="32" t="n">
        <v>45913</v>
      </c>
      <c r="O2586" s="62" t="n">
        <v>33368.4</v>
      </c>
      <c r="P2586" s="23" t="inlineStr">
        <is>
          <t>JNCSAR</t>
        </is>
      </c>
      <c r="Q2586" s="23" t="n">
        <v>58155615291</v>
      </c>
      <c r="R2586" s="23" t="inlineStr">
        <is>
          <t>Delivered</t>
        </is>
      </c>
      <c r="S2586" s="63" t="n">
        <v>4</v>
      </c>
      <c r="T2586" s="39" t="n"/>
      <c r="U2586" s="23" t="inlineStr">
        <is>
          <t>BioLegend</t>
        </is>
      </c>
      <c r="V2586" s="23">
        <f>VLOOKUP(P2586,'Customer List'!B:C,2,)</f>
        <v/>
      </c>
      <c r="W2586" s="40" t="n"/>
      <c r="X2586" s="32" t="n">
        <v>45915</v>
      </c>
      <c r="Y2586" s="23">
        <f>IF(X2586="", "", X2586-N2586)</f>
        <v/>
      </c>
      <c r="Z2586" s="23">
        <f>IF(N2586="", "", TEXT(N2586, "dddd"))</f>
        <v/>
      </c>
      <c r="AA2586" s="23">
        <f>IF(X2586="", "", TEXT(X2586, "dddd"))</f>
        <v/>
      </c>
      <c r="AB2586" s="23">
        <f>VLOOKUP(U2586,'Currency Sheet'!A:C,3,)</f>
        <v/>
      </c>
      <c r="AC2586" s="44">
        <f>VLOOKUP(P2586,'Customer List'!B:D,3,)</f>
        <v/>
      </c>
    </row>
    <row r="2587">
      <c r="A2587" s="23">
        <f>A2586+1</f>
        <v/>
      </c>
      <c r="B2587" s="23" t="inlineStr">
        <is>
          <t>EED118806</t>
        </is>
      </c>
      <c r="C2587" s="32" t="n">
        <v>45905</v>
      </c>
      <c r="D2587" s="32" t="n">
        <v>45910</v>
      </c>
      <c r="E2587" s="51" t="n">
        <v>180.6</v>
      </c>
      <c r="F2587" s="51">
        <f>IF(AB2587="DOLLAR",E2587*88,E2587)</f>
        <v/>
      </c>
      <c r="G2587" s="62">
        <f>F2587*J2587</f>
        <v/>
      </c>
      <c r="H2587" s="23" t="n">
        <v>140902</v>
      </c>
      <c r="I2587" s="23" t="inlineStr">
        <is>
          <t>Purified anti-mouse VEGFR-3 (FLT-4) Antibody  500 µg</t>
        </is>
      </c>
      <c r="J2587" s="23" t="n">
        <v>1</v>
      </c>
      <c r="K2587" s="23" t="n">
        <v>1</v>
      </c>
      <c r="L2587" s="23">
        <f>J2587-K2587</f>
        <v/>
      </c>
      <c r="M2587" s="23" t="inlineStr">
        <is>
          <t>T-1167/25-26</t>
        </is>
      </c>
      <c r="N2587" s="32" t="n">
        <v>45913</v>
      </c>
      <c r="O2587" s="62" t="n">
        <v>19597.68</v>
      </c>
      <c r="P2587" s="23" t="inlineStr">
        <is>
          <t>NCCS</t>
        </is>
      </c>
      <c r="Q2587" s="23" t="n">
        <v>58155615501</v>
      </c>
      <c r="R2587" s="23" t="inlineStr">
        <is>
          <t>Delivered</t>
        </is>
      </c>
      <c r="S2587" s="63" t="n">
        <v>4</v>
      </c>
      <c r="T2587" s="39" t="n"/>
      <c r="U2587" s="23" t="inlineStr">
        <is>
          <t>BioLegend</t>
        </is>
      </c>
      <c r="V2587" s="23">
        <f>VLOOKUP(P2587,'Customer List'!B:C,2,)</f>
        <v/>
      </c>
      <c r="W2587" s="40" t="n"/>
      <c r="X2587" s="32" t="n">
        <v>45915</v>
      </c>
      <c r="Y2587" s="23">
        <f>IF(X2587="", "", X2587-N2587)</f>
        <v/>
      </c>
      <c r="Z2587" s="23">
        <f>IF(N2587="", "", TEXT(N2587, "dddd"))</f>
        <v/>
      </c>
      <c r="AA2587" s="23">
        <f>IF(X2587="", "", TEXT(X2587, "dddd"))</f>
        <v/>
      </c>
      <c r="AB2587" s="23">
        <f>VLOOKUP(U2587,'Currency Sheet'!A:C,3,)</f>
        <v/>
      </c>
      <c r="AC2587" s="44">
        <f>VLOOKUP(P2587,'Customer List'!B:D,3,)</f>
        <v/>
      </c>
    </row>
    <row r="2588">
      <c r="A2588" s="23">
        <f>A2587+1</f>
        <v/>
      </c>
      <c r="B2588" s="23" t="inlineStr">
        <is>
          <t>EED118806</t>
        </is>
      </c>
      <c r="C2588" s="32" t="n">
        <v>45905</v>
      </c>
      <c r="D2588" s="32" t="n">
        <v>45910</v>
      </c>
      <c r="E2588" s="51" t="n">
        <v>95.2</v>
      </c>
      <c r="F2588" s="51">
        <f>IF(AB2588="DOLLAR",E2588*88,E2588)</f>
        <v/>
      </c>
      <c r="G2588" s="62">
        <f>F2588*J2588</f>
        <v/>
      </c>
      <c r="H2588" s="23" t="n">
        <v>141703</v>
      </c>
      <c r="I2588" s="23" t="inlineStr">
        <is>
          <t>FITC anti-mouse CD206 (MMR) Antibody  50µg</t>
        </is>
      </c>
      <c r="J2588" s="23" t="n">
        <v>1</v>
      </c>
      <c r="K2588" s="23" t="n">
        <v>1</v>
      </c>
      <c r="L2588" s="23">
        <f>J2588-K2588</f>
        <v/>
      </c>
      <c r="M2588" s="23" t="inlineStr">
        <is>
          <t>T-1170/25-26</t>
        </is>
      </c>
      <c r="N2588" s="32" t="n">
        <v>45913</v>
      </c>
      <c r="O2588" s="62" t="n">
        <v>11628</v>
      </c>
      <c r="P2588" s="23" t="inlineStr">
        <is>
          <t>ILS</t>
        </is>
      </c>
      <c r="Q2588" s="23" t="n">
        <v>58155620725</v>
      </c>
      <c r="R2588" s="23" t="inlineStr">
        <is>
          <t>Delivered</t>
        </is>
      </c>
      <c r="S2588" s="63" t="n">
        <v>4</v>
      </c>
      <c r="T2588" s="39" t="n"/>
      <c r="U2588" s="23" t="inlineStr">
        <is>
          <t>BioLegend</t>
        </is>
      </c>
      <c r="V2588" s="23">
        <f>VLOOKUP(P2588,'Customer List'!B:C,2,)</f>
        <v/>
      </c>
      <c r="W2588" s="40" t="n"/>
      <c r="X2588" s="32" t="n">
        <v>45915</v>
      </c>
      <c r="Y2588" s="23">
        <f>IF(X2588="", "", X2588-N2588)</f>
        <v/>
      </c>
      <c r="Z2588" s="23">
        <f>IF(N2588="", "", TEXT(N2588, "dddd"))</f>
        <v/>
      </c>
      <c r="AA2588" s="23">
        <f>IF(X2588="", "", TEXT(X2588, "dddd"))</f>
        <v/>
      </c>
      <c r="AB2588" s="23">
        <f>VLOOKUP(U2588,'Currency Sheet'!A:C,3,)</f>
        <v/>
      </c>
      <c r="AC2588" s="44">
        <f>VLOOKUP(P2588,'Customer List'!B:D,3,)</f>
        <v/>
      </c>
    </row>
    <row r="2589">
      <c r="A2589" s="23">
        <f>A2588+1</f>
        <v/>
      </c>
      <c r="B2589" s="23" t="inlineStr">
        <is>
          <t>EED118806</t>
        </is>
      </c>
      <c r="C2589" s="32" t="n">
        <v>45905</v>
      </c>
      <c r="D2589" s="32" t="n">
        <v>45910</v>
      </c>
      <c r="E2589" s="51" t="n">
        <v>95.2</v>
      </c>
      <c r="F2589" s="51">
        <f>IF(AB2589="DOLLAR",E2589*88,E2589)</f>
        <v/>
      </c>
      <c r="G2589" s="62">
        <f>F2589*J2589</f>
        <v/>
      </c>
      <c r="H2589" s="23" t="n">
        <v>155512</v>
      </c>
      <c r="I2589" s="23" t="inlineStr">
        <is>
          <t>Biotin anti-mouse CD170 (Siglec-F) Antibody  100 µg</t>
        </is>
      </c>
      <c r="J2589" s="23" t="n">
        <v>1</v>
      </c>
      <c r="K2589" s="23" t="n">
        <v>1</v>
      </c>
      <c r="L2589" s="23">
        <f>J2589-K2589</f>
        <v/>
      </c>
      <c r="M2589" s="23" t="inlineStr">
        <is>
          <t>T-1207/25-26</t>
        </is>
      </c>
      <c r="N2589" s="32" t="n">
        <v>45917</v>
      </c>
      <c r="O2589" s="62" t="n">
        <v>20026</v>
      </c>
      <c r="P2589" s="23" t="inlineStr">
        <is>
          <t>IGIB</t>
        </is>
      </c>
      <c r="Q2589" s="23" t="n"/>
      <c r="R2589" s="23" t="n"/>
      <c r="S2589" s="63" t="n">
        <v>4</v>
      </c>
      <c r="T2589" s="39" t="n"/>
      <c r="U2589" s="23" t="inlineStr">
        <is>
          <t>BioLegend</t>
        </is>
      </c>
      <c r="V2589" s="23">
        <f>VLOOKUP(P2589,'Customer List'!B:C,2,)</f>
        <v/>
      </c>
      <c r="W2589" s="40" t="n"/>
      <c r="X2589" s="32">
        <f>IF(OR(R2589 = "PRIYANKA MADAM", R2589 = "DEEPAK", R2589 = "PORTER"),N2589,"")</f>
        <v/>
      </c>
      <c r="Y2589" s="23">
        <f>IF(X2589="", "", X2589-N2589)</f>
        <v/>
      </c>
      <c r="Z2589" s="23">
        <f>IF(N2589="", "", TEXT(N2589, "dddd"))</f>
        <v/>
      </c>
      <c r="AA2589" s="23">
        <f>IF(X2589="", "", TEXT(X2589, "dddd"))</f>
        <v/>
      </c>
      <c r="AB2589" s="23">
        <f>VLOOKUP(U2589,'Currency Sheet'!A:C,3,)</f>
        <v/>
      </c>
      <c r="AC2589" s="44">
        <f>VLOOKUP(P2589,'Customer List'!B:D,3,)</f>
        <v/>
      </c>
    </row>
    <row r="2590">
      <c r="A2590" s="23">
        <f>A2589+1</f>
        <v/>
      </c>
      <c r="B2590" s="23" t="inlineStr">
        <is>
          <t>EED118806</t>
        </is>
      </c>
      <c r="C2590" s="32" t="n">
        <v>45905</v>
      </c>
      <c r="D2590" s="32" t="n">
        <v>45910</v>
      </c>
      <c r="E2590" s="51" t="n">
        <v>81.90000000000001</v>
      </c>
      <c r="F2590" s="51">
        <f>IF(AB2590="DOLLAR",E2590*88,E2590)</f>
        <v/>
      </c>
      <c r="G2590" s="62">
        <f>F2590*J2590</f>
        <v/>
      </c>
      <c r="H2590" s="23" t="n">
        <v>155608</v>
      </c>
      <c r="I2590" s="23" t="inlineStr">
        <is>
          <t>PE anti-mouse CD3ε Antibody  200 µg</t>
        </is>
      </c>
      <c r="J2590" s="23" t="n">
        <v>1</v>
      </c>
      <c r="K2590" s="23" t="n">
        <v>1</v>
      </c>
      <c r="L2590" s="23">
        <f>J2590-K2590</f>
        <v/>
      </c>
      <c r="M2590" s="23" t="inlineStr">
        <is>
          <t>T-1170/25-26</t>
        </is>
      </c>
      <c r="N2590" s="32" t="n">
        <v>45913</v>
      </c>
      <c r="O2590" s="62" t="n">
        <v>10003.5</v>
      </c>
      <c r="P2590" s="23" t="inlineStr">
        <is>
          <t>ILS</t>
        </is>
      </c>
      <c r="Q2590" s="23" t="n">
        <v>58155620725</v>
      </c>
      <c r="R2590" s="23" t="inlineStr">
        <is>
          <t>Delivered</t>
        </is>
      </c>
      <c r="S2590" s="63" t="n">
        <v>4</v>
      </c>
      <c r="T2590" s="39" t="n"/>
      <c r="U2590" s="23" t="inlineStr">
        <is>
          <t>BioLegend</t>
        </is>
      </c>
      <c r="V2590" s="23">
        <f>VLOOKUP(P2590,'Customer List'!B:C,2,)</f>
        <v/>
      </c>
      <c r="W2590" s="40" t="n"/>
      <c r="X2590" s="32" t="n">
        <v>45915</v>
      </c>
      <c r="Y2590" s="23">
        <f>IF(X2590="", "", X2590-N2590)</f>
        <v/>
      </c>
      <c r="Z2590" s="23">
        <f>IF(N2590="", "", TEXT(N2590, "dddd"))</f>
        <v/>
      </c>
      <c r="AA2590" s="23">
        <f>IF(X2590="", "", TEXT(X2590, "dddd"))</f>
        <v/>
      </c>
      <c r="AB2590" s="23">
        <f>VLOOKUP(U2590,'Currency Sheet'!A:C,3,)</f>
        <v/>
      </c>
      <c r="AC2590" s="44">
        <f>VLOOKUP(P2590,'Customer List'!B:D,3,)</f>
        <v/>
      </c>
    </row>
    <row r="2591">
      <c r="A2591" s="23">
        <f>A2590+1</f>
        <v/>
      </c>
      <c r="B2591" s="23" t="inlineStr">
        <is>
          <t>EED118806</t>
        </is>
      </c>
      <c r="C2591" s="32" t="n">
        <v>45905</v>
      </c>
      <c r="D2591" s="32" t="n">
        <v>45910</v>
      </c>
      <c r="E2591" s="51" t="n">
        <v>93.8</v>
      </c>
      <c r="F2591" s="51">
        <f>IF(AB2591="DOLLAR",E2591*88,E2591)</f>
        <v/>
      </c>
      <c r="G2591" s="62">
        <f>F2591*J2591</f>
        <v/>
      </c>
      <c r="H2591" s="23" t="n">
        <v>155903</v>
      </c>
      <c r="I2591" s="23" t="inlineStr">
        <is>
          <t>PE anti-mouse CD183 (CXCR3) Antibody  25 µg</t>
        </is>
      </c>
      <c r="J2591" s="23" t="n">
        <v>1</v>
      </c>
      <c r="K2591" s="23" t="n">
        <v>1</v>
      </c>
      <c r="L2591" s="23">
        <f>J2591-K2591</f>
        <v/>
      </c>
      <c r="M2591" s="23" t="inlineStr">
        <is>
          <t>T-1203/25-26</t>
        </is>
      </c>
      <c r="N2591" s="32" t="n">
        <v>45917</v>
      </c>
      <c r="O2591" s="62" t="n">
        <v>10820</v>
      </c>
      <c r="P2591" s="23" t="inlineStr">
        <is>
          <t>THSTI</t>
        </is>
      </c>
      <c r="Q2591" s="23" t="inlineStr">
        <is>
          <t>BY HAND</t>
        </is>
      </c>
      <c r="R2591" s="23" t="inlineStr">
        <is>
          <t>DEEPAK</t>
        </is>
      </c>
      <c r="S2591" s="63" t="n">
        <v>4</v>
      </c>
      <c r="T2591" s="39" t="n"/>
      <c r="U2591" s="23" t="inlineStr">
        <is>
          <t>BioLegend</t>
        </is>
      </c>
      <c r="V2591" s="23">
        <f>VLOOKUP(P2591,'Customer List'!B:C,2,)</f>
        <v/>
      </c>
      <c r="W2591" s="40" t="n"/>
      <c r="X2591" s="32">
        <f>IF(OR(R2591 = "PRIYANKA MADAM", R2591 = "DEEPAK", R2591 = "PORTER"),N2591,"")</f>
        <v/>
      </c>
      <c r="Y2591" s="23">
        <f>IF(X2591="", "", X2591-N2591)</f>
        <v/>
      </c>
      <c r="Z2591" s="23">
        <f>IF(N2591="", "", TEXT(N2591, "dddd"))</f>
        <v/>
      </c>
      <c r="AA2591" s="23">
        <f>IF(X2591="", "", TEXT(X2591, "dddd"))</f>
        <v/>
      </c>
      <c r="AB2591" s="23">
        <f>VLOOKUP(U2591,'Currency Sheet'!A:C,3,)</f>
        <v/>
      </c>
      <c r="AC2591" s="44">
        <f>VLOOKUP(P2591,'Customer List'!B:D,3,)</f>
        <v/>
      </c>
    </row>
    <row r="2592">
      <c r="A2592" s="23">
        <f>A2591+1</f>
        <v/>
      </c>
      <c r="B2592" s="23" t="inlineStr">
        <is>
          <t>EED118806</t>
        </is>
      </c>
      <c r="C2592" s="32" t="n">
        <v>45905</v>
      </c>
      <c r="D2592" s="32" t="n">
        <v>45910</v>
      </c>
      <c r="E2592" s="51" t="n">
        <v>193.2</v>
      </c>
      <c r="F2592" s="51">
        <f>IF(AB2592="DOLLAR",E2592*88,E2592)</f>
        <v/>
      </c>
      <c r="G2592" s="62">
        <f>F2592*J2592</f>
        <v/>
      </c>
      <c r="H2592" s="23" t="n">
        <v>156604</v>
      </c>
      <c r="I2592" s="23" t="inlineStr">
        <is>
          <t>TruStain FcX™ PLUS (anti-mouse CD16/32) Antibody_x000D_
  500µg</t>
        </is>
      </c>
      <c r="J2592" s="23" t="n">
        <v>2</v>
      </c>
      <c r="K2592" s="23" t="n">
        <v>2</v>
      </c>
      <c r="L2592" s="23">
        <f>J2592-K2592</f>
        <v/>
      </c>
      <c r="M2592" s="23" t="inlineStr">
        <is>
          <t>T-1151/25-26</t>
        </is>
      </c>
      <c r="N2592" s="32" t="n">
        <v>45913</v>
      </c>
      <c r="O2592" s="62" t="n">
        <v>58180.8</v>
      </c>
      <c r="P2592" s="23" t="inlineStr">
        <is>
          <t>AURIGINE SERVICE</t>
        </is>
      </c>
      <c r="Q2592" s="23" t="n">
        <v>58155617516</v>
      </c>
      <c r="R2592" s="23" t="inlineStr">
        <is>
          <t>Delivered</t>
        </is>
      </c>
      <c r="S2592" s="63" t="n">
        <v>4</v>
      </c>
      <c r="T2592" s="39" t="n"/>
      <c r="U2592" s="23" t="inlineStr">
        <is>
          <t>BioLegend</t>
        </is>
      </c>
      <c r="V2592" s="23">
        <f>VLOOKUP(P2592,'Customer List'!B:C,2,)</f>
        <v/>
      </c>
      <c r="W2592" s="40" t="n"/>
      <c r="X2592" s="32" t="n">
        <v>45915</v>
      </c>
      <c r="Y2592" s="23">
        <f>IF(X2592="", "", X2592-N2592)</f>
        <v/>
      </c>
      <c r="Z2592" s="23">
        <f>IF(N2592="", "", TEXT(N2592, "dddd"))</f>
        <v/>
      </c>
      <c r="AA2592" s="23">
        <f>IF(X2592="", "", TEXT(X2592, "dddd"))</f>
        <v/>
      </c>
      <c r="AB2592" s="23">
        <f>VLOOKUP(U2592,'Currency Sheet'!A:C,3,)</f>
        <v/>
      </c>
      <c r="AC2592" s="44">
        <f>VLOOKUP(P2592,'Customer List'!B:D,3,)</f>
        <v/>
      </c>
    </row>
    <row r="2593">
      <c r="A2593" s="23">
        <f>A2592+1</f>
        <v/>
      </c>
      <c r="B2593" s="23" t="inlineStr">
        <is>
          <t>EED118806</t>
        </is>
      </c>
      <c r="C2593" s="32" t="n">
        <v>45905</v>
      </c>
      <c r="D2593" s="32" t="n">
        <v>45910</v>
      </c>
      <c r="E2593" s="51" t="n">
        <v>47.6</v>
      </c>
      <c r="F2593" s="51">
        <f>IF(AB2593="DOLLAR",E2593*88,E2593)</f>
        <v/>
      </c>
      <c r="G2593" s="62">
        <f>F2593*J2593</f>
        <v/>
      </c>
      <c r="H2593" s="23" t="n">
        <v>161203</v>
      </c>
      <c r="I2593" s="23" t="inlineStr">
        <is>
          <t>PE anti-mouse CD62L Antibody  25 µg</t>
        </is>
      </c>
      <c r="J2593" s="23" t="n">
        <v>1</v>
      </c>
      <c r="K2593" s="23" t="n">
        <v>1</v>
      </c>
      <c r="L2593" s="23">
        <f>J2593-K2593</f>
        <v/>
      </c>
      <c r="M2593" s="23" t="inlineStr">
        <is>
          <t>T-1203/25-26</t>
        </is>
      </c>
      <c r="N2593" s="32" t="n">
        <v>45917</v>
      </c>
      <c r="O2593" s="62" t="n">
        <v>5491</v>
      </c>
      <c r="P2593" s="23" t="inlineStr">
        <is>
          <t>THSTI</t>
        </is>
      </c>
      <c r="Q2593" s="23" t="inlineStr">
        <is>
          <t>BY HAND</t>
        </is>
      </c>
      <c r="R2593" s="23" t="inlineStr">
        <is>
          <t>DEEPAK</t>
        </is>
      </c>
      <c r="S2593" s="63" t="n">
        <v>4</v>
      </c>
      <c r="T2593" s="39" t="n"/>
      <c r="U2593" s="23" t="inlineStr">
        <is>
          <t>BioLegend</t>
        </is>
      </c>
      <c r="V2593" s="23">
        <f>VLOOKUP(P2593,'Customer List'!B:C,2,)</f>
        <v/>
      </c>
      <c r="W2593" s="40" t="n"/>
      <c r="X2593" s="32">
        <f>IF(OR(R2593 = "PRIYANKA MADAM", R2593 = "DEEPAK", R2593 = "PORTER"),N2593,"")</f>
        <v/>
      </c>
      <c r="Y2593" s="23">
        <f>IF(X2593="", "", X2593-N2593)</f>
        <v/>
      </c>
      <c r="Z2593" s="23">
        <f>IF(N2593="", "", TEXT(N2593, "dddd"))</f>
        <v/>
      </c>
      <c r="AA2593" s="23">
        <f>IF(X2593="", "", TEXT(X2593, "dddd"))</f>
        <v/>
      </c>
      <c r="AB2593" s="23">
        <f>VLOOKUP(U2593,'Currency Sheet'!A:C,3,)</f>
        <v/>
      </c>
      <c r="AC2593" s="44">
        <f>VLOOKUP(P2593,'Customer List'!B:D,3,)</f>
        <v/>
      </c>
    </row>
    <row r="2594">
      <c r="A2594" s="23">
        <f>A2593+1</f>
        <v/>
      </c>
      <c r="B2594" s="23" t="inlineStr">
        <is>
          <t>EED118806</t>
        </is>
      </c>
      <c r="C2594" s="32" t="n">
        <v>45905</v>
      </c>
      <c r="D2594" s="32" t="n">
        <v>45910</v>
      </c>
      <c r="E2594" s="51" t="n">
        <v>30.8</v>
      </c>
      <c r="F2594" s="51">
        <f>IF(AB2594="DOLLAR",E2594*88,E2594)</f>
        <v/>
      </c>
      <c r="G2594" s="62">
        <f>F2594*J2594</f>
        <v/>
      </c>
      <c r="H2594" s="23" t="n">
        <v>163503</v>
      </c>
      <c r="I2594" s="23" t="inlineStr">
        <is>
          <t>PE anti-mouse IFN-γ Antibody  25 µg</t>
        </is>
      </c>
      <c r="J2594" s="23" t="n">
        <v>1</v>
      </c>
      <c r="K2594" s="23" t="n">
        <v>1</v>
      </c>
      <c r="L2594" s="23">
        <f>J2594-K2594</f>
        <v/>
      </c>
      <c r="M2594" s="23" t="inlineStr">
        <is>
          <t>T-1203/25-26</t>
        </is>
      </c>
      <c r="N2594" s="32" t="n">
        <v>45917</v>
      </c>
      <c r="O2594" s="62" t="n">
        <v>3553</v>
      </c>
      <c r="P2594" s="23" t="inlineStr">
        <is>
          <t>THSTI</t>
        </is>
      </c>
      <c r="Q2594" s="23" t="inlineStr">
        <is>
          <t>BY HAND</t>
        </is>
      </c>
      <c r="R2594" s="23" t="inlineStr">
        <is>
          <t>DEEPAK</t>
        </is>
      </c>
      <c r="S2594" s="63" t="n">
        <v>4</v>
      </c>
      <c r="T2594" s="39" t="n"/>
      <c r="U2594" s="23" t="inlineStr">
        <is>
          <t>BioLegend</t>
        </is>
      </c>
      <c r="V2594" s="23">
        <f>VLOOKUP(P2594,'Customer List'!B:C,2,)</f>
        <v/>
      </c>
      <c r="W2594" s="40" t="n"/>
      <c r="X2594" s="32">
        <f>IF(OR(R2594 = "PRIYANKA MADAM", R2594 = "DEEPAK", R2594 = "PORTER"),N2594,"")</f>
        <v/>
      </c>
      <c r="Y2594" s="23">
        <f>IF(X2594="", "", X2594-N2594)</f>
        <v/>
      </c>
      <c r="Z2594" s="23">
        <f>IF(N2594="", "", TEXT(N2594, "dddd"))</f>
        <v/>
      </c>
      <c r="AA2594" s="23">
        <f>IF(X2594="", "", TEXT(X2594, "dddd"))</f>
        <v/>
      </c>
      <c r="AB2594" s="23">
        <f>VLOOKUP(U2594,'Currency Sheet'!A:C,3,)</f>
        <v/>
      </c>
      <c r="AC2594" s="44">
        <f>VLOOKUP(P2594,'Customer List'!B:D,3,)</f>
        <v/>
      </c>
    </row>
    <row r="2595">
      <c r="A2595" s="23">
        <f>A2594+1</f>
        <v/>
      </c>
      <c r="B2595" s="23" t="inlineStr">
        <is>
          <t>EED118806</t>
        </is>
      </c>
      <c r="C2595" s="32" t="n">
        <v>45905</v>
      </c>
      <c r="D2595" s="32" t="n">
        <v>45910</v>
      </c>
      <c r="E2595" s="51" t="n">
        <v>50.4</v>
      </c>
      <c r="F2595" s="51">
        <f>IF(AB2595="DOLLAR",E2595*88,E2595)</f>
        <v/>
      </c>
      <c r="G2595" s="62">
        <f>F2595*J2595</f>
        <v/>
      </c>
      <c r="H2595" s="23" t="n">
        <v>300412</v>
      </c>
      <c r="I2595" s="23" t="inlineStr">
        <is>
          <t>APC anti-human CD3 Antibody  100tests</t>
        </is>
      </c>
      <c r="J2595" s="23" t="n">
        <v>1</v>
      </c>
      <c r="K2595" s="23" t="n">
        <v>1</v>
      </c>
      <c r="L2595" s="23">
        <f>J2595-K2595</f>
        <v/>
      </c>
      <c r="M2595" s="23" t="inlineStr">
        <is>
          <t>T-1140/25-26</t>
        </is>
      </c>
      <c r="N2595" s="32" t="n">
        <v>45911</v>
      </c>
      <c r="O2595" s="62" t="n">
        <v>6912</v>
      </c>
      <c r="P2595" s="23" t="inlineStr">
        <is>
          <t>BTL</t>
        </is>
      </c>
      <c r="Q2595" s="23" t="inlineStr">
        <is>
          <t>PORTER</t>
        </is>
      </c>
      <c r="R2595" s="23" t="inlineStr">
        <is>
          <t>PORTER</t>
        </is>
      </c>
      <c r="S2595" s="63" t="n">
        <v>4</v>
      </c>
      <c r="T2595" s="39" t="n"/>
      <c r="U2595" s="23" t="inlineStr">
        <is>
          <t>BioLegend</t>
        </is>
      </c>
      <c r="V2595" s="23">
        <f>VLOOKUP(P2595,'Customer List'!B:C,2,)</f>
        <v/>
      </c>
      <c r="W2595" s="40" t="n"/>
      <c r="X2595" s="32">
        <f>IF(OR(R2595 = "PRIYANKA MADAM", R2595 = "DEEPAK", R2595 = "PORTER"),N2595,"")</f>
        <v/>
      </c>
      <c r="Y2595" s="23">
        <f>IF(X2595="", "", X2595-N2595)</f>
        <v/>
      </c>
      <c r="Z2595" s="23">
        <f>IF(N2595="", "", TEXT(N2595, "dddd"))</f>
        <v/>
      </c>
      <c r="AA2595" s="23">
        <f>IF(X2595="", "", TEXT(X2595, "dddd"))</f>
        <v/>
      </c>
      <c r="AB2595" s="23">
        <f>VLOOKUP(U2595,'Currency Sheet'!A:C,3,)</f>
        <v/>
      </c>
      <c r="AC2595" s="44">
        <f>VLOOKUP(P2595,'Customer List'!B:D,3,)</f>
        <v/>
      </c>
    </row>
    <row r="2596">
      <c r="A2596" s="23">
        <f>A2595+1</f>
        <v/>
      </c>
      <c r="B2596" s="23" t="inlineStr">
        <is>
          <t>EED118806</t>
        </is>
      </c>
      <c r="C2596" s="32" t="n">
        <v>45905</v>
      </c>
      <c r="D2596" s="32" t="n">
        <v>45910</v>
      </c>
      <c r="E2596" s="51" t="n">
        <v>234.5</v>
      </c>
      <c r="F2596" s="51">
        <f>IF(AB2596="DOLLAR",E2596*88,E2596)</f>
        <v/>
      </c>
      <c r="G2596" s="62">
        <f>F2596*J2596</f>
        <v/>
      </c>
      <c r="H2596" s="23" t="n">
        <v>300428</v>
      </c>
      <c r="I2596" s="23" t="inlineStr">
        <is>
          <t>PerCP anti-human CD3 Antibody  100tests</t>
        </is>
      </c>
      <c r="J2596" s="23" t="n">
        <v>1</v>
      </c>
      <c r="K2596" s="23" t="n">
        <v>1</v>
      </c>
      <c r="L2596" s="23">
        <f>J2596-K2596</f>
        <v/>
      </c>
      <c r="M2596" s="23" t="inlineStr">
        <is>
          <t>T-1171/25-26</t>
        </is>
      </c>
      <c r="N2596" s="32" t="n">
        <v>45913</v>
      </c>
      <c r="O2596" s="62" t="n">
        <v>31825</v>
      </c>
      <c r="P2596" s="23" t="inlineStr">
        <is>
          <t>ILS</t>
        </is>
      </c>
      <c r="Q2596" s="23" t="n">
        <v>58155620725</v>
      </c>
      <c r="R2596" s="23" t="inlineStr">
        <is>
          <t>Delivered</t>
        </is>
      </c>
      <c r="S2596" s="63" t="n">
        <v>4</v>
      </c>
      <c r="T2596" s="39" t="n"/>
      <c r="U2596" s="23" t="inlineStr">
        <is>
          <t>BioLegend</t>
        </is>
      </c>
      <c r="V2596" s="23">
        <f>VLOOKUP(P2596,'Customer List'!B:C,2,)</f>
        <v/>
      </c>
      <c r="W2596" s="40" t="n"/>
      <c r="X2596" s="32" t="n">
        <v>45915</v>
      </c>
      <c r="Y2596" s="23">
        <f>IF(X2596="", "", X2596-N2596)</f>
        <v/>
      </c>
      <c r="Z2596" s="23">
        <f>IF(N2596="", "", TEXT(N2596, "dddd"))</f>
        <v/>
      </c>
      <c r="AA2596" s="23">
        <f>IF(X2596="", "", TEXT(X2596, "dddd"))</f>
        <v/>
      </c>
      <c r="AB2596" s="23">
        <f>VLOOKUP(U2596,'Currency Sheet'!A:C,3,)</f>
        <v/>
      </c>
      <c r="AC2596" s="44">
        <f>VLOOKUP(P2596,'Customer List'!B:D,3,)</f>
        <v/>
      </c>
    </row>
    <row r="2597">
      <c r="A2597" s="23">
        <f>A2596+1</f>
        <v/>
      </c>
      <c r="B2597" s="23" t="inlineStr">
        <is>
          <t>EED118806</t>
        </is>
      </c>
      <c r="C2597" s="32" t="n">
        <v>45905</v>
      </c>
      <c r="D2597" s="32" t="n">
        <v>45910</v>
      </c>
      <c r="E2597" s="51" t="n">
        <v>46.2</v>
      </c>
      <c r="F2597" s="51">
        <f>IF(AB2597="DOLLAR",E2597*88,E2597)</f>
        <v/>
      </c>
      <c r="G2597" s="62">
        <f>F2597*J2597</f>
        <v/>
      </c>
      <c r="H2597" s="23" t="n">
        <v>300508</v>
      </c>
      <c r="I2597" s="23" t="inlineStr">
        <is>
          <t>PE anti-human CD4 Antibody  100tests</t>
        </is>
      </c>
      <c r="J2597" s="23" t="n">
        <v>1</v>
      </c>
      <c r="K2597" s="23" t="n">
        <v>1</v>
      </c>
      <c r="L2597" s="23">
        <f>J2597-K2597</f>
        <v/>
      </c>
      <c r="M2597" s="23" t="inlineStr">
        <is>
          <t>T-1140/25-26</t>
        </is>
      </c>
      <c r="N2597" s="32" t="n">
        <v>45911</v>
      </c>
      <c r="O2597" s="62" t="n">
        <v>6336</v>
      </c>
      <c r="P2597" s="23" t="inlineStr">
        <is>
          <t>BTL</t>
        </is>
      </c>
      <c r="Q2597" s="23" t="inlineStr">
        <is>
          <t>PORTER</t>
        </is>
      </c>
      <c r="R2597" s="23" t="inlineStr">
        <is>
          <t>PORTER</t>
        </is>
      </c>
      <c r="S2597" s="63" t="n">
        <v>4</v>
      </c>
      <c r="T2597" s="39" t="n"/>
      <c r="U2597" s="23" t="inlineStr">
        <is>
          <t>BioLegend</t>
        </is>
      </c>
      <c r="V2597" s="23">
        <f>VLOOKUP(P2597,'Customer List'!B:C,2,)</f>
        <v/>
      </c>
      <c r="W2597" s="40" t="n"/>
      <c r="X2597" s="32">
        <f>IF(OR(R2597 = "PRIYANKA MADAM", R2597 = "DEEPAK", R2597 = "PORTER"),N2597,"")</f>
        <v/>
      </c>
      <c r="Y2597" s="23">
        <f>IF(X2597="", "", X2597-N2597)</f>
        <v/>
      </c>
      <c r="Z2597" s="23">
        <f>IF(N2597="", "", TEXT(N2597, "dddd"))</f>
        <v/>
      </c>
      <c r="AA2597" s="23">
        <f>IF(X2597="", "", TEXT(X2597, "dddd"))</f>
        <v/>
      </c>
      <c r="AB2597" s="23">
        <f>VLOOKUP(U2597,'Currency Sheet'!A:C,3,)</f>
        <v/>
      </c>
      <c r="AC2597" s="44">
        <f>VLOOKUP(P2597,'Customer List'!B:D,3,)</f>
        <v/>
      </c>
    </row>
    <row r="2598">
      <c r="A2598" s="23">
        <f>A2597+1</f>
        <v/>
      </c>
      <c r="B2598" s="23" t="inlineStr">
        <is>
          <t>EED118806</t>
        </is>
      </c>
      <c r="C2598" s="32" t="n">
        <v>45905</v>
      </c>
      <c r="D2598" s="32" t="n">
        <v>45910</v>
      </c>
      <c r="E2598" s="51" t="n">
        <v>35</v>
      </c>
      <c r="F2598" s="51">
        <f>IF(AB2598="DOLLAR",E2598*88,E2598)</f>
        <v/>
      </c>
      <c r="G2598" s="62">
        <f>F2598*J2598</f>
        <v/>
      </c>
      <c r="H2598" s="23" t="n">
        <v>301006</v>
      </c>
      <c r="I2598" s="23" t="inlineStr">
        <is>
          <t>FITC anti-human CD8a Antibody  100tests</t>
        </is>
      </c>
      <c r="J2598" s="23" t="n">
        <v>1</v>
      </c>
      <c r="K2598" s="23" t="n">
        <v>1</v>
      </c>
      <c r="L2598" s="23">
        <f>J2598-K2598</f>
        <v/>
      </c>
      <c r="M2598" s="23" t="inlineStr">
        <is>
          <t>T-1140/25-26</t>
        </is>
      </c>
      <c r="N2598" s="32" t="n">
        <v>45911</v>
      </c>
      <c r="O2598" s="62" t="n">
        <v>4800</v>
      </c>
      <c r="P2598" s="23" t="inlineStr">
        <is>
          <t>BTL</t>
        </is>
      </c>
      <c r="Q2598" s="23" t="inlineStr">
        <is>
          <t>PORTER</t>
        </is>
      </c>
      <c r="R2598" s="23" t="inlineStr">
        <is>
          <t>PORTER</t>
        </is>
      </c>
      <c r="S2598" s="63" t="n">
        <v>4</v>
      </c>
      <c r="T2598" s="39" t="n"/>
      <c r="U2598" s="23" t="inlineStr">
        <is>
          <t>BioLegend</t>
        </is>
      </c>
      <c r="V2598" s="23">
        <f>VLOOKUP(P2598,'Customer List'!B:C,2,)</f>
        <v/>
      </c>
      <c r="W2598" s="40" t="n"/>
      <c r="X2598" s="32">
        <f>IF(OR(R2598 = "PRIYANKA MADAM", R2598 = "DEEPAK", R2598 = "PORTER"),N2598,"")</f>
        <v/>
      </c>
      <c r="Y2598" s="23">
        <f>IF(X2598="", "", X2598-N2598)</f>
        <v/>
      </c>
      <c r="Z2598" s="23">
        <f>IF(N2598="", "", TEXT(N2598, "dddd"))</f>
        <v/>
      </c>
      <c r="AA2598" s="23">
        <f>IF(X2598="", "", TEXT(X2598, "dddd"))</f>
        <v/>
      </c>
      <c r="AB2598" s="23">
        <f>VLOOKUP(U2598,'Currency Sheet'!A:C,3,)</f>
        <v/>
      </c>
      <c r="AC2598" s="44">
        <f>VLOOKUP(P2598,'Customer List'!B:D,3,)</f>
        <v/>
      </c>
    </row>
    <row r="2599">
      <c r="A2599" s="23">
        <f>A2598+1</f>
        <v/>
      </c>
      <c r="B2599" s="23" t="inlineStr">
        <is>
          <t>EED118806</t>
        </is>
      </c>
      <c r="C2599" s="32" t="n">
        <v>45905</v>
      </c>
      <c r="D2599" s="32" t="n">
        <v>45910</v>
      </c>
      <c r="E2599" s="51" t="n">
        <v>318</v>
      </c>
      <c r="F2599" s="51">
        <f>IF(AB2599="DOLLAR",E2599*88,E2599)</f>
        <v/>
      </c>
      <c r="G2599" s="62">
        <f>F2599*J2599</f>
        <v/>
      </c>
      <c r="H2599" s="23" t="n">
        <v>302262</v>
      </c>
      <c r="I2599" s="23" t="inlineStr">
        <is>
          <t>Brilliant Violet 750™ anti-human CD19 Antibody  100 tests</t>
        </is>
      </c>
      <c r="J2599" s="23" t="n">
        <v>1</v>
      </c>
      <c r="K2599" s="23" t="n">
        <v>1</v>
      </c>
      <c r="L2599" s="23">
        <f>J2599-K2599</f>
        <v/>
      </c>
      <c r="M2599" s="23" t="inlineStr">
        <is>
          <t>T-1169/25-26</t>
        </is>
      </c>
      <c r="N2599" s="32" t="n">
        <v>45913</v>
      </c>
      <c r="O2599" s="62" t="n">
        <v>40280</v>
      </c>
      <c r="P2599" s="23" t="inlineStr">
        <is>
          <t>ILS</t>
        </is>
      </c>
      <c r="Q2599" s="23" t="n">
        <v>58155620725</v>
      </c>
      <c r="R2599" s="23" t="inlineStr">
        <is>
          <t>Delivered</t>
        </is>
      </c>
      <c r="S2599" s="63" t="n">
        <v>4</v>
      </c>
      <c r="T2599" s="39" t="n"/>
      <c r="U2599" s="23" t="inlineStr">
        <is>
          <t>BioLegend</t>
        </is>
      </c>
      <c r="V2599" s="23">
        <f>VLOOKUP(P2599,'Customer List'!B:C,2,)</f>
        <v/>
      </c>
      <c r="W2599" s="40" t="n"/>
      <c r="X2599" s="32" t="n">
        <v>45915</v>
      </c>
      <c r="Y2599" s="23">
        <f>IF(X2599="", "", X2599-N2599)</f>
        <v/>
      </c>
      <c r="Z2599" s="23">
        <f>IF(N2599="", "", TEXT(N2599, "dddd"))</f>
        <v/>
      </c>
      <c r="AA2599" s="23">
        <f>IF(X2599="", "", TEXT(X2599, "dddd"))</f>
        <v/>
      </c>
      <c r="AB2599" s="23">
        <f>VLOOKUP(U2599,'Currency Sheet'!A:C,3,)</f>
        <v/>
      </c>
      <c r="AC2599" s="44">
        <f>VLOOKUP(P2599,'Customer List'!B:D,3,)</f>
        <v/>
      </c>
    </row>
    <row r="2600">
      <c r="A2600" s="23">
        <f>A2599+1</f>
        <v/>
      </c>
      <c r="B2600" s="23" t="inlineStr">
        <is>
          <t>EED118806</t>
        </is>
      </c>
      <c r="C2600" s="32" t="n">
        <v>45905</v>
      </c>
      <c r="D2600" s="32" t="n">
        <v>45910</v>
      </c>
      <c r="E2600" s="51" t="n">
        <v>267.4</v>
      </c>
      <c r="F2600" s="51">
        <f>IF(AB2600="DOLLAR",E2600*88,E2600)</f>
        <v/>
      </c>
      <c r="G2600" s="62">
        <f>F2600*J2600</f>
        <v/>
      </c>
      <c r="H2600" s="23" t="n">
        <v>303550</v>
      </c>
      <c r="I2600" s="23" t="inlineStr">
        <is>
          <t>APC/Fire™ 810 anti-human CD38 Antibody  100 tests</t>
        </is>
      </c>
      <c r="J2600" s="23" t="n">
        <v>1</v>
      </c>
      <c r="K2600" s="23" t="n">
        <v>1</v>
      </c>
      <c r="L2600" s="23">
        <f>J2600-K2600</f>
        <v/>
      </c>
      <c r="M2600" s="23" t="inlineStr">
        <is>
          <t>T-1169/25-26</t>
        </is>
      </c>
      <c r="N2600" s="32" t="n">
        <v>45913</v>
      </c>
      <c r="O2600" s="62" t="n">
        <v>36290</v>
      </c>
      <c r="P2600" s="23" t="inlineStr">
        <is>
          <t>ILS</t>
        </is>
      </c>
      <c r="Q2600" s="23" t="n">
        <v>58155620725</v>
      </c>
      <c r="R2600" s="23" t="inlineStr">
        <is>
          <t>Delivered</t>
        </is>
      </c>
      <c r="S2600" s="63" t="n">
        <v>4</v>
      </c>
      <c r="T2600" s="39" t="n"/>
      <c r="U2600" s="23" t="inlineStr">
        <is>
          <t>BioLegend</t>
        </is>
      </c>
      <c r="V2600" s="23">
        <f>VLOOKUP(P2600,'Customer List'!B:C,2,)</f>
        <v/>
      </c>
      <c r="W2600" s="40" t="n"/>
      <c r="X2600" s="32" t="n">
        <v>45915</v>
      </c>
      <c r="Y2600" s="23">
        <f>IF(X2600="", "", X2600-N2600)</f>
        <v/>
      </c>
      <c r="Z2600" s="23">
        <f>IF(N2600="", "", TEXT(N2600, "dddd"))</f>
        <v/>
      </c>
      <c r="AA2600" s="23">
        <f>IF(X2600="", "", TEXT(X2600, "dddd"))</f>
        <v/>
      </c>
      <c r="AB2600" s="23">
        <f>VLOOKUP(U2600,'Currency Sheet'!A:C,3,)</f>
        <v/>
      </c>
      <c r="AC2600" s="44">
        <f>VLOOKUP(P2600,'Customer List'!B:D,3,)</f>
        <v/>
      </c>
    </row>
    <row r="2601">
      <c r="A2601" s="23">
        <f>A2600+1</f>
        <v/>
      </c>
      <c r="B2601" s="23" t="inlineStr">
        <is>
          <t>EED118806</t>
        </is>
      </c>
      <c r="C2601" s="32" t="n">
        <v>45905</v>
      </c>
      <c r="D2601" s="32" t="n">
        <v>45910</v>
      </c>
      <c r="E2601" s="51" t="n">
        <v>50.4</v>
      </c>
      <c r="F2601" s="51">
        <f>IF(AB2601="DOLLAR",E2601*88,E2601)</f>
        <v/>
      </c>
      <c r="G2601" s="62">
        <f>F2601*J2601</f>
        <v/>
      </c>
      <c r="H2601" s="23" t="n">
        <v>304006</v>
      </c>
      <c r="I2601" s="23" t="inlineStr">
        <is>
          <t>FITC anti-human CD45 Antibody  100tests</t>
        </is>
      </c>
      <c r="J2601" s="23" t="n">
        <v>2</v>
      </c>
      <c r="K2601" s="23" t="n">
        <v>2</v>
      </c>
      <c r="L2601" s="23">
        <f>J2601-K2601</f>
        <v/>
      </c>
      <c r="M2601" s="23" t="inlineStr">
        <is>
          <t>T-1178/25-26</t>
        </is>
      </c>
      <c r="N2601" s="32" t="n">
        <v>45913</v>
      </c>
      <c r="O2601" s="62" t="n">
        <v>15177.6</v>
      </c>
      <c r="P2601" s="23" t="inlineStr">
        <is>
          <t>MEDLIFE</t>
        </is>
      </c>
      <c r="Q2601" s="23" t="inlineStr">
        <is>
          <t>D3003568451</t>
        </is>
      </c>
      <c r="R2601" s="23" t="inlineStr">
        <is>
          <t>Delivered</t>
        </is>
      </c>
      <c r="S2601" s="63" t="n">
        <v>4</v>
      </c>
      <c r="T2601" s="39" t="n"/>
      <c r="U2601" s="23" t="inlineStr">
        <is>
          <t>BioLegend</t>
        </is>
      </c>
      <c r="V2601" s="23">
        <f>VLOOKUP(P2601,'Customer List'!B:C,2,)</f>
        <v/>
      </c>
      <c r="W2601" s="40" t="n"/>
      <c r="X2601" s="32" t="n">
        <v>45915</v>
      </c>
      <c r="Y2601" s="23">
        <f>IF(X2601="", "", X2601-N2601)</f>
        <v/>
      </c>
      <c r="Z2601" s="23">
        <f>IF(N2601="", "", TEXT(N2601, "dddd"))</f>
        <v/>
      </c>
      <c r="AA2601" s="23">
        <f>IF(X2601="", "", TEXT(X2601, "dddd"))</f>
        <v/>
      </c>
      <c r="AB2601" s="23">
        <f>VLOOKUP(U2601,'Currency Sheet'!A:C,3,)</f>
        <v/>
      </c>
      <c r="AC2601" s="44">
        <f>VLOOKUP(P2601,'Customer List'!B:D,3,)</f>
        <v/>
      </c>
    </row>
    <row r="2602">
      <c r="A2602" s="23">
        <f>A2601+1</f>
        <v/>
      </c>
      <c r="B2602" s="23" t="inlineStr">
        <is>
          <t>EED118806</t>
        </is>
      </c>
      <c r="C2602" s="32" t="n">
        <v>45905</v>
      </c>
      <c r="D2602" s="32" t="n">
        <v>45910</v>
      </c>
      <c r="E2602" s="51" t="n">
        <v>300.75</v>
      </c>
      <c r="F2602" s="51">
        <f>IF(AB2602="DOLLAR",E2602*88,E2602)</f>
        <v/>
      </c>
      <c r="G2602" s="62">
        <f>F2602*J2602</f>
        <v/>
      </c>
      <c r="H2602" s="23" t="n">
        <v>304044</v>
      </c>
      <c r="I2602" s="23" t="inlineStr">
        <is>
          <t>Brilliant Violet 650™ anti-human CD45 Antibody  100tests</t>
        </is>
      </c>
      <c r="J2602" s="23" t="n">
        <v>1</v>
      </c>
      <c r="K2602" s="23" t="n">
        <v>1</v>
      </c>
      <c r="L2602" s="23">
        <f>J2602-K2602</f>
        <v/>
      </c>
      <c r="M2602" s="23" t="inlineStr">
        <is>
          <t>T-1171/25-26</t>
        </is>
      </c>
      <c r="N2602" s="32" t="n">
        <v>45913</v>
      </c>
      <c r="O2602" s="62" t="n">
        <v>38095</v>
      </c>
      <c r="P2602" s="23" t="inlineStr">
        <is>
          <t>ILS</t>
        </is>
      </c>
      <c r="Q2602" s="23" t="n">
        <v>58155620725</v>
      </c>
      <c r="R2602" s="23" t="inlineStr">
        <is>
          <t>Delivered</t>
        </is>
      </c>
      <c r="S2602" s="63" t="n">
        <v>4</v>
      </c>
      <c r="T2602" s="39" t="n"/>
      <c r="U2602" s="23" t="inlineStr">
        <is>
          <t>BioLegend</t>
        </is>
      </c>
      <c r="V2602" s="23">
        <f>VLOOKUP(P2602,'Customer List'!B:C,2,)</f>
        <v/>
      </c>
      <c r="W2602" s="40" t="n"/>
      <c r="X2602" s="32" t="n">
        <v>45915</v>
      </c>
      <c r="Y2602" s="23">
        <f>IF(X2602="", "", X2602-N2602)</f>
        <v/>
      </c>
      <c r="Z2602" s="23">
        <f>IF(N2602="", "", TEXT(N2602, "dddd"))</f>
        <v/>
      </c>
      <c r="AA2602" s="23">
        <f>IF(X2602="", "", TEXT(X2602, "dddd"))</f>
        <v/>
      </c>
      <c r="AB2602" s="23">
        <f>VLOOKUP(U2602,'Currency Sheet'!A:C,3,)</f>
        <v/>
      </c>
      <c r="AC2602" s="44">
        <f>VLOOKUP(P2602,'Customer List'!B:D,3,)</f>
        <v/>
      </c>
    </row>
    <row r="2603">
      <c r="A2603" s="23">
        <f>A2602+1</f>
        <v/>
      </c>
      <c r="B2603" s="23" t="inlineStr">
        <is>
          <t>EED118806</t>
        </is>
      </c>
      <c r="C2603" s="32" t="n">
        <v>45905</v>
      </c>
      <c r="D2603" s="32" t="n">
        <v>45910</v>
      </c>
      <c r="E2603" s="51" t="n">
        <v>205.1</v>
      </c>
      <c r="F2603" s="51">
        <f>IF(AB2603="DOLLAR",E2603*88,E2603)</f>
        <v/>
      </c>
      <c r="G2603" s="62">
        <f>F2603*J2603</f>
        <v/>
      </c>
      <c r="H2603" s="23" t="n">
        <v>305210</v>
      </c>
      <c r="I2603" s="23" t="inlineStr">
        <is>
          <t>PE/Cyanine5 anti-human CD80 Antibody  100 tests</t>
        </is>
      </c>
      <c r="J2603" s="23" t="n">
        <v>1</v>
      </c>
      <c r="K2603" s="23" t="n">
        <v>1</v>
      </c>
      <c r="L2603" s="23">
        <f>J2603-K2603</f>
        <v/>
      </c>
      <c r="M2603" s="23" t="inlineStr">
        <is>
          <t>T-1169/25-26</t>
        </is>
      </c>
      <c r="N2603" s="32" t="n">
        <v>45913</v>
      </c>
      <c r="O2603" s="62" t="n">
        <v>27835</v>
      </c>
      <c r="P2603" s="23" t="inlineStr">
        <is>
          <t>ILS</t>
        </is>
      </c>
      <c r="Q2603" s="23" t="n">
        <v>58155620725</v>
      </c>
      <c r="R2603" s="23" t="inlineStr">
        <is>
          <t>Delivered</t>
        </is>
      </c>
      <c r="S2603" s="63" t="n">
        <v>4</v>
      </c>
      <c r="T2603" s="39" t="n"/>
      <c r="U2603" s="23" t="inlineStr">
        <is>
          <t>BioLegend</t>
        </is>
      </c>
      <c r="V2603" s="23">
        <f>VLOOKUP(P2603,'Customer List'!B:C,2,)</f>
        <v/>
      </c>
      <c r="W2603" s="40" t="n"/>
      <c r="X2603" s="32" t="n">
        <v>45915</v>
      </c>
      <c r="Y2603" s="23">
        <f>IF(X2603="", "", X2603-N2603)</f>
        <v/>
      </c>
      <c r="Z2603" s="23">
        <f>IF(N2603="", "", TEXT(N2603, "dddd"))</f>
        <v/>
      </c>
      <c r="AA2603" s="23">
        <f>IF(X2603="", "", TEXT(X2603, "dddd"))</f>
        <v/>
      </c>
      <c r="AB2603" s="23">
        <f>VLOOKUP(U2603,'Currency Sheet'!A:C,3,)</f>
        <v/>
      </c>
      <c r="AC2603" s="44">
        <f>VLOOKUP(P2603,'Customer List'!B:D,3,)</f>
        <v/>
      </c>
    </row>
    <row r="2604">
      <c r="A2604" s="23">
        <f>A2603+1</f>
        <v/>
      </c>
      <c r="B2604" s="23" t="inlineStr">
        <is>
          <t>EED118806</t>
        </is>
      </c>
      <c r="C2604" s="32" t="n">
        <v>45905</v>
      </c>
      <c r="D2604" s="32" t="n">
        <v>45910</v>
      </c>
      <c r="E2604" s="51" t="n">
        <v>185.5</v>
      </c>
      <c r="F2604" s="51">
        <f>IF(AB2604="DOLLAR",E2604*88,E2604)</f>
        <v/>
      </c>
      <c r="G2604" s="62">
        <f>F2604*J2604</f>
        <v/>
      </c>
      <c r="H2604" s="23" t="n">
        <v>308110</v>
      </c>
      <c r="I2604" s="23" t="inlineStr">
        <is>
          <t>Alexa Fluor® 647 anti-human Perforin Antibody  100tests</t>
        </is>
      </c>
      <c r="J2604" s="23" t="n">
        <v>1</v>
      </c>
      <c r="K2604" s="23" t="n">
        <v>1</v>
      </c>
      <c r="L2604" s="23">
        <f>J2604-K2604</f>
        <v/>
      </c>
      <c r="M2604" s="23" t="inlineStr">
        <is>
          <t>T-1171/25-26</t>
        </is>
      </c>
      <c r="N2604" s="32" t="n">
        <v>45913</v>
      </c>
      <c r="O2604" s="62" t="n">
        <v>25175</v>
      </c>
      <c r="P2604" s="23" t="inlineStr">
        <is>
          <t>ILS</t>
        </is>
      </c>
      <c r="Q2604" s="23" t="n">
        <v>58155620725</v>
      </c>
      <c r="R2604" s="23" t="inlineStr">
        <is>
          <t>Delivered</t>
        </is>
      </c>
      <c r="S2604" s="63" t="n">
        <v>4</v>
      </c>
      <c r="T2604" s="39" t="n"/>
      <c r="U2604" s="23" t="inlineStr">
        <is>
          <t>BioLegend</t>
        </is>
      </c>
      <c r="V2604" s="23">
        <f>VLOOKUP(P2604,'Customer List'!B:C,2,)</f>
        <v/>
      </c>
      <c r="W2604" s="40" t="n"/>
      <c r="X2604" s="32" t="n">
        <v>45915</v>
      </c>
      <c r="Y2604" s="23">
        <f>IF(X2604="", "", X2604-N2604)</f>
        <v/>
      </c>
      <c r="Z2604" s="23">
        <f>IF(N2604="", "", TEXT(N2604, "dddd"))</f>
        <v/>
      </c>
      <c r="AA2604" s="23">
        <f>IF(X2604="", "", TEXT(X2604, "dddd"))</f>
        <v/>
      </c>
      <c r="AB2604" s="23">
        <f>VLOOKUP(U2604,'Currency Sheet'!A:C,3,)</f>
        <v/>
      </c>
      <c r="AC2604" s="44">
        <f>VLOOKUP(P2604,'Customer List'!B:D,3,)</f>
        <v/>
      </c>
    </row>
    <row r="2605">
      <c r="A2605" s="23">
        <f>A2604+1</f>
        <v/>
      </c>
      <c r="B2605" s="23" t="inlineStr">
        <is>
          <t>EED118806</t>
        </is>
      </c>
      <c r="C2605" s="32" t="n">
        <v>45905</v>
      </c>
      <c r="D2605" s="32" t="n">
        <v>45910</v>
      </c>
      <c r="E2605" s="51" t="n">
        <v>259</v>
      </c>
      <c r="F2605" s="51">
        <f>IF(AB2605="DOLLAR",E2605*88,E2605)</f>
        <v/>
      </c>
      <c r="G2605" s="62">
        <f>F2605*J2605</f>
        <v/>
      </c>
      <c r="H2605" s="23" t="n">
        <v>309816</v>
      </c>
      <c r="I2605" s="23" t="inlineStr">
        <is>
          <t>Alexa Fluor® 700 anti-human CD137 (4-1BB) Antibody  100 µg</t>
        </is>
      </c>
      <c r="J2605" s="23" t="n">
        <v>1</v>
      </c>
      <c r="K2605" s="23" t="n">
        <v>1</v>
      </c>
      <c r="L2605" s="23">
        <f>J2605-K2605</f>
        <v/>
      </c>
      <c r="M2605" s="23" t="inlineStr">
        <is>
          <t>T-1141/25-26</t>
        </is>
      </c>
      <c r="N2605" s="32" t="n">
        <v>45911</v>
      </c>
      <c r="O2605" s="62" t="n">
        <v>35150</v>
      </c>
      <c r="P2605" s="23" t="inlineStr">
        <is>
          <t>LABEX</t>
        </is>
      </c>
      <c r="Q2605" s="23" t="inlineStr">
        <is>
          <t>PORTER</t>
        </is>
      </c>
      <c r="R2605" s="23" t="inlineStr">
        <is>
          <t>PORTER</t>
        </is>
      </c>
      <c r="S2605" s="63" t="n">
        <v>4</v>
      </c>
      <c r="T2605" s="39" t="n"/>
      <c r="U2605" s="23" t="inlineStr">
        <is>
          <t>BioLegend</t>
        </is>
      </c>
      <c r="V2605" s="23">
        <f>VLOOKUP(P2605,'Customer List'!B:C,2,)</f>
        <v/>
      </c>
      <c r="W2605" s="40" t="n"/>
      <c r="X2605" s="32">
        <f>IF(OR(R2605 = "PRIYANKA MADAM", R2605 = "DEEPAK", R2605 = "PORTER"),N2605,"")</f>
        <v/>
      </c>
      <c r="Y2605" s="23">
        <f>IF(X2605="", "", X2605-N2605)</f>
        <v/>
      </c>
      <c r="Z2605" s="23">
        <f>IF(N2605="", "", TEXT(N2605, "dddd"))</f>
        <v/>
      </c>
      <c r="AA2605" s="23">
        <f>IF(X2605="", "", TEXT(X2605, "dddd"))</f>
        <v/>
      </c>
      <c r="AB2605" s="23">
        <f>VLOOKUP(U2605,'Currency Sheet'!A:C,3,)</f>
        <v/>
      </c>
      <c r="AC2605" s="44">
        <f>VLOOKUP(P2605,'Customer List'!B:D,3,)</f>
        <v/>
      </c>
    </row>
    <row r="2606">
      <c r="A2606" s="23">
        <f>A2605+1</f>
        <v/>
      </c>
      <c r="B2606" s="23" t="inlineStr">
        <is>
          <t>EED118806</t>
        </is>
      </c>
      <c r="C2606" s="32" t="n">
        <v>45905</v>
      </c>
      <c r="D2606" s="32" t="n">
        <v>45910</v>
      </c>
      <c r="E2606" s="51" t="n">
        <v>165.9</v>
      </c>
      <c r="F2606" s="51">
        <f>IF(AB2606="DOLLAR",E2606*88,E2606)</f>
        <v/>
      </c>
      <c r="G2606" s="62">
        <f>F2606*J2606</f>
        <v/>
      </c>
      <c r="H2606" s="23" t="n">
        <v>310916</v>
      </c>
      <c r="I2606" s="23" t="inlineStr">
        <is>
          <t>Alexa Fluor® 488 anti-human CD69 Antibody  100 tests</t>
        </is>
      </c>
      <c r="J2606" s="23" t="n">
        <v>1</v>
      </c>
      <c r="K2606" s="23" t="n">
        <v>1</v>
      </c>
      <c r="L2606" s="23">
        <f>J2606-K2606</f>
        <v/>
      </c>
      <c r="M2606" s="23" t="inlineStr">
        <is>
          <t>T-1171/25-26</t>
        </is>
      </c>
      <c r="N2606" s="32" t="n">
        <v>45913</v>
      </c>
      <c r="O2606" s="62" t="n">
        <v>22515</v>
      </c>
      <c r="P2606" s="23" t="inlineStr">
        <is>
          <t>ILS</t>
        </is>
      </c>
      <c r="Q2606" s="23" t="n">
        <v>58155620725</v>
      </c>
      <c r="R2606" s="23" t="inlineStr">
        <is>
          <t>Delivered</t>
        </is>
      </c>
      <c r="S2606" s="63" t="n">
        <v>4</v>
      </c>
      <c r="T2606" s="39" t="n"/>
      <c r="U2606" s="23" t="inlineStr">
        <is>
          <t>BioLegend</t>
        </is>
      </c>
      <c r="V2606" s="23">
        <f>VLOOKUP(P2606,'Customer List'!B:C,2,)</f>
        <v/>
      </c>
      <c r="W2606" s="40" t="n"/>
      <c r="X2606" s="32" t="n">
        <v>45915</v>
      </c>
      <c r="Y2606" s="23">
        <f>IF(X2606="", "", X2606-N2606)</f>
        <v/>
      </c>
      <c r="Z2606" s="23">
        <f>IF(N2606="", "", TEXT(N2606, "dddd"))</f>
        <v/>
      </c>
      <c r="AA2606" s="23">
        <f>IF(X2606="", "", TEXT(X2606, "dddd"))</f>
        <v/>
      </c>
      <c r="AB2606" s="23">
        <f>VLOOKUP(U2606,'Currency Sheet'!A:C,3,)</f>
        <v/>
      </c>
      <c r="AC2606" s="44">
        <f>VLOOKUP(P2606,'Customer List'!B:D,3,)</f>
        <v/>
      </c>
    </row>
    <row r="2607">
      <c r="A2607" s="23">
        <f>A2606+1</f>
        <v/>
      </c>
      <c r="B2607" s="23" t="inlineStr">
        <is>
          <t>EED118806</t>
        </is>
      </c>
      <c r="C2607" s="32" t="n">
        <v>45905</v>
      </c>
      <c r="D2607" s="32" t="n">
        <v>45910</v>
      </c>
      <c r="E2607" s="51" t="n">
        <v>297</v>
      </c>
      <c r="F2607" s="51">
        <f>IF(AB2607="DOLLAR",E2607*88,E2607)</f>
        <v/>
      </c>
      <c r="G2607" s="62">
        <f>F2607*J2607</f>
        <v/>
      </c>
      <c r="H2607" s="23" t="n">
        <v>310944</v>
      </c>
      <c r="I2607" s="23" t="inlineStr">
        <is>
          <t>Brilliant Violet 711™ anti-human CD69 Antibody  100tests</t>
        </is>
      </c>
      <c r="J2607" s="23" t="n">
        <v>1</v>
      </c>
      <c r="K2607" s="23" t="n">
        <v>1</v>
      </c>
      <c r="L2607" s="23">
        <f>J2607-K2607</f>
        <v/>
      </c>
      <c r="M2607" s="23" t="inlineStr">
        <is>
          <t>T-1141/25-26</t>
        </is>
      </c>
      <c r="N2607" s="32" t="n">
        <v>45911</v>
      </c>
      <c r="O2607" s="62" t="n">
        <v>37620</v>
      </c>
      <c r="P2607" s="23" t="inlineStr">
        <is>
          <t>LABEX</t>
        </is>
      </c>
      <c r="Q2607" s="23" t="inlineStr">
        <is>
          <t>PORTER</t>
        </is>
      </c>
      <c r="R2607" s="23" t="inlineStr">
        <is>
          <t>PORTER</t>
        </is>
      </c>
      <c r="S2607" s="63" t="n">
        <v>4</v>
      </c>
      <c r="T2607" s="39" t="n"/>
      <c r="U2607" s="23" t="inlineStr">
        <is>
          <t>BioLegend</t>
        </is>
      </c>
      <c r="V2607" s="23">
        <f>VLOOKUP(P2607,'Customer List'!B:C,2,)</f>
        <v/>
      </c>
      <c r="W2607" s="40" t="n"/>
      <c r="X2607" s="32">
        <f>IF(OR(R2607 = "PRIYANKA MADAM", R2607 = "DEEPAK", R2607 = "PORTER"),N2607,"")</f>
        <v/>
      </c>
      <c r="Y2607" s="23">
        <f>IF(X2607="", "", X2607-N2607)</f>
        <v/>
      </c>
      <c r="Z2607" s="23">
        <f>IF(N2607="", "", TEXT(N2607, "dddd"))</f>
        <v/>
      </c>
      <c r="AA2607" s="23">
        <f>IF(X2607="", "", TEXT(X2607, "dddd"))</f>
        <v/>
      </c>
      <c r="AB2607" s="23">
        <f>VLOOKUP(U2607,'Currency Sheet'!A:C,3,)</f>
        <v/>
      </c>
      <c r="AC2607" s="44">
        <f>VLOOKUP(P2607,'Customer List'!B:D,3,)</f>
        <v/>
      </c>
    </row>
    <row r="2608">
      <c r="A2608" s="23">
        <f>A2607+1</f>
        <v/>
      </c>
      <c r="B2608" s="23" t="inlineStr">
        <is>
          <t>EED118806</t>
        </is>
      </c>
      <c r="C2608" s="32" t="n">
        <v>45905</v>
      </c>
      <c r="D2608" s="32" t="n">
        <v>45910</v>
      </c>
      <c r="E2608" s="51" t="n">
        <v>141.4</v>
      </c>
      <c r="F2608" s="51">
        <f>IF(AB2608="DOLLAR",E2608*88,E2608)</f>
        <v/>
      </c>
      <c r="G2608" s="62">
        <f>F2608*J2608</f>
        <v/>
      </c>
      <c r="H2608" s="23" t="n">
        <v>320007</v>
      </c>
      <c r="I2608" s="23" t="inlineStr">
        <is>
          <t>PE anti-mouse/rat/human FOXP3 Antibody  25tests</t>
        </is>
      </c>
      <c r="J2608" s="23" t="n">
        <v>1</v>
      </c>
      <c r="K2608" s="23" t="n">
        <v>1</v>
      </c>
      <c r="L2608" s="23">
        <f>J2608-K2608</f>
        <v/>
      </c>
      <c r="M2608" s="23" t="inlineStr">
        <is>
          <t>T-1207/25-26</t>
        </is>
      </c>
      <c r="N2608" s="32" t="n">
        <v>45917</v>
      </c>
      <c r="O2608" s="62" t="n">
        <v>29744.5</v>
      </c>
      <c r="P2608" s="23" t="inlineStr">
        <is>
          <t>IGIB</t>
        </is>
      </c>
      <c r="Q2608" s="23" t="n"/>
      <c r="R2608" s="23" t="n"/>
      <c r="S2608" s="63" t="n">
        <v>4</v>
      </c>
      <c r="T2608" s="39" t="n"/>
      <c r="U2608" s="23" t="inlineStr">
        <is>
          <t>BioLegend</t>
        </is>
      </c>
      <c r="V2608" s="23">
        <f>VLOOKUP(P2608,'Customer List'!B:C,2,)</f>
        <v/>
      </c>
      <c r="W2608" s="40" t="n"/>
      <c r="X2608" s="32">
        <f>IF(OR(R2608 = "PRIYANKA MADAM", R2608 = "DEEPAK", R2608 = "PORTER"),N2608,"")</f>
        <v/>
      </c>
      <c r="Y2608" s="23">
        <f>IF(X2608="", "", X2608-N2608)</f>
        <v/>
      </c>
      <c r="Z2608" s="23">
        <f>IF(N2608="", "", TEXT(N2608, "dddd"))</f>
        <v/>
      </c>
      <c r="AA2608" s="23">
        <f>IF(X2608="", "", TEXT(X2608, "dddd"))</f>
        <v/>
      </c>
      <c r="AB2608" s="23">
        <f>VLOOKUP(U2608,'Currency Sheet'!A:C,3,)</f>
        <v/>
      </c>
      <c r="AC2608" s="44">
        <f>VLOOKUP(P2608,'Customer List'!B:D,3,)</f>
        <v/>
      </c>
    </row>
    <row r="2609">
      <c r="A2609" s="23">
        <f>A2608+1</f>
        <v/>
      </c>
      <c r="B2609" s="23" t="inlineStr">
        <is>
          <t>EED118806</t>
        </is>
      </c>
      <c r="C2609" s="32" t="n">
        <v>45905</v>
      </c>
      <c r="D2609" s="32" t="n">
        <v>45910</v>
      </c>
      <c r="E2609" s="51" t="n">
        <v>313.5</v>
      </c>
      <c r="F2609" s="51">
        <f>IF(AB2609="DOLLAR",E2609*88,E2609)</f>
        <v/>
      </c>
      <c r="G2609" s="62">
        <f>F2609*J2609</f>
        <v/>
      </c>
      <c r="H2609" s="23" t="n">
        <v>323034</v>
      </c>
      <c r="I2609" s="23" t="inlineStr">
        <is>
          <t>Brilliant Violet 650™ anti-human CD15 (SSEA-1) Antibody  100 tests</t>
        </is>
      </c>
      <c r="J2609" s="23" t="n">
        <v>1</v>
      </c>
      <c r="K2609" s="23" t="n">
        <v>1</v>
      </c>
      <c r="L2609" s="23">
        <f>J2609-K2609</f>
        <v/>
      </c>
      <c r="M2609" s="23" t="inlineStr">
        <is>
          <t>T-1169/25-26</t>
        </is>
      </c>
      <c r="N2609" s="32" t="n">
        <v>45913</v>
      </c>
      <c r="O2609" s="62" t="n">
        <v>39710</v>
      </c>
      <c r="P2609" s="23" t="inlineStr">
        <is>
          <t>ILS</t>
        </is>
      </c>
      <c r="Q2609" s="23" t="n">
        <v>58155620725</v>
      </c>
      <c r="R2609" s="23" t="inlineStr">
        <is>
          <t>Delivered</t>
        </is>
      </c>
      <c r="S2609" s="63" t="n">
        <v>4</v>
      </c>
      <c r="T2609" s="39" t="n"/>
      <c r="U2609" s="23" t="inlineStr">
        <is>
          <t>BioLegend</t>
        </is>
      </c>
      <c r="V2609" s="23">
        <f>VLOOKUP(P2609,'Customer List'!B:C,2,)</f>
        <v/>
      </c>
      <c r="W2609" s="40" t="n"/>
      <c r="X2609" s="32" t="n">
        <v>45915</v>
      </c>
      <c r="Y2609" s="23">
        <f>IF(X2609="", "", X2609-N2609)</f>
        <v/>
      </c>
      <c r="Z2609" s="23">
        <f>IF(N2609="", "", TEXT(N2609, "dddd"))</f>
        <v/>
      </c>
      <c r="AA2609" s="23">
        <f>IF(X2609="", "", TEXT(X2609, "dddd"))</f>
        <v/>
      </c>
      <c r="AB2609" s="23">
        <f>VLOOKUP(U2609,'Currency Sheet'!A:C,3,)</f>
        <v/>
      </c>
      <c r="AC2609" s="44">
        <f>VLOOKUP(P2609,'Customer List'!B:D,3,)</f>
        <v/>
      </c>
    </row>
    <row r="2610">
      <c r="A2610" s="23">
        <f>A2609+1</f>
        <v/>
      </c>
      <c r="B2610" s="23" t="inlineStr">
        <is>
          <t>EED118806</t>
        </is>
      </c>
      <c r="C2610" s="32" t="n">
        <v>45905</v>
      </c>
      <c r="D2610" s="32" t="n">
        <v>45910</v>
      </c>
      <c r="E2610" s="51" t="n">
        <v>164.5</v>
      </c>
      <c r="F2610" s="51">
        <f>IF(AB2610="DOLLAR",E2610*88,E2610)</f>
        <v/>
      </c>
      <c r="G2610" s="62">
        <f>F2610*J2610</f>
        <v/>
      </c>
      <c r="H2610" s="23" t="n">
        <v>324004</v>
      </c>
      <c r="I2610" s="23" t="inlineStr">
        <is>
          <t>FITC anti-human CD318 (CDCP1) Antibody  100tests</t>
        </is>
      </c>
      <c r="J2610" s="23" t="n">
        <v>1</v>
      </c>
      <c r="K2610" s="23" t="n">
        <v>1</v>
      </c>
      <c r="L2610" s="23">
        <f>J2610-K2610</f>
        <v/>
      </c>
      <c r="M2610" s="23" t="inlineStr">
        <is>
          <t>T-1159/25-26</t>
        </is>
      </c>
      <c r="N2610" s="32" t="n">
        <v>45913</v>
      </c>
      <c r="O2610" s="62" t="n">
        <v>25498</v>
      </c>
      <c r="P2610" s="23" t="inlineStr">
        <is>
          <t>POPVAX</t>
        </is>
      </c>
      <c r="Q2610" s="23" t="n">
        <v>58155620983</v>
      </c>
      <c r="R2610" s="23" t="inlineStr">
        <is>
          <t>Delivered</t>
        </is>
      </c>
      <c r="S2610" s="63" t="n">
        <v>4</v>
      </c>
      <c r="T2610" s="39" t="n"/>
      <c r="U2610" s="23" t="inlineStr">
        <is>
          <t>BioLegend</t>
        </is>
      </c>
      <c r="V2610" s="23">
        <f>VLOOKUP(P2610,'Customer List'!B:C,2,)</f>
        <v/>
      </c>
      <c r="W2610" s="40" t="n"/>
      <c r="X2610" s="32" t="n">
        <v>45915</v>
      </c>
      <c r="Y2610" s="23">
        <f>IF(X2610="", "", X2610-N2610)</f>
        <v/>
      </c>
      <c r="Z2610" s="23">
        <f>IF(N2610="", "", TEXT(N2610, "dddd"))</f>
        <v/>
      </c>
      <c r="AA2610" s="23">
        <f>IF(X2610="", "", TEXT(X2610, "dddd"))</f>
        <v/>
      </c>
      <c r="AB2610" s="23">
        <f>VLOOKUP(U2610,'Currency Sheet'!A:C,3,)</f>
        <v/>
      </c>
      <c r="AC2610" s="44">
        <f>VLOOKUP(P2610,'Customer List'!B:D,3,)</f>
        <v/>
      </c>
    </row>
    <row r="2611">
      <c r="A2611" s="23">
        <f>A2610+1</f>
        <v/>
      </c>
      <c r="B2611" s="23" t="inlineStr">
        <is>
          <t>EED118806</t>
        </is>
      </c>
      <c r="C2611" s="32" t="n">
        <v>45905</v>
      </c>
      <c r="D2611" s="32" t="n">
        <v>45910</v>
      </c>
      <c r="E2611" s="51" t="n">
        <v>267.4</v>
      </c>
      <c r="F2611" s="51">
        <f>IF(AB2611="DOLLAR",E2611*88,E2611)</f>
        <v/>
      </c>
      <c r="G2611" s="62">
        <f>F2611*J2611</f>
        <v/>
      </c>
      <c r="H2611" s="23" t="n">
        <v>329918</v>
      </c>
      <c r="I2611" s="23" t="inlineStr">
        <is>
          <t>PE/Cyanine7 anti-human CD279 (PD-1) Antibody  100tests</t>
        </is>
      </c>
      <c r="J2611" s="23" t="n">
        <v>1</v>
      </c>
      <c r="K2611" s="23" t="n">
        <v>1</v>
      </c>
      <c r="L2611" s="23">
        <f>J2611-K2611</f>
        <v/>
      </c>
      <c r="M2611" s="23" t="inlineStr">
        <is>
          <t>T-1157/25-26</t>
        </is>
      </c>
      <c r="N2611" s="32" t="n">
        <v>45913</v>
      </c>
      <c r="O2611" s="62" t="n">
        <v>35526</v>
      </c>
      <c r="P2611" s="23" t="inlineStr">
        <is>
          <t>IMMUNEEL</t>
        </is>
      </c>
      <c r="Q2611" s="23" t="n">
        <v>58155620762</v>
      </c>
      <c r="R2611" s="23" t="inlineStr">
        <is>
          <t>Delivered</t>
        </is>
      </c>
      <c r="S2611" s="63" t="n">
        <v>4</v>
      </c>
      <c r="T2611" s="39" t="n"/>
      <c r="U2611" s="23" t="inlineStr">
        <is>
          <t>BioLegend</t>
        </is>
      </c>
      <c r="V2611" s="23">
        <f>VLOOKUP(P2611,'Customer List'!B:C,2,)</f>
        <v/>
      </c>
      <c r="W2611" s="40" t="n"/>
      <c r="X2611" s="32" t="n">
        <v>45915</v>
      </c>
      <c r="Y2611" s="23">
        <f>IF(X2611="", "", X2611-N2611)</f>
        <v/>
      </c>
      <c r="Z2611" s="23">
        <f>IF(N2611="", "", TEXT(N2611, "dddd"))</f>
        <v/>
      </c>
      <c r="AA2611" s="23">
        <f>IF(X2611="", "", TEXT(X2611, "dddd"))</f>
        <v/>
      </c>
      <c r="AB2611" s="23">
        <f>VLOOKUP(U2611,'Currency Sheet'!A:C,3,)</f>
        <v/>
      </c>
      <c r="AC2611" s="44">
        <f>VLOOKUP(P2611,'Customer List'!B:D,3,)</f>
        <v/>
      </c>
    </row>
    <row r="2612">
      <c r="A2612" s="23">
        <f>A2611+1</f>
        <v/>
      </c>
      <c r="B2612" s="23" t="inlineStr">
        <is>
          <t>EED118806</t>
        </is>
      </c>
      <c r="C2612" s="32" t="n">
        <v>45905</v>
      </c>
      <c r="D2612" s="32" t="n">
        <v>45910</v>
      </c>
      <c r="E2612" s="51" t="n">
        <v>334.5</v>
      </c>
      <c r="F2612" s="51">
        <f>IF(AB2612="DOLLAR",E2612*88,E2612)</f>
        <v/>
      </c>
      <c r="G2612" s="62">
        <f>F2612*J2612</f>
        <v/>
      </c>
      <c r="H2612" s="23" t="n">
        <v>329930</v>
      </c>
      <c r="I2612" s="23" t="inlineStr">
        <is>
          <t>Brilliant Violet 785™ anti-human CD279 (PD-1) Antibody  100tests</t>
        </is>
      </c>
      <c r="J2612" s="23" t="n">
        <v>1</v>
      </c>
      <c r="K2612" s="23" t="n">
        <v>1</v>
      </c>
      <c r="L2612" s="23">
        <f>J2612-K2612</f>
        <v/>
      </c>
      <c r="M2612" s="23" t="inlineStr">
        <is>
          <t>T-1141/25-26</t>
        </is>
      </c>
      <c r="N2612" s="32" t="n">
        <v>45911</v>
      </c>
      <c r="O2612" s="62" t="n">
        <v>42370</v>
      </c>
      <c r="P2612" s="23" t="inlineStr">
        <is>
          <t>LABEX</t>
        </is>
      </c>
      <c r="Q2612" s="23" t="inlineStr">
        <is>
          <t>PORTER</t>
        </is>
      </c>
      <c r="R2612" s="23" t="inlineStr">
        <is>
          <t>PORTER</t>
        </is>
      </c>
      <c r="S2612" s="63" t="n">
        <v>4</v>
      </c>
      <c r="T2612" s="39" t="n"/>
      <c r="U2612" s="23" t="inlineStr">
        <is>
          <t>BioLegend</t>
        </is>
      </c>
      <c r="V2612" s="23">
        <f>VLOOKUP(P2612,'Customer List'!B:C,2,)</f>
        <v/>
      </c>
      <c r="W2612" s="40" t="n"/>
      <c r="X2612" s="32">
        <f>IF(OR(R2612 = "PRIYANKA MADAM", R2612 = "DEEPAK", R2612 = "PORTER"),N2612,"")</f>
        <v/>
      </c>
      <c r="Y2612" s="23">
        <f>IF(X2612="", "", X2612-N2612)</f>
        <v/>
      </c>
      <c r="Z2612" s="23">
        <f>IF(N2612="", "", TEXT(N2612, "dddd"))</f>
        <v/>
      </c>
      <c r="AA2612" s="23">
        <f>IF(X2612="", "", TEXT(X2612, "dddd"))</f>
        <v/>
      </c>
      <c r="AB2612" s="23">
        <f>VLOOKUP(U2612,'Currency Sheet'!A:C,3,)</f>
        <v/>
      </c>
      <c r="AC2612" s="44">
        <f>VLOOKUP(P2612,'Customer List'!B:D,3,)</f>
        <v/>
      </c>
    </row>
    <row r="2613">
      <c r="A2613" s="23">
        <f>A2612+1</f>
        <v/>
      </c>
      <c r="B2613" s="23" t="inlineStr">
        <is>
          <t>EED118806</t>
        </is>
      </c>
      <c r="C2613" s="32" t="n">
        <v>45905</v>
      </c>
      <c r="D2613" s="32" t="n">
        <v>45910</v>
      </c>
      <c r="E2613" s="51" t="n">
        <v>301.5</v>
      </c>
      <c r="F2613" s="51">
        <f>IF(AB2613="DOLLAR",E2613*88,E2613)</f>
        <v/>
      </c>
      <c r="G2613" s="62">
        <f>F2613*J2613</f>
        <v/>
      </c>
      <c r="H2613" s="23" t="n">
        <v>329932</v>
      </c>
      <c r="I2613" s="23" t="inlineStr">
        <is>
          <t>Brilliant Violet 510™ anti-human CD279 (PD-1) Antibody  100tests</t>
        </is>
      </c>
      <c r="J2613" s="23" t="n">
        <v>1</v>
      </c>
      <c r="K2613" s="23" t="n">
        <v>1</v>
      </c>
      <c r="L2613" s="23">
        <f>J2613-K2613</f>
        <v/>
      </c>
      <c r="M2613" s="23" t="inlineStr">
        <is>
          <t>T-1169/25-26</t>
        </is>
      </c>
      <c r="N2613" s="32" t="n">
        <v>45913</v>
      </c>
      <c r="O2613" s="62" t="n">
        <v>38190</v>
      </c>
      <c r="P2613" s="23" t="inlineStr">
        <is>
          <t>ILS</t>
        </is>
      </c>
      <c r="Q2613" s="23" t="n">
        <v>58155620725</v>
      </c>
      <c r="R2613" s="23" t="inlineStr">
        <is>
          <t>Delivered</t>
        </is>
      </c>
      <c r="S2613" s="63" t="n">
        <v>4</v>
      </c>
      <c r="T2613" s="39" t="n"/>
      <c r="U2613" s="23" t="inlineStr">
        <is>
          <t>BioLegend</t>
        </is>
      </c>
      <c r="V2613" s="23">
        <f>VLOOKUP(P2613,'Customer List'!B:C,2,)</f>
        <v/>
      </c>
      <c r="W2613" s="40" t="n"/>
      <c r="X2613" s="32" t="n">
        <v>45915</v>
      </c>
      <c r="Y2613" s="23">
        <f>IF(X2613="", "", X2613-N2613)</f>
        <v/>
      </c>
      <c r="Z2613" s="23">
        <f>IF(N2613="", "", TEXT(N2613, "dddd"))</f>
        <v/>
      </c>
      <c r="AA2613" s="23">
        <f>IF(X2613="", "", TEXT(X2613, "dddd"))</f>
        <v/>
      </c>
      <c r="AB2613" s="23">
        <f>VLOOKUP(U2613,'Currency Sheet'!A:C,3,)</f>
        <v/>
      </c>
      <c r="AC2613" s="44">
        <f>VLOOKUP(P2613,'Customer List'!B:D,3,)</f>
        <v/>
      </c>
    </row>
    <row r="2614">
      <c r="A2614" s="23">
        <f>A2613+1</f>
        <v/>
      </c>
      <c r="B2614" s="23" t="inlineStr">
        <is>
          <t>EED118806</t>
        </is>
      </c>
      <c r="C2614" s="32" t="n">
        <v>45905</v>
      </c>
      <c r="D2614" s="32" t="n">
        <v>45910</v>
      </c>
      <c r="E2614" s="51" t="n">
        <v>254.8</v>
      </c>
      <c r="F2614" s="51">
        <f>IF(AB2614="DOLLAR",E2614*88,E2614)</f>
        <v/>
      </c>
      <c r="G2614" s="62">
        <f>F2614*J2614</f>
        <v/>
      </c>
      <c r="H2614" s="23" t="n">
        <v>330116</v>
      </c>
      <c r="I2614" s="23" t="inlineStr">
        <is>
          <t>APC/Fire™ 750 anti-human CD209 (DC-SIGN) Antibody 100 tests</t>
        </is>
      </c>
      <c r="J2614" s="23" t="n">
        <v>1</v>
      </c>
      <c r="K2614" s="23" t="n">
        <v>1</v>
      </c>
      <c r="L2614" s="23">
        <f>J2614-K2614</f>
        <v/>
      </c>
      <c r="M2614" s="23" t="inlineStr">
        <is>
          <t>T-1169/25-26</t>
        </is>
      </c>
      <c r="N2614" s="32" t="n">
        <v>45913</v>
      </c>
      <c r="O2614" s="62" t="n">
        <v>34580</v>
      </c>
      <c r="P2614" s="23" t="inlineStr">
        <is>
          <t>ILS</t>
        </is>
      </c>
      <c r="Q2614" s="23" t="n">
        <v>58155620725</v>
      </c>
      <c r="R2614" s="23" t="inlineStr">
        <is>
          <t>Delivered</t>
        </is>
      </c>
      <c r="S2614" s="63" t="n">
        <v>4</v>
      </c>
      <c r="T2614" s="39" t="n"/>
      <c r="U2614" s="23" t="inlineStr">
        <is>
          <t>BioLegend</t>
        </is>
      </c>
      <c r="V2614" s="23">
        <f>VLOOKUP(P2614,'Customer List'!B:C,2,)</f>
        <v/>
      </c>
      <c r="W2614" s="40" t="n"/>
      <c r="X2614" s="32" t="n">
        <v>45915</v>
      </c>
      <c r="Y2614" s="23">
        <f>IF(X2614="", "", X2614-N2614)</f>
        <v/>
      </c>
      <c r="Z2614" s="23">
        <f>IF(N2614="", "", TEXT(N2614, "dddd"))</f>
        <v/>
      </c>
      <c r="AA2614" s="23">
        <f>IF(X2614="", "", TEXT(X2614, "dddd"))</f>
        <v/>
      </c>
      <c r="AB2614" s="23">
        <f>VLOOKUP(U2614,'Currency Sheet'!A:C,3,)</f>
        <v/>
      </c>
      <c r="AC2614" s="44">
        <f>VLOOKUP(P2614,'Customer List'!B:D,3,)</f>
        <v/>
      </c>
    </row>
    <row r="2615">
      <c r="A2615" s="23">
        <f>A2614+1</f>
        <v/>
      </c>
      <c r="B2615" s="23" t="inlineStr">
        <is>
          <t>EED118806</t>
        </is>
      </c>
      <c r="C2615" s="32" t="n">
        <v>45905</v>
      </c>
      <c r="D2615" s="32" t="n">
        <v>45910</v>
      </c>
      <c r="E2615" s="51" t="n">
        <v>285</v>
      </c>
      <c r="F2615" s="51">
        <f>IF(AB2615="DOLLAR",E2615*88,E2615)</f>
        <v/>
      </c>
      <c r="G2615" s="62">
        <f>F2615*J2615</f>
        <v/>
      </c>
      <c r="H2615" s="23" t="n">
        <v>333628</v>
      </c>
      <c r="I2615" s="23" t="inlineStr">
        <is>
          <t>Brilliant Violet 510™ anti-human CD163 Antibody  100 tests</t>
        </is>
      </c>
      <c r="J2615" s="23" t="n">
        <v>1</v>
      </c>
      <c r="K2615" s="23" t="n">
        <v>1</v>
      </c>
      <c r="L2615" s="23">
        <f>J2615-K2615</f>
        <v/>
      </c>
      <c r="M2615" s="23" t="inlineStr">
        <is>
          <t>T-1169/25-26</t>
        </is>
      </c>
      <c r="N2615" s="32" t="n">
        <v>45913</v>
      </c>
      <c r="O2615" s="62" t="n">
        <v>36100</v>
      </c>
      <c r="P2615" s="23" t="inlineStr">
        <is>
          <t>ILS</t>
        </is>
      </c>
      <c r="Q2615" s="23" t="n">
        <v>58155620725</v>
      </c>
      <c r="R2615" s="23" t="inlineStr">
        <is>
          <t>Delivered</t>
        </is>
      </c>
      <c r="S2615" s="63" t="n">
        <v>4</v>
      </c>
      <c r="T2615" s="39" t="n"/>
      <c r="U2615" s="23" t="inlineStr">
        <is>
          <t>BioLegend</t>
        </is>
      </c>
      <c r="V2615" s="23">
        <f>VLOOKUP(P2615,'Customer List'!B:C,2,)</f>
        <v/>
      </c>
      <c r="W2615" s="40" t="n"/>
      <c r="X2615" s="32" t="n">
        <v>45915</v>
      </c>
      <c r="Y2615" s="23">
        <f>IF(X2615="", "", X2615-N2615)</f>
        <v/>
      </c>
      <c r="Z2615" s="23">
        <f>IF(N2615="", "", TEXT(N2615, "dddd"))</f>
        <v/>
      </c>
      <c r="AA2615" s="23">
        <f>IF(X2615="", "", TEXT(X2615, "dddd"))</f>
        <v/>
      </c>
      <c r="AB2615" s="23">
        <f>VLOOKUP(U2615,'Currency Sheet'!A:C,3,)</f>
        <v/>
      </c>
      <c r="AC2615" s="44">
        <f>VLOOKUP(P2615,'Customer List'!B:D,3,)</f>
        <v/>
      </c>
    </row>
    <row r="2616">
      <c r="A2616" s="23">
        <f>A2615+1</f>
        <v/>
      </c>
      <c r="B2616" s="23" t="inlineStr">
        <is>
          <t>EED118806</t>
        </is>
      </c>
      <c r="C2616" s="32" t="n">
        <v>45905</v>
      </c>
      <c r="D2616" s="32" t="n">
        <v>45910</v>
      </c>
      <c r="E2616" s="51" t="n">
        <v>70.7</v>
      </c>
      <c r="F2616" s="51">
        <f>IF(AB2616="DOLLAR",E2616*88,E2616)</f>
        <v/>
      </c>
      <c r="G2616" s="62">
        <f>F2616*J2616</f>
        <v/>
      </c>
      <c r="H2616" s="23" t="n">
        <v>334103</v>
      </c>
      <c r="I2616" s="23" t="inlineStr">
        <is>
          <t>FITC anti-human CD71 Antibody  25tests</t>
        </is>
      </c>
      <c r="J2616" s="23" t="n">
        <v>1</v>
      </c>
      <c r="K2616" s="23" t="n">
        <v>1</v>
      </c>
      <c r="L2616" s="23">
        <f>J2616-K2616</f>
        <v/>
      </c>
      <c r="M2616" s="23" t="inlineStr">
        <is>
          <t>T-1142/25-26</t>
        </is>
      </c>
      <c r="N2616" s="32" t="n">
        <v>45911</v>
      </c>
      <c r="O2616" s="62" t="n">
        <v>9595</v>
      </c>
      <c r="P2616" s="23" t="inlineStr">
        <is>
          <t>LABEX</t>
        </is>
      </c>
      <c r="Q2616" s="23" t="inlineStr">
        <is>
          <t>PORTER</t>
        </is>
      </c>
      <c r="R2616" s="23" t="inlineStr">
        <is>
          <t>PORTER</t>
        </is>
      </c>
      <c r="S2616" s="63" t="n">
        <v>4</v>
      </c>
      <c r="T2616" s="39" t="n"/>
      <c r="U2616" s="23" t="inlineStr">
        <is>
          <t>BioLegend</t>
        </is>
      </c>
      <c r="V2616" s="23">
        <f>VLOOKUP(P2616,'Customer List'!B:C,2,)</f>
        <v/>
      </c>
      <c r="W2616" s="40" t="n"/>
      <c r="X2616" s="32">
        <f>IF(OR(R2616 = "PRIYANKA MADAM", R2616 = "DEEPAK", R2616 = "PORTER"),N2616,"")</f>
        <v/>
      </c>
      <c r="Y2616" s="23">
        <f>IF(X2616="", "", X2616-N2616)</f>
        <v/>
      </c>
      <c r="Z2616" s="23">
        <f>IF(N2616="", "", TEXT(N2616, "dddd"))</f>
        <v/>
      </c>
      <c r="AA2616" s="23">
        <f>IF(X2616="", "", TEXT(X2616, "dddd"))</f>
        <v/>
      </c>
      <c r="AB2616" s="23">
        <f>VLOOKUP(U2616,'Currency Sheet'!A:C,3,)</f>
        <v/>
      </c>
      <c r="AC2616" s="44">
        <f>VLOOKUP(P2616,'Customer List'!B:D,3,)</f>
        <v/>
      </c>
    </row>
    <row r="2617">
      <c r="A2617" s="23">
        <f>A2616+1</f>
        <v/>
      </c>
      <c r="B2617" s="23" t="inlineStr">
        <is>
          <t>EED118806</t>
        </is>
      </c>
      <c r="C2617" s="32" t="n">
        <v>45905</v>
      </c>
      <c r="D2617" s="32" t="n">
        <v>45910</v>
      </c>
      <c r="E2617" s="51" t="n">
        <v>304.5</v>
      </c>
      <c r="F2617" s="51">
        <f>IF(AB2617="DOLLAR",E2617*88,E2617)</f>
        <v/>
      </c>
      <c r="G2617" s="62">
        <f>F2617*J2617</f>
        <v/>
      </c>
      <c r="H2617" s="23" t="n">
        <v>344836</v>
      </c>
      <c r="I2617" s="23" t="inlineStr">
        <is>
          <t>Brilliant Violet 605™ anti-human CD3 Antibody  100tests</t>
        </is>
      </c>
      <c r="J2617" s="23" t="n">
        <v>1</v>
      </c>
      <c r="K2617" s="23" t="n">
        <v>1</v>
      </c>
      <c r="L2617" s="23">
        <f>J2617-K2617</f>
        <v/>
      </c>
      <c r="M2617" s="23" t="inlineStr">
        <is>
          <t>T-1157/25-26</t>
        </is>
      </c>
      <c r="N2617" s="32" t="n">
        <v>45913</v>
      </c>
      <c r="O2617" s="62" t="n">
        <v>37758</v>
      </c>
      <c r="P2617" s="23" t="inlineStr">
        <is>
          <t>IMMUNEEL</t>
        </is>
      </c>
      <c r="Q2617" s="23" t="n">
        <v>58155620762</v>
      </c>
      <c r="R2617" s="23" t="inlineStr">
        <is>
          <t>Delivered</t>
        </is>
      </c>
      <c r="S2617" s="63" t="n">
        <v>4</v>
      </c>
      <c r="T2617" s="39" t="n"/>
      <c r="U2617" s="23" t="inlineStr">
        <is>
          <t>BioLegend</t>
        </is>
      </c>
      <c r="V2617" s="23">
        <f>VLOOKUP(P2617,'Customer List'!B:C,2,)</f>
        <v/>
      </c>
      <c r="W2617" s="40" t="n"/>
      <c r="X2617" s="32" t="n">
        <v>45915</v>
      </c>
      <c r="Y2617" s="23">
        <f>IF(X2617="", "", X2617-N2617)</f>
        <v/>
      </c>
      <c r="Z2617" s="23">
        <f>IF(N2617="", "", TEXT(N2617, "dddd"))</f>
        <v/>
      </c>
      <c r="AA2617" s="23">
        <f>IF(X2617="", "", TEXT(X2617, "dddd"))</f>
        <v/>
      </c>
      <c r="AB2617" s="23">
        <f>VLOOKUP(U2617,'Currency Sheet'!A:C,3,)</f>
        <v/>
      </c>
      <c r="AC2617" s="44">
        <f>VLOOKUP(P2617,'Customer List'!B:D,3,)</f>
        <v/>
      </c>
    </row>
    <row r="2618">
      <c r="A2618" s="23">
        <f>A2617+1</f>
        <v/>
      </c>
      <c r="B2618" s="23" t="inlineStr">
        <is>
          <t>EED118806</t>
        </is>
      </c>
      <c r="C2618" s="32" t="n">
        <v>45905</v>
      </c>
      <c r="D2618" s="32" t="n">
        <v>45910</v>
      </c>
      <c r="E2618" s="51" t="n">
        <v>267.4</v>
      </c>
      <c r="F2618" s="51">
        <f>IF(AB2618="DOLLAR",E2618*88,E2618)</f>
        <v/>
      </c>
      <c r="G2618" s="62">
        <f>F2618*J2618</f>
        <v/>
      </c>
      <c r="H2618" s="23" t="n">
        <v>345016</v>
      </c>
      <c r="I2618" s="23" t="inlineStr">
        <is>
          <t>PerCP/Cyanine5.5 anti-human CD366 (Tim-3) Antibody  100tests</t>
        </is>
      </c>
      <c r="J2618" s="23" t="n">
        <v>1</v>
      </c>
      <c r="K2618" s="23" t="n">
        <v>1</v>
      </c>
      <c r="L2618" s="23">
        <f>J2618-K2618</f>
        <v/>
      </c>
      <c r="M2618" s="23" t="inlineStr">
        <is>
          <t>T-1141/25-26</t>
        </is>
      </c>
      <c r="N2618" s="32" t="n">
        <v>45911</v>
      </c>
      <c r="O2618" s="62" t="n">
        <v>36290</v>
      </c>
      <c r="P2618" s="23" t="inlineStr">
        <is>
          <t>LABEX</t>
        </is>
      </c>
      <c r="Q2618" s="23" t="inlineStr">
        <is>
          <t>PORTER</t>
        </is>
      </c>
      <c r="R2618" s="23" t="inlineStr">
        <is>
          <t>PORTER</t>
        </is>
      </c>
      <c r="S2618" s="63" t="n">
        <v>4</v>
      </c>
      <c r="T2618" s="39" t="n"/>
      <c r="U2618" s="23" t="inlineStr">
        <is>
          <t>BioLegend</t>
        </is>
      </c>
      <c r="V2618" s="23">
        <f>VLOOKUP(P2618,'Customer List'!B:C,2,)</f>
        <v/>
      </c>
      <c r="W2618" s="40" t="n"/>
      <c r="X2618" s="32">
        <f>IF(OR(R2618 = "PRIYANKA MADAM", R2618 = "DEEPAK", R2618 = "PORTER"),N2618,"")</f>
        <v/>
      </c>
      <c r="Y2618" s="23">
        <f>IF(X2618="", "", X2618-N2618)</f>
        <v/>
      </c>
      <c r="Z2618" s="23">
        <f>IF(N2618="", "", TEXT(N2618, "dddd"))</f>
        <v/>
      </c>
      <c r="AA2618" s="23">
        <f>IF(X2618="", "", TEXT(X2618, "dddd"))</f>
        <v/>
      </c>
      <c r="AB2618" s="23">
        <f>VLOOKUP(U2618,'Currency Sheet'!A:C,3,)</f>
        <v/>
      </c>
      <c r="AC2618" s="44">
        <f>VLOOKUP(P2618,'Customer List'!B:D,3,)</f>
        <v/>
      </c>
    </row>
    <row r="2619">
      <c r="A2619" s="23">
        <f>A2618+1</f>
        <v/>
      </c>
      <c r="B2619" s="23" t="inlineStr">
        <is>
          <t>EED118806</t>
        </is>
      </c>
      <c r="C2619" s="32" t="n">
        <v>45905</v>
      </c>
      <c r="D2619" s="32" t="n">
        <v>45910</v>
      </c>
      <c r="E2619" s="51" t="n">
        <v>318</v>
      </c>
      <c r="F2619" s="51">
        <f>IF(AB2619="DOLLAR",E2619*88,E2619)</f>
        <v/>
      </c>
      <c r="G2619" s="62">
        <f>F2619*J2619</f>
        <v/>
      </c>
      <c r="H2619" s="23" t="n">
        <v>345030</v>
      </c>
      <c r="I2619" s="23" t="inlineStr">
        <is>
          <t>Brilliant Violet 510™ anti-human CD366 (Tim-3) Antibody  100tests</t>
        </is>
      </c>
      <c r="J2619" s="23" t="n">
        <v>1</v>
      </c>
      <c r="K2619" s="23" t="n">
        <v>1</v>
      </c>
      <c r="L2619" s="23">
        <f>J2619-K2619</f>
        <v/>
      </c>
      <c r="M2619" s="23" t="inlineStr">
        <is>
          <t>T-1157/25-26</t>
        </is>
      </c>
      <c r="N2619" s="32" t="n">
        <v>45913</v>
      </c>
      <c r="O2619" s="62" t="n">
        <v>39432</v>
      </c>
      <c r="P2619" s="23" t="inlineStr">
        <is>
          <t>IMMUNEEL</t>
        </is>
      </c>
      <c r="Q2619" s="23" t="n">
        <v>58155620762</v>
      </c>
      <c r="R2619" s="23" t="inlineStr">
        <is>
          <t>Delivered</t>
        </is>
      </c>
      <c r="S2619" s="63" t="n">
        <v>4</v>
      </c>
      <c r="T2619" s="39" t="n"/>
      <c r="U2619" s="23" t="inlineStr">
        <is>
          <t>BioLegend</t>
        </is>
      </c>
      <c r="V2619" s="23">
        <f>VLOOKUP(P2619,'Customer List'!B:C,2,)</f>
        <v/>
      </c>
      <c r="W2619" s="40" t="n"/>
      <c r="X2619" s="32" t="n">
        <v>45915</v>
      </c>
      <c r="Y2619" s="23">
        <f>IF(X2619="", "", X2619-N2619)</f>
        <v/>
      </c>
      <c r="Z2619" s="23">
        <f>IF(N2619="", "", TEXT(N2619, "dddd"))</f>
        <v/>
      </c>
      <c r="AA2619" s="23">
        <f>IF(X2619="", "", TEXT(X2619, "dddd"))</f>
        <v/>
      </c>
      <c r="AB2619" s="23">
        <f>VLOOKUP(U2619,'Currency Sheet'!A:C,3,)</f>
        <v/>
      </c>
      <c r="AC2619" s="44">
        <f>VLOOKUP(P2619,'Customer List'!B:D,3,)</f>
        <v/>
      </c>
    </row>
    <row r="2620">
      <c r="A2620" s="23">
        <f>A2619+1</f>
        <v/>
      </c>
      <c r="B2620" s="23" t="inlineStr">
        <is>
          <t>EED118806</t>
        </is>
      </c>
      <c r="C2620" s="32" t="n">
        <v>45905</v>
      </c>
      <c r="D2620" s="32" t="n">
        <v>45910</v>
      </c>
      <c r="E2620" s="51" t="n">
        <v>318</v>
      </c>
      <c r="F2620" s="51">
        <f>IF(AB2620="DOLLAR",E2620*88,E2620)</f>
        <v/>
      </c>
      <c r="G2620" s="62">
        <f>F2620*J2620</f>
        <v/>
      </c>
      <c r="H2620" s="23" t="n">
        <v>345030</v>
      </c>
      <c r="I2620" s="23" t="inlineStr">
        <is>
          <t>Brilliant Violet 510™ anti-human CD366 (Tim-3) Antibody  100tests</t>
        </is>
      </c>
      <c r="J2620" s="23" t="n">
        <v>1</v>
      </c>
      <c r="K2620" s="23" t="n">
        <v>1</v>
      </c>
      <c r="L2620" s="23">
        <f>J2620-K2620</f>
        <v/>
      </c>
      <c r="M2620" s="23" t="inlineStr">
        <is>
          <t>T-1175/25-26</t>
        </is>
      </c>
      <c r="N2620" s="32" t="n">
        <v>45913</v>
      </c>
      <c r="O2620" s="62" t="n">
        <v>36252</v>
      </c>
      <c r="P2620" s="23" t="inlineStr">
        <is>
          <t>ACTREC</t>
        </is>
      </c>
      <c r="Q2620" s="23" t="n">
        <v>58155615103</v>
      </c>
      <c r="R2620" s="23" t="inlineStr">
        <is>
          <t>Delivered</t>
        </is>
      </c>
      <c r="S2620" s="63" t="n">
        <v>4</v>
      </c>
      <c r="T2620" s="39" t="n"/>
      <c r="U2620" s="23" t="inlineStr">
        <is>
          <t>BioLegend</t>
        </is>
      </c>
      <c r="V2620" s="23">
        <f>VLOOKUP(P2620,'Customer List'!B:C,2,)</f>
        <v/>
      </c>
      <c r="W2620" s="40" t="n"/>
      <c r="X2620" s="32" t="n">
        <v>45915</v>
      </c>
      <c r="Y2620" s="23">
        <f>IF(X2620="", "", X2620-N2620)</f>
        <v/>
      </c>
      <c r="Z2620" s="23">
        <f>IF(N2620="", "", TEXT(N2620, "dddd"))</f>
        <v/>
      </c>
      <c r="AA2620" s="23">
        <f>IF(X2620="", "", TEXT(X2620, "dddd"))</f>
        <v/>
      </c>
      <c r="AB2620" s="23">
        <f>VLOOKUP(U2620,'Currency Sheet'!A:C,3,)</f>
        <v/>
      </c>
      <c r="AC2620" s="44">
        <f>VLOOKUP(P2620,'Customer List'!B:D,3,)</f>
        <v/>
      </c>
    </row>
    <row r="2621">
      <c r="A2621" s="23">
        <f>A2620+1</f>
        <v/>
      </c>
      <c r="B2621" s="23" t="inlineStr">
        <is>
          <t>EED118806</t>
        </is>
      </c>
      <c r="C2621" s="32" t="n">
        <v>45905</v>
      </c>
      <c r="D2621" s="32" t="n">
        <v>45910</v>
      </c>
      <c r="E2621" s="51" t="n">
        <v>72.8</v>
      </c>
      <c r="F2621" s="51">
        <f>IF(AB2621="DOLLAR",E2621*88,E2621)</f>
        <v/>
      </c>
      <c r="G2621" s="62">
        <f>F2621*J2621</f>
        <v/>
      </c>
      <c r="H2621" s="23" t="n">
        <v>349505</v>
      </c>
      <c r="I2621" s="23" t="inlineStr">
        <is>
          <t>PE anti-human CD81 (TAPA-1) Antibody  25tests</t>
        </is>
      </c>
      <c r="J2621" s="23" t="n">
        <v>1</v>
      </c>
      <c r="K2621" s="23" t="n">
        <v>1</v>
      </c>
      <c r="L2621" s="23">
        <f>J2621-K2621</f>
        <v/>
      </c>
      <c r="M2621" s="23" t="inlineStr">
        <is>
          <t>T-1184/25-26</t>
        </is>
      </c>
      <c r="N2621" s="32" t="n">
        <v>45915</v>
      </c>
      <c r="O2621" s="62" t="n">
        <v>11284</v>
      </c>
      <c r="P2621" s="23" t="inlineStr">
        <is>
          <t>VECTOR</t>
        </is>
      </c>
      <c r="Q2621" s="23" t="inlineStr">
        <is>
          <t>D3003568488</t>
        </is>
      </c>
      <c r="R2621" s="23" t="inlineStr">
        <is>
          <t>Delivered</t>
        </is>
      </c>
      <c r="S2621" s="63" t="n">
        <v>4</v>
      </c>
      <c r="T2621" s="39" t="n"/>
      <c r="U2621" s="23" t="inlineStr">
        <is>
          <t>BioLegend</t>
        </is>
      </c>
      <c r="V2621" s="23">
        <f>VLOOKUP(P2621,'Customer List'!B:C,2,)</f>
        <v/>
      </c>
      <c r="W2621" s="40" t="n"/>
      <c r="X2621" s="32" t="n">
        <v>45917</v>
      </c>
      <c r="Y2621" s="23">
        <f>IF(X2621="", "", X2621-N2621)</f>
        <v/>
      </c>
      <c r="Z2621" s="23">
        <f>IF(N2621="", "", TEXT(N2621, "dddd"))</f>
        <v/>
      </c>
      <c r="AA2621" s="23">
        <f>IF(X2621="", "", TEXT(X2621, "dddd"))</f>
        <v/>
      </c>
      <c r="AB2621" s="23">
        <f>VLOOKUP(U2621,'Currency Sheet'!A:C,3,)</f>
        <v/>
      </c>
      <c r="AC2621" s="44">
        <f>VLOOKUP(P2621,'Customer List'!B:D,3,)</f>
        <v/>
      </c>
    </row>
    <row r="2622">
      <c r="A2622" s="23">
        <f>A2621+1</f>
        <v/>
      </c>
      <c r="B2622" s="23" t="inlineStr">
        <is>
          <t>EED118806</t>
        </is>
      </c>
      <c r="C2622" s="32" t="n">
        <v>45905</v>
      </c>
      <c r="D2622" s="32" t="n">
        <v>45910</v>
      </c>
      <c r="E2622" s="51" t="n">
        <v>267.4</v>
      </c>
      <c r="F2622" s="51">
        <f>IF(AB2622="DOLLAR",E2622*88,E2622)</f>
        <v/>
      </c>
      <c r="G2622" s="62">
        <f>F2622*J2622</f>
        <v/>
      </c>
      <c r="H2622" s="23" t="n">
        <v>349914</v>
      </c>
      <c r="I2622" s="23" t="inlineStr">
        <is>
          <t>PE/Cy7 anti-human CD152 (CTLA-4) Antibody  100tests</t>
        </is>
      </c>
      <c r="J2622" s="23" t="n">
        <v>1</v>
      </c>
      <c r="K2622" s="23" t="n">
        <v>1</v>
      </c>
      <c r="L2622" s="23">
        <f>J2622-K2622</f>
        <v/>
      </c>
      <c r="M2622" s="23" t="inlineStr">
        <is>
          <t>T-1171/25-26</t>
        </is>
      </c>
      <c r="N2622" s="32" t="n">
        <v>45913</v>
      </c>
      <c r="O2622" s="62" t="n">
        <v>36290</v>
      </c>
      <c r="P2622" s="23" t="inlineStr">
        <is>
          <t>ILS</t>
        </is>
      </c>
      <c r="Q2622" s="23" t="n">
        <v>58155620725</v>
      </c>
      <c r="R2622" s="23" t="inlineStr">
        <is>
          <t>Delivered</t>
        </is>
      </c>
      <c r="S2622" s="63" t="n">
        <v>4</v>
      </c>
      <c r="T2622" s="39" t="n"/>
      <c r="U2622" s="23" t="inlineStr">
        <is>
          <t>BioLegend</t>
        </is>
      </c>
      <c r="V2622" s="23">
        <f>VLOOKUP(P2622,'Customer List'!B:C,2,)</f>
        <v/>
      </c>
      <c r="W2622" s="40" t="n"/>
      <c r="X2622" s="32" t="n">
        <v>45915</v>
      </c>
      <c r="Y2622" s="23">
        <f>IF(X2622="", "", X2622-N2622)</f>
        <v/>
      </c>
      <c r="Z2622" s="23">
        <f>IF(N2622="", "", TEXT(N2622, "dddd"))</f>
        <v/>
      </c>
      <c r="AA2622" s="23">
        <f>IF(X2622="", "", TEXT(X2622, "dddd"))</f>
        <v/>
      </c>
      <c r="AB2622" s="23">
        <f>VLOOKUP(U2622,'Currency Sheet'!A:C,3,)</f>
        <v/>
      </c>
      <c r="AC2622" s="44">
        <f>VLOOKUP(P2622,'Customer List'!B:D,3,)</f>
        <v/>
      </c>
    </row>
    <row r="2623">
      <c r="A2623" s="23">
        <f>A2622+1</f>
        <v/>
      </c>
      <c r="B2623" s="23" t="inlineStr">
        <is>
          <t>EED118806</t>
        </is>
      </c>
      <c r="C2623" s="32" t="n">
        <v>45905</v>
      </c>
      <c r="D2623" s="32" t="n">
        <v>45910</v>
      </c>
      <c r="E2623" s="51" t="n">
        <v>86.8</v>
      </c>
      <c r="F2623" s="51">
        <f>IF(AB2623="DOLLAR",E2623*88,E2623)</f>
        <v/>
      </c>
      <c r="G2623" s="62">
        <f>F2623*J2623</f>
        <v/>
      </c>
      <c r="H2623" s="23" t="n">
        <v>351703</v>
      </c>
      <c r="I2623" s="23" t="inlineStr">
        <is>
          <t>FITC anti-human TCR Vα7.2 Antibody  25 tests</t>
        </is>
      </c>
      <c r="J2623" s="23" t="n">
        <v>1</v>
      </c>
      <c r="K2623" s="23" t="n">
        <v>1</v>
      </c>
      <c r="L2623" s="23">
        <f>J2623-K2623</f>
        <v/>
      </c>
      <c r="M2623" s="23" t="inlineStr">
        <is>
          <t>T-1179/25-26</t>
        </is>
      </c>
      <c r="N2623" s="32" t="n">
        <v>45913</v>
      </c>
      <c r="O2623" s="62" t="n">
        <v>13454</v>
      </c>
      <c r="P2623" s="23" t="inlineStr">
        <is>
          <t>POPVAX</t>
        </is>
      </c>
      <c r="Q2623" s="23" t="n">
        <v>58155620983</v>
      </c>
      <c r="R2623" s="23" t="inlineStr">
        <is>
          <t>Delivered</t>
        </is>
      </c>
      <c r="S2623" s="63" t="n">
        <v>4</v>
      </c>
      <c r="T2623" s="39" t="n"/>
      <c r="U2623" s="23" t="inlineStr">
        <is>
          <t>BioLegend</t>
        </is>
      </c>
      <c r="V2623" s="23">
        <f>VLOOKUP(P2623,'Customer List'!B:C,2,)</f>
        <v/>
      </c>
      <c r="W2623" s="40" t="n"/>
      <c r="X2623" s="32" t="n">
        <v>45915</v>
      </c>
      <c r="Y2623" s="23">
        <f>IF(X2623="", "", X2623-N2623)</f>
        <v/>
      </c>
      <c r="Z2623" s="23">
        <f>IF(N2623="", "", TEXT(N2623, "dddd"))</f>
        <v/>
      </c>
      <c r="AA2623" s="23">
        <f>IF(X2623="", "", TEXT(X2623, "dddd"))</f>
        <v/>
      </c>
      <c r="AB2623" s="23">
        <f>VLOOKUP(U2623,'Currency Sheet'!A:C,3,)</f>
        <v/>
      </c>
      <c r="AC2623" s="44">
        <f>VLOOKUP(P2623,'Customer List'!B:D,3,)</f>
        <v/>
      </c>
    </row>
    <row r="2624">
      <c r="A2624" s="23">
        <f>A2623+1</f>
        <v/>
      </c>
      <c r="B2624" s="23" t="inlineStr">
        <is>
          <t>EED118806</t>
        </is>
      </c>
      <c r="C2624" s="32" t="n">
        <v>45905</v>
      </c>
      <c r="D2624" s="32" t="n">
        <v>45910</v>
      </c>
      <c r="E2624" s="51" t="n">
        <v>267.4</v>
      </c>
      <c r="F2624" s="51">
        <f>IF(AB2624="DOLLAR",E2624*88,E2624)</f>
        <v/>
      </c>
      <c r="G2624" s="62">
        <f>F2624*J2624</f>
        <v/>
      </c>
      <c r="H2624" s="23" t="n">
        <v>354510</v>
      </c>
      <c r="I2624" s="23" t="inlineStr">
        <is>
          <t>PerCP/Cyanine5.5 anti-human CD304 (Neuropilin-1) Antibody  100tests</t>
        </is>
      </c>
      <c r="J2624" s="23" t="n">
        <v>1</v>
      </c>
      <c r="K2624" s="23" t="n">
        <v>1</v>
      </c>
      <c r="L2624" s="23">
        <f>J2624-K2624</f>
        <v/>
      </c>
      <c r="M2624" s="23" t="inlineStr">
        <is>
          <t>T-1201/25-26</t>
        </is>
      </c>
      <c r="N2624" s="32" t="n">
        <v>45916</v>
      </c>
      <c r="O2624" s="62" t="n">
        <v>44407.5</v>
      </c>
      <c r="P2624" s="23" t="inlineStr">
        <is>
          <t>BSP</t>
        </is>
      </c>
      <c r="Q2624" s="23" t="inlineStr">
        <is>
          <t>BY HAND</t>
        </is>
      </c>
      <c r="R2624" s="23" t="inlineStr">
        <is>
          <t>PRIYANKA MADAM</t>
        </is>
      </c>
      <c r="S2624" s="63" t="n">
        <v>4</v>
      </c>
      <c r="T2624" s="39" t="n"/>
      <c r="U2624" s="23" t="inlineStr">
        <is>
          <t>BioLegend</t>
        </is>
      </c>
      <c r="V2624" s="23">
        <f>VLOOKUP(P2624,'Customer List'!B:C,2,)</f>
        <v/>
      </c>
      <c r="W2624" s="40" t="n"/>
      <c r="X2624" s="32">
        <f>IF(OR(R2624 = "PRIYANKA MADAM", R2624 = "DEEPAK", R2624 = "PORTER"),N2624,"")</f>
        <v/>
      </c>
      <c r="Y2624" s="23">
        <f>IF(X2624="", "", X2624-N2624)</f>
        <v/>
      </c>
      <c r="Z2624" s="23">
        <f>IF(N2624="", "", TEXT(N2624, "dddd"))</f>
        <v/>
      </c>
      <c r="AA2624" s="23">
        <f>IF(X2624="", "", TEXT(X2624, "dddd"))</f>
        <v/>
      </c>
      <c r="AB2624" s="23">
        <f>VLOOKUP(U2624,'Currency Sheet'!A:C,3,)</f>
        <v/>
      </c>
      <c r="AC2624" s="44">
        <f>VLOOKUP(P2624,'Customer List'!B:D,3,)</f>
        <v/>
      </c>
    </row>
    <row r="2625">
      <c r="A2625" s="23">
        <f>A2624+1</f>
        <v/>
      </c>
      <c r="B2625" s="23" t="inlineStr">
        <is>
          <t>EED118806</t>
        </is>
      </c>
      <c r="C2625" s="32" t="n">
        <v>45905</v>
      </c>
      <c r="D2625" s="32" t="n">
        <v>45910</v>
      </c>
      <c r="E2625" s="51" t="n">
        <v>116.2</v>
      </c>
      <c r="F2625" s="51">
        <f>IF(AB2625="DOLLAR",E2625*88,E2625)</f>
        <v/>
      </c>
      <c r="G2625" s="62">
        <f>F2625*J2625</f>
        <v/>
      </c>
      <c r="H2625" s="23" t="n">
        <v>357408</v>
      </c>
      <c r="I2625" s="23" t="inlineStr">
        <is>
          <t>APC anti-human CD4 Antibody  100 tests</t>
        </is>
      </c>
      <c r="J2625" s="23" t="n">
        <v>1</v>
      </c>
      <c r="K2625" s="23" t="n">
        <v>1</v>
      </c>
      <c r="L2625" s="23">
        <f>J2625-K2625</f>
        <v/>
      </c>
      <c r="M2625" s="23" t="inlineStr">
        <is>
          <t>T-1171/25-26</t>
        </is>
      </c>
      <c r="N2625" s="32" t="n">
        <v>45913</v>
      </c>
      <c r="O2625" s="62" t="n">
        <v>15770</v>
      </c>
      <c r="P2625" s="23" t="inlineStr">
        <is>
          <t>ILS</t>
        </is>
      </c>
      <c r="Q2625" s="23" t="n">
        <v>58155620725</v>
      </c>
      <c r="R2625" s="23" t="inlineStr">
        <is>
          <t>Delivered</t>
        </is>
      </c>
      <c r="S2625" s="63" t="n">
        <v>4</v>
      </c>
      <c r="T2625" s="39" t="n"/>
      <c r="U2625" s="23" t="inlineStr">
        <is>
          <t>BioLegend</t>
        </is>
      </c>
      <c r="V2625" s="23">
        <f>VLOOKUP(P2625,'Customer List'!B:C,2,)</f>
        <v/>
      </c>
      <c r="W2625" s="40" t="n"/>
      <c r="X2625" s="32" t="n">
        <v>45915</v>
      </c>
      <c r="Y2625" s="23">
        <f>IF(X2625="", "", X2625-N2625)</f>
        <v/>
      </c>
      <c r="Z2625" s="23">
        <f>IF(N2625="", "", TEXT(N2625, "dddd"))</f>
        <v/>
      </c>
      <c r="AA2625" s="23">
        <f>IF(X2625="", "", TEXT(X2625, "dddd"))</f>
        <v/>
      </c>
      <c r="AB2625" s="23">
        <f>VLOOKUP(U2625,'Currency Sheet'!A:C,3,)</f>
        <v/>
      </c>
      <c r="AC2625" s="44">
        <f>VLOOKUP(P2625,'Customer List'!B:D,3,)</f>
        <v/>
      </c>
    </row>
    <row r="2626">
      <c r="A2626" s="23">
        <f>A2625+1</f>
        <v/>
      </c>
      <c r="B2626" s="23" t="inlineStr">
        <is>
          <t>EED118806</t>
        </is>
      </c>
      <c r="C2626" s="32" t="n">
        <v>45905</v>
      </c>
      <c r="D2626" s="32" t="n">
        <v>45910</v>
      </c>
      <c r="E2626" s="51" t="n">
        <v>267.4</v>
      </c>
      <c r="F2626" s="51">
        <f>IF(AB2626="DOLLAR",E2626*88,E2626)</f>
        <v/>
      </c>
      <c r="G2626" s="62">
        <f>F2626*J2626</f>
        <v/>
      </c>
      <c r="H2626" s="23" t="n">
        <v>362578</v>
      </c>
      <c r="I2626" s="23" t="inlineStr">
        <is>
          <t>APC/Fire™ 810 anti-human CD56 (NCAM) Antibody  100 tests</t>
        </is>
      </c>
      <c r="J2626" s="23" t="n">
        <v>1</v>
      </c>
      <c r="K2626" s="23" t="n">
        <v>1</v>
      </c>
      <c r="L2626" s="23">
        <f>J2626-K2626</f>
        <v/>
      </c>
      <c r="M2626" s="23" t="inlineStr">
        <is>
          <t>T-1169/25-26</t>
        </is>
      </c>
      <c r="N2626" s="32" t="n">
        <v>45913</v>
      </c>
      <c r="O2626" s="62" t="n">
        <v>36290</v>
      </c>
      <c r="P2626" s="23" t="inlineStr">
        <is>
          <t>ILS</t>
        </is>
      </c>
      <c r="Q2626" s="23" t="n">
        <v>58155620725</v>
      </c>
      <c r="R2626" s="23" t="inlineStr">
        <is>
          <t>Delivered</t>
        </is>
      </c>
      <c r="S2626" s="63" t="n">
        <v>4</v>
      </c>
      <c r="T2626" s="39" t="n"/>
      <c r="U2626" s="23" t="inlineStr">
        <is>
          <t>BioLegend</t>
        </is>
      </c>
      <c r="V2626" s="23">
        <f>VLOOKUP(P2626,'Customer List'!B:C,2,)</f>
        <v/>
      </c>
      <c r="W2626" s="40" t="n"/>
      <c r="X2626" s="32" t="n">
        <v>45915</v>
      </c>
      <c r="Y2626" s="23">
        <f>IF(X2626="", "", X2626-N2626)</f>
        <v/>
      </c>
      <c r="Z2626" s="23">
        <f>IF(N2626="", "", TEXT(N2626, "dddd"))</f>
        <v/>
      </c>
      <c r="AA2626" s="23">
        <f>IF(X2626="", "", TEXT(X2626, "dddd"))</f>
        <v/>
      </c>
      <c r="AB2626" s="23">
        <f>VLOOKUP(U2626,'Currency Sheet'!A:C,3,)</f>
        <v/>
      </c>
      <c r="AC2626" s="44">
        <f>VLOOKUP(P2626,'Customer List'!B:D,3,)</f>
        <v/>
      </c>
    </row>
    <row r="2627">
      <c r="A2627" s="23">
        <f>A2626+1</f>
        <v/>
      </c>
      <c r="B2627" s="23" t="inlineStr">
        <is>
          <t>EED118806</t>
        </is>
      </c>
      <c r="C2627" s="32" t="n">
        <v>45905</v>
      </c>
      <c r="D2627" s="32" t="n">
        <v>45910</v>
      </c>
      <c r="E2627" s="51" t="n">
        <v>111.3</v>
      </c>
      <c r="F2627" s="51">
        <f>IF(AB2627="DOLLAR",E2627*88,E2627)</f>
        <v/>
      </c>
      <c r="G2627" s="62">
        <f>F2627*J2627</f>
        <v/>
      </c>
      <c r="H2627" s="23" t="n">
        <v>369307</v>
      </c>
      <c r="I2627" s="23" t="inlineStr">
        <is>
          <t>FITC anti-human CD223 (LAG-3) Antibody  25 tests</t>
        </is>
      </c>
      <c r="J2627" s="23" t="n">
        <v>1</v>
      </c>
      <c r="K2627" s="23" t="n">
        <v>1</v>
      </c>
      <c r="L2627" s="23">
        <f>J2627-K2627</f>
        <v/>
      </c>
      <c r="M2627" s="23" t="inlineStr">
        <is>
          <t>T-1159/25-26</t>
        </is>
      </c>
      <c r="N2627" s="32" t="n">
        <v>45913</v>
      </c>
      <c r="O2627" s="62" t="n">
        <v>17252</v>
      </c>
      <c r="P2627" s="23" t="inlineStr">
        <is>
          <t>POPVAX</t>
        </is>
      </c>
      <c r="Q2627" s="23" t="n">
        <v>58155620983</v>
      </c>
      <c r="R2627" s="23" t="inlineStr">
        <is>
          <t>Delivered</t>
        </is>
      </c>
      <c r="S2627" s="63" t="n">
        <v>4</v>
      </c>
      <c r="T2627" s="39" t="n"/>
      <c r="U2627" s="23" t="inlineStr">
        <is>
          <t>BioLegend</t>
        </is>
      </c>
      <c r="V2627" s="23">
        <f>VLOOKUP(P2627,'Customer List'!B:C,2,)</f>
        <v/>
      </c>
      <c r="W2627" s="40" t="n"/>
      <c r="X2627" s="32" t="n">
        <v>45915</v>
      </c>
      <c r="Y2627" s="23">
        <f>IF(X2627="", "", X2627-N2627)</f>
        <v/>
      </c>
      <c r="Z2627" s="23">
        <f>IF(N2627="", "", TEXT(N2627, "dddd"))</f>
        <v/>
      </c>
      <c r="AA2627" s="23">
        <f>IF(X2627="", "", TEXT(X2627, "dddd"))</f>
        <v/>
      </c>
      <c r="AB2627" s="23">
        <f>VLOOKUP(U2627,'Currency Sheet'!A:C,3,)</f>
        <v/>
      </c>
      <c r="AC2627" s="44">
        <f>VLOOKUP(P2627,'Customer List'!B:D,3,)</f>
        <v/>
      </c>
    </row>
    <row r="2628">
      <c r="A2628" s="23">
        <f>A2627+1</f>
        <v/>
      </c>
      <c r="B2628" s="23" t="inlineStr">
        <is>
          <t>EED118806</t>
        </is>
      </c>
      <c r="C2628" s="32" t="n">
        <v>45905</v>
      </c>
      <c r="D2628" s="32" t="n">
        <v>45910</v>
      </c>
      <c r="E2628" s="51" t="n">
        <v>275.1</v>
      </c>
      <c r="F2628" s="51">
        <f>IF(AB2628="DOLLAR",E2628*88,E2628)</f>
        <v/>
      </c>
      <c r="G2628" s="62">
        <f>F2628*J2628</f>
        <v/>
      </c>
      <c r="H2628" s="23" t="n">
        <v>369308</v>
      </c>
      <c r="I2628" s="23" t="inlineStr">
        <is>
          <t>FITC anti-human CD223 (LAG-3) Antibody  100tests</t>
        </is>
      </c>
      <c r="J2628" s="23" t="n">
        <v>1</v>
      </c>
      <c r="K2628" s="23" t="n">
        <v>1</v>
      </c>
      <c r="L2628" s="23">
        <f>J2628-K2628</f>
        <v/>
      </c>
      <c r="M2628" s="23" t="inlineStr">
        <is>
          <t>T-1159/25-26</t>
        </is>
      </c>
      <c r="N2628" s="32" t="n">
        <v>45913</v>
      </c>
      <c r="O2628" s="62" t="n">
        <v>42641</v>
      </c>
      <c r="P2628" s="23" t="inlineStr">
        <is>
          <t>POPVAX</t>
        </is>
      </c>
      <c r="Q2628" s="23" t="n">
        <v>58155620983</v>
      </c>
      <c r="R2628" s="23" t="inlineStr">
        <is>
          <t>Delivered</t>
        </is>
      </c>
      <c r="S2628" s="63" t="n">
        <v>4</v>
      </c>
      <c r="T2628" s="39" t="n"/>
      <c r="U2628" s="23" t="inlineStr">
        <is>
          <t>BioLegend</t>
        </is>
      </c>
      <c r="V2628" s="23">
        <f>VLOOKUP(P2628,'Customer List'!B:C,2,)</f>
        <v/>
      </c>
      <c r="W2628" s="40" t="n"/>
      <c r="X2628" s="32" t="n">
        <v>45915</v>
      </c>
      <c r="Y2628" s="23">
        <f>IF(X2628="", "", X2628-N2628)</f>
        <v/>
      </c>
      <c r="Z2628" s="23">
        <f>IF(N2628="", "", TEXT(N2628, "dddd"))</f>
        <v/>
      </c>
      <c r="AA2628" s="23">
        <f>IF(X2628="", "", TEXT(X2628, "dddd"))</f>
        <v/>
      </c>
      <c r="AB2628" s="23">
        <f>VLOOKUP(U2628,'Currency Sheet'!A:C,3,)</f>
        <v/>
      </c>
      <c r="AC2628" s="44">
        <f>VLOOKUP(P2628,'Customer List'!B:D,3,)</f>
        <v/>
      </c>
    </row>
    <row r="2629">
      <c r="A2629" s="23">
        <f>A2628+1</f>
        <v/>
      </c>
      <c r="B2629" s="23" t="inlineStr">
        <is>
          <t>EED118806</t>
        </is>
      </c>
      <c r="C2629" s="32" t="n">
        <v>45905</v>
      </c>
      <c r="D2629" s="32" t="n">
        <v>45910</v>
      </c>
      <c r="E2629" s="51" t="n">
        <v>326.25</v>
      </c>
      <c r="F2629" s="51">
        <f>IF(AB2629="DOLLAR",E2629*88,E2629)</f>
        <v/>
      </c>
      <c r="G2629" s="62">
        <f>F2629*J2629</f>
        <v/>
      </c>
      <c r="H2629" s="23" t="n">
        <v>369624</v>
      </c>
      <c r="I2629" s="23" t="inlineStr">
        <is>
          <t>Brilliant Violet 785™ anti-human CD152 (CTLA-4) Antibody  100tests</t>
        </is>
      </c>
      <c r="J2629" s="23" t="n">
        <v>1</v>
      </c>
      <c r="K2629" s="23" t="n">
        <v>1</v>
      </c>
      <c r="L2629" s="23">
        <f>J2629-K2629</f>
        <v/>
      </c>
      <c r="M2629" s="23" t="inlineStr">
        <is>
          <t>T-1208/25-26</t>
        </is>
      </c>
      <c r="N2629" s="32" t="n">
        <v>45918</v>
      </c>
      <c r="O2629" s="62" t="n">
        <v>43826.25</v>
      </c>
      <c r="P2629" s="23" t="inlineStr">
        <is>
          <t>SOLUTION</t>
        </is>
      </c>
      <c r="Q2629" s="23" t="inlineStr">
        <is>
          <t>PORTER</t>
        </is>
      </c>
      <c r="R2629" s="23" t="inlineStr">
        <is>
          <t>PORTER</t>
        </is>
      </c>
      <c r="S2629" s="63" t="n">
        <v>4</v>
      </c>
      <c r="T2629" s="39" t="n"/>
      <c r="U2629" s="23" t="inlineStr">
        <is>
          <t>BioLegend</t>
        </is>
      </c>
      <c r="V2629" s="23">
        <f>VLOOKUP(P2629,'Customer List'!B:C,2,)</f>
        <v/>
      </c>
      <c r="W2629" s="40" t="n"/>
      <c r="X2629" s="32">
        <f>IF(OR(R2629 = "PRIYANKA MADAM", R2629 = "DEEPAK", R2629 = "PORTER"),N2629,"")</f>
        <v/>
      </c>
      <c r="Y2629" s="23">
        <f>IF(X2629="", "", X2629-N2629)</f>
        <v/>
      </c>
      <c r="Z2629" s="23">
        <f>IF(N2629="", "", TEXT(N2629, "dddd"))</f>
        <v/>
      </c>
      <c r="AA2629" s="23">
        <f>IF(X2629="", "", TEXT(X2629, "dddd"))</f>
        <v/>
      </c>
      <c r="AB2629" s="23">
        <f>VLOOKUP(U2629,'Currency Sheet'!A:C,3,)</f>
        <v/>
      </c>
      <c r="AC2629" s="44">
        <f>VLOOKUP(P2629,'Customer List'!B:D,3,)</f>
        <v/>
      </c>
    </row>
    <row r="2630">
      <c r="A2630" s="23">
        <f>A2629+1</f>
        <v/>
      </c>
      <c r="B2630" s="23" t="inlineStr">
        <is>
          <t>EED118806</t>
        </is>
      </c>
      <c r="C2630" s="32" t="n">
        <v>45905</v>
      </c>
      <c r="D2630" s="32" t="n">
        <v>45910</v>
      </c>
      <c r="E2630" s="51" t="n">
        <v>234.5</v>
      </c>
      <c r="F2630" s="51">
        <f>IF(AB2630="DOLLAR",E2630*88,E2630)</f>
        <v/>
      </c>
      <c r="G2630" s="62">
        <f>F2630*J2630</f>
        <v/>
      </c>
      <c r="H2630" s="23" t="n">
        <v>372208</v>
      </c>
      <c r="I2630" s="23" t="inlineStr">
        <is>
          <t>PE anti-human/mouse Granzyme B Recombinant Antibody  100tests</t>
        </is>
      </c>
      <c r="J2630" s="23" t="n">
        <v>1</v>
      </c>
      <c r="K2630" s="23" t="n">
        <v>1</v>
      </c>
      <c r="L2630" s="23">
        <f>J2630-K2630</f>
        <v/>
      </c>
      <c r="M2630" s="23" t="inlineStr">
        <is>
          <t>T-1171/25-26</t>
        </is>
      </c>
      <c r="N2630" s="32" t="n">
        <v>45913</v>
      </c>
      <c r="O2630" s="62" t="n">
        <v>31825</v>
      </c>
      <c r="P2630" s="23" t="inlineStr">
        <is>
          <t>ILS</t>
        </is>
      </c>
      <c r="Q2630" s="23" t="n">
        <v>58155620725</v>
      </c>
      <c r="R2630" s="23" t="inlineStr">
        <is>
          <t>Delivered</t>
        </is>
      </c>
      <c r="S2630" s="63" t="n">
        <v>4</v>
      </c>
      <c r="T2630" s="39" t="n"/>
      <c r="U2630" s="23" t="inlineStr">
        <is>
          <t>BioLegend</t>
        </is>
      </c>
      <c r="V2630" s="23">
        <f>VLOOKUP(P2630,'Customer List'!B:C,2,)</f>
        <v/>
      </c>
      <c r="W2630" s="40" t="n"/>
      <c r="X2630" s="32" t="n">
        <v>45915</v>
      </c>
      <c r="Y2630" s="23">
        <f>IF(X2630="", "", X2630-N2630)</f>
        <v/>
      </c>
      <c r="Z2630" s="23">
        <f>IF(N2630="", "", TEXT(N2630, "dddd"))</f>
        <v/>
      </c>
      <c r="AA2630" s="23">
        <f>IF(X2630="", "", TEXT(X2630, "dddd"))</f>
        <v/>
      </c>
      <c r="AB2630" s="23">
        <f>VLOOKUP(U2630,'Currency Sheet'!A:C,3,)</f>
        <v/>
      </c>
      <c r="AC2630" s="44">
        <f>VLOOKUP(P2630,'Customer List'!B:D,3,)</f>
        <v/>
      </c>
    </row>
    <row r="2631">
      <c r="A2631" s="23">
        <f>A2630+1</f>
        <v/>
      </c>
      <c r="B2631" s="23" t="inlineStr">
        <is>
          <t>EED118806</t>
        </is>
      </c>
      <c r="C2631" s="32" t="n">
        <v>45905</v>
      </c>
      <c r="D2631" s="32" t="n">
        <v>45910</v>
      </c>
      <c r="E2631" s="51" t="n">
        <v>1</v>
      </c>
      <c r="F2631" s="51">
        <f>IF(AB2631="DOLLAR",E2631*88,E2631)</f>
        <v/>
      </c>
      <c r="G2631" s="62">
        <f>F2631*J2631</f>
        <v/>
      </c>
      <c r="H2631" s="23" t="n">
        <v>387103</v>
      </c>
      <c r="I2631" s="23" t="inlineStr">
        <is>
          <t>TotalSeq™-C1382 anti-human CD197 (CCR7) Antibody  10 µg</t>
        </is>
      </c>
      <c r="J2631" s="23" t="n">
        <v>1</v>
      </c>
      <c r="K2631" s="23" t="n">
        <v>1</v>
      </c>
      <c r="L2631" s="23">
        <f>J2631-K2631</f>
        <v/>
      </c>
      <c r="M2631" s="23" t="inlineStr">
        <is>
          <t>DC-148/25-26</t>
        </is>
      </c>
      <c r="N2631" s="32" t="n">
        <v>45916</v>
      </c>
      <c r="O2631" s="62" t="n">
        <v>0</v>
      </c>
      <c r="P2631" s="23" t="inlineStr">
        <is>
          <t>ICGEB</t>
        </is>
      </c>
      <c r="Q2631" s="23" t="inlineStr">
        <is>
          <t>BY HAND</t>
        </is>
      </c>
      <c r="R2631" s="23" t="inlineStr">
        <is>
          <t>PRIYANKA MADAM</t>
        </is>
      </c>
      <c r="S2631" s="63" t="n">
        <v>4</v>
      </c>
      <c r="T2631" s="39" t="inlineStr">
        <is>
          <t>FOC MOHAN SIR</t>
        </is>
      </c>
      <c r="U2631" s="23" t="inlineStr">
        <is>
          <t>BioLegend</t>
        </is>
      </c>
      <c r="V2631" s="23">
        <f>VLOOKUP(P2631,'Customer List'!B:C,2,)</f>
        <v/>
      </c>
      <c r="W2631" s="40" t="n"/>
      <c r="X2631" s="32">
        <f>IF(OR(R2631 = "PRIYANKA MADAM", R2631 = "DEEPAK", R2631 = "PORTER"),N2631,"")</f>
        <v/>
      </c>
      <c r="Y2631" s="23">
        <f>IF(X2631="", "", X2631-N2631)</f>
        <v/>
      </c>
      <c r="Z2631" s="23">
        <f>IF(N2631="", "", TEXT(N2631, "dddd"))</f>
        <v/>
      </c>
      <c r="AA2631" s="23">
        <f>IF(X2631="", "", TEXT(X2631, "dddd"))</f>
        <v/>
      </c>
      <c r="AB2631" s="23">
        <f>VLOOKUP(U2631,'Currency Sheet'!A:C,3,)</f>
        <v/>
      </c>
      <c r="AC2631" s="44">
        <f>VLOOKUP(P2631,'Customer List'!B:D,3,)</f>
        <v/>
      </c>
    </row>
    <row r="2632">
      <c r="A2632" s="23">
        <f>A2631+1</f>
        <v/>
      </c>
      <c r="B2632" s="23" t="inlineStr">
        <is>
          <t>EED118806</t>
        </is>
      </c>
      <c r="C2632" s="32" t="n">
        <v>45905</v>
      </c>
      <c r="D2632" s="32" t="n">
        <v>45910</v>
      </c>
      <c r="E2632" s="51" t="n">
        <v>1</v>
      </c>
      <c r="F2632" s="51">
        <f>IF(AB2632="DOLLAR",E2632*88,E2632)</f>
        <v/>
      </c>
      <c r="G2632" s="62">
        <f>F2632*J2632</f>
        <v/>
      </c>
      <c r="H2632" s="23" t="n">
        <v>387203</v>
      </c>
      <c r="I2632" s="23" t="inlineStr">
        <is>
          <t>TotalSeq™-C1381 anti-human CD197 (CCR7) Antibody  10 µg</t>
        </is>
      </c>
      <c r="J2632" s="23" t="n">
        <v>1</v>
      </c>
      <c r="K2632" s="23" t="n">
        <v>1</v>
      </c>
      <c r="L2632" s="23">
        <f>J2632-K2632</f>
        <v/>
      </c>
      <c r="M2632" s="23" t="inlineStr">
        <is>
          <t>DC-148/25-26</t>
        </is>
      </c>
      <c r="N2632" s="32" t="n">
        <v>45916</v>
      </c>
      <c r="O2632" s="62" t="n">
        <v>0</v>
      </c>
      <c r="P2632" s="23" t="inlineStr">
        <is>
          <t>ICGEB</t>
        </is>
      </c>
      <c r="Q2632" s="23" t="inlineStr">
        <is>
          <t>BY HAND</t>
        </is>
      </c>
      <c r="R2632" s="23" t="inlineStr">
        <is>
          <t>PRIYANKA MADAM</t>
        </is>
      </c>
      <c r="S2632" s="63" t="n">
        <v>4</v>
      </c>
      <c r="T2632" s="39" t="inlineStr">
        <is>
          <t>FOC MOHAN SIR</t>
        </is>
      </c>
      <c r="U2632" s="23" t="inlineStr">
        <is>
          <t>BioLegend</t>
        </is>
      </c>
      <c r="V2632" s="23">
        <f>VLOOKUP(P2632,'Customer List'!B:C,2,)</f>
        <v/>
      </c>
      <c r="W2632" s="40" t="n"/>
      <c r="X2632" s="32">
        <f>IF(OR(R2632 = "PRIYANKA MADAM", R2632 = "DEEPAK", R2632 = "PORTER"),N2632,"")</f>
        <v/>
      </c>
      <c r="Y2632" s="23">
        <f>IF(X2632="", "", X2632-N2632)</f>
        <v/>
      </c>
      <c r="Z2632" s="23">
        <f>IF(N2632="", "", TEXT(N2632, "dddd"))</f>
        <v/>
      </c>
      <c r="AA2632" s="23">
        <f>IF(X2632="", "", TEXT(X2632, "dddd"))</f>
        <v/>
      </c>
      <c r="AB2632" s="23">
        <f>VLOOKUP(U2632,'Currency Sheet'!A:C,3,)</f>
        <v/>
      </c>
      <c r="AC2632" s="44">
        <f>VLOOKUP(P2632,'Customer List'!B:D,3,)</f>
        <v/>
      </c>
    </row>
    <row r="2633">
      <c r="A2633" s="23">
        <f>A2632+1</f>
        <v/>
      </c>
      <c r="B2633" s="23" t="inlineStr">
        <is>
          <t>EED118806</t>
        </is>
      </c>
      <c r="C2633" s="32" t="n">
        <v>45905</v>
      </c>
      <c r="D2633" s="32" t="n">
        <v>45910</v>
      </c>
      <c r="E2633" s="51" t="n">
        <v>246.4</v>
      </c>
      <c r="F2633" s="51">
        <f>IF(AB2633="DOLLAR",E2633*88,E2633)</f>
        <v/>
      </c>
      <c r="G2633" s="62">
        <f>F2633*J2633</f>
        <v/>
      </c>
      <c r="H2633" s="23" t="n">
        <v>392918</v>
      </c>
      <c r="I2633" s="23" t="inlineStr">
        <is>
          <t>PE/Fire™ 640 anti-human CD66b Antibody  100 tests</t>
        </is>
      </c>
      <c r="J2633" s="23" t="n">
        <v>1</v>
      </c>
      <c r="K2633" s="23" t="n">
        <v>1</v>
      </c>
      <c r="L2633" s="23">
        <f>J2633-K2633</f>
        <v/>
      </c>
      <c r="M2633" s="23" t="inlineStr">
        <is>
          <t>T-1169/25-26</t>
        </is>
      </c>
      <c r="N2633" s="32" t="n">
        <v>45913</v>
      </c>
      <c r="O2633" s="62" t="n">
        <v>33440</v>
      </c>
      <c r="P2633" s="23" t="inlineStr">
        <is>
          <t>ILS</t>
        </is>
      </c>
      <c r="Q2633" s="23" t="n">
        <v>58155620725</v>
      </c>
      <c r="R2633" s="23" t="inlineStr">
        <is>
          <t>Delivered</t>
        </is>
      </c>
      <c r="S2633" s="63" t="n">
        <v>4</v>
      </c>
      <c r="T2633" s="39" t="n"/>
      <c r="U2633" s="23" t="inlineStr">
        <is>
          <t>BioLegend</t>
        </is>
      </c>
      <c r="V2633" s="23">
        <f>VLOOKUP(P2633,'Customer List'!B:C,2,)</f>
        <v/>
      </c>
      <c r="W2633" s="40" t="n"/>
      <c r="X2633" s="32" t="n">
        <v>45915</v>
      </c>
      <c r="Y2633" s="23">
        <f>IF(X2633="", "", X2633-N2633)</f>
        <v/>
      </c>
      <c r="Z2633" s="23">
        <f>IF(N2633="", "", TEXT(N2633, "dddd"))</f>
        <v/>
      </c>
      <c r="AA2633" s="23">
        <f>IF(X2633="", "", TEXT(X2633, "dddd"))</f>
        <v/>
      </c>
      <c r="AB2633" s="23">
        <f>VLOOKUP(U2633,'Currency Sheet'!A:C,3,)</f>
        <v/>
      </c>
      <c r="AC2633" s="44">
        <f>VLOOKUP(P2633,'Customer List'!B:D,3,)</f>
        <v/>
      </c>
    </row>
    <row r="2634">
      <c r="A2634" s="23">
        <f>A2633+1</f>
        <v/>
      </c>
      <c r="B2634" s="23" t="inlineStr">
        <is>
          <t>EED118806</t>
        </is>
      </c>
      <c r="C2634" s="32" t="n">
        <v>45905</v>
      </c>
      <c r="D2634" s="32" t="n">
        <v>45910</v>
      </c>
      <c r="E2634" s="51" t="n">
        <v>53.9</v>
      </c>
      <c r="F2634" s="51">
        <f>IF(AB2634="DOLLAR",E2634*88,E2634)</f>
        <v/>
      </c>
      <c r="G2634" s="62">
        <f>F2634*J2634</f>
        <v/>
      </c>
      <c r="H2634" s="23" t="n">
        <v>400112</v>
      </c>
      <c r="I2634" s="23" t="inlineStr">
        <is>
          <t>PE Mouse IgG1, κ Isotype Ctrl Antibody  100µg</t>
        </is>
      </c>
      <c r="J2634" s="23" t="n">
        <v>1</v>
      </c>
      <c r="K2634" s="23" t="n">
        <v>1</v>
      </c>
      <c r="L2634" s="23">
        <f>J2634-K2634</f>
        <v/>
      </c>
      <c r="M2634" s="23" t="inlineStr">
        <is>
          <t>T-1151/25-26</t>
        </is>
      </c>
      <c r="N2634" s="32" t="n">
        <v>45913</v>
      </c>
      <c r="O2634" s="62" t="n">
        <v>8115.8</v>
      </c>
      <c r="P2634" s="23" t="inlineStr">
        <is>
          <t>AURIGINE SERVICE</t>
        </is>
      </c>
      <c r="Q2634" s="23" t="n">
        <v>58155617516</v>
      </c>
      <c r="R2634" s="23" t="inlineStr">
        <is>
          <t>Delivered</t>
        </is>
      </c>
      <c r="S2634" s="63" t="n">
        <v>4</v>
      </c>
      <c r="T2634" s="39" t="n"/>
      <c r="U2634" s="23" t="inlineStr">
        <is>
          <t>BioLegend</t>
        </is>
      </c>
      <c r="V2634" s="23">
        <f>VLOOKUP(P2634,'Customer List'!B:C,2,)</f>
        <v/>
      </c>
      <c r="W2634" s="40" t="n"/>
      <c r="X2634" s="32" t="n">
        <v>45915</v>
      </c>
      <c r="Y2634" s="23">
        <f>IF(X2634="", "", X2634-N2634)</f>
        <v/>
      </c>
      <c r="Z2634" s="23">
        <f>IF(N2634="", "", TEXT(N2634, "dddd"))</f>
        <v/>
      </c>
      <c r="AA2634" s="23">
        <f>IF(X2634="", "", TEXT(X2634, "dddd"))</f>
        <v/>
      </c>
      <c r="AB2634" s="23">
        <f>VLOOKUP(U2634,'Currency Sheet'!A:C,3,)</f>
        <v/>
      </c>
      <c r="AC2634" s="44">
        <f>VLOOKUP(P2634,'Customer List'!B:D,3,)</f>
        <v/>
      </c>
    </row>
    <row r="2635">
      <c r="A2635" s="23">
        <f>A2634+1</f>
        <v/>
      </c>
      <c r="B2635" s="23" t="inlineStr">
        <is>
          <t>EED118806</t>
        </is>
      </c>
      <c r="C2635" s="32" t="n">
        <v>45905</v>
      </c>
      <c r="D2635" s="32" t="n">
        <v>45910</v>
      </c>
      <c r="E2635" s="51" t="n">
        <v>125.3</v>
      </c>
      <c r="F2635" s="51">
        <f>IF(AB2635="DOLLAR",E2635*88,E2635)</f>
        <v/>
      </c>
      <c r="G2635" s="62">
        <f>F2635*J2635</f>
        <v/>
      </c>
      <c r="H2635" s="23" t="n">
        <v>400126</v>
      </c>
      <c r="I2635" s="23" t="inlineStr">
        <is>
          <t>PE/Cyanine7 Mouse IgG1, κ Isotype Ctrl Antibody  100tests</t>
        </is>
      </c>
      <c r="J2635" s="23" t="n">
        <v>1</v>
      </c>
      <c r="K2635" s="23" t="n">
        <v>1</v>
      </c>
      <c r="L2635" s="23">
        <f>J2635-K2635</f>
        <v/>
      </c>
      <c r="M2635" s="23" t="inlineStr">
        <is>
          <t>T-1171/25-26</t>
        </is>
      </c>
      <c r="N2635" s="32" t="n">
        <v>45913</v>
      </c>
      <c r="O2635" s="62" t="n">
        <v>17005</v>
      </c>
      <c r="P2635" s="23" t="inlineStr">
        <is>
          <t>ILS</t>
        </is>
      </c>
      <c r="Q2635" s="23" t="n">
        <v>58155620725</v>
      </c>
      <c r="R2635" s="23" t="inlineStr">
        <is>
          <t>Delivered</t>
        </is>
      </c>
      <c r="S2635" s="63" t="n">
        <v>4</v>
      </c>
      <c r="T2635" s="39" t="n"/>
      <c r="U2635" s="23" t="inlineStr">
        <is>
          <t>BioLegend</t>
        </is>
      </c>
      <c r="V2635" s="23">
        <f>VLOOKUP(P2635,'Customer List'!B:C,2,)</f>
        <v/>
      </c>
      <c r="W2635" s="40" t="n"/>
      <c r="X2635" s="32" t="n">
        <v>45915</v>
      </c>
      <c r="Y2635" s="23">
        <f>IF(X2635="", "", X2635-N2635)</f>
        <v/>
      </c>
      <c r="Z2635" s="23">
        <f>IF(N2635="", "", TEXT(N2635, "dddd"))</f>
        <v/>
      </c>
      <c r="AA2635" s="23">
        <f>IF(X2635="", "", TEXT(X2635, "dddd"))</f>
        <v/>
      </c>
      <c r="AB2635" s="23">
        <f>VLOOKUP(U2635,'Currency Sheet'!A:C,3,)</f>
        <v/>
      </c>
      <c r="AC2635" s="44">
        <f>VLOOKUP(P2635,'Customer List'!B:D,3,)</f>
        <v/>
      </c>
    </row>
    <row r="2636">
      <c r="A2636" s="23">
        <f>A2635+1</f>
        <v/>
      </c>
      <c r="B2636" s="23" t="inlineStr">
        <is>
          <t>EED118806</t>
        </is>
      </c>
      <c r="C2636" s="32" t="n">
        <v>45905</v>
      </c>
      <c r="D2636" s="32" t="n">
        <v>45910</v>
      </c>
      <c r="E2636" s="51" t="n">
        <v>146.3</v>
      </c>
      <c r="F2636" s="51">
        <f>IF(AB2636="DOLLAR",E2636*88,E2636)</f>
        <v/>
      </c>
      <c r="G2636" s="62">
        <f>F2636*J2636</f>
        <v/>
      </c>
      <c r="H2636" s="23" t="n">
        <v>400129</v>
      </c>
      <c r="I2636" s="23" t="inlineStr">
        <is>
          <t>Alexa Fluor® 488 Mouse IgG1, κ Isotype Ctrl (FC) Antibody  100tests</t>
        </is>
      </c>
      <c r="J2636" s="23" t="n">
        <v>1</v>
      </c>
      <c r="K2636" s="23" t="n">
        <v>1</v>
      </c>
      <c r="L2636" s="23">
        <f>J2636-K2636</f>
        <v/>
      </c>
      <c r="M2636" s="23" t="inlineStr">
        <is>
          <t>T-1171/25-26</t>
        </is>
      </c>
      <c r="N2636" s="32" t="n">
        <v>45913</v>
      </c>
      <c r="O2636" s="62" t="n">
        <v>19855</v>
      </c>
      <c r="P2636" s="23" t="inlineStr">
        <is>
          <t>ILS</t>
        </is>
      </c>
      <c r="Q2636" s="23" t="n">
        <v>58155620725</v>
      </c>
      <c r="R2636" s="23" t="inlineStr">
        <is>
          <t>Delivered</t>
        </is>
      </c>
      <c r="S2636" s="63" t="n">
        <v>4</v>
      </c>
      <c r="T2636" s="39" t="n"/>
      <c r="U2636" s="23" t="inlineStr">
        <is>
          <t>BioLegend</t>
        </is>
      </c>
      <c r="V2636" s="23">
        <f>VLOOKUP(P2636,'Customer List'!B:C,2,)</f>
        <v/>
      </c>
      <c r="W2636" s="40" t="n"/>
      <c r="X2636" s="32" t="n">
        <v>45915</v>
      </c>
      <c r="Y2636" s="23">
        <f>IF(X2636="", "", X2636-N2636)</f>
        <v/>
      </c>
      <c r="Z2636" s="23">
        <f>IF(N2636="", "", TEXT(N2636, "dddd"))</f>
        <v/>
      </c>
      <c r="AA2636" s="23">
        <f>IF(X2636="", "", TEXT(X2636, "dddd"))</f>
        <v/>
      </c>
      <c r="AB2636" s="23">
        <f>VLOOKUP(U2636,'Currency Sheet'!A:C,3,)</f>
        <v/>
      </c>
      <c r="AC2636" s="44">
        <f>VLOOKUP(P2636,'Customer List'!B:D,3,)</f>
        <v/>
      </c>
    </row>
    <row r="2637">
      <c r="A2637" s="23">
        <f>A2636+1</f>
        <v/>
      </c>
      <c r="B2637" s="23" t="inlineStr">
        <is>
          <t>EED118806</t>
        </is>
      </c>
      <c r="C2637" s="32" t="n">
        <v>45905</v>
      </c>
      <c r="D2637" s="32" t="n">
        <v>45910</v>
      </c>
      <c r="E2637" s="51" t="n">
        <v>90.3</v>
      </c>
      <c r="F2637" s="51">
        <f>IF(AB2637="DOLLAR",E2637*88,E2637)</f>
        <v/>
      </c>
      <c r="G2637" s="62">
        <f>F2637*J2637</f>
        <v/>
      </c>
      <c r="H2637" s="23" t="n">
        <v>400140</v>
      </c>
      <c r="I2637" s="23" t="inlineStr">
        <is>
          <t>PE Mouse IgG1, κ Isotype Ctrl (ICFC) Antibody  100tests</t>
        </is>
      </c>
      <c r="J2637" s="23" t="n">
        <v>1</v>
      </c>
      <c r="K2637" s="23" t="n">
        <v>1</v>
      </c>
      <c r="L2637" s="23">
        <f>J2637-K2637</f>
        <v/>
      </c>
      <c r="M2637" s="23" t="inlineStr">
        <is>
          <t>T-1171/25-26</t>
        </is>
      </c>
      <c r="N2637" s="32" t="n">
        <v>45913</v>
      </c>
      <c r="O2637" s="62" t="n">
        <v>12255</v>
      </c>
      <c r="P2637" s="23" t="inlineStr">
        <is>
          <t>ILS</t>
        </is>
      </c>
      <c r="Q2637" s="23" t="n">
        <v>58155620725</v>
      </c>
      <c r="R2637" s="23" t="inlineStr">
        <is>
          <t>Delivered</t>
        </is>
      </c>
      <c r="S2637" s="63" t="n">
        <v>4</v>
      </c>
      <c r="T2637" s="39" t="n"/>
      <c r="U2637" s="23" t="inlineStr">
        <is>
          <t>BioLegend</t>
        </is>
      </c>
      <c r="V2637" s="23">
        <f>VLOOKUP(P2637,'Customer List'!B:C,2,)</f>
        <v/>
      </c>
      <c r="W2637" s="40" t="n"/>
      <c r="X2637" s="32" t="n">
        <v>45915</v>
      </c>
      <c r="Y2637" s="23">
        <f>IF(X2637="", "", X2637-N2637)</f>
        <v/>
      </c>
      <c r="Z2637" s="23">
        <f>IF(N2637="", "", TEXT(N2637, "dddd"))</f>
        <v/>
      </c>
      <c r="AA2637" s="23">
        <f>IF(X2637="", "", TEXT(X2637, "dddd"))</f>
        <v/>
      </c>
      <c r="AB2637" s="23">
        <f>VLOOKUP(U2637,'Currency Sheet'!A:C,3,)</f>
        <v/>
      </c>
      <c r="AC2637" s="44">
        <f>VLOOKUP(P2637,'Customer List'!B:D,3,)</f>
        <v/>
      </c>
    </row>
    <row r="2638">
      <c r="A2638" s="23">
        <f>A2637+1</f>
        <v/>
      </c>
      <c r="B2638" s="23" t="inlineStr">
        <is>
          <t>EED118806</t>
        </is>
      </c>
      <c r="C2638" s="32" t="n">
        <v>45905</v>
      </c>
      <c r="D2638" s="32" t="n">
        <v>45910</v>
      </c>
      <c r="E2638" s="51" t="n">
        <v>135.1</v>
      </c>
      <c r="F2638" s="51">
        <f>IF(AB2638="DOLLAR",E2638*88,E2638)</f>
        <v/>
      </c>
      <c r="G2638" s="62">
        <f>F2638*J2638</f>
        <v/>
      </c>
      <c r="H2638" s="23" t="n">
        <v>400144</v>
      </c>
      <c r="I2638" s="23" t="inlineStr">
        <is>
          <t>Alexa Fluor® 700 Mouse IgG1, κ Isotype Ctrl Antibody  100µg</t>
        </is>
      </c>
      <c r="J2638" s="23" t="n">
        <v>1</v>
      </c>
      <c r="K2638" s="23" t="n">
        <v>1</v>
      </c>
      <c r="L2638" s="23">
        <f>J2638-K2638</f>
        <v/>
      </c>
      <c r="M2638" s="23" t="inlineStr">
        <is>
          <t>T-1156/25-26</t>
        </is>
      </c>
      <c r="N2638" s="32" t="n">
        <v>45913</v>
      </c>
      <c r="O2638" s="62" t="n">
        <v>20940.5</v>
      </c>
      <c r="P2638" s="23" t="inlineStr">
        <is>
          <t>IMMUNEEL</t>
        </is>
      </c>
      <c r="Q2638" s="23" t="n">
        <v>58155620762</v>
      </c>
      <c r="R2638" s="23" t="inlineStr">
        <is>
          <t>Delivered</t>
        </is>
      </c>
      <c r="S2638" s="63" t="n">
        <v>4</v>
      </c>
      <c r="T2638" s="39" t="n"/>
      <c r="U2638" s="23" t="inlineStr">
        <is>
          <t>BioLegend</t>
        </is>
      </c>
      <c r="V2638" s="23">
        <f>VLOOKUP(P2638,'Customer List'!B:C,2,)</f>
        <v/>
      </c>
      <c r="W2638" s="40" t="n"/>
      <c r="X2638" s="32" t="n">
        <v>45915</v>
      </c>
      <c r="Y2638" s="23">
        <f>IF(X2638="", "", X2638-N2638)</f>
        <v/>
      </c>
      <c r="Z2638" s="23">
        <f>IF(N2638="", "", TEXT(N2638, "dddd"))</f>
        <v/>
      </c>
      <c r="AA2638" s="23">
        <f>IF(X2638="", "", TEXT(X2638, "dddd"))</f>
        <v/>
      </c>
      <c r="AB2638" s="23">
        <f>VLOOKUP(U2638,'Currency Sheet'!A:C,3,)</f>
        <v/>
      </c>
      <c r="AC2638" s="44">
        <f>VLOOKUP(P2638,'Customer List'!B:D,3,)</f>
        <v/>
      </c>
    </row>
    <row r="2639">
      <c r="A2639" s="23">
        <f>A2638+1</f>
        <v/>
      </c>
      <c r="B2639" s="23" t="inlineStr">
        <is>
          <t>EED118806</t>
        </is>
      </c>
      <c r="C2639" s="32" t="n">
        <v>45905</v>
      </c>
      <c r="D2639" s="32" t="n">
        <v>45910</v>
      </c>
      <c r="E2639" s="51" t="n">
        <v>147.7</v>
      </c>
      <c r="F2639" s="51">
        <f>IF(AB2639="DOLLAR",E2639*88,E2639)</f>
        <v/>
      </c>
      <c r="G2639" s="62">
        <f>F2639*J2639</f>
        <v/>
      </c>
      <c r="H2639" s="23" t="n">
        <v>400148</v>
      </c>
      <c r="I2639" s="23" t="inlineStr">
        <is>
          <t>PerCP Mouse IgG1, κ Isotype Ctrl Antibody  100tests</t>
        </is>
      </c>
      <c r="J2639" s="23" t="n">
        <v>1</v>
      </c>
      <c r="K2639" s="23" t="n">
        <v>1</v>
      </c>
      <c r="L2639" s="23">
        <f>J2639-K2639</f>
        <v/>
      </c>
      <c r="M2639" s="23" t="inlineStr">
        <is>
          <t>T-1171/25-26</t>
        </is>
      </c>
      <c r="N2639" s="32" t="n">
        <v>45913</v>
      </c>
      <c r="O2639" s="62" t="n">
        <v>20045</v>
      </c>
      <c r="P2639" s="23" t="inlineStr">
        <is>
          <t>ILS</t>
        </is>
      </c>
      <c r="Q2639" s="23" t="n">
        <v>58155620725</v>
      </c>
      <c r="R2639" s="23" t="inlineStr">
        <is>
          <t>Delivered</t>
        </is>
      </c>
      <c r="S2639" s="63" t="n">
        <v>4</v>
      </c>
      <c r="T2639" s="39" t="n"/>
      <c r="U2639" s="23" t="inlineStr">
        <is>
          <t>BioLegend</t>
        </is>
      </c>
      <c r="V2639" s="23">
        <f>VLOOKUP(P2639,'Customer List'!B:C,2,)</f>
        <v/>
      </c>
      <c r="W2639" s="40" t="n"/>
      <c r="X2639" s="32" t="n">
        <v>45915</v>
      </c>
      <c r="Y2639" s="23">
        <f>IF(X2639="", "", X2639-N2639)</f>
        <v/>
      </c>
      <c r="Z2639" s="23">
        <f>IF(N2639="", "", TEXT(N2639, "dddd"))</f>
        <v/>
      </c>
      <c r="AA2639" s="23">
        <f>IF(X2639="", "", TEXT(X2639, "dddd"))</f>
        <v/>
      </c>
      <c r="AB2639" s="23">
        <f>VLOOKUP(U2639,'Currency Sheet'!A:C,3,)</f>
        <v/>
      </c>
      <c r="AC2639" s="44">
        <f>VLOOKUP(P2639,'Customer List'!B:D,3,)</f>
        <v/>
      </c>
    </row>
    <row r="2640">
      <c r="A2640" s="23">
        <f>A2639+1</f>
        <v/>
      </c>
      <c r="B2640" s="23" t="inlineStr">
        <is>
          <t>EED118806</t>
        </is>
      </c>
      <c r="C2640" s="32" t="n">
        <v>45905</v>
      </c>
      <c r="D2640" s="32" t="n">
        <v>45910</v>
      </c>
      <c r="E2640" s="51" t="n">
        <v>268.5</v>
      </c>
      <c r="F2640" s="51">
        <f>IF(AB2640="DOLLAR",E2640*88,E2640)</f>
        <v/>
      </c>
      <c r="G2640" s="62">
        <f>F2640*J2640</f>
        <v/>
      </c>
      <c r="H2640" s="23" t="n">
        <v>400158</v>
      </c>
      <c r="I2640" s="23" t="inlineStr">
        <is>
          <t>Brilliant Violet 421™ Mouse IgG1, κ Isotype Ctrl Antibody  100tests</t>
        </is>
      </c>
      <c r="J2640" s="23" t="n">
        <v>1</v>
      </c>
      <c r="K2640" s="23" t="n">
        <v>1</v>
      </c>
      <c r="L2640" s="23">
        <f>J2640-K2640</f>
        <v/>
      </c>
      <c r="M2640" s="23" t="inlineStr">
        <is>
          <t>T-1156/25-26</t>
        </is>
      </c>
      <c r="N2640" s="32" t="n">
        <v>45913</v>
      </c>
      <c r="O2640" s="62" t="n">
        <v>38843</v>
      </c>
      <c r="P2640" s="23" t="inlineStr">
        <is>
          <t>IMMUNEEL</t>
        </is>
      </c>
      <c r="Q2640" s="23" t="n">
        <v>58155620762</v>
      </c>
      <c r="R2640" s="23" t="inlineStr">
        <is>
          <t>Delivered</t>
        </is>
      </c>
      <c r="S2640" s="63" t="n">
        <v>4</v>
      </c>
      <c r="T2640" s="39" t="n"/>
      <c r="U2640" s="23" t="inlineStr">
        <is>
          <t>BioLegend</t>
        </is>
      </c>
      <c r="V2640" s="23">
        <f>VLOOKUP(P2640,'Customer List'!B:C,2,)</f>
        <v/>
      </c>
      <c r="W2640" s="40" t="n"/>
      <c r="X2640" s="32" t="n">
        <v>45915</v>
      </c>
      <c r="Y2640" s="23">
        <f>IF(X2640="", "", X2640-N2640)</f>
        <v/>
      </c>
      <c r="Z2640" s="23">
        <f>IF(N2640="", "", TEXT(N2640, "dddd"))</f>
        <v/>
      </c>
      <c r="AA2640" s="23">
        <f>IF(X2640="", "", TEXT(X2640, "dddd"))</f>
        <v/>
      </c>
      <c r="AB2640" s="23">
        <f>VLOOKUP(U2640,'Currency Sheet'!A:C,3,)</f>
        <v/>
      </c>
      <c r="AC2640" s="44">
        <f>VLOOKUP(P2640,'Customer List'!B:D,3,)</f>
        <v/>
      </c>
    </row>
    <row r="2641">
      <c r="A2641" s="23">
        <f>A2640+1</f>
        <v/>
      </c>
      <c r="B2641" s="23" t="inlineStr">
        <is>
          <t>EED118806</t>
        </is>
      </c>
      <c r="C2641" s="32" t="n">
        <v>45905</v>
      </c>
      <c r="D2641" s="32" t="n">
        <v>45910</v>
      </c>
      <c r="E2641" s="51" t="n">
        <v>309.75</v>
      </c>
      <c r="F2641" s="51">
        <f>IF(AB2641="DOLLAR",E2641*88,E2641)</f>
        <v/>
      </c>
      <c r="G2641" s="62">
        <f>F2641*J2641</f>
        <v/>
      </c>
      <c r="H2641" s="23" t="n">
        <v>400162</v>
      </c>
      <c r="I2641" s="23" t="inlineStr">
        <is>
          <t>Brilliant Violet 605™ Mouse IgG1, κ Isotype Ctrl Antibody  100tests</t>
        </is>
      </c>
      <c r="J2641" s="23" t="n">
        <v>2</v>
      </c>
      <c r="K2641" s="23" t="n">
        <v>2</v>
      </c>
      <c r="L2641" s="23">
        <f>J2641-K2641</f>
        <v/>
      </c>
      <c r="M2641" s="23" t="inlineStr">
        <is>
          <t>T-1151/25-26</t>
        </is>
      </c>
      <c r="N2641" s="32" t="n">
        <v>45913</v>
      </c>
      <c r="O2641" s="62" t="n">
        <v>87060.39999999999</v>
      </c>
      <c r="P2641" s="23" t="inlineStr">
        <is>
          <t>AURIGINE SERVICE</t>
        </is>
      </c>
      <c r="Q2641" s="23" t="n">
        <v>58155617516</v>
      </c>
      <c r="R2641" s="23" t="inlineStr">
        <is>
          <t>Delivered</t>
        </is>
      </c>
      <c r="S2641" s="63" t="n">
        <v>4</v>
      </c>
      <c r="T2641" s="39" t="n"/>
      <c r="U2641" s="23" t="inlineStr">
        <is>
          <t>BioLegend</t>
        </is>
      </c>
      <c r="V2641" s="23">
        <f>VLOOKUP(P2641,'Customer List'!B:C,2,)</f>
        <v/>
      </c>
      <c r="W2641" s="40" t="n"/>
      <c r="X2641" s="32" t="n">
        <v>45915</v>
      </c>
      <c r="Y2641" s="23">
        <f>IF(X2641="", "", X2641-N2641)</f>
        <v/>
      </c>
      <c r="Z2641" s="23">
        <f>IF(N2641="", "", TEXT(N2641, "dddd"))</f>
        <v/>
      </c>
      <c r="AA2641" s="23">
        <f>IF(X2641="", "", TEXT(X2641, "dddd"))</f>
        <v/>
      </c>
      <c r="AB2641" s="23">
        <f>VLOOKUP(U2641,'Currency Sheet'!A:C,3,)</f>
        <v/>
      </c>
      <c r="AC2641" s="44">
        <f>VLOOKUP(P2641,'Customer List'!B:D,3,)</f>
        <v/>
      </c>
    </row>
    <row r="2642">
      <c r="A2642" s="23">
        <f>A2641+1</f>
        <v/>
      </c>
      <c r="B2642" s="23" t="inlineStr">
        <is>
          <t>EED118806</t>
        </is>
      </c>
      <c r="C2642" s="32" t="n">
        <v>45905</v>
      </c>
      <c r="D2642" s="32" t="n">
        <v>45910</v>
      </c>
      <c r="E2642" s="51" t="n">
        <v>309.75</v>
      </c>
      <c r="F2642" s="51">
        <f>IF(AB2642="DOLLAR",E2642*88,E2642)</f>
        <v/>
      </c>
      <c r="G2642" s="62">
        <f>F2642*J2642</f>
        <v/>
      </c>
      <c r="H2642" s="23" t="n">
        <v>400162</v>
      </c>
      <c r="I2642" s="23" t="inlineStr">
        <is>
          <t>Brilliant Violet 605™ Mouse IgG1, κ Isotype Ctrl Antibody  100tests</t>
        </is>
      </c>
      <c r="J2642" s="23" t="n">
        <v>1</v>
      </c>
      <c r="K2642" s="23" t="n">
        <v>1</v>
      </c>
      <c r="L2642" s="23">
        <f>J2642-K2642</f>
        <v/>
      </c>
      <c r="M2642" s="23" t="inlineStr">
        <is>
          <t>T-1156/25-26</t>
        </is>
      </c>
      <c r="N2642" s="32" t="n">
        <v>45913</v>
      </c>
      <c r="O2642" s="62" t="n">
        <v>44810.5</v>
      </c>
      <c r="P2642" s="23" t="inlineStr">
        <is>
          <t>IMMUNEEL</t>
        </is>
      </c>
      <c r="Q2642" s="23" t="n">
        <v>58155620762</v>
      </c>
      <c r="R2642" s="23" t="inlineStr">
        <is>
          <t>Delivered</t>
        </is>
      </c>
      <c r="S2642" s="63" t="n">
        <v>4</v>
      </c>
      <c r="T2642" s="39" t="n"/>
      <c r="U2642" s="23" t="inlineStr">
        <is>
          <t>BioLegend</t>
        </is>
      </c>
      <c r="V2642" s="23">
        <f>VLOOKUP(P2642,'Customer List'!B:C,2,)</f>
        <v/>
      </c>
      <c r="W2642" s="40" t="n"/>
      <c r="X2642" s="32" t="n">
        <v>45915</v>
      </c>
      <c r="Y2642" s="23">
        <f>IF(X2642="", "", X2642-N2642)</f>
        <v/>
      </c>
      <c r="Z2642" s="23">
        <f>IF(N2642="", "", TEXT(N2642, "dddd"))</f>
        <v/>
      </c>
      <c r="AA2642" s="23">
        <f>IF(X2642="", "", TEXT(X2642, "dddd"))</f>
        <v/>
      </c>
      <c r="AB2642" s="23">
        <f>VLOOKUP(U2642,'Currency Sheet'!A:C,3,)</f>
        <v/>
      </c>
      <c r="AC2642" s="44">
        <f>VLOOKUP(P2642,'Customer List'!B:D,3,)</f>
        <v/>
      </c>
    </row>
    <row r="2643">
      <c r="A2643" s="23">
        <f>A2642+1</f>
        <v/>
      </c>
      <c r="B2643" s="23" t="inlineStr">
        <is>
          <t>EED118806</t>
        </is>
      </c>
      <c r="C2643" s="32" t="n">
        <v>45905</v>
      </c>
      <c r="D2643" s="32" t="n">
        <v>45910</v>
      </c>
      <c r="E2643" s="51" t="n">
        <v>309.75</v>
      </c>
      <c r="F2643" s="51">
        <f>IF(AB2643="DOLLAR",E2643*88,E2643)</f>
        <v/>
      </c>
      <c r="G2643" s="62">
        <f>F2643*J2643</f>
        <v/>
      </c>
      <c r="H2643" s="23" t="n">
        <v>400164</v>
      </c>
      <c r="I2643" s="23" t="inlineStr">
        <is>
          <t>Brilliant Violet 650™ Mouse IgG1, κ Isotype Ctrl Antibody  100 tests</t>
        </is>
      </c>
      <c r="J2643" s="23" t="n">
        <v>1</v>
      </c>
      <c r="K2643" s="23" t="n">
        <v>1</v>
      </c>
      <c r="L2643" s="23">
        <f>J2643-K2643</f>
        <v/>
      </c>
      <c r="M2643" s="23" t="inlineStr">
        <is>
          <t>T-1171/25-26</t>
        </is>
      </c>
      <c r="N2643" s="32" t="n">
        <v>45913</v>
      </c>
      <c r="O2643" s="62" t="n">
        <v>39235</v>
      </c>
      <c r="P2643" s="23" t="inlineStr">
        <is>
          <t>ILS</t>
        </is>
      </c>
      <c r="Q2643" s="23" t="n">
        <v>58155620725</v>
      </c>
      <c r="R2643" s="23" t="inlineStr">
        <is>
          <t>Delivered</t>
        </is>
      </c>
      <c r="S2643" s="63" t="n">
        <v>4</v>
      </c>
      <c r="T2643" s="39" t="n"/>
      <c r="U2643" s="23" t="inlineStr">
        <is>
          <t>BioLegend</t>
        </is>
      </c>
      <c r="V2643" s="23">
        <f>VLOOKUP(P2643,'Customer List'!B:C,2,)</f>
        <v/>
      </c>
      <c r="W2643" s="40" t="n"/>
      <c r="X2643" s="32" t="n">
        <v>45915</v>
      </c>
      <c r="Y2643" s="23">
        <f>IF(X2643="", "", X2643-N2643)</f>
        <v/>
      </c>
      <c r="Z2643" s="23">
        <f>IF(N2643="", "", TEXT(N2643, "dddd"))</f>
        <v/>
      </c>
      <c r="AA2643" s="23">
        <f>IF(X2643="", "", TEXT(X2643, "dddd"))</f>
        <v/>
      </c>
      <c r="AB2643" s="23">
        <f>VLOOKUP(U2643,'Currency Sheet'!A:C,3,)</f>
        <v/>
      </c>
      <c r="AC2643" s="44">
        <f>VLOOKUP(P2643,'Customer List'!B:D,3,)</f>
        <v/>
      </c>
    </row>
    <row r="2644">
      <c r="A2644" s="23">
        <f>A2643+1</f>
        <v/>
      </c>
      <c r="B2644" s="23" t="inlineStr">
        <is>
          <t>EED118806</t>
        </is>
      </c>
      <c r="C2644" s="32" t="n">
        <v>45905</v>
      </c>
      <c r="D2644" s="32" t="n">
        <v>45910</v>
      </c>
      <c r="E2644" s="51" t="n">
        <v>309.75</v>
      </c>
      <c r="F2644" s="51">
        <f>IF(AB2644="DOLLAR",E2644*88,E2644)</f>
        <v/>
      </c>
      <c r="G2644" s="62">
        <f>F2644*J2644</f>
        <v/>
      </c>
      <c r="H2644" s="23" t="n">
        <v>400168</v>
      </c>
      <c r="I2644" s="23" t="inlineStr">
        <is>
          <t>Brilliant Violet 711™ Mouse IgG1, κ Isotype Ctrl Antibody  100 tests</t>
        </is>
      </c>
      <c r="J2644" s="23" t="n">
        <v>2</v>
      </c>
      <c r="K2644" s="23" t="n">
        <v>2</v>
      </c>
      <c r="L2644" s="23">
        <f>J2644-K2644</f>
        <v/>
      </c>
      <c r="M2644" s="23" t="inlineStr">
        <is>
          <t>T-1151/25-26</t>
        </is>
      </c>
      <c r="N2644" s="32" t="n">
        <v>45913</v>
      </c>
      <c r="O2644" s="62" t="n">
        <v>87060.39999999999</v>
      </c>
      <c r="P2644" s="23" t="inlineStr">
        <is>
          <t>AURIGINE SERVICE</t>
        </is>
      </c>
      <c r="Q2644" s="23" t="n">
        <v>58155617516</v>
      </c>
      <c r="R2644" s="23" t="inlineStr">
        <is>
          <t>Delivered</t>
        </is>
      </c>
      <c r="S2644" s="63" t="n">
        <v>4</v>
      </c>
      <c r="T2644" s="39" t="n"/>
      <c r="U2644" s="23" t="inlineStr">
        <is>
          <t>BioLegend</t>
        </is>
      </c>
      <c r="V2644" s="23">
        <f>VLOOKUP(P2644,'Customer List'!B:C,2,)</f>
        <v/>
      </c>
      <c r="W2644" s="40" t="n"/>
      <c r="X2644" s="32" t="n">
        <v>45915</v>
      </c>
      <c r="Y2644" s="23">
        <f>IF(X2644="", "", X2644-N2644)</f>
        <v/>
      </c>
      <c r="Z2644" s="23">
        <f>IF(N2644="", "", TEXT(N2644, "dddd"))</f>
        <v/>
      </c>
      <c r="AA2644" s="23">
        <f>IF(X2644="", "", TEXT(X2644, "dddd"))</f>
        <v/>
      </c>
      <c r="AB2644" s="23">
        <f>VLOOKUP(U2644,'Currency Sheet'!A:C,3,)</f>
        <v/>
      </c>
      <c r="AC2644" s="44">
        <f>VLOOKUP(P2644,'Customer List'!B:D,3,)</f>
        <v/>
      </c>
    </row>
    <row r="2645">
      <c r="A2645" s="23">
        <f>A2644+1</f>
        <v/>
      </c>
      <c r="B2645" s="23" t="inlineStr">
        <is>
          <t>EED118806</t>
        </is>
      </c>
      <c r="C2645" s="32" t="n">
        <v>45905</v>
      </c>
      <c r="D2645" s="32" t="n">
        <v>45910</v>
      </c>
      <c r="E2645" s="51" t="n">
        <v>288.75</v>
      </c>
      <c r="F2645" s="51">
        <f>IF(AB2645="DOLLAR",E2645*88,E2645)</f>
        <v/>
      </c>
      <c r="G2645" s="62">
        <f>F2645*J2645</f>
        <v/>
      </c>
      <c r="H2645" s="23" t="n">
        <v>400172</v>
      </c>
      <c r="I2645" s="23" t="inlineStr">
        <is>
          <t>Brilliant Violet 510™ Mouse IgG1, κ Isotype Ctrl Antibody  100tests</t>
        </is>
      </c>
      <c r="J2645" s="23" t="n">
        <v>1</v>
      </c>
      <c r="K2645" s="23" t="n">
        <v>1</v>
      </c>
      <c r="L2645" s="23">
        <f>J2645-K2645</f>
        <v/>
      </c>
      <c r="M2645" s="23" t="inlineStr">
        <is>
          <t>T-1156/25-26</t>
        </is>
      </c>
      <c r="N2645" s="32" t="n">
        <v>45913</v>
      </c>
      <c r="O2645" s="62" t="n">
        <v>41772.5</v>
      </c>
      <c r="P2645" s="23" t="inlineStr">
        <is>
          <t>IMMUNEEL</t>
        </is>
      </c>
      <c r="Q2645" s="23" t="n">
        <v>58155620762</v>
      </c>
      <c r="R2645" s="23" t="inlineStr">
        <is>
          <t>Delivered</t>
        </is>
      </c>
      <c r="S2645" s="63" t="n">
        <v>4</v>
      </c>
      <c r="T2645" s="39" t="n"/>
      <c r="U2645" s="23" t="inlineStr">
        <is>
          <t>BioLegend</t>
        </is>
      </c>
      <c r="V2645" s="23">
        <f>VLOOKUP(P2645,'Customer List'!B:C,2,)</f>
        <v/>
      </c>
      <c r="W2645" s="40" t="n"/>
      <c r="X2645" s="32" t="n">
        <v>45915</v>
      </c>
      <c r="Y2645" s="23">
        <f>IF(X2645="", "", X2645-N2645)</f>
        <v/>
      </c>
      <c r="Z2645" s="23">
        <f>IF(N2645="", "", TEXT(N2645, "dddd"))</f>
        <v/>
      </c>
      <c r="AA2645" s="23">
        <f>IF(X2645="", "", TEXT(X2645, "dddd"))</f>
        <v/>
      </c>
      <c r="AB2645" s="23">
        <f>VLOOKUP(U2645,'Currency Sheet'!A:C,3,)</f>
        <v/>
      </c>
      <c r="AC2645" s="44">
        <f>VLOOKUP(P2645,'Customer List'!B:D,3,)</f>
        <v/>
      </c>
    </row>
    <row r="2646">
      <c r="A2646" s="23">
        <f>A2645+1</f>
        <v/>
      </c>
      <c r="B2646" s="23" t="inlineStr">
        <is>
          <t>EED118806</t>
        </is>
      </c>
      <c r="C2646" s="32" t="n">
        <v>45905</v>
      </c>
      <c r="D2646" s="32" t="n">
        <v>45910</v>
      </c>
      <c r="E2646" s="51" t="n">
        <v>160.3</v>
      </c>
      <c r="F2646" s="51">
        <f>IF(AB2646="DOLLAR",E2646*88,E2646)</f>
        <v/>
      </c>
      <c r="G2646" s="62">
        <f>F2646*J2646</f>
        <v/>
      </c>
      <c r="H2646" s="23" t="n">
        <v>400176</v>
      </c>
      <c r="I2646" s="23" t="inlineStr">
        <is>
          <t>PE/Dazzle™ 594 Mouse IgG1, κ Isotype Ctrl Antibody  100 tests</t>
        </is>
      </c>
      <c r="J2646" s="23" t="n">
        <v>1</v>
      </c>
      <c r="K2646" s="23" t="n">
        <v>1</v>
      </c>
      <c r="L2646" s="23">
        <f>J2646-K2646</f>
        <v/>
      </c>
      <c r="M2646" s="23" t="inlineStr">
        <is>
          <t>T-1156/25-26</t>
        </is>
      </c>
      <c r="N2646" s="32" t="n">
        <v>45913</v>
      </c>
      <c r="O2646" s="62" t="n">
        <v>24846.5</v>
      </c>
      <c r="P2646" s="23" t="inlineStr">
        <is>
          <t>IMMUNEEL</t>
        </is>
      </c>
      <c r="Q2646" s="23" t="n">
        <v>58155620762</v>
      </c>
      <c r="R2646" s="23" t="inlineStr">
        <is>
          <t>Delivered</t>
        </is>
      </c>
      <c r="S2646" s="63" t="n">
        <v>4</v>
      </c>
      <c r="T2646" s="39" t="n"/>
      <c r="U2646" s="23" t="inlineStr">
        <is>
          <t>BioLegend</t>
        </is>
      </c>
      <c r="V2646" s="23">
        <f>VLOOKUP(P2646,'Customer List'!B:C,2,)</f>
        <v/>
      </c>
      <c r="W2646" s="40" t="n"/>
      <c r="X2646" s="32" t="n">
        <v>45915</v>
      </c>
      <c r="Y2646" s="23">
        <f>IF(X2646="", "", X2646-N2646)</f>
        <v/>
      </c>
      <c r="Z2646" s="23">
        <f>IF(N2646="", "", TEXT(N2646, "dddd"))</f>
        <v/>
      </c>
      <c r="AA2646" s="23">
        <f>IF(X2646="", "", TEXT(X2646, "dddd"))</f>
        <v/>
      </c>
      <c r="AB2646" s="23">
        <f>VLOOKUP(U2646,'Currency Sheet'!A:C,3,)</f>
        <v/>
      </c>
      <c r="AC2646" s="44">
        <f>VLOOKUP(P2646,'Customer List'!B:D,3,)</f>
        <v/>
      </c>
    </row>
    <row r="2647">
      <c r="A2647" s="23">
        <f>A2646+1</f>
        <v/>
      </c>
      <c r="B2647" s="23" t="inlineStr">
        <is>
          <t>EED118806</t>
        </is>
      </c>
      <c r="C2647" s="32" t="n">
        <v>45905</v>
      </c>
      <c r="D2647" s="32" t="n">
        <v>45910</v>
      </c>
      <c r="E2647" s="51" t="n">
        <v>144.2</v>
      </c>
      <c r="F2647" s="51">
        <f>IF(AB2647="DOLLAR",E2647*88,E2647)</f>
        <v/>
      </c>
      <c r="G2647" s="62">
        <f>F2647*J2647</f>
        <v/>
      </c>
      <c r="H2647" s="23" t="n">
        <v>400330</v>
      </c>
      <c r="I2647" s="23" t="inlineStr">
        <is>
          <t>Alexa Fluor® 647 Mouse IgG2b, κ Isotype Ctrl Antibody  100 µg</t>
        </is>
      </c>
      <c r="J2647" s="23" t="n">
        <v>1</v>
      </c>
      <c r="K2647" s="23" t="n">
        <v>1</v>
      </c>
      <c r="L2647" s="23">
        <f>J2647-K2647</f>
        <v/>
      </c>
      <c r="M2647" s="23" t="inlineStr">
        <is>
          <t>T-1171/25-26</t>
        </is>
      </c>
      <c r="N2647" s="32" t="n">
        <v>45913</v>
      </c>
      <c r="O2647" s="62" t="n">
        <v>19570</v>
      </c>
      <c r="P2647" s="23" t="inlineStr">
        <is>
          <t>ILS</t>
        </is>
      </c>
      <c r="Q2647" s="23" t="n">
        <v>58155620725</v>
      </c>
      <c r="R2647" s="23" t="inlineStr">
        <is>
          <t>Delivered</t>
        </is>
      </c>
      <c r="S2647" s="63" t="n">
        <v>4</v>
      </c>
      <c r="T2647" s="39" t="n"/>
      <c r="U2647" s="23" t="inlineStr">
        <is>
          <t>BioLegend</t>
        </is>
      </c>
      <c r="V2647" s="23">
        <f>VLOOKUP(P2647,'Customer List'!B:C,2,)</f>
        <v/>
      </c>
      <c r="W2647" s="40" t="n"/>
      <c r="X2647" s="32" t="n">
        <v>45915</v>
      </c>
      <c r="Y2647" s="23">
        <f>IF(X2647="", "", X2647-N2647)</f>
        <v/>
      </c>
      <c r="Z2647" s="23">
        <f>IF(N2647="", "", TEXT(N2647, "dddd"))</f>
        <v/>
      </c>
      <c r="AA2647" s="23">
        <f>IF(X2647="", "", TEXT(X2647, "dddd"))</f>
        <v/>
      </c>
      <c r="AB2647" s="23">
        <f>VLOOKUP(U2647,'Currency Sheet'!A:C,3,)</f>
        <v/>
      </c>
      <c r="AC2647" s="44">
        <f>VLOOKUP(P2647,'Customer List'!B:D,3,)</f>
        <v/>
      </c>
    </row>
    <row r="2648">
      <c r="A2648" s="23">
        <f>A2647+1</f>
        <v/>
      </c>
      <c r="B2648" s="23" t="inlineStr">
        <is>
          <t>EED118806</t>
        </is>
      </c>
      <c r="C2648" s="32" t="n">
        <v>45905</v>
      </c>
      <c r="D2648" s="32" t="n">
        <v>45910</v>
      </c>
      <c r="E2648" s="51" t="n">
        <v>74.2</v>
      </c>
      <c r="F2648" s="51">
        <f>IF(AB2648="DOLLAR",E2648*88,E2648)</f>
        <v/>
      </c>
      <c r="G2648" s="62">
        <f>F2648*J2648</f>
        <v/>
      </c>
      <c r="H2648" s="23" t="n">
        <v>400506</v>
      </c>
      <c r="I2648" s="23" t="inlineStr">
        <is>
          <t>FITC Rat IgG2a, κ Isotype Ctrl Antibody  200µg</t>
        </is>
      </c>
      <c r="J2648" s="23" t="n">
        <v>1</v>
      </c>
      <c r="K2648" s="23" t="n">
        <v>1</v>
      </c>
      <c r="L2648" s="23">
        <f>J2648-K2648</f>
        <v/>
      </c>
      <c r="M2648" s="23" t="inlineStr">
        <is>
          <t>T-1151/25-26</t>
        </is>
      </c>
      <c r="N2648" s="32" t="n">
        <v>45913</v>
      </c>
      <c r="O2648" s="62" t="n">
        <v>11172.4</v>
      </c>
      <c r="P2648" s="23" t="inlineStr">
        <is>
          <t>AURIGINE SERVICE</t>
        </is>
      </c>
      <c r="Q2648" s="23" t="n">
        <v>58155617516</v>
      </c>
      <c r="R2648" s="23" t="inlineStr">
        <is>
          <t>Delivered</t>
        </is>
      </c>
      <c r="S2648" s="63" t="n">
        <v>4</v>
      </c>
      <c r="T2648" s="39" t="n"/>
      <c r="U2648" s="23" t="inlineStr">
        <is>
          <t>BioLegend</t>
        </is>
      </c>
      <c r="V2648" s="23">
        <f>VLOOKUP(P2648,'Customer List'!B:C,2,)</f>
        <v/>
      </c>
      <c r="W2648" s="40" t="n"/>
      <c r="X2648" s="32" t="n">
        <v>45915</v>
      </c>
      <c r="Y2648" s="23">
        <f>IF(X2648="", "", X2648-N2648)</f>
        <v/>
      </c>
      <c r="Z2648" s="23">
        <f>IF(N2648="", "", TEXT(N2648, "dddd"))</f>
        <v/>
      </c>
      <c r="AA2648" s="23">
        <f>IF(X2648="", "", TEXT(X2648, "dddd"))</f>
        <v/>
      </c>
      <c r="AB2648" s="23">
        <f>VLOOKUP(U2648,'Currency Sheet'!A:C,3,)</f>
        <v/>
      </c>
      <c r="AC2648" s="44">
        <f>VLOOKUP(P2648,'Customer List'!B:D,3,)</f>
        <v/>
      </c>
    </row>
    <row r="2649">
      <c r="A2649" s="23">
        <f>A2648+1</f>
        <v/>
      </c>
      <c r="B2649" s="23" t="inlineStr">
        <is>
          <t>EED118806</t>
        </is>
      </c>
      <c r="C2649" s="32" t="n">
        <v>45905</v>
      </c>
      <c r="D2649" s="32" t="n">
        <v>45910</v>
      </c>
      <c r="E2649" s="51" t="n">
        <v>123.2</v>
      </c>
      <c r="F2649" s="51">
        <f>IF(AB2649="DOLLAR",E2649*88,E2649)</f>
        <v/>
      </c>
      <c r="G2649" s="62">
        <f>F2649*J2649</f>
        <v/>
      </c>
      <c r="H2649" s="23" t="n">
        <v>400522</v>
      </c>
      <c r="I2649" s="23" t="inlineStr">
        <is>
          <t>PE/Cyanine7 Rat IgG2a, κ Isotype Ctrl Antibody  100µg</t>
        </is>
      </c>
      <c r="J2649" s="23" t="n">
        <v>2</v>
      </c>
      <c r="K2649" s="23" t="n">
        <v>2</v>
      </c>
      <c r="L2649" s="23">
        <f>J2649-K2649</f>
        <v/>
      </c>
      <c r="M2649" s="23" t="inlineStr">
        <is>
          <t>T-1151/25-26</t>
        </is>
      </c>
      <c r="N2649" s="32" t="n">
        <v>45913</v>
      </c>
      <c r="O2649" s="62" t="n">
        <v>37100.8</v>
      </c>
      <c r="P2649" s="23" t="inlineStr">
        <is>
          <t>AURIGINE SERVICE</t>
        </is>
      </c>
      <c r="Q2649" s="23" t="n">
        <v>58155617516</v>
      </c>
      <c r="R2649" s="23" t="inlineStr">
        <is>
          <t>Delivered</t>
        </is>
      </c>
      <c r="S2649" s="63" t="n">
        <v>4</v>
      </c>
      <c r="T2649" s="39" t="n"/>
      <c r="U2649" s="23" t="inlineStr">
        <is>
          <t>BioLegend</t>
        </is>
      </c>
      <c r="V2649" s="23">
        <f>VLOOKUP(P2649,'Customer List'!B:C,2,)</f>
        <v/>
      </c>
      <c r="W2649" s="40" t="n"/>
      <c r="X2649" s="32" t="n">
        <v>45915</v>
      </c>
      <c r="Y2649" s="23">
        <f>IF(X2649="", "", X2649-N2649)</f>
        <v/>
      </c>
      <c r="Z2649" s="23">
        <f>IF(N2649="", "", TEXT(N2649, "dddd"))</f>
        <v/>
      </c>
      <c r="AA2649" s="23">
        <f>IF(X2649="", "", TEXT(X2649, "dddd"))</f>
        <v/>
      </c>
      <c r="AB2649" s="23">
        <f>VLOOKUP(U2649,'Currency Sheet'!A:C,3,)</f>
        <v/>
      </c>
      <c r="AC2649" s="44">
        <f>VLOOKUP(P2649,'Customer List'!B:D,3,)</f>
        <v/>
      </c>
    </row>
    <row r="2650">
      <c r="A2650" s="23">
        <f>A2649+1</f>
        <v/>
      </c>
      <c r="B2650" s="23" t="inlineStr">
        <is>
          <t>EED118806</t>
        </is>
      </c>
      <c r="C2650" s="32" t="n">
        <v>45905</v>
      </c>
      <c r="D2650" s="32" t="n">
        <v>45910</v>
      </c>
      <c r="E2650" s="51" t="n">
        <v>123.2</v>
      </c>
      <c r="F2650" s="51">
        <f>IF(AB2650="DOLLAR",E2650*88,E2650)</f>
        <v/>
      </c>
      <c r="G2650" s="62">
        <f>F2650*J2650</f>
        <v/>
      </c>
      <c r="H2650" s="23" t="n">
        <v>400524</v>
      </c>
      <c r="I2650" s="23" t="inlineStr">
        <is>
          <t>APC/Cyanine7 Rat IgG2a, κ Isotype Ctrl Antibody  100 µg</t>
        </is>
      </c>
      <c r="J2650" s="23" t="n">
        <v>1</v>
      </c>
      <c r="K2650" s="23" t="n">
        <v>1</v>
      </c>
      <c r="L2650" s="23">
        <f>J2650-K2650</f>
        <v/>
      </c>
      <c r="M2650" s="23" t="inlineStr">
        <is>
          <t>T-1151/25-26</t>
        </is>
      </c>
      <c r="N2650" s="32" t="n">
        <v>45913</v>
      </c>
      <c r="O2650" s="62" t="n">
        <v>18550.4</v>
      </c>
      <c r="P2650" s="23" t="inlineStr">
        <is>
          <t>AURIGINE SERVICE</t>
        </is>
      </c>
      <c r="Q2650" s="23" t="n">
        <v>58155617516</v>
      </c>
      <c r="R2650" s="23" t="inlineStr">
        <is>
          <t>Delivered</t>
        </is>
      </c>
      <c r="S2650" s="63" t="n">
        <v>4</v>
      </c>
      <c r="T2650" s="39" t="n"/>
      <c r="U2650" s="23" t="inlineStr">
        <is>
          <t>BioLegend</t>
        </is>
      </c>
      <c r="V2650" s="23">
        <f>VLOOKUP(P2650,'Customer List'!B:C,2,)</f>
        <v/>
      </c>
      <c r="W2650" s="40" t="n"/>
      <c r="X2650" s="32" t="n">
        <v>45915</v>
      </c>
      <c r="Y2650" s="23">
        <f>IF(X2650="", "", X2650-N2650)</f>
        <v/>
      </c>
      <c r="Z2650" s="23">
        <f>IF(N2650="", "", TEXT(N2650, "dddd"))</f>
        <v/>
      </c>
      <c r="AA2650" s="23">
        <f>IF(X2650="", "", TEXT(X2650, "dddd"))</f>
        <v/>
      </c>
      <c r="AB2650" s="23">
        <f>VLOOKUP(U2650,'Currency Sheet'!A:C,3,)</f>
        <v/>
      </c>
      <c r="AC2650" s="44">
        <f>VLOOKUP(P2650,'Customer List'!B:D,3,)</f>
        <v/>
      </c>
    </row>
    <row r="2651">
      <c r="A2651" s="23">
        <f>A2650+1</f>
        <v/>
      </c>
      <c r="B2651" s="23" t="inlineStr">
        <is>
          <t>EED118806</t>
        </is>
      </c>
      <c r="C2651" s="32" t="n">
        <v>45905</v>
      </c>
      <c r="D2651" s="32" t="n">
        <v>45910</v>
      </c>
      <c r="E2651" s="51" t="n">
        <v>123.2</v>
      </c>
      <c r="F2651" s="51">
        <f>IF(AB2651="DOLLAR",E2651*88,E2651)</f>
        <v/>
      </c>
      <c r="G2651" s="62">
        <f>F2651*J2651</f>
        <v/>
      </c>
      <c r="H2651" s="23" t="n">
        <v>400528</v>
      </c>
      <c r="I2651" s="23" t="inlineStr">
        <is>
          <t>Alexa Fluor® 700 Rat IgG2a, κ Isotype Ctrl Antibody  100µg</t>
        </is>
      </c>
      <c r="J2651" s="23" t="n">
        <v>2</v>
      </c>
      <c r="K2651" s="23" t="n">
        <v>2</v>
      </c>
      <c r="L2651" s="23">
        <f>J2651-K2651</f>
        <v/>
      </c>
      <c r="M2651" s="23" t="inlineStr">
        <is>
          <t>T-1151/25-26</t>
        </is>
      </c>
      <c r="N2651" s="32" t="n">
        <v>45913</v>
      </c>
      <c r="O2651" s="62" t="n">
        <v>37100.8</v>
      </c>
      <c r="P2651" s="23" t="inlineStr">
        <is>
          <t>AURIGINE SERVICE</t>
        </is>
      </c>
      <c r="Q2651" s="23" t="n">
        <v>58155617516</v>
      </c>
      <c r="R2651" s="23" t="inlineStr">
        <is>
          <t>Delivered</t>
        </is>
      </c>
      <c r="S2651" s="63" t="n">
        <v>4</v>
      </c>
      <c r="T2651" s="39" t="n"/>
      <c r="U2651" s="23" t="inlineStr">
        <is>
          <t>BioLegend</t>
        </is>
      </c>
      <c r="V2651" s="23">
        <f>VLOOKUP(P2651,'Customer List'!B:C,2,)</f>
        <v/>
      </c>
      <c r="W2651" s="40" t="n"/>
      <c r="X2651" s="32" t="n">
        <v>45915</v>
      </c>
      <c r="Y2651" s="23">
        <f>IF(X2651="", "", X2651-N2651)</f>
        <v/>
      </c>
      <c r="Z2651" s="23">
        <f>IF(N2651="", "", TEXT(N2651, "dddd"))</f>
        <v/>
      </c>
      <c r="AA2651" s="23">
        <f>IF(X2651="", "", TEXT(X2651, "dddd"))</f>
        <v/>
      </c>
      <c r="AB2651" s="23">
        <f>VLOOKUP(U2651,'Currency Sheet'!A:C,3,)</f>
        <v/>
      </c>
      <c r="AC2651" s="44">
        <f>VLOOKUP(P2651,'Customer List'!B:D,3,)</f>
        <v/>
      </c>
    </row>
    <row r="2652">
      <c r="A2652" s="23">
        <f>A2651+1</f>
        <v/>
      </c>
      <c r="B2652" s="23" t="inlineStr">
        <is>
          <t>EED118806</t>
        </is>
      </c>
      <c r="C2652" s="32" t="n">
        <v>45905</v>
      </c>
      <c r="D2652" s="32" t="n">
        <v>45910</v>
      </c>
      <c r="E2652" s="51" t="n">
        <v>202.5</v>
      </c>
      <c r="F2652" s="51">
        <f>IF(AB2652="DOLLAR",E2652*88,E2652)</f>
        <v/>
      </c>
      <c r="G2652" s="62">
        <f>F2652*J2652</f>
        <v/>
      </c>
      <c r="H2652" s="23" t="n">
        <v>400551</v>
      </c>
      <c r="I2652" s="23" t="inlineStr">
        <is>
          <t>Brilliant Violet 711™ Rat IgG2a, κ Isotype Ctrl Antibody  50 µg</t>
        </is>
      </c>
      <c r="J2652" s="23" t="n">
        <v>3</v>
      </c>
      <c r="K2652" s="23" t="n">
        <v>3</v>
      </c>
      <c r="L2652" s="23">
        <f>J2652-K2652</f>
        <v/>
      </c>
      <c r="M2652" s="23" t="inlineStr">
        <is>
          <t>T-1151/25-26</t>
        </is>
      </c>
      <c r="N2652" s="32" t="n">
        <v>45913</v>
      </c>
      <c r="O2652" s="62" t="n">
        <v>85374</v>
      </c>
      <c r="P2652" s="23" t="inlineStr">
        <is>
          <t>AURIGINE SERVICE</t>
        </is>
      </c>
      <c r="Q2652" s="23" t="n">
        <v>58155617516</v>
      </c>
      <c r="R2652" s="23" t="inlineStr">
        <is>
          <t>Delivered</t>
        </is>
      </c>
      <c r="S2652" s="63" t="n">
        <v>4</v>
      </c>
      <c r="T2652" s="39" t="n"/>
      <c r="U2652" s="23" t="inlineStr">
        <is>
          <t>BioLegend</t>
        </is>
      </c>
      <c r="V2652" s="23">
        <f>VLOOKUP(P2652,'Customer List'!B:C,2,)</f>
        <v/>
      </c>
      <c r="W2652" s="40" t="n"/>
      <c r="X2652" s="32" t="n">
        <v>45915</v>
      </c>
      <c r="Y2652" s="23">
        <f>IF(X2652="", "", X2652-N2652)</f>
        <v/>
      </c>
      <c r="Z2652" s="23">
        <f>IF(N2652="", "", TEXT(N2652, "dddd"))</f>
        <v/>
      </c>
      <c r="AA2652" s="23">
        <f>IF(X2652="", "", TEXT(X2652, "dddd"))</f>
        <v/>
      </c>
      <c r="AB2652" s="23">
        <f>VLOOKUP(U2652,'Currency Sheet'!A:C,3,)</f>
        <v/>
      </c>
      <c r="AC2652" s="44">
        <f>VLOOKUP(P2652,'Customer List'!B:D,3,)</f>
        <v/>
      </c>
    </row>
    <row r="2653">
      <c r="A2653" s="23">
        <f>A2652+1</f>
        <v/>
      </c>
      <c r="B2653" s="23" t="inlineStr">
        <is>
          <t>EED118806</t>
        </is>
      </c>
      <c r="C2653" s="32" t="n">
        <v>45905</v>
      </c>
      <c r="D2653" s="32" t="n">
        <v>45910</v>
      </c>
      <c r="E2653" s="51" t="n">
        <v>79.09999999999999</v>
      </c>
      <c r="F2653" s="51">
        <f>IF(AB2653="DOLLAR",E2653*88,E2653)</f>
        <v/>
      </c>
      <c r="G2653" s="62">
        <f>F2653*J2653</f>
        <v/>
      </c>
      <c r="H2653" s="23" t="n">
        <v>400612</v>
      </c>
      <c r="I2653" s="23" t="inlineStr">
        <is>
          <t>APC Rat IgG2b, κ Isotype Ctrl Antibody  100µg</t>
        </is>
      </c>
      <c r="J2653" s="23" t="n">
        <v>1</v>
      </c>
      <c r="K2653" s="23" t="n">
        <v>1</v>
      </c>
      <c r="L2653" s="23">
        <f>J2653-K2653</f>
        <v/>
      </c>
      <c r="M2653" s="23" t="inlineStr">
        <is>
          <t>T-1171/25-26</t>
        </is>
      </c>
      <c r="N2653" s="32" t="n">
        <v>45913</v>
      </c>
      <c r="O2653" s="62" t="n">
        <v>10735</v>
      </c>
      <c r="P2653" s="23" t="inlineStr">
        <is>
          <t>ILS</t>
        </is>
      </c>
      <c r="Q2653" s="23" t="n">
        <v>58155620725</v>
      </c>
      <c r="R2653" s="23" t="inlineStr">
        <is>
          <t>Delivered</t>
        </is>
      </c>
      <c r="S2653" s="63" t="n">
        <v>4</v>
      </c>
      <c r="T2653" s="39" t="n"/>
      <c r="U2653" s="23" t="inlineStr">
        <is>
          <t>BioLegend</t>
        </is>
      </c>
      <c r="V2653" s="23">
        <f>VLOOKUP(P2653,'Customer List'!B:C,2,)</f>
        <v/>
      </c>
      <c r="W2653" s="40" t="n"/>
      <c r="X2653" s="32" t="n">
        <v>45915</v>
      </c>
      <c r="Y2653" s="23">
        <f>IF(X2653="", "", X2653-N2653)</f>
        <v/>
      </c>
      <c r="Z2653" s="23">
        <f>IF(N2653="", "", TEXT(N2653, "dddd"))</f>
        <v/>
      </c>
      <c r="AA2653" s="23">
        <f>IF(X2653="", "", TEXT(X2653, "dddd"))</f>
        <v/>
      </c>
      <c r="AB2653" s="23">
        <f>VLOOKUP(U2653,'Currency Sheet'!A:C,3,)</f>
        <v/>
      </c>
      <c r="AC2653" s="44">
        <f>VLOOKUP(P2653,'Customer List'!B:D,3,)</f>
        <v/>
      </c>
    </row>
    <row r="2654">
      <c r="A2654" s="23">
        <f>A2653+1</f>
        <v/>
      </c>
      <c r="B2654" s="23" t="inlineStr">
        <is>
          <t>EED118806</t>
        </is>
      </c>
      <c r="C2654" s="32" t="n">
        <v>45905</v>
      </c>
      <c r="D2654" s="32" t="n">
        <v>45910</v>
      </c>
      <c r="E2654" s="51" t="n">
        <v>79.09999999999999</v>
      </c>
      <c r="F2654" s="51">
        <f>IF(AB2654="DOLLAR",E2654*88,E2654)</f>
        <v/>
      </c>
      <c r="G2654" s="62">
        <f>F2654*J2654</f>
        <v/>
      </c>
      <c r="H2654" s="23" t="n">
        <v>400612</v>
      </c>
      <c r="I2654" s="23" t="inlineStr">
        <is>
          <t>APC Rat IgG2b, κ Isotype Ctrl Antibody  100µg</t>
        </is>
      </c>
      <c r="J2654" s="23" t="n">
        <v>1</v>
      </c>
      <c r="K2654" s="23" t="n">
        <v>1</v>
      </c>
      <c r="L2654" s="23">
        <f>J2654-K2654</f>
        <v/>
      </c>
      <c r="M2654" s="23" t="inlineStr">
        <is>
          <t>T-1151/25-26</t>
        </is>
      </c>
      <c r="N2654" s="32" t="n">
        <v>45913</v>
      </c>
      <c r="O2654" s="62" t="n">
        <v>11910.2</v>
      </c>
      <c r="P2654" s="23" t="inlineStr">
        <is>
          <t>AURIGINE SERVICE</t>
        </is>
      </c>
      <c r="Q2654" s="23" t="n">
        <v>58155617516</v>
      </c>
      <c r="R2654" s="23" t="inlineStr">
        <is>
          <t>Delivered</t>
        </is>
      </c>
      <c r="S2654" s="63" t="n">
        <v>4</v>
      </c>
      <c r="T2654" s="39" t="n"/>
      <c r="U2654" s="23" t="inlineStr">
        <is>
          <t>BioLegend</t>
        </is>
      </c>
      <c r="V2654" s="23">
        <f>VLOOKUP(P2654,'Customer List'!B:C,2,)</f>
        <v/>
      </c>
      <c r="W2654" s="40" t="n"/>
      <c r="X2654" s="32" t="n">
        <v>45915</v>
      </c>
      <c r="Y2654" s="23">
        <f>IF(X2654="", "", X2654-N2654)</f>
        <v/>
      </c>
      <c r="Z2654" s="23">
        <f>IF(N2654="", "", TEXT(N2654, "dddd"))</f>
        <v/>
      </c>
      <c r="AA2654" s="23">
        <f>IF(X2654="", "", TEXT(X2654, "dddd"))</f>
        <v/>
      </c>
      <c r="AB2654" s="23">
        <f>VLOOKUP(U2654,'Currency Sheet'!A:C,3,)</f>
        <v/>
      </c>
      <c r="AC2654" s="44">
        <f>VLOOKUP(P2654,'Customer List'!B:D,3,)</f>
        <v/>
      </c>
    </row>
    <row r="2655">
      <c r="A2655" s="23">
        <f>A2654+1</f>
        <v/>
      </c>
      <c r="B2655" s="23" t="inlineStr">
        <is>
          <t>EED118806</t>
        </is>
      </c>
      <c r="C2655" s="32" t="n">
        <v>45905</v>
      </c>
      <c r="D2655" s="32" t="n">
        <v>45910</v>
      </c>
      <c r="E2655" s="51" t="n">
        <v>68.60000000000001</v>
      </c>
      <c r="F2655" s="51">
        <f>IF(AB2655="DOLLAR",E2655*88,E2655)</f>
        <v/>
      </c>
      <c r="G2655" s="62">
        <f>F2655*J2655</f>
        <v/>
      </c>
      <c r="H2655" s="23" t="n">
        <v>400636</v>
      </c>
      <c r="I2655" s="23" t="inlineStr">
        <is>
          <t>PE Rat IgG2b, κ Isotype Ctrl Antibody  100tests</t>
        </is>
      </c>
      <c r="J2655" s="23" t="n">
        <v>3</v>
      </c>
      <c r="K2655" s="23" t="n">
        <v>3</v>
      </c>
      <c r="L2655" s="23">
        <f>J2655-K2655</f>
        <v/>
      </c>
      <c r="M2655" s="23" t="inlineStr">
        <is>
          <t>T-1151/25-26</t>
        </is>
      </c>
      <c r="N2655" s="32" t="n">
        <v>45913</v>
      </c>
      <c r="O2655" s="62" t="n">
        <v>30987.6</v>
      </c>
      <c r="P2655" s="23" t="inlineStr">
        <is>
          <t>AURIGINE SERVICE</t>
        </is>
      </c>
      <c r="Q2655" s="23" t="n">
        <v>58155617516</v>
      </c>
      <c r="R2655" s="23" t="inlineStr">
        <is>
          <t>Delivered</t>
        </is>
      </c>
      <c r="S2655" s="63" t="n">
        <v>4</v>
      </c>
      <c r="T2655" s="39" t="n"/>
      <c r="U2655" s="23" t="inlineStr">
        <is>
          <t>BioLegend</t>
        </is>
      </c>
      <c r="V2655" s="23">
        <f>VLOOKUP(P2655,'Customer List'!B:C,2,)</f>
        <v/>
      </c>
      <c r="W2655" s="40" t="n"/>
      <c r="X2655" s="32" t="n">
        <v>45915</v>
      </c>
      <c r="Y2655" s="23">
        <f>IF(X2655="", "", X2655-N2655)</f>
        <v/>
      </c>
      <c r="Z2655" s="23">
        <f>IF(N2655="", "", TEXT(N2655, "dddd"))</f>
        <v/>
      </c>
      <c r="AA2655" s="23">
        <f>IF(X2655="", "", TEXT(X2655, "dddd"))</f>
        <v/>
      </c>
      <c r="AB2655" s="23">
        <f>VLOOKUP(U2655,'Currency Sheet'!A:C,3,)</f>
        <v/>
      </c>
      <c r="AC2655" s="44">
        <f>VLOOKUP(P2655,'Customer List'!B:D,3,)</f>
        <v/>
      </c>
    </row>
    <row r="2656">
      <c r="A2656" s="23">
        <f>A2655+1</f>
        <v/>
      </c>
      <c r="B2656" s="23" t="inlineStr">
        <is>
          <t>EED118806</t>
        </is>
      </c>
      <c r="C2656" s="32" t="n">
        <v>45905</v>
      </c>
      <c r="D2656" s="32" t="n">
        <v>45910</v>
      </c>
      <c r="E2656" s="51" t="n">
        <v>65.8</v>
      </c>
      <c r="F2656" s="51">
        <f>IF(AB2656="DOLLAR",E2656*88,E2656)</f>
        <v/>
      </c>
      <c r="G2656" s="62">
        <f>F2656*J2656</f>
        <v/>
      </c>
      <c r="H2656" s="23" t="n">
        <v>400723</v>
      </c>
      <c r="I2656" s="23" t="inlineStr">
        <is>
          <t>PerCP/Cyanine5.5 Rat IgG2c, κ Isotype Ctrl Antibody  25 µg</t>
        </is>
      </c>
      <c r="J2656" s="23" t="n">
        <v>2</v>
      </c>
      <c r="K2656" s="23" t="n">
        <v>2</v>
      </c>
      <c r="L2656" s="23">
        <f>J2656-K2656</f>
        <v/>
      </c>
      <c r="M2656" s="23" t="inlineStr">
        <is>
          <t>T-1151/25-26</t>
        </is>
      </c>
      <c r="N2656" s="32" t="n">
        <v>45913</v>
      </c>
      <c r="O2656" s="62" t="n">
        <v>19815.2</v>
      </c>
      <c r="P2656" s="23" t="inlineStr">
        <is>
          <t>AURIGINE SERVICE</t>
        </is>
      </c>
      <c r="Q2656" s="23" t="n">
        <v>58155617516</v>
      </c>
      <c r="R2656" s="23" t="inlineStr">
        <is>
          <t>Delivered</t>
        </is>
      </c>
      <c r="S2656" s="63" t="n">
        <v>4</v>
      </c>
      <c r="T2656" s="39" t="n"/>
      <c r="U2656" s="23" t="inlineStr">
        <is>
          <t>BioLegend</t>
        </is>
      </c>
      <c r="V2656" s="23">
        <f>VLOOKUP(P2656,'Customer List'!B:C,2,)</f>
        <v/>
      </c>
      <c r="W2656" s="40" t="n"/>
      <c r="X2656" s="32" t="n">
        <v>45915</v>
      </c>
      <c r="Y2656" s="23">
        <f>IF(X2656="", "", X2656-N2656)</f>
        <v/>
      </c>
      <c r="Z2656" s="23">
        <f>IF(N2656="", "", TEXT(N2656, "dddd"))</f>
        <v/>
      </c>
      <c r="AA2656" s="23">
        <f>IF(X2656="", "", TEXT(X2656, "dddd"))</f>
        <v/>
      </c>
      <c r="AB2656" s="23">
        <f>VLOOKUP(U2656,'Currency Sheet'!A:C,3,)</f>
        <v/>
      </c>
      <c r="AC2656" s="44">
        <f>VLOOKUP(P2656,'Customer List'!B:D,3,)</f>
        <v/>
      </c>
    </row>
    <row r="2657">
      <c r="A2657" s="23">
        <f>A2656+1</f>
        <v/>
      </c>
      <c r="B2657" s="23" t="inlineStr">
        <is>
          <t>EED118806</t>
        </is>
      </c>
      <c r="C2657" s="32" t="n">
        <v>45905</v>
      </c>
      <c r="D2657" s="32" t="n">
        <v>45910</v>
      </c>
      <c r="E2657" s="51" t="n">
        <v>206.25</v>
      </c>
      <c r="F2657" s="51">
        <f>IF(AB2657="DOLLAR",E2657*88,E2657)</f>
        <v/>
      </c>
      <c r="G2657" s="62">
        <f>F2657*J2657</f>
        <v/>
      </c>
      <c r="H2657" s="23" t="n">
        <v>400944</v>
      </c>
      <c r="I2657" s="23" t="inlineStr">
        <is>
          <t>Brilliant Violet 605™ Armenian Hamster IgG Isotype Ctrl Antibody  50µg</t>
        </is>
      </c>
      <c r="J2657" s="23" t="n">
        <v>1</v>
      </c>
      <c r="K2657" s="23" t="n">
        <v>1</v>
      </c>
      <c r="L2657" s="23">
        <f>J2657-K2657</f>
        <v/>
      </c>
      <c r="M2657" s="23" t="inlineStr">
        <is>
          <t>T-1151/25-26</t>
        </is>
      </c>
      <c r="N2657" s="32" t="n">
        <v>45913</v>
      </c>
      <c r="O2657" s="62" t="n">
        <v>28985</v>
      </c>
      <c r="P2657" s="23" t="inlineStr">
        <is>
          <t>AURIGINE SERVICE</t>
        </is>
      </c>
      <c r="Q2657" s="23" t="n">
        <v>58155617516</v>
      </c>
      <c r="R2657" s="23" t="inlineStr">
        <is>
          <t>Delivered</t>
        </is>
      </c>
      <c r="S2657" s="63" t="n">
        <v>4</v>
      </c>
      <c r="T2657" s="39" t="n"/>
      <c r="U2657" s="23" t="inlineStr">
        <is>
          <t>BioLegend</t>
        </is>
      </c>
      <c r="V2657" s="23">
        <f>VLOOKUP(P2657,'Customer List'!B:C,2,)</f>
        <v/>
      </c>
      <c r="W2657" s="40" t="n"/>
      <c r="X2657" s="32" t="n">
        <v>45915</v>
      </c>
      <c r="Y2657" s="23">
        <f>IF(X2657="", "", X2657-N2657)</f>
        <v/>
      </c>
      <c r="Z2657" s="23">
        <f>IF(N2657="", "", TEXT(N2657, "dddd"))</f>
        <v/>
      </c>
      <c r="AA2657" s="23">
        <f>IF(X2657="", "", TEXT(X2657, "dddd"))</f>
        <v/>
      </c>
      <c r="AB2657" s="23">
        <f>VLOOKUP(U2657,'Currency Sheet'!A:C,3,)</f>
        <v/>
      </c>
      <c r="AC2657" s="44">
        <f>VLOOKUP(P2657,'Customer List'!B:D,3,)</f>
        <v/>
      </c>
    </row>
    <row r="2658">
      <c r="A2658" s="23">
        <f>A2657+1</f>
        <v/>
      </c>
      <c r="B2658" s="23" t="inlineStr">
        <is>
          <t>EED118806</t>
        </is>
      </c>
      <c r="C2658" s="32" t="n">
        <v>45905</v>
      </c>
      <c r="D2658" s="32" t="n">
        <v>45910</v>
      </c>
      <c r="E2658" s="51" t="n">
        <v>123.2</v>
      </c>
      <c r="F2658" s="51">
        <f>IF(AB2658="DOLLAR",E2658*88,E2658)</f>
        <v/>
      </c>
      <c r="G2658" s="62">
        <f>F2658*J2658</f>
        <v/>
      </c>
      <c r="H2658" s="23" t="n">
        <v>402210</v>
      </c>
      <c r="I2658" s="23" t="inlineStr">
        <is>
          <t>APC/Cyanine7 Mouse IgG2b, κ Isotype Ctrl  100 µg</t>
        </is>
      </c>
      <c r="J2658" s="23" t="n">
        <v>1</v>
      </c>
      <c r="K2658" s="23" t="n">
        <v>1</v>
      </c>
      <c r="L2658" s="23">
        <f>J2658-K2658</f>
        <v/>
      </c>
      <c r="M2658" s="23" t="inlineStr">
        <is>
          <t>T-1156/25-26</t>
        </is>
      </c>
      <c r="N2658" s="32" t="n">
        <v>45913</v>
      </c>
      <c r="O2658" s="62" t="n">
        <v>19096</v>
      </c>
      <c r="P2658" s="23" t="inlineStr">
        <is>
          <t>IMMUNEEL</t>
        </is>
      </c>
      <c r="Q2658" s="23" t="n">
        <v>58155620762</v>
      </c>
      <c r="R2658" s="23" t="inlineStr">
        <is>
          <t>Delivered</t>
        </is>
      </c>
      <c r="S2658" s="63" t="n">
        <v>4</v>
      </c>
      <c r="T2658" s="39" t="n"/>
      <c r="U2658" s="23" t="inlineStr">
        <is>
          <t>BioLegend</t>
        </is>
      </c>
      <c r="V2658" s="23">
        <f>VLOOKUP(P2658,'Customer List'!B:C,2,)</f>
        <v/>
      </c>
      <c r="W2658" s="40" t="n"/>
      <c r="X2658" s="32" t="n">
        <v>45915</v>
      </c>
      <c r="Y2658" s="23">
        <f>IF(X2658="", "", X2658-N2658)</f>
        <v/>
      </c>
      <c r="Z2658" s="23">
        <f>IF(N2658="", "", TEXT(N2658, "dddd"))</f>
        <v/>
      </c>
      <c r="AA2658" s="23">
        <f>IF(X2658="", "", TEXT(X2658, "dddd"))</f>
        <v/>
      </c>
      <c r="AB2658" s="23">
        <f>VLOOKUP(U2658,'Currency Sheet'!A:C,3,)</f>
        <v/>
      </c>
      <c r="AC2658" s="44">
        <f>VLOOKUP(P2658,'Customer List'!B:D,3,)</f>
        <v/>
      </c>
    </row>
    <row r="2659">
      <c r="A2659" s="23">
        <f>A2658+1</f>
        <v/>
      </c>
      <c r="B2659" s="23" t="inlineStr">
        <is>
          <t>EED118806</t>
        </is>
      </c>
      <c r="C2659" s="32" t="n">
        <v>45905</v>
      </c>
      <c r="D2659" s="32" t="n">
        <v>45910</v>
      </c>
      <c r="E2659" s="51" t="n">
        <v>346.5</v>
      </c>
      <c r="F2659" s="51">
        <f>IF(AB2659="DOLLAR",E2659*88,E2659)</f>
        <v/>
      </c>
      <c r="G2659" s="62">
        <f>F2659*J2659</f>
        <v/>
      </c>
      <c r="H2659" s="23" t="n">
        <v>403702</v>
      </c>
      <c r="I2659" s="23" t="inlineStr">
        <is>
          <t>Ultra-LEAF™ Purified Human IgG4 Isotype Control Recombinant Antibody  1mg</t>
        </is>
      </c>
      <c r="J2659" s="23" t="n">
        <v>10</v>
      </c>
      <c r="K2659" s="23" t="n">
        <v>10</v>
      </c>
      <c r="L2659" s="23">
        <f>J2659-K2659</f>
        <v/>
      </c>
      <c r="M2659" s="23" t="inlineStr">
        <is>
          <t>T-0071/25-26</t>
        </is>
      </c>
      <c r="N2659" s="32" t="n">
        <v>45913</v>
      </c>
      <c r="O2659" s="62" t="n">
        <v>537075</v>
      </c>
      <c r="P2659" s="23" t="inlineStr">
        <is>
          <t>BIOCON</t>
        </is>
      </c>
      <c r="Q2659" s="23" t="n">
        <v>58155621156</v>
      </c>
      <c r="R2659" s="23" t="inlineStr">
        <is>
          <t>Delivered</t>
        </is>
      </c>
      <c r="S2659" s="63" t="n">
        <v>4</v>
      </c>
      <c r="T2659" s="39" t="n"/>
      <c r="U2659" s="23" t="inlineStr">
        <is>
          <t>BioLegend</t>
        </is>
      </c>
      <c r="V2659" s="23">
        <f>VLOOKUP(P2659,'Customer List'!B:C,2,)</f>
        <v/>
      </c>
      <c r="W2659" s="40" t="n"/>
      <c r="X2659" s="32" t="n">
        <v>45915</v>
      </c>
      <c r="Y2659" s="23">
        <f>IF(X2659="", "", X2659-N2659)</f>
        <v/>
      </c>
      <c r="Z2659" s="23">
        <f>IF(N2659="", "", TEXT(N2659, "dddd"))</f>
        <v/>
      </c>
      <c r="AA2659" s="23">
        <f>IF(X2659="", "", TEXT(X2659, "dddd"))</f>
        <v/>
      </c>
      <c r="AB2659" s="23">
        <f>VLOOKUP(U2659,'Currency Sheet'!A:C,3,)</f>
        <v/>
      </c>
      <c r="AC2659" s="44">
        <f>VLOOKUP(P2659,'Customer List'!B:D,3,)</f>
        <v/>
      </c>
    </row>
    <row r="2660">
      <c r="A2660" s="23">
        <f>A2659+1</f>
        <v/>
      </c>
      <c r="B2660" s="23" t="inlineStr">
        <is>
          <t>EED118806</t>
        </is>
      </c>
      <c r="C2660" s="32" t="n">
        <v>45905</v>
      </c>
      <c r="D2660" s="32" t="n">
        <v>45910</v>
      </c>
      <c r="E2660" s="51" t="n">
        <v>144.75</v>
      </c>
      <c r="F2660" s="51">
        <f>IF(AB2660="DOLLAR",E2660*88,E2660)</f>
        <v/>
      </c>
      <c r="G2660" s="62">
        <f>F2660*J2660</f>
        <v/>
      </c>
      <c r="H2660" s="23" t="n">
        <v>405226</v>
      </c>
      <c r="I2660" s="23" t="inlineStr">
        <is>
          <t>Brilliant Violet 421™ Streptavidin  100µL</t>
        </is>
      </c>
      <c r="J2660" s="23" t="n">
        <v>1</v>
      </c>
      <c r="K2660" s="23" t="n">
        <v>1</v>
      </c>
      <c r="L2660" s="23">
        <f>J2660-K2660</f>
        <v/>
      </c>
      <c r="M2660" s="23" t="inlineStr">
        <is>
          <t>T-1150/25-26</t>
        </is>
      </c>
      <c r="N2660" s="32" t="n">
        <v>45913</v>
      </c>
      <c r="O2660" s="62" t="n">
        <v>20940.5</v>
      </c>
      <c r="P2660" s="23" t="inlineStr">
        <is>
          <t>AURIGINE ONCO</t>
        </is>
      </c>
      <c r="Q2660" s="23" t="n">
        <v>58155618231</v>
      </c>
      <c r="R2660" s="23" t="inlineStr">
        <is>
          <t>Delivered</t>
        </is>
      </c>
      <c r="S2660" s="63" t="n">
        <v>4</v>
      </c>
      <c r="T2660" s="39" t="n"/>
      <c r="U2660" s="23" t="inlineStr">
        <is>
          <t>BioLegend</t>
        </is>
      </c>
      <c r="V2660" s="23">
        <f>VLOOKUP(P2660,'Customer List'!B:C,2,)</f>
        <v/>
      </c>
      <c r="W2660" s="40" t="n"/>
      <c r="X2660" s="32" t="n">
        <v>45915</v>
      </c>
      <c r="Y2660" s="23">
        <f>IF(X2660="", "", X2660-N2660)</f>
        <v/>
      </c>
      <c r="Z2660" s="23">
        <f>IF(N2660="", "", TEXT(N2660, "dddd"))</f>
        <v/>
      </c>
      <c r="AA2660" s="23">
        <f>IF(X2660="", "", TEXT(X2660, "dddd"))</f>
        <v/>
      </c>
      <c r="AB2660" s="23">
        <f>VLOOKUP(U2660,'Currency Sheet'!A:C,3,)</f>
        <v/>
      </c>
      <c r="AC2660" s="44">
        <f>VLOOKUP(P2660,'Customer List'!B:D,3,)</f>
        <v/>
      </c>
    </row>
    <row r="2661">
      <c r="A2661" s="23">
        <f>A2660+1</f>
        <v/>
      </c>
      <c r="B2661" s="23" t="inlineStr">
        <is>
          <t>EED118806</t>
        </is>
      </c>
      <c r="C2661" s="32" t="n">
        <v>45905</v>
      </c>
      <c r="D2661" s="32" t="n">
        <v>45910</v>
      </c>
      <c r="E2661" s="51" t="n">
        <v>245</v>
      </c>
      <c r="F2661" s="51">
        <f>IF(AB2661="DOLLAR",E2661*88,E2661)</f>
        <v/>
      </c>
      <c r="G2661" s="62">
        <f>F2661*J2661</f>
        <v/>
      </c>
      <c r="H2661" s="23" t="n">
        <v>405243</v>
      </c>
      <c r="I2661" s="23" t="inlineStr">
        <is>
          <t>APC Streptavidin (High Concentration)  500µg</t>
        </is>
      </c>
      <c r="J2661" s="23" t="n">
        <v>1</v>
      </c>
      <c r="K2661" s="23" t="n">
        <v>1</v>
      </c>
      <c r="L2661" s="23">
        <f>J2661-K2661</f>
        <v/>
      </c>
      <c r="M2661" s="23" t="inlineStr">
        <is>
          <t>T-1160/25-26</t>
        </is>
      </c>
      <c r="N2661" s="32" t="n">
        <v>45913</v>
      </c>
      <c r="O2661" s="62" t="n">
        <v>39060</v>
      </c>
      <c r="P2661" s="23" t="inlineStr">
        <is>
          <t>JNCSAR</t>
        </is>
      </c>
      <c r="Q2661" s="23" t="n">
        <v>58155615291</v>
      </c>
      <c r="R2661" s="23" t="inlineStr">
        <is>
          <t>Delivered</t>
        </is>
      </c>
      <c r="S2661" s="63" t="n">
        <v>4</v>
      </c>
      <c r="T2661" s="39" t="n"/>
      <c r="U2661" s="23" t="inlineStr">
        <is>
          <t>BioLegend</t>
        </is>
      </c>
      <c r="V2661" s="23">
        <f>VLOOKUP(P2661,'Customer List'!B:C,2,)</f>
        <v/>
      </c>
      <c r="W2661" s="40" t="n"/>
      <c r="X2661" s="32" t="n">
        <v>45915</v>
      </c>
      <c r="Y2661" s="23">
        <f>IF(X2661="", "", X2661-N2661)</f>
        <v/>
      </c>
      <c r="Z2661" s="23">
        <f>IF(N2661="", "", TEXT(N2661, "dddd"))</f>
        <v/>
      </c>
      <c r="AA2661" s="23">
        <f>IF(X2661="", "", TEXT(X2661, "dddd"))</f>
        <v/>
      </c>
      <c r="AB2661" s="23">
        <f>VLOOKUP(U2661,'Currency Sheet'!A:C,3,)</f>
        <v/>
      </c>
      <c r="AC2661" s="44">
        <f>VLOOKUP(P2661,'Customer List'!B:D,3,)</f>
        <v/>
      </c>
    </row>
    <row r="2662">
      <c r="A2662" s="23">
        <f>A2661+1</f>
        <v/>
      </c>
      <c r="B2662" s="23" t="inlineStr">
        <is>
          <t>EED118806</t>
        </is>
      </c>
      <c r="C2662" s="32" t="n">
        <v>45905</v>
      </c>
      <c r="D2662" s="32" t="n">
        <v>45910</v>
      </c>
      <c r="E2662" s="51" t="n">
        <v>430.5</v>
      </c>
      <c r="F2662" s="51">
        <f>IF(AB2662="DOLLAR",E2662*88,E2662)</f>
        <v/>
      </c>
      <c r="G2662" s="62">
        <f>F2662*J2662</f>
        <v/>
      </c>
      <c r="H2662" s="23" t="n">
        <v>422604</v>
      </c>
      <c r="I2662" s="23" t="inlineStr">
        <is>
          <t>Human CD3/CD28 T Cell Activation Beads  2.5 mL</t>
        </is>
      </c>
      <c r="J2662" s="23" t="n">
        <v>1</v>
      </c>
      <c r="K2662" s="23" t="n">
        <v>1</v>
      </c>
      <c r="L2662" s="23">
        <f>J2662-K2662</f>
        <v/>
      </c>
      <c r="M2662" s="23" t="inlineStr">
        <is>
          <t>T-1179/25-26</t>
        </is>
      </c>
      <c r="N2662" s="32" t="n">
        <v>45913</v>
      </c>
      <c r="O2662" s="62" t="n">
        <v>66728</v>
      </c>
      <c r="P2662" s="23" t="inlineStr">
        <is>
          <t>POPVAX</t>
        </is>
      </c>
      <c r="Q2662" s="23" t="n">
        <v>58155620983</v>
      </c>
      <c r="R2662" s="23" t="inlineStr">
        <is>
          <t>Delivered</t>
        </is>
      </c>
      <c r="S2662" s="63" t="n">
        <v>4</v>
      </c>
      <c r="T2662" s="39" t="n"/>
      <c r="U2662" s="23" t="inlineStr">
        <is>
          <t>BioLegend</t>
        </is>
      </c>
      <c r="V2662" s="23">
        <f>VLOOKUP(P2662,'Customer List'!B:C,2,)</f>
        <v/>
      </c>
      <c r="W2662" s="40" t="n"/>
      <c r="X2662" s="32" t="n">
        <v>45915</v>
      </c>
      <c r="Y2662" s="23">
        <f>IF(X2662="", "", X2662-N2662)</f>
        <v/>
      </c>
      <c r="Z2662" s="23">
        <f>IF(N2662="", "", TEXT(N2662, "dddd"))</f>
        <v/>
      </c>
      <c r="AA2662" s="23">
        <f>IF(X2662="", "", TEXT(X2662, "dddd"))</f>
        <v/>
      </c>
      <c r="AB2662" s="23">
        <f>VLOOKUP(U2662,'Currency Sheet'!A:C,3,)</f>
        <v/>
      </c>
      <c r="AC2662" s="44">
        <f>VLOOKUP(P2662,'Customer List'!B:D,3,)</f>
        <v/>
      </c>
    </row>
    <row r="2663">
      <c r="A2663" s="23">
        <f>A2662+1</f>
        <v/>
      </c>
      <c r="B2663" s="23" t="inlineStr">
        <is>
          <t>EED118806</t>
        </is>
      </c>
      <c r="C2663" s="32" t="n">
        <v>45905</v>
      </c>
      <c r="D2663" s="32" t="n">
        <v>45910</v>
      </c>
      <c r="E2663" s="51" t="n">
        <v>164.5</v>
      </c>
      <c r="F2663" s="51">
        <f>IF(AB2663="DOLLAR",E2663*88,E2663)</f>
        <v/>
      </c>
      <c r="G2663" s="62">
        <f>F2663*J2663</f>
        <v/>
      </c>
      <c r="H2663" s="23" t="n">
        <v>424602</v>
      </c>
      <c r="I2663" s="23" t="inlineStr">
        <is>
          <t>Compensation Beads  100tests</t>
        </is>
      </c>
      <c r="J2663" s="23" t="n">
        <v>1</v>
      </c>
      <c r="K2663" s="23" t="n">
        <v>1</v>
      </c>
      <c r="L2663" s="23">
        <f>J2663-K2663</f>
        <v/>
      </c>
      <c r="M2663" s="23" t="inlineStr">
        <is>
          <t>T-1167/25-26</t>
        </is>
      </c>
      <c r="N2663" s="32" t="n">
        <v>45913</v>
      </c>
      <c r="O2663" s="62" t="n">
        <v>17850.6</v>
      </c>
      <c r="P2663" s="23" t="inlineStr">
        <is>
          <t>NCCS</t>
        </is>
      </c>
      <c r="Q2663" s="23" t="n">
        <v>58155615501</v>
      </c>
      <c r="R2663" s="23" t="inlineStr">
        <is>
          <t>Delivered</t>
        </is>
      </c>
      <c r="S2663" s="63" t="n">
        <v>4</v>
      </c>
      <c r="T2663" s="39" t="n"/>
      <c r="U2663" s="23" t="inlineStr">
        <is>
          <t>BioLegend</t>
        </is>
      </c>
      <c r="V2663" s="23">
        <f>VLOOKUP(P2663,'Customer List'!B:C,2,)</f>
        <v/>
      </c>
      <c r="W2663" s="40" t="n"/>
      <c r="X2663" s="32" t="n">
        <v>45915</v>
      </c>
      <c r="Y2663" s="23">
        <f>IF(X2663="", "", X2663-N2663)</f>
        <v/>
      </c>
      <c r="Z2663" s="23">
        <f>IF(N2663="", "", TEXT(N2663, "dddd"))</f>
        <v/>
      </c>
      <c r="AA2663" s="23">
        <f>IF(X2663="", "", TEXT(X2663, "dddd"))</f>
        <v/>
      </c>
      <c r="AB2663" s="23">
        <f>VLOOKUP(U2663,'Currency Sheet'!A:C,3,)</f>
        <v/>
      </c>
      <c r="AC2663" s="44">
        <f>VLOOKUP(P2663,'Customer List'!B:D,3,)</f>
        <v/>
      </c>
    </row>
    <row r="2664">
      <c r="A2664" s="23">
        <f>A2663+1</f>
        <v/>
      </c>
      <c r="B2664" s="23" t="inlineStr">
        <is>
          <t>EED118806</t>
        </is>
      </c>
      <c r="C2664" s="32" t="n">
        <v>45905</v>
      </c>
      <c r="D2664" s="32" t="n">
        <v>45910</v>
      </c>
      <c r="E2664" s="51" t="n">
        <v>164.5</v>
      </c>
      <c r="F2664" s="51">
        <f>IF(AB2664="DOLLAR",E2664*88,E2664)</f>
        <v/>
      </c>
      <c r="G2664" s="62">
        <f>F2664*J2664</f>
        <v/>
      </c>
      <c r="H2664" s="23" t="n">
        <v>424602</v>
      </c>
      <c r="I2664" s="23" t="inlineStr">
        <is>
          <t>Compensation Beads  100tests</t>
        </is>
      </c>
      <c r="J2664" s="23" t="n">
        <v>1</v>
      </c>
      <c r="K2664" s="23" t="n">
        <v>1</v>
      </c>
      <c r="L2664" s="23">
        <f>J2664-K2664</f>
        <v/>
      </c>
      <c r="M2664" s="23" t="inlineStr">
        <is>
          <t>T-1170/25-26</t>
        </is>
      </c>
      <c r="N2664" s="32" t="n">
        <v>45913</v>
      </c>
      <c r="O2664" s="62" t="n">
        <v>20092.5</v>
      </c>
      <c r="P2664" s="23" t="inlineStr">
        <is>
          <t>ILS</t>
        </is>
      </c>
      <c r="Q2664" s="23" t="n">
        <v>58155620725</v>
      </c>
      <c r="R2664" s="23" t="inlineStr">
        <is>
          <t>Delivered</t>
        </is>
      </c>
      <c r="S2664" s="63" t="n">
        <v>4</v>
      </c>
      <c r="T2664" s="39" t="n"/>
      <c r="U2664" s="23" t="inlineStr">
        <is>
          <t>BioLegend</t>
        </is>
      </c>
      <c r="V2664" s="23">
        <f>VLOOKUP(P2664,'Customer List'!B:C,2,)</f>
        <v/>
      </c>
      <c r="W2664" s="40" t="n"/>
      <c r="X2664" s="32" t="n">
        <v>45915</v>
      </c>
      <c r="Y2664" s="23">
        <f>IF(X2664="", "", X2664-N2664)</f>
        <v/>
      </c>
      <c r="Z2664" s="23">
        <f>IF(N2664="", "", TEXT(N2664, "dddd"))</f>
        <v/>
      </c>
      <c r="AA2664" s="23">
        <f>IF(X2664="", "", TEXT(X2664, "dddd"))</f>
        <v/>
      </c>
      <c r="AB2664" s="23">
        <f>VLOOKUP(U2664,'Currency Sheet'!A:C,3,)</f>
        <v/>
      </c>
      <c r="AC2664" s="44">
        <f>VLOOKUP(P2664,'Customer List'!B:D,3,)</f>
        <v/>
      </c>
    </row>
    <row r="2665">
      <c r="A2665" s="23">
        <f>A2664+1</f>
        <v/>
      </c>
      <c r="B2665" s="23" t="inlineStr">
        <is>
          <t>EED118806</t>
        </is>
      </c>
      <c r="C2665" s="32" t="n">
        <v>45905</v>
      </c>
      <c r="D2665" s="32" t="n">
        <v>45910</v>
      </c>
      <c r="E2665" s="51" t="n">
        <v>213.5</v>
      </c>
      <c r="F2665" s="51">
        <f>IF(AB2665="DOLLAR",E2665*88,E2665)</f>
        <v/>
      </c>
      <c r="G2665" s="62">
        <f>F2665*J2665</f>
        <v/>
      </c>
      <c r="H2665" s="23" t="n">
        <v>430204</v>
      </c>
      <c r="I2665" s="23" t="inlineStr">
        <is>
          <t>ELISA MAX™ Deluxe Set Human TNF-a  5plates</t>
        </is>
      </c>
      <c r="J2665" s="23" t="n">
        <v>1</v>
      </c>
      <c r="K2665" s="23" t="n">
        <v>1</v>
      </c>
      <c r="L2665" s="23">
        <f>J2665-K2665</f>
        <v/>
      </c>
      <c r="M2665" s="23" t="inlineStr">
        <is>
          <t>T-1155/25-26</t>
        </is>
      </c>
      <c r="N2665" s="32" t="n">
        <v>45913</v>
      </c>
      <c r="O2665" s="62" t="n">
        <v>33792.5</v>
      </c>
      <c r="P2665" s="23" t="inlineStr">
        <is>
          <t>HKP</t>
        </is>
      </c>
      <c r="Q2665" s="23" t="n">
        <v>58155614985</v>
      </c>
      <c r="R2665" s="23" t="inlineStr">
        <is>
          <t>Delivered</t>
        </is>
      </c>
      <c r="S2665" s="63" t="n">
        <v>4</v>
      </c>
      <c r="T2665" s="39" t="n"/>
      <c r="U2665" s="23" t="inlineStr">
        <is>
          <t>BioLegend</t>
        </is>
      </c>
      <c r="V2665" s="23">
        <f>VLOOKUP(P2665,'Customer List'!B:C,2,)</f>
        <v/>
      </c>
      <c r="W2665" s="40" t="n"/>
      <c r="X2665" s="32" t="n">
        <v>45915</v>
      </c>
      <c r="Y2665" s="23">
        <f>IF(X2665="", "", X2665-N2665)</f>
        <v/>
      </c>
      <c r="Z2665" s="23">
        <f>IF(N2665="", "", TEXT(N2665, "dddd"))</f>
        <v/>
      </c>
      <c r="AA2665" s="23">
        <f>IF(X2665="", "", TEXT(X2665, "dddd"))</f>
        <v/>
      </c>
      <c r="AB2665" s="23">
        <f>VLOOKUP(U2665,'Currency Sheet'!A:C,3,)</f>
        <v/>
      </c>
      <c r="AC2665" s="44">
        <f>VLOOKUP(P2665,'Customer List'!B:D,3,)</f>
        <v/>
      </c>
    </row>
    <row r="2666">
      <c r="A2666" s="23">
        <f>A2665+1</f>
        <v/>
      </c>
      <c r="B2666" s="23" t="inlineStr">
        <is>
          <t>EED118806</t>
        </is>
      </c>
      <c r="C2666" s="32" t="n">
        <v>45905</v>
      </c>
      <c r="D2666" s="32" t="n">
        <v>45910</v>
      </c>
      <c r="E2666" s="51" t="n">
        <v>213.5</v>
      </c>
      <c r="F2666" s="51">
        <f>IF(AB2666="DOLLAR",E2666*88,E2666)</f>
        <v/>
      </c>
      <c r="G2666" s="62">
        <f>F2666*J2666</f>
        <v/>
      </c>
      <c r="H2666" s="23" t="n">
        <v>430804</v>
      </c>
      <c r="I2666" s="23" t="inlineStr">
        <is>
          <t>ELISA MAX™ Deluxe Set Mouse IFN-γ  5plates</t>
        </is>
      </c>
      <c r="J2666" s="23" t="n">
        <v>1</v>
      </c>
      <c r="K2666" s="23" t="n">
        <v>1</v>
      </c>
      <c r="L2666" s="23">
        <f>J2666-K2666</f>
        <v/>
      </c>
      <c r="M2666" s="23" t="inlineStr">
        <is>
          <t>T-1167/25-26</t>
        </is>
      </c>
      <c r="N2666" s="32" t="n">
        <v>45913</v>
      </c>
      <c r="O2666" s="62" t="n">
        <v>23167.8</v>
      </c>
      <c r="P2666" s="23" t="inlineStr">
        <is>
          <t>NCCS</t>
        </is>
      </c>
      <c r="Q2666" s="23" t="n">
        <v>58155615501</v>
      </c>
      <c r="R2666" s="23" t="inlineStr">
        <is>
          <t>Delivered</t>
        </is>
      </c>
      <c r="S2666" s="63" t="n">
        <v>4</v>
      </c>
      <c r="T2666" s="39" t="n"/>
      <c r="U2666" s="23" t="inlineStr">
        <is>
          <t>BioLegend</t>
        </is>
      </c>
      <c r="V2666" s="23">
        <f>VLOOKUP(P2666,'Customer List'!B:C,2,)</f>
        <v/>
      </c>
      <c r="W2666" s="40" t="n"/>
      <c r="X2666" s="32" t="n">
        <v>45915</v>
      </c>
      <c r="Y2666" s="23">
        <f>IF(X2666="", "", X2666-N2666)</f>
        <v/>
      </c>
      <c r="Z2666" s="23">
        <f>IF(N2666="", "", TEXT(N2666, "dddd"))</f>
        <v/>
      </c>
      <c r="AA2666" s="23">
        <f>IF(X2666="", "", TEXT(X2666, "dddd"))</f>
        <v/>
      </c>
      <c r="AB2666" s="23">
        <f>VLOOKUP(U2666,'Currency Sheet'!A:C,3,)</f>
        <v/>
      </c>
      <c r="AC2666" s="44">
        <f>VLOOKUP(P2666,'Customer List'!B:D,3,)</f>
        <v/>
      </c>
    </row>
    <row r="2667">
      <c r="A2667" s="23">
        <f>A2666+1</f>
        <v/>
      </c>
      <c r="B2667" s="23" t="inlineStr">
        <is>
          <t>EED118806</t>
        </is>
      </c>
      <c r="C2667" s="32" t="n">
        <v>45905</v>
      </c>
      <c r="D2667" s="32" t="n">
        <v>45910</v>
      </c>
      <c r="E2667" s="51" t="n">
        <v>213.5</v>
      </c>
      <c r="F2667" s="51">
        <f>IF(AB2667="DOLLAR",E2667*88,E2667)</f>
        <v/>
      </c>
      <c r="G2667" s="62">
        <f>F2667*J2667</f>
        <v/>
      </c>
      <c r="H2667" s="23" t="n">
        <v>430904</v>
      </c>
      <c r="I2667" s="23" t="inlineStr">
        <is>
          <t>ELISA MAX™ Deluxe Set Mouse TNF-α  5 plates</t>
        </is>
      </c>
      <c r="J2667" s="23" t="n">
        <v>1</v>
      </c>
      <c r="K2667" s="23" t="n">
        <v>1</v>
      </c>
      <c r="L2667" s="23">
        <f>J2667-K2667</f>
        <v/>
      </c>
      <c r="M2667" s="23" t="inlineStr">
        <is>
          <t>T-1167/25-26</t>
        </is>
      </c>
      <c r="N2667" s="32" t="n">
        <v>45913</v>
      </c>
      <c r="O2667" s="62" t="n">
        <v>23167.8</v>
      </c>
      <c r="P2667" s="23" t="inlineStr">
        <is>
          <t>NCCS</t>
        </is>
      </c>
      <c r="Q2667" s="23" t="n">
        <v>58155615501</v>
      </c>
      <c r="R2667" s="23" t="inlineStr">
        <is>
          <t>Delivered</t>
        </is>
      </c>
      <c r="S2667" s="63" t="n">
        <v>4</v>
      </c>
      <c r="T2667" s="39" t="n"/>
      <c r="U2667" s="23" t="inlineStr">
        <is>
          <t>BioLegend</t>
        </is>
      </c>
      <c r="V2667" s="23">
        <f>VLOOKUP(P2667,'Customer List'!B:C,2,)</f>
        <v/>
      </c>
      <c r="W2667" s="40" t="n"/>
      <c r="X2667" s="32" t="n">
        <v>45915</v>
      </c>
      <c r="Y2667" s="23">
        <f>IF(X2667="", "", X2667-N2667)</f>
        <v/>
      </c>
      <c r="Z2667" s="23">
        <f>IF(N2667="", "", TEXT(N2667, "dddd"))</f>
        <v/>
      </c>
      <c r="AA2667" s="23">
        <f>IF(X2667="", "", TEXT(X2667, "dddd"))</f>
        <v/>
      </c>
      <c r="AB2667" s="23">
        <f>VLOOKUP(U2667,'Currency Sheet'!A:C,3,)</f>
        <v/>
      </c>
      <c r="AC2667" s="44">
        <f>VLOOKUP(P2667,'Customer List'!B:D,3,)</f>
        <v/>
      </c>
    </row>
    <row r="2668">
      <c r="A2668" s="23">
        <f>A2667+1</f>
        <v/>
      </c>
      <c r="B2668" s="23" t="inlineStr">
        <is>
          <t>EED118806</t>
        </is>
      </c>
      <c r="C2668" s="32" t="n">
        <v>45905</v>
      </c>
      <c r="D2668" s="32" t="n">
        <v>45910</v>
      </c>
      <c r="E2668" s="51" t="n">
        <v>242.9</v>
      </c>
      <c r="F2668" s="51">
        <f>IF(AB2668="DOLLAR",E2668*88,E2668)</f>
        <v/>
      </c>
      <c r="G2668" s="62">
        <f>F2668*J2668</f>
        <v/>
      </c>
      <c r="H2668" s="23" t="n">
        <v>436204</v>
      </c>
      <c r="I2668" s="23" t="inlineStr">
        <is>
          <t>ELISA MAX™ Deluxe Set Mouse IL-17A/F  5 plates</t>
        </is>
      </c>
      <c r="J2668" s="23" t="n">
        <v>1</v>
      </c>
      <c r="K2668" s="23" t="n">
        <v>1</v>
      </c>
      <c r="L2668" s="23">
        <f>J2668-K2668</f>
        <v/>
      </c>
      <c r="M2668" s="23" t="inlineStr">
        <is>
          <t>T-1167/25-26</t>
        </is>
      </c>
      <c r="N2668" s="32" t="n">
        <v>45913</v>
      </c>
      <c r="O2668" s="62" t="n">
        <v>26358.12</v>
      </c>
      <c r="P2668" s="23" t="inlineStr">
        <is>
          <t>NCCS</t>
        </is>
      </c>
      <c r="Q2668" s="23" t="n">
        <v>58155615501</v>
      </c>
      <c r="R2668" s="23" t="inlineStr">
        <is>
          <t>Delivered</t>
        </is>
      </c>
      <c r="S2668" s="63" t="n">
        <v>4</v>
      </c>
      <c r="T2668" s="39" t="n"/>
      <c r="U2668" s="23" t="inlineStr">
        <is>
          <t>BioLegend</t>
        </is>
      </c>
      <c r="V2668" s="23">
        <f>VLOOKUP(P2668,'Customer List'!B:C,2,)</f>
        <v/>
      </c>
      <c r="W2668" s="40" t="n"/>
      <c r="X2668" s="32" t="n">
        <v>45915</v>
      </c>
      <c r="Y2668" s="23">
        <f>IF(X2668="", "", X2668-N2668)</f>
        <v/>
      </c>
      <c r="Z2668" s="23">
        <f>IF(N2668="", "", TEXT(N2668, "dddd"))</f>
        <v/>
      </c>
      <c r="AA2668" s="23">
        <f>IF(X2668="", "", TEXT(X2668, "dddd"))</f>
        <v/>
      </c>
      <c r="AB2668" s="23">
        <f>VLOOKUP(U2668,'Currency Sheet'!A:C,3,)</f>
        <v/>
      </c>
      <c r="AC2668" s="44">
        <f>VLOOKUP(P2668,'Customer List'!B:D,3,)</f>
        <v/>
      </c>
    </row>
    <row r="2669">
      <c r="A2669" s="23">
        <f>A2668+1</f>
        <v/>
      </c>
      <c r="B2669" s="23" t="inlineStr">
        <is>
          <t>EED118806</t>
        </is>
      </c>
      <c r="C2669" s="32" t="n">
        <v>45905</v>
      </c>
      <c r="D2669" s="32" t="n">
        <v>45910</v>
      </c>
      <c r="E2669" s="51" t="n">
        <v>226.1</v>
      </c>
      <c r="F2669" s="51">
        <f>IF(AB2669="DOLLAR",E2669*88,E2669)</f>
        <v/>
      </c>
      <c r="G2669" s="62">
        <f>F2669*J2669</f>
        <v/>
      </c>
      <c r="H2669" s="23" t="n">
        <v>501114</v>
      </c>
      <c r="I2669" s="23" t="inlineStr">
        <is>
          <t>Pacific Blue™ anti-human IL-6 Antibody  100tests</t>
        </is>
      </c>
      <c r="J2669" s="23" t="n">
        <v>1</v>
      </c>
      <c r="K2669" s="23" t="n">
        <v>1</v>
      </c>
      <c r="L2669" s="23">
        <f>J2669-K2669</f>
        <v/>
      </c>
      <c r="M2669" s="23" t="inlineStr">
        <is>
          <t>T-1158/25-26</t>
        </is>
      </c>
      <c r="N2669" s="32" t="n">
        <v>45913</v>
      </c>
      <c r="O2669" s="62" t="n">
        <v>35046</v>
      </c>
      <c r="P2669" s="23" t="inlineStr">
        <is>
          <t>POPVAX</t>
        </is>
      </c>
      <c r="Q2669" s="23" t="n">
        <v>58155620983</v>
      </c>
      <c r="R2669" s="23" t="inlineStr">
        <is>
          <t>Delivered</t>
        </is>
      </c>
      <c r="S2669" s="63" t="n">
        <v>4</v>
      </c>
      <c r="T2669" s="39" t="n"/>
      <c r="U2669" s="23" t="inlineStr">
        <is>
          <t>BioLegend</t>
        </is>
      </c>
      <c r="V2669" s="23">
        <f>VLOOKUP(P2669,'Customer List'!B:C,2,)</f>
        <v/>
      </c>
      <c r="W2669" s="40" t="n"/>
      <c r="X2669" s="32" t="n">
        <v>45915</v>
      </c>
      <c r="Y2669" s="23">
        <f>IF(X2669="", "", X2669-N2669)</f>
        <v/>
      </c>
      <c r="Z2669" s="23">
        <f>IF(N2669="", "", TEXT(N2669, "dddd"))</f>
        <v/>
      </c>
      <c r="AA2669" s="23">
        <f>IF(X2669="", "", TEXT(X2669, "dddd"))</f>
        <v/>
      </c>
      <c r="AB2669" s="23">
        <f>VLOOKUP(U2669,'Currency Sheet'!A:C,3,)</f>
        <v/>
      </c>
      <c r="AC2669" s="44">
        <f>VLOOKUP(P2669,'Customer List'!B:D,3,)</f>
        <v/>
      </c>
    </row>
    <row r="2670">
      <c r="A2670" s="23">
        <f>A2669+1</f>
        <v/>
      </c>
      <c r="B2670" s="23" t="inlineStr">
        <is>
          <t>EED118806</t>
        </is>
      </c>
      <c r="C2670" s="32" t="n">
        <v>45905</v>
      </c>
      <c r="D2670" s="32" t="n">
        <v>45910</v>
      </c>
      <c r="E2670" s="51" t="n">
        <v>267.4</v>
      </c>
      <c r="F2670" s="51">
        <f>IF(AB2670="DOLLAR",E2670*88,E2670)</f>
        <v/>
      </c>
      <c r="G2670" s="62">
        <f>F2670*J2670</f>
        <v/>
      </c>
      <c r="H2670" s="23" t="n">
        <v>501418</v>
      </c>
      <c r="I2670" s="23" t="inlineStr">
        <is>
          <t>PerCP/Cyanine5.5 anti-human IL-10 Antibody  100 tests</t>
        </is>
      </c>
      <c r="J2670" s="23" t="n">
        <v>1</v>
      </c>
      <c r="K2670" s="23" t="n">
        <v>1</v>
      </c>
      <c r="L2670" s="23">
        <f>J2670-K2670</f>
        <v/>
      </c>
      <c r="M2670" s="23" t="inlineStr">
        <is>
          <t>T-1182/25-26</t>
        </is>
      </c>
      <c r="N2670" s="32" t="n">
        <v>45915</v>
      </c>
      <c r="O2670" s="62" t="n">
        <v>41447</v>
      </c>
      <c r="P2670" s="23" t="inlineStr">
        <is>
          <t>RESEARCH</t>
        </is>
      </c>
      <c r="Q2670" s="23" t="inlineStr">
        <is>
          <t>D3003568487</t>
        </is>
      </c>
      <c r="R2670" s="23" t="inlineStr">
        <is>
          <t>Delivered</t>
        </is>
      </c>
      <c r="S2670" s="63" t="n">
        <v>4</v>
      </c>
      <c r="T2670" s="39" t="n"/>
      <c r="U2670" s="23" t="inlineStr">
        <is>
          <t>BioLegend</t>
        </is>
      </c>
      <c r="V2670" s="23">
        <f>VLOOKUP(P2670,'Customer List'!B:C,2,)</f>
        <v/>
      </c>
      <c r="W2670" s="40" t="n"/>
      <c r="X2670" s="32" t="n">
        <v>45916</v>
      </c>
      <c r="Y2670" s="23">
        <f>IF(X2670="", "", X2670-N2670)</f>
        <v/>
      </c>
      <c r="Z2670" s="23">
        <f>IF(N2670="", "", TEXT(N2670, "dddd"))</f>
        <v/>
      </c>
      <c r="AA2670" s="23">
        <f>IF(X2670="", "", TEXT(X2670, "dddd"))</f>
        <v/>
      </c>
      <c r="AB2670" s="23">
        <f>VLOOKUP(U2670,'Currency Sheet'!A:C,3,)</f>
        <v/>
      </c>
      <c r="AC2670" s="44">
        <f>VLOOKUP(P2670,'Customer List'!B:D,3,)</f>
        <v/>
      </c>
    </row>
    <row r="2671">
      <c r="A2671" s="23">
        <f>A2670+1</f>
        <v/>
      </c>
      <c r="B2671" s="23" t="inlineStr">
        <is>
          <t>EED118806</t>
        </is>
      </c>
      <c r="C2671" s="32" t="n">
        <v>45905</v>
      </c>
      <c r="D2671" s="32" t="n">
        <v>45910</v>
      </c>
      <c r="E2671" s="51" t="n">
        <v>334.5</v>
      </c>
      <c r="F2671" s="51">
        <f>IF(AB2671="DOLLAR",E2671*88,E2671)</f>
        <v/>
      </c>
      <c r="G2671" s="62">
        <f>F2671*J2671</f>
        <v/>
      </c>
      <c r="H2671" s="23" t="n">
        <v>502536</v>
      </c>
      <c r="I2671" s="23" t="inlineStr">
        <is>
          <t>Brilliant Violet 605™ anti-human IFN-γ Antibody  100tests</t>
        </is>
      </c>
      <c r="J2671" s="23" t="n">
        <v>2</v>
      </c>
      <c r="K2671" s="23" t="n">
        <v>2</v>
      </c>
      <c r="L2671" s="23">
        <f>J2671-K2671</f>
        <v/>
      </c>
      <c r="M2671" s="23" t="inlineStr">
        <is>
          <t>T-1169/25-26</t>
        </is>
      </c>
      <c r="N2671" s="32" t="n">
        <v>45913</v>
      </c>
      <c r="O2671" s="62" t="n">
        <v>84740</v>
      </c>
      <c r="P2671" s="23" t="inlineStr">
        <is>
          <t>ILS</t>
        </is>
      </c>
      <c r="Q2671" s="23" t="n">
        <v>58155620725</v>
      </c>
      <c r="R2671" s="23" t="inlineStr">
        <is>
          <t>Delivered</t>
        </is>
      </c>
      <c r="S2671" s="63" t="n">
        <v>4</v>
      </c>
      <c r="T2671" s="39" t="n"/>
      <c r="U2671" s="23" t="inlineStr">
        <is>
          <t>BioLegend</t>
        </is>
      </c>
      <c r="V2671" s="23">
        <f>VLOOKUP(P2671,'Customer List'!B:C,2,)</f>
        <v/>
      </c>
      <c r="W2671" s="40" t="n"/>
      <c r="X2671" s="32" t="n">
        <v>45915</v>
      </c>
      <c r="Y2671" s="23">
        <f>IF(X2671="", "", X2671-N2671)</f>
        <v/>
      </c>
      <c r="Z2671" s="23">
        <f>IF(N2671="", "", TEXT(N2671, "dddd"))</f>
        <v/>
      </c>
      <c r="AA2671" s="23">
        <f>IF(X2671="", "", TEXT(X2671, "dddd"))</f>
        <v/>
      </c>
      <c r="AB2671" s="23">
        <f>VLOOKUP(U2671,'Currency Sheet'!A:C,3,)</f>
        <v/>
      </c>
      <c r="AC2671" s="44">
        <f>VLOOKUP(P2671,'Customer List'!B:D,3,)</f>
        <v/>
      </c>
    </row>
    <row r="2672">
      <c r="A2672" s="23">
        <f>A2671+1</f>
        <v/>
      </c>
      <c r="B2672" s="23" t="inlineStr">
        <is>
          <t>EED118806</t>
        </is>
      </c>
      <c r="C2672" s="32" t="n">
        <v>45905</v>
      </c>
      <c r="D2672" s="32" t="n">
        <v>45910</v>
      </c>
      <c r="E2672" s="51" t="n">
        <v>61.6</v>
      </c>
      <c r="F2672" s="51">
        <f>IF(AB2672="DOLLAR",E2672*88,E2672)</f>
        <v/>
      </c>
      <c r="G2672" s="62">
        <f>F2672*J2672</f>
        <v/>
      </c>
      <c r="H2672" s="23" t="n">
        <v>504105</v>
      </c>
      <c r="I2672" s="23" t="inlineStr">
        <is>
          <t>APC anti-mouse IL-4 Antibody  25 µg</t>
        </is>
      </c>
      <c r="J2672" s="23" t="n">
        <v>1</v>
      </c>
      <c r="K2672" s="23" t="n">
        <v>1</v>
      </c>
      <c r="L2672" s="23">
        <f>J2672-K2672</f>
        <v/>
      </c>
      <c r="M2672" s="23" t="inlineStr">
        <is>
          <t>T-1187/25-26</t>
        </is>
      </c>
      <c r="N2672" s="32" t="n">
        <v>45915</v>
      </c>
      <c r="O2672" s="62" t="n">
        <v>10912</v>
      </c>
      <c r="P2672" s="23" t="inlineStr">
        <is>
          <t>NOVA</t>
        </is>
      </c>
      <c r="Q2672" s="23" t="inlineStr">
        <is>
          <t>BY HAND</t>
        </is>
      </c>
      <c r="R2672" s="23" t="inlineStr">
        <is>
          <t>PRIYANKA MADAM</t>
        </is>
      </c>
      <c r="S2672" s="63" t="n">
        <v>4</v>
      </c>
      <c r="T2672" s="39" t="n"/>
      <c r="U2672" s="23" t="inlineStr">
        <is>
          <t>BioLegend</t>
        </is>
      </c>
      <c r="V2672" s="23">
        <f>VLOOKUP(P2672,'Customer List'!B:C,2,)</f>
        <v/>
      </c>
      <c r="W2672" s="40" t="n"/>
      <c r="X2672" s="32">
        <f>IF(OR(R2672 = "PRIYANKA MADAM", R2672 = "DEEPAK", R2672 = "PORTER"),N2672,"")</f>
        <v/>
      </c>
      <c r="Y2672" s="23">
        <f>IF(X2672="", "", X2672-N2672)</f>
        <v/>
      </c>
      <c r="Z2672" s="23">
        <f>IF(N2672="", "", TEXT(N2672, "dddd"))</f>
        <v/>
      </c>
      <c r="AA2672" s="23">
        <f>IF(X2672="", "", TEXT(X2672, "dddd"))</f>
        <v/>
      </c>
      <c r="AB2672" s="23">
        <f>VLOOKUP(U2672,'Currency Sheet'!A:C,3,)</f>
        <v/>
      </c>
      <c r="AC2672" s="44">
        <f>VLOOKUP(P2672,'Customer List'!B:D,3,)</f>
        <v/>
      </c>
    </row>
    <row r="2673">
      <c r="A2673" s="23">
        <f>A2672+1</f>
        <v/>
      </c>
      <c r="B2673" s="23" t="inlineStr">
        <is>
          <t>EED118806</t>
        </is>
      </c>
      <c r="C2673" s="32" t="n">
        <v>45905</v>
      </c>
      <c r="D2673" s="32" t="n">
        <v>45910</v>
      </c>
      <c r="E2673" s="51" t="n">
        <v>158.2</v>
      </c>
      <c r="F2673" s="51">
        <f>IF(AB2673="DOLLAR",E2673*88,E2673)</f>
        <v/>
      </c>
      <c r="G2673" s="62">
        <f>F2673*J2673</f>
        <v/>
      </c>
      <c r="H2673" s="23" t="n">
        <v>505008</v>
      </c>
      <c r="I2673" s="23" t="inlineStr">
        <is>
          <t>PE anti-mouse IL-10 Antibody  100µg</t>
        </is>
      </c>
      <c r="J2673" s="23" t="n">
        <v>1</v>
      </c>
      <c r="K2673" s="23" t="n">
        <v>1</v>
      </c>
      <c r="L2673" s="23">
        <f>J2673-K2673</f>
        <v/>
      </c>
      <c r="M2673" s="23" t="inlineStr">
        <is>
          <t>T-1169/25-26</t>
        </is>
      </c>
      <c r="N2673" s="32" t="n">
        <v>45913</v>
      </c>
      <c r="O2673" s="62" t="n">
        <v>21470</v>
      </c>
      <c r="P2673" s="23" t="inlineStr">
        <is>
          <t>ILS</t>
        </is>
      </c>
      <c r="Q2673" s="23" t="n">
        <v>58155620725</v>
      </c>
      <c r="R2673" s="23" t="inlineStr">
        <is>
          <t>Delivered</t>
        </is>
      </c>
      <c r="S2673" s="63" t="n">
        <v>4</v>
      </c>
      <c r="T2673" s="39" t="n"/>
      <c r="U2673" s="23" t="inlineStr">
        <is>
          <t>BioLegend</t>
        </is>
      </c>
      <c r="V2673" s="23">
        <f>VLOOKUP(P2673,'Customer List'!B:C,2,)</f>
        <v/>
      </c>
      <c r="W2673" s="40" t="n"/>
      <c r="X2673" s="32" t="n">
        <v>45915</v>
      </c>
      <c r="Y2673" s="23">
        <f>IF(X2673="", "", X2673-N2673)</f>
        <v/>
      </c>
      <c r="Z2673" s="23">
        <f>IF(N2673="", "", TEXT(N2673, "dddd"))</f>
        <v/>
      </c>
      <c r="AA2673" s="23">
        <f>IF(X2673="", "", TEXT(X2673, "dddd"))</f>
        <v/>
      </c>
      <c r="AB2673" s="23">
        <f>VLOOKUP(U2673,'Currency Sheet'!A:C,3,)</f>
        <v/>
      </c>
      <c r="AC2673" s="44">
        <f>VLOOKUP(P2673,'Customer List'!B:D,3,)</f>
        <v/>
      </c>
    </row>
    <row r="2674">
      <c r="A2674" s="23">
        <f>A2673+1</f>
        <v/>
      </c>
      <c r="B2674" s="23" t="inlineStr">
        <is>
          <t>EED118806</t>
        </is>
      </c>
      <c r="C2674" s="32" t="n">
        <v>45905</v>
      </c>
      <c r="D2674" s="32" t="n">
        <v>45910</v>
      </c>
      <c r="E2674" s="51" t="n">
        <v>30.8</v>
      </c>
      <c r="F2674" s="51">
        <f>IF(AB2674="DOLLAR",E2674*88,E2674)</f>
        <v/>
      </c>
      <c r="G2674" s="62">
        <f>F2674*J2674</f>
        <v/>
      </c>
      <c r="H2674" s="23" t="n">
        <v>505809</v>
      </c>
      <c r="I2674" s="23" t="inlineStr">
        <is>
          <t>APC anti-mouse IFN-γ Antibody  25µg</t>
        </is>
      </c>
      <c r="J2674" s="23" t="n">
        <v>1</v>
      </c>
      <c r="K2674" s="23" t="n">
        <v>1</v>
      </c>
      <c r="L2674" s="23">
        <f>J2674-K2674</f>
        <v/>
      </c>
      <c r="M2674" s="23" t="inlineStr">
        <is>
          <t>T-1187/25-26</t>
        </is>
      </c>
      <c r="N2674" s="32" t="n">
        <v>45915</v>
      </c>
      <c r="O2674" s="62" t="n">
        <v>5456</v>
      </c>
      <c r="P2674" s="23" t="inlineStr">
        <is>
          <t>NOVA</t>
        </is>
      </c>
      <c r="Q2674" s="23" t="inlineStr">
        <is>
          <t>BY HAND</t>
        </is>
      </c>
      <c r="R2674" s="23" t="inlineStr">
        <is>
          <t>PRIYANKA MADAM</t>
        </is>
      </c>
      <c r="S2674" s="63" t="n">
        <v>4</v>
      </c>
      <c r="T2674" s="39" t="n"/>
      <c r="U2674" s="23" t="inlineStr">
        <is>
          <t>BioLegend</t>
        </is>
      </c>
      <c r="V2674" s="23">
        <f>VLOOKUP(P2674,'Customer List'!B:C,2,)</f>
        <v/>
      </c>
      <c r="W2674" s="40" t="n"/>
      <c r="X2674" s="32">
        <f>IF(OR(R2674 = "PRIYANKA MADAM", R2674 = "DEEPAK", R2674 = "PORTER"),N2674,"")</f>
        <v/>
      </c>
      <c r="Y2674" s="23">
        <f>IF(X2674="", "", X2674-N2674)</f>
        <v/>
      </c>
      <c r="Z2674" s="23">
        <f>IF(N2674="", "", TEXT(N2674, "dddd"))</f>
        <v/>
      </c>
      <c r="AA2674" s="23">
        <f>IF(X2674="", "", TEXT(X2674, "dddd"))</f>
        <v/>
      </c>
      <c r="AB2674" s="23">
        <f>VLOOKUP(U2674,'Currency Sheet'!A:C,3,)</f>
        <v/>
      </c>
      <c r="AC2674" s="44">
        <f>VLOOKUP(P2674,'Customer List'!B:D,3,)</f>
        <v/>
      </c>
    </row>
    <row r="2675">
      <c r="A2675" s="23">
        <f>A2674+1</f>
        <v/>
      </c>
      <c r="B2675" s="23" t="inlineStr">
        <is>
          <t>EED118806</t>
        </is>
      </c>
      <c r="C2675" s="32" t="n">
        <v>45905</v>
      </c>
      <c r="D2675" s="32" t="n">
        <v>45910</v>
      </c>
      <c r="E2675" s="51" t="n">
        <v>92.40000000000001</v>
      </c>
      <c r="F2675" s="51">
        <f>IF(AB2675="DOLLAR",E2675*88,E2675)</f>
        <v/>
      </c>
      <c r="G2675" s="62">
        <f>F2675*J2675</f>
        <v/>
      </c>
      <c r="H2675" s="23" t="n">
        <v>505810</v>
      </c>
      <c r="I2675" s="23" t="inlineStr">
        <is>
          <t>APC anti-mouse IFN-γ Antibody  100µg</t>
        </is>
      </c>
      <c r="J2675" s="23" t="n">
        <v>1</v>
      </c>
      <c r="K2675" s="23" t="n">
        <v>1</v>
      </c>
      <c r="L2675" s="23">
        <f>J2675-K2675</f>
        <v/>
      </c>
      <c r="M2675" s="23" t="inlineStr">
        <is>
          <t>T-1170/25-26</t>
        </is>
      </c>
      <c r="N2675" s="32" t="n">
        <v>45913</v>
      </c>
      <c r="O2675" s="62" t="n">
        <v>11286</v>
      </c>
      <c r="P2675" s="23" t="inlineStr">
        <is>
          <t>ILS</t>
        </is>
      </c>
      <c r="Q2675" s="23" t="n">
        <v>58155620725</v>
      </c>
      <c r="R2675" s="23" t="inlineStr">
        <is>
          <t>Delivered</t>
        </is>
      </c>
      <c r="S2675" s="63" t="n">
        <v>4</v>
      </c>
      <c r="T2675" s="39" t="n"/>
      <c r="U2675" s="23" t="inlineStr">
        <is>
          <t>BioLegend</t>
        </is>
      </c>
      <c r="V2675" s="23">
        <f>VLOOKUP(P2675,'Customer List'!B:C,2,)</f>
        <v/>
      </c>
      <c r="W2675" s="40" t="n"/>
      <c r="X2675" s="32" t="n">
        <v>45915</v>
      </c>
      <c r="Y2675" s="23">
        <f>IF(X2675="", "", X2675-N2675)</f>
        <v/>
      </c>
      <c r="Z2675" s="23">
        <f>IF(N2675="", "", TEXT(N2675, "dddd"))</f>
        <v/>
      </c>
      <c r="AA2675" s="23">
        <f>IF(X2675="", "", TEXT(X2675, "dddd"))</f>
        <v/>
      </c>
      <c r="AB2675" s="23">
        <f>VLOOKUP(U2675,'Currency Sheet'!A:C,3,)</f>
        <v/>
      </c>
      <c r="AC2675" s="44">
        <f>VLOOKUP(P2675,'Customer List'!B:D,3,)</f>
        <v/>
      </c>
    </row>
    <row r="2676">
      <c r="A2676" s="23">
        <f>A2675+1</f>
        <v/>
      </c>
      <c r="B2676" s="23" t="inlineStr">
        <is>
          <t>EED118806</t>
        </is>
      </c>
      <c r="C2676" s="32" t="n">
        <v>45905</v>
      </c>
      <c r="D2676" s="32" t="n">
        <v>45910</v>
      </c>
      <c r="E2676" s="51" t="n">
        <v>177.75</v>
      </c>
      <c r="F2676" s="51">
        <f>IF(AB2676="DOLLAR",E2676*88,E2676)</f>
        <v/>
      </c>
      <c r="G2676" s="62">
        <f>F2676*J2676</f>
        <v/>
      </c>
      <c r="H2676" s="23" t="n">
        <v>505837</v>
      </c>
      <c r="I2676" s="23" t="inlineStr">
        <is>
          <t>Brilliant Violet 785™ anti-mouse IFN-γ Antibody  125 µL</t>
        </is>
      </c>
      <c r="J2676" s="23" t="n">
        <v>1</v>
      </c>
      <c r="K2676" s="23" t="n">
        <v>1</v>
      </c>
      <c r="L2676" s="23">
        <f>J2676-K2676</f>
        <v/>
      </c>
      <c r="M2676" s="23" t="inlineStr">
        <is>
          <t>T-1170/25-26</t>
        </is>
      </c>
      <c r="N2676" s="32" t="n">
        <v>45913</v>
      </c>
      <c r="O2676" s="62" t="n">
        <v>20263.5</v>
      </c>
      <c r="P2676" s="23" t="inlineStr">
        <is>
          <t>ILS</t>
        </is>
      </c>
      <c r="Q2676" s="23" t="n">
        <v>58155620725</v>
      </c>
      <c r="R2676" s="23" t="inlineStr">
        <is>
          <t>Delivered</t>
        </is>
      </c>
      <c r="S2676" s="63" t="n">
        <v>4</v>
      </c>
      <c r="T2676" s="39" t="n"/>
      <c r="U2676" s="23" t="inlineStr">
        <is>
          <t>BioLegend</t>
        </is>
      </c>
      <c r="V2676" s="23">
        <f>VLOOKUP(P2676,'Customer List'!B:C,2,)</f>
        <v/>
      </c>
      <c r="W2676" s="40" t="n"/>
      <c r="X2676" s="32" t="n">
        <v>45915</v>
      </c>
      <c r="Y2676" s="23">
        <f>IF(X2676="", "", X2676-N2676)</f>
        <v/>
      </c>
      <c r="Z2676" s="23">
        <f>IF(N2676="", "", TEXT(N2676, "dddd"))</f>
        <v/>
      </c>
      <c r="AA2676" s="23">
        <f>IF(X2676="", "", TEXT(X2676, "dddd"))</f>
        <v/>
      </c>
      <c r="AB2676" s="23">
        <f>VLOOKUP(U2676,'Currency Sheet'!A:C,3,)</f>
        <v/>
      </c>
      <c r="AC2676" s="44">
        <f>VLOOKUP(P2676,'Customer List'!B:D,3,)</f>
        <v/>
      </c>
    </row>
    <row r="2677">
      <c r="A2677" s="23">
        <f>A2676+1</f>
        <v/>
      </c>
      <c r="B2677" s="23" t="inlineStr">
        <is>
          <t>EED118806</t>
        </is>
      </c>
      <c r="C2677" s="32" t="n">
        <v>45905</v>
      </c>
      <c r="D2677" s="32" t="n">
        <v>45910</v>
      </c>
      <c r="E2677" s="51" t="n">
        <v>204.75</v>
      </c>
      <c r="F2677" s="51">
        <f>IF(AB2677="DOLLAR",E2677*88,E2677)</f>
        <v/>
      </c>
      <c r="G2677" s="62">
        <f>F2677*J2677</f>
        <v/>
      </c>
      <c r="H2677" s="23" t="n">
        <v>506333</v>
      </c>
      <c r="I2677" s="23" t="inlineStr">
        <is>
          <t>Brilliant Violet 650™ anti-mouse TNF-α Antibody  50 µg</t>
        </is>
      </c>
      <c r="J2677" s="23" t="n">
        <v>1</v>
      </c>
      <c r="K2677" s="23" t="n">
        <v>1</v>
      </c>
      <c r="L2677" s="23">
        <f>J2677-K2677</f>
        <v/>
      </c>
      <c r="M2677" s="23" t="inlineStr">
        <is>
          <t>T-1170/25-26</t>
        </is>
      </c>
      <c r="N2677" s="32" t="n">
        <v>45913</v>
      </c>
      <c r="O2677" s="62" t="n">
        <v>23341.5</v>
      </c>
      <c r="P2677" s="23" t="inlineStr">
        <is>
          <t>ILS</t>
        </is>
      </c>
      <c r="Q2677" s="23" t="n">
        <v>58155620725</v>
      </c>
      <c r="R2677" s="23" t="inlineStr">
        <is>
          <t>Delivered</t>
        </is>
      </c>
      <c r="S2677" s="63" t="n">
        <v>4</v>
      </c>
      <c r="T2677" s="39" t="n"/>
      <c r="U2677" s="23" t="inlineStr">
        <is>
          <t>BioLegend</t>
        </is>
      </c>
      <c r="V2677" s="23">
        <f>VLOOKUP(P2677,'Customer List'!B:C,2,)</f>
        <v/>
      </c>
      <c r="W2677" s="40" t="n"/>
      <c r="X2677" s="32" t="n">
        <v>45915</v>
      </c>
      <c r="Y2677" s="23">
        <f>IF(X2677="", "", X2677-N2677)</f>
        <v/>
      </c>
      <c r="Z2677" s="23">
        <f>IF(N2677="", "", TEXT(N2677, "dddd"))</f>
        <v/>
      </c>
      <c r="AA2677" s="23">
        <f>IF(X2677="", "", TEXT(X2677, "dddd"))</f>
        <v/>
      </c>
      <c r="AB2677" s="23">
        <f>VLOOKUP(U2677,'Currency Sheet'!A:C,3,)</f>
        <v/>
      </c>
      <c r="AC2677" s="44">
        <f>VLOOKUP(P2677,'Customer List'!B:D,3,)</f>
        <v/>
      </c>
    </row>
    <row r="2678">
      <c r="A2678" s="23">
        <f>A2677+1</f>
        <v/>
      </c>
      <c r="B2678" s="23" t="inlineStr">
        <is>
          <t>EED118806</t>
        </is>
      </c>
      <c r="C2678" s="32" t="n">
        <v>45905</v>
      </c>
      <c r="D2678" s="32" t="n">
        <v>45910</v>
      </c>
      <c r="E2678" s="51" t="n">
        <v>204.75</v>
      </c>
      <c r="F2678" s="51">
        <f>IF(AB2678="DOLLAR",E2678*88,E2678)</f>
        <v/>
      </c>
      <c r="G2678" s="62">
        <f>F2678*J2678</f>
        <v/>
      </c>
      <c r="H2678" s="23" t="n">
        <v>506349</v>
      </c>
      <c r="I2678" s="23" t="inlineStr">
        <is>
          <t>Brilliant Violet 711™ anti-mouse TNF-α Antibody  50µg</t>
        </is>
      </c>
      <c r="J2678" s="23" t="n">
        <v>1</v>
      </c>
      <c r="K2678" s="23" t="n">
        <v>1</v>
      </c>
      <c r="L2678" s="23">
        <f>J2678-K2678</f>
        <v/>
      </c>
      <c r="M2678" s="23" t="inlineStr">
        <is>
          <t>T-1167/25-26</t>
        </is>
      </c>
      <c r="N2678" s="32" t="n">
        <v>45913</v>
      </c>
      <c r="O2678" s="62" t="n">
        <v>20737.08</v>
      </c>
      <c r="P2678" s="23" t="inlineStr">
        <is>
          <t>NCCS</t>
        </is>
      </c>
      <c r="Q2678" s="23" t="n">
        <v>58155615501</v>
      </c>
      <c r="R2678" s="23" t="inlineStr">
        <is>
          <t>Delivered</t>
        </is>
      </c>
      <c r="S2678" s="63" t="n">
        <v>4</v>
      </c>
      <c r="T2678" s="39" t="n"/>
      <c r="U2678" s="23" t="inlineStr">
        <is>
          <t>BioLegend</t>
        </is>
      </c>
      <c r="V2678" s="23">
        <f>VLOOKUP(P2678,'Customer List'!B:C,2,)</f>
        <v/>
      </c>
      <c r="W2678" s="40" t="n"/>
      <c r="X2678" s="32" t="n">
        <v>45915</v>
      </c>
      <c r="Y2678" s="23">
        <f>IF(X2678="", "", X2678-N2678)</f>
        <v/>
      </c>
      <c r="Z2678" s="23">
        <f>IF(N2678="", "", TEXT(N2678, "dddd"))</f>
        <v/>
      </c>
      <c r="AA2678" s="23">
        <f>IF(X2678="", "", TEXT(X2678, "dddd"))</f>
        <v/>
      </c>
      <c r="AB2678" s="23">
        <f>VLOOKUP(U2678,'Currency Sheet'!A:C,3,)</f>
        <v/>
      </c>
      <c r="AC2678" s="44">
        <f>VLOOKUP(P2678,'Customer List'!B:D,3,)</f>
        <v/>
      </c>
    </row>
    <row r="2679">
      <c r="A2679" s="23">
        <f>A2678+1</f>
        <v/>
      </c>
      <c r="B2679" s="23" t="inlineStr">
        <is>
          <t>EED118806</t>
        </is>
      </c>
      <c r="C2679" s="32" t="n">
        <v>45905</v>
      </c>
      <c r="D2679" s="32" t="n">
        <v>45910</v>
      </c>
      <c r="E2679" s="51" t="n">
        <v>91.7</v>
      </c>
      <c r="F2679" s="51">
        <f>IF(AB2679="DOLLAR",E2679*88,E2679)</f>
        <v/>
      </c>
      <c r="G2679" s="62">
        <f>F2679*J2679</f>
        <v/>
      </c>
      <c r="H2679" s="23" t="n">
        <v>506915</v>
      </c>
      <c r="I2679" s="23" t="inlineStr">
        <is>
          <t>APC anti-mouse IL-17A Antibody  25µg</t>
        </is>
      </c>
      <c r="J2679" s="23" t="n">
        <v>1</v>
      </c>
      <c r="K2679" s="23" t="n">
        <v>1</v>
      </c>
      <c r="L2679" s="23">
        <f>J2679-K2679</f>
        <v/>
      </c>
      <c r="M2679" s="23" t="inlineStr">
        <is>
          <t>T-1203/25-26</t>
        </is>
      </c>
      <c r="N2679" s="32" t="n">
        <v>45917</v>
      </c>
      <c r="O2679" s="62" t="n">
        <v>10578.25</v>
      </c>
      <c r="P2679" s="23" t="inlineStr">
        <is>
          <t>THSTI</t>
        </is>
      </c>
      <c r="Q2679" s="23" t="inlineStr">
        <is>
          <t>BY HAND</t>
        </is>
      </c>
      <c r="R2679" s="23" t="inlineStr">
        <is>
          <t>DEEPAK</t>
        </is>
      </c>
      <c r="S2679" s="63" t="n">
        <v>4</v>
      </c>
      <c r="T2679" s="39" t="n"/>
      <c r="U2679" s="23" t="inlineStr">
        <is>
          <t>BioLegend</t>
        </is>
      </c>
      <c r="V2679" s="23">
        <f>VLOOKUP(P2679,'Customer List'!B:C,2,)</f>
        <v/>
      </c>
      <c r="W2679" s="40" t="n"/>
      <c r="X2679" s="32">
        <f>IF(OR(R2679 = "PRIYANKA MADAM", R2679 = "DEEPAK", R2679 = "PORTER"),N2679,"")</f>
        <v/>
      </c>
      <c r="Y2679" s="23">
        <f>IF(X2679="", "", X2679-N2679)</f>
        <v/>
      </c>
      <c r="Z2679" s="23">
        <f>IF(N2679="", "", TEXT(N2679, "dddd"))</f>
        <v/>
      </c>
      <c r="AA2679" s="23">
        <f>IF(X2679="", "", TEXT(X2679, "dddd"))</f>
        <v/>
      </c>
      <c r="AB2679" s="23">
        <f>VLOOKUP(U2679,'Currency Sheet'!A:C,3,)</f>
        <v/>
      </c>
      <c r="AC2679" s="44">
        <f>VLOOKUP(P2679,'Customer List'!B:D,3,)</f>
        <v/>
      </c>
    </row>
    <row r="2680">
      <c r="A2680" s="23">
        <f>A2679+1</f>
        <v/>
      </c>
      <c r="B2680" s="23" t="inlineStr">
        <is>
          <t>EED118806</t>
        </is>
      </c>
      <c r="C2680" s="32" t="n">
        <v>45905</v>
      </c>
      <c r="D2680" s="32" t="n">
        <v>45910</v>
      </c>
      <c r="E2680" s="51" t="n">
        <v>115.5</v>
      </c>
      <c r="F2680" s="51">
        <f>IF(AB2680="DOLLAR",E2680*88,E2680)</f>
        <v/>
      </c>
      <c r="G2680" s="62">
        <f>F2680*J2680</f>
        <v/>
      </c>
      <c r="H2680" s="23" t="n">
        <v>510003</v>
      </c>
      <c r="I2680" s="23" t="inlineStr">
        <is>
          <t>Biotin anti-mouse CD254 (TRANCE, RANKL) Antibody  50 µg</t>
        </is>
      </c>
      <c r="J2680" s="23" t="n">
        <v>1</v>
      </c>
      <c r="K2680" s="23" t="n">
        <v>1</v>
      </c>
      <c r="L2680" s="23">
        <f>J2680-K2680</f>
        <v/>
      </c>
      <c r="M2680" s="23" t="inlineStr">
        <is>
          <t>T-1167/25-26</t>
        </is>
      </c>
      <c r="N2680" s="32" t="n">
        <v>45913</v>
      </c>
      <c r="O2680" s="62" t="n">
        <v>12533.4</v>
      </c>
      <c r="P2680" s="23" t="inlineStr">
        <is>
          <t>NCCS</t>
        </is>
      </c>
      <c r="Q2680" s="23" t="n">
        <v>58155615501</v>
      </c>
      <c r="R2680" s="23" t="inlineStr">
        <is>
          <t>Delivered</t>
        </is>
      </c>
      <c r="S2680" s="63" t="n">
        <v>4</v>
      </c>
      <c r="T2680" s="39" t="n"/>
      <c r="U2680" s="23" t="inlineStr">
        <is>
          <t>BioLegend</t>
        </is>
      </c>
      <c r="V2680" s="23">
        <f>VLOOKUP(P2680,'Customer List'!B:C,2,)</f>
        <v/>
      </c>
      <c r="W2680" s="40" t="n"/>
      <c r="X2680" s="32" t="n">
        <v>45915</v>
      </c>
      <c r="Y2680" s="23">
        <f>IF(X2680="", "", X2680-N2680)</f>
        <v/>
      </c>
      <c r="Z2680" s="23">
        <f>IF(N2680="", "", TEXT(N2680, "dddd"))</f>
        <v/>
      </c>
      <c r="AA2680" s="23">
        <f>IF(X2680="", "", TEXT(X2680, "dddd"))</f>
        <v/>
      </c>
      <c r="AB2680" s="23">
        <f>VLOOKUP(U2680,'Currency Sheet'!A:C,3,)</f>
        <v/>
      </c>
      <c r="AC2680" s="44">
        <f>VLOOKUP(P2680,'Customer List'!B:D,3,)</f>
        <v/>
      </c>
    </row>
    <row r="2681">
      <c r="A2681" s="23">
        <f>A2680+1</f>
        <v/>
      </c>
      <c r="B2681" s="23" t="inlineStr">
        <is>
          <t>EED118806</t>
        </is>
      </c>
      <c r="C2681" s="32" t="n">
        <v>45905</v>
      </c>
      <c r="D2681" s="32" t="n">
        <v>45910</v>
      </c>
      <c r="E2681" s="51" t="n">
        <v>248.5</v>
      </c>
      <c r="F2681" s="51">
        <f>IF(AB2681="DOLLAR",E2681*88,E2681)</f>
        <v/>
      </c>
      <c r="G2681" s="62">
        <f>F2681*J2681</f>
        <v/>
      </c>
      <c r="H2681" s="23" t="n">
        <v>514106</v>
      </c>
      <c r="I2681" s="23" t="inlineStr">
        <is>
          <t>APC anti-mouse IL-9 Antibody  100 µg</t>
        </is>
      </c>
      <c r="J2681" s="23" t="n">
        <v>1</v>
      </c>
      <c r="K2681" s="23" t="n">
        <v>1</v>
      </c>
      <c r="L2681" s="23">
        <f>J2681-K2681</f>
        <v/>
      </c>
      <c r="M2681" s="23" t="inlineStr">
        <is>
          <t>T-1208/25-26</t>
        </is>
      </c>
      <c r="N2681" s="32" t="n">
        <v>45918</v>
      </c>
      <c r="O2681" s="62" t="n">
        <v>35766.25</v>
      </c>
      <c r="P2681" s="23" t="inlineStr">
        <is>
          <t>SOLUTION</t>
        </is>
      </c>
      <c r="Q2681" s="23" t="inlineStr">
        <is>
          <t>PORTER</t>
        </is>
      </c>
      <c r="R2681" s="23" t="inlineStr">
        <is>
          <t>PORTER</t>
        </is>
      </c>
      <c r="S2681" s="63" t="n">
        <v>4</v>
      </c>
      <c r="T2681" s="39" t="n"/>
      <c r="U2681" s="23" t="inlineStr">
        <is>
          <t>BioLegend</t>
        </is>
      </c>
      <c r="V2681" s="23">
        <f>VLOOKUP(P2681,'Customer List'!B:C,2,)</f>
        <v/>
      </c>
      <c r="W2681" s="40" t="n"/>
      <c r="X2681" s="32">
        <f>IF(OR(R2681 = "PRIYANKA MADAM", R2681 = "DEEPAK", R2681 = "PORTER"),N2681,"")</f>
        <v/>
      </c>
      <c r="Y2681" s="23">
        <f>IF(X2681="", "", X2681-N2681)</f>
        <v/>
      </c>
      <c r="Z2681" s="23">
        <f>IF(N2681="", "", TEXT(N2681, "dddd"))</f>
        <v/>
      </c>
      <c r="AA2681" s="23">
        <f>IF(X2681="", "", TEXT(X2681, "dddd"))</f>
        <v/>
      </c>
      <c r="AB2681" s="23">
        <f>VLOOKUP(U2681,'Currency Sheet'!A:C,3,)</f>
        <v/>
      </c>
      <c r="AC2681" s="44">
        <f>VLOOKUP(P2681,'Customer List'!B:D,3,)</f>
        <v/>
      </c>
    </row>
    <row r="2682">
      <c r="A2682" s="23">
        <f>A2681+1</f>
        <v/>
      </c>
      <c r="B2682" s="23" t="inlineStr">
        <is>
          <t>EED118806</t>
        </is>
      </c>
      <c r="C2682" s="32" t="n">
        <v>45905</v>
      </c>
      <c r="D2682" s="32" t="n">
        <v>45910</v>
      </c>
      <c r="E2682" s="51" t="n">
        <v>102.9</v>
      </c>
      <c r="F2682" s="51">
        <f>IF(AB2682="DOLLAR",E2682*88,E2682)</f>
        <v/>
      </c>
      <c r="G2682" s="62">
        <f>F2682*J2682</f>
        <v/>
      </c>
      <c r="H2682" s="23" t="n">
        <v>574302</v>
      </c>
      <c r="I2682" s="23" t="inlineStr">
        <is>
          <t>Recombinant Mouse IL-4 (carrier-free)  10µg</t>
        </is>
      </c>
      <c r="J2682" s="23" t="n">
        <v>1</v>
      </c>
      <c r="K2682" s="23" t="n">
        <v>1</v>
      </c>
      <c r="L2682" s="23">
        <f>J2682-K2682</f>
        <v/>
      </c>
      <c r="M2682" s="23" t="inlineStr">
        <is>
          <t>T-1170/25-26</t>
        </is>
      </c>
      <c r="N2682" s="32" t="n">
        <v>45913</v>
      </c>
      <c r="O2682" s="62" t="n">
        <v>12568.5</v>
      </c>
      <c r="P2682" s="23" t="inlineStr">
        <is>
          <t>ILS</t>
        </is>
      </c>
      <c r="Q2682" s="23" t="n">
        <v>58155620725</v>
      </c>
      <c r="R2682" s="23" t="inlineStr">
        <is>
          <t>Delivered</t>
        </is>
      </c>
      <c r="S2682" s="63" t="n">
        <v>-20</v>
      </c>
      <c r="T2682" s="39" t="n"/>
      <c r="U2682" s="23" t="inlineStr">
        <is>
          <t>BioLegend</t>
        </is>
      </c>
      <c r="V2682" s="23">
        <f>VLOOKUP(P2682,'Customer List'!B:C,2,)</f>
        <v/>
      </c>
      <c r="W2682" s="40" t="n"/>
      <c r="X2682" s="32" t="n">
        <v>45915</v>
      </c>
      <c r="Y2682" s="23">
        <f>IF(X2682="", "", X2682-N2682)</f>
        <v/>
      </c>
      <c r="Z2682" s="23">
        <f>IF(N2682="", "", TEXT(N2682, "dddd"))</f>
        <v/>
      </c>
      <c r="AA2682" s="23">
        <f>IF(X2682="", "", TEXT(X2682, "dddd"))</f>
        <v/>
      </c>
      <c r="AB2682" s="23">
        <f>VLOOKUP(U2682,'Currency Sheet'!A:C,3,)</f>
        <v/>
      </c>
      <c r="AC2682" s="44">
        <f>VLOOKUP(P2682,'Customer List'!B:D,3,)</f>
        <v/>
      </c>
    </row>
    <row r="2683">
      <c r="A2683" s="23">
        <f>A2682+1</f>
        <v/>
      </c>
      <c r="B2683" s="23" t="inlineStr">
        <is>
          <t>EED118806</t>
        </is>
      </c>
      <c r="C2683" s="32" t="n">
        <v>45905</v>
      </c>
      <c r="D2683" s="32" t="n">
        <v>45910</v>
      </c>
      <c r="E2683" s="51" t="n">
        <v>78.40000000000001</v>
      </c>
      <c r="F2683" s="51">
        <f>IF(AB2683="DOLLAR",E2683*88,E2683)</f>
        <v/>
      </c>
      <c r="G2683" s="62">
        <f>F2683*J2683</f>
        <v/>
      </c>
      <c r="H2683" s="23" t="n">
        <v>575304</v>
      </c>
      <c r="I2683" s="23" t="inlineStr">
        <is>
          <t>Recombinant Mouse IFN-γ (carrier-free)  25 µg (1)</t>
        </is>
      </c>
      <c r="J2683" s="23" t="n">
        <v>1</v>
      </c>
      <c r="K2683" s="23" t="n">
        <v>1</v>
      </c>
      <c r="L2683" s="23">
        <f>J2683-K2683</f>
        <v/>
      </c>
      <c r="M2683" s="23" t="inlineStr">
        <is>
          <t>T-1170/25-26</t>
        </is>
      </c>
      <c r="N2683" s="32" t="n">
        <v>45913</v>
      </c>
      <c r="O2683" s="62" t="n">
        <v>9576</v>
      </c>
      <c r="P2683" s="23" t="inlineStr">
        <is>
          <t>ILS</t>
        </is>
      </c>
      <c r="Q2683" s="23" t="n">
        <v>58155620725</v>
      </c>
      <c r="R2683" s="23" t="inlineStr">
        <is>
          <t>Delivered</t>
        </is>
      </c>
      <c r="S2683" s="63" t="n">
        <v>-20</v>
      </c>
      <c r="T2683" s="39" t="n"/>
      <c r="U2683" s="23" t="inlineStr">
        <is>
          <t>BioLegend</t>
        </is>
      </c>
      <c r="V2683" s="23">
        <f>VLOOKUP(P2683,'Customer List'!B:C,2,)</f>
        <v/>
      </c>
      <c r="W2683" s="40" t="n"/>
      <c r="X2683" s="32" t="n">
        <v>45915</v>
      </c>
      <c r="Y2683" s="23">
        <f>IF(X2683="", "", X2683-N2683)</f>
        <v/>
      </c>
      <c r="Z2683" s="23">
        <f>IF(N2683="", "", TEXT(N2683, "dddd"))</f>
        <v/>
      </c>
      <c r="AA2683" s="23">
        <f>IF(X2683="", "", TEXT(X2683, "dddd"))</f>
        <v/>
      </c>
      <c r="AB2683" s="23">
        <f>VLOOKUP(U2683,'Currency Sheet'!A:C,3,)</f>
        <v/>
      </c>
      <c r="AC2683" s="44">
        <f>VLOOKUP(P2683,'Customer List'!B:D,3,)</f>
        <v/>
      </c>
    </row>
    <row r="2684">
      <c r="A2684" s="23">
        <f>A2683+1</f>
        <v/>
      </c>
      <c r="B2684" s="23" t="inlineStr">
        <is>
          <t>EED118806</t>
        </is>
      </c>
      <c r="C2684" s="32" t="n">
        <v>45905</v>
      </c>
      <c r="D2684" s="32" t="n">
        <v>45910</v>
      </c>
      <c r="E2684" s="51" t="n">
        <v>107.1</v>
      </c>
      <c r="F2684" s="51">
        <f>IF(AB2684="DOLLAR",E2684*88,E2684)</f>
        <v/>
      </c>
      <c r="G2684" s="62">
        <f>F2684*J2684</f>
        <v/>
      </c>
      <c r="H2684" s="23" t="n">
        <v>576404</v>
      </c>
      <c r="I2684" s="23" t="inlineStr">
        <is>
          <t>Recombinant Mouse M-CSF (carrier-free)  25µg</t>
        </is>
      </c>
      <c r="J2684" s="23" t="n">
        <v>1</v>
      </c>
      <c r="K2684" s="23" t="n">
        <v>1</v>
      </c>
      <c r="L2684" s="23">
        <f>J2684-K2684</f>
        <v/>
      </c>
      <c r="M2684" s="23" t="inlineStr">
        <is>
          <t>T-1167/25-26</t>
        </is>
      </c>
      <c r="N2684" s="32" t="n">
        <v>45913</v>
      </c>
      <c r="O2684" s="62" t="n">
        <v>11621.88</v>
      </c>
      <c r="P2684" s="23" t="inlineStr">
        <is>
          <t>NCCS</t>
        </is>
      </c>
      <c r="Q2684" s="23" t="n">
        <v>58155615501</v>
      </c>
      <c r="R2684" s="23" t="inlineStr">
        <is>
          <t>Delivered</t>
        </is>
      </c>
      <c r="S2684" s="63" t="n">
        <v>-20</v>
      </c>
      <c r="T2684" s="39" t="n"/>
      <c r="U2684" s="23" t="inlineStr">
        <is>
          <t>BioLegend</t>
        </is>
      </c>
      <c r="V2684" s="23">
        <f>VLOOKUP(P2684,'Customer List'!B:C,2,)</f>
        <v/>
      </c>
      <c r="W2684" s="40" t="n"/>
      <c r="X2684" s="32" t="n">
        <v>45915</v>
      </c>
      <c r="Y2684" s="23">
        <f>IF(X2684="", "", X2684-N2684)</f>
        <v/>
      </c>
      <c r="Z2684" s="23">
        <f>IF(N2684="", "", TEXT(N2684, "dddd"))</f>
        <v/>
      </c>
      <c r="AA2684" s="23">
        <f>IF(X2684="", "", TEXT(X2684, "dddd"))</f>
        <v/>
      </c>
      <c r="AB2684" s="23">
        <f>VLOOKUP(U2684,'Currency Sheet'!A:C,3,)</f>
        <v/>
      </c>
      <c r="AC2684" s="44">
        <f>VLOOKUP(P2684,'Customer List'!B:D,3,)</f>
        <v/>
      </c>
    </row>
    <row r="2685">
      <c r="A2685" s="23">
        <f>A2684+1</f>
        <v/>
      </c>
      <c r="B2685" s="23" t="inlineStr">
        <is>
          <t>EED118806</t>
        </is>
      </c>
      <c r="C2685" s="32" t="n">
        <v>45905</v>
      </c>
      <c r="D2685" s="32" t="n">
        <v>45910</v>
      </c>
      <c r="E2685" s="51" t="n">
        <v>0.3333333333333333</v>
      </c>
      <c r="F2685" s="51">
        <f>IF(AB2685="DOLLAR",E2685*88,E2685)</f>
        <v/>
      </c>
      <c r="G2685" s="62">
        <f>F2685*J2685</f>
        <v/>
      </c>
      <c r="H2685" s="23" t="n">
        <v>740811</v>
      </c>
      <c r="I2685" s="23" t="inlineStr">
        <is>
          <t>LEGENDplex™ Human Inflammation Panel 1 Standard  1 vial</t>
        </is>
      </c>
      <c r="J2685" s="23" t="n">
        <v>2</v>
      </c>
      <c r="K2685" s="23" t="n"/>
      <c r="L2685" s="23">
        <f>J2685-K2685</f>
        <v/>
      </c>
      <c r="M2685" s="23" t="n"/>
      <c r="N2685" s="32" t="n"/>
      <c r="O2685" s="62" t="n"/>
      <c r="P2685" s="23" t="inlineStr">
        <is>
          <t>UNKNOWN</t>
        </is>
      </c>
      <c r="Q2685" s="23" t="n"/>
      <c r="R2685" s="23" t="n"/>
      <c r="S2685" s="63" t="n">
        <v>4</v>
      </c>
      <c r="T2685" s="39" t="inlineStr">
        <is>
          <t>Demo Kit Mohan Sir (740811, 741146) 2 pcs Kit</t>
        </is>
      </c>
      <c r="U2685" s="23" t="inlineStr">
        <is>
          <t>BioLegend</t>
        </is>
      </c>
      <c r="V2685" s="23">
        <f>VLOOKUP(P2685,'Customer List'!B:C,2,)</f>
        <v/>
      </c>
      <c r="W2685" s="40" t="inlineStr">
        <is>
          <t>Mohan Sir, (Demo)</t>
        </is>
      </c>
      <c r="X2685" s="32">
        <f>IF(OR(R2685 = "PRIYANKA MADAM", R2685 = "DEEPAK", R2685 = "PORTER"),N2685,"")</f>
        <v/>
      </c>
      <c r="Y2685" s="23">
        <f>IF(X2685="", "", X2685-N2685)</f>
        <v/>
      </c>
      <c r="Z2685" s="23">
        <f>IF(N2685="", "", TEXT(N2685, "dddd"))</f>
        <v/>
      </c>
      <c r="AA2685" s="23">
        <f>IF(X2685="", "", TEXT(X2685, "dddd"))</f>
        <v/>
      </c>
      <c r="AB2685" s="23">
        <f>VLOOKUP(U2685,'Currency Sheet'!A:C,3,)</f>
        <v/>
      </c>
      <c r="AC2685" s="44">
        <f>VLOOKUP(P2685,'Customer List'!B:D,3,)</f>
        <v/>
      </c>
    </row>
    <row r="2686">
      <c r="A2686" s="23">
        <f>A2685+1</f>
        <v/>
      </c>
      <c r="B2686" s="23" t="inlineStr">
        <is>
          <t>EED118806</t>
        </is>
      </c>
      <c r="C2686" s="32" t="n">
        <v>45905</v>
      </c>
      <c r="D2686" s="32" t="n">
        <v>45910</v>
      </c>
      <c r="E2686" s="51" t="n">
        <v>0.3333333333333333</v>
      </c>
      <c r="F2686" s="51">
        <f>IF(AB2686="DOLLAR",E2686*88,E2686)</f>
        <v/>
      </c>
      <c r="G2686" s="62">
        <f>F2686*J2686</f>
        <v/>
      </c>
      <c r="H2686" s="23" t="n">
        <v>740811</v>
      </c>
      <c r="I2686" s="23" t="inlineStr">
        <is>
          <t>LEGENDplex™ Human Inflammation Panel 1 Standard  1 vial</t>
        </is>
      </c>
      <c r="J2686" s="23" t="n">
        <v>1</v>
      </c>
      <c r="K2686" s="23" t="n">
        <v>1</v>
      </c>
      <c r="L2686" s="23">
        <f>J2686-K2686</f>
        <v/>
      </c>
      <c r="M2686" s="23" t="inlineStr">
        <is>
          <t>DC-156/25-26</t>
        </is>
      </c>
      <c r="N2686" s="32" t="n">
        <v>45920</v>
      </c>
      <c r="O2686" s="62" t="n">
        <v>0</v>
      </c>
      <c r="P2686" s="23" t="inlineStr">
        <is>
          <t>AURIGINE ONCO</t>
        </is>
      </c>
      <c r="Q2686" s="23" t="n">
        <v>58155918682</v>
      </c>
      <c r="R2686" s="23" t="inlineStr">
        <is>
          <t>Delivered</t>
        </is>
      </c>
      <c r="S2686" s="63" t="n">
        <v>4</v>
      </c>
      <c r="T2686" s="39" t="inlineStr">
        <is>
          <t>Demo Kit Mohan Sir (740811, 741146) 2 pcs Kit</t>
        </is>
      </c>
      <c r="U2686" s="23" t="inlineStr">
        <is>
          <t>BioLegend</t>
        </is>
      </c>
      <c r="V2686" s="23">
        <f>VLOOKUP(P2686,'Customer List'!B:C,2,)</f>
        <v/>
      </c>
      <c r="W2686" s="40" t="n"/>
      <c r="X2686" s="32" t="n">
        <v>45922</v>
      </c>
      <c r="Y2686" s="23">
        <f>IF(X2686="", "", X2686-N2686)</f>
        <v/>
      </c>
      <c r="Z2686" s="23">
        <f>IF(N2686="", "", TEXT(N2686, "dddd"))</f>
        <v/>
      </c>
      <c r="AA2686" s="23">
        <f>IF(X2686="", "", TEXT(X2686, "dddd"))</f>
        <v/>
      </c>
      <c r="AB2686" s="23">
        <f>VLOOKUP(U2686,'Currency Sheet'!A:C,3,)</f>
        <v/>
      </c>
      <c r="AC2686" s="44">
        <f>VLOOKUP(P2686,'Customer List'!B:D,3,)</f>
        <v/>
      </c>
    </row>
    <row r="2687">
      <c r="A2687" s="23">
        <f>A2686+1</f>
        <v/>
      </c>
      <c r="B2687" s="23" t="inlineStr">
        <is>
          <t>EED118806</t>
        </is>
      </c>
      <c r="C2687" s="32" t="n">
        <v>45905</v>
      </c>
      <c r="D2687" s="32" t="n">
        <v>45910</v>
      </c>
      <c r="E2687" s="51" t="n">
        <v>205.8</v>
      </c>
      <c r="F2687" s="51">
        <f>IF(AB2687="DOLLAR",E2687*88,E2687)</f>
        <v/>
      </c>
      <c r="G2687" s="62">
        <f>F2687*J2687</f>
        <v/>
      </c>
      <c r="H2687" s="23" t="n">
        <v>741094</v>
      </c>
      <c r="I2687" s="23" t="inlineStr">
        <is>
          <t>LEGENDplex™ COVID-19 Cytokine Storm Panel 1 &amp; 2 Detection Abs  100 tests (3.3 mL)</t>
        </is>
      </c>
      <c r="J2687" s="23" t="n">
        <v>1</v>
      </c>
      <c r="K2687" s="23" t="n">
        <v>1</v>
      </c>
      <c r="L2687" s="23">
        <f>J2687-K2687</f>
        <v/>
      </c>
      <c r="M2687" s="23" t="inlineStr">
        <is>
          <t>T-1149/25-26</t>
        </is>
      </c>
      <c r="N2687" s="32" t="n">
        <v>45913</v>
      </c>
      <c r="O2687" s="62" t="n">
        <v>31899</v>
      </c>
      <c r="P2687" s="23" t="inlineStr">
        <is>
          <t>AURIGINE ONCO</t>
        </is>
      </c>
      <c r="Q2687" s="23" t="n">
        <v>58155618231</v>
      </c>
      <c r="R2687" s="23" t="inlineStr">
        <is>
          <t>Delivered</t>
        </is>
      </c>
      <c r="S2687" s="63" t="n">
        <v>4</v>
      </c>
      <c r="T2687" s="39" t="n"/>
      <c r="U2687" s="23" t="inlineStr">
        <is>
          <t>BioLegend</t>
        </is>
      </c>
      <c r="V2687" s="23">
        <f>VLOOKUP(P2687,'Customer List'!B:C,2,)</f>
        <v/>
      </c>
      <c r="W2687" s="40" t="n"/>
      <c r="X2687" s="32" t="n">
        <v>45915</v>
      </c>
      <c r="Y2687" s="23">
        <f>IF(X2687="", "", X2687-N2687)</f>
        <v/>
      </c>
      <c r="Z2687" s="23">
        <f>IF(N2687="", "", TEXT(N2687, "dddd"))</f>
        <v/>
      </c>
      <c r="AA2687" s="23">
        <f>IF(X2687="", "", TEXT(X2687, "dddd"))</f>
        <v/>
      </c>
      <c r="AB2687" s="23">
        <f>VLOOKUP(U2687,'Currency Sheet'!A:C,3,)</f>
        <v/>
      </c>
      <c r="AC2687" s="44">
        <f>VLOOKUP(P2687,'Customer List'!B:D,3,)</f>
        <v/>
      </c>
    </row>
    <row r="2688">
      <c r="A2688" s="23">
        <f>A2687+1</f>
        <v/>
      </c>
      <c r="B2688" s="23" t="inlineStr">
        <is>
          <t>EED118806</t>
        </is>
      </c>
      <c r="C2688" s="32" t="n">
        <v>45905</v>
      </c>
      <c r="D2688" s="32" t="n">
        <v>45910</v>
      </c>
      <c r="E2688" s="51" t="n">
        <v>41.3</v>
      </c>
      <c r="F2688" s="51">
        <f>IF(AB2688="DOLLAR",E2688*88,E2688)</f>
        <v/>
      </c>
      <c r="G2688" s="62">
        <f>F2688*J2688</f>
        <v/>
      </c>
      <c r="H2688" s="23" t="n">
        <v>741095</v>
      </c>
      <c r="I2688" s="23" t="inlineStr">
        <is>
          <t>LEGENDplex™ COVID-19 Cytokine Storm Panel 1 &amp; 2 Standard  1 vial</t>
        </is>
      </c>
      <c r="J2688" s="23" t="n">
        <v>1</v>
      </c>
      <c r="K2688" s="23" t="n">
        <v>1</v>
      </c>
      <c r="L2688" s="23">
        <f>J2688-K2688</f>
        <v/>
      </c>
      <c r="M2688" s="23" t="inlineStr">
        <is>
          <t>T-1149/25-26</t>
        </is>
      </c>
      <c r="N2688" s="32" t="n">
        <v>45913</v>
      </c>
      <c r="O2688" s="62" t="n">
        <v>6401.5</v>
      </c>
      <c r="P2688" s="23" t="inlineStr">
        <is>
          <t>AURIGINE ONCO</t>
        </is>
      </c>
      <c r="Q2688" s="23" t="n">
        <v>58155618231</v>
      </c>
      <c r="R2688" s="23" t="inlineStr">
        <is>
          <t>Delivered</t>
        </is>
      </c>
      <c r="S2688" s="63" t="n">
        <v>4</v>
      </c>
      <c r="T2688" s="39" t="n"/>
      <c r="U2688" s="23" t="inlineStr">
        <is>
          <t>BioLegend</t>
        </is>
      </c>
      <c r="V2688" s="23">
        <f>VLOOKUP(P2688,'Customer List'!B:C,2,)</f>
        <v/>
      </c>
      <c r="W2688" s="40" t="n"/>
      <c r="X2688" s="32" t="n">
        <v>45915</v>
      </c>
      <c r="Y2688" s="23">
        <f>IF(X2688="", "", X2688-N2688)</f>
        <v/>
      </c>
      <c r="Z2688" s="23">
        <f>IF(N2688="", "", TEXT(N2688, "dddd"))</f>
        <v/>
      </c>
      <c r="AA2688" s="23">
        <f>IF(X2688="", "", TEXT(X2688, "dddd"))</f>
        <v/>
      </c>
      <c r="AB2688" s="23">
        <f>VLOOKUP(U2688,'Currency Sheet'!A:C,3,)</f>
        <v/>
      </c>
      <c r="AC2688" s="44">
        <f>VLOOKUP(P2688,'Customer List'!B:D,3,)</f>
        <v/>
      </c>
    </row>
    <row r="2689">
      <c r="A2689" s="23">
        <f>A2688+1</f>
        <v/>
      </c>
      <c r="B2689" s="23" t="inlineStr">
        <is>
          <t>EED118806</t>
        </is>
      </c>
      <c r="C2689" s="32" t="n">
        <v>45905</v>
      </c>
      <c r="D2689" s="32" t="n">
        <v>45910</v>
      </c>
      <c r="E2689" s="51" t="n">
        <v>82.59999999999999</v>
      </c>
      <c r="F2689" s="51">
        <f>IF(AB2689="DOLLAR",E2689*88,E2689)</f>
        <v/>
      </c>
      <c r="G2689" s="62">
        <f>F2689*J2689</f>
        <v/>
      </c>
      <c r="H2689" s="23" t="n">
        <v>741096</v>
      </c>
      <c r="I2689" s="23" t="inlineStr">
        <is>
          <t>LEGENDplex™ Human IL-6 Capture Bead A3, 14X  100 tests (250 µL)</t>
        </is>
      </c>
      <c r="J2689" s="23" t="n">
        <v>1</v>
      </c>
      <c r="K2689" s="23" t="n">
        <v>1</v>
      </c>
      <c r="L2689" s="23">
        <f>J2689-K2689</f>
        <v/>
      </c>
      <c r="M2689" s="23" t="inlineStr">
        <is>
          <t>T-1149/25-26</t>
        </is>
      </c>
      <c r="N2689" s="32" t="n">
        <v>45913</v>
      </c>
      <c r="O2689" s="62" t="n">
        <v>12803</v>
      </c>
      <c r="P2689" s="23" t="inlineStr">
        <is>
          <t>AURIGINE ONCO</t>
        </is>
      </c>
      <c r="Q2689" s="23" t="n">
        <v>58155618231</v>
      </c>
      <c r="R2689" s="23" t="inlineStr">
        <is>
          <t>Delivered</t>
        </is>
      </c>
      <c r="S2689" s="63" t="n">
        <v>4</v>
      </c>
      <c r="T2689" s="39" t="n"/>
      <c r="U2689" s="23" t="inlineStr">
        <is>
          <t>BioLegend</t>
        </is>
      </c>
      <c r="V2689" s="23">
        <f>VLOOKUP(P2689,'Customer List'!B:C,2,)</f>
        <v/>
      </c>
      <c r="W2689" s="40" t="n"/>
      <c r="X2689" s="32" t="n">
        <v>45915</v>
      </c>
      <c r="Y2689" s="23">
        <f>IF(X2689="", "", X2689-N2689)</f>
        <v/>
      </c>
      <c r="Z2689" s="23">
        <f>IF(N2689="", "", TEXT(N2689, "dddd"))</f>
        <v/>
      </c>
      <c r="AA2689" s="23">
        <f>IF(X2689="", "", TEXT(X2689, "dddd"))</f>
        <v/>
      </c>
      <c r="AB2689" s="23">
        <f>VLOOKUP(U2689,'Currency Sheet'!A:C,3,)</f>
        <v/>
      </c>
      <c r="AC2689" s="44">
        <f>VLOOKUP(P2689,'Customer List'!B:D,3,)</f>
        <v/>
      </c>
    </row>
    <row r="2690">
      <c r="A2690" s="23">
        <f>A2689+1</f>
        <v/>
      </c>
      <c r="B2690" s="23" t="inlineStr">
        <is>
          <t>EED118806</t>
        </is>
      </c>
      <c r="C2690" s="32" t="n">
        <v>45905</v>
      </c>
      <c r="D2690" s="32" t="n">
        <v>45910</v>
      </c>
      <c r="E2690" s="51" t="n">
        <v>82.59999999999999</v>
      </c>
      <c r="F2690" s="51">
        <f>IF(AB2690="DOLLAR",E2690*88,E2690)</f>
        <v/>
      </c>
      <c r="G2690" s="62">
        <f>F2690*J2690</f>
        <v/>
      </c>
      <c r="H2690" s="23" t="n">
        <v>741100</v>
      </c>
      <c r="I2690" s="23" t="inlineStr">
        <is>
          <t>LEGENDplex™ Human IL-2 Capture Bead A8, 14X  100 tests (250 µL)</t>
        </is>
      </c>
      <c r="J2690" s="23" t="n">
        <v>1</v>
      </c>
      <c r="K2690" s="23" t="n">
        <v>1</v>
      </c>
      <c r="L2690" s="23">
        <f>J2690-K2690</f>
        <v/>
      </c>
      <c r="M2690" s="23" t="inlineStr">
        <is>
          <t>T-1149/25-26</t>
        </is>
      </c>
      <c r="N2690" s="32" t="n">
        <v>45913</v>
      </c>
      <c r="O2690" s="62" t="n">
        <v>12803</v>
      </c>
      <c r="P2690" s="23" t="inlineStr">
        <is>
          <t>AURIGINE ONCO</t>
        </is>
      </c>
      <c r="Q2690" s="23" t="n">
        <v>58155618231</v>
      </c>
      <c r="R2690" s="23" t="inlineStr">
        <is>
          <t>Delivered</t>
        </is>
      </c>
      <c r="S2690" s="63" t="n">
        <v>4</v>
      </c>
      <c r="T2690" s="39" t="n"/>
      <c r="U2690" s="23" t="inlineStr">
        <is>
          <t>BioLegend</t>
        </is>
      </c>
      <c r="V2690" s="23">
        <f>VLOOKUP(P2690,'Customer List'!B:C,2,)</f>
        <v/>
      </c>
      <c r="W2690" s="40" t="n"/>
      <c r="X2690" s="32" t="n">
        <v>45915</v>
      </c>
      <c r="Y2690" s="23">
        <f>IF(X2690="", "", X2690-N2690)</f>
        <v/>
      </c>
      <c r="Z2690" s="23">
        <f>IF(N2690="", "", TEXT(N2690, "dddd"))</f>
        <v/>
      </c>
      <c r="AA2690" s="23">
        <f>IF(X2690="", "", TEXT(X2690, "dddd"))</f>
        <v/>
      </c>
      <c r="AB2690" s="23">
        <f>VLOOKUP(U2690,'Currency Sheet'!A:C,3,)</f>
        <v/>
      </c>
      <c r="AC2690" s="44">
        <f>VLOOKUP(P2690,'Customer List'!B:D,3,)</f>
        <v/>
      </c>
    </row>
    <row r="2691">
      <c r="A2691" s="23">
        <f>A2690+1</f>
        <v/>
      </c>
      <c r="B2691" s="23" t="inlineStr">
        <is>
          <t>EED118806</t>
        </is>
      </c>
      <c r="C2691" s="32" t="n">
        <v>45905</v>
      </c>
      <c r="D2691" s="32" t="n">
        <v>45910</v>
      </c>
      <c r="E2691" s="51" t="n">
        <v>82.59999999999999</v>
      </c>
      <c r="F2691" s="51">
        <f>IF(AB2691="DOLLAR",E2691*88,E2691)</f>
        <v/>
      </c>
      <c r="G2691" s="62">
        <f>F2691*J2691</f>
        <v/>
      </c>
      <c r="H2691" s="23" t="n">
        <v>741101</v>
      </c>
      <c r="I2691" s="23" t="inlineStr">
        <is>
          <t>LEGENDplex™ Human IFN-γ Capture Bead A10, 14X  100 tests (250 µL)</t>
        </is>
      </c>
      <c r="J2691" s="23" t="n">
        <v>1</v>
      </c>
      <c r="K2691" s="23" t="n">
        <v>1</v>
      </c>
      <c r="L2691" s="23">
        <f>J2691-K2691</f>
        <v/>
      </c>
      <c r="M2691" s="23" t="inlineStr">
        <is>
          <t>T-1149/25-26</t>
        </is>
      </c>
      <c r="N2691" s="32" t="n">
        <v>45913</v>
      </c>
      <c r="O2691" s="62" t="n">
        <v>12803</v>
      </c>
      <c r="P2691" s="23" t="inlineStr">
        <is>
          <t>AURIGINE ONCO</t>
        </is>
      </c>
      <c r="Q2691" s="23" t="n">
        <v>58155618231</v>
      </c>
      <c r="R2691" s="23" t="inlineStr">
        <is>
          <t>Delivered</t>
        </is>
      </c>
      <c r="S2691" s="63" t="n">
        <v>4</v>
      </c>
      <c r="T2691" s="39" t="n"/>
      <c r="U2691" s="23" t="inlineStr">
        <is>
          <t>BioLegend</t>
        </is>
      </c>
      <c r="V2691" s="23">
        <f>VLOOKUP(P2691,'Customer List'!B:C,2,)</f>
        <v/>
      </c>
      <c r="W2691" s="40" t="n"/>
      <c r="X2691" s="32" t="n">
        <v>45915</v>
      </c>
      <c r="Y2691" s="23">
        <f>IF(X2691="", "", X2691-N2691)</f>
        <v/>
      </c>
      <c r="Z2691" s="23">
        <f>IF(N2691="", "", TEXT(N2691, "dddd"))</f>
        <v/>
      </c>
      <c r="AA2691" s="23">
        <f>IF(X2691="", "", TEXT(X2691, "dddd"))</f>
        <v/>
      </c>
      <c r="AB2691" s="23">
        <f>VLOOKUP(U2691,'Currency Sheet'!A:C,3,)</f>
        <v/>
      </c>
      <c r="AC2691" s="44">
        <f>VLOOKUP(P2691,'Customer List'!B:D,3,)</f>
        <v/>
      </c>
    </row>
    <row r="2692">
      <c r="A2692" s="23">
        <f>A2691+1</f>
        <v/>
      </c>
      <c r="B2692" s="23" t="inlineStr">
        <is>
          <t>EED118806</t>
        </is>
      </c>
      <c r="C2692" s="32" t="n">
        <v>45905</v>
      </c>
      <c r="D2692" s="32" t="n">
        <v>45910</v>
      </c>
      <c r="E2692" s="51" t="n">
        <v>82.59999999999999</v>
      </c>
      <c r="F2692" s="51">
        <f>IF(AB2692="DOLLAR",E2692*88,E2692)</f>
        <v/>
      </c>
      <c r="G2692" s="62">
        <f>F2692*J2692</f>
        <v/>
      </c>
      <c r="H2692" s="23" t="n">
        <v>741105</v>
      </c>
      <c r="I2692" s="23" t="inlineStr">
        <is>
          <t>LEGENDplex™ Human TNF-α Capture Bead B5, 14X  100 tests (250 µL)</t>
        </is>
      </c>
      <c r="J2692" s="23" t="n">
        <v>1</v>
      </c>
      <c r="K2692" s="23" t="n">
        <v>1</v>
      </c>
      <c r="L2692" s="23">
        <f>J2692-K2692</f>
        <v/>
      </c>
      <c r="M2692" s="23" t="inlineStr">
        <is>
          <t>T-1149/25-26</t>
        </is>
      </c>
      <c r="N2692" s="32" t="n">
        <v>45913</v>
      </c>
      <c r="O2692" s="62" t="n">
        <v>12803</v>
      </c>
      <c r="P2692" s="23" t="inlineStr">
        <is>
          <t>AURIGINE ONCO</t>
        </is>
      </c>
      <c r="Q2692" s="23" t="n">
        <v>58155618231</v>
      </c>
      <c r="R2692" s="23" t="inlineStr">
        <is>
          <t>Delivered</t>
        </is>
      </c>
      <c r="S2692" s="63" t="n">
        <v>4</v>
      </c>
      <c r="T2692" s="39" t="n"/>
      <c r="U2692" s="23" t="inlineStr">
        <is>
          <t>BioLegend</t>
        </is>
      </c>
      <c r="V2692" s="23">
        <f>VLOOKUP(P2692,'Customer List'!B:C,2,)</f>
        <v/>
      </c>
      <c r="W2692" s="40" t="n"/>
      <c r="X2692" s="32" t="n">
        <v>45915</v>
      </c>
      <c r="Y2692" s="23">
        <f>IF(X2692="", "", X2692-N2692)</f>
        <v/>
      </c>
      <c r="Z2692" s="23">
        <f>IF(N2692="", "", TEXT(N2692, "dddd"))</f>
        <v/>
      </c>
      <c r="AA2692" s="23">
        <f>IF(X2692="", "", TEXT(X2692, "dddd"))</f>
        <v/>
      </c>
      <c r="AB2692" s="23">
        <f>VLOOKUP(U2692,'Currency Sheet'!A:C,3,)</f>
        <v/>
      </c>
      <c r="AC2692" s="44">
        <f>VLOOKUP(P2692,'Customer List'!B:D,3,)</f>
        <v/>
      </c>
    </row>
    <row r="2693">
      <c r="A2693" s="23">
        <f>A2692+1</f>
        <v/>
      </c>
      <c r="B2693" s="23" t="inlineStr">
        <is>
          <t>EED118806</t>
        </is>
      </c>
      <c r="C2693" s="32" t="n">
        <v>45905</v>
      </c>
      <c r="D2693" s="32" t="n">
        <v>45910</v>
      </c>
      <c r="E2693" s="51" t="n">
        <v>82.59999999999999</v>
      </c>
      <c r="F2693" s="51">
        <f>IF(AB2693="DOLLAR",E2693*88,E2693)</f>
        <v/>
      </c>
      <c r="G2693" s="62">
        <f>F2693*J2693</f>
        <v/>
      </c>
      <c r="H2693" s="23" t="n">
        <v>741108</v>
      </c>
      <c r="I2693" s="23" t="inlineStr">
        <is>
          <t>LEGENDplex™ Human IL-10 Capture Bead B9, 14X  100 tests (250 µL)</t>
        </is>
      </c>
      <c r="J2693" s="23" t="n">
        <v>1</v>
      </c>
      <c r="K2693" s="23" t="n">
        <v>1</v>
      </c>
      <c r="L2693" s="23">
        <f>J2693-K2693</f>
        <v/>
      </c>
      <c r="M2693" s="23" t="inlineStr">
        <is>
          <t>T-1149/25-26</t>
        </is>
      </c>
      <c r="N2693" s="32" t="n">
        <v>45913</v>
      </c>
      <c r="O2693" s="62" t="n">
        <v>12803</v>
      </c>
      <c r="P2693" s="23" t="inlineStr">
        <is>
          <t>AURIGINE ONCO</t>
        </is>
      </c>
      <c r="Q2693" s="23" t="n">
        <v>58155618231</v>
      </c>
      <c r="R2693" s="23" t="inlineStr">
        <is>
          <t>Delivered</t>
        </is>
      </c>
      <c r="S2693" s="63" t="n">
        <v>4</v>
      </c>
      <c r="T2693" s="39" t="n"/>
      <c r="U2693" s="23" t="inlineStr">
        <is>
          <t>BioLegend</t>
        </is>
      </c>
      <c r="V2693" s="23">
        <f>VLOOKUP(P2693,'Customer List'!B:C,2,)</f>
        <v/>
      </c>
      <c r="W2693" s="40" t="n"/>
      <c r="X2693" s="32" t="n">
        <v>45915</v>
      </c>
      <c r="Y2693" s="23">
        <f>IF(X2693="", "", X2693-N2693)</f>
        <v/>
      </c>
      <c r="Z2693" s="23">
        <f>IF(N2693="", "", TEXT(N2693, "dddd"))</f>
        <v/>
      </c>
      <c r="AA2693" s="23">
        <f>IF(X2693="", "", TEXT(X2693, "dddd"))</f>
        <v/>
      </c>
      <c r="AB2693" s="23">
        <f>VLOOKUP(U2693,'Currency Sheet'!A:C,3,)</f>
        <v/>
      </c>
      <c r="AC2693" s="44">
        <f>VLOOKUP(P2693,'Customer List'!B:D,3,)</f>
        <v/>
      </c>
    </row>
    <row r="2694">
      <c r="A2694" s="23">
        <f>A2693+1</f>
        <v/>
      </c>
      <c r="B2694" s="23" t="inlineStr">
        <is>
          <t>EED118806</t>
        </is>
      </c>
      <c r="C2694" s="32" t="n">
        <v>45905</v>
      </c>
      <c r="D2694" s="32" t="n">
        <v>45910</v>
      </c>
      <c r="E2694" s="51" t="n">
        <v>82.59999999999999</v>
      </c>
      <c r="F2694" s="51">
        <f>IF(AB2694="DOLLAR",E2694*88,E2694)</f>
        <v/>
      </c>
      <c r="G2694" s="62">
        <f>F2694*J2694</f>
        <v/>
      </c>
      <c r="H2694" s="23" t="n">
        <v>741114</v>
      </c>
      <c r="I2694" s="23" t="inlineStr">
        <is>
          <t>LEGENDplex™ Human GM-CSF Capture Bead A4, 14X  100 tests (250 µL)</t>
        </is>
      </c>
      <c r="J2694" s="23" t="n">
        <v>1</v>
      </c>
      <c r="K2694" s="23" t="n">
        <v>1</v>
      </c>
      <c r="L2694" s="23">
        <f>J2694-K2694</f>
        <v/>
      </c>
      <c r="M2694" s="23" t="inlineStr">
        <is>
          <t>T-1149/25-26</t>
        </is>
      </c>
      <c r="N2694" s="32" t="n">
        <v>45913</v>
      </c>
      <c r="O2694" s="62" t="n">
        <v>12803</v>
      </c>
      <c r="P2694" s="23" t="inlineStr">
        <is>
          <t>AURIGINE ONCO</t>
        </is>
      </c>
      <c r="Q2694" s="23" t="n">
        <v>58155618231</v>
      </c>
      <c r="R2694" s="23" t="inlineStr">
        <is>
          <t>Delivered</t>
        </is>
      </c>
      <c r="S2694" s="63" t="n">
        <v>4</v>
      </c>
      <c r="T2694" s="39" t="n"/>
      <c r="U2694" s="23" t="inlineStr">
        <is>
          <t>BioLegend</t>
        </is>
      </c>
      <c r="V2694" s="23">
        <f>VLOOKUP(P2694,'Customer List'!B:C,2,)</f>
        <v/>
      </c>
      <c r="W2694" s="40" t="n"/>
      <c r="X2694" s="32" t="n">
        <v>45915</v>
      </c>
      <c r="Y2694" s="23">
        <f>IF(X2694="", "", X2694-N2694)</f>
        <v/>
      </c>
      <c r="Z2694" s="23">
        <f>IF(N2694="", "", TEXT(N2694, "dddd"))</f>
        <v/>
      </c>
      <c r="AA2694" s="23">
        <f>IF(X2694="", "", TEXT(X2694, "dddd"))</f>
        <v/>
      </c>
      <c r="AB2694" s="23">
        <f>VLOOKUP(U2694,'Currency Sheet'!A:C,3,)</f>
        <v/>
      </c>
      <c r="AC2694" s="44">
        <f>VLOOKUP(P2694,'Customer List'!B:D,3,)</f>
        <v/>
      </c>
    </row>
    <row r="2695">
      <c r="A2695" s="23">
        <f>A2694+1</f>
        <v/>
      </c>
      <c r="B2695" s="23" t="inlineStr">
        <is>
          <t>EED118806</t>
        </is>
      </c>
      <c r="C2695" s="32" t="n">
        <v>45905</v>
      </c>
      <c r="D2695" s="32" t="n">
        <v>45910</v>
      </c>
      <c r="E2695" s="51" t="n">
        <v>82.59999999999999</v>
      </c>
      <c r="F2695" s="51">
        <f>IF(AB2695="DOLLAR",E2695*88,E2695)</f>
        <v/>
      </c>
      <c r="G2695" s="62">
        <f>F2695*J2695</f>
        <v/>
      </c>
      <c r="H2695" s="23" t="n">
        <v>741121</v>
      </c>
      <c r="I2695" s="23" t="inlineStr">
        <is>
          <t>LEGENDplex™ Human IL-18 Capture Bead B4, 14X  100 tests (250 µL)</t>
        </is>
      </c>
      <c r="J2695" s="23" t="n">
        <v>1</v>
      </c>
      <c r="K2695" s="23" t="n">
        <v>1</v>
      </c>
      <c r="L2695" s="23">
        <f>J2695-K2695</f>
        <v/>
      </c>
      <c r="M2695" s="23" t="inlineStr">
        <is>
          <t>T-1149/25-26</t>
        </is>
      </c>
      <c r="N2695" s="32" t="n">
        <v>45913</v>
      </c>
      <c r="O2695" s="62" t="n">
        <v>12803</v>
      </c>
      <c r="P2695" s="23" t="inlineStr">
        <is>
          <t>AURIGINE ONCO</t>
        </is>
      </c>
      <c r="Q2695" s="23" t="n">
        <v>58155618231</v>
      </c>
      <c r="R2695" s="23" t="inlineStr">
        <is>
          <t>Delivered</t>
        </is>
      </c>
      <c r="S2695" s="63" t="n">
        <v>4</v>
      </c>
      <c r="T2695" s="39" t="n"/>
      <c r="U2695" s="23" t="inlineStr">
        <is>
          <t>BioLegend</t>
        </is>
      </c>
      <c r="V2695" s="23">
        <f>VLOOKUP(P2695,'Customer List'!B:C,2,)</f>
        <v/>
      </c>
      <c r="W2695" s="40" t="n"/>
      <c r="X2695" s="32" t="n">
        <v>45915</v>
      </c>
      <c r="Y2695" s="23">
        <f>IF(X2695="", "", X2695-N2695)</f>
        <v/>
      </c>
      <c r="Z2695" s="23">
        <f>IF(N2695="", "", TEXT(N2695, "dddd"))</f>
        <v/>
      </c>
      <c r="AA2695" s="23">
        <f>IF(X2695="", "", TEXT(X2695, "dddd"))</f>
        <v/>
      </c>
      <c r="AB2695" s="23">
        <f>VLOOKUP(U2695,'Currency Sheet'!A:C,3,)</f>
        <v/>
      </c>
      <c r="AC2695" s="44">
        <f>VLOOKUP(P2695,'Customer List'!B:D,3,)</f>
        <v/>
      </c>
    </row>
    <row r="2696">
      <c r="A2696" s="23">
        <f>A2695+1</f>
        <v/>
      </c>
      <c r="B2696" s="23" t="inlineStr">
        <is>
          <t>EED118806</t>
        </is>
      </c>
      <c r="C2696" s="32" t="n">
        <v>45905</v>
      </c>
      <c r="D2696" s="32" t="n">
        <v>45910</v>
      </c>
      <c r="E2696" s="51" t="n">
        <v>0.3333333333333333</v>
      </c>
      <c r="F2696" s="51">
        <f>IF(AB2696="DOLLAR",E2696*88,E2696)</f>
        <v/>
      </c>
      <c r="G2696" s="62">
        <f>F2696*J2696</f>
        <v/>
      </c>
      <c r="H2696" s="23" t="n">
        <v>741146</v>
      </c>
      <c r="I2696" s="23" t="inlineStr">
        <is>
          <t>LEGENDplex™ Buffer Set A3  100tests</t>
        </is>
      </c>
      <c r="J2696" s="23" t="n">
        <v>2</v>
      </c>
      <c r="K2696" s="23" t="n"/>
      <c r="L2696" s="23">
        <f>J2696-K2696</f>
        <v/>
      </c>
      <c r="M2696" s="23" t="n"/>
      <c r="N2696" s="32" t="n"/>
      <c r="O2696" s="62" t="n"/>
      <c r="P2696" s="23" t="inlineStr">
        <is>
          <t>UNKNOWN</t>
        </is>
      </c>
      <c r="Q2696" s="23" t="n"/>
      <c r="R2696" s="23" t="n"/>
      <c r="S2696" s="63" t="n">
        <v>4</v>
      </c>
      <c r="T2696" s="39" t="inlineStr">
        <is>
          <t>Demo Kit Mohan Sir (740811, 741146) 2 pcs Kit</t>
        </is>
      </c>
      <c r="U2696" s="23" t="inlineStr">
        <is>
          <t>BioLegend</t>
        </is>
      </c>
      <c r="V2696" s="23">
        <f>VLOOKUP(P2696,'Customer List'!B:C,2,)</f>
        <v/>
      </c>
      <c r="W2696" s="40" t="inlineStr">
        <is>
          <t>Mohan Sir, (Demo)</t>
        </is>
      </c>
      <c r="X2696" s="32">
        <f>IF(OR(R2696 = "PRIYANKA MADAM", R2696 = "DEEPAK", R2696 = "PORTER"),N2696,"")</f>
        <v/>
      </c>
      <c r="Y2696" s="23">
        <f>IF(X2696="", "", X2696-N2696)</f>
        <v/>
      </c>
      <c r="Z2696" s="23">
        <f>IF(N2696="", "", TEXT(N2696, "dddd"))</f>
        <v/>
      </c>
      <c r="AA2696" s="23">
        <f>IF(X2696="", "", TEXT(X2696, "dddd"))</f>
        <v/>
      </c>
      <c r="AB2696" s="23">
        <f>VLOOKUP(U2696,'Currency Sheet'!A:C,3,)</f>
        <v/>
      </c>
      <c r="AC2696" s="44">
        <f>VLOOKUP(P2696,'Customer List'!B:D,3,)</f>
        <v/>
      </c>
    </row>
    <row r="2697">
      <c r="A2697" s="23">
        <f>A2696+1</f>
        <v/>
      </c>
      <c r="B2697" s="23" t="inlineStr">
        <is>
          <t>EED118806</t>
        </is>
      </c>
      <c r="C2697" s="32" t="n">
        <v>45905</v>
      </c>
      <c r="D2697" s="32" t="n">
        <v>45910</v>
      </c>
      <c r="E2697" s="51" t="n">
        <v>0.3333333333333333</v>
      </c>
      <c r="F2697" s="51">
        <f>IF(AB2697="DOLLAR",E2697*88,E2697)</f>
        <v/>
      </c>
      <c r="G2697" s="62">
        <f>F2697*J2697</f>
        <v/>
      </c>
      <c r="H2697" s="23" t="n">
        <v>741146</v>
      </c>
      <c r="I2697" s="23" t="inlineStr">
        <is>
          <t>LEGENDplex™ Buffer Set A3  100tests</t>
        </is>
      </c>
      <c r="J2697" s="23" t="n">
        <v>1</v>
      </c>
      <c r="K2697" s="23" t="n">
        <v>1</v>
      </c>
      <c r="L2697" s="23">
        <f>J2697-K2697</f>
        <v/>
      </c>
      <c r="M2697" s="23" t="inlineStr">
        <is>
          <t>DC-156/25-26</t>
        </is>
      </c>
      <c r="N2697" s="32" t="n">
        <v>45920</v>
      </c>
      <c r="O2697" s="62" t="n">
        <v>0</v>
      </c>
      <c r="P2697" s="23" t="inlineStr">
        <is>
          <t>AURIGINE ONCO</t>
        </is>
      </c>
      <c r="Q2697" s="23" t="n">
        <v>58155918682</v>
      </c>
      <c r="R2697" s="23" t="inlineStr">
        <is>
          <t>Delivered</t>
        </is>
      </c>
      <c r="S2697" s="63" t="n">
        <v>4</v>
      </c>
      <c r="T2697" s="39" t="inlineStr">
        <is>
          <t>Demo Kit Mohan Sir (740811, 741146) 2 pcs Kit</t>
        </is>
      </c>
      <c r="U2697" s="23" t="inlineStr">
        <is>
          <t>BioLegend</t>
        </is>
      </c>
      <c r="V2697" s="23">
        <f>VLOOKUP(P2697,'Customer List'!B:C,2,)</f>
        <v/>
      </c>
      <c r="W2697" s="40" t="n"/>
      <c r="X2697" s="32" t="n">
        <v>45922</v>
      </c>
      <c r="Y2697" s="23">
        <f>IF(X2697="", "", X2697-N2697)</f>
        <v/>
      </c>
      <c r="Z2697" s="23">
        <f>IF(N2697="", "", TEXT(N2697, "dddd"))</f>
        <v/>
      </c>
      <c r="AA2697" s="23">
        <f>IF(X2697="", "", TEXT(X2697, "dddd"))</f>
        <v/>
      </c>
      <c r="AB2697" s="23">
        <f>VLOOKUP(U2697,'Currency Sheet'!A:C,3,)</f>
        <v/>
      </c>
      <c r="AC2697" s="44">
        <f>VLOOKUP(P2697,'Customer List'!B:D,3,)</f>
        <v/>
      </c>
    </row>
    <row r="2698">
      <c r="A2698" s="23">
        <f>A2697+1</f>
        <v/>
      </c>
      <c r="B2698" s="23" t="inlineStr">
        <is>
          <t>EED118806</t>
        </is>
      </c>
      <c r="C2698" s="32" t="n">
        <v>45905</v>
      </c>
      <c r="D2698" s="32" t="n">
        <v>45910</v>
      </c>
      <c r="E2698" s="51" t="n">
        <v>246.4</v>
      </c>
      <c r="F2698" s="51">
        <f>IF(AB2698="DOLLAR",E2698*88,E2698)</f>
        <v/>
      </c>
      <c r="G2698" s="62">
        <f>F2698*J2698</f>
        <v/>
      </c>
      <c r="H2698" s="23" t="n">
        <v>769404</v>
      </c>
      <c r="I2698" s="23" t="inlineStr">
        <is>
          <t>Recombinant Mouse TRANCE (RANKL, TNFSF11) (carrier-free)  25 µg</t>
        </is>
      </c>
      <c r="J2698" s="23" t="n">
        <v>1</v>
      </c>
      <c r="K2698" s="23" t="n">
        <v>1</v>
      </c>
      <c r="L2698" s="23">
        <f>J2698-K2698</f>
        <v/>
      </c>
      <c r="M2698" s="23" t="inlineStr">
        <is>
          <t>T-1167/25-26</t>
        </is>
      </c>
      <c r="N2698" s="32" t="n">
        <v>45913</v>
      </c>
      <c r="O2698" s="62" t="n">
        <v>26737.92</v>
      </c>
      <c r="P2698" s="23" t="inlineStr">
        <is>
          <t>NCCS</t>
        </is>
      </c>
      <c r="Q2698" s="23" t="n">
        <v>58155615501</v>
      </c>
      <c r="R2698" s="23" t="inlineStr">
        <is>
          <t>Delivered</t>
        </is>
      </c>
      <c r="S2698" s="63" t="n">
        <v>-20</v>
      </c>
      <c r="T2698" s="39" t="n"/>
      <c r="U2698" s="23" t="inlineStr">
        <is>
          <t>BioLegend</t>
        </is>
      </c>
      <c r="V2698" s="23">
        <f>VLOOKUP(P2698,'Customer List'!B:C,2,)</f>
        <v/>
      </c>
      <c r="W2698" s="40" t="n"/>
      <c r="X2698" s="32" t="n">
        <v>45915</v>
      </c>
      <c r="Y2698" s="23">
        <f>IF(X2698="", "", X2698-N2698)</f>
        <v/>
      </c>
      <c r="Z2698" s="23">
        <f>IF(N2698="", "", TEXT(N2698, "dddd"))</f>
        <v/>
      </c>
      <c r="AA2698" s="23">
        <f>IF(X2698="", "", TEXT(X2698, "dddd"))</f>
        <v/>
      </c>
      <c r="AB2698" s="23">
        <f>VLOOKUP(U2698,'Currency Sheet'!A:C,3,)</f>
        <v/>
      </c>
      <c r="AC2698" s="44">
        <f>VLOOKUP(P2698,'Customer List'!B:D,3,)</f>
        <v/>
      </c>
    </row>
    <row r="2699">
      <c r="A2699" s="23">
        <f>A2698+1</f>
        <v/>
      </c>
      <c r="B2699" s="23" t="inlineStr">
        <is>
          <t>EED118806</t>
        </is>
      </c>
      <c r="C2699" s="32" t="n">
        <v>45905</v>
      </c>
      <c r="D2699" s="32" t="n">
        <v>45910</v>
      </c>
      <c r="E2699" s="51" t="n">
        <v>389.2</v>
      </c>
      <c r="F2699" s="51">
        <f>IF(AB2699="DOLLAR",E2699*88,E2699)</f>
        <v/>
      </c>
      <c r="G2699" s="62">
        <f>F2699*J2699</f>
        <v/>
      </c>
      <c r="H2699" s="23" t="n">
        <v>902602</v>
      </c>
      <c r="I2699" s="23" t="inlineStr">
        <is>
          <t>Purified anti-GFP Epitope Tag Antibody (Previously Covance catalog# MMS-118P)  500µl</t>
        </is>
      </c>
      <c r="J2699" s="23" t="n">
        <v>1</v>
      </c>
      <c r="K2699" s="23" t="n">
        <v>1</v>
      </c>
      <c r="L2699" s="23">
        <f>J2699-K2699</f>
        <v/>
      </c>
      <c r="M2699" s="23" t="inlineStr">
        <is>
          <t>T-1154/25-26</t>
        </is>
      </c>
      <c r="N2699" s="32" t="n">
        <v>45913</v>
      </c>
      <c r="O2699" s="62" t="n">
        <v>62049.6</v>
      </c>
      <c r="P2699" s="23" t="inlineStr">
        <is>
          <t>BIONOVA</t>
        </is>
      </c>
      <c r="Q2699" s="23" t="n">
        <v>58155613880</v>
      </c>
      <c r="R2699" s="23" t="inlineStr">
        <is>
          <t>Delivered</t>
        </is>
      </c>
      <c r="S2699" s="63" t="n">
        <v>4</v>
      </c>
      <c r="T2699" s="39" t="n"/>
      <c r="U2699" s="23" t="inlineStr">
        <is>
          <t>BioLegend</t>
        </is>
      </c>
      <c r="V2699" s="23">
        <f>VLOOKUP(P2699,'Customer List'!B:C,2,)</f>
        <v/>
      </c>
      <c r="W2699" s="40" t="n"/>
      <c r="X2699" s="32" t="n">
        <v>45915</v>
      </c>
      <c r="Y2699" s="23">
        <f>IF(X2699="", "", X2699-N2699)</f>
        <v/>
      </c>
      <c r="Z2699" s="23">
        <f>IF(N2699="", "", TEXT(N2699, "dddd"))</f>
        <v/>
      </c>
      <c r="AA2699" s="23">
        <f>IF(X2699="", "", TEXT(X2699, "dddd"))</f>
        <v/>
      </c>
      <c r="AB2699" s="23">
        <f>VLOOKUP(U2699,'Currency Sheet'!A:C,3,)</f>
        <v/>
      </c>
      <c r="AC2699" s="44">
        <f>VLOOKUP(P2699,'Customer List'!B:D,3,)</f>
        <v/>
      </c>
    </row>
    <row r="2700">
      <c r="A2700" s="23">
        <f>A2699+1</f>
        <v/>
      </c>
      <c r="B2700" s="23" t="inlineStr">
        <is>
          <t>EED118806</t>
        </is>
      </c>
      <c r="C2700" s="32" t="n">
        <v>45905</v>
      </c>
      <c r="D2700" s="32" t="n">
        <v>45910</v>
      </c>
      <c r="E2700" s="51" t="n">
        <v>93.09999999999999</v>
      </c>
      <c r="F2700" s="51">
        <f>IF(AB2700="DOLLAR",E2700*88,E2700)</f>
        <v/>
      </c>
      <c r="G2700" s="62">
        <f>F2700*J2700</f>
        <v/>
      </c>
      <c r="H2700" s="23" t="n">
        <v>926506</v>
      </c>
      <c r="I2700" s="23" t="inlineStr">
        <is>
          <t>DAB Chromogen Concentrate  10 mL</t>
        </is>
      </c>
      <c r="J2700" s="23" t="n">
        <v>1</v>
      </c>
      <c r="K2700" s="23" t="n">
        <v>1</v>
      </c>
      <c r="L2700" s="23">
        <f>J2700-K2700</f>
        <v/>
      </c>
      <c r="M2700" s="23" t="inlineStr">
        <is>
          <t>T-1140/25-26</t>
        </is>
      </c>
      <c r="N2700" s="32" t="n">
        <v>45911</v>
      </c>
      <c r="O2700" s="62" t="n">
        <v>12768</v>
      </c>
      <c r="P2700" s="23" t="inlineStr">
        <is>
          <t>BTL</t>
        </is>
      </c>
      <c r="Q2700" s="23" t="inlineStr">
        <is>
          <t>PORTER</t>
        </is>
      </c>
      <c r="R2700" s="23" t="inlineStr">
        <is>
          <t>PORTER</t>
        </is>
      </c>
      <c r="S2700" s="63" t="n">
        <v>4</v>
      </c>
      <c r="T2700" s="39" t="n"/>
      <c r="U2700" s="23" t="inlineStr">
        <is>
          <t>BioLegend</t>
        </is>
      </c>
      <c r="V2700" s="23">
        <f>VLOOKUP(P2700,'Customer List'!B:C,2,)</f>
        <v/>
      </c>
      <c r="W2700" s="40" t="n"/>
      <c r="X2700" s="32">
        <f>IF(OR(R2700 = "PRIYANKA MADAM", R2700 = "DEEPAK", R2700 = "PORTER"),N2700,"")</f>
        <v/>
      </c>
      <c r="Y2700" s="23">
        <f>IF(X2700="", "", X2700-N2700)</f>
        <v/>
      </c>
      <c r="Z2700" s="23">
        <f>IF(N2700="", "", TEXT(N2700, "dddd"))</f>
        <v/>
      </c>
      <c r="AA2700" s="23">
        <f>IF(X2700="", "", TEXT(X2700, "dddd"))</f>
        <v/>
      </c>
      <c r="AB2700" s="23">
        <f>VLOOKUP(U2700,'Currency Sheet'!A:C,3,)</f>
        <v/>
      </c>
      <c r="AC2700" s="44">
        <f>VLOOKUP(P2700,'Customer List'!B:D,3,)</f>
        <v/>
      </c>
    </row>
    <row r="2701">
      <c r="A2701" s="23">
        <f>A2700+1</f>
        <v/>
      </c>
      <c r="B2701" s="23" t="inlineStr">
        <is>
          <t>TPC/25-26/00434</t>
        </is>
      </c>
      <c r="C2701" s="32" t="n">
        <v>45904</v>
      </c>
      <c r="D2701" s="32" t="n">
        <v>45911</v>
      </c>
      <c r="E2701" s="51" t="n">
        <v>10248</v>
      </c>
      <c r="F2701" s="51">
        <f>IF(AB2701="DOLLAR",E2701*88,E2701)</f>
        <v/>
      </c>
      <c r="G2701" s="62">
        <f>F2701*J2701</f>
        <v/>
      </c>
      <c r="H2701" s="23" t="inlineStr">
        <is>
          <t>S1141</t>
        </is>
      </c>
      <c r="I2701" s="23" t="n"/>
      <c r="J2701" s="23" t="n">
        <v>1</v>
      </c>
      <c r="K2701" s="23" t="n">
        <v>1</v>
      </c>
      <c r="L2701" s="23">
        <f>J2701-K2701</f>
        <v/>
      </c>
      <c r="M2701" s="23" t="inlineStr">
        <is>
          <t>T-1172/25-26</t>
        </is>
      </c>
      <c r="N2701" s="32" t="n">
        <v>45913</v>
      </c>
      <c r="O2701" s="62" t="n">
        <v>17526.32</v>
      </c>
      <c r="P2701" s="23" t="inlineStr">
        <is>
          <t>Bio Solution</t>
        </is>
      </c>
      <c r="Q2701" s="23" t="n">
        <v>58155620121</v>
      </c>
      <c r="R2701" s="23" t="inlineStr">
        <is>
          <t>Delivered</t>
        </is>
      </c>
      <c r="S2701" s="63" t="n">
        <v>-20</v>
      </c>
      <c r="T2701" s="39" t="n"/>
      <c r="U2701" s="23" t="inlineStr">
        <is>
          <t>TopClass enterprises</t>
        </is>
      </c>
      <c r="V2701" s="23">
        <f>VLOOKUP(P2701,'Customer List'!B:C,2,)</f>
        <v/>
      </c>
      <c r="W2701" s="40" t="n"/>
      <c r="X2701" s="32" t="n">
        <v>45915</v>
      </c>
      <c r="Y2701" s="23">
        <f>IF(X2701="", "", X2701-N2701)</f>
        <v/>
      </c>
      <c r="Z2701" s="23">
        <f>IF(N2701="", "", TEXT(N2701, "dddd"))</f>
        <v/>
      </c>
      <c r="AA2701" s="23">
        <f>IF(X2701="", "", TEXT(X2701, "dddd"))</f>
        <v/>
      </c>
      <c r="AB2701" s="23">
        <f>VLOOKUP(U2701,'Currency Sheet'!A:C,3,)</f>
        <v/>
      </c>
      <c r="AC2701" s="44">
        <f>VLOOKUP(P2701,'Customer List'!B:D,3,)</f>
        <v/>
      </c>
    </row>
    <row r="2702">
      <c r="A2702" s="23">
        <f>A2701+1</f>
        <v/>
      </c>
      <c r="B2702" s="23" t="inlineStr">
        <is>
          <t>TPC/25-26/00434</t>
        </is>
      </c>
      <c r="C2702" s="32" t="n">
        <v>45904</v>
      </c>
      <c r="D2702" s="32" t="n">
        <v>45911</v>
      </c>
      <c r="E2702" s="51" t="n">
        <v>15540</v>
      </c>
      <c r="F2702" s="51">
        <f>IF(AB2702="DOLLAR",E2702*88,E2702)</f>
        <v/>
      </c>
      <c r="G2702" s="62">
        <f>F2702*J2702</f>
        <v/>
      </c>
      <c r="H2702" s="23" t="inlineStr">
        <is>
          <t>S7459</t>
        </is>
      </c>
      <c r="I2702" s="23" t="n"/>
      <c r="J2702" s="23" t="n">
        <v>1</v>
      </c>
      <c r="K2702" s="23" t="n">
        <v>1</v>
      </c>
      <c r="L2702" s="23">
        <f>J2702-K2702</f>
        <v/>
      </c>
      <c r="M2702" s="23" t="inlineStr">
        <is>
          <t>T-1172/25-26</t>
        </is>
      </c>
      <c r="N2702" s="32" t="n">
        <v>45913</v>
      </c>
      <c r="O2702" s="62" t="n">
        <v>1157.9</v>
      </c>
      <c r="P2702" s="23" t="inlineStr">
        <is>
          <t>Bio Solution</t>
        </is>
      </c>
      <c r="Q2702" s="23" t="n">
        <v>58155620121</v>
      </c>
      <c r="R2702" s="23" t="inlineStr">
        <is>
          <t>Delivered</t>
        </is>
      </c>
      <c r="S2702" s="63" t="n">
        <v>-20</v>
      </c>
      <c r="T2702" s="39" t="n"/>
      <c r="U2702" s="23" t="inlineStr">
        <is>
          <t>TopClass enterprises</t>
        </is>
      </c>
      <c r="V2702" s="23">
        <f>VLOOKUP(P2702,'Customer List'!B:C,2,)</f>
        <v/>
      </c>
      <c r="W2702" s="40" t="n"/>
      <c r="X2702" s="32" t="n">
        <v>45915</v>
      </c>
      <c r="Y2702" s="23">
        <f>IF(X2702="", "", X2702-N2702)</f>
        <v/>
      </c>
      <c r="Z2702" s="23">
        <f>IF(N2702="", "", TEXT(N2702, "dddd"))</f>
        <v/>
      </c>
      <c r="AA2702" s="23">
        <f>IF(X2702="", "", TEXT(X2702, "dddd"))</f>
        <v/>
      </c>
      <c r="AB2702" s="23">
        <f>VLOOKUP(U2702,'Currency Sheet'!A:C,3,)</f>
        <v/>
      </c>
      <c r="AC2702" s="44">
        <f>VLOOKUP(P2702,'Customer List'!B:D,3,)</f>
        <v/>
      </c>
    </row>
    <row r="2703">
      <c r="A2703" s="23">
        <f>A2702+1</f>
        <v/>
      </c>
      <c r="B2703" s="23" t="n">
        <v>338804</v>
      </c>
      <c r="C2703" s="32" t="n">
        <v>45905</v>
      </c>
      <c r="D2703" s="32" t="n">
        <v>45911</v>
      </c>
      <c r="E2703" s="51" t="n">
        <v>72</v>
      </c>
      <c r="F2703" s="51">
        <f>IF(AB2703="DOLLAR",E2703*88,E2703)</f>
        <v/>
      </c>
      <c r="G2703" s="62">
        <f>F2703*J2703</f>
        <v/>
      </c>
      <c r="H2703" s="23" t="inlineStr">
        <is>
          <t>0100-01</t>
        </is>
      </c>
      <c r="I2703" s="23" t="n"/>
      <c r="J2703" s="23" t="n">
        <v>2</v>
      </c>
      <c r="K2703" s="23" t="n">
        <v>2</v>
      </c>
      <c r="L2703" s="23">
        <f>J2703-K2703</f>
        <v/>
      </c>
      <c r="M2703" s="23" t="inlineStr">
        <is>
          <t>T-1199/25-26</t>
        </is>
      </c>
      <c r="N2703" s="32" t="n">
        <v>45916</v>
      </c>
      <c r="O2703" s="62" t="n">
        <v>10416</v>
      </c>
      <c r="P2703" s="23" t="inlineStr">
        <is>
          <t>NBRC</t>
        </is>
      </c>
      <c r="Q2703" s="23" t="inlineStr">
        <is>
          <t>BY HAND</t>
        </is>
      </c>
      <c r="R2703" s="23" t="inlineStr">
        <is>
          <t>DEEPAK</t>
        </is>
      </c>
      <c r="S2703" s="63" t="inlineStr">
        <is>
          <t>RT</t>
        </is>
      </c>
      <c r="T2703" s="39" t="n"/>
      <c r="U2703" s="23" t="inlineStr">
        <is>
          <t>SouthernBiotech</t>
        </is>
      </c>
      <c r="V2703" s="23">
        <f>VLOOKUP(P2703,'Customer List'!B:C,2,)</f>
        <v/>
      </c>
      <c r="W2703" s="40" t="n"/>
      <c r="X2703" s="32">
        <f>IF(OR(R2703 = "PRIYANKA MADAM", R2703 = "DEEPAK", R2703 = "PORTER"),N2703,"")</f>
        <v/>
      </c>
      <c r="Y2703" s="23">
        <f>IF(X2703="", "", X2703-N2703)</f>
        <v/>
      </c>
      <c r="Z2703" s="23">
        <f>IF(N2703="", "", TEXT(N2703, "dddd"))</f>
        <v/>
      </c>
      <c r="AA2703" s="23">
        <f>IF(X2703="", "", TEXT(X2703, "dddd"))</f>
        <v/>
      </c>
      <c r="AB2703" s="23">
        <f>VLOOKUP(U2703,'Currency Sheet'!A:C,3,)</f>
        <v/>
      </c>
      <c r="AC2703" s="44">
        <f>VLOOKUP(P2703,'Customer List'!B:D,3,)</f>
        <v/>
      </c>
    </row>
    <row r="2704">
      <c r="A2704" s="23">
        <f>A2703+1</f>
        <v/>
      </c>
      <c r="B2704" s="23" t="n">
        <v>338804</v>
      </c>
      <c r="C2704" s="32" t="n">
        <v>45905</v>
      </c>
      <c r="D2704" s="32" t="n">
        <v>45911</v>
      </c>
      <c r="E2704" s="51" t="n">
        <v>146.25</v>
      </c>
      <c r="F2704" s="51">
        <f>IF(AB2704="DOLLAR",E2704*88,E2704)</f>
        <v/>
      </c>
      <c r="G2704" s="62">
        <f>F2704*J2704</f>
        <v/>
      </c>
      <c r="H2704" s="23" t="inlineStr">
        <is>
          <t>2030-31</t>
        </is>
      </c>
      <c r="I2704" s="23" t="n"/>
      <c r="J2704" s="23" t="n">
        <v>1</v>
      </c>
      <c r="K2704" s="23" t="n">
        <v>1</v>
      </c>
      <c r="L2704" s="23">
        <f>J2704-K2704</f>
        <v/>
      </c>
      <c r="M2704" s="23" t="inlineStr">
        <is>
          <t>T-1188/25-26</t>
        </is>
      </c>
      <c r="N2704" s="32" t="n">
        <v>45915</v>
      </c>
      <c r="O2704" s="62" t="n">
        <v>21762</v>
      </c>
      <c r="P2704" s="23" t="inlineStr">
        <is>
          <t>NII</t>
        </is>
      </c>
      <c r="Q2704" s="23" t="inlineStr">
        <is>
          <t>BY HAND</t>
        </is>
      </c>
      <c r="R2704" s="23" t="inlineStr">
        <is>
          <t>PRIYANKA MADAM</t>
        </is>
      </c>
      <c r="S2704" s="63" t="n">
        <v>4</v>
      </c>
      <c r="T2704" s="39" t="n"/>
      <c r="U2704" s="23" t="inlineStr">
        <is>
          <t>SouthernBiotech</t>
        </is>
      </c>
      <c r="V2704" s="23">
        <f>VLOOKUP(P2704,'Customer List'!B:C,2,)</f>
        <v/>
      </c>
      <c r="W2704" s="40" t="n"/>
      <c r="X2704" s="32">
        <f>IF(OR(R2704 = "PRIYANKA MADAM", R2704 = "DEEPAK", R2704 = "PORTER"),N2704,"")</f>
        <v/>
      </c>
      <c r="Y2704" s="23">
        <f>IF(X2704="", "", X2704-N2704)</f>
        <v/>
      </c>
      <c r="Z2704" s="23">
        <f>IF(N2704="", "", TEXT(N2704, "dddd"))</f>
        <v/>
      </c>
      <c r="AA2704" s="23">
        <f>IF(X2704="", "", TEXT(X2704, "dddd"))</f>
        <v/>
      </c>
      <c r="AB2704" s="23">
        <f>VLOOKUP(U2704,'Currency Sheet'!A:C,3,)</f>
        <v/>
      </c>
      <c r="AC2704" s="44">
        <f>VLOOKUP(P2704,'Customer List'!B:D,3,)</f>
        <v/>
      </c>
    </row>
    <row r="2705">
      <c r="A2705" s="23">
        <f>A2704+1</f>
        <v/>
      </c>
      <c r="B2705" s="23" t="inlineStr">
        <is>
          <t>Return From IGIB</t>
        </is>
      </c>
      <c r="C2705" s="32" t="inlineStr">
        <is>
          <t>Opening Stock</t>
        </is>
      </c>
      <c r="D2705" s="32" t="n">
        <v>45911</v>
      </c>
      <c r="E2705" s="51" t="n">
        <v>25.2</v>
      </c>
      <c r="F2705" s="51">
        <f>IF(AB2705="DOLLAR",E2705*88,E2705)</f>
        <v/>
      </c>
      <c r="G2705" s="62">
        <f>F2705*J2705</f>
        <v/>
      </c>
      <c r="H2705" s="23" t="n">
        <v>421101</v>
      </c>
      <c r="I2705" s="23" t="inlineStr">
        <is>
          <t>TMB substrate set  110mlx2</t>
        </is>
      </c>
      <c r="J2705" s="23" t="n">
        <v>3</v>
      </c>
      <c r="K2705" s="23" t="n"/>
      <c r="L2705" s="23">
        <f>J2705-K2705</f>
        <v/>
      </c>
      <c r="M2705" s="23" t="n"/>
      <c r="N2705" s="32" t="n"/>
      <c r="O2705" s="62" t="n"/>
      <c r="P2705" s="23" t="inlineStr">
        <is>
          <t>Stock</t>
        </is>
      </c>
      <c r="Q2705" s="23" t="n"/>
      <c r="R2705" s="23" t="n"/>
      <c r="S2705" s="63" t="n">
        <v>4</v>
      </c>
      <c r="T2705" s="39" t="n"/>
      <c r="U2705" s="23" t="inlineStr">
        <is>
          <t>BioLegend</t>
        </is>
      </c>
      <c r="V2705" s="23">
        <f>VLOOKUP(P2705,'Customer List'!B:C,2,)</f>
        <v/>
      </c>
      <c r="W2705" s="40" t="inlineStr">
        <is>
          <t>Stock</t>
        </is>
      </c>
      <c r="X2705" s="32">
        <f>IF(OR(R2705 = "PRIYANKA MADAM", R2705 = "DEEPAK", R2705 = "PORTER"),N2705,"")</f>
        <v/>
      </c>
      <c r="Y2705" s="23">
        <f>IF(X2705="", "", X2705-N2705)</f>
        <v/>
      </c>
      <c r="Z2705" s="23">
        <f>IF(N2705="", "", TEXT(N2705, "dddd"))</f>
        <v/>
      </c>
      <c r="AA2705" s="23">
        <f>IF(X2705="", "", TEXT(X2705, "dddd"))</f>
        <v/>
      </c>
      <c r="AB2705" s="23">
        <f>VLOOKUP(U2705,'Currency Sheet'!A:C,3,)</f>
        <v/>
      </c>
      <c r="AC2705" s="44">
        <f>VLOOKUP(P2705,'Customer List'!B:D,3,)</f>
        <v/>
      </c>
    </row>
    <row r="2706">
      <c r="A2706" s="23">
        <f>A2705+1</f>
        <v/>
      </c>
      <c r="B2706" s="23" t="inlineStr">
        <is>
          <t>Return From IGIB</t>
        </is>
      </c>
      <c r="C2706" s="32" t="inlineStr">
        <is>
          <t>Opening Stock</t>
        </is>
      </c>
      <c r="D2706" s="32" t="n">
        <v>45911</v>
      </c>
      <c r="E2706" s="51" t="n">
        <v>141</v>
      </c>
      <c r="F2706" s="51">
        <f>IF(AB2706="DOLLAR",E2706*88,E2706)</f>
        <v/>
      </c>
      <c r="G2706" s="62">
        <f>F2706*J2706</f>
        <v/>
      </c>
      <c r="H2706" s="23" t="n">
        <v>424602</v>
      </c>
      <c r="I2706" s="23" t="inlineStr">
        <is>
          <t>Compensation Beads  100tests</t>
        </is>
      </c>
      <c r="J2706" s="23" t="n">
        <v>1</v>
      </c>
      <c r="K2706" s="23" t="n"/>
      <c r="L2706" s="23">
        <f>J2706-K2706</f>
        <v/>
      </c>
      <c r="M2706" s="23" t="n"/>
      <c r="N2706" s="32" t="n"/>
      <c r="O2706" s="62" t="n"/>
      <c r="P2706" s="23" t="inlineStr">
        <is>
          <t>Nimhans</t>
        </is>
      </c>
      <c r="Q2706" s="23" t="n"/>
      <c r="R2706" s="23" t="n"/>
      <c r="S2706" s="63" t="n">
        <v>4</v>
      </c>
      <c r="T2706" s="39" t="n"/>
      <c r="U2706" s="23" t="inlineStr">
        <is>
          <t>BioLegend</t>
        </is>
      </c>
      <c r="V2706" s="23">
        <f>VLOOKUP(P2706,'Customer List'!B:C,2,)</f>
        <v/>
      </c>
      <c r="W2706" s="40" t="inlineStr">
        <is>
          <t>Wednesday (22-10-25)</t>
        </is>
      </c>
      <c r="X2706" s="32">
        <f>IF(OR(R2706 = "PRIYANKA MADAM", R2706 = "DEEPAK", R2706 = "PORTER"),N2706,"")</f>
        <v/>
      </c>
      <c r="Y2706" s="23">
        <f>IF(X2706="", "", X2706-N2706)</f>
        <v/>
      </c>
      <c r="Z2706" s="23">
        <f>IF(N2706="", "", TEXT(N2706, "dddd"))</f>
        <v/>
      </c>
      <c r="AA2706" s="23">
        <f>IF(X2706="", "", TEXT(X2706, "dddd"))</f>
        <v/>
      </c>
      <c r="AB2706" s="23">
        <f>VLOOKUP(U2706,'Currency Sheet'!A:C,3,)</f>
        <v/>
      </c>
      <c r="AC2706" s="44">
        <f>VLOOKUP(P2706,'Customer List'!B:D,3,)</f>
        <v/>
      </c>
    </row>
    <row r="2707">
      <c r="A2707" s="23">
        <f>A2706+1</f>
        <v/>
      </c>
      <c r="B2707" s="23" t="inlineStr">
        <is>
          <t>Return From IGIB</t>
        </is>
      </c>
      <c r="C2707" s="32" t="inlineStr">
        <is>
          <t>Opening Stock</t>
        </is>
      </c>
      <c r="D2707" s="32" t="n">
        <v>45911</v>
      </c>
      <c r="E2707" s="51" t="n">
        <v>45.5</v>
      </c>
      <c r="F2707" s="51">
        <f>IF(AB2707="DOLLAR",E2707*88,E2707)</f>
        <v/>
      </c>
      <c r="G2707" s="62">
        <f>F2707*J2707</f>
        <v/>
      </c>
      <c r="H2707" s="23" t="n">
        <v>420301</v>
      </c>
      <c r="I2707" s="23" t="inlineStr">
        <is>
          <t>RBC Lysis Buffer (10X)</t>
        </is>
      </c>
      <c r="J2707" s="23" t="n">
        <v>2</v>
      </c>
      <c r="K2707" s="23" t="n">
        <v>2</v>
      </c>
      <c r="L2707" s="23">
        <f>J2707-K2707</f>
        <v/>
      </c>
      <c r="M2707" s="23" t="inlineStr">
        <is>
          <t>T-1267/25-26</t>
        </is>
      </c>
      <c r="N2707" s="32" t="n">
        <v>45924</v>
      </c>
      <c r="O2707" s="62" t="n">
        <v>13299</v>
      </c>
      <c r="P2707" s="23" t="inlineStr">
        <is>
          <t>AAIKA</t>
        </is>
      </c>
      <c r="Q2707" s="23" t="inlineStr">
        <is>
          <t>BY HAND</t>
        </is>
      </c>
      <c r="R2707" s="23" t="inlineStr">
        <is>
          <t>PRIYANKA MADAM</t>
        </is>
      </c>
      <c r="S2707" s="63" t="n">
        <v>4</v>
      </c>
      <c r="T2707" s="39" t="n"/>
      <c r="U2707" s="23" t="inlineStr">
        <is>
          <t>BioLegend</t>
        </is>
      </c>
      <c r="V2707" s="23">
        <f>VLOOKUP(P2707,'Customer List'!B:C,2,)</f>
        <v/>
      </c>
      <c r="W2707" s="40" t="n"/>
      <c r="X2707" s="32">
        <f>IF(OR(R2707 = "PRIYANKA MADAM", R2707 = "DEEPAK", R2707 = "PORTER"),N2707,"")</f>
        <v/>
      </c>
      <c r="Y2707" s="23">
        <f>IF(X2707="", "", X2707-N2707)</f>
        <v/>
      </c>
      <c r="Z2707" s="23">
        <f>IF(N2707="", "", TEXT(N2707, "dddd"))</f>
        <v/>
      </c>
      <c r="AA2707" s="23">
        <f>IF(X2707="", "", TEXT(X2707, "dddd"))</f>
        <v/>
      </c>
      <c r="AB2707" s="23">
        <f>VLOOKUP(U2707,'Currency Sheet'!A:C,3,)</f>
        <v/>
      </c>
      <c r="AC2707" s="44">
        <f>VLOOKUP(P2707,'Customer List'!B:D,3,)</f>
        <v/>
      </c>
    </row>
    <row r="2708">
      <c r="A2708" s="23">
        <f>A2707+1</f>
        <v/>
      </c>
      <c r="B2708" s="23" t="inlineStr">
        <is>
          <t>Return From IGIB</t>
        </is>
      </c>
      <c r="C2708" s="32" t="inlineStr">
        <is>
          <t>Opening Stock</t>
        </is>
      </c>
      <c r="D2708" s="32" t="n">
        <v>45911</v>
      </c>
      <c r="E2708" s="51" t="n">
        <v>38.35</v>
      </c>
      <c r="F2708" s="51">
        <f>IF(AB2708="DOLLAR",E2708*88,E2708)</f>
        <v/>
      </c>
      <c r="G2708" s="62">
        <f>F2708*J2708</f>
        <v/>
      </c>
      <c r="H2708" s="23" t="n">
        <v>420801</v>
      </c>
      <c r="I2708" s="23" t="inlineStr">
        <is>
          <t>Fixation Buffer</t>
        </is>
      </c>
      <c r="J2708" s="23" t="n">
        <v>1</v>
      </c>
      <c r="K2708" s="23" t="n">
        <v>1</v>
      </c>
      <c r="L2708" s="23">
        <f>J2708-K2708</f>
        <v/>
      </c>
      <c r="M2708" s="23" t="inlineStr">
        <is>
          <t>DC-164/25-26</t>
        </is>
      </c>
      <c r="N2708" s="32" t="n">
        <v>45933</v>
      </c>
      <c r="O2708" s="62" t="n">
        <v>0</v>
      </c>
      <c r="P2708" s="23" t="inlineStr">
        <is>
          <t>ICGEB</t>
        </is>
      </c>
      <c r="Q2708" s="23" t="inlineStr">
        <is>
          <t>BY HAND</t>
        </is>
      </c>
      <c r="R2708" s="23" t="inlineStr">
        <is>
          <t>PRIYANKA MADAM</t>
        </is>
      </c>
      <c r="S2708" s="63" t="n">
        <v>4</v>
      </c>
      <c r="T2708" s="39" t="n"/>
      <c r="U2708" s="23" t="inlineStr">
        <is>
          <t>BioLegend</t>
        </is>
      </c>
      <c r="V2708" s="23">
        <f>VLOOKUP(P2708,'Customer List'!B:C,2,)</f>
        <v/>
      </c>
      <c r="W2708" s="40" t="n"/>
      <c r="X2708" s="32">
        <f>IF(OR(R2708 = "PRIYANKA MADAM", R2708 = "DEEPAK", R2708 = "PORTER"),N2708,"")</f>
        <v/>
      </c>
      <c r="Y2708" s="23">
        <f>IF(X2708="", "", X2708-N2708)</f>
        <v/>
      </c>
      <c r="Z2708" s="23">
        <f>IF(N2708="", "", TEXT(N2708, "dddd"))</f>
        <v/>
      </c>
      <c r="AA2708" s="23">
        <f>IF(X2708="", "", TEXT(X2708, "dddd"))</f>
        <v/>
      </c>
      <c r="AB2708" s="23">
        <f>VLOOKUP(U2708,'Currency Sheet'!A:C,3,)</f>
        <v/>
      </c>
      <c r="AC2708" s="44">
        <f>VLOOKUP(P2708,'Customer List'!B:D,3,)</f>
        <v/>
      </c>
    </row>
    <row r="2709">
      <c r="A2709" s="23">
        <f>A2708+1</f>
        <v/>
      </c>
      <c r="B2709" s="23" t="inlineStr">
        <is>
          <t>Return From IGIB</t>
        </is>
      </c>
      <c r="C2709" s="32" t="inlineStr">
        <is>
          <t>Opening Stock</t>
        </is>
      </c>
      <c r="D2709" s="32" t="n">
        <v>45911</v>
      </c>
      <c r="E2709" s="51" t="n">
        <v>38.35</v>
      </c>
      <c r="F2709" s="51">
        <f>IF(AB2709="DOLLAR",E2709*88,E2709)</f>
        <v/>
      </c>
      <c r="G2709" s="62">
        <f>F2709*J2709</f>
        <v/>
      </c>
      <c r="H2709" s="23" t="n">
        <v>420801</v>
      </c>
      <c r="I2709" s="23" t="inlineStr">
        <is>
          <t>Fixation Buffer</t>
        </is>
      </c>
      <c r="J2709" s="23" t="n">
        <v>1</v>
      </c>
      <c r="K2709" s="23" t="n"/>
      <c r="L2709" s="23">
        <f>J2709-K2709</f>
        <v/>
      </c>
      <c r="M2709" s="23" t="n"/>
      <c r="N2709" s="32" t="n"/>
      <c r="O2709" s="62" t="n"/>
      <c r="P2709" s="23" t="inlineStr">
        <is>
          <t>Agharkar</t>
        </is>
      </c>
      <c r="Q2709" s="23" t="n"/>
      <c r="R2709" s="23" t="n"/>
      <c r="S2709" s="63" t="n">
        <v>4</v>
      </c>
      <c r="T2709" s="39" t="n"/>
      <c r="U2709" s="23" t="inlineStr">
        <is>
          <t>BioLegend</t>
        </is>
      </c>
      <c r="V2709" s="23">
        <f>VLOOKUP(P2709,'Customer List'!B:C,2,)</f>
        <v/>
      </c>
      <c r="W2709" s="40" t="inlineStr">
        <is>
          <t>Saturday (25-10-25)</t>
        </is>
      </c>
      <c r="X2709" s="32">
        <f>IF(OR(R2709 = "PRIYANKA MADAM", R2709 = "DEEPAK", R2709 = "PORTER"),N2709,"")</f>
        <v/>
      </c>
      <c r="Y2709" s="23">
        <f>IF(X2709="", "", X2709-N2709)</f>
        <v/>
      </c>
      <c r="Z2709" s="23">
        <f>IF(N2709="", "", TEXT(N2709, "dddd"))</f>
        <v/>
      </c>
      <c r="AA2709" s="23">
        <f>IF(X2709="", "", TEXT(X2709, "dddd"))</f>
        <v/>
      </c>
      <c r="AB2709" s="23">
        <f>VLOOKUP(U2709,'Currency Sheet'!A:C,3,)</f>
        <v/>
      </c>
      <c r="AC2709" s="44">
        <f>VLOOKUP(P2709,'Customer List'!B:D,3,)</f>
        <v/>
      </c>
    </row>
    <row r="2710">
      <c r="A2710" s="23">
        <f>A2709+1</f>
        <v/>
      </c>
      <c r="B2710" s="23" t="n">
        <v>20914</v>
      </c>
      <c r="C2710" s="32" t="n">
        <v>45909</v>
      </c>
      <c r="D2710" s="32" t="n">
        <v>45912</v>
      </c>
      <c r="E2710" s="51" t="n">
        <v>870.98</v>
      </c>
      <c r="F2710" s="51">
        <f>IF(AB2710="DOLLAR",E2710*88,E2710)</f>
        <v/>
      </c>
      <c r="G2710" s="62">
        <f>F2710*J2710</f>
        <v/>
      </c>
      <c r="H2710" s="23" t="inlineStr">
        <is>
          <t>BK011P</t>
        </is>
      </c>
      <c r="I2710" s="39" t="inlineStr">
        <is>
          <t>Tubulin Polymerization Assay Biochem Kit (fluorescence format): 99% pure porcine tubulin: 96 assays</t>
        </is>
      </c>
      <c r="J2710" s="23" t="n">
        <v>1</v>
      </c>
      <c r="K2710" s="23" t="n">
        <v>1</v>
      </c>
      <c r="L2710" s="23">
        <f>J2710-K2710</f>
        <v/>
      </c>
      <c r="M2710" s="23" t="inlineStr">
        <is>
          <t>T-1234/25-26</t>
        </is>
      </c>
      <c r="N2710" s="32" t="n">
        <v>45920</v>
      </c>
      <c r="O2710" s="62" t="n">
        <v>107835.52</v>
      </c>
      <c r="P2710" s="23" t="inlineStr">
        <is>
          <t>Goldlake</t>
        </is>
      </c>
      <c r="Q2710" s="23" t="n">
        <v>58155920362</v>
      </c>
      <c r="R2710" s="23" t="inlineStr">
        <is>
          <t>Delivered</t>
        </is>
      </c>
      <c r="S2710" s="63" t="n">
        <v>4</v>
      </c>
      <c r="T2710" s="39" t="n"/>
      <c r="U2710" s="23" t="inlineStr">
        <is>
          <t>Cytoskeleton</t>
        </is>
      </c>
      <c r="V2710" s="23">
        <f>VLOOKUP(P2710,'Customer List'!B:C,2,)</f>
        <v/>
      </c>
      <c r="W2710" s="40" t="n"/>
      <c r="X2710" s="32" t="n">
        <v>45922</v>
      </c>
      <c r="Y2710" s="23">
        <f>IF(X2710="", "", X2710-N2710)</f>
        <v/>
      </c>
      <c r="Z2710" s="23">
        <f>IF(N2710="", "", TEXT(N2710, "dddd"))</f>
        <v/>
      </c>
      <c r="AA2710" s="23">
        <f>IF(X2710="", "", TEXT(X2710, "dddd"))</f>
        <v/>
      </c>
      <c r="AB2710" s="23">
        <f>VLOOKUP(U2710,'Currency Sheet'!A:C,3,)</f>
        <v/>
      </c>
      <c r="AC2710" s="44">
        <f>VLOOKUP(P2710,'Customer List'!B:D,3,)</f>
        <v/>
      </c>
    </row>
    <row r="2711">
      <c r="A2711" s="23">
        <f>A2710+1</f>
        <v/>
      </c>
      <c r="B2711" s="23" t="inlineStr">
        <is>
          <t>INV250910-002</t>
        </is>
      </c>
      <c r="C2711" s="32" t="n">
        <v>45910</v>
      </c>
      <c r="D2711" s="32" t="n">
        <v>45912</v>
      </c>
      <c r="E2711" s="51" t="n">
        <v>27</v>
      </c>
      <c r="F2711" s="51">
        <f>IF(AB2711="DOLLAR",E2711*88,E2711)</f>
        <v/>
      </c>
      <c r="G2711" s="62">
        <f>F2711*J2711</f>
        <v/>
      </c>
      <c r="H2711" s="23" t="inlineStr">
        <is>
          <t>T60151</t>
        </is>
      </c>
      <c r="I2711" s="23" t="n"/>
      <c r="J2711" s="23" t="n">
        <v>1</v>
      </c>
      <c r="K2711" s="23" t="n">
        <v>1</v>
      </c>
      <c r="L2711" s="23">
        <f>J2711-K2711</f>
        <v/>
      </c>
      <c r="M2711" s="23" t="inlineStr">
        <is>
          <t>T-1174/25-26</t>
        </is>
      </c>
      <c r="N2711" s="32" t="n">
        <v>45913</v>
      </c>
      <c r="O2711" s="62" t="n">
        <v>4364.5</v>
      </c>
      <c r="P2711" s="23" t="inlineStr">
        <is>
          <t>Helix</t>
        </is>
      </c>
      <c r="Q2711" s="23" t="n">
        <v>58155614005</v>
      </c>
      <c r="R2711" s="23" t="inlineStr">
        <is>
          <t>Delivered</t>
        </is>
      </c>
      <c r="S2711" s="63" t="n">
        <v>-20</v>
      </c>
      <c r="T2711" s="39" t="n"/>
      <c r="U2711" s="23" t="inlineStr">
        <is>
          <t>TargetMol</t>
        </is>
      </c>
      <c r="V2711" s="23">
        <f>VLOOKUP(P2711,'Customer List'!B:C,2,)</f>
        <v/>
      </c>
      <c r="W2711" s="40" t="n"/>
      <c r="X2711" s="32" t="n">
        <v>45915</v>
      </c>
      <c r="Y2711" s="23">
        <f>IF(X2711="", "", X2711-N2711)</f>
        <v/>
      </c>
      <c r="Z2711" s="23">
        <f>IF(N2711="", "", TEXT(N2711, "dddd"))</f>
        <v/>
      </c>
      <c r="AA2711" s="23">
        <f>IF(X2711="", "", TEXT(X2711, "dddd"))</f>
        <v/>
      </c>
      <c r="AB2711" s="23">
        <f>VLOOKUP(U2711,'Currency Sheet'!A:C,3,)</f>
        <v/>
      </c>
      <c r="AC2711" s="44">
        <f>VLOOKUP(P2711,'Customer List'!B:D,3,)</f>
        <v/>
      </c>
    </row>
    <row r="2712">
      <c r="A2712" s="23">
        <f>A2711+1</f>
        <v/>
      </c>
      <c r="B2712" s="23" t="inlineStr">
        <is>
          <t>INV250910-002</t>
        </is>
      </c>
      <c r="C2712" s="32" t="n">
        <v>45910</v>
      </c>
      <c r="D2712" s="32" t="n">
        <v>45912</v>
      </c>
      <c r="E2712" s="51" t="n">
        <v>25.8</v>
      </c>
      <c r="F2712" s="51">
        <f>IF(AB2712="DOLLAR",E2712*88,E2712)</f>
        <v/>
      </c>
      <c r="G2712" s="62">
        <f>F2712*J2712</f>
        <v/>
      </c>
      <c r="H2712" s="23" t="inlineStr">
        <is>
          <t>T12851</t>
        </is>
      </c>
      <c r="I2712" s="23" t="n"/>
      <c r="J2712" s="23" t="n">
        <v>1</v>
      </c>
      <c r="K2712" s="23" t="n">
        <v>1</v>
      </c>
      <c r="L2712" s="23">
        <f>J2712-K2712</f>
        <v/>
      </c>
      <c r="M2712" s="23" t="inlineStr">
        <is>
          <t>T-1174/25-26</t>
        </is>
      </c>
      <c r="N2712" s="32" t="n">
        <v>45913</v>
      </c>
      <c r="O2712" s="62" t="n">
        <v>4364.5</v>
      </c>
      <c r="P2712" s="23" t="inlineStr">
        <is>
          <t>Helix</t>
        </is>
      </c>
      <c r="Q2712" s="23" t="n">
        <v>58155614005</v>
      </c>
      <c r="R2712" s="23" t="inlineStr">
        <is>
          <t>Delivered</t>
        </is>
      </c>
      <c r="S2712" s="63" t="n">
        <v>-20</v>
      </c>
      <c r="T2712" s="39" t="n"/>
      <c r="U2712" s="23" t="inlineStr">
        <is>
          <t>TargetMol</t>
        </is>
      </c>
      <c r="V2712" s="23">
        <f>VLOOKUP(P2712,'Customer List'!B:C,2,)</f>
        <v/>
      </c>
      <c r="W2712" s="40" t="n"/>
      <c r="X2712" s="32" t="n">
        <v>45915</v>
      </c>
      <c r="Y2712" s="23">
        <f>IF(X2712="", "", X2712-N2712)</f>
        <v/>
      </c>
      <c r="Z2712" s="23">
        <f>IF(N2712="", "", TEXT(N2712, "dddd"))</f>
        <v/>
      </c>
      <c r="AA2712" s="23">
        <f>IF(X2712="", "", TEXT(X2712, "dddd"))</f>
        <v/>
      </c>
      <c r="AB2712" s="23">
        <f>VLOOKUP(U2712,'Currency Sheet'!A:C,3,)</f>
        <v/>
      </c>
      <c r="AC2712" s="44">
        <f>VLOOKUP(P2712,'Customer List'!B:D,3,)</f>
        <v/>
      </c>
    </row>
    <row r="2713">
      <c r="A2713" s="23">
        <f>A2712+1</f>
        <v/>
      </c>
      <c r="B2713" s="23" t="inlineStr">
        <is>
          <t>INV250910-002</t>
        </is>
      </c>
      <c r="C2713" s="32" t="n">
        <v>45910</v>
      </c>
      <c r="D2713" s="32" t="n">
        <v>45912</v>
      </c>
      <c r="E2713" s="51" t="n">
        <v>43.8</v>
      </c>
      <c r="F2713" s="51">
        <f>IF(AB2713="DOLLAR",E2713*88,E2713)</f>
        <v/>
      </c>
      <c r="G2713" s="62">
        <f>F2713*J2713</f>
        <v/>
      </c>
      <c r="H2713" s="23" t="inlineStr">
        <is>
          <t>TP1304</t>
        </is>
      </c>
      <c r="I2713" s="23" t="n"/>
      <c r="J2713" s="23" t="n">
        <v>1</v>
      </c>
      <c r="K2713" s="23" t="n">
        <v>1</v>
      </c>
      <c r="L2713" s="23">
        <f>J2713-K2713</f>
        <v/>
      </c>
      <c r="M2713" s="23" t="inlineStr">
        <is>
          <t>T-1174/25-26</t>
        </is>
      </c>
      <c r="N2713" s="32" t="n">
        <v>45913</v>
      </c>
      <c r="O2713" s="62" t="n">
        <v>7409.5</v>
      </c>
      <c r="P2713" s="23" t="inlineStr">
        <is>
          <t>Helix</t>
        </is>
      </c>
      <c r="Q2713" s="23" t="n">
        <v>58155614005</v>
      </c>
      <c r="R2713" s="23" t="inlineStr">
        <is>
          <t>Delivered</t>
        </is>
      </c>
      <c r="S2713" s="63" t="n">
        <v>-20</v>
      </c>
      <c r="T2713" s="39" t="n"/>
      <c r="U2713" s="23" t="inlineStr">
        <is>
          <t>TargetMol</t>
        </is>
      </c>
      <c r="V2713" s="23">
        <f>VLOOKUP(P2713,'Customer List'!B:C,2,)</f>
        <v/>
      </c>
      <c r="W2713" s="40" t="n"/>
      <c r="X2713" s="32" t="n">
        <v>45915</v>
      </c>
      <c r="Y2713" s="23">
        <f>IF(X2713="", "", X2713-N2713)</f>
        <v/>
      </c>
      <c r="Z2713" s="23">
        <f>IF(N2713="", "", TEXT(N2713, "dddd"))</f>
        <v/>
      </c>
      <c r="AA2713" s="23">
        <f>IF(X2713="", "", TEXT(X2713, "dddd"))</f>
        <v/>
      </c>
      <c r="AB2713" s="23">
        <f>VLOOKUP(U2713,'Currency Sheet'!A:C,3,)</f>
        <v/>
      </c>
      <c r="AC2713" s="44">
        <f>VLOOKUP(P2713,'Customer List'!B:D,3,)</f>
        <v/>
      </c>
    </row>
    <row r="2714">
      <c r="A2714" s="23">
        <f>A2713+1</f>
        <v/>
      </c>
      <c r="B2714" s="23" t="inlineStr">
        <is>
          <t>INV250910-002</t>
        </is>
      </c>
      <c r="C2714" s="32" t="n">
        <v>45910</v>
      </c>
      <c r="D2714" s="32" t="n">
        <v>45912</v>
      </c>
      <c r="E2714" s="51" t="n">
        <v>18</v>
      </c>
      <c r="F2714" s="51">
        <f>IF(AB2714="DOLLAR",E2714*88,E2714)</f>
        <v/>
      </c>
      <c r="G2714" s="62">
        <f>F2714*J2714</f>
        <v/>
      </c>
      <c r="H2714" s="23" t="inlineStr">
        <is>
          <t>T19562</t>
        </is>
      </c>
      <c r="I2714" s="23" t="n"/>
      <c r="J2714" s="23" t="n">
        <v>1</v>
      </c>
      <c r="K2714" s="23" t="n">
        <v>1</v>
      </c>
      <c r="L2714" s="23">
        <f>J2714-K2714</f>
        <v/>
      </c>
      <c r="M2714" s="23" t="inlineStr">
        <is>
          <t>T-1166/25-26</t>
        </is>
      </c>
      <c r="N2714" s="32" t="n">
        <v>45913</v>
      </c>
      <c r="O2714" s="62" t="n">
        <v>3360</v>
      </c>
      <c r="P2714" s="23" t="inlineStr">
        <is>
          <t>SOMAIYA</t>
        </is>
      </c>
      <c r="Q2714" s="23" t="n">
        <v>58155614370</v>
      </c>
      <c r="R2714" s="23" t="inlineStr">
        <is>
          <t>Delivered</t>
        </is>
      </c>
      <c r="S2714" s="63" t="n">
        <v>-20</v>
      </c>
      <c r="T2714" s="39" t="n"/>
      <c r="U2714" s="23" t="inlineStr">
        <is>
          <t>TargetMol</t>
        </is>
      </c>
      <c r="V2714" s="23">
        <f>VLOOKUP(P2714,'Customer List'!B:C,2,)</f>
        <v/>
      </c>
      <c r="W2714" s="40" t="n"/>
      <c r="X2714" s="32" t="n">
        <v>45915</v>
      </c>
      <c r="Y2714" s="23">
        <f>IF(X2714="", "", X2714-N2714)</f>
        <v/>
      </c>
      <c r="Z2714" s="23">
        <f>IF(N2714="", "", TEXT(N2714, "dddd"))</f>
        <v/>
      </c>
      <c r="AA2714" s="23">
        <f>IF(X2714="", "", TEXT(X2714, "dddd"))</f>
        <v/>
      </c>
      <c r="AB2714" s="23">
        <f>VLOOKUP(U2714,'Currency Sheet'!A:C,3,)</f>
        <v/>
      </c>
      <c r="AC2714" s="44">
        <f>VLOOKUP(P2714,'Customer List'!B:D,3,)</f>
        <v/>
      </c>
    </row>
    <row r="2715">
      <c r="A2715" s="23">
        <f>A2714+1</f>
        <v/>
      </c>
      <c r="B2715" s="23" t="inlineStr">
        <is>
          <t>INV250910-003</t>
        </is>
      </c>
      <c r="C2715" s="32" t="n">
        <v>45910</v>
      </c>
      <c r="D2715" s="32" t="n">
        <v>45912</v>
      </c>
      <c r="E2715" s="51" t="n">
        <v>193.2</v>
      </c>
      <c r="F2715" s="51">
        <f>IF(AB2715="DOLLAR",E2715*88,E2715)</f>
        <v/>
      </c>
      <c r="G2715" s="62">
        <f>F2715*J2715</f>
        <v/>
      </c>
      <c r="H2715" s="23" t="inlineStr">
        <is>
          <t>T9908</t>
        </is>
      </c>
      <c r="I2715" s="23" t="n"/>
      <c r="J2715" s="23" t="n">
        <v>1</v>
      </c>
      <c r="K2715" s="23" t="n">
        <v>1</v>
      </c>
      <c r="L2715" s="23">
        <f>J2715-K2715</f>
        <v/>
      </c>
      <c r="M2715" s="23" t="inlineStr">
        <is>
          <t>T-1165/25-26</t>
        </is>
      </c>
      <c r="N2715" s="32" t="n">
        <v>45913</v>
      </c>
      <c r="O2715" s="62" t="n">
        <v>30348.5</v>
      </c>
      <c r="P2715" s="23" t="inlineStr">
        <is>
          <t>TECHWEST</t>
        </is>
      </c>
      <c r="Q2715" s="23" t="n">
        <v>58155619712</v>
      </c>
      <c r="R2715" s="23" t="inlineStr">
        <is>
          <t>Delivered</t>
        </is>
      </c>
      <c r="S2715" s="63" t="n">
        <v>-20</v>
      </c>
      <c r="T2715" s="39" t="n"/>
      <c r="U2715" s="23" t="inlineStr">
        <is>
          <t>TargetMol</t>
        </is>
      </c>
      <c r="V2715" s="23">
        <f>VLOOKUP(P2715,'Customer List'!B:C,2,)</f>
        <v/>
      </c>
      <c r="W2715" s="40" t="n"/>
      <c r="X2715" s="32" t="n">
        <v>45915</v>
      </c>
      <c r="Y2715" s="23">
        <f>IF(X2715="", "", X2715-N2715)</f>
        <v/>
      </c>
      <c r="Z2715" s="23">
        <f>IF(N2715="", "", TEXT(N2715, "dddd"))</f>
        <v/>
      </c>
      <c r="AA2715" s="23">
        <f>IF(X2715="", "", TEXT(X2715, "dddd"))</f>
        <v/>
      </c>
      <c r="AB2715" s="23">
        <f>VLOOKUP(U2715,'Currency Sheet'!A:C,3,)</f>
        <v/>
      </c>
      <c r="AC2715" s="44">
        <f>VLOOKUP(P2715,'Customer List'!B:D,3,)</f>
        <v/>
      </c>
    </row>
    <row r="2716">
      <c r="A2716" s="23">
        <f>A2715+1</f>
        <v/>
      </c>
      <c r="B2716" s="23" t="inlineStr">
        <is>
          <t>INV250910-004</t>
        </is>
      </c>
      <c r="C2716" s="32" t="n">
        <v>45910</v>
      </c>
      <c r="D2716" s="32" t="n">
        <v>45912</v>
      </c>
      <c r="E2716" s="51" t="n">
        <v>21</v>
      </c>
      <c r="F2716" s="51">
        <f>IF(AB2716="DOLLAR",E2716*88,E2716)</f>
        <v/>
      </c>
      <c r="G2716" s="62">
        <f>F2716*J2716</f>
        <v/>
      </c>
      <c r="H2716" s="23" t="inlineStr">
        <is>
          <t>T72033</t>
        </is>
      </c>
      <c r="I2716" s="23" t="n"/>
      <c r="J2716" s="23" t="n">
        <v>1</v>
      </c>
      <c r="K2716" s="23" t="n">
        <v>1</v>
      </c>
      <c r="L2716" s="23">
        <f>J2716-K2716</f>
        <v/>
      </c>
      <c r="M2716" s="23" t="inlineStr">
        <is>
          <t>T-1173/25-26</t>
        </is>
      </c>
      <c r="N2716" s="32" t="n">
        <v>45913</v>
      </c>
      <c r="O2716" s="62" t="n">
        <v>3298.75</v>
      </c>
      <c r="P2716" s="23" t="inlineStr">
        <is>
          <t>Bio Solution</t>
        </is>
      </c>
      <c r="Q2716" s="23" t="n">
        <v>58155620121</v>
      </c>
      <c r="R2716" s="23" t="inlineStr">
        <is>
          <t>Delivered</t>
        </is>
      </c>
      <c r="S2716" s="63" t="n">
        <v>-20</v>
      </c>
      <c r="T2716" s="39" t="n"/>
      <c r="U2716" s="23" t="inlineStr">
        <is>
          <t>TargetMol</t>
        </is>
      </c>
      <c r="V2716" s="23">
        <f>VLOOKUP(P2716,'Customer List'!B:C,2,)</f>
        <v/>
      </c>
      <c r="W2716" s="40" t="n"/>
      <c r="X2716" s="32" t="n">
        <v>45915</v>
      </c>
      <c r="Y2716" s="23">
        <f>IF(X2716="", "", X2716-N2716)</f>
        <v/>
      </c>
      <c r="Z2716" s="23">
        <f>IF(N2716="", "", TEXT(N2716, "dddd"))</f>
        <v/>
      </c>
      <c r="AA2716" s="23">
        <f>IF(X2716="", "", TEXT(X2716, "dddd"))</f>
        <v/>
      </c>
      <c r="AB2716" s="23">
        <f>VLOOKUP(U2716,'Currency Sheet'!A:C,3,)</f>
        <v/>
      </c>
      <c r="AC2716" s="44">
        <f>VLOOKUP(P2716,'Customer List'!B:D,3,)</f>
        <v/>
      </c>
    </row>
    <row r="2717">
      <c r="A2717" s="23">
        <f>A2716+1</f>
        <v/>
      </c>
      <c r="B2717" s="23" t="inlineStr">
        <is>
          <t>INV250910-004</t>
        </is>
      </c>
      <c r="C2717" s="32" t="n">
        <v>45910</v>
      </c>
      <c r="D2717" s="32" t="n">
        <v>45912</v>
      </c>
      <c r="E2717" s="51" t="n">
        <v>88.2</v>
      </c>
      <c r="F2717" s="51">
        <f>IF(AB2717="DOLLAR",E2717*88,E2717)</f>
        <v/>
      </c>
      <c r="G2717" s="62">
        <f>F2717*J2717</f>
        <v/>
      </c>
      <c r="H2717" s="23" t="inlineStr">
        <is>
          <t>T72081</t>
        </is>
      </c>
      <c r="I2717" s="23" t="n"/>
      <c r="J2717" s="23" t="n">
        <v>1</v>
      </c>
      <c r="K2717" s="23" t="n">
        <v>1</v>
      </c>
      <c r="L2717" s="23">
        <f>J2717-K2717</f>
        <v/>
      </c>
      <c r="M2717" s="23" t="inlineStr">
        <is>
          <t>T-1173/25-26</t>
        </is>
      </c>
      <c r="N2717" s="32" t="n">
        <v>45913</v>
      </c>
      <c r="O2717" s="62" t="n">
        <v>13854.75</v>
      </c>
      <c r="P2717" s="23" t="inlineStr">
        <is>
          <t>Bio Solution</t>
        </is>
      </c>
      <c r="Q2717" s="23" t="n">
        <v>58155620121</v>
      </c>
      <c r="R2717" s="23" t="inlineStr">
        <is>
          <t>Delivered</t>
        </is>
      </c>
      <c r="S2717" s="63" t="n">
        <v>-20</v>
      </c>
      <c r="T2717" s="39" t="n"/>
      <c r="U2717" s="23" t="inlineStr">
        <is>
          <t>TargetMol</t>
        </is>
      </c>
      <c r="V2717" s="23">
        <f>VLOOKUP(P2717,'Customer List'!B:C,2,)</f>
        <v/>
      </c>
      <c r="W2717" s="40" t="n"/>
      <c r="X2717" s="32" t="n">
        <v>45915</v>
      </c>
      <c r="Y2717" s="23">
        <f>IF(X2717="", "", X2717-N2717)</f>
        <v/>
      </c>
      <c r="Z2717" s="23">
        <f>IF(N2717="", "", TEXT(N2717, "dddd"))</f>
        <v/>
      </c>
      <c r="AA2717" s="23">
        <f>IF(X2717="", "", TEXT(X2717, "dddd"))</f>
        <v/>
      </c>
      <c r="AB2717" s="23">
        <f>VLOOKUP(U2717,'Currency Sheet'!A:C,3,)</f>
        <v/>
      </c>
      <c r="AC2717" s="44">
        <f>VLOOKUP(P2717,'Customer List'!B:D,3,)</f>
        <v/>
      </c>
    </row>
    <row r="2718">
      <c r="A2718" s="23">
        <f>A2717+1</f>
        <v/>
      </c>
      <c r="B2718" s="23" t="n">
        <v>178586</v>
      </c>
      <c r="C2718" s="32" t="n">
        <v>45909</v>
      </c>
      <c r="D2718" s="32" t="n">
        <v>45912</v>
      </c>
      <c r="E2718" s="51" t="n">
        <v>492</v>
      </c>
      <c r="F2718" s="51">
        <f>IF(AB2718="DOLLAR",E2718*88,E2718)</f>
        <v/>
      </c>
      <c r="G2718" s="62">
        <f>F2718*J2718</f>
        <v/>
      </c>
      <c r="H2718" s="23" t="inlineStr">
        <is>
          <t>BE0172</t>
        </is>
      </c>
      <c r="I2718" s="23" t="inlineStr">
        <is>
          <t>InVivoMAb anti-mouse MHC Class I (H-2Kb), Y-3, 1 mg</t>
        </is>
      </c>
      <c r="J2718" s="23" t="n">
        <v>1</v>
      </c>
      <c r="K2718" s="23" t="n">
        <v>1</v>
      </c>
      <c r="L2718" s="23">
        <f>J2718-K2718</f>
        <v/>
      </c>
      <c r="M2718" s="23" t="inlineStr">
        <is>
          <t>T-1177/25-26</t>
        </is>
      </c>
      <c r="N2718" s="32" t="n">
        <v>45913</v>
      </c>
      <c r="O2718" s="62" t="n">
        <v>12642</v>
      </c>
      <c r="P2718" s="23" t="inlineStr">
        <is>
          <t>Bio Solution</t>
        </is>
      </c>
      <c r="Q2718" s="23" t="n">
        <v>58155620121</v>
      </c>
      <c r="R2718" s="23" t="inlineStr">
        <is>
          <t>Delivered</t>
        </is>
      </c>
      <c r="S2718" s="63" t="n">
        <v>4</v>
      </c>
      <c r="T2718" s="39" t="n"/>
      <c r="U2718" s="23" t="inlineStr">
        <is>
          <t>BioXcell</t>
        </is>
      </c>
      <c r="V2718" s="23">
        <f>VLOOKUP(P2718,'Customer List'!B:C,2,)</f>
        <v/>
      </c>
      <c r="W2718" s="40" t="n"/>
      <c r="X2718" s="32" t="n">
        <v>45915</v>
      </c>
      <c r="Y2718" s="23">
        <f>IF(X2718="", "", X2718-N2718)</f>
        <v/>
      </c>
      <c r="Z2718" s="23">
        <f>IF(N2718="", "", TEXT(N2718, "dddd"))</f>
        <v/>
      </c>
      <c r="AA2718" s="23">
        <f>IF(X2718="", "", TEXT(X2718, "dddd"))</f>
        <v/>
      </c>
      <c r="AB2718" s="23">
        <f>VLOOKUP(U2718,'Currency Sheet'!A:C,3,)</f>
        <v/>
      </c>
      <c r="AC2718" s="44">
        <f>VLOOKUP(P2718,'Customer List'!B:D,3,)</f>
        <v/>
      </c>
    </row>
    <row r="2719">
      <c r="A2719" s="23">
        <f>A2718+1</f>
        <v/>
      </c>
      <c r="B2719" s="23" t="n">
        <v>178586</v>
      </c>
      <c r="C2719" s="32" t="n">
        <v>45909</v>
      </c>
      <c r="D2719" s="32" t="n">
        <v>45912</v>
      </c>
      <c r="E2719" s="51" t="n">
        <v>103.2</v>
      </c>
      <c r="F2719" s="51">
        <f>IF(AB2719="DOLLAR",E2719*88,E2719)</f>
        <v/>
      </c>
      <c r="G2719" s="62">
        <f>F2719*J2719</f>
        <v/>
      </c>
      <c r="H2719" s="23" t="inlineStr">
        <is>
          <t>BP0075-1</t>
        </is>
      </c>
      <c r="I2719" s="23" t="inlineStr">
        <is>
          <t>InVivoPlus anti-mouse Ly6G, 1A8, 5 mg</t>
        </is>
      </c>
      <c r="J2719" s="23" t="n">
        <v>1</v>
      </c>
      <c r="K2719" s="23" t="n">
        <v>1</v>
      </c>
      <c r="L2719" s="23">
        <f>J2719-K2719</f>
        <v/>
      </c>
      <c r="M2719" s="23" t="inlineStr">
        <is>
          <t>T-1205/25-26</t>
        </is>
      </c>
      <c r="N2719" s="32" t="n">
        <v>45917</v>
      </c>
      <c r="O2719" s="62" t="n">
        <v>68880.36</v>
      </c>
      <c r="P2719" s="23" t="inlineStr">
        <is>
          <t>RCB</t>
        </is>
      </c>
      <c r="Q2719" s="23" t="inlineStr">
        <is>
          <t>BY HAND</t>
        </is>
      </c>
      <c r="R2719" s="23" t="inlineStr">
        <is>
          <t>DEEPAK</t>
        </is>
      </c>
      <c r="S2719" s="63" t="n">
        <v>4</v>
      </c>
      <c r="T2719" s="39" t="n"/>
      <c r="U2719" s="23" t="inlineStr">
        <is>
          <t>BioXcell</t>
        </is>
      </c>
      <c r="V2719" s="23">
        <f>VLOOKUP(P2719,'Customer List'!B:C,2,)</f>
        <v/>
      </c>
      <c r="W2719" s="40" t="n"/>
      <c r="X2719" s="32">
        <f>IF(OR(R2719 = "PRIYANKA MADAM", R2719 = "DEEPAK", R2719 = "PORTER"),N2719,"")</f>
        <v/>
      </c>
      <c r="Y2719" s="23">
        <f>IF(X2719="", "", X2719-N2719)</f>
        <v/>
      </c>
      <c r="Z2719" s="23">
        <f>IF(N2719="", "", TEXT(N2719, "dddd"))</f>
        <v/>
      </c>
      <c r="AA2719" s="23">
        <f>IF(X2719="", "", TEXT(X2719, "dddd"))</f>
        <v/>
      </c>
      <c r="AB2719" s="23">
        <f>VLOOKUP(U2719,'Currency Sheet'!A:C,3,)</f>
        <v/>
      </c>
      <c r="AC2719" s="44">
        <f>VLOOKUP(P2719,'Customer List'!B:D,3,)</f>
        <v/>
      </c>
    </row>
    <row r="2720">
      <c r="A2720" s="23">
        <f>A2719+1</f>
        <v/>
      </c>
      <c r="B2720" s="23" t="inlineStr">
        <is>
          <t>D090425IN3313470G</t>
        </is>
      </c>
      <c r="C2720" s="32" t="n">
        <v>45911</v>
      </c>
      <c r="D2720" s="32" t="n">
        <v>45913</v>
      </c>
      <c r="E2720" s="51" t="n">
        <v>105.46</v>
      </c>
      <c r="F2720" s="51">
        <f>IF(AB2720="DOLLAR",E2720*88,E2720)</f>
        <v/>
      </c>
      <c r="G2720" s="62">
        <f>F2720*J2720</f>
        <v/>
      </c>
      <c r="H2720" s="23" t="inlineStr">
        <is>
          <t>CTM-1172343</t>
        </is>
      </c>
      <c r="I2720" s="23" t="inlineStr">
        <is>
          <t xml:space="preserve">LaminB2: Custom siRNA,_x000D_
Standard 0.015 μmol Regular </t>
        </is>
      </c>
      <c r="J2720" s="23" t="n">
        <v>1</v>
      </c>
      <c r="K2720" s="23" t="n">
        <v>1</v>
      </c>
      <c r="L2720" s="23">
        <f>J2720-K2720</f>
        <v/>
      </c>
      <c r="M2720" s="23" t="inlineStr">
        <is>
          <t>T-1197/25-26</t>
        </is>
      </c>
      <c r="N2720" s="32" t="n">
        <v>45915</v>
      </c>
      <c r="O2720" s="62" t="n">
        <v>15140.33</v>
      </c>
      <c r="P2720" s="23" t="inlineStr">
        <is>
          <t>IISER PUNE</t>
        </is>
      </c>
      <c r="Q2720" s="23" t="n">
        <v>58155668325</v>
      </c>
      <c r="R2720" s="23" t="inlineStr">
        <is>
          <t>Delivered</t>
        </is>
      </c>
      <c r="S2720" s="63" t="n">
        <v>-20</v>
      </c>
      <c r="T2720" s="39" t="n"/>
      <c r="U2720" s="23" t="inlineStr">
        <is>
          <t>Dharmacon</t>
        </is>
      </c>
      <c r="V2720" s="23">
        <f>VLOOKUP(P2720,'Customer List'!B:C,2,)</f>
        <v/>
      </c>
      <c r="W2720" s="40" t="n"/>
      <c r="X2720" s="32" t="n">
        <v>45917</v>
      </c>
      <c r="Y2720" s="23">
        <f>IF(X2720="", "", X2720-N2720)</f>
        <v/>
      </c>
      <c r="Z2720" s="23">
        <f>IF(N2720="", "", TEXT(N2720, "dddd"))</f>
        <v/>
      </c>
      <c r="AA2720" s="23">
        <f>IF(X2720="", "", TEXT(X2720, "dddd"))</f>
        <v/>
      </c>
      <c r="AB2720" s="23">
        <f>VLOOKUP(U2720,'Currency Sheet'!A:C,3,)</f>
        <v/>
      </c>
      <c r="AC2720" s="44">
        <f>VLOOKUP(P2720,'Customer List'!B:D,3,)</f>
        <v/>
      </c>
    </row>
    <row r="2721">
      <c r="A2721" s="23">
        <f>A2720+1</f>
        <v/>
      </c>
      <c r="B2721" s="23" t="inlineStr">
        <is>
          <t>D090425IN3313470G</t>
        </is>
      </c>
      <c r="C2721" s="32" t="n">
        <v>45911</v>
      </c>
      <c r="D2721" s="32" t="n">
        <v>45913</v>
      </c>
      <c r="E2721" s="51" t="n">
        <v>105.46</v>
      </c>
      <c r="F2721" s="51">
        <f>IF(AB2721="DOLLAR",E2721*88,E2721)</f>
        <v/>
      </c>
      <c r="G2721" s="62">
        <f>F2721*J2721</f>
        <v/>
      </c>
      <c r="H2721" s="23" t="inlineStr">
        <is>
          <t>CTM-1172344</t>
        </is>
      </c>
      <c r="I2721" s="23" t="inlineStr">
        <is>
          <t xml:space="preserve">LaminA_1: Custom siRNA,_x000D_
Standard 0.015 μmol Regular </t>
        </is>
      </c>
      <c r="J2721" s="23" t="n">
        <v>1</v>
      </c>
      <c r="K2721" s="23" t="n">
        <v>1</v>
      </c>
      <c r="L2721" s="23">
        <f>J2721-K2721</f>
        <v/>
      </c>
      <c r="M2721" s="23" t="inlineStr">
        <is>
          <t>T-1197/25-26</t>
        </is>
      </c>
      <c r="N2721" s="32" t="n">
        <v>45915</v>
      </c>
      <c r="O2721" s="62" t="n">
        <v>15140.33</v>
      </c>
      <c r="P2721" s="23" t="inlineStr">
        <is>
          <t>IISER PUNE</t>
        </is>
      </c>
      <c r="Q2721" s="23" t="n">
        <v>58155668325</v>
      </c>
      <c r="R2721" s="23" t="inlineStr">
        <is>
          <t>Delivered</t>
        </is>
      </c>
      <c r="S2721" s="63" t="n">
        <v>-20</v>
      </c>
      <c r="T2721" s="39" t="n"/>
      <c r="U2721" s="23" t="inlineStr">
        <is>
          <t>Dharmacon</t>
        </is>
      </c>
      <c r="V2721" s="23">
        <f>VLOOKUP(P2721,'Customer List'!B:C,2,)</f>
        <v/>
      </c>
      <c r="W2721" s="40" t="n"/>
      <c r="X2721" s="32" t="n">
        <v>45917</v>
      </c>
      <c r="Y2721" s="23">
        <f>IF(X2721="", "", X2721-N2721)</f>
        <v/>
      </c>
      <c r="Z2721" s="23">
        <f>IF(N2721="", "", TEXT(N2721, "dddd"))</f>
        <v/>
      </c>
      <c r="AA2721" s="23">
        <f>IF(X2721="", "", TEXT(X2721, "dddd"))</f>
        <v/>
      </c>
      <c r="AB2721" s="23">
        <f>VLOOKUP(U2721,'Currency Sheet'!A:C,3,)</f>
        <v/>
      </c>
      <c r="AC2721" s="44">
        <f>VLOOKUP(P2721,'Customer List'!B:D,3,)</f>
        <v/>
      </c>
    </row>
    <row r="2722">
      <c r="A2722" s="23">
        <f>A2721+1</f>
        <v/>
      </c>
      <c r="B2722" s="23" t="inlineStr">
        <is>
          <t>D090425IN3313470G</t>
        </is>
      </c>
      <c r="C2722" s="32" t="n">
        <v>45911</v>
      </c>
      <c r="D2722" s="32" t="n">
        <v>45913</v>
      </c>
      <c r="E2722" s="51" t="n">
        <v>105.46</v>
      </c>
      <c r="F2722" s="51">
        <f>IF(AB2722="DOLLAR",E2722*88,E2722)</f>
        <v/>
      </c>
      <c r="G2722" s="62">
        <f>F2722*J2722</f>
        <v/>
      </c>
      <c r="H2722" s="23" t="inlineStr">
        <is>
          <t>CTM-1172348</t>
        </is>
      </c>
      <c r="I2722" s="23" t="inlineStr">
        <is>
          <t xml:space="preserve">SUN1_1: Custom siRNA,_x000D_
Standard 0.015 μmol Regular </t>
        </is>
      </c>
      <c r="J2722" s="23" t="n">
        <v>1</v>
      </c>
      <c r="K2722" s="23" t="n">
        <v>1</v>
      </c>
      <c r="L2722" s="23">
        <f>J2722-K2722</f>
        <v/>
      </c>
      <c r="M2722" s="23" t="inlineStr">
        <is>
          <t>T-1197/25-26</t>
        </is>
      </c>
      <c r="N2722" s="32" t="n">
        <v>45915</v>
      </c>
      <c r="O2722" s="62" t="n">
        <v>15140.33</v>
      </c>
      <c r="P2722" s="23" t="inlineStr">
        <is>
          <t>IISER PUNE</t>
        </is>
      </c>
      <c r="Q2722" s="23" t="n">
        <v>58155668325</v>
      </c>
      <c r="R2722" s="23" t="inlineStr">
        <is>
          <t>Delivered</t>
        </is>
      </c>
      <c r="S2722" s="63" t="n">
        <v>-20</v>
      </c>
      <c r="T2722" s="39" t="n"/>
      <c r="U2722" s="23" t="inlineStr">
        <is>
          <t>Dharmacon</t>
        </is>
      </c>
      <c r="V2722" s="23">
        <f>VLOOKUP(P2722,'Customer List'!B:C,2,)</f>
        <v/>
      </c>
      <c r="W2722" s="40" t="n"/>
      <c r="X2722" s="32" t="n">
        <v>45917</v>
      </c>
      <c r="Y2722" s="23">
        <f>IF(X2722="", "", X2722-N2722)</f>
        <v/>
      </c>
      <c r="Z2722" s="23">
        <f>IF(N2722="", "", TEXT(N2722, "dddd"))</f>
        <v/>
      </c>
      <c r="AA2722" s="23">
        <f>IF(X2722="", "", TEXT(X2722, "dddd"))</f>
        <v/>
      </c>
      <c r="AB2722" s="23">
        <f>VLOOKUP(U2722,'Currency Sheet'!A:C,3,)</f>
        <v/>
      </c>
      <c r="AC2722" s="44">
        <f>VLOOKUP(P2722,'Customer List'!B:D,3,)</f>
        <v/>
      </c>
    </row>
    <row r="2723">
      <c r="A2723" s="23">
        <f>A2722+1</f>
        <v/>
      </c>
      <c r="B2723" s="23" t="inlineStr">
        <is>
          <t>D090425IN3313470G</t>
        </is>
      </c>
      <c r="C2723" s="32" t="n">
        <v>45911</v>
      </c>
      <c r="D2723" s="32" t="n">
        <v>45913</v>
      </c>
      <c r="E2723" s="51" t="n">
        <v>105.46</v>
      </c>
      <c r="F2723" s="51">
        <f>IF(AB2723="DOLLAR",E2723*88,E2723)</f>
        <v/>
      </c>
      <c r="G2723" s="62">
        <f>F2723*J2723</f>
        <v/>
      </c>
      <c r="H2723" s="23" t="inlineStr">
        <is>
          <t>CTM-1172347</t>
        </is>
      </c>
      <c r="I2723" s="23" t="inlineStr">
        <is>
          <t xml:space="preserve">Nup205_3: Custom siRNA,_x000D_
Standard 0.015 μmol Regular </t>
        </is>
      </c>
      <c r="J2723" s="23" t="n">
        <v>1</v>
      </c>
      <c r="K2723" s="23" t="n">
        <v>1</v>
      </c>
      <c r="L2723" s="23">
        <f>J2723-K2723</f>
        <v/>
      </c>
      <c r="M2723" s="23" t="inlineStr">
        <is>
          <t>T-1197/25-26</t>
        </is>
      </c>
      <c r="N2723" s="32" t="n">
        <v>45915</v>
      </c>
      <c r="O2723" s="62" t="n">
        <v>15140.33</v>
      </c>
      <c r="P2723" s="23" t="inlineStr">
        <is>
          <t>IISER PUNE</t>
        </is>
      </c>
      <c r="Q2723" s="23" t="n">
        <v>58155668325</v>
      </c>
      <c r="R2723" s="23" t="inlineStr">
        <is>
          <t>Delivered</t>
        </is>
      </c>
      <c r="S2723" s="63" t="n">
        <v>-20</v>
      </c>
      <c r="T2723" s="39" t="n"/>
      <c r="U2723" s="23" t="inlineStr">
        <is>
          <t>Dharmacon</t>
        </is>
      </c>
      <c r="V2723" s="23">
        <f>VLOOKUP(P2723,'Customer List'!B:C,2,)</f>
        <v/>
      </c>
      <c r="W2723" s="40" t="n"/>
      <c r="X2723" s="32" t="n">
        <v>45917</v>
      </c>
      <c r="Y2723" s="23">
        <f>IF(X2723="", "", X2723-N2723)</f>
        <v/>
      </c>
      <c r="Z2723" s="23">
        <f>IF(N2723="", "", TEXT(N2723, "dddd"))</f>
        <v/>
      </c>
      <c r="AA2723" s="23">
        <f>IF(X2723="", "", TEXT(X2723, "dddd"))</f>
        <v/>
      </c>
      <c r="AB2723" s="23">
        <f>VLOOKUP(U2723,'Currency Sheet'!A:C,3,)</f>
        <v/>
      </c>
      <c r="AC2723" s="44">
        <f>VLOOKUP(P2723,'Customer List'!B:D,3,)</f>
        <v/>
      </c>
    </row>
    <row r="2724">
      <c r="A2724" s="23">
        <f>A2723+1</f>
        <v/>
      </c>
      <c r="B2724" s="23" t="inlineStr">
        <is>
          <t>D090425IN3313470G</t>
        </is>
      </c>
      <c r="C2724" s="32" t="n">
        <v>45911</v>
      </c>
      <c r="D2724" s="32" t="n">
        <v>45913</v>
      </c>
      <c r="E2724" s="51" t="n">
        <v>105.46</v>
      </c>
      <c r="F2724" s="51">
        <f>IF(AB2724="DOLLAR",E2724*88,E2724)</f>
        <v/>
      </c>
      <c r="G2724" s="62">
        <f>F2724*J2724</f>
        <v/>
      </c>
      <c r="H2724" s="23" t="inlineStr">
        <is>
          <t>CTM-1172346</t>
        </is>
      </c>
      <c r="I2724" s="23" t="inlineStr">
        <is>
          <t xml:space="preserve">Nup93_2: Custom siRNA,_x000D_
Standard 0.015 μmol Regular </t>
        </is>
      </c>
      <c r="J2724" s="23" t="n">
        <v>1</v>
      </c>
      <c r="K2724" s="23" t="n">
        <v>1</v>
      </c>
      <c r="L2724" s="23">
        <f>J2724-K2724</f>
        <v/>
      </c>
      <c r="M2724" s="23" t="inlineStr">
        <is>
          <t>T-1197/25-26</t>
        </is>
      </c>
      <c r="N2724" s="32" t="n">
        <v>45915</v>
      </c>
      <c r="O2724" s="62" t="n">
        <v>15140.33</v>
      </c>
      <c r="P2724" s="23" t="inlineStr">
        <is>
          <t>IISER PUNE</t>
        </is>
      </c>
      <c r="Q2724" s="23" t="n">
        <v>58155668325</v>
      </c>
      <c r="R2724" s="23" t="inlineStr">
        <is>
          <t>Delivered</t>
        </is>
      </c>
      <c r="S2724" s="63" t="n">
        <v>-20</v>
      </c>
      <c r="T2724" s="39" t="n"/>
      <c r="U2724" s="23" t="inlineStr">
        <is>
          <t>Dharmacon</t>
        </is>
      </c>
      <c r="V2724" s="23">
        <f>VLOOKUP(P2724,'Customer List'!B:C,2,)</f>
        <v/>
      </c>
      <c r="W2724" s="40" t="n"/>
      <c r="X2724" s="32" t="n">
        <v>45917</v>
      </c>
      <c r="Y2724" s="23">
        <f>IF(X2724="", "", X2724-N2724)</f>
        <v/>
      </c>
      <c r="Z2724" s="23">
        <f>IF(N2724="", "", TEXT(N2724, "dddd"))</f>
        <v/>
      </c>
      <c r="AA2724" s="23">
        <f>IF(X2724="", "", TEXT(X2724, "dddd"))</f>
        <v/>
      </c>
      <c r="AB2724" s="23">
        <f>VLOOKUP(U2724,'Currency Sheet'!A:C,3,)</f>
        <v/>
      </c>
      <c r="AC2724" s="44">
        <f>VLOOKUP(P2724,'Customer List'!B:D,3,)</f>
        <v/>
      </c>
    </row>
    <row r="2725">
      <c r="A2725" s="23">
        <f>A2724+1</f>
        <v/>
      </c>
      <c r="B2725" s="23" t="inlineStr">
        <is>
          <t>D090425IN3313470G</t>
        </is>
      </c>
      <c r="C2725" s="32" t="n">
        <v>45911</v>
      </c>
      <c r="D2725" s="32" t="n">
        <v>45913</v>
      </c>
      <c r="E2725" s="51" t="n">
        <v>105.46</v>
      </c>
      <c r="F2725" s="51">
        <f>IF(AB2725="DOLLAR",E2725*88,E2725)</f>
        <v/>
      </c>
      <c r="G2725" s="62">
        <f>F2725*J2725</f>
        <v/>
      </c>
      <c r="H2725" s="23" t="inlineStr">
        <is>
          <t>CTM-1172345</t>
        </is>
      </c>
      <c r="I2725" s="23" t="inlineStr">
        <is>
          <t xml:space="preserve">LaminA_2: Custom siRNA,_x000D_
Standard 0.015 μmol Regular </t>
        </is>
      </c>
      <c r="J2725" s="23" t="n">
        <v>1</v>
      </c>
      <c r="K2725" s="23" t="n">
        <v>1</v>
      </c>
      <c r="L2725" s="23">
        <f>J2725-K2725</f>
        <v/>
      </c>
      <c r="M2725" s="23" t="inlineStr">
        <is>
          <t>T-1197/25-26</t>
        </is>
      </c>
      <c r="N2725" s="32" t="n">
        <v>45915</v>
      </c>
      <c r="O2725" s="62" t="n">
        <v>15140.33</v>
      </c>
      <c r="P2725" s="23" t="inlineStr">
        <is>
          <t>IISER PUNE</t>
        </is>
      </c>
      <c r="Q2725" s="23" t="n">
        <v>58155668325</v>
      </c>
      <c r="R2725" s="23" t="inlineStr">
        <is>
          <t>Delivered</t>
        </is>
      </c>
      <c r="S2725" s="63" t="n">
        <v>-20</v>
      </c>
      <c r="T2725" s="39" t="n"/>
      <c r="U2725" s="23" t="inlineStr">
        <is>
          <t>Dharmacon</t>
        </is>
      </c>
      <c r="V2725" s="23">
        <f>VLOOKUP(P2725,'Customer List'!B:C,2,)</f>
        <v/>
      </c>
      <c r="W2725" s="40" t="n"/>
      <c r="X2725" s="32" t="n">
        <v>45917</v>
      </c>
      <c r="Y2725" s="23">
        <f>IF(X2725="", "", X2725-N2725)</f>
        <v/>
      </c>
      <c r="Z2725" s="23">
        <f>IF(N2725="", "", TEXT(N2725, "dddd"))</f>
        <v/>
      </c>
      <c r="AA2725" s="23">
        <f>IF(X2725="", "", TEXT(X2725, "dddd"))</f>
        <v/>
      </c>
      <c r="AB2725" s="23">
        <f>VLOOKUP(U2725,'Currency Sheet'!A:C,3,)</f>
        <v/>
      </c>
      <c r="AC2725" s="44">
        <f>VLOOKUP(P2725,'Customer List'!B:D,3,)</f>
        <v/>
      </c>
    </row>
    <row r="2726">
      <c r="A2726" s="23">
        <f>A2725+1</f>
        <v/>
      </c>
      <c r="B2726" s="23" t="inlineStr">
        <is>
          <t>D090425IN3313470G</t>
        </is>
      </c>
      <c r="C2726" s="32" t="n">
        <v>45911</v>
      </c>
      <c r="D2726" s="32" t="n">
        <v>45913</v>
      </c>
      <c r="E2726" s="51" t="n">
        <v>105.46</v>
      </c>
      <c r="F2726" s="51">
        <f>IF(AB2726="DOLLAR",E2726*88,E2726)</f>
        <v/>
      </c>
      <c r="G2726" s="62">
        <f>F2726*J2726</f>
        <v/>
      </c>
      <c r="H2726" s="23" t="inlineStr">
        <is>
          <t>CTM-1172353</t>
        </is>
      </c>
      <c r="I2726" s="23" t="inlineStr">
        <is>
          <t xml:space="preserve">PARP1 (2): Custom siRNA,_x000D_
Standard 0.015 μmol Regular </t>
        </is>
      </c>
      <c r="J2726" s="23" t="n">
        <v>1</v>
      </c>
      <c r="K2726" s="23" t="n">
        <v>1</v>
      </c>
      <c r="L2726" s="23">
        <f>J2726-K2726</f>
        <v/>
      </c>
      <c r="M2726" s="23" t="inlineStr">
        <is>
          <t>T-1197/25-26</t>
        </is>
      </c>
      <c r="N2726" s="32" t="n">
        <v>45915</v>
      </c>
      <c r="O2726" s="62" t="n">
        <v>15140.33</v>
      </c>
      <c r="P2726" s="23" t="inlineStr">
        <is>
          <t>IISER PUNE</t>
        </is>
      </c>
      <c r="Q2726" s="23" t="n">
        <v>58155668325</v>
      </c>
      <c r="R2726" s="23" t="inlineStr">
        <is>
          <t>Delivered</t>
        </is>
      </c>
      <c r="S2726" s="63" t="n">
        <v>-20</v>
      </c>
      <c r="T2726" s="39" t="n"/>
      <c r="U2726" s="23" t="inlineStr">
        <is>
          <t>Dharmacon</t>
        </is>
      </c>
      <c r="V2726" s="23">
        <f>VLOOKUP(P2726,'Customer List'!B:C,2,)</f>
        <v/>
      </c>
      <c r="W2726" s="40" t="n"/>
      <c r="X2726" s="32" t="n">
        <v>45917</v>
      </c>
      <c r="Y2726" s="23">
        <f>IF(X2726="", "", X2726-N2726)</f>
        <v/>
      </c>
      <c r="Z2726" s="23">
        <f>IF(N2726="", "", TEXT(N2726, "dddd"))</f>
        <v/>
      </c>
      <c r="AA2726" s="23">
        <f>IF(X2726="", "", TEXT(X2726, "dddd"))</f>
        <v/>
      </c>
      <c r="AB2726" s="23">
        <f>VLOOKUP(U2726,'Currency Sheet'!A:C,3,)</f>
        <v/>
      </c>
      <c r="AC2726" s="44">
        <f>VLOOKUP(P2726,'Customer List'!B:D,3,)</f>
        <v/>
      </c>
    </row>
    <row r="2727">
      <c r="A2727" s="23">
        <f>A2726+1</f>
        <v/>
      </c>
      <c r="B2727" s="23" t="inlineStr">
        <is>
          <t>D090425IN3313470G</t>
        </is>
      </c>
      <c r="C2727" s="32" t="n">
        <v>45911</v>
      </c>
      <c r="D2727" s="32" t="n">
        <v>45913</v>
      </c>
      <c r="E2727" s="51" t="n">
        <v>105.46</v>
      </c>
      <c r="F2727" s="51">
        <f>IF(AB2727="DOLLAR",E2727*88,E2727)</f>
        <v/>
      </c>
      <c r="G2727" s="62">
        <f>F2727*J2727</f>
        <v/>
      </c>
      <c r="H2727" s="23" t="inlineStr">
        <is>
          <t>CTM-1172352</t>
        </is>
      </c>
      <c r="I2727" s="23" t="inlineStr">
        <is>
          <t xml:space="preserve">PARP1 (1): Custom siRNA,_x000D_
Standard 0.015 μmol Regular </t>
        </is>
      </c>
      <c r="J2727" s="23" t="n">
        <v>1</v>
      </c>
      <c r="K2727" s="23" t="n">
        <v>1</v>
      </c>
      <c r="L2727" s="23">
        <f>J2727-K2727</f>
        <v/>
      </c>
      <c r="M2727" s="23" t="inlineStr">
        <is>
          <t>T-1197/25-26</t>
        </is>
      </c>
      <c r="N2727" s="32" t="n">
        <v>45915</v>
      </c>
      <c r="O2727" s="62" t="n">
        <v>15140.33</v>
      </c>
      <c r="P2727" s="23" t="inlineStr">
        <is>
          <t>IISER PUNE</t>
        </is>
      </c>
      <c r="Q2727" s="23" t="n">
        <v>58155668325</v>
      </c>
      <c r="R2727" s="23" t="inlineStr">
        <is>
          <t>Delivered</t>
        </is>
      </c>
      <c r="S2727" s="63" t="n">
        <v>-20</v>
      </c>
      <c r="T2727" s="39" t="n"/>
      <c r="U2727" s="23" t="inlineStr">
        <is>
          <t>Dharmacon</t>
        </is>
      </c>
      <c r="V2727" s="23">
        <f>VLOOKUP(P2727,'Customer List'!B:C,2,)</f>
        <v/>
      </c>
      <c r="W2727" s="40" t="n"/>
      <c r="X2727" s="32" t="n">
        <v>45917</v>
      </c>
      <c r="Y2727" s="23">
        <f>IF(X2727="", "", X2727-N2727)</f>
        <v/>
      </c>
      <c r="Z2727" s="23">
        <f>IF(N2727="", "", TEXT(N2727, "dddd"))</f>
        <v/>
      </c>
      <c r="AA2727" s="23">
        <f>IF(X2727="", "", TEXT(X2727, "dddd"))</f>
        <v/>
      </c>
      <c r="AB2727" s="23">
        <f>VLOOKUP(U2727,'Currency Sheet'!A:C,3,)</f>
        <v/>
      </c>
      <c r="AC2727" s="44">
        <f>VLOOKUP(P2727,'Customer List'!B:D,3,)</f>
        <v/>
      </c>
    </row>
    <row r="2728">
      <c r="A2728" s="23">
        <f>A2727+1</f>
        <v/>
      </c>
      <c r="B2728" s="23" t="inlineStr">
        <is>
          <t>D090425IN3313470G</t>
        </is>
      </c>
      <c r="C2728" s="32" t="n">
        <v>45911</v>
      </c>
      <c r="D2728" s="32" t="n">
        <v>45913</v>
      </c>
      <c r="E2728" s="51" t="n">
        <v>105.46</v>
      </c>
      <c r="F2728" s="51">
        <f>IF(AB2728="DOLLAR",E2728*88,E2728)</f>
        <v/>
      </c>
      <c r="G2728" s="62">
        <f>F2728*J2728</f>
        <v/>
      </c>
      <c r="H2728" s="23" t="inlineStr">
        <is>
          <t>CTM-1172351</t>
        </is>
      </c>
      <c r="I2728" s="23" t="inlineStr">
        <is>
          <t xml:space="preserve">LBR_2: Custom siRNA, Standard_x000D_
0.015 μmol Regular </t>
        </is>
      </c>
      <c r="J2728" s="23" t="n">
        <v>1</v>
      </c>
      <c r="K2728" s="23" t="n">
        <v>1</v>
      </c>
      <c r="L2728" s="23">
        <f>J2728-K2728</f>
        <v/>
      </c>
      <c r="M2728" s="23" t="inlineStr">
        <is>
          <t>T-1197/25-26</t>
        </is>
      </c>
      <c r="N2728" s="32" t="n">
        <v>45915</v>
      </c>
      <c r="O2728" s="62" t="n">
        <v>15140.33</v>
      </c>
      <c r="P2728" s="23" t="inlineStr">
        <is>
          <t>IISER PUNE</t>
        </is>
      </c>
      <c r="Q2728" s="23" t="n">
        <v>58155668325</v>
      </c>
      <c r="R2728" s="23" t="inlineStr">
        <is>
          <t>Delivered</t>
        </is>
      </c>
      <c r="S2728" s="63" t="n">
        <v>-20</v>
      </c>
      <c r="T2728" s="39" t="n"/>
      <c r="U2728" s="23" t="inlineStr">
        <is>
          <t>Dharmacon</t>
        </is>
      </c>
      <c r="V2728" s="23">
        <f>VLOOKUP(P2728,'Customer List'!B:C,2,)</f>
        <v/>
      </c>
      <c r="W2728" s="40" t="n"/>
      <c r="X2728" s="32" t="n">
        <v>45917</v>
      </c>
      <c r="Y2728" s="23">
        <f>IF(X2728="", "", X2728-N2728)</f>
        <v/>
      </c>
      <c r="Z2728" s="23">
        <f>IF(N2728="", "", TEXT(N2728, "dddd"))</f>
        <v/>
      </c>
      <c r="AA2728" s="23">
        <f>IF(X2728="", "", TEXT(X2728, "dddd"))</f>
        <v/>
      </c>
      <c r="AB2728" s="23">
        <f>VLOOKUP(U2728,'Currency Sheet'!A:C,3,)</f>
        <v/>
      </c>
      <c r="AC2728" s="44">
        <f>VLOOKUP(P2728,'Customer List'!B:D,3,)</f>
        <v/>
      </c>
    </row>
    <row r="2729">
      <c r="A2729" s="23">
        <f>A2728+1</f>
        <v/>
      </c>
      <c r="B2729" s="23" t="inlineStr">
        <is>
          <t>D090425IN3313470G</t>
        </is>
      </c>
      <c r="C2729" s="32" t="n">
        <v>45911</v>
      </c>
      <c r="D2729" s="32" t="n">
        <v>45913</v>
      </c>
      <c r="E2729" s="51" t="n">
        <v>105.46</v>
      </c>
      <c r="F2729" s="51">
        <f>IF(AB2729="DOLLAR",E2729*88,E2729)</f>
        <v/>
      </c>
      <c r="G2729" s="62">
        <f>F2729*J2729</f>
        <v/>
      </c>
      <c r="H2729" s="23" t="inlineStr">
        <is>
          <t>CTM-1172350</t>
        </is>
      </c>
      <c r="I2729" s="23" t="inlineStr">
        <is>
          <t xml:space="preserve">LBR_1: Custom siRNA, Standard_x000D_
0.015 μmol Regular </t>
        </is>
      </c>
      <c r="J2729" s="23" t="n">
        <v>1</v>
      </c>
      <c r="K2729" s="23" t="n">
        <v>1</v>
      </c>
      <c r="L2729" s="23">
        <f>J2729-K2729</f>
        <v/>
      </c>
      <c r="M2729" s="23" t="inlineStr">
        <is>
          <t>T-1197/25-26</t>
        </is>
      </c>
      <c r="N2729" s="32" t="n">
        <v>45915</v>
      </c>
      <c r="O2729" s="62" t="n">
        <v>15140.33</v>
      </c>
      <c r="P2729" s="23" t="inlineStr">
        <is>
          <t>IISER PUNE</t>
        </is>
      </c>
      <c r="Q2729" s="23" t="n">
        <v>58155668325</v>
      </c>
      <c r="R2729" s="23" t="inlineStr">
        <is>
          <t>Delivered</t>
        </is>
      </c>
      <c r="S2729" s="63" t="n">
        <v>-20</v>
      </c>
      <c r="T2729" s="39" t="n"/>
      <c r="U2729" s="23" t="inlineStr">
        <is>
          <t>Dharmacon</t>
        </is>
      </c>
      <c r="V2729" s="23">
        <f>VLOOKUP(P2729,'Customer List'!B:C,2,)</f>
        <v/>
      </c>
      <c r="W2729" s="40" t="n"/>
      <c r="X2729" s="32" t="n">
        <v>45917</v>
      </c>
      <c r="Y2729" s="23">
        <f>IF(X2729="", "", X2729-N2729)</f>
        <v/>
      </c>
      <c r="Z2729" s="23">
        <f>IF(N2729="", "", TEXT(N2729, "dddd"))</f>
        <v/>
      </c>
      <c r="AA2729" s="23">
        <f>IF(X2729="", "", TEXT(X2729, "dddd"))</f>
        <v/>
      </c>
      <c r="AB2729" s="23">
        <f>VLOOKUP(U2729,'Currency Sheet'!A:C,3,)</f>
        <v/>
      </c>
      <c r="AC2729" s="44">
        <f>VLOOKUP(P2729,'Customer List'!B:D,3,)</f>
        <v/>
      </c>
    </row>
    <row r="2730">
      <c r="A2730" s="23">
        <f>A2729+1</f>
        <v/>
      </c>
      <c r="B2730" s="23" t="inlineStr">
        <is>
          <t>D090425IN3313470G</t>
        </is>
      </c>
      <c r="C2730" s="32" t="n">
        <v>45911</v>
      </c>
      <c r="D2730" s="32" t="n">
        <v>45913</v>
      </c>
      <c r="E2730" s="51" t="n">
        <v>105.46</v>
      </c>
      <c r="F2730" s="51">
        <f>IF(AB2730="DOLLAR",E2730*88,E2730)</f>
        <v/>
      </c>
      <c r="G2730" s="62">
        <f>F2730*J2730</f>
        <v/>
      </c>
      <c r="H2730" s="23" t="inlineStr">
        <is>
          <t>CTM-1172349</t>
        </is>
      </c>
      <c r="I2730" s="23" t="inlineStr">
        <is>
          <t xml:space="preserve">SUN1_JK: Custom siRNA,_x000D_
Standard 0.015 μmol Regular </t>
        </is>
      </c>
      <c r="J2730" s="23" t="n">
        <v>1</v>
      </c>
      <c r="K2730" s="23" t="n">
        <v>1</v>
      </c>
      <c r="L2730" s="23">
        <f>J2730-K2730</f>
        <v/>
      </c>
      <c r="M2730" s="23" t="inlineStr">
        <is>
          <t>T-1197/25-26</t>
        </is>
      </c>
      <c r="N2730" s="32" t="n">
        <v>45915</v>
      </c>
      <c r="O2730" s="62" t="n">
        <v>15140.33</v>
      </c>
      <c r="P2730" s="23" t="inlineStr">
        <is>
          <t>IISER PUNE</t>
        </is>
      </c>
      <c r="Q2730" s="23" t="n">
        <v>58155668325</v>
      </c>
      <c r="R2730" s="23" t="inlineStr">
        <is>
          <t>Delivered</t>
        </is>
      </c>
      <c r="S2730" s="63" t="n">
        <v>-20</v>
      </c>
      <c r="T2730" s="39" t="n"/>
      <c r="U2730" s="23" t="inlineStr">
        <is>
          <t>Dharmacon</t>
        </is>
      </c>
      <c r="V2730" s="23">
        <f>VLOOKUP(P2730,'Customer List'!B:C,2,)</f>
        <v/>
      </c>
      <c r="W2730" s="40" t="n"/>
      <c r="X2730" s="32" t="n">
        <v>45917</v>
      </c>
      <c r="Y2730" s="23">
        <f>IF(X2730="", "", X2730-N2730)</f>
        <v/>
      </c>
      <c r="Z2730" s="23">
        <f>IF(N2730="", "", TEXT(N2730, "dddd"))</f>
        <v/>
      </c>
      <c r="AA2730" s="23">
        <f>IF(X2730="", "", TEXT(X2730, "dddd"))</f>
        <v/>
      </c>
      <c r="AB2730" s="23">
        <f>VLOOKUP(U2730,'Currency Sheet'!A:C,3,)</f>
        <v/>
      </c>
      <c r="AC2730" s="44">
        <f>VLOOKUP(P2730,'Customer List'!B:D,3,)</f>
        <v/>
      </c>
    </row>
    <row r="2731">
      <c r="A2731" s="23">
        <f>A2730+1</f>
        <v/>
      </c>
      <c r="B2731" s="23" t="inlineStr">
        <is>
          <t>D090425IN3313470G</t>
        </is>
      </c>
      <c r="C2731" s="32" t="n">
        <v>45911</v>
      </c>
      <c r="D2731" s="32" t="n">
        <v>45913</v>
      </c>
      <c r="E2731" s="51" t="n">
        <v>126.88</v>
      </c>
      <c r="F2731" s="51">
        <f>IF(AB2731="DOLLAR",E2731*88,E2731)</f>
        <v/>
      </c>
      <c r="G2731" s="62">
        <f>F2731*J2731</f>
        <v/>
      </c>
      <c r="H2731" s="23" t="inlineStr">
        <is>
          <t>CTM-1172803</t>
        </is>
      </c>
      <c r="I2731" s="23" t="inlineStr">
        <is>
          <t xml:space="preserve">siRab11A1_3'UTR: Custom_x000D_
siRNA, Standard 0.015 μmol_x000D_
Regular </t>
        </is>
      </c>
      <c r="J2731" s="23" t="n">
        <v>1</v>
      </c>
      <c r="K2731" s="23" t="n">
        <v>1</v>
      </c>
      <c r="L2731" s="23">
        <f>J2731-K2731</f>
        <v/>
      </c>
      <c r="M2731" s="23" t="inlineStr">
        <is>
          <t>T-1204/25-26</t>
        </is>
      </c>
      <c r="N2731" s="32" t="n">
        <v>45917</v>
      </c>
      <c r="O2731" s="62" t="n">
        <v>15496.88</v>
      </c>
      <c r="P2731" s="23" t="inlineStr">
        <is>
          <t>RCB</t>
        </is>
      </c>
      <c r="Q2731" s="23" t="inlineStr">
        <is>
          <t>BY HAND</t>
        </is>
      </c>
      <c r="R2731" s="23" t="inlineStr">
        <is>
          <t>DEEPAK</t>
        </is>
      </c>
      <c r="S2731" s="63" t="n">
        <v>-20</v>
      </c>
      <c r="T2731" s="39" t="n"/>
      <c r="U2731" s="23" t="inlineStr">
        <is>
          <t>Dharmacon</t>
        </is>
      </c>
      <c r="V2731" s="23">
        <f>VLOOKUP(P2731,'Customer List'!B:C,2,)</f>
        <v/>
      </c>
      <c r="W2731" s="40" t="n"/>
      <c r="X2731" s="32">
        <f>IF(OR(R2731 = "PRIYANKA MADAM", R2731 = "DEEPAK", R2731 = "PORTER"),N2731,"")</f>
        <v/>
      </c>
      <c r="Y2731" s="23">
        <f>IF(X2731="", "", X2731-N2731)</f>
        <v/>
      </c>
      <c r="Z2731" s="23">
        <f>IF(N2731="", "", TEXT(N2731, "dddd"))</f>
        <v/>
      </c>
      <c r="AA2731" s="23">
        <f>IF(X2731="", "", TEXT(X2731, "dddd"))</f>
        <v/>
      </c>
      <c r="AB2731" s="23">
        <f>VLOOKUP(U2731,'Currency Sheet'!A:C,3,)</f>
        <v/>
      </c>
      <c r="AC2731" s="44">
        <f>VLOOKUP(P2731,'Customer List'!B:D,3,)</f>
        <v/>
      </c>
    </row>
    <row r="2732">
      <c r="A2732" s="23">
        <f>A2731+1</f>
        <v/>
      </c>
      <c r="B2732" s="23" t="inlineStr">
        <is>
          <t>D090425IN3313470G</t>
        </is>
      </c>
      <c r="C2732" s="32" t="n">
        <v>45911</v>
      </c>
      <c r="D2732" s="32" t="n">
        <v>45913</v>
      </c>
      <c r="E2732" s="51" t="n">
        <v>137.58</v>
      </c>
      <c r="F2732" s="51">
        <f>IF(AB2732="DOLLAR",E2732*88,E2732)</f>
        <v/>
      </c>
      <c r="G2732" s="62">
        <f>F2732*J2732</f>
        <v/>
      </c>
      <c r="H2732" s="23" t="inlineStr">
        <is>
          <t>CTM-1172804</t>
        </is>
      </c>
      <c r="I2732" s="23" t="inlineStr">
        <is>
          <t xml:space="preserve">siRab11A2_3'UTR: Custom_x000D_
siRNA, Standard 0.015 μmol_x000D_
Regular </t>
        </is>
      </c>
      <c r="J2732" s="23" t="n">
        <v>1</v>
      </c>
      <c r="K2732" s="23" t="n">
        <v>1</v>
      </c>
      <c r="L2732" s="23">
        <f>J2732-K2732</f>
        <v/>
      </c>
      <c r="M2732" s="23" t="inlineStr">
        <is>
          <t>T-1204/25-26</t>
        </is>
      </c>
      <c r="N2732" s="32" t="n">
        <v>45917</v>
      </c>
      <c r="O2732" s="62" t="n">
        <v>16805.03</v>
      </c>
      <c r="P2732" s="23" t="inlineStr">
        <is>
          <t>RCB</t>
        </is>
      </c>
      <c r="Q2732" s="23" t="inlineStr">
        <is>
          <t>BY HAND</t>
        </is>
      </c>
      <c r="R2732" s="23" t="inlineStr">
        <is>
          <t>DEEPAK</t>
        </is>
      </c>
      <c r="S2732" s="63" t="n">
        <v>-20</v>
      </c>
      <c r="T2732" s="39" t="n"/>
      <c r="U2732" s="23" t="inlineStr">
        <is>
          <t>Dharmacon</t>
        </is>
      </c>
      <c r="V2732" s="23">
        <f>VLOOKUP(P2732,'Customer List'!B:C,2,)</f>
        <v/>
      </c>
      <c r="W2732" s="40" t="n"/>
      <c r="X2732" s="32">
        <f>IF(OR(R2732 = "PRIYANKA MADAM", R2732 = "DEEPAK", R2732 = "PORTER"),N2732,"")</f>
        <v/>
      </c>
      <c r="Y2732" s="23">
        <f>IF(X2732="", "", X2732-N2732)</f>
        <v/>
      </c>
      <c r="Z2732" s="23">
        <f>IF(N2732="", "", TEXT(N2732, "dddd"))</f>
        <v/>
      </c>
      <c r="AA2732" s="23">
        <f>IF(X2732="", "", TEXT(X2732, "dddd"))</f>
        <v/>
      </c>
      <c r="AB2732" s="23">
        <f>VLOOKUP(U2732,'Currency Sheet'!A:C,3,)</f>
        <v/>
      </c>
      <c r="AC2732" s="44">
        <f>VLOOKUP(P2732,'Customer List'!B:D,3,)</f>
        <v/>
      </c>
    </row>
    <row r="2733">
      <c r="A2733" s="23">
        <f>A2732+1</f>
        <v/>
      </c>
      <c r="B2733" s="23" t="inlineStr">
        <is>
          <t>D090425IN3313470G</t>
        </is>
      </c>
      <c r="C2733" s="32" t="n">
        <v>45911</v>
      </c>
      <c r="D2733" s="32" t="n">
        <v>45913</v>
      </c>
      <c r="E2733" s="51" t="n">
        <v>126.88</v>
      </c>
      <c r="F2733" s="51">
        <f>IF(AB2733="DOLLAR",E2733*88,E2733)</f>
        <v/>
      </c>
      <c r="G2733" s="62">
        <f>F2733*J2733</f>
        <v/>
      </c>
      <c r="H2733" s="23" t="inlineStr">
        <is>
          <t>CTM-1172805</t>
        </is>
      </c>
      <c r="I2733" s="23" t="inlineStr">
        <is>
          <t xml:space="preserve">siRab11B1_3'UTR: Custom_x000D_
siRNA, Standard 0.015 μmol_x000D_
Regular </t>
        </is>
      </c>
      <c r="J2733" s="23" t="n">
        <v>1</v>
      </c>
      <c r="K2733" s="23" t="n">
        <v>1</v>
      </c>
      <c r="L2733" s="23">
        <f>J2733-K2733</f>
        <v/>
      </c>
      <c r="M2733" s="23" t="inlineStr">
        <is>
          <t>T-1204/25-26</t>
        </is>
      </c>
      <c r="N2733" s="32" t="n">
        <v>45917</v>
      </c>
      <c r="O2733" s="62" t="n">
        <v>15496.88</v>
      </c>
      <c r="P2733" s="23" t="inlineStr">
        <is>
          <t>RCB</t>
        </is>
      </c>
      <c r="Q2733" s="23" t="inlineStr">
        <is>
          <t>BY HAND</t>
        </is>
      </c>
      <c r="R2733" s="23" t="inlineStr">
        <is>
          <t>DEEPAK</t>
        </is>
      </c>
      <c r="S2733" s="63" t="n">
        <v>-20</v>
      </c>
      <c r="T2733" s="39" t="n"/>
      <c r="U2733" s="23" t="inlineStr">
        <is>
          <t>Dharmacon</t>
        </is>
      </c>
      <c r="V2733" s="23">
        <f>VLOOKUP(P2733,'Customer List'!B:C,2,)</f>
        <v/>
      </c>
      <c r="W2733" s="40" t="n"/>
      <c r="X2733" s="32">
        <f>IF(OR(R2733 = "PRIYANKA MADAM", R2733 = "DEEPAK", R2733 = "PORTER"),N2733,"")</f>
        <v/>
      </c>
      <c r="Y2733" s="23">
        <f>IF(X2733="", "", X2733-N2733)</f>
        <v/>
      </c>
      <c r="Z2733" s="23">
        <f>IF(N2733="", "", TEXT(N2733, "dddd"))</f>
        <v/>
      </c>
      <c r="AA2733" s="23">
        <f>IF(X2733="", "", TEXT(X2733, "dddd"))</f>
        <v/>
      </c>
      <c r="AB2733" s="23">
        <f>VLOOKUP(U2733,'Currency Sheet'!A:C,3,)</f>
        <v/>
      </c>
      <c r="AC2733" s="44">
        <f>VLOOKUP(P2733,'Customer List'!B:D,3,)</f>
        <v/>
      </c>
    </row>
    <row r="2734">
      <c r="A2734" s="23">
        <f>A2733+1</f>
        <v/>
      </c>
      <c r="B2734" s="23" t="inlineStr">
        <is>
          <t>D090425IN3313470G</t>
        </is>
      </c>
      <c r="C2734" s="32" t="n">
        <v>45911</v>
      </c>
      <c r="D2734" s="32" t="n">
        <v>45913</v>
      </c>
      <c r="E2734" s="51" t="n">
        <v>105.46</v>
      </c>
      <c r="F2734" s="51">
        <f>IF(AB2734="DOLLAR",E2734*88,E2734)</f>
        <v/>
      </c>
      <c r="G2734" s="62">
        <f>F2734*J2734</f>
        <v/>
      </c>
      <c r="H2734" s="23" t="inlineStr">
        <is>
          <t>CTM-1172806</t>
        </is>
      </c>
      <c r="I2734" s="23" t="inlineStr">
        <is>
          <t xml:space="preserve">siRab11B2_3'UTR: Custom_x000D_
siRNA, Standard 0.015 μmol_x000D_
Regular </t>
        </is>
      </c>
      <c r="J2734" s="23" t="n">
        <v>1</v>
      </c>
      <c r="K2734" s="23" t="n">
        <v>1</v>
      </c>
      <c r="L2734" s="23">
        <f>J2734-K2734</f>
        <v/>
      </c>
      <c r="M2734" s="23" t="inlineStr">
        <is>
          <t>T-1204/25-26</t>
        </is>
      </c>
      <c r="N2734" s="32" t="n">
        <v>45917</v>
      </c>
      <c r="O2734" s="62" t="n">
        <v>12880.58</v>
      </c>
      <c r="P2734" s="23" t="inlineStr">
        <is>
          <t>RCB</t>
        </is>
      </c>
      <c r="Q2734" s="23" t="inlineStr">
        <is>
          <t>BY HAND</t>
        </is>
      </c>
      <c r="R2734" s="23" t="inlineStr">
        <is>
          <t>DEEPAK</t>
        </is>
      </c>
      <c r="S2734" s="63" t="n">
        <v>-20</v>
      </c>
      <c r="T2734" s="39" t="n"/>
      <c r="U2734" s="23" t="inlineStr">
        <is>
          <t>Dharmacon</t>
        </is>
      </c>
      <c r="V2734" s="23">
        <f>VLOOKUP(P2734,'Customer List'!B:C,2,)</f>
        <v/>
      </c>
      <c r="W2734" s="40" t="n"/>
      <c r="X2734" s="32">
        <f>IF(OR(R2734 = "PRIYANKA MADAM", R2734 = "DEEPAK", R2734 = "PORTER"),N2734,"")</f>
        <v/>
      </c>
      <c r="Y2734" s="23">
        <f>IF(X2734="", "", X2734-N2734)</f>
        <v/>
      </c>
      <c r="Z2734" s="23">
        <f>IF(N2734="", "", TEXT(N2734, "dddd"))</f>
        <v/>
      </c>
      <c r="AA2734" s="23">
        <f>IF(X2734="", "", TEXT(X2734, "dddd"))</f>
        <v/>
      </c>
      <c r="AB2734" s="23">
        <f>VLOOKUP(U2734,'Currency Sheet'!A:C,3,)</f>
        <v/>
      </c>
      <c r="AC2734" s="44">
        <f>VLOOKUP(P2734,'Customer List'!B:D,3,)</f>
        <v/>
      </c>
    </row>
    <row r="2735">
      <c r="A2735" s="23">
        <f>A2734+1</f>
        <v/>
      </c>
      <c r="B2735" s="23" t="inlineStr">
        <is>
          <t>D090425IN3313470G</t>
        </is>
      </c>
      <c r="C2735" s="32" t="n">
        <v>45911</v>
      </c>
      <c r="D2735" s="32" t="n">
        <v>45913</v>
      </c>
      <c r="E2735" s="51" t="n">
        <v>116.16</v>
      </c>
      <c r="F2735" s="51">
        <f>IF(AB2735="DOLLAR",E2735*88,E2735)</f>
        <v/>
      </c>
      <c r="G2735" s="62">
        <f>F2735*J2735</f>
        <v/>
      </c>
      <c r="H2735" s="23" t="inlineStr">
        <is>
          <t>CTM-1172807</t>
        </is>
      </c>
      <c r="I2735" s="23" t="inlineStr">
        <is>
          <t xml:space="preserve">siAlix1_3'UTR: Custom siRNA,_x000D_
Standard 0.015 μmol Regular </t>
        </is>
      </c>
      <c r="J2735" s="23" t="n">
        <v>1</v>
      </c>
      <c r="K2735" s="23" t="n">
        <v>1</v>
      </c>
      <c r="L2735" s="23">
        <f>J2735-K2735</f>
        <v/>
      </c>
      <c r="M2735" s="23" t="inlineStr">
        <is>
          <t>T-1204/25-26</t>
        </is>
      </c>
      <c r="N2735" s="32" t="n">
        <v>45917</v>
      </c>
      <c r="O2735" s="62" t="n">
        <v>14188.73</v>
      </c>
      <c r="P2735" s="23" t="inlineStr">
        <is>
          <t>RCB</t>
        </is>
      </c>
      <c r="Q2735" s="23" t="inlineStr">
        <is>
          <t>BY HAND</t>
        </is>
      </c>
      <c r="R2735" s="23" t="inlineStr">
        <is>
          <t>DEEPAK</t>
        </is>
      </c>
      <c r="S2735" s="63" t="n">
        <v>-20</v>
      </c>
      <c r="T2735" s="39" t="n"/>
      <c r="U2735" s="23" t="inlineStr">
        <is>
          <t>Dharmacon</t>
        </is>
      </c>
      <c r="V2735" s="23">
        <f>VLOOKUP(P2735,'Customer List'!B:C,2,)</f>
        <v/>
      </c>
      <c r="W2735" s="40" t="n"/>
      <c r="X2735" s="32">
        <f>IF(OR(R2735 = "PRIYANKA MADAM", R2735 = "DEEPAK", R2735 = "PORTER"),N2735,"")</f>
        <v/>
      </c>
      <c r="Y2735" s="23">
        <f>IF(X2735="", "", X2735-N2735)</f>
        <v/>
      </c>
      <c r="Z2735" s="23">
        <f>IF(N2735="", "", TEXT(N2735, "dddd"))</f>
        <v/>
      </c>
      <c r="AA2735" s="23">
        <f>IF(X2735="", "", TEXT(X2735, "dddd"))</f>
        <v/>
      </c>
      <c r="AB2735" s="23">
        <f>VLOOKUP(U2735,'Currency Sheet'!A:C,3,)</f>
        <v/>
      </c>
      <c r="AC2735" s="44">
        <f>VLOOKUP(P2735,'Customer List'!B:D,3,)</f>
        <v/>
      </c>
    </row>
    <row r="2736">
      <c r="A2736" s="23">
        <f>A2735+1</f>
        <v/>
      </c>
      <c r="B2736" s="23" t="inlineStr">
        <is>
          <t>D090425IN3313470G</t>
        </is>
      </c>
      <c r="C2736" s="32" t="n">
        <v>45911</v>
      </c>
      <c r="D2736" s="32" t="n">
        <v>45913</v>
      </c>
      <c r="E2736" s="51" t="n">
        <v>126.88</v>
      </c>
      <c r="F2736" s="51">
        <f>IF(AB2736="DOLLAR",E2736*88,E2736)</f>
        <v/>
      </c>
      <c r="G2736" s="62">
        <f>F2736*J2736</f>
        <v/>
      </c>
      <c r="H2736" s="23" t="inlineStr">
        <is>
          <t>CTM-1172808</t>
        </is>
      </c>
      <c r="I2736" s="23" t="inlineStr">
        <is>
          <t xml:space="preserve">siAlix2_3'UTR: Custom siRNA,_x000D_
Standard 0.015 μmol Regular </t>
        </is>
      </c>
      <c r="J2736" s="23" t="n">
        <v>1</v>
      </c>
      <c r="K2736" s="23" t="n">
        <v>1</v>
      </c>
      <c r="L2736" s="23">
        <f>J2736-K2736</f>
        <v/>
      </c>
      <c r="M2736" s="23" t="inlineStr">
        <is>
          <t>T-1204/25-26</t>
        </is>
      </c>
      <c r="N2736" s="32" t="n">
        <v>45917</v>
      </c>
      <c r="O2736" s="62" t="n">
        <v>15496.88</v>
      </c>
      <c r="P2736" s="23" t="inlineStr">
        <is>
          <t>RCB</t>
        </is>
      </c>
      <c r="Q2736" s="23" t="inlineStr">
        <is>
          <t>BY HAND</t>
        </is>
      </c>
      <c r="R2736" s="23" t="inlineStr">
        <is>
          <t>DEEPAK</t>
        </is>
      </c>
      <c r="S2736" s="63" t="n">
        <v>-20</v>
      </c>
      <c r="T2736" s="39" t="n"/>
      <c r="U2736" s="23" t="inlineStr">
        <is>
          <t>Dharmacon</t>
        </is>
      </c>
      <c r="V2736" s="23">
        <f>VLOOKUP(P2736,'Customer List'!B:C,2,)</f>
        <v/>
      </c>
      <c r="W2736" s="40" t="n"/>
      <c r="X2736" s="32">
        <f>IF(OR(R2736 = "PRIYANKA MADAM", R2736 = "DEEPAK", R2736 = "PORTER"),N2736,"")</f>
        <v/>
      </c>
      <c r="Y2736" s="23">
        <f>IF(X2736="", "", X2736-N2736)</f>
        <v/>
      </c>
      <c r="Z2736" s="23">
        <f>IF(N2736="", "", TEXT(N2736, "dddd"))</f>
        <v/>
      </c>
      <c r="AA2736" s="23">
        <f>IF(X2736="", "", TEXT(X2736, "dddd"))</f>
        <v/>
      </c>
      <c r="AB2736" s="23">
        <f>VLOOKUP(U2736,'Currency Sheet'!A:C,3,)</f>
        <v/>
      </c>
      <c r="AC2736" s="44">
        <f>VLOOKUP(P2736,'Customer List'!B:D,3,)</f>
        <v/>
      </c>
    </row>
    <row r="2737">
      <c r="A2737" s="23">
        <f>A2736+1</f>
        <v/>
      </c>
      <c r="B2737" s="23" t="inlineStr">
        <is>
          <t>D090425IN3313470G</t>
        </is>
      </c>
      <c r="C2737" s="32" t="n">
        <v>45911</v>
      </c>
      <c r="D2737" s="32" t="n">
        <v>45913</v>
      </c>
      <c r="E2737" s="51" t="n">
        <v>279.82</v>
      </c>
      <c r="F2737" s="51">
        <f>IF(AB2737="DOLLAR",E2737*88,E2737)</f>
        <v/>
      </c>
      <c r="G2737" s="62">
        <f>F2737*J2737</f>
        <v/>
      </c>
      <c r="H2737" s="23" t="inlineStr">
        <is>
          <t>CTM-1172820</t>
        </is>
      </c>
      <c r="I2737" s="23" t="inlineStr">
        <is>
          <t xml:space="preserve">si_NCL D_3'UTR: Custom siRNA,_x000D_
Standard 0.05 μmol Regular </t>
        </is>
      </c>
      <c r="J2737" s="23" t="n">
        <v>1</v>
      </c>
      <c r="K2737" s="23" t="n">
        <v>1</v>
      </c>
      <c r="L2737" s="23">
        <f>J2737-K2737</f>
        <v/>
      </c>
      <c r="M2737" s="23" t="inlineStr">
        <is>
          <t>T-1204/25-26</t>
        </is>
      </c>
      <c r="N2737" s="32" t="n">
        <v>45917</v>
      </c>
      <c r="O2737" s="62" t="n">
        <v>34177.77</v>
      </c>
      <c r="P2737" s="23" t="inlineStr">
        <is>
          <t>RCB</t>
        </is>
      </c>
      <c r="Q2737" s="23" t="inlineStr">
        <is>
          <t>BY HAND</t>
        </is>
      </c>
      <c r="R2737" s="23" t="inlineStr">
        <is>
          <t>DEEPAK</t>
        </is>
      </c>
      <c r="S2737" s="63" t="n">
        <v>-20</v>
      </c>
      <c r="T2737" s="39" t="n"/>
      <c r="U2737" s="23" t="inlineStr">
        <is>
          <t>Dharmacon</t>
        </is>
      </c>
      <c r="V2737" s="23">
        <f>VLOOKUP(P2737,'Customer List'!B:C,2,)</f>
        <v/>
      </c>
      <c r="W2737" s="40" t="n"/>
      <c r="X2737" s="32">
        <f>IF(OR(R2737 = "PRIYANKA MADAM", R2737 = "DEEPAK", R2737 = "PORTER"),N2737,"")</f>
        <v/>
      </c>
      <c r="Y2737" s="23">
        <f>IF(X2737="", "", X2737-N2737)</f>
        <v/>
      </c>
      <c r="Z2737" s="23">
        <f>IF(N2737="", "", TEXT(N2737, "dddd"))</f>
        <v/>
      </c>
      <c r="AA2737" s="23">
        <f>IF(X2737="", "", TEXT(X2737, "dddd"))</f>
        <v/>
      </c>
      <c r="AB2737" s="23">
        <f>VLOOKUP(U2737,'Currency Sheet'!A:C,3,)</f>
        <v/>
      </c>
      <c r="AC2737" s="44">
        <f>VLOOKUP(P2737,'Customer List'!B:D,3,)</f>
        <v/>
      </c>
    </row>
    <row r="2738">
      <c r="A2738" s="23">
        <f>A2737+1</f>
        <v/>
      </c>
      <c r="B2738" s="23" t="inlineStr">
        <is>
          <t>D090425IN3313470G</t>
        </is>
      </c>
      <c r="C2738" s="32" t="n">
        <v>45911</v>
      </c>
      <c r="D2738" s="32" t="n">
        <v>45913</v>
      </c>
      <c r="E2738" s="51" t="n">
        <v>269.11</v>
      </c>
      <c r="F2738" s="51">
        <f>IF(AB2738="DOLLAR",E2738*88,E2738)</f>
        <v/>
      </c>
      <c r="G2738" s="62">
        <f>F2738*J2738</f>
        <v/>
      </c>
      <c r="H2738" s="23" t="inlineStr">
        <is>
          <t>CTM-1172821</t>
        </is>
      </c>
      <c r="I2738" s="23" t="inlineStr">
        <is>
          <t xml:space="preserve">si_LIC1_ B_3'UTR: Custom_x000D_
siRNA, Standard 0.05 μmol_x000D_
Regular </t>
        </is>
      </c>
      <c r="J2738" s="23" t="n">
        <v>1</v>
      </c>
      <c r="K2738" s="23" t="n">
        <v>1</v>
      </c>
      <c r="L2738" s="23">
        <f>J2738-K2738</f>
        <v/>
      </c>
      <c r="M2738" s="23" t="inlineStr">
        <is>
          <t>T-1204/25-26</t>
        </is>
      </c>
      <c r="N2738" s="32" t="n">
        <v>45917</v>
      </c>
      <c r="O2738" s="62" t="n">
        <v>32869.62</v>
      </c>
      <c r="P2738" s="23" t="inlineStr">
        <is>
          <t>RCB</t>
        </is>
      </c>
      <c r="Q2738" s="23" t="inlineStr">
        <is>
          <t>BY HAND</t>
        </is>
      </c>
      <c r="R2738" s="23" t="inlineStr">
        <is>
          <t>DEEPAK</t>
        </is>
      </c>
      <c r="S2738" s="63" t="n">
        <v>-20</v>
      </c>
      <c r="T2738" s="39" t="n"/>
      <c r="U2738" s="23" t="inlineStr">
        <is>
          <t>Dharmacon</t>
        </is>
      </c>
      <c r="V2738" s="23">
        <f>VLOOKUP(P2738,'Customer List'!B:C,2,)</f>
        <v/>
      </c>
      <c r="W2738" s="40" t="n"/>
      <c r="X2738" s="32">
        <f>IF(OR(R2738 = "PRIYANKA MADAM", R2738 = "DEEPAK", R2738 = "PORTER"),N2738,"")</f>
        <v/>
      </c>
      <c r="Y2738" s="23">
        <f>IF(X2738="", "", X2738-N2738)</f>
        <v/>
      </c>
      <c r="Z2738" s="23">
        <f>IF(N2738="", "", TEXT(N2738, "dddd"))</f>
        <v/>
      </c>
      <c r="AA2738" s="23">
        <f>IF(X2738="", "", TEXT(X2738, "dddd"))</f>
        <v/>
      </c>
      <c r="AB2738" s="23">
        <f>VLOOKUP(U2738,'Currency Sheet'!A:C,3,)</f>
        <v/>
      </c>
      <c r="AC2738" s="44">
        <f>VLOOKUP(P2738,'Customer List'!B:D,3,)</f>
        <v/>
      </c>
    </row>
    <row r="2739">
      <c r="A2739" s="23">
        <f>A2738+1</f>
        <v/>
      </c>
      <c r="B2739" s="23" t="inlineStr">
        <is>
          <t>D090425IN3313470G</t>
        </is>
      </c>
      <c r="C2739" s="32" t="n">
        <v>45911</v>
      </c>
      <c r="D2739" s="32" t="n">
        <v>45913</v>
      </c>
      <c r="E2739" s="51" t="n">
        <v>269.11</v>
      </c>
      <c r="F2739" s="51">
        <f>IF(AB2739="DOLLAR",E2739*88,E2739)</f>
        <v/>
      </c>
      <c r="G2739" s="62">
        <f>F2739*J2739</f>
        <v/>
      </c>
      <c r="H2739" s="23" t="inlineStr">
        <is>
          <t>CTM-1172822</t>
        </is>
      </c>
      <c r="I2739" s="23" t="inlineStr">
        <is>
          <t xml:space="preserve">si_LIC2_ A_3'UTR: Custom_x000D_
siRNA, Standard 0.05 μmol_x000D_
Regular </t>
        </is>
      </c>
      <c r="J2739" s="23" t="n">
        <v>1</v>
      </c>
      <c r="K2739" s="23" t="n">
        <v>1</v>
      </c>
      <c r="L2739" s="23">
        <f>J2739-K2739</f>
        <v/>
      </c>
      <c r="M2739" s="23" t="inlineStr">
        <is>
          <t>T-1204/25-26</t>
        </is>
      </c>
      <c r="N2739" s="32" t="n">
        <v>45917</v>
      </c>
      <c r="O2739" s="62" t="n">
        <v>32869.62</v>
      </c>
      <c r="P2739" s="23" t="inlineStr">
        <is>
          <t>RCB</t>
        </is>
      </c>
      <c r="Q2739" s="23" t="inlineStr">
        <is>
          <t>BY HAND</t>
        </is>
      </c>
      <c r="R2739" s="23" t="inlineStr">
        <is>
          <t>DEEPAK</t>
        </is>
      </c>
      <c r="S2739" s="63" t="n">
        <v>-20</v>
      </c>
      <c r="T2739" s="39" t="n"/>
      <c r="U2739" s="23" t="inlineStr">
        <is>
          <t>Dharmacon</t>
        </is>
      </c>
      <c r="V2739" s="23">
        <f>VLOOKUP(P2739,'Customer List'!B:C,2,)</f>
        <v/>
      </c>
      <c r="W2739" s="40" t="n"/>
      <c r="X2739" s="32">
        <f>IF(OR(R2739 = "PRIYANKA MADAM", R2739 = "DEEPAK", R2739 = "PORTER"),N2739,"")</f>
        <v/>
      </c>
      <c r="Y2739" s="23">
        <f>IF(X2739="", "", X2739-N2739)</f>
        <v/>
      </c>
      <c r="Z2739" s="23">
        <f>IF(N2739="", "", TEXT(N2739, "dddd"))</f>
        <v/>
      </c>
      <c r="AA2739" s="23">
        <f>IF(X2739="", "", TEXT(X2739, "dddd"))</f>
        <v/>
      </c>
      <c r="AB2739" s="23">
        <f>VLOOKUP(U2739,'Currency Sheet'!A:C,3,)</f>
        <v/>
      </c>
      <c r="AC2739" s="44">
        <f>VLOOKUP(P2739,'Customer List'!B:D,3,)</f>
        <v/>
      </c>
    </row>
    <row r="2740">
      <c r="A2740" s="23">
        <f>A2739+1</f>
        <v/>
      </c>
      <c r="B2740" s="23" t="inlineStr">
        <is>
          <t>D090425IN3313470G</t>
        </is>
      </c>
      <c r="C2740" s="32" t="n">
        <v>45911</v>
      </c>
      <c r="D2740" s="32" t="n">
        <v>45913</v>
      </c>
      <c r="E2740" s="51" t="n">
        <v>105.46</v>
      </c>
      <c r="F2740" s="51">
        <f>IF(AB2740="DOLLAR",E2740*88,E2740)</f>
        <v/>
      </c>
      <c r="G2740" s="62">
        <f>F2740*J2740</f>
        <v/>
      </c>
      <c r="H2740" s="23" t="inlineStr">
        <is>
          <t>CTM-1172816</t>
        </is>
      </c>
      <c r="I2740" s="23" t="inlineStr">
        <is>
          <t xml:space="preserve">siAlix_CDS: Custom siRNA,_x000D_
Standard 0.015 μmol Regular </t>
        </is>
      </c>
      <c r="J2740" s="23" t="n">
        <v>1</v>
      </c>
      <c r="K2740" s="23" t="n">
        <v>1</v>
      </c>
      <c r="L2740" s="23">
        <f>J2740-K2740</f>
        <v/>
      </c>
      <c r="M2740" s="23" t="inlineStr">
        <is>
          <t>T-1204/25-26</t>
        </is>
      </c>
      <c r="N2740" s="32" t="n">
        <v>45917</v>
      </c>
      <c r="O2740" s="62" t="n">
        <v>12880.58</v>
      </c>
      <c r="P2740" s="23" t="inlineStr">
        <is>
          <t>RCB</t>
        </is>
      </c>
      <c r="Q2740" s="23" t="inlineStr">
        <is>
          <t>BY HAND</t>
        </is>
      </c>
      <c r="R2740" s="23" t="inlineStr">
        <is>
          <t>DEEPAK</t>
        </is>
      </c>
      <c r="S2740" s="63" t="n">
        <v>-20</v>
      </c>
      <c r="T2740" s="39" t="n"/>
      <c r="U2740" s="23" t="inlineStr">
        <is>
          <t>Dharmacon</t>
        </is>
      </c>
      <c r="V2740" s="23">
        <f>VLOOKUP(P2740,'Customer List'!B:C,2,)</f>
        <v/>
      </c>
      <c r="W2740" s="40" t="n"/>
      <c r="X2740" s="32">
        <f>IF(OR(R2740 = "PRIYANKA MADAM", R2740 = "DEEPAK", R2740 = "PORTER"),N2740,"")</f>
        <v/>
      </c>
      <c r="Y2740" s="23">
        <f>IF(X2740="", "", X2740-N2740)</f>
        <v/>
      </c>
      <c r="Z2740" s="23">
        <f>IF(N2740="", "", TEXT(N2740, "dddd"))</f>
        <v/>
      </c>
      <c r="AA2740" s="23">
        <f>IF(X2740="", "", TEXT(X2740, "dddd"))</f>
        <v/>
      </c>
      <c r="AB2740" s="23">
        <f>VLOOKUP(U2740,'Currency Sheet'!A:C,3,)</f>
        <v/>
      </c>
      <c r="AC2740" s="44">
        <f>VLOOKUP(P2740,'Customer List'!B:D,3,)</f>
        <v/>
      </c>
    </row>
    <row r="2741">
      <c r="A2741" s="23">
        <f>A2740+1</f>
        <v/>
      </c>
      <c r="B2741" s="23" t="inlineStr">
        <is>
          <t>D090425IN3313470G</t>
        </is>
      </c>
      <c r="C2741" s="32" t="n">
        <v>45911</v>
      </c>
      <c r="D2741" s="32" t="n">
        <v>45913</v>
      </c>
      <c r="E2741" s="51" t="n">
        <v>148.3</v>
      </c>
      <c r="F2741" s="51">
        <f>IF(AB2741="DOLLAR",E2741*88,E2741)</f>
        <v/>
      </c>
      <c r="G2741" s="62">
        <f>F2741*J2741</f>
        <v/>
      </c>
      <c r="H2741" s="23" t="inlineStr">
        <is>
          <t>CTM-1172817</t>
        </is>
      </c>
      <c r="I2741" s="23" t="inlineStr">
        <is>
          <t xml:space="preserve">siPar3A_3'UTR: Custom siRNA,_x000D_
Standard 0.015 μmol Regular </t>
        </is>
      </c>
      <c r="J2741" s="23" t="n">
        <v>1</v>
      </c>
      <c r="K2741" s="23" t="n">
        <v>1</v>
      </c>
      <c r="L2741" s="23">
        <f>J2741-K2741</f>
        <v/>
      </c>
      <c r="M2741" s="23" t="inlineStr">
        <is>
          <t>T-1204/25-26</t>
        </is>
      </c>
      <c r="N2741" s="32" t="n">
        <v>45917</v>
      </c>
      <c r="O2741" s="62" t="n">
        <v>18113.18</v>
      </c>
      <c r="P2741" s="23" t="inlineStr">
        <is>
          <t>RCB</t>
        </is>
      </c>
      <c r="Q2741" s="23" t="inlineStr">
        <is>
          <t>BY HAND</t>
        </is>
      </c>
      <c r="R2741" s="23" t="inlineStr">
        <is>
          <t>DEEPAK</t>
        </is>
      </c>
      <c r="S2741" s="63" t="n">
        <v>-20</v>
      </c>
      <c r="T2741" s="39" t="n"/>
      <c r="U2741" s="23" t="inlineStr">
        <is>
          <t>Dharmacon</t>
        </is>
      </c>
      <c r="V2741" s="23">
        <f>VLOOKUP(P2741,'Customer List'!B:C,2,)</f>
        <v/>
      </c>
      <c r="W2741" s="40" t="n"/>
      <c r="X2741" s="32">
        <f>IF(OR(R2741 = "PRIYANKA MADAM", R2741 = "DEEPAK", R2741 = "PORTER"),N2741,"")</f>
        <v/>
      </c>
      <c r="Y2741" s="23">
        <f>IF(X2741="", "", X2741-N2741)</f>
        <v/>
      </c>
      <c r="Z2741" s="23">
        <f>IF(N2741="", "", TEXT(N2741, "dddd"))</f>
        <v/>
      </c>
      <c r="AA2741" s="23">
        <f>IF(X2741="", "", TEXT(X2741, "dddd"))</f>
        <v/>
      </c>
      <c r="AB2741" s="23">
        <f>VLOOKUP(U2741,'Currency Sheet'!A:C,3,)</f>
        <v/>
      </c>
      <c r="AC2741" s="44">
        <f>VLOOKUP(P2741,'Customer List'!B:D,3,)</f>
        <v/>
      </c>
    </row>
    <row r="2742">
      <c r="A2742" s="23">
        <f>A2741+1</f>
        <v/>
      </c>
      <c r="B2742" s="23" t="inlineStr">
        <is>
          <t>D090425IN3313470G</t>
        </is>
      </c>
      <c r="C2742" s="32" t="n">
        <v>45911</v>
      </c>
      <c r="D2742" s="32" t="n">
        <v>45913</v>
      </c>
      <c r="E2742" s="51" t="n">
        <v>126.88</v>
      </c>
      <c r="F2742" s="51">
        <f>IF(AB2742="DOLLAR",E2742*88,E2742)</f>
        <v/>
      </c>
      <c r="G2742" s="62">
        <f>F2742*J2742</f>
        <v/>
      </c>
      <c r="H2742" s="23" t="inlineStr">
        <is>
          <t>CTM-1172819</t>
        </is>
      </c>
      <c r="I2742" s="23" t="inlineStr">
        <is>
          <t xml:space="preserve">siPar3B_3'UTR: Custom siRNA,_x000D_
Standard 0.015 μmol Regular </t>
        </is>
      </c>
      <c r="J2742" s="23" t="n">
        <v>1</v>
      </c>
      <c r="K2742" s="23" t="n">
        <v>1</v>
      </c>
      <c r="L2742" s="23">
        <f>J2742-K2742</f>
        <v/>
      </c>
      <c r="M2742" s="23" t="inlineStr">
        <is>
          <t>T-1204/25-26</t>
        </is>
      </c>
      <c r="N2742" s="32" t="n">
        <v>45917</v>
      </c>
      <c r="O2742" s="62" t="n">
        <v>15496.88</v>
      </c>
      <c r="P2742" s="23" t="inlineStr">
        <is>
          <t>RCB</t>
        </is>
      </c>
      <c r="Q2742" s="23" t="inlineStr">
        <is>
          <t>BY HAND</t>
        </is>
      </c>
      <c r="R2742" s="23" t="inlineStr">
        <is>
          <t>DEEPAK</t>
        </is>
      </c>
      <c r="S2742" s="63" t="n">
        <v>-20</v>
      </c>
      <c r="T2742" s="39" t="n"/>
      <c r="U2742" s="23" t="inlineStr">
        <is>
          <t>Dharmacon</t>
        </is>
      </c>
      <c r="V2742" s="23">
        <f>VLOOKUP(P2742,'Customer List'!B:C,2,)</f>
        <v/>
      </c>
      <c r="W2742" s="40" t="n"/>
      <c r="X2742" s="32">
        <f>IF(OR(R2742 = "PRIYANKA MADAM", R2742 = "DEEPAK", R2742 = "PORTER"),N2742,"")</f>
        <v/>
      </c>
      <c r="Y2742" s="23">
        <f>IF(X2742="", "", X2742-N2742)</f>
        <v/>
      </c>
      <c r="Z2742" s="23">
        <f>IF(N2742="", "", TEXT(N2742, "dddd"))</f>
        <v/>
      </c>
      <c r="AA2742" s="23">
        <f>IF(X2742="", "", TEXT(X2742, "dddd"))</f>
        <v/>
      </c>
      <c r="AB2742" s="23">
        <f>VLOOKUP(U2742,'Currency Sheet'!A:C,3,)</f>
        <v/>
      </c>
      <c r="AC2742" s="44">
        <f>VLOOKUP(P2742,'Customer List'!B:D,3,)</f>
        <v/>
      </c>
    </row>
    <row r="2743">
      <c r="A2743" s="23">
        <f>A2742+1</f>
        <v/>
      </c>
      <c r="B2743" s="23" t="inlineStr">
        <is>
          <t>D090425IN3313470G</t>
        </is>
      </c>
      <c r="C2743" s="32" t="n">
        <v>45911</v>
      </c>
      <c r="D2743" s="32" t="n">
        <v>45913</v>
      </c>
      <c r="E2743" s="51" t="n">
        <v>374</v>
      </c>
      <c r="F2743" s="51">
        <f>IF(AB2743="DOLLAR",E2743*88,E2743)</f>
        <v/>
      </c>
      <c r="G2743" s="62">
        <f>F2743*J2743</f>
        <v/>
      </c>
      <c r="H2743" s="23" t="inlineStr">
        <is>
          <t>L-017141-02-0005</t>
        </is>
      </c>
      <c r="I2743" s="23" t="inlineStr">
        <is>
          <t xml:space="preserve">ON-TARGETplus Human YEATS2_x000D_
(55689) siRNA - SMARTpool, 5_x000D_
nmol </t>
        </is>
      </c>
      <c r="J2743" s="23" t="n">
        <v>1</v>
      </c>
      <c r="K2743" s="23" t="n">
        <v>1</v>
      </c>
      <c r="L2743" s="23">
        <f>J2743-K2743</f>
        <v/>
      </c>
      <c r="M2743" s="23" t="inlineStr">
        <is>
          <t>T-1183/25-26</t>
        </is>
      </c>
      <c r="N2743" s="32" t="n">
        <v>45915</v>
      </c>
      <c r="O2743" s="62" t="n">
        <v>48060</v>
      </c>
      <c r="P2743" s="23" t="inlineStr">
        <is>
          <t>SAI LIFE</t>
        </is>
      </c>
      <c r="Q2743" s="23" t="n">
        <v>58155667533</v>
      </c>
      <c r="R2743" s="23" t="inlineStr">
        <is>
          <t>Delivered</t>
        </is>
      </c>
      <c r="S2743" s="63" t="n">
        <v>-20</v>
      </c>
      <c r="T2743" s="39" t="n"/>
      <c r="U2743" s="23" t="inlineStr">
        <is>
          <t>Dharmacon</t>
        </is>
      </c>
      <c r="V2743" s="23">
        <f>VLOOKUP(P2743,'Customer List'!B:C,2,)</f>
        <v/>
      </c>
      <c r="W2743" s="40" t="n"/>
      <c r="X2743" s="32" t="n">
        <v>45916</v>
      </c>
      <c r="Y2743" s="23">
        <f>IF(X2743="", "", X2743-N2743)</f>
        <v/>
      </c>
      <c r="Z2743" s="23">
        <f>IF(N2743="", "", TEXT(N2743, "dddd"))</f>
        <v/>
      </c>
      <c r="AA2743" s="23">
        <f>IF(X2743="", "", TEXT(X2743, "dddd"))</f>
        <v/>
      </c>
      <c r="AB2743" s="23">
        <f>VLOOKUP(U2743,'Currency Sheet'!A:C,3,)</f>
        <v/>
      </c>
      <c r="AC2743" s="44">
        <f>VLOOKUP(P2743,'Customer List'!B:D,3,)</f>
        <v/>
      </c>
    </row>
    <row r="2744">
      <c r="A2744" s="23">
        <f>A2743+1</f>
        <v/>
      </c>
      <c r="B2744" s="23" t="inlineStr">
        <is>
          <t>D090425IN3313470G</t>
        </is>
      </c>
      <c r="C2744" s="32" t="n">
        <v>45911</v>
      </c>
      <c r="D2744" s="32" t="n">
        <v>45913</v>
      </c>
      <c r="E2744" s="51" t="n">
        <v>374</v>
      </c>
      <c r="F2744" s="51">
        <f>IF(AB2744="DOLLAR",E2744*88,E2744)</f>
        <v/>
      </c>
      <c r="G2744" s="62">
        <f>F2744*J2744</f>
        <v/>
      </c>
      <c r="H2744" s="23" t="inlineStr">
        <is>
          <t>L-005280-00-0005</t>
        </is>
      </c>
      <c r="I2744" s="23" t="inlineStr">
        <is>
          <t xml:space="preserve">ON-TARGETplus Human YEATS4_x000D_
(8089) siRNA - SMARTpool, 5_x000D_
nmol </t>
        </is>
      </c>
      <c r="J2744" s="23" t="n">
        <v>1</v>
      </c>
      <c r="K2744" s="23" t="n">
        <v>1</v>
      </c>
      <c r="L2744" s="23">
        <f>J2744-K2744</f>
        <v/>
      </c>
      <c r="M2744" s="23" t="inlineStr">
        <is>
          <t>T-1183/25-26</t>
        </is>
      </c>
      <c r="N2744" s="32" t="n">
        <v>45915</v>
      </c>
      <c r="O2744" s="62" t="n">
        <v>48060</v>
      </c>
      <c r="P2744" s="23" t="inlineStr">
        <is>
          <t>SAI LIFE</t>
        </is>
      </c>
      <c r="Q2744" s="23" t="n">
        <v>58155667533</v>
      </c>
      <c r="R2744" s="23" t="inlineStr">
        <is>
          <t>Delivered</t>
        </is>
      </c>
      <c r="S2744" s="63" t="n">
        <v>-20</v>
      </c>
      <c r="T2744" s="39" t="n"/>
      <c r="U2744" s="23" t="inlineStr">
        <is>
          <t>Dharmacon</t>
        </is>
      </c>
      <c r="V2744" s="23">
        <f>VLOOKUP(P2744,'Customer List'!B:C,2,)</f>
        <v/>
      </c>
      <c r="W2744" s="40" t="n"/>
      <c r="X2744" s="32" t="n">
        <v>45916</v>
      </c>
      <c r="Y2744" s="23">
        <f>IF(X2744="", "", X2744-N2744)</f>
        <v/>
      </c>
      <c r="Z2744" s="23">
        <f>IF(N2744="", "", TEXT(N2744, "dddd"))</f>
        <v/>
      </c>
      <c r="AA2744" s="23">
        <f>IF(X2744="", "", TEXT(X2744, "dddd"))</f>
        <v/>
      </c>
      <c r="AB2744" s="23">
        <f>VLOOKUP(U2744,'Currency Sheet'!A:C,3,)</f>
        <v/>
      </c>
      <c r="AC2744" s="44">
        <f>VLOOKUP(P2744,'Customer List'!B:D,3,)</f>
        <v/>
      </c>
    </row>
    <row r="2745">
      <c r="A2745" s="23">
        <f>A2744+1</f>
        <v/>
      </c>
      <c r="B2745" s="23" t="inlineStr">
        <is>
          <t>D090425IN3313470G</t>
        </is>
      </c>
      <c r="C2745" s="32" t="n">
        <v>45911</v>
      </c>
      <c r="D2745" s="32" t="n">
        <v>45913</v>
      </c>
      <c r="E2745" s="51" t="n">
        <v>587</v>
      </c>
      <c r="F2745" s="51">
        <f>IF(AB2745="DOLLAR",E2745*88,E2745)</f>
        <v/>
      </c>
      <c r="G2745" s="62">
        <f>F2745*J2745</f>
        <v/>
      </c>
      <c r="H2745" s="23" t="inlineStr">
        <is>
          <t>L-003400-00-0010</t>
        </is>
      </c>
      <c r="I2745" s="23" t="inlineStr">
        <is>
          <t>ON-TARGETplus Human AR (367) siRNA - SMARTpool  10nmol</t>
        </is>
      </c>
      <c r="J2745" s="23" t="n">
        <v>1</v>
      </c>
      <c r="K2745" s="23" t="n">
        <v>1</v>
      </c>
      <c r="L2745" s="23">
        <f>J2745-K2745</f>
        <v/>
      </c>
      <c r="M2745" s="23" t="inlineStr">
        <is>
          <t>T-1181/25-26</t>
        </is>
      </c>
      <c r="N2745" s="32" t="n">
        <v>45915</v>
      </c>
      <c r="O2745" s="62" t="n">
        <v>84088.77</v>
      </c>
      <c r="P2745" s="23" t="inlineStr">
        <is>
          <t>NCBS</t>
        </is>
      </c>
      <c r="Q2745" s="23" t="n">
        <v>58155667113</v>
      </c>
      <c r="R2745" s="23" t="inlineStr">
        <is>
          <t>Delivered</t>
        </is>
      </c>
      <c r="S2745" s="63" t="n">
        <v>-20</v>
      </c>
      <c r="T2745" s="39" t="n"/>
      <c r="U2745" s="23" t="inlineStr">
        <is>
          <t>Dharmacon</t>
        </is>
      </c>
      <c r="V2745" s="23">
        <f>VLOOKUP(P2745,'Customer List'!B:C,2,)</f>
        <v/>
      </c>
      <c r="W2745" s="40" t="n"/>
      <c r="X2745" s="32" t="n">
        <v>45917</v>
      </c>
      <c r="Y2745" s="23">
        <f>IF(X2745="", "", X2745-N2745)</f>
        <v/>
      </c>
      <c r="Z2745" s="23">
        <f>IF(N2745="", "", TEXT(N2745, "dddd"))</f>
        <v/>
      </c>
      <c r="AA2745" s="23">
        <f>IF(X2745="", "", TEXT(X2745, "dddd"))</f>
        <v/>
      </c>
      <c r="AB2745" s="23">
        <f>VLOOKUP(U2745,'Currency Sheet'!A:C,3,)</f>
        <v/>
      </c>
      <c r="AC2745" s="44">
        <f>VLOOKUP(P2745,'Customer List'!B:D,3,)</f>
        <v/>
      </c>
    </row>
    <row r="2746">
      <c r="A2746" s="23">
        <f>A2745+1</f>
        <v/>
      </c>
      <c r="B2746" s="23" t="inlineStr">
        <is>
          <t>D090425IN3313470G</t>
        </is>
      </c>
      <c r="C2746" s="32" t="n">
        <v>45911</v>
      </c>
      <c r="D2746" s="32" t="n">
        <v>45913</v>
      </c>
      <c r="E2746" s="51" t="n">
        <v>185</v>
      </c>
      <c r="F2746" s="51">
        <f>IF(AB2746="DOLLAR",E2746*88,E2746)</f>
        <v/>
      </c>
      <c r="G2746" s="62">
        <f>F2746*J2746</f>
        <v/>
      </c>
      <c r="H2746" s="23" t="inlineStr">
        <is>
          <t>D-001810-10-05</t>
        </is>
      </c>
      <c r="I2746" s="23" t="inlineStr">
        <is>
          <t>ON-TARGETplus Non-targeting Pool  5nmol</t>
        </is>
      </c>
      <c r="J2746" s="23" t="n">
        <v>1</v>
      </c>
      <c r="K2746" s="23" t="n">
        <v>1</v>
      </c>
      <c r="L2746" s="23">
        <f>J2746-K2746</f>
        <v/>
      </c>
      <c r="M2746" s="23" t="inlineStr">
        <is>
          <t>T-1181/25-26</t>
        </is>
      </c>
      <c r="N2746" s="32" t="n">
        <v>45915</v>
      </c>
      <c r="O2746" s="62" t="n">
        <v>26960.53</v>
      </c>
      <c r="P2746" s="23" t="inlineStr">
        <is>
          <t>NCBS</t>
        </is>
      </c>
      <c r="Q2746" s="23" t="n">
        <v>58155667113</v>
      </c>
      <c r="R2746" s="23" t="inlineStr">
        <is>
          <t>Delivered</t>
        </is>
      </c>
      <c r="S2746" s="63" t="n">
        <v>-20</v>
      </c>
      <c r="T2746" s="39" t="n"/>
      <c r="U2746" s="23" t="inlineStr">
        <is>
          <t>Dharmacon</t>
        </is>
      </c>
      <c r="V2746" s="23">
        <f>VLOOKUP(P2746,'Customer List'!B:C,2,)</f>
        <v/>
      </c>
      <c r="W2746" s="40" t="n"/>
      <c r="X2746" s="32" t="n">
        <v>45917</v>
      </c>
      <c r="Y2746" s="23">
        <f>IF(X2746="", "", X2746-N2746)</f>
        <v/>
      </c>
      <c r="Z2746" s="23">
        <f>IF(N2746="", "", TEXT(N2746, "dddd"))</f>
        <v/>
      </c>
      <c r="AA2746" s="23">
        <f>IF(X2746="", "", TEXT(X2746, "dddd"))</f>
        <v/>
      </c>
      <c r="AB2746" s="23">
        <f>VLOOKUP(U2746,'Currency Sheet'!A:C,3,)</f>
        <v/>
      </c>
      <c r="AC2746" s="44">
        <f>VLOOKUP(P2746,'Customer List'!B:D,3,)</f>
        <v/>
      </c>
    </row>
    <row r="2747">
      <c r="A2747" s="23">
        <f>A2746+1</f>
        <v/>
      </c>
      <c r="B2747" s="23" t="inlineStr">
        <is>
          <t>D090425IN3313470G</t>
        </is>
      </c>
      <c r="C2747" s="32" t="n">
        <v>45911</v>
      </c>
      <c r="D2747" s="32" t="n">
        <v>45913</v>
      </c>
      <c r="E2747" s="51" t="n">
        <v>393</v>
      </c>
      <c r="F2747" s="51">
        <f>IF(AB2747="DOLLAR",E2747*88,E2747)</f>
        <v/>
      </c>
      <c r="G2747" s="62">
        <f>F2747*J2747</f>
        <v/>
      </c>
      <c r="H2747" s="23" t="inlineStr">
        <is>
          <t>T-2001-03</t>
        </is>
      </c>
      <c r="I2747" s="23" t="inlineStr">
        <is>
          <t>DharmaFECT 1 Transfection Reagent  1.5ml</t>
        </is>
      </c>
      <c r="J2747" s="23" t="n">
        <v>2</v>
      </c>
      <c r="K2747" s="23" t="n">
        <v>2</v>
      </c>
      <c r="L2747" s="23">
        <f>J2747-K2747</f>
        <v/>
      </c>
      <c r="M2747" s="23" t="inlineStr">
        <is>
          <t>T-1204/25-26</t>
        </is>
      </c>
      <c r="N2747" s="32" t="n">
        <v>45917</v>
      </c>
      <c r="O2747" s="62" t="n">
        <v>96102</v>
      </c>
      <c r="P2747" s="23" t="inlineStr">
        <is>
          <t>RCB</t>
        </is>
      </c>
      <c r="Q2747" s="23" t="inlineStr">
        <is>
          <t>BY HAND</t>
        </is>
      </c>
      <c r="R2747" s="23" t="inlineStr">
        <is>
          <t>DEEPAK</t>
        </is>
      </c>
      <c r="S2747" s="63" t="n">
        <v>4</v>
      </c>
      <c r="T2747" s="39" t="n"/>
      <c r="U2747" s="23" t="inlineStr">
        <is>
          <t>Dharmacon</t>
        </is>
      </c>
      <c r="V2747" s="23">
        <f>VLOOKUP(P2747,'Customer List'!B:C,2,)</f>
        <v/>
      </c>
      <c r="W2747" s="40" t="n"/>
      <c r="X2747" s="32">
        <f>IF(OR(R2747 = "PRIYANKA MADAM", R2747 = "DEEPAK", R2747 = "PORTER"),N2747,"")</f>
        <v/>
      </c>
      <c r="Y2747" s="23">
        <f>IF(X2747="", "", X2747-N2747)</f>
        <v/>
      </c>
      <c r="Z2747" s="23">
        <f>IF(N2747="", "", TEXT(N2747, "dddd"))</f>
        <v/>
      </c>
      <c r="AA2747" s="23">
        <f>IF(X2747="", "", TEXT(X2747, "dddd"))</f>
        <v/>
      </c>
      <c r="AB2747" s="23">
        <f>VLOOKUP(U2747,'Currency Sheet'!A:C,3,)</f>
        <v/>
      </c>
      <c r="AC2747" s="44">
        <f>VLOOKUP(P2747,'Customer List'!B:D,3,)</f>
        <v/>
      </c>
    </row>
    <row r="2748">
      <c r="A2748" s="23">
        <f>A2747+1</f>
        <v/>
      </c>
      <c r="B2748" s="23" t="inlineStr">
        <is>
          <t>D090425IN3313470G</t>
        </is>
      </c>
      <c r="C2748" s="32" t="n">
        <v>45911</v>
      </c>
      <c r="D2748" s="32" t="n">
        <v>45913</v>
      </c>
      <c r="E2748" s="51" t="n">
        <v>3</v>
      </c>
      <c r="F2748" s="51">
        <f>IF(AB2748="DOLLAR",E2748*88,E2748)</f>
        <v/>
      </c>
      <c r="G2748" s="62">
        <f>F2748*J2748</f>
        <v/>
      </c>
      <c r="H2748" s="23" t="inlineStr">
        <is>
          <t>MQ-050325-01-0002</t>
        </is>
      </c>
      <c r="I2748" s="23" t="inlineStr">
        <is>
          <t>siGENOME Mouse Sfn (55948)_x000D_
siRNA - Set of 4, 2 nmol</t>
        </is>
      </c>
      <c r="J2748" s="23" t="n">
        <v>1</v>
      </c>
      <c r="K2748" s="23" t="n">
        <v>1</v>
      </c>
      <c r="L2748" s="23">
        <f>J2748-K2748</f>
        <v/>
      </c>
      <c r="M2748" s="23" t="inlineStr">
        <is>
          <t>DC-155/25-26</t>
        </is>
      </c>
      <c r="N2748" s="32" t="n">
        <v>45920</v>
      </c>
      <c r="O2748" s="62" t="n">
        <v>0</v>
      </c>
      <c r="P2748" s="23" t="inlineStr">
        <is>
          <t>NIAB</t>
        </is>
      </c>
      <c r="Q2748" s="23" t="n">
        <v>58155927664</v>
      </c>
      <c r="R2748" s="23" t="inlineStr">
        <is>
          <t>Delivered</t>
        </is>
      </c>
      <c r="S2748" s="63" t="n">
        <v>-20</v>
      </c>
      <c r="T2748" s="39" t="inlineStr">
        <is>
          <t>FOC</t>
        </is>
      </c>
      <c r="U2748" s="23" t="inlineStr">
        <is>
          <t>Dharmacon</t>
        </is>
      </c>
      <c r="V2748" s="23">
        <f>VLOOKUP(P2748,'Customer List'!B:C,2,)</f>
        <v/>
      </c>
      <c r="W2748" s="40" t="n"/>
      <c r="X2748" s="32" t="n">
        <v>45922</v>
      </c>
      <c r="Y2748" s="23">
        <f>IF(X2748="", "", X2748-N2748)</f>
        <v/>
      </c>
      <c r="Z2748" s="23">
        <f>IF(N2748="", "", TEXT(N2748, "dddd"))</f>
        <v/>
      </c>
      <c r="AA2748" s="23">
        <f>IF(X2748="", "", TEXT(X2748, "dddd"))</f>
        <v/>
      </c>
      <c r="AB2748" s="23">
        <f>VLOOKUP(U2748,'Currency Sheet'!A:C,3,)</f>
        <v/>
      </c>
      <c r="AC2748" s="44">
        <f>VLOOKUP(P2748,'Customer List'!B:D,3,)</f>
        <v/>
      </c>
    </row>
    <row r="2749">
      <c r="A2749" s="23">
        <f>A2748+1</f>
        <v/>
      </c>
      <c r="B2749" s="23" t="inlineStr">
        <is>
          <t>I241032-IN</t>
        </is>
      </c>
      <c r="C2749" s="32" t="n">
        <v>45912</v>
      </c>
      <c r="D2749" s="32" t="n">
        <v>45915</v>
      </c>
      <c r="E2749" s="51" t="n">
        <v>104.8</v>
      </c>
      <c r="F2749" s="51">
        <f>IF(AB2749="DOLLAR",E2749*88,E2749)</f>
        <v/>
      </c>
      <c r="G2749" s="62">
        <f>F2749*J2749</f>
        <v/>
      </c>
      <c r="H2749" s="23" t="inlineStr">
        <is>
          <t>21003-1L</t>
        </is>
      </c>
      <c r="I2749" s="23" t="inlineStr">
        <is>
          <t>One Step Blue Protien Gel Stain (1L)</t>
        </is>
      </c>
      <c r="J2749" s="23" t="n">
        <v>1</v>
      </c>
      <c r="K2749" s="23" t="n">
        <v>1</v>
      </c>
      <c r="L2749" s="23">
        <f>J2749-K2749</f>
        <v/>
      </c>
      <c r="M2749" s="23" t="inlineStr">
        <is>
          <t>T-1196/25-26</t>
        </is>
      </c>
      <c r="N2749" s="32" t="n">
        <v>45915</v>
      </c>
      <c r="O2749" s="62" t="n">
        <v>16244</v>
      </c>
      <c r="P2749" s="23" t="inlineStr">
        <is>
          <t>Pioneer</t>
        </is>
      </c>
      <c r="Q2749" s="23" t="n">
        <v>58155667743</v>
      </c>
      <c r="R2749" s="23" t="inlineStr">
        <is>
          <t>Delivered</t>
        </is>
      </c>
      <c r="S2749" s="63" t="n">
        <v>4</v>
      </c>
      <c r="T2749" s="39" t="n"/>
      <c r="U2749" s="23" t="inlineStr">
        <is>
          <t>Biotium</t>
        </is>
      </c>
      <c r="V2749" s="23">
        <f>VLOOKUP(P2749,'Customer List'!B:C,2,)</f>
        <v/>
      </c>
      <c r="W2749" s="40" t="n"/>
      <c r="X2749" s="32" t="n">
        <v>45916</v>
      </c>
      <c r="Y2749" s="23">
        <f>IF(X2749="", "", X2749-N2749)</f>
        <v/>
      </c>
      <c r="Z2749" s="23">
        <f>IF(N2749="", "", TEXT(N2749, "dddd"))</f>
        <v/>
      </c>
      <c r="AA2749" s="23">
        <f>IF(X2749="", "", TEXT(X2749, "dddd"))</f>
        <v/>
      </c>
      <c r="AB2749" s="23">
        <f>VLOOKUP(U2749,'Currency Sheet'!A:C,3,)</f>
        <v/>
      </c>
      <c r="AC2749" s="44">
        <f>VLOOKUP(P2749,'Customer List'!B:D,3,)</f>
        <v/>
      </c>
    </row>
    <row r="2750">
      <c r="A2750" s="23">
        <f>A2749+1</f>
        <v/>
      </c>
      <c r="B2750" s="23" t="inlineStr">
        <is>
          <t>I241032-IN</t>
        </is>
      </c>
      <c r="C2750" s="32" t="n">
        <v>45912</v>
      </c>
      <c r="D2750" s="32" t="n">
        <v>45915</v>
      </c>
      <c r="E2750" s="51" t="n">
        <v>112.8</v>
      </c>
      <c r="F2750" s="51">
        <f>IF(AB2750="DOLLAR",E2750*88,E2750)</f>
        <v/>
      </c>
      <c r="G2750" s="62">
        <f>F2750*J2750</f>
        <v/>
      </c>
      <c r="H2750" s="23" t="n">
        <v>41003</v>
      </c>
      <c r="I2750" s="23" t="inlineStr">
        <is>
          <t>GelRed® Nucleic Acid Stain, 10,000X in water (trial size): (0.1mL)</t>
        </is>
      </c>
      <c r="J2750" s="23" t="n">
        <v>4</v>
      </c>
      <c r="K2750" s="23" t="n"/>
      <c r="L2750" s="23">
        <f>J2750-K2750</f>
        <v/>
      </c>
      <c r="M2750" s="23" t="n"/>
      <c r="N2750" s="32" t="n"/>
      <c r="O2750" s="62" t="n"/>
      <c r="P2750" s="23" t="inlineStr">
        <is>
          <t>Stock</t>
        </is>
      </c>
      <c r="Q2750" s="23" t="n"/>
      <c r="R2750" s="23" t="n"/>
      <c r="S2750" s="63" t="inlineStr">
        <is>
          <t>RT</t>
        </is>
      </c>
      <c r="T2750" s="39" t="n"/>
      <c r="U2750" s="23" t="inlineStr">
        <is>
          <t>Biotium</t>
        </is>
      </c>
      <c r="V2750" s="23">
        <f>VLOOKUP(P2750,'Customer List'!B:C,2,)</f>
        <v/>
      </c>
      <c r="W2750" s="40" t="inlineStr">
        <is>
          <t>Stock</t>
        </is>
      </c>
      <c r="X2750" s="32">
        <f>IF(OR(R2750 = "PRIYANKA MADAM", R2750 = "DEEPAK", R2750 = "PORTER"),N2750,"")</f>
        <v/>
      </c>
      <c r="Y2750" s="23">
        <f>IF(X2750="", "", X2750-N2750)</f>
        <v/>
      </c>
      <c r="Z2750" s="23">
        <f>IF(N2750="", "", TEXT(N2750, "dddd"))</f>
        <v/>
      </c>
      <c r="AA2750" s="23">
        <f>IF(X2750="", "", TEXT(X2750, "dddd"))</f>
        <v/>
      </c>
      <c r="AB2750" s="23">
        <f>VLOOKUP(U2750,'Currency Sheet'!A:C,3,)</f>
        <v/>
      </c>
      <c r="AC2750" s="44">
        <f>VLOOKUP(P2750,'Customer List'!B:D,3,)</f>
        <v/>
      </c>
    </row>
    <row r="2751">
      <c r="A2751" s="23">
        <f>A2750+1</f>
        <v/>
      </c>
      <c r="B2751" s="23" t="inlineStr">
        <is>
          <t>Sample</t>
        </is>
      </c>
      <c r="C2751" s="32" t="n">
        <v>45912</v>
      </c>
      <c r="D2751" s="32" t="n">
        <v>45916</v>
      </c>
      <c r="E2751" s="51" t="n">
        <v>0</v>
      </c>
      <c r="F2751" s="51">
        <f>IF(AB2751="DOLLAR",E2751*88,E2751)</f>
        <v/>
      </c>
      <c r="G2751" s="62">
        <f>F2751*J2751</f>
        <v/>
      </c>
      <c r="H2751" s="23" t="inlineStr">
        <is>
          <t>SE2619T-2-1.5</t>
        </is>
      </c>
      <c r="I2751" s="23" t="n"/>
      <c r="J2751" s="23" t="n">
        <v>1</v>
      </c>
      <c r="K2751" s="23" t="n"/>
      <c r="L2751" s="23">
        <f>J2751-K2751</f>
        <v/>
      </c>
      <c r="M2751" s="23" t="n"/>
      <c r="N2751" s="32" t="n"/>
      <c r="O2751" s="62" t="n"/>
      <c r="P2751" s="23" t="inlineStr">
        <is>
          <t>SOUTH CAMPUS</t>
        </is>
      </c>
      <c r="Q2751" s="23" t="n"/>
      <c r="R2751" s="23" t="n"/>
      <c r="S2751" s="63" t="inlineStr">
        <is>
          <t>RT</t>
        </is>
      </c>
      <c r="T2751" s="39" t="n"/>
      <c r="U2751" s="23" t="inlineStr">
        <is>
          <t>HOEFER</t>
        </is>
      </c>
      <c r="V2751" s="23">
        <f>VLOOKUP(P2751,'Customer List'!B:C,2,)</f>
        <v/>
      </c>
      <c r="W2751" s="40" t="inlineStr">
        <is>
          <t>Sample</t>
        </is>
      </c>
      <c r="X2751" s="32">
        <f>IF(OR(R2751 = "PRIYANKA MADAM", R2751 = "DEEPAK", R2751 = "PORTER"),N2751,"")</f>
        <v/>
      </c>
      <c r="Y2751" s="23">
        <f>IF(X2751="", "", X2751-N2751)</f>
        <v/>
      </c>
      <c r="Z2751" s="23">
        <f>IF(N2751="", "", TEXT(N2751, "dddd"))</f>
        <v/>
      </c>
      <c r="AA2751" s="23">
        <f>IF(X2751="", "", TEXT(X2751, "dddd"))</f>
        <v/>
      </c>
      <c r="AB2751" s="23">
        <f>VLOOKUP(U2751,'Currency Sheet'!A:C,3,)</f>
        <v/>
      </c>
      <c r="AC2751" s="44">
        <f>VLOOKUP(P2751,'Customer List'!B:D,3,)</f>
        <v/>
      </c>
    </row>
    <row r="2752">
      <c r="A2752" s="23">
        <f>A2751+1</f>
        <v/>
      </c>
      <c r="B2752" s="23" t="inlineStr">
        <is>
          <t>Sample</t>
        </is>
      </c>
      <c r="C2752" s="32" t="n">
        <v>45912</v>
      </c>
      <c r="D2752" s="32" t="n">
        <v>45916</v>
      </c>
      <c r="E2752" s="51" t="n">
        <v>0</v>
      </c>
      <c r="F2752" s="51">
        <f>IF(AB2752="DOLLAR",E2752*88,E2752)</f>
        <v/>
      </c>
      <c r="G2752" s="62">
        <f>F2752*J2752</f>
        <v/>
      </c>
      <c r="H2752" s="23" t="inlineStr">
        <is>
          <t>SE211A-10-1.5</t>
        </is>
      </c>
      <c r="I2752" s="23" t="n"/>
      <c r="J2752" s="23" t="n">
        <v>1</v>
      </c>
      <c r="K2752" s="23" t="n"/>
      <c r="L2752" s="23">
        <f>J2752-K2752</f>
        <v/>
      </c>
      <c r="M2752" s="23" t="n"/>
      <c r="N2752" s="32" t="n"/>
      <c r="O2752" s="62" t="n"/>
      <c r="P2752" s="23" t="inlineStr">
        <is>
          <t>SOUTH CAMPUS</t>
        </is>
      </c>
      <c r="Q2752" s="23" t="n"/>
      <c r="R2752" s="23" t="n"/>
      <c r="S2752" s="63" t="inlineStr">
        <is>
          <t>RT</t>
        </is>
      </c>
      <c r="T2752" s="39" t="n"/>
      <c r="U2752" s="23" t="inlineStr">
        <is>
          <t>HOEFER</t>
        </is>
      </c>
      <c r="V2752" s="23">
        <f>VLOOKUP(P2752,'Customer List'!B:C,2,)</f>
        <v/>
      </c>
      <c r="W2752" s="40" t="inlineStr">
        <is>
          <t>Sample</t>
        </is>
      </c>
      <c r="X2752" s="32">
        <f>IF(OR(R2752 = "PRIYANKA MADAM", R2752 = "DEEPAK", R2752 = "PORTER"),N2752,"")</f>
        <v/>
      </c>
      <c r="Y2752" s="23">
        <f>IF(X2752="", "", X2752-N2752)</f>
        <v/>
      </c>
      <c r="Z2752" s="23">
        <f>IF(N2752="", "", TEXT(N2752, "dddd"))</f>
        <v/>
      </c>
      <c r="AA2752" s="23">
        <f>IF(X2752="", "", TEXT(X2752, "dddd"))</f>
        <v/>
      </c>
      <c r="AB2752" s="23">
        <f>VLOOKUP(U2752,'Currency Sheet'!A:C,3,)</f>
        <v/>
      </c>
      <c r="AC2752" s="44">
        <f>VLOOKUP(P2752,'Customer List'!B:D,3,)</f>
        <v/>
      </c>
    </row>
    <row r="2753">
      <c r="A2753" s="23">
        <f>A2752+1</f>
        <v/>
      </c>
      <c r="B2753" s="23" t="inlineStr">
        <is>
          <t>INV7267</t>
        </is>
      </c>
      <c r="C2753" s="32" t="n">
        <v>45912</v>
      </c>
      <c r="D2753" s="32" t="n">
        <v>45916</v>
      </c>
      <c r="E2753" s="51" t="n">
        <v>5747.5</v>
      </c>
      <c r="F2753" s="51">
        <f>IF(AB2753="DOLLAR",E2753*88,E2753)</f>
        <v/>
      </c>
      <c r="G2753" s="62">
        <f>F2753*J2753</f>
        <v/>
      </c>
      <c r="H2753" s="23" t="n">
        <v>78176</v>
      </c>
      <c r="I2753" s="23" t="inlineStr">
        <is>
          <t>GLP-1R/CRE Luciferase Reporter_x000D_
HEK293 Cell Line  2 vials</t>
        </is>
      </c>
      <c r="J2753" s="23" t="n">
        <v>1</v>
      </c>
      <c r="K2753" s="23" t="n">
        <v>1</v>
      </c>
      <c r="L2753" s="23">
        <f>J2753-K2753</f>
        <v/>
      </c>
      <c r="M2753" s="23" t="inlineStr">
        <is>
          <t>T-1213/25-26</t>
        </is>
      </c>
      <c r="N2753" s="32" t="n">
        <v>45918</v>
      </c>
      <c r="O2753" s="62" t="n">
        <v>1005812.5</v>
      </c>
      <c r="P2753" s="23" t="inlineStr">
        <is>
          <t>Bio Chain</t>
        </is>
      </c>
      <c r="Q2753" s="23" t="inlineStr">
        <is>
          <t>BY HAND</t>
        </is>
      </c>
      <c r="R2753" s="23" t="inlineStr">
        <is>
          <t>Company Person</t>
        </is>
      </c>
      <c r="S2753" s="63" t="n">
        <v>-80</v>
      </c>
      <c r="T2753" s="39" t="n"/>
      <c r="U2753" s="23" t="inlineStr">
        <is>
          <t>BPS</t>
        </is>
      </c>
      <c r="V2753" s="23">
        <f>VLOOKUP(P2753,'Customer List'!B:C,2,)</f>
        <v/>
      </c>
      <c r="W2753" s="40" t="n"/>
      <c r="X2753" s="32">
        <f>IF(OR(R2753 = "PRIYANKA MADAM", R2753 = "DEEPAK", R2753 = "PORTER"),N2753,"")</f>
        <v/>
      </c>
      <c r="Y2753" s="23">
        <f>IF(X2753="", "", X2753-N2753)</f>
        <v/>
      </c>
      <c r="Z2753" s="23">
        <f>IF(N2753="", "", TEXT(N2753, "dddd"))</f>
        <v/>
      </c>
      <c r="AA2753" s="23">
        <f>IF(X2753="", "", TEXT(X2753, "dddd"))</f>
        <v/>
      </c>
      <c r="AB2753" s="23">
        <f>VLOOKUP(U2753,'Currency Sheet'!A:C,3,)</f>
        <v/>
      </c>
      <c r="AC2753" s="44">
        <f>VLOOKUP(P2753,'Customer List'!B:D,3,)</f>
        <v/>
      </c>
    </row>
    <row r="2754">
      <c r="A2754" s="23">
        <f>A2753+1</f>
        <v/>
      </c>
      <c r="B2754" s="23" t="inlineStr">
        <is>
          <t>INV7267</t>
        </is>
      </c>
      <c r="C2754" s="32" t="n">
        <v>45912</v>
      </c>
      <c r="D2754" s="32" t="n">
        <v>45916</v>
      </c>
      <c r="E2754" s="51" t="n">
        <v>6112.5</v>
      </c>
      <c r="F2754" s="51">
        <f>IF(AB2754="DOLLAR",E2754*88,E2754)</f>
        <v/>
      </c>
      <c r="G2754" s="62">
        <f>F2754*J2754</f>
        <v/>
      </c>
      <c r="H2754" s="23" t="n">
        <v>78589</v>
      </c>
      <c r="I2754" s="23" t="inlineStr">
        <is>
          <t>GIPR/CRE Luciferase Reporter_x000D_
HEK293 Cell Line  2 vials</t>
        </is>
      </c>
      <c r="J2754" s="23" t="n">
        <v>1</v>
      </c>
      <c r="K2754" s="23" t="n">
        <v>1</v>
      </c>
      <c r="L2754" s="23">
        <f>J2754-K2754</f>
        <v/>
      </c>
      <c r="M2754" s="23" t="inlineStr">
        <is>
          <t>T-1213/25-26</t>
        </is>
      </c>
      <c r="N2754" s="32" t="n">
        <v>45918</v>
      </c>
      <c r="O2754" s="62" t="n">
        <v>1069687.5</v>
      </c>
      <c r="P2754" s="23" t="inlineStr">
        <is>
          <t>Bio Chain</t>
        </is>
      </c>
      <c r="Q2754" s="23" t="inlineStr">
        <is>
          <t>BY HAND</t>
        </is>
      </c>
      <c r="R2754" s="23" t="inlineStr">
        <is>
          <t>Company Person</t>
        </is>
      </c>
      <c r="S2754" s="63" t="n">
        <v>-80</v>
      </c>
      <c r="T2754" s="39" t="n"/>
      <c r="U2754" s="23" t="inlineStr">
        <is>
          <t>BPS</t>
        </is>
      </c>
      <c r="V2754" s="23">
        <f>VLOOKUP(P2754,'Customer List'!B:C,2,)</f>
        <v/>
      </c>
      <c r="W2754" s="40" t="n"/>
      <c r="X2754" s="32">
        <f>IF(OR(R2754 = "PRIYANKA MADAM", R2754 = "DEEPAK", R2754 = "PORTER"),N2754,"")</f>
        <v/>
      </c>
      <c r="Y2754" s="23">
        <f>IF(X2754="", "", X2754-N2754)</f>
        <v/>
      </c>
      <c r="Z2754" s="23">
        <f>IF(N2754="", "", TEXT(N2754, "dddd"))</f>
        <v/>
      </c>
      <c r="AA2754" s="23">
        <f>IF(X2754="", "", TEXT(X2754, "dddd"))</f>
        <v/>
      </c>
      <c r="AB2754" s="23">
        <f>VLOOKUP(U2754,'Currency Sheet'!A:C,3,)</f>
        <v/>
      </c>
      <c r="AC2754" s="44">
        <f>VLOOKUP(P2754,'Customer List'!B:D,3,)</f>
        <v/>
      </c>
    </row>
    <row r="2755">
      <c r="A2755" s="23">
        <f>A2754+1</f>
        <v/>
      </c>
      <c r="B2755" s="23" t="inlineStr">
        <is>
          <t>INV7267</t>
        </is>
      </c>
      <c r="C2755" s="32" t="n">
        <v>45912</v>
      </c>
      <c r="D2755" s="32" t="n">
        <v>45916</v>
      </c>
      <c r="E2755" s="51" t="n">
        <v>5</v>
      </c>
      <c r="F2755" s="51">
        <f>IF(AB2755="DOLLAR",E2755*88,E2755)</f>
        <v/>
      </c>
      <c r="G2755" s="62">
        <f>F2755*J2755</f>
        <v/>
      </c>
      <c r="H2755" s="23" t="inlineStr">
        <is>
          <t>60187-1</t>
        </is>
      </c>
      <c r="I2755" s="23" t="inlineStr">
        <is>
          <t>Thaw medium 1  100 ml</t>
        </is>
      </c>
      <c r="J2755" s="23" t="n">
        <v>3</v>
      </c>
      <c r="K2755" s="23" t="n">
        <v>3</v>
      </c>
      <c r="L2755" s="23">
        <f>J2755-K2755</f>
        <v/>
      </c>
      <c r="M2755" s="23" t="inlineStr">
        <is>
          <t>T-1213/25-26</t>
        </is>
      </c>
      <c r="N2755" s="32" t="n">
        <v>45918</v>
      </c>
      <c r="O2755" s="62" t="n">
        <v>44625</v>
      </c>
      <c r="P2755" s="23" t="inlineStr">
        <is>
          <t>Bio Chain</t>
        </is>
      </c>
      <c r="Q2755" s="23" t="inlineStr">
        <is>
          <t>BY HAND</t>
        </is>
      </c>
      <c r="R2755" s="23" t="inlineStr">
        <is>
          <t>Company Person</t>
        </is>
      </c>
      <c r="S2755" s="63" t="n">
        <v>-20</v>
      </c>
      <c r="T2755" s="39" t="n"/>
      <c r="U2755" s="23" t="inlineStr">
        <is>
          <t>BPS</t>
        </is>
      </c>
      <c r="V2755" s="23">
        <f>VLOOKUP(P2755,'Customer List'!B:C,2,)</f>
        <v/>
      </c>
      <c r="W2755" s="40" t="n"/>
      <c r="X2755" s="32">
        <f>IF(OR(R2755 = "PRIYANKA MADAM", R2755 = "DEEPAK", R2755 = "PORTER"),N2755,"")</f>
        <v/>
      </c>
      <c r="Y2755" s="23">
        <f>IF(X2755="", "", X2755-N2755)</f>
        <v/>
      </c>
      <c r="Z2755" s="23">
        <f>IF(N2755="", "", TEXT(N2755, "dddd"))</f>
        <v/>
      </c>
      <c r="AA2755" s="23">
        <f>IF(X2755="", "", TEXT(X2755, "dddd"))</f>
        <v/>
      </c>
      <c r="AB2755" s="23">
        <f>VLOOKUP(U2755,'Currency Sheet'!A:C,3,)</f>
        <v/>
      </c>
      <c r="AC2755" s="44">
        <f>VLOOKUP(P2755,'Customer List'!B:D,3,)</f>
        <v/>
      </c>
    </row>
    <row r="2756">
      <c r="A2756" s="23">
        <f>A2755+1</f>
        <v/>
      </c>
      <c r="B2756" s="23" t="inlineStr">
        <is>
          <t>INV7267</t>
        </is>
      </c>
      <c r="C2756" s="32" t="n">
        <v>45912</v>
      </c>
      <c r="D2756" s="32" t="n">
        <v>45916</v>
      </c>
      <c r="E2756" s="51" t="n">
        <v>392.5</v>
      </c>
      <c r="F2756" s="51">
        <f>IF(AB2756="DOLLAR",E2756*88,E2756)</f>
        <v/>
      </c>
      <c r="G2756" s="62">
        <f>F2756*J2756</f>
        <v/>
      </c>
      <c r="H2756" s="23" t="inlineStr">
        <is>
          <t>79528-1</t>
        </is>
      </c>
      <c r="I2756" s="23" t="inlineStr">
        <is>
          <t>Growth Medium 1A (500 ml)  500 ml</t>
        </is>
      </c>
      <c r="J2756" s="23" t="n">
        <v>3</v>
      </c>
      <c r="K2756" s="23" t="n">
        <v>3</v>
      </c>
      <c r="L2756" s="23">
        <f>J2756-K2756</f>
        <v/>
      </c>
      <c r="M2756" s="23" t="inlineStr">
        <is>
          <t>T-1213/25-26</t>
        </is>
      </c>
      <c r="N2756" s="32" t="n">
        <v>45918</v>
      </c>
      <c r="O2756" s="62" t="n">
        <v>206062.5</v>
      </c>
      <c r="P2756" s="23" t="inlineStr">
        <is>
          <t>Bio Chain</t>
        </is>
      </c>
      <c r="Q2756" s="23" t="inlineStr">
        <is>
          <t>BY HAND</t>
        </is>
      </c>
      <c r="R2756" s="23" t="inlineStr">
        <is>
          <t>Company Person</t>
        </is>
      </c>
      <c r="S2756" s="63" t="n">
        <v>-20</v>
      </c>
      <c r="T2756" s="39" t="n"/>
      <c r="U2756" s="23" t="inlineStr">
        <is>
          <t>BPS</t>
        </is>
      </c>
      <c r="V2756" s="23">
        <f>VLOOKUP(P2756,'Customer List'!B:C,2,)</f>
        <v/>
      </c>
      <c r="W2756" s="40" t="n"/>
      <c r="X2756" s="32">
        <f>IF(OR(R2756 = "PRIYANKA MADAM", R2756 = "DEEPAK", R2756 = "PORTER"),N2756,"")</f>
        <v/>
      </c>
      <c r="Y2756" s="23">
        <f>IF(X2756="", "", X2756-N2756)</f>
        <v/>
      </c>
      <c r="Z2756" s="23">
        <f>IF(N2756="", "", TEXT(N2756, "dddd"))</f>
        <v/>
      </c>
      <c r="AA2756" s="23">
        <f>IF(X2756="", "", TEXT(X2756, "dddd"))</f>
        <v/>
      </c>
      <c r="AB2756" s="23">
        <f>VLOOKUP(U2756,'Currency Sheet'!A:C,3,)</f>
        <v/>
      </c>
      <c r="AC2756" s="44">
        <f>VLOOKUP(P2756,'Customer List'!B:D,3,)</f>
        <v/>
      </c>
    </row>
    <row r="2757">
      <c r="A2757" s="23">
        <f>A2756+1</f>
        <v/>
      </c>
      <c r="B2757" s="23" t="inlineStr">
        <is>
          <t>INV7267</t>
        </is>
      </c>
      <c r="C2757" s="32" t="n">
        <v>45912</v>
      </c>
      <c r="D2757" s="32" t="n">
        <v>45916</v>
      </c>
      <c r="E2757" s="51" t="n">
        <v>415</v>
      </c>
      <c r="F2757" s="51">
        <f>IF(AB2757="DOLLAR",E2757*88,E2757)</f>
        <v/>
      </c>
      <c r="G2757" s="62">
        <f>F2757*J2757</f>
        <v/>
      </c>
      <c r="H2757" s="23" t="inlineStr">
        <is>
          <t>79544-1</t>
        </is>
      </c>
      <c r="I2757" s="23" t="inlineStr">
        <is>
          <t>Growth Medium 1G (500 ml)  500 ml</t>
        </is>
      </c>
      <c r="J2757" s="23" t="n">
        <v>3</v>
      </c>
      <c r="K2757" s="23" t="n">
        <v>3</v>
      </c>
      <c r="L2757" s="23">
        <f>J2757-K2757</f>
        <v/>
      </c>
      <c r="M2757" s="23" t="inlineStr">
        <is>
          <t>T-1213/25-26</t>
        </is>
      </c>
      <c r="N2757" s="32" t="n">
        <v>45918</v>
      </c>
      <c r="O2757" s="62" t="n">
        <v>217875</v>
      </c>
      <c r="P2757" s="23" t="inlineStr">
        <is>
          <t>Bio Chain</t>
        </is>
      </c>
      <c r="Q2757" s="23" t="inlineStr">
        <is>
          <t>BY HAND</t>
        </is>
      </c>
      <c r="R2757" s="23" t="inlineStr">
        <is>
          <t>Company Person</t>
        </is>
      </c>
      <c r="S2757" s="63" t="n">
        <v>-20</v>
      </c>
      <c r="T2757" s="39" t="n"/>
      <c r="U2757" s="23" t="inlineStr">
        <is>
          <t>BPS</t>
        </is>
      </c>
      <c r="V2757" s="23">
        <f>VLOOKUP(P2757,'Customer List'!B:C,2,)</f>
        <v/>
      </c>
      <c r="W2757" s="40" t="n"/>
      <c r="X2757" s="32">
        <f>IF(OR(R2757 = "PRIYANKA MADAM", R2757 = "DEEPAK", R2757 = "PORTER"),N2757,"")</f>
        <v/>
      </c>
      <c r="Y2757" s="23">
        <f>IF(X2757="", "", X2757-N2757)</f>
        <v/>
      </c>
      <c r="Z2757" s="23">
        <f>IF(N2757="", "", TEXT(N2757, "dddd"))</f>
        <v/>
      </c>
      <c r="AA2757" s="23">
        <f>IF(X2757="", "", TEXT(X2757, "dddd"))</f>
        <v/>
      </c>
      <c r="AB2757" s="23">
        <f>VLOOKUP(U2757,'Currency Sheet'!A:C,3,)</f>
        <v/>
      </c>
      <c r="AC2757" s="44">
        <f>VLOOKUP(P2757,'Customer List'!B:D,3,)</f>
        <v/>
      </c>
    </row>
    <row r="2758">
      <c r="A2758" s="23">
        <f>A2757+1</f>
        <v/>
      </c>
      <c r="B2758" s="23" t="inlineStr">
        <is>
          <t>INV7267</t>
        </is>
      </c>
      <c r="C2758" s="32" t="n">
        <v>45912</v>
      </c>
      <c r="D2758" s="32" t="n">
        <v>45916</v>
      </c>
      <c r="E2758" s="51" t="n">
        <v>165</v>
      </c>
      <c r="F2758" s="51">
        <f>IF(AB2758="DOLLAR",E2758*88,E2758)</f>
        <v/>
      </c>
      <c r="G2758" s="62">
        <f>F2758*J2758</f>
        <v/>
      </c>
      <c r="H2758" s="23" t="inlineStr">
        <is>
          <t>79796-2-Cell</t>
        </is>
      </c>
      <c r="I2758" s="23" t="inlineStr">
        <is>
          <t>Cell Freezing Medium (100 ml)  100 ml</t>
        </is>
      </c>
      <c r="J2758" s="23" t="n">
        <v>3</v>
      </c>
      <c r="K2758" s="23" t="n">
        <v>3</v>
      </c>
      <c r="L2758" s="23">
        <f>J2758-K2758</f>
        <v/>
      </c>
      <c r="M2758" s="23" t="inlineStr">
        <is>
          <t>T-1213/25-26</t>
        </is>
      </c>
      <c r="N2758" s="32" t="n">
        <v>45918</v>
      </c>
      <c r="O2758" s="62" t="n">
        <v>86625</v>
      </c>
      <c r="P2758" s="23" t="inlineStr">
        <is>
          <t>Bio Chain</t>
        </is>
      </c>
      <c r="Q2758" s="23" t="inlineStr">
        <is>
          <t>BY HAND</t>
        </is>
      </c>
      <c r="R2758" s="23" t="inlineStr">
        <is>
          <t>Company Person</t>
        </is>
      </c>
      <c r="S2758" s="63" t="n">
        <v>-20</v>
      </c>
      <c r="T2758" s="39" t="n"/>
      <c r="U2758" s="23" t="inlineStr">
        <is>
          <t>BPS</t>
        </is>
      </c>
      <c r="V2758" s="23">
        <f>VLOOKUP(P2758,'Customer List'!B:C,2,)</f>
        <v/>
      </c>
      <c r="W2758" s="40" t="n"/>
      <c r="X2758" s="32">
        <f>IF(OR(R2758 = "PRIYANKA MADAM", R2758 = "DEEPAK", R2758 = "PORTER"),N2758,"")</f>
        <v/>
      </c>
      <c r="Y2758" s="23">
        <f>IF(X2758="", "", X2758-N2758)</f>
        <v/>
      </c>
      <c r="Z2758" s="23">
        <f>IF(N2758="", "", TEXT(N2758, "dddd"))</f>
        <v/>
      </c>
      <c r="AA2758" s="23">
        <f>IF(X2758="", "", TEXT(X2758, "dddd"))</f>
        <v/>
      </c>
      <c r="AB2758" s="23">
        <f>VLOOKUP(U2758,'Currency Sheet'!A:C,3,)</f>
        <v/>
      </c>
      <c r="AC2758" s="44">
        <f>VLOOKUP(P2758,'Customer List'!B:D,3,)</f>
        <v/>
      </c>
    </row>
    <row r="2759">
      <c r="A2759" s="23">
        <f>A2758+1</f>
        <v/>
      </c>
      <c r="B2759" s="23" t="inlineStr">
        <is>
          <t>INV7267</t>
        </is>
      </c>
      <c r="C2759" s="32" t="n">
        <v>45912</v>
      </c>
      <c r="D2759" s="32" t="n">
        <v>45916</v>
      </c>
      <c r="E2759" s="51" t="n">
        <v>522.5</v>
      </c>
      <c r="F2759" s="51">
        <f>IF(AB2759="DOLLAR",E2759*88,E2759)</f>
        <v/>
      </c>
      <c r="G2759" s="62">
        <f>F2759*J2759</f>
        <v/>
      </c>
      <c r="H2759" s="23" t="inlineStr">
        <is>
          <t>60690-2</t>
        </is>
      </c>
      <c r="I2759" s="23" t="inlineStr">
        <is>
          <t>ONE-Step™ Luciferase Assay_x000D_
System  100 ml</t>
        </is>
      </c>
      <c r="J2759" s="23" t="n">
        <v>5</v>
      </c>
      <c r="K2759" s="23" t="n">
        <v>5</v>
      </c>
      <c r="L2759" s="23">
        <f>J2759-K2759</f>
        <v/>
      </c>
      <c r="M2759" s="23" t="inlineStr">
        <is>
          <t>T-1213/25-26</t>
        </is>
      </c>
      <c r="N2759" s="32" t="n">
        <v>45918</v>
      </c>
      <c r="O2759" s="62" t="n">
        <v>457187.5</v>
      </c>
      <c r="P2759" s="23" t="inlineStr">
        <is>
          <t>Bio Chain</t>
        </is>
      </c>
      <c r="Q2759" s="23" t="inlineStr">
        <is>
          <t>BY HAND</t>
        </is>
      </c>
      <c r="R2759" s="23" t="inlineStr">
        <is>
          <t>Company Person</t>
        </is>
      </c>
      <c r="S2759" s="63" t="n">
        <v>-20</v>
      </c>
      <c r="T2759" s="39" t="n"/>
      <c r="U2759" s="23" t="inlineStr">
        <is>
          <t>BPS</t>
        </is>
      </c>
      <c r="V2759" s="23">
        <f>VLOOKUP(P2759,'Customer List'!B:C,2,)</f>
        <v/>
      </c>
      <c r="W2759" s="40" t="n"/>
      <c r="X2759" s="32">
        <f>IF(OR(R2759 = "PRIYANKA MADAM", R2759 = "DEEPAK", R2759 = "PORTER"),N2759,"")</f>
        <v/>
      </c>
      <c r="Y2759" s="23">
        <f>IF(X2759="", "", X2759-N2759)</f>
        <v/>
      </c>
      <c r="Z2759" s="23">
        <f>IF(N2759="", "", TEXT(N2759, "dddd"))</f>
        <v/>
      </c>
      <c r="AA2759" s="23">
        <f>IF(X2759="", "", TEXT(X2759, "dddd"))</f>
        <v/>
      </c>
      <c r="AB2759" s="23">
        <f>VLOOKUP(U2759,'Currency Sheet'!A:C,3,)</f>
        <v/>
      </c>
      <c r="AC2759" s="44">
        <f>VLOOKUP(P2759,'Customer List'!B:D,3,)</f>
        <v/>
      </c>
    </row>
    <row r="2760">
      <c r="A2760" s="23">
        <f>A2759+1</f>
        <v/>
      </c>
      <c r="B2760" s="23" t="inlineStr">
        <is>
          <t>INV7267</t>
        </is>
      </c>
      <c r="C2760" s="32" t="n">
        <v>45912</v>
      </c>
      <c r="D2760" s="32" t="n">
        <v>45916</v>
      </c>
      <c r="E2760" s="51" t="n">
        <v>310</v>
      </c>
      <c r="F2760" s="51">
        <f>IF(AB2760="DOLLAR",E2760*88,E2760)</f>
        <v/>
      </c>
      <c r="G2760" s="62">
        <f>F2760*J2760</f>
        <v/>
      </c>
      <c r="H2760" s="23" t="n">
        <v>79700</v>
      </c>
      <c r="I2760" s="23" t="inlineStr">
        <is>
          <t>GSK3ß Assay Kit  96 rxns</t>
        </is>
      </c>
      <c r="J2760" s="23" t="n">
        <v>1</v>
      </c>
      <c r="K2760" s="23" t="n">
        <v>1</v>
      </c>
      <c r="L2760" s="23">
        <f>J2760-K2760</f>
        <v/>
      </c>
      <c r="M2760" s="23" t="inlineStr">
        <is>
          <t>T-1246/25-26</t>
        </is>
      </c>
      <c r="N2760" s="32" t="n">
        <v>45920</v>
      </c>
      <c r="O2760" s="62" t="n">
        <v>75950</v>
      </c>
      <c r="P2760" s="23" t="inlineStr">
        <is>
          <t>Shubh Sales</t>
        </is>
      </c>
      <c r="Q2760" s="23" t="n">
        <v>58155923000</v>
      </c>
      <c r="R2760" s="23" t="inlineStr">
        <is>
          <t>Delivered</t>
        </is>
      </c>
      <c r="S2760" s="63" t="n">
        <v>-80</v>
      </c>
      <c r="T2760" s="39" t="n"/>
      <c r="U2760" s="23" t="inlineStr">
        <is>
          <t>BPS</t>
        </is>
      </c>
      <c r="V2760" s="23">
        <f>VLOOKUP(P2760,'Customer List'!B:C,2,)</f>
        <v/>
      </c>
      <c r="W2760" s="40" t="n"/>
      <c r="X2760" s="32" t="n">
        <v>45922</v>
      </c>
      <c r="Y2760" s="23">
        <f>IF(X2760="", "", X2760-N2760)</f>
        <v/>
      </c>
      <c r="Z2760" s="23">
        <f>IF(N2760="", "", TEXT(N2760, "dddd"))</f>
        <v/>
      </c>
      <c r="AA2760" s="23">
        <f>IF(X2760="", "", TEXT(X2760, "dddd"))</f>
        <v/>
      </c>
      <c r="AB2760" s="23">
        <f>VLOOKUP(U2760,'Currency Sheet'!A:C,3,)</f>
        <v/>
      </c>
      <c r="AC2760" s="44">
        <f>VLOOKUP(P2760,'Customer List'!B:D,3,)</f>
        <v/>
      </c>
    </row>
    <row r="2761">
      <c r="A2761" s="23">
        <f>A2760+1</f>
        <v/>
      </c>
      <c r="B2761" s="23" t="inlineStr">
        <is>
          <t>INV7267</t>
        </is>
      </c>
      <c r="C2761" s="32" t="n">
        <v>45912</v>
      </c>
      <c r="D2761" s="32" t="n">
        <v>45916</v>
      </c>
      <c r="E2761" s="51" t="n">
        <v>152.5</v>
      </c>
      <c r="F2761" s="51">
        <f>IF(AB2761="DOLLAR",E2761*88,E2761)</f>
        <v/>
      </c>
      <c r="G2761" s="62">
        <f>F2761*J2761</f>
        <v/>
      </c>
      <c r="H2761" s="23" t="inlineStr">
        <is>
          <t>102006-1</t>
        </is>
      </c>
      <c r="I2761" s="23" t="inlineStr">
        <is>
          <t>GLP-1, Fc-Fusion Recombinant_x000D_
(GLP-1 Agonist) (25 μg)  25 μg</t>
        </is>
      </c>
      <c r="J2761" s="23" t="n">
        <v>1</v>
      </c>
      <c r="K2761" s="23" t="n">
        <v>1</v>
      </c>
      <c r="L2761" s="23">
        <f>J2761-K2761</f>
        <v/>
      </c>
      <c r="M2761" s="23" t="inlineStr">
        <is>
          <t>DC-157/25-26</t>
        </is>
      </c>
      <c r="N2761" s="32" t="n">
        <v>45918</v>
      </c>
      <c r="O2761" s="62" t="n">
        <v>0</v>
      </c>
      <c r="P2761" s="23" t="inlineStr">
        <is>
          <t>Bio Chain</t>
        </is>
      </c>
      <c r="Q2761" s="23" t="inlineStr">
        <is>
          <t>BY HAND</t>
        </is>
      </c>
      <c r="R2761" s="23" t="inlineStr">
        <is>
          <t>Company Person</t>
        </is>
      </c>
      <c r="S2761" s="63" t="n">
        <v>-80</v>
      </c>
      <c r="T2761" s="39" t="inlineStr">
        <is>
          <t>FOC</t>
        </is>
      </c>
      <c r="U2761" s="23" t="inlineStr">
        <is>
          <t>BPS</t>
        </is>
      </c>
      <c r="V2761" s="23">
        <f>VLOOKUP(P2761,'Customer List'!B:C,2,)</f>
        <v/>
      </c>
      <c r="W2761" s="40" t="n"/>
      <c r="X2761" s="32">
        <f>IF(OR(R2761 = "PRIYANKA MADAM", R2761 = "DEEPAK", R2761 = "PORTER"),N2761,"")</f>
        <v/>
      </c>
      <c r="Y2761" s="23">
        <f>IF(X2761="", "", X2761-N2761)</f>
        <v/>
      </c>
      <c r="Z2761" s="23">
        <f>IF(N2761="", "", TEXT(N2761, "dddd"))</f>
        <v/>
      </c>
      <c r="AA2761" s="23">
        <f>IF(X2761="", "", TEXT(X2761, "dddd"))</f>
        <v/>
      </c>
      <c r="AB2761" s="23">
        <f>VLOOKUP(U2761,'Currency Sheet'!A:C,3,)</f>
        <v/>
      </c>
      <c r="AC2761" s="44">
        <f>VLOOKUP(P2761,'Customer List'!B:D,3,)</f>
        <v/>
      </c>
    </row>
    <row r="2762">
      <c r="A2762" s="23">
        <f>A2761+1</f>
        <v/>
      </c>
      <c r="B2762" s="23" t="n">
        <v>44825</v>
      </c>
      <c r="C2762" s="32" t="n">
        <v>45911</v>
      </c>
      <c r="D2762" s="32" t="n">
        <v>45916</v>
      </c>
      <c r="E2762" s="51" t="n">
        <v>136.8</v>
      </c>
      <c r="F2762" s="51">
        <f>IF(AB2762="DOLLAR",E2762*88,E2762)</f>
        <v/>
      </c>
      <c r="G2762" s="62">
        <f>F2762*J2762</f>
        <v/>
      </c>
      <c r="H2762" s="23" t="inlineStr">
        <is>
          <t>3617-1</t>
        </is>
      </c>
      <c r="I2762" s="23" t="inlineStr">
        <is>
          <t>PepPool: CEFTA (CD4), human</t>
        </is>
      </c>
      <c r="J2762" s="23" t="n">
        <v>4</v>
      </c>
      <c r="K2762" s="23" t="n">
        <v>4</v>
      </c>
      <c r="L2762" s="23">
        <f>J2762-K2762</f>
        <v/>
      </c>
      <c r="M2762" s="23" t="inlineStr">
        <is>
          <t>T-0073/25-26</t>
        </is>
      </c>
      <c r="N2762" s="32" t="n">
        <v>45920</v>
      </c>
      <c r="O2762" s="62" t="n">
        <v>60000</v>
      </c>
      <c r="P2762" s="23" t="inlineStr">
        <is>
          <t>SYNGENE</t>
        </is>
      </c>
      <c r="Q2762" s="23" t="n">
        <v>58155928950</v>
      </c>
      <c r="R2762" s="23" t="inlineStr">
        <is>
          <t>Delivered</t>
        </is>
      </c>
      <c r="S2762" s="63" t="n">
        <v>-20</v>
      </c>
      <c r="T2762" s="39" t="n"/>
      <c r="U2762" s="23" t="inlineStr">
        <is>
          <t>MABTECH</t>
        </is>
      </c>
      <c r="V2762" s="23">
        <f>VLOOKUP(P2762,'Customer List'!B:C,2,)</f>
        <v/>
      </c>
      <c r="W2762" s="40" t="n"/>
      <c r="X2762" s="32" t="n">
        <v>45922</v>
      </c>
      <c r="Y2762" s="23">
        <f>IF(X2762="", "", X2762-N2762)</f>
        <v/>
      </c>
      <c r="Z2762" s="23">
        <f>IF(N2762="", "", TEXT(N2762, "dddd"))</f>
        <v/>
      </c>
      <c r="AA2762" s="23">
        <f>IF(X2762="", "", TEXT(X2762, "dddd"))</f>
        <v/>
      </c>
      <c r="AB2762" s="23">
        <f>VLOOKUP(U2762,'Currency Sheet'!A:C,3,)</f>
        <v/>
      </c>
      <c r="AC2762" s="44">
        <f>VLOOKUP(P2762,'Customer List'!B:D,3,)</f>
        <v/>
      </c>
    </row>
    <row r="2763">
      <c r="A2763" s="23">
        <f>A2762+1</f>
        <v/>
      </c>
      <c r="B2763" s="23" t="n">
        <v>44825</v>
      </c>
      <c r="C2763" s="32" t="n">
        <v>45911</v>
      </c>
      <c r="D2763" s="32" t="n">
        <v>45916</v>
      </c>
      <c r="E2763" s="51" t="n">
        <v>160</v>
      </c>
      <c r="F2763" s="51">
        <f>IF(AB2763="DOLLAR",E2763*88,E2763)</f>
        <v/>
      </c>
      <c r="G2763" s="62">
        <f>F2763*J2763</f>
        <v/>
      </c>
      <c r="H2763" s="23" t="inlineStr">
        <is>
          <t>3660-1</t>
        </is>
      </c>
      <c r="I2763" s="23" t="inlineStr">
        <is>
          <t>StimPack: Memory B cells, human</t>
        </is>
      </c>
      <c r="J2763" s="23" t="n">
        <v>4</v>
      </c>
      <c r="K2763" s="23" t="n">
        <v>4</v>
      </c>
      <c r="L2763" s="23">
        <f>J2763-K2763</f>
        <v/>
      </c>
      <c r="M2763" s="23" t="inlineStr">
        <is>
          <t>T-1200/25-26</t>
        </is>
      </c>
      <c r="N2763" s="32" t="n">
        <v>45916</v>
      </c>
      <c r="O2763" s="62" t="n">
        <v>84000</v>
      </c>
      <c r="P2763" s="23" t="inlineStr">
        <is>
          <t>ICGEB</t>
        </is>
      </c>
      <c r="Q2763" s="23" t="inlineStr">
        <is>
          <t>BY HAND</t>
        </is>
      </c>
      <c r="R2763" s="23" t="inlineStr">
        <is>
          <t>PRIYANKA MADAM</t>
        </is>
      </c>
      <c r="S2763" s="63" t="n">
        <v>-20</v>
      </c>
      <c r="T2763" s="39" t="n"/>
      <c r="U2763" s="23" t="inlineStr">
        <is>
          <t>MABTECH</t>
        </is>
      </c>
      <c r="V2763" s="23">
        <f>VLOOKUP(P2763,'Customer List'!B:C,2,)</f>
        <v/>
      </c>
      <c r="W2763" s="40" t="n"/>
      <c r="X2763" s="32">
        <f>IF(OR(R2763 = "PRIYANKA MADAM", R2763 = "DEEPAK", R2763 = "PORTER"),N2763,"")</f>
        <v/>
      </c>
      <c r="Y2763" s="23">
        <f>IF(X2763="", "", X2763-N2763)</f>
        <v/>
      </c>
      <c r="Z2763" s="23">
        <f>IF(N2763="", "", TEXT(N2763, "dddd"))</f>
        <v/>
      </c>
      <c r="AA2763" s="23">
        <f>IF(X2763="", "", TEXT(X2763, "dddd"))</f>
        <v/>
      </c>
      <c r="AB2763" s="23">
        <f>VLOOKUP(U2763,'Currency Sheet'!A:C,3,)</f>
        <v/>
      </c>
      <c r="AC2763" s="44">
        <f>VLOOKUP(P2763,'Customer List'!B:D,3,)</f>
        <v/>
      </c>
    </row>
    <row r="2764">
      <c r="A2764" s="23">
        <f>A2763+1</f>
        <v/>
      </c>
      <c r="B2764" s="23" t="n">
        <v>44825</v>
      </c>
      <c r="C2764" s="32" t="n">
        <v>45911</v>
      </c>
      <c r="D2764" s="32" t="n">
        <v>45916</v>
      </c>
      <c r="E2764" s="51" t="n">
        <v>682.5</v>
      </c>
      <c r="F2764" s="51">
        <f>IF(AB2764="DOLLAR",E2764*88,E2764)</f>
        <v/>
      </c>
      <c r="G2764" s="62">
        <f>F2764*J2764</f>
        <v/>
      </c>
      <c r="H2764" s="23" t="inlineStr">
        <is>
          <t>FSP-3145-2</t>
        </is>
      </c>
      <c r="I2764" s="23" t="inlineStr">
        <is>
          <t>FluoroSpot Plus: Mouse IFN-γ/TNF-α</t>
        </is>
      </c>
      <c r="J2764" s="23" t="n">
        <v>1</v>
      </c>
      <c r="K2764" s="23" t="n">
        <v>1</v>
      </c>
      <c r="L2764" s="23">
        <f>J2764-K2764</f>
        <v/>
      </c>
      <c r="M2764" s="23" t="inlineStr">
        <is>
          <t>DC-2078/24-25</t>
        </is>
      </c>
      <c r="N2764" s="32" t="n">
        <v>45933</v>
      </c>
      <c r="O2764" s="62" t="n">
        <v>140562</v>
      </c>
      <c r="P2764" s="23" t="inlineStr">
        <is>
          <t>JNU</t>
        </is>
      </c>
      <c r="Q2764" s="23" t="inlineStr">
        <is>
          <t>BY HAND</t>
        </is>
      </c>
      <c r="R2764" s="23" t="inlineStr">
        <is>
          <t>PRIYANKA MADAM</t>
        </is>
      </c>
      <c r="S2764" s="63" t="n">
        <v>4</v>
      </c>
      <c r="T2764" s="39" t="inlineStr">
        <is>
          <t>INVOICE NO. 2078</t>
        </is>
      </c>
      <c r="U2764" s="23" t="inlineStr">
        <is>
          <t>MABTECH</t>
        </is>
      </c>
      <c r="V2764" s="23">
        <f>VLOOKUP(P2764,'Customer List'!B:C,2,)</f>
        <v/>
      </c>
      <c r="W2764" s="40" t="n"/>
      <c r="X2764" s="32">
        <f>IF(OR(R2764 = "PRIYANKA MADAM", R2764 = "DEEPAK", R2764 = "PORTER"),N2764,"")</f>
        <v/>
      </c>
      <c r="Y2764" s="23">
        <f>IF(X2764="", "", X2764-N2764)</f>
        <v/>
      </c>
      <c r="Z2764" s="23">
        <f>IF(N2764="", "", TEXT(N2764, "dddd"))</f>
        <v/>
      </c>
      <c r="AA2764" s="23">
        <f>IF(X2764="", "", TEXT(X2764, "dddd"))</f>
        <v/>
      </c>
      <c r="AB2764" s="23">
        <f>VLOOKUP(U2764,'Currency Sheet'!A:C,3,)</f>
        <v/>
      </c>
      <c r="AC2764" s="44">
        <f>VLOOKUP(P2764,'Customer List'!B:D,3,)</f>
        <v/>
      </c>
    </row>
    <row r="2765">
      <c r="A2765" s="23">
        <f>A2764+1</f>
        <v/>
      </c>
      <c r="B2765" s="23" t="n">
        <v>922048</v>
      </c>
      <c r="C2765" s="32" t="n">
        <v>45915</v>
      </c>
      <c r="D2765" s="32" t="n">
        <v>45918</v>
      </c>
      <c r="E2765" s="51" t="n">
        <v>548.25</v>
      </c>
      <c r="F2765" s="51">
        <f>IF(AB2765="DOLLAR",E2765*88,E2765)</f>
        <v/>
      </c>
      <c r="G2765" s="62">
        <f>F2765*J2765</f>
        <v/>
      </c>
      <c r="H2765" s="23" t="inlineStr">
        <is>
          <t>MBS2533593</t>
        </is>
      </c>
      <c r="I2765" s="23" t="inlineStr">
        <is>
          <t>S100A9 (S100 Calcium Binding Protein A9) ELISA Kit ; 96 Tests</t>
        </is>
      </c>
      <c r="J2765" s="23" t="n">
        <v>1</v>
      </c>
      <c r="K2765" s="23" t="n">
        <v>1</v>
      </c>
      <c r="L2765" s="23">
        <f>J2765-K2765</f>
        <v/>
      </c>
      <c r="M2765" s="23" t="inlineStr">
        <is>
          <t>T-1251/25-26</t>
        </is>
      </c>
      <c r="N2765" s="32" t="n">
        <v>45920</v>
      </c>
      <c r="O2765" s="62" t="n">
        <v>60952.5</v>
      </c>
      <c r="P2765" s="23" t="inlineStr">
        <is>
          <t>NIRRCH</t>
        </is>
      </c>
      <c r="Q2765" s="23" t="n">
        <v>58155921924</v>
      </c>
      <c r="R2765" s="23" t="inlineStr">
        <is>
          <t>Delivered</t>
        </is>
      </c>
      <c r="S2765" s="63" t="n">
        <v>4</v>
      </c>
      <c r="T2765" s="39" t="n"/>
      <c r="U2765" s="23" t="inlineStr">
        <is>
          <t>MYBIOSOURCE</t>
        </is>
      </c>
      <c r="V2765" s="23">
        <f>VLOOKUP(P2765,'Customer List'!B:C,2,)</f>
        <v/>
      </c>
      <c r="W2765" s="40" t="n"/>
      <c r="X2765" s="32" t="n">
        <v>45922</v>
      </c>
      <c r="Y2765" s="23">
        <f>IF(X2765="", "", X2765-N2765)</f>
        <v/>
      </c>
      <c r="Z2765" s="23">
        <f>IF(N2765="", "", TEXT(N2765, "dddd"))</f>
        <v/>
      </c>
      <c r="AA2765" s="23">
        <f>IF(X2765="", "", TEXT(X2765, "dddd"))</f>
        <v/>
      </c>
      <c r="AB2765" s="23">
        <f>VLOOKUP(U2765,'Currency Sheet'!A:C,3,)</f>
        <v/>
      </c>
      <c r="AC2765" s="44">
        <f>VLOOKUP(P2765,'Customer List'!B:D,3,)</f>
        <v/>
      </c>
    </row>
    <row r="2766">
      <c r="A2766" s="23">
        <f>A2765+1</f>
        <v/>
      </c>
      <c r="B2766" s="23" t="inlineStr">
        <is>
          <t>O091025IN3313547G</t>
        </is>
      </c>
      <c r="C2766" s="32" t="n">
        <v>45913</v>
      </c>
      <c r="D2766" s="32" t="n">
        <v>45918</v>
      </c>
      <c r="E2766" s="51" t="n">
        <v>3348.95</v>
      </c>
      <c r="F2766" s="51">
        <f>IF(AB2766="DOLLAR",E2766*88,E2766)</f>
        <v/>
      </c>
      <c r="G2766" s="62">
        <f>F2766*J2766</f>
        <v/>
      </c>
      <c r="H2766" s="23" t="inlineStr">
        <is>
          <t>CTM-1177078</t>
        </is>
      </c>
      <c r="I2766" s="23" t="inlineStr">
        <is>
          <t xml:space="preserve">In vivo sistable Non-Targeting_x000D_
siRNA #1: Custom siRNA, in vivo_x000D_
5.0 μmol siSTABLE </t>
        </is>
      </c>
      <c r="J2766" s="23" t="n">
        <v>1</v>
      </c>
      <c r="K2766" s="23" t="n">
        <v>1</v>
      </c>
      <c r="L2766" s="23">
        <f>J2766-K2766</f>
        <v/>
      </c>
      <c r="M2766" s="23" t="inlineStr">
        <is>
          <t>T-1248/25-26</t>
        </is>
      </c>
      <c r="N2766" s="32" t="n">
        <v>45920</v>
      </c>
      <c r="O2766" s="62" t="n">
        <v>502342.05</v>
      </c>
      <c r="P2766" s="23" t="inlineStr">
        <is>
          <t>Sun Pharma</t>
        </is>
      </c>
      <c r="Q2766" s="23" t="n">
        <v>58155927841</v>
      </c>
      <c r="R2766" s="23" t="inlineStr">
        <is>
          <t>Delivered</t>
        </is>
      </c>
      <c r="S2766" s="63" t="n">
        <v>-20</v>
      </c>
      <c r="T2766" s="39" t="n"/>
      <c r="U2766" s="23" t="inlineStr">
        <is>
          <t>DHARMACON</t>
        </is>
      </c>
      <c r="V2766" s="23">
        <f>VLOOKUP(P2766,'Customer List'!B:C,2,)</f>
        <v/>
      </c>
      <c r="W2766" s="40" t="n"/>
      <c r="X2766" s="32" t="n">
        <v>45923</v>
      </c>
      <c r="Y2766" s="23">
        <f>IF(X2766="", "", X2766-N2766)</f>
        <v/>
      </c>
      <c r="Z2766" s="23">
        <f>IF(N2766="", "", TEXT(N2766, "dddd"))</f>
        <v/>
      </c>
      <c r="AA2766" s="23">
        <f>IF(X2766="", "", TEXT(X2766, "dddd"))</f>
        <v/>
      </c>
      <c r="AB2766" s="23">
        <f>VLOOKUP(U2766,'Currency Sheet'!A:C,3,)</f>
        <v/>
      </c>
      <c r="AC2766" s="44">
        <f>VLOOKUP(P2766,'Customer List'!B:D,3,)</f>
        <v/>
      </c>
    </row>
    <row r="2767">
      <c r="A2767" s="23">
        <f>A2766+1</f>
        <v/>
      </c>
      <c r="B2767" s="23" t="inlineStr">
        <is>
          <t>O091025IN3313547G</t>
        </is>
      </c>
      <c r="C2767" s="32" t="n">
        <v>45913</v>
      </c>
      <c r="D2767" s="32" t="n">
        <v>45918</v>
      </c>
      <c r="E2767" s="51" t="n">
        <v>1679</v>
      </c>
      <c r="F2767" s="51">
        <f>IF(AB2767="DOLLAR",E2767*88,E2767)</f>
        <v/>
      </c>
      <c r="G2767" s="62">
        <f>F2767*J2767</f>
        <v/>
      </c>
      <c r="H2767" s="23" t="inlineStr">
        <is>
          <t>G-114705-025</t>
        </is>
      </c>
      <c r="I2767" s="23" t="inlineStr">
        <is>
          <t xml:space="preserve">Mouse ON-TARGETplus siRNA_x000D_
Library - Deubiquitinating_x000D_
Enzymes - SMARTpool, 0.25_x000D_
nmol library </t>
        </is>
      </c>
      <c r="J2767" s="23" t="n">
        <v>1</v>
      </c>
      <c r="K2767" s="23" t="n">
        <v>1</v>
      </c>
      <c r="L2767" s="23">
        <f>J2767-K2767</f>
        <v/>
      </c>
      <c r="M2767" s="23" t="inlineStr">
        <is>
          <t>T-1219/25-26</t>
        </is>
      </c>
      <c r="N2767" s="32" t="n">
        <v>45919</v>
      </c>
      <c r="O2767" s="62" t="n">
        <v>169150</v>
      </c>
      <c r="P2767" s="23" t="inlineStr">
        <is>
          <t>RCB</t>
        </is>
      </c>
      <c r="Q2767" s="23" t="inlineStr">
        <is>
          <t>By Hand</t>
        </is>
      </c>
      <c r="R2767" s="23" t="inlineStr">
        <is>
          <t>Deepak</t>
        </is>
      </c>
      <c r="S2767" s="63" t="n">
        <v>-20</v>
      </c>
      <c r="T2767" s="39" t="n"/>
      <c r="U2767" s="23" t="inlineStr">
        <is>
          <t>DHARMACON</t>
        </is>
      </c>
      <c r="V2767" s="23">
        <f>VLOOKUP(P2767,'Customer List'!B:C,2,)</f>
        <v/>
      </c>
      <c r="W2767" s="40" t="n"/>
      <c r="X2767" s="32">
        <f>IF(OR(R2767 = "PRIYANKA MADAM", R2767 = "DEEPAK", R2767 = "PORTER"),N2767,"")</f>
        <v/>
      </c>
      <c r="Y2767" s="23">
        <f>IF(X2767="", "", X2767-N2767)</f>
        <v/>
      </c>
      <c r="Z2767" s="23">
        <f>IF(N2767="", "", TEXT(N2767, "dddd"))</f>
        <v/>
      </c>
      <c r="AA2767" s="23">
        <f>IF(X2767="", "", TEXT(X2767, "dddd"))</f>
        <v/>
      </c>
      <c r="AB2767" s="23">
        <f>VLOOKUP(U2767,'Currency Sheet'!A:C,3,)</f>
        <v/>
      </c>
      <c r="AC2767" s="44">
        <f>VLOOKUP(P2767,'Customer List'!B:D,3,)</f>
        <v/>
      </c>
    </row>
    <row r="2768">
      <c r="A2768" s="23">
        <f>A2767+1</f>
        <v/>
      </c>
      <c r="B2768" s="23" t="inlineStr">
        <is>
          <t>O091025IN3313547G</t>
        </is>
      </c>
      <c r="C2768" s="32" t="n">
        <v>45913</v>
      </c>
      <c r="D2768" s="32" t="n">
        <v>45918</v>
      </c>
      <c r="E2768" s="51" t="n">
        <v>1144</v>
      </c>
      <c r="F2768" s="51">
        <f>IF(AB2768="DOLLAR",E2768*88,E2768)</f>
        <v/>
      </c>
      <c r="G2768" s="62">
        <f>F2768*J2768</f>
        <v/>
      </c>
      <c r="H2768" s="23" t="inlineStr">
        <is>
          <t>G-CUSTOM-1177531</t>
        </is>
      </c>
      <c r="I2768" s="23" t="inlineStr">
        <is>
          <t xml:space="preserve">LP_196513, ON-TARGETplus_x000D_
0.25 nmol, 44 wells, 1 plate,_x000D_
plate type 96, Horizontal </t>
        </is>
      </c>
      <c r="J2768" s="23" t="n">
        <v>1</v>
      </c>
      <c r="K2768" s="23" t="n">
        <v>1</v>
      </c>
      <c r="L2768" s="23">
        <f>J2768-K2768</f>
        <v/>
      </c>
      <c r="M2768" s="23" t="inlineStr">
        <is>
          <t>T-1191/25-26</t>
        </is>
      </c>
      <c r="N2768" s="32" t="n">
        <v>45920</v>
      </c>
      <c r="O2768" s="62" t="n">
        <v>162800</v>
      </c>
      <c r="P2768" s="23" t="inlineStr">
        <is>
          <t>NIAB</t>
        </is>
      </c>
      <c r="Q2768" s="23" t="n">
        <v>58155927664</v>
      </c>
      <c r="R2768" s="23" t="inlineStr">
        <is>
          <t>Delivered</t>
        </is>
      </c>
      <c r="S2768" s="63" t="n">
        <v>-20</v>
      </c>
      <c r="T2768" s="39" t="n"/>
      <c r="U2768" s="23" t="inlineStr">
        <is>
          <t>DHARMACON</t>
        </is>
      </c>
      <c r="V2768" s="23">
        <f>VLOOKUP(P2768,'Customer List'!B:C,2,)</f>
        <v/>
      </c>
      <c r="W2768" s="40" t="n"/>
      <c r="X2768" s="32" t="n">
        <v>45922</v>
      </c>
      <c r="Y2768" s="23">
        <f>IF(X2768="", "", X2768-N2768)</f>
        <v/>
      </c>
      <c r="Z2768" s="23">
        <f>IF(N2768="", "", TEXT(N2768, "dddd"))</f>
        <v/>
      </c>
      <c r="AA2768" s="23">
        <f>IF(X2768="", "", TEXT(X2768, "dddd"))</f>
        <v/>
      </c>
      <c r="AB2768" s="23">
        <f>VLOOKUP(U2768,'Currency Sheet'!A:C,3,)</f>
        <v/>
      </c>
      <c r="AC2768" s="44">
        <f>VLOOKUP(P2768,'Customer List'!B:D,3,)</f>
        <v/>
      </c>
    </row>
    <row r="2769">
      <c r="A2769" s="23">
        <f>A2768+1</f>
        <v/>
      </c>
      <c r="B2769" s="23" t="inlineStr">
        <is>
          <t>O091025IN3313547G</t>
        </is>
      </c>
      <c r="C2769" s="32" t="n">
        <v>45913</v>
      </c>
      <c r="D2769" s="32" t="n">
        <v>45918</v>
      </c>
      <c r="E2769" s="51" t="n">
        <v>1040</v>
      </c>
      <c r="F2769" s="51">
        <f>IF(AB2769="DOLLAR",E2769*88,E2769)</f>
        <v/>
      </c>
      <c r="G2769" s="62">
        <f>F2769*J2769</f>
        <v/>
      </c>
      <c r="H2769" s="23" t="inlineStr">
        <is>
          <t>G-CUSTOM-1177536</t>
        </is>
      </c>
      <c r="I2769" s="23" t="inlineStr">
        <is>
          <t xml:space="preserve">LP_196518, ON-TARGETplus_x000D_
0.25 nmol, 40 wells, 1 plate,_x000D_
plate type 96, Horizontal </t>
        </is>
      </c>
      <c r="J2769" s="23" t="n">
        <v>1</v>
      </c>
      <c r="K2769" s="23" t="n">
        <v>1</v>
      </c>
      <c r="L2769" s="23">
        <f>J2769-K2769</f>
        <v/>
      </c>
      <c r="M2769" s="23" t="inlineStr">
        <is>
          <t>T-1192/25-26</t>
        </is>
      </c>
      <c r="N2769" s="32" t="n">
        <v>45920</v>
      </c>
      <c r="O2769" s="62" t="n">
        <v>148000</v>
      </c>
      <c r="P2769" s="23" t="inlineStr">
        <is>
          <t>NIAB</t>
        </is>
      </c>
      <c r="Q2769" s="23" t="n">
        <v>58155927664</v>
      </c>
      <c r="R2769" s="23" t="inlineStr">
        <is>
          <t>Delivered</t>
        </is>
      </c>
      <c r="S2769" s="63" t="n">
        <v>-20</v>
      </c>
      <c r="T2769" s="39" t="n"/>
      <c r="U2769" s="23" t="inlineStr">
        <is>
          <t>DHARMACON</t>
        </is>
      </c>
      <c r="V2769" s="23">
        <f>VLOOKUP(P2769,'Customer List'!B:C,2,)</f>
        <v/>
      </c>
      <c r="W2769" s="40" t="n"/>
      <c r="X2769" s="32" t="n">
        <v>45922</v>
      </c>
      <c r="Y2769" s="23">
        <f>IF(X2769="", "", X2769-N2769)</f>
        <v/>
      </c>
      <c r="Z2769" s="23">
        <f>IF(N2769="", "", TEXT(N2769, "dddd"))</f>
        <v/>
      </c>
      <c r="AA2769" s="23">
        <f>IF(X2769="", "", TEXT(X2769, "dddd"))</f>
        <v/>
      </c>
      <c r="AB2769" s="23">
        <f>VLOOKUP(U2769,'Currency Sheet'!A:C,3,)</f>
        <v/>
      </c>
      <c r="AC2769" s="44">
        <f>VLOOKUP(P2769,'Customer List'!B:D,3,)</f>
        <v/>
      </c>
    </row>
    <row r="2770">
      <c r="A2770" s="23">
        <f>A2769+1</f>
        <v/>
      </c>
      <c r="B2770" s="23" t="inlineStr">
        <is>
          <t>O091025IN3313547G</t>
        </is>
      </c>
      <c r="C2770" s="32" t="n">
        <v>45913</v>
      </c>
      <c r="D2770" s="32" t="n">
        <v>45918</v>
      </c>
      <c r="E2770" s="51" t="n">
        <v>188</v>
      </c>
      <c r="F2770" s="51">
        <f>IF(AB2770="DOLLAR",E2770*88,E2770)</f>
        <v/>
      </c>
      <c r="G2770" s="62">
        <f>F2770*J2770</f>
        <v/>
      </c>
      <c r="H2770" s="23" t="inlineStr">
        <is>
          <t>D-001810-10-05</t>
        </is>
      </c>
      <c r="I2770" s="23" t="inlineStr">
        <is>
          <t>ON-TARGETplus Non-targeting Pool  5nmol</t>
        </is>
      </c>
      <c r="J2770" s="23" t="n">
        <v>2</v>
      </c>
      <c r="K2770" s="23" t="n">
        <v>2</v>
      </c>
      <c r="L2770" s="23">
        <f>J2770-K2770</f>
        <v/>
      </c>
      <c r="M2770" s="23" t="inlineStr">
        <is>
          <t>T-1193/25-26</t>
        </is>
      </c>
      <c r="N2770" s="32" t="n">
        <v>45920</v>
      </c>
      <c r="O2770" s="62" t="n">
        <v>53800</v>
      </c>
      <c r="P2770" s="23" t="inlineStr">
        <is>
          <t>NIAB</t>
        </is>
      </c>
      <c r="Q2770" s="23" t="n">
        <v>58155927664</v>
      </c>
      <c r="R2770" s="23" t="inlineStr">
        <is>
          <t>Delivered</t>
        </is>
      </c>
      <c r="S2770" s="63" t="n">
        <v>-20</v>
      </c>
      <c r="T2770" s="39" t="n"/>
      <c r="U2770" s="23" t="inlineStr">
        <is>
          <t>DHARMACON</t>
        </is>
      </c>
      <c r="V2770" s="23">
        <f>VLOOKUP(P2770,'Customer List'!B:C,2,)</f>
        <v/>
      </c>
      <c r="W2770" s="40" t="n"/>
      <c r="X2770" s="32" t="n">
        <v>45922</v>
      </c>
      <c r="Y2770" s="23">
        <f>IF(X2770="", "", X2770-N2770)</f>
        <v/>
      </c>
      <c r="Z2770" s="23">
        <f>IF(N2770="", "", TEXT(N2770, "dddd"))</f>
        <v/>
      </c>
      <c r="AA2770" s="23">
        <f>IF(X2770="", "", TEXT(X2770, "dddd"))</f>
        <v/>
      </c>
      <c r="AB2770" s="23">
        <f>VLOOKUP(U2770,'Currency Sheet'!A:C,3,)</f>
        <v/>
      </c>
      <c r="AC2770" s="44">
        <f>VLOOKUP(P2770,'Customer List'!B:D,3,)</f>
        <v/>
      </c>
    </row>
    <row r="2771">
      <c r="A2771" s="23">
        <f>A2770+1</f>
        <v/>
      </c>
      <c r="B2771" s="23" t="inlineStr">
        <is>
          <t>O091025IN3313547G</t>
        </is>
      </c>
      <c r="C2771" s="32" t="n">
        <v>45913</v>
      </c>
      <c r="D2771" s="32" t="n">
        <v>45918</v>
      </c>
      <c r="E2771" s="51" t="n">
        <v>132</v>
      </c>
      <c r="F2771" s="51">
        <f>IF(AB2771="DOLLAR",E2771*88,E2771)</f>
        <v/>
      </c>
      <c r="G2771" s="62">
        <f>F2771*J2771</f>
        <v/>
      </c>
      <c r="H2771" s="23" t="inlineStr">
        <is>
          <t>D-012251-01-0002</t>
        </is>
      </c>
      <c r="I2771" s="23" t="inlineStr">
        <is>
          <t xml:space="preserve">siGENOME Human DNAJC3_x000D_
(5611) siRNA - Individual, 2_x000D_
nmol </t>
        </is>
      </c>
      <c r="J2771" s="23" t="n">
        <v>1</v>
      </c>
      <c r="K2771" s="23" t="n">
        <v>1</v>
      </c>
      <c r="L2771" s="23">
        <f>J2771-K2771</f>
        <v/>
      </c>
      <c r="M2771" s="23" t="inlineStr">
        <is>
          <t>T-1244/25-26</t>
        </is>
      </c>
      <c r="N2771" s="32" t="n">
        <v>45920</v>
      </c>
      <c r="O2771" s="62" t="n">
        <v>19740</v>
      </c>
      <c r="P2771" s="23" t="inlineStr">
        <is>
          <t>RG SONS</t>
        </is>
      </c>
      <c r="Q2771" s="23" t="n">
        <v>58155920130</v>
      </c>
      <c r="R2771" s="23" t="inlineStr">
        <is>
          <t>Delivered</t>
        </is>
      </c>
      <c r="S2771" s="63" t="n">
        <v>-20</v>
      </c>
      <c r="T2771" s="39" t="n"/>
      <c r="U2771" s="23" t="inlineStr">
        <is>
          <t>DHARMACON</t>
        </is>
      </c>
      <c r="V2771" s="23">
        <f>VLOOKUP(P2771,'Customer List'!B:C,2,)</f>
        <v/>
      </c>
      <c r="W2771" s="40" t="n"/>
      <c r="X2771" s="32" t="n">
        <v>45922</v>
      </c>
      <c r="Y2771" s="23">
        <f>IF(X2771="", "", X2771-N2771)</f>
        <v/>
      </c>
      <c r="Z2771" s="23">
        <f>IF(N2771="", "", TEXT(N2771, "dddd"))</f>
        <v/>
      </c>
      <c r="AA2771" s="23">
        <f>IF(X2771="", "", TEXT(X2771, "dddd"))</f>
        <v/>
      </c>
      <c r="AB2771" s="23">
        <f>VLOOKUP(U2771,'Currency Sheet'!A:C,3,)</f>
        <v/>
      </c>
      <c r="AC2771" s="44">
        <f>VLOOKUP(P2771,'Customer List'!B:D,3,)</f>
        <v/>
      </c>
    </row>
    <row r="2772">
      <c r="A2772" s="23">
        <f>A2771+1</f>
        <v/>
      </c>
      <c r="B2772" s="23" t="inlineStr">
        <is>
          <t>O091025IN3313547G</t>
        </is>
      </c>
      <c r="C2772" s="32" t="n">
        <v>45913</v>
      </c>
      <c r="D2772" s="32" t="n">
        <v>45918</v>
      </c>
      <c r="E2772" s="51" t="n">
        <v>603</v>
      </c>
      <c r="F2772" s="51">
        <f>IF(AB2772="DOLLAR",E2772*88,E2772)</f>
        <v/>
      </c>
      <c r="G2772" s="62">
        <f>F2772*J2772</f>
        <v/>
      </c>
      <c r="H2772" s="23" t="inlineStr">
        <is>
          <t>VSGH12442-253046112</t>
        </is>
      </c>
      <c r="I2772" s="23" t="inlineStr">
        <is>
          <t xml:space="preserve">CRISPRmod CRISPRi Human_x000D_
GALC hEF1a All-in-one Lentiviral_x000D_
sgRNA, 100 μL, 10^7 TU/mL </t>
        </is>
      </c>
      <c r="J2772" s="23" t="n">
        <v>1</v>
      </c>
      <c r="K2772" s="23" t="n">
        <v>1</v>
      </c>
      <c r="L2772" s="23">
        <f>J2772-K2772</f>
        <v/>
      </c>
      <c r="M2772" s="23" t="inlineStr">
        <is>
          <t>T-0074/25-26</t>
        </is>
      </c>
      <c r="N2772" s="32" t="n">
        <v>45920</v>
      </c>
      <c r="O2772" s="62" t="n">
        <v>90510</v>
      </c>
      <c r="P2772" s="23" t="inlineStr">
        <is>
          <t>MANIPAL</t>
        </is>
      </c>
      <c r="Q2772" s="23" t="n">
        <v>58155928736</v>
      </c>
      <c r="R2772" s="23" t="inlineStr">
        <is>
          <t>Delivered</t>
        </is>
      </c>
      <c r="S2772" s="63" t="n">
        <v>-80</v>
      </c>
      <c r="T2772" s="39" t="n"/>
      <c r="U2772" s="23" t="inlineStr">
        <is>
          <t>DHARMACON</t>
        </is>
      </c>
      <c r="V2772" s="23">
        <f>VLOOKUP(P2772,'Customer List'!B:C,2,)</f>
        <v/>
      </c>
      <c r="W2772" s="40" t="n"/>
      <c r="X2772" s="32" t="n">
        <v>45922</v>
      </c>
      <c r="Y2772" s="23">
        <f>IF(X2772="", "", X2772-N2772)</f>
        <v/>
      </c>
      <c r="Z2772" s="23">
        <f>IF(N2772="", "", TEXT(N2772, "dddd"))</f>
        <v/>
      </c>
      <c r="AA2772" s="23">
        <f>IF(X2772="", "", TEXT(X2772, "dddd"))</f>
        <v/>
      </c>
      <c r="AB2772" s="23">
        <f>VLOOKUP(U2772,'Currency Sheet'!A:C,3,)</f>
        <v/>
      </c>
      <c r="AC2772" s="44">
        <f>VLOOKUP(P2772,'Customer List'!B:D,3,)</f>
        <v/>
      </c>
    </row>
    <row r="2773">
      <c r="A2773" s="23">
        <f>A2772+1</f>
        <v/>
      </c>
      <c r="B2773" s="23" t="inlineStr">
        <is>
          <t>O091025IN3313547G</t>
        </is>
      </c>
      <c r="C2773" s="32" t="n">
        <v>45913</v>
      </c>
      <c r="D2773" s="32" t="n">
        <v>45918</v>
      </c>
      <c r="E2773" s="51" t="n">
        <v>909</v>
      </c>
      <c r="F2773" s="51">
        <f>IF(AB2773="DOLLAR",E2773*88,E2773)</f>
        <v/>
      </c>
      <c r="G2773" s="62">
        <f>F2773*J2773</f>
        <v/>
      </c>
      <c r="H2773" s="23" t="inlineStr">
        <is>
          <t>V3SH11255-02EG2346</t>
        </is>
      </c>
      <c r="I2773" s="23" t="inlineStr">
        <is>
          <t xml:space="preserve">Set of 3 SMARTvector Inducible_x000D_
Human FOLH1 hEF1a-TurboGFP_x000D_
shRNA, glycerol set </t>
        </is>
      </c>
      <c r="J2773" s="23" t="n">
        <v>1</v>
      </c>
      <c r="K2773" s="23" t="n">
        <v>1</v>
      </c>
      <c r="L2773" s="23">
        <f>J2773-K2773</f>
        <v/>
      </c>
      <c r="M2773" s="23" t="inlineStr">
        <is>
          <t>T-1247/25-26</t>
        </is>
      </c>
      <c r="N2773" s="32" t="n">
        <v>45920</v>
      </c>
      <c r="O2773" s="62" t="n">
        <v>146137.5</v>
      </c>
      <c r="P2773" s="23" t="inlineStr">
        <is>
          <t>Sun Pharma</t>
        </is>
      </c>
      <c r="Q2773" s="23" t="n">
        <v>58155927432</v>
      </c>
      <c r="R2773" s="23" t="inlineStr">
        <is>
          <t>Delivered</t>
        </is>
      </c>
      <c r="S2773" s="63" t="n">
        <v>-80</v>
      </c>
      <c r="T2773" s="39" t="n"/>
      <c r="U2773" s="23" t="inlineStr">
        <is>
          <t>DHARMACON</t>
        </is>
      </c>
      <c r="V2773" s="23">
        <f>VLOOKUP(P2773,'Customer List'!B:C,2,)</f>
        <v/>
      </c>
      <c r="W2773" s="40" t="n"/>
      <c r="X2773" s="32" t="n">
        <v>45922</v>
      </c>
      <c r="Y2773" s="23">
        <f>IF(X2773="", "", X2773-N2773)</f>
        <v/>
      </c>
      <c r="Z2773" s="23">
        <f>IF(N2773="", "", TEXT(N2773, "dddd"))</f>
        <v/>
      </c>
      <c r="AA2773" s="23">
        <f>IF(X2773="", "", TEXT(X2773, "dddd"))</f>
        <v/>
      </c>
      <c r="AB2773" s="23">
        <f>VLOOKUP(U2773,'Currency Sheet'!A:C,3,)</f>
        <v/>
      </c>
      <c r="AC2773" s="44">
        <f>VLOOKUP(P2773,'Customer List'!B:D,3,)</f>
        <v/>
      </c>
    </row>
    <row r="2774">
      <c r="A2774" s="23">
        <f>A2773+1</f>
        <v/>
      </c>
      <c r="B2774" s="23" t="inlineStr">
        <is>
          <t>O091025IN3313547G</t>
        </is>
      </c>
      <c r="C2774" s="32" t="n">
        <v>45913</v>
      </c>
      <c r="D2774" s="32" t="n">
        <v>45918</v>
      </c>
      <c r="E2774" s="51" t="n">
        <v>69</v>
      </c>
      <c r="F2774" s="51">
        <f>IF(AB2774="DOLLAR",E2774*88,E2774)</f>
        <v/>
      </c>
      <c r="G2774" s="62">
        <f>F2774*J2774</f>
        <v/>
      </c>
      <c r="H2774" s="23" t="inlineStr">
        <is>
          <t>B-002000-UB-100</t>
        </is>
      </c>
      <c r="I2774" s="23" t="inlineStr">
        <is>
          <t>5X siRNA Buffer  100ml</t>
        </is>
      </c>
      <c r="J2774" s="23" t="n">
        <v>1</v>
      </c>
      <c r="K2774" s="23" t="n">
        <v>1</v>
      </c>
      <c r="L2774" s="23">
        <f>J2774-K2774</f>
        <v/>
      </c>
      <c r="M2774" s="23" t="inlineStr">
        <is>
          <t>T-1192/25-26</t>
        </is>
      </c>
      <c r="N2774" s="32" t="n">
        <v>45920</v>
      </c>
      <c r="O2774" s="62" t="n">
        <v>9900</v>
      </c>
      <c r="P2774" s="23" t="inlineStr">
        <is>
          <t>NIAB</t>
        </is>
      </c>
      <c r="Q2774" s="23" t="n">
        <v>58155927664</v>
      </c>
      <c r="R2774" s="23" t="inlineStr">
        <is>
          <t>Delivered</t>
        </is>
      </c>
      <c r="S2774" s="63" t="n">
        <v>4</v>
      </c>
      <c r="T2774" s="39" t="n"/>
      <c r="U2774" s="23" t="inlineStr">
        <is>
          <t>DHARMACON</t>
        </is>
      </c>
      <c r="V2774" s="23">
        <f>VLOOKUP(P2774,'Customer List'!B:C,2,)</f>
        <v/>
      </c>
      <c r="W2774" s="40" t="n"/>
      <c r="X2774" s="32" t="n">
        <v>45922</v>
      </c>
      <c r="Y2774" s="23">
        <f>IF(X2774="", "", X2774-N2774)</f>
        <v/>
      </c>
      <c r="Z2774" s="23">
        <f>IF(N2774="", "", TEXT(N2774, "dddd"))</f>
        <v/>
      </c>
      <c r="AA2774" s="23">
        <f>IF(X2774="", "", TEXT(X2774, "dddd"))</f>
        <v/>
      </c>
      <c r="AB2774" s="23">
        <f>VLOOKUP(U2774,'Currency Sheet'!A:C,3,)</f>
        <v/>
      </c>
      <c r="AC2774" s="44">
        <f>VLOOKUP(P2774,'Customer List'!B:D,3,)</f>
        <v/>
      </c>
    </row>
    <row r="2775">
      <c r="A2775" s="23">
        <f>A2774+1</f>
        <v/>
      </c>
      <c r="B2775" s="23" t="inlineStr">
        <is>
          <t>O091025IN3313547G</t>
        </is>
      </c>
      <c r="C2775" s="32" t="n">
        <v>45913</v>
      </c>
      <c r="D2775" s="32" t="n">
        <v>45918</v>
      </c>
      <c r="E2775" s="51" t="n">
        <v>237</v>
      </c>
      <c r="F2775" s="51">
        <f>IF(AB2775="DOLLAR",E2775*88,E2775)</f>
        <v/>
      </c>
      <c r="G2775" s="62">
        <f>F2775*J2775</f>
        <v/>
      </c>
      <c r="H2775" s="23" t="inlineStr">
        <is>
          <t>T-2004-02</t>
        </is>
      </c>
      <c r="I2775" s="23" t="inlineStr">
        <is>
          <t>DharmaFECT 4 Transfection Reagent  0.75 mL</t>
        </is>
      </c>
      <c r="J2775" s="23" t="n">
        <v>3</v>
      </c>
      <c r="K2775" s="23" t="n">
        <v>3</v>
      </c>
      <c r="L2775" s="23">
        <f>J2775-K2775</f>
        <v/>
      </c>
      <c r="M2775" s="23" t="inlineStr">
        <is>
          <t>T-1194/25-26</t>
        </is>
      </c>
      <c r="N2775" s="32" t="n">
        <v>45920</v>
      </c>
      <c r="O2775" s="62" t="n">
        <v>101400</v>
      </c>
      <c r="P2775" s="23" t="inlineStr">
        <is>
          <t>NIAB</t>
        </is>
      </c>
      <c r="Q2775" s="23" t="n">
        <v>58155927664</v>
      </c>
      <c r="R2775" s="23" t="inlineStr">
        <is>
          <t>Delivered</t>
        </is>
      </c>
      <c r="S2775" s="63" t="n">
        <v>4</v>
      </c>
      <c r="T2775" s="39" t="n"/>
      <c r="U2775" s="23" t="inlineStr">
        <is>
          <t>DHARMACON</t>
        </is>
      </c>
      <c r="V2775" s="23">
        <f>VLOOKUP(P2775,'Customer List'!B:C,2,)</f>
        <v/>
      </c>
      <c r="W2775" s="40" t="n"/>
      <c r="X2775" s="32" t="n">
        <v>45922</v>
      </c>
      <c r="Y2775" s="23">
        <f>IF(X2775="", "", X2775-N2775)</f>
        <v/>
      </c>
      <c r="Z2775" s="23">
        <f>IF(N2775="", "", TEXT(N2775, "dddd"))</f>
        <v/>
      </c>
      <c r="AA2775" s="23">
        <f>IF(X2775="", "", TEXT(X2775, "dddd"))</f>
        <v/>
      </c>
      <c r="AB2775" s="23">
        <f>VLOOKUP(U2775,'Currency Sheet'!A:C,3,)</f>
        <v/>
      </c>
      <c r="AC2775" s="44">
        <f>VLOOKUP(P2775,'Customer List'!B:D,3,)</f>
        <v/>
      </c>
    </row>
    <row r="2776">
      <c r="A2776" s="23">
        <f>A2775+1</f>
        <v/>
      </c>
      <c r="B2776" s="23" t="inlineStr">
        <is>
          <t>O091025IN3313547G</t>
        </is>
      </c>
      <c r="C2776" s="32" t="n">
        <v>45913</v>
      </c>
      <c r="D2776" s="32" t="n">
        <v>45918</v>
      </c>
      <c r="E2776" s="51" t="n">
        <v>393</v>
      </c>
      <c r="F2776" s="51">
        <f>IF(AB2776="DOLLAR",E2776*88,E2776)</f>
        <v/>
      </c>
      <c r="G2776" s="62">
        <f>F2776*J2776</f>
        <v/>
      </c>
      <c r="H2776" s="23" t="inlineStr">
        <is>
          <t>T-2001-03</t>
        </is>
      </c>
      <c r="I2776" s="23" t="inlineStr">
        <is>
          <t>DharmaFECT 1 Transfection Reagent  1.5ml</t>
        </is>
      </c>
      <c r="J2776" s="23" t="n">
        <v>1</v>
      </c>
      <c r="K2776" s="23" t="n">
        <v>1</v>
      </c>
      <c r="L2776" s="23">
        <f>J2776-K2776</f>
        <v/>
      </c>
      <c r="M2776" s="23" t="inlineStr">
        <is>
          <t>T-1220/25-26</t>
        </is>
      </c>
      <c r="N2776" s="32" t="n">
        <v>45919</v>
      </c>
      <c r="O2776" s="62" t="n">
        <v>50580</v>
      </c>
      <c r="P2776" s="23" t="inlineStr">
        <is>
          <t>RCB</t>
        </is>
      </c>
      <c r="Q2776" s="23" t="inlineStr">
        <is>
          <t>By Hand</t>
        </is>
      </c>
      <c r="R2776" s="23" t="inlineStr">
        <is>
          <t>Deepak</t>
        </is>
      </c>
      <c r="S2776" s="63" t="n">
        <v>4</v>
      </c>
      <c r="T2776" s="39" t="n"/>
      <c r="U2776" s="23" t="inlineStr">
        <is>
          <t>DHARMACON</t>
        </is>
      </c>
      <c r="V2776" s="23">
        <f>VLOOKUP(P2776,'Customer List'!B:C,2,)</f>
        <v/>
      </c>
      <c r="W2776" s="40" t="n"/>
      <c r="X2776" s="32">
        <f>IF(OR(R2776 = "PRIYANKA MADAM", R2776 = "DEEPAK", R2776 = "PORTER"),N2776,"")</f>
        <v/>
      </c>
      <c r="Y2776" s="23">
        <f>IF(X2776="", "", X2776-N2776)</f>
        <v/>
      </c>
      <c r="Z2776" s="23">
        <f>IF(N2776="", "", TEXT(N2776, "dddd"))</f>
        <v/>
      </c>
      <c r="AA2776" s="23">
        <f>IF(X2776="", "", TEXT(X2776, "dddd"))</f>
        <v/>
      </c>
      <c r="AB2776" s="23">
        <f>VLOOKUP(U2776,'Currency Sheet'!A:C,3,)</f>
        <v/>
      </c>
      <c r="AC2776" s="44">
        <f>VLOOKUP(P2776,'Customer List'!B:D,3,)</f>
        <v/>
      </c>
    </row>
    <row r="2777">
      <c r="A2777" s="23">
        <f>A2776+1</f>
        <v/>
      </c>
      <c r="B2777" s="23" t="inlineStr">
        <is>
          <t>EED118999</t>
        </is>
      </c>
      <c r="C2777" s="32" t="n">
        <v>45912</v>
      </c>
      <c r="D2777" s="32" t="n">
        <v>45918</v>
      </c>
      <c r="E2777" s="51" t="n">
        <v>169.4</v>
      </c>
      <c r="F2777" s="51">
        <f>IF(AB2777="DOLLAR",E2777*88,E2777)</f>
        <v/>
      </c>
      <c r="G2777" s="62">
        <f>F2777*J2777</f>
        <v/>
      </c>
      <c r="H2777" s="23" t="n">
        <v>100222</v>
      </c>
      <c r="I2777" s="23" t="inlineStr">
        <is>
          <t>APC/Cyanine7 anti-mouse CD3 Antibody  100µg</t>
        </is>
      </c>
      <c r="J2777" s="23" t="n">
        <v>1</v>
      </c>
      <c r="K2777" s="23" t="n">
        <v>1</v>
      </c>
      <c r="L2777" s="23">
        <f>J2777-K2777</f>
        <v/>
      </c>
      <c r="M2777" s="23" t="inlineStr">
        <is>
          <t>T-1218/25-26</t>
        </is>
      </c>
      <c r="N2777" s="32" t="n">
        <v>45919</v>
      </c>
      <c r="O2777" s="62" t="n">
        <v>18190.84</v>
      </c>
      <c r="P2777" s="23" t="inlineStr">
        <is>
          <t>NII</t>
        </is>
      </c>
      <c r="Q2777" s="23" t="inlineStr">
        <is>
          <t>By Hand</t>
        </is>
      </c>
      <c r="R2777" s="23" t="inlineStr">
        <is>
          <t>PRIYANKA MADAM</t>
        </is>
      </c>
      <c r="S2777" s="63" t="n">
        <v>4</v>
      </c>
      <c r="T2777" s="39" t="n"/>
      <c r="U2777" s="23" t="inlineStr">
        <is>
          <t>BioLegend</t>
        </is>
      </c>
      <c r="V2777" s="23">
        <f>VLOOKUP(P2777,'Customer List'!B:C,2,)</f>
        <v/>
      </c>
      <c r="W2777" s="40" t="n"/>
      <c r="X2777" s="32">
        <f>IF(OR(R2777 = "PRIYANKA MADAM", R2777 = "DEEPAK", R2777 = "PORTER"),N2777,"")</f>
        <v/>
      </c>
      <c r="Y2777" s="23">
        <f>IF(X2777="", "", X2777-N2777)</f>
        <v/>
      </c>
      <c r="Z2777" s="23">
        <f>IF(N2777="", "", TEXT(N2777, "dddd"))</f>
        <v/>
      </c>
      <c r="AA2777" s="23">
        <f>IF(X2777="", "", TEXT(X2777, "dddd"))</f>
        <v/>
      </c>
      <c r="AB2777" s="23">
        <f>VLOOKUP(U2777,'Currency Sheet'!A:C,3,)</f>
        <v/>
      </c>
      <c r="AC2777" s="44">
        <f>VLOOKUP(P2777,'Customer List'!B:D,3,)</f>
        <v/>
      </c>
    </row>
    <row r="2778">
      <c r="A2778" s="23">
        <f>A2777+1</f>
        <v/>
      </c>
      <c r="B2778" s="23" t="inlineStr">
        <is>
          <t>EED118999</t>
        </is>
      </c>
      <c r="C2778" s="32" t="n">
        <v>45912</v>
      </c>
      <c r="D2778" s="32" t="n">
        <v>45918</v>
      </c>
      <c r="E2778" s="51" t="n">
        <v>231.75</v>
      </c>
      <c r="F2778" s="51">
        <f>IF(AB2778="DOLLAR",E2778*88,E2778)</f>
        <v/>
      </c>
      <c r="G2778" s="62">
        <f>F2778*J2778</f>
        <v/>
      </c>
      <c r="H2778" s="23" t="n">
        <v>101243</v>
      </c>
      <c r="I2778" s="23" t="inlineStr">
        <is>
          <t>Brilliant Violet 785™ anti-mouse/human CD11b Antibody  50 µg</t>
        </is>
      </c>
      <c r="J2778" s="23" t="n">
        <v>1</v>
      </c>
      <c r="K2778" s="23" t="n">
        <v>1</v>
      </c>
      <c r="L2778" s="23">
        <f>J2778-K2778</f>
        <v/>
      </c>
      <c r="M2778" s="23" t="inlineStr">
        <is>
          <t>T-1218/25-26</t>
        </is>
      </c>
      <c r="N2778" s="32" t="n">
        <v>45919</v>
      </c>
      <c r="O2778" s="62" t="n">
        <v>23227.14</v>
      </c>
      <c r="P2778" s="23" t="inlineStr">
        <is>
          <t>NII</t>
        </is>
      </c>
      <c r="Q2778" s="23" t="inlineStr">
        <is>
          <t>By Hand</t>
        </is>
      </c>
      <c r="R2778" s="23" t="inlineStr">
        <is>
          <t>PRIYANKA MADAM</t>
        </is>
      </c>
      <c r="S2778" s="63" t="n">
        <v>4</v>
      </c>
      <c r="T2778" s="39" t="n"/>
      <c r="U2778" s="23" t="inlineStr">
        <is>
          <t>BioLegend</t>
        </is>
      </c>
      <c r="V2778" s="23">
        <f>VLOOKUP(P2778,'Customer List'!B:C,2,)</f>
        <v/>
      </c>
      <c r="W2778" s="40" t="n"/>
      <c r="X2778" s="32">
        <f>IF(OR(R2778 = "PRIYANKA MADAM", R2778 = "DEEPAK", R2778 = "PORTER"),N2778,"")</f>
        <v/>
      </c>
      <c r="Y2778" s="23">
        <f>IF(X2778="", "", X2778-N2778)</f>
        <v/>
      </c>
      <c r="Z2778" s="23">
        <f>IF(N2778="", "", TEXT(N2778, "dddd"))</f>
        <v/>
      </c>
      <c r="AA2778" s="23">
        <f>IF(X2778="", "", TEXT(X2778, "dddd"))</f>
        <v/>
      </c>
      <c r="AB2778" s="23">
        <f>VLOOKUP(U2778,'Currency Sheet'!A:C,3,)</f>
        <v/>
      </c>
      <c r="AC2778" s="44">
        <f>VLOOKUP(P2778,'Customer List'!B:D,3,)</f>
        <v/>
      </c>
    </row>
    <row r="2779">
      <c r="A2779" s="23">
        <f>A2778+1</f>
        <v/>
      </c>
      <c r="B2779" s="23" t="inlineStr">
        <is>
          <t>EED118999</t>
        </is>
      </c>
      <c r="C2779" s="32" t="n">
        <v>45912</v>
      </c>
      <c r="D2779" s="32" t="n">
        <v>45918</v>
      </c>
      <c r="E2779" s="51" t="n">
        <v>226.8</v>
      </c>
      <c r="F2779" s="51">
        <f>IF(AB2779="DOLLAR",E2779*88,E2779)</f>
        <v/>
      </c>
      <c r="G2779" s="62">
        <f>F2779*J2779</f>
        <v/>
      </c>
      <c r="H2779" s="23" t="n">
        <v>103056</v>
      </c>
      <c r="I2779" s="23" t="inlineStr">
        <is>
          <t>PE/Dazzle™ 594 anti-mouse/human CD44 Antibody  100µg</t>
        </is>
      </c>
      <c r="J2779" s="23" t="n">
        <v>1</v>
      </c>
      <c r="K2779" s="23" t="n">
        <v>1</v>
      </c>
      <c r="L2779" s="23">
        <f>J2779-K2779</f>
        <v/>
      </c>
      <c r="M2779" s="23" t="inlineStr">
        <is>
          <t>T-1218/25-26</t>
        </is>
      </c>
      <c r="N2779" s="32" t="n">
        <v>45919</v>
      </c>
      <c r="O2779" s="62" t="n">
        <v>24354.68</v>
      </c>
      <c r="P2779" s="23" t="inlineStr">
        <is>
          <t>NII</t>
        </is>
      </c>
      <c r="Q2779" s="23" t="inlineStr">
        <is>
          <t>By Hand</t>
        </is>
      </c>
      <c r="R2779" s="23" t="inlineStr">
        <is>
          <t>PRIYANKA MADAM</t>
        </is>
      </c>
      <c r="S2779" s="63" t="n">
        <v>4</v>
      </c>
      <c r="T2779" s="39" t="n"/>
      <c r="U2779" s="23" t="inlineStr">
        <is>
          <t>BioLegend</t>
        </is>
      </c>
      <c r="V2779" s="23">
        <f>VLOOKUP(P2779,'Customer List'!B:C,2,)</f>
        <v/>
      </c>
      <c r="W2779" s="40" t="n"/>
      <c r="X2779" s="32">
        <f>IF(OR(R2779 = "PRIYANKA MADAM", R2779 = "DEEPAK", R2779 = "PORTER"),N2779,"")</f>
        <v/>
      </c>
      <c r="Y2779" s="23">
        <f>IF(X2779="", "", X2779-N2779)</f>
        <v/>
      </c>
      <c r="Z2779" s="23">
        <f>IF(N2779="", "", TEXT(N2779, "dddd"))</f>
        <v/>
      </c>
      <c r="AA2779" s="23">
        <f>IF(X2779="", "", TEXT(X2779, "dddd"))</f>
        <v/>
      </c>
      <c r="AB2779" s="23">
        <f>VLOOKUP(U2779,'Currency Sheet'!A:C,3,)</f>
        <v/>
      </c>
      <c r="AC2779" s="44">
        <f>VLOOKUP(P2779,'Customer List'!B:D,3,)</f>
        <v/>
      </c>
    </row>
    <row r="2780">
      <c r="A2780" s="23">
        <f>A2779+1</f>
        <v/>
      </c>
      <c r="B2780" s="23" t="inlineStr">
        <is>
          <t>EED118999</t>
        </is>
      </c>
      <c r="C2780" s="32" t="n">
        <v>45912</v>
      </c>
      <c r="D2780" s="32" t="n">
        <v>45918</v>
      </c>
      <c r="E2780" s="51" t="n">
        <v>215.6</v>
      </c>
      <c r="F2780" s="51">
        <f>IF(AB2780="DOLLAR",E2780*88,E2780)</f>
        <v/>
      </c>
      <c r="G2780" s="62">
        <f>F2780*J2780</f>
        <v/>
      </c>
      <c r="H2780" s="23" t="n">
        <v>106310</v>
      </c>
      <c r="I2780" s="23" t="inlineStr">
        <is>
          <t>APC anti-mouse CD152 Antibody  100 µg</t>
        </is>
      </c>
      <c r="J2780" s="23" t="n">
        <v>1</v>
      </c>
      <c r="K2780" s="23" t="n">
        <v>1</v>
      </c>
      <c r="L2780" s="23">
        <f>J2780-K2780</f>
        <v/>
      </c>
      <c r="M2780" s="23" t="inlineStr">
        <is>
          <t>T-1218/25-26</t>
        </is>
      </c>
      <c r="N2780" s="32" t="n">
        <v>45919</v>
      </c>
      <c r="O2780" s="62" t="n">
        <v>23151.98</v>
      </c>
      <c r="P2780" s="23" t="inlineStr">
        <is>
          <t>NII</t>
        </is>
      </c>
      <c r="Q2780" s="23" t="inlineStr">
        <is>
          <t>By Hand</t>
        </is>
      </c>
      <c r="R2780" s="23" t="inlineStr">
        <is>
          <t>PRIYANKA MADAM</t>
        </is>
      </c>
      <c r="S2780" s="63" t="n">
        <v>4</v>
      </c>
      <c r="T2780" s="39" t="n"/>
      <c r="U2780" s="23" t="inlineStr">
        <is>
          <t>BioLegend</t>
        </is>
      </c>
      <c r="V2780" s="23">
        <f>VLOOKUP(P2780,'Customer List'!B:C,2,)</f>
        <v/>
      </c>
      <c r="W2780" s="40" t="n"/>
      <c r="X2780" s="32">
        <f>IF(OR(R2780 = "PRIYANKA MADAM", R2780 = "DEEPAK", R2780 = "PORTER"),N2780,"")</f>
        <v/>
      </c>
      <c r="Y2780" s="23">
        <f>IF(X2780="", "", X2780-N2780)</f>
        <v/>
      </c>
      <c r="Z2780" s="23">
        <f>IF(N2780="", "", TEXT(N2780, "dddd"))</f>
        <v/>
      </c>
      <c r="AA2780" s="23">
        <f>IF(X2780="", "", TEXT(X2780, "dddd"))</f>
        <v/>
      </c>
      <c r="AB2780" s="23">
        <f>VLOOKUP(U2780,'Currency Sheet'!A:C,3,)</f>
        <v/>
      </c>
      <c r="AC2780" s="44">
        <f>VLOOKUP(P2780,'Customer List'!B:D,3,)</f>
        <v/>
      </c>
    </row>
    <row r="2781">
      <c r="A2781" s="23">
        <f>A2780+1</f>
        <v/>
      </c>
      <c r="B2781" s="23" t="inlineStr">
        <is>
          <t>EED118999</t>
        </is>
      </c>
      <c r="C2781" s="32" t="n">
        <v>45912</v>
      </c>
      <c r="D2781" s="32" t="n">
        <v>45918</v>
      </c>
      <c r="E2781" s="51" t="n">
        <v>177.75</v>
      </c>
      <c r="F2781" s="51">
        <f>IF(AB2781="DOLLAR",E2781*88,E2781)</f>
        <v/>
      </c>
      <c r="G2781" s="62">
        <f>F2781*J2781</f>
        <v/>
      </c>
      <c r="H2781" s="23" t="n">
        <v>107632</v>
      </c>
      <c r="I2781" s="23" t="inlineStr">
        <is>
          <t>Brilliant Violet 421™ anti-mouse I-A/I-E Antibody  50µg</t>
        </is>
      </c>
      <c r="J2781" s="23" t="n">
        <v>1</v>
      </c>
      <c r="K2781" s="23" t="n">
        <v>1</v>
      </c>
      <c r="L2781" s="23">
        <f>J2781-K2781</f>
        <v/>
      </c>
      <c r="M2781" s="23" t="inlineStr">
        <is>
          <t>T-1218/25-26</t>
        </is>
      </c>
      <c r="N2781" s="32" t="n">
        <v>45919</v>
      </c>
      <c r="O2781" s="62" t="n">
        <v>17814.99</v>
      </c>
      <c r="P2781" s="23" t="inlineStr">
        <is>
          <t>NII</t>
        </is>
      </c>
      <c r="Q2781" s="23" t="inlineStr">
        <is>
          <t>By Hand</t>
        </is>
      </c>
      <c r="R2781" s="23" t="inlineStr">
        <is>
          <t>PRIYANKA MADAM</t>
        </is>
      </c>
      <c r="S2781" s="63" t="n">
        <v>4</v>
      </c>
      <c r="T2781" s="39" t="n"/>
      <c r="U2781" s="23" t="inlineStr">
        <is>
          <t>BioLegend</t>
        </is>
      </c>
      <c r="V2781" s="23">
        <f>VLOOKUP(P2781,'Customer List'!B:C,2,)</f>
        <v/>
      </c>
      <c r="W2781" s="40" t="n"/>
      <c r="X2781" s="32">
        <f>IF(OR(R2781 = "PRIYANKA MADAM", R2781 = "DEEPAK", R2781 = "PORTER"),N2781,"")</f>
        <v/>
      </c>
      <c r="Y2781" s="23">
        <f>IF(X2781="", "", X2781-N2781)</f>
        <v/>
      </c>
      <c r="Z2781" s="23">
        <f>IF(N2781="", "", TEXT(N2781, "dddd"))</f>
        <v/>
      </c>
      <c r="AA2781" s="23">
        <f>IF(X2781="", "", TEXT(X2781, "dddd"))</f>
        <v/>
      </c>
      <c r="AB2781" s="23">
        <f>VLOOKUP(U2781,'Currency Sheet'!A:C,3,)</f>
        <v/>
      </c>
      <c r="AC2781" s="44">
        <f>VLOOKUP(P2781,'Customer List'!B:D,3,)</f>
        <v/>
      </c>
    </row>
    <row r="2782">
      <c r="A2782" s="23">
        <f>A2781+1</f>
        <v/>
      </c>
      <c r="B2782" s="23" t="inlineStr">
        <is>
          <t>EED118999</t>
        </is>
      </c>
      <c r="C2782" s="32" t="n">
        <v>45912</v>
      </c>
      <c r="D2782" s="32" t="n">
        <v>45918</v>
      </c>
      <c r="E2782" s="51" t="n">
        <v>37.8</v>
      </c>
      <c r="F2782" s="51">
        <f>IF(AB2782="DOLLAR",E2782*88,E2782)</f>
        <v/>
      </c>
      <c r="G2782" s="62">
        <f>F2782*J2782</f>
        <v/>
      </c>
      <c r="H2782" s="23" t="n">
        <v>115505</v>
      </c>
      <c r="I2782" s="23" t="inlineStr">
        <is>
          <t>FITC anti-mouse CD19 Antibody  50µg</t>
        </is>
      </c>
      <c r="J2782" s="23" t="n">
        <v>1</v>
      </c>
      <c r="K2782" s="23" t="n">
        <v>1</v>
      </c>
      <c r="L2782" s="23">
        <f>J2782-K2782</f>
        <v/>
      </c>
      <c r="M2782" s="23" t="inlineStr">
        <is>
          <t>T-1218/25-26</t>
        </is>
      </c>
      <c r="N2782" s="32" t="n">
        <v>45919</v>
      </c>
      <c r="O2782" s="62" t="n">
        <v>4059.11</v>
      </c>
      <c r="P2782" s="23" t="inlineStr">
        <is>
          <t>NII</t>
        </is>
      </c>
      <c r="Q2782" s="23" t="inlineStr">
        <is>
          <t>By Hand</t>
        </is>
      </c>
      <c r="R2782" s="23" t="inlineStr">
        <is>
          <t>PRIYANKA MADAM</t>
        </is>
      </c>
      <c r="S2782" s="63" t="n">
        <v>4</v>
      </c>
      <c r="T2782" s="39" t="n"/>
      <c r="U2782" s="23" t="inlineStr">
        <is>
          <t>BioLegend</t>
        </is>
      </c>
      <c r="V2782" s="23">
        <f>VLOOKUP(P2782,'Customer List'!B:C,2,)</f>
        <v/>
      </c>
      <c r="W2782" s="40" t="n"/>
      <c r="X2782" s="32">
        <f>IF(OR(R2782 = "PRIYANKA MADAM", R2782 = "DEEPAK", R2782 = "PORTER"),N2782,"")</f>
        <v/>
      </c>
      <c r="Y2782" s="23">
        <f>IF(X2782="", "", X2782-N2782)</f>
        <v/>
      </c>
      <c r="Z2782" s="23">
        <f>IF(N2782="", "", TEXT(N2782, "dddd"))</f>
        <v/>
      </c>
      <c r="AA2782" s="23">
        <f>IF(X2782="", "", TEXT(X2782, "dddd"))</f>
        <v/>
      </c>
      <c r="AB2782" s="23">
        <f>VLOOKUP(U2782,'Currency Sheet'!A:C,3,)</f>
        <v/>
      </c>
      <c r="AC2782" s="44">
        <f>VLOOKUP(P2782,'Customer List'!B:D,3,)</f>
        <v/>
      </c>
    </row>
    <row r="2783">
      <c r="A2783" s="23">
        <f>A2782+1</f>
        <v/>
      </c>
      <c r="B2783" s="23" t="inlineStr">
        <is>
          <t>EED118999</t>
        </is>
      </c>
      <c r="C2783" s="32" t="n">
        <v>45912</v>
      </c>
      <c r="D2783" s="32" t="n">
        <v>45918</v>
      </c>
      <c r="E2783" s="51" t="n">
        <v>161.7</v>
      </c>
      <c r="F2783" s="51">
        <f>IF(AB2783="DOLLAR",E2783*88,E2783)</f>
        <v/>
      </c>
      <c r="G2783" s="62">
        <f>F2783*J2783</f>
        <v/>
      </c>
      <c r="H2783" s="23" t="n">
        <v>117318</v>
      </c>
      <c r="I2783" s="23" t="inlineStr">
        <is>
          <t>PE/Cyanine7 anti-mouse CD11c Antibody  100µg</t>
        </is>
      </c>
      <c r="J2783" s="23" t="n">
        <v>1</v>
      </c>
      <c r="K2783" s="23" t="n">
        <v>1</v>
      </c>
      <c r="L2783" s="23">
        <f>J2783-K2783</f>
        <v/>
      </c>
      <c r="M2783" s="23" t="inlineStr">
        <is>
          <t>T-1218/25-26</t>
        </is>
      </c>
      <c r="N2783" s="32" t="n">
        <v>45919</v>
      </c>
      <c r="O2783" s="62" t="n">
        <v>17363.98</v>
      </c>
      <c r="P2783" s="23" t="inlineStr">
        <is>
          <t>NII</t>
        </is>
      </c>
      <c r="Q2783" s="23" t="inlineStr">
        <is>
          <t>By Hand</t>
        </is>
      </c>
      <c r="R2783" s="23" t="inlineStr">
        <is>
          <t>PRIYANKA MADAM</t>
        </is>
      </c>
      <c r="S2783" s="63" t="n">
        <v>4</v>
      </c>
      <c r="T2783" s="39" t="n"/>
      <c r="U2783" s="23" t="inlineStr">
        <is>
          <t>BioLegend</t>
        </is>
      </c>
      <c r="V2783" s="23">
        <f>VLOOKUP(P2783,'Customer List'!B:C,2,)</f>
        <v/>
      </c>
      <c r="W2783" s="40" t="n"/>
      <c r="X2783" s="32">
        <f>IF(OR(R2783 = "PRIYANKA MADAM", R2783 = "DEEPAK", R2783 = "PORTER"),N2783,"")</f>
        <v/>
      </c>
      <c r="Y2783" s="23">
        <f>IF(X2783="", "", X2783-N2783)</f>
        <v/>
      </c>
      <c r="Z2783" s="23">
        <f>IF(N2783="", "", TEXT(N2783, "dddd"))</f>
        <v/>
      </c>
      <c r="AA2783" s="23">
        <f>IF(X2783="", "", TEXT(X2783, "dddd"))</f>
        <v/>
      </c>
      <c r="AB2783" s="23">
        <f>VLOOKUP(U2783,'Currency Sheet'!A:C,3,)</f>
        <v/>
      </c>
      <c r="AC2783" s="44">
        <f>VLOOKUP(P2783,'Customer List'!B:D,3,)</f>
        <v/>
      </c>
    </row>
    <row r="2784">
      <c r="A2784" s="23">
        <f>A2783+1</f>
        <v/>
      </c>
      <c r="B2784" s="23" t="inlineStr">
        <is>
          <t>EED118999</t>
        </is>
      </c>
      <c r="C2784" s="32" t="n">
        <v>45912</v>
      </c>
      <c r="D2784" s="32" t="n">
        <v>45918</v>
      </c>
      <c r="E2784" s="51" t="n">
        <v>227.25</v>
      </c>
      <c r="F2784" s="51">
        <f>IF(AB2784="DOLLAR",E2784*88,E2784)</f>
        <v/>
      </c>
      <c r="G2784" s="62">
        <f>F2784*J2784</f>
        <v/>
      </c>
      <c r="H2784" s="23" t="n">
        <v>119721</v>
      </c>
      <c r="I2784" s="23" t="inlineStr">
        <is>
          <t>Brilliant Violet 605™ anti-mouse CD366 (Tim-3) Antibody  50 µg</t>
        </is>
      </c>
      <c r="J2784" s="23" t="n">
        <v>1</v>
      </c>
      <c r="K2784" s="23" t="n">
        <v>1</v>
      </c>
      <c r="L2784" s="23">
        <f>J2784-K2784</f>
        <v/>
      </c>
      <c r="M2784" s="23" t="inlineStr">
        <is>
          <t>T-1218/25-26</t>
        </is>
      </c>
      <c r="N2784" s="32" t="n">
        <v>45919</v>
      </c>
      <c r="O2784" s="62" t="n">
        <v>22776.13</v>
      </c>
      <c r="P2784" s="23" t="inlineStr">
        <is>
          <t>NII</t>
        </is>
      </c>
      <c r="Q2784" s="23" t="inlineStr">
        <is>
          <t>By Hand</t>
        </is>
      </c>
      <c r="R2784" s="23" t="inlineStr">
        <is>
          <t>PRIYANKA MADAM</t>
        </is>
      </c>
      <c r="S2784" s="63" t="n">
        <v>4</v>
      </c>
      <c r="T2784" s="39" t="n"/>
      <c r="U2784" s="23" t="inlineStr">
        <is>
          <t>BioLegend</t>
        </is>
      </c>
      <c r="V2784" s="23">
        <f>VLOOKUP(P2784,'Customer List'!B:C,2,)</f>
        <v/>
      </c>
      <c r="W2784" s="40" t="n"/>
      <c r="X2784" s="32">
        <f>IF(OR(R2784 = "PRIYANKA MADAM", R2784 = "DEEPAK", R2784 = "PORTER"),N2784,"")</f>
        <v/>
      </c>
      <c r="Y2784" s="23">
        <f>IF(X2784="", "", X2784-N2784)</f>
        <v/>
      </c>
      <c r="Z2784" s="23">
        <f>IF(N2784="", "", TEXT(N2784, "dddd"))</f>
        <v/>
      </c>
      <c r="AA2784" s="23">
        <f>IF(X2784="", "", TEXT(X2784, "dddd"))</f>
        <v/>
      </c>
      <c r="AB2784" s="23">
        <f>VLOOKUP(U2784,'Currency Sheet'!A:C,3,)</f>
        <v/>
      </c>
      <c r="AC2784" s="44">
        <f>VLOOKUP(P2784,'Customer List'!B:D,3,)</f>
        <v/>
      </c>
    </row>
    <row r="2785">
      <c r="A2785" s="23">
        <f>A2784+1</f>
        <v/>
      </c>
      <c r="B2785" s="23" t="inlineStr">
        <is>
          <t>EED118999</t>
        </is>
      </c>
      <c r="C2785" s="32" t="n">
        <v>45912</v>
      </c>
      <c r="D2785" s="32" t="n">
        <v>45918</v>
      </c>
      <c r="E2785" s="51" t="n">
        <v>160.3</v>
      </c>
      <c r="F2785" s="51">
        <f>IF(AB2785="DOLLAR",E2785*88,E2785)</f>
        <v/>
      </c>
      <c r="G2785" s="62">
        <f>F2785*J2785</f>
        <v/>
      </c>
      <c r="H2785" s="23" t="n">
        <v>121610</v>
      </c>
      <c r="I2785" s="23" t="inlineStr">
        <is>
          <t>Alexa Fluor® 647 anti-mouse CD107a (LAMP-1) Antibody  100µg</t>
        </is>
      </c>
      <c r="J2785" s="23" t="n">
        <v>1</v>
      </c>
      <c r="K2785" s="23" t="n">
        <v>1</v>
      </c>
      <c r="L2785" s="23">
        <f>J2785-K2785</f>
        <v/>
      </c>
      <c r="M2785" s="23" t="inlineStr">
        <is>
          <t>T-1218/25-26</t>
        </is>
      </c>
      <c r="N2785" s="32" t="n">
        <v>45919</v>
      </c>
      <c r="O2785" s="62" t="n">
        <v>17213.64</v>
      </c>
      <c r="P2785" s="23" t="inlineStr">
        <is>
          <t>NII</t>
        </is>
      </c>
      <c r="Q2785" s="23" t="inlineStr">
        <is>
          <t>By Hand</t>
        </is>
      </c>
      <c r="R2785" s="23" t="inlineStr">
        <is>
          <t>PRIYANKA MADAM</t>
        </is>
      </c>
      <c r="S2785" s="63" t="n">
        <v>4</v>
      </c>
      <c r="T2785" s="39" t="n"/>
      <c r="U2785" s="23" t="inlineStr">
        <is>
          <t>BioLegend</t>
        </is>
      </c>
      <c r="V2785" s="23">
        <f>VLOOKUP(P2785,'Customer List'!B:C,2,)</f>
        <v/>
      </c>
      <c r="W2785" s="40" t="n"/>
      <c r="X2785" s="32">
        <f>IF(OR(R2785 = "PRIYANKA MADAM", R2785 = "DEEPAK", R2785 = "PORTER"),N2785,"")</f>
        <v/>
      </c>
      <c r="Y2785" s="23">
        <f>IF(X2785="", "", X2785-N2785)</f>
        <v/>
      </c>
      <c r="Z2785" s="23">
        <f>IF(N2785="", "", TEXT(N2785, "dddd"))</f>
        <v/>
      </c>
      <c r="AA2785" s="23">
        <f>IF(X2785="", "", TEXT(X2785, "dddd"))</f>
        <v/>
      </c>
      <c r="AB2785" s="23">
        <f>VLOOKUP(U2785,'Currency Sheet'!A:C,3,)</f>
        <v/>
      </c>
      <c r="AC2785" s="44">
        <f>VLOOKUP(P2785,'Customer List'!B:D,3,)</f>
        <v/>
      </c>
    </row>
    <row r="2786">
      <c r="A2786" s="23">
        <f>A2785+1</f>
        <v/>
      </c>
      <c r="B2786" s="23" t="inlineStr">
        <is>
          <t>EED118999</t>
        </is>
      </c>
      <c r="C2786" s="32" t="n">
        <v>45912</v>
      </c>
      <c r="D2786" s="32" t="n">
        <v>45918</v>
      </c>
      <c r="E2786" s="51" t="n">
        <v>30.1</v>
      </c>
      <c r="F2786" s="51">
        <f>IF(AB2786="DOLLAR",E2786*88,E2786)</f>
        <v/>
      </c>
      <c r="G2786" s="62">
        <f>F2786*J2786</f>
        <v/>
      </c>
      <c r="H2786" s="23" t="n">
        <v>123109</v>
      </c>
      <c r="I2786" s="23" t="inlineStr">
        <is>
          <t>PE anti-mouse F4/80 Antibody  25µg</t>
        </is>
      </c>
      <c r="J2786" s="23" t="n">
        <v>1</v>
      </c>
      <c r="K2786" s="23" t="n">
        <v>1</v>
      </c>
      <c r="L2786" s="23">
        <f>J2786-K2786</f>
        <v/>
      </c>
      <c r="M2786" s="23" t="inlineStr">
        <is>
          <t>T-1218/25-26</t>
        </is>
      </c>
      <c r="N2786" s="32" t="n">
        <v>45919</v>
      </c>
      <c r="O2786" s="62" t="n">
        <v>3232.36</v>
      </c>
      <c r="P2786" s="23" t="inlineStr">
        <is>
          <t>NII</t>
        </is>
      </c>
      <c r="Q2786" s="23" t="inlineStr">
        <is>
          <t>By Hand</t>
        </is>
      </c>
      <c r="R2786" s="23" t="inlineStr">
        <is>
          <t>PRIYANKA MADAM</t>
        </is>
      </c>
      <c r="S2786" s="63" t="n">
        <v>4</v>
      </c>
      <c r="T2786" s="39" t="n"/>
      <c r="U2786" s="23" t="inlineStr">
        <is>
          <t>BioLegend</t>
        </is>
      </c>
      <c r="V2786" s="23">
        <f>VLOOKUP(P2786,'Customer List'!B:C,2,)</f>
        <v/>
      </c>
      <c r="W2786" s="40" t="n"/>
      <c r="X2786" s="32">
        <f>IF(OR(R2786 = "PRIYANKA MADAM", R2786 = "DEEPAK", R2786 = "PORTER"),N2786,"")</f>
        <v/>
      </c>
      <c r="Y2786" s="23">
        <f>IF(X2786="", "", X2786-N2786)</f>
        <v/>
      </c>
      <c r="Z2786" s="23">
        <f>IF(N2786="", "", TEXT(N2786, "dddd"))</f>
        <v/>
      </c>
      <c r="AA2786" s="23">
        <f>IF(X2786="", "", TEXT(X2786, "dddd"))</f>
        <v/>
      </c>
      <c r="AB2786" s="23">
        <f>VLOOKUP(U2786,'Currency Sheet'!A:C,3,)</f>
        <v/>
      </c>
      <c r="AC2786" s="44">
        <f>VLOOKUP(P2786,'Customer List'!B:D,3,)</f>
        <v/>
      </c>
    </row>
    <row r="2787">
      <c r="A2787" s="23">
        <f>A2786+1</f>
        <v/>
      </c>
      <c r="B2787" s="23" t="inlineStr">
        <is>
          <t>EED118999</t>
        </is>
      </c>
      <c r="C2787" s="32" t="n">
        <v>45912</v>
      </c>
      <c r="D2787" s="32" t="n">
        <v>45918</v>
      </c>
      <c r="E2787" s="51" t="n">
        <v>222.75</v>
      </c>
      <c r="F2787" s="51">
        <f>IF(AB2787="DOLLAR",E2787*88,E2787)</f>
        <v/>
      </c>
      <c r="G2787" s="62">
        <f>F2787*J2787</f>
        <v/>
      </c>
      <c r="H2787" s="23" t="n">
        <v>125219</v>
      </c>
      <c r="I2787" s="23" t="inlineStr">
        <is>
          <t>Brilliant Violet 785™ anti-mouse CD223 (LAG-3) Antibody  50 µg</t>
        </is>
      </c>
      <c r="J2787" s="23" t="n">
        <v>2</v>
      </c>
      <c r="K2787" s="23" t="n">
        <v>2</v>
      </c>
      <c r="L2787" s="23">
        <f>J2787-K2787</f>
        <v/>
      </c>
      <c r="M2787" s="23" t="inlineStr">
        <is>
          <t>T-1218/25-26</t>
        </is>
      </c>
      <c r="N2787" s="32" t="n">
        <v>45919</v>
      </c>
      <c r="O2787" s="62">
        <f>22325.12*2</f>
        <v/>
      </c>
      <c r="P2787" s="23" t="inlineStr">
        <is>
          <t>NII</t>
        </is>
      </c>
      <c r="Q2787" s="23" t="inlineStr">
        <is>
          <t>By Hand</t>
        </is>
      </c>
      <c r="R2787" s="23" t="inlineStr">
        <is>
          <t>PRIYANKA MADAM</t>
        </is>
      </c>
      <c r="S2787" s="63" t="n">
        <v>4</v>
      </c>
      <c r="T2787" s="39" t="n"/>
      <c r="U2787" s="23" t="inlineStr">
        <is>
          <t>BioLegend</t>
        </is>
      </c>
      <c r="V2787" s="23">
        <f>VLOOKUP(P2787,'Customer List'!B:C,2,)</f>
        <v/>
      </c>
      <c r="W2787" s="40" t="n"/>
      <c r="X2787" s="32">
        <f>IF(OR(R2787 = "PRIYANKA MADAM", R2787 = "DEEPAK", R2787 = "PORTER"),N2787,"")</f>
        <v/>
      </c>
      <c r="Y2787" s="23">
        <f>IF(X2787="", "", X2787-N2787)</f>
        <v/>
      </c>
      <c r="Z2787" s="23">
        <f>IF(N2787="", "", TEXT(N2787, "dddd"))</f>
        <v/>
      </c>
      <c r="AA2787" s="23">
        <f>IF(X2787="", "", TEXT(X2787, "dddd"))</f>
        <v/>
      </c>
      <c r="AB2787" s="23">
        <f>VLOOKUP(U2787,'Currency Sheet'!A:C,3,)</f>
        <v/>
      </c>
      <c r="AC2787" s="44">
        <f>VLOOKUP(P2787,'Customer List'!B:D,3,)</f>
        <v/>
      </c>
    </row>
    <row r="2788">
      <c r="A2788" s="23">
        <f>A2787+1</f>
        <v/>
      </c>
      <c r="B2788" s="23" t="inlineStr">
        <is>
          <t>EED118999</t>
        </is>
      </c>
      <c r="C2788" s="32" t="n">
        <v>45912</v>
      </c>
      <c r="D2788" s="32" t="n">
        <v>45918</v>
      </c>
      <c r="E2788" s="51" t="n">
        <v>95.2</v>
      </c>
      <c r="F2788" s="51">
        <f>IF(AB2788="DOLLAR",E2788*88,E2788)</f>
        <v/>
      </c>
      <c r="G2788" s="62">
        <f>F2788*J2788</f>
        <v/>
      </c>
      <c r="H2788" s="23" t="n">
        <v>127647</v>
      </c>
      <c r="I2788" s="23" t="inlineStr">
        <is>
          <t>PE/Dazzle™ 594 anti-mouse Ly-6G Antibody  25 µg</t>
        </is>
      </c>
      <c r="J2788" s="23" t="n">
        <v>1</v>
      </c>
      <c r="K2788" s="23" t="n">
        <v>1</v>
      </c>
      <c r="L2788" s="23">
        <f>J2788-K2788</f>
        <v/>
      </c>
      <c r="M2788" s="23" t="inlineStr">
        <is>
          <t>T-1218/25-26</t>
        </is>
      </c>
      <c r="N2788" s="32" t="n">
        <v>45919</v>
      </c>
      <c r="O2788" s="62" t="n">
        <v>10222.95</v>
      </c>
      <c r="P2788" s="23" t="inlineStr">
        <is>
          <t>NII</t>
        </is>
      </c>
      <c r="Q2788" s="23" t="inlineStr">
        <is>
          <t>By Hand</t>
        </is>
      </c>
      <c r="R2788" s="23" t="inlineStr">
        <is>
          <t>PRIYANKA MADAM</t>
        </is>
      </c>
      <c r="S2788" s="63" t="n">
        <v>4</v>
      </c>
      <c r="T2788" s="39" t="n"/>
      <c r="U2788" s="23" t="inlineStr">
        <is>
          <t>BioLegend</t>
        </is>
      </c>
      <c r="V2788" s="23">
        <f>VLOOKUP(P2788,'Customer List'!B:C,2,)</f>
        <v/>
      </c>
      <c r="W2788" s="40" t="n"/>
      <c r="X2788" s="32">
        <f>IF(OR(R2788 = "PRIYANKA MADAM", R2788 = "DEEPAK", R2788 = "PORTER"),N2788,"")</f>
        <v/>
      </c>
      <c r="Y2788" s="23">
        <f>IF(X2788="", "", X2788-N2788)</f>
        <v/>
      </c>
      <c r="Z2788" s="23">
        <f>IF(N2788="", "", TEXT(N2788, "dddd"))</f>
        <v/>
      </c>
      <c r="AA2788" s="23">
        <f>IF(X2788="", "", TEXT(X2788, "dddd"))</f>
        <v/>
      </c>
      <c r="AB2788" s="23">
        <f>VLOOKUP(U2788,'Currency Sheet'!A:C,3,)</f>
        <v/>
      </c>
      <c r="AC2788" s="44">
        <f>VLOOKUP(P2788,'Customer List'!B:D,3,)</f>
        <v/>
      </c>
    </row>
    <row r="2789">
      <c r="A2789" s="23">
        <f>A2788+1</f>
        <v/>
      </c>
      <c r="B2789" s="23" t="inlineStr">
        <is>
          <t>EED118999</t>
        </is>
      </c>
      <c r="C2789" s="32" t="n">
        <v>45912</v>
      </c>
      <c r="D2789" s="32" t="n">
        <v>45918</v>
      </c>
      <c r="E2789" s="51" t="n">
        <v>200.2</v>
      </c>
      <c r="F2789" s="51">
        <f>IF(AB2789="DOLLAR",E2789*88,E2789)</f>
        <v/>
      </c>
      <c r="G2789" s="62">
        <f>F2789*J2789</f>
        <v/>
      </c>
      <c r="H2789" s="23" t="n">
        <v>128016</v>
      </c>
      <c r="I2789" s="23" t="inlineStr">
        <is>
          <t>APC anti-mouse Ly-6C Antibody_x000D_
  100µg</t>
        </is>
      </c>
      <c r="J2789" s="23" t="n">
        <v>1</v>
      </c>
      <c r="K2789" s="23" t="n">
        <v>1</v>
      </c>
      <c r="L2789" s="23">
        <f>J2789-K2789</f>
        <v/>
      </c>
      <c r="M2789" s="23" t="inlineStr">
        <is>
          <t>T-1218/25-26</t>
        </is>
      </c>
      <c r="N2789" s="32" t="n">
        <v>45919</v>
      </c>
      <c r="O2789" s="62" t="n">
        <v>21498.26</v>
      </c>
      <c r="P2789" s="23" t="inlineStr">
        <is>
          <t>NII</t>
        </is>
      </c>
      <c r="Q2789" s="23" t="inlineStr">
        <is>
          <t>By Hand</t>
        </is>
      </c>
      <c r="R2789" s="23" t="inlineStr">
        <is>
          <t>PRIYANKA MADAM</t>
        </is>
      </c>
      <c r="S2789" s="63" t="n">
        <v>4</v>
      </c>
      <c r="T2789" s="39" t="n"/>
      <c r="U2789" s="23" t="inlineStr">
        <is>
          <t>BioLegend</t>
        </is>
      </c>
      <c r="V2789" s="23">
        <f>VLOOKUP(P2789,'Customer List'!B:C,2,)</f>
        <v/>
      </c>
      <c r="W2789" s="40" t="n"/>
      <c r="X2789" s="32">
        <f>IF(OR(R2789 = "PRIYANKA MADAM", R2789 = "DEEPAK", R2789 = "PORTER"),N2789,"")</f>
        <v/>
      </c>
      <c r="Y2789" s="23">
        <f>IF(X2789="", "", X2789-N2789)</f>
        <v/>
      </c>
      <c r="Z2789" s="23">
        <f>IF(N2789="", "", TEXT(N2789, "dddd"))</f>
        <v/>
      </c>
      <c r="AA2789" s="23">
        <f>IF(X2789="", "", TEXT(X2789, "dddd"))</f>
        <v/>
      </c>
      <c r="AB2789" s="23">
        <f>VLOOKUP(U2789,'Currency Sheet'!A:C,3,)</f>
        <v/>
      </c>
      <c r="AC2789" s="44">
        <f>VLOOKUP(P2789,'Customer List'!B:D,3,)</f>
        <v/>
      </c>
    </row>
    <row r="2790">
      <c r="A2790" s="23">
        <f>A2789+1</f>
        <v/>
      </c>
      <c r="B2790" s="23" t="inlineStr">
        <is>
          <t>EED118999</t>
        </is>
      </c>
      <c r="C2790" s="32" t="n">
        <v>45912</v>
      </c>
      <c r="D2790" s="32" t="n">
        <v>45918</v>
      </c>
      <c r="E2790" s="51" t="n">
        <v>212.1</v>
      </c>
      <c r="F2790" s="51">
        <f>IF(AB2790="DOLLAR",E2790*88,E2790)</f>
        <v/>
      </c>
      <c r="G2790" s="62">
        <f>F2790*J2790</f>
        <v/>
      </c>
      <c r="H2790" s="23" t="n">
        <v>133518</v>
      </c>
      <c r="I2790" s="23" t="inlineStr">
        <is>
          <t>APC anti-mouse CD244.2 (2B4 B6 Alloantigen) Antibody  100 µg</t>
        </is>
      </c>
      <c r="J2790" s="23" t="n">
        <v>1</v>
      </c>
      <c r="K2790" s="23" t="n">
        <v>1</v>
      </c>
      <c r="L2790" s="23">
        <f>J2790-K2790</f>
        <v/>
      </c>
      <c r="M2790" s="23" t="inlineStr">
        <is>
          <t>T-1218/25-26</t>
        </is>
      </c>
      <c r="N2790" s="32" t="n">
        <v>45919</v>
      </c>
      <c r="O2790" s="62" t="n">
        <v>22776.13</v>
      </c>
      <c r="P2790" s="23" t="inlineStr">
        <is>
          <t>NII</t>
        </is>
      </c>
      <c r="Q2790" s="23" t="inlineStr">
        <is>
          <t>By Hand</t>
        </is>
      </c>
      <c r="R2790" s="23" t="inlineStr">
        <is>
          <t>PRIYANKA MADAM</t>
        </is>
      </c>
      <c r="S2790" s="63" t="n">
        <v>4</v>
      </c>
      <c r="T2790" s="39" t="n"/>
      <c r="U2790" s="23" t="inlineStr">
        <is>
          <t>BioLegend</t>
        </is>
      </c>
      <c r="V2790" s="23">
        <f>VLOOKUP(P2790,'Customer List'!B:C,2,)</f>
        <v/>
      </c>
      <c r="W2790" s="40" t="n"/>
      <c r="X2790" s="32">
        <f>IF(OR(R2790 = "PRIYANKA MADAM", R2790 = "DEEPAK", R2790 = "PORTER"),N2790,"")</f>
        <v/>
      </c>
      <c r="Y2790" s="23">
        <f>IF(X2790="", "", X2790-N2790)</f>
        <v/>
      </c>
      <c r="Z2790" s="23">
        <f>IF(N2790="", "", TEXT(N2790, "dddd"))</f>
        <v/>
      </c>
      <c r="AA2790" s="23">
        <f>IF(X2790="", "", TEXT(X2790, "dddd"))</f>
        <v/>
      </c>
      <c r="AB2790" s="23">
        <f>VLOOKUP(U2790,'Currency Sheet'!A:C,3,)</f>
        <v/>
      </c>
      <c r="AC2790" s="44">
        <f>VLOOKUP(P2790,'Customer List'!B:D,3,)</f>
        <v/>
      </c>
    </row>
    <row r="2791">
      <c r="A2791" s="23">
        <f>A2790+1</f>
        <v/>
      </c>
      <c r="B2791" s="23" t="inlineStr">
        <is>
          <t>EED118999</t>
        </is>
      </c>
      <c r="C2791" s="32" t="n">
        <v>45912</v>
      </c>
      <c r="D2791" s="32" t="n">
        <v>45918</v>
      </c>
      <c r="E2791" s="51" t="n">
        <v>194.25</v>
      </c>
      <c r="F2791" s="51">
        <f>IF(AB2791="DOLLAR",E2791*88,E2791)</f>
        <v/>
      </c>
      <c r="G2791" s="62">
        <f>F2791*J2791</f>
        <v/>
      </c>
      <c r="H2791" s="23" t="n">
        <v>135221</v>
      </c>
      <c r="I2791" s="23" t="inlineStr">
        <is>
          <t>Brilliant Violet 421™ anti-mouse CD279 (PD-1) Antibody  50µg</t>
        </is>
      </c>
      <c r="J2791" s="23" t="n">
        <v>1</v>
      </c>
      <c r="K2791" s="23" t="n">
        <v>1</v>
      </c>
      <c r="L2791" s="23">
        <f>J2791-K2791</f>
        <v/>
      </c>
      <c r="M2791" s="23" t="inlineStr">
        <is>
          <t>T-1218/25-26</t>
        </is>
      </c>
      <c r="N2791" s="32" t="n">
        <v>45919</v>
      </c>
      <c r="O2791" s="62" t="n">
        <v>19468.71</v>
      </c>
      <c r="P2791" s="23" t="inlineStr">
        <is>
          <t>NII</t>
        </is>
      </c>
      <c r="Q2791" s="23" t="inlineStr">
        <is>
          <t>By Hand</t>
        </is>
      </c>
      <c r="R2791" s="23" t="inlineStr">
        <is>
          <t>PRIYANKA MADAM</t>
        </is>
      </c>
      <c r="S2791" s="63" t="n">
        <v>4</v>
      </c>
      <c r="T2791" s="39" t="n"/>
      <c r="U2791" s="23" t="inlineStr">
        <is>
          <t>BioLegend</t>
        </is>
      </c>
      <c r="V2791" s="23">
        <f>VLOOKUP(P2791,'Customer List'!B:C,2,)</f>
        <v/>
      </c>
      <c r="W2791" s="40" t="n"/>
      <c r="X2791" s="32">
        <f>IF(OR(R2791 = "PRIYANKA MADAM", R2791 = "DEEPAK", R2791 = "PORTER"),N2791,"")</f>
        <v/>
      </c>
      <c r="Y2791" s="23">
        <f>IF(X2791="", "", X2791-N2791)</f>
        <v/>
      </c>
      <c r="Z2791" s="23">
        <f>IF(N2791="", "", TEXT(N2791, "dddd"))</f>
        <v/>
      </c>
      <c r="AA2791" s="23">
        <f>IF(X2791="", "", TEXT(X2791, "dddd"))</f>
        <v/>
      </c>
      <c r="AB2791" s="23">
        <f>VLOOKUP(U2791,'Currency Sheet'!A:C,3,)</f>
        <v/>
      </c>
      <c r="AC2791" s="44">
        <f>VLOOKUP(P2791,'Customer List'!B:D,3,)</f>
        <v/>
      </c>
    </row>
    <row r="2792">
      <c r="A2792" s="23">
        <f>A2791+1</f>
        <v/>
      </c>
      <c r="B2792" s="23" t="inlineStr">
        <is>
          <t>EED118999</t>
        </is>
      </c>
      <c r="C2792" s="32" t="n">
        <v>45912</v>
      </c>
      <c r="D2792" s="32" t="n">
        <v>45918</v>
      </c>
      <c r="E2792" s="51" t="n">
        <v>259</v>
      </c>
      <c r="F2792" s="51">
        <f>IF(AB2792="DOLLAR",E2792*88,E2792)</f>
        <v/>
      </c>
      <c r="G2792" s="62">
        <f>F2792*J2792</f>
        <v/>
      </c>
      <c r="H2792" s="23" t="n">
        <v>149014</v>
      </c>
      <c r="I2792" s="23" t="inlineStr">
        <is>
          <t>PE/Dazzle™ 594 anti-mouse CX3CR1 Antibody  100 µg</t>
        </is>
      </c>
      <c r="J2792" s="23" t="n">
        <v>1</v>
      </c>
      <c r="K2792" s="23" t="n">
        <v>1</v>
      </c>
      <c r="L2792" s="23">
        <f>J2792-K2792</f>
        <v/>
      </c>
      <c r="M2792" s="23" t="inlineStr">
        <is>
          <t>T-1218/25-26</t>
        </is>
      </c>
      <c r="N2792" s="32" t="n">
        <v>45919</v>
      </c>
      <c r="O2792" s="62" t="n">
        <v>27812.44</v>
      </c>
      <c r="P2792" s="23" t="inlineStr">
        <is>
          <t>NII</t>
        </is>
      </c>
      <c r="Q2792" s="23" t="inlineStr">
        <is>
          <t>By Hand</t>
        </is>
      </c>
      <c r="R2792" s="23" t="inlineStr">
        <is>
          <t>PRIYANKA MADAM</t>
        </is>
      </c>
      <c r="S2792" s="63" t="n">
        <v>4</v>
      </c>
      <c r="T2792" s="39" t="n"/>
      <c r="U2792" s="23" t="inlineStr">
        <is>
          <t>BioLegend</t>
        </is>
      </c>
      <c r="V2792" s="23">
        <f>VLOOKUP(P2792,'Customer List'!B:C,2,)</f>
        <v/>
      </c>
      <c r="W2792" s="40" t="n"/>
      <c r="X2792" s="32">
        <f>IF(OR(R2792 = "PRIYANKA MADAM", R2792 = "DEEPAK", R2792 = "PORTER"),N2792,"")</f>
        <v/>
      </c>
      <c r="Y2792" s="23">
        <f>IF(X2792="", "", X2792-N2792)</f>
        <v/>
      </c>
      <c r="Z2792" s="23">
        <f>IF(N2792="", "", TEXT(N2792, "dddd"))</f>
        <v/>
      </c>
      <c r="AA2792" s="23">
        <f>IF(X2792="", "", TEXT(X2792, "dddd"))</f>
        <v/>
      </c>
      <c r="AB2792" s="23">
        <f>VLOOKUP(U2792,'Currency Sheet'!A:C,3,)</f>
        <v/>
      </c>
      <c r="AC2792" s="44">
        <f>VLOOKUP(P2792,'Customer List'!B:D,3,)</f>
        <v/>
      </c>
    </row>
    <row r="2793">
      <c r="A2793" s="23">
        <f>A2792+1</f>
        <v/>
      </c>
      <c r="B2793" s="23" t="inlineStr">
        <is>
          <t>EED118999</t>
        </is>
      </c>
      <c r="C2793" s="32" t="n">
        <v>45912</v>
      </c>
      <c r="D2793" s="32" t="n">
        <v>45918</v>
      </c>
      <c r="E2793" s="51" t="n">
        <v>202.5</v>
      </c>
      <c r="F2793" s="51">
        <f>IF(AB2793="DOLLAR",E2793*88,E2793)</f>
        <v/>
      </c>
      <c r="G2793" s="62">
        <f>F2793*J2793</f>
        <v/>
      </c>
      <c r="H2793" s="23" t="n">
        <v>154319</v>
      </c>
      <c r="I2793" s="23" t="inlineStr">
        <is>
          <t>Brilliant Violet 421™ anti-mouse Perforin Antibody  50 µg</t>
        </is>
      </c>
      <c r="J2793" s="23" t="n">
        <v>1</v>
      </c>
      <c r="K2793" s="23" t="n">
        <v>1</v>
      </c>
      <c r="L2793" s="23">
        <f>J2793-K2793</f>
        <v/>
      </c>
      <c r="M2793" s="23" t="inlineStr">
        <is>
          <t>T-1218/25-26</t>
        </is>
      </c>
      <c r="N2793" s="32" t="n">
        <v>45919</v>
      </c>
      <c r="O2793" s="62" t="n">
        <v>20295.56</v>
      </c>
      <c r="P2793" s="23" t="inlineStr">
        <is>
          <t>NII</t>
        </is>
      </c>
      <c r="Q2793" s="23" t="inlineStr">
        <is>
          <t>By Hand</t>
        </is>
      </c>
      <c r="R2793" s="23" t="inlineStr">
        <is>
          <t>PRIYANKA MADAM</t>
        </is>
      </c>
      <c r="S2793" s="63" t="n">
        <v>4</v>
      </c>
      <c r="T2793" s="39" t="n"/>
      <c r="U2793" s="23" t="inlineStr">
        <is>
          <t>BioLegend</t>
        </is>
      </c>
      <c r="V2793" s="23">
        <f>VLOOKUP(P2793,'Customer List'!B:C,2,)</f>
        <v/>
      </c>
      <c r="W2793" s="40" t="n"/>
      <c r="X2793" s="32">
        <f>IF(OR(R2793 = "PRIYANKA MADAM", R2793 = "DEEPAK", R2793 = "PORTER"),N2793,"")</f>
        <v/>
      </c>
      <c r="Y2793" s="23">
        <f>IF(X2793="", "", X2793-N2793)</f>
        <v/>
      </c>
      <c r="Z2793" s="23">
        <f>IF(N2793="", "", TEXT(N2793, "dddd"))</f>
        <v/>
      </c>
      <c r="AA2793" s="23">
        <f>IF(X2793="", "", TEXT(X2793, "dddd"))</f>
        <v/>
      </c>
      <c r="AB2793" s="23">
        <f>VLOOKUP(U2793,'Currency Sheet'!A:C,3,)</f>
        <v/>
      </c>
      <c r="AC2793" s="44">
        <f>VLOOKUP(P2793,'Customer List'!B:D,3,)</f>
        <v/>
      </c>
    </row>
    <row r="2794">
      <c r="A2794" s="23">
        <f>A2793+1</f>
        <v/>
      </c>
      <c r="B2794" s="23" t="inlineStr">
        <is>
          <t>EED118999</t>
        </is>
      </c>
      <c r="C2794" s="32" t="n">
        <v>45912</v>
      </c>
      <c r="D2794" s="32" t="n">
        <v>45918</v>
      </c>
      <c r="E2794" s="51" t="n">
        <v>234.5</v>
      </c>
      <c r="F2794" s="51">
        <f>IF(AB2794="DOLLAR",E2794*88,E2794)</f>
        <v/>
      </c>
      <c r="G2794" s="62">
        <f>F2794*J2794</f>
        <v/>
      </c>
      <c r="H2794" s="23" t="n">
        <v>156104</v>
      </c>
      <c r="I2794" s="23" t="inlineStr">
        <is>
          <t>PE anti-mouse TIGIT (Vstm3) Antibody  100 µg</t>
        </is>
      </c>
      <c r="J2794" s="23" t="n">
        <v>1</v>
      </c>
      <c r="K2794" s="23" t="n">
        <v>1</v>
      </c>
      <c r="L2794" s="23">
        <f>J2794-K2794</f>
        <v/>
      </c>
      <c r="M2794" s="23" t="inlineStr">
        <is>
          <t>T-1218/25-26</t>
        </is>
      </c>
      <c r="N2794" s="32" t="n">
        <v>45919</v>
      </c>
      <c r="O2794" s="62" t="n">
        <v>25181.53</v>
      </c>
      <c r="P2794" s="23" t="inlineStr">
        <is>
          <t>NII</t>
        </is>
      </c>
      <c r="Q2794" s="23" t="inlineStr">
        <is>
          <t>By Hand</t>
        </is>
      </c>
      <c r="R2794" s="23" t="inlineStr">
        <is>
          <t>PRIYANKA MADAM</t>
        </is>
      </c>
      <c r="S2794" s="63" t="n">
        <v>4</v>
      </c>
      <c r="T2794" s="39" t="n"/>
      <c r="U2794" s="23" t="inlineStr">
        <is>
          <t>BioLegend</t>
        </is>
      </c>
      <c r="V2794" s="23">
        <f>VLOOKUP(P2794,'Customer List'!B:C,2,)</f>
        <v/>
      </c>
      <c r="W2794" s="40" t="n"/>
      <c r="X2794" s="32">
        <f>IF(OR(R2794 = "PRIYANKA MADAM", R2794 = "DEEPAK", R2794 = "PORTER"),N2794,"")</f>
        <v/>
      </c>
      <c r="Y2794" s="23">
        <f>IF(X2794="", "", X2794-N2794)</f>
        <v/>
      </c>
      <c r="Z2794" s="23">
        <f>IF(N2794="", "", TEXT(N2794, "dddd"))</f>
        <v/>
      </c>
      <c r="AA2794" s="23">
        <f>IF(X2794="", "", TEXT(X2794, "dddd"))</f>
        <v/>
      </c>
      <c r="AB2794" s="23">
        <f>VLOOKUP(U2794,'Currency Sheet'!A:C,3,)</f>
        <v/>
      </c>
      <c r="AC2794" s="44">
        <f>VLOOKUP(P2794,'Customer List'!B:D,3,)</f>
        <v/>
      </c>
    </row>
    <row r="2795">
      <c r="A2795" s="23">
        <f>A2794+1</f>
        <v/>
      </c>
      <c r="B2795" s="23" t="inlineStr">
        <is>
          <t>EED118999</t>
        </is>
      </c>
      <c r="C2795" s="32" t="n">
        <v>45912</v>
      </c>
      <c r="D2795" s="32" t="n">
        <v>45918</v>
      </c>
      <c r="E2795" s="51" t="n">
        <v>210</v>
      </c>
      <c r="F2795" s="51">
        <f>IF(AB2795="DOLLAR",E2795*88,E2795)</f>
        <v/>
      </c>
      <c r="G2795" s="62">
        <f>F2795*J2795</f>
        <v/>
      </c>
      <c r="H2795" s="23" t="n">
        <v>156543</v>
      </c>
      <c r="I2795" s="23" t="inlineStr">
        <is>
          <t>Brilliant Violet 650™ anti-mouse NK-1.1 Antibody  50 µg</t>
        </is>
      </c>
      <c r="J2795" s="23" t="n">
        <v>1</v>
      </c>
      <c r="K2795" s="23" t="n">
        <v>1</v>
      </c>
      <c r="L2795" s="23">
        <f>J2795-K2795</f>
        <v/>
      </c>
      <c r="M2795" s="23" t="inlineStr">
        <is>
          <t>T-1218/25-26</t>
        </is>
      </c>
      <c r="N2795" s="32" t="n">
        <v>45919</v>
      </c>
      <c r="O2795" s="62" t="n">
        <v>21047.25</v>
      </c>
      <c r="P2795" s="23" t="inlineStr">
        <is>
          <t>NII</t>
        </is>
      </c>
      <c r="Q2795" s="23" t="inlineStr">
        <is>
          <t>By Hand</t>
        </is>
      </c>
      <c r="R2795" s="23" t="inlineStr">
        <is>
          <t>PRIYANKA MADAM</t>
        </is>
      </c>
      <c r="S2795" s="63" t="n">
        <v>4</v>
      </c>
      <c r="T2795" s="39" t="n"/>
      <c r="U2795" s="23" t="inlineStr">
        <is>
          <t>BioLegend</t>
        </is>
      </c>
      <c r="V2795" s="23">
        <f>VLOOKUP(P2795,'Customer List'!B:C,2,)</f>
        <v/>
      </c>
      <c r="W2795" s="40" t="n"/>
      <c r="X2795" s="32">
        <f>IF(OR(R2795 = "PRIYANKA MADAM", R2795 = "DEEPAK", R2795 = "PORTER"),N2795,"")</f>
        <v/>
      </c>
      <c r="Y2795" s="23">
        <f>IF(X2795="", "", X2795-N2795)</f>
        <v/>
      </c>
      <c r="Z2795" s="23">
        <f>IF(N2795="", "", TEXT(N2795, "dddd"))</f>
        <v/>
      </c>
      <c r="AA2795" s="23">
        <f>IF(X2795="", "", TEXT(X2795, "dddd"))</f>
        <v/>
      </c>
      <c r="AB2795" s="23">
        <f>VLOOKUP(U2795,'Currency Sheet'!A:C,3,)</f>
        <v/>
      </c>
      <c r="AC2795" s="44">
        <f>VLOOKUP(P2795,'Customer List'!B:D,3,)</f>
        <v/>
      </c>
    </row>
    <row r="2796">
      <c r="A2796" s="23">
        <f>A2795+1</f>
        <v/>
      </c>
      <c r="B2796" s="23" t="inlineStr">
        <is>
          <t>EED118999</t>
        </is>
      </c>
      <c r="C2796" s="32" t="n">
        <v>45912</v>
      </c>
      <c r="D2796" s="32" t="n">
        <v>45918</v>
      </c>
      <c r="E2796" s="51" t="n">
        <v>147</v>
      </c>
      <c r="F2796" s="51">
        <f>IF(AB2796="DOLLAR",E2796*88,E2796)</f>
        <v/>
      </c>
      <c r="G2796" s="62">
        <f>F2796*J2796</f>
        <v/>
      </c>
      <c r="H2796" s="23" t="n">
        <v>161214</v>
      </c>
      <c r="I2796" s="23" t="inlineStr">
        <is>
          <t>PE/Cyanine7 anti-mouse CD62L Antibody  100 µg</t>
        </is>
      </c>
      <c r="J2796" s="23" t="n">
        <v>1</v>
      </c>
      <c r="K2796" s="23" t="n">
        <v>1</v>
      </c>
      <c r="L2796" s="23">
        <f>J2796-K2796</f>
        <v/>
      </c>
      <c r="M2796" s="23" t="inlineStr">
        <is>
          <t>T-1218/25-26</t>
        </is>
      </c>
      <c r="N2796" s="32" t="n">
        <v>45919</v>
      </c>
      <c r="O2796" s="62" t="n">
        <v>15785.44</v>
      </c>
      <c r="P2796" s="23" t="inlineStr">
        <is>
          <t>NII</t>
        </is>
      </c>
      <c r="Q2796" s="23" t="inlineStr">
        <is>
          <t>By Hand</t>
        </is>
      </c>
      <c r="R2796" s="23" t="inlineStr">
        <is>
          <t>PRIYANKA MADAM</t>
        </is>
      </c>
      <c r="S2796" s="63" t="n">
        <v>4</v>
      </c>
      <c r="T2796" s="39" t="n"/>
      <c r="U2796" s="23" t="inlineStr">
        <is>
          <t>BioLegend</t>
        </is>
      </c>
      <c r="V2796" s="23">
        <f>VLOOKUP(P2796,'Customer List'!B:C,2,)</f>
        <v/>
      </c>
      <c r="W2796" s="40" t="n"/>
      <c r="X2796" s="32">
        <f>IF(OR(R2796 = "PRIYANKA MADAM", R2796 = "DEEPAK", R2796 = "PORTER"),N2796,"")</f>
        <v/>
      </c>
      <c r="Y2796" s="23">
        <f>IF(X2796="", "", X2796-N2796)</f>
        <v/>
      </c>
      <c r="Z2796" s="23">
        <f>IF(N2796="", "", TEXT(N2796, "dddd"))</f>
        <v/>
      </c>
      <c r="AA2796" s="23">
        <f>IF(X2796="", "", TEXT(X2796, "dddd"))</f>
        <v/>
      </c>
      <c r="AB2796" s="23">
        <f>VLOOKUP(U2796,'Currency Sheet'!A:C,3,)</f>
        <v/>
      </c>
      <c r="AC2796" s="44">
        <f>VLOOKUP(P2796,'Customer List'!B:D,3,)</f>
        <v/>
      </c>
    </row>
    <row r="2797">
      <c r="A2797" s="23">
        <f>A2796+1</f>
        <v/>
      </c>
      <c r="B2797" s="23" t="inlineStr">
        <is>
          <t>EED118999</t>
        </is>
      </c>
      <c r="C2797" s="32" t="n">
        <v>45912</v>
      </c>
      <c r="D2797" s="32" t="n">
        <v>45918</v>
      </c>
      <c r="E2797" s="51" t="n">
        <v>90.3</v>
      </c>
      <c r="F2797" s="51">
        <f>IF(AB2797="DOLLAR",E2797*88,E2797)</f>
        <v/>
      </c>
      <c r="G2797" s="62">
        <f>F2797*J2797</f>
        <v/>
      </c>
      <c r="H2797" s="23" t="n">
        <v>302645</v>
      </c>
      <c r="I2797" s="23" t="inlineStr">
        <is>
          <t>PE/Dazzle™ 594 anti-human CD25 Antibody  25 tests</t>
        </is>
      </c>
      <c r="J2797" s="23" t="n">
        <v>1</v>
      </c>
      <c r="K2797" s="23" t="n">
        <v>1</v>
      </c>
      <c r="L2797" s="23">
        <f>J2797-K2797</f>
        <v/>
      </c>
      <c r="M2797" s="23" t="inlineStr">
        <is>
          <t>T-1217/25-26</t>
        </is>
      </c>
      <c r="N2797" s="32" t="n">
        <v>45919</v>
      </c>
      <c r="O2797" s="62" t="n">
        <v>11636.12</v>
      </c>
      <c r="P2797" s="23" t="inlineStr">
        <is>
          <t>NII</t>
        </is>
      </c>
      <c r="Q2797" s="23" t="inlineStr">
        <is>
          <t>By Hand</t>
        </is>
      </c>
      <c r="R2797" s="23" t="inlineStr">
        <is>
          <t>PRIYANKA MADAM</t>
        </is>
      </c>
      <c r="S2797" s="63" t="n">
        <v>4</v>
      </c>
      <c r="T2797" s="39" t="n"/>
      <c r="U2797" s="23" t="inlineStr">
        <is>
          <t>BioLegend</t>
        </is>
      </c>
      <c r="V2797" s="23">
        <f>VLOOKUP(P2797,'Customer List'!B:C,2,)</f>
        <v/>
      </c>
      <c r="W2797" s="40" t="n"/>
      <c r="X2797" s="32">
        <f>IF(OR(R2797 = "PRIYANKA MADAM", R2797 = "DEEPAK", R2797 = "PORTER"),N2797,"")</f>
        <v/>
      </c>
      <c r="Y2797" s="23">
        <f>IF(X2797="", "", X2797-N2797)</f>
        <v/>
      </c>
      <c r="Z2797" s="23">
        <f>IF(N2797="", "", TEXT(N2797, "dddd"))</f>
        <v/>
      </c>
      <c r="AA2797" s="23">
        <f>IF(X2797="", "", TEXT(X2797, "dddd"))</f>
        <v/>
      </c>
      <c r="AB2797" s="23">
        <f>VLOOKUP(U2797,'Currency Sheet'!A:C,3,)</f>
        <v/>
      </c>
      <c r="AC2797" s="44">
        <f>VLOOKUP(P2797,'Customer List'!B:D,3,)</f>
        <v/>
      </c>
    </row>
    <row r="2798">
      <c r="A2798" s="23">
        <f>A2797+1</f>
        <v/>
      </c>
      <c r="B2798" s="23" t="inlineStr">
        <is>
          <t>EED118999</t>
        </is>
      </c>
      <c r="C2798" s="32" t="n">
        <v>45912</v>
      </c>
      <c r="D2798" s="32" t="n">
        <v>45918</v>
      </c>
      <c r="E2798" s="51" t="n">
        <v>148.5</v>
      </c>
      <c r="F2798" s="51">
        <f>IF(AB2798="DOLLAR",E2798*88,E2798)</f>
        <v/>
      </c>
      <c r="G2798" s="62">
        <f>F2798*J2798</f>
        <v/>
      </c>
      <c r="H2798" s="23" t="n">
        <v>304035</v>
      </c>
      <c r="I2798" s="23" t="inlineStr">
        <is>
          <t>Brilliant Violet 510™ anti-human CD45 Antibody  25 tests</t>
        </is>
      </c>
      <c r="J2798" s="23" t="n">
        <v>1</v>
      </c>
      <c r="K2798" s="23" t="n">
        <v>1</v>
      </c>
      <c r="L2798" s="23">
        <f>J2798-K2798</f>
        <v/>
      </c>
      <c r="M2798" s="23" t="inlineStr">
        <is>
          <t>T-1217/25-26</t>
        </is>
      </c>
      <c r="N2798" s="32" t="n">
        <v>45919</v>
      </c>
      <c r="O2798" s="62" t="n">
        <v>17860.1</v>
      </c>
      <c r="P2798" s="23" t="inlineStr">
        <is>
          <t>NII</t>
        </is>
      </c>
      <c r="Q2798" s="23" t="inlineStr">
        <is>
          <t>By Hand</t>
        </is>
      </c>
      <c r="R2798" s="23" t="inlineStr">
        <is>
          <t>PRIYANKA MADAM</t>
        </is>
      </c>
      <c r="S2798" s="63" t="n">
        <v>4</v>
      </c>
      <c r="T2798" s="39" t="n"/>
      <c r="U2798" s="23" t="inlineStr">
        <is>
          <t>BioLegend</t>
        </is>
      </c>
      <c r="V2798" s="23">
        <f>VLOOKUP(P2798,'Customer List'!B:C,2,)</f>
        <v/>
      </c>
      <c r="W2798" s="40" t="n"/>
      <c r="X2798" s="32">
        <f>IF(OR(R2798 = "PRIYANKA MADAM", R2798 = "DEEPAK", R2798 = "PORTER"),N2798,"")</f>
        <v/>
      </c>
      <c r="Y2798" s="23">
        <f>IF(X2798="", "", X2798-N2798)</f>
        <v/>
      </c>
      <c r="Z2798" s="23">
        <f>IF(N2798="", "", TEXT(N2798, "dddd"))</f>
        <v/>
      </c>
      <c r="AA2798" s="23">
        <f>IF(X2798="", "", TEXT(X2798, "dddd"))</f>
        <v/>
      </c>
      <c r="AB2798" s="23">
        <f>VLOOKUP(U2798,'Currency Sheet'!A:C,3,)</f>
        <v/>
      </c>
      <c r="AC2798" s="44">
        <f>VLOOKUP(P2798,'Customer List'!B:D,3,)</f>
        <v/>
      </c>
    </row>
    <row r="2799">
      <c r="A2799" s="23">
        <f>A2798+1</f>
        <v/>
      </c>
      <c r="B2799" s="23" t="inlineStr">
        <is>
          <t>EED118999</t>
        </is>
      </c>
      <c r="C2799" s="32" t="n">
        <v>45912</v>
      </c>
      <c r="D2799" s="32" t="n">
        <v>45918</v>
      </c>
      <c r="E2799" s="51" t="n">
        <v>165</v>
      </c>
      <c r="F2799" s="51">
        <f>IF(AB2799="DOLLAR",E2799*88,E2799)</f>
        <v/>
      </c>
      <c r="G2799" s="62">
        <f>F2799*J2799</f>
        <v/>
      </c>
      <c r="H2799" s="23" t="n">
        <v>310933</v>
      </c>
      <c r="I2799" s="23" t="inlineStr">
        <is>
          <t>Brilliant Violet 650™ anti-human CD69 Antibody  25 tests</t>
        </is>
      </c>
      <c r="J2799" s="23" t="n">
        <v>1</v>
      </c>
      <c r="K2799" s="23" t="n">
        <v>1</v>
      </c>
      <c r="L2799" s="23">
        <f>J2799-K2799</f>
        <v/>
      </c>
      <c r="M2799" s="23" t="inlineStr">
        <is>
          <t>T-1217/25-26</t>
        </is>
      </c>
      <c r="N2799" s="32" t="n">
        <v>45919</v>
      </c>
      <c r="O2799" s="62" t="n">
        <v>19844.55</v>
      </c>
      <c r="P2799" s="23" t="inlineStr">
        <is>
          <t>NII</t>
        </is>
      </c>
      <c r="Q2799" s="23" t="inlineStr">
        <is>
          <t>By Hand</t>
        </is>
      </c>
      <c r="R2799" s="23" t="inlineStr">
        <is>
          <t>PRIYANKA MADAM</t>
        </is>
      </c>
      <c r="S2799" s="63" t="n">
        <v>4</v>
      </c>
      <c r="T2799" s="39" t="n"/>
      <c r="U2799" s="23" t="inlineStr">
        <is>
          <t>BioLegend</t>
        </is>
      </c>
      <c r="V2799" s="23">
        <f>VLOOKUP(P2799,'Customer List'!B:C,2,)</f>
        <v/>
      </c>
      <c r="W2799" s="40" t="n"/>
      <c r="X2799" s="32">
        <f>IF(OR(R2799 = "PRIYANKA MADAM", R2799 = "DEEPAK", R2799 = "PORTER"),N2799,"")</f>
        <v/>
      </c>
      <c r="Y2799" s="23">
        <f>IF(X2799="", "", X2799-N2799)</f>
        <v/>
      </c>
      <c r="Z2799" s="23">
        <f>IF(N2799="", "", TEXT(N2799, "dddd"))</f>
        <v/>
      </c>
      <c r="AA2799" s="23">
        <f>IF(X2799="", "", TEXT(X2799, "dddd"))</f>
        <v/>
      </c>
      <c r="AB2799" s="23">
        <f>VLOOKUP(U2799,'Currency Sheet'!A:C,3,)</f>
        <v/>
      </c>
      <c r="AC2799" s="44">
        <f>VLOOKUP(P2799,'Customer List'!B:D,3,)</f>
        <v/>
      </c>
    </row>
    <row r="2800">
      <c r="A2800" s="23">
        <f>A2799+1</f>
        <v/>
      </c>
      <c r="B2800" s="23" t="inlineStr">
        <is>
          <t>EED118999</t>
        </is>
      </c>
      <c r="C2800" s="32" t="n">
        <v>45912</v>
      </c>
      <c r="D2800" s="32" t="n">
        <v>45918</v>
      </c>
      <c r="E2800" s="51" t="n">
        <v>86.8</v>
      </c>
      <c r="F2800" s="51">
        <f>IF(AB2800="DOLLAR",E2800*88,E2800)</f>
        <v/>
      </c>
      <c r="G2800" s="62">
        <f>F2800*J2800</f>
        <v/>
      </c>
      <c r="H2800" s="23" t="n">
        <v>317417</v>
      </c>
      <c r="I2800" s="23" t="inlineStr">
        <is>
          <t>APC/Cyanine7 anti-human CD4 Antibody  25tests</t>
        </is>
      </c>
      <c r="J2800" s="23" t="n">
        <v>1</v>
      </c>
      <c r="K2800" s="23" t="n">
        <v>1</v>
      </c>
      <c r="L2800" s="23">
        <f>J2800-K2800</f>
        <v/>
      </c>
      <c r="M2800" s="23" t="inlineStr">
        <is>
          <t>T-1217/25-26</t>
        </is>
      </c>
      <c r="N2800" s="32" t="n">
        <v>45919</v>
      </c>
      <c r="O2800" s="62" t="n">
        <v>11185.11</v>
      </c>
      <c r="P2800" s="23" t="inlineStr">
        <is>
          <t>NII</t>
        </is>
      </c>
      <c r="Q2800" s="23" t="inlineStr">
        <is>
          <t>By Hand</t>
        </is>
      </c>
      <c r="R2800" s="23" t="inlineStr">
        <is>
          <t>PRIYANKA MADAM</t>
        </is>
      </c>
      <c r="S2800" s="63" t="n">
        <v>4</v>
      </c>
      <c r="T2800" s="39" t="n"/>
      <c r="U2800" s="23" t="inlineStr">
        <is>
          <t>BioLegend</t>
        </is>
      </c>
      <c r="V2800" s="23">
        <f>VLOOKUP(P2800,'Customer List'!B:C,2,)</f>
        <v/>
      </c>
      <c r="W2800" s="40" t="n"/>
      <c r="X2800" s="32">
        <f>IF(OR(R2800 = "PRIYANKA MADAM", R2800 = "DEEPAK", R2800 = "PORTER"),N2800,"")</f>
        <v/>
      </c>
      <c r="Y2800" s="23">
        <f>IF(X2800="", "", X2800-N2800)</f>
        <v/>
      </c>
      <c r="Z2800" s="23">
        <f>IF(N2800="", "", TEXT(N2800, "dddd"))</f>
        <v/>
      </c>
      <c r="AA2800" s="23">
        <f>IF(X2800="", "", TEXT(X2800, "dddd"))</f>
        <v/>
      </c>
      <c r="AB2800" s="23">
        <f>VLOOKUP(U2800,'Currency Sheet'!A:C,3,)</f>
        <v/>
      </c>
      <c r="AC2800" s="44">
        <f>VLOOKUP(P2800,'Customer List'!B:D,3,)</f>
        <v/>
      </c>
    </row>
    <row r="2801">
      <c r="A2801" s="23">
        <f>A2800+1</f>
        <v/>
      </c>
      <c r="B2801" s="23" t="inlineStr">
        <is>
          <t>EED118999</t>
        </is>
      </c>
      <c r="C2801" s="32" t="n">
        <v>45912</v>
      </c>
      <c r="D2801" s="32" t="n">
        <v>45918</v>
      </c>
      <c r="E2801" s="51" t="n">
        <v>83.3</v>
      </c>
      <c r="F2801" s="51">
        <f>IF(AB2801="DOLLAR",E2801*88,E2801)</f>
        <v/>
      </c>
      <c r="G2801" s="62">
        <f>F2801*J2801</f>
        <v/>
      </c>
      <c r="H2801" s="23" t="n">
        <v>364102</v>
      </c>
      <c r="I2801" s="23" t="inlineStr">
        <is>
          <t>Purified anti-BrdU Antibody  100µg</t>
        </is>
      </c>
      <c r="J2801" s="23" t="n">
        <v>1</v>
      </c>
      <c r="K2801" s="23" t="n">
        <v>1</v>
      </c>
      <c r="L2801" s="23">
        <f>J2801-K2801</f>
        <v/>
      </c>
      <c r="M2801" s="23" t="inlineStr">
        <is>
          <t>T-1215/25-26</t>
        </is>
      </c>
      <c r="N2801" s="32" t="n">
        <v>45919</v>
      </c>
      <c r="O2801" s="62" t="n">
        <v>10734.1</v>
      </c>
      <c r="P2801" s="23" t="inlineStr">
        <is>
          <t>NII</t>
        </is>
      </c>
      <c r="Q2801" s="23" t="inlineStr">
        <is>
          <t>By Hand</t>
        </is>
      </c>
      <c r="R2801" s="23" t="inlineStr">
        <is>
          <t>PRIYANKA MADAM</t>
        </is>
      </c>
      <c r="S2801" s="63" t="n">
        <v>4</v>
      </c>
      <c r="T2801" s="39" t="n"/>
      <c r="U2801" s="23" t="inlineStr">
        <is>
          <t>BioLegend</t>
        </is>
      </c>
      <c r="V2801" s="23">
        <f>VLOOKUP(P2801,'Customer List'!B:C,2,)</f>
        <v/>
      </c>
      <c r="W2801" s="40" t="n"/>
      <c r="X2801" s="32">
        <f>IF(OR(R2801 = "PRIYANKA MADAM", R2801 = "DEEPAK", R2801 = "PORTER"),N2801,"")</f>
        <v/>
      </c>
      <c r="Y2801" s="23">
        <f>IF(X2801="", "", X2801-N2801)</f>
        <v/>
      </c>
      <c r="Z2801" s="23">
        <f>IF(N2801="", "", TEXT(N2801, "dddd"))</f>
        <v/>
      </c>
      <c r="AA2801" s="23">
        <f>IF(X2801="", "", TEXT(X2801, "dddd"))</f>
        <v/>
      </c>
      <c r="AB2801" s="23">
        <f>VLOOKUP(U2801,'Currency Sheet'!A:C,3,)</f>
        <v/>
      </c>
      <c r="AC2801" s="44">
        <f>VLOOKUP(P2801,'Customer List'!B:D,3,)</f>
        <v/>
      </c>
    </row>
    <row r="2802">
      <c r="A2802" s="23">
        <f>A2801+1</f>
        <v/>
      </c>
      <c r="B2802" s="23" t="inlineStr">
        <is>
          <t>EED118999</t>
        </is>
      </c>
      <c r="C2802" s="32" t="n">
        <v>45912</v>
      </c>
      <c r="D2802" s="32" t="n">
        <v>45918</v>
      </c>
      <c r="E2802" s="51" t="n">
        <v>430.5</v>
      </c>
      <c r="F2802" s="51">
        <f>IF(AB2802="DOLLAR",E2802*88,E2802)</f>
        <v/>
      </c>
      <c r="G2802" s="62">
        <f>F2802*J2802</f>
        <v/>
      </c>
      <c r="H2802" s="23" t="n">
        <v>422604</v>
      </c>
      <c r="I2802" s="23" t="inlineStr">
        <is>
          <t>Human CD3/CD28 T Cell Activation Beads  2.5 mL</t>
        </is>
      </c>
      <c r="J2802" s="23" t="n">
        <v>1</v>
      </c>
      <c r="K2802" s="23" t="n">
        <v>1</v>
      </c>
      <c r="L2802" s="23">
        <f>J2802-K2802</f>
        <v/>
      </c>
      <c r="M2802" s="23" t="inlineStr">
        <is>
          <t>T-1215/25-26</t>
        </is>
      </c>
      <c r="N2802" s="32" t="n">
        <v>45919</v>
      </c>
      <c r="O2802" s="62" t="n">
        <v>55474.54</v>
      </c>
      <c r="P2802" s="23" t="inlineStr">
        <is>
          <t>NII</t>
        </is>
      </c>
      <c r="Q2802" s="23" t="inlineStr">
        <is>
          <t>By Hand</t>
        </is>
      </c>
      <c r="R2802" s="23" t="inlineStr">
        <is>
          <t>PRIYANKA MADAM</t>
        </is>
      </c>
      <c r="S2802" s="63" t="n">
        <v>4</v>
      </c>
      <c r="T2802" s="39" t="n"/>
      <c r="U2802" s="23" t="inlineStr">
        <is>
          <t>BioLegend</t>
        </is>
      </c>
      <c r="V2802" s="23">
        <f>VLOOKUP(P2802,'Customer List'!B:C,2,)</f>
        <v/>
      </c>
      <c r="W2802" s="40" t="n"/>
      <c r="X2802" s="32">
        <f>IF(OR(R2802 = "PRIYANKA MADAM", R2802 = "DEEPAK", R2802 = "PORTER"),N2802,"")</f>
        <v/>
      </c>
      <c r="Y2802" s="23">
        <f>IF(X2802="", "", X2802-N2802)</f>
        <v/>
      </c>
      <c r="Z2802" s="23">
        <f>IF(N2802="", "", TEXT(N2802, "dddd"))</f>
        <v/>
      </c>
      <c r="AA2802" s="23">
        <f>IF(X2802="", "", TEXT(X2802, "dddd"))</f>
        <v/>
      </c>
      <c r="AB2802" s="23">
        <f>VLOOKUP(U2802,'Currency Sheet'!A:C,3,)</f>
        <v/>
      </c>
      <c r="AC2802" s="44">
        <f>VLOOKUP(P2802,'Customer List'!B:D,3,)</f>
        <v/>
      </c>
    </row>
    <row r="2803">
      <c r="A2803" s="23">
        <f>A2802+1</f>
        <v/>
      </c>
      <c r="B2803" s="23" t="inlineStr">
        <is>
          <t>EED118999</t>
        </is>
      </c>
      <c r="C2803" s="32" t="n">
        <v>45912</v>
      </c>
      <c r="D2803" s="32" t="n">
        <v>45918</v>
      </c>
      <c r="E2803" s="51" t="n">
        <v>193.2</v>
      </c>
      <c r="F2803" s="51">
        <f>IF(AB2803="DOLLAR",E2803*88,E2803)</f>
        <v/>
      </c>
      <c r="G2803" s="62">
        <f>F2803*J2803</f>
        <v/>
      </c>
      <c r="H2803" s="23" t="n">
        <v>426803</v>
      </c>
      <c r="I2803" s="23" t="inlineStr">
        <is>
          <t>Cyto-Fast™ Fix/Perm Buffer Set  300tests</t>
        </is>
      </c>
      <c r="J2803" s="23" t="n">
        <v>3</v>
      </c>
      <c r="K2803" s="23" t="n">
        <v>3</v>
      </c>
      <c r="L2803" s="23">
        <f>J2803-K2803</f>
        <v/>
      </c>
      <c r="M2803" s="23" t="inlineStr">
        <is>
          <t>T-1218/25-26</t>
        </is>
      </c>
      <c r="N2803" s="32" t="n">
        <v>45919</v>
      </c>
      <c r="O2803" s="62" t="n">
        <v>62239.74</v>
      </c>
      <c r="P2803" s="23" t="inlineStr">
        <is>
          <t>NII</t>
        </is>
      </c>
      <c r="Q2803" s="23" t="inlineStr">
        <is>
          <t>By Hand</t>
        </is>
      </c>
      <c r="R2803" s="23" t="inlineStr">
        <is>
          <t>PRIYANKA MADAM</t>
        </is>
      </c>
      <c r="S2803" s="63" t="n">
        <v>4</v>
      </c>
      <c r="T2803" s="39" t="n"/>
      <c r="U2803" s="23" t="inlineStr">
        <is>
          <t>BioLegend</t>
        </is>
      </c>
      <c r="V2803" s="23">
        <f>VLOOKUP(P2803,'Customer List'!B:C,2,)</f>
        <v/>
      </c>
      <c r="W2803" s="40" t="n"/>
      <c r="X2803" s="32">
        <f>IF(OR(R2803 = "PRIYANKA MADAM", R2803 = "DEEPAK", R2803 = "PORTER"),N2803,"")</f>
        <v/>
      </c>
      <c r="Y2803" s="23">
        <f>IF(X2803="", "", X2803-N2803)</f>
        <v/>
      </c>
      <c r="Z2803" s="23">
        <f>IF(N2803="", "", TEXT(N2803, "dddd"))</f>
        <v/>
      </c>
      <c r="AA2803" s="23">
        <f>IF(X2803="", "", TEXT(X2803, "dddd"))</f>
        <v/>
      </c>
      <c r="AB2803" s="23">
        <f>VLOOKUP(U2803,'Currency Sheet'!A:C,3,)</f>
        <v/>
      </c>
      <c r="AC2803" s="44">
        <f>VLOOKUP(P2803,'Customer List'!B:D,3,)</f>
        <v/>
      </c>
    </row>
    <row r="2804">
      <c r="A2804" s="23">
        <f>A2803+1</f>
        <v/>
      </c>
      <c r="B2804" s="23" t="inlineStr">
        <is>
          <t>EED118999</t>
        </is>
      </c>
      <c r="C2804" s="32" t="n">
        <v>45912</v>
      </c>
      <c r="D2804" s="32" t="n">
        <v>45918</v>
      </c>
      <c r="E2804" s="51" t="n">
        <v>212.25</v>
      </c>
      <c r="F2804" s="51">
        <f>IF(AB2804="DOLLAR",E2804*88,E2804)</f>
        <v/>
      </c>
      <c r="G2804" s="62">
        <f>F2804*J2804</f>
        <v/>
      </c>
      <c r="H2804" s="23" t="n">
        <v>505836</v>
      </c>
      <c r="I2804" s="23" t="inlineStr">
        <is>
          <t>Brilliant Violet 711™ anti-mouse IFN-γ Antibody  50µg</t>
        </is>
      </c>
      <c r="J2804" s="23" t="n">
        <v>1</v>
      </c>
      <c r="K2804" s="23" t="n">
        <v>1</v>
      </c>
      <c r="L2804" s="23">
        <f>J2804-K2804</f>
        <v/>
      </c>
      <c r="M2804" s="23" t="inlineStr">
        <is>
          <t>T-1218/25-26</t>
        </is>
      </c>
      <c r="N2804" s="32" t="n">
        <v>45919</v>
      </c>
      <c r="O2804" s="62" t="n">
        <v>21272.76</v>
      </c>
      <c r="P2804" s="23" t="inlineStr">
        <is>
          <t>NII</t>
        </is>
      </c>
      <c r="Q2804" s="23" t="inlineStr">
        <is>
          <t>By Hand</t>
        </is>
      </c>
      <c r="R2804" s="23" t="inlineStr">
        <is>
          <t>PRIYANKA MADAM</t>
        </is>
      </c>
      <c r="S2804" s="63" t="n">
        <v>4</v>
      </c>
      <c r="T2804" s="39" t="n"/>
      <c r="U2804" s="23" t="inlineStr">
        <is>
          <t>BioLegend</t>
        </is>
      </c>
      <c r="V2804" s="23">
        <f>VLOOKUP(P2804,'Customer List'!B:C,2,)</f>
        <v/>
      </c>
      <c r="W2804" s="40" t="n"/>
      <c r="X2804" s="32">
        <f>IF(OR(R2804 = "PRIYANKA MADAM", R2804 = "DEEPAK", R2804 = "PORTER"),N2804,"")</f>
        <v/>
      </c>
      <c r="Y2804" s="23">
        <f>IF(X2804="", "", X2804-N2804)</f>
        <v/>
      </c>
      <c r="Z2804" s="23">
        <f>IF(N2804="", "", TEXT(N2804, "dddd"))</f>
        <v/>
      </c>
      <c r="AA2804" s="23">
        <f>IF(X2804="", "", TEXT(X2804, "dddd"))</f>
        <v/>
      </c>
      <c r="AB2804" s="23">
        <f>VLOOKUP(U2804,'Currency Sheet'!A:C,3,)</f>
        <v/>
      </c>
      <c r="AC2804" s="44">
        <f>VLOOKUP(P2804,'Customer List'!B:D,3,)</f>
        <v/>
      </c>
    </row>
    <row r="2805">
      <c r="A2805" s="23">
        <f>A2804+1</f>
        <v/>
      </c>
      <c r="B2805" s="23" t="inlineStr">
        <is>
          <t>EED118999</t>
        </is>
      </c>
      <c r="C2805" s="32" t="n">
        <v>45912</v>
      </c>
      <c r="D2805" s="32" t="n">
        <v>45918</v>
      </c>
      <c r="E2805" s="51" t="n">
        <v>137.9</v>
      </c>
      <c r="F2805" s="51">
        <f>IF(AB2805="DOLLAR",E2805*88,E2805)</f>
        <v/>
      </c>
      <c r="G2805" s="62">
        <f>F2805*J2805</f>
        <v/>
      </c>
      <c r="H2805" s="23" t="n">
        <v>506304</v>
      </c>
      <c r="I2805" s="23" t="inlineStr">
        <is>
          <t>FITC anti-mouse TNF-α Antibody  100µg</t>
        </is>
      </c>
      <c r="J2805" s="23" t="n">
        <v>1</v>
      </c>
      <c r="K2805" s="23" t="n">
        <v>1</v>
      </c>
      <c r="L2805" s="23">
        <f>J2805-K2805</f>
        <v/>
      </c>
      <c r="M2805" s="23" t="inlineStr">
        <is>
          <t>T-1218/25-26</t>
        </is>
      </c>
      <c r="N2805" s="32" t="n">
        <v>45919</v>
      </c>
      <c r="O2805" s="62" t="n">
        <v>14808.24</v>
      </c>
      <c r="P2805" s="23" t="inlineStr">
        <is>
          <t>NII</t>
        </is>
      </c>
      <c r="Q2805" s="23" t="inlineStr">
        <is>
          <t>By Hand</t>
        </is>
      </c>
      <c r="R2805" s="23" t="inlineStr">
        <is>
          <t>PRIYANKA MADAM</t>
        </is>
      </c>
      <c r="S2805" s="63" t="n">
        <v>4</v>
      </c>
      <c r="T2805" s="39" t="n"/>
      <c r="U2805" s="23" t="inlineStr">
        <is>
          <t>BioLegend</t>
        </is>
      </c>
      <c r="V2805" s="23">
        <f>VLOOKUP(P2805,'Customer List'!B:C,2,)</f>
        <v/>
      </c>
      <c r="W2805" s="40" t="n"/>
      <c r="X2805" s="32">
        <f>IF(OR(R2805 = "PRIYANKA MADAM", R2805 = "DEEPAK", R2805 = "PORTER"),N2805,"")</f>
        <v/>
      </c>
      <c r="Y2805" s="23">
        <f>IF(X2805="", "", X2805-N2805)</f>
        <v/>
      </c>
      <c r="Z2805" s="23">
        <f>IF(N2805="", "", TEXT(N2805, "dddd"))</f>
        <v/>
      </c>
      <c r="AA2805" s="23">
        <f>IF(X2805="", "", TEXT(X2805, "dddd"))</f>
        <v/>
      </c>
      <c r="AB2805" s="23">
        <f>VLOOKUP(U2805,'Currency Sheet'!A:C,3,)</f>
        <v/>
      </c>
      <c r="AC2805" s="44">
        <f>VLOOKUP(P2805,'Customer List'!B:D,3,)</f>
        <v/>
      </c>
    </row>
    <row r="2806">
      <c r="A2806" s="23">
        <f>A2805+1</f>
        <v/>
      </c>
      <c r="B2806" s="23" t="inlineStr">
        <is>
          <t>EED118999</t>
        </is>
      </c>
      <c r="C2806" s="32" t="n">
        <v>45912</v>
      </c>
      <c r="D2806" s="32" t="n">
        <v>45918</v>
      </c>
      <c r="E2806" s="51" t="n">
        <v>349.3</v>
      </c>
      <c r="F2806" s="51">
        <f>IF(AB2806="DOLLAR",E2806*88,E2806)</f>
        <v/>
      </c>
      <c r="G2806" s="62">
        <f>F2806*J2806</f>
        <v/>
      </c>
      <c r="H2806" s="23" t="n">
        <v>576406</v>
      </c>
      <c r="I2806" s="23" t="inlineStr">
        <is>
          <t>Recombinant Mouse M-CSF (carrier-free)  100µg</t>
        </is>
      </c>
      <c r="J2806" s="23" t="n">
        <v>1</v>
      </c>
      <c r="K2806" s="23" t="n">
        <v>1</v>
      </c>
      <c r="L2806" s="23">
        <f>J2806-K2806</f>
        <v/>
      </c>
      <c r="M2806" s="23" t="inlineStr">
        <is>
          <t>T-1216/25-26</t>
        </is>
      </c>
      <c r="N2806" s="32" t="n">
        <v>45919</v>
      </c>
      <c r="O2806" s="62" t="n">
        <v>45011.05</v>
      </c>
      <c r="P2806" s="23" t="inlineStr">
        <is>
          <t>NII</t>
        </is>
      </c>
      <c r="Q2806" s="23" t="inlineStr">
        <is>
          <t>By Hand</t>
        </is>
      </c>
      <c r="R2806" s="23" t="inlineStr">
        <is>
          <t>PRIYANKA MADAM</t>
        </is>
      </c>
      <c r="S2806" s="63" t="n">
        <v>-20</v>
      </c>
      <c r="T2806" s="39" t="n"/>
      <c r="U2806" s="23" t="inlineStr">
        <is>
          <t>BioLegend</t>
        </is>
      </c>
      <c r="V2806" s="23">
        <f>VLOOKUP(P2806,'Customer List'!B:C,2,)</f>
        <v/>
      </c>
      <c r="W2806" s="40" t="n"/>
      <c r="X2806" s="32">
        <f>IF(OR(R2806 = "PRIYANKA MADAM", R2806 = "DEEPAK", R2806 = "PORTER"),N2806,"")</f>
        <v/>
      </c>
      <c r="Y2806" s="23">
        <f>IF(X2806="", "", X2806-N2806)</f>
        <v/>
      </c>
      <c r="Z2806" s="23">
        <f>IF(N2806="", "", TEXT(N2806, "dddd"))</f>
        <v/>
      </c>
      <c r="AA2806" s="23">
        <f>IF(X2806="", "", TEXT(X2806, "dddd"))</f>
        <v/>
      </c>
      <c r="AB2806" s="23">
        <f>VLOOKUP(U2806,'Currency Sheet'!A:C,3,)</f>
        <v/>
      </c>
      <c r="AC2806" s="44">
        <f>VLOOKUP(P2806,'Customer List'!B:D,3,)</f>
        <v/>
      </c>
    </row>
    <row r="2807">
      <c r="A2807" s="23">
        <f>A2806+1</f>
        <v/>
      </c>
      <c r="B2807" s="23" t="inlineStr">
        <is>
          <t>EED118995</t>
        </is>
      </c>
      <c r="C2807" s="32" t="n">
        <v>45912</v>
      </c>
      <c r="D2807" s="32" t="n">
        <v>45918</v>
      </c>
      <c r="E2807" s="51" t="n">
        <v>121.1</v>
      </c>
      <c r="F2807" s="51">
        <f>IF(AB2807="DOLLAR",E2807*88,E2807)</f>
        <v/>
      </c>
      <c r="G2807" s="62">
        <f>F2807*J2807</f>
        <v/>
      </c>
      <c r="H2807" s="23" t="n">
        <v>101208</v>
      </c>
      <c r="I2807" s="23" t="inlineStr">
        <is>
          <t>PE anti-mouse/human CD11b Antibody  200µg</t>
        </is>
      </c>
      <c r="J2807" s="23" t="n">
        <v>1</v>
      </c>
      <c r="K2807" s="23" t="n">
        <v>1</v>
      </c>
      <c r="L2807" s="23">
        <f>J2807-K2807</f>
        <v/>
      </c>
      <c r="M2807" s="23" t="inlineStr">
        <is>
          <t>T-1228/25-26</t>
        </is>
      </c>
      <c r="N2807" s="32" t="n">
        <v>45920</v>
      </c>
      <c r="O2807" s="62" t="n">
        <v>17429.75</v>
      </c>
      <c r="P2807" s="23" t="inlineStr">
        <is>
          <t>AURIGINE SERVICE</t>
        </is>
      </c>
      <c r="Q2807" s="23" t="n">
        <v>58155928261</v>
      </c>
      <c r="R2807" s="23" t="inlineStr">
        <is>
          <t>Delivered</t>
        </is>
      </c>
      <c r="S2807" s="63" t="n">
        <v>4</v>
      </c>
      <c r="T2807" s="39" t="n"/>
      <c r="U2807" s="23" t="inlineStr">
        <is>
          <t>BioLegend</t>
        </is>
      </c>
      <c r="V2807" s="23">
        <f>VLOOKUP(P2807,'Customer List'!B:C,2,)</f>
        <v/>
      </c>
      <c r="W2807" s="40" t="n"/>
      <c r="X2807" s="32" t="n">
        <v>45922</v>
      </c>
      <c r="Y2807" s="23">
        <f>IF(X2807="", "", X2807-N2807)</f>
        <v/>
      </c>
      <c r="Z2807" s="23">
        <f>IF(N2807="", "", TEXT(N2807, "dddd"))</f>
        <v/>
      </c>
      <c r="AA2807" s="23">
        <f>IF(X2807="", "", TEXT(X2807, "dddd"))</f>
        <v/>
      </c>
      <c r="AB2807" s="23">
        <f>VLOOKUP(U2807,'Currency Sheet'!A:C,3,)</f>
        <v/>
      </c>
      <c r="AC2807" s="44">
        <f>VLOOKUP(P2807,'Customer List'!B:D,3,)</f>
        <v/>
      </c>
    </row>
    <row r="2808">
      <c r="A2808" s="23">
        <f>A2807+1</f>
        <v/>
      </c>
      <c r="B2808" s="23" t="inlineStr">
        <is>
          <t>EED118995</t>
        </is>
      </c>
      <c r="C2808" s="32" t="n">
        <v>45912</v>
      </c>
      <c r="D2808" s="32" t="n">
        <v>45918</v>
      </c>
      <c r="E2808" s="51" t="n">
        <v>160.3</v>
      </c>
      <c r="F2808" s="51">
        <f>IF(AB2808="DOLLAR",E2808*88,E2808)</f>
        <v/>
      </c>
      <c r="G2808" s="62">
        <f>F2808*J2808</f>
        <v/>
      </c>
      <c r="H2808" s="23" t="n">
        <v>101320</v>
      </c>
      <c r="I2808" s="23" t="inlineStr">
        <is>
          <t>TruStain FcX™ (anti-mouse CD16/32) Antibody  500µg</t>
        </is>
      </c>
      <c r="J2808" s="23" t="n">
        <v>2</v>
      </c>
      <c r="K2808" s="23" t="n">
        <v>2</v>
      </c>
      <c r="L2808" s="23">
        <f>J2808-K2808</f>
        <v/>
      </c>
      <c r="M2808" s="23" t="inlineStr">
        <is>
          <t>T-1245/25-26</t>
        </is>
      </c>
      <c r="N2808" s="32" t="n">
        <v>45920</v>
      </c>
      <c r="O2808" s="62" t="n">
        <v>42594</v>
      </c>
      <c r="P2808" s="23" t="inlineStr">
        <is>
          <t>SAI LIFE</t>
        </is>
      </c>
      <c r="Q2808" s="23" t="n">
        <v>58155920056</v>
      </c>
      <c r="R2808" s="23" t="inlineStr">
        <is>
          <t>Delivered</t>
        </is>
      </c>
      <c r="S2808" s="63" t="n">
        <v>4</v>
      </c>
      <c r="T2808" s="39" t="n"/>
      <c r="U2808" s="23" t="inlineStr">
        <is>
          <t>BioLegend</t>
        </is>
      </c>
      <c r="V2808" s="23">
        <f>VLOOKUP(P2808,'Customer List'!B:C,2,)</f>
        <v/>
      </c>
      <c r="W2808" s="40" t="n"/>
      <c r="X2808" s="32" t="n">
        <v>45922</v>
      </c>
      <c r="Y2808" s="23">
        <f>IF(X2808="", "", X2808-N2808)</f>
        <v/>
      </c>
      <c r="Z2808" s="23">
        <f>IF(N2808="", "", TEXT(N2808, "dddd"))</f>
        <v/>
      </c>
      <c r="AA2808" s="23">
        <f>IF(X2808="", "", TEXT(X2808, "dddd"))</f>
        <v/>
      </c>
      <c r="AB2808" s="23">
        <f>VLOOKUP(U2808,'Currency Sheet'!A:C,3,)</f>
        <v/>
      </c>
      <c r="AC2808" s="44">
        <f>VLOOKUP(P2808,'Customer List'!B:D,3,)</f>
        <v/>
      </c>
    </row>
    <row r="2809">
      <c r="A2809" s="23">
        <f>A2808+1</f>
        <v/>
      </c>
      <c r="B2809" s="23" t="inlineStr">
        <is>
          <t>EED118995</t>
        </is>
      </c>
      <c r="C2809" s="32" t="n">
        <v>45912</v>
      </c>
      <c r="D2809" s="32" t="n">
        <v>45918</v>
      </c>
      <c r="E2809" s="51" t="n">
        <v>65.8</v>
      </c>
      <c r="F2809" s="51">
        <f>IF(AB2809="DOLLAR",E2809*88,E2809)</f>
        <v/>
      </c>
      <c r="G2809" s="62">
        <f>F2809*J2809</f>
        <v/>
      </c>
      <c r="H2809" s="23" t="n">
        <v>103112</v>
      </c>
      <c r="I2809" s="23" t="inlineStr">
        <is>
          <t>APC anti-mouse CD45 Antibody  100µg</t>
        </is>
      </c>
      <c r="J2809" s="23" t="n">
        <v>1</v>
      </c>
      <c r="K2809" s="23" t="n">
        <v>1</v>
      </c>
      <c r="L2809" s="23">
        <f>J2809-K2809</f>
        <v/>
      </c>
      <c r="M2809" s="23" t="inlineStr">
        <is>
          <t>T-1228/25-26</t>
        </is>
      </c>
      <c r="N2809" s="32" t="n">
        <v>45920</v>
      </c>
      <c r="O2809" s="62" t="n">
        <v>9470.5</v>
      </c>
      <c r="P2809" s="23" t="inlineStr">
        <is>
          <t>AURIGINE SERVICE</t>
        </is>
      </c>
      <c r="Q2809" s="23" t="n">
        <v>58155928261</v>
      </c>
      <c r="R2809" s="23" t="inlineStr">
        <is>
          <t>Delivered</t>
        </is>
      </c>
      <c r="S2809" s="63" t="n">
        <v>4</v>
      </c>
      <c r="T2809" s="39" t="n"/>
      <c r="U2809" s="23" t="inlineStr">
        <is>
          <t>BioLegend</t>
        </is>
      </c>
      <c r="V2809" s="23">
        <f>VLOOKUP(P2809,'Customer List'!B:C,2,)</f>
        <v/>
      </c>
      <c r="W2809" s="40" t="n"/>
      <c r="X2809" s="32" t="n">
        <v>45922</v>
      </c>
      <c r="Y2809" s="23">
        <f>IF(X2809="", "", X2809-N2809)</f>
        <v/>
      </c>
      <c r="Z2809" s="23">
        <f>IF(N2809="", "", TEXT(N2809, "dddd"))</f>
        <v/>
      </c>
      <c r="AA2809" s="23">
        <f>IF(X2809="", "", TEXT(X2809, "dddd"))</f>
        <v/>
      </c>
      <c r="AB2809" s="23">
        <f>VLOOKUP(U2809,'Currency Sheet'!A:C,3,)</f>
        <v/>
      </c>
      <c r="AC2809" s="44">
        <f>VLOOKUP(P2809,'Customer List'!B:D,3,)</f>
        <v/>
      </c>
    </row>
    <row r="2810">
      <c r="A2810" s="23">
        <f>A2809+1</f>
        <v/>
      </c>
      <c r="B2810" s="23" t="inlineStr">
        <is>
          <t>EED118995</t>
        </is>
      </c>
      <c r="C2810" s="32" t="n">
        <v>45912</v>
      </c>
      <c r="D2810" s="32" t="n">
        <v>45918</v>
      </c>
      <c r="E2810" s="51" t="n">
        <v>137.2</v>
      </c>
      <c r="F2810" s="51">
        <f>IF(AB2810="DOLLAR",E2810*88,E2810)</f>
        <v/>
      </c>
      <c r="G2810" s="62">
        <f>F2810*J2810</f>
        <v/>
      </c>
      <c r="H2810" s="23" t="n">
        <v>103116</v>
      </c>
      <c r="I2810" s="23" t="inlineStr">
        <is>
          <t>APC/Cyanine7 anti-mouse CD45 Antibody  100µg</t>
        </is>
      </c>
      <c r="J2810" s="23" t="n">
        <v>1</v>
      </c>
      <c r="K2810" s="23" t="n">
        <v>1</v>
      </c>
      <c r="L2810" s="23">
        <f>J2810-K2810</f>
        <v/>
      </c>
      <c r="M2810" s="23" t="inlineStr">
        <is>
          <t>T-1245/25-26</t>
        </is>
      </c>
      <c r="N2810" s="32" t="n">
        <v>45920</v>
      </c>
      <c r="O2810" s="62" t="n">
        <v>18228</v>
      </c>
      <c r="P2810" s="23" t="inlineStr">
        <is>
          <t>SAI LIFE</t>
        </is>
      </c>
      <c r="Q2810" s="23" t="n">
        <v>58155920056</v>
      </c>
      <c r="R2810" s="23" t="inlineStr">
        <is>
          <t>Delivered</t>
        </is>
      </c>
      <c r="S2810" s="63" t="n">
        <v>4</v>
      </c>
      <c r="T2810" s="39" t="n"/>
      <c r="U2810" s="23" t="inlineStr">
        <is>
          <t>BioLegend</t>
        </is>
      </c>
      <c r="V2810" s="23">
        <f>VLOOKUP(P2810,'Customer List'!B:C,2,)</f>
        <v/>
      </c>
      <c r="W2810" s="40" t="n"/>
      <c r="X2810" s="32" t="n">
        <v>45922</v>
      </c>
      <c r="Y2810" s="23">
        <f>IF(X2810="", "", X2810-N2810)</f>
        <v/>
      </c>
      <c r="Z2810" s="23">
        <f>IF(N2810="", "", TEXT(N2810, "dddd"))</f>
        <v/>
      </c>
      <c r="AA2810" s="23">
        <f>IF(X2810="", "", TEXT(X2810, "dddd"))</f>
        <v/>
      </c>
      <c r="AB2810" s="23">
        <f>VLOOKUP(U2810,'Currency Sheet'!A:C,3,)</f>
        <v/>
      </c>
      <c r="AC2810" s="44">
        <f>VLOOKUP(P2810,'Customer List'!B:D,3,)</f>
        <v/>
      </c>
    </row>
    <row r="2811">
      <c r="A2811" s="23">
        <f>A2810+1</f>
        <v/>
      </c>
      <c r="B2811" s="23" t="inlineStr">
        <is>
          <t>EED118995</t>
        </is>
      </c>
      <c r="C2811" s="32" t="n">
        <v>45912</v>
      </c>
      <c r="D2811" s="32" t="n">
        <v>45918</v>
      </c>
      <c r="E2811" s="51" t="n">
        <v>150.5</v>
      </c>
      <c r="F2811" s="51">
        <f>IF(AB2811="DOLLAR",E2811*88,E2811)</f>
        <v/>
      </c>
      <c r="G2811" s="62">
        <f>F2811*J2811</f>
        <v/>
      </c>
      <c r="H2811" s="23" t="n">
        <v>103227</v>
      </c>
      <c r="I2811" s="23" t="inlineStr">
        <is>
          <t>Pacific Blue™ anti-mouse/human CD45R/B220 Antibody  100µg</t>
        </is>
      </c>
      <c r="J2811" s="23" t="n">
        <v>3</v>
      </c>
      <c r="K2811" s="23" t="n">
        <v>3</v>
      </c>
      <c r="L2811" s="23">
        <f>J2811-K2811</f>
        <v/>
      </c>
      <c r="M2811" s="23" t="inlineStr">
        <is>
          <t>T-1245/25-26</t>
        </is>
      </c>
      <c r="N2811" s="32" t="n">
        <v>45920</v>
      </c>
      <c r="O2811" s="62" t="n">
        <v>59985</v>
      </c>
      <c r="P2811" s="23" t="inlineStr">
        <is>
          <t>SAI LIFE</t>
        </is>
      </c>
      <c r="Q2811" s="23" t="n">
        <v>58155920056</v>
      </c>
      <c r="R2811" s="23" t="inlineStr">
        <is>
          <t>Delivered</t>
        </is>
      </c>
      <c r="S2811" s="63" t="n">
        <v>4</v>
      </c>
      <c r="T2811" s="39" t="n"/>
      <c r="U2811" s="23" t="inlineStr">
        <is>
          <t>BioLegend</t>
        </is>
      </c>
      <c r="V2811" s="23">
        <f>VLOOKUP(P2811,'Customer List'!B:C,2,)</f>
        <v/>
      </c>
      <c r="W2811" s="40" t="n"/>
      <c r="X2811" s="32" t="n">
        <v>45922</v>
      </c>
      <c r="Y2811" s="23">
        <f>IF(X2811="", "", X2811-N2811)</f>
        <v/>
      </c>
      <c r="Z2811" s="23">
        <f>IF(N2811="", "", TEXT(N2811, "dddd"))</f>
        <v/>
      </c>
      <c r="AA2811" s="23">
        <f>IF(X2811="", "", TEXT(X2811, "dddd"))</f>
        <v/>
      </c>
      <c r="AB2811" s="23">
        <f>VLOOKUP(U2811,'Currency Sheet'!A:C,3,)</f>
        <v/>
      </c>
      <c r="AC2811" s="44">
        <f>VLOOKUP(P2811,'Customer List'!B:D,3,)</f>
        <v/>
      </c>
    </row>
    <row r="2812">
      <c r="A2812" s="23">
        <f>A2811+1</f>
        <v/>
      </c>
      <c r="B2812" s="23" t="inlineStr">
        <is>
          <t>EED118995</t>
        </is>
      </c>
      <c r="C2812" s="32" t="n">
        <v>45912</v>
      </c>
      <c r="D2812" s="32" t="n">
        <v>45918</v>
      </c>
      <c r="E2812" s="51" t="n">
        <v>226.1</v>
      </c>
      <c r="F2812" s="51">
        <f>IF(AB2812="DOLLAR",E2812*88,E2812)</f>
        <v/>
      </c>
      <c r="G2812" s="62">
        <f>F2812*J2812</f>
        <v/>
      </c>
      <c r="H2812" s="23" t="n">
        <v>116420</v>
      </c>
      <c r="I2812" s="23" t="inlineStr">
        <is>
          <t>PE/Cyanine7 anti-mouse I-Ab Antibody  100 µg</t>
        </is>
      </c>
      <c r="J2812" s="23" t="n">
        <v>1</v>
      </c>
      <c r="K2812" s="23" t="n">
        <v>1</v>
      </c>
      <c r="L2812" s="23">
        <f>J2812-K2812</f>
        <v/>
      </c>
      <c r="M2812" s="23" t="inlineStr">
        <is>
          <t>T-1228/25-26</t>
        </is>
      </c>
      <c r="N2812" s="32" t="n">
        <v>45920</v>
      </c>
      <c r="O2812" s="62" t="n">
        <v>32542.25</v>
      </c>
      <c r="P2812" s="23" t="inlineStr">
        <is>
          <t>AURIGINE SERVICE</t>
        </is>
      </c>
      <c r="Q2812" s="23" t="n">
        <v>58155928261</v>
      </c>
      <c r="R2812" s="23" t="inlineStr">
        <is>
          <t>Delivered</t>
        </is>
      </c>
      <c r="S2812" s="63" t="n">
        <v>4</v>
      </c>
      <c r="T2812" s="39" t="n"/>
      <c r="U2812" s="23" t="inlineStr">
        <is>
          <t>BioLegend</t>
        </is>
      </c>
      <c r="V2812" s="23">
        <f>VLOOKUP(P2812,'Customer List'!B:C,2,)</f>
        <v/>
      </c>
      <c r="W2812" s="40" t="n"/>
      <c r="X2812" s="32" t="n">
        <v>45922</v>
      </c>
      <c r="Y2812" s="23">
        <f>IF(X2812="", "", X2812-N2812)</f>
        <v/>
      </c>
      <c r="Z2812" s="23">
        <f>IF(N2812="", "", TEXT(N2812, "dddd"))</f>
        <v/>
      </c>
      <c r="AA2812" s="23">
        <f>IF(X2812="", "", TEXT(X2812, "dddd"))</f>
        <v/>
      </c>
      <c r="AB2812" s="23">
        <f>VLOOKUP(U2812,'Currency Sheet'!A:C,3,)</f>
        <v/>
      </c>
      <c r="AC2812" s="44">
        <f>VLOOKUP(P2812,'Customer List'!B:D,3,)</f>
        <v/>
      </c>
    </row>
    <row r="2813">
      <c r="A2813" s="23">
        <f>A2812+1</f>
        <v/>
      </c>
      <c r="B2813" s="23" t="inlineStr">
        <is>
          <t>EED118995</t>
        </is>
      </c>
      <c r="C2813" s="32" t="n">
        <v>45912</v>
      </c>
      <c r="D2813" s="32" t="n">
        <v>45918</v>
      </c>
      <c r="E2813" s="51" t="n">
        <v>231.75</v>
      </c>
      <c r="F2813" s="51">
        <f>IF(AB2813="DOLLAR",E2813*88,E2813)</f>
        <v/>
      </c>
      <c r="G2813" s="62">
        <f>F2813*J2813</f>
        <v/>
      </c>
      <c r="H2813" s="23" t="n">
        <v>117334</v>
      </c>
      <c r="I2813" s="23" t="inlineStr">
        <is>
          <t>Brilliant Violet 605™ anti-mouse CD11c Antibody  50µg</t>
        </is>
      </c>
      <c r="J2813" s="23" t="n">
        <v>1</v>
      </c>
      <c r="K2813" s="23" t="n">
        <v>1</v>
      </c>
      <c r="L2813" s="23">
        <f>J2813-K2813</f>
        <v/>
      </c>
      <c r="M2813" s="23" t="inlineStr">
        <is>
          <t>T-1228/25-26</t>
        </is>
      </c>
      <c r="N2813" s="32" t="n">
        <v>45920</v>
      </c>
      <c r="O2813" s="62" t="n">
        <v>31131.75</v>
      </c>
      <c r="P2813" s="23" t="inlineStr">
        <is>
          <t>AURIGINE SERVICE</t>
        </is>
      </c>
      <c r="Q2813" s="23" t="n">
        <v>58155928261</v>
      </c>
      <c r="R2813" s="23" t="inlineStr">
        <is>
          <t>Delivered</t>
        </is>
      </c>
      <c r="S2813" s="63" t="n">
        <v>4</v>
      </c>
      <c r="T2813" s="39" t="n"/>
      <c r="U2813" s="23" t="inlineStr">
        <is>
          <t>BioLegend</t>
        </is>
      </c>
      <c r="V2813" s="23">
        <f>VLOOKUP(P2813,'Customer List'!B:C,2,)</f>
        <v/>
      </c>
      <c r="W2813" s="40" t="n"/>
      <c r="X2813" s="32" t="n">
        <v>45922</v>
      </c>
      <c r="Y2813" s="23">
        <f>IF(X2813="", "", X2813-N2813)</f>
        <v/>
      </c>
      <c r="Z2813" s="23">
        <f>IF(N2813="", "", TEXT(N2813, "dddd"))</f>
        <v/>
      </c>
      <c r="AA2813" s="23">
        <f>IF(X2813="", "", TEXT(X2813, "dddd"))</f>
        <v/>
      </c>
      <c r="AB2813" s="23">
        <f>VLOOKUP(U2813,'Currency Sheet'!A:C,3,)</f>
        <v/>
      </c>
      <c r="AC2813" s="44">
        <f>VLOOKUP(P2813,'Customer List'!B:D,3,)</f>
        <v/>
      </c>
    </row>
    <row r="2814">
      <c r="A2814" s="23">
        <f>A2813+1</f>
        <v/>
      </c>
      <c r="B2814" s="23" t="inlineStr">
        <is>
          <t>EED118995</t>
        </is>
      </c>
      <c r="C2814" s="32" t="n">
        <v>45912</v>
      </c>
      <c r="D2814" s="32" t="n">
        <v>45918</v>
      </c>
      <c r="E2814" s="51" t="n">
        <v>129.5</v>
      </c>
      <c r="F2814" s="51">
        <f>IF(AB2814="DOLLAR",E2814*88,E2814)</f>
        <v/>
      </c>
      <c r="G2814" s="62">
        <f>F2814*J2814</f>
        <v/>
      </c>
      <c r="H2814" s="23" t="n">
        <v>123108</v>
      </c>
      <c r="I2814" s="23" t="inlineStr">
        <is>
          <t>FITC anti-mouse F4/80 Antibody  500µg</t>
        </is>
      </c>
      <c r="J2814" s="23" t="n">
        <v>1</v>
      </c>
      <c r="K2814" s="23" t="n">
        <v>1</v>
      </c>
      <c r="L2814" s="23">
        <f>J2814-K2814</f>
        <v/>
      </c>
      <c r="M2814" s="23" t="inlineStr">
        <is>
          <t>T-1228/25-26</t>
        </is>
      </c>
      <c r="N2814" s="32" t="n">
        <v>45920</v>
      </c>
      <c r="O2814" s="62" t="n">
        <v>18638.75</v>
      </c>
      <c r="P2814" s="23" t="inlineStr">
        <is>
          <t>AURIGINE SERVICE</t>
        </is>
      </c>
      <c r="Q2814" s="23" t="n">
        <v>58155928261</v>
      </c>
      <c r="R2814" s="23" t="inlineStr">
        <is>
          <t>Delivered</t>
        </is>
      </c>
      <c r="S2814" s="63" t="n">
        <v>4</v>
      </c>
      <c r="T2814" s="39" t="n"/>
      <c r="U2814" s="23" t="inlineStr">
        <is>
          <t>BioLegend</t>
        </is>
      </c>
      <c r="V2814" s="23">
        <f>VLOOKUP(P2814,'Customer List'!B:C,2,)</f>
        <v/>
      </c>
      <c r="W2814" s="40" t="n"/>
      <c r="X2814" s="32" t="n">
        <v>45922</v>
      </c>
      <c r="Y2814" s="23">
        <f>IF(X2814="", "", X2814-N2814)</f>
        <v/>
      </c>
      <c r="Z2814" s="23">
        <f>IF(N2814="", "", TEXT(N2814, "dddd"))</f>
        <v/>
      </c>
      <c r="AA2814" s="23">
        <f>IF(X2814="", "", TEXT(X2814, "dddd"))</f>
        <v/>
      </c>
      <c r="AB2814" s="23">
        <f>VLOOKUP(U2814,'Currency Sheet'!A:C,3,)</f>
        <v/>
      </c>
      <c r="AC2814" s="44">
        <f>VLOOKUP(P2814,'Customer List'!B:D,3,)</f>
        <v/>
      </c>
    </row>
    <row r="2815">
      <c r="A2815" s="23">
        <f>A2814+1</f>
        <v/>
      </c>
      <c r="B2815" s="23" t="inlineStr">
        <is>
          <t>EED118995</t>
        </is>
      </c>
      <c r="C2815" s="32" t="n">
        <v>45912</v>
      </c>
      <c r="D2815" s="32" t="n">
        <v>45918</v>
      </c>
      <c r="E2815" s="51" t="n">
        <v>212.1</v>
      </c>
      <c r="F2815" s="51">
        <f>IF(AB2815="DOLLAR",E2815*88,E2815)</f>
        <v/>
      </c>
      <c r="G2815" s="62">
        <f>F2815*J2815</f>
        <v/>
      </c>
      <c r="H2815" s="23" t="n">
        <v>127624</v>
      </c>
      <c r="I2815" s="23" t="inlineStr">
        <is>
          <t>APC/Cyanine7 anti-mouse Ly-6G Antibody  100 µg</t>
        </is>
      </c>
      <c r="J2815" s="23" t="n">
        <v>1</v>
      </c>
      <c r="K2815" s="23" t="n">
        <v>1</v>
      </c>
      <c r="L2815" s="23">
        <f>J2815-K2815</f>
        <v/>
      </c>
      <c r="M2815" s="23" t="inlineStr">
        <is>
          <t>T-1228/25-26</t>
        </is>
      </c>
      <c r="N2815" s="32" t="n">
        <v>45920</v>
      </c>
      <c r="O2815" s="62" t="n">
        <v>30527.25</v>
      </c>
      <c r="P2815" s="23" t="inlineStr">
        <is>
          <t>AURIGINE SERVICE</t>
        </is>
      </c>
      <c r="Q2815" s="23" t="n">
        <v>58155928261</v>
      </c>
      <c r="R2815" s="23" t="inlineStr">
        <is>
          <t>Delivered</t>
        </is>
      </c>
      <c r="S2815" s="63" t="n">
        <v>4</v>
      </c>
      <c r="T2815" s="39" t="n"/>
      <c r="U2815" s="23" t="inlineStr">
        <is>
          <t>BioLegend</t>
        </is>
      </c>
      <c r="V2815" s="23">
        <f>VLOOKUP(P2815,'Customer List'!B:C,2,)</f>
        <v/>
      </c>
      <c r="W2815" s="40" t="n"/>
      <c r="X2815" s="32" t="n">
        <v>45922</v>
      </c>
      <c r="Y2815" s="23">
        <f>IF(X2815="", "", X2815-N2815)</f>
        <v/>
      </c>
      <c r="Z2815" s="23">
        <f>IF(N2815="", "", TEXT(N2815, "dddd"))</f>
        <v/>
      </c>
      <c r="AA2815" s="23">
        <f>IF(X2815="", "", TEXT(X2815, "dddd"))</f>
        <v/>
      </c>
      <c r="AB2815" s="23">
        <f>VLOOKUP(U2815,'Currency Sheet'!A:C,3,)</f>
        <v/>
      </c>
      <c r="AC2815" s="44">
        <f>VLOOKUP(P2815,'Customer List'!B:D,3,)</f>
        <v/>
      </c>
    </row>
    <row r="2816">
      <c r="A2816" s="23">
        <f>A2815+1</f>
        <v/>
      </c>
      <c r="B2816" s="23" t="inlineStr">
        <is>
          <t>EED118995</t>
        </is>
      </c>
      <c r="C2816" s="32" t="n">
        <v>45912</v>
      </c>
      <c r="D2816" s="32" t="n">
        <v>45918</v>
      </c>
      <c r="E2816" s="51" t="n">
        <v>234.5</v>
      </c>
      <c r="F2816" s="51">
        <f>IF(AB2816="DOLLAR",E2816*88,E2816)</f>
        <v/>
      </c>
      <c r="G2816" s="62">
        <f>F2816*J2816</f>
        <v/>
      </c>
      <c r="H2816" s="23" t="n">
        <v>128012</v>
      </c>
      <c r="I2816" s="23" t="inlineStr">
        <is>
          <t>PerCP/Cyanine5.5 anti-mouse Ly-6C Antibody  100µg</t>
        </is>
      </c>
      <c r="J2816" s="23" t="n">
        <v>1</v>
      </c>
      <c r="K2816" s="23" t="n">
        <v>1</v>
      </c>
      <c r="L2816" s="23">
        <f>J2816-K2816</f>
        <v/>
      </c>
      <c r="M2816" s="23" t="inlineStr">
        <is>
          <t>T-1228/25-26</t>
        </is>
      </c>
      <c r="N2816" s="32" t="n">
        <v>45920</v>
      </c>
      <c r="O2816" s="62" t="n">
        <v>33751.25</v>
      </c>
      <c r="P2816" s="23" t="inlineStr">
        <is>
          <t>AURIGINE SERVICE</t>
        </is>
      </c>
      <c r="Q2816" s="23" t="n">
        <v>58155928261</v>
      </c>
      <c r="R2816" s="23" t="inlineStr">
        <is>
          <t>Delivered</t>
        </is>
      </c>
      <c r="S2816" s="63" t="n">
        <v>4</v>
      </c>
      <c r="T2816" s="39" t="n"/>
      <c r="U2816" s="23" t="inlineStr">
        <is>
          <t>BioLegend</t>
        </is>
      </c>
      <c r="V2816" s="23">
        <f>VLOOKUP(P2816,'Customer List'!B:C,2,)</f>
        <v/>
      </c>
      <c r="W2816" s="40" t="n"/>
      <c r="X2816" s="32" t="n">
        <v>45922</v>
      </c>
      <c r="Y2816" s="23">
        <f>IF(X2816="", "", X2816-N2816)</f>
        <v/>
      </c>
      <c r="Z2816" s="23">
        <f>IF(N2816="", "", TEXT(N2816, "dddd"))</f>
        <v/>
      </c>
      <c r="AA2816" s="23">
        <f>IF(X2816="", "", TEXT(X2816, "dddd"))</f>
        <v/>
      </c>
      <c r="AB2816" s="23">
        <f>VLOOKUP(U2816,'Currency Sheet'!A:C,3,)</f>
        <v/>
      </c>
      <c r="AC2816" s="44">
        <f>VLOOKUP(P2816,'Customer List'!B:D,3,)</f>
        <v/>
      </c>
    </row>
    <row r="2817">
      <c r="A2817" s="23">
        <f>A2816+1</f>
        <v/>
      </c>
      <c r="B2817" s="23" t="inlineStr">
        <is>
          <t>EED118995</t>
        </is>
      </c>
      <c r="C2817" s="32" t="n">
        <v>45912</v>
      </c>
      <c r="D2817" s="32" t="n">
        <v>45918</v>
      </c>
      <c r="E2817" s="51" t="n">
        <v>227.25</v>
      </c>
      <c r="F2817" s="51">
        <f>IF(AB2817="DOLLAR",E2817*88,E2817)</f>
        <v/>
      </c>
      <c r="G2817" s="62">
        <f>F2817*J2817</f>
        <v/>
      </c>
      <c r="H2817" s="23" t="n">
        <v>141727</v>
      </c>
      <c r="I2817" s="23" t="inlineStr">
        <is>
          <t>Brilliant Violet 711™ anti-mouse CD206 (MMR) Antibody  50 µg</t>
        </is>
      </c>
      <c r="J2817" s="23" t="n">
        <v>1</v>
      </c>
      <c r="K2817" s="23" t="n">
        <v>1</v>
      </c>
      <c r="L2817" s="23">
        <f>J2817-K2817</f>
        <v/>
      </c>
      <c r="M2817" s="23" t="inlineStr">
        <is>
          <t>T-1228/25-26</t>
        </is>
      </c>
      <c r="N2817" s="32" t="n">
        <v>45920</v>
      </c>
      <c r="O2817" s="62" t="n">
        <v>30527.25</v>
      </c>
      <c r="P2817" s="23" t="inlineStr">
        <is>
          <t>AURIGINE SERVICE</t>
        </is>
      </c>
      <c r="Q2817" s="23" t="n">
        <v>58155928261</v>
      </c>
      <c r="R2817" s="23" t="inlineStr">
        <is>
          <t>Delivered</t>
        </is>
      </c>
      <c r="S2817" s="63" t="n">
        <v>4</v>
      </c>
      <c r="T2817" s="39" t="n"/>
      <c r="U2817" s="23" t="inlineStr">
        <is>
          <t>BioLegend</t>
        </is>
      </c>
      <c r="V2817" s="23">
        <f>VLOOKUP(P2817,'Customer List'!B:C,2,)</f>
        <v/>
      </c>
      <c r="W2817" s="40" t="n"/>
      <c r="X2817" s="32" t="n">
        <v>45922</v>
      </c>
      <c r="Y2817" s="23">
        <f>IF(X2817="", "", X2817-N2817)</f>
        <v/>
      </c>
      <c r="Z2817" s="23">
        <f>IF(N2817="", "", TEXT(N2817, "dddd"))</f>
        <v/>
      </c>
      <c r="AA2817" s="23">
        <f>IF(X2817="", "", TEXT(X2817, "dddd"))</f>
        <v/>
      </c>
      <c r="AB2817" s="23">
        <f>VLOOKUP(U2817,'Currency Sheet'!A:C,3,)</f>
        <v/>
      </c>
      <c r="AC2817" s="44">
        <f>VLOOKUP(P2817,'Customer List'!B:D,3,)</f>
        <v/>
      </c>
    </row>
    <row r="2818">
      <c r="A2818" s="23">
        <f>A2817+1</f>
        <v/>
      </c>
      <c r="B2818" s="23" t="inlineStr">
        <is>
          <t>EED118995</t>
        </is>
      </c>
      <c r="C2818" s="32" t="n">
        <v>45912</v>
      </c>
      <c r="D2818" s="32" t="n">
        <v>45918</v>
      </c>
      <c r="E2818" s="51" t="n">
        <v>193.2</v>
      </c>
      <c r="F2818" s="51">
        <f>IF(AB2818="DOLLAR",E2818*88,E2818)</f>
        <v/>
      </c>
      <c r="G2818" s="62">
        <f>F2818*J2818</f>
        <v/>
      </c>
      <c r="H2818" s="23" t="n">
        <v>156604</v>
      </c>
      <c r="I2818" s="23" t="inlineStr">
        <is>
          <t>TruStain FcX™ PLUS (anti-mouse CD16/32) Antibody_x000D_
  500µg</t>
        </is>
      </c>
      <c r="J2818" s="23" t="n">
        <v>1</v>
      </c>
      <c r="K2818" s="23" t="n">
        <v>1</v>
      </c>
      <c r="L2818" s="23">
        <f>J2818-K2818</f>
        <v/>
      </c>
      <c r="M2818" s="23" t="inlineStr">
        <is>
          <t>T-1241/25-26</t>
        </is>
      </c>
      <c r="N2818" s="32" t="n">
        <v>45920</v>
      </c>
      <c r="O2818" s="62" t="n">
        <v>20964.96</v>
      </c>
      <c r="P2818" s="23" t="inlineStr">
        <is>
          <t>NCCS</t>
        </is>
      </c>
      <c r="Q2818" s="23" t="n">
        <v>58155927303</v>
      </c>
      <c r="R2818" s="23" t="inlineStr">
        <is>
          <t>Delivered</t>
        </is>
      </c>
      <c r="S2818" s="63" t="n">
        <v>4</v>
      </c>
      <c r="T2818" s="39" t="n"/>
      <c r="U2818" s="23" t="inlineStr">
        <is>
          <t>BioLegend</t>
        </is>
      </c>
      <c r="V2818" s="23">
        <f>VLOOKUP(P2818,'Customer List'!B:C,2,)</f>
        <v/>
      </c>
      <c r="W2818" s="40" t="n"/>
      <c r="X2818" s="32" t="n">
        <v>45923</v>
      </c>
      <c r="Y2818" s="23">
        <f>IF(X2818="", "", X2818-N2818)</f>
        <v/>
      </c>
      <c r="Z2818" s="23">
        <f>IF(N2818="", "", TEXT(N2818, "dddd"))</f>
        <v/>
      </c>
      <c r="AA2818" s="23">
        <f>IF(X2818="", "", TEXT(X2818, "dddd"))</f>
        <v/>
      </c>
      <c r="AB2818" s="23">
        <f>VLOOKUP(U2818,'Currency Sheet'!A:C,3,)</f>
        <v/>
      </c>
      <c r="AC2818" s="44">
        <f>VLOOKUP(P2818,'Customer List'!B:D,3,)</f>
        <v/>
      </c>
    </row>
    <row r="2819">
      <c r="A2819" s="23">
        <f>A2818+1</f>
        <v/>
      </c>
      <c r="B2819" s="23" t="inlineStr">
        <is>
          <t>EED118995</t>
        </is>
      </c>
      <c r="C2819" s="32" t="n">
        <v>45912</v>
      </c>
      <c r="D2819" s="32" t="n">
        <v>45918</v>
      </c>
      <c r="E2819" s="51" t="n">
        <v>157.5</v>
      </c>
      <c r="F2819" s="51">
        <f>IF(AB2819="DOLLAR",E2819*88,E2819)</f>
        <v/>
      </c>
      <c r="G2819" s="62">
        <f>F2819*J2819</f>
        <v/>
      </c>
      <c r="H2819" s="23" t="n">
        <v>159214</v>
      </c>
      <c r="I2819" s="23" t="inlineStr">
        <is>
          <t>Alexa Fluor® 700 anti-mouse CD86 Antibody  100 µg</t>
        </is>
      </c>
      <c r="J2819" s="23" t="n">
        <v>2</v>
      </c>
      <c r="K2819" s="23" t="n">
        <v>2</v>
      </c>
      <c r="L2819" s="23">
        <f>J2819-K2819</f>
        <v/>
      </c>
      <c r="M2819" s="23" t="inlineStr">
        <is>
          <t>T-1228/25-26</t>
        </is>
      </c>
      <c r="N2819" s="32" t="n">
        <v>45920</v>
      </c>
      <c r="O2819" s="62" t="n">
        <v>45337.5</v>
      </c>
      <c r="P2819" s="23" t="inlineStr">
        <is>
          <t>AURIGINE SERVICE</t>
        </is>
      </c>
      <c r="Q2819" s="23" t="n">
        <v>58155928261</v>
      </c>
      <c r="R2819" s="23" t="inlineStr">
        <is>
          <t>Delivered</t>
        </is>
      </c>
      <c r="S2819" s="63" t="n">
        <v>4</v>
      </c>
      <c r="T2819" s="39" t="n"/>
      <c r="U2819" s="23" t="inlineStr">
        <is>
          <t>BioLegend</t>
        </is>
      </c>
      <c r="V2819" s="23">
        <f>VLOOKUP(P2819,'Customer List'!B:C,2,)</f>
        <v/>
      </c>
      <c r="W2819" s="40" t="n"/>
      <c r="X2819" s="32" t="n">
        <v>45922</v>
      </c>
      <c r="Y2819" s="23">
        <f>IF(X2819="", "", X2819-N2819)</f>
        <v/>
      </c>
      <c r="Z2819" s="23">
        <f>IF(N2819="", "", TEXT(N2819, "dddd"))</f>
        <v/>
      </c>
      <c r="AA2819" s="23">
        <f>IF(X2819="", "", TEXT(X2819, "dddd"))</f>
        <v/>
      </c>
      <c r="AB2819" s="23">
        <f>VLOOKUP(U2819,'Currency Sheet'!A:C,3,)</f>
        <v/>
      </c>
      <c r="AC2819" s="44">
        <f>VLOOKUP(P2819,'Customer List'!B:D,3,)</f>
        <v/>
      </c>
    </row>
    <row r="2820">
      <c r="A2820" s="23">
        <f>A2819+1</f>
        <v/>
      </c>
      <c r="B2820" s="23" t="inlineStr">
        <is>
          <t>EED118995</t>
        </is>
      </c>
      <c r="C2820" s="32" t="n">
        <v>45912</v>
      </c>
      <c r="D2820" s="32" t="n">
        <v>45918</v>
      </c>
      <c r="E2820" s="51" t="n">
        <v>68.59999999999999</v>
      </c>
      <c r="F2820" s="51">
        <f>IF(AB2820="DOLLAR",E2820*88,E2820)</f>
        <v/>
      </c>
      <c r="G2820" s="62">
        <f>F2820*J2820</f>
        <v/>
      </c>
      <c r="H2820" s="23" t="n">
        <v>300602</v>
      </c>
      <c r="I2820" s="23" t="inlineStr">
        <is>
          <t>Purified anti-human CD5 Antibody  100 µg</t>
        </is>
      </c>
      <c r="J2820" s="23" t="n">
        <v>5</v>
      </c>
      <c r="K2820" s="23" t="n">
        <v>5</v>
      </c>
      <c r="L2820" s="23">
        <f>J2820-K2820</f>
        <v/>
      </c>
      <c r="M2820" s="23" t="inlineStr">
        <is>
          <t>T-1243/25-26</t>
        </is>
      </c>
      <c r="N2820" s="32" t="n">
        <v>45920</v>
      </c>
      <c r="O2820" s="62" t="n">
        <v>53165</v>
      </c>
      <c r="P2820" s="23" t="inlineStr">
        <is>
          <t>POPVAX</t>
        </is>
      </c>
      <c r="Q2820" s="23" t="n">
        <v>58155919651</v>
      </c>
      <c r="R2820" s="23" t="inlineStr">
        <is>
          <t>Delivered</t>
        </is>
      </c>
      <c r="S2820" s="63" t="n">
        <v>4</v>
      </c>
      <c r="T2820" s="39" t="n"/>
      <c r="U2820" s="23" t="inlineStr">
        <is>
          <t>BioLegend</t>
        </is>
      </c>
      <c r="V2820" s="23">
        <f>VLOOKUP(P2820,'Customer List'!B:C,2,)</f>
        <v/>
      </c>
      <c r="W2820" s="40" t="n"/>
      <c r="X2820" s="32" t="n">
        <v>45922</v>
      </c>
      <c r="Y2820" s="23">
        <f>IF(X2820="", "", X2820-N2820)</f>
        <v/>
      </c>
      <c r="Z2820" s="23">
        <f>IF(N2820="", "", TEXT(N2820, "dddd"))</f>
        <v/>
      </c>
      <c r="AA2820" s="23">
        <f>IF(X2820="", "", TEXT(X2820, "dddd"))</f>
        <v/>
      </c>
      <c r="AB2820" s="23">
        <f>VLOOKUP(U2820,'Currency Sheet'!A:C,3,)</f>
        <v/>
      </c>
      <c r="AC2820" s="44">
        <f>VLOOKUP(P2820,'Customer List'!B:D,3,)</f>
        <v/>
      </c>
    </row>
    <row r="2821">
      <c r="A2821" s="23">
        <f>A2820+1</f>
        <v/>
      </c>
      <c r="B2821" s="23" t="inlineStr">
        <is>
          <t>EED118995</t>
        </is>
      </c>
      <c r="C2821" s="32" t="n">
        <v>45912</v>
      </c>
      <c r="D2821" s="32" t="n">
        <v>45918</v>
      </c>
      <c r="E2821" s="51" t="n">
        <v>297</v>
      </c>
      <c r="F2821" s="51">
        <f>IF(AB2821="DOLLAR",E2821*88,E2821)</f>
        <v/>
      </c>
      <c r="G2821" s="62">
        <f>F2821*J2821</f>
        <v/>
      </c>
      <c r="H2821" s="23" t="n">
        <v>301044</v>
      </c>
      <c r="I2821" s="23" t="inlineStr">
        <is>
          <t>Brilliant Violet 711™ anti-human CD8a Antibody  100 tests</t>
        </is>
      </c>
      <c r="J2821" s="23" t="n">
        <v>3</v>
      </c>
      <c r="K2821" s="23" t="n">
        <v>3</v>
      </c>
      <c r="L2821" s="23">
        <f>J2821-K2821</f>
        <v/>
      </c>
      <c r="M2821" s="23" t="inlineStr">
        <is>
          <t>T-1228/25-26</t>
        </is>
      </c>
      <c r="N2821" s="32" t="n">
        <v>45920</v>
      </c>
      <c r="O2821" s="62" t="n">
        <v>119691</v>
      </c>
      <c r="P2821" s="23" t="inlineStr">
        <is>
          <t>AURIGINE SERVICE</t>
        </is>
      </c>
      <c r="Q2821" s="23" t="n">
        <v>58155928261</v>
      </c>
      <c r="R2821" s="23" t="inlineStr">
        <is>
          <t>Delivered</t>
        </is>
      </c>
      <c r="S2821" s="63" t="n">
        <v>4</v>
      </c>
      <c r="T2821" s="39" t="n"/>
      <c r="U2821" s="23" t="inlineStr">
        <is>
          <t>BioLegend</t>
        </is>
      </c>
      <c r="V2821" s="23">
        <f>VLOOKUP(P2821,'Customer List'!B:C,2,)</f>
        <v/>
      </c>
      <c r="W2821" s="40" t="n"/>
      <c r="X2821" s="32" t="n">
        <v>45922</v>
      </c>
      <c r="Y2821" s="23">
        <f>IF(X2821="", "", X2821-N2821)</f>
        <v/>
      </c>
      <c r="Z2821" s="23">
        <f>IF(N2821="", "", TEXT(N2821, "dddd"))</f>
        <v/>
      </c>
      <c r="AA2821" s="23">
        <f>IF(X2821="", "", TEXT(X2821, "dddd"))</f>
        <v/>
      </c>
      <c r="AB2821" s="23">
        <f>VLOOKUP(U2821,'Currency Sheet'!A:C,3,)</f>
        <v/>
      </c>
      <c r="AC2821" s="44">
        <f>VLOOKUP(P2821,'Customer List'!B:D,3,)</f>
        <v/>
      </c>
    </row>
    <row r="2822">
      <c r="A2822" s="23">
        <f>A2821+1</f>
        <v/>
      </c>
      <c r="B2822" s="23" t="inlineStr">
        <is>
          <t>EED118995</t>
        </is>
      </c>
      <c r="C2822" s="32" t="n">
        <v>45912</v>
      </c>
      <c r="D2822" s="32" t="n">
        <v>45918</v>
      </c>
      <c r="E2822" s="51" t="n">
        <v>207.9</v>
      </c>
      <c r="F2822" s="51">
        <f>IF(AB2822="DOLLAR",E2822*88,E2822)</f>
        <v/>
      </c>
      <c r="G2822" s="62">
        <f>F2822*J2822</f>
        <v/>
      </c>
      <c r="H2822" s="23" t="n">
        <v>302910</v>
      </c>
      <c r="I2822" s="23" t="inlineStr">
        <is>
          <t>PE/Cyanine5 anti-human CD28 Antibody  100 tests</t>
        </is>
      </c>
      <c r="J2822" s="23" t="n">
        <v>3</v>
      </c>
      <c r="K2822" s="23" t="n">
        <v>3</v>
      </c>
      <c r="L2822" s="23">
        <f>J2822-K2822</f>
        <v/>
      </c>
      <c r="M2822" s="23" t="inlineStr">
        <is>
          <t>T-1228/25-26</t>
        </is>
      </c>
      <c r="N2822" s="32" t="n">
        <v>45920</v>
      </c>
      <c r="O2822" s="62" t="n">
        <v>89768.25</v>
      </c>
      <c r="P2822" s="23" t="inlineStr">
        <is>
          <t>AURIGINE SERVICE</t>
        </is>
      </c>
      <c r="Q2822" s="23" t="n">
        <v>58155928261</v>
      </c>
      <c r="R2822" s="23" t="inlineStr">
        <is>
          <t>Delivered</t>
        </is>
      </c>
      <c r="S2822" s="63" t="n">
        <v>4</v>
      </c>
      <c r="T2822" s="39" t="n"/>
      <c r="U2822" s="23" t="inlineStr">
        <is>
          <t>BioLegend</t>
        </is>
      </c>
      <c r="V2822" s="23">
        <f>VLOOKUP(P2822,'Customer List'!B:C,2,)</f>
        <v/>
      </c>
      <c r="W2822" s="40" t="n"/>
      <c r="X2822" s="32" t="n">
        <v>45922</v>
      </c>
      <c r="Y2822" s="23">
        <f>IF(X2822="", "", X2822-N2822)</f>
        <v/>
      </c>
      <c r="Z2822" s="23">
        <f>IF(N2822="", "", TEXT(N2822, "dddd"))</f>
        <v/>
      </c>
      <c r="AA2822" s="23">
        <f>IF(X2822="", "", TEXT(X2822, "dddd"))</f>
        <v/>
      </c>
      <c r="AB2822" s="23">
        <f>VLOOKUP(U2822,'Currency Sheet'!A:C,3,)</f>
        <v/>
      </c>
      <c r="AC2822" s="44">
        <f>VLOOKUP(P2822,'Customer List'!B:D,3,)</f>
        <v/>
      </c>
    </row>
    <row r="2823">
      <c r="A2823" s="23">
        <f>A2822+1</f>
        <v/>
      </c>
      <c r="B2823" s="23" t="inlineStr">
        <is>
          <t>EED118995</t>
        </is>
      </c>
      <c r="C2823" s="32" t="n">
        <v>45912</v>
      </c>
      <c r="D2823" s="32" t="n">
        <v>45918</v>
      </c>
      <c r="E2823" s="51" t="n">
        <v>153</v>
      </c>
      <c r="F2823" s="51">
        <f>IF(AB2823="DOLLAR",E2823*88,E2823)</f>
        <v/>
      </c>
      <c r="G2823" s="62">
        <f>F2823*J2823</f>
        <v/>
      </c>
      <c r="H2823" s="23" t="n">
        <v>303529</v>
      </c>
      <c r="I2823" s="23" t="inlineStr">
        <is>
          <t>Brilliant Violet 785™ anti-human CD38 Antibody  25tests</t>
        </is>
      </c>
      <c r="J2823" s="23" t="n">
        <v>2</v>
      </c>
      <c r="K2823" s="23" t="n">
        <v>2</v>
      </c>
      <c r="L2823" s="23">
        <f>J2823-K2823</f>
        <v/>
      </c>
      <c r="M2823" s="23" t="inlineStr">
        <is>
          <t>T-1221/25-26</t>
        </is>
      </c>
      <c r="N2823" s="32" t="n">
        <v>45923</v>
      </c>
      <c r="O2823" s="62" t="n">
        <v>46165</v>
      </c>
      <c r="P2823" s="23" t="inlineStr">
        <is>
          <t>INVITRO</t>
        </is>
      </c>
      <c r="Q2823" s="23" t="inlineStr">
        <is>
          <t>By Hand</t>
        </is>
      </c>
      <c r="R2823" s="23" t="inlineStr">
        <is>
          <t>PRIYANKA MADAM</t>
        </is>
      </c>
      <c r="S2823" s="63" t="n">
        <v>4</v>
      </c>
      <c r="T2823" s="39" t="inlineStr">
        <is>
          <t>Dispatched on 19-9-25 but returned and redispatch</t>
        </is>
      </c>
      <c r="U2823" s="23" t="inlineStr">
        <is>
          <t>BioLegend</t>
        </is>
      </c>
      <c r="V2823" s="23">
        <f>VLOOKUP(P2823,'Customer List'!B:C,2,)</f>
        <v/>
      </c>
      <c r="W2823" s="40" t="n"/>
      <c r="X2823" s="32">
        <f>IF(OR(R2823 = "PRIYANKA MADAM", R2823 = "DEEPAK", R2823 = "PORTER"),N2823,"")</f>
        <v/>
      </c>
      <c r="Y2823" s="23">
        <f>IF(X2823="", "", X2823-N2823)</f>
        <v/>
      </c>
      <c r="Z2823" s="23">
        <f>IF(N2823="", "", TEXT(N2823, "dddd"))</f>
        <v/>
      </c>
      <c r="AA2823" s="23">
        <f>IF(X2823="", "", TEXT(X2823, "dddd"))</f>
        <v/>
      </c>
      <c r="AB2823" s="23">
        <f>VLOOKUP(U2823,'Currency Sheet'!A:C,3,)</f>
        <v/>
      </c>
      <c r="AC2823" s="44">
        <f>VLOOKUP(P2823,'Customer List'!B:D,3,)</f>
        <v/>
      </c>
    </row>
    <row r="2824">
      <c r="A2824" s="23">
        <f>A2823+1</f>
        <v/>
      </c>
      <c r="B2824" s="23" t="inlineStr">
        <is>
          <t>EED118995</t>
        </is>
      </c>
      <c r="C2824" s="32" t="n">
        <v>45912</v>
      </c>
      <c r="D2824" s="32" t="n">
        <v>45918</v>
      </c>
      <c r="E2824" s="51" t="n">
        <v>300.75</v>
      </c>
      <c r="F2824" s="51">
        <f>IF(AB2824="DOLLAR",E2824*88,E2824)</f>
        <v/>
      </c>
      <c r="G2824" s="62">
        <f>F2824*J2824</f>
        <v/>
      </c>
      <c r="H2824" s="23" t="n">
        <v>304042</v>
      </c>
      <c r="I2824" s="23" t="inlineStr">
        <is>
          <t>Brilliant Violet 605™ anti-human CD45 Antibody  100 tests</t>
        </is>
      </c>
      <c r="J2824" s="23" t="n">
        <v>3</v>
      </c>
      <c r="K2824" s="23" t="n">
        <v>3</v>
      </c>
      <c r="L2824" s="23">
        <f>J2824-K2824</f>
        <v/>
      </c>
      <c r="M2824" s="23" t="inlineStr">
        <is>
          <t>T-1228/25-26</t>
        </is>
      </c>
      <c r="N2824" s="32" t="n">
        <v>45920</v>
      </c>
      <c r="O2824" s="62" t="n">
        <v>121202.25</v>
      </c>
      <c r="P2824" s="23" t="inlineStr">
        <is>
          <t>AURIGINE SERVICE</t>
        </is>
      </c>
      <c r="Q2824" s="23" t="n">
        <v>58155928261</v>
      </c>
      <c r="R2824" s="23" t="inlineStr">
        <is>
          <t>Delivered</t>
        </is>
      </c>
      <c r="S2824" s="63" t="n">
        <v>4</v>
      </c>
      <c r="T2824" s="39" t="n"/>
      <c r="U2824" s="23" t="inlineStr">
        <is>
          <t>BioLegend</t>
        </is>
      </c>
      <c r="V2824" s="23">
        <f>VLOOKUP(P2824,'Customer List'!B:C,2,)</f>
        <v/>
      </c>
      <c r="W2824" s="40" t="n"/>
      <c r="X2824" s="32" t="n">
        <v>45922</v>
      </c>
      <c r="Y2824" s="23">
        <f>IF(X2824="", "", X2824-N2824)</f>
        <v/>
      </c>
      <c r="Z2824" s="23">
        <f>IF(N2824="", "", TEXT(N2824, "dddd"))</f>
        <v/>
      </c>
      <c r="AA2824" s="23">
        <f>IF(X2824="", "", TEXT(X2824, "dddd"))</f>
        <v/>
      </c>
      <c r="AB2824" s="23">
        <f>VLOOKUP(U2824,'Currency Sheet'!A:C,3,)</f>
        <v/>
      </c>
      <c r="AC2824" s="44">
        <f>VLOOKUP(P2824,'Customer List'!B:D,3,)</f>
        <v/>
      </c>
    </row>
    <row r="2825">
      <c r="A2825" s="23">
        <f>A2824+1</f>
        <v/>
      </c>
      <c r="B2825" s="23" t="inlineStr">
        <is>
          <t>EED118995</t>
        </is>
      </c>
      <c r="C2825" s="32" t="n">
        <v>45912</v>
      </c>
      <c r="D2825" s="32" t="n">
        <v>45918</v>
      </c>
      <c r="E2825" s="51" t="n">
        <v>185.5</v>
      </c>
      <c r="F2825" s="51">
        <f>IF(AB2825="DOLLAR",E2825*88,E2825)</f>
        <v/>
      </c>
      <c r="G2825" s="62">
        <f>F2825*J2825</f>
        <v/>
      </c>
      <c r="H2825" s="23" t="n">
        <v>304120</v>
      </c>
      <c r="I2825" s="23" t="inlineStr">
        <is>
          <t>Alexa Fluor® 700 anti-human CD45RA Antibody  100µg</t>
        </is>
      </c>
      <c r="J2825" s="23" t="n">
        <v>2</v>
      </c>
      <c r="K2825" s="23" t="n">
        <v>2</v>
      </c>
      <c r="L2825" s="23">
        <f>J2825-K2825</f>
        <v/>
      </c>
      <c r="M2825" s="23" t="inlineStr">
        <is>
          <t>T-1228/25-26</t>
        </is>
      </c>
      <c r="N2825" s="32" t="n">
        <v>45920</v>
      </c>
      <c r="O2825" s="62" t="n">
        <v>53397.5</v>
      </c>
      <c r="P2825" s="23" t="inlineStr">
        <is>
          <t>AURIGINE SERVICE</t>
        </is>
      </c>
      <c r="Q2825" s="23" t="n">
        <v>58155928261</v>
      </c>
      <c r="R2825" s="23" t="inlineStr">
        <is>
          <t>Delivered</t>
        </is>
      </c>
      <c r="S2825" s="63" t="n">
        <v>4</v>
      </c>
      <c r="T2825" s="39" t="n"/>
      <c r="U2825" s="23" t="inlineStr">
        <is>
          <t>BioLegend</t>
        </is>
      </c>
      <c r="V2825" s="23">
        <f>VLOOKUP(P2825,'Customer List'!B:C,2,)</f>
        <v/>
      </c>
      <c r="W2825" s="40" t="n"/>
      <c r="X2825" s="32" t="n">
        <v>45922</v>
      </c>
      <c r="Y2825" s="23">
        <f>IF(X2825="", "", X2825-N2825)</f>
        <v/>
      </c>
      <c r="Z2825" s="23">
        <f>IF(N2825="", "", TEXT(N2825, "dddd"))</f>
        <v/>
      </c>
      <c r="AA2825" s="23">
        <f>IF(X2825="", "", TEXT(X2825, "dddd"))</f>
        <v/>
      </c>
      <c r="AB2825" s="23">
        <f>VLOOKUP(U2825,'Currency Sheet'!A:C,3,)</f>
        <v/>
      </c>
      <c r="AC2825" s="44">
        <f>VLOOKUP(P2825,'Customer List'!B:D,3,)</f>
        <v/>
      </c>
    </row>
    <row r="2826">
      <c r="A2826" s="23">
        <f>A2825+1</f>
        <v/>
      </c>
      <c r="B2826" s="23" t="inlineStr">
        <is>
          <t>EED118995</t>
        </is>
      </c>
      <c r="C2826" s="32" t="n">
        <v>45912</v>
      </c>
      <c r="D2826" s="32" t="n">
        <v>45918</v>
      </c>
      <c r="E2826" s="51" t="n">
        <v>226.1</v>
      </c>
      <c r="F2826" s="51">
        <f>IF(AB2826="DOLLAR",E2826*88,E2826)</f>
        <v/>
      </c>
      <c r="G2826" s="62">
        <f>F2826*J2826</f>
        <v/>
      </c>
      <c r="H2826" s="23" t="n">
        <v>305636</v>
      </c>
      <c r="I2826" s="23" t="inlineStr">
        <is>
          <t>APC/Cyanine7 anti-human CD95 (Fas) Antibody  100 tests</t>
        </is>
      </c>
      <c r="J2826" s="23" t="n">
        <v>3</v>
      </c>
      <c r="K2826" s="23" t="n">
        <v>3</v>
      </c>
      <c r="L2826" s="23">
        <f>J2826-K2826</f>
        <v/>
      </c>
      <c r="M2826" s="23" t="inlineStr">
        <is>
          <t>T-1228/25-26</t>
        </is>
      </c>
      <c r="N2826" s="32" t="n">
        <v>45920</v>
      </c>
      <c r="O2826" s="62" t="n">
        <v>97626.75</v>
      </c>
      <c r="P2826" s="23" t="inlineStr">
        <is>
          <t>AURIGINE SERVICE</t>
        </is>
      </c>
      <c r="Q2826" s="23" t="n">
        <v>58155928261</v>
      </c>
      <c r="R2826" s="23" t="inlineStr">
        <is>
          <t>Delivered</t>
        </is>
      </c>
      <c r="S2826" s="63" t="n">
        <v>4</v>
      </c>
      <c r="T2826" s="39" t="n"/>
      <c r="U2826" s="23" t="inlineStr">
        <is>
          <t>BioLegend</t>
        </is>
      </c>
      <c r="V2826" s="23">
        <f>VLOOKUP(P2826,'Customer List'!B:C,2,)</f>
        <v/>
      </c>
      <c r="W2826" s="40" t="n"/>
      <c r="X2826" s="32" t="n">
        <v>45922</v>
      </c>
      <c r="Y2826" s="23">
        <f>IF(X2826="", "", X2826-N2826)</f>
        <v/>
      </c>
      <c r="Z2826" s="23">
        <f>IF(N2826="", "", TEXT(N2826, "dddd"))</f>
        <v/>
      </c>
      <c r="AA2826" s="23">
        <f>IF(X2826="", "", TEXT(X2826, "dddd"))</f>
        <v/>
      </c>
      <c r="AB2826" s="23">
        <f>VLOOKUP(U2826,'Currency Sheet'!A:C,3,)</f>
        <v/>
      </c>
      <c r="AC2826" s="44">
        <f>VLOOKUP(P2826,'Customer List'!B:D,3,)</f>
        <v/>
      </c>
    </row>
    <row r="2827">
      <c r="A2827" s="23">
        <f>A2826+1</f>
        <v/>
      </c>
      <c r="B2827" s="23" t="inlineStr">
        <is>
          <t>EED118995</t>
        </is>
      </c>
      <c r="C2827" s="32" t="n">
        <v>45912</v>
      </c>
      <c r="D2827" s="32" t="n">
        <v>45918</v>
      </c>
      <c r="E2827" s="51" t="n">
        <v>318</v>
      </c>
      <c r="F2827" s="51">
        <f>IF(AB2827="DOLLAR",E2827*88,E2827)</f>
        <v/>
      </c>
      <c r="G2827" s="62">
        <f>F2827*J2827</f>
        <v/>
      </c>
      <c r="H2827" s="23" t="n">
        <v>308120</v>
      </c>
      <c r="I2827" s="23" t="inlineStr">
        <is>
          <t>Brilliant Violet 510™ anti-human Perforin Antibody  100 tests</t>
        </is>
      </c>
      <c r="J2827" s="23" t="n">
        <v>1</v>
      </c>
      <c r="K2827" s="23" t="n">
        <v>1</v>
      </c>
      <c r="L2827" s="23">
        <f>J2827-K2827</f>
        <v/>
      </c>
      <c r="M2827" s="23" t="inlineStr">
        <is>
          <t>T-1225/25-26</t>
        </is>
      </c>
      <c r="N2827" s="32" t="n">
        <v>45920</v>
      </c>
      <c r="O2827" s="62" t="n">
        <v>36252</v>
      </c>
      <c r="P2827" s="23" t="inlineStr">
        <is>
          <t>ACTREC</t>
        </is>
      </c>
      <c r="Q2827" s="23" t="n">
        <v>58155920465</v>
      </c>
      <c r="R2827" s="23" t="inlineStr">
        <is>
          <t>Delivered</t>
        </is>
      </c>
      <c r="S2827" s="63" t="n">
        <v>4</v>
      </c>
      <c r="T2827" s="39" t="n"/>
      <c r="U2827" s="23" t="inlineStr">
        <is>
          <t>BioLegend</t>
        </is>
      </c>
      <c r="V2827" s="23">
        <f>VLOOKUP(P2827,'Customer List'!B:C,2,)</f>
        <v/>
      </c>
      <c r="W2827" s="40" t="n"/>
      <c r="X2827" s="32" t="n">
        <v>45922</v>
      </c>
      <c r="Y2827" s="23">
        <f>IF(X2827="", "", X2827-N2827)</f>
        <v/>
      </c>
      <c r="Z2827" s="23">
        <f>IF(N2827="", "", TEXT(N2827, "dddd"))</f>
        <v/>
      </c>
      <c r="AA2827" s="23">
        <f>IF(X2827="", "", TEXT(X2827, "dddd"))</f>
        <v/>
      </c>
      <c r="AB2827" s="23">
        <f>VLOOKUP(U2827,'Currency Sheet'!A:C,3,)</f>
        <v/>
      </c>
      <c r="AC2827" s="44">
        <f>VLOOKUP(P2827,'Customer List'!B:D,3,)</f>
        <v/>
      </c>
    </row>
    <row r="2828">
      <c r="A2828" s="23">
        <f>A2827+1</f>
        <v/>
      </c>
      <c r="B2828" s="23" t="inlineStr">
        <is>
          <t>EED118995</t>
        </is>
      </c>
      <c r="C2828" s="32" t="n">
        <v>45912</v>
      </c>
      <c r="D2828" s="32" t="n">
        <v>45918</v>
      </c>
      <c r="E2828" s="51" t="n">
        <v>204.4</v>
      </c>
      <c r="F2828" s="51">
        <f>IF(AB2828="DOLLAR",E2828*88,E2828)</f>
        <v/>
      </c>
      <c r="G2828" s="62">
        <f>F2828*J2828</f>
        <v/>
      </c>
      <c r="H2828" s="23" t="n">
        <v>324406</v>
      </c>
      <c r="I2828" s="23" t="inlineStr">
        <is>
          <t>PE anti-human CD340 (erbB2/HER-2) Antibody  100tests</t>
        </is>
      </c>
      <c r="J2828" s="23" t="n">
        <v>3</v>
      </c>
      <c r="K2828" s="23" t="n">
        <v>3</v>
      </c>
      <c r="L2828" s="23">
        <f>J2828-K2828</f>
        <v/>
      </c>
      <c r="M2828" s="23" t="inlineStr">
        <is>
          <t>T-1228/25-26</t>
        </is>
      </c>
      <c r="N2828" s="32" t="n">
        <v>45920</v>
      </c>
      <c r="O2828" s="62" t="n">
        <v>88257</v>
      </c>
      <c r="P2828" s="23" t="inlineStr">
        <is>
          <t>AURIGINE SERVICE</t>
        </is>
      </c>
      <c r="Q2828" s="23" t="n">
        <v>58155928261</v>
      </c>
      <c r="R2828" s="23" t="inlineStr">
        <is>
          <t>Delivered</t>
        </is>
      </c>
      <c r="S2828" s="63" t="n">
        <v>4</v>
      </c>
      <c r="T2828" s="39" t="n"/>
      <c r="U2828" s="23" t="inlineStr">
        <is>
          <t>BioLegend</t>
        </is>
      </c>
      <c r="V2828" s="23">
        <f>VLOOKUP(P2828,'Customer List'!B:C,2,)</f>
        <v/>
      </c>
      <c r="W2828" s="40" t="n"/>
      <c r="X2828" s="32" t="n">
        <v>45922</v>
      </c>
      <c r="Y2828" s="23">
        <f>IF(X2828="", "", X2828-N2828)</f>
        <v/>
      </c>
      <c r="Z2828" s="23">
        <f>IF(N2828="", "", TEXT(N2828, "dddd"))</f>
        <v/>
      </c>
      <c r="AA2828" s="23">
        <f>IF(X2828="", "", TEXT(X2828, "dddd"))</f>
        <v/>
      </c>
      <c r="AB2828" s="23">
        <f>VLOOKUP(U2828,'Currency Sheet'!A:C,3,)</f>
        <v/>
      </c>
      <c r="AC2828" s="44">
        <f>VLOOKUP(P2828,'Customer List'!B:D,3,)</f>
        <v/>
      </c>
    </row>
    <row r="2829">
      <c r="A2829" s="23">
        <f>A2828+1</f>
        <v/>
      </c>
      <c r="B2829" s="23" t="inlineStr">
        <is>
          <t>EED118995</t>
        </is>
      </c>
      <c r="C2829" s="32" t="n">
        <v>45912</v>
      </c>
      <c r="D2829" s="32" t="n">
        <v>45918</v>
      </c>
      <c r="E2829" s="51" t="n">
        <v>334.5</v>
      </c>
      <c r="F2829" s="51">
        <f>IF(AB2829="DOLLAR",E2829*88,E2829)</f>
        <v/>
      </c>
      <c r="G2829" s="62">
        <f>F2829*J2829</f>
        <v/>
      </c>
      <c r="H2829" s="23" t="n">
        <v>353230</v>
      </c>
      <c r="I2829" s="23" t="inlineStr">
        <is>
          <t>Brilliant Violet 785™ anti-human CD197 (CCR7) Antibody  100 tests</t>
        </is>
      </c>
      <c r="J2829" s="23" t="n">
        <v>3</v>
      </c>
      <c r="K2829" s="23" t="n">
        <v>3</v>
      </c>
      <c r="L2829" s="23">
        <f>J2829-K2829</f>
        <v/>
      </c>
      <c r="M2829" s="23" t="inlineStr">
        <is>
          <t>T-1228/25-26</t>
        </is>
      </c>
      <c r="N2829" s="32" t="n">
        <v>45920</v>
      </c>
      <c r="O2829" s="62" t="n">
        <v>134803.5</v>
      </c>
      <c r="P2829" s="23" t="inlineStr">
        <is>
          <t>AURIGINE SERVICE</t>
        </is>
      </c>
      <c r="Q2829" s="23" t="n">
        <v>58155928261</v>
      </c>
      <c r="R2829" s="23" t="inlineStr">
        <is>
          <t>Delivered</t>
        </is>
      </c>
      <c r="S2829" s="63" t="n">
        <v>4</v>
      </c>
      <c r="T2829" s="39" t="n"/>
      <c r="U2829" s="23" t="inlineStr">
        <is>
          <t>BioLegend</t>
        </is>
      </c>
      <c r="V2829" s="23">
        <f>VLOOKUP(P2829,'Customer List'!B:C,2,)</f>
        <v/>
      </c>
      <c r="W2829" s="40" t="n"/>
      <c r="X2829" s="32" t="n">
        <v>45922</v>
      </c>
      <c r="Y2829" s="23">
        <f>IF(X2829="", "", X2829-N2829)</f>
        <v/>
      </c>
      <c r="Z2829" s="23">
        <f>IF(N2829="", "", TEXT(N2829, "dddd"))</f>
        <v/>
      </c>
      <c r="AA2829" s="23">
        <f>IF(X2829="", "", TEXT(X2829, "dddd"))</f>
        <v/>
      </c>
      <c r="AB2829" s="23">
        <f>VLOOKUP(U2829,'Currency Sheet'!A:C,3,)</f>
        <v/>
      </c>
      <c r="AC2829" s="44">
        <f>VLOOKUP(P2829,'Customer List'!B:D,3,)</f>
        <v/>
      </c>
    </row>
    <row r="2830">
      <c r="A2830" s="23">
        <f>A2829+1</f>
        <v/>
      </c>
      <c r="B2830" s="23" t="inlineStr">
        <is>
          <t>EED118995</t>
        </is>
      </c>
      <c r="C2830" s="32" t="n">
        <v>45912</v>
      </c>
      <c r="D2830" s="32" t="n">
        <v>45918</v>
      </c>
      <c r="E2830" s="51" t="n">
        <v>156.75</v>
      </c>
      <c r="F2830" s="51">
        <f>IF(AB2830="DOLLAR",E2830*88,E2830)</f>
        <v/>
      </c>
      <c r="G2830" s="62">
        <f>F2830*J2830</f>
        <v/>
      </c>
      <c r="H2830" s="23" t="n">
        <v>356619</v>
      </c>
      <c r="I2830" s="23" t="inlineStr">
        <is>
          <t>Brilliant Violet 650™ anti-human CD38 Antibody  25 tests</t>
        </is>
      </c>
      <c r="J2830" s="23" t="n">
        <v>1</v>
      </c>
      <c r="K2830" s="23" t="n">
        <v>1</v>
      </c>
      <c r="L2830" s="23">
        <f>J2830-K2830</f>
        <v/>
      </c>
      <c r="M2830" s="23" t="inlineStr">
        <is>
          <t>T-1233/25-26</t>
        </is>
      </c>
      <c r="N2830" s="32" t="n">
        <v>45920</v>
      </c>
      <c r="O2830" s="62" t="n">
        <v>22676.5</v>
      </c>
      <c r="P2830" s="23" t="inlineStr">
        <is>
          <t>GK Bio</t>
        </is>
      </c>
      <c r="Q2830" s="23" t="n">
        <v>58155923210</v>
      </c>
      <c r="R2830" s="23" t="inlineStr">
        <is>
          <t>Delivered</t>
        </is>
      </c>
      <c r="S2830" s="63" t="n">
        <v>4</v>
      </c>
      <c r="T2830" s="39" t="n"/>
      <c r="U2830" s="23" t="inlineStr">
        <is>
          <t>BioLegend</t>
        </is>
      </c>
      <c r="V2830" s="23">
        <f>VLOOKUP(P2830,'Customer List'!B:C,2,)</f>
        <v/>
      </c>
      <c r="W2830" s="40" t="n"/>
      <c r="X2830" s="32" t="n">
        <v>45923</v>
      </c>
      <c r="Y2830" s="23">
        <f>IF(X2830="", "", X2830-N2830)</f>
        <v/>
      </c>
      <c r="Z2830" s="23">
        <f>IF(N2830="", "", TEXT(N2830, "dddd"))</f>
        <v/>
      </c>
      <c r="AA2830" s="23">
        <f>IF(X2830="", "", TEXT(X2830, "dddd"))</f>
        <v/>
      </c>
      <c r="AB2830" s="23">
        <f>VLOOKUP(U2830,'Currency Sheet'!A:C,3,)</f>
        <v/>
      </c>
      <c r="AC2830" s="44">
        <f>VLOOKUP(P2830,'Customer List'!B:D,3,)</f>
        <v/>
      </c>
    </row>
    <row r="2831">
      <c r="A2831" s="23">
        <f>A2830+1</f>
        <v/>
      </c>
      <c r="B2831" s="23" t="inlineStr">
        <is>
          <t>EED118995</t>
        </is>
      </c>
      <c r="C2831" s="32" t="n">
        <v>45912</v>
      </c>
      <c r="D2831" s="32" t="n">
        <v>45918</v>
      </c>
      <c r="E2831" s="51" t="n">
        <v>136.5</v>
      </c>
      <c r="F2831" s="51">
        <f>IF(AB2831="DOLLAR",E2831*88,E2831)</f>
        <v/>
      </c>
      <c r="G2831" s="62">
        <f>F2831*J2831</f>
        <v/>
      </c>
      <c r="H2831" s="23" t="n">
        <v>359413</v>
      </c>
      <c r="I2831" s="23" t="inlineStr">
        <is>
          <t>PerCP/Cyanine5.5 anti-mouse CD140a Antibody  25 tests</t>
        </is>
      </c>
      <c r="J2831" s="23" t="n">
        <v>1</v>
      </c>
      <c r="K2831" s="23" t="n">
        <v>1</v>
      </c>
      <c r="L2831" s="23">
        <f>J2831-K2831</f>
        <v/>
      </c>
      <c r="M2831" s="23" t="inlineStr">
        <is>
          <t>T-1233/25-26</t>
        </is>
      </c>
      <c r="N2831" s="32" t="n">
        <v>45920</v>
      </c>
      <c r="O2831" s="62" t="n">
        <v>19747</v>
      </c>
      <c r="P2831" s="23" t="inlineStr">
        <is>
          <t>GK Bio</t>
        </is>
      </c>
      <c r="Q2831" s="23" t="n">
        <v>58155923210</v>
      </c>
      <c r="R2831" s="23" t="inlineStr">
        <is>
          <t>Delivered</t>
        </is>
      </c>
      <c r="S2831" s="63" t="n">
        <v>4</v>
      </c>
      <c r="T2831" s="39" t="n"/>
      <c r="U2831" s="23" t="inlineStr">
        <is>
          <t>BioLegend</t>
        </is>
      </c>
      <c r="V2831" s="23">
        <f>VLOOKUP(P2831,'Customer List'!B:C,2,)</f>
        <v/>
      </c>
      <c r="W2831" s="40" t="n"/>
      <c r="X2831" s="32" t="n">
        <v>45923</v>
      </c>
      <c r="Y2831" s="23">
        <f>IF(X2831="", "", X2831-N2831)</f>
        <v/>
      </c>
      <c r="Z2831" s="23">
        <f>IF(N2831="", "", TEXT(N2831, "dddd"))</f>
        <v/>
      </c>
      <c r="AA2831" s="23">
        <f>IF(X2831="", "", TEXT(X2831, "dddd"))</f>
        <v/>
      </c>
      <c r="AB2831" s="23">
        <f>VLOOKUP(U2831,'Currency Sheet'!A:C,3,)</f>
        <v/>
      </c>
      <c r="AC2831" s="44">
        <f>VLOOKUP(P2831,'Customer List'!B:D,3,)</f>
        <v/>
      </c>
    </row>
    <row r="2832">
      <c r="A2832" s="23">
        <f>A2831+1</f>
        <v/>
      </c>
      <c r="B2832" s="23" t="inlineStr">
        <is>
          <t>EED118995</t>
        </is>
      </c>
      <c r="C2832" s="32" t="n">
        <v>45912</v>
      </c>
      <c r="D2832" s="32" t="n">
        <v>45918</v>
      </c>
      <c r="E2832" s="51" t="n">
        <v>177.75</v>
      </c>
      <c r="F2832" s="51">
        <f>IF(AB2832="DOLLAR",E2832*88,E2832)</f>
        <v/>
      </c>
      <c r="G2832" s="62">
        <f>F2832*J2832</f>
        <v/>
      </c>
      <c r="H2832" s="23" t="n">
        <v>360731</v>
      </c>
      <c r="I2832" s="23" t="inlineStr">
        <is>
          <t>Brilliant Violet 711™ anti-human CD16 Antibody  25 tests</t>
        </is>
      </c>
      <c r="J2832" s="23" t="n">
        <v>1</v>
      </c>
      <c r="K2832" s="23" t="n">
        <v>1</v>
      </c>
      <c r="L2832" s="23">
        <f>J2832-K2832</f>
        <v/>
      </c>
      <c r="M2832" s="23" t="inlineStr">
        <is>
          <t>T-1233/25-26</t>
        </is>
      </c>
      <c r="N2832" s="32" t="n">
        <v>45920</v>
      </c>
      <c r="O2832" s="62" t="n">
        <v>25714.5</v>
      </c>
      <c r="P2832" s="23" t="inlineStr">
        <is>
          <t>GK Bio</t>
        </is>
      </c>
      <c r="Q2832" s="23" t="n">
        <v>58155923210</v>
      </c>
      <c r="R2832" s="23" t="inlineStr">
        <is>
          <t>Delivered</t>
        </is>
      </c>
      <c r="S2832" s="63" t="n">
        <v>4</v>
      </c>
      <c r="T2832" s="39" t="n"/>
      <c r="U2832" s="23" t="inlineStr">
        <is>
          <t>BioLegend</t>
        </is>
      </c>
      <c r="V2832" s="23">
        <f>VLOOKUP(P2832,'Customer List'!B:C,2,)</f>
        <v/>
      </c>
      <c r="W2832" s="40" t="n"/>
      <c r="X2832" s="32" t="n">
        <v>45923</v>
      </c>
      <c r="Y2832" s="23">
        <f>IF(X2832="", "", X2832-N2832)</f>
        <v/>
      </c>
      <c r="Z2832" s="23">
        <f>IF(N2832="", "", TEXT(N2832, "dddd"))</f>
        <v/>
      </c>
      <c r="AA2832" s="23">
        <f>IF(X2832="", "", TEXT(X2832, "dddd"))</f>
        <v/>
      </c>
      <c r="AB2832" s="23">
        <f>VLOOKUP(U2832,'Currency Sheet'!A:C,3,)</f>
        <v/>
      </c>
      <c r="AC2832" s="44">
        <f>VLOOKUP(P2832,'Customer List'!B:D,3,)</f>
        <v/>
      </c>
    </row>
    <row r="2833">
      <c r="A2833" s="23">
        <f>A2832+1</f>
        <v/>
      </c>
      <c r="B2833" s="23" t="inlineStr">
        <is>
          <t>EED118995</t>
        </is>
      </c>
      <c r="C2833" s="32" t="n">
        <v>45912</v>
      </c>
      <c r="D2833" s="32" t="n">
        <v>45918</v>
      </c>
      <c r="E2833" s="51" t="n">
        <v>259</v>
      </c>
      <c r="F2833" s="51">
        <f>IF(AB2833="DOLLAR",E2833*88,E2833)</f>
        <v/>
      </c>
      <c r="G2833" s="62">
        <f>F2833*J2833</f>
        <v/>
      </c>
      <c r="H2833" s="23" t="n">
        <v>369616</v>
      </c>
      <c r="I2833" s="23" t="inlineStr">
        <is>
          <t>PE/Dazzle™ 594 anti-human CD152 (CTLA-4) Antibody  100tests</t>
        </is>
      </c>
      <c r="J2833" s="23" t="n">
        <v>1</v>
      </c>
      <c r="K2833" s="23" t="n">
        <v>1</v>
      </c>
      <c r="L2833" s="23">
        <f>J2833-K2833</f>
        <v/>
      </c>
      <c r="M2833" s="23" t="inlineStr">
        <is>
          <t>T-1237/25-26</t>
        </is>
      </c>
      <c r="N2833" s="32" t="n">
        <v>45920</v>
      </c>
      <c r="O2833" s="62" t="n">
        <v>34410</v>
      </c>
      <c r="P2833" s="23" t="inlineStr">
        <is>
          <t>IMMUNEEL</t>
        </is>
      </c>
      <c r="Q2833" s="23" t="n">
        <v>58155919286</v>
      </c>
      <c r="R2833" s="23" t="inlineStr">
        <is>
          <t>Delivered</t>
        </is>
      </c>
      <c r="S2833" s="63" t="n">
        <v>4</v>
      </c>
      <c r="T2833" s="39" t="n"/>
      <c r="U2833" s="23" t="inlineStr">
        <is>
          <t>BioLegend</t>
        </is>
      </c>
      <c r="V2833" s="23">
        <f>VLOOKUP(P2833,'Customer List'!B:C,2,)</f>
        <v/>
      </c>
      <c r="W2833" s="40" t="n"/>
      <c r="X2833" s="32" t="n">
        <v>45922</v>
      </c>
      <c r="Y2833" s="23">
        <f>IF(X2833="", "", X2833-N2833)</f>
        <v/>
      </c>
      <c r="Z2833" s="23">
        <f>IF(N2833="", "", TEXT(N2833, "dddd"))</f>
        <v/>
      </c>
      <c r="AA2833" s="23">
        <f>IF(X2833="", "", TEXT(X2833, "dddd"))</f>
        <v/>
      </c>
      <c r="AB2833" s="23">
        <f>VLOOKUP(U2833,'Currency Sheet'!A:C,3,)</f>
        <v/>
      </c>
      <c r="AC2833" s="44">
        <f>VLOOKUP(P2833,'Customer List'!B:D,3,)</f>
        <v/>
      </c>
    </row>
    <row r="2834">
      <c r="A2834" s="23">
        <f>A2833+1</f>
        <v/>
      </c>
      <c r="B2834" s="23" t="inlineStr">
        <is>
          <t>EED118995</t>
        </is>
      </c>
      <c r="C2834" s="32" t="n">
        <v>45912</v>
      </c>
      <c r="D2834" s="32" t="n">
        <v>45918</v>
      </c>
      <c r="E2834" s="51" t="n">
        <v>316.5</v>
      </c>
      <c r="F2834" s="51">
        <f>IF(AB2834="DOLLAR",E2834*88,E2834)</f>
        <v/>
      </c>
      <c r="G2834" s="62">
        <f>F2834*J2834</f>
        <v/>
      </c>
      <c r="H2834" s="23" t="n">
        <v>373746</v>
      </c>
      <c r="I2834" s="23" t="inlineStr">
        <is>
          <t>Brilliant Violet 650™ anti-human TIGIT (VSTM3) Antibody  100 tests</t>
        </is>
      </c>
      <c r="J2834" s="23" t="n">
        <v>2</v>
      </c>
      <c r="K2834" s="23" t="n">
        <v>2</v>
      </c>
      <c r="L2834" s="23">
        <f>J2834-K2834</f>
        <v/>
      </c>
      <c r="M2834" s="23" t="inlineStr">
        <is>
          <t>T-1238/25-26</t>
        </is>
      </c>
      <c r="N2834" s="32" t="n">
        <v>45920</v>
      </c>
      <c r="O2834" s="62" t="n">
        <v>91574</v>
      </c>
      <c r="P2834" s="23" t="inlineStr">
        <is>
          <t>IMMUNEEL</t>
        </is>
      </c>
      <c r="Q2834" s="23" t="n">
        <v>58155919286</v>
      </c>
      <c r="R2834" s="23" t="inlineStr">
        <is>
          <t>Delivered</t>
        </is>
      </c>
      <c r="S2834" s="63" t="n">
        <v>4</v>
      </c>
      <c r="T2834" s="39" t="n"/>
      <c r="U2834" s="23" t="inlineStr">
        <is>
          <t>BioLegend</t>
        </is>
      </c>
      <c r="V2834" s="23">
        <f>VLOOKUP(P2834,'Customer List'!B:C,2,)</f>
        <v/>
      </c>
      <c r="W2834" s="40" t="n"/>
      <c r="X2834" s="32" t="n">
        <v>45922</v>
      </c>
      <c r="Y2834" s="23">
        <f>IF(X2834="", "", X2834-N2834)</f>
        <v/>
      </c>
      <c r="Z2834" s="23">
        <f>IF(N2834="", "", TEXT(N2834, "dddd"))</f>
        <v/>
      </c>
      <c r="AA2834" s="23">
        <f>IF(X2834="", "", TEXT(X2834, "dddd"))</f>
        <v/>
      </c>
      <c r="AB2834" s="23">
        <f>VLOOKUP(U2834,'Currency Sheet'!A:C,3,)</f>
        <v/>
      </c>
      <c r="AC2834" s="44">
        <f>VLOOKUP(P2834,'Customer List'!B:D,3,)</f>
        <v/>
      </c>
    </row>
    <row r="2835">
      <c r="A2835" s="23">
        <f>A2834+1</f>
        <v/>
      </c>
      <c r="B2835" s="23" t="inlineStr">
        <is>
          <t>EED118995</t>
        </is>
      </c>
      <c r="C2835" s="32" t="n">
        <v>45912</v>
      </c>
      <c r="D2835" s="32" t="n">
        <v>45918</v>
      </c>
      <c r="E2835" s="51" t="n">
        <v>99.40000000000001</v>
      </c>
      <c r="F2835" s="51">
        <f>IF(AB2835="DOLLAR",E2835*88,E2835)</f>
        <v/>
      </c>
      <c r="G2835" s="62">
        <f>F2835*J2835</f>
        <v/>
      </c>
      <c r="H2835" s="23" t="n">
        <v>379207</v>
      </c>
      <c r="I2835" s="23" t="inlineStr">
        <is>
          <t>APC anti-human CD279 (PD-1) Antibody  25 tests</t>
        </is>
      </c>
      <c r="J2835" s="23" t="n">
        <v>1</v>
      </c>
      <c r="K2835" s="23" t="n">
        <v>1</v>
      </c>
      <c r="L2835" s="23">
        <f>J2835-K2835</f>
        <v/>
      </c>
      <c r="M2835" s="23" t="inlineStr">
        <is>
          <t>T-1233/25-26</t>
        </is>
      </c>
      <c r="N2835" s="32" t="n">
        <v>45920</v>
      </c>
      <c r="O2835" s="62" t="n">
        <v>15407</v>
      </c>
      <c r="P2835" s="23" t="inlineStr">
        <is>
          <t>GK Bio</t>
        </is>
      </c>
      <c r="Q2835" s="23" t="n">
        <v>58155923210</v>
      </c>
      <c r="R2835" s="23" t="inlineStr">
        <is>
          <t>Delivered</t>
        </is>
      </c>
      <c r="S2835" s="63" t="n">
        <v>4</v>
      </c>
      <c r="T2835" s="39" t="n"/>
      <c r="U2835" s="23" t="inlineStr">
        <is>
          <t>BioLegend</t>
        </is>
      </c>
      <c r="V2835" s="23">
        <f>VLOOKUP(P2835,'Customer List'!B:C,2,)</f>
        <v/>
      </c>
      <c r="W2835" s="40" t="n"/>
      <c r="X2835" s="32" t="n">
        <v>45923</v>
      </c>
      <c r="Y2835" s="23">
        <f>IF(X2835="", "", X2835-N2835)</f>
        <v/>
      </c>
      <c r="Z2835" s="23">
        <f>IF(N2835="", "", TEXT(N2835, "dddd"))</f>
        <v/>
      </c>
      <c r="AA2835" s="23">
        <f>IF(X2835="", "", TEXT(X2835, "dddd"))</f>
        <v/>
      </c>
      <c r="AB2835" s="23">
        <f>VLOOKUP(U2835,'Currency Sheet'!A:C,3,)</f>
        <v/>
      </c>
      <c r="AC2835" s="44">
        <f>VLOOKUP(P2835,'Customer List'!B:D,3,)</f>
        <v/>
      </c>
    </row>
    <row r="2836">
      <c r="A2836" s="23">
        <f>A2835+1</f>
        <v/>
      </c>
      <c r="B2836" s="23" t="inlineStr">
        <is>
          <t>EED118995</t>
        </is>
      </c>
      <c r="C2836" s="32" t="n">
        <v>45912</v>
      </c>
      <c r="D2836" s="32" t="n">
        <v>45918</v>
      </c>
      <c r="E2836" s="51" t="n">
        <v>199.5</v>
      </c>
      <c r="F2836" s="51">
        <f>IF(AB2836="DOLLAR",E2836*88,E2836)</f>
        <v/>
      </c>
      <c r="G2836" s="62">
        <f>F2836*J2836</f>
        <v/>
      </c>
      <c r="H2836" s="23" t="n">
        <v>384808</v>
      </c>
      <c r="I2836" s="23" t="inlineStr">
        <is>
          <t>PE/Cyanine7 anti-human CD62L Antibody  100 tests</t>
        </is>
      </c>
      <c r="J2836" s="23" t="n">
        <v>3</v>
      </c>
      <c r="K2836" s="23" t="n">
        <v>3</v>
      </c>
      <c r="L2836" s="23">
        <f>J2836-K2836</f>
        <v/>
      </c>
      <c r="M2836" s="23" t="inlineStr">
        <is>
          <t>T-1228/25-26</t>
        </is>
      </c>
      <c r="N2836" s="32" t="n">
        <v>45920</v>
      </c>
      <c r="O2836" s="62" t="n">
        <v>86141.25</v>
      </c>
      <c r="P2836" s="23" t="inlineStr">
        <is>
          <t>AURIGINE SERVICE</t>
        </is>
      </c>
      <c r="Q2836" s="23" t="n">
        <v>58155928261</v>
      </c>
      <c r="R2836" s="23" t="inlineStr">
        <is>
          <t>Delivered</t>
        </is>
      </c>
      <c r="S2836" s="63" t="n">
        <v>4</v>
      </c>
      <c r="T2836" s="39" t="n"/>
      <c r="U2836" s="23" t="inlineStr">
        <is>
          <t>BioLegend</t>
        </is>
      </c>
      <c r="V2836" s="23">
        <f>VLOOKUP(P2836,'Customer List'!B:C,2,)</f>
        <v/>
      </c>
      <c r="W2836" s="40" t="n"/>
      <c r="X2836" s="32" t="n">
        <v>45922</v>
      </c>
      <c r="Y2836" s="23">
        <f>IF(X2836="", "", X2836-N2836)</f>
        <v/>
      </c>
      <c r="Z2836" s="23">
        <f>IF(N2836="", "", TEXT(N2836, "dddd"))</f>
        <v/>
      </c>
      <c r="AA2836" s="23">
        <f>IF(X2836="", "", TEXT(X2836, "dddd"))</f>
        <v/>
      </c>
      <c r="AB2836" s="23">
        <f>VLOOKUP(U2836,'Currency Sheet'!A:C,3,)</f>
        <v/>
      </c>
      <c r="AC2836" s="44">
        <f>VLOOKUP(P2836,'Customer List'!B:D,3,)</f>
        <v/>
      </c>
    </row>
    <row r="2837">
      <c r="A2837" s="23">
        <f>A2836+1</f>
        <v/>
      </c>
      <c r="B2837" s="23" t="inlineStr">
        <is>
          <t>EED118995</t>
        </is>
      </c>
      <c r="C2837" s="32" t="n">
        <v>45912</v>
      </c>
      <c r="D2837" s="32" t="n">
        <v>45918</v>
      </c>
      <c r="E2837" s="51" t="n">
        <v>250.6</v>
      </c>
      <c r="F2837" s="51">
        <f>IF(AB2837="DOLLAR",E2837*88,E2837)</f>
        <v/>
      </c>
      <c r="G2837" s="62">
        <f>F2837*J2837</f>
        <v/>
      </c>
      <c r="H2837" s="23" t="n">
        <v>395004</v>
      </c>
      <c r="I2837" s="23" t="inlineStr">
        <is>
          <t>Alexa Fluor® 647 anti-human Podoplanin Antibody  100 tests</t>
        </is>
      </c>
      <c r="J2837" s="23" t="n">
        <v>1</v>
      </c>
      <c r="K2837" s="23" t="n">
        <v>1</v>
      </c>
      <c r="L2837" s="23">
        <f>J2837-K2837</f>
        <v/>
      </c>
      <c r="M2837" s="23" t="inlineStr">
        <is>
          <t>T-1301/25-26</t>
        </is>
      </c>
      <c r="N2837" s="32" t="n">
        <v>45929</v>
      </c>
      <c r="O2837" s="62" t="n">
        <v>38843</v>
      </c>
      <c r="P2837" s="23" t="inlineStr">
        <is>
          <t>LOKESH Enterprises</t>
        </is>
      </c>
      <c r="Q2837" s="23" t="inlineStr">
        <is>
          <t>By Hand</t>
        </is>
      </c>
      <c r="R2837" s="23" t="inlineStr">
        <is>
          <t>PRIYANKA MADAM</t>
        </is>
      </c>
      <c r="S2837" s="63" t="n">
        <v>4</v>
      </c>
      <c r="T2837" s="39" t="n"/>
      <c r="U2837" s="23" t="inlineStr">
        <is>
          <t>BioLegend</t>
        </is>
      </c>
      <c r="V2837" s="23">
        <f>VLOOKUP(P2837,'Customer List'!B:C,2,)</f>
        <v/>
      </c>
      <c r="W2837" s="40" t="n"/>
      <c r="X2837" s="32">
        <f>IF(OR(R2837 = "PRIYANKA MADAM", R2837 = "DEEPAK", R2837 = "PORTER"),N2837,"")</f>
        <v/>
      </c>
      <c r="Y2837" s="23">
        <f>IF(X2837="", "", X2837-N2837)</f>
        <v/>
      </c>
      <c r="Z2837" s="23">
        <f>IF(N2837="", "", TEXT(N2837, "dddd"))</f>
        <v/>
      </c>
      <c r="AA2837" s="23">
        <f>IF(X2837="", "", TEXT(X2837, "dddd"))</f>
        <v/>
      </c>
      <c r="AB2837" s="23">
        <f>VLOOKUP(U2837,'Currency Sheet'!A:C,3,)</f>
        <v/>
      </c>
      <c r="AC2837" s="44">
        <f>VLOOKUP(P2837,'Customer List'!B:D,3,)</f>
        <v/>
      </c>
    </row>
    <row r="2838">
      <c r="A2838" s="23">
        <f>A2837+1</f>
        <v/>
      </c>
      <c r="B2838" s="23" t="inlineStr">
        <is>
          <t>EED118995</t>
        </is>
      </c>
      <c r="C2838" s="32" t="n">
        <v>45912</v>
      </c>
      <c r="D2838" s="32" t="n">
        <v>45918</v>
      </c>
      <c r="E2838" s="51" t="n">
        <v>116.9</v>
      </c>
      <c r="F2838" s="51">
        <f>IF(AB2838="DOLLAR",E2838*88,E2838)</f>
        <v/>
      </c>
      <c r="G2838" s="62">
        <f>F2838*J2838</f>
        <v/>
      </c>
      <c r="H2838" s="23" t="n">
        <v>400118</v>
      </c>
      <c r="I2838" s="23" t="inlineStr">
        <is>
          <t>PE/Cyanine5 Mouse IgG1, κ Isotype Ctrl Antibody  100tests</t>
        </is>
      </c>
      <c r="J2838" s="23" t="n">
        <v>3</v>
      </c>
      <c r="K2838" s="23" t="n">
        <v>3</v>
      </c>
      <c r="L2838" s="23">
        <f>J2838-K2838</f>
        <v/>
      </c>
      <c r="M2838" s="23" t="inlineStr">
        <is>
          <t>T-1228/25-26</t>
        </is>
      </c>
      <c r="N2838" s="32" t="n">
        <v>45920</v>
      </c>
      <c r="O2838" s="62" t="n">
        <v>50475.75</v>
      </c>
      <c r="P2838" s="23" t="inlineStr">
        <is>
          <t>AURIGINE SERVICE</t>
        </is>
      </c>
      <c r="Q2838" s="23" t="n">
        <v>58155928261</v>
      </c>
      <c r="R2838" s="23" t="inlineStr">
        <is>
          <t>Delivered</t>
        </is>
      </c>
      <c r="S2838" s="63" t="n">
        <v>4</v>
      </c>
      <c r="T2838" s="39" t="n"/>
      <c r="U2838" s="23" t="inlineStr">
        <is>
          <t>BioLegend</t>
        </is>
      </c>
      <c r="V2838" s="23">
        <f>VLOOKUP(P2838,'Customer List'!B:C,2,)</f>
        <v/>
      </c>
      <c r="W2838" s="40" t="n"/>
      <c r="X2838" s="32" t="n">
        <v>45922</v>
      </c>
      <c r="Y2838" s="23">
        <f>IF(X2838="", "", X2838-N2838)</f>
        <v/>
      </c>
      <c r="Z2838" s="23">
        <f>IF(N2838="", "", TEXT(N2838, "dddd"))</f>
        <v/>
      </c>
      <c r="AA2838" s="23">
        <f>IF(X2838="", "", TEXT(X2838, "dddd"))</f>
        <v/>
      </c>
      <c r="AB2838" s="23">
        <f>VLOOKUP(U2838,'Currency Sheet'!A:C,3,)</f>
        <v/>
      </c>
      <c r="AC2838" s="44">
        <f>VLOOKUP(P2838,'Customer List'!B:D,3,)</f>
        <v/>
      </c>
    </row>
    <row r="2839">
      <c r="A2839" s="23">
        <f>A2838+1</f>
        <v/>
      </c>
      <c r="B2839" s="23" t="inlineStr">
        <is>
          <t>EED118995</t>
        </is>
      </c>
      <c r="C2839" s="32" t="n">
        <v>45912</v>
      </c>
      <c r="D2839" s="32" t="n">
        <v>45918</v>
      </c>
      <c r="E2839" s="51" t="n">
        <v>125.3</v>
      </c>
      <c r="F2839" s="51">
        <f>IF(AB2839="DOLLAR",E2839*88,E2839)</f>
        <v/>
      </c>
      <c r="G2839" s="62">
        <f>F2839*J2839</f>
        <v/>
      </c>
      <c r="H2839" s="23" t="n">
        <v>400128</v>
      </c>
      <c r="I2839" s="23" t="inlineStr">
        <is>
          <t>APC/Cyanine7 Mouse IgG1, κ Isotype Ctrl Antibody  100tests</t>
        </is>
      </c>
      <c r="J2839" s="23" t="n">
        <v>3</v>
      </c>
      <c r="K2839" s="23" t="n">
        <v>3</v>
      </c>
      <c r="L2839" s="23">
        <f>J2839-K2839</f>
        <v/>
      </c>
      <c r="M2839" s="23" t="inlineStr">
        <is>
          <t>T-1228/25-26</t>
        </is>
      </c>
      <c r="N2839" s="32" t="n">
        <v>45920</v>
      </c>
      <c r="O2839" s="62" t="n">
        <v>54102.75</v>
      </c>
      <c r="P2839" s="23" t="inlineStr">
        <is>
          <t>AURIGINE SERVICE</t>
        </is>
      </c>
      <c r="Q2839" s="23" t="n">
        <v>58155928261</v>
      </c>
      <c r="R2839" s="23" t="inlineStr">
        <is>
          <t>Delivered</t>
        </is>
      </c>
      <c r="S2839" s="63" t="n">
        <v>4</v>
      </c>
      <c r="T2839" s="39" t="n"/>
      <c r="U2839" s="23" t="inlineStr">
        <is>
          <t>BioLegend</t>
        </is>
      </c>
      <c r="V2839" s="23">
        <f>VLOOKUP(P2839,'Customer List'!B:C,2,)</f>
        <v/>
      </c>
      <c r="W2839" s="40" t="n"/>
      <c r="X2839" s="32" t="n">
        <v>45922</v>
      </c>
      <c r="Y2839" s="23">
        <f>IF(X2839="", "", X2839-N2839)</f>
        <v/>
      </c>
      <c r="Z2839" s="23">
        <f>IF(N2839="", "", TEXT(N2839, "dddd"))</f>
        <v/>
      </c>
      <c r="AA2839" s="23">
        <f>IF(X2839="", "", TEXT(X2839, "dddd"))</f>
        <v/>
      </c>
      <c r="AB2839" s="23">
        <f>VLOOKUP(U2839,'Currency Sheet'!A:C,3,)</f>
        <v/>
      </c>
      <c r="AC2839" s="44">
        <f>VLOOKUP(P2839,'Customer List'!B:D,3,)</f>
        <v/>
      </c>
    </row>
    <row r="2840">
      <c r="A2840" s="23">
        <f>A2839+1</f>
        <v/>
      </c>
      <c r="B2840" s="23" t="inlineStr">
        <is>
          <t>EED118995</t>
        </is>
      </c>
      <c r="C2840" s="32" t="n">
        <v>45912</v>
      </c>
      <c r="D2840" s="32" t="n">
        <v>45918</v>
      </c>
      <c r="E2840" s="51" t="n">
        <v>32.9</v>
      </c>
      <c r="F2840" s="51">
        <f>IF(AB2840="DOLLAR",E2840*88,E2840)</f>
        <v/>
      </c>
      <c r="G2840" s="62">
        <f>F2840*J2840</f>
        <v/>
      </c>
      <c r="H2840" s="23" t="n">
        <v>400137</v>
      </c>
      <c r="I2840" s="23" t="inlineStr">
        <is>
          <t>FITC Mouse IgG1, κ Isotype Ctrl (ICFC) Antibody  25 tests</t>
        </is>
      </c>
      <c r="J2840" s="23" t="n">
        <v>1</v>
      </c>
      <c r="K2840" s="23" t="n">
        <v>1</v>
      </c>
      <c r="L2840" s="23">
        <f>J2840-K2840</f>
        <v/>
      </c>
      <c r="M2840" s="23" t="inlineStr">
        <is>
          <t>T-1249/25-26</t>
        </is>
      </c>
      <c r="N2840" s="32" t="n">
        <v>45920</v>
      </c>
      <c r="O2840" s="62" t="n">
        <v>4794</v>
      </c>
      <c r="P2840" s="23" t="inlineStr">
        <is>
          <t>TECHWEST</t>
        </is>
      </c>
      <c r="Q2840" s="23" t="n">
        <v>58155918612</v>
      </c>
      <c r="R2840" s="23" t="inlineStr">
        <is>
          <t>Delivered</t>
        </is>
      </c>
      <c r="S2840" s="63" t="n">
        <v>4</v>
      </c>
      <c r="T2840" s="39" t="n"/>
      <c r="U2840" s="23" t="inlineStr">
        <is>
          <t>BioLegend</t>
        </is>
      </c>
      <c r="V2840" s="23">
        <f>VLOOKUP(P2840,'Customer List'!B:C,2,)</f>
        <v/>
      </c>
      <c r="W2840" s="40" t="n"/>
      <c r="X2840" s="32" t="n">
        <v>45922</v>
      </c>
      <c r="Y2840" s="23">
        <f>IF(X2840="", "", X2840-N2840)</f>
        <v/>
      </c>
      <c r="Z2840" s="23">
        <f>IF(N2840="", "", TEXT(N2840, "dddd"))</f>
        <v/>
      </c>
      <c r="AA2840" s="23">
        <f>IF(X2840="", "", TEXT(X2840, "dddd"))</f>
        <v/>
      </c>
      <c r="AB2840" s="23">
        <f>VLOOKUP(U2840,'Currency Sheet'!A:C,3,)</f>
        <v/>
      </c>
      <c r="AC2840" s="44">
        <f>VLOOKUP(P2840,'Customer List'!B:D,3,)</f>
        <v/>
      </c>
    </row>
    <row r="2841">
      <c r="A2841" s="23">
        <f>A2840+1</f>
        <v/>
      </c>
      <c r="B2841" s="23" t="inlineStr">
        <is>
          <t>EED118995</t>
        </is>
      </c>
      <c r="C2841" s="32" t="n">
        <v>45912</v>
      </c>
      <c r="D2841" s="32" t="n">
        <v>45918</v>
      </c>
      <c r="E2841" s="51" t="n">
        <v>82.59999999999999</v>
      </c>
      <c r="F2841" s="51">
        <f>IF(AB2841="DOLLAR",E2841*88,E2841)</f>
        <v/>
      </c>
      <c r="G2841" s="62">
        <f>F2841*J2841</f>
        <v/>
      </c>
      <c r="H2841" s="23" t="n">
        <v>400208</v>
      </c>
      <c r="I2841" s="23" t="inlineStr">
        <is>
          <t>FITC Mouse IgG2a, κ Isotype Ctrl Antibody  200µg</t>
        </is>
      </c>
      <c r="J2841" s="23" t="n">
        <v>1</v>
      </c>
      <c r="K2841" s="23" t="n">
        <v>1</v>
      </c>
      <c r="L2841" s="23">
        <f>J2841-K2841</f>
        <v/>
      </c>
      <c r="M2841" s="23" t="inlineStr">
        <is>
          <t>T-1228/25-26</t>
        </is>
      </c>
      <c r="N2841" s="32" t="n">
        <v>45920</v>
      </c>
      <c r="O2841" s="62" t="n">
        <v>11888.5</v>
      </c>
      <c r="P2841" s="23" t="inlineStr">
        <is>
          <t>AURIGINE SERVICE</t>
        </is>
      </c>
      <c r="Q2841" s="23" t="n">
        <v>58155928261</v>
      </c>
      <c r="R2841" s="23" t="inlineStr">
        <is>
          <t>Delivered</t>
        </is>
      </c>
      <c r="S2841" s="63" t="n">
        <v>4</v>
      </c>
      <c r="T2841" s="39" t="n"/>
      <c r="U2841" s="23" t="inlineStr">
        <is>
          <t>BioLegend</t>
        </is>
      </c>
      <c r="V2841" s="23">
        <f>VLOOKUP(P2841,'Customer List'!B:C,2,)</f>
        <v/>
      </c>
      <c r="W2841" s="40" t="n"/>
      <c r="X2841" s="32" t="n">
        <v>45922</v>
      </c>
      <c r="Y2841" s="23">
        <f>IF(X2841="", "", X2841-N2841)</f>
        <v/>
      </c>
      <c r="Z2841" s="23">
        <f>IF(N2841="", "", TEXT(N2841, "dddd"))</f>
        <v/>
      </c>
      <c r="AA2841" s="23">
        <f>IF(X2841="", "", TEXT(X2841, "dddd"))</f>
        <v/>
      </c>
      <c r="AB2841" s="23">
        <f>VLOOKUP(U2841,'Currency Sheet'!A:C,3,)</f>
        <v/>
      </c>
      <c r="AC2841" s="44">
        <f>VLOOKUP(P2841,'Customer List'!B:D,3,)</f>
        <v/>
      </c>
    </row>
    <row r="2842">
      <c r="A2842" s="23">
        <f>A2841+1</f>
        <v/>
      </c>
      <c r="B2842" s="23" t="inlineStr">
        <is>
          <t>EED118995</t>
        </is>
      </c>
      <c r="C2842" s="32" t="n">
        <v>45912</v>
      </c>
      <c r="D2842" s="32" t="n">
        <v>45918</v>
      </c>
      <c r="E2842" s="51" t="n">
        <v>309.75</v>
      </c>
      <c r="F2842" s="51">
        <f>IF(AB2842="DOLLAR",E2842*88,E2842)</f>
        <v/>
      </c>
      <c r="G2842" s="62">
        <f>F2842*J2842</f>
        <v/>
      </c>
      <c r="H2842" s="23" t="n">
        <v>400274</v>
      </c>
      <c r="I2842" s="23" t="inlineStr">
        <is>
          <t>Brilliant Violet 785™ Mouse IgG2a, κ Isotype Ctrl Antibody  100tests</t>
        </is>
      </c>
      <c r="J2842" s="23" t="n">
        <v>3</v>
      </c>
      <c r="K2842" s="23" t="n">
        <v>3</v>
      </c>
      <c r="L2842" s="23">
        <f>J2842-K2842</f>
        <v/>
      </c>
      <c r="M2842" s="23" t="inlineStr">
        <is>
          <t>T-1228/25-26</t>
        </is>
      </c>
      <c r="N2842" s="32" t="n">
        <v>45920</v>
      </c>
      <c r="O2842" s="62" t="n">
        <v>124829.25</v>
      </c>
      <c r="P2842" s="23" t="inlineStr">
        <is>
          <t>AURIGINE SERVICE</t>
        </is>
      </c>
      <c r="Q2842" s="23" t="n">
        <v>58155928261</v>
      </c>
      <c r="R2842" s="23" t="inlineStr">
        <is>
          <t>Delivered</t>
        </is>
      </c>
      <c r="S2842" s="63" t="n">
        <v>4</v>
      </c>
      <c r="T2842" s="39" t="n"/>
      <c r="U2842" s="23" t="inlineStr">
        <is>
          <t>BioLegend</t>
        </is>
      </c>
      <c r="V2842" s="23">
        <f>VLOOKUP(P2842,'Customer List'!B:C,2,)</f>
        <v/>
      </c>
      <c r="W2842" s="40" t="n"/>
      <c r="X2842" s="32" t="n">
        <v>45922</v>
      </c>
      <c r="Y2842" s="23">
        <f>IF(X2842="", "", X2842-N2842)</f>
        <v/>
      </c>
      <c r="Z2842" s="23">
        <f>IF(N2842="", "", TEXT(N2842, "dddd"))</f>
        <v/>
      </c>
      <c r="AA2842" s="23">
        <f>IF(X2842="", "", TEXT(X2842, "dddd"))</f>
        <v/>
      </c>
      <c r="AB2842" s="23">
        <f>VLOOKUP(U2842,'Currency Sheet'!A:C,3,)</f>
        <v/>
      </c>
      <c r="AC2842" s="44">
        <f>VLOOKUP(P2842,'Customer List'!B:D,3,)</f>
        <v/>
      </c>
    </row>
    <row r="2843">
      <c r="A2843" s="23">
        <f>A2842+1</f>
        <v/>
      </c>
      <c r="B2843" s="23" t="inlineStr">
        <is>
          <t>EED118995</t>
        </is>
      </c>
      <c r="C2843" s="32" t="n">
        <v>45912</v>
      </c>
      <c r="D2843" s="32" t="n">
        <v>45918</v>
      </c>
      <c r="E2843" s="51" t="n">
        <v>135.1</v>
      </c>
      <c r="F2843" s="51">
        <f>IF(AB2843="DOLLAR",E2843*88,E2843)</f>
        <v/>
      </c>
      <c r="G2843" s="62">
        <f>F2843*J2843</f>
        <v/>
      </c>
      <c r="H2843" s="23" t="n">
        <v>400334</v>
      </c>
      <c r="I2843" s="23" t="inlineStr">
        <is>
          <t>Alexa Fluor® 700 Mouse IgG2b, κ Isotype Ctrl Antibody  100 µg</t>
        </is>
      </c>
      <c r="J2843" s="23" t="n">
        <v>2</v>
      </c>
      <c r="K2843" s="23" t="n">
        <v>2</v>
      </c>
      <c r="L2843" s="23">
        <f>J2843-K2843</f>
        <v/>
      </c>
      <c r="M2843" s="23" t="inlineStr">
        <is>
          <t>T-1228/25-26</t>
        </is>
      </c>
      <c r="N2843" s="32" t="n">
        <v>45920</v>
      </c>
      <c r="O2843" s="62" t="n">
        <v>38889.5</v>
      </c>
      <c r="P2843" s="23" t="inlineStr">
        <is>
          <t>AURIGINE SERVICE</t>
        </is>
      </c>
      <c r="Q2843" s="23" t="n">
        <v>58155928261</v>
      </c>
      <c r="R2843" s="23" t="inlineStr">
        <is>
          <t>Delivered</t>
        </is>
      </c>
      <c r="S2843" s="63" t="n">
        <v>4</v>
      </c>
      <c r="T2843" s="39" t="n"/>
      <c r="U2843" s="23" t="inlineStr">
        <is>
          <t>BioLegend</t>
        </is>
      </c>
      <c r="V2843" s="23">
        <f>VLOOKUP(P2843,'Customer List'!B:C,2,)</f>
        <v/>
      </c>
      <c r="W2843" s="40" t="n"/>
      <c r="X2843" s="32" t="n">
        <v>45922</v>
      </c>
      <c r="Y2843" s="23">
        <f>IF(X2843="", "", X2843-N2843)</f>
        <v/>
      </c>
      <c r="Z2843" s="23">
        <f>IF(N2843="", "", TEXT(N2843, "dddd"))</f>
        <v/>
      </c>
      <c r="AA2843" s="23">
        <f>IF(X2843="", "", TEXT(X2843, "dddd"))</f>
        <v/>
      </c>
      <c r="AB2843" s="23">
        <f>VLOOKUP(U2843,'Currency Sheet'!A:C,3,)</f>
        <v/>
      </c>
      <c r="AC2843" s="44">
        <f>VLOOKUP(P2843,'Customer List'!B:D,3,)</f>
        <v/>
      </c>
    </row>
    <row r="2844">
      <c r="A2844" s="23">
        <f>A2843+1</f>
        <v/>
      </c>
      <c r="B2844" s="23" t="inlineStr">
        <is>
          <t>EED118995</t>
        </is>
      </c>
      <c r="C2844" s="32" t="n">
        <v>45912</v>
      </c>
      <c r="D2844" s="32" t="n">
        <v>45918</v>
      </c>
      <c r="E2844" s="51" t="n">
        <v>346.5</v>
      </c>
      <c r="F2844" s="51">
        <f>IF(AB2844="DOLLAR",E2844*88,E2844)</f>
        <v/>
      </c>
      <c r="G2844" s="62">
        <f>F2844*J2844</f>
        <v/>
      </c>
      <c r="H2844" s="23" t="n">
        <v>405225</v>
      </c>
      <c r="I2844" s="23" t="inlineStr">
        <is>
          <t>Brilliant Violet 421™ Streptavidin  100 µg</t>
        </is>
      </c>
      <c r="J2844" s="23" t="n">
        <v>1</v>
      </c>
      <c r="K2844" s="23" t="n">
        <v>1</v>
      </c>
      <c r="L2844" s="23">
        <f>J2844-K2844</f>
        <v/>
      </c>
      <c r="M2844" s="23" t="inlineStr">
        <is>
          <t>T-1229/25-26</t>
        </is>
      </c>
      <c r="N2844" s="32" t="n">
        <v>45920</v>
      </c>
      <c r="O2844" s="62" t="n">
        <v>71610</v>
      </c>
      <c r="P2844" s="23" t="inlineStr">
        <is>
          <t>BIO AID</t>
        </is>
      </c>
      <c r="Q2844" s="23" t="n">
        <v>58155920745</v>
      </c>
      <c r="R2844" s="23" t="inlineStr">
        <is>
          <t>Delivered</t>
        </is>
      </c>
      <c r="S2844" s="63" t="n">
        <v>4</v>
      </c>
      <c r="T2844" s="39" t="n"/>
      <c r="U2844" s="23" t="inlineStr">
        <is>
          <t>BioLegend</t>
        </is>
      </c>
      <c r="V2844" s="23">
        <f>VLOOKUP(P2844,'Customer List'!B:C,2,)</f>
        <v/>
      </c>
      <c r="W2844" s="40" t="n"/>
      <c r="X2844" s="32" t="n">
        <v>45922</v>
      </c>
      <c r="Y2844" s="23">
        <f>IF(X2844="", "", X2844-N2844)</f>
        <v/>
      </c>
      <c r="Z2844" s="23">
        <f>IF(N2844="", "", TEXT(N2844, "dddd"))</f>
        <v/>
      </c>
      <c r="AA2844" s="23">
        <f>IF(X2844="", "", TEXT(X2844, "dddd"))</f>
        <v/>
      </c>
      <c r="AB2844" s="23">
        <f>VLOOKUP(U2844,'Currency Sheet'!A:C,3,)</f>
        <v/>
      </c>
      <c r="AC2844" s="44">
        <f>VLOOKUP(P2844,'Customer List'!B:D,3,)</f>
        <v/>
      </c>
    </row>
    <row r="2845">
      <c r="A2845" s="23">
        <f>A2844+1</f>
        <v/>
      </c>
      <c r="B2845" s="23" t="inlineStr">
        <is>
          <t>EED118995</t>
        </is>
      </c>
      <c r="C2845" s="32" t="n">
        <v>45912</v>
      </c>
      <c r="D2845" s="32" t="n">
        <v>45918</v>
      </c>
      <c r="E2845" s="51" t="n">
        <v>160.3</v>
      </c>
      <c r="F2845" s="51">
        <f>IF(AB2845="DOLLAR",E2845*88,E2845)</f>
        <v/>
      </c>
      <c r="G2845" s="62">
        <f>F2845*J2845</f>
        <v/>
      </c>
      <c r="H2845" s="23" t="n">
        <v>422302</v>
      </c>
      <c r="I2845" s="23" t="inlineStr">
        <is>
          <t>Human TruStain FcX™ (Fc Receptor Blocking Solution)  200tests</t>
        </is>
      </c>
      <c r="J2845" s="23" t="n">
        <v>3</v>
      </c>
      <c r="K2845" s="23" t="n">
        <v>3</v>
      </c>
      <c r="L2845" s="23">
        <f>J2845-K2845</f>
        <v/>
      </c>
      <c r="M2845" s="23" t="inlineStr">
        <is>
          <t>T-1228/25-26</t>
        </is>
      </c>
      <c r="N2845" s="32" t="n">
        <v>45920</v>
      </c>
      <c r="O2845" s="62" t="n">
        <v>69215.25</v>
      </c>
      <c r="P2845" s="23" t="inlineStr">
        <is>
          <t>AURIGINE SERVICE</t>
        </is>
      </c>
      <c r="Q2845" s="23" t="n">
        <v>58155928261</v>
      </c>
      <c r="R2845" s="23" t="inlineStr">
        <is>
          <t>Delivered</t>
        </is>
      </c>
      <c r="S2845" s="63" t="n">
        <v>4</v>
      </c>
      <c r="T2845" s="39" t="n"/>
      <c r="U2845" s="23" t="inlineStr">
        <is>
          <t>BioLegend</t>
        </is>
      </c>
      <c r="V2845" s="23">
        <f>VLOOKUP(P2845,'Customer List'!B:C,2,)</f>
        <v/>
      </c>
      <c r="W2845" s="40" t="n"/>
      <c r="X2845" s="32" t="n">
        <v>45922</v>
      </c>
      <c r="Y2845" s="23">
        <f>IF(X2845="", "", X2845-N2845)</f>
        <v/>
      </c>
      <c r="Z2845" s="23">
        <f>IF(N2845="", "", TEXT(N2845, "dddd"))</f>
        <v/>
      </c>
      <c r="AA2845" s="23">
        <f>IF(X2845="", "", TEXT(X2845, "dddd"))</f>
        <v/>
      </c>
      <c r="AB2845" s="23">
        <f>VLOOKUP(U2845,'Currency Sheet'!A:C,3,)</f>
        <v/>
      </c>
      <c r="AC2845" s="44">
        <f>VLOOKUP(P2845,'Customer List'!B:D,3,)</f>
        <v/>
      </c>
    </row>
    <row r="2846">
      <c r="A2846" s="23">
        <f>A2845+1</f>
        <v/>
      </c>
      <c r="B2846" s="23" t="inlineStr">
        <is>
          <t>EED118995</t>
        </is>
      </c>
      <c r="C2846" s="32" t="n">
        <v>45912</v>
      </c>
      <c r="D2846" s="32" t="n">
        <v>45918</v>
      </c>
      <c r="E2846" s="51" t="n">
        <v>31.5</v>
      </c>
      <c r="F2846" s="51">
        <f>IF(AB2846="DOLLAR",E2846*88,E2846)</f>
        <v/>
      </c>
      <c r="G2846" s="62">
        <f>F2846*J2846</f>
        <v/>
      </c>
      <c r="H2846" s="23" t="n">
        <v>423201</v>
      </c>
      <c r="I2846" s="23" t="inlineStr">
        <is>
          <t>Accutase® Cell Detachment Solution  100 mL</t>
        </is>
      </c>
      <c r="J2846" s="23" t="n">
        <v>4</v>
      </c>
      <c r="K2846" s="23" t="n">
        <v>4</v>
      </c>
      <c r="L2846" s="23">
        <f>J2846-K2846</f>
        <v/>
      </c>
      <c r="M2846" s="23" t="inlineStr">
        <is>
          <t>T-1231/25-26</t>
        </is>
      </c>
      <c r="N2846" s="32" t="n">
        <v>45920</v>
      </c>
      <c r="O2846" s="62" t="n">
        <v>18900</v>
      </c>
      <c r="P2846" s="23" t="inlineStr">
        <is>
          <t>BIO SOLUTION</t>
        </is>
      </c>
      <c r="Q2846" s="23" t="n">
        <v>58155918542</v>
      </c>
      <c r="R2846" s="23" t="inlineStr">
        <is>
          <t>Delivered</t>
        </is>
      </c>
      <c r="S2846" s="63" t="n">
        <v>-20</v>
      </c>
      <c r="T2846" s="39" t="n"/>
      <c r="U2846" s="23" t="inlineStr">
        <is>
          <t>BioLegend</t>
        </is>
      </c>
      <c r="V2846" s="23">
        <f>VLOOKUP(P2846,'Customer List'!B:C,2,)</f>
        <v/>
      </c>
      <c r="W2846" s="40" t="n"/>
      <c r="X2846" s="32" t="n">
        <v>45922</v>
      </c>
      <c r="Y2846" s="23">
        <f>IF(X2846="", "", X2846-N2846)</f>
        <v/>
      </c>
      <c r="Z2846" s="23">
        <f>IF(N2846="", "", TEXT(N2846, "dddd"))</f>
        <v/>
      </c>
      <c r="AA2846" s="23">
        <f>IF(X2846="", "", TEXT(X2846, "dddd"))</f>
        <v/>
      </c>
      <c r="AB2846" s="23">
        <f>VLOOKUP(U2846,'Currency Sheet'!A:C,3,)</f>
        <v/>
      </c>
      <c r="AC2846" s="44">
        <f>VLOOKUP(P2846,'Customer List'!B:D,3,)</f>
        <v/>
      </c>
    </row>
    <row r="2847">
      <c r="A2847" s="23">
        <f>A2846+1</f>
        <v/>
      </c>
      <c r="B2847" s="23" t="inlineStr">
        <is>
          <t>EED118995</t>
        </is>
      </c>
      <c r="C2847" s="32" t="n">
        <v>45912</v>
      </c>
      <c r="D2847" s="32" t="n">
        <v>45918</v>
      </c>
      <c r="E2847" s="51" t="n">
        <v>193.5</v>
      </c>
      <c r="F2847" s="51">
        <f>IF(AB2847="DOLLAR",E2847*88,E2847)</f>
        <v/>
      </c>
      <c r="G2847" s="62">
        <f>F2847*J2847</f>
        <v/>
      </c>
      <c r="H2847" s="23" t="n">
        <v>424902</v>
      </c>
      <c r="I2847" s="23" t="inlineStr">
        <is>
          <t>Precision Count Beads™  100tests</t>
        </is>
      </c>
      <c r="J2847" s="23" t="n">
        <v>1</v>
      </c>
      <c r="K2847" s="23" t="n">
        <v>1</v>
      </c>
      <c r="L2847" s="23">
        <f>J2847-K2847</f>
        <v/>
      </c>
      <c r="M2847" s="23" t="inlineStr">
        <is>
          <t>T-1250/25-26</t>
        </is>
      </c>
      <c r="N2847" s="32" t="n">
        <v>45920</v>
      </c>
      <c r="O2847" s="62" t="n">
        <v>27993</v>
      </c>
      <c r="P2847" s="23" t="inlineStr">
        <is>
          <t>viganahar</t>
        </is>
      </c>
      <c r="Q2847" s="23" t="n">
        <v>58155919916</v>
      </c>
      <c r="R2847" s="23" t="inlineStr">
        <is>
          <t>Delivered</t>
        </is>
      </c>
      <c r="S2847" s="63" t="n">
        <v>4</v>
      </c>
      <c r="T2847" s="39" t="n"/>
      <c r="U2847" s="23" t="inlineStr">
        <is>
          <t>BioLegend</t>
        </is>
      </c>
      <c r="V2847" s="23">
        <f>VLOOKUP(P2847,'Customer List'!B:C,2,)</f>
        <v/>
      </c>
      <c r="W2847" s="40" t="n"/>
      <c r="X2847" s="32" t="n">
        <v>45922</v>
      </c>
      <c r="Y2847" s="23">
        <f>IF(X2847="", "", X2847-N2847)</f>
        <v/>
      </c>
      <c r="Z2847" s="23">
        <f>IF(N2847="", "", TEXT(N2847, "dddd"))</f>
        <v/>
      </c>
      <c r="AA2847" s="23">
        <f>IF(X2847="", "", TEXT(X2847, "dddd"))</f>
        <v/>
      </c>
      <c r="AB2847" s="23">
        <f>VLOOKUP(U2847,'Currency Sheet'!A:C,3,)</f>
        <v/>
      </c>
      <c r="AC2847" s="44">
        <f>VLOOKUP(P2847,'Customer List'!B:D,3,)</f>
        <v/>
      </c>
    </row>
    <row r="2848">
      <c r="A2848" s="23">
        <f>A2847+1</f>
        <v/>
      </c>
      <c r="B2848" s="23" t="inlineStr">
        <is>
          <t>EED118995</t>
        </is>
      </c>
      <c r="C2848" s="32" t="n">
        <v>45912</v>
      </c>
      <c r="D2848" s="32" t="n">
        <v>45918</v>
      </c>
      <c r="E2848" s="51" t="n">
        <v>394.1</v>
      </c>
      <c r="F2848" s="51">
        <f>IF(AB2848="DOLLAR",E2848*88,E2848)</f>
        <v/>
      </c>
      <c r="G2848" s="62">
        <f>F2848*J2848</f>
        <v/>
      </c>
      <c r="H2848" s="23" t="n">
        <v>426103</v>
      </c>
      <c r="I2848" s="23" t="inlineStr">
        <is>
          <t>True-Stain Monocyte Blocker™  500tests</t>
        </is>
      </c>
      <c r="J2848" s="23" t="n">
        <v>1</v>
      </c>
      <c r="K2848" s="23" t="n">
        <v>1</v>
      </c>
      <c r="L2848" s="23">
        <f>J2848-K2848</f>
        <v/>
      </c>
      <c r="M2848" s="23" t="inlineStr">
        <is>
          <t>T-1239/25-26</t>
        </is>
      </c>
      <c r="N2848" s="32" t="n">
        <v>45920</v>
      </c>
      <c r="O2848" s="62" t="n">
        <v>61085.5</v>
      </c>
      <c r="P2848" s="23" t="inlineStr">
        <is>
          <t>INTAS</t>
        </is>
      </c>
      <c r="Q2848" s="23" t="n">
        <v>58155921154</v>
      </c>
      <c r="R2848" s="23" t="inlineStr">
        <is>
          <t>Delivered</t>
        </is>
      </c>
      <c r="S2848" s="63" t="n">
        <v>4</v>
      </c>
      <c r="T2848" s="39" t="n"/>
      <c r="U2848" s="23" t="inlineStr">
        <is>
          <t>BioLegend</t>
        </is>
      </c>
      <c r="V2848" s="23">
        <f>VLOOKUP(P2848,'Customer List'!B:C,2,)</f>
        <v/>
      </c>
      <c r="W2848" s="40" t="n"/>
      <c r="X2848" s="32" t="n">
        <v>45922</v>
      </c>
      <c r="Y2848" s="23">
        <f>IF(X2848="", "", X2848-N2848)</f>
        <v/>
      </c>
      <c r="Z2848" s="23">
        <f>IF(N2848="", "", TEXT(N2848, "dddd"))</f>
        <v/>
      </c>
      <c r="AA2848" s="23">
        <f>IF(X2848="", "", TEXT(X2848, "dddd"))</f>
        <v/>
      </c>
      <c r="AB2848" s="23">
        <f>VLOOKUP(U2848,'Currency Sheet'!A:C,3,)</f>
        <v/>
      </c>
      <c r="AC2848" s="44">
        <f>VLOOKUP(P2848,'Customer List'!B:D,3,)</f>
        <v/>
      </c>
    </row>
    <row r="2849">
      <c r="A2849" s="23">
        <f>A2848+1</f>
        <v/>
      </c>
      <c r="B2849" s="23" t="inlineStr">
        <is>
          <t>EED118995</t>
        </is>
      </c>
      <c r="C2849" s="32" t="n">
        <v>45912</v>
      </c>
      <c r="D2849" s="32" t="n">
        <v>45918</v>
      </c>
      <c r="E2849" s="51" t="n">
        <v>107.1</v>
      </c>
      <c r="F2849" s="51">
        <f>IF(AB2849="DOLLAR",E2849*88,E2849)</f>
        <v/>
      </c>
      <c r="G2849" s="62">
        <f>F2849*J2849</f>
        <v/>
      </c>
      <c r="H2849" s="23" t="n">
        <v>426202</v>
      </c>
      <c r="I2849" s="23" t="inlineStr">
        <is>
          <t>Lymphopure™  500 mL</t>
        </is>
      </c>
      <c r="J2849" s="23" t="n">
        <v>6</v>
      </c>
      <c r="K2849" s="23" t="n">
        <v>6</v>
      </c>
      <c r="L2849" s="23">
        <f>J2849-K2849</f>
        <v/>
      </c>
      <c r="M2849" s="23" t="inlineStr">
        <is>
          <t>T-1240/25-26</t>
        </is>
      </c>
      <c r="N2849" s="32" t="n">
        <v>45920</v>
      </c>
      <c r="O2849" s="62" t="n">
        <v>69731.28</v>
      </c>
      <c r="P2849" s="23" t="inlineStr">
        <is>
          <t>NCCS</t>
        </is>
      </c>
      <c r="Q2849" s="23" t="n">
        <v>58155927303</v>
      </c>
      <c r="R2849" s="23" t="inlineStr">
        <is>
          <t>Delivered</t>
        </is>
      </c>
      <c r="S2849" s="63" t="inlineStr">
        <is>
          <t>RT</t>
        </is>
      </c>
      <c r="T2849" s="39" t="n"/>
      <c r="U2849" s="23" t="inlineStr">
        <is>
          <t>BioLegend</t>
        </is>
      </c>
      <c r="V2849" s="23">
        <f>VLOOKUP(P2849,'Customer List'!B:C,2,)</f>
        <v/>
      </c>
      <c r="W2849" s="40" t="n"/>
      <c r="X2849" s="32" t="n">
        <v>45923</v>
      </c>
      <c r="Y2849" s="23">
        <f>IF(X2849="", "", X2849-N2849)</f>
        <v/>
      </c>
      <c r="Z2849" s="23">
        <f>IF(N2849="", "", TEXT(N2849, "dddd"))</f>
        <v/>
      </c>
      <c r="AA2849" s="23">
        <f>IF(X2849="", "", TEXT(X2849, "dddd"))</f>
        <v/>
      </c>
      <c r="AB2849" s="23">
        <f>VLOOKUP(U2849,'Currency Sheet'!A:C,3,)</f>
        <v/>
      </c>
      <c r="AC2849" s="44">
        <f>VLOOKUP(P2849,'Customer List'!B:D,3,)</f>
        <v/>
      </c>
    </row>
    <row r="2850">
      <c r="A2850" s="23">
        <f>A2849+1</f>
        <v/>
      </c>
      <c r="B2850" s="23" t="inlineStr">
        <is>
          <t>EED118995</t>
        </is>
      </c>
      <c r="C2850" s="32" t="n">
        <v>45912</v>
      </c>
      <c r="D2850" s="32" t="n">
        <v>45918</v>
      </c>
      <c r="E2850" s="51" t="n">
        <v>78.40000000000001</v>
      </c>
      <c r="F2850" s="51">
        <f>IF(AB2850="DOLLAR",E2850*88,E2850)</f>
        <v/>
      </c>
      <c r="G2850" s="62">
        <f>F2850*J2850</f>
        <v/>
      </c>
      <c r="H2850" s="23" t="n">
        <v>575304</v>
      </c>
      <c r="I2850" s="23" t="inlineStr">
        <is>
          <t>Recombinant Mouse IFN-γ (carrier-free)  25 µg (1)</t>
        </is>
      </c>
      <c r="J2850" s="23" t="n">
        <v>1</v>
      </c>
      <c r="K2850" s="23" t="n">
        <v>1</v>
      </c>
      <c r="L2850" s="23">
        <f>J2850-K2850</f>
        <v/>
      </c>
      <c r="M2850" s="23" t="inlineStr">
        <is>
          <t>T-1235/25-26</t>
        </is>
      </c>
      <c r="N2850" s="32" t="n">
        <v>45920</v>
      </c>
      <c r="O2850" s="62" t="n">
        <v>12152</v>
      </c>
      <c r="P2850" s="23" t="inlineStr">
        <is>
          <t>HELIX</t>
        </is>
      </c>
      <c r="Q2850" s="23" t="n">
        <v>58155922554</v>
      </c>
      <c r="R2850" s="23" t="inlineStr">
        <is>
          <t>Delivered</t>
        </is>
      </c>
      <c r="S2850" s="63" t="n">
        <v>-20</v>
      </c>
      <c r="T2850" s="39" t="n"/>
      <c r="U2850" s="23" t="inlineStr">
        <is>
          <t>BioLegend</t>
        </is>
      </c>
      <c r="V2850" s="23">
        <f>VLOOKUP(P2850,'Customer List'!B:C,2,)</f>
        <v/>
      </c>
      <c r="W2850" s="40" t="n"/>
      <c r="X2850" s="32" t="n">
        <v>45923</v>
      </c>
      <c r="Y2850" s="23">
        <f>IF(X2850="", "", X2850-N2850)</f>
        <v/>
      </c>
      <c r="Z2850" s="23">
        <f>IF(N2850="", "", TEXT(N2850, "dddd"))</f>
        <v/>
      </c>
      <c r="AA2850" s="23">
        <f>IF(X2850="", "", TEXT(X2850, "dddd"))</f>
        <v/>
      </c>
      <c r="AB2850" s="23">
        <f>VLOOKUP(U2850,'Currency Sheet'!A:C,3,)</f>
        <v/>
      </c>
      <c r="AC2850" s="44">
        <f>VLOOKUP(P2850,'Customer List'!B:D,3,)</f>
        <v/>
      </c>
    </row>
    <row r="2851">
      <c r="A2851" s="23">
        <f>A2850+1</f>
        <v/>
      </c>
      <c r="B2851" s="23" t="inlineStr">
        <is>
          <t>EED118995</t>
        </is>
      </c>
      <c r="C2851" s="32" t="n">
        <v>45912</v>
      </c>
      <c r="D2851" s="32" t="n">
        <v>45918</v>
      </c>
      <c r="E2851" s="51" t="n">
        <v>177.1</v>
      </c>
      <c r="F2851" s="51">
        <f>IF(AB2851="DOLLAR",E2851*88,E2851)</f>
        <v/>
      </c>
      <c r="G2851" s="62">
        <f>F2851*J2851</f>
        <v/>
      </c>
      <c r="H2851" s="23" t="n">
        <v>582304</v>
      </c>
      <c r="I2851" s="23" t="inlineStr">
        <is>
          <t>Recombinant Mouse CCL20 (MIP-3α) (carrier-free)  25 µg</t>
        </is>
      </c>
      <c r="J2851" s="23" t="n">
        <v>1</v>
      </c>
      <c r="K2851" s="23" t="n">
        <v>1</v>
      </c>
      <c r="L2851" s="23">
        <f>J2851-K2851</f>
        <v/>
      </c>
      <c r="M2851" s="23" t="inlineStr">
        <is>
          <t>T-1241/25-26</t>
        </is>
      </c>
      <c r="N2851" s="32" t="n">
        <v>45920</v>
      </c>
      <c r="O2851" s="62" t="n">
        <v>19217.88</v>
      </c>
      <c r="P2851" s="23" t="inlineStr">
        <is>
          <t>NCCS</t>
        </is>
      </c>
      <c r="Q2851" s="23" t="n">
        <v>58155927303</v>
      </c>
      <c r="R2851" s="23" t="inlineStr">
        <is>
          <t>Delivered</t>
        </is>
      </c>
      <c r="S2851" s="63" t="n">
        <v>-20</v>
      </c>
      <c r="T2851" s="39" t="n"/>
      <c r="U2851" s="23" t="inlineStr">
        <is>
          <t>BioLegend</t>
        </is>
      </c>
      <c r="V2851" s="23">
        <f>VLOOKUP(P2851,'Customer List'!B:C,2,)</f>
        <v/>
      </c>
      <c r="W2851" s="40" t="n"/>
      <c r="X2851" s="32" t="n">
        <v>45923</v>
      </c>
      <c r="Y2851" s="23">
        <f>IF(X2851="", "", X2851-N2851)</f>
        <v/>
      </c>
      <c r="Z2851" s="23">
        <f>IF(N2851="", "", TEXT(N2851, "dddd"))</f>
        <v/>
      </c>
      <c r="AA2851" s="23">
        <f>IF(X2851="", "", TEXT(X2851, "dddd"))</f>
        <v/>
      </c>
      <c r="AB2851" s="23">
        <f>VLOOKUP(U2851,'Currency Sheet'!A:C,3,)</f>
        <v/>
      </c>
      <c r="AC2851" s="44">
        <f>VLOOKUP(P2851,'Customer List'!B:D,3,)</f>
        <v/>
      </c>
    </row>
    <row r="2852">
      <c r="A2852" s="23">
        <f>A2851+1</f>
        <v/>
      </c>
      <c r="B2852" s="23" t="inlineStr">
        <is>
          <t>EED118995</t>
        </is>
      </c>
      <c r="C2852" s="32" t="n">
        <v>45912</v>
      </c>
      <c r="D2852" s="32" t="n">
        <v>45918</v>
      </c>
      <c r="E2852" s="51" t="n">
        <v>267.4</v>
      </c>
      <c r="F2852" s="51">
        <f>IF(AB2852="DOLLAR",E2852*88,E2852)</f>
        <v/>
      </c>
      <c r="G2852" s="62">
        <f>F2852*J2852</f>
        <v/>
      </c>
      <c r="H2852" s="23" t="n">
        <v>626810</v>
      </c>
      <c r="I2852" s="23" t="inlineStr">
        <is>
          <t>Alexa Fluor® 647 anti-c-Myc Antibody  100 µg</t>
        </is>
      </c>
      <c r="J2852" s="23" t="n">
        <v>1</v>
      </c>
      <c r="K2852" s="23" t="n">
        <v>1</v>
      </c>
      <c r="L2852" s="23">
        <f>J2852-K2852</f>
        <v/>
      </c>
      <c r="M2852" s="23" t="inlineStr">
        <is>
          <t>T-1227/25-26</t>
        </is>
      </c>
      <c r="N2852" s="32" t="n">
        <v>45920</v>
      </c>
      <c r="O2852" s="62" t="n">
        <v>41447</v>
      </c>
      <c r="P2852" s="23" t="inlineStr">
        <is>
          <t>AURIGINE ONCO</t>
        </is>
      </c>
      <c r="Q2852" s="23" t="n">
        <v>58155918682</v>
      </c>
      <c r="R2852" s="23" t="inlineStr">
        <is>
          <t>Delivered</t>
        </is>
      </c>
      <c r="S2852" s="63" t="n">
        <v>4</v>
      </c>
      <c r="T2852" s="39" t="n"/>
      <c r="U2852" s="23" t="inlineStr">
        <is>
          <t>BioLegend</t>
        </is>
      </c>
      <c r="V2852" s="23">
        <f>VLOOKUP(P2852,'Customer List'!B:C,2,)</f>
        <v/>
      </c>
      <c r="W2852" s="40" t="n"/>
      <c r="X2852" s="32" t="n">
        <v>45922</v>
      </c>
      <c r="Y2852" s="23">
        <f>IF(X2852="", "", X2852-N2852)</f>
        <v/>
      </c>
      <c r="Z2852" s="23">
        <f>IF(N2852="", "", TEXT(N2852, "dddd"))</f>
        <v/>
      </c>
      <c r="AA2852" s="23">
        <f>IF(X2852="", "", TEXT(X2852, "dddd"))</f>
        <v/>
      </c>
      <c r="AB2852" s="23">
        <f>VLOOKUP(U2852,'Currency Sheet'!A:C,3,)</f>
        <v/>
      </c>
      <c r="AC2852" s="44">
        <f>VLOOKUP(P2852,'Customer List'!B:D,3,)</f>
        <v/>
      </c>
    </row>
    <row r="2853">
      <c r="A2853" s="23">
        <f>A2852+1</f>
        <v/>
      </c>
      <c r="B2853" s="23" t="inlineStr">
        <is>
          <t>EED118995</t>
        </is>
      </c>
      <c r="C2853" s="32" t="n">
        <v>45912</v>
      </c>
      <c r="D2853" s="32" t="n">
        <v>45918</v>
      </c>
      <c r="E2853" s="51" t="n">
        <v>82.59999999999999</v>
      </c>
      <c r="F2853" s="51">
        <f>IF(AB2853="DOLLAR",E2853*88,E2853)</f>
        <v/>
      </c>
      <c r="G2853" s="62">
        <f>F2853*J2853</f>
        <v/>
      </c>
      <c r="H2853" s="23" t="n">
        <v>740042</v>
      </c>
      <c r="I2853" s="23" t="inlineStr">
        <is>
          <t>LEGENDplex™ Human IL-4 Capture Bead B6, 13X  100 tests (270 µL)</t>
        </is>
      </c>
      <c r="J2853" s="23" t="n">
        <v>1</v>
      </c>
      <c r="K2853" s="23" t="n">
        <v>1</v>
      </c>
      <c r="L2853" s="23">
        <f>J2853-K2853</f>
        <v/>
      </c>
      <c r="M2853" s="23" t="inlineStr">
        <is>
          <t>T-1242/25-26</t>
        </is>
      </c>
      <c r="N2853" s="32" t="n">
        <v>45920</v>
      </c>
      <c r="O2853" s="62" t="n">
        <v>13717.5</v>
      </c>
      <c r="P2853" s="23" t="inlineStr">
        <is>
          <t>NIMHANS</t>
        </is>
      </c>
      <c r="Q2853" s="23" t="n">
        <v>58155921386</v>
      </c>
      <c r="R2853" s="23" t="inlineStr">
        <is>
          <t>Delivered</t>
        </is>
      </c>
      <c r="S2853" s="63" t="n">
        <v>4</v>
      </c>
      <c r="T2853" s="39" t="inlineStr">
        <is>
          <t>Kit 12 Pcs</t>
        </is>
      </c>
      <c r="U2853" s="23" t="inlineStr">
        <is>
          <t>BioLegend</t>
        </is>
      </c>
      <c r="V2853" s="23">
        <f>VLOOKUP(P2853,'Customer List'!B:C,2,)</f>
        <v/>
      </c>
      <c r="W2853" s="40" t="n"/>
      <c r="X2853" s="32" t="n">
        <v>45922</v>
      </c>
      <c r="Y2853" s="23">
        <f>IF(X2853="", "", X2853-N2853)</f>
        <v/>
      </c>
      <c r="Z2853" s="23">
        <f>IF(N2853="", "", TEXT(N2853, "dddd"))</f>
        <v/>
      </c>
      <c r="AA2853" s="23">
        <f>IF(X2853="", "", TEXT(X2853, "dddd"))</f>
        <v/>
      </c>
      <c r="AB2853" s="23">
        <f>VLOOKUP(U2853,'Currency Sheet'!A:C,3,)</f>
        <v/>
      </c>
      <c r="AC2853" s="44">
        <f>VLOOKUP(P2853,'Customer List'!B:D,3,)</f>
        <v/>
      </c>
    </row>
    <row r="2854">
      <c r="A2854" s="23">
        <f>A2853+1</f>
        <v/>
      </c>
      <c r="B2854" s="23" t="inlineStr">
        <is>
          <t>EED118995</t>
        </is>
      </c>
      <c r="C2854" s="32" t="n">
        <v>45912</v>
      </c>
      <c r="D2854" s="32" t="n">
        <v>45918</v>
      </c>
      <c r="E2854" s="51" t="n">
        <v>82.59999999999999</v>
      </c>
      <c r="F2854" s="51">
        <f>IF(AB2854="DOLLAR",E2854*88,E2854)</f>
        <v/>
      </c>
      <c r="G2854" s="62">
        <f>F2854*J2854</f>
        <v/>
      </c>
      <c r="H2854" s="23" t="n">
        <v>740043</v>
      </c>
      <c r="I2854" s="23" t="inlineStr">
        <is>
          <t>LEGENDplex™ Human IL-5 Capture Bead A4, 13X  100 tests (270 µL)</t>
        </is>
      </c>
      <c r="J2854" s="23" t="n">
        <v>1</v>
      </c>
      <c r="K2854" s="23" t="n">
        <v>1</v>
      </c>
      <c r="L2854" s="23">
        <f>J2854-K2854</f>
        <v/>
      </c>
      <c r="M2854" s="23" t="inlineStr">
        <is>
          <t>T-1242/25-26</t>
        </is>
      </c>
      <c r="N2854" s="32" t="n">
        <v>45920</v>
      </c>
      <c r="O2854" s="62" t="n">
        <v>13717.5</v>
      </c>
      <c r="P2854" s="23" t="inlineStr">
        <is>
          <t>NIMHANS</t>
        </is>
      </c>
      <c r="Q2854" s="23" t="n">
        <v>58155921386</v>
      </c>
      <c r="R2854" s="23" t="inlineStr">
        <is>
          <t>Delivered</t>
        </is>
      </c>
      <c r="S2854" s="63" t="n">
        <v>4</v>
      </c>
      <c r="T2854" s="39" t="inlineStr">
        <is>
          <t>Kit 12 Pcs</t>
        </is>
      </c>
      <c r="U2854" s="23" t="inlineStr">
        <is>
          <t>BioLegend</t>
        </is>
      </c>
      <c r="V2854" s="23">
        <f>VLOOKUP(P2854,'Customer List'!B:C,2,)</f>
        <v/>
      </c>
      <c r="W2854" s="40" t="n"/>
      <c r="X2854" s="32" t="n">
        <v>45922</v>
      </c>
      <c r="Y2854" s="23">
        <f>IF(X2854="", "", X2854-N2854)</f>
        <v/>
      </c>
      <c r="Z2854" s="23">
        <f>IF(N2854="", "", TEXT(N2854, "dddd"))</f>
        <v/>
      </c>
      <c r="AA2854" s="23">
        <f>IF(X2854="", "", TEXT(X2854, "dddd"))</f>
        <v/>
      </c>
      <c r="AB2854" s="23">
        <f>VLOOKUP(U2854,'Currency Sheet'!A:C,3,)</f>
        <v/>
      </c>
      <c r="AC2854" s="44">
        <f>VLOOKUP(P2854,'Customer List'!B:D,3,)</f>
        <v/>
      </c>
    </row>
    <row r="2855">
      <c r="A2855" s="23">
        <f>A2854+1</f>
        <v/>
      </c>
      <c r="B2855" s="23" t="inlineStr">
        <is>
          <t>EED118995</t>
        </is>
      </c>
      <c r="C2855" s="32" t="n">
        <v>45912</v>
      </c>
      <c r="D2855" s="32" t="n">
        <v>45918</v>
      </c>
      <c r="E2855" s="51" t="n">
        <v>82.59999999999999</v>
      </c>
      <c r="F2855" s="51">
        <f>IF(AB2855="DOLLAR",E2855*88,E2855)</f>
        <v/>
      </c>
      <c r="G2855" s="62">
        <f>F2855*J2855</f>
        <v/>
      </c>
      <c r="H2855" s="23" t="n">
        <v>740044</v>
      </c>
      <c r="I2855" s="23" t="inlineStr">
        <is>
          <t>LEGENDplex™ Human IL-6 Capture Bead A7, 13X  100 tests (270 µL)</t>
        </is>
      </c>
      <c r="J2855" s="23" t="n">
        <v>1</v>
      </c>
      <c r="K2855" s="23" t="n">
        <v>1</v>
      </c>
      <c r="L2855" s="23">
        <f>J2855-K2855</f>
        <v/>
      </c>
      <c r="M2855" s="23" t="inlineStr">
        <is>
          <t>T-1242/25-26</t>
        </is>
      </c>
      <c r="N2855" s="32" t="n">
        <v>45920</v>
      </c>
      <c r="O2855" s="62" t="n">
        <v>13717.5</v>
      </c>
      <c r="P2855" s="23" t="inlineStr">
        <is>
          <t>NIMHANS</t>
        </is>
      </c>
      <c r="Q2855" s="23" t="n">
        <v>58155921386</v>
      </c>
      <c r="R2855" s="23" t="inlineStr">
        <is>
          <t>Delivered</t>
        </is>
      </c>
      <c r="S2855" s="63" t="n">
        <v>4</v>
      </c>
      <c r="T2855" s="39" t="inlineStr">
        <is>
          <t>Kit 12 Pcs</t>
        </is>
      </c>
      <c r="U2855" s="23" t="inlineStr">
        <is>
          <t>BioLegend</t>
        </is>
      </c>
      <c r="V2855" s="23">
        <f>VLOOKUP(P2855,'Customer List'!B:C,2,)</f>
        <v/>
      </c>
      <c r="W2855" s="40" t="n"/>
      <c r="X2855" s="32" t="n">
        <v>45922</v>
      </c>
      <c r="Y2855" s="23">
        <f>IF(X2855="", "", X2855-N2855)</f>
        <v/>
      </c>
      <c r="Z2855" s="23">
        <f>IF(N2855="", "", TEXT(N2855, "dddd"))</f>
        <v/>
      </c>
      <c r="AA2855" s="23">
        <f>IF(X2855="", "", TEXT(X2855, "dddd"))</f>
        <v/>
      </c>
      <c r="AB2855" s="23">
        <f>VLOOKUP(U2855,'Currency Sheet'!A:C,3,)</f>
        <v/>
      </c>
      <c r="AC2855" s="44">
        <f>VLOOKUP(P2855,'Customer List'!B:D,3,)</f>
        <v/>
      </c>
    </row>
    <row r="2856">
      <c r="A2856" s="23">
        <f>A2855+1</f>
        <v/>
      </c>
      <c r="B2856" s="23" t="inlineStr">
        <is>
          <t>EED118995</t>
        </is>
      </c>
      <c r="C2856" s="32" t="n">
        <v>45912</v>
      </c>
      <c r="D2856" s="32" t="n">
        <v>45918</v>
      </c>
      <c r="E2856" s="51" t="n">
        <v>82.59999999999999</v>
      </c>
      <c r="F2856" s="51">
        <f>IF(AB2856="DOLLAR",E2856*88,E2856)</f>
        <v/>
      </c>
      <c r="G2856" s="62">
        <f>F2856*J2856</f>
        <v/>
      </c>
      <c r="H2856" s="23" t="n">
        <v>740045</v>
      </c>
      <c r="I2856" s="23" t="inlineStr">
        <is>
          <t>LEGENDplex™ Human IL-9 Capture Bead A8, 13X  100 tests (270 µL)</t>
        </is>
      </c>
      <c r="J2856" s="23" t="n">
        <v>1</v>
      </c>
      <c r="K2856" s="23" t="n">
        <v>1</v>
      </c>
      <c r="L2856" s="23">
        <f>J2856-K2856</f>
        <v/>
      </c>
      <c r="M2856" s="23" t="inlineStr">
        <is>
          <t>T-1242/25-26</t>
        </is>
      </c>
      <c r="N2856" s="32" t="n">
        <v>45920</v>
      </c>
      <c r="O2856" s="62" t="n">
        <v>13717.5</v>
      </c>
      <c r="P2856" s="23" t="inlineStr">
        <is>
          <t>NIMHANS</t>
        </is>
      </c>
      <c r="Q2856" s="23" t="n">
        <v>58155921386</v>
      </c>
      <c r="R2856" s="23" t="inlineStr">
        <is>
          <t>Delivered</t>
        </is>
      </c>
      <c r="S2856" s="63" t="n">
        <v>4</v>
      </c>
      <c r="T2856" s="39" t="inlineStr">
        <is>
          <t>Kit 12 Pcs</t>
        </is>
      </c>
      <c r="U2856" s="23" t="inlineStr">
        <is>
          <t>BioLegend</t>
        </is>
      </c>
      <c r="V2856" s="23">
        <f>VLOOKUP(P2856,'Customer List'!B:C,2,)</f>
        <v/>
      </c>
      <c r="W2856" s="40" t="n"/>
      <c r="X2856" s="32" t="n">
        <v>45922</v>
      </c>
      <c r="Y2856" s="23">
        <f>IF(X2856="", "", X2856-N2856)</f>
        <v/>
      </c>
      <c r="Z2856" s="23">
        <f>IF(N2856="", "", TEXT(N2856, "dddd"))</f>
        <v/>
      </c>
      <c r="AA2856" s="23">
        <f>IF(X2856="", "", TEXT(X2856, "dddd"))</f>
        <v/>
      </c>
      <c r="AB2856" s="23">
        <f>VLOOKUP(U2856,'Currency Sheet'!A:C,3,)</f>
        <v/>
      </c>
      <c r="AC2856" s="44">
        <f>VLOOKUP(P2856,'Customer List'!B:D,3,)</f>
        <v/>
      </c>
    </row>
    <row r="2857">
      <c r="A2857" s="23">
        <f>A2856+1</f>
        <v/>
      </c>
      <c r="B2857" s="23" t="inlineStr">
        <is>
          <t>EED118995</t>
        </is>
      </c>
      <c r="C2857" s="32" t="n">
        <v>45912</v>
      </c>
      <c r="D2857" s="32" t="n">
        <v>45918</v>
      </c>
      <c r="E2857" s="51" t="n">
        <v>82.59999999999999</v>
      </c>
      <c r="F2857" s="51">
        <f>IF(AB2857="DOLLAR",E2857*88,E2857)</f>
        <v/>
      </c>
      <c r="G2857" s="62">
        <f>F2857*J2857</f>
        <v/>
      </c>
      <c r="H2857" s="23" t="n">
        <v>740046</v>
      </c>
      <c r="I2857" s="23" t="inlineStr">
        <is>
          <t>LEGENDplex™ Human IL-10 Capture Bead A10, 13X  100 tests (270 µL)</t>
        </is>
      </c>
      <c r="J2857" s="23" t="n">
        <v>1</v>
      </c>
      <c r="K2857" s="23" t="n">
        <v>1</v>
      </c>
      <c r="L2857" s="23">
        <f>J2857-K2857</f>
        <v/>
      </c>
      <c r="M2857" s="23" t="inlineStr">
        <is>
          <t>T-1242/25-26</t>
        </is>
      </c>
      <c r="N2857" s="32" t="n">
        <v>45920</v>
      </c>
      <c r="O2857" s="62" t="n">
        <v>13717.5</v>
      </c>
      <c r="P2857" s="23" t="inlineStr">
        <is>
          <t>NIMHANS</t>
        </is>
      </c>
      <c r="Q2857" s="23" t="n">
        <v>58155921386</v>
      </c>
      <c r="R2857" s="23" t="inlineStr">
        <is>
          <t>Delivered</t>
        </is>
      </c>
      <c r="S2857" s="63" t="n">
        <v>4</v>
      </c>
      <c r="T2857" s="39" t="inlineStr">
        <is>
          <t>Kit 12 Pcs</t>
        </is>
      </c>
      <c r="U2857" s="23" t="inlineStr">
        <is>
          <t>BioLegend</t>
        </is>
      </c>
      <c r="V2857" s="23">
        <f>VLOOKUP(P2857,'Customer List'!B:C,2,)</f>
        <v/>
      </c>
      <c r="W2857" s="40" t="n"/>
      <c r="X2857" s="32" t="n">
        <v>45922</v>
      </c>
      <c r="Y2857" s="23">
        <f>IF(X2857="", "", X2857-N2857)</f>
        <v/>
      </c>
      <c r="Z2857" s="23">
        <f>IF(N2857="", "", TEXT(N2857, "dddd"))</f>
        <v/>
      </c>
      <c r="AA2857" s="23">
        <f>IF(X2857="", "", TEXT(X2857, "dddd"))</f>
        <v/>
      </c>
      <c r="AB2857" s="23">
        <f>VLOOKUP(U2857,'Currency Sheet'!A:C,3,)</f>
        <v/>
      </c>
      <c r="AC2857" s="44">
        <f>VLOOKUP(P2857,'Customer List'!B:D,3,)</f>
        <v/>
      </c>
    </row>
    <row r="2858">
      <c r="A2858" s="23">
        <f>A2857+1</f>
        <v/>
      </c>
      <c r="B2858" s="23" t="inlineStr">
        <is>
          <t>EED118995</t>
        </is>
      </c>
      <c r="C2858" s="32" t="n">
        <v>45912</v>
      </c>
      <c r="D2858" s="32" t="n">
        <v>45918</v>
      </c>
      <c r="E2858" s="51" t="n">
        <v>82.59999999999999</v>
      </c>
      <c r="F2858" s="51">
        <f>IF(AB2858="DOLLAR",E2858*88,E2858)</f>
        <v/>
      </c>
      <c r="G2858" s="62">
        <f>F2858*J2858</f>
        <v/>
      </c>
      <c r="H2858" s="23" t="n">
        <v>740047</v>
      </c>
      <c r="I2858" s="23" t="inlineStr">
        <is>
          <t>LEGENDplex™ Human IL-13 Capture Bead A5, 13X  100 tests (270 µL)</t>
        </is>
      </c>
      <c r="J2858" s="23" t="n">
        <v>1</v>
      </c>
      <c r="K2858" s="23" t="n">
        <v>1</v>
      </c>
      <c r="L2858" s="23">
        <f>J2858-K2858</f>
        <v/>
      </c>
      <c r="M2858" s="23" t="inlineStr">
        <is>
          <t>T-1242/25-26</t>
        </is>
      </c>
      <c r="N2858" s="32" t="n">
        <v>45920</v>
      </c>
      <c r="O2858" s="62" t="n">
        <v>13717.5</v>
      </c>
      <c r="P2858" s="23" t="inlineStr">
        <is>
          <t>NIMHANS</t>
        </is>
      </c>
      <c r="Q2858" s="23" t="n">
        <v>58155921386</v>
      </c>
      <c r="R2858" s="23" t="inlineStr">
        <is>
          <t>Delivered</t>
        </is>
      </c>
      <c r="S2858" s="63" t="n">
        <v>4</v>
      </c>
      <c r="T2858" s="39" t="inlineStr">
        <is>
          <t>Kit 12 Pcs</t>
        </is>
      </c>
      <c r="U2858" s="23" t="inlineStr">
        <is>
          <t>BioLegend</t>
        </is>
      </c>
      <c r="V2858" s="23">
        <f>VLOOKUP(P2858,'Customer List'!B:C,2,)</f>
        <v/>
      </c>
      <c r="W2858" s="40" t="n"/>
      <c r="X2858" s="32" t="n">
        <v>45922</v>
      </c>
      <c r="Y2858" s="23">
        <f>IF(X2858="", "", X2858-N2858)</f>
        <v/>
      </c>
      <c r="Z2858" s="23">
        <f>IF(N2858="", "", TEXT(N2858, "dddd"))</f>
        <v/>
      </c>
      <c r="AA2858" s="23">
        <f>IF(X2858="", "", TEXT(X2858, "dddd"))</f>
        <v/>
      </c>
      <c r="AB2858" s="23">
        <f>VLOOKUP(U2858,'Currency Sheet'!A:C,3,)</f>
        <v/>
      </c>
      <c r="AC2858" s="44">
        <f>VLOOKUP(P2858,'Customer List'!B:D,3,)</f>
        <v/>
      </c>
    </row>
    <row r="2859">
      <c r="A2859" s="23">
        <f>A2858+1</f>
        <v/>
      </c>
      <c r="B2859" s="23" t="inlineStr">
        <is>
          <t>EED118995</t>
        </is>
      </c>
      <c r="C2859" s="32" t="n">
        <v>45912</v>
      </c>
      <c r="D2859" s="32" t="n">
        <v>45918</v>
      </c>
      <c r="E2859" s="51" t="n">
        <v>82.59999999999999</v>
      </c>
      <c r="F2859" s="51">
        <f>IF(AB2859="DOLLAR",E2859*88,E2859)</f>
        <v/>
      </c>
      <c r="G2859" s="62">
        <f>F2859*J2859</f>
        <v/>
      </c>
      <c r="H2859" s="23" t="n">
        <v>740052</v>
      </c>
      <c r="I2859" s="23" t="inlineStr">
        <is>
          <t>LEGENDplex™ Human IFN-γ Capture Bead B2, 13X  100 tests (270 µL)</t>
        </is>
      </c>
      <c r="J2859" s="23" t="n">
        <v>1</v>
      </c>
      <c r="K2859" s="23" t="n">
        <v>1</v>
      </c>
      <c r="L2859" s="23">
        <f>J2859-K2859</f>
        <v/>
      </c>
      <c r="M2859" s="23" t="inlineStr">
        <is>
          <t>T-1242/25-26</t>
        </is>
      </c>
      <c r="N2859" s="32" t="n">
        <v>45920</v>
      </c>
      <c r="O2859" s="62" t="n">
        <v>13717.5</v>
      </c>
      <c r="P2859" s="23" t="inlineStr">
        <is>
          <t>NIMHANS</t>
        </is>
      </c>
      <c r="Q2859" s="23" t="n">
        <v>58155921386</v>
      </c>
      <c r="R2859" s="23" t="inlineStr">
        <is>
          <t>Delivered</t>
        </is>
      </c>
      <c r="S2859" s="63" t="n">
        <v>4</v>
      </c>
      <c r="T2859" s="39" t="inlineStr">
        <is>
          <t>Kit 12 Pcs</t>
        </is>
      </c>
      <c r="U2859" s="23" t="inlineStr">
        <is>
          <t>BioLegend</t>
        </is>
      </c>
      <c r="V2859" s="23">
        <f>VLOOKUP(P2859,'Customer List'!B:C,2,)</f>
        <v/>
      </c>
      <c r="W2859" s="40" t="n"/>
      <c r="X2859" s="32" t="n">
        <v>45922</v>
      </c>
      <c r="Y2859" s="23">
        <f>IF(X2859="", "", X2859-N2859)</f>
        <v/>
      </c>
      <c r="Z2859" s="23">
        <f>IF(N2859="", "", TEXT(N2859, "dddd"))</f>
        <v/>
      </c>
      <c r="AA2859" s="23">
        <f>IF(X2859="", "", TEXT(X2859, "dddd"))</f>
        <v/>
      </c>
      <c r="AB2859" s="23">
        <f>VLOOKUP(U2859,'Currency Sheet'!A:C,3,)</f>
        <v/>
      </c>
      <c r="AC2859" s="44">
        <f>VLOOKUP(P2859,'Customer List'!B:D,3,)</f>
        <v/>
      </c>
    </row>
    <row r="2860">
      <c r="A2860" s="23">
        <f>A2859+1</f>
        <v/>
      </c>
      <c r="B2860" s="23" t="inlineStr">
        <is>
          <t>EED118995</t>
        </is>
      </c>
      <c r="C2860" s="32" t="n">
        <v>45912</v>
      </c>
      <c r="D2860" s="32" t="n">
        <v>45918</v>
      </c>
      <c r="E2860" s="51" t="n">
        <v>82.59999999999999</v>
      </c>
      <c r="F2860" s="51">
        <f>IF(AB2860="DOLLAR",E2860*88,E2860)</f>
        <v/>
      </c>
      <c r="G2860" s="62">
        <f>F2860*J2860</f>
        <v/>
      </c>
      <c r="H2860" s="23" t="n">
        <v>740053</v>
      </c>
      <c r="I2860" s="23" t="inlineStr">
        <is>
          <t>LEGENDplex™ Human TNF-α Capture Bead B3, 13X  100 tests (270 µL)</t>
        </is>
      </c>
      <c r="J2860" s="23" t="n">
        <v>1</v>
      </c>
      <c r="K2860" s="23" t="n">
        <v>1</v>
      </c>
      <c r="L2860" s="23">
        <f>J2860-K2860</f>
        <v/>
      </c>
      <c r="M2860" s="23" t="inlineStr">
        <is>
          <t>T-1242/25-26</t>
        </is>
      </c>
      <c r="N2860" s="32" t="n">
        <v>45920</v>
      </c>
      <c r="O2860" s="62" t="n">
        <v>13717.5</v>
      </c>
      <c r="P2860" s="23" t="inlineStr">
        <is>
          <t>NIMHANS</t>
        </is>
      </c>
      <c r="Q2860" s="23" t="n">
        <v>58155921386</v>
      </c>
      <c r="R2860" s="23" t="inlineStr">
        <is>
          <t>Delivered</t>
        </is>
      </c>
      <c r="S2860" s="63" t="n">
        <v>4</v>
      </c>
      <c r="T2860" s="39" t="inlineStr">
        <is>
          <t>Kit 12 Pcs</t>
        </is>
      </c>
      <c r="U2860" s="23" t="inlineStr">
        <is>
          <t>BioLegend</t>
        </is>
      </c>
      <c r="V2860" s="23">
        <f>VLOOKUP(P2860,'Customer List'!B:C,2,)</f>
        <v/>
      </c>
      <c r="W2860" s="40" t="n"/>
      <c r="X2860" s="32" t="n">
        <v>45922</v>
      </c>
      <c r="Y2860" s="23">
        <f>IF(X2860="", "", X2860-N2860)</f>
        <v/>
      </c>
      <c r="Z2860" s="23">
        <f>IF(N2860="", "", TEXT(N2860, "dddd"))</f>
        <v/>
      </c>
      <c r="AA2860" s="23">
        <f>IF(X2860="", "", TEXT(X2860, "dddd"))</f>
        <v/>
      </c>
      <c r="AB2860" s="23">
        <f>VLOOKUP(U2860,'Currency Sheet'!A:C,3,)</f>
        <v/>
      </c>
      <c r="AC2860" s="44">
        <f>VLOOKUP(P2860,'Customer List'!B:D,3,)</f>
        <v/>
      </c>
    </row>
    <row r="2861">
      <c r="A2861" s="23">
        <f>A2860+1</f>
        <v/>
      </c>
      <c r="B2861" s="23" t="inlineStr">
        <is>
          <t>EED118995</t>
        </is>
      </c>
      <c r="C2861" s="32" t="n">
        <v>45912</v>
      </c>
      <c r="D2861" s="32" t="n">
        <v>45918</v>
      </c>
      <c r="E2861" s="51" t="n">
        <v>82.59999999999999</v>
      </c>
      <c r="F2861" s="51">
        <f>IF(AB2861="DOLLAR",E2861*88,E2861)</f>
        <v/>
      </c>
      <c r="G2861" s="62">
        <f>F2861*J2861</f>
        <v/>
      </c>
      <c r="H2861" s="23" t="n">
        <v>740368</v>
      </c>
      <c r="I2861" s="23" t="inlineStr">
        <is>
          <t>LEGENDplex™ Buffer Set A  100tests</t>
        </is>
      </c>
      <c r="J2861" s="23" t="n">
        <v>1</v>
      </c>
      <c r="K2861" s="23" t="n">
        <v>1</v>
      </c>
      <c r="L2861" s="23">
        <f>J2861-K2861</f>
        <v/>
      </c>
      <c r="M2861" s="23" t="inlineStr">
        <is>
          <t>T-1242/25-26</t>
        </is>
      </c>
      <c r="N2861" s="32" t="n">
        <v>45920</v>
      </c>
      <c r="O2861" s="62" t="n">
        <v>13717.5</v>
      </c>
      <c r="P2861" s="23" t="inlineStr">
        <is>
          <t>NIMHANS</t>
        </is>
      </c>
      <c r="Q2861" s="23" t="n">
        <v>58155921386</v>
      </c>
      <c r="R2861" s="23" t="inlineStr">
        <is>
          <t>Delivered</t>
        </is>
      </c>
      <c r="S2861" s="63" t="n">
        <v>4</v>
      </c>
      <c r="T2861" s="39" t="inlineStr">
        <is>
          <t>Kit 12 Pcs</t>
        </is>
      </c>
      <c r="U2861" s="23" t="inlineStr">
        <is>
          <t>BioLegend</t>
        </is>
      </c>
      <c r="V2861" s="23">
        <f>VLOOKUP(P2861,'Customer List'!B:C,2,)</f>
        <v/>
      </c>
      <c r="W2861" s="40" t="n"/>
      <c r="X2861" s="32" t="n">
        <v>45922</v>
      </c>
      <c r="Y2861" s="23">
        <f>IF(X2861="", "", X2861-N2861)</f>
        <v/>
      </c>
      <c r="Z2861" s="23">
        <f>IF(N2861="", "", TEXT(N2861, "dddd"))</f>
        <v/>
      </c>
      <c r="AA2861" s="23">
        <f>IF(X2861="", "", TEXT(X2861, "dddd"))</f>
        <v/>
      </c>
      <c r="AB2861" s="23">
        <f>VLOOKUP(U2861,'Currency Sheet'!A:C,3,)</f>
        <v/>
      </c>
      <c r="AC2861" s="44">
        <f>VLOOKUP(P2861,'Customer List'!B:D,3,)</f>
        <v/>
      </c>
    </row>
    <row r="2862">
      <c r="A2862" s="23">
        <f>A2861+1</f>
        <v/>
      </c>
      <c r="B2862" s="23" t="inlineStr">
        <is>
          <t>EED118995</t>
        </is>
      </c>
      <c r="C2862" s="32" t="n">
        <v>45912</v>
      </c>
      <c r="D2862" s="32" t="n">
        <v>45918</v>
      </c>
      <c r="E2862" s="51" t="n">
        <v>82.59999999999999</v>
      </c>
      <c r="F2862" s="51">
        <f>IF(AB2862="DOLLAR",E2862*88,E2862)</f>
        <v/>
      </c>
      <c r="G2862" s="62">
        <f>F2862*J2862</f>
        <v/>
      </c>
      <c r="H2862" s="23" t="n">
        <v>740717</v>
      </c>
      <c r="I2862" s="23" t="inlineStr">
        <is>
          <t>LEGENDplex™ Human IL-2 Capture Bead A6, 13X  100tests</t>
        </is>
      </c>
      <c r="J2862" s="23" t="n">
        <v>1</v>
      </c>
      <c r="K2862" s="23" t="n">
        <v>1</v>
      </c>
      <c r="L2862" s="23">
        <f>J2862-K2862</f>
        <v/>
      </c>
      <c r="M2862" s="23" t="inlineStr">
        <is>
          <t>T-1242/25-26</t>
        </is>
      </c>
      <c r="N2862" s="32" t="n">
        <v>45920</v>
      </c>
      <c r="O2862" s="62" t="n">
        <v>13717.5</v>
      </c>
      <c r="P2862" s="23" t="inlineStr">
        <is>
          <t>NIMHANS</t>
        </is>
      </c>
      <c r="Q2862" s="23" t="n">
        <v>58155921386</v>
      </c>
      <c r="R2862" s="23" t="inlineStr">
        <is>
          <t>Delivered</t>
        </is>
      </c>
      <c r="S2862" s="63" t="n">
        <v>4</v>
      </c>
      <c r="T2862" s="39" t="inlineStr">
        <is>
          <t>Kit 12 Pcs</t>
        </is>
      </c>
      <c r="U2862" s="23" t="inlineStr">
        <is>
          <t>BioLegend</t>
        </is>
      </c>
      <c r="V2862" s="23">
        <f>VLOOKUP(P2862,'Customer List'!B:C,2,)</f>
        <v/>
      </c>
      <c r="W2862" s="40" t="n"/>
      <c r="X2862" s="32" t="n">
        <v>45922</v>
      </c>
      <c r="Y2862" s="23">
        <f>IF(X2862="", "", X2862-N2862)</f>
        <v/>
      </c>
      <c r="Z2862" s="23">
        <f>IF(N2862="", "", TEXT(N2862, "dddd"))</f>
        <v/>
      </c>
      <c r="AA2862" s="23">
        <f>IF(X2862="", "", TEXT(X2862, "dddd"))</f>
        <v/>
      </c>
      <c r="AB2862" s="23">
        <f>VLOOKUP(U2862,'Currency Sheet'!A:C,3,)</f>
        <v/>
      </c>
      <c r="AC2862" s="44">
        <f>VLOOKUP(P2862,'Customer List'!B:D,3,)</f>
        <v/>
      </c>
    </row>
    <row r="2863">
      <c r="A2863" s="23">
        <f>A2862+1</f>
        <v/>
      </c>
      <c r="B2863" s="23" t="inlineStr">
        <is>
          <t>EED118995</t>
        </is>
      </c>
      <c r="C2863" s="32" t="n">
        <v>45912</v>
      </c>
      <c r="D2863" s="32" t="n">
        <v>45918</v>
      </c>
      <c r="E2863" s="51" t="n">
        <v>1</v>
      </c>
      <c r="F2863" s="51">
        <f>IF(AB2863="DOLLAR",E2863*88,E2863)</f>
        <v/>
      </c>
      <c r="G2863" s="62">
        <f>F2863*J2863</f>
        <v/>
      </c>
      <c r="H2863" s="23" t="n">
        <v>740809</v>
      </c>
      <c r="I2863" s="23" t="inlineStr">
        <is>
          <t>LEGENDplex™ Human Inflammation Panel 1 (13-plex) with V-bottom Plate  100tests</t>
        </is>
      </c>
      <c r="J2863" s="23" t="n">
        <v>1</v>
      </c>
      <c r="K2863" s="23" t="n">
        <v>1</v>
      </c>
      <c r="L2863" s="23">
        <f>J2863-K2863</f>
        <v/>
      </c>
      <c r="M2863" s="23" t="inlineStr">
        <is>
          <t>DC-172/25-26</t>
        </is>
      </c>
      <c r="N2863" s="32" t="n">
        <v>45939</v>
      </c>
      <c r="O2863" s="62" t="n">
        <v>0</v>
      </c>
      <c r="P2863" s="23" t="inlineStr">
        <is>
          <t>IKESIA</t>
        </is>
      </c>
      <c r="Q2863" s="23" t="n">
        <v>58156706370</v>
      </c>
      <c r="R2863" s="23" t="inlineStr">
        <is>
          <t>Delivered</t>
        </is>
      </c>
      <c r="S2863" s="63" t="n">
        <v>4</v>
      </c>
      <c r="T2863" s="39" t="inlineStr">
        <is>
          <t>Mohan Sir, (Demo)</t>
        </is>
      </c>
      <c r="U2863" s="23" t="inlineStr">
        <is>
          <t>BioLegend</t>
        </is>
      </c>
      <c r="V2863" s="23">
        <f>VLOOKUP(P2863,'Customer List'!B:C,2,)</f>
        <v/>
      </c>
      <c r="W2863" s="40" t="n"/>
      <c r="X2863" s="32" t="n">
        <v>45941</v>
      </c>
      <c r="Y2863" s="23">
        <f>IF(X2863="", "", X2863-N2863)</f>
        <v/>
      </c>
      <c r="Z2863" s="23">
        <f>IF(N2863="", "", TEXT(N2863, "dddd"))</f>
        <v/>
      </c>
      <c r="AA2863" s="23">
        <f>IF(X2863="", "", TEXT(X2863, "dddd"))</f>
        <v/>
      </c>
      <c r="AB2863" s="23">
        <f>VLOOKUP(U2863,'Currency Sheet'!A:C,3,)</f>
        <v/>
      </c>
      <c r="AC2863" s="44">
        <f>VLOOKUP(P2863,'Customer List'!B:D,3,)</f>
        <v/>
      </c>
    </row>
    <row r="2864">
      <c r="A2864" s="23">
        <f>A2863+1</f>
        <v/>
      </c>
      <c r="B2864" s="23" t="inlineStr">
        <is>
          <t>EED118995</t>
        </is>
      </c>
      <c r="C2864" s="32" t="n">
        <v>45912</v>
      </c>
      <c r="D2864" s="32" t="n">
        <v>45918</v>
      </c>
      <c r="E2864" s="51" t="n">
        <v>205.8</v>
      </c>
      <c r="F2864" s="51">
        <f>IF(AB2864="DOLLAR",E2864*88,E2864)</f>
        <v/>
      </c>
      <c r="G2864" s="62">
        <f>F2864*J2864</f>
        <v/>
      </c>
      <c r="H2864" s="23" t="n">
        <v>741041</v>
      </c>
      <c r="I2864" s="23" t="inlineStr">
        <is>
          <t>LEGENDplex™ Human Th Panel Detection Antibodies V02  100 tests (3.5 mL)</t>
        </is>
      </c>
      <c r="J2864" s="23" t="n">
        <v>1</v>
      </c>
      <c r="K2864" s="23" t="n">
        <v>1</v>
      </c>
      <c r="L2864" s="23">
        <f>J2864-K2864</f>
        <v/>
      </c>
      <c r="M2864" s="23" t="inlineStr">
        <is>
          <t>T-1242/25-26</t>
        </is>
      </c>
      <c r="N2864" s="32" t="n">
        <v>45920</v>
      </c>
      <c r="O2864" s="62" t="n">
        <v>34177.5</v>
      </c>
      <c r="P2864" s="23" t="inlineStr">
        <is>
          <t>NIMHANS</t>
        </is>
      </c>
      <c r="Q2864" s="23" t="n">
        <v>58155921386</v>
      </c>
      <c r="R2864" s="23" t="inlineStr">
        <is>
          <t>Delivered</t>
        </is>
      </c>
      <c r="S2864" s="63" t="n">
        <v>4</v>
      </c>
      <c r="T2864" s="39" t="inlineStr">
        <is>
          <t>Kit 12 Pcs</t>
        </is>
      </c>
      <c r="U2864" s="23" t="inlineStr">
        <is>
          <t>BioLegend</t>
        </is>
      </c>
      <c r="V2864" s="23">
        <f>VLOOKUP(P2864,'Customer List'!B:C,2,)</f>
        <v/>
      </c>
      <c r="W2864" s="40" t="n"/>
      <c r="X2864" s="32" t="n">
        <v>45922</v>
      </c>
      <c r="Y2864" s="23">
        <f>IF(X2864="", "", X2864-N2864)</f>
        <v/>
      </c>
      <c r="Z2864" s="23">
        <f>IF(N2864="", "", TEXT(N2864, "dddd"))</f>
        <v/>
      </c>
      <c r="AA2864" s="23">
        <f>IF(X2864="", "", TEXT(X2864, "dddd"))</f>
        <v/>
      </c>
      <c r="AB2864" s="23">
        <f>VLOOKUP(U2864,'Currency Sheet'!A:C,3,)</f>
        <v/>
      </c>
      <c r="AC2864" s="44">
        <f>VLOOKUP(P2864,'Customer List'!B:D,3,)</f>
        <v/>
      </c>
    </row>
    <row r="2865">
      <c r="A2865" s="23">
        <f>A2864+1</f>
        <v/>
      </c>
      <c r="B2865" s="23" t="inlineStr">
        <is>
          <t>EED118995</t>
        </is>
      </c>
      <c r="C2865" s="32" t="n">
        <v>45912</v>
      </c>
      <c r="D2865" s="32" t="n">
        <v>45918</v>
      </c>
      <c r="E2865" s="51" t="n">
        <v>41.3</v>
      </c>
      <c r="F2865" s="51">
        <f>IF(AB2865="DOLLAR",E2865*88,E2865)</f>
        <v/>
      </c>
      <c r="G2865" s="62">
        <f>F2865*J2865</f>
        <v/>
      </c>
      <c r="H2865" s="23" t="n">
        <v>741042</v>
      </c>
      <c r="I2865" s="23" t="inlineStr">
        <is>
          <t>LEGENDplex™ Human Th Panel Standard V02  1 vial</t>
        </is>
      </c>
      <c r="J2865" s="23" t="n">
        <v>1</v>
      </c>
      <c r="K2865" s="23" t="n">
        <v>1</v>
      </c>
      <c r="L2865" s="23">
        <f>J2865-K2865</f>
        <v/>
      </c>
      <c r="M2865" s="23" t="inlineStr">
        <is>
          <t>T-1242/25-26</t>
        </is>
      </c>
      <c r="N2865" s="32" t="n">
        <v>45920</v>
      </c>
      <c r="O2865" s="62" t="n">
        <v>6858.75</v>
      </c>
      <c r="P2865" s="23" t="inlineStr">
        <is>
          <t>NIMHANS</t>
        </is>
      </c>
      <c r="Q2865" s="23" t="n">
        <v>58155921386</v>
      </c>
      <c r="R2865" s="23" t="inlineStr">
        <is>
          <t>Delivered</t>
        </is>
      </c>
      <c r="S2865" s="63" t="n">
        <v>4</v>
      </c>
      <c r="T2865" s="39" t="inlineStr">
        <is>
          <t>Kit 12 Pcs</t>
        </is>
      </c>
      <c r="U2865" s="23" t="inlineStr">
        <is>
          <t>BioLegend</t>
        </is>
      </c>
      <c r="V2865" s="23">
        <f>VLOOKUP(P2865,'Customer List'!B:C,2,)</f>
        <v/>
      </c>
      <c r="W2865" s="40" t="n"/>
      <c r="X2865" s="32" t="n">
        <v>45922</v>
      </c>
      <c r="Y2865" s="23">
        <f>IF(X2865="", "", X2865-N2865)</f>
        <v/>
      </c>
      <c r="Z2865" s="23">
        <f>IF(N2865="", "", TEXT(N2865, "dddd"))</f>
        <v/>
      </c>
      <c r="AA2865" s="23">
        <f>IF(X2865="", "", TEXT(X2865, "dddd"))</f>
        <v/>
      </c>
      <c r="AB2865" s="23">
        <f>VLOOKUP(U2865,'Currency Sheet'!A:C,3,)</f>
        <v/>
      </c>
      <c r="AC2865" s="44">
        <f>VLOOKUP(P2865,'Customer List'!B:D,3,)</f>
        <v/>
      </c>
    </row>
    <row r="2866">
      <c r="A2866" s="23">
        <f>A2865+1</f>
        <v/>
      </c>
      <c r="B2866" s="23" t="inlineStr">
        <is>
          <t>EED118995</t>
        </is>
      </c>
      <c r="C2866" s="32" t="n">
        <v>45912</v>
      </c>
      <c r="D2866" s="32" t="n">
        <v>45918</v>
      </c>
      <c r="E2866" s="51" t="n">
        <v>171.75</v>
      </c>
      <c r="F2866" s="51">
        <f>IF(AB2866="DOLLAR",E2866*88,E2866)</f>
        <v/>
      </c>
      <c r="G2866" s="62">
        <f>F2866*J2866</f>
        <v/>
      </c>
      <c r="H2866" s="23" t="n">
        <v>846102</v>
      </c>
      <c r="I2866" s="23" t="inlineStr">
        <is>
          <t>Purified anti-complement C3b/iC3b Antibody  100 µg</t>
        </is>
      </c>
      <c r="J2866" s="23" t="n">
        <v>1</v>
      </c>
      <c r="K2866" s="23" t="n">
        <v>1</v>
      </c>
      <c r="L2866" s="23">
        <f>J2866-K2866</f>
        <v/>
      </c>
      <c r="M2866" s="23" t="inlineStr">
        <is>
          <t>T-1230/25-26</t>
        </is>
      </c>
      <c r="N2866" s="32" t="n">
        <v>45920</v>
      </c>
      <c r="O2866" s="62" t="n">
        <v>24045</v>
      </c>
      <c r="P2866" s="23" t="inlineStr">
        <is>
          <t>BIO SOLUTION</t>
        </is>
      </c>
      <c r="Q2866" s="23" t="n">
        <v>58155918542</v>
      </c>
      <c r="R2866" s="23" t="inlineStr">
        <is>
          <t>Delivered</t>
        </is>
      </c>
      <c r="S2866" s="63" t="n">
        <v>4</v>
      </c>
      <c r="T2866" s="39" t="n"/>
      <c r="U2866" s="23" t="inlineStr">
        <is>
          <t>BioLegend</t>
        </is>
      </c>
      <c r="V2866" s="23">
        <f>VLOOKUP(P2866,'Customer List'!B:C,2,)</f>
        <v/>
      </c>
      <c r="W2866" s="40" t="n"/>
      <c r="X2866" s="32" t="n">
        <v>45922</v>
      </c>
      <c r="Y2866" s="23">
        <f>IF(X2866="", "", X2866-N2866)</f>
        <v/>
      </c>
      <c r="Z2866" s="23">
        <f>IF(N2866="", "", TEXT(N2866, "dddd"))</f>
        <v/>
      </c>
      <c r="AA2866" s="23">
        <f>IF(X2866="", "", TEXT(X2866, "dddd"))</f>
        <v/>
      </c>
      <c r="AB2866" s="23">
        <f>VLOOKUP(U2866,'Currency Sheet'!A:C,3,)</f>
        <v/>
      </c>
      <c r="AC2866" s="44">
        <f>VLOOKUP(P2866,'Customer List'!B:D,3,)</f>
        <v/>
      </c>
    </row>
    <row r="2867">
      <c r="A2867" s="23">
        <f>A2866+1</f>
        <v/>
      </c>
      <c r="B2867" s="23" t="inlineStr">
        <is>
          <t>EED118995</t>
        </is>
      </c>
      <c r="C2867" s="32" t="n">
        <v>45912</v>
      </c>
      <c r="D2867" s="32" t="n">
        <v>45918</v>
      </c>
      <c r="E2867" s="51" t="n">
        <v>990</v>
      </c>
      <c r="F2867" s="51">
        <f>IF(AB2867="DOLLAR",E2867*88,E2867)</f>
        <v/>
      </c>
      <c r="G2867" s="62">
        <f>F2867*J2867</f>
        <v/>
      </c>
      <c r="H2867" s="23" t="n">
        <v>900007328</v>
      </c>
      <c r="I2867" s="23" t="inlineStr">
        <is>
          <t xml:space="preserve">LEGENDplex Custom Human Panel 1894 Analytes: MPO, NGAL, MIF, MMP9, TIMP-1, Plate V-Bottom </t>
        </is>
      </c>
      <c r="J2867" s="23" t="n">
        <v>2</v>
      </c>
      <c r="K2867" s="23" t="n">
        <v>2</v>
      </c>
      <c r="L2867" s="23">
        <f>J2867-K2867</f>
        <v/>
      </c>
      <c r="M2867" s="23" t="inlineStr">
        <is>
          <t>T-1226/25-26</t>
        </is>
      </c>
      <c r="N2867" s="32" t="n">
        <v>45920</v>
      </c>
      <c r="O2867" s="62" t="n">
        <v>231660</v>
      </c>
      <c r="P2867" s="23" t="inlineStr">
        <is>
          <t>ARVIND MEDICAL</t>
        </is>
      </c>
      <c r="Q2867" s="23" t="n">
        <v>58155928084</v>
      </c>
      <c r="R2867" s="23" t="inlineStr">
        <is>
          <t>Delivered</t>
        </is>
      </c>
      <c r="S2867" s="63" t="n">
        <v>4</v>
      </c>
      <c r="T2867" s="39" t="n"/>
      <c r="U2867" s="23" t="inlineStr">
        <is>
          <t>BioLegend</t>
        </is>
      </c>
      <c r="V2867" s="23">
        <f>VLOOKUP(P2867,'Customer List'!B:C,2,)</f>
        <v/>
      </c>
      <c r="W2867" s="40" t="n"/>
      <c r="X2867" s="32" t="n">
        <v>45922</v>
      </c>
      <c r="Y2867" s="23">
        <f>IF(X2867="", "", X2867-N2867)</f>
        <v/>
      </c>
      <c r="Z2867" s="23">
        <f>IF(N2867="", "", TEXT(N2867, "dddd"))</f>
        <v/>
      </c>
      <c r="AA2867" s="23">
        <f>IF(X2867="", "", TEXT(X2867, "dddd"))</f>
        <v/>
      </c>
      <c r="AB2867" s="23">
        <f>VLOOKUP(U2867,'Currency Sheet'!A:C,3,)</f>
        <v/>
      </c>
      <c r="AC2867" s="44">
        <f>VLOOKUP(P2867,'Customer List'!B:D,3,)</f>
        <v/>
      </c>
    </row>
    <row r="2868">
      <c r="A2868" s="23">
        <f>A2867+1</f>
        <v/>
      </c>
      <c r="B2868" s="23" t="inlineStr">
        <is>
          <t>EED118995</t>
        </is>
      </c>
      <c r="C2868" s="32" t="n">
        <v>45912</v>
      </c>
      <c r="D2868" s="32" t="n">
        <v>45918</v>
      </c>
      <c r="E2868" s="51" t="n">
        <v>1540</v>
      </c>
      <c r="F2868" s="51">
        <f>IF(AB2868="DOLLAR",E2868*88,E2868)</f>
        <v/>
      </c>
      <c r="G2868" s="62">
        <f>F2868*J2868</f>
        <v/>
      </c>
      <c r="H2868" s="23" t="n">
        <v>900007329</v>
      </c>
      <c r="I2868" s="23" t="inlineStr">
        <is>
          <t xml:space="preserve">LEGENDplex Custom Human Panel 1895, Analytes: IL-1β, IL-2,IL-6, CXCL8 (IL-8),IL-10, IL-17A, IL-13,TNF-α (TNFSF2), TGF-β1 (Free Active), Plate V-Bottom </t>
        </is>
      </c>
      <c r="J2868" s="23" t="n">
        <v>2</v>
      </c>
      <c r="K2868" s="23" t="n">
        <v>2</v>
      </c>
      <c r="L2868" s="23">
        <f>J2868-K2868</f>
        <v/>
      </c>
      <c r="M2868" s="23" t="inlineStr">
        <is>
          <t>T-1226/25-26</t>
        </is>
      </c>
      <c r="N2868" s="32" t="n">
        <v>45920</v>
      </c>
      <c r="O2868" s="62" t="n">
        <v>360360</v>
      </c>
      <c r="P2868" s="23" t="inlineStr">
        <is>
          <t>ARVIND MEDICAL</t>
        </is>
      </c>
      <c r="Q2868" s="23" t="n">
        <v>58155928084</v>
      </c>
      <c r="R2868" s="23" t="inlineStr">
        <is>
          <t>Delivered</t>
        </is>
      </c>
      <c r="S2868" s="63" t="n">
        <v>4</v>
      </c>
      <c r="T2868" s="39" t="n"/>
      <c r="U2868" s="23" t="inlineStr">
        <is>
          <t>BioLegend</t>
        </is>
      </c>
      <c r="V2868" s="23">
        <f>VLOOKUP(P2868,'Customer List'!B:C,2,)</f>
        <v/>
      </c>
      <c r="W2868" s="40" t="n"/>
      <c r="X2868" s="32" t="n">
        <v>45922</v>
      </c>
      <c r="Y2868" s="23">
        <f>IF(X2868="", "", X2868-N2868)</f>
        <v/>
      </c>
      <c r="Z2868" s="23">
        <f>IF(N2868="", "", TEXT(N2868, "dddd"))</f>
        <v/>
      </c>
      <c r="AA2868" s="23">
        <f>IF(X2868="", "", TEXT(X2868, "dddd"))</f>
        <v/>
      </c>
      <c r="AB2868" s="23">
        <f>VLOOKUP(U2868,'Currency Sheet'!A:C,3,)</f>
        <v/>
      </c>
      <c r="AC2868" s="44">
        <f>VLOOKUP(P2868,'Customer List'!B:D,3,)</f>
        <v/>
      </c>
    </row>
    <row r="2869">
      <c r="A2869" s="23">
        <f>A2868+1</f>
        <v/>
      </c>
      <c r="B2869" s="23" t="inlineStr">
        <is>
          <t>EED118995</t>
        </is>
      </c>
      <c r="C2869" s="32" t="n">
        <v>45912</v>
      </c>
      <c r="D2869" s="32" t="n">
        <v>45918</v>
      </c>
      <c r="E2869" s="51" t="n">
        <v>62.3</v>
      </c>
      <c r="F2869" s="51">
        <f>IF(AB2869="DOLLAR",E2869*88,E2869)</f>
        <v/>
      </c>
      <c r="G2869" s="62">
        <f>F2869*J2869</f>
        <v/>
      </c>
      <c r="H2869" s="23" t="n">
        <v>906113</v>
      </c>
      <c r="I2869" s="23" t="inlineStr">
        <is>
          <t>Purified anti-6-His Epitope Tag Antibody (Previously Covance catalog# MMS-156P)  25µL</t>
        </is>
      </c>
      <c r="J2869" s="23" t="n">
        <v>1</v>
      </c>
      <c r="K2869" s="23" t="n">
        <v>1</v>
      </c>
      <c r="L2869" s="23">
        <f>J2869-K2869</f>
        <v/>
      </c>
      <c r="M2869" s="23" t="inlineStr">
        <is>
          <t>T-1230/25-26</t>
        </is>
      </c>
      <c r="N2869" s="32" t="n">
        <v>45920</v>
      </c>
      <c r="O2869" s="62" t="n">
        <v>9345</v>
      </c>
      <c r="P2869" s="23" t="inlineStr">
        <is>
          <t>BIO SOLUTION</t>
        </is>
      </c>
      <c r="Q2869" s="23" t="n">
        <v>58155918542</v>
      </c>
      <c r="R2869" s="23" t="inlineStr">
        <is>
          <t>Delivered</t>
        </is>
      </c>
      <c r="S2869" s="63" t="n">
        <v>4</v>
      </c>
      <c r="T2869" s="39" t="n"/>
      <c r="U2869" s="23" t="inlineStr">
        <is>
          <t>BioLegend</t>
        </is>
      </c>
      <c r="V2869" s="23">
        <f>VLOOKUP(P2869,'Customer List'!B:C,2,)</f>
        <v/>
      </c>
      <c r="W2869" s="40" t="n"/>
      <c r="X2869" s="32" t="n">
        <v>45922</v>
      </c>
      <c r="Y2869" s="23">
        <f>IF(X2869="", "", X2869-N2869)</f>
        <v/>
      </c>
      <c r="Z2869" s="23">
        <f>IF(N2869="", "", TEXT(N2869, "dddd"))</f>
        <v/>
      </c>
      <c r="AA2869" s="23">
        <f>IF(X2869="", "", TEXT(X2869, "dddd"))</f>
        <v/>
      </c>
      <c r="AB2869" s="23">
        <f>VLOOKUP(U2869,'Currency Sheet'!A:C,3,)</f>
        <v/>
      </c>
      <c r="AC2869" s="44">
        <f>VLOOKUP(P2869,'Customer List'!B:D,3,)</f>
        <v/>
      </c>
    </row>
    <row r="2870">
      <c r="A2870" s="23">
        <f>A2869+1</f>
        <v/>
      </c>
      <c r="B2870" s="23" t="inlineStr">
        <is>
          <t>EED118995</t>
        </is>
      </c>
      <c r="C2870" s="32" t="n">
        <v>45912</v>
      </c>
      <c r="D2870" s="32" t="n">
        <v>45918</v>
      </c>
      <c r="E2870" s="51" t="n">
        <v>152.6</v>
      </c>
      <c r="F2870" s="51">
        <f>IF(AB2870="DOLLAR",E2870*88,E2870)</f>
        <v/>
      </c>
      <c r="G2870" s="62">
        <f>F2870*J2870</f>
        <v/>
      </c>
      <c r="H2870" s="23" t="n">
        <v>921304</v>
      </c>
      <c r="I2870" s="23" t="inlineStr">
        <is>
          <t>Purified anti -CD29 (Integrin B1) Antibody  100µg</t>
        </is>
      </c>
      <c r="J2870" s="23" t="n">
        <v>1</v>
      </c>
      <c r="K2870" s="23" t="n">
        <v>1</v>
      </c>
      <c r="L2870" s="23">
        <f>J2870-K2870</f>
        <v/>
      </c>
      <c r="M2870" s="23" t="inlineStr">
        <is>
          <t>T-1240/25-26</t>
        </is>
      </c>
      <c r="N2870" s="32" t="n">
        <v>45920</v>
      </c>
      <c r="O2870" s="62" t="n">
        <v>16559.28</v>
      </c>
      <c r="P2870" s="23" t="inlineStr">
        <is>
          <t>NCCS</t>
        </is>
      </c>
      <c r="Q2870" s="23" t="n">
        <v>58155927303</v>
      </c>
      <c r="R2870" s="23" t="inlineStr">
        <is>
          <t>Delivered</t>
        </is>
      </c>
      <c r="S2870" s="63" t="n">
        <v>4</v>
      </c>
      <c r="T2870" s="39" t="n"/>
      <c r="U2870" s="23" t="inlineStr">
        <is>
          <t>BioLegend</t>
        </is>
      </c>
      <c r="V2870" s="23">
        <f>VLOOKUP(P2870,'Customer List'!B:C,2,)</f>
        <v/>
      </c>
      <c r="W2870" s="40" t="n"/>
      <c r="X2870" s="32" t="n">
        <v>45923</v>
      </c>
      <c r="Y2870" s="23">
        <f>IF(X2870="", "", X2870-N2870)</f>
        <v/>
      </c>
      <c r="Z2870" s="23">
        <f>IF(N2870="", "", TEXT(N2870, "dddd"))</f>
        <v/>
      </c>
      <c r="AA2870" s="23">
        <f>IF(X2870="", "", TEXT(X2870, "dddd"))</f>
        <v/>
      </c>
      <c r="AB2870" s="23">
        <f>VLOOKUP(U2870,'Currency Sheet'!A:C,3,)</f>
        <v/>
      </c>
      <c r="AC2870" s="44">
        <f>VLOOKUP(P2870,'Customer List'!B:D,3,)</f>
        <v/>
      </c>
    </row>
    <row r="2871">
      <c r="A2871" s="23">
        <f>A2870+1</f>
        <v/>
      </c>
      <c r="B2871" s="23" t="inlineStr">
        <is>
          <t>EED118995</t>
        </is>
      </c>
      <c r="C2871" s="32" t="n">
        <v>45912</v>
      </c>
      <c r="D2871" s="32" t="n">
        <v>45918</v>
      </c>
      <c r="E2871" s="51" t="n">
        <v>88.90000000000001</v>
      </c>
      <c r="F2871" s="51">
        <f>IF(AB2871="DOLLAR",E2871*88,E2871)</f>
        <v/>
      </c>
      <c r="G2871" s="62">
        <f>F2871*J2871</f>
        <v/>
      </c>
      <c r="H2871" s="23" t="n">
        <v>926201</v>
      </c>
      <c r="I2871" s="23" t="inlineStr">
        <is>
          <t>PBS, 10x Concentrate (Previously Covance catalog# SIG-31020)  1000 mL</t>
        </is>
      </c>
      <c r="J2871" s="23" t="n">
        <v>1</v>
      </c>
      <c r="K2871" s="23" t="n">
        <v>1</v>
      </c>
      <c r="L2871" s="23">
        <f>J2871-K2871</f>
        <v/>
      </c>
      <c r="M2871" s="23" t="inlineStr">
        <is>
          <t>T-1240/25-26</t>
        </is>
      </c>
      <c r="N2871" s="32" t="n">
        <v>45920</v>
      </c>
      <c r="O2871" s="62" t="n">
        <v>9646.92</v>
      </c>
      <c r="P2871" s="23" t="inlineStr">
        <is>
          <t>NCCS</t>
        </is>
      </c>
      <c r="Q2871" s="23" t="n">
        <v>58155927303</v>
      </c>
      <c r="R2871" s="23" t="inlineStr">
        <is>
          <t>Delivered</t>
        </is>
      </c>
      <c r="S2871" s="63" t="inlineStr">
        <is>
          <t>RT</t>
        </is>
      </c>
      <c r="T2871" s="39" t="n"/>
      <c r="U2871" s="23" t="inlineStr">
        <is>
          <t>BioLegend</t>
        </is>
      </c>
      <c r="V2871" s="23">
        <f>VLOOKUP(P2871,'Customer List'!B:C,2,)</f>
        <v/>
      </c>
      <c r="W2871" s="40" t="n"/>
      <c r="X2871" s="32" t="n">
        <v>45923</v>
      </c>
      <c r="Y2871" s="23">
        <f>IF(X2871="", "", X2871-N2871)</f>
        <v/>
      </c>
      <c r="Z2871" s="23">
        <f>IF(N2871="", "", TEXT(N2871, "dddd"))</f>
        <v/>
      </c>
      <c r="AA2871" s="23">
        <f>IF(X2871="", "", TEXT(X2871, "dddd"))</f>
        <v/>
      </c>
      <c r="AB2871" s="23">
        <f>VLOOKUP(U2871,'Currency Sheet'!A:C,3,)</f>
        <v/>
      </c>
      <c r="AC2871" s="44">
        <f>VLOOKUP(P2871,'Customer List'!B:D,3,)</f>
        <v/>
      </c>
    </row>
    <row r="2872">
      <c r="A2872" s="23">
        <f>A2871+1</f>
        <v/>
      </c>
      <c r="B2872" s="23" t="inlineStr">
        <is>
          <t>SE041813</t>
        </is>
      </c>
      <c r="C2872" s="32" t="n">
        <v>45916</v>
      </c>
      <c r="D2872" s="32" t="n">
        <v>45919</v>
      </c>
      <c r="E2872" s="51" t="n">
        <v>0</v>
      </c>
      <c r="F2872" s="51">
        <f>IF(AB2872="DOLLAR",E2872*88,E2872)</f>
        <v/>
      </c>
      <c r="G2872" s="62">
        <f>F2872*J2872</f>
        <v/>
      </c>
      <c r="H2872" s="23" t="inlineStr">
        <is>
          <t>3420-4AST-2</t>
        </is>
      </c>
      <c r="I2872" s="23" t="inlineStr">
        <is>
          <t>ELISpot Plus: Human IFN-γ (ALP)</t>
        </is>
      </c>
      <c r="J2872" s="23" t="n">
        <v>1</v>
      </c>
      <c r="K2872" s="23" t="n">
        <v>1</v>
      </c>
      <c r="L2872" s="23">
        <f>J2872-K2872</f>
        <v/>
      </c>
      <c r="M2872" s="23" t="inlineStr">
        <is>
          <t>DC-154/25-26</t>
        </is>
      </c>
      <c r="N2872" s="32" t="n">
        <v>45920</v>
      </c>
      <c r="O2872" s="62" t="n">
        <v>0</v>
      </c>
      <c r="P2872" s="23" t="inlineStr">
        <is>
          <t>NIIH</t>
        </is>
      </c>
      <c r="Q2872" s="23" t="n">
        <v>58155918774</v>
      </c>
      <c r="R2872" s="23" t="inlineStr">
        <is>
          <t>Delivered</t>
        </is>
      </c>
      <c r="S2872" s="63" t="n">
        <v>4</v>
      </c>
      <c r="T2872" s="39" t="inlineStr">
        <is>
          <t>Sample MOHAN SIR (Sent to Anas)</t>
        </is>
      </c>
      <c r="U2872" s="23" t="inlineStr">
        <is>
          <t>MABTECH</t>
        </is>
      </c>
      <c r="V2872" s="23">
        <f>VLOOKUP(P2872,'Customer List'!B:C,2,)</f>
        <v/>
      </c>
      <c r="W2872" s="40" t="n"/>
      <c r="X2872" s="32" t="n">
        <v>45922</v>
      </c>
      <c r="Y2872" s="23">
        <f>IF(X2872="", "", X2872-N2872)</f>
        <v/>
      </c>
      <c r="Z2872" s="23">
        <f>IF(N2872="", "", TEXT(N2872, "dddd"))</f>
        <v/>
      </c>
      <c r="AA2872" s="23">
        <f>IF(X2872="", "", TEXT(X2872, "dddd"))</f>
        <v/>
      </c>
      <c r="AB2872" s="23">
        <f>VLOOKUP(U2872,'Currency Sheet'!A:C,3,)</f>
        <v/>
      </c>
      <c r="AC2872" s="44">
        <f>VLOOKUP(P2872,'Customer List'!B:D,3,)</f>
        <v/>
      </c>
    </row>
    <row r="2873">
      <c r="A2873" s="23">
        <f>A2872+1</f>
        <v/>
      </c>
      <c r="B2873" s="23" t="n">
        <v>178883</v>
      </c>
      <c r="C2873" s="32" t="n">
        <v>45915</v>
      </c>
      <c r="D2873" s="32" t="n">
        <v>45919</v>
      </c>
      <c r="E2873" s="51" t="n">
        <v>172</v>
      </c>
      <c r="F2873" s="51">
        <f>IF(AB2873="DOLLAR",E2873*88,E2873)</f>
        <v/>
      </c>
      <c r="G2873" s="62">
        <f>F2873*J2873</f>
        <v/>
      </c>
      <c r="H2873" s="23" t="inlineStr">
        <is>
          <t>BE0055</t>
        </is>
      </c>
      <c r="I2873" s="23" t="inlineStr">
        <is>
          <t>InVivoMAb anti-mouse IFN gamma, XMG1.2, 1 mg</t>
        </is>
      </c>
      <c r="J2873" s="23" t="n">
        <v>1</v>
      </c>
      <c r="K2873" s="23" t="n">
        <v>1</v>
      </c>
      <c r="L2873" s="23">
        <f>J2873-K2873</f>
        <v/>
      </c>
      <c r="M2873" s="23" t="inlineStr">
        <is>
          <t>T-1236/25-26</t>
        </is>
      </c>
      <c r="N2873" s="32" t="n">
        <v>45920</v>
      </c>
      <c r="O2873" s="62" t="n">
        <v>12642</v>
      </c>
      <c r="P2873" s="23" t="inlineStr">
        <is>
          <t>IIT KHARAGPUR</t>
        </is>
      </c>
      <c r="Q2873" s="23" t="n">
        <v>58155922742</v>
      </c>
      <c r="R2873" s="23" t="inlineStr">
        <is>
          <t>Delivered</t>
        </is>
      </c>
      <c r="S2873" s="63" t="n">
        <v>4</v>
      </c>
      <c r="T2873" s="39" t="n"/>
      <c r="U2873" s="23" t="inlineStr">
        <is>
          <t>BioXcell</t>
        </is>
      </c>
      <c r="V2873" s="23">
        <f>VLOOKUP(P2873,'Customer List'!B:C,2,)</f>
        <v/>
      </c>
      <c r="W2873" s="40" t="n"/>
      <c r="X2873" s="32" t="n">
        <v>45922</v>
      </c>
      <c r="Y2873" s="23">
        <f>IF(X2873="", "", X2873-N2873)</f>
        <v/>
      </c>
      <c r="Z2873" s="23">
        <f>IF(N2873="", "", TEXT(N2873, "dddd"))</f>
        <v/>
      </c>
      <c r="AA2873" s="23">
        <f>IF(X2873="", "", TEXT(X2873, "dddd"))</f>
        <v/>
      </c>
      <c r="AB2873" s="23">
        <f>VLOOKUP(U2873,'Currency Sheet'!A:C,3,)</f>
        <v/>
      </c>
      <c r="AC2873" s="44">
        <f>VLOOKUP(P2873,'Customer List'!B:D,3,)</f>
        <v/>
      </c>
    </row>
    <row r="2874">
      <c r="A2874" s="23">
        <f>A2873+1</f>
        <v/>
      </c>
      <c r="B2874" s="23" t="n">
        <v>178883</v>
      </c>
      <c r="C2874" s="32" t="n">
        <v>45915</v>
      </c>
      <c r="D2874" s="32" t="n">
        <v>45919</v>
      </c>
      <c r="E2874" s="51" t="n">
        <v>903</v>
      </c>
      <c r="F2874" s="51">
        <f>IF(AB2874="DOLLAR",E2874*88,E2874)</f>
        <v/>
      </c>
      <c r="G2874" s="62">
        <f>F2874*J2874</f>
        <v/>
      </c>
      <c r="H2874" s="23" t="inlineStr">
        <is>
          <t>BE0089</t>
        </is>
      </c>
      <c r="I2874" s="23" t="inlineStr">
        <is>
          <t>InVivoMAb rat IgG2a isotype control, anti-trinitrophenol, 2A3, 25 mg</t>
        </is>
      </c>
      <c r="J2874" s="23" t="n">
        <v>1</v>
      </c>
      <c r="K2874" s="23" t="n">
        <v>1</v>
      </c>
      <c r="L2874" s="23">
        <f>J2874-K2874</f>
        <v/>
      </c>
      <c r="M2874" s="23" t="inlineStr">
        <is>
          <t>T-1232/25-26</t>
        </is>
      </c>
      <c r="N2874" s="32" t="n">
        <v>45920</v>
      </c>
      <c r="O2874" s="62" t="n">
        <v>155011.5</v>
      </c>
      <c r="P2874" s="23" t="inlineStr">
        <is>
          <t>BIONIFY</t>
        </is>
      </c>
      <c r="Q2874" s="23" t="n">
        <v>58155922370</v>
      </c>
      <c r="R2874" s="23" t="inlineStr">
        <is>
          <t>Delivered</t>
        </is>
      </c>
      <c r="S2874" s="63" t="n">
        <v>4</v>
      </c>
      <c r="T2874" s="39" t="n"/>
      <c r="U2874" s="23" t="inlineStr">
        <is>
          <t>BioXcell</t>
        </is>
      </c>
      <c r="V2874" s="23">
        <f>VLOOKUP(P2874,'Customer List'!B:C,2,)</f>
        <v/>
      </c>
      <c r="W2874" s="40" t="n"/>
      <c r="X2874" s="32" t="n">
        <v>45922</v>
      </c>
      <c r="Y2874" s="23">
        <f>IF(X2874="", "", X2874-N2874)</f>
        <v/>
      </c>
      <c r="Z2874" s="23">
        <f>IF(N2874="", "", TEXT(N2874, "dddd"))</f>
        <v/>
      </c>
      <c r="AA2874" s="23">
        <f>IF(X2874="", "", TEXT(X2874, "dddd"))</f>
        <v/>
      </c>
      <c r="AB2874" s="23">
        <f>VLOOKUP(U2874,'Currency Sheet'!A:C,3,)</f>
        <v/>
      </c>
      <c r="AC2874" s="44">
        <f>VLOOKUP(P2874,'Customer List'!B:D,3,)</f>
        <v/>
      </c>
    </row>
    <row r="2875">
      <c r="A2875" s="23">
        <f>A2874+1</f>
        <v/>
      </c>
      <c r="B2875" s="23" t="n">
        <v>178883</v>
      </c>
      <c r="C2875" s="32" t="n">
        <v>45915</v>
      </c>
      <c r="D2875" s="32" t="n">
        <v>45919</v>
      </c>
      <c r="E2875" s="51" t="n">
        <v>1064</v>
      </c>
      <c r="F2875" s="51">
        <f>IF(AB2875="DOLLAR",E2875*88,E2875)</f>
        <v/>
      </c>
      <c r="G2875" s="62">
        <f>F2875*J2875</f>
        <v/>
      </c>
      <c r="H2875" s="23" t="inlineStr">
        <is>
          <t>BE0146</t>
        </is>
      </c>
      <c r="I2875" s="23" t="inlineStr">
        <is>
          <t>InVivoMAb anti-mouse PD-1 (CD279), RMP1-14, 25 mg</t>
        </is>
      </c>
      <c r="J2875" s="23" t="n">
        <v>1</v>
      </c>
      <c r="K2875" s="23" t="n">
        <v>1</v>
      </c>
      <c r="L2875" s="23">
        <f>J2875-K2875</f>
        <v/>
      </c>
      <c r="M2875" s="23" t="inlineStr">
        <is>
          <t>T-1232/25-26</t>
        </is>
      </c>
      <c r="N2875" s="32" t="n">
        <v>45920</v>
      </c>
      <c r="O2875" s="62" t="n">
        <v>166845</v>
      </c>
      <c r="P2875" s="23" t="inlineStr">
        <is>
          <t>BIONIFY</t>
        </is>
      </c>
      <c r="Q2875" s="23" t="n">
        <v>58155922370</v>
      </c>
      <c r="R2875" s="23" t="inlineStr">
        <is>
          <t>Delivered</t>
        </is>
      </c>
      <c r="S2875" s="63" t="n">
        <v>4</v>
      </c>
      <c r="T2875" s="39" t="n"/>
      <c r="U2875" s="23" t="inlineStr">
        <is>
          <t>BioXcell</t>
        </is>
      </c>
      <c r="V2875" s="23">
        <f>VLOOKUP(P2875,'Customer List'!B:C,2,)</f>
        <v/>
      </c>
      <c r="W2875" s="40" t="n"/>
      <c r="X2875" s="32" t="n">
        <v>45922</v>
      </c>
      <c r="Y2875" s="23">
        <f>IF(X2875="", "", X2875-N2875)</f>
        <v/>
      </c>
      <c r="Z2875" s="23">
        <f>IF(N2875="", "", TEXT(N2875, "dddd"))</f>
        <v/>
      </c>
      <c r="AA2875" s="23">
        <f>IF(X2875="", "", TEXT(X2875, "dddd"))</f>
        <v/>
      </c>
      <c r="AB2875" s="23">
        <f>VLOOKUP(U2875,'Currency Sheet'!A:C,3,)</f>
        <v/>
      </c>
      <c r="AC2875" s="44">
        <f>VLOOKUP(P2875,'Customer List'!B:D,3,)</f>
        <v/>
      </c>
    </row>
    <row r="2876">
      <c r="A2876" s="23">
        <f>A2875+1</f>
        <v/>
      </c>
      <c r="B2876" s="23" t="n">
        <v>178883</v>
      </c>
      <c r="C2876" s="32" t="n">
        <v>45915</v>
      </c>
      <c r="D2876" s="32" t="n">
        <v>45919</v>
      </c>
      <c r="E2876" s="51" t="n">
        <v>3288</v>
      </c>
      <c r="F2876" s="51">
        <f>IF(AB2876="DOLLAR",E2876*88,E2876)</f>
        <v/>
      </c>
      <c r="G2876" s="62">
        <f>F2876*J2876</f>
        <v/>
      </c>
      <c r="H2876" s="23" t="inlineStr">
        <is>
          <t>BE0416</t>
        </is>
      </c>
      <c r="I2876" s="23" t="inlineStr">
        <is>
          <t>InVivoMAb anti-human/mouse GRP78, N88, 100 mg</t>
        </is>
      </c>
      <c r="J2876" s="23" t="n">
        <v>1</v>
      </c>
      <c r="K2876" s="23" t="n"/>
      <c r="L2876" s="23">
        <f>J2876-K2876</f>
        <v/>
      </c>
      <c r="M2876" s="23" t="n"/>
      <c r="N2876" s="32" t="n"/>
      <c r="O2876" s="62" t="n"/>
      <c r="P2876" s="23" t="inlineStr">
        <is>
          <t>Stock</t>
        </is>
      </c>
      <c r="Q2876" s="23" t="n"/>
      <c r="R2876" s="23" t="n"/>
      <c r="S2876" s="63" t="n">
        <v>4</v>
      </c>
      <c r="T2876" s="39" t="n"/>
      <c r="U2876" s="23" t="inlineStr">
        <is>
          <t>BioXcell</t>
        </is>
      </c>
      <c r="V2876" s="23">
        <f>VLOOKUP(P2876,'Customer List'!B:C,2,)</f>
        <v/>
      </c>
      <c r="W2876" s="40" t="inlineStr">
        <is>
          <t>Stock</t>
        </is>
      </c>
      <c r="X2876" s="32">
        <f>IF(OR(R2876 = "PRIYANKA MADAM", R2876 = "DEEPAK", R2876 = "PORTER"),N2876,"")</f>
        <v/>
      </c>
      <c r="Y2876" s="23">
        <f>IF(X2876="", "", X2876-N2876)</f>
        <v/>
      </c>
      <c r="Z2876" s="23">
        <f>IF(N2876="", "", TEXT(N2876, "dddd"))</f>
        <v/>
      </c>
      <c r="AA2876" s="23">
        <f>IF(X2876="", "", TEXT(X2876, "dddd"))</f>
        <v/>
      </c>
      <c r="AB2876" s="23">
        <f>VLOOKUP(U2876,'Currency Sheet'!A:C,3,)</f>
        <v/>
      </c>
      <c r="AC2876" s="44">
        <f>VLOOKUP(P2876,'Customer List'!B:D,3,)</f>
        <v/>
      </c>
    </row>
    <row r="2877">
      <c r="A2877" s="23">
        <f>A2876+1</f>
        <v/>
      </c>
      <c r="B2877" s="23" t="inlineStr">
        <is>
          <t>SO3321488G09152025</t>
        </is>
      </c>
      <c r="C2877" s="32" t="n">
        <v>45915</v>
      </c>
      <c r="D2877" s="32" t="n">
        <v>45922</v>
      </c>
      <c r="E2877" s="51" t="n">
        <v>2249</v>
      </c>
      <c r="F2877" s="51">
        <f>IF(AB2877="DOLLAR",E2877*88,E2877)</f>
        <v/>
      </c>
      <c r="G2877" s="62">
        <f>F2877*J2877</f>
        <v/>
      </c>
      <c r="H2877" s="23" t="inlineStr">
        <is>
          <t>HD 105-007</t>
        </is>
      </c>
      <c r="I2877" s="23" t="inlineStr">
        <is>
          <t xml:space="preserve">HUMAN BRCA2 (-/-) DLD-1 Cell Line, 1 each </t>
        </is>
      </c>
      <c r="J2877" s="23" t="n">
        <v>1</v>
      </c>
      <c r="K2877" s="23" t="n">
        <v>1</v>
      </c>
      <c r="L2877" s="23">
        <f>J2877-K2877</f>
        <v/>
      </c>
      <c r="M2877" s="23" t="inlineStr">
        <is>
          <t>T-1253/25-26</t>
        </is>
      </c>
      <c r="N2877" s="32" t="n">
        <v>45920</v>
      </c>
      <c r="O2877" s="62" t="n">
        <v>393750</v>
      </c>
      <c r="P2877" s="23" t="inlineStr">
        <is>
          <t>Sun Pharma</t>
        </is>
      </c>
      <c r="Q2877" s="23" t="n">
        <v>58155939203</v>
      </c>
      <c r="R2877" s="23" t="inlineStr">
        <is>
          <t>Delivered</t>
        </is>
      </c>
      <c r="S2877" s="63" t="n">
        <v>-80</v>
      </c>
      <c r="T2877" s="39" t="n"/>
      <c r="U2877" s="23" t="inlineStr">
        <is>
          <t>DHARMACON</t>
        </is>
      </c>
      <c r="V2877" s="23">
        <f>VLOOKUP(P2877,'Customer List'!B:C,2,)</f>
        <v/>
      </c>
      <c r="W2877" s="40" t="n"/>
      <c r="X2877" s="32" t="n">
        <v>45922</v>
      </c>
      <c r="Y2877" s="23">
        <f>IF(X2877="", "", X2877-N2877)</f>
        <v/>
      </c>
      <c r="Z2877" s="23">
        <f>IF(N2877="", "", TEXT(N2877, "dddd"))</f>
        <v/>
      </c>
      <c r="AA2877" s="23">
        <f>IF(X2877="", "", TEXT(X2877, "dddd"))</f>
        <v/>
      </c>
      <c r="AB2877" s="23">
        <f>VLOOKUP(U2877,'Currency Sheet'!A:C,3,)</f>
        <v/>
      </c>
      <c r="AC2877" s="44">
        <f>VLOOKUP(P2877,'Customer List'!B:D,3,)</f>
        <v/>
      </c>
    </row>
    <row r="2878">
      <c r="A2878" s="23">
        <f>A2877+1</f>
        <v/>
      </c>
      <c r="B2878" s="23" t="inlineStr">
        <is>
          <t>SO3321488G09152025</t>
        </is>
      </c>
      <c r="C2878" s="32" t="n">
        <v>45915</v>
      </c>
      <c r="D2878" s="32" t="n">
        <v>45922</v>
      </c>
      <c r="E2878" s="51" t="n">
        <v>1</v>
      </c>
      <c r="F2878" s="51">
        <f>IF(AB2878="DOLLAR",E2878*88,E2878)</f>
        <v/>
      </c>
      <c r="G2878" s="62">
        <f>F2878*J2878</f>
        <v/>
      </c>
      <c r="H2878" s="23" t="inlineStr">
        <is>
          <t>HD PAR- 008</t>
        </is>
      </c>
      <c r="I2878" s="23" t="inlineStr">
        <is>
          <t xml:space="preserve">DLD-1 Parental, 1 each </t>
        </is>
      </c>
      <c r="J2878" s="23" t="n">
        <v>1</v>
      </c>
      <c r="K2878" s="23" t="n">
        <v>1</v>
      </c>
      <c r="L2878" s="23">
        <f>J2878-K2878</f>
        <v/>
      </c>
      <c r="M2878" s="23" t="inlineStr">
        <is>
          <t>T-1253/25-26</t>
        </is>
      </c>
      <c r="N2878" s="32" t="n">
        <v>45920</v>
      </c>
      <c r="O2878" s="62" t="n">
        <v>0</v>
      </c>
      <c r="P2878" s="23" t="inlineStr">
        <is>
          <t>Sun Pharma</t>
        </is>
      </c>
      <c r="Q2878" s="23" t="n">
        <v>58155939203</v>
      </c>
      <c r="R2878" s="23" t="inlineStr">
        <is>
          <t>Delivered</t>
        </is>
      </c>
      <c r="S2878" s="63" t="n">
        <v>-80</v>
      </c>
      <c r="T2878" s="39" t="inlineStr">
        <is>
          <t>FOC WITHOUT DOCUMENT</t>
        </is>
      </c>
      <c r="U2878" s="23" t="inlineStr">
        <is>
          <t>DHARMACON</t>
        </is>
      </c>
      <c r="V2878" s="23">
        <f>VLOOKUP(P2878,'Customer List'!B:C,2,)</f>
        <v/>
      </c>
      <c r="W2878" s="40" t="n"/>
      <c r="X2878" s="32" t="n">
        <v>45922</v>
      </c>
      <c r="Y2878" s="23">
        <f>IF(X2878="", "", X2878-N2878)</f>
        <v/>
      </c>
      <c r="Z2878" s="23">
        <f>IF(N2878="", "", TEXT(N2878, "dddd"))</f>
        <v/>
      </c>
      <c r="AA2878" s="23">
        <f>IF(X2878="", "", TEXT(X2878, "dddd"))</f>
        <v/>
      </c>
      <c r="AB2878" s="23">
        <f>VLOOKUP(U2878,'Currency Sheet'!A:C,3,)</f>
        <v/>
      </c>
      <c r="AC2878" s="44">
        <f>VLOOKUP(P2878,'Customer List'!B:D,3,)</f>
        <v/>
      </c>
    </row>
    <row r="2879">
      <c r="A2879" s="23">
        <f>A2878+1</f>
        <v/>
      </c>
      <c r="B2879" s="23" t="inlineStr">
        <is>
          <t>MP/LS/25-26/1283</t>
        </is>
      </c>
      <c r="C2879" s="32" t="n">
        <v>45917</v>
      </c>
      <c r="D2879" s="32" t="n">
        <v>45922</v>
      </c>
      <c r="E2879" s="51" t="n">
        <v>11860.25</v>
      </c>
      <c r="F2879" s="51">
        <f>IF(AB2879="DOLLAR",E2879*88,E2879)</f>
        <v/>
      </c>
      <c r="G2879" s="62">
        <f>F2879*J2879</f>
        <v/>
      </c>
      <c r="H2879" s="23" t="n">
        <v>100575</v>
      </c>
      <c r="I2879" s="23" t="inlineStr">
        <is>
          <t>Deoxyribonuclease I</t>
        </is>
      </c>
      <c r="J2879" s="23" t="n">
        <v>2</v>
      </c>
      <c r="K2879" s="23" t="n"/>
      <c r="L2879" s="23">
        <f>J2879-K2879</f>
        <v/>
      </c>
      <c r="M2879" s="23" t="n"/>
      <c r="N2879" s="32" t="n"/>
      <c r="O2879" s="62" t="n"/>
      <c r="P2879" s="23" t="inlineStr">
        <is>
          <t>Stock</t>
        </is>
      </c>
      <c r="Q2879" s="23" t="n"/>
      <c r="R2879" s="23" t="n"/>
      <c r="S2879" s="63" t="n">
        <v>4</v>
      </c>
      <c r="T2879" s="39" t="n"/>
      <c r="U2879" s="23" t="inlineStr">
        <is>
          <t>MP Bio</t>
        </is>
      </c>
      <c r="V2879" s="23">
        <f>VLOOKUP(P2879,'Customer List'!B:C,2,)</f>
        <v/>
      </c>
      <c r="W2879" s="40" t="inlineStr">
        <is>
          <t>Stock</t>
        </is>
      </c>
      <c r="X2879" s="32">
        <f>IF(OR(R2879 = "PRIYANKA MADAM", R2879 = "DEEPAK", R2879 = "PORTER"),N2879,"")</f>
        <v/>
      </c>
      <c r="Y2879" s="23">
        <f>IF(X2879="", "", X2879-N2879)</f>
        <v/>
      </c>
      <c r="Z2879" s="23">
        <f>IF(N2879="", "", TEXT(N2879, "dddd"))</f>
        <v/>
      </c>
      <c r="AA2879" s="23">
        <f>IF(X2879="", "", TEXT(X2879, "dddd"))</f>
        <v/>
      </c>
      <c r="AB2879" s="23">
        <f>VLOOKUP(U2879,'Currency Sheet'!A:C,3,)</f>
        <v/>
      </c>
      <c r="AC2879" s="44">
        <f>VLOOKUP(P2879,'Customer List'!B:D,3,)</f>
        <v/>
      </c>
    </row>
    <row r="2880">
      <c r="A2880" s="23">
        <f>A2879+1</f>
        <v/>
      </c>
      <c r="B2880" s="23" t="inlineStr">
        <is>
          <t>MP/LS/25-26/1283</t>
        </is>
      </c>
      <c r="C2880" s="32" t="n">
        <v>45917</v>
      </c>
      <c r="D2880" s="32" t="n">
        <v>45922</v>
      </c>
      <c r="E2880" s="51" t="n">
        <v>51562.5</v>
      </c>
      <c r="F2880" s="51">
        <f>IF(AB2880="DOLLAR",E2880*88,E2880)</f>
        <v/>
      </c>
      <c r="G2880" s="62">
        <f>F2880*J2880</f>
        <v/>
      </c>
      <c r="H2880" s="23" t="n">
        <v>162517</v>
      </c>
      <c r="I2880" s="23" t="n"/>
      <c r="J2880" s="23" t="n">
        <v>1</v>
      </c>
      <c r="K2880" s="23" t="n">
        <v>1</v>
      </c>
      <c r="L2880" s="23">
        <f>J2880-K2880</f>
        <v/>
      </c>
      <c r="M2880" s="23" t="inlineStr">
        <is>
          <t>T-1258/25-26</t>
        </is>
      </c>
      <c r="N2880" s="32" t="n">
        <v>45923</v>
      </c>
      <c r="O2880" s="62" t="n">
        <v>61875</v>
      </c>
      <c r="P2880" s="23" t="inlineStr">
        <is>
          <t>NIB</t>
        </is>
      </c>
      <c r="Q2880" s="23" t="inlineStr">
        <is>
          <t>By Hand</t>
        </is>
      </c>
      <c r="R2880" s="23" t="inlineStr">
        <is>
          <t>Deepak</t>
        </is>
      </c>
      <c r="S2880" s="63" t="inlineStr">
        <is>
          <t>RT</t>
        </is>
      </c>
      <c r="T2880" s="39" t="n"/>
      <c r="U2880" s="23" t="inlineStr">
        <is>
          <t>MP Bio</t>
        </is>
      </c>
      <c r="V2880" s="23">
        <f>VLOOKUP(P2880,'Customer List'!B:C,2,)</f>
        <v/>
      </c>
      <c r="W2880" s="40" t="n"/>
      <c r="X2880" s="32">
        <f>IF(OR(R2880 = "PRIYANKA MADAM", R2880 = "DEEPAK", R2880 = "PORTER"),N2880,"")</f>
        <v/>
      </c>
      <c r="Y2880" s="23">
        <f>IF(X2880="", "", X2880-N2880)</f>
        <v/>
      </c>
      <c r="Z2880" s="23">
        <f>IF(N2880="", "", TEXT(N2880, "dddd"))</f>
        <v/>
      </c>
      <c r="AA2880" s="23">
        <f>IF(X2880="", "", TEXT(X2880, "dddd"))</f>
        <v/>
      </c>
      <c r="AB2880" s="23">
        <f>VLOOKUP(U2880,'Currency Sheet'!A:C,3,)</f>
        <v/>
      </c>
      <c r="AC2880" s="44">
        <f>VLOOKUP(P2880,'Customer List'!B:D,3,)</f>
        <v/>
      </c>
    </row>
    <row r="2881">
      <c r="A2881" s="23">
        <f>A2880+1</f>
        <v/>
      </c>
      <c r="B2881" s="23" t="inlineStr">
        <is>
          <t>INV250918-002</t>
        </is>
      </c>
      <c r="C2881" s="32" t="n">
        <v>45918</v>
      </c>
      <c r="D2881" s="32" t="n">
        <v>45923</v>
      </c>
      <c r="E2881" s="51" t="n">
        <v>850</v>
      </c>
      <c r="F2881" s="51">
        <f>IF(AB2881="DOLLAR",E2881*88,E2881)</f>
        <v/>
      </c>
      <c r="G2881" s="62">
        <f>F2881*J2881</f>
        <v/>
      </c>
      <c r="H2881" s="23" t="inlineStr">
        <is>
          <t>L8300</t>
        </is>
      </c>
      <c r="I2881" s="23" t="n"/>
      <c r="J2881" s="23" t="n">
        <v>1</v>
      </c>
      <c r="K2881" s="23" t="n">
        <v>1</v>
      </c>
      <c r="L2881" s="23">
        <f>J2881-K2881</f>
        <v/>
      </c>
      <c r="M2881" s="23" t="inlineStr">
        <is>
          <t>T-1264/25-26</t>
        </is>
      </c>
      <c r="N2881" s="32" t="n">
        <v>45923</v>
      </c>
      <c r="O2881" s="62" t="n">
        <v>123250</v>
      </c>
      <c r="P2881" s="23" t="inlineStr">
        <is>
          <t>Scimax</t>
        </is>
      </c>
      <c r="Q2881" s="23" t="n">
        <v>58156038765</v>
      </c>
      <c r="R2881" s="23" t="inlineStr">
        <is>
          <t>Delivered</t>
        </is>
      </c>
      <c r="S2881" s="63" t="n">
        <v>-20</v>
      </c>
      <c r="T2881" s="39" t="n"/>
      <c r="U2881" s="23" t="inlineStr">
        <is>
          <t>TargetMol</t>
        </is>
      </c>
      <c r="V2881" s="23">
        <f>VLOOKUP(P2881,'Customer List'!B:C,2,)</f>
        <v/>
      </c>
      <c r="W2881" s="40" t="n"/>
      <c r="X2881" s="32" t="n">
        <v>45924</v>
      </c>
      <c r="Y2881" s="23">
        <f>IF(X2881="", "", X2881-N2881)</f>
        <v/>
      </c>
      <c r="Z2881" s="23">
        <f>IF(N2881="", "", TEXT(N2881, "dddd"))</f>
        <v/>
      </c>
      <c r="AA2881" s="23">
        <f>IF(X2881="", "", TEXT(X2881, "dddd"))</f>
        <v/>
      </c>
      <c r="AB2881" s="23">
        <f>VLOOKUP(U2881,'Currency Sheet'!A:C,3,)</f>
        <v/>
      </c>
      <c r="AC2881" s="44">
        <f>VLOOKUP(P2881,'Customer List'!B:D,3,)</f>
        <v/>
      </c>
    </row>
    <row r="2882">
      <c r="A2882" s="23">
        <f>A2881+1</f>
        <v/>
      </c>
      <c r="B2882" s="23" t="inlineStr">
        <is>
          <t>INV250918-001</t>
        </is>
      </c>
      <c r="C2882" s="32" t="n">
        <v>45918</v>
      </c>
      <c r="D2882" s="32" t="n">
        <v>45923</v>
      </c>
      <c r="E2882" s="51" t="n">
        <v>238.8</v>
      </c>
      <c r="F2882" s="51">
        <f>IF(AB2882="DOLLAR",E2882*88,E2882)</f>
        <v/>
      </c>
      <c r="G2882" s="62">
        <f>F2882*J2882</f>
        <v/>
      </c>
      <c r="H2882" s="23" t="inlineStr">
        <is>
          <t>T5S2254</t>
        </is>
      </c>
      <c r="I2882" s="23" t="n"/>
      <c r="J2882" s="23" t="n">
        <v>1</v>
      </c>
      <c r="K2882" s="23" t="n">
        <v>1</v>
      </c>
      <c r="L2882" s="23">
        <f>J2882-K2882</f>
        <v/>
      </c>
      <c r="M2882" s="23" t="inlineStr">
        <is>
          <t>T-1313/25-26</t>
        </is>
      </c>
      <c r="N2882" s="32" t="n">
        <v>45934</v>
      </c>
      <c r="O2882" s="62" t="n">
        <v>39243</v>
      </c>
      <c r="P2882" s="23" t="inlineStr">
        <is>
          <t>Vector</t>
        </is>
      </c>
      <c r="Q2882" s="23" t="inlineStr">
        <is>
          <t>D3003710010</t>
        </is>
      </c>
      <c r="R2882" s="23" t="inlineStr">
        <is>
          <t>Delivered</t>
        </is>
      </c>
      <c r="S2882" s="63" t="n">
        <v>-20</v>
      </c>
      <c r="T2882" s="39" t="n"/>
      <c r="U2882" s="23" t="inlineStr">
        <is>
          <t>TargetMol</t>
        </is>
      </c>
      <c r="V2882" s="23">
        <f>VLOOKUP(P2882,'Customer List'!B:C,2,)</f>
        <v/>
      </c>
      <c r="W2882" s="40" t="n"/>
      <c r="X2882" s="32" t="n">
        <v>45936</v>
      </c>
      <c r="Y2882" s="23">
        <f>IF(X2882="", "", X2882-N2882)</f>
        <v/>
      </c>
      <c r="Z2882" s="23">
        <f>IF(N2882="", "", TEXT(N2882, "dddd"))</f>
        <v/>
      </c>
      <c r="AA2882" s="23">
        <f>IF(X2882="", "", TEXT(X2882, "dddd"))</f>
        <v/>
      </c>
      <c r="AB2882" s="23">
        <f>VLOOKUP(U2882,'Currency Sheet'!A:C,3,)</f>
        <v/>
      </c>
      <c r="AC2882" s="44">
        <f>VLOOKUP(P2882,'Customer List'!B:D,3,)</f>
        <v/>
      </c>
    </row>
    <row r="2883">
      <c r="A2883" s="23">
        <f>A2882+1</f>
        <v/>
      </c>
      <c r="B2883" s="23" t="inlineStr">
        <is>
          <t>179029, 179104</t>
        </is>
      </c>
      <c r="C2883" s="32" t="n">
        <v>45919</v>
      </c>
      <c r="D2883" s="32" t="n">
        <v>45923</v>
      </c>
      <c r="E2883" s="51" t="n">
        <v>2806.8</v>
      </c>
      <c r="F2883" s="51">
        <f>IF(AB2883="DOLLAR",E2883*88,E2883)</f>
        <v/>
      </c>
      <c r="G2883" s="62">
        <f>F2883*J2883</f>
        <v/>
      </c>
      <c r="H2883" s="23" t="inlineStr">
        <is>
          <t>BE0146</t>
        </is>
      </c>
      <c r="I2883" s="23" t="inlineStr">
        <is>
          <t>InVivoMAb anti-mouse PD-1 (CD279), RMP1-14, 25 mg</t>
        </is>
      </c>
      <c r="J2883" s="23" t="n">
        <v>1</v>
      </c>
      <c r="K2883" s="23" t="n">
        <v>1</v>
      </c>
      <c r="L2883" s="23">
        <f>J2883-K2883</f>
        <v/>
      </c>
      <c r="M2883" s="23" t="inlineStr">
        <is>
          <t>T-1265/25-26</t>
        </is>
      </c>
      <c r="N2883" s="32" t="n">
        <v>45923</v>
      </c>
      <c r="O2883" s="62" t="n">
        <v>334009.2</v>
      </c>
      <c r="P2883" s="23" t="inlineStr">
        <is>
          <t>AURIGINE ONCO</t>
        </is>
      </c>
      <c r="Q2883" s="23" t="n">
        <v>58156039233</v>
      </c>
      <c r="R2883" s="23" t="inlineStr">
        <is>
          <t>Delivered</t>
        </is>
      </c>
      <c r="S2883" s="63" t="n">
        <v>4</v>
      </c>
      <c r="T2883" s="39" t="n"/>
      <c r="U2883" s="23" t="inlineStr">
        <is>
          <t>BioXcell</t>
        </is>
      </c>
      <c r="V2883" s="23">
        <f>VLOOKUP(P2883,'Customer List'!B:C,2,)</f>
        <v/>
      </c>
      <c r="W2883" s="40" t="n"/>
      <c r="X2883" s="32" t="n">
        <v>45924</v>
      </c>
      <c r="Y2883" s="23">
        <f>IF(X2883="", "", X2883-N2883)</f>
        <v/>
      </c>
      <c r="Z2883" s="23">
        <f>IF(N2883="", "", TEXT(N2883, "dddd"))</f>
        <v/>
      </c>
      <c r="AA2883" s="23">
        <f>IF(X2883="", "", TEXT(X2883, "dddd"))</f>
        <v/>
      </c>
      <c r="AB2883" s="23">
        <f>VLOOKUP(U2883,'Currency Sheet'!A:C,3,)</f>
        <v/>
      </c>
      <c r="AC2883" s="44">
        <f>VLOOKUP(P2883,'Customer List'!B:D,3,)</f>
        <v/>
      </c>
    </row>
    <row r="2884">
      <c r="A2884" s="23">
        <f>A2883+1</f>
        <v/>
      </c>
      <c r="B2884" s="23" t="inlineStr">
        <is>
          <t>179029, 179104</t>
        </is>
      </c>
      <c r="C2884" s="32" t="n">
        <v>45919</v>
      </c>
      <c r="D2884" s="32" t="n">
        <v>45923</v>
      </c>
      <c r="E2884" s="51" t="n">
        <v>1108</v>
      </c>
      <c r="F2884" s="51">
        <f>IF(AB2884="DOLLAR",E2884*88,E2884)</f>
        <v/>
      </c>
      <c r="G2884" s="62">
        <f>F2884*J2884</f>
        <v/>
      </c>
      <c r="H2884" s="23" t="inlineStr">
        <is>
          <t>BE0146</t>
        </is>
      </c>
      <c r="I2884" s="23" t="inlineStr">
        <is>
          <t>InVivoMAb anti-mouse PD-1 (CD279), RMP1-14, 25 mg</t>
        </is>
      </c>
      <c r="J2884" s="23" t="n">
        <v>1</v>
      </c>
      <c r="K2884" s="23" t="n">
        <v>1</v>
      </c>
      <c r="L2884" s="23">
        <f>J2884-K2884</f>
        <v/>
      </c>
      <c r="M2884" s="23" t="inlineStr">
        <is>
          <t>T-1266/25-26</t>
        </is>
      </c>
      <c r="N2884" s="32" t="n">
        <v>45924</v>
      </c>
      <c r="O2884" s="62" t="n">
        <v>177514</v>
      </c>
      <c r="P2884" s="23" t="inlineStr">
        <is>
          <t>ANTHEM</t>
        </is>
      </c>
      <c r="Q2884" s="23" t="n">
        <v>58156097705</v>
      </c>
      <c r="R2884" s="23" t="inlineStr">
        <is>
          <t>Delivered</t>
        </is>
      </c>
      <c r="S2884" s="63" t="n">
        <v>4</v>
      </c>
      <c r="T2884" s="39" t="n"/>
      <c r="U2884" s="23" t="inlineStr">
        <is>
          <t>BioXcell</t>
        </is>
      </c>
      <c r="V2884" s="23">
        <f>VLOOKUP(P2884,'Customer List'!B:C,2,)</f>
        <v/>
      </c>
      <c r="W2884" s="40" t="n"/>
      <c r="X2884" s="32" t="n">
        <v>45925</v>
      </c>
      <c r="Y2884" s="23">
        <f>IF(X2884="", "", X2884-N2884)</f>
        <v/>
      </c>
      <c r="Z2884" s="23">
        <f>IF(N2884="", "", TEXT(N2884, "dddd"))</f>
        <v/>
      </c>
      <c r="AA2884" s="23">
        <f>IF(X2884="", "", TEXT(X2884, "dddd"))</f>
        <v/>
      </c>
      <c r="AB2884" s="23">
        <f>VLOOKUP(U2884,'Currency Sheet'!A:C,3,)</f>
        <v/>
      </c>
      <c r="AC2884" s="44">
        <f>VLOOKUP(P2884,'Customer List'!B:D,3,)</f>
        <v/>
      </c>
    </row>
    <row r="2885">
      <c r="A2885" s="23">
        <f>A2884+1</f>
        <v/>
      </c>
      <c r="B2885" s="23" t="inlineStr">
        <is>
          <t>179029, 179104</t>
        </is>
      </c>
      <c r="C2885" s="32" t="n">
        <v>45919</v>
      </c>
      <c r="D2885" s="32" t="n">
        <v>45923</v>
      </c>
      <c r="E2885" s="51" t="n">
        <v>2013</v>
      </c>
      <c r="F2885" s="51">
        <f>IF(AB2885="DOLLAR",E2885*88,E2885)</f>
        <v/>
      </c>
      <c r="G2885" s="62">
        <f>F2885*J2885</f>
        <v/>
      </c>
      <c r="H2885" s="23" t="inlineStr">
        <is>
          <t>BE0346</t>
        </is>
      </c>
      <c r="I2885" s="23" t="inlineStr">
        <is>
          <t>InVivoMAb anti-mouse CD326 (EpCAM), G8.8, 50 mg</t>
        </is>
      </c>
      <c r="J2885" s="23" t="n">
        <v>1</v>
      </c>
      <c r="K2885" s="23" t="n">
        <v>1</v>
      </c>
      <c r="L2885" s="23">
        <f>J2885-K2885</f>
        <v/>
      </c>
      <c r="M2885" s="23" t="inlineStr">
        <is>
          <t>T-1263/25-26</t>
        </is>
      </c>
      <c r="N2885" s="32" t="n">
        <v>45923</v>
      </c>
      <c r="O2885" s="62" t="n">
        <v>237331.25</v>
      </c>
      <c r="P2885" s="23" t="inlineStr">
        <is>
          <t>RG SONS</t>
        </is>
      </c>
      <c r="Q2885" s="23" t="n">
        <v>58156038916</v>
      </c>
      <c r="R2885" s="23" t="inlineStr">
        <is>
          <t>Delivered</t>
        </is>
      </c>
      <c r="S2885" s="63" t="n">
        <v>4</v>
      </c>
      <c r="T2885" s="39" t="n"/>
      <c r="U2885" s="23" t="inlineStr">
        <is>
          <t>BioXcell</t>
        </is>
      </c>
      <c r="V2885" s="23">
        <f>VLOOKUP(P2885,'Customer List'!B:C,2,)</f>
        <v/>
      </c>
      <c r="W2885" s="40" t="n"/>
      <c r="X2885" s="32" t="n">
        <v>45925</v>
      </c>
      <c r="Y2885" s="23">
        <f>IF(X2885="", "", X2885-N2885)</f>
        <v/>
      </c>
      <c r="Z2885" s="23">
        <f>IF(N2885="", "", TEXT(N2885, "dddd"))</f>
        <v/>
      </c>
      <c r="AA2885" s="23">
        <f>IF(X2885="", "", TEXT(X2885, "dddd"))</f>
        <v/>
      </c>
      <c r="AB2885" s="23">
        <f>VLOOKUP(U2885,'Currency Sheet'!A:C,3,)</f>
        <v/>
      </c>
      <c r="AC2885" s="44">
        <f>VLOOKUP(P2885,'Customer List'!B:D,3,)</f>
        <v/>
      </c>
    </row>
    <row r="2886">
      <c r="A2886" s="23">
        <f>A2885+1</f>
        <v/>
      </c>
      <c r="B2886" s="23" t="inlineStr">
        <is>
          <t>179029, 179104</t>
        </is>
      </c>
      <c r="C2886" s="32" t="n">
        <v>45919</v>
      </c>
      <c r="D2886" s="32" t="n">
        <v>45923</v>
      </c>
      <c r="E2886" s="51" t="n">
        <v>2013</v>
      </c>
      <c r="F2886" s="51">
        <f>IF(AB2886="DOLLAR",E2886*88,E2886)</f>
        <v/>
      </c>
      <c r="G2886" s="62">
        <f>F2886*J2886</f>
        <v/>
      </c>
      <c r="H2886" s="23" t="inlineStr">
        <is>
          <t>BE0360</t>
        </is>
      </c>
      <c r="I2886" s="23" t="inlineStr">
        <is>
          <t>InVivoMAb anti-mouse CD24, M1/69, 50 mg</t>
        </is>
      </c>
      <c r="J2886" s="23" t="n">
        <v>1</v>
      </c>
      <c r="K2886" s="23" t="n">
        <v>1</v>
      </c>
      <c r="L2886" s="23">
        <f>J2886-K2886</f>
        <v/>
      </c>
      <c r="M2886" s="23" t="inlineStr">
        <is>
          <t>T-1263/25-26</t>
        </is>
      </c>
      <c r="N2886" s="32" t="n">
        <v>45923</v>
      </c>
      <c r="O2886" s="62" t="n">
        <v>237331.25</v>
      </c>
      <c r="P2886" s="23" t="inlineStr">
        <is>
          <t>RG SONS</t>
        </is>
      </c>
      <c r="Q2886" s="23" t="n">
        <v>58156038916</v>
      </c>
      <c r="R2886" s="23" t="inlineStr">
        <is>
          <t>Delivered</t>
        </is>
      </c>
      <c r="S2886" s="63" t="n">
        <v>4</v>
      </c>
      <c r="T2886" s="39" t="n"/>
      <c r="U2886" s="23" t="inlineStr">
        <is>
          <t>BioXcell</t>
        </is>
      </c>
      <c r="V2886" s="23">
        <f>VLOOKUP(P2886,'Customer List'!B:C,2,)</f>
        <v/>
      </c>
      <c r="W2886" s="40" t="n"/>
      <c r="X2886" s="32" t="n">
        <v>45925</v>
      </c>
      <c r="Y2886" s="23">
        <f>IF(X2886="", "", X2886-N2886)</f>
        <v/>
      </c>
      <c r="Z2886" s="23">
        <f>IF(N2886="", "", TEXT(N2886, "dddd"))</f>
        <v/>
      </c>
      <c r="AA2886" s="23">
        <f>IF(X2886="", "", TEXT(X2886, "dddd"))</f>
        <v/>
      </c>
      <c r="AB2886" s="23">
        <f>VLOOKUP(U2886,'Currency Sheet'!A:C,3,)</f>
        <v/>
      </c>
      <c r="AC2886" s="44">
        <f>VLOOKUP(P2886,'Customer List'!B:D,3,)</f>
        <v/>
      </c>
    </row>
    <row r="2887">
      <c r="A2887" s="23">
        <f>A2886+1</f>
        <v/>
      </c>
      <c r="B2887" s="23" t="inlineStr">
        <is>
          <t>179029, 179104</t>
        </is>
      </c>
      <c r="C2887" s="32" t="n">
        <v>45919</v>
      </c>
      <c r="D2887" s="32" t="n">
        <v>45923</v>
      </c>
      <c r="E2887" s="51" t="n">
        <v>96.8</v>
      </c>
      <c r="F2887" s="51">
        <f>IF(AB2887="DOLLAR",E2887*88,E2887)</f>
        <v/>
      </c>
      <c r="G2887" s="62">
        <f>F2887*J2887</f>
        <v/>
      </c>
      <c r="H2887" s="23" t="inlineStr">
        <is>
          <t>IP0070</t>
        </is>
      </c>
      <c r="I2887" s="23" t="inlineStr">
        <is>
          <t>InVivoPure pH 7.0 Dilution Buffer, 50 ml</t>
        </is>
      </c>
      <c r="J2887" s="23" t="n">
        <v>1</v>
      </c>
      <c r="K2887" s="23" t="n">
        <v>1</v>
      </c>
      <c r="L2887" s="23">
        <f>J2887-K2887</f>
        <v/>
      </c>
      <c r="M2887" s="23" t="inlineStr">
        <is>
          <t>T-1266/25-26</t>
        </is>
      </c>
      <c r="N2887" s="32" t="n">
        <v>45924</v>
      </c>
      <c r="O2887" s="62" t="n">
        <v>8452.5</v>
      </c>
      <c r="P2887" s="23" t="inlineStr">
        <is>
          <t>ANTHEM</t>
        </is>
      </c>
      <c r="Q2887" s="23" t="n">
        <v>58156097705</v>
      </c>
      <c r="R2887" s="23" t="inlineStr">
        <is>
          <t>Delivered</t>
        </is>
      </c>
      <c r="S2887" s="63" t="n">
        <v>4</v>
      </c>
      <c r="T2887" s="39" t="n"/>
      <c r="U2887" s="23" t="inlineStr">
        <is>
          <t>BioXcell</t>
        </is>
      </c>
      <c r="V2887" s="23">
        <f>VLOOKUP(P2887,'Customer List'!B:C,2,)</f>
        <v/>
      </c>
      <c r="W2887" s="40" t="n"/>
      <c r="X2887" s="32" t="n">
        <v>45925</v>
      </c>
      <c r="Y2887" s="23">
        <f>IF(X2887="", "", X2887-N2887)</f>
        <v/>
      </c>
      <c r="Z2887" s="23">
        <f>IF(N2887="", "", TEXT(N2887, "dddd"))</f>
        <v/>
      </c>
      <c r="AA2887" s="23">
        <f>IF(X2887="", "", TEXT(X2887, "dddd"))</f>
        <v/>
      </c>
      <c r="AB2887" s="23">
        <f>VLOOKUP(U2887,'Currency Sheet'!A:C,3,)</f>
        <v/>
      </c>
      <c r="AC2887" s="44">
        <f>VLOOKUP(P2887,'Customer List'!B:D,3,)</f>
        <v/>
      </c>
    </row>
    <row r="2888">
      <c r="A2888" s="23">
        <f>A2887+1</f>
        <v/>
      </c>
      <c r="B2888" s="23" t="inlineStr">
        <is>
          <t>O091725IN3313548G</t>
        </is>
      </c>
      <c r="C2888" s="32" t="n">
        <v>45923</v>
      </c>
      <c r="D2888" s="32" t="n">
        <v>45924</v>
      </c>
      <c r="E2888" s="51" t="n">
        <v>191.57</v>
      </c>
      <c r="F2888" s="51">
        <f>IF(AB2888="DOLLAR",E2888*88,E2888)</f>
        <v/>
      </c>
      <c r="G2888" s="62">
        <f>F2888*J2888</f>
        <v/>
      </c>
      <c r="H2888" s="23" t="inlineStr">
        <is>
          <t>CTM-1174284</t>
        </is>
      </c>
      <c r="I2888" s="23" t="inlineStr">
        <is>
          <t xml:space="preserve">Custom siRNA GCP6-3'UTR: : Custom siRNA, Standard 0.025 μmol Regular </t>
        </is>
      </c>
      <c r="J2888" s="23" t="n">
        <v>1</v>
      </c>
      <c r="K2888" s="23" t="n">
        <v>1</v>
      </c>
      <c r="L2888" s="23">
        <f>J2888-K2888</f>
        <v/>
      </c>
      <c r="M2888" s="23" t="inlineStr">
        <is>
          <t>T-1294/25-26</t>
        </is>
      </c>
      <c r="N2888" s="32" t="n">
        <v>45927</v>
      </c>
      <c r="O2888" s="62" t="n">
        <v>28735.7</v>
      </c>
      <c r="P2888" s="23" t="inlineStr">
        <is>
          <t>Helix</t>
        </is>
      </c>
      <c r="Q2888" s="23" t="n">
        <v>58156228885</v>
      </c>
      <c r="R2888" s="23" t="inlineStr">
        <is>
          <t>Delivered</t>
        </is>
      </c>
      <c r="S2888" s="63" t="n">
        <v>-20</v>
      </c>
      <c r="T2888" s="39" t="n"/>
      <c r="U2888" s="23" t="inlineStr">
        <is>
          <t>Dharmacon</t>
        </is>
      </c>
      <c r="V2888" s="23">
        <f>VLOOKUP(P2888,'Customer List'!B:C,2,)</f>
        <v/>
      </c>
      <c r="W2888" s="40" t="n"/>
      <c r="X2888" s="32" t="n">
        <v>45930</v>
      </c>
      <c r="Y2888" s="23">
        <f>IF(X2888="", "", X2888-N2888)</f>
        <v/>
      </c>
      <c r="Z2888" s="23">
        <f>IF(N2888="", "", TEXT(N2888, "dddd"))</f>
        <v/>
      </c>
      <c r="AA2888" s="23">
        <f>IF(X2888="", "", TEXT(X2888, "dddd"))</f>
        <v/>
      </c>
      <c r="AB2888" s="23">
        <f>VLOOKUP(U2888,'Currency Sheet'!A:C,3,)</f>
        <v/>
      </c>
      <c r="AC2888" s="44">
        <f>VLOOKUP(P2888,'Customer List'!B:D,3,)</f>
        <v/>
      </c>
    </row>
    <row r="2889">
      <c r="A2889" s="23">
        <f>A2888+1</f>
        <v/>
      </c>
      <c r="B2889" s="23" t="inlineStr">
        <is>
          <t>O091725IN3313548G</t>
        </is>
      </c>
      <c r="C2889" s="32" t="n">
        <v>45923</v>
      </c>
      <c r="D2889" s="32" t="n">
        <v>45924</v>
      </c>
      <c r="E2889" s="51" t="n">
        <v>382</v>
      </c>
      <c r="F2889" s="51">
        <f>IF(AB2889="DOLLAR",E2889*88,E2889)</f>
        <v/>
      </c>
      <c r="G2889" s="62">
        <f>F2889*J2889</f>
        <v/>
      </c>
      <c r="H2889" s="23" t="inlineStr">
        <is>
          <t>D-001206-14-20</t>
        </is>
      </c>
      <c r="I2889" s="23" t="inlineStr">
        <is>
          <t>siGENOME Non-Targeting siRNA Pool #2  20nmol</t>
        </is>
      </c>
      <c r="J2889" s="23" t="n">
        <v>1</v>
      </c>
      <c r="K2889" s="23" t="n">
        <v>1</v>
      </c>
      <c r="L2889" s="23">
        <f>J2889-K2889</f>
        <v/>
      </c>
      <c r="M2889" s="23" t="inlineStr">
        <is>
          <t>T-1308/25-26</t>
        </is>
      </c>
      <c r="N2889" s="32" t="n">
        <v>45933</v>
      </c>
      <c r="O2889" s="62" t="n">
        <v>49186.25</v>
      </c>
      <c r="P2889" s="23" t="inlineStr">
        <is>
          <t>IGIB</t>
        </is>
      </c>
      <c r="Q2889" s="23" t="inlineStr">
        <is>
          <t>By Hand</t>
        </is>
      </c>
      <c r="R2889" s="23" t="inlineStr">
        <is>
          <t>Deepak</t>
        </is>
      </c>
      <c r="S2889" s="63" t="n">
        <v>-20</v>
      </c>
      <c r="T2889" s="39" t="n"/>
      <c r="U2889" s="23" t="inlineStr">
        <is>
          <t>Dharmacon</t>
        </is>
      </c>
      <c r="V2889" s="23">
        <f>VLOOKUP(P2889,'Customer List'!B:C,2,)</f>
        <v/>
      </c>
      <c r="W2889" s="40" t="n"/>
      <c r="X2889" s="32">
        <f>IF(OR(R2889 = "PRIYANKA MADAM", R2889 = "DEEPAK", R2889 = "PORTER"),N2889,"")</f>
        <v/>
      </c>
      <c r="Y2889" s="23">
        <f>IF(X2889="", "", X2889-N2889)</f>
        <v/>
      </c>
      <c r="Z2889" s="23">
        <f>IF(N2889="", "", TEXT(N2889, "dddd"))</f>
        <v/>
      </c>
      <c r="AA2889" s="23">
        <f>IF(X2889="", "", TEXT(X2889, "dddd"))</f>
        <v/>
      </c>
      <c r="AB2889" s="23">
        <f>VLOOKUP(U2889,'Currency Sheet'!A:C,3,)</f>
        <v/>
      </c>
      <c r="AC2889" s="44">
        <f>VLOOKUP(P2889,'Customer List'!B:D,3,)</f>
        <v/>
      </c>
    </row>
    <row r="2890">
      <c r="A2890" s="23">
        <f>A2889+1</f>
        <v/>
      </c>
      <c r="B2890" s="23" t="inlineStr">
        <is>
          <t>O091725IN3313548G</t>
        </is>
      </c>
      <c r="C2890" s="32" t="n">
        <v>45923</v>
      </c>
      <c r="D2890" s="32" t="n">
        <v>45924</v>
      </c>
      <c r="E2890" s="51" t="n">
        <v>188</v>
      </c>
      <c r="F2890" s="51">
        <f>IF(AB2890="DOLLAR",E2890*88,E2890)</f>
        <v/>
      </c>
      <c r="G2890" s="62">
        <f>F2890*J2890</f>
        <v/>
      </c>
      <c r="H2890" s="23" t="inlineStr">
        <is>
          <t>D-001810-10-05</t>
        </is>
      </c>
      <c r="I2890" s="23" t="inlineStr">
        <is>
          <t>ON-TARGETplus Non-targeting Pool  5nmol</t>
        </is>
      </c>
      <c r="J2890" s="23" t="n">
        <v>1</v>
      </c>
      <c r="K2890" s="23" t="n">
        <v>1</v>
      </c>
      <c r="L2890" s="23">
        <f>J2890-K2890</f>
        <v/>
      </c>
      <c r="M2890" s="23" t="inlineStr">
        <is>
          <t>T-1308/25-26</t>
        </is>
      </c>
      <c r="N2890" s="32" t="n">
        <v>45933</v>
      </c>
      <c r="O2890" s="62" t="n">
        <v>24277.5</v>
      </c>
      <c r="P2890" s="23" t="inlineStr">
        <is>
          <t>IGIB</t>
        </is>
      </c>
      <c r="Q2890" s="23" t="inlineStr">
        <is>
          <t>By Hand</t>
        </is>
      </c>
      <c r="R2890" s="23" t="inlineStr">
        <is>
          <t>Deepak</t>
        </is>
      </c>
      <c r="S2890" s="63" t="n">
        <v>-20</v>
      </c>
      <c r="T2890" s="39" t="n"/>
      <c r="U2890" s="23" t="inlineStr">
        <is>
          <t>Dharmacon</t>
        </is>
      </c>
      <c r="V2890" s="23">
        <f>VLOOKUP(P2890,'Customer List'!B:C,2,)</f>
        <v/>
      </c>
      <c r="W2890" s="40" t="n"/>
      <c r="X2890" s="32">
        <f>IF(OR(R2890 = "PRIYANKA MADAM", R2890 = "DEEPAK", R2890 = "PORTER"),N2890,"")</f>
        <v/>
      </c>
      <c r="Y2890" s="23">
        <f>IF(X2890="", "", X2890-N2890)</f>
        <v/>
      </c>
      <c r="Z2890" s="23">
        <f>IF(N2890="", "", TEXT(N2890, "dddd"))</f>
        <v/>
      </c>
      <c r="AA2890" s="23">
        <f>IF(X2890="", "", TEXT(X2890, "dddd"))</f>
        <v/>
      </c>
      <c r="AB2890" s="23">
        <f>VLOOKUP(U2890,'Currency Sheet'!A:C,3,)</f>
        <v/>
      </c>
      <c r="AC2890" s="44">
        <f>VLOOKUP(P2890,'Customer List'!B:D,3,)</f>
        <v/>
      </c>
    </row>
    <row r="2891">
      <c r="A2891" s="23">
        <f>A2890+1</f>
        <v/>
      </c>
      <c r="B2891" s="23" t="inlineStr">
        <is>
          <t>O091725IN3313548G</t>
        </is>
      </c>
      <c r="C2891" s="32" t="n">
        <v>45923</v>
      </c>
      <c r="D2891" s="32" t="n">
        <v>45924</v>
      </c>
      <c r="E2891" s="51" t="n">
        <v>374</v>
      </c>
      <c r="F2891" s="51">
        <f>IF(AB2891="DOLLAR",E2891*88,E2891)</f>
        <v/>
      </c>
      <c r="G2891" s="62">
        <f>F2891*J2891</f>
        <v/>
      </c>
      <c r="H2891" s="23" t="inlineStr">
        <is>
          <t>L-011873-00-0005</t>
        </is>
      </c>
      <c r="I2891" s="23" t="inlineStr">
        <is>
          <t xml:space="preserve">ON-TARGETplus Human AGFG1_x000D_
(3267) siRNA - SMARTpool, 5_x000D_
Nmol </t>
        </is>
      </c>
      <c r="J2891" s="23" t="n">
        <v>1</v>
      </c>
      <c r="K2891" s="23" t="n">
        <v>1</v>
      </c>
      <c r="L2891" s="23">
        <f>J2891-K2891</f>
        <v/>
      </c>
      <c r="M2891" s="23" t="inlineStr">
        <is>
          <t>T-1295/25-26</t>
        </is>
      </c>
      <c r="N2891" s="32" t="n">
        <v>45927</v>
      </c>
      <c r="O2891" s="62" t="n">
        <v>45632.97</v>
      </c>
      <c r="P2891" s="23" t="inlineStr">
        <is>
          <t>NCCS</t>
        </is>
      </c>
      <c r="Q2891" s="23" t="n">
        <v>58156228815</v>
      </c>
      <c r="R2891" s="23" t="inlineStr">
        <is>
          <t>Delivered</t>
        </is>
      </c>
      <c r="S2891" s="63" t="n">
        <v>-20</v>
      </c>
      <c r="T2891" s="39" t="n"/>
      <c r="U2891" s="23" t="inlineStr">
        <is>
          <t>Dharmacon</t>
        </is>
      </c>
      <c r="V2891" s="23">
        <f>VLOOKUP(P2891,'Customer List'!B:C,2,)</f>
        <v/>
      </c>
      <c r="W2891" s="40" t="n"/>
      <c r="X2891" s="32" t="n">
        <v>45929</v>
      </c>
      <c r="Y2891" s="23">
        <f>IF(X2891="", "", X2891-N2891)</f>
        <v/>
      </c>
      <c r="Z2891" s="23">
        <f>IF(N2891="", "", TEXT(N2891, "dddd"))</f>
        <v/>
      </c>
      <c r="AA2891" s="23">
        <f>IF(X2891="", "", TEXT(X2891, "dddd"))</f>
        <v/>
      </c>
      <c r="AB2891" s="23">
        <f>VLOOKUP(U2891,'Currency Sheet'!A:C,3,)</f>
        <v/>
      </c>
      <c r="AC2891" s="44">
        <f>VLOOKUP(P2891,'Customer List'!B:D,3,)</f>
        <v/>
      </c>
    </row>
    <row r="2892">
      <c r="A2892" s="23">
        <f>A2891+1</f>
        <v/>
      </c>
      <c r="B2892" s="23" t="inlineStr">
        <is>
          <t>O091725IN3313548G</t>
        </is>
      </c>
      <c r="C2892" s="32" t="n">
        <v>45923</v>
      </c>
      <c r="D2892" s="32" t="n">
        <v>45924</v>
      </c>
      <c r="E2892" s="51" t="n">
        <v>153</v>
      </c>
      <c r="F2892" s="51">
        <f>IF(AB2892="DOLLAR",E2892*88,E2892)</f>
        <v/>
      </c>
      <c r="G2892" s="62">
        <f>F2892*J2892</f>
        <v/>
      </c>
      <c r="H2892" s="23" t="inlineStr">
        <is>
          <t>J-041705-05-0002</t>
        </is>
      </c>
      <c r="I2892" s="23" t="inlineStr">
        <is>
          <t xml:space="preserve">ON-TARGETplus Mouse Optn_x000D_
(71648) siRNA - Individual, 2 nmol </t>
        </is>
      </c>
      <c r="J2892" s="23" t="n">
        <v>1</v>
      </c>
      <c r="K2892" s="23" t="n">
        <v>1</v>
      </c>
      <c r="L2892" s="23">
        <f>J2892-K2892</f>
        <v/>
      </c>
      <c r="M2892" s="23" t="inlineStr">
        <is>
          <t>T-1365/25-26</t>
        </is>
      </c>
      <c r="N2892" s="32" t="n">
        <v>45938</v>
      </c>
      <c r="O2892" s="62" t="n">
        <v>23257.8</v>
      </c>
      <c r="P2892" s="23" t="inlineStr">
        <is>
          <t>RCB</t>
        </is>
      </c>
      <c r="Q2892" s="23" t="inlineStr">
        <is>
          <t>BY HAND</t>
        </is>
      </c>
      <c r="R2892" s="23" t="inlineStr">
        <is>
          <t>Deepak</t>
        </is>
      </c>
      <c r="S2892" s="63" t="n">
        <v>-20</v>
      </c>
      <c r="T2892" s="39" t="n"/>
      <c r="U2892" s="23" t="inlineStr">
        <is>
          <t>Dharmacon</t>
        </is>
      </c>
      <c r="V2892" s="23">
        <f>VLOOKUP(P2892,'Customer List'!B:C,2,)</f>
        <v/>
      </c>
      <c r="W2892" s="40" t="n"/>
      <c r="X2892" s="32">
        <f>IF(OR(R2892 = "PRIYANKA MADAM", R2892 = "DEEPAK", R2892 = "PORTER"),N2892,"")</f>
        <v/>
      </c>
      <c r="Y2892" s="23">
        <f>IF(X2892="", "", X2892-N2892)</f>
        <v/>
      </c>
      <c r="Z2892" s="23">
        <f>IF(N2892="", "", TEXT(N2892, "dddd"))</f>
        <v/>
      </c>
      <c r="AA2892" s="23">
        <f>IF(X2892="", "", TEXT(X2892, "dddd"))</f>
        <v/>
      </c>
      <c r="AB2892" s="23">
        <f>VLOOKUP(U2892,'Currency Sheet'!A:C,3,)</f>
        <v/>
      </c>
      <c r="AC2892" s="44">
        <f>VLOOKUP(P2892,'Customer List'!B:D,3,)</f>
        <v/>
      </c>
    </row>
    <row r="2893">
      <c r="A2893" s="23">
        <f>A2892+1</f>
        <v/>
      </c>
      <c r="B2893" s="23" t="inlineStr">
        <is>
          <t>O091725IN3313548G</t>
        </is>
      </c>
      <c r="C2893" s="32" t="n">
        <v>45923</v>
      </c>
      <c r="D2893" s="32" t="n">
        <v>45924</v>
      </c>
      <c r="E2893" s="51" t="n">
        <v>153</v>
      </c>
      <c r="F2893" s="51">
        <f>IF(AB2893="DOLLAR",E2893*88,E2893)</f>
        <v/>
      </c>
      <c r="G2893" s="62">
        <f>F2893*J2893</f>
        <v/>
      </c>
      <c r="H2893" s="23" t="inlineStr">
        <is>
          <t>J-065323-09-0002</t>
        </is>
      </c>
      <c r="I2893" s="23" t="inlineStr">
        <is>
          <t xml:space="preserve">ON-TARGETplus Mouse Rchy1_x000D_
(68098) siRNA - Individual, 2 nmol </t>
        </is>
      </c>
      <c r="J2893" s="23" t="n">
        <v>1</v>
      </c>
      <c r="K2893" s="23" t="n">
        <v>1</v>
      </c>
      <c r="L2893" s="23">
        <f>J2893-K2893</f>
        <v/>
      </c>
      <c r="M2893" s="23" t="inlineStr">
        <is>
          <t>T-1365/25-26</t>
        </is>
      </c>
      <c r="N2893" s="32" t="n">
        <v>45938</v>
      </c>
      <c r="O2893" s="62" t="n">
        <v>23257.8</v>
      </c>
      <c r="P2893" s="23" t="inlineStr">
        <is>
          <t>RCB</t>
        </is>
      </c>
      <c r="Q2893" s="23" t="inlineStr">
        <is>
          <t>BY HAND</t>
        </is>
      </c>
      <c r="R2893" s="23" t="inlineStr">
        <is>
          <t>Deepak</t>
        </is>
      </c>
      <c r="S2893" s="63" t="n">
        <v>-20</v>
      </c>
      <c r="T2893" s="39" t="n"/>
      <c r="U2893" s="23" t="inlineStr">
        <is>
          <t>Dharmacon</t>
        </is>
      </c>
      <c r="V2893" s="23">
        <f>VLOOKUP(P2893,'Customer List'!B:C,2,)</f>
        <v/>
      </c>
      <c r="W2893" s="40" t="n"/>
      <c r="X2893" s="32">
        <f>IF(OR(R2893 = "PRIYANKA MADAM", R2893 = "DEEPAK", R2893 = "PORTER"),N2893,"")</f>
        <v/>
      </c>
      <c r="Y2893" s="23">
        <f>IF(X2893="", "", X2893-N2893)</f>
        <v/>
      </c>
      <c r="Z2893" s="23">
        <f>IF(N2893="", "", TEXT(N2893, "dddd"))</f>
        <v/>
      </c>
      <c r="AA2893" s="23">
        <f>IF(X2893="", "", TEXT(X2893, "dddd"))</f>
        <v/>
      </c>
      <c r="AB2893" s="23">
        <f>VLOOKUP(U2893,'Currency Sheet'!A:C,3,)</f>
        <v/>
      </c>
      <c r="AC2893" s="44">
        <f>VLOOKUP(P2893,'Customer List'!B:D,3,)</f>
        <v/>
      </c>
    </row>
    <row r="2894">
      <c r="A2894" s="23">
        <f>A2893+1</f>
        <v/>
      </c>
      <c r="B2894" s="23" t="inlineStr">
        <is>
          <t>O091725IN3313548G</t>
        </is>
      </c>
      <c r="C2894" s="32" t="n">
        <v>45923</v>
      </c>
      <c r="D2894" s="32" t="n">
        <v>45924</v>
      </c>
      <c r="E2894" s="51" t="n">
        <v>374</v>
      </c>
      <c r="F2894" s="51">
        <f>IF(AB2894="DOLLAR",E2894*88,E2894)</f>
        <v/>
      </c>
      <c r="G2894" s="62">
        <f>F2894*J2894</f>
        <v/>
      </c>
      <c r="H2894" s="23" t="inlineStr">
        <is>
          <t>L-041018-00-0005</t>
        </is>
      </c>
      <c r="I2894" s="23" t="inlineStr">
        <is>
          <t xml:space="preserve">ON-TARGETplus Mouse Itpr2 (16439) siRNA -SMARTpool, 5 nmol </t>
        </is>
      </c>
      <c r="J2894" s="23" t="n">
        <v>1</v>
      </c>
      <c r="K2894" s="23" t="n">
        <v>1</v>
      </c>
      <c r="L2894" s="23">
        <f>J2894-K2894</f>
        <v/>
      </c>
      <c r="M2894" s="23" t="inlineStr">
        <is>
          <t>T-1365/25-26</t>
        </is>
      </c>
      <c r="N2894" s="32" t="n">
        <v>45938</v>
      </c>
      <c r="O2894" s="62" t="n">
        <v>56710.8</v>
      </c>
      <c r="P2894" s="23" t="inlineStr">
        <is>
          <t>RCB</t>
        </is>
      </c>
      <c r="Q2894" s="23" t="inlineStr">
        <is>
          <t>BY HAND</t>
        </is>
      </c>
      <c r="R2894" s="23" t="inlineStr">
        <is>
          <t>Deepak</t>
        </is>
      </c>
      <c r="S2894" s="63" t="n">
        <v>-20</v>
      </c>
      <c r="T2894" s="39" t="n"/>
      <c r="U2894" s="23" t="inlineStr">
        <is>
          <t>Dharmacon</t>
        </is>
      </c>
      <c r="V2894" s="23">
        <f>VLOOKUP(P2894,'Customer List'!B:C,2,)</f>
        <v/>
      </c>
      <c r="W2894" s="40" t="n"/>
      <c r="X2894" s="32">
        <f>IF(OR(R2894 = "PRIYANKA MADAM", R2894 = "DEEPAK", R2894 = "PORTER"),N2894,"")</f>
        <v/>
      </c>
      <c r="Y2894" s="23">
        <f>IF(X2894="", "", X2894-N2894)</f>
        <v/>
      </c>
      <c r="Z2894" s="23">
        <f>IF(N2894="", "", TEXT(N2894, "dddd"))</f>
        <v/>
      </c>
      <c r="AA2894" s="23">
        <f>IF(X2894="", "", TEXT(X2894, "dddd"))</f>
        <v/>
      </c>
      <c r="AB2894" s="23">
        <f>VLOOKUP(U2894,'Currency Sheet'!A:C,3,)</f>
        <v/>
      </c>
      <c r="AC2894" s="44">
        <f>VLOOKUP(P2894,'Customer List'!B:D,3,)</f>
        <v/>
      </c>
    </row>
    <row r="2895">
      <c r="A2895" s="23">
        <f>A2894+1</f>
        <v/>
      </c>
      <c r="B2895" s="23" t="inlineStr">
        <is>
          <t>O091725IN3313548G</t>
        </is>
      </c>
      <c r="C2895" s="32" t="n">
        <v>45923</v>
      </c>
      <c r="D2895" s="32" t="n">
        <v>45924</v>
      </c>
      <c r="E2895" s="51" t="n">
        <v>188</v>
      </c>
      <c r="F2895" s="51">
        <f>IF(AB2895="DOLLAR",E2895*88,E2895)</f>
        <v/>
      </c>
      <c r="G2895" s="62">
        <f>F2895*J2895</f>
        <v/>
      </c>
      <c r="H2895" s="23" t="inlineStr">
        <is>
          <t>D-001810-10-05</t>
        </is>
      </c>
      <c r="I2895" s="23" t="inlineStr">
        <is>
          <t>ON-TARGETplus Non-targeting Pool  5nmol</t>
        </is>
      </c>
      <c r="J2895" s="23" t="n">
        <v>1</v>
      </c>
      <c r="K2895" s="23" t="n">
        <v>1</v>
      </c>
      <c r="L2895" s="23">
        <f>J2895-K2895</f>
        <v/>
      </c>
      <c r="M2895" s="23" t="inlineStr">
        <is>
          <t>T-1268/25-26</t>
        </is>
      </c>
      <c r="N2895" s="32" t="n">
        <v>45926</v>
      </c>
      <c r="O2895" s="62" t="n">
        <v>24277.25</v>
      </c>
      <c r="P2895" s="23" t="inlineStr">
        <is>
          <t>IGIB</t>
        </is>
      </c>
      <c r="Q2895" s="23" t="inlineStr">
        <is>
          <t>By Hand</t>
        </is>
      </c>
      <c r="R2895" s="23" t="inlineStr">
        <is>
          <t>PRIYANKA MADAM</t>
        </is>
      </c>
      <c r="S2895" s="63" t="n">
        <v>-20</v>
      </c>
      <c r="T2895" s="39" t="n"/>
      <c r="U2895" s="23" t="inlineStr">
        <is>
          <t>Dharmacon</t>
        </is>
      </c>
      <c r="V2895" s="23">
        <f>VLOOKUP(P2895,'Customer List'!B:C,2,)</f>
        <v/>
      </c>
      <c r="W2895" s="40" t="n"/>
      <c r="X2895" s="32">
        <f>IF(OR(R2895 = "PRIYANKA MADAM", R2895 = "DEEPAK", R2895 = "PORTER"),N2895,"")</f>
        <v/>
      </c>
      <c r="Y2895" s="23">
        <f>IF(X2895="", "", X2895-N2895)</f>
        <v/>
      </c>
      <c r="Z2895" s="23">
        <f>IF(N2895="", "", TEXT(N2895, "dddd"))</f>
        <v/>
      </c>
      <c r="AA2895" s="23">
        <f>IF(X2895="", "", TEXT(X2895, "dddd"))</f>
        <v/>
      </c>
      <c r="AB2895" s="23">
        <f>VLOOKUP(U2895,'Currency Sheet'!A:C,3,)</f>
        <v/>
      </c>
      <c r="AC2895" s="44">
        <f>VLOOKUP(P2895,'Customer List'!B:D,3,)</f>
        <v/>
      </c>
    </row>
    <row r="2896">
      <c r="A2896" s="23">
        <f>A2895+1</f>
        <v/>
      </c>
      <c r="B2896" s="23" t="inlineStr">
        <is>
          <t>O091725IN3313548G</t>
        </is>
      </c>
      <c r="C2896" s="32" t="n">
        <v>45923</v>
      </c>
      <c r="D2896" s="32" t="n">
        <v>45924</v>
      </c>
      <c r="E2896" s="51" t="n">
        <v>201</v>
      </c>
      <c r="F2896" s="51">
        <f>IF(AB2896="DOLLAR",E2896*88,E2896)</f>
        <v/>
      </c>
      <c r="G2896" s="62">
        <f>F2896*J2896</f>
        <v/>
      </c>
      <c r="H2896" s="23" t="inlineStr">
        <is>
          <t>IN-001005-01-05</t>
        </is>
      </c>
      <c r="I2896" s="23" t="inlineStr">
        <is>
          <t>miRIDIAN microRNA Hairpin Inhibitor Negative Control #1, 5 nmol  5nmol</t>
        </is>
      </c>
      <c r="J2896" s="23" t="n">
        <v>1</v>
      </c>
      <c r="K2896" s="23" t="n">
        <v>1</v>
      </c>
      <c r="L2896" s="23">
        <f>J2896-K2896</f>
        <v/>
      </c>
      <c r="M2896" s="23" t="inlineStr">
        <is>
          <t>T-1268/25-26</t>
        </is>
      </c>
      <c r="N2896" s="32" t="n">
        <v>45926</v>
      </c>
      <c r="O2896" s="62" t="n">
        <v>25901.75</v>
      </c>
      <c r="P2896" s="23" t="inlineStr">
        <is>
          <t>IGIB</t>
        </is>
      </c>
      <c r="Q2896" s="23" t="inlineStr">
        <is>
          <t>By Hand</t>
        </is>
      </c>
      <c r="R2896" s="23" t="inlineStr">
        <is>
          <t>PRIYANKA MADAM</t>
        </is>
      </c>
      <c r="S2896" s="63" t="n">
        <v>-20</v>
      </c>
      <c r="T2896" s="39" t="n"/>
      <c r="U2896" s="23" t="inlineStr">
        <is>
          <t>Dharmacon</t>
        </is>
      </c>
      <c r="V2896" s="23">
        <f>VLOOKUP(P2896,'Customer List'!B:C,2,)</f>
        <v/>
      </c>
      <c r="W2896" s="40" t="n"/>
      <c r="X2896" s="32">
        <f>IF(OR(R2896 = "PRIYANKA MADAM", R2896 = "DEEPAK", R2896 = "PORTER"),N2896,"")</f>
        <v/>
      </c>
      <c r="Y2896" s="23">
        <f>IF(X2896="", "", X2896-N2896)</f>
        <v/>
      </c>
      <c r="Z2896" s="23">
        <f>IF(N2896="", "", TEXT(N2896, "dddd"))</f>
        <v/>
      </c>
      <c r="AA2896" s="23">
        <f>IF(X2896="", "", TEXT(X2896, "dddd"))</f>
        <v/>
      </c>
      <c r="AB2896" s="23">
        <f>VLOOKUP(U2896,'Currency Sheet'!A:C,3,)</f>
        <v/>
      </c>
      <c r="AC2896" s="44">
        <f>VLOOKUP(P2896,'Customer List'!B:D,3,)</f>
        <v/>
      </c>
    </row>
    <row r="2897">
      <c r="A2897" s="23">
        <f>A2896+1</f>
        <v/>
      </c>
      <c r="B2897" s="23" t="inlineStr">
        <is>
          <t>O091725IN3313548G</t>
        </is>
      </c>
      <c r="C2897" s="32" t="n">
        <v>45923</v>
      </c>
      <c r="D2897" s="32" t="n">
        <v>45924</v>
      </c>
      <c r="E2897" s="51" t="n">
        <v>201</v>
      </c>
      <c r="F2897" s="51">
        <f>IF(AB2897="DOLLAR",E2897*88,E2897)</f>
        <v/>
      </c>
      <c r="G2897" s="62">
        <f>F2897*J2897</f>
        <v/>
      </c>
      <c r="H2897" s="23" t="inlineStr">
        <is>
          <t>CN-001000-01-05</t>
        </is>
      </c>
      <c r="I2897" s="23" t="inlineStr">
        <is>
          <t>miRIDIAN microRNA Mimic Negative Control #1, 5 nmol  5nmol</t>
        </is>
      </c>
      <c r="J2897" s="23" t="n">
        <v>1</v>
      </c>
      <c r="K2897" s="23" t="n">
        <v>1</v>
      </c>
      <c r="L2897" s="23">
        <f>J2897-K2897</f>
        <v/>
      </c>
      <c r="M2897" s="23" t="inlineStr">
        <is>
          <t>T-1268/25-26</t>
        </is>
      </c>
      <c r="N2897" s="32" t="n">
        <v>45926</v>
      </c>
      <c r="O2897" s="62" t="n">
        <v>25901.75</v>
      </c>
      <c r="P2897" s="23" t="inlineStr">
        <is>
          <t>IGIB</t>
        </is>
      </c>
      <c r="Q2897" s="23" t="inlineStr">
        <is>
          <t>By Hand</t>
        </is>
      </c>
      <c r="R2897" s="23" t="inlineStr">
        <is>
          <t>PRIYANKA MADAM</t>
        </is>
      </c>
      <c r="S2897" s="63" t="n">
        <v>-20</v>
      </c>
      <c r="T2897" s="39" t="n"/>
      <c r="U2897" s="23" t="inlineStr">
        <is>
          <t>Dharmacon</t>
        </is>
      </c>
      <c r="V2897" s="23">
        <f>VLOOKUP(P2897,'Customer List'!B:C,2,)</f>
        <v/>
      </c>
      <c r="W2897" s="40" t="n"/>
      <c r="X2897" s="32">
        <f>IF(OR(R2897 = "PRIYANKA MADAM", R2897 = "DEEPAK", R2897 = "PORTER"),N2897,"")</f>
        <v/>
      </c>
      <c r="Y2897" s="23">
        <f>IF(X2897="", "", X2897-N2897)</f>
        <v/>
      </c>
      <c r="Z2897" s="23">
        <f>IF(N2897="", "", TEXT(N2897, "dddd"))</f>
        <v/>
      </c>
      <c r="AA2897" s="23">
        <f>IF(X2897="", "", TEXT(X2897, "dddd"))</f>
        <v/>
      </c>
      <c r="AB2897" s="23">
        <f>VLOOKUP(U2897,'Currency Sheet'!A:C,3,)</f>
        <v/>
      </c>
      <c r="AC2897" s="44">
        <f>VLOOKUP(P2897,'Customer List'!B:D,3,)</f>
        <v/>
      </c>
    </row>
    <row r="2898">
      <c r="A2898" s="23">
        <f>A2897+1</f>
        <v/>
      </c>
      <c r="B2898" s="23" t="inlineStr">
        <is>
          <t>O091725IN3313548G</t>
        </is>
      </c>
      <c r="C2898" s="32" t="n">
        <v>45923</v>
      </c>
      <c r="D2898" s="32" t="n">
        <v>45924</v>
      </c>
      <c r="E2898" s="51" t="n">
        <v>1761</v>
      </c>
      <c r="F2898" s="51">
        <f>IF(AB2898="DOLLAR",E2898*88,E2898)</f>
        <v/>
      </c>
      <c r="G2898" s="62">
        <f>F2898*J2898</f>
        <v/>
      </c>
      <c r="H2898" s="23" t="inlineStr">
        <is>
          <t>VSGH12684-16EG7919</t>
        </is>
      </c>
      <c r="I2898" s="23" t="inlineStr">
        <is>
          <t xml:space="preserve">Edit-R Human DDX39B hEF1a-_x000D_
puro All-in-one Set of 3 Lentiviral sgRNA, 200 μL, 10^7 TU/mL </t>
        </is>
      </c>
      <c r="J2898" s="23" t="n">
        <v>1</v>
      </c>
      <c r="K2898" s="23" t="n">
        <v>1</v>
      </c>
      <c r="L2898" s="23">
        <f>J2898-K2898</f>
        <v/>
      </c>
      <c r="M2898" s="23" t="inlineStr">
        <is>
          <t>T-1318/25-26</t>
        </is>
      </c>
      <c r="N2898" s="32" t="n">
        <v>45936</v>
      </c>
      <c r="O2898" s="62" t="n">
        <v>210337.6</v>
      </c>
      <c r="P2898" s="23" t="inlineStr">
        <is>
          <t>ILS</t>
        </is>
      </c>
      <c r="Q2898" s="23" t="n">
        <v>58156534575</v>
      </c>
      <c r="R2898" s="23" t="inlineStr">
        <is>
          <t>Delivered</t>
        </is>
      </c>
      <c r="S2898" s="63" t="n">
        <v>-80</v>
      </c>
      <c r="T2898" s="39" t="n"/>
      <c r="U2898" s="23" t="inlineStr">
        <is>
          <t>Dharmacon</t>
        </is>
      </c>
      <c r="V2898" s="23">
        <f>VLOOKUP(P2898,'Customer List'!B:C,2,)</f>
        <v/>
      </c>
      <c r="W2898" s="40" t="n"/>
      <c r="X2898" s="32" t="n">
        <v>45938</v>
      </c>
      <c r="Y2898" s="23">
        <f>IF(X2898="", "", X2898-N2898)</f>
        <v/>
      </c>
      <c r="Z2898" s="23">
        <f>IF(N2898="", "", TEXT(N2898, "dddd"))</f>
        <v/>
      </c>
      <c r="AA2898" s="23">
        <f>IF(X2898="", "", TEXT(X2898, "dddd"))</f>
        <v/>
      </c>
      <c r="AB2898" s="23">
        <f>VLOOKUP(U2898,'Currency Sheet'!A:C,3,)</f>
        <v/>
      </c>
      <c r="AC2898" s="44">
        <f>VLOOKUP(P2898,'Customer List'!B:D,3,)</f>
        <v/>
      </c>
    </row>
    <row r="2899">
      <c r="A2899" s="23">
        <f>A2898+1</f>
        <v/>
      </c>
      <c r="B2899" s="23" t="inlineStr">
        <is>
          <t>O091725IN3313548G</t>
        </is>
      </c>
      <c r="C2899" s="32" t="n">
        <v>45923</v>
      </c>
      <c r="D2899" s="32" t="n">
        <v>45924</v>
      </c>
      <c r="E2899" s="51" t="n">
        <v>334.75</v>
      </c>
      <c r="F2899" s="51">
        <f>IF(AB2899="DOLLAR",E2899*88,E2899)</f>
        <v/>
      </c>
      <c r="G2899" s="62">
        <f>F2899*J2899</f>
        <v/>
      </c>
      <c r="H2899" s="23" t="inlineStr">
        <is>
          <t>VSGH12000</t>
        </is>
      </c>
      <c r="I2899" s="23" t="inlineStr">
        <is>
          <t xml:space="preserve">Edit-R Human All-in-one DNMT3B hEF1a Lentiviral sgRNA Positive Control Kit, viral_x000D_
particles kit </t>
        </is>
      </c>
      <c r="J2899" s="23" t="n">
        <v>1</v>
      </c>
      <c r="K2899" s="23" t="n">
        <v>1</v>
      </c>
      <c r="L2899" s="23">
        <f>J2899-K2899</f>
        <v/>
      </c>
      <c r="M2899" s="23" t="inlineStr">
        <is>
          <t>T-1318/25-26</t>
        </is>
      </c>
      <c r="N2899" s="32" t="n">
        <v>45936</v>
      </c>
      <c r="O2899" s="62" t="n">
        <v>39960.8</v>
      </c>
      <c r="P2899" s="23" t="inlineStr">
        <is>
          <t>ILS</t>
        </is>
      </c>
      <c r="Q2899" s="23" t="n">
        <v>58156534575</v>
      </c>
      <c r="R2899" s="23" t="inlineStr">
        <is>
          <t>Delivered</t>
        </is>
      </c>
      <c r="S2899" s="63" t="n">
        <v>-80</v>
      </c>
      <c r="T2899" s="39" t="n"/>
      <c r="U2899" s="23" t="inlineStr">
        <is>
          <t>Dharmacon</t>
        </is>
      </c>
      <c r="V2899" s="23">
        <f>VLOOKUP(P2899,'Customer List'!B:C,2,)</f>
        <v/>
      </c>
      <c r="W2899" s="40" t="n"/>
      <c r="X2899" s="32" t="n">
        <v>45938</v>
      </c>
      <c r="Y2899" s="23">
        <f>IF(X2899="", "", X2899-N2899)</f>
        <v/>
      </c>
      <c r="Z2899" s="23">
        <f>IF(N2899="", "", TEXT(N2899, "dddd"))</f>
        <v/>
      </c>
      <c r="AA2899" s="23">
        <f>IF(X2899="", "", TEXT(X2899, "dddd"))</f>
        <v/>
      </c>
      <c r="AB2899" s="23">
        <f>VLOOKUP(U2899,'Currency Sheet'!A:C,3,)</f>
        <v/>
      </c>
      <c r="AC2899" s="44">
        <f>VLOOKUP(P2899,'Customer List'!B:D,3,)</f>
        <v/>
      </c>
    </row>
    <row r="2900">
      <c r="A2900" s="23">
        <f>A2899+1</f>
        <v/>
      </c>
      <c r="B2900" s="23" t="inlineStr">
        <is>
          <t>O091725IN3313548G</t>
        </is>
      </c>
      <c r="C2900" s="32" t="n">
        <v>45923</v>
      </c>
      <c r="D2900" s="32" t="n">
        <v>45924</v>
      </c>
      <c r="E2900" s="51" t="n">
        <v>1606</v>
      </c>
      <c r="F2900" s="51">
        <f>IF(AB2900="DOLLAR",E2900*88,E2900)</f>
        <v/>
      </c>
      <c r="G2900" s="62">
        <f>F2900*J2900</f>
        <v/>
      </c>
      <c r="H2900" s="23" t="inlineStr">
        <is>
          <t>VSGH12682- 16EG10482</t>
        </is>
      </c>
      <c r="I2900" s="23" t="inlineStr">
        <is>
          <t xml:space="preserve">Edit-R Human NXF1 hEF1a-puro All-in-one Set of 3 Lentiviral sgRNA, 100 μL, 10^7 TU/mL </t>
        </is>
      </c>
      <c r="J2900" s="23" t="n">
        <v>1</v>
      </c>
      <c r="K2900" s="23" t="n">
        <v>1</v>
      </c>
      <c r="L2900" s="23">
        <f>J2900-K2900</f>
        <v/>
      </c>
      <c r="M2900" s="23" t="inlineStr">
        <is>
          <t>T-1318/25-26</t>
        </is>
      </c>
      <c r="N2900" s="32" t="n">
        <v>45936</v>
      </c>
      <c r="O2900" s="62" t="n">
        <v>210337.6</v>
      </c>
      <c r="P2900" s="23" t="inlineStr">
        <is>
          <t>ILS</t>
        </is>
      </c>
      <c r="Q2900" s="23" t="n">
        <v>58156534575</v>
      </c>
      <c r="R2900" s="23" t="inlineStr">
        <is>
          <t>Delivered</t>
        </is>
      </c>
      <c r="S2900" s="63" t="n">
        <v>-80</v>
      </c>
      <c r="T2900" s="39" t="n"/>
      <c r="U2900" s="23" t="inlineStr">
        <is>
          <t>Dharmacon</t>
        </is>
      </c>
      <c r="V2900" s="23">
        <f>VLOOKUP(P2900,'Customer List'!B:C,2,)</f>
        <v/>
      </c>
      <c r="W2900" s="40" t="n"/>
      <c r="X2900" s="32" t="n">
        <v>45938</v>
      </c>
      <c r="Y2900" s="23">
        <f>IF(X2900="", "", X2900-N2900)</f>
        <v/>
      </c>
      <c r="Z2900" s="23">
        <f>IF(N2900="", "", TEXT(N2900, "dddd"))</f>
        <v/>
      </c>
      <c r="AA2900" s="23">
        <f>IF(X2900="", "", TEXT(X2900, "dddd"))</f>
        <v/>
      </c>
      <c r="AB2900" s="23">
        <f>VLOOKUP(U2900,'Currency Sheet'!A:C,3,)</f>
        <v/>
      </c>
      <c r="AC2900" s="44">
        <f>VLOOKUP(P2900,'Customer List'!B:D,3,)</f>
        <v/>
      </c>
    </row>
    <row r="2901">
      <c r="A2901" s="23">
        <f>A2900+1</f>
        <v/>
      </c>
      <c r="B2901" s="23" t="inlineStr">
        <is>
          <t>O091725IN3313548G</t>
        </is>
      </c>
      <c r="C2901" s="32" t="n">
        <v>45923</v>
      </c>
      <c r="D2901" s="32" t="n">
        <v>45924</v>
      </c>
      <c r="E2901" s="51" t="n">
        <v>1761</v>
      </c>
      <c r="F2901" s="51">
        <f>IF(AB2901="DOLLAR",E2901*88,E2901)</f>
        <v/>
      </c>
      <c r="G2901" s="62">
        <f>F2901*J2901</f>
        <v/>
      </c>
      <c r="H2901" s="23" t="inlineStr">
        <is>
          <t>VSGH12684-16EG7431</t>
        </is>
      </c>
      <c r="I2901" s="23" t="inlineStr">
        <is>
          <t xml:space="preserve">Edit-R Human VIM hEF1a-puro All-in-one Set of 3 Lentiviral sgRNA, 200 μL, 10^7 TU/mL </t>
        </is>
      </c>
      <c r="J2901" s="23" t="n">
        <v>1</v>
      </c>
      <c r="K2901" s="23" t="n">
        <v>1</v>
      </c>
      <c r="L2901" s="23">
        <f>J2901-K2901</f>
        <v/>
      </c>
      <c r="M2901" s="23" t="inlineStr">
        <is>
          <t>T-1318/25-26</t>
        </is>
      </c>
      <c r="N2901" s="32" t="n">
        <v>45936</v>
      </c>
      <c r="O2901" s="62" t="n">
        <v>210337.6</v>
      </c>
      <c r="P2901" s="23" t="inlineStr">
        <is>
          <t>ILS</t>
        </is>
      </c>
      <c r="Q2901" s="23" t="n">
        <v>58156534575</v>
      </c>
      <c r="R2901" s="23" t="inlineStr">
        <is>
          <t>Delivered</t>
        </is>
      </c>
      <c r="S2901" s="63" t="n">
        <v>-80</v>
      </c>
      <c r="T2901" s="39" t="n"/>
      <c r="U2901" s="23" t="inlineStr">
        <is>
          <t>Dharmacon</t>
        </is>
      </c>
      <c r="V2901" s="23">
        <f>VLOOKUP(P2901,'Customer List'!B:C,2,)</f>
        <v/>
      </c>
      <c r="W2901" s="40" t="n"/>
      <c r="X2901" s="32" t="n">
        <v>45938</v>
      </c>
      <c r="Y2901" s="23">
        <f>IF(X2901="", "", X2901-N2901)</f>
        <v/>
      </c>
      <c r="Z2901" s="23">
        <f>IF(N2901="", "", TEXT(N2901, "dddd"))</f>
        <v/>
      </c>
      <c r="AA2901" s="23">
        <f>IF(X2901="", "", TEXT(X2901, "dddd"))</f>
        <v/>
      </c>
      <c r="AB2901" s="23">
        <f>VLOOKUP(U2901,'Currency Sheet'!A:C,3,)</f>
        <v/>
      </c>
      <c r="AC2901" s="44">
        <f>VLOOKUP(P2901,'Customer List'!B:D,3,)</f>
        <v/>
      </c>
    </row>
    <row r="2902">
      <c r="A2902" s="23">
        <f>A2901+1</f>
        <v/>
      </c>
      <c r="B2902" s="23" t="inlineStr">
        <is>
          <t>O091725IN3313548G</t>
        </is>
      </c>
      <c r="C2902" s="32" t="n">
        <v>45923</v>
      </c>
      <c r="D2902" s="32" t="n">
        <v>45924</v>
      </c>
      <c r="E2902" s="51" t="n">
        <v>55</v>
      </c>
      <c r="F2902" s="51">
        <f>IF(AB2902="DOLLAR",E2902*88,E2902)</f>
        <v/>
      </c>
      <c r="G2902" s="62">
        <f>F2902*J2902</f>
        <v/>
      </c>
      <c r="H2902" s="23" t="inlineStr">
        <is>
          <t>YSC6273-201920573</t>
        </is>
      </c>
      <c r="I2902" s="23" t="inlineStr">
        <is>
          <t xml:space="preserve">Yeast MATa Knock Out Strain YIL050W, 1 each </t>
        </is>
      </c>
      <c r="J2902" s="23" t="n">
        <v>1</v>
      </c>
      <c r="K2902" s="23" t="n">
        <v>1</v>
      </c>
      <c r="L2902" s="23">
        <f>J2902-K2902</f>
        <v/>
      </c>
      <c r="M2902" s="23" t="inlineStr">
        <is>
          <t>T-1279/25-26</t>
        </is>
      </c>
      <c r="N2902" s="32" t="n">
        <v>45927</v>
      </c>
      <c r="O2902" s="62" t="n">
        <v>8190</v>
      </c>
      <c r="P2902" s="23" t="inlineStr">
        <is>
          <t>BIO SOLUTION</t>
        </is>
      </c>
      <c r="Q2902" s="23" t="n">
        <v>58156227076</v>
      </c>
      <c r="R2902" s="23" t="inlineStr">
        <is>
          <t>Delivered</t>
        </is>
      </c>
      <c r="S2902" s="63" t="n">
        <v>-80</v>
      </c>
      <c r="T2902" s="39" t="n"/>
      <c r="U2902" s="23" t="inlineStr">
        <is>
          <t>Dharmacon</t>
        </is>
      </c>
      <c r="V2902" s="23">
        <f>VLOOKUP(P2902,'Customer List'!B:C,2,)</f>
        <v/>
      </c>
      <c r="W2902" s="40" t="n"/>
      <c r="X2902" s="32" t="n">
        <v>45929</v>
      </c>
      <c r="Y2902" s="23">
        <f>IF(X2902="", "", X2902-N2902)</f>
        <v/>
      </c>
      <c r="Z2902" s="23">
        <f>IF(N2902="", "", TEXT(N2902, "dddd"))</f>
        <v/>
      </c>
      <c r="AA2902" s="23">
        <f>IF(X2902="", "", TEXT(X2902, "dddd"))</f>
        <v/>
      </c>
      <c r="AB2902" s="23">
        <f>VLOOKUP(U2902,'Currency Sheet'!A:C,3,)</f>
        <v/>
      </c>
      <c r="AC2902" s="44">
        <f>VLOOKUP(P2902,'Customer List'!B:D,3,)</f>
        <v/>
      </c>
    </row>
    <row r="2903">
      <c r="A2903" s="23">
        <f>A2902+1</f>
        <v/>
      </c>
      <c r="B2903" s="23" t="inlineStr">
        <is>
          <t>O091725IN3313548G</t>
        </is>
      </c>
      <c r="C2903" s="32" t="n">
        <v>45923</v>
      </c>
      <c r="D2903" s="32" t="n">
        <v>45924</v>
      </c>
      <c r="E2903" s="51" t="n">
        <v>55</v>
      </c>
      <c r="F2903" s="51">
        <f>IF(AB2903="DOLLAR",E2903*88,E2903)</f>
        <v/>
      </c>
      <c r="G2903" s="62">
        <f>F2903*J2903</f>
        <v/>
      </c>
      <c r="H2903" s="23" t="inlineStr">
        <is>
          <t>YSC6273-201929890</t>
        </is>
      </c>
      <c r="I2903" s="23" t="inlineStr">
        <is>
          <t xml:space="preserve">Yeast MATa Knock Out Strain_x000D_
YPL031C, 1 each </t>
        </is>
      </c>
      <c r="J2903" s="23" t="n">
        <v>1</v>
      </c>
      <c r="K2903" s="23" t="n">
        <v>1</v>
      </c>
      <c r="L2903" s="23">
        <f>J2903-K2903</f>
        <v/>
      </c>
      <c r="M2903" s="23" t="inlineStr">
        <is>
          <t>T-1279/25-26</t>
        </is>
      </c>
      <c r="N2903" s="32" t="n">
        <v>45927</v>
      </c>
      <c r="O2903" s="62" t="n">
        <v>8190</v>
      </c>
      <c r="P2903" s="23" t="inlineStr">
        <is>
          <t>BIO SOLUTION</t>
        </is>
      </c>
      <c r="Q2903" s="23" t="n">
        <v>58156227076</v>
      </c>
      <c r="R2903" s="23" t="inlineStr">
        <is>
          <t>Delivered</t>
        </is>
      </c>
      <c r="S2903" s="63" t="n">
        <v>-80</v>
      </c>
      <c r="T2903" s="39" t="n"/>
      <c r="U2903" s="23" t="inlineStr">
        <is>
          <t>Dharmacon</t>
        </is>
      </c>
      <c r="V2903" s="23">
        <f>VLOOKUP(P2903,'Customer List'!B:C,2,)</f>
        <v/>
      </c>
      <c r="W2903" s="40" t="n"/>
      <c r="X2903" s="32" t="n">
        <v>45929</v>
      </c>
      <c r="Y2903" s="23">
        <f>IF(X2903="", "", X2903-N2903)</f>
        <v/>
      </c>
      <c r="Z2903" s="23">
        <f>IF(N2903="", "", TEXT(N2903, "dddd"))</f>
        <v/>
      </c>
      <c r="AA2903" s="23">
        <f>IF(X2903="", "", TEXT(X2903, "dddd"))</f>
        <v/>
      </c>
      <c r="AB2903" s="23">
        <f>VLOOKUP(U2903,'Currency Sheet'!A:C,3,)</f>
        <v/>
      </c>
      <c r="AC2903" s="44">
        <f>VLOOKUP(P2903,'Customer List'!B:D,3,)</f>
        <v/>
      </c>
    </row>
    <row r="2904">
      <c r="A2904" s="23">
        <f>A2903+1</f>
        <v/>
      </c>
      <c r="B2904" s="23" t="inlineStr">
        <is>
          <t>O091725IN3313548G</t>
        </is>
      </c>
      <c r="C2904" s="32" t="n">
        <v>45923</v>
      </c>
      <c r="D2904" s="32" t="n">
        <v>45924</v>
      </c>
      <c r="E2904" s="51" t="n">
        <v>237</v>
      </c>
      <c r="F2904" s="51">
        <f>IF(AB2904="DOLLAR",E2904*88,E2904)</f>
        <v/>
      </c>
      <c r="G2904" s="62">
        <f>F2904*J2904</f>
        <v/>
      </c>
      <c r="H2904" s="23" t="inlineStr">
        <is>
          <t>T-2001-02</t>
        </is>
      </c>
      <c r="I2904" s="23" t="inlineStr">
        <is>
          <t>DharmaFECT 1 Transfection Reagent  0.75 mL</t>
        </is>
      </c>
      <c r="J2904" s="23" t="n">
        <v>1</v>
      </c>
      <c r="K2904" s="23" t="n">
        <v>1</v>
      </c>
      <c r="L2904" s="23">
        <f>J2904-K2904</f>
        <v/>
      </c>
      <c r="M2904" s="23" t="inlineStr">
        <is>
          <t>T-1308/25-26</t>
        </is>
      </c>
      <c r="N2904" s="32" t="n">
        <v>45933</v>
      </c>
      <c r="O2904" s="62" t="n">
        <v>30504.5</v>
      </c>
      <c r="P2904" s="23" t="inlineStr">
        <is>
          <t>IGIB</t>
        </is>
      </c>
      <c r="Q2904" s="23" t="inlineStr">
        <is>
          <t>By Hand</t>
        </is>
      </c>
      <c r="R2904" s="23" t="inlineStr">
        <is>
          <t>Deepak</t>
        </is>
      </c>
      <c r="S2904" s="63" t="n">
        <v>4</v>
      </c>
      <c r="T2904" s="39" t="n"/>
      <c r="U2904" s="23" t="inlineStr">
        <is>
          <t>Dharmacon</t>
        </is>
      </c>
      <c r="V2904" s="23">
        <f>VLOOKUP(P2904,'Customer List'!B:C,2,)</f>
        <v/>
      </c>
      <c r="W2904" s="40" t="n"/>
      <c r="X2904" s="32">
        <f>IF(OR(R2904 = "PRIYANKA MADAM", R2904 = "DEEPAK", R2904 = "PORTER"),N2904,"")</f>
        <v/>
      </c>
      <c r="Y2904" s="23">
        <f>IF(X2904="", "", X2904-N2904)</f>
        <v/>
      </c>
      <c r="Z2904" s="23">
        <f>IF(N2904="", "", TEXT(N2904, "dddd"))</f>
        <v/>
      </c>
      <c r="AA2904" s="23">
        <f>IF(X2904="", "", TEXT(X2904, "dddd"))</f>
        <v/>
      </c>
      <c r="AB2904" s="23">
        <f>VLOOKUP(U2904,'Currency Sheet'!A:C,3,)</f>
        <v/>
      </c>
      <c r="AC2904" s="44">
        <f>VLOOKUP(P2904,'Customer List'!B:D,3,)</f>
        <v/>
      </c>
    </row>
    <row r="2905">
      <c r="A2905" s="23">
        <f>A2904+1</f>
        <v/>
      </c>
      <c r="B2905" s="23" t="inlineStr">
        <is>
          <t>O091725IN3313548G</t>
        </is>
      </c>
      <c r="C2905" s="32" t="n">
        <v>45923</v>
      </c>
      <c r="D2905" s="32" t="n">
        <v>45924</v>
      </c>
      <c r="E2905" s="51" t="n">
        <v>237</v>
      </c>
      <c r="F2905" s="51">
        <f>IF(AB2905="DOLLAR",E2905*88,E2905)</f>
        <v/>
      </c>
      <c r="G2905" s="62">
        <f>F2905*J2905</f>
        <v/>
      </c>
      <c r="H2905" s="23" t="inlineStr">
        <is>
          <t>T-2004-02</t>
        </is>
      </c>
      <c r="I2905" s="23" t="inlineStr">
        <is>
          <t>DharmaFECT 4 Transfection Reagent  0.75 mL</t>
        </is>
      </c>
      <c r="J2905" s="23" t="n">
        <v>1</v>
      </c>
      <c r="K2905" s="23" t="n">
        <v>1</v>
      </c>
      <c r="L2905" s="23">
        <f>J2905-K2905</f>
        <v/>
      </c>
      <c r="M2905" s="23" t="inlineStr">
        <is>
          <t>T-1308/25-26</t>
        </is>
      </c>
      <c r="N2905" s="32" t="n">
        <v>45933</v>
      </c>
      <c r="O2905" s="62" t="n">
        <v>30504.5</v>
      </c>
      <c r="P2905" s="23" t="inlineStr">
        <is>
          <t>IGIB</t>
        </is>
      </c>
      <c r="Q2905" s="23" t="inlineStr">
        <is>
          <t>By Hand</t>
        </is>
      </c>
      <c r="R2905" s="23" t="inlineStr">
        <is>
          <t>Deepak</t>
        </is>
      </c>
      <c r="S2905" s="63" t="n">
        <v>4</v>
      </c>
      <c r="T2905" s="39" t="n"/>
      <c r="U2905" s="23" t="inlineStr">
        <is>
          <t>Dharmacon</t>
        </is>
      </c>
      <c r="V2905" s="23">
        <f>VLOOKUP(P2905,'Customer List'!B:C,2,)</f>
        <v/>
      </c>
      <c r="W2905" s="40" t="n"/>
      <c r="X2905" s="32">
        <f>IF(OR(R2905 = "PRIYANKA MADAM", R2905 = "DEEPAK", R2905 = "PORTER"),N2905,"")</f>
        <v/>
      </c>
      <c r="Y2905" s="23">
        <f>IF(X2905="", "", X2905-N2905)</f>
        <v/>
      </c>
      <c r="Z2905" s="23">
        <f>IF(N2905="", "", TEXT(N2905, "dddd"))</f>
        <v/>
      </c>
      <c r="AA2905" s="23">
        <f>IF(X2905="", "", TEXT(X2905, "dddd"))</f>
        <v/>
      </c>
      <c r="AB2905" s="23">
        <f>VLOOKUP(U2905,'Currency Sheet'!A:C,3,)</f>
        <v/>
      </c>
      <c r="AC2905" s="44">
        <f>VLOOKUP(P2905,'Customer List'!B:D,3,)</f>
        <v/>
      </c>
    </row>
    <row r="2906">
      <c r="A2906" s="23">
        <f>A2905+1</f>
        <v/>
      </c>
      <c r="B2906" s="23" t="inlineStr">
        <is>
          <t>MP/LS/25-26/1297</t>
        </is>
      </c>
      <c r="C2906" s="32" t="n">
        <v>45917</v>
      </c>
      <c r="D2906" s="32" t="n">
        <v>45924</v>
      </c>
      <c r="E2906" s="51" t="n">
        <v>16000</v>
      </c>
      <c r="F2906" s="51">
        <f>IF(AB2906="DOLLAR",E2906*88,E2906)</f>
        <v/>
      </c>
      <c r="G2906" s="62">
        <f>F2906*J2906</f>
        <v/>
      </c>
      <c r="H2906" s="23" t="inlineStr">
        <is>
          <t>092913726</t>
        </is>
      </c>
      <c r="I2906" s="23" t="inlineStr">
        <is>
          <t>Adult Bovine Serum, Sterile Filtered, New Zealand Origin 1kg (970ML)</t>
        </is>
      </c>
      <c r="J2906" s="23" t="n">
        <v>7</v>
      </c>
      <c r="K2906" s="23" t="n"/>
      <c r="L2906" s="23">
        <f>J2906-K2906</f>
        <v/>
      </c>
      <c r="M2906" s="23" t="n"/>
      <c r="N2906" s="32" t="n"/>
      <c r="O2906" s="62" t="n"/>
      <c r="P2906" s="23" t="inlineStr">
        <is>
          <t>Stock</t>
        </is>
      </c>
      <c r="Q2906" s="23" t="n"/>
      <c r="R2906" s="23" t="n"/>
      <c r="S2906" s="63" t="n">
        <v>-20</v>
      </c>
      <c r="T2906" s="39" t="n"/>
      <c r="U2906" s="23" t="inlineStr">
        <is>
          <t>MP Bio</t>
        </is>
      </c>
      <c r="V2906" s="23">
        <f>VLOOKUP(P2906,'Customer List'!B:C,2,)</f>
        <v/>
      </c>
      <c r="W2906" s="40" t="inlineStr">
        <is>
          <t>Stock</t>
        </is>
      </c>
      <c r="X2906" s="32">
        <f>IF(OR(R2906 = "PRIYANKA MADAM", R2906 = "DEEPAK", R2906 = "PORTER"),N2906,"")</f>
        <v/>
      </c>
      <c r="Y2906" s="23">
        <f>IF(X2906="", "", X2906-N2906)</f>
        <v/>
      </c>
      <c r="Z2906" s="23">
        <f>IF(N2906="", "", TEXT(N2906, "dddd"))</f>
        <v/>
      </c>
      <c r="AA2906" s="23">
        <f>IF(X2906="", "", TEXT(X2906, "dddd"))</f>
        <v/>
      </c>
      <c r="AB2906" s="23">
        <f>VLOOKUP(U2906,'Currency Sheet'!A:C,3,)</f>
        <v/>
      </c>
      <c r="AC2906" s="44">
        <f>VLOOKUP(P2906,'Customer List'!B:D,3,)</f>
        <v/>
      </c>
    </row>
    <row r="2907">
      <c r="A2907" s="23">
        <f>A2906+1</f>
        <v/>
      </c>
      <c r="B2907" s="23" t="n">
        <v>921769</v>
      </c>
      <c r="C2907" s="32" t="n">
        <v>45919</v>
      </c>
      <c r="D2907" s="32" t="n">
        <v>45925</v>
      </c>
      <c r="E2907" s="51" t="n">
        <v>463.25</v>
      </c>
      <c r="F2907" s="51">
        <f>IF(AB2907="DOLLAR",E2907*88,E2907)</f>
        <v/>
      </c>
      <c r="G2907" s="62">
        <f>F2907*J2907</f>
        <v/>
      </c>
      <c r="H2907" s="23" t="inlineStr">
        <is>
          <t>MBS2515061</t>
        </is>
      </c>
      <c r="I2907" s="23" t="inlineStr">
        <is>
          <t>CK-MB (Creatine Kinase MB Isoenzyme) ELISA Kit; 48 Tests</t>
        </is>
      </c>
      <c r="J2907" s="23" t="n">
        <v>1</v>
      </c>
      <c r="K2907" s="23" t="n">
        <v>1</v>
      </c>
      <c r="L2907" s="23">
        <f>J2907-K2907</f>
        <v/>
      </c>
      <c r="M2907" s="23" t="inlineStr">
        <is>
          <t>T-1293/25-26</t>
        </is>
      </c>
      <c r="N2907" s="32" t="n">
        <v>45927</v>
      </c>
      <c r="O2907" s="62" t="n">
        <v>51502.5</v>
      </c>
      <c r="P2907" s="23" t="inlineStr">
        <is>
          <t>Shubh Sales</t>
        </is>
      </c>
      <c r="Q2907" s="23" t="n">
        <v>58156233936</v>
      </c>
      <c r="R2907" s="23" t="inlineStr">
        <is>
          <t>Delivered</t>
        </is>
      </c>
      <c r="S2907" s="63" t="n">
        <v>4</v>
      </c>
      <c r="T2907" s="39" t="n"/>
      <c r="U2907" s="23" t="inlineStr">
        <is>
          <t>MYBIOSOURCE</t>
        </is>
      </c>
      <c r="V2907" s="23">
        <f>VLOOKUP(P2907,'Customer List'!B:C,2,)</f>
        <v/>
      </c>
      <c r="W2907" s="40" t="n"/>
      <c r="X2907" s="32" t="n">
        <v>45929</v>
      </c>
      <c r="Y2907" s="23">
        <f>IF(X2907="", "", X2907-N2907)</f>
        <v/>
      </c>
      <c r="Z2907" s="23">
        <f>IF(N2907="", "", TEXT(N2907, "dddd"))</f>
        <v/>
      </c>
      <c r="AA2907" s="23">
        <f>IF(X2907="", "", TEXT(X2907, "dddd"))</f>
        <v/>
      </c>
      <c r="AB2907" s="23">
        <f>VLOOKUP(U2907,'Currency Sheet'!A:C,3,)</f>
        <v/>
      </c>
      <c r="AC2907" s="44">
        <f>VLOOKUP(P2907,'Customer List'!B:D,3,)</f>
        <v/>
      </c>
    </row>
    <row r="2908">
      <c r="A2908" s="23">
        <f>A2907+1</f>
        <v/>
      </c>
      <c r="B2908" s="23" t="inlineStr">
        <is>
          <t>EED119537</t>
        </is>
      </c>
      <c r="C2908" s="32" t="n">
        <v>45926</v>
      </c>
      <c r="D2908" s="32" t="n">
        <v>45936</v>
      </c>
      <c r="E2908" s="51" t="n">
        <v>321.75</v>
      </c>
      <c r="F2908" s="51">
        <f>IF(AB2908="DOLLAR",E2908*88,E2908)</f>
        <v/>
      </c>
      <c r="G2908" s="62">
        <f>F2908*J2908</f>
        <v/>
      </c>
      <c r="H2908" s="23" t="n">
        <v>301344</v>
      </c>
      <c r="I2908" s="23" t="inlineStr">
        <is>
          <t>Brilliant Violet 711™ anti-human CD11b Antibody  100tests</t>
        </is>
      </c>
      <c r="J2908" s="23" t="n">
        <v>2</v>
      </c>
      <c r="K2908" s="23" t="n">
        <v>2</v>
      </c>
      <c r="L2908" s="23">
        <f>J2908-K2908</f>
        <v/>
      </c>
      <c r="M2908" s="23" t="inlineStr">
        <is>
          <t>T-1332/25-26</t>
        </is>
      </c>
      <c r="N2908" s="32" t="n">
        <v>45937</v>
      </c>
      <c r="O2908" s="62" t="n">
        <v>86444</v>
      </c>
      <c r="P2908" s="23" t="inlineStr">
        <is>
          <t>NEUBERG</t>
        </is>
      </c>
      <c r="Q2908" s="23" t="n">
        <v>58156566646</v>
      </c>
      <c r="R2908" s="23" t="inlineStr">
        <is>
          <t>Delivered</t>
        </is>
      </c>
      <c r="S2908" s="63" t="n">
        <v>4</v>
      </c>
      <c r="T2908" s="39" t="n"/>
      <c r="U2908" s="23" t="inlineStr">
        <is>
          <t>BioLegend</t>
        </is>
      </c>
      <c r="V2908" s="23">
        <f>VLOOKUP(P2908,'Customer List'!B:C,2,)</f>
        <v/>
      </c>
      <c r="W2908" s="40" t="n"/>
      <c r="X2908" s="32" t="n">
        <v>45938</v>
      </c>
      <c r="Y2908" s="23">
        <f>IF(X2908="", "", X2908-N2908)</f>
        <v/>
      </c>
      <c r="Z2908" s="23">
        <f>IF(N2908="", "", TEXT(N2908, "dddd"))</f>
        <v/>
      </c>
      <c r="AA2908" s="23">
        <f>IF(X2908="", "", TEXT(X2908, "dddd"))</f>
        <v/>
      </c>
      <c r="AB2908" s="23">
        <f>VLOOKUP(U2908,'Currency Sheet'!A:C,3,)</f>
        <v/>
      </c>
      <c r="AC2908" s="44">
        <f>VLOOKUP(P2908,'Customer List'!B:D,3,)</f>
        <v/>
      </c>
    </row>
    <row r="2909">
      <c r="A2909" s="23">
        <f>A2908+1</f>
        <v/>
      </c>
      <c r="B2909" s="23" t="inlineStr">
        <is>
          <t>INV250923-074</t>
        </is>
      </c>
      <c r="C2909" s="32" t="n">
        <v>45923</v>
      </c>
      <c r="D2909" s="32" t="n">
        <v>45926</v>
      </c>
      <c r="E2909" s="51" t="n">
        <v>294.6</v>
      </c>
      <c r="F2909" s="51">
        <f>IF(AB2909="DOLLAR",E2909*88,E2909)</f>
        <v/>
      </c>
      <c r="G2909" s="62">
        <f>F2909*J2909</f>
        <v/>
      </c>
      <c r="H2909" s="23" t="inlineStr">
        <is>
          <t>TMPH-02761</t>
        </is>
      </c>
      <c r="I2909" s="23" t="n"/>
      <c r="J2909" s="23" t="n">
        <v>1</v>
      </c>
      <c r="K2909" s="23" t="n">
        <v>1</v>
      </c>
      <c r="L2909" s="23">
        <f>J2909-K2909</f>
        <v/>
      </c>
      <c r="M2909" s="23" t="inlineStr">
        <is>
          <t>T-1269/25-26</t>
        </is>
      </c>
      <c r="N2909" s="32" t="n">
        <v>45927</v>
      </c>
      <c r="O2909" s="62" t="n">
        <v>49836.5</v>
      </c>
      <c r="P2909" s="23" t="inlineStr">
        <is>
          <t>AURIGINE SERVICE</t>
        </is>
      </c>
      <c r="Q2909" s="23" t="n">
        <v>58156225665</v>
      </c>
      <c r="R2909" s="23" t="inlineStr">
        <is>
          <t>Delivered</t>
        </is>
      </c>
      <c r="S2909" s="63" t="n">
        <v>-20</v>
      </c>
      <c r="T2909" s="39" t="n"/>
      <c r="U2909" s="23" t="inlineStr">
        <is>
          <t>TargetMol</t>
        </is>
      </c>
      <c r="V2909" s="23">
        <f>VLOOKUP(P2909,'Customer List'!B:C,2,)</f>
        <v/>
      </c>
      <c r="W2909" s="40" t="n"/>
      <c r="X2909" s="32" t="n">
        <v>45929</v>
      </c>
      <c r="Y2909" s="23">
        <f>IF(X2909="", "", X2909-N2909)</f>
        <v/>
      </c>
      <c r="Z2909" s="23">
        <f>IF(N2909="", "", TEXT(N2909, "dddd"))</f>
        <v/>
      </c>
      <c r="AA2909" s="23">
        <f>IF(X2909="", "", TEXT(X2909, "dddd"))</f>
        <v/>
      </c>
      <c r="AB2909" s="23">
        <f>VLOOKUP(U2909,'Currency Sheet'!A:C,3,)</f>
        <v/>
      </c>
      <c r="AC2909" s="44">
        <f>VLOOKUP(P2909,'Customer List'!B:D,3,)</f>
        <v/>
      </c>
    </row>
    <row r="2910">
      <c r="A2910" s="23">
        <f>A2909+1</f>
        <v/>
      </c>
      <c r="B2910" s="23" t="inlineStr">
        <is>
          <t>INV250923-069</t>
        </is>
      </c>
      <c r="C2910" s="32" t="n">
        <v>45923</v>
      </c>
      <c r="D2910" s="32" t="n">
        <v>45926</v>
      </c>
      <c r="E2910" s="51" t="n">
        <v>106.8</v>
      </c>
      <c r="F2910" s="51">
        <f>IF(AB2910="DOLLAR",E2910*88,E2910)</f>
        <v/>
      </c>
      <c r="G2910" s="62">
        <f>F2910*J2910</f>
        <v/>
      </c>
      <c r="H2910" s="23" t="inlineStr">
        <is>
          <t>T1765</t>
        </is>
      </c>
      <c r="I2910" s="23" t="inlineStr">
        <is>
          <t>Erastin 571203-78-6 Spec 5mg</t>
        </is>
      </c>
      <c r="J2910" s="23" t="n">
        <v>2</v>
      </c>
      <c r="K2910" s="23" t="n">
        <v>2</v>
      </c>
      <c r="L2910" s="23">
        <f>J2910-K2910</f>
        <v/>
      </c>
      <c r="M2910" s="23" t="inlineStr">
        <is>
          <t>T-1309/25-26</t>
        </is>
      </c>
      <c r="N2910" s="32" t="n">
        <v>45934</v>
      </c>
      <c r="O2910" s="62" t="n">
        <v>16776</v>
      </c>
      <c r="P2910" s="23" t="inlineStr">
        <is>
          <t>Mishu Pharma</t>
        </is>
      </c>
      <c r="Q2910" s="23" t="n">
        <v>58156475322</v>
      </c>
      <c r="R2910" s="23" t="inlineStr">
        <is>
          <t>Delivered</t>
        </is>
      </c>
      <c r="S2910" s="63" t="n">
        <v>-20</v>
      </c>
      <c r="T2910" s="39" t="n"/>
      <c r="U2910" s="23" t="inlineStr">
        <is>
          <t>TargetMol</t>
        </is>
      </c>
      <c r="V2910" s="23">
        <f>VLOOKUP(P2910,'Customer List'!B:C,2,)</f>
        <v/>
      </c>
      <c r="W2910" s="40" t="n"/>
      <c r="X2910" s="32" t="n">
        <v>45937</v>
      </c>
      <c r="Y2910" s="23">
        <f>IF(X2910="", "", X2910-N2910)</f>
        <v/>
      </c>
      <c r="Z2910" s="23">
        <f>IF(N2910="", "", TEXT(N2910, "dddd"))</f>
        <v/>
      </c>
      <c r="AA2910" s="23">
        <f>IF(X2910="", "", TEXT(X2910, "dddd"))</f>
        <v/>
      </c>
      <c r="AB2910" s="23">
        <f>VLOOKUP(U2910,'Currency Sheet'!A:C,3,)</f>
        <v/>
      </c>
      <c r="AC2910" s="44">
        <f>VLOOKUP(P2910,'Customer List'!B:D,3,)</f>
        <v/>
      </c>
    </row>
    <row r="2911">
      <c r="A2911" s="23">
        <f>A2910+1</f>
        <v/>
      </c>
      <c r="B2911" s="23" t="inlineStr">
        <is>
          <t>EED119246</t>
        </is>
      </c>
      <c r="C2911" s="32" t="n">
        <v>45919</v>
      </c>
      <c r="D2911" s="32" t="n">
        <v>45926</v>
      </c>
      <c r="E2911" s="51" t="n">
        <v>73.5</v>
      </c>
      <c r="F2911" s="51">
        <f>IF(AB2911="DOLLAR",E2911*88,E2911)</f>
        <v/>
      </c>
      <c r="G2911" s="62">
        <f>F2911*J2911</f>
        <v/>
      </c>
      <c r="H2911" s="23" t="n">
        <v>100219</v>
      </c>
      <c r="I2911" s="23" t="inlineStr">
        <is>
          <t>PE/Cyanine7 anti-mouse CD3 Antibody  25µG</t>
        </is>
      </c>
      <c r="J2911" s="23" t="n">
        <v>1</v>
      </c>
      <c r="K2911" s="23" t="n">
        <v>1</v>
      </c>
      <c r="L2911" s="23">
        <f>J2911-K2911</f>
        <v/>
      </c>
      <c r="M2911" s="23" t="inlineStr">
        <is>
          <t>T-1281/25-26</t>
        </is>
      </c>
      <c r="N2911" s="32" t="n">
        <v>45927</v>
      </c>
      <c r="O2911" s="62" t="n">
        <v>10578.75</v>
      </c>
      <c r="P2911" s="23" t="inlineStr">
        <is>
          <t>RG SONS</t>
        </is>
      </c>
      <c r="Q2911" s="23" t="n">
        <v>58156229353</v>
      </c>
      <c r="R2911" s="23" t="inlineStr">
        <is>
          <t>Delivered</t>
        </is>
      </c>
      <c r="S2911" s="63" t="n">
        <v>4</v>
      </c>
      <c r="T2911" s="39" t="n"/>
      <c r="U2911" s="23" t="inlineStr">
        <is>
          <t>BioLegend</t>
        </is>
      </c>
      <c r="V2911" s="23">
        <f>VLOOKUP(P2911,'Customer List'!B:C,2,)</f>
        <v/>
      </c>
      <c r="W2911" s="40" t="n"/>
      <c r="X2911" s="32" t="n">
        <v>45929</v>
      </c>
      <c r="Y2911" s="23">
        <f>IF(X2911="", "", X2911-N2911)</f>
        <v/>
      </c>
      <c r="Z2911" s="23">
        <f>IF(N2911="", "", TEXT(N2911, "dddd"))</f>
        <v/>
      </c>
      <c r="AA2911" s="23">
        <f>IF(X2911="", "", TEXT(X2911, "dddd"))</f>
        <v/>
      </c>
      <c r="AB2911" s="23">
        <f>VLOOKUP(U2911,'Currency Sheet'!A:C,3,)</f>
        <v/>
      </c>
      <c r="AC2911" s="44">
        <f>VLOOKUP(P2911,'Customer List'!B:D,3,)</f>
        <v/>
      </c>
    </row>
    <row r="2912">
      <c r="A2912" s="23">
        <f>A2911+1</f>
        <v/>
      </c>
      <c r="B2912" s="23" t="inlineStr">
        <is>
          <t>EED119246</t>
        </is>
      </c>
      <c r="C2912" s="32" t="n">
        <v>45919</v>
      </c>
      <c r="D2912" s="32" t="n">
        <v>45926</v>
      </c>
      <c r="E2912" s="51" t="n">
        <v>150.5</v>
      </c>
      <c r="F2912" s="51">
        <f>IF(AB2912="DOLLAR",E2912*88,E2912)</f>
        <v/>
      </c>
      <c r="G2912" s="62">
        <f>F2912*J2912</f>
        <v/>
      </c>
      <c r="H2912" s="23" t="n">
        <v>100536</v>
      </c>
      <c r="I2912" s="23" t="inlineStr">
        <is>
          <t>Alexa Fluor® 700 anti-mouse CD4 Antibody  100 µg</t>
        </is>
      </c>
      <c r="J2912" s="23" t="n">
        <v>1</v>
      </c>
      <c r="K2912" s="23" t="n">
        <v>1</v>
      </c>
      <c r="L2912" s="23">
        <f>J2912-K2912</f>
        <v/>
      </c>
      <c r="M2912" s="23" t="inlineStr">
        <is>
          <t>T-1290/25-26</t>
        </is>
      </c>
      <c r="N2912" s="32" t="n">
        <v>45927</v>
      </c>
      <c r="O2912" s="62" t="n">
        <v>23327.5</v>
      </c>
      <c r="P2912" s="23" t="inlineStr">
        <is>
          <t>NEXGENE</t>
        </is>
      </c>
      <c r="Q2912" s="23" t="n">
        <v>58156229110</v>
      </c>
      <c r="R2912" s="23" t="inlineStr">
        <is>
          <t>Delivered</t>
        </is>
      </c>
      <c r="S2912" s="63" t="n">
        <v>4</v>
      </c>
      <c r="T2912" s="39" t="n"/>
      <c r="U2912" s="23" t="inlineStr">
        <is>
          <t>BioLegend</t>
        </is>
      </c>
      <c r="V2912" s="23">
        <f>VLOOKUP(P2912,'Customer List'!B:C,2,)</f>
        <v/>
      </c>
      <c r="W2912" s="40" t="n"/>
      <c r="X2912" s="32" t="n">
        <v>45929</v>
      </c>
      <c r="Y2912" s="23">
        <f>IF(X2912="", "", X2912-N2912)</f>
        <v/>
      </c>
      <c r="Z2912" s="23">
        <f>IF(N2912="", "", TEXT(N2912, "dddd"))</f>
        <v/>
      </c>
      <c r="AA2912" s="23">
        <f>IF(X2912="", "", TEXT(X2912, "dddd"))</f>
        <v/>
      </c>
      <c r="AB2912" s="23">
        <f>VLOOKUP(U2912,'Currency Sheet'!A:C,3,)</f>
        <v/>
      </c>
      <c r="AC2912" s="44">
        <f>VLOOKUP(P2912,'Customer List'!B:D,3,)</f>
        <v/>
      </c>
    </row>
    <row r="2913">
      <c r="A2913" s="23">
        <f>A2912+1</f>
        <v/>
      </c>
      <c r="B2913" s="23" t="inlineStr">
        <is>
          <t>EED119246</t>
        </is>
      </c>
      <c r="C2913" s="32" t="n">
        <v>45919</v>
      </c>
      <c r="D2913" s="32" t="n">
        <v>45926</v>
      </c>
      <c r="E2913" s="51" t="n">
        <v>138.6</v>
      </c>
      <c r="F2913" s="51">
        <f>IF(AB2913="DOLLAR",E2913*88,E2913)</f>
        <v/>
      </c>
      <c r="G2913" s="62">
        <f>F2913*J2913</f>
        <v/>
      </c>
      <c r="H2913" s="23" t="n">
        <v>100722</v>
      </c>
      <c r="I2913" s="23" t="inlineStr">
        <is>
          <t>PE/Cy7 anti-mouse CD8a Antibody  100µg</t>
        </is>
      </c>
      <c r="J2913" s="23" t="n">
        <v>2</v>
      </c>
      <c r="K2913" s="23" t="n">
        <v>2</v>
      </c>
      <c r="L2913" s="23">
        <f>J2913-K2913</f>
        <v/>
      </c>
      <c r="M2913" s="23" t="inlineStr">
        <is>
          <t>T-1274/25-26</t>
        </is>
      </c>
      <c r="N2913" s="32" t="n">
        <v>45927</v>
      </c>
      <c r="O2913" s="62" t="n">
        <v>36828</v>
      </c>
      <c r="P2913" s="23" t="inlineStr">
        <is>
          <t>SAI LIFE</t>
        </is>
      </c>
      <c r="Q2913" s="23" t="n">
        <v>58156227345</v>
      </c>
      <c r="R2913" s="23" t="inlineStr">
        <is>
          <t>Delivered</t>
        </is>
      </c>
      <c r="S2913" s="63" t="n">
        <v>4</v>
      </c>
      <c r="T2913" s="39" t="n"/>
      <c r="U2913" s="23" t="inlineStr">
        <is>
          <t>BioLegend</t>
        </is>
      </c>
      <c r="V2913" s="23">
        <f>VLOOKUP(P2913,'Customer List'!B:C,2,)</f>
        <v/>
      </c>
      <c r="W2913" s="40" t="n"/>
      <c r="X2913" s="32" t="n">
        <v>45929</v>
      </c>
      <c r="Y2913" s="23">
        <f>IF(X2913="", "", X2913-N2913)</f>
        <v/>
      </c>
      <c r="Z2913" s="23">
        <f>IF(N2913="", "", TEXT(N2913, "dddd"))</f>
        <v/>
      </c>
      <c r="AA2913" s="23">
        <f>IF(X2913="", "", TEXT(X2913, "dddd"))</f>
        <v/>
      </c>
      <c r="AB2913" s="23">
        <f>VLOOKUP(U2913,'Currency Sheet'!A:C,3,)</f>
        <v/>
      </c>
      <c r="AC2913" s="44">
        <f>VLOOKUP(P2913,'Customer List'!B:D,3,)</f>
        <v/>
      </c>
    </row>
    <row r="2914">
      <c r="A2914" s="23">
        <f>A2913+1</f>
        <v/>
      </c>
      <c r="B2914" s="23" t="inlineStr">
        <is>
          <t>EED119246</t>
        </is>
      </c>
      <c r="C2914" s="32" t="n">
        <v>45919</v>
      </c>
      <c r="D2914" s="32" t="n">
        <v>45926</v>
      </c>
      <c r="E2914" s="51" t="n">
        <v>23.1</v>
      </c>
      <c r="F2914" s="51">
        <f>IF(AB2914="DOLLAR",E2914*88,E2914)</f>
        <v/>
      </c>
      <c r="G2914" s="62">
        <f>F2914*J2914</f>
        <v/>
      </c>
      <c r="H2914" s="23" t="n">
        <v>103011</v>
      </c>
      <c r="I2914" s="23" t="inlineStr">
        <is>
          <t>APC anti-mouse/human CD44 Antibody  25µg</t>
        </is>
      </c>
      <c r="J2914" s="23" t="n">
        <v>1</v>
      </c>
      <c r="K2914" s="23" t="n">
        <v>1</v>
      </c>
      <c r="L2914" s="23">
        <f>J2914-K2914</f>
        <v/>
      </c>
      <c r="M2914" s="23" t="inlineStr">
        <is>
          <t>T-1315/25-26</t>
        </is>
      </c>
      <c r="N2914" s="32" t="n">
        <v>45936</v>
      </c>
      <c r="O2914" s="62" t="n">
        <v>3324.75</v>
      </c>
      <c r="P2914" s="23" t="inlineStr">
        <is>
          <t>ABHI BIO</t>
        </is>
      </c>
      <c r="Q2914" s="23" t="n">
        <v>58156536115</v>
      </c>
      <c r="R2914" s="23" t="inlineStr">
        <is>
          <t>Delivered</t>
        </is>
      </c>
      <c r="S2914" s="63" t="n">
        <v>4</v>
      </c>
      <c r="T2914" s="39" t="n"/>
      <c r="U2914" s="23" t="inlineStr">
        <is>
          <t>BioLegend</t>
        </is>
      </c>
      <c r="V2914" s="23">
        <f>VLOOKUP(P2914,'Customer List'!B:C,2,)</f>
        <v/>
      </c>
      <c r="W2914" s="40" t="n"/>
      <c r="X2914" s="32" t="n">
        <v>45937</v>
      </c>
      <c r="Y2914" s="23">
        <f>IF(X2914="", "", X2914-N2914)</f>
        <v/>
      </c>
      <c r="Z2914" s="23">
        <f>IF(N2914="", "", TEXT(N2914, "dddd"))</f>
        <v/>
      </c>
      <c r="AA2914" s="23">
        <f>IF(X2914="", "", TEXT(X2914, "dddd"))</f>
        <v/>
      </c>
      <c r="AB2914" s="23">
        <f>VLOOKUP(U2914,'Currency Sheet'!A:C,3,)</f>
        <v/>
      </c>
      <c r="AC2914" s="44">
        <f>VLOOKUP(P2914,'Customer List'!B:D,3,)</f>
        <v/>
      </c>
    </row>
    <row r="2915">
      <c r="A2915" s="23">
        <f>A2914+1</f>
        <v/>
      </c>
      <c r="B2915" s="23" t="inlineStr">
        <is>
          <t>EED119246</t>
        </is>
      </c>
      <c r="C2915" s="32" t="n">
        <v>45919</v>
      </c>
      <c r="D2915" s="32" t="n">
        <v>45926</v>
      </c>
      <c r="E2915" s="51" t="n">
        <v>30.1</v>
      </c>
      <c r="F2915" s="51">
        <f>IF(AB2915="DOLLAR",E2915*88,E2915)</f>
        <v/>
      </c>
      <c r="G2915" s="62">
        <f>F2915*J2915</f>
        <v/>
      </c>
      <c r="H2915" s="23" t="n">
        <v>123109</v>
      </c>
      <c r="I2915" s="23" t="inlineStr">
        <is>
          <t>PE anti-mouse F4/80 Antibody  25µg</t>
        </is>
      </c>
      <c r="J2915" s="23" t="n">
        <v>1</v>
      </c>
      <c r="K2915" s="23" t="n">
        <v>1</v>
      </c>
      <c r="L2915" s="23">
        <f>J2915-K2915</f>
        <v/>
      </c>
      <c r="M2915" s="23" t="inlineStr">
        <is>
          <t>T-1280/25-26</t>
        </is>
      </c>
      <c r="N2915" s="32" t="n">
        <v>45927</v>
      </c>
      <c r="O2915" s="62" t="n">
        <v>4515</v>
      </c>
      <c r="P2915" s="23" t="inlineStr">
        <is>
          <t>BIO SOLUTION</t>
        </is>
      </c>
      <c r="Q2915" s="23" t="n">
        <v>58156227076</v>
      </c>
      <c r="R2915" s="23" t="inlineStr">
        <is>
          <t>Delivered</t>
        </is>
      </c>
      <c r="S2915" s="63" t="n">
        <v>4</v>
      </c>
      <c r="T2915" s="39" t="n"/>
      <c r="U2915" s="23" t="inlineStr">
        <is>
          <t>BioLegend</t>
        </is>
      </c>
      <c r="V2915" s="23">
        <f>VLOOKUP(P2915,'Customer List'!B:C,2,)</f>
        <v/>
      </c>
      <c r="W2915" s="40" t="n"/>
      <c r="X2915" s="32" t="n">
        <v>45929</v>
      </c>
      <c r="Y2915" s="23">
        <f>IF(X2915="", "", X2915-N2915)</f>
        <v/>
      </c>
      <c r="Z2915" s="23">
        <f>IF(N2915="", "", TEXT(N2915, "dddd"))</f>
        <v/>
      </c>
      <c r="AA2915" s="23">
        <f>IF(X2915="", "", TEXT(X2915, "dddd"))</f>
        <v/>
      </c>
      <c r="AB2915" s="23">
        <f>VLOOKUP(U2915,'Currency Sheet'!A:C,3,)</f>
        <v/>
      </c>
      <c r="AC2915" s="44">
        <f>VLOOKUP(P2915,'Customer List'!B:D,3,)</f>
        <v/>
      </c>
    </row>
    <row r="2916">
      <c r="A2916" s="23">
        <f>A2915+1</f>
        <v/>
      </c>
      <c r="B2916" s="23" t="inlineStr">
        <is>
          <t>EED119246</t>
        </is>
      </c>
      <c r="C2916" s="32" t="n">
        <v>45919</v>
      </c>
      <c r="D2916" s="32" t="n">
        <v>45926</v>
      </c>
      <c r="E2916" s="51" t="n">
        <v>204.75</v>
      </c>
      <c r="F2916" s="51">
        <f>IF(AB2916="DOLLAR",E2916*88,E2916)</f>
        <v/>
      </c>
      <c r="G2916" s="62">
        <f>F2916*J2916</f>
        <v/>
      </c>
      <c r="H2916" s="23" t="n">
        <v>138419</v>
      </c>
      <c r="I2916" s="23" t="inlineStr">
        <is>
          <t>Brilliant Violet 605™ anti-mouse/human KLRG1 (MAFA) Antibody  50 µg</t>
        </is>
      </c>
      <c r="J2916" s="23" t="n">
        <v>1</v>
      </c>
      <c r="K2916" s="23" t="n">
        <v>1</v>
      </c>
      <c r="L2916" s="23">
        <f>J2916-K2916</f>
        <v/>
      </c>
      <c r="M2916" s="23" t="inlineStr">
        <is>
          <t>T-1277/25-26</t>
        </is>
      </c>
      <c r="N2916" s="32" t="n">
        <v>45927</v>
      </c>
      <c r="O2916" s="62" t="n">
        <v>28774.2</v>
      </c>
      <c r="P2916" s="23" t="inlineStr">
        <is>
          <t>DR REDDY</t>
        </is>
      </c>
      <c r="Q2916" s="23" t="n">
        <v>58156225400</v>
      </c>
      <c r="R2916" s="23" t="inlineStr">
        <is>
          <t>Delivered</t>
        </is>
      </c>
      <c r="S2916" s="63" t="n">
        <v>4</v>
      </c>
      <c r="T2916" s="39" t="n"/>
      <c r="U2916" s="23" t="inlineStr">
        <is>
          <t>BioLegend</t>
        </is>
      </c>
      <c r="V2916" s="23">
        <f>VLOOKUP(P2916,'Customer List'!B:C,2,)</f>
        <v/>
      </c>
      <c r="W2916" s="40" t="n"/>
      <c r="X2916" s="32" t="n">
        <v>45930</v>
      </c>
      <c r="Y2916" s="23">
        <f>IF(X2916="", "", X2916-N2916)</f>
        <v/>
      </c>
      <c r="Z2916" s="23">
        <f>IF(N2916="", "", TEXT(N2916, "dddd"))</f>
        <v/>
      </c>
      <c r="AA2916" s="23">
        <f>IF(X2916="", "", TEXT(X2916, "dddd"))</f>
        <v/>
      </c>
      <c r="AB2916" s="23">
        <f>VLOOKUP(U2916,'Currency Sheet'!A:C,3,)</f>
        <v/>
      </c>
      <c r="AC2916" s="44">
        <f>VLOOKUP(P2916,'Customer List'!B:D,3,)</f>
        <v/>
      </c>
    </row>
    <row r="2917">
      <c r="A2917" s="23">
        <f>A2916+1</f>
        <v/>
      </c>
      <c r="B2917" s="23" t="inlineStr">
        <is>
          <t>EED119246</t>
        </is>
      </c>
      <c r="C2917" s="32" t="n">
        <v>45919</v>
      </c>
      <c r="D2917" s="32" t="n">
        <v>45926</v>
      </c>
      <c r="E2917" s="51" t="n">
        <v>123.2</v>
      </c>
      <c r="F2917" s="51">
        <f>IF(AB2917="DOLLAR",E2917*88,E2917)</f>
        <v/>
      </c>
      <c r="G2917" s="62">
        <f>F2917*J2917</f>
        <v/>
      </c>
      <c r="H2917" s="23" t="n">
        <v>144215</v>
      </c>
      <c r="I2917" s="23" t="inlineStr">
        <is>
          <t>PerCP/Cyanine5.5 anti-mouse/human CD207 (Langerin) Antibody  25 µg</t>
        </is>
      </c>
      <c r="J2917" s="23" t="n">
        <v>1</v>
      </c>
      <c r="K2917" s="23" t="n">
        <v>1</v>
      </c>
      <c r="L2917" s="23">
        <f>J2917-K2917</f>
        <v/>
      </c>
      <c r="M2917" s="23" t="inlineStr">
        <is>
          <t>T-1281/25-26</t>
        </is>
      </c>
      <c r="N2917" s="32" t="n">
        <v>45927</v>
      </c>
      <c r="O2917" s="62" t="n">
        <v>17732</v>
      </c>
      <c r="P2917" s="23" t="inlineStr">
        <is>
          <t>RG SONS</t>
        </is>
      </c>
      <c r="Q2917" s="23" t="n">
        <v>58156229353</v>
      </c>
      <c r="R2917" s="23" t="inlineStr">
        <is>
          <t>Delivered</t>
        </is>
      </c>
      <c r="S2917" s="63" t="n">
        <v>4</v>
      </c>
      <c r="T2917" s="39" t="n"/>
      <c r="U2917" s="23" t="inlineStr">
        <is>
          <t>BioLegend</t>
        </is>
      </c>
      <c r="V2917" s="23">
        <f>VLOOKUP(P2917,'Customer List'!B:C,2,)</f>
        <v/>
      </c>
      <c r="W2917" s="40" t="n"/>
      <c r="X2917" s="32" t="n">
        <v>45929</v>
      </c>
      <c r="Y2917" s="23">
        <f>IF(X2917="", "", X2917-N2917)</f>
        <v/>
      </c>
      <c r="Z2917" s="23">
        <f>IF(N2917="", "", TEXT(N2917, "dddd"))</f>
        <v/>
      </c>
      <c r="AA2917" s="23">
        <f>IF(X2917="", "", TEXT(X2917, "dddd"))</f>
        <v/>
      </c>
      <c r="AB2917" s="23">
        <f>VLOOKUP(U2917,'Currency Sheet'!A:C,3,)</f>
        <v/>
      </c>
      <c r="AC2917" s="44">
        <f>VLOOKUP(P2917,'Customer List'!B:D,3,)</f>
        <v/>
      </c>
    </row>
    <row r="2918">
      <c r="A2918" s="23">
        <f>A2917+1</f>
        <v/>
      </c>
      <c r="B2918" s="23" t="inlineStr">
        <is>
          <t>EED119246</t>
        </is>
      </c>
      <c r="C2918" s="32" t="n">
        <v>45919</v>
      </c>
      <c r="D2918" s="32" t="n">
        <v>45926</v>
      </c>
      <c r="E2918" s="51" t="n">
        <v>70.7</v>
      </c>
      <c r="F2918" s="51">
        <f>IF(AB2918="DOLLAR",E2918*88,E2918)</f>
        <v/>
      </c>
      <c r="G2918" s="62">
        <f>F2918*J2918</f>
        <v/>
      </c>
      <c r="H2918" s="23" t="n">
        <v>157617</v>
      </c>
      <c r="I2918" s="23" t="inlineStr">
        <is>
          <t>APC/Cyanine7 anti-mouse CD45 Recombinant Antibody  25 µg</t>
        </is>
      </c>
      <c r="J2918" s="23" t="n">
        <v>1</v>
      </c>
      <c r="K2918" s="23" t="n">
        <v>1</v>
      </c>
      <c r="L2918" s="23">
        <f>J2918-K2918</f>
        <v/>
      </c>
      <c r="M2918" s="23" t="inlineStr">
        <is>
          <t>T-1281/25-26</t>
        </is>
      </c>
      <c r="N2918" s="32" t="n">
        <v>45927</v>
      </c>
      <c r="O2918" s="62" t="n">
        <v>10175.75</v>
      </c>
      <c r="P2918" s="23" t="inlineStr">
        <is>
          <t>RG SONS</t>
        </is>
      </c>
      <c r="Q2918" s="23" t="n">
        <v>58156229353</v>
      </c>
      <c r="R2918" s="23" t="inlineStr">
        <is>
          <t>Delivered</t>
        </is>
      </c>
      <c r="S2918" s="63" t="n">
        <v>4</v>
      </c>
      <c r="T2918" s="39" t="n"/>
      <c r="U2918" s="23" t="inlineStr">
        <is>
          <t>BioLegend</t>
        </is>
      </c>
      <c r="V2918" s="23">
        <f>VLOOKUP(P2918,'Customer List'!B:C,2,)</f>
        <v/>
      </c>
      <c r="W2918" s="40" t="n"/>
      <c r="X2918" s="32" t="n">
        <v>45929</v>
      </c>
      <c r="Y2918" s="23">
        <f>IF(X2918="", "", X2918-N2918)</f>
        <v/>
      </c>
      <c r="Z2918" s="23">
        <f>IF(N2918="", "", TEXT(N2918, "dddd"))</f>
        <v/>
      </c>
      <c r="AA2918" s="23">
        <f>IF(X2918="", "", TEXT(X2918, "dddd"))</f>
        <v/>
      </c>
      <c r="AB2918" s="23">
        <f>VLOOKUP(U2918,'Currency Sheet'!A:C,3,)</f>
        <v/>
      </c>
      <c r="AC2918" s="44">
        <f>VLOOKUP(P2918,'Customer List'!B:D,3,)</f>
        <v/>
      </c>
    </row>
    <row r="2919">
      <c r="A2919" s="23">
        <f>A2918+1</f>
        <v/>
      </c>
      <c r="B2919" s="23" t="inlineStr">
        <is>
          <t>EED119246</t>
        </is>
      </c>
      <c r="C2919" s="32" t="n">
        <v>45919</v>
      </c>
      <c r="D2919" s="32" t="n">
        <v>45926</v>
      </c>
      <c r="E2919" s="51" t="n">
        <v>30.8</v>
      </c>
      <c r="F2919" s="51">
        <f>IF(AB2919="DOLLAR",E2919*88,E2919)</f>
        <v/>
      </c>
      <c r="G2919" s="62">
        <f>F2919*J2919</f>
        <v/>
      </c>
      <c r="H2919" s="23" t="n">
        <v>300402</v>
      </c>
      <c r="I2919" s="23" t="inlineStr">
        <is>
          <t>Purified anti-human CD3 Antibody  100µg</t>
        </is>
      </c>
      <c r="J2919" s="23" t="n">
        <v>1</v>
      </c>
      <c r="K2919" s="23" t="n">
        <v>1</v>
      </c>
      <c r="L2919" s="23">
        <f>J2919-K2919</f>
        <v/>
      </c>
      <c r="M2919" s="23" t="inlineStr">
        <is>
          <t>T-1299/25-26</t>
        </is>
      </c>
      <c r="N2919" s="32" t="n">
        <v>45929</v>
      </c>
      <c r="O2919" s="62" t="n">
        <v>4180</v>
      </c>
      <c r="P2919" s="23" t="inlineStr">
        <is>
          <t>LABEX</t>
        </is>
      </c>
      <c r="Q2919" s="23" t="inlineStr">
        <is>
          <t>Porter</t>
        </is>
      </c>
      <c r="R2919" s="23" t="inlineStr">
        <is>
          <t>Porter</t>
        </is>
      </c>
      <c r="S2919" s="63" t="n">
        <v>4</v>
      </c>
      <c r="T2919" s="39" t="n"/>
      <c r="U2919" s="23" t="inlineStr">
        <is>
          <t>BioLegend</t>
        </is>
      </c>
      <c r="V2919" s="23">
        <f>VLOOKUP(P2919,'Customer List'!B:C,2,)</f>
        <v/>
      </c>
      <c r="W2919" s="40" t="n"/>
      <c r="X2919" s="32">
        <f>IF(OR(R2919 = "PRIYANKA MADAM", R2919 = "DEEPAK", R2919 = "PORTER"),N2919,"")</f>
        <v/>
      </c>
      <c r="Y2919" s="23">
        <f>IF(X2919="", "", X2919-N2919)</f>
        <v/>
      </c>
      <c r="Z2919" s="23">
        <f>IF(N2919="", "", TEXT(N2919, "dddd"))</f>
        <v/>
      </c>
      <c r="AA2919" s="23">
        <f>IF(X2919="", "", TEXT(X2919, "dddd"))</f>
        <v/>
      </c>
      <c r="AB2919" s="23">
        <f>VLOOKUP(U2919,'Currency Sheet'!A:C,3,)</f>
        <v/>
      </c>
      <c r="AC2919" s="44">
        <f>VLOOKUP(P2919,'Customer List'!B:D,3,)</f>
        <v/>
      </c>
    </row>
    <row r="2920">
      <c r="A2920" s="23">
        <f>A2919+1</f>
        <v/>
      </c>
      <c r="B2920" s="23" t="inlineStr">
        <is>
          <t>EED119246</t>
        </is>
      </c>
      <c r="C2920" s="32" t="n">
        <v>45919</v>
      </c>
      <c r="D2920" s="32" t="n">
        <v>45926</v>
      </c>
      <c r="E2920" s="51" t="n">
        <v>285.75</v>
      </c>
      <c r="F2920" s="51">
        <f>IF(AB2920="DOLLAR",E2920*88,E2920)</f>
        <v/>
      </c>
      <c r="G2920" s="62">
        <f>F2920*J2920</f>
        <v/>
      </c>
      <c r="H2920" s="23" t="n">
        <v>300434</v>
      </c>
      <c r="I2920" s="23" t="inlineStr">
        <is>
          <t>Brilliant Violet 421™ anti-human CD3 Antibody  100tests</t>
        </is>
      </c>
      <c r="J2920" s="23" t="n">
        <v>1</v>
      </c>
      <c r="K2920" s="23" t="n">
        <v>1</v>
      </c>
      <c r="L2920" s="23">
        <f>J2920-K2920</f>
        <v/>
      </c>
      <c r="M2920" s="23" t="inlineStr">
        <is>
          <t>T-1287/25-26</t>
        </is>
      </c>
      <c r="N2920" s="32" t="n">
        <v>45927</v>
      </c>
      <c r="O2920" s="62" t="n">
        <v>40157.4</v>
      </c>
      <c r="P2920" s="23" t="inlineStr">
        <is>
          <t>MEDLIFE</t>
        </is>
      </c>
      <c r="Q2920" s="23" t="inlineStr">
        <is>
          <t>D3003710006</t>
        </is>
      </c>
      <c r="R2920" s="23" t="inlineStr">
        <is>
          <t>Delivered</t>
        </is>
      </c>
      <c r="S2920" s="63" t="n">
        <v>4</v>
      </c>
      <c r="T2920" s="39" t="n"/>
      <c r="U2920" s="23" t="inlineStr">
        <is>
          <t>BioLegend</t>
        </is>
      </c>
      <c r="V2920" s="23">
        <f>VLOOKUP(P2920,'Customer List'!B:C,2,)</f>
        <v/>
      </c>
      <c r="W2920" s="40" t="n"/>
      <c r="X2920" s="32" t="n">
        <v>45929</v>
      </c>
      <c r="Y2920" s="23">
        <f>IF(X2920="", "", X2920-N2920)</f>
        <v/>
      </c>
      <c r="Z2920" s="23">
        <f>IF(N2920="", "", TEXT(N2920, "dddd"))</f>
        <v/>
      </c>
      <c r="AA2920" s="23">
        <f>IF(X2920="", "", TEXT(X2920, "dddd"))</f>
        <v/>
      </c>
      <c r="AB2920" s="23">
        <f>VLOOKUP(U2920,'Currency Sheet'!A:C,3,)</f>
        <v/>
      </c>
      <c r="AC2920" s="44">
        <f>VLOOKUP(P2920,'Customer List'!B:D,3,)</f>
        <v/>
      </c>
    </row>
    <row r="2921">
      <c r="A2921" s="23">
        <f>A2920+1</f>
        <v/>
      </c>
      <c r="B2921" s="23" t="inlineStr">
        <is>
          <t>EED119246</t>
        </is>
      </c>
      <c r="C2921" s="32" t="n">
        <v>45919</v>
      </c>
      <c r="D2921" s="32" t="n">
        <v>45926</v>
      </c>
      <c r="E2921" s="51" t="n">
        <v>297</v>
      </c>
      <c r="F2921" s="51">
        <f>IF(AB2921="DOLLAR",E2921*88,E2921)</f>
        <v/>
      </c>
      <c r="G2921" s="62">
        <f>F2921*J2921</f>
        <v/>
      </c>
      <c r="H2921" s="23" t="n">
        <v>300468</v>
      </c>
      <c r="I2921" s="23" t="inlineStr">
        <is>
          <t>Brilliant Violet 650™ anti-human CD3 Antibody  100 tests</t>
        </is>
      </c>
      <c r="J2921" s="23" t="n">
        <v>1</v>
      </c>
      <c r="K2921" s="23" t="n">
        <v>1</v>
      </c>
      <c r="L2921" s="23">
        <f>J2921-K2921</f>
        <v/>
      </c>
      <c r="M2921" s="23" t="inlineStr">
        <is>
          <t>T-1286/25-26</t>
        </is>
      </c>
      <c r="N2921" s="32" t="n">
        <v>45927</v>
      </c>
      <c r="O2921" s="62" t="n">
        <v>33858</v>
      </c>
      <c r="P2921" s="23" t="inlineStr">
        <is>
          <t>ACTREC</t>
        </is>
      </c>
      <c r="Q2921" s="23" t="n">
        <v>58156233800</v>
      </c>
      <c r="R2921" s="23" t="inlineStr">
        <is>
          <t>Delivered</t>
        </is>
      </c>
      <c r="S2921" s="63" t="n">
        <v>4</v>
      </c>
      <c r="T2921" s="39" t="n"/>
      <c r="U2921" s="23" t="inlineStr">
        <is>
          <t>BioLegend</t>
        </is>
      </c>
      <c r="V2921" s="23">
        <f>VLOOKUP(P2921,'Customer List'!B:C,2,)</f>
        <v/>
      </c>
      <c r="W2921" s="40" t="n"/>
      <c r="X2921" s="32" t="n">
        <v>45929</v>
      </c>
      <c r="Y2921" s="23">
        <f>IF(X2921="", "", X2921-N2921)</f>
        <v/>
      </c>
      <c r="Z2921" s="23">
        <f>IF(N2921="", "", TEXT(N2921, "dddd"))</f>
        <v/>
      </c>
      <c r="AA2921" s="23">
        <f>IF(X2921="", "", TEXT(X2921, "dddd"))</f>
        <v/>
      </c>
      <c r="AB2921" s="23">
        <f>VLOOKUP(U2921,'Currency Sheet'!A:C,3,)</f>
        <v/>
      </c>
      <c r="AC2921" s="44">
        <f>VLOOKUP(P2921,'Customer List'!B:D,3,)</f>
        <v/>
      </c>
    </row>
    <row r="2922">
      <c r="A2922" s="23">
        <f>A2921+1</f>
        <v/>
      </c>
      <c r="B2922" s="23" t="inlineStr">
        <is>
          <t>EED119246</t>
        </is>
      </c>
      <c r="C2922" s="32" t="n">
        <v>45919</v>
      </c>
      <c r="D2922" s="32" t="n">
        <v>45926</v>
      </c>
      <c r="E2922" s="51" t="n">
        <v>46.2</v>
      </c>
      <c r="F2922" s="51">
        <f>IF(AB2922="DOLLAR",E2922*88,E2922)</f>
        <v/>
      </c>
      <c r="G2922" s="62">
        <f>F2922*J2922</f>
        <v/>
      </c>
      <c r="H2922" s="23" t="n">
        <v>300508</v>
      </c>
      <c r="I2922" s="23" t="inlineStr">
        <is>
          <t>PE anti-human CD4 Antibody  100tests</t>
        </is>
      </c>
      <c r="J2922" s="23" t="n">
        <v>2</v>
      </c>
      <c r="K2922" s="23" t="n">
        <v>2</v>
      </c>
      <c r="L2922" s="23">
        <f>J2922-K2922</f>
        <v/>
      </c>
      <c r="M2922" s="23" t="inlineStr">
        <is>
          <t>T-1287/25-26</t>
        </is>
      </c>
      <c r="N2922" s="32" t="n">
        <v>45927</v>
      </c>
      <c r="O2922" s="62" t="n">
        <v>13912.8</v>
      </c>
      <c r="P2922" s="23" t="inlineStr">
        <is>
          <t>MEDLIFE</t>
        </is>
      </c>
      <c r="Q2922" s="23" t="inlineStr">
        <is>
          <t>D3003710006</t>
        </is>
      </c>
      <c r="R2922" s="23" t="inlineStr">
        <is>
          <t>Delivered</t>
        </is>
      </c>
      <c r="S2922" s="63" t="n">
        <v>4</v>
      </c>
      <c r="T2922" s="39" t="n"/>
      <c r="U2922" s="23" t="inlineStr">
        <is>
          <t>BioLegend</t>
        </is>
      </c>
      <c r="V2922" s="23">
        <f>VLOOKUP(P2922,'Customer List'!B:C,2,)</f>
        <v/>
      </c>
      <c r="W2922" s="40" t="n"/>
      <c r="X2922" s="32" t="n">
        <v>45929</v>
      </c>
      <c r="Y2922" s="23">
        <f>IF(X2922="", "", X2922-N2922)</f>
        <v/>
      </c>
      <c r="Z2922" s="23">
        <f>IF(N2922="", "", TEXT(N2922, "dddd"))</f>
        <v/>
      </c>
      <c r="AA2922" s="23">
        <f>IF(X2922="", "", TEXT(X2922, "dddd"))</f>
        <v/>
      </c>
      <c r="AB2922" s="23">
        <f>VLOOKUP(U2922,'Currency Sheet'!A:C,3,)</f>
        <v/>
      </c>
      <c r="AC2922" s="44">
        <f>VLOOKUP(P2922,'Customer List'!B:D,3,)</f>
        <v/>
      </c>
    </row>
    <row r="2923">
      <c r="A2923" s="23">
        <f>A2922+1</f>
        <v/>
      </c>
      <c r="B2923" s="23" t="inlineStr">
        <is>
          <t>EED119246</t>
        </is>
      </c>
      <c r="C2923" s="32" t="n">
        <v>45919</v>
      </c>
      <c r="D2923" s="32" t="n">
        <v>45926</v>
      </c>
      <c r="E2923" s="51" t="n">
        <v>73.5</v>
      </c>
      <c r="F2923" s="51">
        <f>IF(AB2923="DOLLAR",E2923*88,E2923)</f>
        <v/>
      </c>
      <c r="G2923" s="62">
        <f>F2923*J2923</f>
        <v/>
      </c>
      <c r="H2923" s="23" t="n">
        <v>301330</v>
      </c>
      <c r="I2923" s="23" t="inlineStr">
        <is>
          <t>FITC anti-human CD11b Antibody  100tests</t>
        </is>
      </c>
      <c r="J2923" s="23" t="n">
        <v>1</v>
      </c>
      <c r="K2923" s="23" t="n">
        <v>1</v>
      </c>
      <c r="L2923" s="23">
        <f>J2923-K2923</f>
        <v/>
      </c>
      <c r="M2923" s="23" t="inlineStr">
        <is>
          <t>T-1288/25-26</t>
        </is>
      </c>
      <c r="N2923" s="32" t="n">
        <v>45927</v>
      </c>
      <c r="O2923" s="62" t="n">
        <v>11067</v>
      </c>
      <c r="P2923" s="23" t="inlineStr">
        <is>
          <t>MEDLIFE</t>
        </is>
      </c>
      <c r="Q2923" s="23" t="inlineStr">
        <is>
          <t>D3003710006</t>
        </is>
      </c>
      <c r="R2923" s="23" t="inlineStr">
        <is>
          <t>Delivered</t>
        </is>
      </c>
      <c r="S2923" s="63" t="n">
        <v>4</v>
      </c>
      <c r="T2923" s="39" t="n"/>
      <c r="U2923" s="23" t="inlineStr">
        <is>
          <t>BioLegend</t>
        </is>
      </c>
      <c r="V2923" s="23">
        <f>VLOOKUP(P2923,'Customer List'!B:C,2,)</f>
        <v/>
      </c>
      <c r="W2923" s="40" t="n"/>
      <c r="X2923" s="32" t="n">
        <v>45929</v>
      </c>
      <c r="Y2923" s="23">
        <f>IF(X2923="", "", X2923-N2923)</f>
        <v/>
      </c>
      <c r="Z2923" s="23">
        <f>IF(N2923="", "", TEXT(N2923, "dddd"))</f>
        <v/>
      </c>
      <c r="AA2923" s="23">
        <f>IF(X2923="", "", TEXT(X2923, "dddd"))</f>
        <v/>
      </c>
      <c r="AB2923" s="23">
        <f>VLOOKUP(U2923,'Currency Sheet'!A:C,3,)</f>
        <v/>
      </c>
      <c r="AC2923" s="44">
        <f>VLOOKUP(P2923,'Customer List'!B:D,3,)</f>
        <v/>
      </c>
    </row>
    <row r="2924">
      <c r="A2924" s="23">
        <f>A2923+1</f>
        <v/>
      </c>
      <c r="B2924" s="23" t="inlineStr">
        <is>
          <t>EED119246</t>
        </is>
      </c>
      <c r="C2924" s="32" t="n">
        <v>45919</v>
      </c>
      <c r="D2924" s="32" t="n">
        <v>45926</v>
      </c>
      <c r="E2924" s="51" t="n">
        <v>45.5</v>
      </c>
      <c r="F2924" s="51">
        <f>IF(AB2924="DOLLAR",E2924*88,E2924)</f>
        <v/>
      </c>
      <c r="G2924" s="62">
        <f>F2924*J2924</f>
        <v/>
      </c>
      <c r="H2924" s="23" t="n">
        <v>301805</v>
      </c>
      <c r="I2924" s="23" t="inlineStr">
        <is>
          <t>PE anti-human CD14 Antibody  25tests</t>
        </is>
      </c>
      <c r="J2924" s="23" t="n">
        <v>1</v>
      </c>
      <c r="K2924" s="23" t="n">
        <v>1</v>
      </c>
      <c r="L2924" s="23">
        <f>J2924-K2924</f>
        <v/>
      </c>
      <c r="M2924" s="23" t="inlineStr">
        <is>
          <t>T-1298/25-26</t>
        </is>
      </c>
      <c r="N2924" s="32" t="n">
        <v>45929</v>
      </c>
      <c r="O2924" s="62" t="n">
        <v>6175</v>
      </c>
      <c r="P2924" s="23" t="inlineStr">
        <is>
          <t>LABEX</t>
        </is>
      </c>
      <c r="Q2924" s="23" t="inlineStr">
        <is>
          <t>Porter</t>
        </is>
      </c>
      <c r="R2924" s="23" t="inlineStr">
        <is>
          <t>Porter</t>
        </is>
      </c>
      <c r="S2924" s="63" t="n">
        <v>4</v>
      </c>
      <c r="T2924" s="39" t="n"/>
      <c r="U2924" s="23" t="inlineStr">
        <is>
          <t>BioLegend</t>
        </is>
      </c>
      <c r="V2924" s="23">
        <f>VLOOKUP(P2924,'Customer List'!B:C,2,)</f>
        <v/>
      </c>
      <c r="W2924" s="40" t="n"/>
      <c r="X2924" s="32">
        <f>IF(OR(R2924 = "PRIYANKA MADAM", R2924 = "DEEPAK", R2924 = "PORTER"),N2924,"")</f>
        <v/>
      </c>
      <c r="Y2924" s="23">
        <f>IF(X2924="", "", X2924-N2924)</f>
        <v/>
      </c>
      <c r="Z2924" s="23">
        <f>IF(N2924="", "", TEXT(N2924, "dddd"))</f>
        <v/>
      </c>
      <c r="AA2924" s="23">
        <f>IF(X2924="", "", TEXT(X2924, "dddd"))</f>
        <v/>
      </c>
      <c r="AB2924" s="23">
        <f>VLOOKUP(U2924,'Currency Sheet'!A:C,3,)</f>
        <v/>
      </c>
      <c r="AC2924" s="44">
        <f>VLOOKUP(P2924,'Customer List'!B:D,3,)</f>
        <v/>
      </c>
    </row>
    <row r="2925">
      <c r="A2925" s="23">
        <f>A2924+1</f>
        <v/>
      </c>
      <c r="B2925" s="23" t="inlineStr">
        <is>
          <t>EED119246</t>
        </is>
      </c>
      <c r="C2925" s="32" t="n">
        <v>45919</v>
      </c>
      <c r="D2925" s="32" t="n">
        <v>45926</v>
      </c>
      <c r="E2925" s="51" t="n">
        <v>169.4</v>
      </c>
      <c r="F2925" s="51">
        <f>IF(AB2925="DOLLAR",E2925*88,E2925)</f>
        <v/>
      </c>
      <c r="G2925" s="62">
        <f>F2925*J2925</f>
        <v/>
      </c>
      <c r="H2925" s="23" t="n">
        <v>302008</v>
      </c>
      <c r="I2925" s="23" t="inlineStr">
        <is>
          <t>PE anti-human CD16 Antibody  100tests</t>
        </is>
      </c>
      <c r="J2925" s="23" t="n">
        <v>1</v>
      </c>
      <c r="K2925" s="23" t="n">
        <v>1</v>
      </c>
      <c r="L2925" s="23">
        <f>J2925-K2925</f>
        <v/>
      </c>
      <c r="M2925" s="23" t="inlineStr">
        <is>
          <t>T-1297/25-26</t>
        </is>
      </c>
      <c r="N2925" s="32" t="n">
        <v>45929</v>
      </c>
      <c r="O2925" s="62" t="n">
        <v>20691</v>
      </c>
      <c r="P2925" s="23" t="inlineStr">
        <is>
          <t>ICGEB</t>
        </is>
      </c>
      <c r="Q2925" s="23" t="inlineStr">
        <is>
          <t>By Hand</t>
        </is>
      </c>
      <c r="R2925" s="23" t="inlineStr">
        <is>
          <t>PRIYANKA MADAM</t>
        </is>
      </c>
      <c r="S2925" s="63" t="n">
        <v>4</v>
      </c>
      <c r="T2925" s="39" t="n"/>
      <c r="U2925" s="23" t="inlineStr">
        <is>
          <t>BioLegend</t>
        </is>
      </c>
      <c r="V2925" s="23">
        <f>VLOOKUP(P2925,'Customer List'!B:C,2,)</f>
        <v/>
      </c>
      <c r="W2925" s="40" t="n"/>
      <c r="X2925" s="32">
        <f>IF(OR(R2925 = "PRIYANKA MADAM", R2925 = "DEEPAK", R2925 = "PORTER"),N2925,"")</f>
        <v/>
      </c>
      <c r="Y2925" s="23">
        <f>IF(X2925="", "", X2925-N2925)</f>
        <v/>
      </c>
      <c r="Z2925" s="23">
        <f>IF(N2925="", "", TEXT(N2925, "dddd"))</f>
        <v/>
      </c>
      <c r="AA2925" s="23">
        <f>IF(X2925="", "", TEXT(X2925, "dddd"))</f>
        <v/>
      </c>
      <c r="AB2925" s="23">
        <f>VLOOKUP(U2925,'Currency Sheet'!A:C,3,)</f>
        <v/>
      </c>
      <c r="AC2925" s="44">
        <f>VLOOKUP(P2925,'Customer List'!B:D,3,)</f>
        <v/>
      </c>
    </row>
    <row r="2926">
      <c r="A2926" s="23">
        <f>A2925+1</f>
        <v/>
      </c>
      <c r="B2926" s="23" t="inlineStr">
        <is>
          <t>EED119246</t>
        </is>
      </c>
      <c r="C2926" s="32" t="n">
        <v>45919</v>
      </c>
      <c r="D2926" s="32" t="n">
        <v>45926</v>
      </c>
      <c r="E2926" s="51" t="n">
        <v>142.5</v>
      </c>
      <c r="F2926" s="51">
        <f>IF(AB2926="DOLLAR",E2926*88,E2926)</f>
        <v/>
      </c>
      <c r="G2926" s="62">
        <f>F2926*J2926</f>
        <v/>
      </c>
      <c r="H2926" s="23" t="n">
        <v>302037</v>
      </c>
      <c r="I2926" s="23" t="inlineStr">
        <is>
          <t>Brilliant Violet 421™ anti-human CD16 Antibody  25tests</t>
        </is>
      </c>
      <c r="J2926" s="23" t="n">
        <v>1</v>
      </c>
      <c r="K2926" s="23" t="n">
        <v>1</v>
      </c>
      <c r="L2926" s="23">
        <f>J2926-K2926</f>
        <v/>
      </c>
      <c r="M2926" s="23" t="inlineStr">
        <is>
          <t>T-1315/25-26</t>
        </is>
      </c>
      <c r="N2926" s="32" t="n">
        <v>45936</v>
      </c>
      <c r="O2926" s="62" t="n">
        <v>19142.5</v>
      </c>
      <c r="P2926" s="23" t="inlineStr">
        <is>
          <t>ABHI BIO</t>
        </is>
      </c>
      <c r="Q2926" s="23" t="n">
        <v>58156536115</v>
      </c>
      <c r="R2926" s="23" t="inlineStr">
        <is>
          <t>Delivered</t>
        </is>
      </c>
      <c r="S2926" s="63" t="n">
        <v>4</v>
      </c>
      <c r="T2926" s="39" t="n"/>
      <c r="U2926" s="23" t="inlineStr">
        <is>
          <t>BioLegend</t>
        </is>
      </c>
      <c r="V2926" s="23">
        <f>VLOOKUP(P2926,'Customer List'!B:C,2,)</f>
        <v/>
      </c>
      <c r="W2926" s="40" t="n"/>
      <c r="X2926" s="32" t="n">
        <v>45937</v>
      </c>
      <c r="Y2926" s="23">
        <f>IF(X2926="", "", X2926-N2926)</f>
        <v/>
      </c>
      <c r="Z2926" s="23">
        <f>IF(N2926="", "", TEXT(N2926, "dddd"))</f>
        <v/>
      </c>
      <c r="AA2926" s="23">
        <f>IF(X2926="", "", TEXT(X2926, "dddd"))</f>
        <v/>
      </c>
      <c r="AB2926" s="23">
        <f>VLOOKUP(U2926,'Currency Sheet'!A:C,3,)</f>
        <v/>
      </c>
      <c r="AC2926" s="44">
        <f>VLOOKUP(P2926,'Customer List'!B:D,3,)</f>
        <v/>
      </c>
    </row>
    <row r="2927">
      <c r="A2927" s="23">
        <f>A2926+1</f>
        <v/>
      </c>
      <c r="B2927" s="23" t="inlineStr">
        <is>
          <t>EED119246</t>
        </is>
      </c>
      <c r="C2927" s="32" t="n">
        <v>45919</v>
      </c>
      <c r="D2927" s="32" t="n">
        <v>45926</v>
      </c>
      <c r="E2927" s="51" t="n">
        <v>259</v>
      </c>
      <c r="F2927" s="51">
        <f>IF(AB2927="DOLLAR",E2927*88,E2927)</f>
        <v/>
      </c>
      <c r="G2927" s="62">
        <f>F2927*J2927</f>
        <v/>
      </c>
      <c r="H2927" s="23" t="n">
        <v>302088</v>
      </c>
      <c r="I2927" s="23" t="inlineStr">
        <is>
          <t>Spark NIR™ 685 anti-human CD16 Antibody  100 tests</t>
        </is>
      </c>
      <c r="J2927" s="23" t="n">
        <v>1</v>
      </c>
      <c r="K2927" s="23" t="n">
        <v>1</v>
      </c>
      <c r="L2927" s="23">
        <f>J2927-K2927</f>
        <v/>
      </c>
      <c r="M2927" s="23" t="inlineStr">
        <is>
          <t>T-1286/25-26</t>
        </is>
      </c>
      <c r="N2927" s="32" t="n">
        <v>45927</v>
      </c>
      <c r="O2927" s="62" t="n">
        <v>31635</v>
      </c>
      <c r="P2927" s="23" t="inlineStr">
        <is>
          <t>ACTREC</t>
        </is>
      </c>
      <c r="Q2927" s="23" t="n">
        <v>58156233800</v>
      </c>
      <c r="R2927" s="23" t="inlineStr">
        <is>
          <t>Delivered</t>
        </is>
      </c>
      <c r="S2927" s="63" t="n">
        <v>4</v>
      </c>
      <c r="T2927" s="39" t="n"/>
      <c r="U2927" s="23" t="inlineStr">
        <is>
          <t>BioLegend</t>
        </is>
      </c>
      <c r="V2927" s="23">
        <f>VLOOKUP(P2927,'Customer List'!B:C,2,)</f>
        <v/>
      </c>
      <c r="W2927" s="40" t="n"/>
      <c r="X2927" s="32" t="n">
        <v>45929</v>
      </c>
      <c r="Y2927" s="23">
        <f>IF(X2927="", "", X2927-N2927)</f>
        <v/>
      </c>
      <c r="Z2927" s="23">
        <f>IF(N2927="", "", TEXT(N2927, "dddd"))</f>
        <v/>
      </c>
      <c r="AA2927" s="23">
        <f>IF(X2927="", "", TEXT(X2927, "dddd"))</f>
        <v/>
      </c>
      <c r="AB2927" s="23">
        <f>VLOOKUP(U2927,'Currency Sheet'!A:C,3,)</f>
        <v/>
      </c>
      <c r="AC2927" s="44">
        <f>VLOOKUP(P2927,'Customer List'!B:D,3,)</f>
        <v/>
      </c>
    </row>
    <row r="2928">
      <c r="A2928" s="23">
        <f>A2927+1</f>
        <v/>
      </c>
      <c r="B2928" s="23" t="inlineStr">
        <is>
          <t>EED119246</t>
        </is>
      </c>
      <c r="C2928" s="32" t="n">
        <v>45919</v>
      </c>
      <c r="D2928" s="32" t="n">
        <v>45926</v>
      </c>
      <c r="E2928" s="51" t="n">
        <v>46.2</v>
      </c>
      <c r="F2928" s="51">
        <f>IF(AB2928="DOLLAR",E2928*88,E2928)</f>
        <v/>
      </c>
      <c r="G2928" s="62">
        <f>F2928*J2928</f>
        <v/>
      </c>
      <c r="H2928" s="23" t="n">
        <v>302208</v>
      </c>
      <c r="I2928" s="23" t="inlineStr">
        <is>
          <t>PE anti-human CD19 Antibody  100tests</t>
        </is>
      </c>
      <c r="J2928" s="23" t="n">
        <v>2</v>
      </c>
      <c r="K2928" s="23" t="n">
        <v>2</v>
      </c>
      <c r="L2928" s="23">
        <f>J2928-K2928</f>
        <v/>
      </c>
      <c r="M2928" s="23" t="inlineStr">
        <is>
          <t>T-1287/25-26</t>
        </is>
      </c>
      <c r="N2928" s="32" t="n">
        <v>45927</v>
      </c>
      <c r="O2928" s="62" t="n">
        <v>13912.8</v>
      </c>
      <c r="P2928" s="23" t="inlineStr">
        <is>
          <t>MEDLIFE</t>
        </is>
      </c>
      <c r="Q2928" s="23" t="inlineStr">
        <is>
          <t>D3003710006</t>
        </is>
      </c>
      <c r="R2928" s="23" t="inlineStr">
        <is>
          <t>Delivered</t>
        </is>
      </c>
      <c r="S2928" s="63" t="n">
        <v>4</v>
      </c>
      <c r="T2928" s="39" t="n"/>
      <c r="U2928" s="23" t="inlineStr">
        <is>
          <t>BioLegend</t>
        </is>
      </c>
      <c r="V2928" s="23">
        <f>VLOOKUP(P2928,'Customer List'!B:C,2,)</f>
        <v/>
      </c>
      <c r="W2928" s="40" t="n"/>
      <c r="X2928" s="32" t="n">
        <v>45929</v>
      </c>
      <c r="Y2928" s="23">
        <f>IF(X2928="", "", X2928-N2928)</f>
        <v/>
      </c>
      <c r="Z2928" s="23">
        <f>IF(N2928="", "", TEXT(N2928, "dddd"))</f>
        <v/>
      </c>
      <c r="AA2928" s="23">
        <f>IF(X2928="", "", TEXT(X2928, "dddd"))</f>
        <v/>
      </c>
      <c r="AB2928" s="23">
        <f>VLOOKUP(U2928,'Currency Sheet'!A:C,3,)</f>
        <v/>
      </c>
      <c r="AC2928" s="44">
        <f>VLOOKUP(P2928,'Customer List'!B:D,3,)</f>
        <v/>
      </c>
    </row>
    <row r="2929">
      <c r="A2929" s="23">
        <f>A2928+1</f>
        <v/>
      </c>
      <c r="B2929" s="23" t="inlineStr">
        <is>
          <t>EED119246</t>
        </is>
      </c>
      <c r="C2929" s="32" t="n">
        <v>45919</v>
      </c>
      <c r="D2929" s="32" t="n">
        <v>45926</v>
      </c>
      <c r="E2929" s="51" t="n">
        <v>267.4</v>
      </c>
      <c r="F2929" s="51">
        <f>IF(AB2929="DOLLAR",E2929*88,E2929)</f>
        <v/>
      </c>
      <c r="G2929" s="62">
        <f>F2929*J2929</f>
        <v/>
      </c>
      <c r="H2929" s="23" t="n">
        <v>302326</v>
      </c>
      <c r="I2929" s="23" t="inlineStr">
        <is>
          <t>PerCP/Cyanine5.5 anti-human CD20 Antibody  100tests</t>
        </is>
      </c>
      <c r="J2929" s="23" t="n">
        <v>1</v>
      </c>
      <c r="K2929" s="23" t="n">
        <v>1</v>
      </c>
      <c r="L2929" s="23">
        <f>J2929-K2929</f>
        <v/>
      </c>
      <c r="M2929" s="23" t="inlineStr">
        <is>
          <t>T-1366/25-26</t>
        </is>
      </c>
      <c r="N2929" s="32" t="n">
        <v>45927</v>
      </c>
      <c r="O2929" s="62" t="n">
        <v>36773.87</v>
      </c>
      <c r="P2929" s="23" t="inlineStr">
        <is>
          <t>RG SONS</t>
        </is>
      </c>
      <c r="Q2929" s="23" t="n">
        <v>58156229353</v>
      </c>
      <c r="R2929" s="23" t="inlineStr">
        <is>
          <t>Delivered</t>
        </is>
      </c>
      <c r="S2929" s="63" t="n">
        <v>4</v>
      </c>
      <c r="T2929" s="39" t="n"/>
      <c r="U2929" s="23" t="inlineStr">
        <is>
          <t>BioLegend</t>
        </is>
      </c>
      <c r="V2929" s="23">
        <f>VLOOKUP(P2929,'Customer List'!B:C,2,)</f>
        <v/>
      </c>
      <c r="W2929" s="40" t="n"/>
      <c r="X2929" s="32" t="n">
        <v>45929</v>
      </c>
      <c r="Y2929" s="23">
        <f>IF(X2929="", "", X2929-N2929)</f>
        <v/>
      </c>
      <c r="Z2929" s="23">
        <f>IF(N2929="", "", TEXT(N2929, "dddd"))</f>
        <v/>
      </c>
      <c r="AA2929" s="23">
        <f>IF(X2929="", "", TEXT(X2929, "dddd"))</f>
        <v/>
      </c>
      <c r="AB2929" s="23">
        <f>VLOOKUP(U2929,'Currency Sheet'!A:C,3,)</f>
        <v/>
      </c>
      <c r="AC2929" s="44">
        <f>VLOOKUP(P2929,'Customer List'!B:D,3,)</f>
        <v/>
      </c>
    </row>
    <row r="2930">
      <c r="A2930" s="23">
        <f>A2929+1</f>
        <v/>
      </c>
      <c r="B2930" s="23" t="inlineStr">
        <is>
          <t>EED119246</t>
        </is>
      </c>
      <c r="C2930" s="32" t="n">
        <v>45919</v>
      </c>
      <c r="D2930" s="32" t="n">
        <v>45926</v>
      </c>
      <c r="E2930" s="51" t="n">
        <v>204.4</v>
      </c>
      <c r="F2930" s="51">
        <f>IF(AB2930="DOLLAR",E2930*88,E2930)</f>
        <v/>
      </c>
      <c r="G2930" s="62">
        <f>F2930*J2930</f>
        <v/>
      </c>
      <c r="H2930" s="23" t="n">
        <v>302612</v>
      </c>
      <c r="I2930" s="23" t="inlineStr">
        <is>
          <t>PE/Cyanine7 anti-human CD25 Antibody  100tests</t>
        </is>
      </c>
      <c r="J2930" s="23" t="n">
        <v>1</v>
      </c>
      <c r="K2930" s="23" t="n">
        <v>1</v>
      </c>
      <c r="L2930" s="23">
        <f>J2930-K2930</f>
        <v/>
      </c>
      <c r="M2930" s="23" t="inlineStr">
        <is>
          <t>T-1277/25-26</t>
        </is>
      </c>
      <c r="N2930" s="32" t="n">
        <v>45927</v>
      </c>
      <c r="O2930" s="62" t="n">
        <v>30776.8</v>
      </c>
      <c r="P2930" s="23" t="inlineStr">
        <is>
          <t>DR REDDY</t>
        </is>
      </c>
      <c r="Q2930" s="23" t="n">
        <v>58156225400</v>
      </c>
      <c r="R2930" s="23" t="inlineStr">
        <is>
          <t>Delivered</t>
        </is>
      </c>
      <c r="S2930" s="63" t="n">
        <v>4</v>
      </c>
      <c r="T2930" s="39" t="n"/>
      <c r="U2930" s="23" t="inlineStr">
        <is>
          <t>BioLegend</t>
        </is>
      </c>
      <c r="V2930" s="23">
        <f>VLOOKUP(P2930,'Customer List'!B:C,2,)</f>
        <v/>
      </c>
      <c r="W2930" s="40" t="n"/>
      <c r="X2930" s="32" t="n">
        <v>45930</v>
      </c>
      <c r="Y2930" s="23">
        <f>IF(X2930="", "", X2930-N2930)</f>
        <v/>
      </c>
      <c r="Z2930" s="23">
        <f>IF(N2930="", "", TEXT(N2930, "dddd"))</f>
        <v/>
      </c>
      <c r="AA2930" s="23">
        <f>IF(X2930="", "", TEXT(X2930, "dddd"))</f>
        <v/>
      </c>
      <c r="AB2930" s="23">
        <f>VLOOKUP(U2930,'Currency Sheet'!A:C,3,)</f>
        <v/>
      </c>
      <c r="AC2930" s="44">
        <f>VLOOKUP(P2930,'Customer List'!B:D,3,)</f>
        <v/>
      </c>
    </row>
    <row r="2931">
      <c r="A2931" s="23">
        <f>A2930+1</f>
        <v/>
      </c>
      <c r="B2931" s="23" t="inlineStr">
        <is>
          <t>EED119246</t>
        </is>
      </c>
      <c r="C2931" s="32" t="n">
        <v>45919</v>
      </c>
      <c r="D2931" s="32" t="n">
        <v>45926</v>
      </c>
      <c r="E2931" s="51" t="n">
        <v>73.5</v>
      </c>
      <c r="F2931" s="51">
        <f>IF(AB2931="DOLLAR",E2931*88,E2931)</f>
        <v/>
      </c>
      <c r="G2931" s="62">
        <f>F2931*J2931</f>
        <v/>
      </c>
      <c r="H2931" s="23" t="n">
        <v>302808</v>
      </c>
      <c r="I2931" s="23" t="inlineStr">
        <is>
          <t>PE anti-human CD27 Antibody  100tests</t>
        </is>
      </c>
      <c r="J2931" s="23" t="n">
        <v>1</v>
      </c>
      <c r="K2931" s="23" t="n">
        <v>1</v>
      </c>
      <c r="L2931" s="23">
        <f>J2931-K2931</f>
        <v/>
      </c>
      <c r="M2931" s="23" t="inlineStr">
        <is>
          <t>T-1288/25-26</t>
        </is>
      </c>
      <c r="N2931" s="32" t="n">
        <v>45927</v>
      </c>
      <c r="O2931" s="62" t="n">
        <v>11067</v>
      </c>
      <c r="P2931" s="23" t="inlineStr">
        <is>
          <t>MEDLIFE</t>
        </is>
      </c>
      <c r="Q2931" s="23" t="inlineStr">
        <is>
          <t>D3003710006</t>
        </is>
      </c>
      <c r="R2931" s="23" t="inlineStr">
        <is>
          <t>Delivered</t>
        </is>
      </c>
      <c r="S2931" s="63" t="n">
        <v>4</v>
      </c>
      <c r="T2931" s="39" t="n"/>
      <c r="U2931" s="23" t="inlineStr">
        <is>
          <t>BioLegend</t>
        </is>
      </c>
      <c r="V2931" s="23">
        <f>VLOOKUP(P2931,'Customer List'!B:C,2,)</f>
        <v/>
      </c>
      <c r="W2931" s="40" t="n"/>
      <c r="X2931" s="32" t="n">
        <v>45929</v>
      </c>
      <c r="Y2931" s="23">
        <f>IF(X2931="", "", X2931-N2931)</f>
        <v/>
      </c>
      <c r="Z2931" s="23">
        <f>IF(N2931="", "", TEXT(N2931, "dddd"))</f>
        <v/>
      </c>
      <c r="AA2931" s="23">
        <f>IF(X2931="", "", TEXT(X2931, "dddd"))</f>
        <v/>
      </c>
      <c r="AB2931" s="23">
        <f>VLOOKUP(U2931,'Currency Sheet'!A:C,3,)</f>
        <v/>
      </c>
      <c r="AC2931" s="44">
        <f>VLOOKUP(P2931,'Customer List'!B:D,3,)</f>
        <v/>
      </c>
    </row>
    <row r="2932">
      <c r="A2932" s="23">
        <f>A2931+1</f>
        <v/>
      </c>
      <c r="B2932" s="23" t="inlineStr">
        <is>
          <t>EED119246</t>
        </is>
      </c>
      <c r="C2932" s="32" t="n">
        <v>45919</v>
      </c>
      <c r="D2932" s="32" t="n">
        <v>45926</v>
      </c>
      <c r="E2932" s="51" t="n">
        <v>35</v>
      </c>
      <c r="F2932" s="51">
        <f>IF(AB2932="DOLLAR",E2932*88,E2932)</f>
        <v/>
      </c>
      <c r="G2932" s="62">
        <f>F2932*J2932</f>
        <v/>
      </c>
      <c r="H2932" s="23" t="n">
        <v>302902</v>
      </c>
      <c r="I2932" s="23" t="inlineStr">
        <is>
          <t>Purified anti-human CD28 Antibody  100µg</t>
        </is>
      </c>
      <c r="J2932" s="23" t="n">
        <v>1</v>
      </c>
      <c r="K2932" s="23" t="n">
        <v>1</v>
      </c>
      <c r="L2932" s="23">
        <f>J2932-K2932</f>
        <v/>
      </c>
      <c r="M2932" s="23" t="inlineStr">
        <is>
          <t>T-1299/25-26</t>
        </is>
      </c>
      <c r="N2932" s="32" t="n">
        <v>45929</v>
      </c>
      <c r="O2932" s="62" t="n">
        <v>4750</v>
      </c>
      <c r="P2932" s="23" t="inlineStr">
        <is>
          <t>LABEX</t>
        </is>
      </c>
      <c r="Q2932" s="23" t="inlineStr">
        <is>
          <t>Porter</t>
        </is>
      </c>
      <c r="R2932" s="23" t="inlineStr">
        <is>
          <t>Porter</t>
        </is>
      </c>
      <c r="S2932" s="63" t="n">
        <v>4</v>
      </c>
      <c r="T2932" s="39" t="n"/>
      <c r="U2932" s="23" t="inlineStr">
        <is>
          <t>BioLegend</t>
        </is>
      </c>
      <c r="V2932" s="23">
        <f>VLOOKUP(P2932,'Customer List'!B:C,2,)</f>
        <v/>
      </c>
      <c r="W2932" s="40" t="n"/>
      <c r="X2932" s="32">
        <f>IF(OR(R2932 = "PRIYANKA MADAM", R2932 = "DEEPAK", R2932 = "PORTER"),N2932,"")</f>
        <v/>
      </c>
      <c r="Y2932" s="23">
        <f>IF(X2932="", "", X2932-N2932)</f>
        <v/>
      </c>
      <c r="Z2932" s="23">
        <f>IF(N2932="", "", TEXT(N2932, "dddd"))</f>
        <v/>
      </c>
      <c r="AA2932" s="23">
        <f>IF(X2932="", "", TEXT(X2932, "dddd"))</f>
        <v/>
      </c>
      <c r="AB2932" s="23">
        <f>VLOOKUP(U2932,'Currency Sheet'!A:C,3,)</f>
        <v/>
      </c>
      <c r="AC2932" s="44">
        <f>VLOOKUP(P2932,'Customer List'!B:D,3,)</f>
        <v/>
      </c>
    </row>
    <row r="2933">
      <c r="A2933" s="23">
        <f>A2932+1</f>
        <v/>
      </c>
      <c r="B2933" s="23" t="inlineStr">
        <is>
          <t>EED119246</t>
        </is>
      </c>
      <c r="C2933" s="32" t="n">
        <v>45919</v>
      </c>
      <c r="D2933" s="32" t="n">
        <v>45926</v>
      </c>
      <c r="E2933" s="51" t="n">
        <v>207.9</v>
      </c>
      <c r="F2933" s="51">
        <f>IF(AB2933="DOLLAR",E2933*88,E2933)</f>
        <v/>
      </c>
      <c r="G2933" s="62">
        <f>F2933*J2933</f>
        <v/>
      </c>
      <c r="H2933" s="23" t="n">
        <v>302910</v>
      </c>
      <c r="I2933" s="23" t="inlineStr">
        <is>
          <t>PE/Cyanine5 anti-human CD28 Antibody  100 tests</t>
        </is>
      </c>
      <c r="J2933" s="23" t="n">
        <v>1</v>
      </c>
      <c r="K2933" s="23" t="n">
        <v>1</v>
      </c>
      <c r="L2933" s="23">
        <f>J2933-K2933</f>
        <v/>
      </c>
      <c r="M2933" s="23" t="inlineStr">
        <is>
          <t>T-1276/25-26</t>
        </is>
      </c>
      <c r="N2933" s="32" t="n">
        <v>45927</v>
      </c>
      <c r="O2933" s="62" t="n">
        <v>34526</v>
      </c>
      <c r="P2933" s="23" t="inlineStr">
        <is>
          <t>INFINITY</t>
        </is>
      </c>
      <c r="Q2933" s="23" t="inlineStr">
        <is>
          <t>D3003710005</t>
        </is>
      </c>
      <c r="R2933" s="23" t="inlineStr">
        <is>
          <t>Delivered</t>
        </is>
      </c>
      <c r="S2933" s="63" t="n">
        <v>4</v>
      </c>
      <c r="T2933" s="39" t="n"/>
      <c r="U2933" s="23" t="inlineStr">
        <is>
          <t>BioLegend</t>
        </is>
      </c>
      <c r="V2933" s="23">
        <f>VLOOKUP(P2933,'Customer List'!B:C,2,)</f>
        <v/>
      </c>
      <c r="W2933" s="40" t="n"/>
      <c r="X2933" s="32" t="n">
        <v>45929</v>
      </c>
      <c r="Y2933" s="23">
        <f>IF(X2933="", "", X2933-N2933)</f>
        <v/>
      </c>
      <c r="Z2933" s="23">
        <f>IF(N2933="", "", TEXT(N2933, "dddd"))</f>
        <v/>
      </c>
      <c r="AA2933" s="23">
        <f>IF(X2933="", "", TEXT(X2933, "dddd"))</f>
        <v/>
      </c>
      <c r="AB2933" s="23">
        <f>VLOOKUP(U2933,'Currency Sheet'!A:C,3,)</f>
        <v/>
      </c>
      <c r="AC2933" s="44">
        <f>VLOOKUP(P2933,'Customer List'!B:D,3,)</f>
        <v/>
      </c>
    </row>
    <row r="2934">
      <c r="A2934" s="23">
        <f>A2933+1</f>
        <v/>
      </c>
      <c r="B2934" s="23" t="inlineStr">
        <is>
          <t>EED119246</t>
        </is>
      </c>
      <c r="C2934" s="32" t="n">
        <v>45919</v>
      </c>
      <c r="D2934" s="32" t="n">
        <v>45926</v>
      </c>
      <c r="E2934" s="51" t="n">
        <v>185.5</v>
      </c>
      <c r="F2934" s="51">
        <f>IF(AB2934="DOLLAR",E2934*88,E2934)</f>
        <v/>
      </c>
      <c r="G2934" s="62">
        <f>F2934*J2934</f>
        <v/>
      </c>
      <c r="H2934" s="23" t="n">
        <v>303110</v>
      </c>
      <c r="I2934" s="23" t="inlineStr">
        <is>
          <t>Alexa Fluor® 488 anti-human CD31 Antibody 100tests</t>
        </is>
      </c>
      <c r="J2934" s="23" t="n">
        <v>1</v>
      </c>
      <c r="K2934" s="23" t="n">
        <v>1</v>
      </c>
      <c r="L2934" s="23">
        <f>J2934-K2934</f>
        <v/>
      </c>
      <c r="M2934" s="23" t="inlineStr">
        <is>
          <t>T-1303/25-26</t>
        </is>
      </c>
      <c r="N2934" s="32" t="n">
        <v>45929</v>
      </c>
      <c r="O2934" s="62" t="n">
        <v>29574</v>
      </c>
      <c r="P2934" s="23" t="inlineStr">
        <is>
          <t>IRIS</t>
        </is>
      </c>
      <c r="Q2934" s="23" t="inlineStr">
        <is>
          <t>By Hand</t>
        </is>
      </c>
      <c r="R2934" s="23" t="inlineStr">
        <is>
          <t>Deepak</t>
        </is>
      </c>
      <c r="S2934" s="63" t="n">
        <v>4</v>
      </c>
      <c r="T2934" s="39" t="n"/>
      <c r="U2934" s="23" t="inlineStr">
        <is>
          <t>BioLegend</t>
        </is>
      </c>
      <c r="V2934" s="23">
        <f>VLOOKUP(P2934,'Customer List'!B:C,2,)</f>
        <v/>
      </c>
      <c r="W2934" s="40" t="n"/>
      <c r="X2934" s="32">
        <f>IF(OR(R2934 = "PRIYANKA MADAM", R2934 = "DEEPAK", R2934 = "PORTER"),N2934,"")</f>
        <v/>
      </c>
      <c r="Y2934" s="23">
        <f>IF(X2934="", "", X2934-N2934)</f>
        <v/>
      </c>
      <c r="Z2934" s="23">
        <f>IF(N2934="", "", TEXT(N2934, "dddd"))</f>
        <v/>
      </c>
      <c r="AA2934" s="23">
        <f>IF(X2934="", "", TEXT(X2934, "dddd"))</f>
        <v/>
      </c>
      <c r="AB2934" s="23">
        <f>VLOOKUP(U2934,'Currency Sheet'!A:C,3,)</f>
        <v/>
      </c>
      <c r="AC2934" s="44">
        <f>VLOOKUP(P2934,'Customer List'!B:D,3,)</f>
        <v/>
      </c>
    </row>
    <row r="2935">
      <c r="A2935" s="23">
        <f>A2934+1</f>
        <v/>
      </c>
      <c r="B2935" s="23" t="inlineStr">
        <is>
          <t>EED119246</t>
        </is>
      </c>
      <c r="C2935" s="32" t="n">
        <v>45919</v>
      </c>
      <c r="D2935" s="32" t="n">
        <v>45926</v>
      </c>
      <c r="E2935" s="51" t="n">
        <v>285.75</v>
      </c>
      <c r="F2935" s="51">
        <f>IF(AB2935="DOLLAR",E2935*88,E2935)</f>
        <v/>
      </c>
      <c r="G2935" s="62">
        <f>F2935*J2935</f>
        <v/>
      </c>
      <c r="H2935" s="23" t="n">
        <v>303526</v>
      </c>
      <c r="I2935" s="23" t="inlineStr">
        <is>
          <t>Brilliant Violet 421™ anti-human CD38 Antibody  100tests</t>
        </is>
      </c>
      <c r="J2935" s="23" t="n">
        <v>1</v>
      </c>
      <c r="K2935" s="23" t="n">
        <v>1</v>
      </c>
      <c r="L2935" s="23">
        <f>J2935-K2935</f>
        <v/>
      </c>
      <c r="M2935" s="23" t="inlineStr">
        <is>
          <t>T-1288/25-26</t>
        </is>
      </c>
      <c r="N2935" s="32" t="n">
        <v>45927</v>
      </c>
      <c r="O2935" s="62" t="n">
        <v>40157.4</v>
      </c>
      <c r="P2935" s="23" t="inlineStr">
        <is>
          <t>MEDLIFE</t>
        </is>
      </c>
      <c r="Q2935" s="23" t="inlineStr">
        <is>
          <t>D3003710006</t>
        </is>
      </c>
      <c r="R2935" s="23" t="inlineStr">
        <is>
          <t>Delivered</t>
        </is>
      </c>
      <c r="S2935" s="63" t="n">
        <v>4</v>
      </c>
      <c r="T2935" s="39" t="n"/>
      <c r="U2935" s="23" t="inlineStr">
        <is>
          <t>BioLegend</t>
        </is>
      </c>
      <c r="V2935" s="23">
        <f>VLOOKUP(P2935,'Customer List'!B:C,2,)</f>
        <v/>
      </c>
      <c r="W2935" s="40" t="n"/>
      <c r="X2935" s="32" t="n">
        <v>45929</v>
      </c>
      <c r="Y2935" s="23">
        <f>IF(X2935="", "", X2935-N2935)</f>
        <v/>
      </c>
      <c r="Z2935" s="23">
        <f>IF(N2935="", "", TEXT(N2935, "dddd"))</f>
        <v/>
      </c>
      <c r="AA2935" s="23">
        <f>IF(X2935="", "", TEXT(X2935, "dddd"))</f>
        <v/>
      </c>
      <c r="AB2935" s="23">
        <f>VLOOKUP(U2935,'Currency Sheet'!A:C,3,)</f>
        <v/>
      </c>
      <c r="AC2935" s="44">
        <f>VLOOKUP(P2935,'Customer List'!B:D,3,)</f>
        <v/>
      </c>
    </row>
    <row r="2936">
      <c r="A2936" s="23">
        <f>A2935+1</f>
        <v/>
      </c>
      <c r="B2936" s="23" t="inlineStr">
        <is>
          <t>EED119246</t>
        </is>
      </c>
      <c r="C2936" s="32" t="n">
        <v>45919</v>
      </c>
      <c r="D2936" s="32" t="n">
        <v>45926</v>
      </c>
      <c r="E2936" s="51" t="n">
        <v>157.5</v>
      </c>
      <c r="F2936" s="51">
        <f>IF(AB2936="DOLLAR",E2936*88,E2936)</f>
        <v/>
      </c>
      <c r="G2936" s="62">
        <f>F2936*J2936</f>
        <v/>
      </c>
      <c r="H2936" s="23" t="n">
        <v>303651</v>
      </c>
      <c r="I2936" s="23" t="inlineStr">
        <is>
          <t>PE Recombinant Protein L  50 tests</t>
        </is>
      </c>
      <c r="J2936" s="23" t="n">
        <v>1</v>
      </c>
      <c r="K2936" s="23" t="n">
        <v>1</v>
      </c>
      <c r="L2936" s="23">
        <f>J2936-K2936</f>
        <v/>
      </c>
      <c r="M2936" s="23" t="inlineStr">
        <is>
          <t>T-1315/25-26</t>
        </is>
      </c>
      <c r="N2936" s="32" t="n">
        <v>45936</v>
      </c>
      <c r="O2936" s="62" t="n">
        <v>22668.75</v>
      </c>
      <c r="P2936" s="23" t="inlineStr">
        <is>
          <t>ABHI BIO</t>
        </is>
      </c>
      <c r="Q2936" s="23" t="n">
        <v>58156536115</v>
      </c>
      <c r="R2936" s="23" t="inlineStr">
        <is>
          <t>Delivered</t>
        </is>
      </c>
      <c r="S2936" s="63" t="n">
        <v>4</v>
      </c>
      <c r="T2936" s="39" t="n"/>
      <c r="U2936" s="23" t="inlineStr">
        <is>
          <t>BioLegend</t>
        </is>
      </c>
      <c r="V2936" s="23">
        <f>VLOOKUP(P2936,'Customer List'!B:C,2,)</f>
        <v/>
      </c>
      <c r="W2936" s="40" t="n"/>
      <c r="X2936" s="32" t="n">
        <v>45937</v>
      </c>
      <c r="Y2936" s="23">
        <f>IF(X2936="", "", X2936-N2936)</f>
        <v/>
      </c>
      <c r="Z2936" s="23">
        <f>IF(N2936="", "", TEXT(N2936, "dddd"))</f>
        <v/>
      </c>
      <c r="AA2936" s="23">
        <f>IF(X2936="", "", TEXT(X2936, "dddd"))</f>
        <v/>
      </c>
      <c r="AB2936" s="23">
        <f>VLOOKUP(U2936,'Currency Sheet'!A:C,3,)</f>
        <v/>
      </c>
      <c r="AC2936" s="44">
        <f>VLOOKUP(P2936,'Customer List'!B:D,3,)</f>
        <v/>
      </c>
    </row>
    <row r="2937">
      <c r="A2937" s="23">
        <f>A2936+1</f>
        <v/>
      </c>
      <c r="B2937" s="23" t="inlineStr">
        <is>
          <t>EED119246</t>
        </is>
      </c>
      <c r="C2937" s="32" t="n">
        <v>45919</v>
      </c>
      <c r="D2937" s="32" t="n">
        <v>45926</v>
      </c>
      <c r="E2937" s="51" t="n">
        <v>342.75</v>
      </c>
      <c r="F2937" s="51">
        <f>IF(AB2937="DOLLAR",E2937*88,E2937)</f>
        <v/>
      </c>
      <c r="G2937" s="62">
        <f>F2937*J2937</f>
        <v/>
      </c>
      <c r="H2937" s="23" t="n">
        <v>303744</v>
      </c>
      <c r="I2937" s="23" t="inlineStr">
        <is>
          <t>Brilliant Violet 785™ anti-human CD41 Antibody  100 tests</t>
        </is>
      </c>
      <c r="J2937" s="23" t="n">
        <v>1</v>
      </c>
      <c r="K2937" s="23" t="n">
        <v>1</v>
      </c>
      <c r="L2937" s="23">
        <f>J2937-K2937</f>
        <v/>
      </c>
      <c r="M2937" s="23" t="inlineStr">
        <is>
          <t>T-1366/25-26</t>
        </is>
      </c>
      <c r="N2937" s="32" t="n">
        <v>45938</v>
      </c>
      <c r="O2937" s="62" t="n">
        <v>43993.87</v>
      </c>
      <c r="P2937" s="23" t="inlineStr">
        <is>
          <t>RCB</t>
        </is>
      </c>
      <c r="Q2937" s="23" t="inlineStr">
        <is>
          <t>BY HAND</t>
        </is>
      </c>
      <c r="R2937" s="23" t="inlineStr">
        <is>
          <t>Deepak</t>
        </is>
      </c>
      <c r="S2937" s="63" t="n">
        <v>4</v>
      </c>
      <c r="T2937" s="39" t="n"/>
      <c r="U2937" s="23" t="inlineStr">
        <is>
          <t>BioLegend</t>
        </is>
      </c>
      <c r="V2937" s="23">
        <f>VLOOKUP(P2937,'Customer List'!B:C,2,)</f>
        <v/>
      </c>
      <c r="W2937" s="40" t="n"/>
      <c r="X2937" s="32">
        <f>IF(OR(R2937 = "PRIYANKA MADAM", R2937 = "DEEPAK", R2937 = "PORTER"),N2937,"")</f>
        <v/>
      </c>
      <c r="Y2937" s="23">
        <f>IF(X2937="", "", X2937-N2937)</f>
        <v/>
      </c>
      <c r="Z2937" s="23">
        <f>IF(N2937="", "", TEXT(N2937, "dddd"))</f>
        <v/>
      </c>
      <c r="AA2937" s="23">
        <f>IF(X2937="", "", TEXT(X2937, "dddd"))</f>
        <v/>
      </c>
      <c r="AB2937" s="23">
        <f>VLOOKUP(U2937,'Currency Sheet'!A:C,3,)</f>
        <v/>
      </c>
      <c r="AC2937" s="44">
        <f>VLOOKUP(P2937,'Customer List'!B:D,3,)</f>
        <v/>
      </c>
    </row>
    <row r="2938">
      <c r="A2938" s="23">
        <f>A2937+1</f>
        <v/>
      </c>
      <c r="B2938" s="23" t="inlineStr">
        <is>
          <t>EED119246</t>
        </is>
      </c>
      <c r="C2938" s="32" t="n">
        <v>45919</v>
      </c>
      <c r="D2938" s="32" t="n">
        <v>45926</v>
      </c>
      <c r="E2938" s="51" t="n">
        <v>50.4</v>
      </c>
      <c r="F2938" s="51">
        <f>IF(AB2938="DOLLAR",E2938*88,E2938)</f>
        <v/>
      </c>
      <c r="G2938" s="62">
        <f>F2938*J2938</f>
        <v/>
      </c>
      <c r="H2938" s="23" t="n">
        <v>304006</v>
      </c>
      <c r="I2938" s="23" t="inlineStr">
        <is>
          <t>FITC anti-human CD45 Antibody  100tests</t>
        </is>
      </c>
      <c r="J2938" s="23" t="n">
        <v>1</v>
      </c>
      <c r="K2938" s="23" t="n">
        <v>1</v>
      </c>
      <c r="L2938" s="23">
        <f>J2938-K2938</f>
        <v/>
      </c>
      <c r="M2938" s="23" t="inlineStr">
        <is>
          <t>T-1281/25-26</t>
        </is>
      </c>
      <c r="N2938" s="32" t="n">
        <v>45927</v>
      </c>
      <c r="O2938" s="62" t="n">
        <v>7254</v>
      </c>
      <c r="P2938" s="23" t="inlineStr">
        <is>
          <t>RG SONS</t>
        </is>
      </c>
      <c r="Q2938" s="23" t="n">
        <v>58156229353</v>
      </c>
      <c r="R2938" s="23" t="inlineStr">
        <is>
          <t>Delivered</t>
        </is>
      </c>
      <c r="S2938" s="63" t="n">
        <v>4</v>
      </c>
      <c r="T2938" s="39" t="n"/>
      <c r="U2938" s="23" t="inlineStr">
        <is>
          <t>BioLegend</t>
        </is>
      </c>
      <c r="V2938" s="23">
        <f>VLOOKUP(P2938,'Customer List'!B:C,2,)</f>
        <v/>
      </c>
      <c r="W2938" s="40" t="n"/>
      <c r="X2938" s="32" t="n">
        <v>45929</v>
      </c>
      <c r="Y2938" s="23">
        <f>IF(X2938="", "", X2938-N2938)</f>
        <v/>
      </c>
      <c r="Z2938" s="23">
        <f>IF(N2938="", "", TEXT(N2938, "dddd"))</f>
        <v/>
      </c>
      <c r="AA2938" s="23">
        <f>IF(X2938="", "", TEXT(X2938, "dddd"))</f>
        <v/>
      </c>
      <c r="AB2938" s="23">
        <f>VLOOKUP(U2938,'Currency Sheet'!A:C,3,)</f>
        <v/>
      </c>
      <c r="AC2938" s="44">
        <f>VLOOKUP(P2938,'Customer List'!B:D,3,)</f>
        <v/>
      </c>
    </row>
    <row r="2939">
      <c r="A2939" s="23">
        <f>A2938+1</f>
        <v/>
      </c>
      <c r="B2939" s="23" t="inlineStr">
        <is>
          <t>EED119246</t>
        </is>
      </c>
      <c r="C2939" s="32" t="n">
        <v>45919</v>
      </c>
      <c r="D2939" s="32" t="n">
        <v>45926</v>
      </c>
      <c r="E2939" s="51" t="n">
        <v>289.5</v>
      </c>
      <c r="F2939" s="51">
        <f>IF(AB2939="DOLLAR",E2939*88,E2939)</f>
        <v/>
      </c>
      <c r="G2939" s="62">
        <f>F2939*J2939</f>
        <v/>
      </c>
      <c r="H2939" s="23" t="n">
        <v>304036</v>
      </c>
      <c r="I2939" s="23" t="inlineStr">
        <is>
          <t>Brilliant Violet 510™ anti-human CD45 Antibody  100tests</t>
        </is>
      </c>
      <c r="J2939" s="23" t="n">
        <v>1</v>
      </c>
      <c r="K2939" s="23" t="n">
        <v>1</v>
      </c>
      <c r="L2939" s="23">
        <f>J2939-K2939</f>
        <v/>
      </c>
      <c r="M2939" s="23" t="inlineStr">
        <is>
          <t>T-1297/25-26</t>
        </is>
      </c>
      <c r="N2939" s="32" t="n">
        <v>45929</v>
      </c>
      <c r="O2939" s="62" t="n">
        <v>33003</v>
      </c>
      <c r="P2939" s="23" t="inlineStr">
        <is>
          <t>ICGEB</t>
        </is>
      </c>
      <c r="Q2939" s="23" t="inlineStr">
        <is>
          <t>By Hand</t>
        </is>
      </c>
      <c r="R2939" s="23" t="inlineStr">
        <is>
          <t>PRIYANKA MADAM</t>
        </is>
      </c>
      <c r="S2939" s="63" t="n">
        <v>4</v>
      </c>
      <c r="T2939" s="39" t="n"/>
      <c r="U2939" s="23" t="inlineStr">
        <is>
          <t>BioLegend</t>
        </is>
      </c>
      <c r="V2939" s="23">
        <f>VLOOKUP(P2939,'Customer List'!B:C,2,)</f>
        <v/>
      </c>
      <c r="W2939" s="40" t="n"/>
      <c r="X2939" s="32">
        <f>IF(OR(R2939 = "PRIYANKA MADAM", R2939 = "DEEPAK", R2939 = "PORTER"),N2939,"")</f>
        <v/>
      </c>
      <c r="Y2939" s="23">
        <f>IF(X2939="", "", X2939-N2939)</f>
        <v/>
      </c>
      <c r="Z2939" s="23">
        <f>IF(N2939="", "", TEXT(N2939, "dddd"))</f>
        <v/>
      </c>
      <c r="AA2939" s="23">
        <f>IF(X2939="", "", TEXT(X2939, "dddd"))</f>
        <v/>
      </c>
      <c r="AB2939" s="23">
        <f>VLOOKUP(U2939,'Currency Sheet'!A:C,3,)</f>
        <v/>
      </c>
      <c r="AC2939" s="44">
        <f>VLOOKUP(P2939,'Customer List'!B:D,3,)</f>
        <v/>
      </c>
    </row>
    <row r="2940">
      <c r="A2940" s="23">
        <f>A2939+1</f>
        <v/>
      </c>
      <c r="B2940" s="23" t="inlineStr">
        <is>
          <t>EED119246</t>
        </is>
      </c>
      <c r="C2940" s="32" t="n">
        <v>45919</v>
      </c>
      <c r="D2940" s="32" t="n">
        <v>45926</v>
      </c>
      <c r="E2940" s="51" t="n">
        <v>203</v>
      </c>
      <c r="F2940" s="51">
        <f>IF(AB2940="DOLLAR",E2940*88,E2940)</f>
        <v/>
      </c>
      <c r="G2940" s="62">
        <f>F2940*J2940</f>
        <v/>
      </c>
      <c r="H2940" s="23" t="n">
        <v>304096</v>
      </c>
      <c r="I2940" s="23" t="inlineStr">
        <is>
          <t>Spark PLUS UV395™ anti-human CD45 Antibody  100 tests</t>
        </is>
      </c>
      <c r="J2940" s="23" t="n">
        <v>1</v>
      </c>
      <c r="K2940" s="23" t="n">
        <v>1</v>
      </c>
      <c r="L2940" s="23">
        <f>J2940-K2940</f>
        <v/>
      </c>
      <c r="M2940" s="23" t="inlineStr">
        <is>
          <t>T-1303/25-26</t>
        </is>
      </c>
      <c r="N2940" s="32" t="n">
        <v>45929</v>
      </c>
      <c r="O2940" s="62" t="n">
        <v>32364</v>
      </c>
      <c r="P2940" s="23" t="inlineStr">
        <is>
          <t>IRIS</t>
        </is>
      </c>
      <c r="Q2940" s="23" t="inlineStr">
        <is>
          <t>By Hand</t>
        </is>
      </c>
      <c r="R2940" s="23" t="inlineStr">
        <is>
          <t>Deepak</t>
        </is>
      </c>
      <c r="S2940" s="63" t="n">
        <v>4</v>
      </c>
      <c r="T2940" s="39" t="n"/>
      <c r="U2940" s="23" t="inlineStr">
        <is>
          <t>BioLegend</t>
        </is>
      </c>
      <c r="V2940" s="23">
        <f>VLOOKUP(P2940,'Customer List'!B:C,2,)</f>
        <v/>
      </c>
      <c r="W2940" s="40" t="n"/>
      <c r="X2940" s="32">
        <f>IF(OR(R2940 = "PRIYANKA MADAM", R2940 = "DEEPAK", R2940 = "PORTER"),N2940,"")</f>
        <v/>
      </c>
      <c r="Y2940" s="23">
        <f>IF(X2940="", "", X2940-N2940)</f>
        <v/>
      </c>
      <c r="Z2940" s="23">
        <f>IF(N2940="", "", TEXT(N2940, "dddd"))</f>
        <v/>
      </c>
      <c r="AA2940" s="23">
        <f>IF(X2940="", "", TEXT(X2940, "dddd"))</f>
        <v/>
      </c>
      <c r="AB2940" s="23">
        <f>VLOOKUP(U2940,'Currency Sheet'!A:C,3,)</f>
        <v/>
      </c>
      <c r="AC2940" s="44">
        <f>VLOOKUP(P2940,'Customer List'!B:D,3,)</f>
        <v/>
      </c>
    </row>
    <row r="2941">
      <c r="A2941" s="23">
        <f>A2940+1</f>
        <v/>
      </c>
      <c r="B2941" s="23" t="inlineStr">
        <is>
          <t>EED119246</t>
        </is>
      </c>
      <c r="C2941" s="32" t="n">
        <v>45919</v>
      </c>
      <c r="D2941" s="32" t="n">
        <v>45926</v>
      </c>
      <c r="E2941" s="51" t="n">
        <v>326.25</v>
      </c>
      <c r="F2941" s="51">
        <f>IF(AB2941="DOLLAR",E2941*88,E2941)</f>
        <v/>
      </c>
      <c r="G2941" s="62">
        <f>F2941*J2941</f>
        <v/>
      </c>
      <c r="H2941" s="23" t="n">
        <v>304136</v>
      </c>
      <c r="I2941" s="23" t="inlineStr">
        <is>
          <t>Brilliant Violet 650™ anti-human CD45RA Antibody  100tests</t>
        </is>
      </c>
      <c r="J2941" s="23" t="n">
        <v>1</v>
      </c>
      <c r="K2941" s="23" t="n">
        <v>1</v>
      </c>
      <c r="L2941" s="23">
        <f>J2941-K2941</f>
        <v/>
      </c>
      <c r="M2941" s="23" t="inlineStr">
        <is>
          <t>T-1277/25-26</t>
        </is>
      </c>
      <c r="N2941" s="32" t="n">
        <v>45927</v>
      </c>
      <c r="O2941" s="62" t="n">
        <v>45849</v>
      </c>
      <c r="P2941" s="23" t="inlineStr">
        <is>
          <t>DR REDDY</t>
        </is>
      </c>
      <c r="Q2941" s="23" t="n">
        <v>58156225400</v>
      </c>
      <c r="R2941" s="23" t="inlineStr">
        <is>
          <t>Delivered</t>
        </is>
      </c>
      <c r="S2941" s="63" t="n">
        <v>4</v>
      </c>
      <c r="T2941" s="39" t="n"/>
      <c r="U2941" s="23" t="inlineStr">
        <is>
          <t>BioLegend</t>
        </is>
      </c>
      <c r="V2941" s="23">
        <f>VLOOKUP(P2941,'Customer List'!B:C,2,)</f>
        <v/>
      </c>
      <c r="W2941" s="40" t="n"/>
      <c r="X2941" s="32" t="n">
        <v>45930</v>
      </c>
      <c r="Y2941" s="23">
        <f>IF(X2941="", "", X2941-N2941)</f>
        <v/>
      </c>
      <c r="Z2941" s="23">
        <f>IF(N2941="", "", TEXT(N2941, "dddd"))</f>
        <v/>
      </c>
      <c r="AA2941" s="23">
        <f>IF(X2941="", "", TEXT(X2941, "dddd"))</f>
        <v/>
      </c>
      <c r="AB2941" s="23">
        <f>VLOOKUP(U2941,'Currency Sheet'!A:C,3,)</f>
        <v/>
      </c>
      <c r="AC2941" s="44">
        <f>VLOOKUP(P2941,'Customer List'!B:D,3,)</f>
        <v/>
      </c>
    </row>
    <row r="2942">
      <c r="A2942" s="23">
        <f>A2941+1</f>
        <v/>
      </c>
      <c r="B2942" s="23" t="inlineStr">
        <is>
          <t>EED119246</t>
        </is>
      </c>
      <c r="C2942" s="32" t="n">
        <v>45919</v>
      </c>
      <c r="D2942" s="32" t="n">
        <v>45926</v>
      </c>
      <c r="E2942" s="51" t="n">
        <v>285</v>
      </c>
      <c r="F2942" s="51">
        <f>IF(AB2942="DOLLAR",E2942*88,E2942)</f>
        <v/>
      </c>
      <c r="G2942" s="62">
        <f>F2942*J2942</f>
        <v/>
      </c>
      <c r="H2942" s="23" t="n">
        <v>304142</v>
      </c>
      <c r="I2942" s="23" t="inlineStr">
        <is>
          <t>Brilliant Violet 510™ anti-human CD45RA Antibody  100tests</t>
        </is>
      </c>
      <c r="J2942" s="23" t="n">
        <v>1</v>
      </c>
      <c r="K2942" s="23" t="n">
        <v>1</v>
      </c>
      <c r="L2942" s="23">
        <f>J2942-K2942</f>
        <v/>
      </c>
      <c r="M2942" s="23" t="inlineStr">
        <is>
          <t>T-1288/25-26</t>
        </is>
      </c>
      <c r="N2942" s="32" t="n">
        <v>45927</v>
      </c>
      <c r="O2942" s="62" t="n">
        <v>40052</v>
      </c>
      <c r="P2942" s="23" t="inlineStr">
        <is>
          <t>MEDLIFE</t>
        </is>
      </c>
      <c r="Q2942" s="23" t="inlineStr">
        <is>
          <t>D3003710006</t>
        </is>
      </c>
      <c r="R2942" s="23" t="inlineStr">
        <is>
          <t>Delivered</t>
        </is>
      </c>
      <c r="S2942" s="63" t="n">
        <v>4</v>
      </c>
      <c r="T2942" s="39" t="n"/>
      <c r="U2942" s="23" t="inlineStr">
        <is>
          <t>BioLegend</t>
        </is>
      </c>
      <c r="V2942" s="23">
        <f>VLOOKUP(P2942,'Customer List'!B:C,2,)</f>
        <v/>
      </c>
      <c r="W2942" s="40" t="n"/>
      <c r="X2942" s="32" t="n">
        <v>45929</v>
      </c>
      <c r="Y2942" s="23">
        <f>IF(X2942="", "", X2942-N2942)</f>
        <v/>
      </c>
      <c r="Z2942" s="23">
        <f>IF(N2942="", "", TEXT(N2942, "dddd"))</f>
        <v/>
      </c>
      <c r="AA2942" s="23">
        <f>IF(X2942="", "", TEXT(X2942, "dddd"))</f>
        <v/>
      </c>
      <c r="AB2942" s="23">
        <f>VLOOKUP(U2942,'Currency Sheet'!A:C,3,)</f>
        <v/>
      </c>
      <c r="AC2942" s="44">
        <f>VLOOKUP(P2942,'Customer List'!B:D,3,)</f>
        <v/>
      </c>
    </row>
    <row r="2943">
      <c r="A2943" s="23">
        <f>A2942+1</f>
        <v/>
      </c>
      <c r="B2943" s="23" t="inlineStr">
        <is>
          <t>EED119246</t>
        </is>
      </c>
      <c r="C2943" s="32" t="n">
        <v>45919</v>
      </c>
      <c r="D2943" s="32" t="n">
        <v>45926</v>
      </c>
      <c r="E2943" s="51" t="n">
        <v>71.40000000000001</v>
      </c>
      <c r="F2943" s="51">
        <f>IF(AB2943="DOLLAR",E2943*88,E2943)</f>
        <v/>
      </c>
      <c r="G2943" s="62">
        <f>F2943*J2943</f>
        <v/>
      </c>
      <c r="H2943" s="23" t="n">
        <v>304402</v>
      </c>
      <c r="I2943" s="23" t="inlineStr">
        <is>
          <t>Purified anti-human CD51/61 Antibody  100µg</t>
        </is>
      </c>
      <c r="J2943" s="23" t="n">
        <v>1</v>
      </c>
      <c r="K2943" s="23" t="n">
        <v>1</v>
      </c>
      <c r="L2943" s="23">
        <f>J2943-K2943</f>
        <v/>
      </c>
      <c r="M2943" s="23" t="inlineStr">
        <is>
          <t>T-1304/25-26</t>
        </is>
      </c>
      <c r="N2943" s="32" t="n">
        <v>45929</v>
      </c>
      <c r="O2943" s="62" t="n">
        <v>11857.5</v>
      </c>
      <c r="P2943" s="23" t="inlineStr">
        <is>
          <t>IRIS</t>
        </is>
      </c>
      <c r="Q2943" s="23" t="inlineStr">
        <is>
          <t>By Hand</t>
        </is>
      </c>
      <c r="R2943" s="23" t="inlineStr">
        <is>
          <t>Deepak</t>
        </is>
      </c>
      <c r="S2943" s="63" t="n">
        <v>4</v>
      </c>
      <c r="T2943" s="39" t="n"/>
      <c r="U2943" s="23" t="inlineStr">
        <is>
          <t>BioLegend</t>
        </is>
      </c>
      <c r="V2943" s="23">
        <f>VLOOKUP(P2943,'Customer List'!B:C,2,)</f>
        <v/>
      </c>
      <c r="W2943" s="40" t="n"/>
      <c r="X2943" s="32">
        <f>IF(OR(R2943 = "PRIYANKA MADAM", R2943 = "DEEPAK", R2943 = "PORTER"),N2943,"")</f>
        <v/>
      </c>
      <c r="Y2943" s="23">
        <f>IF(X2943="", "", X2943-N2943)</f>
        <v/>
      </c>
      <c r="Z2943" s="23">
        <f>IF(N2943="", "", TEXT(N2943, "dddd"))</f>
        <v/>
      </c>
      <c r="AA2943" s="23">
        <f>IF(X2943="", "", TEXT(X2943, "dddd"))</f>
        <v/>
      </c>
      <c r="AB2943" s="23">
        <f>VLOOKUP(U2943,'Currency Sheet'!A:C,3,)</f>
        <v/>
      </c>
      <c r="AC2943" s="44">
        <f>VLOOKUP(P2943,'Customer List'!B:D,3,)</f>
        <v/>
      </c>
    </row>
    <row r="2944">
      <c r="A2944" s="23">
        <f>A2943+1</f>
        <v/>
      </c>
      <c r="B2944" s="23" t="inlineStr">
        <is>
          <t>EED119246</t>
        </is>
      </c>
      <c r="C2944" s="32" t="n">
        <v>45919</v>
      </c>
      <c r="D2944" s="32" t="n">
        <v>45926</v>
      </c>
      <c r="E2944" s="51" t="n">
        <v>86.8</v>
      </c>
      <c r="F2944" s="51">
        <f>IF(AB2944="DOLLAR",E2944*88,E2944)</f>
        <v/>
      </c>
      <c r="G2944" s="62">
        <f>F2944*J2944</f>
        <v/>
      </c>
      <c r="H2944" s="23" t="n">
        <v>304825</v>
      </c>
      <c r="I2944" s="23" t="inlineStr">
        <is>
          <t>Pacific Blue™ anti-human CD62L Antibody  25 µg</t>
        </is>
      </c>
      <c r="J2944" s="23" t="n">
        <v>1</v>
      </c>
      <c r="K2944" s="23" t="n">
        <v>1</v>
      </c>
      <c r="L2944" s="23">
        <f>J2944-K2944</f>
        <v/>
      </c>
      <c r="M2944" s="23" t="inlineStr">
        <is>
          <t>T-1315/25-26</t>
        </is>
      </c>
      <c r="N2944" s="32" t="n">
        <v>45936</v>
      </c>
      <c r="O2944" s="62" t="n">
        <v>12493</v>
      </c>
      <c r="P2944" s="23" t="inlineStr">
        <is>
          <t>ABHI BIO</t>
        </is>
      </c>
      <c r="Q2944" s="23" t="n">
        <v>58156536115</v>
      </c>
      <c r="R2944" s="23" t="inlineStr">
        <is>
          <t>Delivered</t>
        </is>
      </c>
      <c r="S2944" s="63" t="n">
        <v>4</v>
      </c>
      <c r="T2944" s="39" t="n"/>
      <c r="U2944" s="23" t="inlineStr">
        <is>
          <t>BioLegend</t>
        </is>
      </c>
      <c r="V2944" s="23">
        <f>VLOOKUP(P2944,'Customer List'!B:C,2,)</f>
        <v/>
      </c>
      <c r="W2944" s="40" t="n"/>
      <c r="X2944" s="32" t="n">
        <v>45937</v>
      </c>
      <c r="Y2944" s="23">
        <f>IF(X2944="", "", X2944-N2944)</f>
        <v/>
      </c>
      <c r="Z2944" s="23">
        <f>IF(N2944="", "", TEXT(N2944, "dddd"))</f>
        <v/>
      </c>
      <c r="AA2944" s="23">
        <f>IF(X2944="", "", TEXT(X2944, "dddd"))</f>
        <v/>
      </c>
      <c r="AB2944" s="23">
        <f>VLOOKUP(U2944,'Currency Sheet'!A:C,3,)</f>
        <v/>
      </c>
      <c r="AC2944" s="44">
        <f>VLOOKUP(P2944,'Customer List'!B:D,3,)</f>
        <v/>
      </c>
    </row>
    <row r="2945">
      <c r="A2945" s="23">
        <f>A2944+1</f>
        <v/>
      </c>
      <c r="B2945" s="23" t="inlineStr">
        <is>
          <t>EED119246</t>
        </is>
      </c>
      <c r="C2945" s="32" t="n">
        <v>45919</v>
      </c>
      <c r="D2945" s="32" t="n">
        <v>45926</v>
      </c>
      <c r="E2945" s="51" t="n">
        <v>226.1</v>
      </c>
      <c r="F2945" s="51">
        <f>IF(AB2945="DOLLAR",E2945*88,E2945)</f>
        <v/>
      </c>
      <c r="G2945" s="62">
        <f>F2945*J2945</f>
        <v/>
      </c>
      <c r="H2945" s="23" t="n">
        <v>305114</v>
      </c>
      <c r="I2945" s="23" t="inlineStr">
        <is>
          <t>Alexa Fluor® 700 anti-human CD66b Antibody  100tests</t>
        </is>
      </c>
      <c r="J2945" s="23" t="n">
        <v>1</v>
      </c>
      <c r="K2945" s="23" t="n">
        <v>1</v>
      </c>
      <c r="L2945" s="23">
        <f>J2945-K2945</f>
        <v/>
      </c>
      <c r="M2945" s="23" t="inlineStr">
        <is>
          <t>T-1297/25-26</t>
        </is>
      </c>
      <c r="N2945" s="32" t="n">
        <v>45929</v>
      </c>
      <c r="O2945" s="62" t="n">
        <v>27616.5</v>
      </c>
      <c r="P2945" s="23" t="inlineStr">
        <is>
          <t>ICGEB</t>
        </is>
      </c>
      <c r="Q2945" s="23" t="inlineStr">
        <is>
          <t>By Hand</t>
        </is>
      </c>
      <c r="R2945" s="23" t="inlineStr">
        <is>
          <t>PRIYANKA MADAM</t>
        </is>
      </c>
      <c r="S2945" s="63" t="n">
        <v>4</v>
      </c>
      <c r="T2945" s="39" t="n"/>
      <c r="U2945" s="23" t="inlineStr">
        <is>
          <t>BioLegend</t>
        </is>
      </c>
      <c r="V2945" s="23">
        <f>VLOOKUP(P2945,'Customer List'!B:C,2,)</f>
        <v/>
      </c>
      <c r="W2945" s="40" t="n"/>
      <c r="X2945" s="32">
        <f>IF(OR(R2945 = "PRIYANKA MADAM", R2945 = "DEEPAK", R2945 = "PORTER"),N2945,"")</f>
        <v/>
      </c>
      <c r="Y2945" s="23">
        <f>IF(X2945="", "", X2945-N2945)</f>
        <v/>
      </c>
      <c r="Z2945" s="23">
        <f>IF(N2945="", "", TEXT(N2945, "dddd"))</f>
        <v/>
      </c>
      <c r="AA2945" s="23">
        <f>IF(X2945="", "", TEXT(X2945, "dddd"))</f>
        <v/>
      </c>
      <c r="AB2945" s="23">
        <f>VLOOKUP(U2945,'Currency Sheet'!A:C,3,)</f>
        <v/>
      </c>
      <c r="AC2945" s="44">
        <f>VLOOKUP(P2945,'Customer List'!B:D,3,)</f>
        <v/>
      </c>
    </row>
    <row r="2946">
      <c r="A2946" s="23">
        <f>A2945+1</f>
        <v/>
      </c>
      <c r="B2946" s="23" t="inlineStr">
        <is>
          <t>EED119246</t>
        </is>
      </c>
      <c r="C2946" s="32" t="n">
        <v>45919</v>
      </c>
      <c r="D2946" s="32" t="n">
        <v>45926</v>
      </c>
      <c r="E2946" s="51" t="n">
        <v>205.1</v>
      </c>
      <c r="F2946" s="51">
        <f>IF(AB2946="DOLLAR",E2946*88,E2946)</f>
        <v/>
      </c>
      <c r="G2946" s="62">
        <f>F2946*J2946</f>
        <v/>
      </c>
      <c r="H2946" s="23" t="n">
        <v>306008</v>
      </c>
      <c r="I2946" s="23" t="inlineStr">
        <is>
          <t>PE/Cyanine5 anti-human CD123 Antibody  100 tests</t>
        </is>
      </c>
      <c r="J2946" s="23" t="n">
        <v>1</v>
      </c>
      <c r="K2946" s="23" t="n">
        <v>1</v>
      </c>
      <c r="L2946" s="23">
        <f>J2946-K2946</f>
        <v/>
      </c>
      <c r="M2946" s="23" t="inlineStr">
        <is>
          <t>T-1286/25-26</t>
        </is>
      </c>
      <c r="N2946" s="32" t="n">
        <v>45927</v>
      </c>
      <c r="O2946" s="62" t="n">
        <v>25051.5</v>
      </c>
      <c r="P2946" s="23" t="inlineStr">
        <is>
          <t>ACTREC</t>
        </is>
      </c>
      <c r="Q2946" s="23" t="n">
        <v>58156233800</v>
      </c>
      <c r="R2946" s="23" t="inlineStr">
        <is>
          <t>Delivered</t>
        </is>
      </c>
      <c r="S2946" s="63" t="n">
        <v>4</v>
      </c>
      <c r="T2946" s="39" t="n"/>
      <c r="U2946" s="23" t="inlineStr">
        <is>
          <t>BioLegend</t>
        </is>
      </c>
      <c r="V2946" s="23">
        <f>VLOOKUP(P2946,'Customer List'!B:C,2,)</f>
        <v/>
      </c>
      <c r="W2946" s="40" t="n"/>
      <c r="X2946" s="32" t="n">
        <v>45929</v>
      </c>
      <c r="Y2946" s="23">
        <f>IF(X2946="", "", X2946-N2946)</f>
        <v/>
      </c>
      <c r="Z2946" s="23">
        <f>IF(N2946="", "", TEXT(N2946, "dddd"))</f>
        <v/>
      </c>
      <c r="AA2946" s="23">
        <f>IF(X2946="", "", TEXT(X2946, "dddd"))</f>
        <v/>
      </c>
      <c r="AB2946" s="23">
        <f>VLOOKUP(U2946,'Currency Sheet'!A:C,3,)</f>
        <v/>
      </c>
      <c r="AC2946" s="44">
        <f>VLOOKUP(P2946,'Customer List'!B:D,3,)</f>
        <v/>
      </c>
    </row>
    <row r="2947">
      <c r="A2947" s="23">
        <f>A2946+1</f>
        <v/>
      </c>
      <c r="B2947" s="23" t="inlineStr">
        <is>
          <t>EED119246</t>
        </is>
      </c>
      <c r="C2947" s="32" t="n">
        <v>45919</v>
      </c>
      <c r="D2947" s="32" t="n">
        <v>45926</v>
      </c>
      <c r="E2947" s="51" t="n">
        <v>107.8</v>
      </c>
      <c r="F2947" s="51">
        <f>IF(AB2947="DOLLAR",E2947*88,E2947)</f>
        <v/>
      </c>
      <c r="G2947" s="62">
        <f>F2947*J2947</f>
        <v/>
      </c>
      <c r="H2947" s="23" t="n">
        <v>306509</v>
      </c>
      <c r="I2947" s="23" t="inlineStr">
        <is>
          <t>APC anti-human CD184 (CXCR4) Antibody  25 tests</t>
        </is>
      </c>
      <c r="J2947" s="23" t="n">
        <v>1</v>
      </c>
      <c r="K2947" s="23" t="n">
        <v>1</v>
      </c>
      <c r="L2947" s="23">
        <f>J2947-K2947</f>
        <v/>
      </c>
      <c r="M2947" s="23" t="inlineStr">
        <is>
          <t>T-1298/25-26</t>
        </is>
      </c>
      <c r="N2947" s="32" t="n">
        <v>45929</v>
      </c>
      <c r="O2947" s="62" t="n">
        <v>14630</v>
      </c>
      <c r="P2947" s="23" t="inlineStr">
        <is>
          <t>LABEX</t>
        </is>
      </c>
      <c r="Q2947" s="23" t="inlineStr">
        <is>
          <t>Porter</t>
        </is>
      </c>
      <c r="R2947" s="23" t="inlineStr">
        <is>
          <t>Porter</t>
        </is>
      </c>
      <c r="S2947" s="63" t="n">
        <v>4</v>
      </c>
      <c r="T2947" s="39" t="n"/>
      <c r="U2947" s="23" t="inlineStr">
        <is>
          <t>BioLegend</t>
        </is>
      </c>
      <c r="V2947" s="23">
        <f>VLOOKUP(P2947,'Customer List'!B:C,2,)</f>
        <v/>
      </c>
      <c r="W2947" s="40" t="n"/>
      <c r="X2947" s="32">
        <f>IF(OR(R2947 = "PRIYANKA MADAM", R2947 = "DEEPAK", R2947 = "PORTER"),N2947,"")</f>
        <v/>
      </c>
      <c r="Y2947" s="23">
        <f>IF(X2947="", "", X2947-N2947)</f>
        <v/>
      </c>
      <c r="Z2947" s="23">
        <f>IF(N2947="", "", TEXT(N2947, "dddd"))</f>
        <v/>
      </c>
      <c r="AA2947" s="23">
        <f>IF(X2947="", "", TEXT(X2947, "dddd"))</f>
        <v/>
      </c>
      <c r="AB2947" s="23">
        <f>VLOOKUP(U2947,'Currency Sheet'!A:C,3,)</f>
        <v/>
      </c>
      <c r="AC2947" s="44">
        <f>VLOOKUP(P2947,'Customer List'!B:D,3,)</f>
        <v/>
      </c>
    </row>
    <row r="2948">
      <c r="A2948" s="23">
        <f>A2947+1</f>
        <v/>
      </c>
      <c r="B2948" s="23" t="inlineStr">
        <is>
          <t>EED119246</t>
        </is>
      </c>
      <c r="C2948" s="32" t="n">
        <v>45919</v>
      </c>
      <c r="D2948" s="32" t="n">
        <v>45926</v>
      </c>
      <c r="E2948" s="51" t="n">
        <v>321.75</v>
      </c>
      <c r="F2948" s="51">
        <f>IF(AB2948="DOLLAR",E2948*88,E2948)</f>
        <v/>
      </c>
      <c r="G2948" s="62">
        <f>F2948*J2948</f>
        <v/>
      </c>
      <c r="H2948" s="23" t="n">
        <v>307640</v>
      </c>
      <c r="I2948" s="23" t="inlineStr">
        <is>
          <t>Brilliant Violet 605™ anti-human HLA-DR Antibody  100tests</t>
        </is>
      </c>
      <c r="J2948" s="23" t="n">
        <v>2</v>
      </c>
      <c r="K2948" s="23" t="n">
        <v>2</v>
      </c>
      <c r="L2948" s="23">
        <f>J2948-K2948</f>
        <v/>
      </c>
      <c r="M2948" s="23" t="inlineStr">
        <is>
          <t>T-1286/25-26</t>
        </is>
      </c>
      <c r="N2948" s="32" t="n">
        <v>45927</v>
      </c>
      <c r="O2948" s="62" t="n">
        <v>73359</v>
      </c>
      <c r="P2948" s="23" t="inlineStr">
        <is>
          <t>ACTREC</t>
        </is>
      </c>
      <c r="Q2948" s="23" t="n">
        <v>58156233800</v>
      </c>
      <c r="R2948" s="23" t="inlineStr">
        <is>
          <t>Delivered</t>
        </is>
      </c>
      <c r="S2948" s="63" t="n">
        <v>4</v>
      </c>
      <c r="T2948" s="39" t="n"/>
      <c r="U2948" s="23" t="inlineStr">
        <is>
          <t>BioLegend</t>
        </is>
      </c>
      <c r="V2948" s="23">
        <f>VLOOKUP(P2948,'Customer List'!B:C,2,)</f>
        <v/>
      </c>
      <c r="W2948" s="40" t="n"/>
      <c r="X2948" s="32" t="n">
        <v>45929</v>
      </c>
      <c r="Y2948" s="23">
        <f>IF(X2948="", "", X2948-N2948)</f>
        <v/>
      </c>
      <c r="Z2948" s="23">
        <f>IF(N2948="", "", TEXT(N2948, "dddd"))</f>
        <v/>
      </c>
      <c r="AA2948" s="23">
        <f>IF(X2948="", "", TEXT(X2948, "dddd"))</f>
        <v/>
      </c>
      <c r="AB2948" s="23">
        <f>VLOOKUP(U2948,'Currency Sheet'!A:C,3,)</f>
        <v/>
      </c>
      <c r="AC2948" s="44">
        <f>VLOOKUP(P2948,'Customer List'!B:D,3,)</f>
        <v/>
      </c>
    </row>
    <row r="2949">
      <c r="A2949" s="23">
        <f>A2948+1</f>
        <v/>
      </c>
      <c r="B2949" s="23" t="inlineStr">
        <is>
          <t>EED119246</t>
        </is>
      </c>
      <c r="C2949" s="32" t="n">
        <v>45919</v>
      </c>
      <c r="D2949" s="32" t="n">
        <v>45926</v>
      </c>
      <c r="E2949" s="51" t="n">
        <v>242.9</v>
      </c>
      <c r="F2949" s="51">
        <f>IF(AB2949="DOLLAR",E2949*88,E2949)</f>
        <v/>
      </c>
      <c r="G2949" s="62">
        <f>F2949*J2949</f>
        <v/>
      </c>
      <c r="H2949" s="23" t="n">
        <v>307654</v>
      </c>
      <c r="I2949" s="23" t="inlineStr">
        <is>
          <t>PE/Dazzle™ 594 anti-human HLA-DR Antibody  100tests</t>
        </is>
      </c>
      <c r="J2949" s="23" t="n">
        <v>1</v>
      </c>
      <c r="K2949" s="23" t="n">
        <v>1</v>
      </c>
      <c r="L2949" s="23">
        <f>J2949-K2949</f>
        <v/>
      </c>
      <c r="M2949" s="23" t="inlineStr">
        <is>
          <t>T-1297/25-26</t>
        </is>
      </c>
      <c r="N2949" s="32" t="n">
        <v>45929</v>
      </c>
      <c r="O2949" s="62" t="n">
        <v>29658.5</v>
      </c>
      <c r="P2949" s="23" t="inlineStr">
        <is>
          <t>ICGEB</t>
        </is>
      </c>
      <c r="Q2949" s="23" t="inlineStr">
        <is>
          <t>By Hand</t>
        </is>
      </c>
      <c r="R2949" s="23" t="inlineStr">
        <is>
          <t>PRIYANKA MADAM</t>
        </is>
      </c>
      <c r="S2949" s="63" t="n">
        <v>4</v>
      </c>
      <c r="T2949" s="39" t="n"/>
      <c r="U2949" s="23" t="inlineStr">
        <is>
          <t>BioLegend</t>
        </is>
      </c>
      <c r="V2949" s="23">
        <f>VLOOKUP(P2949,'Customer List'!B:C,2,)</f>
        <v/>
      </c>
      <c r="W2949" s="40" t="n"/>
      <c r="X2949" s="32">
        <f>IF(OR(R2949 = "PRIYANKA MADAM", R2949 = "DEEPAK", R2949 = "PORTER"),N2949,"")</f>
        <v/>
      </c>
      <c r="Y2949" s="23">
        <f>IF(X2949="", "", X2949-N2949)</f>
        <v/>
      </c>
      <c r="Z2949" s="23">
        <f>IF(N2949="", "", TEXT(N2949, "dddd"))</f>
        <v/>
      </c>
      <c r="AA2949" s="23">
        <f>IF(X2949="", "", TEXT(X2949, "dddd"))</f>
        <v/>
      </c>
      <c r="AB2949" s="23">
        <f>VLOOKUP(U2949,'Currency Sheet'!A:C,3,)</f>
        <v/>
      </c>
      <c r="AC2949" s="44">
        <f>VLOOKUP(P2949,'Customer List'!B:D,3,)</f>
        <v/>
      </c>
    </row>
    <row r="2950">
      <c r="A2950" s="23">
        <f>A2949+1</f>
        <v/>
      </c>
      <c r="B2950" s="23" t="inlineStr">
        <is>
          <t>EED119246</t>
        </is>
      </c>
      <c r="C2950" s="32" t="n">
        <v>45919</v>
      </c>
      <c r="D2950" s="32" t="n">
        <v>45926</v>
      </c>
      <c r="E2950" s="51" t="n">
        <v>267.4</v>
      </c>
      <c r="F2950" s="51">
        <f>IF(AB2950="DOLLAR",E2950*88,E2950)</f>
        <v/>
      </c>
      <c r="G2950" s="62">
        <f>F2950*J2950</f>
        <v/>
      </c>
      <c r="H2950" s="23" t="n">
        <v>310718</v>
      </c>
      <c r="I2950" s="23" t="inlineStr">
        <is>
          <t>PerCP/Cyanine5.5 anti-human CD193 (CCR3) Antibody  100 tests</t>
        </is>
      </c>
      <c r="J2950" s="23" t="n">
        <v>1</v>
      </c>
      <c r="K2950" s="23" t="n">
        <v>1</v>
      </c>
      <c r="L2950" s="23">
        <f>J2950-K2950</f>
        <v/>
      </c>
      <c r="M2950" s="23" t="inlineStr">
        <is>
          <t>T-1288/25-26</t>
        </is>
      </c>
      <c r="N2950" s="32" t="n">
        <v>45927</v>
      </c>
      <c r="O2950" s="62" t="n">
        <v>40262.8</v>
      </c>
      <c r="P2950" s="23" t="inlineStr">
        <is>
          <t>MEDLIFE</t>
        </is>
      </c>
      <c r="Q2950" s="23" t="inlineStr">
        <is>
          <t>D3003710006</t>
        </is>
      </c>
      <c r="R2950" s="23" t="inlineStr">
        <is>
          <t>Delivered</t>
        </is>
      </c>
      <c r="S2950" s="63" t="n">
        <v>4</v>
      </c>
      <c r="T2950" s="39" t="n"/>
      <c r="U2950" s="23" t="inlineStr">
        <is>
          <t>BioLegend</t>
        </is>
      </c>
      <c r="V2950" s="23">
        <f>VLOOKUP(P2950,'Customer List'!B:C,2,)</f>
        <v/>
      </c>
      <c r="W2950" s="40" t="n"/>
      <c r="X2950" s="32" t="n">
        <v>45929</v>
      </c>
      <c r="Y2950" s="23">
        <f>IF(X2950="", "", X2950-N2950)</f>
        <v/>
      </c>
      <c r="Z2950" s="23">
        <f>IF(N2950="", "", TEXT(N2950, "dddd"))</f>
        <v/>
      </c>
      <c r="AA2950" s="23">
        <f>IF(X2950="", "", TEXT(X2950, "dddd"))</f>
        <v/>
      </c>
      <c r="AB2950" s="23">
        <f>VLOOKUP(U2950,'Currency Sheet'!A:C,3,)</f>
        <v/>
      </c>
      <c r="AC2950" s="44">
        <f>VLOOKUP(P2950,'Customer List'!B:D,3,)</f>
        <v/>
      </c>
    </row>
    <row r="2951">
      <c r="A2951" s="23">
        <f>A2950+1</f>
        <v/>
      </c>
      <c r="B2951" s="23" t="inlineStr">
        <is>
          <t>EED119246</t>
        </is>
      </c>
      <c r="C2951" s="32" t="n">
        <v>45919</v>
      </c>
      <c r="D2951" s="32" t="n">
        <v>45926</v>
      </c>
      <c r="E2951" s="51" t="n">
        <v>242.9</v>
      </c>
      <c r="F2951" s="51">
        <f>IF(AB2951="DOLLAR",E2951*88,E2951)</f>
        <v/>
      </c>
      <c r="G2951" s="62">
        <f>F2951*J2951</f>
        <v/>
      </c>
      <c r="H2951" s="23" t="n">
        <v>310946</v>
      </c>
      <c r="I2951" s="23" t="inlineStr">
        <is>
          <t>APC/Fire™ 750 anti-human CD69 Antibody  100tests</t>
        </is>
      </c>
      <c r="J2951" s="23" t="n">
        <v>1</v>
      </c>
      <c r="K2951" s="23" t="n">
        <v>1</v>
      </c>
      <c r="L2951" s="23">
        <f>J2951-K2951</f>
        <v/>
      </c>
      <c r="M2951" s="23" t="inlineStr">
        <is>
          <t>T-1277/25-26</t>
        </is>
      </c>
      <c r="N2951" s="32" t="n">
        <v>45927</v>
      </c>
      <c r="O2951" s="62" t="n">
        <v>36573.8</v>
      </c>
      <c r="P2951" s="23" t="inlineStr">
        <is>
          <t>DR REDDY</t>
        </is>
      </c>
      <c r="Q2951" s="23" t="n">
        <v>58156225400</v>
      </c>
      <c r="R2951" s="23" t="inlineStr">
        <is>
          <t>Delivered</t>
        </is>
      </c>
      <c r="S2951" s="63" t="n">
        <v>4</v>
      </c>
      <c r="T2951" s="39" t="n"/>
      <c r="U2951" s="23" t="inlineStr">
        <is>
          <t>BioLegend</t>
        </is>
      </c>
      <c r="V2951" s="23">
        <f>VLOOKUP(P2951,'Customer List'!B:C,2,)</f>
        <v/>
      </c>
      <c r="W2951" s="40" t="n"/>
      <c r="X2951" s="32" t="n">
        <v>45930</v>
      </c>
      <c r="Y2951" s="23">
        <f>IF(X2951="", "", X2951-N2951)</f>
        <v/>
      </c>
      <c r="Z2951" s="23">
        <f>IF(N2951="", "", TEXT(N2951, "dddd"))</f>
        <v/>
      </c>
      <c r="AA2951" s="23">
        <f>IF(X2951="", "", TEXT(X2951, "dddd"))</f>
        <v/>
      </c>
      <c r="AB2951" s="23">
        <f>VLOOKUP(U2951,'Currency Sheet'!A:C,3,)</f>
        <v/>
      </c>
      <c r="AC2951" s="44">
        <f>VLOOKUP(P2951,'Customer List'!B:D,3,)</f>
        <v/>
      </c>
    </row>
    <row r="2952">
      <c r="A2952" s="23">
        <f>A2951+1</f>
        <v/>
      </c>
      <c r="B2952" s="23" t="inlineStr">
        <is>
          <t>EED119246</t>
        </is>
      </c>
      <c r="C2952" s="32" t="n">
        <v>45919</v>
      </c>
      <c r="D2952" s="32" t="n">
        <v>45926</v>
      </c>
      <c r="E2952" s="51" t="n">
        <v>304.5</v>
      </c>
      <c r="F2952" s="51">
        <f>IF(AB2952="DOLLAR",E2952*88,E2952)</f>
        <v/>
      </c>
      <c r="G2952" s="62">
        <f>F2952*J2952</f>
        <v/>
      </c>
      <c r="H2952" s="23" t="n">
        <v>311136</v>
      </c>
      <c r="I2952" s="23" t="inlineStr">
        <is>
          <t>Brilliant Violet 711™ anti-human CD24 Antibody  100 tests</t>
        </is>
      </c>
      <c r="J2952" s="23" t="n">
        <v>1</v>
      </c>
      <c r="K2952" s="23" t="n">
        <v>1</v>
      </c>
      <c r="L2952" s="23">
        <f>J2952-K2952</f>
        <v/>
      </c>
      <c r="M2952" s="23" t="inlineStr">
        <is>
          <t>T-1366/25-26</t>
        </is>
      </c>
      <c r="N2952" s="32" t="n">
        <v>45938</v>
      </c>
      <c r="O2952" s="62" t="n">
        <v>39084.27</v>
      </c>
      <c r="P2952" s="23" t="inlineStr">
        <is>
          <t>RCB</t>
        </is>
      </c>
      <c r="Q2952" s="23" t="inlineStr">
        <is>
          <t>BY HAND</t>
        </is>
      </c>
      <c r="R2952" s="23" t="inlineStr">
        <is>
          <t>Deepak</t>
        </is>
      </c>
      <c r="S2952" s="63" t="n">
        <v>4</v>
      </c>
      <c r="T2952" s="39" t="n"/>
      <c r="U2952" s="23" t="inlineStr">
        <is>
          <t>BioLegend</t>
        </is>
      </c>
      <c r="V2952" s="23">
        <f>VLOOKUP(P2952,'Customer List'!B:C,2,)</f>
        <v/>
      </c>
      <c r="W2952" s="40" t="n"/>
      <c r="X2952" s="32">
        <f>IF(OR(R2952 = "PRIYANKA MADAM", R2952 = "DEEPAK", R2952 = "PORTER"),N2952,"")</f>
        <v/>
      </c>
      <c r="Y2952" s="23">
        <f>IF(X2952="", "", X2952-N2952)</f>
        <v/>
      </c>
      <c r="Z2952" s="23">
        <f>IF(N2952="", "", TEXT(N2952, "dddd"))</f>
        <v/>
      </c>
      <c r="AA2952" s="23">
        <f>IF(X2952="", "", TEXT(X2952, "dddd"))</f>
        <v/>
      </c>
      <c r="AB2952" s="23">
        <f>VLOOKUP(U2952,'Currency Sheet'!A:C,3,)</f>
        <v/>
      </c>
      <c r="AC2952" s="44">
        <f>VLOOKUP(P2952,'Customer List'!B:D,3,)</f>
        <v/>
      </c>
    </row>
    <row r="2953">
      <c r="A2953" s="23">
        <f>A2952+1</f>
        <v/>
      </c>
      <c r="B2953" s="23" t="inlineStr">
        <is>
          <t>EED119246</t>
        </is>
      </c>
      <c r="C2953" s="32" t="n">
        <v>45919</v>
      </c>
      <c r="D2953" s="32" t="n">
        <v>45926</v>
      </c>
      <c r="E2953" s="51" t="n">
        <v>297</v>
      </c>
      <c r="F2953" s="51">
        <f>IF(AB2953="DOLLAR",E2953*88,E2953)</f>
        <v/>
      </c>
      <c r="G2953" s="62">
        <f>F2953*J2953</f>
        <v/>
      </c>
      <c r="H2953" s="23" t="n">
        <v>312238</v>
      </c>
      <c r="I2953" s="23" t="inlineStr">
        <is>
          <t>Brilliant Violet 785™ anti-human CD10 Antibody  100 tests</t>
        </is>
      </c>
      <c r="J2953" s="23" t="n">
        <v>1</v>
      </c>
      <c r="K2953" s="23" t="n">
        <v>1</v>
      </c>
      <c r="L2953" s="23">
        <f>J2953-K2953</f>
        <v/>
      </c>
      <c r="M2953" s="23" t="inlineStr">
        <is>
          <t>T-1297/25-26</t>
        </is>
      </c>
      <c r="N2953" s="32" t="n">
        <v>45929</v>
      </c>
      <c r="O2953" s="62" t="n">
        <v>33858</v>
      </c>
      <c r="P2953" s="23" t="inlineStr">
        <is>
          <t>ICGEB</t>
        </is>
      </c>
      <c r="Q2953" s="23" t="inlineStr">
        <is>
          <t>By Hand</t>
        </is>
      </c>
      <c r="R2953" s="23" t="inlineStr">
        <is>
          <t>PRIYANKA MADAM</t>
        </is>
      </c>
      <c r="S2953" s="63" t="n">
        <v>4</v>
      </c>
      <c r="T2953" s="39" t="n"/>
      <c r="U2953" s="23" t="inlineStr">
        <is>
          <t>BioLegend</t>
        </is>
      </c>
      <c r="V2953" s="23">
        <f>VLOOKUP(P2953,'Customer List'!B:C,2,)</f>
        <v/>
      </c>
      <c r="W2953" s="40" t="n"/>
      <c r="X2953" s="32">
        <f>IF(OR(R2953 = "PRIYANKA MADAM", R2953 = "DEEPAK", R2953 = "PORTER"),N2953,"")</f>
        <v/>
      </c>
      <c r="Y2953" s="23">
        <f>IF(X2953="", "", X2953-N2953)</f>
        <v/>
      </c>
      <c r="Z2953" s="23">
        <f>IF(N2953="", "", TEXT(N2953, "dddd"))</f>
        <v/>
      </c>
      <c r="AA2953" s="23">
        <f>IF(X2953="", "", TEXT(X2953, "dddd"))</f>
        <v/>
      </c>
      <c r="AB2953" s="23">
        <f>VLOOKUP(U2953,'Currency Sheet'!A:C,3,)</f>
        <v/>
      </c>
      <c r="AC2953" s="44">
        <f>VLOOKUP(P2953,'Customer List'!B:D,3,)</f>
        <v/>
      </c>
    </row>
    <row r="2954">
      <c r="A2954" s="23">
        <f>A2953+1</f>
        <v/>
      </c>
      <c r="B2954" s="23" t="inlineStr">
        <is>
          <t>EED119246</t>
        </is>
      </c>
      <c r="C2954" s="32" t="n">
        <v>45919</v>
      </c>
      <c r="D2954" s="32" t="n">
        <v>45926</v>
      </c>
      <c r="E2954" s="51" t="n">
        <v>86.8</v>
      </c>
      <c r="F2954" s="51">
        <f>IF(AB2954="DOLLAR",E2954*88,E2954)</f>
        <v/>
      </c>
      <c r="G2954" s="62">
        <f>F2954*J2954</f>
        <v/>
      </c>
      <c r="H2954" s="23" t="n">
        <v>317313</v>
      </c>
      <c r="I2954" s="23" t="inlineStr">
        <is>
          <t>Pacific Blue™ anti-human CD3 Antibody  25 µg</t>
        </is>
      </c>
      <c r="J2954" s="23" t="n">
        <v>1</v>
      </c>
      <c r="K2954" s="23" t="n">
        <v>1</v>
      </c>
      <c r="L2954" s="23">
        <f>J2954-K2954</f>
        <v/>
      </c>
      <c r="M2954" s="23" t="inlineStr">
        <is>
          <t>T-1315/25-26</t>
        </is>
      </c>
      <c r="N2954" s="32" t="n">
        <v>45936</v>
      </c>
      <c r="O2954" s="62" t="n">
        <v>12493</v>
      </c>
      <c r="P2954" s="23" t="inlineStr">
        <is>
          <t>ABHI BIO</t>
        </is>
      </c>
      <c r="Q2954" s="23" t="n">
        <v>58156536115</v>
      </c>
      <c r="R2954" s="23" t="inlineStr">
        <is>
          <t>Delivered</t>
        </is>
      </c>
      <c r="S2954" s="63" t="n">
        <v>4</v>
      </c>
      <c r="T2954" s="39" t="n"/>
      <c r="U2954" s="23" t="inlineStr">
        <is>
          <t>BioLegend</t>
        </is>
      </c>
      <c r="V2954" s="23">
        <f>VLOOKUP(P2954,'Customer List'!B:C,2,)</f>
        <v/>
      </c>
      <c r="W2954" s="40" t="n"/>
      <c r="X2954" s="32" t="n">
        <v>45937</v>
      </c>
      <c r="Y2954" s="23">
        <f>IF(X2954="", "", X2954-N2954)</f>
        <v/>
      </c>
      <c r="Z2954" s="23">
        <f>IF(N2954="", "", TEXT(N2954, "dddd"))</f>
        <v/>
      </c>
      <c r="AA2954" s="23">
        <f>IF(X2954="", "", TEXT(X2954, "dddd"))</f>
        <v/>
      </c>
      <c r="AB2954" s="23">
        <f>VLOOKUP(U2954,'Currency Sheet'!A:C,3,)</f>
        <v/>
      </c>
      <c r="AC2954" s="44">
        <f>VLOOKUP(P2954,'Customer List'!B:D,3,)</f>
        <v/>
      </c>
    </row>
    <row r="2955">
      <c r="A2955" s="23">
        <f>A2954+1</f>
        <v/>
      </c>
      <c r="B2955" s="23" t="inlineStr">
        <is>
          <t>EED119246</t>
        </is>
      </c>
      <c r="C2955" s="32" t="n">
        <v>45919</v>
      </c>
      <c r="D2955" s="32" t="n">
        <v>45926</v>
      </c>
      <c r="E2955" s="51" t="n">
        <v>19.6</v>
      </c>
      <c r="F2955" s="51">
        <f>IF(AB2955="DOLLAR",E2955*88,E2955)</f>
        <v/>
      </c>
      <c r="G2955" s="62">
        <f>F2955*J2955</f>
        <v/>
      </c>
      <c r="H2955" s="23" t="n">
        <v>317409</v>
      </c>
      <c r="I2955" s="23" t="inlineStr">
        <is>
          <t>PE anti-human CD4 Antibody  25tests</t>
        </is>
      </c>
      <c r="J2955" s="23" t="n">
        <v>1</v>
      </c>
      <c r="K2955" s="23" t="n">
        <v>1</v>
      </c>
      <c r="L2955" s="23">
        <f>J2955-K2955</f>
        <v/>
      </c>
      <c r="M2955" s="23" t="inlineStr">
        <is>
          <t>T-1315/25-26</t>
        </is>
      </c>
      <c r="N2955" s="32" t="n">
        <v>45936</v>
      </c>
      <c r="O2955" s="62" t="n">
        <v>2821</v>
      </c>
      <c r="P2955" s="23" t="inlineStr">
        <is>
          <t>ABHI BIO</t>
        </is>
      </c>
      <c r="Q2955" s="23" t="n">
        <v>58156536115</v>
      </c>
      <c r="R2955" s="23" t="inlineStr">
        <is>
          <t>Delivered</t>
        </is>
      </c>
      <c r="S2955" s="63" t="n">
        <v>4</v>
      </c>
      <c r="T2955" s="39" t="n"/>
      <c r="U2955" s="23" t="inlineStr">
        <is>
          <t>BioLegend</t>
        </is>
      </c>
      <c r="V2955" s="23">
        <f>VLOOKUP(P2955,'Customer List'!B:C,2,)</f>
        <v/>
      </c>
      <c r="W2955" s="40" t="n"/>
      <c r="X2955" s="32" t="n">
        <v>45937</v>
      </c>
      <c r="Y2955" s="23">
        <f>IF(X2955="", "", X2955-N2955)</f>
        <v/>
      </c>
      <c r="Z2955" s="23">
        <f>IF(N2955="", "", TEXT(N2955, "dddd"))</f>
        <v/>
      </c>
      <c r="AA2955" s="23">
        <f>IF(X2955="", "", TEXT(X2955, "dddd"))</f>
        <v/>
      </c>
      <c r="AB2955" s="23">
        <f>VLOOKUP(U2955,'Currency Sheet'!A:C,3,)</f>
        <v/>
      </c>
      <c r="AC2955" s="44">
        <f>VLOOKUP(P2955,'Customer List'!B:D,3,)</f>
        <v/>
      </c>
    </row>
    <row r="2956">
      <c r="A2956" s="23">
        <f>A2955+1</f>
        <v/>
      </c>
      <c r="B2956" s="23" t="inlineStr">
        <is>
          <t>EED119246</t>
        </is>
      </c>
      <c r="C2956" s="32" t="n">
        <v>45919</v>
      </c>
      <c r="D2956" s="32" t="n">
        <v>45926</v>
      </c>
      <c r="E2956" s="51" t="n">
        <v>141.4</v>
      </c>
      <c r="F2956" s="51">
        <f>IF(AB2956="DOLLAR",E2956*88,E2956)</f>
        <v/>
      </c>
      <c r="G2956" s="62">
        <f>F2956*J2956</f>
        <v/>
      </c>
      <c r="H2956" s="23" t="n">
        <v>323512</v>
      </c>
      <c r="I2956" s="23" t="inlineStr">
        <is>
          <t>APC anti-human CD140a (PDGFRα) Antibody  100 tests</t>
        </is>
      </c>
      <c r="J2956" s="23" t="n">
        <v>1</v>
      </c>
      <c r="K2956" s="23" t="n">
        <v>1</v>
      </c>
      <c r="L2956" s="23">
        <f>J2956-K2956</f>
        <v/>
      </c>
      <c r="M2956" s="23" t="inlineStr">
        <is>
          <t>T-1281/25-26</t>
        </is>
      </c>
      <c r="N2956" s="32" t="n">
        <v>45927</v>
      </c>
      <c r="O2956" s="62" t="n">
        <v>20351.5</v>
      </c>
      <c r="P2956" s="23" t="inlineStr">
        <is>
          <t>RG SONS</t>
        </is>
      </c>
      <c r="Q2956" s="23" t="n">
        <v>58156229353</v>
      </c>
      <c r="R2956" s="23" t="inlineStr">
        <is>
          <t>Delivered</t>
        </is>
      </c>
      <c r="S2956" s="63" t="n">
        <v>4</v>
      </c>
      <c r="T2956" s="39" t="n"/>
      <c r="U2956" s="23" t="inlineStr">
        <is>
          <t>BioLegend</t>
        </is>
      </c>
      <c r="V2956" s="23">
        <f>VLOOKUP(P2956,'Customer List'!B:C,2,)</f>
        <v/>
      </c>
      <c r="W2956" s="40" t="n"/>
      <c r="X2956" s="32" t="n">
        <v>45929</v>
      </c>
      <c r="Y2956" s="23">
        <f>IF(X2956="", "", X2956-N2956)</f>
        <v/>
      </c>
      <c r="Z2956" s="23">
        <f>IF(N2956="", "", TEXT(N2956, "dddd"))</f>
        <v/>
      </c>
      <c r="AA2956" s="23">
        <f>IF(X2956="", "", TEXT(X2956, "dddd"))</f>
        <v/>
      </c>
      <c r="AB2956" s="23">
        <f>VLOOKUP(U2956,'Currency Sheet'!A:C,3,)</f>
        <v/>
      </c>
      <c r="AC2956" s="44">
        <f>VLOOKUP(P2956,'Customer List'!B:D,3,)</f>
        <v/>
      </c>
    </row>
    <row r="2957">
      <c r="A2957" s="23">
        <f>A2956+1</f>
        <v/>
      </c>
      <c r="B2957" s="23" t="inlineStr">
        <is>
          <t>EED119246</t>
        </is>
      </c>
      <c r="C2957" s="32" t="n">
        <v>45919</v>
      </c>
      <c r="D2957" s="32" t="n">
        <v>45926</v>
      </c>
      <c r="E2957" s="51" t="n">
        <v>175</v>
      </c>
      <c r="F2957" s="51">
        <f>IF(AB2957="DOLLAR",E2957*88,E2957)</f>
        <v/>
      </c>
      <c r="G2957" s="62">
        <f>F2957*J2957</f>
        <v/>
      </c>
      <c r="H2957" s="23" t="n">
        <v>324206</v>
      </c>
      <c r="I2957" s="23" t="inlineStr">
        <is>
          <t>PE anti-human CD326 (EpCAM) Antibody  100tests</t>
        </is>
      </c>
      <c r="J2957" s="23" t="n">
        <v>1</v>
      </c>
      <c r="K2957" s="23" t="n">
        <v>1</v>
      </c>
      <c r="L2957" s="23">
        <f>J2957-K2957</f>
        <v/>
      </c>
      <c r="M2957" s="23" t="inlineStr">
        <is>
          <t>T-1303/25-26</t>
        </is>
      </c>
      <c r="N2957" s="32" t="n">
        <v>45929</v>
      </c>
      <c r="O2957" s="62" t="n">
        <v>27900</v>
      </c>
      <c r="P2957" s="23" t="inlineStr">
        <is>
          <t>IRIS</t>
        </is>
      </c>
      <c r="Q2957" s="23" t="inlineStr">
        <is>
          <t>By Hand</t>
        </is>
      </c>
      <c r="R2957" s="23" t="inlineStr">
        <is>
          <t>Deepak</t>
        </is>
      </c>
      <c r="S2957" s="63" t="n">
        <v>4</v>
      </c>
      <c r="T2957" s="39" t="n"/>
      <c r="U2957" s="23" t="inlineStr">
        <is>
          <t>BioLegend</t>
        </is>
      </c>
      <c r="V2957" s="23">
        <f>VLOOKUP(P2957,'Customer List'!B:C,2,)</f>
        <v/>
      </c>
      <c r="W2957" s="40" t="n"/>
      <c r="X2957" s="32">
        <f>IF(OR(R2957 = "PRIYANKA MADAM", R2957 = "DEEPAK", R2957 = "PORTER"),N2957,"")</f>
        <v/>
      </c>
      <c r="Y2957" s="23">
        <f>IF(X2957="", "", X2957-N2957)</f>
        <v/>
      </c>
      <c r="Z2957" s="23">
        <f>IF(N2957="", "", TEXT(N2957, "dddd"))</f>
        <v/>
      </c>
      <c r="AA2957" s="23">
        <f>IF(X2957="", "", TEXT(X2957, "dddd"))</f>
        <v/>
      </c>
      <c r="AB2957" s="23">
        <f>VLOOKUP(U2957,'Currency Sheet'!A:C,3,)</f>
        <v/>
      </c>
      <c r="AC2957" s="44">
        <f>VLOOKUP(P2957,'Customer List'!B:D,3,)</f>
        <v/>
      </c>
    </row>
    <row r="2958">
      <c r="A2958" s="23">
        <f>A2957+1</f>
        <v/>
      </c>
      <c r="B2958" s="23" t="inlineStr">
        <is>
          <t>EED119246</t>
        </is>
      </c>
      <c r="C2958" s="32" t="n">
        <v>45919</v>
      </c>
      <c r="D2958" s="32" t="n">
        <v>45926</v>
      </c>
      <c r="E2958" s="51" t="n">
        <v>175</v>
      </c>
      <c r="F2958" s="51">
        <f>IF(AB2958="DOLLAR",E2958*88,E2958)</f>
        <v/>
      </c>
      <c r="G2958" s="62">
        <f>F2958*J2958</f>
        <v/>
      </c>
      <c r="H2958" s="23" t="n">
        <v>324206</v>
      </c>
      <c r="I2958" s="23" t="inlineStr">
        <is>
          <t>PE anti-human CD326 (EpCAM) Antibody  100tests</t>
        </is>
      </c>
      <c r="J2958" s="23" t="n">
        <v>1</v>
      </c>
      <c r="K2958" s="23" t="n">
        <v>1</v>
      </c>
      <c r="L2958" s="23">
        <f>J2958-K2958</f>
        <v/>
      </c>
      <c r="M2958" s="23" t="inlineStr">
        <is>
          <t>T-1281/25-26</t>
        </is>
      </c>
      <c r="N2958" s="32" t="n">
        <v>45927</v>
      </c>
      <c r="O2958" s="62" t="n">
        <v>25187.5</v>
      </c>
      <c r="P2958" s="23" t="inlineStr">
        <is>
          <t>RG SONS</t>
        </is>
      </c>
      <c r="Q2958" s="23" t="n">
        <v>58156229353</v>
      </c>
      <c r="R2958" s="23" t="inlineStr">
        <is>
          <t>Delivered</t>
        </is>
      </c>
      <c r="S2958" s="63" t="n">
        <v>4</v>
      </c>
      <c r="T2958" s="39" t="n"/>
      <c r="U2958" s="23" t="inlineStr">
        <is>
          <t>BioLegend</t>
        </is>
      </c>
      <c r="V2958" s="23">
        <f>VLOOKUP(P2958,'Customer List'!B:C,2,)</f>
        <v/>
      </c>
      <c r="W2958" s="40" t="n"/>
      <c r="X2958" s="32" t="n">
        <v>45929</v>
      </c>
      <c r="Y2958" s="23">
        <f>IF(X2958="", "", X2958-N2958)</f>
        <v/>
      </c>
      <c r="Z2958" s="23">
        <f>IF(N2958="", "", TEXT(N2958, "dddd"))</f>
        <v/>
      </c>
      <c r="AA2958" s="23">
        <f>IF(X2958="", "", TEXT(X2958, "dddd"))</f>
        <v/>
      </c>
      <c r="AB2958" s="23">
        <f>VLOOKUP(U2958,'Currency Sheet'!A:C,3,)</f>
        <v/>
      </c>
      <c r="AC2958" s="44">
        <f>VLOOKUP(P2958,'Customer List'!B:D,3,)</f>
        <v/>
      </c>
    </row>
    <row r="2959">
      <c r="A2959" s="23">
        <f>A2958+1</f>
        <v/>
      </c>
      <c r="B2959" s="23" t="inlineStr">
        <is>
          <t>EED119246</t>
        </is>
      </c>
      <c r="C2959" s="32" t="n">
        <v>45919</v>
      </c>
      <c r="D2959" s="32" t="n">
        <v>45926</v>
      </c>
      <c r="E2959" s="51" t="n">
        <v>65.8</v>
      </c>
      <c r="F2959" s="51">
        <f>IF(AB2959="DOLLAR",E2959*88,E2959)</f>
        <v/>
      </c>
      <c r="G2959" s="62">
        <f>F2959*J2959</f>
        <v/>
      </c>
      <c r="H2959" s="23" t="n">
        <v>327005</v>
      </c>
      <c r="I2959" s="23" t="inlineStr">
        <is>
          <t>FITC anti-human HLA-DR Antibody  25 tests</t>
        </is>
      </c>
      <c r="J2959" s="23" t="n">
        <v>1</v>
      </c>
      <c r="K2959" s="23" t="n">
        <v>1</v>
      </c>
      <c r="L2959" s="23">
        <f>J2959-K2959</f>
        <v/>
      </c>
      <c r="M2959" s="23" t="inlineStr">
        <is>
          <t>T-1289/25-26</t>
        </is>
      </c>
      <c r="N2959" s="32" t="n">
        <v>45927</v>
      </c>
      <c r="O2959" s="62" t="n">
        <v>10199</v>
      </c>
      <c r="P2959" s="23" t="inlineStr">
        <is>
          <t>CELLIN BIO</t>
        </is>
      </c>
      <c r="Q2959" s="23" t="n">
        <v>58156228675</v>
      </c>
      <c r="R2959" s="23" t="inlineStr">
        <is>
          <t>Delivered</t>
        </is>
      </c>
      <c r="S2959" s="63" t="n">
        <v>4</v>
      </c>
      <c r="T2959" s="39" t="n"/>
      <c r="U2959" s="23" t="inlineStr">
        <is>
          <t>BioLegend</t>
        </is>
      </c>
      <c r="V2959" s="23">
        <f>VLOOKUP(P2959,'Customer List'!B:C,2,)</f>
        <v/>
      </c>
      <c r="W2959" s="40" t="n"/>
      <c r="X2959" s="32" t="n">
        <v>45929</v>
      </c>
      <c r="Y2959" s="23">
        <f>IF(X2959="", "", X2959-N2959)</f>
        <v/>
      </c>
      <c r="Z2959" s="23">
        <f>IF(N2959="", "", TEXT(N2959, "dddd"))</f>
        <v/>
      </c>
      <c r="AA2959" s="23">
        <f>IF(X2959="", "", TEXT(X2959, "dddd"))</f>
        <v/>
      </c>
      <c r="AB2959" s="23">
        <f>VLOOKUP(U2959,'Currency Sheet'!A:C,3,)</f>
        <v/>
      </c>
      <c r="AC2959" s="44">
        <f>VLOOKUP(P2959,'Customer List'!B:D,3,)</f>
        <v/>
      </c>
    </row>
    <row r="2960">
      <c r="A2960" s="23">
        <f>A2959+1</f>
        <v/>
      </c>
      <c r="B2960" s="23" t="inlineStr">
        <is>
          <t>EED119246</t>
        </is>
      </c>
      <c r="C2960" s="32" t="n">
        <v>45919</v>
      </c>
      <c r="D2960" s="32" t="n">
        <v>45926</v>
      </c>
      <c r="E2960" s="51" t="n">
        <v>219.8</v>
      </c>
      <c r="F2960" s="51">
        <f>IF(AB2960="DOLLAR",E2960*88,E2960)</f>
        <v/>
      </c>
      <c r="G2960" s="62">
        <f>F2960*J2960</f>
        <v/>
      </c>
      <c r="H2960" s="23" t="n">
        <v>328114</v>
      </c>
      <c r="I2960" s="23" t="inlineStr">
        <is>
          <t>APC anti-human CD90 (Thy1) Antibody  100tests</t>
        </is>
      </c>
      <c r="J2960" s="23" t="n">
        <v>1</v>
      </c>
      <c r="K2960" s="23" t="n">
        <v>1</v>
      </c>
      <c r="L2960" s="23">
        <f>J2960-K2960</f>
        <v/>
      </c>
      <c r="M2960" s="23" t="inlineStr">
        <is>
          <t>T-1303/25-26</t>
        </is>
      </c>
      <c r="N2960" s="32" t="n">
        <v>45929</v>
      </c>
      <c r="O2960" s="62" t="n">
        <v>35042.4</v>
      </c>
      <c r="P2960" s="23" t="inlineStr">
        <is>
          <t>IRIS</t>
        </is>
      </c>
      <c r="Q2960" s="23" t="inlineStr">
        <is>
          <t>By Hand</t>
        </is>
      </c>
      <c r="R2960" s="23" t="inlineStr">
        <is>
          <t>Deepak</t>
        </is>
      </c>
      <c r="S2960" s="63" t="n">
        <v>4</v>
      </c>
      <c r="T2960" s="39" t="n"/>
      <c r="U2960" s="23" t="inlineStr">
        <is>
          <t>BioLegend</t>
        </is>
      </c>
      <c r="V2960" s="23">
        <f>VLOOKUP(P2960,'Customer List'!B:C,2,)</f>
        <v/>
      </c>
      <c r="W2960" s="40" t="n"/>
      <c r="X2960" s="32">
        <f>IF(OR(R2960 = "PRIYANKA MADAM", R2960 = "DEEPAK", R2960 = "PORTER"),N2960,"")</f>
        <v/>
      </c>
      <c r="Y2960" s="23">
        <f>IF(X2960="", "", X2960-N2960)</f>
        <v/>
      </c>
      <c r="Z2960" s="23">
        <f>IF(N2960="", "", TEXT(N2960, "dddd"))</f>
        <v/>
      </c>
      <c r="AA2960" s="23">
        <f>IF(X2960="", "", TEXT(X2960, "dddd"))</f>
        <v/>
      </c>
      <c r="AB2960" s="23">
        <f>VLOOKUP(U2960,'Currency Sheet'!A:C,3,)</f>
        <v/>
      </c>
      <c r="AC2960" s="44">
        <f>VLOOKUP(P2960,'Customer List'!B:D,3,)</f>
        <v/>
      </c>
    </row>
    <row r="2961">
      <c r="A2961" s="23">
        <f>A2960+1</f>
        <v/>
      </c>
      <c r="B2961" s="23" t="inlineStr">
        <is>
          <t>EED119246</t>
        </is>
      </c>
      <c r="C2961" s="32" t="n">
        <v>45919</v>
      </c>
      <c r="D2961" s="32" t="n">
        <v>45926</v>
      </c>
      <c r="E2961" s="51" t="n">
        <v>267.4</v>
      </c>
      <c r="F2961" s="51">
        <f>IF(AB2961="DOLLAR",E2961*88,E2961)</f>
        <v/>
      </c>
      <c r="G2961" s="62">
        <f>F2961*J2961</f>
        <v/>
      </c>
      <c r="H2961" s="23" t="n">
        <v>329918</v>
      </c>
      <c r="I2961" s="23" t="inlineStr">
        <is>
          <t>PE/Cyanine7 anti-human CD279 (PD-1) Antibody  100tests</t>
        </is>
      </c>
      <c r="J2961" s="23" t="n">
        <v>1</v>
      </c>
      <c r="K2961" s="23" t="n">
        <v>1</v>
      </c>
      <c r="L2961" s="23">
        <f>J2961-K2961</f>
        <v/>
      </c>
      <c r="M2961" s="23" t="inlineStr">
        <is>
          <t>T-1277/25-26</t>
        </is>
      </c>
      <c r="N2961" s="32" t="n">
        <v>45927</v>
      </c>
      <c r="O2961" s="62" t="n">
        <v>40262.8</v>
      </c>
      <c r="P2961" s="23" t="inlineStr">
        <is>
          <t>DR REDDY</t>
        </is>
      </c>
      <c r="Q2961" s="23" t="n">
        <v>58156225400</v>
      </c>
      <c r="R2961" s="23" t="inlineStr">
        <is>
          <t>Delivered</t>
        </is>
      </c>
      <c r="S2961" s="63" t="n">
        <v>4</v>
      </c>
      <c r="T2961" s="39" t="n"/>
      <c r="U2961" s="23" t="inlineStr">
        <is>
          <t>BioLegend</t>
        </is>
      </c>
      <c r="V2961" s="23">
        <f>VLOOKUP(P2961,'Customer List'!B:C,2,)</f>
        <v/>
      </c>
      <c r="W2961" s="40" t="n"/>
      <c r="X2961" s="32" t="n">
        <v>45930</v>
      </c>
      <c r="Y2961" s="23">
        <f>IF(X2961="", "", X2961-N2961)</f>
        <v/>
      </c>
      <c r="Z2961" s="23">
        <f>IF(N2961="", "", TEXT(N2961, "dddd"))</f>
        <v/>
      </c>
      <c r="AA2961" s="23">
        <f>IF(X2961="", "", TEXT(X2961, "dddd"))</f>
        <v/>
      </c>
      <c r="AB2961" s="23">
        <f>VLOOKUP(U2961,'Currency Sheet'!A:C,3,)</f>
        <v/>
      </c>
      <c r="AC2961" s="44">
        <f>VLOOKUP(P2961,'Customer List'!B:D,3,)</f>
        <v/>
      </c>
    </row>
    <row r="2962">
      <c r="A2962" s="23">
        <f>A2961+1</f>
        <v/>
      </c>
      <c r="B2962" s="23" t="inlineStr">
        <is>
          <t>EED119246</t>
        </is>
      </c>
      <c r="C2962" s="32" t="n">
        <v>45919</v>
      </c>
      <c r="D2962" s="32" t="n">
        <v>45926</v>
      </c>
      <c r="E2962" s="51" t="n">
        <v>175</v>
      </c>
      <c r="F2962" s="51">
        <f>IF(AB2962="DOLLAR",E2962*88,E2962)</f>
        <v/>
      </c>
      <c r="G2962" s="62">
        <f>F2962*J2962</f>
        <v/>
      </c>
      <c r="H2962" s="23" t="n">
        <v>330610</v>
      </c>
      <c r="I2962" s="23" t="inlineStr">
        <is>
          <t>PE anti-human TRA-1-60-R Antibody  100 tests</t>
        </is>
      </c>
      <c r="J2962" s="23" t="n">
        <v>1</v>
      </c>
      <c r="K2962" s="23" t="n">
        <v>1</v>
      </c>
      <c r="L2962" s="23">
        <f>J2962-K2962</f>
        <v/>
      </c>
      <c r="M2962" s="23" t="inlineStr">
        <is>
          <t>T-1286/25-26</t>
        </is>
      </c>
      <c r="N2962" s="32" t="n">
        <v>45927</v>
      </c>
      <c r="O2962" s="62" t="n">
        <v>21375</v>
      </c>
      <c r="P2962" s="23" t="inlineStr">
        <is>
          <t>ACTREC</t>
        </is>
      </c>
      <c r="Q2962" s="23" t="n">
        <v>58156233800</v>
      </c>
      <c r="R2962" s="23" t="inlineStr">
        <is>
          <t>Delivered</t>
        </is>
      </c>
      <c r="S2962" s="63" t="n">
        <v>4</v>
      </c>
      <c r="T2962" s="39" t="n"/>
      <c r="U2962" s="23" t="inlineStr">
        <is>
          <t>BioLegend</t>
        </is>
      </c>
      <c r="V2962" s="23">
        <f>VLOOKUP(P2962,'Customer List'!B:C,2,)</f>
        <v/>
      </c>
      <c r="W2962" s="40" t="n"/>
      <c r="X2962" s="32" t="n">
        <v>45929</v>
      </c>
      <c r="Y2962" s="23">
        <f>IF(X2962="", "", X2962-N2962)</f>
        <v/>
      </c>
      <c r="Z2962" s="23">
        <f>IF(N2962="", "", TEXT(N2962, "dddd"))</f>
        <v/>
      </c>
      <c r="AA2962" s="23">
        <f>IF(X2962="", "", TEXT(X2962, "dddd"))</f>
        <v/>
      </c>
      <c r="AB2962" s="23">
        <f>VLOOKUP(U2962,'Currency Sheet'!A:C,3,)</f>
        <v/>
      </c>
      <c r="AC2962" s="44">
        <f>VLOOKUP(P2962,'Customer List'!B:D,3,)</f>
        <v/>
      </c>
    </row>
    <row r="2963">
      <c r="A2963" s="23">
        <f>A2962+1</f>
        <v/>
      </c>
      <c r="B2963" s="23" t="inlineStr">
        <is>
          <t>EED119246</t>
        </is>
      </c>
      <c r="C2963" s="32" t="n">
        <v>45919</v>
      </c>
      <c r="D2963" s="32" t="n">
        <v>45926</v>
      </c>
      <c r="E2963" s="51" t="n">
        <v>214.9</v>
      </c>
      <c r="F2963" s="51">
        <f>IF(AB2963="DOLLAR",E2963*88,E2963)</f>
        <v/>
      </c>
      <c r="G2963" s="62">
        <f>F2963*J2963</f>
        <v/>
      </c>
      <c r="H2963" s="23" t="n">
        <v>330706</v>
      </c>
      <c r="I2963" s="23" t="inlineStr">
        <is>
          <t>Alexa Fluor® 647 anti-human TRA-1-81 Antibody  100 tests</t>
        </is>
      </c>
      <c r="J2963" s="23" t="n">
        <v>1</v>
      </c>
      <c r="K2963" s="23" t="n">
        <v>1</v>
      </c>
      <c r="L2963" s="23">
        <f>J2963-K2963</f>
        <v/>
      </c>
      <c r="M2963" s="23" t="inlineStr">
        <is>
          <t>T-1286/25-26</t>
        </is>
      </c>
      <c r="N2963" s="32" t="n">
        <v>45927</v>
      </c>
      <c r="O2963" s="62" t="n">
        <v>26248.5</v>
      </c>
      <c r="P2963" s="23" t="inlineStr">
        <is>
          <t>ACTREC</t>
        </is>
      </c>
      <c r="Q2963" s="23" t="n">
        <v>58156233800</v>
      </c>
      <c r="R2963" s="23" t="inlineStr">
        <is>
          <t>Delivered</t>
        </is>
      </c>
      <c r="S2963" s="63" t="n">
        <v>4</v>
      </c>
      <c r="T2963" s="39" t="n"/>
      <c r="U2963" s="23" t="inlineStr">
        <is>
          <t>BioLegend</t>
        </is>
      </c>
      <c r="V2963" s="23">
        <f>VLOOKUP(P2963,'Customer List'!B:C,2,)</f>
        <v/>
      </c>
      <c r="W2963" s="40" t="n"/>
      <c r="X2963" s="32" t="n">
        <v>45929</v>
      </c>
      <c r="Y2963" s="23">
        <f>IF(X2963="", "", X2963-N2963)</f>
        <v/>
      </c>
      <c r="Z2963" s="23">
        <f>IF(N2963="", "", TEXT(N2963, "dddd"))</f>
        <v/>
      </c>
      <c r="AA2963" s="23">
        <f>IF(X2963="", "", TEXT(X2963, "dddd"))</f>
        <v/>
      </c>
      <c r="AB2963" s="23">
        <f>VLOOKUP(U2963,'Currency Sheet'!A:C,3,)</f>
        <v/>
      </c>
      <c r="AC2963" s="44">
        <f>VLOOKUP(P2963,'Customer List'!B:D,3,)</f>
        <v/>
      </c>
    </row>
    <row r="2964">
      <c r="A2964" s="23">
        <f>A2963+1</f>
        <v/>
      </c>
      <c r="B2964" s="23" t="inlineStr">
        <is>
          <t>EED119246</t>
        </is>
      </c>
      <c r="C2964" s="32" t="n">
        <v>45919</v>
      </c>
      <c r="D2964" s="32" t="n">
        <v>45926</v>
      </c>
      <c r="E2964" s="51" t="n">
        <v>315</v>
      </c>
      <c r="F2964" s="51">
        <f>IF(AB2964="DOLLAR",E2964*88,E2964)</f>
        <v/>
      </c>
      <c r="G2964" s="62">
        <f>F2964*J2964</f>
        <v/>
      </c>
      <c r="H2964" s="23" t="n">
        <v>333648</v>
      </c>
      <c r="I2964" s="23" t="inlineStr">
        <is>
          <t>Brilliant Violet 650™ anti-human CD163 Antibody  100 tests</t>
        </is>
      </c>
      <c r="J2964" s="23" t="n">
        <v>1</v>
      </c>
      <c r="K2964" s="23" t="n">
        <v>1</v>
      </c>
      <c r="L2964" s="23">
        <f>J2964-K2964</f>
        <v/>
      </c>
      <c r="M2964" s="23" t="inlineStr">
        <is>
          <t>T-1297/25-26</t>
        </is>
      </c>
      <c r="N2964" s="32" t="n">
        <v>45929</v>
      </c>
      <c r="O2964" s="62" t="n">
        <v>35910</v>
      </c>
      <c r="P2964" s="23" t="inlineStr">
        <is>
          <t>ICGEB</t>
        </is>
      </c>
      <c r="Q2964" s="23" t="inlineStr">
        <is>
          <t>By Hand</t>
        </is>
      </c>
      <c r="R2964" s="23" t="inlineStr">
        <is>
          <t>PRIYANKA MADAM</t>
        </is>
      </c>
      <c r="S2964" s="63" t="n">
        <v>4</v>
      </c>
      <c r="T2964" s="39" t="n"/>
      <c r="U2964" s="23" t="inlineStr">
        <is>
          <t>BioLegend</t>
        </is>
      </c>
      <c r="V2964" s="23">
        <f>VLOOKUP(P2964,'Customer List'!B:C,2,)</f>
        <v/>
      </c>
      <c r="W2964" s="40" t="n"/>
      <c r="X2964" s="32">
        <f>IF(OR(R2964 = "PRIYANKA MADAM", R2964 = "DEEPAK", R2964 = "PORTER"),N2964,"")</f>
        <v/>
      </c>
      <c r="Y2964" s="23">
        <f>IF(X2964="", "", X2964-N2964)</f>
        <v/>
      </c>
      <c r="Z2964" s="23">
        <f>IF(N2964="", "", TEXT(N2964, "dddd"))</f>
        <v/>
      </c>
      <c r="AA2964" s="23">
        <f>IF(X2964="", "", TEXT(X2964, "dddd"))</f>
        <v/>
      </c>
      <c r="AB2964" s="23">
        <f>VLOOKUP(U2964,'Currency Sheet'!A:C,3,)</f>
        <v/>
      </c>
      <c r="AC2964" s="44">
        <f>VLOOKUP(P2964,'Customer List'!B:D,3,)</f>
        <v/>
      </c>
    </row>
    <row r="2965">
      <c r="A2965" s="23">
        <f>A2964+1</f>
        <v/>
      </c>
      <c r="B2965" s="23" t="inlineStr">
        <is>
          <t>EED119246</t>
        </is>
      </c>
      <c r="C2965" s="32" t="n">
        <v>45919</v>
      </c>
      <c r="D2965" s="32" t="n">
        <v>45926</v>
      </c>
      <c r="E2965" s="51" t="n">
        <v>267.4</v>
      </c>
      <c r="F2965" s="51">
        <f>IF(AB2965="DOLLAR",E2965*88,E2965)</f>
        <v/>
      </c>
      <c r="G2965" s="62">
        <f>F2965*J2965</f>
        <v/>
      </c>
      <c r="H2965" s="23" t="n">
        <v>334114</v>
      </c>
      <c r="I2965" s="23" t="inlineStr">
        <is>
          <t>PerCP/Cyanine5.5 anti-human CD71 Antibody  100 tests</t>
        </is>
      </c>
      <c r="J2965" s="23" t="n">
        <v>1</v>
      </c>
      <c r="K2965" s="23" t="n">
        <v>1</v>
      </c>
      <c r="L2965" s="23">
        <f>J2965-K2965</f>
        <v/>
      </c>
      <c r="M2965" s="23" t="inlineStr">
        <is>
          <t>T-1277/25-26</t>
        </is>
      </c>
      <c r="N2965" s="32" t="n">
        <v>45927</v>
      </c>
      <c r="O2965" s="62" t="n">
        <v>40262.8</v>
      </c>
      <c r="P2965" s="23" t="inlineStr">
        <is>
          <t>DR REDDY</t>
        </is>
      </c>
      <c r="Q2965" s="23" t="n">
        <v>58156225400</v>
      </c>
      <c r="R2965" s="23" t="inlineStr">
        <is>
          <t>Delivered</t>
        </is>
      </c>
      <c r="S2965" s="63" t="n">
        <v>4</v>
      </c>
      <c r="T2965" s="39" t="n"/>
      <c r="U2965" s="23" t="inlineStr">
        <is>
          <t>BioLegend</t>
        </is>
      </c>
      <c r="V2965" s="23">
        <f>VLOOKUP(P2965,'Customer List'!B:C,2,)</f>
        <v/>
      </c>
      <c r="W2965" s="40" t="n"/>
      <c r="X2965" s="32" t="n">
        <v>45930</v>
      </c>
      <c r="Y2965" s="23">
        <f>IF(X2965="", "", X2965-N2965)</f>
        <v/>
      </c>
      <c r="Z2965" s="23">
        <f>IF(N2965="", "", TEXT(N2965, "dddd"))</f>
        <v/>
      </c>
      <c r="AA2965" s="23">
        <f>IF(X2965="", "", TEXT(X2965, "dddd"))</f>
        <v/>
      </c>
      <c r="AB2965" s="23">
        <f>VLOOKUP(U2965,'Currency Sheet'!A:C,3,)</f>
        <v/>
      </c>
      <c r="AC2965" s="44">
        <f>VLOOKUP(P2965,'Customer List'!B:D,3,)</f>
        <v/>
      </c>
    </row>
    <row r="2966">
      <c r="A2966" s="23">
        <f>A2965+1</f>
        <v/>
      </c>
      <c r="B2966" s="23" t="inlineStr">
        <is>
          <t>EED119246</t>
        </is>
      </c>
      <c r="C2966" s="32" t="n">
        <v>45919</v>
      </c>
      <c r="D2966" s="32" t="n">
        <v>45926</v>
      </c>
      <c r="E2966" s="51" t="n">
        <v>246.4</v>
      </c>
      <c r="F2966" s="51">
        <f>IF(AB2966="DOLLAR",E2966*88,E2966)</f>
        <v/>
      </c>
      <c r="G2966" s="62">
        <f>F2966*J2966</f>
        <v/>
      </c>
      <c r="H2966" s="23" t="n">
        <v>336220</v>
      </c>
      <c r="I2966" s="23" t="inlineStr">
        <is>
          <t>APC/Fire™ 750 anti-human CD36 Antibody  100 tests</t>
        </is>
      </c>
      <c r="J2966" s="23" t="n">
        <v>1</v>
      </c>
      <c r="K2966" s="23" t="n">
        <v>1</v>
      </c>
      <c r="L2966" s="23">
        <f>J2966-K2966</f>
        <v/>
      </c>
      <c r="M2966" s="23" t="inlineStr">
        <is>
          <t>T-1291/25-26</t>
        </is>
      </c>
      <c r="N2966" s="32" t="n">
        <v>45927</v>
      </c>
      <c r="O2966" s="62" t="n">
        <v>38192</v>
      </c>
      <c r="P2966" s="23" t="inlineStr">
        <is>
          <t>Cellcure</t>
        </is>
      </c>
      <c r="Q2966" s="23" t="n">
        <v>58156229014</v>
      </c>
      <c r="R2966" s="23" t="inlineStr">
        <is>
          <t>Delivered</t>
        </is>
      </c>
      <c r="S2966" s="63" t="n">
        <v>4</v>
      </c>
      <c r="T2966" s="39" t="n"/>
      <c r="U2966" s="23" t="inlineStr">
        <is>
          <t>BioLegend</t>
        </is>
      </c>
      <c r="V2966" s="23">
        <f>VLOOKUP(P2966,'Customer List'!B:C,2,)</f>
        <v/>
      </c>
      <c r="W2966" s="40" t="n"/>
      <c r="X2966" s="32" t="n">
        <v>45929</v>
      </c>
      <c r="Y2966" s="23">
        <f>IF(X2966="", "", X2966-N2966)</f>
        <v/>
      </c>
      <c r="Z2966" s="23">
        <f>IF(N2966="", "", TEXT(N2966, "dddd"))</f>
        <v/>
      </c>
      <c r="AA2966" s="23">
        <f>IF(X2966="", "", TEXT(X2966, "dddd"))</f>
        <v/>
      </c>
      <c r="AB2966" s="23">
        <f>VLOOKUP(U2966,'Currency Sheet'!A:C,3,)</f>
        <v/>
      </c>
      <c r="AC2966" s="44">
        <f>VLOOKUP(P2966,'Customer List'!B:D,3,)</f>
        <v/>
      </c>
    </row>
    <row r="2967">
      <c r="A2967" s="23">
        <f>A2966+1</f>
        <v/>
      </c>
      <c r="B2967" s="23" t="inlineStr">
        <is>
          <t>EED119246</t>
        </is>
      </c>
      <c r="C2967" s="32" t="n">
        <v>45919</v>
      </c>
      <c r="D2967" s="32" t="n">
        <v>45926</v>
      </c>
      <c r="E2967" s="51" t="n">
        <v>107.1</v>
      </c>
      <c r="F2967" s="51">
        <f>IF(AB2967="DOLLAR",E2967*88,E2967)</f>
        <v/>
      </c>
      <c r="G2967" s="62">
        <f>F2967*J2967</f>
        <v/>
      </c>
      <c r="H2967" s="23" t="n">
        <v>343513</v>
      </c>
      <c r="I2967" s="23" t="inlineStr">
        <is>
          <t>APC/Cyanine7 anti-human CD34 Antibody  25 tests</t>
        </is>
      </c>
      <c r="J2967" s="23" t="n">
        <v>1</v>
      </c>
      <c r="K2967" s="23" t="n">
        <v>1</v>
      </c>
      <c r="L2967" s="23">
        <f>J2967-K2967</f>
        <v/>
      </c>
      <c r="M2967" s="23" t="inlineStr">
        <is>
          <t>T-1298/25-26</t>
        </is>
      </c>
      <c r="N2967" s="32" t="n">
        <v>45929</v>
      </c>
      <c r="O2967" s="62" t="n">
        <v>14535</v>
      </c>
      <c r="P2967" s="23" t="inlineStr">
        <is>
          <t>LABEX</t>
        </is>
      </c>
      <c r="Q2967" s="23" t="inlineStr">
        <is>
          <t>Porter</t>
        </is>
      </c>
      <c r="R2967" s="23" t="inlineStr">
        <is>
          <t>Porter</t>
        </is>
      </c>
      <c r="S2967" s="63" t="n">
        <v>4</v>
      </c>
      <c r="T2967" s="39" t="n"/>
      <c r="U2967" s="23" t="inlineStr">
        <is>
          <t>BioLegend</t>
        </is>
      </c>
      <c r="V2967" s="23">
        <f>VLOOKUP(P2967,'Customer List'!B:C,2,)</f>
        <v/>
      </c>
      <c r="W2967" s="40" t="n"/>
      <c r="X2967" s="32">
        <f>IF(OR(R2967 = "PRIYANKA MADAM", R2967 = "DEEPAK", R2967 = "PORTER"),N2967,"")</f>
        <v/>
      </c>
      <c r="Y2967" s="23">
        <f>IF(X2967="", "", X2967-N2967)</f>
        <v/>
      </c>
      <c r="Z2967" s="23">
        <f>IF(N2967="", "", TEXT(N2967, "dddd"))</f>
        <v/>
      </c>
      <c r="AA2967" s="23">
        <f>IF(X2967="", "", TEXT(X2967, "dddd"))</f>
        <v/>
      </c>
      <c r="AB2967" s="23">
        <f>VLOOKUP(U2967,'Currency Sheet'!A:C,3,)</f>
        <v/>
      </c>
      <c r="AC2967" s="44">
        <f>VLOOKUP(P2967,'Customer List'!B:D,3,)</f>
        <v/>
      </c>
    </row>
    <row r="2968">
      <c r="A2968" s="23">
        <f>A2967+1</f>
        <v/>
      </c>
      <c r="B2968" s="23" t="inlineStr">
        <is>
          <t>EED119246</t>
        </is>
      </c>
      <c r="C2968" s="32" t="n">
        <v>45919</v>
      </c>
      <c r="D2968" s="32" t="n">
        <v>45926</v>
      </c>
      <c r="E2968" s="51" t="n">
        <v>84.7</v>
      </c>
      <c r="F2968" s="51">
        <f>IF(AB2968="DOLLAR",E2968*88,E2968)</f>
        <v/>
      </c>
      <c r="G2968" s="62">
        <f>F2968*J2968</f>
        <v/>
      </c>
      <c r="H2968" s="23" t="n">
        <v>344703</v>
      </c>
      <c r="I2968" s="23" t="inlineStr">
        <is>
          <t>FITC anti-human CD8 Antibody  25tests</t>
        </is>
      </c>
      <c r="J2968" s="23" t="n">
        <v>1</v>
      </c>
      <c r="K2968" s="23" t="n">
        <v>1</v>
      </c>
      <c r="L2968" s="23">
        <f>J2968-K2968</f>
        <v/>
      </c>
      <c r="M2968" s="23" t="inlineStr">
        <is>
          <t>T-1315/25-26</t>
        </is>
      </c>
      <c r="N2968" s="32" t="n">
        <v>45936</v>
      </c>
      <c r="O2968" s="62" t="n">
        <v>12190.75</v>
      </c>
      <c r="P2968" s="23" t="inlineStr">
        <is>
          <t>ABHI BIO</t>
        </is>
      </c>
      <c r="Q2968" s="23" t="n">
        <v>58156536115</v>
      </c>
      <c r="R2968" s="23" t="inlineStr">
        <is>
          <t>Delivered</t>
        </is>
      </c>
      <c r="S2968" s="63" t="n">
        <v>4</v>
      </c>
      <c r="T2968" s="39" t="n"/>
      <c r="U2968" s="23" t="inlineStr">
        <is>
          <t>BioLegend</t>
        </is>
      </c>
      <c r="V2968" s="23">
        <f>VLOOKUP(P2968,'Customer List'!B:C,2,)</f>
        <v/>
      </c>
      <c r="W2968" s="40" t="n"/>
      <c r="X2968" s="32" t="n">
        <v>45937</v>
      </c>
      <c r="Y2968" s="23">
        <f>IF(X2968="", "", X2968-N2968)</f>
        <v/>
      </c>
      <c r="Z2968" s="23">
        <f>IF(N2968="", "", TEXT(N2968, "dddd"))</f>
        <v/>
      </c>
      <c r="AA2968" s="23">
        <f>IF(X2968="", "", TEXT(X2968, "dddd"))</f>
        <v/>
      </c>
      <c r="AB2968" s="23">
        <f>VLOOKUP(U2968,'Currency Sheet'!A:C,3,)</f>
        <v/>
      </c>
      <c r="AC2968" s="44">
        <f>VLOOKUP(P2968,'Customer List'!B:D,3,)</f>
        <v/>
      </c>
    </row>
    <row r="2969">
      <c r="A2969" s="23">
        <f>A2968+1</f>
        <v/>
      </c>
      <c r="B2969" s="23" t="inlineStr">
        <is>
          <t>EED119246</t>
        </is>
      </c>
      <c r="C2969" s="32" t="n">
        <v>45919</v>
      </c>
      <c r="D2969" s="32" t="n">
        <v>45926</v>
      </c>
      <c r="E2969" s="51" t="n">
        <v>100.1</v>
      </c>
      <c r="F2969" s="51">
        <f>IF(AB2969="DOLLAR",E2969*88,E2969)</f>
        <v/>
      </c>
      <c r="G2969" s="62">
        <f>F2969*J2969</f>
        <v/>
      </c>
      <c r="H2969" s="23" t="n">
        <v>344813</v>
      </c>
      <c r="I2969" s="23" t="inlineStr">
        <is>
          <t>PerCP anti-human CD3 Antibody  25 tests</t>
        </is>
      </c>
      <c r="J2969" s="23" t="n">
        <v>1</v>
      </c>
      <c r="K2969" s="23" t="n">
        <v>1</v>
      </c>
      <c r="L2969" s="23">
        <f>J2969-K2969</f>
        <v/>
      </c>
      <c r="M2969" s="23" t="inlineStr">
        <is>
          <t>T-1287/25-26</t>
        </is>
      </c>
      <c r="N2969" s="32" t="n">
        <v>45927</v>
      </c>
      <c r="O2969" s="62" t="n">
        <v>15072.2</v>
      </c>
      <c r="P2969" s="23" t="inlineStr">
        <is>
          <t>MEDLIFE</t>
        </is>
      </c>
      <c r="Q2969" s="23" t="inlineStr">
        <is>
          <t>D3003710006</t>
        </is>
      </c>
      <c r="R2969" s="23" t="inlineStr">
        <is>
          <t>Delivered</t>
        </is>
      </c>
      <c r="S2969" s="63" t="n">
        <v>4</v>
      </c>
      <c r="T2969" s="39" t="n"/>
      <c r="U2969" s="23" t="inlineStr">
        <is>
          <t>BioLegend</t>
        </is>
      </c>
      <c r="V2969" s="23">
        <f>VLOOKUP(P2969,'Customer List'!B:C,2,)</f>
        <v/>
      </c>
      <c r="W2969" s="40" t="n"/>
      <c r="X2969" s="32" t="n">
        <v>45929</v>
      </c>
      <c r="Y2969" s="23">
        <f>IF(X2969="", "", X2969-N2969)</f>
        <v/>
      </c>
      <c r="Z2969" s="23">
        <f>IF(N2969="", "", TEXT(N2969, "dddd"))</f>
        <v/>
      </c>
      <c r="AA2969" s="23">
        <f>IF(X2969="", "", TEXT(X2969, "dddd"))</f>
        <v/>
      </c>
      <c r="AB2969" s="23">
        <f>VLOOKUP(U2969,'Currency Sheet'!A:C,3,)</f>
        <v/>
      </c>
      <c r="AC2969" s="44">
        <f>VLOOKUP(P2969,'Customer List'!B:D,3,)</f>
        <v/>
      </c>
    </row>
    <row r="2970">
      <c r="A2970" s="23">
        <f>A2969+1</f>
        <v/>
      </c>
      <c r="B2970" s="23" t="inlineStr">
        <is>
          <t>EED119246</t>
        </is>
      </c>
      <c r="C2970" s="32" t="n">
        <v>45919</v>
      </c>
      <c r="D2970" s="32" t="n">
        <v>45926</v>
      </c>
      <c r="E2970" s="51" t="n">
        <v>313.5</v>
      </c>
      <c r="F2970" s="51">
        <f>IF(AB2970="DOLLAR",E2970*88,E2970)</f>
        <v/>
      </c>
      <c r="G2970" s="62">
        <f>F2970*J2970</f>
        <v/>
      </c>
      <c r="H2970" s="23" t="n">
        <v>344846</v>
      </c>
      <c r="I2970" s="23" t="inlineStr">
        <is>
          <t>Brilliant Violet 750™ anti-human CD3 Antibody  100 tests</t>
        </is>
      </c>
      <c r="J2970" s="23" t="n">
        <v>1</v>
      </c>
      <c r="K2970" s="23" t="n">
        <v>1</v>
      </c>
      <c r="L2970" s="23">
        <f>J2970-K2970</f>
        <v/>
      </c>
      <c r="M2970" s="23" t="inlineStr">
        <is>
          <t>T-1302/25-26</t>
        </is>
      </c>
      <c r="N2970" s="32" t="n">
        <v>45929</v>
      </c>
      <c r="O2970" s="62" t="n">
        <v>39124.8</v>
      </c>
      <c r="P2970" s="23" t="inlineStr">
        <is>
          <t>AIIMS</t>
        </is>
      </c>
      <c r="Q2970" s="23" t="inlineStr">
        <is>
          <t>By Hand</t>
        </is>
      </c>
      <c r="R2970" s="23" t="inlineStr">
        <is>
          <t>PRIYANKA MADAM</t>
        </is>
      </c>
      <c r="S2970" s="63" t="n">
        <v>4</v>
      </c>
      <c r="T2970" s="39" t="n"/>
      <c r="U2970" s="23" t="inlineStr">
        <is>
          <t>BioLegend</t>
        </is>
      </c>
      <c r="V2970" s="23">
        <f>VLOOKUP(P2970,'Customer List'!B:C,2,)</f>
        <v/>
      </c>
      <c r="W2970" s="40" t="n"/>
      <c r="X2970" s="32">
        <f>IF(OR(R2970 = "PRIYANKA MADAM", R2970 = "DEEPAK", R2970 = "PORTER"),N2970,"")</f>
        <v/>
      </c>
      <c r="Y2970" s="23">
        <f>IF(X2970="", "", X2970-N2970)</f>
        <v/>
      </c>
      <c r="Z2970" s="23">
        <f>IF(N2970="", "", TEXT(N2970, "dddd"))</f>
        <v/>
      </c>
      <c r="AA2970" s="23">
        <f>IF(X2970="", "", TEXT(X2970, "dddd"))</f>
        <v/>
      </c>
      <c r="AB2970" s="23">
        <f>VLOOKUP(U2970,'Currency Sheet'!A:C,3,)</f>
        <v/>
      </c>
      <c r="AC2970" s="44">
        <f>VLOOKUP(P2970,'Customer List'!B:D,3,)</f>
        <v/>
      </c>
    </row>
    <row r="2971">
      <c r="A2971" s="23">
        <f>A2970+1</f>
        <v/>
      </c>
      <c r="B2971" s="23" t="inlineStr">
        <is>
          <t>EED119246</t>
        </is>
      </c>
      <c r="C2971" s="32" t="n">
        <v>45919</v>
      </c>
      <c r="D2971" s="32" t="n">
        <v>45926</v>
      </c>
      <c r="E2971" s="51" t="n">
        <v>102.9</v>
      </c>
      <c r="F2971" s="51">
        <f>IF(AB2971="DOLLAR",E2971*88,E2971)</f>
        <v/>
      </c>
      <c r="G2971" s="62">
        <f>F2971*J2971</f>
        <v/>
      </c>
      <c r="H2971" s="23" t="n">
        <v>345013</v>
      </c>
      <c r="I2971" s="23" t="inlineStr">
        <is>
          <t>PE/Cyanine7 anti-human CD366 (Tim-3) Antibody  25 tests</t>
        </is>
      </c>
      <c r="J2971" s="23" t="n">
        <v>1</v>
      </c>
      <c r="K2971" s="23" t="n">
        <v>1</v>
      </c>
      <c r="L2971" s="23">
        <f>J2971-K2971</f>
        <v/>
      </c>
      <c r="M2971" s="23" t="inlineStr">
        <is>
          <t>T-1315/25-26</t>
        </is>
      </c>
      <c r="N2971" s="32" t="n">
        <v>45936</v>
      </c>
      <c r="O2971" s="62" t="n">
        <v>14810.25</v>
      </c>
      <c r="P2971" s="23" t="inlineStr">
        <is>
          <t>ABHI BIO</t>
        </is>
      </c>
      <c r="Q2971" s="23" t="n">
        <v>58156536115</v>
      </c>
      <c r="R2971" s="23" t="inlineStr">
        <is>
          <t>Delivered</t>
        </is>
      </c>
      <c r="S2971" s="63" t="n">
        <v>4</v>
      </c>
      <c r="T2971" s="39" t="n"/>
      <c r="U2971" s="23" t="inlineStr">
        <is>
          <t>BioLegend</t>
        </is>
      </c>
      <c r="V2971" s="23">
        <f>VLOOKUP(P2971,'Customer List'!B:C,2,)</f>
        <v/>
      </c>
      <c r="W2971" s="40" t="n"/>
      <c r="X2971" s="32" t="n">
        <v>45937</v>
      </c>
      <c r="Y2971" s="23">
        <f>IF(X2971="", "", X2971-N2971)</f>
        <v/>
      </c>
      <c r="Z2971" s="23">
        <f>IF(N2971="", "", TEXT(N2971, "dddd"))</f>
        <v/>
      </c>
      <c r="AA2971" s="23">
        <f>IF(X2971="", "", TEXT(X2971, "dddd"))</f>
        <v/>
      </c>
      <c r="AB2971" s="23">
        <f>VLOOKUP(U2971,'Currency Sheet'!A:C,3,)</f>
        <v/>
      </c>
      <c r="AC2971" s="44">
        <f>VLOOKUP(P2971,'Customer List'!B:D,3,)</f>
        <v/>
      </c>
    </row>
    <row r="2972">
      <c r="A2972" s="23">
        <f>A2971+1</f>
        <v/>
      </c>
      <c r="B2972" s="23" t="inlineStr">
        <is>
          <t>EED119246</t>
        </is>
      </c>
      <c r="C2972" s="32" t="n">
        <v>45919</v>
      </c>
      <c r="D2972" s="32" t="n">
        <v>45926</v>
      </c>
      <c r="E2972" s="51" t="n">
        <v>259</v>
      </c>
      <c r="F2972" s="51">
        <f>IF(AB2972="DOLLAR",E2972*88,E2972)</f>
        <v/>
      </c>
      <c r="G2972" s="62">
        <f>F2972*J2972</f>
        <v/>
      </c>
      <c r="H2972" s="23" t="n">
        <v>345044</v>
      </c>
      <c r="I2972" s="23" t="inlineStr">
        <is>
          <t>Brilliant Violet 785™ anti-human CD64 Antibody 100 tests</t>
        </is>
      </c>
      <c r="J2972" s="23" t="n">
        <v>1</v>
      </c>
      <c r="K2972" s="23" t="n">
        <v>1</v>
      </c>
      <c r="L2972" s="23">
        <f>J2972-K2972</f>
        <v/>
      </c>
      <c r="M2972" s="23" t="inlineStr">
        <is>
          <t>T-1277/25-26</t>
        </is>
      </c>
      <c r="N2972" s="32" t="n">
        <v>45927</v>
      </c>
      <c r="O2972" s="62" t="n">
        <v>38998</v>
      </c>
      <c r="P2972" s="23" t="inlineStr">
        <is>
          <t>DR REDDY</t>
        </is>
      </c>
      <c r="Q2972" s="23" t="n">
        <v>58156225400</v>
      </c>
      <c r="R2972" s="23" t="inlineStr">
        <is>
          <t>Delivered</t>
        </is>
      </c>
      <c r="S2972" s="63" t="n">
        <v>4</v>
      </c>
      <c r="T2972" s="39" t="n"/>
      <c r="U2972" s="23" t="inlineStr">
        <is>
          <t>BioLegend</t>
        </is>
      </c>
      <c r="V2972" s="23">
        <f>VLOOKUP(P2972,'Customer List'!B:C,2,)</f>
        <v/>
      </c>
      <c r="W2972" s="40" t="n"/>
      <c r="X2972" s="32" t="n">
        <v>45930</v>
      </c>
      <c r="Y2972" s="23">
        <f>IF(X2972="", "", X2972-N2972)</f>
        <v/>
      </c>
      <c r="Z2972" s="23">
        <f>IF(N2972="", "", TEXT(N2972, "dddd"))</f>
        <v/>
      </c>
      <c r="AA2972" s="23">
        <f>IF(X2972="", "", TEXT(X2972, "dddd"))</f>
        <v/>
      </c>
      <c r="AB2972" s="23">
        <f>VLOOKUP(U2972,'Currency Sheet'!A:C,3,)</f>
        <v/>
      </c>
      <c r="AC2972" s="44">
        <f>VLOOKUP(P2972,'Customer List'!B:D,3,)</f>
        <v/>
      </c>
    </row>
    <row r="2973">
      <c r="A2973" s="23">
        <f>A2972+1</f>
        <v/>
      </c>
      <c r="B2973" s="23" t="inlineStr">
        <is>
          <t>EED119246</t>
        </is>
      </c>
      <c r="C2973" s="32" t="n">
        <v>45919</v>
      </c>
      <c r="D2973" s="32" t="n">
        <v>45926</v>
      </c>
      <c r="E2973" s="51" t="n">
        <v>309.75</v>
      </c>
      <c r="F2973" s="51">
        <f>IF(AB2973="DOLLAR",E2973*88,E2973)</f>
        <v/>
      </c>
      <c r="G2973" s="62">
        <f>F2973*J2973</f>
        <v/>
      </c>
      <c r="H2973" s="23" t="n">
        <v>347318</v>
      </c>
      <c r="I2973" s="23" t="inlineStr">
        <is>
          <t>Brilliant Violet 711™ anti-human CD115 (CSF-1R) Antibody  100 tests</t>
        </is>
      </c>
      <c r="J2973" s="23" t="n">
        <v>1</v>
      </c>
      <c r="K2973" s="23" t="n">
        <v>1</v>
      </c>
      <c r="L2973" s="23">
        <f>J2973-K2973</f>
        <v/>
      </c>
      <c r="M2973" s="23" t="inlineStr">
        <is>
          <t>T-1319/25-26</t>
        </is>
      </c>
      <c r="N2973" s="32" t="n">
        <v>45936</v>
      </c>
      <c r="O2973" s="62" t="n">
        <v>39235</v>
      </c>
      <c r="P2973" s="23" t="inlineStr">
        <is>
          <t>ILS</t>
        </is>
      </c>
      <c r="Q2973" s="23" t="n">
        <v>58156534575</v>
      </c>
      <c r="R2973" s="23" t="inlineStr">
        <is>
          <t>Delivered</t>
        </is>
      </c>
      <c r="S2973" s="63" t="n">
        <v>4</v>
      </c>
      <c r="T2973" s="39" t="n"/>
      <c r="U2973" s="23" t="inlineStr">
        <is>
          <t>BioLegend</t>
        </is>
      </c>
      <c r="V2973" s="23">
        <f>VLOOKUP(P2973,'Customer List'!B:C,2,)</f>
        <v/>
      </c>
      <c r="W2973" s="40" t="n"/>
      <c r="X2973" s="32" t="n">
        <v>45938</v>
      </c>
      <c r="Y2973" s="23">
        <f>IF(X2973="", "", X2973-N2973)</f>
        <v/>
      </c>
      <c r="Z2973" s="23">
        <f>IF(N2973="", "", TEXT(N2973, "dddd"))</f>
        <v/>
      </c>
      <c r="AA2973" s="23">
        <f>IF(X2973="", "", TEXT(X2973, "dddd"))</f>
        <v/>
      </c>
      <c r="AB2973" s="23">
        <f>VLOOKUP(U2973,'Currency Sheet'!A:C,3,)</f>
        <v/>
      </c>
      <c r="AC2973" s="44">
        <f>VLOOKUP(P2973,'Customer List'!B:D,3,)</f>
        <v/>
      </c>
    </row>
    <row r="2974">
      <c r="A2974" s="23">
        <f>A2973+1</f>
        <v/>
      </c>
      <c r="B2974" s="23" t="inlineStr">
        <is>
          <t>EED119246</t>
        </is>
      </c>
      <c r="C2974" s="32" t="n">
        <v>45919</v>
      </c>
      <c r="D2974" s="32" t="n">
        <v>45926</v>
      </c>
      <c r="E2974" s="51" t="n">
        <v>111.3</v>
      </c>
      <c r="F2974" s="51">
        <f>IF(AB2974="DOLLAR",E2974*88,E2974)</f>
        <v/>
      </c>
      <c r="G2974" s="62">
        <f>F2974*J2974</f>
        <v/>
      </c>
      <c r="H2974" s="23" t="n">
        <v>351729</v>
      </c>
      <c r="I2974" s="23" t="inlineStr">
        <is>
          <t>PE/Dazzle™ 594 anti-human TCR Vα7.2 Antibody  25 tests</t>
        </is>
      </c>
      <c r="J2974" s="23" t="n">
        <v>1</v>
      </c>
      <c r="K2974" s="23" t="n">
        <v>1</v>
      </c>
      <c r="L2974" s="23">
        <f>J2974-K2974</f>
        <v/>
      </c>
      <c r="M2974" s="23" t="inlineStr">
        <is>
          <t>T-1296/25-26</t>
        </is>
      </c>
      <c r="N2974" s="32" t="n">
        <v>45929</v>
      </c>
      <c r="O2974" s="62" t="n">
        <v>15264</v>
      </c>
      <c r="P2974" s="23" t="inlineStr">
        <is>
          <t>BTL</t>
        </is>
      </c>
      <c r="Q2974" s="23" t="inlineStr">
        <is>
          <t>Porter</t>
        </is>
      </c>
      <c r="R2974" s="23" t="inlineStr">
        <is>
          <t>Porter</t>
        </is>
      </c>
      <c r="S2974" s="63" t="n">
        <v>4</v>
      </c>
      <c r="T2974" s="39" t="n"/>
      <c r="U2974" s="23" t="inlineStr">
        <is>
          <t>BioLegend</t>
        </is>
      </c>
      <c r="V2974" s="23">
        <f>VLOOKUP(P2974,'Customer List'!B:C,2,)</f>
        <v/>
      </c>
      <c r="W2974" s="40" t="n"/>
      <c r="X2974" s="32">
        <f>IF(OR(R2974 = "PRIYANKA MADAM", R2974 = "DEEPAK", R2974 = "PORTER"),N2974,"")</f>
        <v/>
      </c>
      <c r="Y2974" s="23">
        <f>IF(X2974="", "", X2974-N2974)</f>
        <v/>
      </c>
      <c r="Z2974" s="23">
        <f>IF(N2974="", "", TEXT(N2974, "dddd"))</f>
        <v/>
      </c>
      <c r="AA2974" s="23">
        <f>IF(X2974="", "", TEXT(X2974, "dddd"))</f>
        <v/>
      </c>
      <c r="AB2974" s="23">
        <f>VLOOKUP(U2974,'Currency Sheet'!A:C,3,)</f>
        <v/>
      </c>
      <c r="AC2974" s="44">
        <f>VLOOKUP(P2974,'Customer List'!B:D,3,)</f>
        <v/>
      </c>
    </row>
    <row r="2975">
      <c r="A2975" s="23">
        <f>A2974+1</f>
        <v/>
      </c>
      <c r="B2975" s="23" t="inlineStr">
        <is>
          <t>EED119246</t>
        </is>
      </c>
      <c r="C2975" s="32" t="n">
        <v>45919</v>
      </c>
      <c r="D2975" s="32" t="n">
        <v>45926</v>
      </c>
      <c r="E2975" s="51" t="n">
        <v>236.6</v>
      </c>
      <c r="F2975" s="51">
        <f>IF(AB2975="DOLLAR",E2975*88,E2975)</f>
        <v/>
      </c>
      <c r="G2975" s="62">
        <f>F2975*J2975</f>
        <v/>
      </c>
      <c r="H2975" s="23" t="n">
        <v>353606</v>
      </c>
      <c r="I2975" s="23" t="inlineStr">
        <is>
          <t>APC anti-human CD371 (CLEC12A) Antibody  100tests</t>
        </is>
      </c>
      <c r="J2975" s="23" t="n">
        <v>1</v>
      </c>
      <c r="K2975" s="23" t="n">
        <v>1</v>
      </c>
      <c r="L2975" s="23">
        <f>J2975-K2975</f>
        <v/>
      </c>
      <c r="M2975" s="23" t="inlineStr">
        <is>
          <t>T-1285/25-26</t>
        </is>
      </c>
      <c r="N2975" s="32" t="n">
        <v>45927</v>
      </c>
      <c r="O2975" s="62" t="n">
        <v>36673</v>
      </c>
      <c r="P2975" s="23" t="inlineStr">
        <is>
          <t>POPVAX</t>
        </is>
      </c>
      <c r="Q2975" s="23" t="n">
        <v>58156228491</v>
      </c>
      <c r="R2975" s="23" t="inlineStr">
        <is>
          <t>Delivered</t>
        </is>
      </c>
      <c r="S2975" s="63" t="n">
        <v>4</v>
      </c>
      <c r="T2975" s="39" t="n"/>
      <c r="U2975" s="23" t="inlineStr">
        <is>
          <t>BioLegend</t>
        </is>
      </c>
      <c r="V2975" s="23">
        <f>VLOOKUP(P2975,'Customer List'!B:C,2,)</f>
        <v/>
      </c>
      <c r="W2975" s="40" t="n"/>
      <c r="X2975" s="32" t="n">
        <v>45929</v>
      </c>
      <c r="Y2975" s="23">
        <f>IF(X2975="", "", X2975-N2975)</f>
        <v/>
      </c>
      <c r="Z2975" s="23">
        <f>IF(N2975="", "", TEXT(N2975, "dddd"))</f>
        <v/>
      </c>
      <c r="AA2975" s="23">
        <f>IF(X2975="", "", TEXT(X2975, "dddd"))</f>
        <v/>
      </c>
      <c r="AB2975" s="23">
        <f>VLOOKUP(U2975,'Currency Sheet'!A:C,3,)</f>
        <v/>
      </c>
      <c r="AC2975" s="44">
        <f>VLOOKUP(P2975,'Customer List'!B:D,3,)</f>
        <v/>
      </c>
    </row>
    <row r="2976">
      <c r="A2976" s="23">
        <f>A2975+1</f>
        <v/>
      </c>
      <c r="B2976" s="23" t="inlineStr">
        <is>
          <t>EED119246</t>
        </is>
      </c>
      <c r="C2976" s="32" t="n">
        <v>45919</v>
      </c>
      <c r="D2976" s="32" t="n">
        <v>45926</v>
      </c>
      <c r="E2976" s="51" t="n">
        <v>305.25</v>
      </c>
      <c r="F2976" s="51">
        <f>IF(AB2976="DOLLAR",E2976*88,E2976)</f>
        <v/>
      </c>
      <c r="G2976" s="62">
        <f>F2976*J2976</f>
        <v/>
      </c>
      <c r="H2976" s="23" t="n">
        <v>353726</v>
      </c>
      <c r="I2976" s="23" t="inlineStr">
        <is>
          <t>Brilliant Violet 510™ anti-human CD183 (CXCR3) Antibody  100tests</t>
        </is>
      </c>
      <c r="J2976" s="23" t="n">
        <v>3</v>
      </c>
      <c r="K2976" s="23" t="n">
        <v>3</v>
      </c>
      <c r="L2976" s="23">
        <f>J2976-K2976</f>
        <v/>
      </c>
      <c r="M2976" s="23" t="inlineStr">
        <is>
          <t>T-1286/25-26</t>
        </is>
      </c>
      <c r="N2976" s="32" t="n">
        <v>45927</v>
      </c>
      <c r="O2976" s="62" t="n">
        <v>104395.5</v>
      </c>
      <c r="P2976" s="23" t="inlineStr">
        <is>
          <t>ACTREC</t>
        </is>
      </c>
      <c r="Q2976" s="23" t="n">
        <v>58156233800</v>
      </c>
      <c r="R2976" s="23" t="inlineStr">
        <is>
          <t>Delivered</t>
        </is>
      </c>
      <c r="S2976" s="63" t="n">
        <v>4</v>
      </c>
      <c r="T2976" s="39" t="n"/>
      <c r="U2976" s="23" t="inlineStr">
        <is>
          <t>BioLegend</t>
        </is>
      </c>
      <c r="V2976" s="23">
        <f>VLOOKUP(P2976,'Customer List'!B:C,2,)</f>
        <v/>
      </c>
      <c r="W2976" s="40" t="n"/>
      <c r="X2976" s="32" t="n">
        <v>45929</v>
      </c>
      <c r="Y2976" s="23">
        <f>IF(X2976="", "", X2976-N2976)</f>
        <v/>
      </c>
      <c r="Z2976" s="23">
        <f>IF(N2976="", "", TEXT(N2976, "dddd"))</f>
        <v/>
      </c>
      <c r="AA2976" s="23">
        <f>IF(X2976="", "", TEXT(X2976, "dddd"))</f>
        <v/>
      </c>
      <c r="AB2976" s="23">
        <f>VLOOKUP(U2976,'Currency Sheet'!A:C,3,)</f>
        <v/>
      </c>
      <c r="AC2976" s="44">
        <f>VLOOKUP(P2976,'Customer List'!B:D,3,)</f>
        <v/>
      </c>
    </row>
    <row r="2977">
      <c r="A2977" s="23">
        <f>A2976+1</f>
        <v/>
      </c>
      <c r="B2977" s="23" t="inlineStr">
        <is>
          <t>EED119246</t>
        </is>
      </c>
      <c r="C2977" s="32" t="n">
        <v>45919</v>
      </c>
      <c r="D2977" s="32" t="n">
        <v>45926</v>
      </c>
      <c r="E2977" s="51" t="n">
        <v>151.2</v>
      </c>
      <c r="F2977" s="51">
        <f>IF(AB2977="DOLLAR",E2977*88,E2977)</f>
        <v/>
      </c>
      <c r="G2977" s="62">
        <f>F2977*J2977</f>
        <v/>
      </c>
      <c r="H2977" s="23" t="n">
        <v>356110</v>
      </c>
      <c r="I2977" s="23" t="inlineStr">
        <is>
          <t>APC anti-human CD25 Antibody  100tests</t>
        </is>
      </c>
      <c r="J2977" s="23" t="n">
        <v>1</v>
      </c>
      <c r="K2977" s="23" t="n">
        <v>1</v>
      </c>
      <c r="L2977" s="23">
        <f>J2977-K2977</f>
        <v/>
      </c>
      <c r="M2977" s="23" t="inlineStr">
        <is>
          <t>T-1315/25-26</t>
        </is>
      </c>
      <c r="N2977" s="32" t="n">
        <v>45936</v>
      </c>
      <c r="O2977" s="62" t="n">
        <v>21762</v>
      </c>
      <c r="P2977" s="23" t="inlineStr">
        <is>
          <t>ABHI BIO</t>
        </is>
      </c>
      <c r="Q2977" s="23" t="n">
        <v>58156536115</v>
      </c>
      <c r="R2977" s="23" t="inlineStr">
        <is>
          <t>Delivered</t>
        </is>
      </c>
      <c r="S2977" s="63" t="n">
        <v>4</v>
      </c>
      <c r="T2977" s="39" t="n"/>
      <c r="U2977" s="23" t="inlineStr">
        <is>
          <t>BioLegend</t>
        </is>
      </c>
      <c r="V2977" s="23">
        <f>VLOOKUP(P2977,'Customer List'!B:C,2,)</f>
        <v/>
      </c>
      <c r="W2977" s="40" t="n"/>
      <c r="X2977" s="32" t="n">
        <v>45937</v>
      </c>
      <c r="Y2977" s="23">
        <f>IF(X2977="", "", X2977-N2977)</f>
        <v/>
      </c>
      <c r="Z2977" s="23">
        <f>IF(N2977="", "", TEXT(N2977, "dddd"))</f>
        <v/>
      </c>
      <c r="AA2977" s="23">
        <f>IF(X2977="", "", TEXT(X2977, "dddd"))</f>
        <v/>
      </c>
      <c r="AB2977" s="23">
        <f>VLOOKUP(U2977,'Currency Sheet'!A:C,3,)</f>
        <v/>
      </c>
      <c r="AC2977" s="44">
        <f>VLOOKUP(P2977,'Customer List'!B:D,3,)</f>
        <v/>
      </c>
    </row>
    <row r="2978">
      <c r="A2978" s="23">
        <f>A2977+1</f>
        <v/>
      </c>
      <c r="B2978" s="23" t="inlineStr">
        <is>
          <t>EED119246</t>
        </is>
      </c>
      <c r="C2978" s="32" t="n">
        <v>45919</v>
      </c>
      <c r="D2978" s="32" t="n">
        <v>45926</v>
      </c>
      <c r="E2978" s="51" t="n">
        <v>245.7</v>
      </c>
      <c r="F2978" s="51">
        <f>IF(AB2978="DOLLAR",E2978*88,E2978)</f>
        <v/>
      </c>
      <c r="G2978" s="62">
        <f>F2978*J2978</f>
        <v/>
      </c>
      <c r="H2978" s="23" t="n">
        <v>356422</v>
      </c>
      <c r="I2978" s="23" t="inlineStr">
        <is>
          <t>PE/Dazzle™ 594 anti-human CD27 Antibody  100tests</t>
        </is>
      </c>
      <c r="J2978" s="23" t="n">
        <v>3</v>
      </c>
      <c r="K2978" s="23" t="n">
        <v>3</v>
      </c>
      <c r="L2978" s="23">
        <f>J2978-K2978</f>
        <v/>
      </c>
      <c r="M2978" s="23" t="inlineStr">
        <is>
          <t>T-1271/25-26</t>
        </is>
      </c>
      <c r="N2978" s="32" t="n">
        <v>45927</v>
      </c>
      <c r="O2978" s="62" t="n">
        <v>114250.5</v>
      </c>
      <c r="P2978" s="23" t="inlineStr">
        <is>
          <t>IMMUNEEL</t>
        </is>
      </c>
      <c r="Q2978" s="23" t="n">
        <v>58156226575</v>
      </c>
      <c r="R2978" s="23" t="inlineStr">
        <is>
          <t>Delivered</t>
        </is>
      </c>
      <c r="S2978" s="63" t="n">
        <v>4</v>
      </c>
      <c r="T2978" s="39" t="n"/>
      <c r="U2978" s="23" t="inlineStr">
        <is>
          <t>BioLegend</t>
        </is>
      </c>
      <c r="V2978" s="23">
        <f>VLOOKUP(P2978,'Customer List'!B:C,2,)</f>
        <v/>
      </c>
      <c r="W2978" s="40" t="n"/>
      <c r="X2978" s="32" t="n">
        <v>45929</v>
      </c>
      <c r="Y2978" s="23">
        <f>IF(X2978="", "", X2978-N2978)</f>
        <v/>
      </c>
      <c r="Z2978" s="23">
        <f>IF(N2978="", "", TEXT(N2978, "dddd"))</f>
        <v/>
      </c>
      <c r="AA2978" s="23">
        <f>IF(X2978="", "", TEXT(X2978, "dddd"))</f>
        <v/>
      </c>
      <c r="AB2978" s="23">
        <f>VLOOKUP(U2978,'Currency Sheet'!A:C,3,)</f>
        <v/>
      </c>
      <c r="AC2978" s="44">
        <f>VLOOKUP(P2978,'Customer List'!B:D,3,)</f>
        <v/>
      </c>
    </row>
    <row r="2979">
      <c r="A2979" s="23">
        <f>A2978+1</f>
        <v/>
      </c>
      <c r="B2979" s="23" t="inlineStr">
        <is>
          <t>EED119246</t>
        </is>
      </c>
      <c r="C2979" s="32" t="n">
        <v>45919</v>
      </c>
      <c r="D2979" s="32" t="n">
        <v>45926</v>
      </c>
      <c r="E2979" s="51" t="n">
        <v>86.8</v>
      </c>
      <c r="F2979" s="51">
        <f>IF(AB2979="DOLLAR",E2979*88,E2979)</f>
        <v/>
      </c>
      <c r="G2979" s="62">
        <f>F2979*J2979</f>
        <v/>
      </c>
      <c r="H2979" s="23" t="n">
        <v>357415</v>
      </c>
      <c r="I2979" s="23" t="inlineStr">
        <is>
          <t>APC/Cyanine7 anti-human CD4 Antibody  25tests</t>
        </is>
      </c>
      <c r="J2979" s="23" t="n">
        <v>1</v>
      </c>
      <c r="K2979" s="23" t="n">
        <v>1</v>
      </c>
      <c r="L2979" s="23">
        <f>J2979-K2979</f>
        <v/>
      </c>
      <c r="M2979" s="23" t="inlineStr">
        <is>
          <t>T-1315/25-26</t>
        </is>
      </c>
      <c r="N2979" s="32" t="n">
        <v>45936</v>
      </c>
      <c r="O2979" s="62" t="n">
        <v>12480</v>
      </c>
      <c r="P2979" s="23" t="inlineStr">
        <is>
          <t>ABHI BIO</t>
        </is>
      </c>
      <c r="Q2979" s="23" t="n">
        <v>58156536115</v>
      </c>
      <c r="R2979" s="23" t="inlineStr">
        <is>
          <t>Delivered</t>
        </is>
      </c>
      <c r="S2979" s="63" t="n">
        <v>4</v>
      </c>
      <c r="T2979" s="39" t="n"/>
      <c r="U2979" s="23" t="inlineStr">
        <is>
          <t>BioLegend</t>
        </is>
      </c>
      <c r="V2979" s="23">
        <f>VLOOKUP(P2979,'Customer List'!B:C,2,)</f>
        <v/>
      </c>
      <c r="W2979" s="40" t="n"/>
      <c r="X2979" s="32" t="n">
        <v>45937</v>
      </c>
      <c r="Y2979" s="23">
        <f>IF(X2979="", "", X2979-N2979)</f>
        <v/>
      </c>
      <c r="Z2979" s="23">
        <f>IF(N2979="", "", TEXT(N2979, "dddd"))</f>
        <v/>
      </c>
      <c r="AA2979" s="23">
        <f>IF(X2979="", "", TEXT(X2979, "dddd"))</f>
        <v/>
      </c>
      <c r="AB2979" s="23">
        <f>VLOOKUP(U2979,'Currency Sheet'!A:C,3,)</f>
        <v/>
      </c>
      <c r="AC2979" s="44">
        <f>VLOOKUP(P2979,'Customer List'!B:D,3,)</f>
        <v/>
      </c>
    </row>
    <row r="2980">
      <c r="A2980" s="23">
        <f>A2979+1</f>
        <v/>
      </c>
      <c r="B2980" s="23" t="inlineStr">
        <is>
          <t>EED119246</t>
        </is>
      </c>
      <c r="C2980" s="32" t="n">
        <v>45919</v>
      </c>
      <c r="D2980" s="32" t="n">
        <v>45926</v>
      </c>
      <c r="E2980" s="51" t="n">
        <v>252</v>
      </c>
      <c r="F2980" s="51">
        <f>IF(AB2980="DOLLAR",E2980*88,E2980)</f>
        <v/>
      </c>
      <c r="G2980" s="62">
        <f>F2980*J2980</f>
        <v/>
      </c>
      <c r="H2980" s="23" t="n">
        <v>357504</v>
      </c>
      <c r="I2980" s="23" t="inlineStr">
        <is>
          <t>PE anti-human Ganglioside GD2 Antibody  100 tests</t>
        </is>
      </c>
      <c r="J2980" s="23" t="n">
        <v>3</v>
      </c>
      <c r="K2980" s="23" t="n">
        <v>3</v>
      </c>
      <c r="L2980" s="23">
        <f>J2980-K2980</f>
        <v/>
      </c>
      <c r="M2980" s="23" t="inlineStr">
        <is>
          <t>T-1277/25-26</t>
        </is>
      </c>
      <c r="N2980" s="32" t="n">
        <v>45927</v>
      </c>
      <c r="O2980" s="62" t="n">
        <v>113832.4</v>
      </c>
      <c r="P2980" s="23" t="inlineStr">
        <is>
          <t>DR REDDY</t>
        </is>
      </c>
      <c r="Q2980" s="23" t="n">
        <v>58156225400</v>
      </c>
      <c r="R2980" s="23" t="inlineStr">
        <is>
          <t>Delivered</t>
        </is>
      </c>
      <c r="S2980" s="63" t="n">
        <v>4</v>
      </c>
      <c r="T2980" s="39" t="n"/>
      <c r="U2980" s="23" t="inlineStr">
        <is>
          <t>BioLegend</t>
        </is>
      </c>
      <c r="V2980" s="23">
        <f>VLOOKUP(P2980,'Customer List'!B:C,2,)</f>
        <v/>
      </c>
      <c r="W2980" s="40" t="n"/>
      <c r="X2980" s="32" t="n">
        <v>45930</v>
      </c>
      <c r="Y2980" s="23">
        <f>IF(X2980="", "", X2980-N2980)</f>
        <v/>
      </c>
      <c r="Z2980" s="23">
        <f>IF(N2980="", "", TEXT(N2980, "dddd"))</f>
        <v/>
      </c>
      <c r="AA2980" s="23">
        <f>IF(X2980="", "", TEXT(X2980, "dddd"))</f>
        <v/>
      </c>
      <c r="AB2980" s="23">
        <f>VLOOKUP(U2980,'Currency Sheet'!A:C,3,)</f>
        <v/>
      </c>
      <c r="AC2980" s="44">
        <f>VLOOKUP(P2980,'Customer List'!B:D,3,)</f>
        <v/>
      </c>
    </row>
    <row r="2981">
      <c r="A2981" s="23">
        <f>A2980+1</f>
        <v/>
      </c>
      <c r="B2981" s="23" t="inlineStr">
        <is>
          <t>EED119246</t>
        </is>
      </c>
      <c r="C2981" s="32" t="n">
        <v>45919</v>
      </c>
      <c r="D2981" s="32" t="n">
        <v>45926</v>
      </c>
      <c r="E2981" s="51" t="n">
        <v>326.25</v>
      </c>
      <c r="F2981" s="51">
        <f>IF(AB2981="DOLLAR",E2981*88,E2981)</f>
        <v/>
      </c>
      <c r="G2981" s="62">
        <f>F2981*J2981</f>
        <v/>
      </c>
      <c r="H2981" s="23" t="n">
        <v>358610</v>
      </c>
      <c r="I2981" s="23" t="inlineStr">
        <is>
          <t>Brilliant Violet 421™ anti-human LOX-1 Antibody  100 tests</t>
        </is>
      </c>
      <c r="J2981" s="23" t="n">
        <v>1</v>
      </c>
      <c r="K2981" s="23" t="n">
        <v>1</v>
      </c>
      <c r="L2981" s="23">
        <f>J2981-K2981</f>
        <v/>
      </c>
      <c r="M2981" s="23" t="inlineStr">
        <is>
          <t>T-1297/25-26</t>
        </is>
      </c>
      <c r="N2981" s="32" t="n">
        <v>45929</v>
      </c>
      <c r="O2981" s="62" t="n">
        <v>37192.5</v>
      </c>
      <c r="P2981" s="23" t="inlineStr">
        <is>
          <t>ICGEB</t>
        </is>
      </c>
      <c r="Q2981" s="23" t="inlineStr">
        <is>
          <t>By Hand</t>
        </is>
      </c>
      <c r="R2981" s="23" t="inlineStr">
        <is>
          <t>PRIYANKA MADAM</t>
        </is>
      </c>
      <c r="S2981" s="63" t="n">
        <v>4</v>
      </c>
      <c r="T2981" s="39" t="n"/>
      <c r="U2981" s="23" t="inlineStr">
        <is>
          <t>BioLegend</t>
        </is>
      </c>
      <c r="V2981" s="23">
        <f>VLOOKUP(P2981,'Customer List'!B:C,2,)</f>
        <v/>
      </c>
      <c r="W2981" s="40" t="n"/>
      <c r="X2981" s="32">
        <f>IF(OR(R2981 = "PRIYANKA MADAM", R2981 = "DEEPAK", R2981 = "PORTER"),N2981,"")</f>
        <v/>
      </c>
      <c r="Y2981" s="23">
        <f>IF(X2981="", "", X2981-N2981)</f>
        <v/>
      </c>
      <c r="Z2981" s="23">
        <f>IF(N2981="", "", TEXT(N2981, "dddd"))</f>
        <v/>
      </c>
      <c r="AA2981" s="23">
        <f>IF(X2981="", "", TEXT(X2981, "dddd"))</f>
        <v/>
      </c>
      <c r="AB2981" s="23">
        <f>VLOOKUP(U2981,'Currency Sheet'!A:C,3,)</f>
        <v/>
      </c>
      <c r="AC2981" s="44">
        <f>VLOOKUP(P2981,'Customer List'!B:D,3,)</f>
        <v/>
      </c>
    </row>
    <row r="2982">
      <c r="A2982" s="23">
        <f>A2981+1</f>
        <v/>
      </c>
      <c r="B2982" s="23" t="inlineStr">
        <is>
          <t>EED119246</t>
        </is>
      </c>
      <c r="C2982" s="32" t="n">
        <v>45919</v>
      </c>
      <c r="D2982" s="32" t="n">
        <v>45926</v>
      </c>
      <c r="E2982" s="51" t="n">
        <v>107.1</v>
      </c>
      <c r="F2982" s="51">
        <f>IF(AB2982="DOLLAR",E2982*88,E2982)</f>
        <v/>
      </c>
      <c r="G2982" s="62">
        <f>F2982*J2982</f>
        <v/>
      </c>
      <c r="H2982" s="23" t="n">
        <v>363203</v>
      </c>
      <c r="I2982" s="23" t="inlineStr">
        <is>
          <t>PE anti-human CD36L1 (SCARB1, SR-BI) Antibody  25 tests</t>
        </is>
      </c>
      <c r="J2982" s="23" t="n">
        <v>1</v>
      </c>
      <c r="K2982" s="23" t="n">
        <v>1</v>
      </c>
      <c r="L2982" s="23">
        <f>J2982-K2982</f>
        <v/>
      </c>
      <c r="M2982" s="23" t="inlineStr">
        <is>
          <t>T-1314/25-26</t>
        </is>
      </c>
      <c r="N2982" s="32" t="n">
        <v>45936</v>
      </c>
      <c r="O2982" s="62" t="n">
        <v>15414.75</v>
      </c>
      <c r="P2982" s="23" t="inlineStr">
        <is>
          <t>ABHI BIO</t>
        </is>
      </c>
      <c r="Q2982" s="23" t="n">
        <v>58156536115</v>
      </c>
      <c r="R2982" s="23" t="inlineStr">
        <is>
          <t>Delivered</t>
        </is>
      </c>
      <c r="S2982" s="63" t="n">
        <v>4</v>
      </c>
      <c r="T2982" s="39" t="n"/>
      <c r="U2982" s="23" t="inlineStr">
        <is>
          <t>BioLegend</t>
        </is>
      </c>
      <c r="V2982" s="23">
        <f>VLOOKUP(P2982,'Customer List'!B:C,2,)</f>
        <v/>
      </c>
      <c r="W2982" s="40" t="n"/>
      <c r="X2982" s="32" t="n">
        <v>45937</v>
      </c>
      <c r="Y2982" s="23">
        <f>IF(X2982="", "", X2982-N2982)</f>
        <v/>
      </c>
      <c r="Z2982" s="23">
        <f>IF(N2982="", "", TEXT(N2982, "dddd"))</f>
        <v/>
      </c>
      <c r="AA2982" s="23">
        <f>IF(X2982="", "", TEXT(X2982, "dddd"))</f>
        <v/>
      </c>
      <c r="AB2982" s="23">
        <f>VLOOKUP(U2982,'Currency Sheet'!A:C,3,)</f>
        <v/>
      </c>
      <c r="AC2982" s="44">
        <f>VLOOKUP(P2982,'Customer List'!B:D,3,)</f>
        <v/>
      </c>
    </row>
    <row r="2983">
      <c r="A2983" s="23">
        <f>A2982+1</f>
        <v/>
      </c>
      <c r="B2983" s="23" t="inlineStr">
        <is>
          <t>EED119246</t>
        </is>
      </c>
      <c r="C2983" s="32" t="n">
        <v>45919</v>
      </c>
      <c r="D2983" s="32" t="n">
        <v>45926</v>
      </c>
      <c r="E2983" s="51" t="n">
        <v>259</v>
      </c>
      <c r="F2983" s="51">
        <f>IF(AB2983="DOLLAR",E2983*88,E2983)</f>
        <v/>
      </c>
      <c r="G2983" s="62">
        <f>F2983*J2983</f>
        <v/>
      </c>
      <c r="H2983" s="23" t="n">
        <v>363210</v>
      </c>
      <c r="I2983" s="23" t="inlineStr">
        <is>
          <t>PE/Cyanine7 anti-human CD36L1 (SCARB1, SR-BI) Antibody  100 tests</t>
        </is>
      </c>
      <c r="J2983" s="23" t="n">
        <v>1</v>
      </c>
      <c r="K2983" s="23" t="n">
        <v>1</v>
      </c>
      <c r="L2983" s="23">
        <f>J2983-K2983</f>
        <v/>
      </c>
      <c r="M2983" s="23" t="inlineStr">
        <is>
          <t>T-1297/25-26</t>
        </is>
      </c>
      <c r="N2983" s="32" t="n">
        <v>45929</v>
      </c>
      <c r="O2983" s="62" t="n">
        <v>31635</v>
      </c>
      <c r="P2983" s="23" t="inlineStr">
        <is>
          <t>ICGEB</t>
        </is>
      </c>
      <c r="Q2983" s="23" t="inlineStr">
        <is>
          <t>By Hand</t>
        </is>
      </c>
      <c r="R2983" s="23" t="inlineStr">
        <is>
          <t>PRIYANKA MADAM</t>
        </is>
      </c>
      <c r="S2983" s="63" t="n">
        <v>4</v>
      </c>
      <c r="T2983" s="39" t="n"/>
      <c r="U2983" s="23" t="inlineStr">
        <is>
          <t>BioLegend</t>
        </is>
      </c>
      <c r="V2983" s="23">
        <f>VLOOKUP(P2983,'Customer List'!B:C,2,)</f>
        <v/>
      </c>
      <c r="W2983" s="40" t="n"/>
      <c r="X2983" s="32">
        <f>IF(OR(R2983 = "PRIYANKA MADAM", R2983 = "DEEPAK", R2983 = "PORTER"),N2983,"")</f>
        <v/>
      </c>
      <c r="Y2983" s="23">
        <f>IF(X2983="", "", X2983-N2983)</f>
        <v/>
      </c>
      <c r="Z2983" s="23">
        <f>IF(N2983="", "", TEXT(N2983, "dddd"))</f>
        <v/>
      </c>
      <c r="AA2983" s="23">
        <f>IF(X2983="", "", TEXT(X2983, "dddd"))</f>
        <v/>
      </c>
      <c r="AB2983" s="23">
        <f>VLOOKUP(U2983,'Currency Sheet'!A:C,3,)</f>
        <v/>
      </c>
      <c r="AC2983" s="44">
        <f>VLOOKUP(P2983,'Customer List'!B:D,3,)</f>
        <v/>
      </c>
    </row>
    <row r="2984">
      <c r="A2984" s="23">
        <f>A2983+1</f>
        <v/>
      </c>
      <c r="B2984" s="23" t="inlineStr">
        <is>
          <t>EED119246</t>
        </is>
      </c>
      <c r="C2984" s="32" t="n">
        <v>45919</v>
      </c>
      <c r="D2984" s="32" t="n">
        <v>45926</v>
      </c>
      <c r="E2984" s="51" t="n">
        <v>410.2</v>
      </c>
      <c r="F2984" s="51">
        <f>IF(AB2984="DOLLAR",E2984*88,E2984)</f>
        <v/>
      </c>
      <c r="G2984" s="62">
        <f>F2984*J2984</f>
        <v/>
      </c>
      <c r="H2984" s="23" t="n">
        <v>363601</v>
      </c>
      <c r="I2984" s="23" t="inlineStr">
        <is>
          <t>APC anti-human Lineage Cocktail (CD3, CD19, CD20, CD56)  50 tests</t>
        </is>
      </c>
      <c r="J2984" s="23" t="n">
        <v>1</v>
      </c>
      <c r="K2984" s="23" t="n">
        <v>1</v>
      </c>
      <c r="L2984" s="23">
        <f>J2984-K2984</f>
        <v/>
      </c>
      <c r="M2984" s="23" t="inlineStr">
        <is>
          <t>T-1297/25-26</t>
        </is>
      </c>
      <c r="N2984" s="32" t="n">
        <v>45929</v>
      </c>
      <c r="O2984" s="62" t="n">
        <v>50103</v>
      </c>
      <c r="P2984" s="23" t="inlineStr">
        <is>
          <t>ICGEB</t>
        </is>
      </c>
      <c r="Q2984" s="23" t="inlineStr">
        <is>
          <t>By Hand</t>
        </is>
      </c>
      <c r="R2984" s="23" t="inlineStr">
        <is>
          <t>PRIYANKA MADAM</t>
        </is>
      </c>
      <c r="S2984" s="63" t="n">
        <v>4</v>
      </c>
      <c r="T2984" s="39" t="n"/>
      <c r="U2984" s="23" t="inlineStr">
        <is>
          <t>BioLegend</t>
        </is>
      </c>
      <c r="V2984" s="23">
        <f>VLOOKUP(P2984,'Customer List'!B:C,2,)</f>
        <v/>
      </c>
      <c r="W2984" s="40" t="n"/>
      <c r="X2984" s="32">
        <f>IF(OR(R2984 = "PRIYANKA MADAM", R2984 = "DEEPAK", R2984 = "PORTER"),N2984,"")</f>
        <v/>
      </c>
      <c r="Y2984" s="23">
        <f>IF(X2984="", "", X2984-N2984)</f>
        <v/>
      </c>
      <c r="Z2984" s="23">
        <f>IF(N2984="", "", TEXT(N2984, "dddd"))</f>
        <v/>
      </c>
      <c r="AA2984" s="23">
        <f>IF(X2984="", "", TEXT(X2984, "dddd"))</f>
        <v/>
      </c>
      <c r="AB2984" s="23">
        <f>VLOOKUP(U2984,'Currency Sheet'!A:C,3,)</f>
        <v/>
      </c>
      <c r="AC2984" s="44">
        <f>VLOOKUP(P2984,'Customer List'!B:D,3,)</f>
        <v/>
      </c>
    </row>
    <row r="2985">
      <c r="A2985" s="23">
        <f>A2984+1</f>
        <v/>
      </c>
      <c r="B2985" s="23" t="inlineStr">
        <is>
          <t>EED119246</t>
        </is>
      </c>
      <c r="C2985" s="32" t="n">
        <v>45919</v>
      </c>
      <c r="D2985" s="32" t="n">
        <v>45926</v>
      </c>
      <c r="E2985" s="51" t="n">
        <v>252</v>
      </c>
      <c r="F2985" s="51">
        <f>IF(AB2985="DOLLAR",E2985*88,E2985)</f>
        <v/>
      </c>
      <c r="G2985" s="62">
        <f>F2985*J2985</f>
        <v/>
      </c>
      <c r="H2985" s="23" t="n">
        <v>366704</v>
      </c>
      <c r="I2985" s="23" t="inlineStr">
        <is>
          <t>PE anti-human IL-22 Antibody  100tests</t>
        </is>
      </c>
      <c r="J2985" s="23" t="n">
        <v>1</v>
      </c>
      <c r="K2985" s="23" t="n">
        <v>1</v>
      </c>
      <c r="L2985" s="23">
        <f>J2985-K2985</f>
        <v/>
      </c>
      <c r="M2985" s="23" t="inlineStr">
        <is>
          <t>T-1286/25-26</t>
        </is>
      </c>
      <c r="N2985" s="32" t="n">
        <v>45927</v>
      </c>
      <c r="O2985" s="62" t="n">
        <v>37600.2</v>
      </c>
      <c r="P2985" s="23" t="inlineStr">
        <is>
          <t>ACTREC</t>
        </is>
      </c>
      <c r="Q2985" s="23" t="n">
        <v>58156233800</v>
      </c>
      <c r="R2985" s="23" t="inlineStr">
        <is>
          <t>Delivered</t>
        </is>
      </c>
      <c r="S2985" s="63" t="n">
        <v>4</v>
      </c>
      <c r="T2985" s="39" t="n"/>
      <c r="U2985" s="23" t="inlineStr">
        <is>
          <t>BioLegend</t>
        </is>
      </c>
      <c r="V2985" s="23">
        <f>VLOOKUP(P2985,'Customer List'!B:C,2,)</f>
        <v/>
      </c>
      <c r="W2985" s="40" t="n"/>
      <c r="X2985" s="32" t="n">
        <v>45929</v>
      </c>
      <c r="Y2985" s="23">
        <f>IF(X2985="", "", X2985-N2985)</f>
        <v/>
      </c>
      <c r="Z2985" s="23">
        <f>IF(N2985="", "", TEXT(N2985, "dddd"))</f>
        <v/>
      </c>
      <c r="AA2985" s="23">
        <f>IF(X2985="", "", TEXT(X2985, "dddd"))</f>
        <v/>
      </c>
      <c r="AB2985" s="23">
        <f>VLOOKUP(U2985,'Currency Sheet'!A:C,3,)</f>
        <v/>
      </c>
      <c r="AC2985" s="44">
        <f>VLOOKUP(P2985,'Customer List'!B:D,3,)</f>
        <v/>
      </c>
    </row>
    <row r="2986">
      <c r="A2986" s="23">
        <f>A2985+1</f>
        <v/>
      </c>
      <c r="B2986" s="23" t="inlineStr">
        <is>
          <t>EED119246</t>
        </is>
      </c>
      <c r="C2986" s="32" t="n">
        <v>45919</v>
      </c>
      <c r="D2986" s="32" t="n">
        <v>45926</v>
      </c>
      <c r="E2986" s="51" t="n">
        <v>104.3</v>
      </c>
      <c r="F2986" s="51">
        <f>IF(AB2986="DOLLAR",E2986*88,E2986)</f>
        <v/>
      </c>
      <c r="G2986" s="62">
        <f>F2986*J2986</f>
        <v/>
      </c>
      <c r="H2986" s="23" t="n">
        <v>367405</v>
      </c>
      <c r="I2986" s="23" t="inlineStr">
        <is>
          <t>APC anti-human CD279 (PD-1) Antibody  25 tests</t>
        </is>
      </c>
      <c r="J2986" s="23" t="n">
        <v>1</v>
      </c>
      <c r="K2986" s="23" t="n">
        <v>1</v>
      </c>
      <c r="L2986" s="23">
        <f>J2986-K2986</f>
        <v/>
      </c>
      <c r="M2986" s="23" t="inlineStr">
        <is>
          <t>T-1315/25-26</t>
        </is>
      </c>
      <c r="N2986" s="32" t="n">
        <v>45936</v>
      </c>
      <c r="O2986" s="62" t="n">
        <v>15011.75</v>
      </c>
      <c r="P2986" s="23" t="inlineStr">
        <is>
          <t>ABHI BIO</t>
        </is>
      </c>
      <c r="Q2986" s="23" t="n">
        <v>58156536115</v>
      </c>
      <c r="R2986" s="23" t="inlineStr">
        <is>
          <t>Delivered</t>
        </is>
      </c>
      <c r="S2986" s="63" t="n">
        <v>4</v>
      </c>
      <c r="T2986" s="39" t="n"/>
      <c r="U2986" s="23" t="inlineStr">
        <is>
          <t>BioLegend</t>
        </is>
      </c>
      <c r="V2986" s="23">
        <f>VLOOKUP(P2986,'Customer List'!B:C,2,)</f>
        <v/>
      </c>
      <c r="W2986" s="40" t="n"/>
      <c r="X2986" s="32" t="n">
        <v>45937</v>
      </c>
      <c r="Y2986" s="23">
        <f>IF(X2986="", "", X2986-N2986)</f>
        <v/>
      </c>
      <c r="Z2986" s="23">
        <f>IF(N2986="", "", TEXT(N2986, "dddd"))</f>
        <v/>
      </c>
      <c r="AA2986" s="23">
        <f>IF(X2986="", "", TEXT(X2986, "dddd"))</f>
        <v/>
      </c>
      <c r="AB2986" s="23">
        <f>VLOOKUP(U2986,'Currency Sheet'!A:C,3,)</f>
        <v/>
      </c>
      <c r="AC2986" s="44">
        <f>VLOOKUP(P2986,'Customer List'!B:D,3,)</f>
        <v/>
      </c>
    </row>
    <row r="2987">
      <c r="A2987" s="23">
        <f>A2986+1</f>
        <v/>
      </c>
      <c r="B2987" s="23" t="inlineStr">
        <is>
          <t>EED119246</t>
        </is>
      </c>
      <c r="C2987" s="32" t="n">
        <v>45919</v>
      </c>
      <c r="D2987" s="32" t="n">
        <v>45926</v>
      </c>
      <c r="E2987" s="51" t="n">
        <v>102.9</v>
      </c>
      <c r="F2987" s="51">
        <f>IF(AB2987="DOLLAR",E2987*88,E2987)</f>
        <v/>
      </c>
      <c r="G2987" s="62">
        <f>F2987*J2987</f>
        <v/>
      </c>
      <c r="H2987" s="23" t="n">
        <v>368503</v>
      </c>
      <c r="I2987" s="23" t="inlineStr">
        <is>
          <t>PerCP/Cyanine5.5 anti-human CD45 Antibody  25 tests</t>
        </is>
      </c>
      <c r="J2987" s="23" t="n">
        <v>1</v>
      </c>
      <c r="K2987" s="23" t="n">
        <v>1</v>
      </c>
      <c r="L2987" s="23">
        <f>J2987-K2987</f>
        <v/>
      </c>
      <c r="M2987" s="23" t="inlineStr">
        <is>
          <t>T-1298/25-26</t>
        </is>
      </c>
      <c r="N2987" s="32" t="n">
        <v>45929</v>
      </c>
      <c r="O2987" s="62" t="n">
        <v>13965</v>
      </c>
      <c r="P2987" s="23" t="inlineStr">
        <is>
          <t>LABEX</t>
        </is>
      </c>
      <c r="Q2987" s="23" t="inlineStr">
        <is>
          <t>Porter</t>
        </is>
      </c>
      <c r="R2987" s="23" t="inlineStr">
        <is>
          <t>Porter</t>
        </is>
      </c>
      <c r="S2987" s="63" t="n">
        <v>4</v>
      </c>
      <c r="T2987" s="39" t="n"/>
      <c r="U2987" s="23" t="inlineStr">
        <is>
          <t>BioLegend</t>
        </is>
      </c>
      <c r="V2987" s="23">
        <f>VLOOKUP(P2987,'Customer List'!B:C,2,)</f>
        <v/>
      </c>
      <c r="W2987" s="40" t="n"/>
      <c r="X2987" s="32">
        <f>IF(OR(R2987 = "PRIYANKA MADAM", R2987 = "DEEPAK", R2987 = "PORTER"),N2987,"")</f>
        <v/>
      </c>
      <c r="Y2987" s="23">
        <f>IF(X2987="", "", X2987-N2987)</f>
        <v/>
      </c>
      <c r="Z2987" s="23">
        <f>IF(N2987="", "", TEXT(N2987, "dddd"))</f>
        <v/>
      </c>
      <c r="AA2987" s="23">
        <f>IF(X2987="", "", TEXT(X2987, "dddd"))</f>
        <v/>
      </c>
      <c r="AB2987" s="23">
        <f>VLOOKUP(U2987,'Currency Sheet'!A:C,3,)</f>
        <v/>
      </c>
      <c r="AC2987" s="44">
        <f>VLOOKUP(P2987,'Customer List'!B:D,3,)</f>
        <v/>
      </c>
    </row>
    <row r="2988">
      <c r="A2988" s="23">
        <f>A2987+1</f>
        <v/>
      </c>
      <c r="B2988" s="23" t="inlineStr">
        <is>
          <t>EED119246</t>
        </is>
      </c>
      <c r="C2988" s="32" t="n">
        <v>45919</v>
      </c>
      <c r="D2988" s="32" t="n">
        <v>45926</v>
      </c>
      <c r="E2988" s="51" t="n">
        <v>96.59999999999999</v>
      </c>
      <c r="F2988" s="51">
        <f>IF(AB2988="DOLLAR",E2988*88,E2988)</f>
        <v/>
      </c>
      <c r="G2988" s="62">
        <f>F2988*J2988</f>
        <v/>
      </c>
      <c r="H2988" s="23" t="n">
        <v>368508</v>
      </c>
      <c r="I2988" s="23" t="inlineStr">
        <is>
          <t>FITC anti-human CD45 Antibody  100tests</t>
        </is>
      </c>
      <c r="J2988" s="23" t="n">
        <v>1</v>
      </c>
      <c r="K2988" s="23" t="n">
        <v>1</v>
      </c>
      <c r="L2988" s="23">
        <f>J2988-K2988</f>
        <v/>
      </c>
      <c r="M2988" s="23" t="inlineStr">
        <is>
          <t>T-1314/25-26</t>
        </is>
      </c>
      <c r="N2988" s="32" t="n">
        <v>45936</v>
      </c>
      <c r="O2988" s="62" t="n">
        <v>13903.5</v>
      </c>
      <c r="P2988" s="23" t="inlineStr">
        <is>
          <t>ABHI BIO</t>
        </is>
      </c>
      <c r="Q2988" s="23" t="n">
        <v>58156536115</v>
      </c>
      <c r="R2988" s="23" t="inlineStr">
        <is>
          <t>Delivered</t>
        </is>
      </c>
      <c r="S2988" s="63" t="n">
        <v>4</v>
      </c>
      <c r="T2988" s="39" t="n"/>
      <c r="U2988" s="23" t="inlineStr">
        <is>
          <t>BioLegend</t>
        </is>
      </c>
      <c r="V2988" s="23">
        <f>VLOOKUP(P2988,'Customer List'!B:C,2,)</f>
        <v/>
      </c>
      <c r="W2988" s="40" t="n"/>
      <c r="X2988" s="32" t="n">
        <v>45937</v>
      </c>
      <c r="Y2988" s="23">
        <f>IF(X2988="", "", X2988-N2988)</f>
        <v/>
      </c>
      <c r="Z2988" s="23">
        <f>IF(N2988="", "", TEXT(N2988, "dddd"))</f>
        <v/>
      </c>
      <c r="AA2988" s="23">
        <f>IF(X2988="", "", TEXT(X2988, "dddd"))</f>
        <v/>
      </c>
      <c r="AB2988" s="23">
        <f>VLOOKUP(U2988,'Currency Sheet'!A:C,3,)</f>
        <v/>
      </c>
      <c r="AC2988" s="44">
        <f>VLOOKUP(P2988,'Customer List'!B:D,3,)</f>
        <v/>
      </c>
    </row>
    <row r="2989">
      <c r="A2989" s="23">
        <f>A2988+1</f>
        <v/>
      </c>
      <c r="B2989" s="23" t="inlineStr">
        <is>
          <t>EED119246</t>
        </is>
      </c>
      <c r="C2989" s="32" t="n">
        <v>45919</v>
      </c>
      <c r="D2989" s="32" t="n">
        <v>45926</v>
      </c>
      <c r="E2989" s="51" t="n">
        <v>42.7</v>
      </c>
      <c r="F2989" s="51">
        <f>IF(AB2989="DOLLAR",E2989*88,E2989)</f>
        <v/>
      </c>
      <c r="G2989" s="62">
        <f>F2989*J2989</f>
        <v/>
      </c>
      <c r="H2989" s="23" t="n">
        <v>368509</v>
      </c>
      <c r="I2989" s="23" t="inlineStr">
        <is>
          <t>PE anti-human CD45 Antibody  25 tests</t>
        </is>
      </c>
      <c r="J2989" s="23" t="n">
        <v>1</v>
      </c>
      <c r="K2989" s="23" t="n">
        <v>1</v>
      </c>
      <c r="L2989" s="23">
        <f>J2989-K2989</f>
        <v/>
      </c>
      <c r="M2989" s="23" t="inlineStr">
        <is>
          <t>T-1314/25-26</t>
        </is>
      </c>
      <c r="N2989" s="32" t="n">
        <v>45936</v>
      </c>
      <c r="O2989" s="62" t="n">
        <v>6145.75</v>
      </c>
      <c r="P2989" s="23" t="inlineStr">
        <is>
          <t>ABHI BIO</t>
        </is>
      </c>
      <c r="Q2989" s="23" t="n">
        <v>58156536115</v>
      </c>
      <c r="R2989" s="23" t="inlineStr">
        <is>
          <t>Delivered</t>
        </is>
      </c>
      <c r="S2989" s="63" t="n">
        <v>4</v>
      </c>
      <c r="T2989" s="39" t="n"/>
      <c r="U2989" s="23" t="inlineStr">
        <is>
          <t>BioLegend</t>
        </is>
      </c>
      <c r="V2989" s="23">
        <f>VLOOKUP(P2989,'Customer List'!B:C,2,)</f>
        <v/>
      </c>
      <c r="W2989" s="40" t="n"/>
      <c r="X2989" s="32" t="n">
        <v>45937</v>
      </c>
      <c r="Y2989" s="23">
        <f>IF(X2989="", "", X2989-N2989)</f>
        <v/>
      </c>
      <c r="Z2989" s="23">
        <f>IF(N2989="", "", TEXT(N2989, "dddd"))</f>
        <v/>
      </c>
      <c r="AA2989" s="23">
        <f>IF(X2989="", "", TEXT(X2989, "dddd"))</f>
        <v/>
      </c>
      <c r="AB2989" s="23">
        <f>VLOOKUP(U2989,'Currency Sheet'!A:C,3,)</f>
        <v/>
      </c>
      <c r="AC2989" s="44">
        <f>VLOOKUP(P2989,'Customer List'!B:D,3,)</f>
        <v/>
      </c>
    </row>
    <row r="2990">
      <c r="A2990" s="23">
        <f>A2989+1</f>
        <v/>
      </c>
      <c r="B2990" s="23" t="inlineStr">
        <is>
          <t>EED119246</t>
        </is>
      </c>
      <c r="C2990" s="32" t="n">
        <v>45919</v>
      </c>
      <c r="D2990" s="32" t="n">
        <v>45926</v>
      </c>
      <c r="E2990" s="51" t="n">
        <v>210</v>
      </c>
      <c r="F2990" s="51">
        <f>IF(AB2990="DOLLAR",E2990*88,E2990)</f>
        <v/>
      </c>
      <c r="G2990" s="62">
        <f>F2990*J2990</f>
        <v/>
      </c>
      <c r="H2990" s="23" t="n">
        <v>369312</v>
      </c>
      <c r="I2990" s="23" t="inlineStr">
        <is>
          <t>PerCP/Cyanine5.5 anti-human CD223 (LAG-3) Antibody  100 tests</t>
        </is>
      </c>
      <c r="J2990" s="23" t="n">
        <v>1</v>
      </c>
      <c r="K2990" s="23" t="n">
        <v>1</v>
      </c>
      <c r="L2990" s="23">
        <f>J2990-K2990</f>
        <v/>
      </c>
      <c r="M2990" s="23" t="inlineStr">
        <is>
          <t>T-1277/25-26</t>
        </is>
      </c>
      <c r="N2990" s="32" t="n">
        <v>45927</v>
      </c>
      <c r="O2990" s="62" t="n">
        <v>31620</v>
      </c>
      <c r="P2990" s="23" t="inlineStr">
        <is>
          <t>DR REDDY</t>
        </is>
      </c>
      <c r="Q2990" s="23" t="n">
        <v>58156225400</v>
      </c>
      <c r="R2990" s="23" t="inlineStr">
        <is>
          <t>Delivered</t>
        </is>
      </c>
      <c r="S2990" s="63" t="n">
        <v>4</v>
      </c>
      <c r="T2990" s="39" t="n"/>
      <c r="U2990" s="23" t="inlineStr">
        <is>
          <t>BioLegend</t>
        </is>
      </c>
      <c r="V2990" s="23">
        <f>VLOOKUP(P2990,'Customer List'!B:C,2,)</f>
        <v/>
      </c>
      <c r="W2990" s="40" t="n"/>
      <c r="X2990" s="32" t="n">
        <v>45930</v>
      </c>
      <c r="Y2990" s="23">
        <f>IF(X2990="", "", X2990-N2990)</f>
        <v/>
      </c>
      <c r="Z2990" s="23">
        <f>IF(N2990="", "", TEXT(N2990, "dddd"))</f>
        <v/>
      </c>
      <c r="AA2990" s="23">
        <f>IF(X2990="", "", TEXT(X2990, "dddd"))</f>
        <v/>
      </c>
      <c r="AB2990" s="23">
        <f>VLOOKUP(U2990,'Currency Sheet'!A:C,3,)</f>
        <v/>
      </c>
      <c r="AC2990" s="44">
        <f>VLOOKUP(P2990,'Customer List'!B:D,3,)</f>
        <v/>
      </c>
    </row>
    <row r="2991">
      <c r="A2991" s="23">
        <f>A2990+1</f>
        <v/>
      </c>
      <c r="B2991" s="23" t="inlineStr">
        <is>
          <t>EED119246</t>
        </is>
      </c>
      <c r="C2991" s="32" t="n">
        <v>45919</v>
      </c>
      <c r="D2991" s="32" t="n">
        <v>45926</v>
      </c>
      <c r="E2991" s="51" t="n">
        <v>161.25</v>
      </c>
      <c r="F2991" s="51">
        <f>IF(AB2991="DOLLAR",E2991*88,E2991)</f>
        <v/>
      </c>
      <c r="G2991" s="62">
        <f>F2991*J2991</f>
        <v/>
      </c>
      <c r="H2991" s="23" t="n">
        <v>369321</v>
      </c>
      <c r="I2991" s="23" t="inlineStr">
        <is>
          <t>Brilliant Violet 785™ anti-human CD223 (LAG-3) Antibody  25 tests</t>
        </is>
      </c>
      <c r="J2991" s="23" t="n">
        <v>1</v>
      </c>
      <c r="K2991" s="23" t="n">
        <v>1</v>
      </c>
      <c r="L2991" s="23">
        <f>J2991-K2991</f>
        <v/>
      </c>
      <c r="M2991" s="23" t="inlineStr">
        <is>
          <t>T-1315/25-26</t>
        </is>
      </c>
      <c r="N2991" s="32" t="n">
        <v>45936</v>
      </c>
      <c r="O2991" s="62" t="n">
        <v>21661.25</v>
      </c>
      <c r="P2991" s="23" t="inlineStr">
        <is>
          <t>ABHI BIO</t>
        </is>
      </c>
      <c r="Q2991" s="23" t="n">
        <v>58156536115</v>
      </c>
      <c r="R2991" s="23" t="inlineStr">
        <is>
          <t>Delivered</t>
        </is>
      </c>
      <c r="S2991" s="63" t="n">
        <v>4</v>
      </c>
      <c r="T2991" s="39" t="n"/>
      <c r="U2991" s="23" t="inlineStr">
        <is>
          <t>BioLegend</t>
        </is>
      </c>
      <c r="V2991" s="23">
        <f>VLOOKUP(P2991,'Customer List'!B:C,2,)</f>
        <v/>
      </c>
      <c r="W2991" s="40" t="n"/>
      <c r="X2991" s="32" t="n">
        <v>45937</v>
      </c>
      <c r="Y2991" s="23">
        <f>IF(X2991="", "", X2991-N2991)</f>
        <v/>
      </c>
      <c r="Z2991" s="23">
        <f>IF(N2991="", "", TEXT(N2991, "dddd"))</f>
        <v/>
      </c>
      <c r="AA2991" s="23">
        <f>IF(X2991="", "", TEXT(X2991, "dddd"))</f>
        <v/>
      </c>
      <c r="AB2991" s="23">
        <f>VLOOKUP(U2991,'Currency Sheet'!A:C,3,)</f>
        <v/>
      </c>
      <c r="AC2991" s="44">
        <f>VLOOKUP(P2991,'Customer List'!B:D,3,)</f>
        <v/>
      </c>
    </row>
    <row r="2992">
      <c r="A2992" s="23">
        <f>A2991+1</f>
        <v/>
      </c>
      <c r="B2992" s="23" t="inlineStr">
        <is>
          <t>EED119246</t>
        </is>
      </c>
      <c r="C2992" s="32" t="n">
        <v>45919</v>
      </c>
      <c r="D2992" s="32" t="n">
        <v>45926</v>
      </c>
      <c r="E2992" s="51" t="n">
        <v>226.1</v>
      </c>
      <c r="F2992" s="51">
        <f>IF(AB2992="DOLLAR",E2992*88,E2992)</f>
        <v/>
      </c>
      <c r="G2992" s="62">
        <f>F2992*J2992</f>
        <v/>
      </c>
      <c r="H2992" s="23" t="n">
        <v>372002</v>
      </c>
      <c r="I2992" s="23" t="inlineStr">
        <is>
          <t>Purified anti-human CLEC1B (CLEC2) Antibody  100µg</t>
        </is>
      </c>
      <c r="J2992" s="23" t="n">
        <v>1</v>
      </c>
      <c r="K2992" s="23" t="n">
        <v>1</v>
      </c>
      <c r="L2992" s="23">
        <f>J2992-K2992</f>
        <v/>
      </c>
      <c r="M2992" s="23" t="inlineStr">
        <is>
          <t>T-1301/25-26</t>
        </is>
      </c>
      <c r="N2992" s="32" t="n">
        <v>45929</v>
      </c>
      <c r="O2992" s="62" t="n">
        <v>35045.5</v>
      </c>
      <c r="P2992" s="23" t="inlineStr">
        <is>
          <t>LOKESH Enterprises</t>
        </is>
      </c>
      <c r="Q2992" s="23" t="inlineStr">
        <is>
          <t>By Hand</t>
        </is>
      </c>
      <c r="R2992" s="23" t="inlineStr">
        <is>
          <t>PRIYANKA MADAM</t>
        </is>
      </c>
      <c r="S2992" s="63" t="n">
        <v>4</v>
      </c>
      <c r="T2992" s="39" t="n"/>
      <c r="U2992" s="23" t="inlineStr">
        <is>
          <t>BioLegend</t>
        </is>
      </c>
      <c r="V2992" s="23">
        <f>VLOOKUP(P2992,'Customer List'!B:C,2,)</f>
        <v/>
      </c>
      <c r="W2992" s="40" t="n"/>
      <c r="X2992" s="32">
        <f>IF(OR(R2992 = "PRIYANKA MADAM", R2992 = "DEEPAK", R2992 = "PORTER"),N2992,"")</f>
        <v/>
      </c>
      <c r="Y2992" s="23">
        <f>IF(X2992="", "", X2992-N2992)</f>
        <v/>
      </c>
      <c r="Z2992" s="23">
        <f>IF(N2992="", "", TEXT(N2992, "dddd"))</f>
        <v/>
      </c>
      <c r="AA2992" s="23">
        <f>IF(X2992="", "", TEXT(X2992, "dddd"))</f>
        <v/>
      </c>
      <c r="AB2992" s="23">
        <f>VLOOKUP(U2992,'Currency Sheet'!A:C,3,)</f>
        <v/>
      </c>
      <c r="AC2992" s="44">
        <f>VLOOKUP(P2992,'Customer List'!B:D,3,)</f>
        <v/>
      </c>
    </row>
    <row r="2993">
      <c r="A2993" s="23">
        <f>A2992+1</f>
        <v/>
      </c>
      <c r="B2993" s="23" t="inlineStr">
        <is>
          <t>EED119246</t>
        </is>
      </c>
      <c r="C2993" s="32" t="n">
        <v>45919</v>
      </c>
      <c r="D2993" s="32" t="n">
        <v>45926</v>
      </c>
      <c r="E2993" s="51" t="n">
        <v>87.5</v>
      </c>
      <c r="F2993" s="51">
        <f>IF(AB2993="DOLLAR",E2993*88,E2993)</f>
        <v/>
      </c>
      <c r="G2993" s="62">
        <f>F2993*J2993</f>
        <v/>
      </c>
      <c r="H2993" s="23" t="n">
        <v>372203</v>
      </c>
      <c r="I2993" s="23" t="inlineStr">
        <is>
          <t>APC anti-human/mouse Granzyme B Recombinant Antibody  25tests</t>
        </is>
      </c>
      <c r="J2993" s="23" t="n">
        <v>1</v>
      </c>
      <c r="K2993" s="23" t="n">
        <v>1</v>
      </c>
      <c r="L2993" s="23">
        <f>J2993-K2993</f>
        <v/>
      </c>
      <c r="M2993" s="23" t="inlineStr">
        <is>
          <t>T-1315/25-26</t>
        </is>
      </c>
      <c r="N2993" s="32" t="n">
        <v>45936</v>
      </c>
      <c r="O2993" s="62" t="n">
        <v>12593.75</v>
      </c>
      <c r="P2993" s="23" t="inlineStr">
        <is>
          <t>ABHI BIO</t>
        </is>
      </c>
      <c r="Q2993" s="23" t="n">
        <v>58156536115</v>
      </c>
      <c r="R2993" s="23" t="inlineStr">
        <is>
          <t>Delivered</t>
        </is>
      </c>
      <c r="S2993" s="63" t="n">
        <v>4</v>
      </c>
      <c r="T2993" s="39" t="n"/>
      <c r="U2993" s="23" t="inlineStr">
        <is>
          <t>BioLegend</t>
        </is>
      </c>
      <c r="V2993" s="23">
        <f>VLOOKUP(P2993,'Customer List'!B:C,2,)</f>
        <v/>
      </c>
      <c r="W2993" s="40" t="n"/>
      <c r="X2993" s="32" t="n">
        <v>45937</v>
      </c>
      <c r="Y2993" s="23">
        <f>IF(X2993="", "", X2993-N2993)</f>
        <v/>
      </c>
      <c r="Z2993" s="23">
        <f>IF(N2993="", "", TEXT(N2993, "dddd"))</f>
        <v/>
      </c>
      <c r="AA2993" s="23">
        <f>IF(X2993="", "", TEXT(X2993, "dddd"))</f>
        <v/>
      </c>
      <c r="AB2993" s="23">
        <f>VLOOKUP(U2993,'Currency Sheet'!A:C,3,)</f>
        <v/>
      </c>
      <c r="AC2993" s="44">
        <f>VLOOKUP(P2993,'Customer List'!B:D,3,)</f>
        <v/>
      </c>
    </row>
    <row r="2994">
      <c r="A2994" s="23">
        <f>A2993+1</f>
        <v/>
      </c>
      <c r="B2994" s="23" t="inlineStr">
        <is>
          <t>EED119246</t>
        </is>
      </c>
      <c r="C2994" s="32" t="n">
        <v>45919</v>
      </c>
      <c r="D2994" s="32" t="n">
        <v>45926</v>
      </c>
      <c r="E2994" s="51" t="n">
        <v>234.5</v>
      </c>
      <c r="F2994" s="51">
        <f>IF(AB2994="DOLLAR",E2994*88,E2994)</f>
        <v/>
      </c>
      <c r="G2994" s="62">
        <f>F2994*J2994</f>
        <v/>
      </c>
      <c r="H2994" s="23" t="n">
        <v>372208</v>
      </c>
      <c r="I2994" s="23" t="inlineStr">
        <is>
          <t>PE anti-human/mouse Granzyme B Recombinant Antibody  100tests</t>
        </is>
      </c>
      <c r="J2994" s="23" t="n">
        <v>1</v>
      </c>
      <c r="K2994" s="23" t="n">
        <v>1</v>
      </c>
      <c r="L2994" s="23">
        <f>J2994-K2994</f>
        <v/>
      </c>
      <c r="M2994" s="23" t="inlineStr">
        <is>
          <t>T-1366/25-26</t>
        </is>
      </c>
      <c r="N2994" s="32" t="n">
        <v>45938</v>
      </c>
      <c r="O2994" s="62" t="n">
        <v>32249.33</v>
      </c>
      <c r="P2994" s="23" t="inlineStr">
        <is>
          <t>RCB</t>
        </is>
      </c>
      <c r="Q2994" s="23" t="inlineStr">
        <is>
          <t>BY HAND</t>
        </is>
      </c>
      <c r="R2994" s="23" t="inlineStr">
        <is>
          <t>Deepak</t>
        </is>
      </c>
      <c r="S2994" s="63" t="n">
        <v>4</v>
      </c>
      <c r="T2994" s="39" t="n"/>
      <c r="U2994" s="23" t="inlineStr">
        <is>
          <t>BioLegend</t>
        </is>
      </c>
      <c r="V2994" s="23">
        <f>VLOOKUP(P2994,'Customer List'!B:C,2,)</f>
        <v/>
      </c>
      <c r="W2994" s="40" t="n"/>
      <c r="X2994" s="32">
        <f>IF(OR(R2994 = "PRIYANKA MADAM", R2994 = "DEEPAK", R2994 = "PORTER"),N2994,"")</f>
        <v/>
      </c>
      <c r="Y2994" s="23">
        <f>IF(X2994="", "", X2994-N2994)</f>
        <v/>
      </c>
      <c r="Z2994" s="23">
        <f>IF(N2994="", "", TEXT(N2994, "dddd"))</f>
        <v/>
      </c>
      <c r="AA2994" s="23">
        <f>IF(X2994="", "", TEXT(X2994, "dddd"))</f>
        <v/>
      </c>
      <c r="AB2994" s="23">
        <f>VLOOKUP(U2994,'Currency Sheet'!A:C,3,)</f>
        <v/>
      </c>
      <c r="AC2994" s="44">
        <f>VLOOKUP(P2994,'Customer List'!B:D,3,)</f>
        <v/>
      </c>
    </row>
    <row r="2995">
      <c r="A2995" s="23">
        <f>A2994+1</f>
        <v/>
      </c>
      <c r="B2995" s="23" t="inlineStr">
        <is>
          <t>EED119246</t>
        </is>
      </c>
      <c r="C2995" s="32" t="n">
        <v>45919</v>
      </c>
      <c r="D2995" s="32" t="n">
        <v>45926</v>
      </c>
      <c r="E2995" s="51" t="n">
        <v>300.3</v>
      </c>
      <c r="F2995" s="51">
        <f>IF(AB2995="DOLLAR",E2995*88,E2995)</f>
        <v/>
      </c>
      <c r="G2995" s="62">
        <f>F2995*J2995</f>
        <v/>
      </c>
      <c r="H2995" s="23" t="n">
        <v>372716</v>
      </c>
      <c r="I2995" s="23" t="inlineStr">
        <is>
          <t>PE/Dazzle™ 594 anti-human TIGIT (VSTM3) Antibody  100 tests</t>
        </is>
      </c>
      <c r="J2995" s="23" t="n">
        <v>1</v>
      </c>
      <c r="K2995" s="23" t="n">
        <v>1</v>
      </c>
      <c r="L2995" s="23">
        <f>J2995-K2995</f>
        <v/>
      </c>
      <c r="M2995" s="23" t="inlineStr">
        <is>
          <t>T-1277/25-26</t>
        </is>
      </c>
      <c r="N2995" s="32" t="n">
        <v>45927</v>
      </c>
      <c r="O2995" s="62" t="n">
        <v>45216.6</v>
      </c>
      <c r="P2995" s="23" t="inlineStr">
        <is>
          <t>DR REDDY</t>
        </is>
      </c>
      <c r="Q2995" s="23" t="n">
        <v>58156225400</v>
      </c>
      <c r="R2995" s="23" t="inlineStr">
        <is>
          <t>Delivered</t>
        </is>
      </c>
      <c r="S2995" s="63" t="n">
        <v>4</v>
      </c>
      <c r="T2995" s="39" t="n"/>
      <c r="U2995" s="23" t="inlineStr">
        <is>
          <t>BioLegend</t>
        </is>
      </c>
      <c r="V2995" s="23">
        <f>VLOOKUP(P2995,'Customer List'!B:C,2,)</f>
        <v/>
      </c>
      <c r="W2995" s="40" t="n"/>
      <c r="X2995" s="32" t="n">
        <v>45930</v>
      </c>
      <c r="Y2995" s="23">
        <f>IF(X2995="", "", X2995-N2995)</f>
        <v/>
      </c>
      <c r="Z2995" s="23">
        <f>IF(N2995="", "", TEXT(N2995, "dddd"))</f>
        <v/>
      </c>
      <c r="AA2995" s="23">
        <f>IF(X2995="", "", TEXT(X2995, "dddd"))</f>
        <v/>
      </c>
      <c r="AB2995" s="23">
        <f>VLOOKUP(U2995,'Currency Sheet'!A:C,3,)</f>
        <v/>
      </c>
      <c r="AC2995" s="44">
        <f>VLOOKUP(P2995,'Customer List'!B:D,3,)</f>
        <v/>
      </c>
    </row>
    <row r="2996">
      <c r="A2996" s="23">
        <f>A2995+1</f>
        <v/>
      </c>
      <c r="B2996" s="23" t="inlineStr">
        <is>
          <t>EED119246</t>
        </is>
      </c>
      <c r="C2996" s="32" t="n">
        <v>45919</v>
      </c>
      <c r="D2996" s="32" t="n">
        <v>45926</v>
      </c>
      <c r="E2996" s="51" t="n">
        <v>56</v>
      </c>
      <c r="F2996" s="51">
        <f>IF(AB2996="DOLLAR",E2996*88,E2996)</f>
        <v/>
      </c>
      <c r="G2996" s="62">
        <f>F2996*J2996</f>
        <v/>
      </c>
      <c r="H2996" s="23" t="n">
        <v>384813</v>
      </c>
      <c r="I2996" s="23" t="inlineStr">
        <is>
          <t>FITC anti-human CD62L Antibody  25 tests</t>
        </is>
      </c>
      <c r="J2996" s="23" t="n">
        <v>1</v>
      </c>
      <c r="K2996" s="23" t="n">
        <v>1</v>
      </c>
      <c r="L2996" s="23">
        <f>J2996-K2996</f>
        <v/>
      </c>
      <c r="M2996" s="23" t="inlineStr">
        <is>
          <t>T-1315/25-26</t>
        </is>
      </c>
      <c r="N2996" s="32" t="n">
        <v>45936</v>
      </c>
      <c r="O2996" s="62" t="n">
        <v>8060</v>
      </c>
      <c r="P2996" s="23" t="inlineStr">
        <is>
          <t>ABHI BIO</t>
        </is>
      </c>
      <c r="Q2996" s="23" t="n">
        <v>58156536115</v>
      </c>
      <c r="R2996" s="23" t="inlineStr">
        <is>
          <t>Delivered</t>
        </is>
      </c>
      <c r="S2996" s="63" t="n">
        <v>4</v>
      </c>
      <c r="T2996" s="39" t="n"/>
      <c r="U2996" s="23" t="inlineStr">
        <is>
          <t>BioLegend</t>
        </is>
      </c>
      <c r="V2996" s="23">
        <f>VLOOKUP(P2996,'Customer List'!B:C,2,)</f>
        <v/>
      </c>
      <c r="W2996" s="40" t="n"/>
      <c r="X2996" s="32" t="n">
        <v>45937</v>
      </c>
      <c r="Y2996" s="23">
        <f>IF(X2996="", "", X2996-N2996)</f>
        <v/>
      </c>
      <c r="Z2996" s="23">
        <f>IF(N2996="", "", TEXT(N2996, "dddd"))</f>
        <v/>
      </c>
      <c r="AA2996" s="23">
        <f>IF(X2996="", "", TEXT(X2996, "dddd"))</f>
        <v/>
      </c>
      <c r="AB2996" s="23">
        <f>VLOOKUP(U2996,'Currency Sheet'!A:C,3,)</f>
        <v/>
      </c>
      <c r="AC2996" s="44">
        <f>VLOOKUP(P2996,'Customer List'!B:D,3,)</f>
        <v/>
      </c>
    </row>
    <row r="2997">
      <c r="A2997" s="23">
        <f>A2996+1</f>
        <v/>
      </c>
      <c r="B2997" s="23" t="inlineStr">
        <is>
          <t>EED119246</t>
        </is>
      </c>
      <c r="C2997" s="32" t="n">
        <v>45919</v>
      </c>
      <c r="D2997" s="32" t="n">
        <v>45926</v>
      </c>
      <c r="E2997" s="51" t="n">
        <v>268.5</v>
      </c>
      <c r="F2997" s="51">
        <f>IF(AB2997="DOLLAR",E2997*88,E2997)</f>
        <v/>
      </c>
      <c r="G2997" s="62">
        <f>F2997*J2997</f>
        <v/>
      </c>
      <c r="H2997" s="23" t="n">
        <v>400158</v>
      </c>
      <c r="I2997" s="23" t="inlineStr">
        <is>
          <t>Brilliant Violet 421™ Mouse IgG1, κ Isotype Ctrl Antibody  100tests</t>
        </is>
      </c>
      <c r="J2997" s="23" t="n">
        <v>3</v>
      </c>
      <c r="K2997" s="23" t="n">
        <v>3</v>
      </c>
      <c r="L2997" s="23">
        <f>J2997-K2997</f>
        <v/>
      </c>
      <c r="M2997" s="23" t="inlineStr">
        <is>
          <t>T-1277/25-26</t>
        </is>
      </c>
      <c r="N2997" s="32" t="n">
        <v>45927</v>
      </c>
      <c r="O2997" s="62">
        <f>37733.2*3</f>
        <v/>
      </c>
      <c r="P2997" s="23" t="inlineStr">
        <is>
          <t>DR REDDY</t>
        </is>
      </c>
      <c r="Q2997" s="23" t="n">
        <v>58156225400</v>
      </c>
      <c r="R2997" s="23" t="inlineStr">
        <is>
          <t>Delivered</t>
        </is>
      </c>
      <c r="S2997" s="63" t="n">
        <v>4</v>
      </c>
      <c r="T2997" s="39" t="n"/>
      <c r="U2997" s="23" t="inlineStr">
        <is>
          <t>BioLegend</t>
        </is>
      </c>
      <c r="V2997" s="23">
        <f>VLOOKUP(P2997,'Customer List'!B:C,2,)</f>
        <v/>
      </c>
      <c r="W2997" s="40" t="n"/>
      <c r="X2997" s="32" t="n">
        <v>45930</v>
      </c>
      <c r="Y2997" s="23">
        <f>IF(X2997="", "", X2997-N2997)</f>
        <v/>
      </c>
      <c r="Z2997" s="23">
        <f>IF(N2997="", "", TEXT(N2997, "dddd"))</f>
        <v/>
      </c>
      <c r="AA2997" s="23">
        <f>IF(X2997="", "", TEXT(X2997, "dddd"))</f>
        <v/>
      </c>
      <c r="AB2997" s="23">
        <f>VLOOKUP(U2997,'Currency Sheet'!A:C,3,)</f>
        <v/>
      </c>
      <c r="AC2997" s="44">
        <f>VLOOKUP(P2997,'Customer List'!B:D,3,)</f>
        <v/>
      </c>
    </row>
    <row r="2998">
      <c r="A2998" s="23">
        <f>A2997+1</f>
        <v/>
      </c>
      <c r="B2998" s="23" t="inlineStr">
        <is>
          <t>EED119246</t>
        </is>
      </c>
      <c r="C2998" s="32" t="n">
        <v>45919</v>
      </c>
      <c r="D2998" s="32" t="n">
        <v>45926</v>
      </c>
      <c r="E2998" s="51" t="n">
        <v>64.40000000000001</v>
      </c>
      <c r="F2998" s="51">
        <f>IF(AB2998="DOLLAR",E2998*88,E2998)</f>
        <v/>
      </c>
      <c r="G2998" s="62">
        <f>F2998*J2998</f>
        <v/>
      </c>
      <c r="H2998" s="23" t="n">
        <v>400212</v>
      </c>
      <c r="I2998" s="23" t="inlineStr">
        <is>
          <t>PE Mouse IgG2a, κ Isotype Ctrl Antibody   100µg</t>
        </is>
      </c>
      <c r="J2998" s="23" t="n">
        <v>2</v>
      </c>
      <c r="K2998" s="23" t="n">
        <v>2</v>
      </c>
      <c r="L2998" s="23">
        <f>J2998-K2998</f>
        <v/>
      </c>
      <c r="M2998" s="23" t="inlineStr">
        <is>
          <t>T-1277/25-26</t>
        </is>
      </c>
      <c r="N2998" s="32" t="n">
        <v>45927</v>
      </c>
      <c r="O2998" s="62" t="n">
        <v>19393.6</v>
      </c>
      <c r="P2998" s="23" t="inlineStr">
        <is>
          <t>DR REDDY</t>
        </is>
      </c>
      <c r="Q2998" s="23" t="n">
        <v>58156225400</v>
      </c>
      <c r="R2998" s="23" t="inlineStr">
        <is>
          <t>Delivered</t>
        </is>
      </c>
      <c r="S2998" s="63" t="n">
        <v>4</v>
      </c>
      <c r="T2998" s="39" t="n"/>
      <c r="U2998" s="23" t="inlineStr">
        <is>
          <t>BioLegend</t>
        </is>
      </c>
      <c r="V2998" s="23">
        <f>VLOOKUP(P2998,'Customer List'!B:C,2,)</f>
        <v/>
      </c>
      <c r="W2998" s="40" t="n"/>
      <c r="X2998" s="32" t="n">
        <v>45930</v>
      </c>
      <c r="Y2998" s="23">
        <f>IF(X2998="", "", X2998-N2998)</f>
        <v/>
      </c>
      <c r="Z2998" s="23">
        <f>IF(N2998="", "", TEXT(N2998, "dddd"))</f>
        <v/>
      </c>
      <c r="AA2998" s="23">
        <f>IF(X2998="", "", TEXT(X2998, "dddd"))</f>
        <v/>
      </c>
      <c r="AB2998" s="23">
        <f>VLOOKUP(U2998,'Currency Sheet'!A:C,3,)</f>
        <v/>
      </c>
      <c r="AC2998" s="44">
        <f>VLOOKUP(P2998,'Customer List'!B:D,3,)</f>
        <v/>
      </c>
    </row>
    <row r="2999">
      <c r="A2999" s="23">
        <f>A2998+1</f>
        <v/>
      </c>
      <c r="B2999" s="23" t="inlineStr">
        <is>
          <t>EED119246</t>
        </is>
      </c>
      <c r="C2999" s="32" t="n">
        <v>45919</v>
      </c>
      <c r="D2999" s="32" t="n">
        <v>45926</v>
      </c>
      <c r="E2999" s="51" t="n">
        <v>81.90000000000001</v>
      </c>
      <c r="F2999" s="51">
        <f>IF(AB2999="DOLLAR",E2999*88,E2999)</f>
        <v/>
      </c>
      <c r="G2999" s="62">
        <f>F2999*J2999</f>
        <v/>
      </c>
      <c r="H2999" s="23" t="n">
        <v>401319</v>
      </c>
      <c r="I2999" s="23" t="inlineStr">
        <is>
          <t>PE Mouse IgG3, κ Isotype Ctrl Antibody  25 µg</t>
        </is>
      </c>
      <c r="J2999" s="23" t="n">
        <v>1</v>
      </c>
      <c r="K2999" s="23" t="n">
        <v>1</v>
      </c>
      <c r="L2999" s="23">
        <f>J2999-K2999</f>
        <v/>
      </c>
      <c r="M2999" s="23" t="inlineStr">
        <is>
          <t>T-1281/25-26</t>
        </is>
      </c>
      <c r="N2999" s="32" t="n">
        <v>45927</v>
      </c>
      <c r="O2999" s="62" t="n">
        <v>11787.75</v>
      </c>
      <c r="P2999" s="23" t="inlineStr">
        <is>
          <t>RG SONS</t>
        </is>
      </c>
      <c r="Q2999" s="23" t="n">
        <v>58156229353</v>
      </c>
      <c r="R2999" s="23" t="inlineStr">
        <is>
          <t>Delivered</t>
        </is>
      </c>
      <c r="S2999" s="63" t="n">
        <v>4</v>
      </c>
      <c r="T2999" s="39" t="n"/>
      <c r="U2999" s="23" t="inlineStr">
        <is>
          <t>BioLegend</t>
        </is>
      </c>
      <c r="V2999" s="23">
        <f>VLOOKUP(P2999,'Customer List'!B:C,2,)</f>
        <v/>
      </c>
      <c r="W2999" s="40" t="n"/>
      <c r="X2999" s="32" t="n">
        <v>45929</v>
      </c>
      <c r="Y2999" s="23">
        <f>IF(X2999="", "", X2999-N2999)</f>
        <v/>
      </c>
      <c r="Z2999" s="23">
        <f>IF(N2999="", "", TEXT(N2999, "dddd"))</f>
        <v/>
      </c>
      <c r="AA2999" s="23">
        <f>IF(X2999="", "", TEXT(X2999, "dddd"))</f>
        <v/>
      </c>
      <c r="AB2999" s="23">
        <f>VLOOKUP(U2999,'Currency Sheet'!A:C,3,)</f>
        <v/>
      </c>
      <c r="AC2999" s="44">
        <f>VLOOKUP(P2999,'Customer List'!B:D,3,)</f>
        <v/>
      </c>
    </row>
    <row r="3000">
      <c r="A3000" s="23">
        <f>A2999+1</f>
        <v/>
      </c>
      <c r="B3000" s="23" t="inlineStr">
        <is>
          <t>EED119246</t>
        </is>
      </c>
      <c r="C3000" s="32" t="n">
        <v>45919</v>
      </c>
      <c r="D3000" s="32" t="n">
        <v>45926</v>
      </c>
      <c r="E3000" s="51" t="n">
        <v>144.2</v>
      </c>
      <c r="F3000" s="51">
        <f>IF(AB3000="DOLLAR",E3000*88,E3000)</f>
        <v/>
      </c>
      <c r="G3000" s="62">
        <f>F3000*J3000</f>
        <v/>
      </c>
      <c r="H3000" s="23" t="n">
        <v>405206</v>
      </c>
      <c r="I3000" s="23" t="inlineStr">
        <is>
          <t>PE/Cyanine7 Streptavidin  100 µg</t>
        </is>
      </c>
      <c r="J3000" s="23" t="n">
        <v>1</v>
      </c>
      <c r="K3000" s="23" t="n">
        <v>1</v>
      </c>
      <c r="L3000" s="23">
        <f>J3000-K3000</f>
        <v/>
      </c>
      <c r="M3000" s="23" t="inlineStr">
        <is>
          <t>T-1302/25-26</t>
        </is>
      </c>
      <c r="N3000" s="32" t="n">
        <v>45929</v>
      </c>
      <c r="O3000" s="62" t="n">
        <v>19281.6</v>
      </c>
      <c r="P3000" s="23" t="inlineStr">
        <is>
          <t>AIIMS</t>
        </is>
      </c>
      <c r="Q3000" s="23" t="inlineStr">
        <is>
          <t>By Hand</t>
        </is>
      </c>
      <c r="R3000" s="23" t="inlineStr">
        <is>
          <t>PRIYANKA MADAM</t>
        </is>
      </c>
      <c r="S3000" s="63" t="n">
        <v>4</v>
      </c>
      <c r="T3000" s="39" t="n"/>
      <c r="U3000" s="23" t="inlineStr">
        <is>
          <t>BioLegend</t>
        </is>
      </c>
      <c r="V3000" s="23">
        <f>VLOOKUP(P3000,'Customer List'!B:C,2,)</f>
        <v/>
      </c>
      <c r="W3000" s="40" t="n"/>
      <c r="X3000" s="32">
        <f>IF(OR(R3000 = "PRIYANKA MADAM", R3000 = "DEEPAK", R3000 = "PORTER"),N3000,"")</f>
        <v/>
      </c>
      <c r="Y3000" s="23">
        <f>IF(X3000="", "", X3000-N3000)</f>
        <v/>
      </c>
      <c r="Z3000" s="23">
        <f>IF(N3000="", "", TEXT(N3000, "dddd"))</f>
        <v/>
      </c>
      <c r="AA3000" s="23">
        <f>IF(X3000="", "", TEXT(X3000, "dddd"))</f>
        <v/>
      </c>
      <c r="AB3000" s="23">
        <f>VLOOKUP(U3000,'Currency Sheet'!A:C,3,)</f>
        <v/>
      </c>
      <c r="AC3000" s="44">
        <f>VLOOKUP(P3000,'Customer List'!B:D,3,)</f>
        <v/>
      </c>
    </row>
    <row r="3001">
      <c r="A3001" s="23">
        <f>A3000+1</f>
        <v/>
      </c>
      <c r="B3001" s="23" t="inlineStr">
        <is>
          <t>EED119246</t>
        </is>
      </c>
      <c r="C3001" s="32" t="n">
        <v>45919</v>
      </c>
      <c r="D3001" s="32" t="n">
        <v>45926</v>
      </c>
      <c r="E3001" s="51" t="n">
        <v>78.40000000000001</v>
      </c>
      <c r="F3001" s="51">
        <f>IF(AB3001="DOLLAR",E3001*88,E3001)</f>
        <v/>
      </c>
      <c r="G3001" s="62">
        <f>F3001*J3001</f>
        <v/>
      </c>
      <c r="H3001" s="23" t="n">
        <v>405326</v>
      </c>
      <c r="I3001" s="23" t="inlineStr">
        <is>
          <t>Alexa Fluor® 594 Goat anti-mouse IgG (minimal x-reactivity) Antibody  100µg</t>
        </is>
      </c>
      <c r="J3001" s="23" t="n">
        <v>1</v>
      </c>
      <c r="K3001" s="23" t="n">
        <v>1</v>
      </c>
      <c r="L3001" s="23">
        <f>J3001-K3001</f>
        <v/>
      </c>
      <c r="M3001" s="23" t="inlineStr">
        <is>
          <t>T-1281/25-26</t>
        </is>
      </c>
      <c r="N3001" s="32" t="n">
        <v>45927</v>
      </c>
      <c r="O3001" s="62" t="n">
        <v>11284</v>
      </c>
      <c r="P3001" s="23" t="inlineStr">
        <is>
          <t>RG SONS</t>
        </is>
      </c>
      <c r="Q3001" s="23" t="n">
        <v>58156229353</v>
      </c>
      <c r="R3001" s="23" t="inlineStr">
        <is>
          <t>Delivered</t>
        </is>
      </c>
      <c r="S3001" s="63" t="n">
        <v>4</v>
      </c>
      <c r="T3001" s="39" t="n"/>
      <c r="U3001" s="23" t="inlineStr">
        <is>
          <t>BioLegend</t>
        </is>
      </c>
      <c r="V3001" s="23">
        <f>VLOOKUP(P3001,'Customer List'!B:C,2,)</f>
        <v/>
      </c>
      <c r="W3001" s="40" t="n"/>
      <c r="X3001" s="32" t="n">
        <v>45929</v>
      </c>
      <c r="Y3001" s="23">
        <f>IF(X3001="", "", X3001-N3001)</f>
        <v/>
      </c>
      <c r="Z3001" s="23">
        <f>IF(N3001="", "", TEXT(N3001, "dddd"))</f>
        <v/>
      </c>
      <c r="AA3001" s="23">
        <f>IF(X3001="", "", TEXT(X3001, "dddd"))</f>
        <v/>
      </c>
      <c r="AB3001" s="23">
        <f>VLOOKUP(U3001,'Currency Sheet'!A:C,3,)</f>
        <v/>
      </c>
      <c r="AC3001" s="44">
        <f>VLOOKUP(P3001,'Customer List'!B:D,3,)</f>
        <v/>
      </c>
    </row>
    <row r="3002">
      <c r="A3002" s="23">
        <f>A3001+1</f>
        <v/>
      </c>
      <c r="B3002" s="23" t="inlineStr">
        <is>
          <t>EED119246</t>
        </is>
      </c>
      <c r="C3002" s="32" t="n">
        <v>45919</v>
      </c>
      <c r="D3002" s="32" t="n">
        <v>45926</v>
      </c>
      <c r="E3002" s="51" t="n">
        <v>58.1</v>
      </c>
      <c r="F3002" s="51">
        <f>IF(AB3002="DOLLAR",E3002*88,E3002)</f>
        <v/>
      </c>
      <c r="G3002" s="62">
        <f>F3002*J3002</f>
        <v/>
      </c>
      <c r="H3002" s="23" t="n">
        <v>406605</v>
      </c>
      <c r="I3002" s="23" t="inlineStr">
        <is>
          <t>FITC anti-mouse IgG1 Antibody  50 µg</t>
        </is>
      </c>
      <c r="J3002" s="23" t="n">
        <v>1</v>
      </c>
      <c r="K3002" s="23" t="n">
        <v>1</v>
      </c>
      <c r="L3002" s="23">
        <f>J3002-K3002</f>
        <v/>
      </c>
      <c r="M3002" s="23" t="inlineStr">
        <is>
          <t>T-1281/25-26</t>
        </is>
      </c>
      <c r="N3002" s="32" t="n">
        <v>45927</v>
      </c>
      <c r="O3002" s="62" t="n">
        <v>8362.25</v>
      </c>
      <c r="P3002" s="23" t="inlineStr">
        <is>
          <t>RG SONS</t>
        </is>
      </c>
      <c r="Q3002" s="23" t="n">
        <v>58156229353</v>
      </c>
      <c r="R3002" s="23" t="inlineStr">
        <is>
          <t>Delivered</t>
        </is>
      </c>
      <c r="S3002" s="63" t="n">
        <v>4</v>
      </c>
      <c r="T3002" s="39" t="n"/>
      <c r="U3002" s="23" t="inlineStr">
        <is>
          <t>BioLegend</t>
        </is>
      </c>
      <c r="V3002" s="23">
        <f>VLOOKUP(P3002,'Customer List'!B:C,2,)</f>
        <v/>
      </c>
      <c r="W3002" s="40" t="n"/>
      <c r="X3002" s="32" t="n">
        <v>45929</v>
      </c>
      <c r="Y3002" s="23">
        <f>IF(X3002="", "", X3002-N3002)</f>
        <v/>
      </c>
      <c r="Z3002" s="23">
        <f>IF(N3002="", "", TEXT(N3002, "dddd"))</f>
        <v/>
      </c>
      <c r="AA3002" s="23">
        <f>IF(X3002="", "", TEXT(X3002, "dddd"))</f>
        <v/>
      </c>
      <c r="AB3002" s="23">
        <f>VLOOKUP(U3002,'Currency Sheet'!A:C,3,)</f>
        <v/>
      </c>
      <c r="AC3002" s="44">
        <f>VLOOKUP(P3002,'Customer List'!B:D,3,)</f>
        <v/>
      </c>
    </row>
    <row r="3003">
      <c r="A3003" s="23">
        <f>A3002+1</f>
        <v/>
      </c>
      <c r="B3003" s="23" t="inlineStr">
        <is>
          <t>EED119246</t>
        </is>
      </c>
      <c r="C3003" s="32" t="n">
        <v>45919</v>
      </c>
      <c r="D3003" s="32" t="n">
        <v>45926</v>
      </c>
      <c r="E3003" s="51" t="n">
        <v>79.09999999999999</v>
      </c>
      <c r="F3003" s="51">
        <f>IF(AB3003="DOLLAR",E3003*88,E3003)</f>
        <v/>
      </c>
      <c r="G3003" s="62">
        <f>F3003*J3003</f>
        <v/>
      </c>
      <c r="H3003" s="23" t="n">
        <v>406609</v>
      </c>
      <c r="I3003" s="23" t="inlineStr">
        <is>
          <t>APC anti-mouse IgG1 Antibody  50 µg</t>
        </is>
      </c>
      <c r="J3003" s="23" t="n">
        <v>1</v>
      </c>
      <c r="K3003" s="23" t="n">
        <v>1</v>
      </c>
      <c r="L3003" s="23">
        <f>J3003-K3003</f>
        <v/>
      </c>
      <c r="M3003" s="23" t="inlineStr">
        <is>
          <t>T-1272/25-26</t>
        </is>
      </c>
      <c r="N3003" s="32" t="n">
        <v>45927</v>
      </c>
      <c r="O3003" s="62" t="n">
        <v>12250</v>
      </c>
      <c r="P3003" s="23" t="inlineStr">
        <is>
          <t>AURIGINE ONCO</t>
        </is>
      </c>
      <c r="Q3003" s="23" t="n">
        <v>58156226041</v>
      </c>
      <c r="R3003" s="23" t="inlineStr">
        <is>
          <t>Delivered</t>
        </is>
      </c>
      <c r="S3003" s="63" t="n">
        <v>4</v>
      </c>
      <c r="T3003" s="39" t="n"/>
      <c r="U3003" s="23" t="inlineStr">
        <is>
          <t>BioLegend</t>
        </is>
      </c>
      <c r="V3003" s="23">
        <f>VLOOKUP(P3003,'Customer List'!B:C,2,)</f>
        <v/>
      </c>
      <c r="W3003" s="40" t="n"/>
      <c r="X3003" s="32" t="n">
        <v>45929</v>
      </c>
      <c r="Y3003" s="23">
        <f>IF(X3003="", "", X3003-N3003)</f>
        <v/>
      </c>
      <c r="Z3003" s="23">
        <f>IF(N3003="", "", TEXT(N3003, "dddd"))</f>
        <v/>
      </c>
      <c r="AA3003" s="23">
        <f>IF(X3003="", "", TEXT(X3003, "dddd"))</f>
        <v/>
      </c>
      <c r="AB3003" s="23">
        <f>VLOOKUP(U3003,'Currency Sheet'!A:C,3,)</f>
        <v/>
      </c>
      <c r="AC3003" s="44">
        <f>VLOOKUP(P3003,'Customer List'!B:D,3,)</f>
        <v/>
      </c>
    </row>
    <row r="3004">
      <c r="A3004" s="23">
        <f>A3003+1</f>
        <v/>
      </c>
      <c r="B3004" s="23" t="inlineStr">
        <is>
          <t>EED119246</t>
        </is>
      </c>
      <c r="C3004" s="32" t="n">
        <v>45919</v>
      </c>
      <c r="D3004" s="32" t="n">
        <v>45926</v>
      </c>
      <c r="E3004" s="51" t="n">
        <v>41.3</v>
      </c>
      <c r="F3004" s="51">
        <f>IF(AB3004="DOLLAR",E3004*88,E3004)</f>
        <v/>
      </c>
      <c r="G3004" s="62">
        <f>F3004*J3004</f>
        <v/>
      </c>
      <c r="H3004" s="23" t="n">
        <v>420404</v>
      </c>
      <c r="I3004" s="23" t="inlineStr">
        <is>
          <t>7-AAD Viability Staining Solution  500tests</t>
        </is>
      </c>
      <c r="J3004" s="23" t="n">
        <v>2</v>
      </c>
      <c r="K3004" s="23" t="n">
        <v>2</v>
      </c>
      <c r="L3004" s="23">
        <f>J3004-K3004</f>
        <v/>
      </c>
      <c r="M3004" s="23" t="inlineStr">
        <is>
          <t>T-1270/25-26</t>
        </is>
      </c>
      <c r="N3004" s="32" t="n">
        <v>45927</v>
      </c>
      <c r="O3004" s="62" t="n">
        <v>12803</v>
      </c>
      <c r="P3004" s="23" t="inlineStr">
        <is>
          <t>IMMUNEEL</t>
        </is>
      </c>
      <c r="Q3004" s="23" t="n">
        <v>58156226575</v>
      </c>
      <c r="R3004" s="23" t="inlineStr">
        <is>
          <t>Delivered</t>
        </is>
      </c>
      <c r="S3004" s="63" t="n">
        <v>4</v>
      </c>
      <c r="T3004" s="39" t="n"/>
      <c r="U3004" s="23" t="inlineStr">
        <is>
          <t>BioLegend</t>
        </is>
      </c>
      <c r="V3004" s="23">
        <f>VLOOKUP(P3004,'Customer List'!B:C,2,)</f>
        <v/>
      </c>
      <c r="W3004" s="40" t="n"/>
      <c r="X3004" s="32" t="n">
        <v>45929</v>
      </c>
      <c r="Y3004" s="23">
        <f>IF(X3004="", "", X3004-N3004)</f>
        <v/>
      </c>
      <c r="Z3004" s="23">
        <f>IF(N3004="", "", TEXT(N3004, "dddd"))</f>
        <v/>
      </c>
      <c r="AA3004" s="23">
        <f>IF(X3004="", "", TEXT(X3004, "dddd"))</f>
        <v/>
      </c>
      <c r="AB3004" s="23">
        <f>VLOOKUP(U3004,'Currency Sheet'!A:C,3,)</f>
        <v/>
      </c>
      <c r="AC3004" s="44">
        <f>VLOOKUP(P3004,'Customer List'!B:D,3,)</f>
        <v/>
      </c>
    </row>
    <row r="3005">
      <c r="A3005" s="23">
        <f>A3004+1</f>
        <v/>
      </c>
      <c r="B3005" s="23" t="inlineStr">
        <is>
          <t>EED119246</t>
        </is>
      </c>
      <c r="C3005" s="32" t="n">
        <v>45919</v>
      </c>
      <c r="D3005" s="32" t="n">
        <v>45926</v>
      </c>
      <c r="E3005" s="51" t="n">
        <v>160.3</v>
      </c>
      <c r="F3005" s="51">
        <f>IF(AB3005="DOLLAR",E3005*88,E3005)</f>
        <v/>
      </c>
      <c r="G3005" s="62">
        <f>F3005*J3005</f>
        <v/>
      </c>
      <c r="H3005" s="23" t="n">
        <v>422302</v>
      </c>
      <c r="I3005" s="23" t="inlineStr">
        <is>
          <t>Human TruStain FcX™ (Fc Receptor Blocking Solution)  200tests</t>
        </is>
      </c>
      <c r="J3005" s="23" t="n">
        <v>2</v>
      </c>
      <c r="K3005" s="23" t="n">
        <v>2</v>
      </c>
      <c r="L3005" s="23">
        <f>J3005-K3005</f>
        <v/>
      </c>
      <c r="M3005" s="23" t="inlineStr">
        <is>
          <t>T-1273/25-26</t>
        </is>
      </c>
      <c r="N3005" s="32" t="n">
        <v>45927</v>
      </c>
      <c r="O3005" s="62" t="n">
        <v>49693</v>
      </c>
      <c r="P3005" s="23" t="inlineStr">
        <is>
          <t>AURIGINE ONCO</t>
        </is>
      </c>
      <c r="Q3005" s="23" t="n">
        <v>58156226041</v>
      </c>
      <c r="R3005" s="23" t="inlineStr">
        <is>
          <t>Delivered</t>
        </is>
      </c>
      <c r="S3005" s="63" t="n">
        <v>4</v>
      </c>
      <c r="T3005" s="39" t="n"/>
      <c r="U3005" s="23" t="inlineStr">
        <is>
          <t>BioLegend</t>
        </is>
      </c>
      <c r="V3005" s="23">
        <f>VLOOKUP(P3005,'Customer List'!B:C,2,)</f>
        <v/>
      </c>
      <c r="W3005" s="40" t="n"/>
      <c r="X3005" s="32" t="n">
        <v>45929</v>
      </c>
      <c r="Y3005" s="23">
        <f>IF(X3005="", "", X3005-N3005)</f>
        <v/>
      </c>
      <c r="Z3005" s="23">
        <f>IF(N3005="", "", TEXT(N3005, "dddd"))</f>
        <v/>
      </c>
      <c r="AA3005" s="23">
        <f>IF(X3005="", "", TEXT(X3005, "dddd"))</f>
        <v/>
      </c>
      <c r="AB3005" s="23">
        <f>VLOOKUP(U3005,'Currency Sheet'!A:C,3,)</f>
        <v/>
      </c>
      <c r="AC3005" s="44">
        <f>VLOOKUP(P3005,'Customer List'!B:D,3,)</f>
        <v/>
      </c>
    </row>
    <row r="3006">
      <c r="A3006" s="23">
        <f>A3005+1</f>
        <v/>
      </c>
      <c r="B3006" s="23" t="inlineStr">
        <is>
          <t>EED119246</t>
        </is>
      </c>
      <c r="C3006" s="32" t="n">
        <v>45919</v>
      </c>
      <c r="D3006" s="32" t="n">
        <v>45926</v>
      </c>
      <c r="E3006" s="51" t="n">
        <v>62.3</v>
      </c>
      <c r="F3006" s="51">
        <f>IF(AB3006="DOLLAR",E3006*88,E3006)</f>
        <v/>
      </c>
      <c r="G3006" s="62">
        <f>F3006*J3006</f>
        <v/>
      </c>
      <c r="H3006" s="23" t="n">
        <v>423115</v>
      </c>
      <c r="I3006" s="23" t="inlineStr">
        <is>
          <t>Zombie R718™ Fixable Viability Kit  100 tests</t>
        </is>
      </c>
      <c r="J3006" s="23" t="n">
        <v>1</v>
      </c>
      <c r="K3006" s="23" t="n">
        <v>1</v>
      </c>
      <c r="L3006" s="23">
        <f>J3006-K3006</f>
        <v/>
      </c>
      <c r="M3006" s="23" t="inlineStr">
        <is>
          <t>T-1280/25-26</t>
        </is>
      </c>
      <c r="N3006" s="32" t="n">
        <v>45927</v>
      </c>
      <c r="O3006" s="62" t="n">
        <v>9345</v>
      </c>
      <c r="P3006" s="23" t="inlineStr">
        <is>
          <t>BIO SOLUTION</t>
        </is>
      </c>
      <c r="Q3006" s="23" t="n">
        <v>58156227076</v>
      </c>
      <c r="R3006" s="23" t="inlineStr">
        <is>
          <t>Delivered</t>
        </is>
      </c>
      <c r="S3006" s="63" t="n">
        <v>-20</v>
      </c>
      <c r="T3006" s="39" t="n"/>
      <c r="U3006" s="23" t="inlineStr">
        <is>
          <t>BioLegend</t>
        </is>
      </c>
      <c r="V3006" s="23">
        <f>VLOOKUP(P3006,'Customer List'!B:C,2,)</f>
        <v/>
      </c>
      <c r="W3006" s="40" t="n"/>
      <c r="X3006" s="32" t="n">
        <v>45929</v>
      </c>
      <c r="Y3006" s="23">
        <f>IF(X3006="", "", X3006-N3006)</f>
        <v/>
      </c>
      <c r="Z3006" s="23">
        <f>IF(N3006="", "", TEXT(N3006, "dddd"))</f>
        <v/>
      </c>
      <c r="AA3006" s="23">
        <f>IF(X3006="", "", TEXT(X3006, "dddd"))</f>
        <v/>
      </c>
      <c r="AB3006" s="23">
        <f>VLOOKUP(U3006,'Currency Sheet'!A:C,3,)</f>
        <v/>
      </c>
      <c r="AC3006" s="44">
        <f>VLOOKUP(P3006,'Customer List'!B:D,3,)</f>
        <v/>
      </c>
    </row>
    <row r="3007">
      <c r="A3007" s="23">
        <f>A3006+1</f>
        <v/>
      </c>
      <c r="B3007" s="23" t="inlineStr">
        <is>
          <t>EED119246</t>
        </is>
      </c>
      <c r="C3007" s="32" t="n">
        <v>45919</v>
      </c>
      <c r="D3007" s="32" t="n">
        <v>45926</v>
      </c>
      <c r="E3007" s="51" t="n">
        <v>29.4</v>
      </c>
      <c r="F3007" s="51">
        <f>IF(AB3007="DOLLAR",E3007*88,E3007)</f>
        <v/>
      </c>
      <c r="G3007" s="62">
        <f>F3007*J3007</f>
        <v/>
      </c>
      <c r="H3007" s="23" t="n">
        <v>423501</v>
      </c>
      <c r="I3007" s="23" t="inlineStr">
        <is>
          <t>Nunc™ MaxiSorp™ ELISA Plates, Uncoated  5 plates</t>
        </is>
      </c>
      <c r="J3007" s="23" t="n">
        <v>1</v>
      </c>
      <c r="K3007" s="23" t="n">
        <v>1</v>
      </c>
      <c r="L3007" s="23">
        <f>J3007-K3007</f>
        <v/>
      </c>
      <c r="M3007" s="23" t="inlineStr">
        <is>
          <t>T-1316/25-26</t>
        </is>
      </c>
      <c r="N3007" s="32" t="n">
        <v>45936</v>
      </c>
      <c r="O3007" s="62" t="n">
        <v>4557</v>
      </c>
      <c r="P3007" s="23" t="inlineStr">
        <is>
          <t>IISER MOHALI</t>
        </is>
      </c>
      <c r="Q3007" s="23" t="inlineStr">
        <is>
          <t>D3003710017</t>
        </is>
      </c>
      <c r="R3007" s="23" t="inlineStr">
        <is>
          <t>Delivered</t>
        </is>
      </c>
      <c r="S3007" s="63" t="inlineStr">
        <is>
          <t>RT</t>
        </is>
      </c>
      <c r="T3007" s="39" t="n"/>
      <c r="U3007" s="23" t="inlineStr">
        <is>
          <t>BioLegend</t>
        </is>
      </c>
      <c r="V3007" s="23">
        <f>VLOOKUP(P3007,'Customer List'!B:C,2,)</f>
        <v/>
      </c>
      <c r="W3007" s="40" t="n"/>
      <c r="X3007" s="32" t="n">
        <v>45943</v>
      </c>
      <c r="Y3007" s="23">
        <f>IF(X3007="", "", X3007-N3007)</f>
        <v/>
      </c>
      <c r="Z3007" s="23">
        <f>IF(N3007="", "", TEXT(N3007, "dddd"))</f>
        <v/>
      </c>
      <c r="AA3007" s="23">
        <f>IF(X3007="", "", TEXT(X3007, "dddd"))</f>
        <v/>
      </c>
      <c r="AB3007" s="23">
        <f>VLOOKUP(U3007,'Currency Sheet'!A:C,3,)</f>
        <v/>
      </c>
      <c r="AC3007" s="44">
        <f>VLOOKUP(P3007,'Customer List'!B:D,3,)</f>
        <v/>
      </c>
    </row>
    <row r="3008">
      <c r="A3008" s="23">
        <f>A3007+1</f>
        <v/>
      </c>
      <c r="B3008" s="23" t="inlineStr">
        <is>
          <t>EED119246</t>
        </is>
      </c>
      <c r="C3008" s="32" t="n">
        <v>45919</v>
      </c>
      <c r="D3008" s="32" t="n">
        <v>45926</v>
      </c>
      <c r="E3008" s="51" t="n">
        <v>147.7</v>
      </c>
      <c r="F3008" s="51">
        <f>IF(AB3008="DOLLAR",E3008*88,E3008)</f>
        <v/>
      </c>
      <c r="G3008" s="62">
        <f>F3008*J3008</f>
        <v/>
      </c>
      <c r="H3008" s="23" t="n">
        <v>425305</v>
      </c>
      <c r="I3008" s="23" t="inlineStr">
        <is>
          <t>Helix NP™ Blue  250 µL</t>
        </is>
      </c>
      <c r="J3008" s="23" t="n">
        <v>1</v>
      </c>
      <c r="K3008" s="23" t="n">
        <v>1</v>
      </c>
      <c r="L3008" s="23">
        <f>J3008-K3008</f>
        <v/>
      </c>
      <c r="M3008" s="23" t="inlineStr">
        <is>
          <t>T-1277/25-26</t>
        </is>
      </c>
      <c r="N3008" s="32" t="n">
        <v>45927</v>
      </c>
      <c r="O3008" s="62" t="n">
        <v>22239.4</v>
      </c>
      <c r="P3008" s="23" t="inlineStr">
        <is>
          <t>DR REDDY</t>
        </is>
      </c>
      <c r="Q3008" s="23" t="n">
        <v>58156225400</v>
      </c>
      <c r="R3008" s="23" t="inlineStr">
        <is>
          <t>Delivered</t>
        </is>
      </c>
      <c r="S3008" s="63" t="n">
        <v>-20</v>
      </c>
      <c r="T3008" s="39" t="n"/>
      <c r="U3008" s="23" t="inlineStr">
        <is>
          <t>BioLegend</t>
        </is>
      </c>
      <c r="V3008" s="23">
        <f>VLOOKUP(P3008,'Customer List'!B:C,2,)</f>
        <v/>
      </c>
      <c r="W3008" s="40" t="n"/>
      <c r="X3008" s="32" t="n">
        <v>45930</v>
      </c>
      <c r="Y3008" s="23">
        <f>IF(X3008="", "", X3008-N3008)</f>
        <v/>
      </c>
      <c r="Z3008" s="23">
        <f>IF(N3008="", "", TEXT(N3008, "dddd"))</f>
        <v/>
      </c>
      <c r="AA3008" s="23">
        <f>IF(X3008="", "", TEXT(X3008, "dddd"))</f>
        <v/>
      </c>
      <c r="AB3008" s="23">
        <f>VLOOKUP(U3008,'Currency Sheet'!A:C,3,)</f>
        <v/>
      </c>
      <c r="AC3008" s="44">
        <f>VLOOKUP(P3008,'Customer List'!B:D,3,)</f>
        <v/>
      </c>
    </row>
    <row r="3009">
      <c r="A3009" s="23">
        <f>A3008+1</f>
        <v/>
      </c>
      <c r="B3009" s="23" t="inlineStr">
        <is>
          <t>EED119246</t>
        </is>
      </c>
      <c r="C3009" s="32" t="n">
        <v>45919</v>
      </c>
      <c r="D3009" s="32" t="n">
        <v>45926</v>
      </c>
      <c r="E3009" s="51" t="n">
        <v>164.5</v>
      </c>
      <c r="F3009" s="51">
        <f>IF(AB3009="DOLLAR",E3009*88,E3009)</f>
        <v/>
      </c>
      <c r="G3009" s="62">
        <f>F3009*J3009</f>
        <v/>
      </c>
      <c r="H3009" s="23" t="n">
        <v>500304</v>
      </c>
      <c r="I3009" s="23" t="inlineStr">
        <is>
          <t>FITC anti-human IL-2 Antibody  100tests</t>
        </is>
      </c>
      <c r="J3009" s="23" t="n">
        <v>1</v>
      </c>
      <c r="K3009" s="23" t="n">
        <v>1</v>
      </c>
      <c r="L3009" s="23">
        <f>J3009-K3009</f>
        <v/>
      </c>
      <c r="M3009" s="23" t="inlineStr">
        <is>
          <t>T-1286/25-26</t>
        </is>
      </c>
      <c r="N3009" s="32" t="n">
        <v>45927</v>
      </c>
      <c r="O3009" s="62" t="n">
        <v>24544.58</v>
      </c>
      <c r="P3009" s="23" t="inlineStr">
        <is>
          <t>ACTREC</t>
        </is>
      </c>
      <c r="Q3009" s="23" t="n">
        <v>58156233800</v>
      </c>
      <c r="R3009" s="23" t="inlineStr">
        <is>
          <t>Delivered</t>
        </is>
      </c>
      <c r="S3009" s="63" t="n">
        <v>4</v>
      </c>
      <c r="T3009" s="39" t="n"/>
      <c r="U3009" s="23" t="inlineStr">
        <is>
          <t>BioLegend</t>
        </is>
      </c>
      <c r="V3009" s="23">
        <f>VLOOKUP(P3009,'Customer List'!B:C,2,)</f>
        <v/>
      </c>
      <c r="W3009" s="40" t="n"/>
      <c r="X3009" s="32" t="n">
        <v>45929</v>
      </c>
      <c r="Y3009" s="23">
        <f>IF(X3009="", "", X3009-N3009)</f>
        <v/>
      </c>
      <c r="Z3009" s="23">
        <f>IF(N3009="", "", TEXT(N3009, "dddd"))</f>
        <v/>
      </c>
      <c r="AA3009" s="23">
        <f>IF(X3009="", "", TEXT(X3009, "dddd"))</f>
        <v/>
      </c>
      <c r="AB3009" s="23">
        <f>VLOOKUP(U3009,'Currency Sheet'!A:C,3,)</f>
        <v/>
      </c>
      <c r="AC3009" s="44">
        <f>VLOOKUP(P3009,'Customer List'!B:D,3,)</f>
        <v/>
      </c>
    </row>
    <row r="3010">
      <c r="A3010" s="23">
        <f>A3009+1</f>
        <v/>
      </c>
      <c r="B3010" s="23" t="inlineStr">
        <is>
          <t>EED119246</t>
        </is>
      </c>
      <c r="C3010" s="32" t="n">
        <v>45919</v>
      </c>
      <c r="D3010" s="32" t="n">
        <v>45926</v>
      </c>
      <c r="E3010" s="51" t="n">
        <v>58.1</v>
      </c>
      <c r="F3010" s="51">
        <f>IF(AB3010="DOLLAR",E3010*88,E3010)</f>
        <v/>
      </c>
      <c r="G3010" s="62">
        <f>F3010*J3010</f>
        <v/>
      </c>
      <c r="H3010" s="23" t="n">
        <v>500701</v>
      </c>
      <c r="I3010" s="23" t="inlineStr">
        <is>
          <t>Purified anti-human IL-4 Antibody  50 µg</t>
        </is>
      </c>
      <c r="J3010" s="23" t="n">
        <v>1</v>
      </c>
      <c r="K3010" s="23" t="n">
        <v>1</v>
      </c>
      <c r="L3010" s="23">
        <f>J3010-K3010</f>
        <v/>
      </c>
      <c r="M3010" s="23" t="inlineStr">
        <is>
          <t>T-1299/25-26</t>
        </is>
      </c>
      <c r="N3010" s="32" t="n">
        <v>45929</v>
      </c>
      <c r="O3010" s="62" t="n">
        <v>7885</v>
      </c>
      <c r="P3010" s="23" t="inlineStr">
        <is>
          <t>LABEX</t>
        </is>
      </c>
      <c r="Q3010" s="23" t="inlineStr">
        <is>
          <t>Porter</t>
        </is>
      </c>
      <c r="R3010" s="23" t="inlineStr">
        <is>
          <t>Porter</t>
        </is>
      </c>
      <c r="S3010" s="63" t="n">
        <v>4</v>
      </c>
      <c r="T3010" s="39" t="n"/>
      <c r="U3010" s="23" t="inlineStr">
        <is>
          <t>BioLegend</t>
        </is>
      </c>
      <c r="V3010" s="23">
        <f>VLOOKUP(P3010,'Customer List'!B:C,2,)</f>
        <v/>
      </c>
      <c r="W3010" s="40" t="n"/>
      <c r="X3010" s="32">
        <f>IF(OR(R3010 = "PRIYANKA MADAM", R3010 = "DEEPAK", R3010 = "PORTER"),N3010,"")</f>
        <v/>
      </c>
      <c r="Y3010" s="23">
        <f>IF(X3010="", "", X3010-N3010)</f>
        <v/>
      </c>
      <c r="Z3010" s="23">
        <f>IF(N3010="", "", TEXT(N3010, "dddd"))</f>
        <v/>
      </c>
      <c r="AA3010" s="23">
        <f>IF(X3010="", "", TEXT(X3010, "dddd"))</f>
        <v/>
      </c>
      <c r="AB3010" s="23">
        <f>VLOOKUP(U3010,'Currency Sheet'!A:C,3,)</f>
        <v/>
      </c>
      <c r="AC3010" s="44">
        <f>VLOOKUP(P3010,'Customer List'!B:D,3,)</f>
        <v/>
      </c>
    </row>
    <row r="3011">
      <c r="A3011" s="23">
        <f>A3010+1</f>
        <v/>
      </c>
      <c r="B3011" s="23" t="inlineStr">
        <is>
          <t>EED119246</t>
        </is>
      </c>
      <c r="C3011" s="32" t="n">
        <v>45919</v>
      </c>
      <c r="D3011" s="32" t="n">
        <v>45926</v>
      </c>
      <c r="E3011" s="51" t="n">
        <v>164.5</v>
      </c>
      <c r="F3011" s="51">
        <f>IF(AB3011="DOLLAR",E3011*88,E3011)</f>
        <v/>
      </c>
      <c r="G3011" s="62">
        <f>F3011*J3011</f>
        <v/>
      </c>
      <c r="H3011" s="23" t="n">
        <v>500806</v>
      </c>
      <c r="I3011" s="23" t="inlineStr">
        <is>
          <t>FITC anti-human IL-4 Antibody  100tests</t>
        </is>
      </c>
      <c r="J3011" s="23" t="n">
        <v>1</v>
      </c>
      <c r="K3011" s="23" t="n">
        <v>1</v>
      </c>
      <c r="L3011" s="23">
        <f>J3011-K3011</f>
        <v/>
      </c>
      <c r="M3011" s="23" t="inlineStr">
        <is>
          <t>T-1286/25-26</t>
        </is>
      </c>
      <c r="N3011" s="32" t="n">
        <v>45927</v>
      </c>
      <c r="O3011" s="62" t="n">
        <v>24544.58</v>
      </c>
      <c r="P3011" s="23" t="inlineStr">
        <is>
          <t>ACTREC</t>
        </is>
      </c>
      <c r="Q3011" s="23" t="n">
        <v>58156233800</v>
      </c>
      <c r="R3011" s="23" t="inlineStr">
        <is>
          <t>Delivered</t>
        </is>
      </c>
      <c r="S3011" s="63" t="n">
        <v>4</v>
      </c>
      <c r="T3011" s="39" t="n"/>
      <c r="U3011" s="23" t="inlineStr">
        <is>
          <t>BioLegend</t>
        </is>
      </c>
      <c r="V3011" s="23">
        <f>VLOOKUP(P3011,'Customer List'!B:C,2,)</f>
        <v/>
      </c>
      <c r="W3011" s="40" t="n"/>
      <c r="X3011" s="32" t="n">
        <v>45929</v>
      </c>
      <c r="Y3011" s="23">
        <f>IF(X3011="", "", X3011-N3011)</f>
        <v/>
      </c>
      <c r="Z3011" s="23">
        <f>IF(N3011="", "", TEXT(N3011, "dddd"))</f>
        <v/>
      </c>
      <c r="AA3011" s="23">
        <f>IF(X3011="", "", TEXT(X3011, "dddd"))</f>
        <v/>
      </c>
      <c r="AB3011" s="23">
        <f>VLOOKUP(U3011,'Currency Sheet'!A:C,3,)</f>
        <v/>
      </c>
      <c r="AC3011" s="44">
        <f>VLOOKUP(P3011,'Customer List'!B:D,3,)</f>
        <v/>
      </c>
    </row>
    <row r="3012">
      <c r="A3012" s="23">
        <f>A3011+1</f>
        <v/>
      </c>
      <c r="B3012" s="23" t="inlineStr">
        <is>
          <t>EED119246</t>
        </is>
      </c>
      <c r="C3012" s="32" t="n">
        <v>45919</v>
      </c>
      <c r="D3012" s="32" t="n">
        <v>45926</v>
      </c>
      <c r="E3012" s="51" t="n">
        <v>241.5</v>
      </c>
      <c r="F3012" s="51">
        <f>IF(AB3012="DOLLAR",E3012*88,E3012)</f>
        <v/>
      </c>
      <c r="G3012" s="62">
        <f>F3012*J3012</f>
        <v/>
      </c>
      <c r="H3012" s="23" t="n">
        <v>500832</v>
      </c>
      <c r="I3012" s="23" t="inlineStr">
        <is>
          <t>PE/Dazzle™ 594 anti-human IL-4 Antibody  100 tests</t>
        </is>
      </c>
      <c r="J3012" s="23" t="n">
        <v>1</v>
      </c>
      <c r="K3012" s="23" t="n">
        <v>1</v>
      </c>
      <c r="L3012" s="23">
        <f>J3012-K3012</f>
        <v/>
      </c>
      <c r="M3012" s="23" t="inlineStr">
        <is>
          <t>T-1366/25-26</t>
        </is>
      </c>
      <c r="N3012" s="32" t="n">
        <v>45938</v>
      </c>
      <c r="O3012" s="62" t="n">
        <v>33212</v>
      </c>
      <c r="P3012" s="23" t="inlineStr">
        <is>
          <t>RCB</t>
        </is>
      </c>
      <c r="Q3012" s="23" t="inlineStr">
        <is>
          <t>BY HAND</t>
        </is>
      </c>
      <c r="R3012" s="23" t="inlineStr">
        <is>
          <t>Deepak</t>
        </is>
      </c>
      <c r="S3012" s="63" t="n">
        <v>4</v>
      </c>
      <c r="T3012" s="39" t="n"/>
      <c r="U3012" s="23" t="inlineStr">
        <is>
          <t>BioLegend</t>
        </is>
      </c>
      <c r="V3012" s="23">
        <f>VLOOKUP(P3012,'Customer List'!B:C,2,)</f>
        <v/>
      </c>
      <c r="W3012" s="40" t="n"/>
      <c r="X3012" s="32">
        <f>IF(OR(R3012 = "PRIYANKA MADAM", R3012 = "DEEPAK", R3012 = "PORTER"),N3012,"")</f>
        <v/>
      </c>
      <c r="Y3012" s="23">
        <f>IF(X3012="", "", X3012-N3012)</f>
        <v/>
      </c>
      <c r="Z3012" s="23">
        <f>IF(N3012="", "", TEXT(N3012, "dddd"))</f>
        <v/>
      </c>
      <c r="AA3012" s="23">
        <f>IF(X3012="", "", TEXT(X3012, "dddd"))</f>
        <v/>
      </c>
      <c r="AB3012" s="23">
        <f>VLOOKUP(U3012,'Currency Sheet'!A:C,3,)</f>
        <v/>
      </c>
      <c r="AC3012" s="44">
        <f>VLOOKUP(P3012,'Customer List'!B:D,3,)</f>
        <v/>
      </c>
    </row>
    <row r="3013">
      <c r="A3013" s="23">
        <f>A3012+1</f>
        <v/>
      </c>
      <c r="B3013" s="23" t="inlineStr">
        <is>
          <t>EED119246</t>
        </is>
      </c>
      <c r="C3013" s="32" t="n">
        <v>45919</v>
      </c>
      <c r="D3013" s="32" t="n">
        <v>45926</v>
      </c>
      <c r="E3013" s="51" t="n">
        <v>86.8</v>
      </c>
      <c r="F3013" s="51">
        <f>IF(AB3013="DOLLAR",E3013*88,E3013)</f>
        <v/>
      </c>
      <c r="G3013" s="62">
        <f>F3013*J3013</f>
        <v/>
      </c>
      <c r="H3013" s="23" t="n">
        <v>502521</v>
      </c>
      <c r="I3013" s="23" t="inlineStr">
        <is>
          <t>Pacific Blue™ anti-human IFN-γ Antibody  25 µg</t>
        </is>
      </c>
      <c r="J3013" s="23" t="n">
        <v>1</v>
      </c>
      <c r="K3013" s="23" t="n">
        <v>1</v>
      </c>
      <c r="L3013" s="23">
        <f>J3013-K3013</f>
        <v/>
      </c>
      <c r="M3013" s="23" t="inlineStr">
        <is>
          <t>T-1315/25-26</t>
        </is>
      </c>
      <c r="N3013" s="32" t="n">
        <v>45936</v>
      </c>
      <c r="O3013" s="62" t="n">
        <v>12480</v>
      </c>
      <c r="P3013" s="23" t="inlineStr">
        <is>
          <t>ABHI BIO</t>
        </is>
      </c>
      <c r="Q3013" s="23" t="n">
        <v>58156536115</v>
      </c>
      <c r="R3013" s="23" t="inlineStr">
        <is>
          <t>Delivered</t>
        </is>
      </c>
      <c r="S3013" s="63" t="n">
        <v>4</v>
      </c>
      <c r="T3013" s="39" t="n"/>
      <c r="U3013" s="23" t="inlineStr">
        <is>
          <t>BioLegend</t>
        </is>
      </c>
      <c r="V3013" s="23">
        <f>VLOOKUP(P3013,'Customer List'!B:C,2,)</f>
        <v/>
      </c>
      <c r="W3013" s="40" t="n"/>
      <c r="X3013" s="32" t="n">
        <v>45937</v>
      </c>
      <c r="Y3013" s="23">
        <f>IF(X3013="", "", X3013-N3013)</f>
        <v/>
      </c>
      <c r="Z3013" s="23">
        <f>IF(N3013="", "", TEXT(N3013, "dddd"))</f>
        <v/>
      </c>
      <c r="AA3013" s="23">
        <f>IF(X3013="", "", TEXT(X3013, "dddd"))</f>
        <v/>
      </c>
      <c r="AB3013" s="23">
        <f>VLOOKUP(U3013,'Currency Sheet'!A:C,3,)</f>
        <v/>
      </c>
      <c r="AC3013" s="44">
        <f>VLOOKUP(P3013,'Customer List'!B:D,3,)</f>
        <v/>
      </c>
    </row>
    <row r="3014">
      <c r="A3014" s="23">
        <f>A3013+1</f>
        <v/>
      </c>
      <c r="B3014" s="23" t="inlineStr">
        <is>
          <t>EED119246</t>
        </is>
      </c>
      <c r="C3014" s="32" t="n">
        <v>45919</v>
      </c>
      <c r="D3014" s="32" t="n">
        <v>45926</v>
      </c>
      <c r="E3014" s="51" t="n">
        <v>90.3</v>
      </c>
      <c r="F3014" s="51">
        <f>IF(AB3014="DOLLAR",E3014*88,E3014)</f>
        <v/>
      </c>
      <c r="G3014" s="62">
        <f>F3014*J3014</f>
        <v/>
      </c>
      <c r="H3014" s="23" t="n">
        <v>502929</v>
      </c>
      <c r="I3014" s="23" t="inlineStr">
        <is>
          <t>PE/Cyanine7 anti-human TNF-α Antibody  25 tests</t>
        </is>
      </c>
      <c r="J3014" s="23" t="n">
        <v>1</v>
      </c>
      <c r="K3014" s="23" t="n">
        <v>1</v>
      </c>
      <c r="L3014" s="23">
        <f>J3014-K3014</f>
        <v/>
      </c>
      <c r="M3014" s="23" t="inlineStr">
        <is>
          <t>T-1315/25-26</t>
        </is>
      </c>
      <c r="N3014" s="32" t="n">
        <v>45936</v>
      </c>
      <c r="O3014" s="62" t="n">
        <v>12996.75</v>
      </c>
      <c r="P3014" s="23" t="inlineStr">
        <is>
          <t>ABHI BIO</t>
        </is>
      </c>
      <c r="Q3014" s="23" t="n">
        <v>58156536115</v>
      </c>
      <c r="R3014" s="23" t="inlineStr">
        <is>
          <t>Delivered</t>
        </is>
      </c>
      <c r="S3014" s="63" t="n">
        <v>4</v>
      </c>
      <c r="T3014" s="39" t="n"/>
      <c r="U3014" s="23" t="inlineStr">
        <is>
          <t>BioLegend</t>
        </is>
      </c>
      <c r="V3014" s="23">
        <f>VLOOKUP(P3014,'Customer List'!B:C,2,)</f>
        <v/>
      </c>
      <c r="W3014" s="40" t="n"/>
      <c r="X3014" s="32" t="n">
        <v>45937</v>
      </c>
      <c r="Y3014" s="23">
        <f>IF(X3014="", "", X3014-N3014)</f>
        <v/>
      </c>
      <c r="Z3014" s="23">
        <f>IF(N3014="", "", TEXT(N3014, "dddd"))</f>
        <v/>
      </c>
      <c r="AA3014" s="23">
        <f>IF(X3014="", "", TEXT(X3014, "dddd"))</f>
        <v/>
      </c>
      <c r="AB3014" s="23">
        <f>VLOOKUP(U3014,'Currency Sheet'!A:C,3,)</f>
        <v/>
      </c>
      <c r="AC3014" s="44">
        <f>VLOOKUP(P3014,'Customer List'!B:D,3,)</f>
        <v/>
      </c>
    </row>
    <row r="3015">
      <c r="A3015" s="23">
        <f>A3014+1</f>
        <v/>
      </c>
      <c r="B3015" s="23" t="inlineStr">
        <is>
          <t>EED119246</t>
        </is>
      </c>
      <c r="C3015" s="32" t="n">
        <v>45919</v>
      </c>
      <c r="D3015" s="32" t="n">
        <v>45926</v>
      </c>
      <c r="E3015" s="51" t="n">
        <v>321.75</v>
      </c>
      <c r="F3015" s="51">
        <f>IF(AB3015="DOLLAR",E3015*88,E3015)</f>
        <v/>
      </c>
      <c r="G3015" s="62">
        <f>F3015*J3015</f>
        <v/>
      </c>
      <c r="H3015" s="23" t="n">
        <v>502948</v>
      </c>
      <c r="I3015" s="23" t="inlineStr">
        <is>
          <t>Brilliant Violet 785™ anti-human TNF-α Antibody  100tests</t>
        </is>
      </c>
      <c r="J3015" s="23" t="n">
        <v>1</v>
      </c>
      <c r="K3015" s="23" t="n">
        <v>1</v>
      </c>
      <c r="L3015" s="23">
        <f>J3015-K3015</f>
        <v/>
      </c>
      <c r="M3015" s="23" t="inlineStr">
        <is>
          <t>T-1319/25-26</t>
        </is>
      </c>
      <c r="N3015" s="32" t="n">
        <v>45936</v>
      </c>
      <c r="O3015" s="62" t="n">
        <v>40755</v>
      </c>
      <c r="P3015" s="23" t="inlineStr">
        <is>
          <t>ILS</t>
        </is>
      </c>
      <c r="Q3015" s="23" t="n">
        <v>58156534575</v>
      </c>
      <c r="R3015" s="23" t="inlineStr">
        <is>
          <t>Delivered</t>
        </is>
      </c>
      <c r="S3015" s="63" t="n">
        <v>4</v>
      </c>
      <c r="T3015" s="39" t="n"/>
      <c r="U3015" s="23" t="inlineStr">
        <is>
          <t>BioLegend</t>
        </is>
      </c>
      <c r="V3015" s="23">
        <f>VLOOKUP(P3015,'Customer List'!B:C,2,)</f>
        <v/>
      </c>
      <c r="W3015" s="40" t="n"/>
      <c r="X3015" s="32" t="n">
        <v>45938</v>
      </c>
      <c r="Y3015" s="23">
        <f>IF(X3015="", "", X3015-N3015)</f>
        <v/>
      </c>
      <c r="Z3015" s="23">
        <f>IF(N3015="", "", TEXT(N3015, "dddd"))</f>
        <v/>
      </c>
      <c r="AA3015" s="23">
        <f>IF(X3015="", "", TEXT(X3015, "dddd"))</f>
        <v/>
      </c>
      <c r="AB3015" s="23">
        <f>VLOOKUP(U3015,'Currency Sheet'!A:C,3,)</f>
        <v/>
      </c>
      <c r="AC3015" s="44">
        <f>VLOOKUP(P3015,'Customer List'!B:D,3,)</f>
        <v/>
      </c>
    </row>
    <row r="3016">
      <c r="A3016" s="23">
        <f>A3015+1</f>
        <v/>
      </c>
      <c r="B3016" s="23" t="inlineStr">
        <is>
          <t>EED119246</t>
        </is>
      </c>
      <c r="C3016" s="32" t="n">
        <v>45919</v>
      </c>
      <c r="D3016" s="32" t="n">
        <v>45926</v>
      </c>
      <c r="E3016" s="51" t="n">
        <v>65.8</v>
      </c>
      <c r="F3016" s="51">
        <f>IF(AB3016="DOLLAR",E3016*88,E3016)</f>
        <v/>
      </c>
      <c r="G3016" s="62">
        <f>F3016*J3016</f>
        <v/>
      </c>
      <c r="H3016" s="23" t="n">
        <v>506501</v>
      </c>
      <c r="I3016" s="23" t="inlineStr">
        <is>
          <t>Purified anti-human IFN-γ Antibody  50µg</t>
        </is>
      </c>
      <c r="J3016" s="23" t="n">
        <v>1</v>
      </c>
      <c r="K3016" s="23" t="n">
        <v>1</v>
      </c>
      <c r="L3016" s="23">
        <f>J3016-K3016</f>
        <v/>
      </c>
      <c r="M3016" s="23" t="inlineStr">
        <is>
          <t>T-1299/25-26</t>
        </is>
      </c>
      <c r="N3016" s="32" t="n">
        <v>45929</v>
      </c>
      <c r="O3016" s="62" t="n">
        <v>8930</v>
      </c>
      <c r="P3016" s="23" t="inlineStr">
        <is>
          <t>LABEX</t>
        </is>
      </c>
      <c r="Q3016" s="23" t="inlineStr">
        <is>
          <t>Porter</t>
        </is>
      </c>
      <c r="R3016" s="23" t="inlineStr">
        <is>
          <t>Porter</t>
        </is>
      </c>
      <c r="S3016" s="63" t="n">
        <v>4</v>
      </c>
      <c r="T3016" s="39" t="n"/>
      <c r="U3016" s="23" t="inlineStr">
        <is>
          <t>BioLegend</t>
        </is>
      </c>
      <c r="V3016" s="23">
        <f>VLOOKUP(P3016,'Customer List'!B:C,2,)</f>
        <v/>
      </c>
      <c r="W3016" s="40" t="n"/>
      <c r="X3016" s="32">
        <f>IF(OR(R3016 = "PRIYANKA MADAM", R3016 = "DEEPAK", R3016 = "PORTER"),N3016,"")</f>
        <v/>
      </c>
      <c r="Y3016" s="23">
        <f>IF(X3016="", "", X3016-N3016)</f>
        <v/>
      </c>
      <c r="Z3016" s="23">
        <f>IF(N3016="", "", TEXT(N3016, "dddd"))</f>
        <v/>
      </c>
      <c r="AA3016" s="23">
        <f>IF(X3016="", "", TEXT(X3016, "dddd"))</f>
        <v/>
      </c>
      <c r="AB3016" s="23">
        <f>VLOOKUP(U3016,'Currency Sheet'!A:C,3,)</f>
        <v/>
      </c>
      <c r="AC3016" s="44">
        <f>VLOOKUP(P3016,'Customer List'!B:D,3,)</f>
        <v/>
      </c>
    </row>
    <row r="3017">
      <c r="A3017" s="23">
        <f>A3016+1</f>
        <v/>
      </c>
      <c r="B3017" s="23" t="inlineStr">
        <is>
          <t>EED119246</t>
        </is>
      </c>
      <c r="C3017" s="32" t="n">
        <v>45919</v>
      </c>
      <c r="D3017" s="32" t="n">
        <v>45926</v>
      </c>
      <c r="E3017" s="51" t="n">
        <v>212.8</v>
      </c>
      <c r="F3017" s="51">
        <f>IF(AB3017="DOLLAR",E3017*88,E3017)</f>
        <v/>
      </c>
      <c r="G3017" s="62">
        <f>F3017*J3017</f>
        <v/>
      </c>
      <c r="H3017" s="23" t="n">
        <v>507605</v>
      </c>
      <c r="I3017" s="23" t="inlineStr">
        <is>
          <t>PE anti-human IL-9 Antibody  100 tests</t>
        </is>
      </c>
      <c r="J3017" s="23" t="n">
        <v>1</v>
      </c>
      <c r="K3017" s="23" t="n">
        <v>1</v>
      </c>
      <c r="L3017" s="23">
        <f>J3017-K3017</f>
        <v/>
      </c>
      <c r="M3017" s="23" t="inlineStr">
        <is>
          <t>T-1286/25-26</t>
        </is>
      </c>
      <c r="N3017" s="32" t="n">
        <v>45927</v>
      </c>
      <c r="O3017" s="62" t="n">
        <v>31751.28</v>
      </c>
      <c r="P3017" s="23" t="inlineStr">
        <is>
          <t>ACTREC</t>
        </is>
      </c>
      <c r="Q3017" s="23" t="n">
        <v>58156233800</v>
      </c>
      <c r="R3017" s="23" t="inlineStr">
        <is>
          <t>Delivered</t>
        </is>
      </c>
      <c r="S3017" s="63" t="n">
        <v>4</v>
      </c>
      <c r="T3017" s="39" t="n"/>
      <c r="U3017" s="23" t="inlineStr">
        <is>
          <t>BioLegend</t>
        </is>
      </c>
      <c r="V3017" s="23">
        <f>VLOOKUP(P3017,'Customer List'!B:C,2,)</f>
        <v/>
      </c>
      <c r="W3017" s="40" t="n"/>
      <c r="X3017" s="32" t="n">
        <v>45929</v>
      </c>
      <c r="Y3017" s="23">
        <f>IF(X3017="", "", X3017-N3017)</f>
        <v/>
      </c>
      <c r="Z3017" s="23">
        <f>IF(N3017="", "", TEXT(N3017, "dddd"))</f>
        <v/>
      </c>
      <c r="AA3017" s="23">
        <f>IF(X3017="", "", TEXT(X3017, "dddd"))</f>
        <v/>
      </c>
      <c r="AB3017" s="23">
        <f>VLOOKUP(U3017,'Currency Sheet'!A:C,3,)</f>
        <v/>
      </c>
      <c r="AC3017" s="44">
        <f>VLOOKUP(P3017,'Customer List'!B:D,3,)</f>
        <v/>
      </c>
    </row>
    <row r="3018">
      <c r="A3018" s="23">
        <f>A3017+1</f>
        <v/>
      </c>
      <c r="B3018" s="23" t="inlineStr">
        <is>
          <t>EED119246</t>
        </is>
      </c>
      <c r="C3018" s="32" t="n">
        <v>45919</v>
      </c>
      <c r="D3018" s="32" t="n">
        <v>45926</v>
      </c>
      <c r="E3018" s="51" t="n">
        <v>102.2</v>
      </c>
      <c r="F3018" s="51">
        <f>IF(AB3018="DOLLAR",E3018*88,E3018)</f>
        <v/>
      </c>
      <c r="G3018" s="62">
        <f>F3018*J3018</f>
        <v/>
      </c>
      <c r="H3018" s="23" t="n">
        <v>512305</v>
      </c>
      <c r="I3018" s="23" t="inlineStr">
        <is>
          <t>PE anti-human IL-17A Antibody  25 tests</t>
        </is>
      </c>
      <c r="J3018" s="23" t="n">
        <v>1</v>
      </c>
      <c r="K3018" s="23" t="n">
        <v>1</v>
      </c>
      <c r="L3018" s="23">
        <f>J3018-K3018</f>
        <v/>
      </c>
      <c r="M3018" s="23" t="inlineStr">
        <is>
          <t>T-1296/25-26</t>
        </is>
      </c>
      <c r="N3018" s="32" t="n">
        <v>45929</v>
      </c>
      <c r="O3018" s="62" t="n">
        <v>14016</v>
      </c>
      <c r="P3018" s="23" t="inlineStr">
        <is>
          <t>BTL</t>
        </is>
      </c>
      <c r="Q3018" s="23" t="inlineStr">
        <is>
          <t>Porter</t>
        </is>
      </c>
      <c r="R3018" s="23" t="inlineStr">
        <is>
          <t>Porter</t>
        </is>
      </c>
      <c r="S3018" s="63" t="n">
        <v>4</v>
      </c>
      <c r="T3018" s="39" t="n"/>
      <c r="U3018" s="23" t="inlineStr">
        <is>
          <t>BioLegend</t>
        </is>
      </c>
      <c r="V3018" s="23">
        <f>VLOOKUP(P3018,'Customer List'!B:C,2,)</f>
        <v/>
      </c>
      <c r="W3018" s="40" t="n"/>
      <c r="X3018" s="32">
        <f>IF(OR(R3018 = "PRIYANKA MADAM", R3018 = "DEEPAK", R3018 = "PORTER"),N3018,"")</f>
        <v/>
      </c>
      <c r="Y3018" s="23">
        <f>IF(X3018="", "", X3018-N3018)</f>
        <v/>
      </c>
      <c r="Z3018" s="23">
        <f>IF(N3018="", "", TEXT(N3018, "dddd"))</f>
        <v/>
      </c>
      <c r="AA3018" s="23">
        <f>IF(X3018="", "", TEXT(X3018, "dddd"))</f>
        <v/>
      </c>
      <c r="AB3018" s="23">
        <f>VLOOKUP(U3018,'Currency Sheet'!A:C,3,)</f>
        <v/>
      </c>
      <c r="AC3018" s="44">
        <f>VLOOKUP(P3018,'Customer List'!B:D,3,)</f>
        <v/>
      </c>
    </row>
    <row r="3019">
      <c r="A3019" s="23">
        <f>A3018+1</f>
        <v/>
      </c>
      <c r="B3019" s="23" t="inlineStr">
        <is>
          <t>EED119246</t>
        </is>
      </c>
      <c r="C3019" s="32" t="n">
        <v>45919</v>
      </c>
      <c r="D3019" s="32" t="n">
        <v>45926</v>
      </c>
      <c r="E3019" s="51" t="n">
        <v>177.1</v>
      </c>
      <c r="F3019" s="51">
        <f>IF(AB3019="DOLLAR",E3019*88,E3019)</f>
        <v/>
      </c>
      <c r="G3019" s="62">
        <f>F3019*J3019</f>
        <v/>
      </c>
      <c r="H3019" s="23" t="n">
        <v>570804</v>
      </c>
      <c r="I3019" s="23" t="inlineStr">
        <is>
          <t>Recombinant Human IL-6 (carrier-free)  25 µg</t>
        </is>
      </c>
      <c r="J3019" s="23" t="n">
        <v>1</v>
      </c>
      <c r="K3019" s="23" t="n">
        <v>1</v>
      </c>
      <c r="L3019" s="23">
        <f>J3019-K3019</f>
        <v/>
      </c>
      <c r="M3019" s="23" t="inlineStr">
        <is>
          <t>T-1275/25-26</t>
        </is>
      </c>
      <c r="N3019" s="32" t="n">
        <v>45927</v>
      </c>
      <c r="O3019" s="62" t="n">
        <v>23529</v>
      </c>
      <c r="P3019" s="23" t="inlineStr">
        <is>
          <t>SAI LIFE</t>
        </is>
      </c>
      <c r="Q3019" s="23" t="n">
        <v>58156227345</v>
      </c>
      <c r="R3019" s="23" t="inlineStr">
        <is>
          <t>Delivered</t>
        </is>
      </c>
      <c r="S3019" s="63" t="n">
        <v>-20</v>
      </c>
      <c r="T3019" s="39" t="n"/>
      <c r="U3019" s="23" t="inlineStr">
        <is>
          <t>BioLegend</t>
        </is>
      </c>
      <c r="V3019" s="23">
        <f>VLOOKUP(P3019,'Customer List'!B:C,2,)</f>
        <v/>
      </c>
      <c r="W3019" s="40" t="n"/>
      <c r="X3019" s="32" t="n">
        <v>45929</v>
      </c>
      <c r="Y3019" s="23">
        <f>IF(X3019="", "", X3019-N3019)</f>
        <v/>
      </c>
      <c r="Z3019" s="23">
        <f>IF(N3019="", "", TEXT(N3019, "dddd"))</f>
        <v/>
      </c>
      <c r="AA3019" s="23">
        <f>IF(X3019="", "", TEXT(X3019, "dddd"))</f>
        <v/>
      </c>
      <c r="AB3019" s="23">
        <f>VLOOKUP(U3019,'Currency Sheet'!A:C,3,)</f>
        <v/>
      </c>
      <c r="AC3019" s="44">
        <f>VLOOKUP(P3019,'Customer List'!B:D,3,)</f>
        <v/>
      </c>
    </row>
    <row r="3020">
      <c r="A3020" s="23">
        <f>A3019+1</f>
        <v/>
      </c>
      <c r="B3020" s="23" t="inlineStr">
        <is>
          <t>EED119246</t>
        </is>
      </c>
      <c r="C3020" s="32" t="n">
        <v>45919</v>
      </c>
      <c r="D3020" s="32" t="n">
        <v>45926</v>
      </c>
      <c r="E3020" s="51" t="n">
        <v>259</v>
      </c>
      <c r="F3020" s="51">
        <f>IF(AB3020="DOLLAR",E3020*88,E3020)</f>
        <v/>
      </c>
      <c r="G3020" s="62">
        <f>F3020*J3020</f>
        <v/>
      </c>
      <c r="H3020" s="23" t="n">
        <v>621616</v>
      </c>
      <c r="I3020" s="23" t="inlineStr">
        <is>
          <t>PE/Cyanine7 anti-human CD279 (PD-1) Antibody  100tests</t>
        </is>
      </c>
      <c r="J3020" s="23" t="n">
        <v>1</v>
      </c>
      <c r="K3020" s="23" t="n">
        <v>1</v>
      </c>
      <c r="L3020" s="23">
        <f>J3020-K3020</f>
        <v/>
      </c>
      <c r="M3020" s="23" t="inlineStr">
        <is>
          <t>T-1273/25-26</t>
        </is>
      </c>
      <c r="N3020" s="32" t="n">
        <v>45927</v>
      </c>
      <c r="O3020" s="62" t="n">
        <v>40145</v>
      </c>
      <c r="P3020" s="23" t="inlineStr">
        <is>
          <t>AURIGINE ONCO</t>
        </is>
      </c>
      <c r="Q3020" s="23" t="n">
        <v>58156226041</v>
      </c>
      <c r="R3020" s="23" t="inlineStr">
        <is>
          <t>Delivered</t>
        </is>
      </c>
      <c r="S3020" s="63" t="n">
        <v>4</v>
      </c>
      <c r="T3020" s="39" t="n"/>
      <c r="U3020" s="23" t="inlineStr">
        <is>
          <t>BioLegend</t>
        </is>
      </c>
      <c r="V3020" s="23">
        <f>VLOOKUP(P3020,'Customer List'!B:C,2,)</f>
        <v/>
      </c>
      <c r="W3020" s="40" t="n"/>
      <c r="X3020" s="32" t="n">
        <v>45929</v>
      </c>
      <c r="Y3020" s="23">
        <f>IF(X3020="", "", X3020-N3020)</f>
        <v/>
      </c>
      <c r="Z3020" s="23">
        <f>IF(N3020="", "", TEXT(N3020, "dddd"))</f>
        <v/>
      </c>
      <c r="AA3020" s="23">
        <f>IF(X3020="", "", TEXT(X3020, "dddd"))</f>
        <v/>
      </c>
      <c r="AB3020" s="23">
        <f>VLOOKUP(U3020,'Currency Sheet'!A:C,3,)</f>
        <v/>
      </c>
      <c r="AC3020" s="44">
        <f>VLOOKUP(P3020,'Customer List'!B:D,3,)</f>
        <v/>
      </c>
    </row>
    <row r="3021">
      <c r="A3021" s="23">
        <f>A3020+1</f>
        <v/>
      </c>
      <c r="B3021" s="23" t="inlineStr">
        <is>
          <t>EED119246</t>
        </is>
      </c>
      <c r="C3021" s="32" t="n">
        <v>45919</v>
      </c>
      <c r="D3021" s="32" t="n">
        <v>45926</v>
      </c>
      <c r="E3021" s="51" t="n">
        <v>70.7</v>
      </c>
      <c r="F3021" s="51">
        <f>IF(AB3021="DOLLAR",E3021*88,E3021)</f>
        <v/>
      </c>
      <c r="G3021" s="62">
        <f>F3021*J3021</f>
        <v/>
      </c>
      <c r="H3021" s="23" t="n">
        <v>626801</v>
      </c>
      <c r="I3021" s="23" t="inlineStr">
        <is>
          <t>Purified anti-c-Myc Antibody  25tests</t>
        </is>
      </c>
      <c r="J3021" s="23" t="n">
        <v>1</v>
      </c>
      <c r="K3021" s="23" t="n">
        <v>1</v>
      </c>
      <c r="L3021" s="23">
        <f>J3021-K3021</f>
        <v/>
      </c>
      <c r="M3021" s="23" t="inlineStr">
        <is>
          <t>DC-159/25-26</t>
        </is>
      </c>
      <c r="N3021" s="32" t="n">
        <v>45926</v>
      </c>
      <c r="O3021" s="62" t="n">
        <v>0</v>
      </c>
      <c r="P3021" s="23" t="inlineStr">
        <is>
          <t>AIIMS</t>
        </is>
      </c>
      <c r="Q3021" s="23" t="inlineStr">
        <is>
          <t>Porter</t>
        </is>
      </c>
      <c r="R3021" s="23" t="inlineStr">
        <is>
          <t>Porter</t>
        </is>
      </c>
      <c r="S3021" s="63" t="n">
        <v>4</v>
      </c>
      <c r="T3021" s="39" t="inlineStr">
        <is>
          <t>For Dr. Jayant (Priyanka madam)</t>
        </is>
      </c>
      <c r="U3021" s="23" t="inlineStr">
        <is>
          <t>BioLegend</t>
        </is>
      </c>
      <c r="V3021" s="23">
        <f>VLOOKUP(P3021,'Customer List'!B:C,2,)</f>
        <v/>
      </c>
      <c r="W3021" s="40" t="n"/>
      <c r="X3021" s="32">
        <f>IF(OR(R3021 = "PRIYANKA MADAM", R3021 = "DEEPAK", R3021 = "PORTER"),N3021,"")</f>
        <v/>
      </c>
      <c r="Y3021" s="23">
        <f>IF(X3021="", "", X3021-N3021)</f>
        <v/>
      </c>
      <c r="Z3021" s="23">
        <f>IF(N3021="", "", TEXT(N3021, "dddd"))</f>
        <v/>
      </c>
      <c r="AA3021" s="23">
        <f>IF(X3021="", "", TEXT(X3021, "dddd"))</f>
        <v/>
      </c>
      <c r="AB3021" s="23">
        <f>VLOOKUP(U3021,'Currency Sheet'!A:C,3,)</f>
        <v/>
      </c>
      <c r="AC3021" s="44">
        <f>VLOOKUP(P3021,'Customer List'!B:D,3,)</f>
        <v/>
      </c>
    </row>
    <row r="3022">
      <c r="A3022" s="23">
        <f>A3021+1</f>
        <v/>
      </c>
      <c r="B3022" s="23" t="inlineStr">
        <is>
          <t>EED119246</t>
        </is>
      </c>
      <c r="C3022" s="32" t="n">
        <v>45919</v>
      </c>
      <c r="D3022" s="32" t="n">
        <v>45926</v>
      </c>
      <c r="E3022" s="51" t="n">
        <v>267.4</v>
      </c>
      <c r="F3022" s="51">
        <f>IF(AB3022="DOLLAR",E3022*88,E3022)</f>
        <v/>
      </c>
      <c r="G3022" s="62">
        <f>F3022*J3022</f>
        <v/>
      </c>
      <c r="H3022" s="23" t="n">
        <v>626810</v>
      </c>
      <c r="I3022" s="23" t="inlineStr">
        <is>
          <t>Alexa Fluor® 647 anti-c-Myc Antibody  100 µg</t>
        </is>
      </c>
      <c r="J3022" s="23" t="n">
        <v>2</v>
      </c>
      <c r="K3022" s="23" t="n">
        <v>2</v>
      </c>
      <c r="L3022" s="23">
        <f>J3022-K3022</f>
        <v/>
      </c>
      <c r="M3022" s="23" t="inlineStr">
        <is>
          <t>T-1273/25-26</t>
        </is>
      </c>
      <c r="N3022" s="32" t="n">
        <v>45927</v>
      </c>
      <c r="O3022" s="62" t="n">
        <v>82894</v>
      </c>
      <c r="P3022" s="23" t="inlineStr">
        <is>
          <t>AURIGINE ONCO</t>
        </is>
      </c>
      <c r="Q3022" s="23" t="n">
        <v>58156226041</v>
      </c>
      <c r="R3022" s="23" t="inlineStr">
        <is>
          <t>Delivered</t>
        </is>
      </c>
      <c r="S3022" s="63" t="n">
        <v>4</v>
      </c>
      <c r="T3022" s="39" t="n"/>
      <c r="U3022" s="23" t="inlineStr">
        <is>
          <t>BioLegend</t>
        </is>
      </c>
      <c r="V3022" s="23">
        <f>VLOOKUP(P3022,'Customer List'!B:C,2,)</f>
        <v/>
      </c>
      <c r="W3022" s="40" t="n"/>
      <c r="X3022" s="32" t="n">
        <v>45929</v>
      </c>
      <c r="Y3022" s="23">
        <f>IF(X3022="", "", X3022-N3022)</f>
        <v/>
      </c>
      <c r="Z3022" s="23">
        <f>IF(N3022="", "", TEXT(N3022, "dddd"))</f>
        <v/>
      </c>
      <c r="AA3022" s="23">
        <f>IF(X3022="", "", TEXT(X3022, "dddd"))</f>
        <v/>
      </c>
      <c r="AB3022" s="23">
        <f>VLOOKUP(U3022,'Currency Sheet'!A:C,3,)</f>
        <v/>
      </c>
      <c r="AC3022" s="44">
        <f>VLOOKUP(P3022,'Customer List'!B:D,3,)</f>
        <v/>
      </c>
    </row>
    <row r="3023">
      <c r="A3023" s="23">
        <f>A3022+1</f>
        <v/>
      </c>
      <c r="B3023" s="23" t="inlineStr">
        <is>
          <t>EED119246</t>
        </is>
      </c>
      <c r="C3023" s="32" t="n">
        <v>45919</v>
      </c>
      <c r="D3023" s="32" t="n">
        <v>45926</v>
      </c>
      <c r="E3023" s="51" t="n">
        <v>234.5</v>
      </c>
      <c r="F3023" s="51">
        <f>IF(AB3023="DOLLAR",E3023*88,E3023)</f>
        <v/>
      </c>
      <c r="G3023" s="62">
        <f>F3023*J3023</f>
        <v/>
      </c>
      <c r="H3023" s="23" t="n">
        <v>651020</v>
      </c>
      <c r="I3023" s="23" t="inlineStr">
        <is>
          <t>FITC anti-STAT3 Phospho (Tyr705) Antibody  100 tests</t>
        </is>
      </c>
      <c r="J3023" s="23" t="n">
        <v>1</v>
      </c>
      <c r="K3023" s="23" t="n">
        <v>1</v>
      </c>
      <c r="L3023" s="23">
        <f>J3023-K3023</f>
        <v/>
      </c>
      <c r="M3023" s="23" t="inlineStr">
        <is>
          <t>T-1278/25-26</t>
        </is>
      </c>
      <c r="N3023" s="32" t="n">
        <v>45927</v>
      </c>
      <c r="O3023" s="62" t="n">
        <v>34170</v>
      </c>
      <c r="P3023" s="23" t="inlineStr">
        <is>
          <t>TECHWEST</t>
        </is>
      </c>
      <c r="Q3023" s="23" t="n">
        <v>58156228314</v>
      </c>
      <c r="R3023" s="23" t="inlineStr">
        <is>
          <t>Delivered</t>
        </is>
      </c>
      <c r="S3023" s="63" t="n">
        <v>4</v>
      </c>
      <c r="T3023" s="39" t="n"/>
      <c r="U3023" s="23" t="inlineStr">
        <is>
          <t>BioLegend</t>
        </is>
      </c>
      <c r="V3023" s="23">
        <f>VLOOKUP(P3023,'Customer List'!B:C,2,)</f>
        <v/>
      </c>
      <c r="W3023" s="40" t="n"/>
      <c r="X3023" s="32" t="n">
        <v>45929</v>
      </c>
      <c r="Y3023" s="23">
        <f>IF(X3023="", "", X3023-N3023)</f>
        <v/>
      </c>
      <c r="Z3023" s="23">
        <f>IF(N3023="", "", TEXT(N3023, "dddd"))</f>
        <v/>
      </c>
      <c r="AA3023" s="23">
        <f>IF(X3023="", "", TEXT(X3023, "dddd"))</f>
        <v/>
      </c>
      <c r="AB3023" s="23">
        <f>VLOOKUP(U3023,'Currency Sheet'!A:C,3,)</f>
        <v/>
      </c>
      <c r="AC3023" s="44">
        <f>VLOOKUP(P3023,'Customer List'!B:D,3,)</f>
        <v/>
      </c>
    </row>
    <row r="3024">
      <c r="A3024" s="23">
        <f>A3023+1</f>
        <v/>
      </c>
      <c r="B3024" s="23" t="inlineStr">
        <is>
          <t>EED119246</t>
        </is>
      </c>
      <c r="C3024" s="32" t="n">
        <v>45919</v>
      </c>
      <c r="D3024" s="32" t="n">
        <v>45926</v>
      </c>
      <c r="E3024" s="51" t="n">
        <v>252</v>
      </c>
      <c r="F3024" s="51">
        <f>IF(AB3024="DOLLAR",E3024*88,E3024)</f>
        <v/>
      </c>
      <c r="G3024" s="62">
        <f>F3024*J3024</f>
        <v/>
      </c>
      <c r="H3024" s="23" t="n">
        <v>655208</v>
      </c>
      <c r="I3024" s="23" t="inlineStr">
        <is>
          <t>PE anti-TCF1 (TCF7) Antibody  100tests</t>
        </is>
      </c>
      <c r="J3024" s="23" t="n">
        <v>1</v>
      </c>
      <c r="K3024" s="23" t="n">
        <v>1</v>
      </c>
      <c r="L3024" s="23">
        <f>J3024-K3024</f>
        <v/>
      </c>
      <c r="M3024" s="23" t="inlineStr">
        <is>
          <t>T-1315/25-26</t>
        </is>
      </c>
      <c r="N3024" s="32" t="n">
        <v>45936</v>
      </c>
      <c r="O3024" s="62" t="n">
        <v>36270</v>
      </c>
      <c r="P3024" s="23" t="inlineStr">
        <is>
          <t>ABHI BIO</t>
        </is>
      </c>
      <c r="Q3024" s="23" t="n">
        <v>58156536115</v>
      </c>
      <c r="R3024" s="23" t="inlineStr">
        <is>
          <t>Delivered</t>
        </is>
      </c>
      <c r="S3024" s="63" t="n">
        <v>4</v>
      </c>
      <c r="T3024" s="39" t="n"/>
      <c r="U3024" s="23" t="inlineStr">
        <is>
          <t>BioLegend</t>
        </is>
      </c>
      <c r="V3024" s="23">
        <f>VLOOKUP(P3024,'Customer List'!B:C,2,)</f>
        <v/>
      </c>
      <c r="W3024" s="40" t="n"/>
      <c r="X3024" s="32" t="n">
        <v>45937</v>
      </c>
      <c r="Y3024" s="23">
        <f>IF(X3024="", "", X3024-N3024)</f>
        <v/>
      </c>
      <c r="Z3024" s="23">
        <f>IF(N3024="", "", TEXT(N3024, "dddd"))</f>
        <v/>
      </c>
      <c r="AA3024" s="23">
        <f>IF(X3024="", "", TEXT(X3024, "dddd"))</f>
        <v/>
      </c>
      <c r="AB3024" s="23">
        <f>VLOOKUP(U3024,'Currency Sheet'!A:C,3,)</f>
        <v/>
      </c>
      <c r="AC3024" s="44">
        <f>VLOOKUP(P3024,'Customer List'!B:D,3,)</f>
        <v/>
      </c>
    </row>
    <row r="3025">
      <c r="A3025" s="23">
        <f>A3024+1</f>
        <v/>
      </c>
      <c r="B3025" s="23" t="inlineStr">
        <is>
          <t>EED119246</t>
        </is>
      </c>
      <c r="C3025" s="32" t="n">
        <v>45919</v>
      </c>
      <c r="D3025" s="32" t="n">
        <v>45926</v>
      </c>
      <c r="E3025" s="51" t="n">
        <v>90.3</v>
      </c>
      <c r="F3025" s="51">
        <f>IF(AB3025="DOLLAR",E3025*88,E3025)</f>
        <v/>
      </c>
      <c r="G3025" s="62">
        <f>F3025*J3025</f>
        <v/>
      </c>
      <c r="H3025" s="23" t="n">
        <v>795604</v>
      </c>
      <c r="I3025" s="23" t="inlineStr">
        <is>
          <t>Recombinant Human BMP-4 (carrier-free)  25 µg</t>
        </is>
      </c>
      <c r="J3025" s="23" t="n">
        <v>1</v>
      </c>
      <c r="K3025" s="23" t="n">
        <v>1</v>
      </c>
      <c r="L3025" s="23">
        <f>J3025-K3025</f>
        <v/>
      </c>
      <c r="M3025" s="23" t="inlineStr">
        <is>
          <t>T-1281/25-26</t>
        </is>
      </c>
      <c r="N3025" s="32" t="n">
        <v>45927</v>
      </c>
      <c r="O3025" s="62" t="n">
        <v>12996.75</v>
      </c>
      <c r="P3025" s="23" t="inlineStr">
        <is>
          <t>RG SONS</t>
        </is>
      </c>
      <c r="Q3025" s="23" t="n">
        <v>58156229353</v>
      </c>
      <c r="R3025" s="23" t="inlineStr">
        <is>
          <t>Delivered</t>
        </is>
      </c>
      <c r="S3025" s="63" t="n">
        <v>-20</v>
      </c>
      <c r="T3025" s="39" t="n"/>
      <c r="U3025" s="23" t="inlineStr">
        <is>
          <t>BioLegend</t>
        </is>
      </c>
      <c r="V3025" s="23">
        <f>VLOOKUP(P3025,'Customer List'!B:C,2,)</f>
        <v/>
      </c>
      <c r="W3025" s="40" t="n"/>
      <c r="X3025" s="32" t="n">
        <v>45929</v>
      </c>
      <c r="Y3025" s="23">
        <f>IF(X3025="", "", X3025-N3025)</f>
        <v/>
      </c>
      <c r="Z3025" s="23">
        <f>IF(N3025="", "", TEXT(N3025, "dddd"))</f>
        <v/>
      </c>
      <c r="AA3025" s="23">
        <f>IF(X3025="", "", TEXT(X3025, "dddd"))</f>
        <v/>
      </c>
      <c r="AB3025" s="23">
        <f>VLOOKUP(U3025,'Currency Sheet'!A:C,3,)</f>
        <v/>
      </c>
      <c r="AC3025" s="44">
        <f>VLOOKUP(P3025,'Customer List'!B:D,3,)</f>
        <v/>
      </c>
    </row>
    <row r="3026">
      <c r="A3026" s="23">
        <f>A3025+1</f>
        <v/>
      </c>
      <c r="B3026" s="23" t="inlineStr">
        <is>
          <t>EED119246</t>
        </is>
      </c>
      <c r="C3026" s="32" t="n">
        <v>45919</v>
      </c>
      <c r="D3026" s="32" t="n">
        <v>45926</v>
      </c>
      <c r="E3026" s="51" t="n">
        <v>1320</v>
      </c>
      <c r="F3026" s="51">
        <f>IF(AB3026="DOLLAR",E3026*88,E3026)</f>
        <v/>
      </c>
      <c r="G3026" s="62">
        <f>F3026*J3026</f>
        <v/>
      </c>
      <c r="H3026" s="23" t="n">
        <v>900000034</v>
      </c>
      <c r="I3026" s="23" t="inlineStr">
        <is>
          <t xml:space="preserve">Custom Human Panel 18 </t>
        </is>
      </c>
      <c r="J3026" s="23" t="n">
        <v>2</v>
      </c>
      <c r="K3026" s="23" t="n">
        <v>2</v>
      </c>
      <c r="L3026" s="23">
        <f>J3026-K3026</f>
        <v/>
      </c>
      <c r="M3026" s="23" t="inlineStr">
        <is>
          <t>T-1292/25-26</t>
        </is>
      </c>
      <c r="N3026" s="32" t="n">
        <v>45927</v>
      </c>
      <c r="O3026" s="62" t="n">
        <v>363660</v>
      </c>
      <c r="P3026" s="23" t="inlineStr">
        <is>
          <t>NNF</t>
        </is>
      </c>
      <c r="Q3026" s="23" t="n">
        <v>58156228163</v>
      </c>
      <c r="R3026" s="23" t="inlineStr">
        <is>
          <t>Delivered</t>
        </is>
      </c>
      <c r="S3026" s="63" t="n">
        <v>4</v>
      </c>
      <c r="T3026" s="39" t="n"/>
      <c r="U3026" s="23" t="inlineStr">
        <is>
          <t>BioLegend</t>
        </is>
      </c>
      <c r="V3026" s="23">
        <f>VLOOKUP(P3026,'Customer List'!B:C,2,)</f>
        <v/>
      </c>
      <c r="W3026" s="40" t="n"/>
      <c r="X3026" s="32" t="n">
        <v>45929</v>
      </c>
      <c r="Y3026" s="23">
        <f>IF(X3026="", "", X3026-N3026)</f>
        <v/>
      </c>
      <c r="Z3026" s="23">
        <f>IF(N3026="", "", TEXT(N3026, "dddd"))</f>
        <v/>
      </c>
      <c r="AA3026" s="23">
        <f>IF(X3026="", "", TEXT(X3026, "dddd"))</f>
        <v/>
      </c>
      <c r="AB3026" s="23">
        <f>VLOOKUP(U3026,'Currency Sheet'!A:C,3,)</f>
        <v/>
      </c>
      <c r="AC3026" s="44">
        <f>VLOOKUP(P3026,'Customer List'!B:D,3,)</f>
        <v/>
      </c>
    </row>
    <row r="3027">
      <c r="A3027" s="23">
        <f>A3026+1</f>
        <v/>
      </c>
      <c r="B3027" s="23" t="inlineStr">
        <is>
          <t>EED119246</t>
        </is>
      </c>
      <c r="C3027" s="32" t="n">
        <v>45919</v>
      </c>
      <c r="D3027" s="32" t="n">
        <v>45926</v>
      </c>
      <c r="E3027" s="51" t="n">
        <v>1210</v>
      </c>
      <c r="F3027" s="51">
        <f>IF(AB3027="DOLLAR",E3027*88,E3027)</f>
        <v/>
      </c>
      <c r="G3027" s="62">
        <f>F3027*J3027</f>
        <v/>
      </c>
      <c r="H3027" s="23" t="n">
        <v>900000035</v>
      </c>
      <c r="I3027" s="23" t="inlineStr">
        <is>
          <t xml:space="preserve">Custom Human Panel 19 </t>
        </is>
      </c>
      <c r="J3027" s="23" t="n">
        <v>2</v>
      </c>
      <c r="K3027" s="23" t="n">
        <v>2</v>
      </c>
      <c r="L3027" s="23">
        <f>J3027-K3027</f>
        <v/>
      </c>
      <c r="M3027" s="23" t="inlineStr">
        <is>
          <t>T-1292/25-26</t>
        </is>
      </c>
      <c r="N3027" s="32" t="n">
        <v>45927</v>
      </c>
      <c r="O3027" s="62" t="n">
        <v>333355</v>
      </c>
      <c r="P3027" s="23" t="inlineStr">
        <is>
          <t>NNF</t>
        </is>
      </c>
      <c r="Q3027" s="23" t="n">
        <v>58156228163</v>
      </c>
      <c r="R3027" s="23" t="inlineStr">
        <is>
          <t>Delivered</t>
        </is>
      </c>
      <c r="S3027" s="63" t="n">
        <v>4</v>
      </c>
      <c r="T3027" s="39" t="n"/>
      <c r="U3027" s="23" t="inlineStr">
        <is>
          <t>BioLegend</t>
        </is>
      </c>
      <c r="V3027" s="23">
        <f>VLOOKUP(P3027,'Customer List'!B:C,2,)</f>
        <v/>
      </c>
      <c r="W3027" s="40" t="n"/>
      <c r="X3027" s="32" t="n">
        <v>45929</v>
      </c>
      <c r="Y3027" s="23">
        <f>IF(X3027="", "", X3027-N3027)</f>
        <v/>
      </c>
      <c r="Z3027" s="23">
        <f>IF(N3027="", "", TEXT(N3027, "dddd"))</f>
        <v/>
      </c>
      <c r="AA3027" s="23">
        <f>IF(X3027="", "", TEXT(X3027, "dddd"))</f>
        <v/>
      </c>
      <c r="AB3027" s="23">
        <f>VLOOKUP(U3027,'Currency Sheet'!A:C,3,)</f>
        <v/>
      </c>
      <c r="AC3027" s="44">
        <f>VLOOKUP(P3027,'Customer List'!B:D,3,)</f>
        <v/>
      </c>
    </row>
    <row r="3028">
      <c r="A3028" s="23">
        <f>A3027+1</f>
        <v/>
      </c>
      <c r="B3028" s="23" t="inlineStr">
        <is>
          <t>EED119246</t>
        </is>
      </c>
      <c r="C3028" s="32" t="n">
        <v>45919</v>
      </c>
      <c r="D3028" s="32" t="n">
        <v>45926</v>
      </c>
      <c r="E3028" s="51" t="n">
        <v>1210</v>
      </c>
      <c r="F3028" s="51">
        <f>IF(AB3028="DOLLAR",E3028*88,E3028)</f>
        <v/>
      </c>
      <c r="G3028" s="62">
        <f>F3028*J3028</f>
        <v/>
      </c>
      <c r="H3028" s="23" t="n">
        <v>900000036</v>
      </c>
      <c r="I3028" s="23" t="inlineStr">
        <is>
          <t xml:space="preserve">LEGENDplex Custom Human Panel 20 </t>
        </is>
      </c>
      <c r="J3028" s="23" t="n">
        <v>2</v>
      </c>
      <c r="K3028" s="23" t="n">
        <v>2</v>
      </c>
      <c r="L3028" s="23">
        <f>J3028-K3028</f>
        <v/>
      </c>
      <c r="M3028" s="23" t="inlineStr">
        <is>
          <t>T-1292/25-26</t>
        </is>
      </c>
      <c r="N3028" s="32" t="n">
        <v>45927</v>
      </c>
      <c r="O3028" s="62" t="n">
        <v>333355</v>
      </c>
      <c r="P3028" s="23" t="inlineStr">
        <is>
          <t>NNF</t>
        </is>
      </c>
      <c r="Q3028" s="23" t="n">
        <v>58156228163</v>
      </c>
      <c r="R3028" s="23" t="inlineStr">
        <is>
          <t>Delivered</t>
        </is>
      </c>
      <c r="S3028" s="63" t="n">
        <v>4</v>
      </c>
      <c r="T3028" s="39" t="n"/>
      <c r="U3028" s="23" t="inlineStr">
        <is>
          <t>BioLegend</t>
        </is>
      </c>
      <c r="V3028" s="23">
        <f>VLOOKUP(P3028,'Customer List'!B:C,2,)</f>
        <v/>
      </c>
      <c r="W3028" s="40" t="n"/>
      <c r="X3028" s="32" t="n">
        <v>45929</v>
      </c>
      <c r="Y3028" s="23">
        <f>IF(X3028="", "", X3028-N3028)</f>
        <v/>
      </c>
      <c r="Z3028" s="23">
        <f>IF(N3028="", "", TEXT(N3028, "dddd"))</f>
        <v/>
      </c>
      <c r="AA3028" s="23">
        <f>IF(X3028="", "", TEXT(X3028, "dddd"))</f>
        <v/>
      </c>
      <c r="AB3028" s="23">
        <f>VLOOKUP(U3028,'Currency Sheet'!A:C,3,)</f>
        <v/>
      </c>
      <c r="AC3028" s="44">
        <f>VLOOKUP(P3028,'Customer List'!B:D,3,)</f>
        <v/>
      </c>
    </row>
    <row r="3029">
      <c r="A3029" s="23">
        <f>A3028+1</f>
        <v/>
      </c>
      <c r="B3029" s="23" t="inlineStr">
        <is>
          <t>EED119246</t>
        </is>
      </c>
      <c r="C3029" s="32" t="n">
        <v>45919</v>
      </c>
      <c r="D3029" s="32" t="n">
        <v>45926</v>
      </c>
      <c r="E3029" s="51" t="n">
        <v>1760</v>
      </c>
      <c r="F3029" s="51">
        <f>IF(AB3029="DOLLAR",E3029*88,E3029)</f>
        <v/>
      </c>
      <c r="G3029" s="62">
        <f>F3029*J3029</f>
        <v/>
      </c>
      <c r="H3029" s="23" t="n">
        <v>900000866</v>
      </c>
      <c r="I3029" s="23" t="inlineStr">
        <is>
          <t xml:space="preserve">Custom Human Panel 727 </t>
        </is>
      </c>
      <c r="J3029" s="23" t="n">
        <v>2</v>
      </c>
      <c r="K3029" s="23" t="n">
        <v>2</v>
      </c>
      <c r="L3029" s="23">
        <f>J3029-K3029</f>
        <v/>
      </c>
      <c r="M3029" s="23" t="inlineStr">
        <is>
          <t>T-1292/25-26</t>
        </is>
      </c>
      <c r="N3029" s="32" t="n">
        <v>45927</v>
      </c>
      <c r="O3029" s="62" t="n">
        <v>484880</v>
      </c>
      <c r="P3029" s="23" t="inlineStr">
        <is>
          <t>NNF</t>
        </is>
      </c>
      <c r="Q3029" s="23" t="n">
        <v>58156228163</v>
      </c>
      <c r="R3029" s="23" t="inlineStr">
        <is>
          <t>Delivered</t>
        </is>
      </c>
      <c r="S3029" s="63" t="n">
        <v>4</v>
      </c>
      <c r="T3029" s="39" t="n"/>
      <c r="U3029" s="23" t="inlineStr">
        <is>
          <t>BioLegend</t>
        </is>
      </c>
      <c r="V3029" s="23">
        <f>VLOOKUP(P3029,'Customer List'!B:C,2,)</f>
        <v/>
      </c>
      <c r="W3029" s="40" t="n"/>
      <c r="X3029" s="32" t="n">
        <v>45929</v>
      </c>
      <c r="Y3029" s="23">
        <f>IF(X3029="", "", X3029-N3029)</f>
        <v/>
      </c>
      <c r="Z3029" s="23">
        <f>IF(N3029="", "", TEXT(N3029, "dddd"))</f>
        <v/>
      </c>
      <c r="AA3029" s="23">
        <f>IF(X3029="", "", TEXT(X3029, "dddd"))</f>
        <v/>
      </c>
      <c r="AB3029" s="23">
        <f>VLOOKUP(U3029,'Currency Sheet'!A:C,3,)</f>
        <v/>
      </c>
      <c r="AC3029" s="44">
        <f>VLOOKUP(P3029,'Customer List'!B:D,3,)</f>
        <v/>
      </c>
    </row>
    <row r="3030">
      <c r="A3030" s="23">
        <f>A3029+1</f>
        <v/>
      </c>
      <c r="B3030" s="23" t="inlineStr">
        <is>
          <t>EED119246</t>
        </is>
      </c>
      <c r="C3030" s="32" t="n">
        <v>45919</v>
      </c>
      <c r="D3030" s="32" t="n">
        <v>45926</v>
      </c>
      <c r="E3030" s="51" t="n">
        <v>135.8</v>
      </c>
      <c r="F3030" s="51">
        <f>IF(AB3030="DOLLAR",E3030*88,E3030)</f>
        <v/>
      </c>
      <c r="G3030" s="62">
        <f>F3030*J3030</f>
        <v/>
      </c>
      <c r="H3030" s="23" t="n">
        <v>947203</v>
      </c>
      <c r="I3030" s="23" t="inlineStr">
        <is>
          <t>PE anti-FOXO1 Antibody  25 tests</t>
        </is>
      </c>
      <c r="J3030" s="23" t="n">
        <v>1</v>
      </c>
      <c r="K3030" s="23" t="n">
        <v>1</v>
      </c>
      <c r="L3030" s="23">
        <f>J3030-K3030</f>
        <v/>
      </c>
      <c r="M3030" s="23" t="inlineStr">
        <is>
          <t>T-1368/25-26</t>
        </is>
      </c>
      <c r="N3030" s="32" t="n">
        <v>45938</v>
      </c>
      <c r="O3030" s="62" t="n">
        <v>16587</v>
      </c>
      <c r="P3030" s="23" t="inlineStr">
        <is>
          <t>THSTI</t>
        </is>
      </c>
      <c r="Q3030" s="23" t="inlineStr">
        <is>
          <t>BY HAND</t>
        </is>
      </c>
      <c r="R3030" s="23" t="inlineStr">
        <is>
          <t>Deepak</t>
        </is>
      </c>
      <c r="S3030" s="63" t="n">
        <v>4</v>
      </c>
      <c r="T3030" s="39" t="n"/>
      <c r="U3030" s="23" t="inlineStr">
        <is>
          <t>BioLegend</t>
        </is>
      </c>
      <c r="V3030" s="23">
        <f>VLOOKUP(P3030,'Customer List'!B:C,2,)</f>
        <v/>
      </c>
      <c r="W3030" s="40" t="n"/>
      <c r="X3030" s="32">
        <f>IF(OR(R3030 = "PRIYANKA MADAM", R3030 = "DEEPAK", R3030 = "PORTER"),N3030,"")</f>
        <v/>
      </c>
      <c r="Y3030" s="23">
        <f>IF(X3030="", "", X3030-N3030)</f>
        <v/>
      </c>
      <c r="Z3030" s="23">
        <f>IF(N3030="", "", TEXT(N3030, "dddd"))</f>
        <v/>
      </c>
      <c r="AA3030" s="23">
        <f>IF(X3030="", "", TEXT(X3030, "dddd"))</f>
        <v/>
      </c>
      <c r="AB3030" s="23">
        <f>VLOOKUP(U3030,'Currency Sheet'!A:C,3,)</f>
        <v/>
      </c>
      <c r="AC3030" s="44">
        <f>VLOOKUP(P3030,'Customer List'!B:D,3,)</f>
        <v/>
      </c>
    </row>
    <row r="3031">
      <c r="A3031" s="23">
        <f>A3030+1</f>
        <v/>
      </c>
      <c r="B3031" s="23" t="n">
        <v>179381</v>
      </c>
      <c r="C3031" s="32" t="n">
        <v>45924</v>
      </c>
      <c r="D3031" s="32" t="n">
        <v>45929</v>
      </c>
      <c r="E3031" s="51" t="n">
        <v>378</v>
      </c>
      <c r="F3031" s="51">
        <f>IF(AB3031="DOLLAR",E3031*88,E3031)</f>
        <v/>
      </c>
      <c r="G3031" s="62">
        <f>F3031*J3031</f>
        <v/>
      </c>
      <c r="H3031" s="23" t="inlineStr">
        <is>
          <t>BE0003-1</t>
        </is>
      </c>
      <c r="I3031" s="23" t="inlineStr">
        <is>
          <t>InVivoMAb anti-mouse CD4, GK1.5, 5 mg</t>
        </is>
      </c>
      <c r="J3031" s="23" t="n">
        <v>1</v>
      </c>
      <c r="K3031" s="23" t="n">
        <v>1</v>
      </c>
      <c r="L3031" s="23">
        <f>J3031-K3031</f>
        <v/>
      </c>
      <c r="M3031" s="23" t="inlineStr">
        <is>
          <t>T-1311/25-26</t>
        </is>
      </c>
      <c r="N3031" s="32" t="n">
        <v>45934</v>
      </c>
      <c r="O3031" s="62" t="n">
        <v>46305</v>
      </c>
      <c r="P3031" s="23" t="inlineStr">
        <is>
          <t>SSCMP</t>
        </is>
      </c>
      <c r="Q3031" s="23" t="n">
        <v>58156478682</v>
      </c>
      <c r="R3031" s="23" t="inlineStr">
        <is>
          <t>Delivered</t>
        </is>
      </c>
      <c r="S3031" s="63" t="n">
        <v>4</v>
      </c>
      <c r="T3031" s="39" t="n"/>
      <c r="U3031" s="23" t="inlineStr">
        <is>
          <t>BioXcell</t>
        </is>
      </c>
      <c r="V3031" s="23">
        <f>VLOOKUP(P3031,'Customer List'!B:C,2,)</f>
        <v/>
      </c>
      <c r="W3031" s="40" t="n"/>
      <c r="X3031" s="32" t="n">
        <v>45936</v>
      </c>
      <c r="Y3031" s="23">
        <f>IF(X3031="", "", X3031-N3031)</f>
        <v/>
      </c>
      <c r="Z3031" s="23">
        <f>IF(N3031="", "", TEXT(N3031, "dddd"))</f>
        <v/>
      </c>
      <c r="AA3031" s="23">
        <f>IF(X3031="", "", TEXT(X3031, "dddd"))</f>
        <v/>
      </c>
      <c r="AB3031" s="23">
        <f>VLOOKUP(U3031,'Currency Sheet'!A:C,3,)</f>
        <v/>
      </c>
      <c r="AC3031" s="44">
        <f>VLOOKUP(P3031,'Customer List'!B:D,3,)</f>
        <v/>
      </c>
    </row>
    <row r="3032">
      <c r="A3032" s="23">
        <f>A3031+1</f>
        <v/>
      </c>
      <c r="B3032" s="23" t="n">
        <v>179381</v>
      </c>
      <c r="C3032" s="32" t="n">
        <v>45924</v>
      </c>
      <c r="D3032" s="32" t="n">
        <v>45929</v>
      </c>
      <c r="E3032" s="51" t="n">
        <v>378</v>
      </c>
      <c r="F3032" s="51">
        <f>IF(AB3032="DOLLAR",E3032*88,E3032)</f>
        <v/>
      </c>
      <c r="G3032" s="62">
        <f>F3032*J3032</f>
        <v/>
      </c>
      <c r="H3032" s="23" t="inlineStr">
        <is>
          <t>BE0004-1</t>
        </is>
      </c>
      <c r="I3032" s="23" t="inlineStr">
        <is>
          <t>InVivoMAb anti-mouse CD8a, 53-6.7, 5 mg</t>
        </is>
      </c>
      <c r="J3032" s="23" t="n">
        <v>1</v>
      </c>
      <c r="K3032" s="23" t="n">
        <v>1</v>
      </c>
      <c r="L3032" s="23">
        <f>J3032-K3032</f>
        <v/>
      </c>
      <c r="M3032" s="23" t="inlineStr">
        <is>
          <t>T-1311/25-26</t>
        </is>
      </c>
      <c r="N3032" s="32" t="n">
        <v>45934</v>
      </c>
      <c r="O3032" s="62" t="n">
        <v>46305</v>
      </c>
      <c r="P3032" s="23" t="inlineStr">
        <is>
          <t>SSCMP</t>
        </is>
      </c>
      <c r="Q3032" s="23" t="n">
        <v>58156478682</v>
      </c>
      <c r="R3032" s="23" t="inlineStr">
        <is>
          <t>Delivered</t>
        </is>
      </c>
      <c r="S3032" s="63" t="n">
        <v>4</v>
      </c>
      <c r="T3032" s="39" t="n"/>
      <c r="U3032" s="23" t="inlineStr">
        <is>
          <t>BioXcell</t>
        </is>
      </c>
      <c r="V3032" s="23">
        <f>VLOOKUP(P3032,'Customer List'!B:C,2,)</f>
        <v/>
      </c>
      <c r="W3032" s="40" t="n"/>
      <c r="X3032" s="32" t="n">
        <v>45936</v>
      </c>
      <c r="Y3032" s="23">
        <f>IF(X3032="", "", X3032-N3032)</f>
        <v/>
      </c>
      <c r="Z3032" s="23">
        <f>IF(N3032="", "", TEXT(N3032, "dddd"))</f>
        <v/>
      </c>
      <c r="AA3032" s="23">
        <f>IF(X3032="", "", TEXT(X3032, "dddd"))</f>
        <v/>
      </c>
      <c r="AB3032" s="23">
        <f>VLOOKUP(U3032,'Currency Sheet'!A:C,3,)</f>
        <v/>
      </c>
      <c r="AC3032" s="44">
        <f>VLOOKUP(P3032,'Customer List'!B:D,3,)</f>
        <v/>
      </c>
    </row>
    <row r="3033">
      <c r="A3033" s="23">
        <f>A3032+1</f>
        <v/>
      </c>
      <c r="B3033" s="23" t="n">
        <v>179381</v>
      </c>
      <c r="C3033" s="32" t="n">
        <v>45924</v>
      </c>
      <c r="D3033" s="32" t="n">
        <v>45929</v>
      </c>
      <c r="E3033" s="51" t="n">
        <v>378</v>
      </c>
      <c r="F3033" s="51">
        <f>IF(AB3033="DOLLAR",E3033*88,E3033)</f>
        <v/>
      </c>
      <c r="G3033" s="62">
        <f>F3033*J3033</f>
        <v/>
      </c>
      <c r="H3033" s="23" t="inlineStr">
        <is>
          <t>BE0237</t>
        </is>
      </c>
      <c r="I3033" s="23" t="inlineStr">
        <is>
          <t>InVivoMAb anti-mouse IL-18, YIGIF74-1G7, 5 mg</t>
        </is>
      </c>
      <c r="J3033" s="23" t="n">
        <v>1</v>
      </c>
      <c r="K3033" s="23" t="n">
        <v>1</v>
      </c>
      <c r="L3033" s="23">
        <f>J3033-K3033</f>
        <v/>
      </c>
      <c r="M3033" s="23" t="inlineStr">
        <is>
          <t>T-1325/25-26</t>
        </is>
      </c>
      <c r="N3033" s="32" t="n">
        <v>45937</v>
      </c>
      <c r="O3033" s="62" t="n">
        <v>46305</v>
      </c>
      <c r="P3033" s="23" t="inlineStr">
        <is>
          <t>M BIOTECH</t>
        </is>
      </c>
      <c r="Q3033" s="23" t="n">
        <v>58156571163</v>
      </c>
      <c r="R3033" s="23" t="inlineStr">
        <is>
          <t>Delivered</t>
        </is>
      </c>
      <c r="S3033" s="63" t="n">
        <v>4</v>
      </c>
      <c r="T3033" s="39" t="n"/>
      <c r="U3033" s="23" t="inlineStr">
        <is>
          <t>BioXcell</t>
        </is>
      </c>
      <c r="V3033" s="23">
        <f>VLOOKUP(P3033,'Customer List'!B:C,2,)</f>
        <v/>
      </c>
      <c r="W3033" s="40" t="n"/>
      <c r="X3033" s="32" t="n">
        <v>45939</v>
      </c>
      <c r="Y3033" s="23">
        <f>IF(X3033="", "", X3033-N3033)</f>
        <v/>
      </c>
      <c r="Z3033" s="23">
        <f>IF(N3033="", "", TEXT(N3033, "dddd"))</f>
        <v/>
      </c>
      <c r="AA3033" s="23">
        <f>IF(X3033="", "", TEXT(X3033, "dddd"))</f>
        <v/>
      </c>
      <c r="AB3033" s="23">
        <f>VLOOKUP(U3033,'Currency Sheet'!A:C,3,)</f>
        <v/>
      </c>
      <c r="AC3033" s="44">
        <f>VLOOKUP(P3033,'Customer List'!B:D,3,)</f>
        <v/>
      </c>
    </row>
    <row r="3034">
      <c r="A3034" s="23">
        <f>A3033+1</f>
        <v/>
      </c>
      <c r="B3034" s="23" t="inlineStr">
        <is>
          <t>I241621-IN</t>
        </is>
      </c>
      <c r="C3034" s="32" t="n">
        <v>45922</v>
      </c>
      <c r="D3034" s="32" t="n">
        <v>45929</v>
      </c>
      <c r="E3034" s="51" t="n">
        <v>104.8</v>
      </c>
      <c r="F3034" s="51">
        <f>IF(AB3034="DOLLAR",E3034*88,E3034)</f>
        <v/>
      </c>
      <c r="G3034" s="62">
        <f>F3034*J3034</f>
        <v/>
      </c>
      <c r="H3034" s="23" t="inlineStr">
        <is>
          <t>21003-1L</t>
        </is>
      </c>
      <c r="I3034" s="23" t="inlineStr">
        <is>
          <t>One-Step Blue Protein Gel Stain (1L)</t>
        </is>
      </c>
      <c r="J3034" s="23" t="n">
        <v>1</v>
      </c>
      <c r="K3034" s="23" t="n">
        <v>1</v>
      </c>
      <c r="L3034" s="23">
        <f>J3034-K3034</f>
        <v/>
      </c>
      <c r="M3034" s="23" t="inlineStr">
        <is>
          <t>T-1305/25-26</t>
        </is>
      </c>
      <c r="N3034" s="32" t="n">
        <v>45930</v>
      </c>
      <c r="O3034" s="62" t="n">
        <v>15228.75</v>
      </c>
      <c r="P3034" s="23" t="inlineStr">
        <is>
          <t>PREMAS</t>
        </is>
      </c>
      <c r="Q3034" s="23" t="inlineStr">
        <is>
          <t>By Hand</t>
        </is>
      </c>
      <c r="R3034" s="23" t="inlineStr">
        <is>
          <t>Deepak</t>
        </is>
      </c>
      <c r="S3034" s="63" t="n">
        <v>4</v>
      </c>
      <c r="T3034" s="39" t="n"/>
      <c r="U3034" s="23" t="inlineStr">
        <is>
          <t>Biotium</t>
        </is>
      </c>
      <c r="V3034" s="23">
        <f>VLOOKUP(P3034,'Customer List'!B:C,2,)</f>
        <v/>
      </c>
      <c r="W3034" s="40" t="n"/>
      <c r="X3034" s="32">
        <f>IF(OR(R3034 = "PRIYANKA MADAM", R3034 = "DEEPAK", R3034 = "PORTER"),N3034,"")</f>
        <v/>
      </c>
      <c r="Y3034" s="23">
        <f>IF(X3034="", "", X3034-N3034)</f>
        <v/>
      </c>
      <c r="Z3034" s="23">
        <f>IF(N3034="", "", TEXT(N3034, "dddd"))</f>
        <v/>
      </c>
      <c r="AA3034" s="23">
        <f>IF(X3034="", "", TEXT(X3034, "dddd"))</f>
        <v/>
      </c>
      <c r="AB3034" s="23">
        <f>VLOOKUP(U3034,'Currency Sheet'!A:C,3,)</f>
        <v/>
      </c>
      <c r="AC3034" s="44">
        <f>VLOOKUP(P3034,'Customer List'!B:D,3,)</f>
        <v/>
      </c>
    </row>
    <row r="3035">
      <c r="A3035" s="23">
        <f>A3034+1</f>
        <v/>
      </c>
      <c r="B3035" s="23" t="inlineStr">
        <is>
          <t>I241621-IN</t>
        </is>
      </c>
      <c r="C3035" s="32" t="n">
        <v>45922</v>
      </c>
      <c r="D3035" s="32" t="n">
        <v>45929</v>
      </c>
      <c r="E3035" s="51" t="n">
        <v>246.4</v>
      </c>
      <c r="F3035" s="51">
        <f>IF(AB3035="DOLLAR",E3035*88,E3035)</f>
        <v/>
      </c>
      <c r="G3035" s="62">
        <f>F3035*J3035</f>
        <v/>
      </c>
      <c r="H3035" s="23" t="n">
        <v>30002</v>
      </c>
      <c r="I3035" s="23" t="inlineStr">
        <is>
          <t>Viability/Cytotoxity Assay Kit for Animal Live &amp; Dead Cell (xs-s)</t>
        </is>
      </c>
      <c r="J3035" s="23" t="n">
        <v>1</v>
      </c>
      <c r="K3035" s="23" t="n">
        <v>1</v>
      </c>
      <c r="L3035" s="23">
        <f>J3035-K3035</f>
        <v/>
      </c>
      <c r="M3035" s="23" t="inlineStr">
        <is>
          <t>T-1302/25-26</t>
        </is>
      </c>
      <c r="N3035" s="32" t="n">
        <v>45930</v>
      </c>
      <c r="O3035" s="62" t="n">
        <v>29203.2</v>
      </c>
      <c r="P3035" s="23" t="inlineStr">
        <is>
          <t>AIIMS</t>
        </is>
      </c>
      <c r="Q3035" s="23" t="inlineStr">
        <is>
          <t>By Hand</t>
        </is>
      </c>
      <c r="R3035" s="23" t="inlineStr">
        <is>
          <t>PRIYANKA MADAM</t>
        </is>
      </c>
      <c r="S3035" s="63" t="n">
        <v>-20</v>
      </c>
      <c r="T3035" s="39" t="inlineStr">
        <is>
          <t xml:space="preserve">Bill two items, one item already sent </t>
        </is>
      </c>
      <c r="U3035" s="23" t="inlineStr">
        <is>
          <t>Biotium</t>
        </is>
      </c>
      <c r="V3035" s="23">
        <f>VLOOKUP(P3035,'Customer List'!B:C,2,)</f>
        <v/>
      </c>
      <c r="W3035" s="40" t="n"/>
      <c r="X3035" s="32">
        <f>IF(OR(R3035 = "PRIYANKA MADAM", R3035 = "DEEPAK", R3035 = "PORTER"),N3035,"")</f>
        <v/>
      </c>
      <c r="Y3035" s="23">
        <f>IF(X3035="", "", X3035-N3035)</f>
        <v/>
      </c>
      <c r="Z3035" s="23">
        <f>IF(N3035="", "", TEXT(N3035, "dddd"))</f>
        <v/>
      </c>
      <c r="AA3035" s="23">
        <f>IF(X3035="", "", TEXT(X3035, "dddd"))</f>
        <v/>
      </c>
      <c r="AB3035" s="23">
        <f>VLOOKUP(U3035,'Currency Sheet'!A:C,3,)</f>
        <v/>
      </c>
      <c r="AC3035" s="44">
        <f>VLOOKUP(P3035,'Customer List'!B:D,3,)</f>
        <v/>
      </c>
    </row>
    <row r="3036">
      <c r="A3036" s="23">
        <f>A3035+1</f>
        <v/>
      </c>
      <c r="B3036" s="23" t="n">
        <v>339467</v>
      </c>
      <c r="C3036" s="32" t="n">
        <v>45924</v>
      </c>
      <c r="D3036" s="32" t="n">
        <v>45929</v>
      </c>
      <c r="E3036" s="51" t="n">
        <v>83.25</v>
      </c>
      <c r="F3036" s="51">
        <f>IF(AB3036="DOLLAR",E3036*88,E3036)</f>
        <v/>
      </c>
      <c r="G3036" s="62">
        <f>F3036*J3036</f>
        <v/>
      </c>
      <c r="H3036" s="23" t="inlineStr">
        <is>
          <t>1091-05</t>
        </is>
      </c>
      <c r="I3036" s="23" t="inlineStr">
        <is>
          <t>GOAT ANTI-MOUSE IGG2B-HRP</t>
        </is>
      </c>
      <c r="J3036" s="23" t="n">
        <v>1</v>
      </c>
      <c r="K3036" s="23" t="n">
        <v>1</v>
      </c>
      <c r="L3036" s="23">
        <f>J3036-K3036</f>
        <v/>
      </c>
      <c r="M3036" s="23" t="inlineStr">
        <is>
          <t>T-1364/25-26</t>
        </is>
      </c>
      <c r="N3036" s="32" t="n">
        <v>45938</v>
      </c>
      <c r="O3036" s="62" t="n">
        <v>12904</v>
      </c>
      <c r="P3036" s="23" t="inlineStr">
        <is>
          <t>THSTI</t>
        </is>
      </c>
      <c r="Q3036" s="23" t="inlineStr">
        <is>
          <t>BY HAND</t>
        </is>
      </c>
      <c r="R3036" s="23" t="inlineStr">
        <is>
          <t>Deepak</t>
        </is>
      </c>
      <c r="S3036" s="63" t="n">
        <v>4</v>
      </c>
      <c r="T3036" s="39" t="n"/>
      <c r="U3036" s="23" t="inlineStr">
        <is>
          <t>SOUTHERNBIOTECH</t>
        </is>
      </c>
      <c r="V3036" s="23">
        <f>VLOOKUP(P3036,'Customer List'!B:C,2,)</f>
        <v/>
      </c>
      <c r="W3036" s="40" t="n"/>
      <c r="X3036" s="32">
        <f>IF(OR(R3036 = "PRIYANKA MADAM", R3036 = "DEEPAK", R3036 = "PORTER"),N3036,"")</f>
        <v/>
      </c>
      <c r="Y3036" s="23">
        <f>IF(X3036="", "", X3036-N3036)</f>
        <v/>
      </c>
      <c r="Z3036" s="23">
        <f>IF(N3036="", "", TEXT(N3036, "dddd"))</f>
        <v/>
      </c>
      <c r="AA3036" s="23">
        <f>IF(X3036="", "", TEXT(X3036, "dddd"))</f>
        <v/>
      </c>
      <c r="AB3036" s="23">
        <f>VLOOKUP(U3036,'Currency Sheet'!A:C,3,)</f>
        <v/>
      </c>
      <c r="AC3036" s="44">
        <f>VLOOKUP(P3036,'Customer List'!B:D,3,)</f>
        <v/>
      </c>
    </row>
    <row r="3037">
      <c r="A3037" s="23">
        <f>A3036+1</f>
        <v/>
      </c>
      <c r="B3037" s="23" t="n">
        <v>66452</v>
      </c>
      <c r="C3037" s="32" t="n">
        <v>45922</v>
      </c>
      <c r="D3037" s="32" t="n">
        <v>45929</v>
      </c>
      <c r="E3037" s="51" t="n">
        <v>579</v>
      </c>
      <c r="F3037" s="51">
        <f>IF(AB3037="DOLLAR",E3037*88,E3037)</f>
        <v/>
      </c>
      <c r="G3037" s="62">
        <f>F3037*J3037</f>
        <v/>
      </c>
      <c r="H3037" s="23" t="inlineStr">
        <is>
          <t>PROTQ9NPF7-3</t>
        </is>
      </c>
      <c r="I3037" s="23" t="inlineStr">
        <is>
          <t>Human recombinant IL-23 p19 (Interleukin-23 p19) protein, AF</t>
        </is>
      </c>
      <c r="J3037" s="23" t="n">
        <v>1</v>
      </c>
      <c r="K3037" s="23" t="n">
        <v>1</v>
      </c>
      <c r="L3037" s="23">
        <f>J3037-K3037</f>
        <v/>
      </c>
      <c r="M3037" s="23" t="inlineStr">
        <is>
          <t>T-1376/25-26</t>
        </is>
      </c>
      <c r="N3037" s="32" t="n">
        <v>45938</v>
      </c>
      <c r="O3037" s="62" t="n">
        <v>70927.5</v>
      </c>
      <c r="P3037" s="23" t="inlineStr">
        <is>
          <t>KEMWELL</t>
        </is>
      </c>
      <c r="Q3037" s="23" t="n">
        <v>58156648572</v>
      </c>
      <c r="R3037" s="23" t="inlineStr">
        <is>
          <t>Delivered</t>
        </is>
      </c>
      <c r="S3037" s="63" t="n">
        <v>-20</v>
      </c>
      <c r="T3037" s="39" t="n"/>
      <c r="U3037" s="23" t="inlineStr">
        <is>
          <t>BOSTER</t>
        </is>
      </c>
      <c r="V3037" s="23">
        <f>VLOOKUP(P3037,'Customer List'!B:C,2,)</f>
        <v/>
      </c>
      <c r="W3037" s="40" t="n"/>
      <c r="X3037" s="32" t="n">
        <v>45939</v>
      </c>
      <c r="Y3037" s="23">
        <f>IF(X3037="", "", X3037-N3037)</f>
        <v/>
      </c>
      <c r="Z3037" s="23">
        <f>IF(N3037="", "", TEXT(N3037, "dddd"))</f>
        <v/>
      </c>
      <c r="AA3037" s="23">
        <f>IF(X3037="", "", TEXT(X3037, "dddd"))</f>
        <v/>
      </c>
      <c r="AB3037" s="23">
        <f>VLOOKUP(U3037,'Currency Sheet'!A:C,3,)</f>
        <v/>
      </c>
      <c r="AC3037" s="44">
        <f>VLOOKUP(P3037,'Customer List'!B:D,3,)</f>
        <v/>
      </c>
    </row>
    <row r="3038">
      <c r="A3038" s="23">
        <f>A3037+1</f>
        <v/>
      </c>
      <c r="B3038" s="23" t="inlineStr">
        <is>
          <t>251519302605</t>
        </is>
      </c>
      <c r="C3038" s="32" t="n">
        <v>45924</v>
      </c>
      <c r="D3038" s="32" t="n">
        <v>45929</v>
      </c>
      <c r="E3038" s="51" t="n">
        <v>13000</v>
      </c>
      <c r="F3038" s="51">
        <f>IF(AB3038="DOLLAR",E3038*88,E3038)</f>
        <v/>
      </c>
      <c r="G3038" s="62">
        <f>F3038*J3038</f>
        <v/>
      </c>
      <c r="H3038" s="23" t="inlineStr">
        <is>
          <t>180E14-----E</t>
        </is>
      </c>
      <c r="I3038" s="23" t="inlineStr">
        <is>
          <t>Sartolab® BT 500 PES Bottle Top Filters</t>
        </is>
      </c>
      <c r="J3038" s="23" t="n">
        <v>2</v>
      </c>
      <c r="K3038" s="23" t="n">
        <v>2</v>
      </c>
      <c r="L3038" s="23">
        <f>J3038-K3038</f>
        <v/>
      </c>
      <c r="M3038" s="23" t="inlineStr">
        <is>
          <t>T-1306/25-26</t>
        </is>
      </c>
      <c r="N3038" s="32" t="n">
        <v>45930</v>
      </c>
      <c r="O3038" s="62" t="n">
        <v>40204</v>
      </c>
      <c r="P3038" s="23" t="inlineStr">
        <is>
          <t>IGIB</t>
        </is>
      </c>
      <c r="Q3038" s="23" t="inlineStr">
        <is>
          <t>By Hand</t>
        </is>
      </c>
      <c r="R3038" s="23" t="inlineStr">
        <is>
          <t>PRIYANKA MADAM</t>
        </is>
      </c>
      <c r="S3038" s="63" t="inlineStr">
        <is>
          <t>RT</t>
        </is>
      </c>
      <c r="T3038" s="39" t="n"/>
      <c r="U3038" s="23" t="inlineStr">
        <is>
          <t>SARTORIUS</t>
        </is>
      </c>
      <c r="V3038" s="23">
        <f>VLOOKUP(P3038,'Customer List'!B:C,2,)</f>
        <v/>
      </c>
      <c r="W3038" s="40" t="n"/>
      <c r="X3038" s="32">
        <f>IF(OR(R3038 = "PRIYANKA MADAM", R3038 = "DEEPAK", R3038 = "PORTER"),N3038,"")</f>
        <v/>
      </c>
      <c r="Y3038" s="23">
        <f>IF(X3038="", "", X3038-N3038)</f>
        <v/>
      </c>
      <c r="Z3038" s="23">
        <f>IF(N3038="", "", TEXT(N3038, "dddd"))</f>
        <v/>
      </c>
      <c r="AA3038" s="23">
        <f>IF(X3038="", "", TEXT(X3038, "dddd"))</f>
        <v/>
      </c>
      <c r="AB3038" s="23">
        <f>VLOOKUP(U3038,'Currency Sheet'!A:C,3,)</f>
        <v/>
      </c>
      <c r="AC3038" s="44">
        <f>VLOOKUP(P3038,'Customer List'!B:D,3,)</f>
        <v/>
      </c>
    </row>
    <row r="3039">
      <c r="A3039" s="23">
        <f>A3038+1</f>
        <v/>
      </c>
      <c r="B3039" s="23" t="inlineStr">
        <is>
          <t>INV7544</t>
        </is>
      </c>
      <c r="C3039" s="32" t="n">
        <v>45924</v>
      </c>
      <c r="D3039" s="32" t="n">
        <v>45930</v>
      </c>
      <c r="E3039" s="51" t="n">
        <v>954</v>
      </c>
      <c r="F3039" s="51">
        <f>IF(AB3039="DOLLAR",E3039*88,E3039)</f>
        <v/>
      </c>
      <c r="G3039" s="62">
        <f>F3039*J3039</f>
        <v/>
      </c>
      <c r="H3039" s="23" t="inlineStr">
        <is>
          <t>52009L</t>
        </is>
      </c>
      <c r="I3039" s="23" t="inlineStr">
        <is>
          <t>EZH2 Chemiluminescent Assay Kit</t>
        </is>
      </c>
      <c r="J3039" s="23" t="n">
        <v>1</v>
      </c>
      <c r="K3039" s="23" t="n">
        <v>1</v>
      </c>
      <c r="L3039" s="23">
        <f>J3039-K3039</f>
        <v/>
      </c>
      <c r="M3039" s="23" t="inlineStr">
        <is>
          <t>T-1310/25-26</t>
        </is>
      </c>
      <c r="N3039" s="32" t="n">
        <v>45934</v>
      </c>
      <c r="O3039" s="62" t="n">
        <v>175297.5</v>
      </c>
      <c r="P3039" s="23" t="inlineStr">
        <is>
          <t>RG SONS</t>
        </is>
      </c>
      <c r="Q3039" s="23" t="n">
        <v>58156475764</v>
      </c>
      <c r="R3039" s="23" t="inlineStr">
        <is>
          <t>Delivered</t>
        </is>
      </c>
      <c r="S3039" s="63" t="n">
        <v>-80</v>
      </c>
      <c r="T3039" s="39" t="n"/>
      <c r="U3039" s="23" t="inlineStr">
        <is>
          <t>BPS</t>
        </is>
      </c>
      <c r="V3039" s="23">
        <f>VLOOKUP(P3039,'Customer List'!B:C,2,)</f>
        <v/>
      </c>
      <c r="W3039" s="40" t="n"/>
      <c r="X3039" s="32" t="n">
        <v>45936</v>
      </c>
      <c r="Y3039" s="23">
        <f>IF(X3039="", "", X3039-N3039)</f>
        <v/>
      </c>
      <c r="Z3039" s="23">
        <f>IF(N3039="", "", TEXT(N3039, "dddd"))</f>
        <v/>
      </c>
      <c r="AA3039" s="23">
        <f>IF(X3039="", "", TEXT(X3039, "dddd"))</f>
        <v/>
      </c>
      <c r="AB3039" s="23">
        <f>VLOOKUP(U3039,'Currency Sheet'!A:C,3,)</f>
        <v/>
      </c>
      <c r="AC3039" s="44">
        <f>VLOOKUP(P3039,'Customer List'!B:D,3,)</f>
        <v/>
      </c>
    </row>
    <row r="3040">
      <c r="A3040" s="23">
        <f>A3039+1</f>
        <v/>
      </c>
      <c r="B3040" s="23" t="inlineStr">
        <is>
          <t>INV7544</t>
        </is>
      </c>
      <c r="C3040" s="32" t="n">
        <v>45924</v>
      </c>
      <c r="D3040" s="32" t="n">
        <v>45930</v>
      </c>
      <c r="E3040" s="51" t="n">
        <v>411</v>
      </c>
      <c r="F3040" s="51">
        <f>IF(AB3040="DOLLAR",E3040*88,E3040)</f>
        <v/>
      </c>
      <c r="G3040" s="62">
        <f>F3040*J3040</f>
        <v/>
      </c>
      <c r="H3040" s="23" t="n">
        <v>80580</v>
      </c>
      <c r="I3040" s="23" t="inlineStr">
        <is>
          <t>PARP1 Colorimetric Assay Kit</t>
        </is>
      </c>
      <c r="J3040" s="23" t="n">
        <v>1</v>
      </c>
      <c r="K3040" s="23" t="n">
        <v>1</v>
      </c>
      <c r="L3040" s="23">
        <f>J3040-K3040</f>
        <v/>
      </c>
      <c r="M3040" s="23" t="inlineStr">
        <is>
          <t>T-1310/25-26</t>
        </is>
      </c>
      <c r="N3040" s="32" t="n">
        <v>45934</v>
      </c>
      <c r="O3040" s="62" t="n">
        <v>75521.25</v>
      </c>
      <c r="P3040" s="23" t="inlineStr">
        <is>
          <t>RG SONS</t>
        </is>
      </c>
      <c r="Q3040" s="23" t="n">
        <v>58156475764</v>
      </c>
      <c r="R3040" s="23" t="inlineStr">
        <is>
          <t>Delivered</t>
        </is>
      </c>
      <c r="S3040" s="63" t="n">
        <v>-80</v>
      </c>
      <c r="T3040" s="39" t="n"/>
      <c r="U3040" s="23" t="inlineStr">
        <is>
          <t>BPS</t>
        </is>
      </c>
      <c r="V3040" s="23">
        <f>VLOOKUP(P3040,'Customer List'!B:C,2,)</f>
        <v/>
      </c>
      <c r="W3040" s="40" t="n"/>
      <c r="X3040" s="32" t="n">
        <v>45936</v>
      </c>
      <c r="Y3040" s="23">
        <f>IF(X3040="", "", X3040-N3040)</f>
        <v/>
      </c>
      <c r="Z3040" s="23">
        <f>IF(N3040="", "", TEXT(N3040, "dddd"))</f>
        <v/>
      </c>
      <c r="AA3040" s="23">
        <f>IF(X3040="", "", TEXT(X3040, "dddd"))</f>
        <v/>
      </c>
      <c r="AB3040" s="23">
        <f>VLOOKUP(U3040,'Currency Sheet'!A:C,3,)</f>
        <v/>
      </c>
      <c r="AC3040" s="44">
        <f>VLOOKUP(P3040,'Customer List'!B:D,3,)</f>
        <v/>
      </c>
    </row>
    <row r="3041">
      <c r="A3041" s="23">
        <f>A3040+1</f>
        <v/>
      </c>
      <c r="B3041" s="23" t="inlineStr">
        <is>
          <t>INV7544</t>
        </is>
      </c>
      <c r="C3041" s="32" t="n">
        <v>45924</v>
      </c>
      <c r="D3041" s="32" t="n">
        <v>45930</v>
      </c>
      <c r="E3041" s="51" t="n">
        <v>99</v>
      </c>
      <c r="F3041" s="51">
        <f>IF(AB3041="DOLLAR",E3041*88,E3041)</f>
        <v/>
      </c>
      <c r="G3041" s="62">
        <f>F3041*J3041</f>
        <v/>
      </c>
      <c r="H3041" s="23" t="n">
        <v>82511</v>
      </c>
      <c r="I3041" s="23" t="inlineStr">
        <is>
          <t>In Vitro Biotinylation Kit (with BirA tagless enzyme)</t>
        </is>
      </c>
      <c r="J3041" s="23" t="n">
        <v>1</v>
      </c>
      <c r="K3041" s="23" t="n">
        <v>1</v>
      </c>
      <c r="L3041" s="23">
        <f>J3041-K3041</f>
        <v/>
      </c>
      <c r="M3041" s="23" t="inlineStr">
        <is>
          <t>T-1379/25-26</t>
        </is>
      </c>
      <c r="N3041" s="32" t="n">
        <v>45939</v>
      </c>
      <c r="O3041" s="62" t="n">
        <v>20212.5</v>
      </c>
      <c r="P3041" s="23" t="inlineStr">
        <is>
          <t>CELLOGEN</t>
        </is>
      </c>
      <c r="Q3041" s="23" t="inlineStr">
        <is>
          <t>BY HAND</t>
        </is>
      </c>
      <c r="R3041" s="23" t="inlineStr">
        <is>
          <t>DEEPAK</t>
        </is>
      </c>
      <c r="S3041" s="63" t="n">
        <v>-80</v>
      </c>
      <c r="T3041" s="39" t="n"/>
      <c r="U3041" s="23" t="inlineStr">
        <is>
          <t>BPS</t>
        </is>
      </c>
      <c r="V3041" s="23">
        <f>VLOOKUP(P3041,'Customer List'!B:C,2,)</f>
        <v/>
      </c>
      <c r="W3041" s="40" t="n"/>
      <c r="X3041" s="32">
        <f>IF(OR(R3041 = "PRIYANKA MADAM", R3041 = "DEEPAK", R3041 = "PORTER"),N3041,"")</f>
        <v/>
      </c>
      <c r="Y3041" s="23">
        <f>IF(X3041="", "", X3041-N3041)</f>
        <v/>
      </c>
      <c r="Z3041" s="23">
        <f>IF(N3041="", "", TEXT(N3041, "dddd"))</f>
        <v/>
      </c>
      <c r="AA3041" s="23">
        <f>IF(X3041="", "", TEXT(X3041, "dddd"))</f>
        <v/>
      </c>
      <c r="AB3041" s="23">
        <f>VLOOKUP(U3041,'Currency Sheet'!A:C,3,)</f>
        <v/>
      </c>
      <c r="AC3041" s="44">
        <f>VLOOKUP(P3041,'Customer List'!B:D,3,)</f>
        <v/>
      </c>
    </row>
    <row r="3042">
      <c r="A3042" s="23">
        <f>A3041+1</f>
        <v/>
      </c>
      <c r="B3042" s="23" t="inlineStr">
        <is>
          <t>INV250927-003</t>
        </is>
      </c>
      <c r="C3042" s="32" t="n">
        <v>45927</v>
      </c>
      <c r="D3042" s="32" t="n">
        <v>45933</v>
      </c>
      <c r="E3042" s="51" t="n">
        <v>75.59999999999999</v>
      </c>
      <c r="F3042" s="51">
        <f>IF(AB3042="DOLLAR",E3042*88,E3042)</f>
        <v/>
      </c>
      <c r="G3042" s="62">
        <f>F3042*J3042</f>
        <v/>
      </c>
      <c r="H3042" s="23" t="inlineStr">
        <is>
          <t>T2339</t>
        </is>
      </c>
      <c r="I3042" s="23" t="inlineStr">
        <is>
          <t xml:space="preserve"> Apalutamide 956104-40-8 Spec 10 mg</t>
        </is>
      </c>
      <c r="J3042" s="23" t="n">
        <v>1</v>
      </c>
      <c r="K3042" s="23" t="n">
        <v>1</v>
      </c>
      <c r="L3042" s="23">
        <f>J3042-K3042</f>
        <v/>
      </c>
      <c r="M3042" s="23" t="inlineStr">
        <is>
          <t>T-1309/25-26</t>
        </is>
      </c>
      <c r="N3042" s="32" t="n">
        <v>45934</v>
      </c>
      <c r="O3042" s="62" t="n">
        <v>11875.5</v>
      </c>
      <c r="P3042" s="23" t="inlineStr">
        <is>
          <t>Mishu Pharma</t>
        </is>
      </c>
      <c r="Q3042" s="23" t="n">
        <v>58156475322</v>
      </c>
      <c r="R3042" s="23" t="inlineStr">
        <is>
          <t>Delivered</t>
        </is>
      </c>
      <c r="S3042" s="63" t="n">
        <v>-20</v>
      </c>
      <c r="T3042" s="39" t="n"/>
      <c r="U3042" s="23" t="inlineStr">
        <is>
          <t>Targetmol</t>
        </is>
      </c>
      <c r="V3042" s="23">
        <f>VLOOKUP(P3042,'Customer List'!B:C,2,)</f>
        <v/>
      </c>
      <c r="W3042" s="40" t="n"/>
      <c r="X3042" s="32" t="n">
        <v>45937</v>
      </c>
      <c r="Y3042" s="23">
        <f>IF(X3042="", "", X3042-N3042)</f>
        <v/>
      </c>
      <c r="Z3042" s="23">
        <f>IF(N3042="", "", TEXT(N3042, "dddd"))</f>
        <v/>
      </c>
      <c r="AA3042" s="23">
        <f>IF(X3042="", "", TEXT(X3042, "dddd"))</f>
        <v/>
      </c>
      <c r="AB3042" s="23">
        <f>VLOOKUP(U3042,'Currency Sheet'!A:C,3,)</f>
        <v/>
      </c>
      <c r="AC3042" s="44">
        <f>VLOOKUP(P3042,'Customer List'!B:D,3,)</f>
        <v/>
      </c>
    </row>
    <row r="3043">
      <c r="A3043" s="23">
        <f>A3042+1</f>
        <v/>
      </c>
      <c r="B3043" s="23" t="inlineStr">
        <is>
          <t>INV250927-003</t>
        </is>
      </c>
      <c r="C3043" s="32" t="n">
        <v>45927</v>
      </c>
      <c r="D3043" s="32" t="n">
        <v>45933</v>
      </c>
      <c r="E3043" s="51" t="n">
        <v>0</v>
      </c>
      <c r="F3043" s="51">
        <f>IF(AB3043="DOLLAR",E3043*88,E3043)</f>
        <v/>
      </c>
      <c r="G3043" s="62">
        <f>F3043*J3043</f>
        <v/>
      </c>
      <c r="H3043" s="23" t="inlineStr">
        <is>
          <t>T1785</t>
        </is>
      </c>
      <c r="I3043" s="23" t="inlineStr">
        <is>
          <t xml:space="preserve"> Palbociclib 571190-30-2 Spec 5 mg</t>
        </is>
      </c>
      <c r="J3043" s="23" t="n">
        <v>1</v>
      </c>
      <c r="K3043" s="23" t="n"/>
      <c r="L3043" s="23">
        <f>J3043-K3043</f>
        <v/>
      </c>
      <c r="M3043" s="23" t="n"/>
      <c r="N3043" s="32" t="n"/>
      <c r="O3043" s="62" t="n"/>
      <c r="P3043" s="23" t="inlineStr">
        <is>
          <t>NNF</t>
        </is>
      </c>
      <c r="Q3043" s="23" t="n"/>
      <c r="R3043" s="23" t="n"/>
      <c r="S3043" s="63" t="n">
        <v>-20</v>
      </c>
      <c r="T3043" s="39" t="n"/>
      <c r="U3043" s="23" t="inlineStr">
        <is>
          <t>Targetmol</t>
        </is>
      </c>
      <c r="V3043" s="23">
        <f>VLOOKUP(P3043,'Customer List'!B:C,2,)</f>
        <v/>
      </c>
      <c r="W3043" s="40" t="inlineStr">
        <is>
          <t>Sample and Back Order</t>
        </is>
      </c>
      <c r="X3043" s="32">
        <f>IF(OR(R3043 = "PRIYANKA MADAM", R3043 = "DEEPAK", R3043 = "PORTER"),N3043,"")</f>
        <v/>
      </c>
      <c r="Y3043" s="23">
        <f>IF(X3043="", "", X3043-N3043)</f>
        <v/>
      </c>
      <c r="Z3043" s="23">
        <f>IF(N3043="", "", TEXT(N3043, "dddd"))</f>
        <v/>
      </c>
      <c r="AA3043" s="23">
        <f>IF(X3043="", "", TEXT(X3043, "dddd"))</f>
        <v/>
      </c>
      <c r="AB3043" s="23">
        <f>VLOOKUP(U3043,'Currency Sheet'!A:C,3,)</f>
        <v/>
      </c>
      <c r="AC3043" s="44">
        <f>VLOOKUP(P3043,'Customer List'!B:D,3,)</f>
        <v/>
      </c>
    </row>
    <row r="3044">
      <c r="A3044" s="23">
        <f>A3043+1</f>
        <v/>
      </c>
      <c r="B3044" s="23" t="inlineStr">
        <is>
          <t>INV250927-003</t>
        </is>
      </c>
      <c r="C3044" s="32" t="n">
        <v>45927</v>
      </c>
      <c r="D3044" s="32" t="n">
        <v>45933</v>
      </c>
      <c r="E3044" s="51" t="n">
        <v>30</v>
      </c>
      <c r="F3044" s="51">
        <f>IF(AB3044="DOLLAR",E3044*88,E3044)</f>
        <v/>
      </c>
      <c r="G3044" s="62">
        <f>F3044*J3044</f>
        <v/>
      </c>
      <c r="H3044" s="23" t="inlineStr">
        <is>
          <t>T1710</t>
        </is>
      </c>
      <c r="I3044" s="23" t="inlineStr">
        <is>
          <t xml:space="preserve"> Trolox 53188-07-1 Spec 1 g</t>
        </is>
      </c>
      <c r="J3044" s="23" t="n">
        <v>1</v>
      </c>
      <c r="K3044" s="23" t="n">
        <v>1</v>
      </c>
      <c r="L3044" s="23">
        <f>J3044-K3044</f>
        <v/>
      </c>
      <c r="M3044" s="23" t="inlineStr">
        <is>
          <t>T-1309/25-26</t>
        </is>
      </c>
      <c r="N3044" s="32" t="n">
        <v>45934</v>
      </c>
      <c r="O3044" s="62" t="n">
        <v>4712.5</v>
      </c>
      <c r="P3044" s="23" t="inlineStr">
        <is>
          <t>Mishu Pharma</t>
        </is>
      </c>
      <c r="Q3044" s="23" t="n">
        <v>58156475322</v>
      </c>
      <c r="R3044" s="23" t="inlineStr">
        <is>
          <t>Delivered</t>
        </is>
      </c>
      <c r="S3044" s="63" t="n">
        <v>-20</v>
      </c>
      <c r="T3044" s="39" t="n"/>
      <c r="U3044" s="23" t="inlineStr">
        <is>
          <t>Targetmol</t>
        </is>
      </c>
      <c r="V3044" s="23">
        <f>VLOOKUP(P3044,'Customer List'!B:C,2,)</f>
        <v/>
      </c>
      <c r="W3044" s="40" t="n"/>
      <c r="X3044" s="32" t="n">
        <v>45937</v>
      </c>
      <c r="Y3044" s="23">
        <f>IF(X3044="", "", X3044-N3044)</f>
        <v/>
      </c>
      <c r="Z3044" s="23">
        <f>IF(N3044="", "", TEXT(N3044, "dddd"))</f>
        <v/>
      </c>
      <c r="AA3044" s="23">
        <f>IF(X3044="", "", TEXT(X3044, "dddd"))</f>
        <v/>
      </c>
      <c r="AB3044" s="23">
        <f>VLOOKUP(U3044,'Currency Sheet'!A:C,3,)</f>
        <v/>
      </c>
      <c r="AC3044" s="44">
        <f>VLOOKUP(P3044,'Customer List'!B:D,3,)</f>
        <v/>
      </c>
    </row>
    <row r="3045">
      <c r="A3045" s="23">
        <f>A3044+1</f>
        <v/>
      </c>
      <c r="B3045" s="23" t="inlineStr">
        <is>
          <t>INV250927-003</t>
        </is>
      </c>
      <c r="C3045" s="32" t="n">
        <v>45927</v>
      </c>
      <c r="D3045" s="32" t="n">
        <v>45933</v>
      </c>
      <c r="E3045" s="51" t="n">
        <v>58.8</v>
      </c>
      <c r="F3045" s="51">
        <f>IF(AB3045="DOLLAR",E3045*88,E3045)</f>
        <v/>
      </c>
      <c r="G3045" s="62">
        <f>F3045*J3045</f>
        <v/>
      </c>
      <c r="H3045" s="23" t="inlineStr">
        <is>
          <t>T0740</t>
        </is>
      </c>
      <c r="I3045" s="23" t="inlineStr">
        <is>
          <t xml:space="preserve"> Metformin hydrochloride 1115-70-4 Spec 100 mg</t>
        </is>
      </c>
      <c r="J3045" s="23" t="n">
        <v>1</v>
      </c>
      <c r="K3045" s="23" t="n">
        <v>1</v>
      </c>
      <c r="L3045" s="23">
        <f>J3045-K3045</f>
        <v/>
      </c>
      <c r="M3045" s="23" t="inlineStr">
        <is>
          <t>T-1309/25-26</t>
        </is>
      </c>
      <c r="N3045" s="32" t="n">
        <v>45934</v>
      </c>
      <c r="O3045" s="62" t="n">
        <v>9236.5</v>
      </c>
      <c r="P3045" s="23" t="inlineStr">
        <is>
          <t>Mishu Pharma</t>
        </is>
      </c>
      <c r="Q3045" s="23" t="n">
        <v>58156475322</v>
      </c>
      <c r="R3045" s="23" t="inlineStr">
        <is>
          <t>Delivered</t>
        </is>
      </c>
      <c r="S3045" s="63" t="n">
        <v>-20</v>
      </c>
      <c r="T3045" s="39" t="n"/>
      <c r="U3045" s="23" t="inlineStr">
        <is>
          <t>Targetmol</t>
        </is>
      </c>
      <c r="V3045" s="23">
        <f>VLOOKUP(P3045,'Customer List'!B:C,2,)</f>
        <v/>
      </c>
      <c r="W3045" s="40" t="n"/>
      <c r="X3045" s="32" t="n">
        <v>45937</v>
      </c>
      <c r="Y3045" s="23">
        <f>IF(X3045="", "", X3045-N3045)</f>
        <v/>
      </c>
      <c r="Z3045" s="23">
        <f>IF(N3045="", "", TEXT(N3045, "dddd"))</f>
        <v/>
      </c>
      <c r="AA3045" s="23">
        <f>IF(X3045="", "", TEXT(X3045, "dddd"))</f>
        <v/>
      </c>
      <c r="AB3045" s="23">
        <f>VLOOKUP(U3045,'Currency Sheet'!A:C,3,)</f>
        <v/>
      </c>
      <c r="AC3045" s="44">
        <f>VLOOKUP(P3045,'Customer List'!B:D,3,)</f>
        <v/>
      </c>
    </row>
    <row r="3046">
      <c r="A3046" s="23">
        <f>A3045+1</f>
        <v/>
      </c>
      <c r="B3046" s="23" t="inlineStr">
        <is>
          <t>INV250927-003</t>
        </is>
      </c>
      <c r="C3046" s="32" t="n">
        <v>45927</v>
      </c>
      <c r="D3046" s="32" t="n">
        <v>45933</v>
      </c>
      <c r="E3046" s="51" t="n">
        <v>93.59999999999999</v>
      </c>
      <c r="F3046" s="51">
        <f>IF(AB3046="DOLLAR",E3046*88,E3046)</f>
        <v/>
      </c>
      <c r="G3046" s="62">
        <f>F3046*J3046</f>
        <v/>
      </c>
      <c r="H3046" s="23" t="inlineStr">
        <is>
          <t>T6002</t>
        </is>
      </c>
      <c r="I3046" s="23" t="inlineStr">
        <is>
          <t xml:space="preserve"> Enzalutamide Enzalutamide, 100 mg</t>
        </is>
      </c>
      <c r="J3046" s="23" t="n">
        <v>1</v>
      </c>
      <c r="K3046" s="23" t="n">
        <v>1</v>
      </c>
      <c r="L3046" s="23">
        <f>J3046-K3046</f>
        <v/>
      </c>
      <c r="M3046" s="23" t="inlineStr">
        <is>
          <t>T-1309/25-26</t>
        </is>
      </c>
      <c r="N3046" s="32" t="n">
        <v>45934</v>
      </c>
      <c r="O3046" s="62" t="n">
        <v>14703</v>
      </c>
      <c r="P3046" s="23" t="inlineStr">
        <is>
          <t>Mishu Pharma</t>
        </is>
      </c>
      <c r="Q3046" s="23" t="n">
        <v>58156475322</v>
      </c>
      <c r="R3046" s="23" t="inlineStr">
        <is>
          <t>Delivered</t>
        </is>
      </c>
      <c r="S3046" s="63" t="n">
        <v>-20</v>
      </c>
      <c r="T3046" s="39" t="n"/>
      <c r="U3046" s="23" t="inlineStr">
        <is>
          <t>Targetmol</t>
        </is>
      </c>
      <c r="V3046" s="23">
        <f>VLOOKUP(P3046,'Customer List'!B:C,2,)</f>
        <v/>
      </c>
      <c r="W3046" s="40" t="n"/>
      <c r="X3046" s="32" t="n">
        <v>45937</v>
      </c>
      <c r="Y3046" s="23">
        <f>IF(X3046="", "", X3046-N3046)</f>
        <v/>
      </c>
      <c r="Z3046" s="23">
        <f>IF(N3046="", "", TEXT(N3046, "dddd"))</f>
        <v/>
      </c>
      <c r="AA3046" s="23">
        <f>IF(X3046="", "", TEXT(X3046, "dddd"))</f>
        <v/>
      </c>
      <c r="AB3046" s="23">
        <f>VLOOKUP(U3046,'Currency Sheet'!A:C,3,)</f>
        <v/>
      </c>
      <c r="AC3046" s="44">
        <f>VLOOKUP(P3046,'Customer List'!B:D,3,)</f>
        <v/>
      </c>
    </row>
    <row r="3047">
      <c r="A3047" s="23">
        <f>A3046+1</f>
        <v/>
      </c>
      <c r="B3047" s="23" t="inlineStr">
        <is>
          <t>INV250927-003</t>
        </is>
      </c>
      <c r="C3047" s="32" t="n">
        <v>45927</v>
      </c>
      <c r="D3047" s="32" t="n">
        <v>45933</v>
      </c>
      <c r="E3047" s="51" t="n">
        <v>30</v>
      </c>
      <c r="F3047" s="51">
        <f>IF(AB3047="DOLLAR",E3047*88,E3047)</f>
        <v/>
      </c>
      <c r="G3047" s="62">
        <f>F3047*J3047</f>
        <v/>
      </c>
      <c r="H3047" s="23" t="inlineStr">
        <is>
          <t>T5515</t>
        </is>
      </c>
      <c r="I3047" s="23" t="inlineStr">
        <is>
          <t xml:space="preserve"> Hemin 16009-13-5 Spec 5 g</t>
        </is>
      </c>
      <c r="J3047" s="23" t="n">
        <v>1</v>
      </c>
      <c r="K3047" s="23" t="n">
        <v>1</v>
      </c>
      <c r="L3047" s="23">
        <f>J3047-K3047</f>
        <v/>
      </c>
      <c r="M3047" s="23" t="inlineStr">
        <is>
          <t>T-1309/25-26</t>
        </is>
      </c>
      <c r="N3047" s="32" t="n">
        <v>45934</v>
      </c>
      <c r="O3047" s="62" t="n">
        <v>4712.5</v>
      </c>
      <c r="P3047" s="23" t="inlineStr">
        <is>
          <t>Mishu Pharma</t>
        </is>
      </c>
      <c r="Q3047" s="23" t="n">
        <v>58156475322</v>
      </c>
      <c r="R3047" s="23" t="inlineStr">
        <is>
          <t>Delivered</t>
        </is>
      </c>
      <c r="S3047" s="63" t="n">
        <v>-20</v>
      </c>
      <c r="T3047" s="39" t="n"/>
      <c r="U3047" s="23" t="inlineStr">
        <is>
          <t>Targetmol</t>
        </is>
      </c>
      <c r="V3047" s="23">
        <f>VLOOKUP(P3047,'Customer List'!B:C,2,)</f>
        <v/>
      </c>
      <c r="W3047" s="40" t="n"/>
      <c r="X3047" s="32" t="n">
        <v>45937</v>
      </c>
      <c r="Y3047" s="23">
        <f>IF(X3047="", "", X3047-N3047)</f>
        <v/>
      </c>
      <c r="Z3047" s="23">
        <f>IF(N3047="", "", TEXT(N3047, "dddd"))</f>
        <v/>
      </c>
      <c r="AA3047" s="23">
        <f>IF(X3047="", "", TEXT(X3047, "dddd"))</f>
        <v/>
      </c>
      <c r="AB3047" s="23">
        <f>VLOOKUP(U3047,'Currency Sheet'!A:C,3,)</f>
        <v/>
      </c>
      <c r="AC3047" s="44">
        <f>VLOOKUP(P3047,'Customer List'!B:D,3,)</f>
        <v/>
      </c>
    </row>
    <row r="3048">
      <c r="A3048" s="23">
        <f>A3047+1</f>
        <v/>
      </c>
      <c r="B3048" s="23" t="inlineStr">
        <is>
          <t>INV250927-003</t>
        </is>
      </c>
      <c r="C3048" s="32" t="n">
        <v>45927</v>
      </c>
      <c r="D3048" s="32" t="n">
        <v>45933</v>
      </c>
      <c r="E3048" s="51" t="n">
        <v>358.8</v>
      </c>
      <c r="F3048" s="51">
        <f>IF(AB3048="DOLLAR",E3048*88,E3048)</f>
        <v/>
      </c>
      <c r="G3048" s="62">
        <f>F3048*J3048</f>
        <v/>
      </c>
      <c r="H3048" s="23" t="inlineStr">
        <is>
          <t>TN2315</t>
        </is>
      </c>
      <c r="I3048" s="23" t="inlineStr">
        <is>
          <t xml:space="preserve"> Xanthopurpurin 518-83-2 Spec 25 mg</t>
        </is>
      </c>
      <c r="J3048" s="23" t="n">
        <v>1</v>
      </c>
      <c r="K3048" s="23" t="n">
        <v>1</v>
      </c>
      <c r="L3048" s="23">
        <f>J3048-K3048</f>
        <v/>
      </c>
      <c r="M3048" s="23" t="inlineStr">
        <is>
          <t>T-1317/25-26</t>
        </is>
      </c>
      <c r="N3048" s="32" t="n">
        <v>45936</v>
      </c>
      <c r="O3048" s="62" t="n">
        <v>60119</v>
      </c>
      <c r="P3048" s="23" t="inlineStr">
        <is>
          <t>XAVIERS</t>
        </is>
      </c>
      <c r="Q3048" s="23" t="n">
        <v>58156535312</v>
      </c>
      <c r="R3048" s="23" t="inlineStr">
        <is>
          <t>Delivered</t>
        </is>
      </c>
      <c r="S3048" s="63" t="n">
        <v>-20</v>
      </c>
      <c r="T3048" s="39" t="n"/>
      <c r="U3048" s="23" t="inlineStr">
        <is>
          <t>Targetmol</t>
        </is>
      </c>
      <c r="V3048" s="23">
        <f>VLOOKUP(P3048,'Customer List'!B:C,2,)</f>
        <v/>
      </c>
      <c r="W3048" s="40" t="n"/>
      <c r="X3048" s="32" t="n">
        <v>45937</v>
      </c>
      <c r="Y3048" s="23">
        <f>IF(X3048="", "", X3048-N3048)</f>
        <v/>
      </c>
      <c r="Z3048" s="23">
        <f>IF(N3048="", "", TEXT(N3048, "dddd"))</f>
        <v/>
      </c>
      <c r="AA3048" s="23">
        <f>IF(X3048="", "", TEXT(X3048, "dddd"))</f>
        <v/>
      </c>
      <c r="AB3048" s="23">
        <f>VLOOKUP(U3048,'Currency Sheet'!A:C,3,)</f>
        <v/>
      </c>
      <c r="AC3048" s="44">
        <f>VLOOKUP(P3048,'Customer List'!B:D,3,)</f>
        <v/>
      </c>
    </row>
    <row r="3049">
      <c r="A3049" s="23">
        <f>A3048+1</f>
        <v/>
      </c>
      <c r="B3049" s="23" t="inlineStr">
        <is>
          <t>INV250927-003</t>
        </is>
      </c>
      <c r="C3049" s="32" t="n">
        <v>45927</v>
      </c>
      <c r="D3049" s="32" t="n">
        <v>45933</v>
      </c>
      <c r="E3049" s="51" t="n">
        <v>18</v>
      </c>
      <c r="F3049" s="51">
        <f>IF(AB3049="DOLLAR",E3049*88,E3049)</f>
        <v/>
      </c>
      <c r="G3049" s="62">
        <f>F3049*J3049</f>
        <v/>
      </c>
      <c r="H3049" s="23" t="inlineStr">
        <is>
          <t>T5648</t>
        </is>
      </c>
      <c r="I3049" s="23" t="inlineStr">
        <is>
          <t xml:space="preserve"> Purpurin 81-54-9 Spec 100 mg</t>
        </is>
      </c>
      <c r="J3049" s="23" t="n">
        <v>1</v>
      </c>
      <c r="K3049" s="23" t="n">
        <v>1</v>
      </c>
      <c r="L3049" s="23">
        <f>J3049-K3049</f>
        <v/>
      </c>
      <c r="M3049" s="23" t="inlineStr">
        <is>
          <t>T-1317/25-26</t>
        </is>
      </c>
      <c r="N3049" s="32" t="n">
        <v>45936</v>
      </c>
      <c r="O3049" s="62" t="n">
        <v>3016</v>
      </c>
      <c r="P3049" s="23" t="inlineStr">
        <is>
          <t>XAVIERS</t>
        </is>
      </c>
      <c r="Q3049" s="23" t="n">
        <v>58156535312</v>
      </c>
      <c r="R3049" s="23" t="inlineStr">
        <is>
          <t>Delivered</t>
        </is>
      </c>
      <c r="S3049" s="63" t="n">
        <v>-20</v>
      </c>
      <c r="T3049" s="39" t="n"/>
      <c r="U3049" s="23" t="inlineStr">
        <is>
          <t>Targetmol</t>
        </is>
      </c>
      <c r="V3049" s="23">
        <f>VLOOKUP(P3049,'Customer List'!B:C,2,)</f>
        <v/>
      </c>
      <c r="W3049" s="40" t="n"/>
      <c r="X3049" s="32" t="n">
        <v>45937</v>
      </c>
      <c r="Y3049" s="23">
        <f>IF(X3049="", "", X3049-N3049)</f>
        <v/>
      </c>
      <c r="Z3049" s="23">
        <f>IF(N3049="", "", TEXT(N3049, "dddd"))</f>
        <v/>
      </c>
      <c r="AA3049" s="23">
        <f>IF(X3049="", "", TEXT(X3049, "dddd"))</f>
        <v/>
      </c>
      <c r="AB3049" s="23">
        <f>VLOOKUP(U3049,'Currency Sheet'!A:C,3,)</f>
        <v/>
      </c>
      <c r="AC3049" s="44">
        <f>VLOOKUP(P3049,'Customer List'!B:D,3,)</f>
        <v/>
      </c>
    </row>
    <row r="3050">
      <c r="A3050" s="23">
        <f>A3049+1</f>
        <v/>
      </c>
      <c r="B3050" s="23" t="inlineStr">
        <is>
          <t>INV250927-003</t>
        </is>
      </c>
      <c r="C3050" s="32" t="n">
        <v>45927</v>
      </c>
      <c r="D3050" s="32" t="n">
        <v>45933</v>
      </c>
      <c r="E3050" s="51" t="n">
        <v>40.8</v>
      </c>
      <c r="F3050" s="51">
        <f>IF(AB3050="DOLLAR",E3050*88,E3050)</f>
        <v/>
      </c>
      <c r="G3050" s="62">
        <f>F3050*J3050</f>
        <v/>
      </c>
      <c r="H3050" s="23" t="inlineStr">
        <is>
          <t>T7625</t>
        </is>
      </c>
      <c r="I3050" s="23" t="inlineStr">
        <is>
          <t xml:space="preserve"> TRAP-6 141136-83-6 Spec 1 mg</t>
        </is>
      </c>
      <c r="J3050" s="23" t="n">
        <v>2</v>
      </c>
      <c r="K3050" s="23" t="n">
        <v>2</v>
      </c>
      <c r="L3050" s="23">
        <f>J3050-K3050</f>
        <v/>
      </c>
      <c r="M3050" s="23" t="inlineStr">
        <is>
          <t>T-1312/25-26</t>
        </is>
      </c>
      <c r="N3050" s="32" t="n">
        <v>45934</v>
      </c>
      <c r="O3050" s="62" t="n">
        <v>6902</v>
      </c>
      <c r="P3050" s="23" t="inlineStr">
        <is>
          <t>HINDUJA</t>
        </is>
      </c>
      <c r="Q3050" s="23" t="n">
        <v>58156477724</v>
      </c>
      <c r="R3050" s="23" t="inlineStr">
        <is>
          <t>Delivered</t>
        </is>
      </c>
      <c r="S3050" s="63" t="n">
        <v>-20</v>
      </c>
      <c r="T3050" s="39" t="n"/>
      <c r="U3050" s="23" t="inlineStr">
        <is>
          <t>Targetmol</t>
        </is>
      </c>
      <c r="V3050" s="23">
        <f>VLOOKUP(P3050,'Customer List'!B:C,2,)</f>
        <v/>
      </c>
      <c r="W3050" s="41" t="n"/>
      <c r="X3050" s="32" t="n">
        <v>45936</v>
      </c>
      <c r="Y3050" s="23">
        <f>IF(X3050="", "", X3050-N3050)</f>
        <v/>
      </c>
      <c r="Z3050" s="23">
        <f>IF(N3050="", "", TEXT(N3050, "dddd"))</f>
        <v/>
      </c>
      <c r="AA3050" s="23">
        <f>IF(X3050="", "", TEXT(X3050, "dddd"))</f>
        <v/>
      </c>
      <c r="AB3050" s="23">
        <f>VLOOKUP(U3050,'Currency Sheet'!A:C,3,)</f>
        <v/>
      </c>
      <c r="AC3050" s="44">
        <f>VLOOKUP(P3050,'Customer List'!B:D,3,)</f>
        <v/>
      </c>
    </row>
    <row r="3051">
      <c r="A3051" s="23">
        <f>A3050+1</f>
        <v/>
      </c>
      <c r="B3051" s="53" t="inlineStr">
        <is>
          <t>251519302624</t>
        </is>
      </c>
      <c r="C3051" s="32" t="n">
        <v>45929</v>
      </c>
      <c r="D3051" s="32" t="n">
        <v>45934</v>
      </c>
      <c r="E3051" s="51" t="n">
        <v>6500</v>
      </c>
      <c r="F3051" s="51">
        <f>IF(AB3051="DOLLAR",E3051*88,E3051)</f>
        <v/>
      </c>
      <c r="G3051" s="62">
        <f>F3051*J3051</f>
        <v/>
      </c>
      <c r="H3051" s="23" t="inlineStr">
        <is>
          <t>VS0101</t>
        </is>
      </c>
      <c r="I3051" s="23" t="inlineStr">
        <is>
          <t>Vivaspin 500 Centrifugal Concentrators 0.1-0.5ml Sample Volume 10 kDa MWCO PES, 25pc</t>
        </is>
      </c>
      <c r="J3051" s="23" t="n">
        <v>1</v>
      </c>
      <c r="K3051" s="23" t="n"/>
      <c r="L3051" s="23">
        <f>J3051-K3051</f>
        <v/>
      </c>
      <c r="M3051" s="23" t="n"/>
      <c r="N3051" s="32" t="n"/>
      <c r="O3051" s="62" t="n"/>
      <c r="P3051" s="23" t="inlineStr">
        <is>
          <t>NII</t>
        </is>
      </c>
      <c r="Q3051" s="23" t="n"/>
      <c r="R3051" s="23" t="n"/>
      <c r="S3051" s="63" t="inlineStr">
        <is>
          <t>RT</t>
        </is>
      </c>
      <c r="T3051" s="39" t="n"/>
      <c r="U3051" s="23" t="inlineStr">
        <is>
          <t>SARTORIUS</t>
        </is>
      </c>
      <c r="V3051" s="23">
        <f>VLOOKUP(P3051,'Customer List'!B:C,2,)</f>
        <v/>
      </c>
      <c r="W3051" s="41" t="inlineStr">
        <is>
          <t>Priyanka Madam</t>
        </is>
      </c>
      <c r="X3051" s="32">
        <f>IF(OR(R3051 = "PRIYANKA MADAM", R3051 = "DEEPAK", R3051 = "PORTER"),N3051,"")</f>
        <v/>
      </c>
      <c r="Y3051" s="23" t="n"/>
      <c r="Z3051" s="23">
        <f>IF(N3051="", "", TEXT(N3051, "dddd"))</f>
        <v/>
      </c>
      <c r="AA3051" s="23">
        <f>IF(X3051="", "", TEXT(X3051, "dddd"))</f>
        <v/>
      </c>
      <c r="AB3051" s="23">
        <f>VLOOKUP(U3051,'Currency Sheet'!A:C,3,)</f>
        <v/>
      </c>
      <c r="AC3051" s="44">
        <f>VLOOKUP(P3051,'Customer List'!B:D,3,)</f>
        <v/>
      </c>
    </row>
    <row r="3052">
      <c r="A3052" s="23">
        <f>A3051+1</f>
        <v/>
      </c>
      <c r="B3052" s="53" t="inlineStr">
        <is>
          <t>251519302624</t>
        </is>
      </c>
      <c r="C3052" s="32" t="n">
        <v>45929</v>
      </c>
      <c r="D3052" s="32" t="n">
        <v>45934</v>
      </c>
      <c r="E3052" s="51" t="n">
        <v>16000</v>
      </c>
      <c r="F3052" s="51">
        <f>IF(AB3052="DOLLAR",E3052*88,E3052)</f>
        <v/>
      </c>
      <c r="G3052" s="62">
        <f>F3052*J3052</f>
        <v/>
      </c>
      <c r="H3052" s="23" t="inlineStr">
        <is>
          <t>VS0102</t>
        </is>
      </c>
      <c r="I3052" s="23" t="inlineStr">
        <is>
          <t>Vivaspin 500 Centrifugal concentrators 0.1-0.5 mL Sample Volume 10kDa MWCO PES, 100pc</t>
        </is>
      </c>
      <c r="J3052" s="23" t="n">
        <v>1</v>
      </c>
      <c r="K3052" s="23" t="n">
        <v>1</v>
      </c>
      <c r="L3052" s="23">
        <f>J3052-K3052</f>
        <v/>
      </c>
      <c r="M3052" s="23" t="inlineStr">
        <is>
          <t>T-1384/25-26</t>
        </is>
      </c>
      <c r="N3052" s="32" t="n">
        <v>45939</v>
      </c>
      <c r="O3052" s="62" t="n">
        <v>18200</v>
      </c>
      <c r="P3052" s="23" t="inlineStr">
        <is>
          <t>EDNA BIOLABS</t>
        </is>
      </c>
      <c r="Q3052" s="23" t="inlineStr">
        <is>
          <t>By Hand</t>
        </is>
      </c>
      <c r="R3052" s="23" t="inlineStr">
        <is>
          <t>PRIYANKA MADAM</t>
        </is>
      </c>
      <c r="S3052" s="63" t="inlineStr">
        <is>
          <t>RT</t>
        </is>
      </c>
      <c r="T3052" s="39" t="n"/>
      <c r="U3052" s="23" t="inlineStr">
        <is>
          <t>SARTORIUS</t>
        </is>
      </c>
      <c r="V3052" s="23">
        <f>VLOOKUP(P3052,'Customer List'!B:C,2,)</f>
        <v/>
      </c>
      <c r="W3052" s="41" t="n"/>
      <c r="X3052" s="32">
        <f>IF(OR(R3052 = "PRIYANKA MADAM", R3052 = "DEEPAK", R3052 = "PORTER"),N3052,"")</f>
        <v/>
      </c>
      <c r="Y3052" s="23" t="n"/>
      <c r="Z3052" s="23">
        <f>IF(N3052="", "", TEXT(N3052, "dddd"))</f>
        <v/>
      </c>
      <c r="AA3052" s="23">
        <f>IF(X3052="", "", TEXT(X3052, "dddd"))</f>
        <v/>
      </c>
      <c r="AB3052" s="23">
        <f>VLOOKUP(U3052,'Currency Sheet'!A:C,3,)</f>
        <v/>
      </c>
      <c r="AC3052" s="44">
        <f>VLOOKUP(P3052,'Customer List'!B:D,3,)</f>
        <v/>
      </c>
    </row>
    <row r="3053">
      <c r="A3053" s="23">
        <f>A3052+1</f>
        <v/>
      </c>
      <c r="B3053" s="53" t="inlineStr">
        <is>
          <t>251519302624</t>
        </is>
      </c>
      <c r="C3053" s="32" t="n">
        <v>45929</v>
      </c>
      <c r="D3053" s="32" t="n">
        <v>45934</v>
      </c>
      <c r="E3053" s="51" t="n">
        <v>6500</v>
      </c>
      <c r="F3053" s="51">
        <f>IF(AB3053="DOLLAR",E3053*88,E3053)</f>
        <v/>
      </c>
      <c r="G3053" s="62">
        <f>F3053*J3053</f>
        <v/>
      </c>
      <c r="H3053" s="23" t="inlineStr">
        <is>
          <t>VS0131</t>
        </is>
      </c>
      <c r="I3053" s="23" t="inlineStr">
        <is>
          <t>Vivaspin 500 Centrifugal concentrators 0.1-0.5 mL Sample Volume 50 kDa MWCO</t>
        </is>
      </c>
      <c r="J3053" s="23" t="n">
        <v>1</v>
      </c>
      <c r="K3053" s="23" t="n"/>
      <c r="L3053" s="23">
        <f>J3053-K3053</f>
        <v/>
      </c>
      <c r="M3053" s="23" t="n"/>
      <c r="N3053" s="32" t="n"/>
      <c r="O3053" s="62" t="n"/>
      <c r="P3053" s="23" t="inlineStr">
        <is>
          <t>NII</t>
        </is>
      </c>
      <c r="Q3053" s="23" t="n"/>
      <c r="R3053" s="23" t="n"/>
      <c r="S3053" s="63" t="inlineStr">
        <is>
          <t>RT</t>
        </is>
      </c>
      <c r="T3053" s="39" t="n"/>
      <c r="U3053" s="23" t="inlineStr">
        <is>
          <t>SARTORIUS</t>
        </is>
      </c>
      <c r="V3053" s="23">
        <f>VLOOKUP(P3053,'Customer List'!B:C,2,)</f>
        <v/>
      </c>
      <c r="W3053" s="41" t="inlineStr">
        <is>
          <t>Priyanka Madam</t>
        </is>
      </c>
      <c r="X3053" s="32">
        <f>IF(OR(R3053 = "PRIYANKA MADAM", R3053 = "DEEPAK", R3053 = "PORTER"),N3053,"")</f>
        <v/>
      </c>
      <c r="Y3053" s="23" t="n"/>
      <c r="Z3053" s="23">
        <f>IF(N3053="", "", TEXT(N3053, "dddd"))</f>
        <v/>
      </c>
      <c r="AA3053" s="23">
        <f>IF(X3053="", "", TEXT(X3053, "dddd"))</f>
        <v/>
      </c>
      <c r="AB3053" s="23">
        <f>VLOOKUP(U3053,'Currency Sheet'!A:C,3,)</f>
        <v/>
      </c>
      <c r="AC3053" s="44">
        <f>VLOOKUP(P3053,'Customer List'!B:D,3,)</f>
        <v/>
      </c>
    </row>
    <row r="3054">
      <c r="A3054" s="23">
        <f>A3053+1</f>
        <v/>
      </c>
      <c r="B3054" s="23" t="inlineStr">
        <is>
          <t>EED119537</t>
        </is>
      </c>
      <c r="C3054" s="32" t="n">
        <v>45926</v>
      </c>
      <c r="D3054" s="32" t="n">
        <v>45936</v>
      </c>
      <c r="E3054" s="51" t="n">
        <v>154.7</v>
      </c>
      <c r="F3054" s="51">
        <f>IF(AB3054="DOLLAR",E3054*88,E3054)</f>
        <v/>
      </c>
      <c r="G3054" s="62">
        <f>F3054*J3054</f>
        <v/>
      </c>
      <c r="H3054" s="23" t="n">
        <v>100209</v>
      </c>
      <c r="I3054" s="23" t="inlineStr">
        <is>
          <t>Alexa Fluor® 647 anti-mouse CD3 Antibody  100 µg</t>
        </is>
      </c>
      <c r="J3054" s="23" t="n">
        <v>1</v>
      </c>
      <c r="K3054" s="23" t="n">
        <v>1</v>
      </c>
      <c r="L3054" s="23">
        <f>J3054-K3054</f>
        <v/>
      </c>
      <c r="M3054" s="23" t="inlineStr">
        <is>
          <t>T-1351/25-26</t>
        </is>
      </c>
      <c r="N3054" s="32" t="n">
        <v>45937</v>
      </c>
      <c r="O3054" s="62" t="n">
        <v>18895</v>
      </c>
      <c r="P3054" s="23" t="inlineStr">
        <is>
          <t>ILS</t>
        </is>
      </c>
      <c r="Q3054" s="23" t="n">
        <v>58156578664</v>
      </c>
      <c r="R3054" s="23" t="inlineStr">
        <is>
          <t>Delivered</t>
        </is>
      </c>
      <c r="S3054" s="63" t="n">
        <v>4</v>
      </c>
      <c r="T3054" s="39" t="n"/>
      <c r="U3054" s="23" t="inlineStr">
        <is>
          <t>BioLegend</t>
        </is>
      </c>
      <c r="V3054" s="23">
        <f>VLOOKUP(P3054,'Customer List'!B:C,2,)</f>
        <v/>
      </c>
      <c r="W3054" s="40" t="n"/>
      <c r="X3054" s="32" t="n">
        <v>45941</v>
      </c>
      <c r="Y3054" s="23">
        <f>IF(X3054="", "", X3054-N3054)</f>
        <v/>
      </c>
      <c r="Z3054" s="23">
        <f>IF(N3054="", "", TEXT(N3054, "dddd"))</f>
        <v/>
      </c>
      <c r="AA3054" s="23">
        <f>IF(X3054="", "", TEXT(X3054, "dddd"))</f>
        <v/>
      </c>
      <c r="AB3054" s="23">
        <f>VLOOKUP(U3054,'Currency Sheet'!A:C,3,)</f>
        <v/>
      </c>
      <c r="AC3054" s="44">
        <f>VLOOKUP(P3054,'Customer List'!B:D,3,)</f>
        <v/>
      </c>
    </row>
    <row r="3055">
      <c r="A3055" s="23">
        <f>A3054+1</f>
        <v/>
      </c>
      <c r="B3055" s="23" t="inlineStr">
        <is>
          <t>EED119537</t>
        </is>
      </c>
      <c r="C3055" s="32" t="n">
        <v>45926</v>
      </c>
      <c r="D3055" s="32" t="n">
        <v>45936</v>
      </c>
      <c r="E3055" s="51" t="n">
        <v>73.5</v>
      </c>
      <c r="F3055" s="51">
        <f>IF(AB3055="DOLLAR",E3055*88,E3055)</f>
        <v/>
      </c>
      <c r="G3055" s="62">
        <f>F3055*J3055</f>
        <v/>
      </c>
      <c r="H3055" s="23" t="n">
        <v>100219</v>
      </c>
      <c r="I3055" s="23" t="inlineStr">
        <is>
          <t>PE/Cyanine7 anti-mouse CD3 Antibody  25µG</t>
        </is>
      </c>
      <c r="J3055" s="23" t="n">
        <v>1</v>
      </c>
      <c r="K3055" s="23" t="n">
        <v>1</v>
      </c>
      <c r="L3055" s="23">
        <f>J3055-K3055</f>
        <v/>
      </c>
      <c r="M3055" s="23" t="inlineStr">
        <is>
          <t>T-1351/25-26</t>
        </is>
      </c>
      <c r="N3055" s="32" t="n">
        <v>45937</v>
      </c>
      <c r="O3055" s="62" t="n">
        <v>8977.5</v>
      </c>
      <c r="P3055" s="23" t="inlineStr">
        <is>
          <t>ILS</t>
        </is>
      </c>
      <c r="Q3055" s="23" t="n">
        <v>58156578664</v>
      </c>
      <c r="R3055" s="23" t="inlineStr">
        <is>
          <t>Delivered</t>
        </is>
      </c>
      <c r="S3055" s="63" t="n">
        <v>4</v>
      </c>
      <c r="T3055" s="39" t="n"/>
      <c r="U3055" s="23" t="inlineStr">
        <is>
          <t>BioLegend</t>
        </is>
      </c>
      <c r="V3055" s="23">
        <f>VLOOKUP(P3055,'Customer List'!B:C,2,)</f>
        <v/>
      </c>
      <c r="W3055" s="40" t="n"/>
      <c r="X3055" s="32" t="n">
        <v>45941</v>
      </c>
      <c r="Y3055" s="23">
        <f>IF(X3055="", "", X3055-N3055)</f>
        <v/>
      </c>
      <c r="Z3055" s="23">
        <f>IF(N3055="", "", TEXT(N3055, "dddd"))</f>
        <v/>
      </c>
      <c r="AA3055" s="23">
        <f>IF(X3055="", "", TEXT(X3055, "dddd"))</f>
        <v/>
      </c>
      <c r="AB3055" s="23">
        <f>VLOOKUP(U3055,'Currency Sheet'!A:C,3,)</f>
        <v/>
      </c>
      <c r="AC3055" s="44">
        <f>VLOOKUP(P3055,'Customer List'!B:D,3,)</f>
        <v/>
      </c>
    </row>
    <row r="3056">
      <c r="A3056" s="23">
        <f>A3055+1</f>
        <v/>
      </c>
      <c r="B3056" s="23" t="inlineStr">
        <is>
          <t>EED119537</t>
        </is>
      </c>
      <c r="C3056" s="32" t="n">
        <v>45926</v>
      </c>
      <c r="D3056" s="32" t="n">
        <v>45936</v>
      </c>
      <c r="E3056" s="51" t="n">
        <v>57.4</v>
      </c>
      <c r="F3056" s="51">
        <f>IF(AB3056="DOLLAR",E3056*88,E3056)</f>
        <v/>
      </c>
      <c r="G3056" s="62">
        <f>F3056*J3056</f>
        <v/>
      </c>
      <c r="H3056" s="23" t="n">
        <v>100327</v>
      </c>
      <c r="I3056" s="23" t="inlineStr">
        <is>
          <t>PerCP/Cyanine5.5 anti-mouse CD3ε Antibody  25µg</t>
        </is>
      </c>
      <c r="J3056" s="23" t="n">
        <v>1</v>
      </c>
      <c r="K3056" s="23" t="n">
        <v>1</v>
      </c>
      <c r="L3056" s="23">
        <f>J3056-K3056</f>
        <v/>
      </c>
      <c r="M3056" s="23" t="inlineStr">
        <is>
          <t>T-1330/25-26</t>
        </is>
      </c>
      <c r="N3056" s="32" t="n">
        <v>45937</v>
      </c>
      <c r="O3056" s="62" t="n">
        <v>9532</v>
      </c>
      <c r="P3056" s="23" t="inlineStr">
        <is>
          <t>BHARAT biotech</t>
        </is>
      </c>
      <c r="Q3056" s="23" t="n">
        <v>58156568330</v>
      </c>
      <c r="R3056" s="23" t="inlineStr">
        <is>
          <t>Delivered</t>
        </is>
      </c>
      <c r="S3056" s="63" t="n">
        <v>4</v>
      </c>
      <c r="T3056" s="39" t="n"/>
      <c r="U3056" s="23" t="inlineStr">
        <is>
          <t>BioLegend</t>
        </is>
      </c>
      <c r="V3056" s="23">
        <f>VLOOKUP(P3056,'Customer List'!B:C,2,)</f>
        <v/>
      </c>
      <c r="W3056" s="40" t="n"/>
      <c r="X3056" s="32" t="n">
        <v>45939</v>
      </c>
      <c r="Y3056" s="23">
        <f>IF(X3056="", "", X3056-N3056)</f>
        <v/>
      </c>
      <c r="Z3056" s="23">
        <f>IF(N3056="", "", TEXT(N3056, "dddd"))</f>
        <v/>
      </c>
      <c r="AA3056" s="23">
        <f>IF(X3056="", "", TEXT(X3056, "dddd"))</f>
        <v/>
      </c>
      <c r="AB3056" s="23">
        <f>VLOOKUP(U3056,'Currency Sheet'!A:C,3,)</f>
        <v/>
      </c>
      <c r="AC3056" s="44">
        <f>VLOOKUP(P3056,'Customer List'!B:D,3,)</f>
        <v/>
      </c>
    </row>
    <row r="3057">
      <c r="A3057" s="23">
        <f>A3056+1</f>
        <v/>
      </c>
      <c r="B3057" s="23" t="inlineStr">
        <is>
          <t>EED119537</t>
        </is>
      </c>
      <c r="C3057" s="32" t="n">
        <v>45926</v>
      </c>
      <c r="D3057" s="32" t="n">
        <v>45936</v>
      </c>
      <c r="E3057" s="51" t="n">
        <v>224</v>
      </c>
      <c r="F3057" s="51">
        <f>IF(AB3057="DOLLAR",E3057*88,E3057)</f>
        <v/>
      </c>
      <c r="G3057" s="62">
        <f>F3057*J3057</f>
        <v/>
      </c>
      <c r="H3057" s="23" t="n">
        <v>100496</v>
      </c>
      <c r="I3057" s="23" t="inlineStr">
        <is>
          <t>Spark PLUS UV395™ anti-mouse CD4 Antibody  100 µg</t>
        </is>
      </c>
      <c r="J3057" s="23" t="n">
        <v>1</v>
      </c>
      <c r="K3057" s="23" t="n">
        <v>1</v>
      </c>
      <c r="L3057" s="23">
        <f>J3057-K3057</f>
        <v/>
      </c>
      <c r="M3057" s="23" t="inlineStr">
        <is>
          <t>T-1324/25-26</t>
        </is>
      </c>
      <c r="N3057" s="32" t="n">
        <v>45937</v>
      </c>
      <c r="O3057" s="62" t="n">
        <v>29760</v>
      </c>
      <c r="P3057" s="23" t="inlineStr">
        <is>
          <t>M BIOTECH</t>
        </is>
      </c>
      <c r="Q3057" s="23" t="n">
        <v>58156571163</v>
      </c>
      <c r="R3057" s="23" t="inlineStr">
        <is>
          <t>Delivered</t>
        </is>
      </c>
      <c r="S3057" s="63" t="n">
        <v>4</v>
      </c>
      <c r="T3057" s="39" t="n"/>
      <c r="U3057" s="23" t="inlineStr">
        <is>
          <t>BioLegend</t>
        </is>
      </c>
      <c r="V3057" s="23">
        <f>VLOOKUP(P3057,'Customer List'!B:C,2,)</f>
        <v/>
      </c>
      <c r="W3057" s="40" t="n"/>
      <c r="X3057" s="32" t="n">
        <v>45939</v>
      </c>
      <c r="Y3057" s="23">
        <f>IF(X3057="", "", X3057-N3057)</f>
        <v/>
      </c>
      <c r="Z3057" s="23">
        <f>IF(N3057="", "", TEXT(N3057, "dddd"))</f>
        <v/>
      </c>
      <c r="AA3057" s="23">
        <f>IF(X3057="", "", TEXT(X3057, "dddd"))</f>
        <v/>
      </c>
      <c r="AB3057" s="23">
        <f>VLOOKUP(U3057,'Currency Sheet'!A:C,3,)</f>
        <v/>
      </c>
      <c r="AC3057" s="44">
        <f>VLOOKUP(P3057,'Customer List'!B:D,3,)</f>
        <v/>
      </c>
    </row>
    <row r="3058">
      <c r="A3058" s="23">
        <f>A3057+1</f>
        <v/>
      </c>
      <c r="B3058" s="23" t="inlineStr">
        <is>
          <t>EED119537</t>
        </is>
      </c>
      <c r="C3058" s="32" t="n">
        <v>45926</v>
      </c>
      <c r="D3058" s="32" t="n">
        <v>45936</v>
      </c>
      <c r="E3058" s="51" t="n">
        <v>138.6</v>
      </c>
      <c r="F3058" s="51">
        <f>IF(AB3058="DOLLAR",E3058*88,E3058)</f>
        <v/>
      </c>
      <c r="G3058" s="62">
        <f>F3058*J3058</f>
        <v/>
      </c>
      <c r="H3058" s="23" t="n">
        <v>100526</v>
      </c>
      <c r="I3058" s="23" t="inlineStr">
        <is>
          <t>APC/Cyanine7 anti-mouse CD4 Antibody  100µg</t>
        </is>
      </c>
      <c r="J3058" s="23" t="n">
        <v>1</v>
      </c>
      <c r="K3058" s="23" t="n">
        <v>1</v>
      </c>
      <c r="L3058" s="23">
        <f>J3058-K3058</f>
        <v/>
      </c>
      <c r="M3058" s="23" t="inlineStr">
        <is>
          <t>T-1324/25-26</t>
        </is>
      </c>
      <c r="N3058" s="32" t="n">
        <v>45937</v>
      </c>
      <c r="O3058" s="62" t="n">
        <v>18414</v>
      </c>
      <c r="P3058" s="23" t="inlineStr">
        <is>
          <t>M BIOTECH</t>
        </is>
      </c>
      <c r="Q3058" s="23" t="n">
        <v>58156571163</v>
      </c>
      <c r="R3058" s="23" t="inlineStr">
        <is>
          <t>Delivered</t>
        </is>
      </c>
      <c r="S3058" s="63" t="n">
        <v>4</v>
      </c>
      <c r="T3058" s="39" t="n"/>
      <c r="U3058" s="23" t="inlineStr">
        <is>
          <t>BioLegend</t>
        </is>
      </c>
      <c r="V3058" s="23">
        <f>VLOOKUP(P3058,'Customer List'!B:C,2,)</f>
        <v/>
      </c>
      <c r="W3058" s="40" t="n"/>
      <c r="X3058" s="32" t="n">
        <v>45939</v>
      </c>
      <c r="Y3058" s="23">
        <f>IF(X3058="", "", X3058-N3058)</f>
        <v/>
      </c>
      <c r="Z3058" s="23">
        <f>IF(N3058="", "", TEXT(N3058, "dddd"))</f>
        <v/>
      </c>
      <c r="AA3058" s="23">
        <f>IF(X3058="", "", TEXT(X3058, "dddd"))</f>
        <v/>
      </c>
      <c r="AB3058" s="23">
        <f>VLOOKUP(U3058,'Currency Sheet'!A:C,3,)</f>
        <v/>
      </c>
      <c r="AC3058" s="44">
        <f>VLOOKUP(P3058,'Customer List'!B:D,3,)</f>
        <v/>
      </c>
    </row>
    <row r="3059">
      <c r="A3059" s="23">
        <f>A3058+1</f>
        <v/>
      </c>
      <c r="B3059" s="23" t="inlineStr">
        <is>
          <t>EED119537</t>
        </is>
      </c>
      <c r="C3059" s="32" t="n">
        <v>45926</v>
      </c>
      <c r="D3059" s="32" t="n">
        <v>45936</v>
      </c>
      <c r="E3059" s="51" t="n">
        <v>73.5</v>
      </c>
      <c r="F3059" s="51">
        <f>IF(AB3059="DOLLAR",E3059*88,E3059)</f>
        <v/>
      </c>
      <c r="G3059" s="62">
        <f>F3059*J3059</f>
        <v/>
      </c>
      <c r="H3059" s="23" t="n">
        <v>101212</v>
      </c>
      <c r="I3059" s="23" t="inlineStr">
        <is>
          <t>APC anti-mouse/human CD11b Antibody  100µg</t>
        </is>
      </c>
      <c r="J3059" s="23" t="n">
        <v>1</v>
      </c>
      <c r="K3059" s="23" t="n">
        <v>1</v>
      </c>
      <c r="L3059" s="23">
        <f>J3059-K3059</f>
        <v/>
      </c>
      <c r="M3059" s="23" t="inlineStr">
        <is>
          <t>T-1324/25-26</t>
        </is>
      </c>
      <c r="N3059" s="32" t="n">
        <v>45937</v>
      </c>
      <c r="O3059" s="62" t="n">
        <v>9765</v>
      </c>
      <c r="P3059" s="23" t="inlineStr">
        <is>
          <t>M BIOTECH</t>
        </is>
      </c>
      <c r="Q3059" s="23" t="n">
        <v>58156571163</v>
      </c>
      <c r="R3059" s="23" t="inlineStr">
        <is>
          <t>Delivered</t>
        </is>
      </c>
      <c r="S3059" s="63" t="n">
        <v>4</v>
      </c>
      <c r="T3059" s="39" t="n"/>
      <c r="U3059" s="23" t="inlineStr">
        <is>
          <t>BioLegend</t>
        </is>
      </c>
      <c r="V3059" s="23">
        <f>VLOOKUP(P3059,'Customer List'!B:C,2,)</f>
        <v/>
      </c>
      <c r="W3059" s="40" t="n"/>
      <c r="X3059" s="32" t="n">
        <v>45939</v>
      </c>
      <c r="Y3059" s="23">
        <f>IF(X3059="", "", X3059-N3059)</f>
        <v/>
      </c>
      <c r="Z3059" s="23">
        <f>IF(N3059="", "", TEXT(N3059, "dddd"))</f>
        <v/>
      </c>
      <c r="AA3059" s="23">
        <f>IF(X3059="", "", TEXT(X3059, "dddd"))</f>
        <v/>
      </c>
      <c r="AB3059" s="23">
        <f>VLOOKUP(U3059,'Currency Sheet'!A:C,3,)</f>
        <v/>
      </c>
      <c r="AC3059" s="44">
        <f>VLOOKUP(P3059,'Customer List'!B:D,3,)</f>
        <v/>
      </c>
    </row>
    <row r="3060">
      <c r="A3060" s="23">
        <f>A3059+1</f>
        <v/>
      </c>
      <c r="B3060" s="23" t="inlineStr">
        <is>
          <t>EED119537</t>
        </is>
      </c>
      <c r="C3060" s="32" t="n">
        <v>45926</v>
      </c>
      <c r="D3060" s="32" t="n">
        <v>45936</v>
      </c>
      <c r="E3060" s="51" t="n">
        <v>201.6</v>
      </c>
      <c r="F3060" s="51">
        <f>IF(AB3060="DOLLAR",E3060*88,E3060)</f>
        <v/>
      </c>
      <c r="G3060" s="62">
        <f>F3060*J3060</f>
        <v/>
      </c>
      <c r="H3060" s="23" t="n">
        <v>101230</v>
      </c>
      <c r="I3060" s="23" t="inlineStr">
        <is>
          <t>PerCP anti-mouse/human CD11b Antibody  100µg</t>
        </is>
      </c>
      <c r="J3060" s="23" t="n">
        <v>1</v>
      </c>
      <c r="K3060" s="23" t="n">
        <v>1</v>
      </c>
      <c r="L3060" s="23">
        <f>J3060-K3060</f>
        <v/>
      </c>
      <c r="M3060" s="23" t="inlineStr">
        <is>
          <t>T-1322/25-26</t>
        </is>
      </c>
      <c r="N3060" s="32" t="n">
        <v>45937</v>
      </c>
      <c r="O3060" s="62" t="n">
        <v>24611.04</v>
      </c>
      <c r="P3060" s="23" t="inlineStr">
        <is>
          <t>ACTREC</t>
        </is>
      </c>
      <c r="Q3060" s="23" t="n">
        <v>58156569435</v>
      </c>
      <c r="R3060" s="23" t="inlineStr">
        <is>
          <t>Delivered</t>
        </is>
      </c>
      <c r="S3060" s="63" t="n">
        <v>4</v>
      </c>
      <c r="T3060" s="39" t="n"/>
      <c r="U3060" s="23" t="inlineStr">
        <is>
          <t>BioLegend</t>
        </is>
      </c>
      <c r="V3060" s="23">
        <f>VLOOKUP(P3060,'Customer List'!B:C,2,)</f>
        <v/>
      </c>
      <c r="W3060" s="40" t="n"/>
      <c r="X3060" s="32" t="n">
        <v>45938</v>
      </c>
      <c r="Y3060" s="23">
        <f>IF(X3060="", "", X3060-N3060)</f>
        <v/>
      </c>
      <c r="Z3060" s="23">
        <f>IF(N3060="", "", TEXT(N3060, "dddd"))</f>
        <v/>
      </c>
      <c r="AA3060" s="23">
        <f>IF(X3060="", "", TEXT(X3060, "dddd"))</f>
        <v/>
      </c>
      <c r="AB3060" s="23">
        <f>VLOOKUP(U3060,'Currency Sheet'!A:C,3,)</f>
        <v/>
      </c>
      <c r="AC3060" s="44">
        <f>VLOOKUP(P3060,'Customer List'!B:D,3,)</f>
        <v/>
      </c>
    </row>
    <row r="3061">
      <c r="A3061" s="23">
        <f>A3060+1</f>
        <v/>
      </c>
      <c r="B3061" s="23" t="inlineStr">
        <is>
          <t>EED119537</t>
        </is>
      </c>
      <c r="C3061" s="32" t="n">
        <v>45926</v>
      </c>
      <c r="D3061" s="32" t="n">
        <v>45936</v>
      </c>
      <c r="E3061" s="51" t="n">
        <v>181.5</v>
      </c>
      <c r="F3061" s="51">
        <f>IF(AB3061="DOLLAR",E3061*88,E3061)</f>
        <v/>
      </c>
      <c r="G3061" s="62">
        <f>F3061*J3061</f>
        <v/>
      </c>
      <c r="H3061" s="23" t="n">
        <v>101251</v>
      </c>
      <c r="I3061" s="23" t="inlineStr">
        <is>
          <t>Brilliant Violet 421™ anti-mouse/human CD11b Antibody  50µg</t>
        </is>
      </c>
      <c r="J3061" s="23" t="n">
        <v>1</v>
      </c>
      <c r="K3061" s="23" t="n"/>
      <c r="L3061" s="23">
        <f>J3061-K3061</f>
        <v/>
      </c>
      <c r="M3061" s="23" t="n"/>
      <c r="N3061" s="32" t="n"/>
      <c r="O3061" s="62" t="n"/>
      <c r="P3061" s="23" t="inlineStr">
        <is>
          <t>RGCB</t>
        </is>
      </c>
      <c r="Q3061" s="23" t="n"/>
      <c r="R3061" s="23" t="n"/>
      <c r="S3061" s="63" t="n">
        <v>4</v>
      </c>
      <c r="T3061" s="39" t="n"/>
      <c r="U3061" s="23" t="inlineStr">
        <is>
          <t>BioLegend</t>
        </is>
      </c>
      <c r="V3061" s="23">
        <f>VLOOKUP(P3061,'Customer List'!B:C,2,)</f>
        <v/>
      </c>
      <c r="W3061" s="40" t="inlineStr">
        <is>
          <t>Saturday (25-10-25)</t>
        </is>
      </c>
      <c r="X3061" s="32">
        <f>IF(OR(R3061 = "PRIYANKA MADAM", R3061 = "DEEPAK", R3061 = "PORTER"),N3061,"")</f>
        <v/>
      </c>
      <c r="Y3061" s="23">
        <f>IF(X3061="", "", X3061-N3061)</f>
        <v/>
      </c>
      <c r="Z3061" s="23">
        <f>IF(N3061="", "", TEXT(N3061, "dddd"))</f>
        <v/>
      </c>
      <c r="AA3061" s="23">
        <f>IF(X3061="", "", TEXT(X3061, "dddd"))</f>
        <v/>
      </c>
      <c r="AB3061" s="23">
        <f>VLOOKUP(U3061,'Currency Sheet'!A:C,3,)</f>
        <v/>
      </c>
      <c r="AC3061" s="44">
        <f>VLOOKUP(P3061,'Customer List'!B:D,3,)</f>
        <v/>
      </c>
    </row>
    <row r="3062">
      <c r="A3062" s="23">
        <f>A3061+1</f>
        <v/>
      </c>
      <c r="B3062" s="23" t="inlineStr">
        <is>
          <t>EED119537</t>
        </is>
      </c>
      <c r="C3062" s="32" t="n">
        <v>45926</v>
      </c>
      <c r="D3062" s="32" t="n">
        <v>45936</v>
      </c>
      <c r="E3062" s="51" t="n">
        <v>214.5</v>
      </c>
      <c r="F3062" s="51">
        <f>IF(AB3062="DOLLAR",E3062*88,E3062)</f>
        <v/>
      </c>
      <c r="G3062" s="62">
        <f>F3062*J3062</f>
        <v/>
      </c>
      <c r="H3062" s="23" t="n">
        <v>101337</v>
      </c>
      <c r="I3062" s="23" t="inlineStr">
        <is>
          <t>Brilliant Violet 711™ anti-mouse CD16/32 Antibody  50 µg</t>
        </is>
      </c>
      <c r="J3062" s="23" t="n">
        <v>1</v>
      </c>
      <c r="K3062" s="23" t="n">
        <v>1</v>
      </c>
      <c r="L3062" s="23">
        <f>J3062-K3062</f>
        <v/>
      </c>
      <c r="M3062" s="23" t="inlineStr">
        <is>
          <t>T-1324/25-26</t>
        </is>
      </c>
      <c r="N3062" s="32" t="n">
        <v>45937</v>
      </c>
      <c r="O3062" s="62" t="n">
        <v>26598</v>
      </c>
      <c r="P3062" s="23" t="inlineStr">
        <is>
          <t>M BIOTECH</t>
        </is>
      </c>
      <c r="Q3062" s="23" t="n">
        <v>58156571163</v>
      </c>
      <c r="R3062" s="23" t="inlineStr">
        <is>
          <t>Delivered</t>
        </is>
      </c>
      <c r="S3062" s="63" t="n">
        <v>4</v>
      </c>
      <c r="T3062" s="39" t="n"/>
      <c r="U3062" s="23" t="inlineStr">
        <is>
          <t>BioLegend</t>
        </is>
      </c>
      <c r="V3062" s="23">
        <f>VLOOKUP(P3062,'Customer List'!B:C,2,)</f>
        <v/>
      </c>
      <c r="W3062" s="40" t="n"/>
      <c r="X3062" s="32" t="n">
        <v>45939</v>
      </c>
      <c r="Y3062" s="23">
        <f>IF(X3062="", "", X3062-N3062)</f>
        <v/>
      </c>
      <c r="Z3062" s="23">
        <f>IF(N3062="", "", TEXT(N3062, "dddd"))</f>
        <v/>
      </c>
      <c r="AA3062" s="23">
        <f>IF(X3062="", "", TEXT(X3062, "dddd"))</f>
        <v/>
      </c>
      <c r="AB3062" s="23">
        <f>VLOOKUP(U3062,'Currency Sheet'!A:C,3,)</f>
        <v/>
      </c>
      <c r="AC3062" s="44">
        <f>VLOOKUP(P3062,'Customer List'!B:D,3,)</f>
        <v/>
      </c>
    </row>
    <row r="3063">
      <c r="A3063" s="23">
        <f>A3062+1</f>
        <v/>
      </c>
      <c r="B3063" s="23" t="inlineStr">
        <is>
          <t>EED119537</t>
        </is>
      </c>
      <c r="C3063" s="32" t="n">
        <v>45926</v>
      </c>
      <c r="D3063" s="32" t="n">
        <v>45936</v>
      </c>
      <c r="E3063" s="51" t="n">
        <v>107.1</v>
      </c>
      <c r="F3063" s="51">
        <f>IF(AB3063="DOLLAR",E3063*88,E3063)</f>
        <v/>
      </c>
      <c r="G3063" s="62">
        <f>F3063*J3063</f>
        <v/>
      </c>
      <c r="H3063" s="23" t="n">
        <v>102615</v>
      </c>
      <c r="I3063" s="23" t="inlineStr">
        <is>
          <t>PE/Cyanine7 anti-mouse CD36 Antibody  25 µg</t>
        </is>
      </c>
      <c r="J3063" s="23" t="n">
        <v>1</v>
      </c>
      <c r="K3063" s="23" t="n">
        <v>1</v>
      </c>
      <c r="L3063" s="23">
        <f>J3063-K3063</f>
        <v/>
      </c>
      <c r="M3063" s="23" t="inlineStr">
        <is>
          <t>T-1324/25-26</t>
        </is>
      </c>
      <c r="N3063" s="32" t="n">
        <v>45937</v>
      </c>
      <c r="O3063" s="62" t="n">
        <v>14229</v>
      </c>
      <c r="P3063" s="23" t="inlineStr">
        <is>
          <t>M BIOTECH</t>
        </is>
      </c>
      <c r="Q3063" s="23" t="n">
        <v>58156571163</v>
      </c>
      <c r="R3063" s="23" t="inlineStr">
        <is>
          <t>Delivered</t>
        </is>
      </c>
      <c r="S3063" s="63" t="n">
        <v>4</v>
      </c>
      <c r="T3063" s="39" t="n"/>
      <c r="U3063" s="23" t="inlineStr">
        <is>
          <t>BioLegend</t>
        </is>
      </c>
      <c r="V3063" s="23">
        <f>VLOOKUP(P3063,'Customer List'!B:C,2,)</f>
        <v/>
      </c>
      <c r="W3063" s="40" t="n"/>
      <c r="X3063" s="32" t="n">
        <v>45939</v>
      </c>
      <c r="Y3063" s="23">
        <f>IF(X3063="", "", X3063-N3063)</f>
        <v/>
      </c>
      <c r="Z3063" s="23">
        <f>IF(N3063="", "", TEXT(N3063, "dddd"))</f>
        <v/>
      </c>
      <c r="AA3063" s="23">
        <f>IF(X3063="", "", TEXT(X3063, "dddd"))</f>
        <v/>
      </c>
      <c r="AB3063" s="23">
        <f>VLOOKUP(U3063,'Currency Sheet'!A:C,3,)</f>
        <v/>
      </c>
      <c r="AC3063" s="44">
        <f>VLOOKUP(P3063,'Customer List'!B:D,3,)</f>
        <v/>
      </c>
    </row>
    <row r="3064">
      <c r="A3064" s="23">
        <f>A3063+1</f>
        <v/>
      </c>
      <c r="B3064" s="23" t="inlineStr">
        <is>
          <t>EED119537</t>
        </is>
      </c>
      <c r="C3064" s="32" t="n">
        <v>45926</v>
      </c>
      <c r="D3064" s="32" t="n">
        <v>45936</v>
      </c>
      <c r="E3064" s="51" t="n">
        <v>65.8</v>
      </c>
      <c r="F3064" s="51">
        <f>IF(AB3064="DOLLAR",E3064*88,E3064)</f>
        <v/>
      </c>
      <c r="G3064" s="62">
        <f>F3064*J3064</f>
        <v/>
      </c>
      <c r="H3064" s="23" t="n">
        <v>103025</v>
      </c>
      <c r="I3064" s="23" t="inlineStr">
        <is>
          <t>Alexa Fluor® 700 anti-mouse/human CD44 Antibody  25µg</t>
        </is>
      </c>
      <c r="J3064" s="23" t="n">
        <v>1</v>
      </c>
      <c r="K3064" s="23" t="n">
        <v>1</v>
      </c>
      <c r="L3064" s="23">
        <f>J3064-K3064</f>
        <v/>
      </c>
      <c r="M3064" s="23" t="inlineStr">
        <is>
          <t>T-1330/25-26</t>
        </is>
      </c>
      <c r="N3064" s="32" t="n">
        <v>45937</v>
      </c>
      <c r="O3064" s="62" t="n">
        <v>10927</v>
      </c>
      <c r="P3064" s="23" t="inlineStr">
        <is>
          <t>BHARAT biotech</t>
        </is>
      </c>
      <c r="Q3064" s="23" t="n">
        <v>58156568330</v>
      </c>
      <c r="R3064" s="23" t="inlineStr">
        <is>
          <t>Delivered</t>
        </is>
      </c>
      <c r="S3064" s="63" t="n">
        <v>4</v>
      </c>
      <c r="T3064" s="39" t="n"/>
      <c r="U3064" s="23" t="inlineStr">
        <is>
          <t>BioLegend</t>
        </is>
      </c>
      <c r="V3064" s="23">
        <f>VLOOKUP(P3064,'Customer List'!B:C,2,)</f>
        <v/>
      </c>
      <c r="W3064" s="40" t="n"/>
      <c r="X3064" s="32" t="n">
        <v>45939</v>
      </c>
      <c r="Y3064" s="23">
        <f>IF(X3064="", "", X3064-N3064)</f>
        <v/>
      </c>
      <c r="Z3064" s="23">
        <f>IF(N3064="", "", TEXT(N3064, "dddd"))</f>
        <v/>
      </c>
      <c r="AA3064" s="23">
        <f>IF(X3064="", "", TEXT(X3064, "dddd"))</f>
        <v/>
      </c>
      <c r="AB3064" s="23">
        <f>VLOOKUP(U3064,'Currency Sheet'!A:C,3,)</f>
        <v/>
      </c>
      <c r="AC3064" s="44">
        <f>VLOOKUP(P3064,'Customer List'!B:D,3,)</f>
        <v/>
      </c>
    </row>
    <row r="3065">
      <c r="A3065" s="23">
        <f>A3064+1</f>
        <v/>
      </c>
      <c r="B3065" s="23" t="inlineStr">
        <is>
          <t>EED119537</t>
        </is>
      </c>
      <c r="C3065" s="32" t="n">
        <v>45926</v>
      </c>
      <c r="D3065" s="32" t="n">
        <v>45936</v>
      </c>
      <c r="E3065" s="51" t="n">
        <v>154.7</v>
      </c>
      <c r="F3065" s="51">
        <f>IF(AB3065="DOLLAR",E3065*88,E3065)</f>
        <v/>
      </c>
      <c r="G3065" s="62">
        <f>F3065*J3065</f>
        <v/>
      </c>
      <c r="H3065" s="23" t="n">
        <v>103132</v>
      </c>
      <c r="I3065" s="23" t="inlineStr">
        <is>
          <t>PerCP/Cyanine5.5 anti-mouse CD45 Antibody  100µg</t>
        </is>
      </c>
      <c r="J3065" s="23" t="n">
        <v>1</v>
      </c>
      <c r="K3065" s="23" t="n">
        <v>1</v>
      </c>
      <c r="L3065" s="23">
        <f>J3065-K3065</f>
        <v/>
      </c>
      <c r="M3065" s="23" t="inlineStr">
        <is>
          <t>T-1324/25-26</t>
        </is>
      </c>
      <c r="N3065" s="32" t="n">
        <v>45937</v>
      </c>
      <c r="O3065" s="62" t="n">
        <v>20553</v>
      </c>
      <c r="P3065" s="23" t="inlineStr">
        <is>
          <t>M BIOTECH</t>
        </is>
      </c>
      <c r="Q3065" s="23" t="n">
        <v>58156571163</v>
      </c>
      <c r="R3065" s="23" t="inlineStr">
        <is>
          <t>Delivered</t>
        </is>
      </c>
      <c r="S3065" s="63" t="n">
        <v>4</v>
      </c>
      <c r="T3065" s="39" t="n"/>
      <c r="U3065" s="23" t="inlineStr">
        <is>
          <t>BioLegend</t>
        </is>
      </c>
      <c r="V3065" s="23">
        <f>VLOOKUP(P3065,'Customer List'!B:C,2,)</f>
        <v/>
      </c>
      <c r="W3065" s="40" t="n"/>
      <c r="X3065" s="32" t="n">
        <v>45939</v>
      </c>
      <c r="Y3065" s="23">
        <f>IF(X3065="", "", X3065-N3065)</f>
        <v/>
      </c>
      <c r="Z3065" s="23">
        <f>IF(N3065="", "", TEXT(N3065, "dddd"))</f>
        <v/>
      </c>
      <c r="AA3065" s="23">
        <f>IF(X3065="", "", TEXT(X3065, "dddd"))</f>
        <v/>
      </c>
      <c r="AB3065" s="23">
        <f>VLOOKUP(U3065,'Currency Sheet'!A:C,3,)</f>
        <v/>
      </c>
      <c r="AC3065" s="44">
        <f>VLOOKUP(P3065,'Customer List'!B:D,3,)</f>
        <v/>
      </c>
    </row>
    <row r="3066">
      <c r="A3066" s="23">
        <f>A3065+1</f>
        <v/>
      </c>
      <c r="B3066" s="23" t="inlineStr">
        <is>
          <t>EED119537</t>
        </is>
      </c>
      <c r="C3066" s="32" t="n">
        <v>45926</v>
      </c>
      <c r="D3066" s="32" t="n">
        <v>45936</v>
      </c>
      <c r="E3066" s="51" t="n">
        <v>326.25</v>
      </c>
      <c r="F3066" s="51">
        <f>IF(AB3066="DOLLAR",E3066*88,E3066)</f>
        <v/>
      </c>
      <c r="G3066" s="62">
        <f>F3066*J3066</f>
        <v/>
      </c>
      <c r="H3066" s="23" t="n">
        <v>103140</v>
      </c>
      <c r="I3066" s="23" t="inlineStr">
        <is>
          <t>Brilliant Violet 605™ anti-mouse CD45 Antibody  500µL</t>
        </is>
      </c>
      <c r="J3066" s="23" t="n">
        <v>1</v>
      </c>
      <c r="K3066" s="23" t="n">
        <v>1</v>
      </c>
      <c r="L3066" s="23">
        <f>J3066-K3066</f>
        <v/>
      </c>
      <c r="M3066" s="23" t="inlineStr">
        <is>
          <t>T-1324/25-26</t>
        </is>
      </c>
      <c r="N3066" s="32" t="n">
        <v>45937</v>
      </c>
      <c r="O3066" s="62" t="n">
        <v>40455</v>
      </c>
      <c r="P3066" s="23" t="inlineStr">
        <is>
          <t>M BIOTECH</t>
        </is>
      </c>
      <c r="Q3066" s="23" t="n">
        <v>58156571163</v>
      </c>
      <c r="R3066" s="23" t="inlineStr">
        <is>
          <t>Delivered</t>
        </is>
      </c>
      <c r="S3066" s="63" t="n">
        <v>4</v>
      </c>
      <c r="T3066" s="39" t="n"/>
      <c r="U3066" s="23" t="inlineStr">
        <is>
          <t>BioLegend</t>
        </is>
      </c>
      <c r="V3066" s="23">
        <f>VLOOKUP(P3066,'Customer List'!B:C,2,)</f>
        <v/>
      </c>
      <c r="W3066" s="40" t="n"/>
      <c r="X3066" s="32" t="n">
        <v>45939</v>
      </c>
      <c r="Y3066" s="23">
        <f>IF(X3066="", "", X3066-N3066)</f>
        <v/>
      </c>
      <c r="Z3066" s="23">
        <f>IF(N3066="", "", TEXT(N3066, "dddd"))</f>
        <v/>
      </c>
      <c r="AA3066" s="23">
        <f>IF(X3066="", "", TEXT(X3066, "dddd"))</f>
        <v/>
      </c>
      <c r="AB3066" s="23">
        <f>VLOOKUP(U3066,'Currency Sheet'!A:C,3,)</f>
        <v/>
      </c>
      <c r="AC3066" s="44">
        <f>VLOOKUP(P3066,'Customer List'!B:D,3,)</f>
        <v/>
      </c>
    </row>
    <row r="3067">
      <c r="A3067" s="23">
        <f>A3066+1</f>
        <v/>
      </c>
      <c r="B3067" s="23" t="inlineStr">
        <is>
          <t>EED119537</t>
        </is>
      </c>
      <c r="C3067" s="32" t="n">
        <v>45926</v>
      </c>
      <c r="D3067" s="32" t="n">
        <v>45936</v>
      </c>
      <c r="E3067" s="51" t="n">
        <v>231.75</v>
      </c>
      <c r="F3067" s="51">
        <f>IF(AB3067="DOLLAR",E3067*88,E3067)</f>
        <v/>
      </c>
      <c r="G3067" s="62">
        <f>F3067*J3067</f>
        <v/>
      </c>
      <c r="H3067" s="23" t="n">
        <v>103157</v>
      </c>
      <c r="I3067" s="23" t="inlineStr">
        <is>
          <t>Brilliant Violet 750™ anti-mouse CD45 Antibody  50 µg</t>
        </is>
      </c>
      <c r="J3067" s="23" t="n">
        <v>2</v>
      </c>
      <c r="K3067" s="23" t="n">
        <v>2</v>
      </c>
      <c r="L3067" s="23">
        <f>J3067-K3067</f>
        <v/>
      </c>
      <c r="M3067" s="23" t="inlineStr">
        <is>
          <t>T-1351/25-26</t>
        </is>
      </c>
      <c r="N3067" s="32" t="n">
        <v>45937</v>
      </c>
      <c r="O3067" s="62" t="n">
        <v>52839</v>
      </c>
      <c r="P3067" s="23" t="inlineStr">
        <is>
          <t>ILS</t>
        </is>
      </c>
      <c r="Q3067" s="23" t="n">
        <v>58156578664</v>
      </c>
      <c r="R3067" s="23" t="inlineStr">
        <is>
          <t>Delivered</t>
        </is>
      </c>
      <c r="S3067" s="63" t="n">
        <v>4</v>
      </c>
      <c r="T3067" s="39" t="n"/>
      <c r="U3067" s="23" t="inlineStr">
        <is>
          <t>BioLegend</t>
        </is>
      </c>
      <c r="V3067" s="23">
        <f>VLOOKUP(P3067,'Customer List'!B:C,2,)</f>
        <v/>
      </c>
      <c r="W3067" s="40" t="n"/>
      <c r="X3067" s="32" t="n">
        <v>45941</v>
      </c>
      <c r="Y3067" s="23">
        <f>IF(X3067="", "", X3067-N3067)</f>
        <v/>
      </c>
      <c r="Z3067" s="23">
        <f>IF(N3067="", "", TEXT(N3067, "dddd"))</f>
        <v/>
      </c>
      <c r="AA3067" s="23">
        <f>IF(X3067="", "", TEXT(X3067, "dddd"))</f>
        <v/>
      </c>
      <c r="AB3067" s="23">
        <f>VLOOKUP(U3067,'Currency Sheet'!A:C,3,)</f>
        <v/>
      </c>
      <c r="AC3067" s="44">
        <f>VLOOKUP(P3067,'Customer List'!B:D,3,)</f>
        <v/>
      </c>
    </row>
    <row r="3068">
      <c r="A3068" s="23">
        <f>A3067+1</f>
        <v/>
      </c>
      <c r="B3068" s="23" t="inlineStr">
        <is>
          <t>EED119537</t>
        </is>
      </c>
      <c r="C3068" s="32" t="n">
        <v>45926</v>
      </c>
      <c r="D3068" s="32" t="n">
        <v>45936</v>
      </c>
      <c r="E3068" s="51" t="n">
        <v>45.5</v>
      </c>
      <c r="F3068" s="51">
        <f>IF(AB3068="DOLLAR",E3068*88,E3068)</f>
        <v/>
      </c>
      <c r="G3068" s="62">
        <f>F3068*J3068</f>
        <v/>
      </c>
      <c r="H3068" s="23" t="n">
        <v>104103</v>
      </c>
      <c r="I3068" s="23" t="inlineStr">
        <is>
          <t>Biotin anti-mouse CD51 Antibody  50 µg</t>
        </is>
      </c>
      <c r="J3068" s="23" t="n">
        <v>1</v>
      </c>
      <c r="K3068" s="23" t="n">
        <v>1</v>
      </c>
      <c r="L3068" s="23">
        <f>J3068-K3068</f>
        <v/>
      </c>
      <c r="M3068" s="23" t="inlineStr">
        <is>
          <t>T-1338/25-26</t>
        </is>
      </c>
      <c r="N3068" s="32" t="n">
        <v>45937</v>
      </c>
      <c r="O3068" s="62" t="n">
        <v>4937.4</v>
      </c>
      <c r="P3068" s="23" t="inlineStr">
        <is>
          <t>NCCS</t>
        </is>
      </c>
      <c r="Q3068" s="23" t="n">
        <v>58156565795</v>
      </c>
      <c r="R3068" s="23" t="inlineStr">
        <is>
          <t>Delivered</t>
        </is>
      </c>
      <c r="S3068" s="63" t="n">
        <v>4</v>
      </c>
      <c r="T3068" s="39" t="n"/>
      <c r="U3068" s="23" t="inlineStr">
        <is>
          <t>BioLegend</t>
        </is>
      </c>
      <c r="V3068" s="23">
        <f>VLOOKUP(P3068,'Customer List'!B:C,2,)</f>
        <v/>
      </c>
      <c r="W3068" s="40" t="n"/>
      <c r="X3068" s="32" t="n">
        <v>45938</v>
      </c>
      <c r="Y3068" s="23">
        <f>IF(X3068="", "", X3068-N3068)</f>
        <v/>
      </c>
      <c r="Z3068" s="23">
        <f>IF(N3068="", "", TEXT(N3068, "dddd"))</f>
        <v/>
      </c>
      <c r="AA3068" s="23">
        <f>IF(X3068="", "", TEXT(X3068, "dddd"))</f>
        <v/>
      </c>
      <c r="AB3068" s="23">
        <f>VLOOKUP(U3068,'Currency Sheet'!A:C,3,)</f>
        <v/>
      </c>
      <c r="AC3068" s="44">
        <f>VLOOKUP(P3068,'Customer List'!B:D,3,)</f>
        <v/>
      </c>
    </row>
    <row r="3069">
      <c r="A3069" s="23">
        <f>A3068+1</f>
        <v/>
      </c>
      <c r="B3069" s="23" t="inlineStr">
        <is>
          <t>EED119537</t>
        </is>
      </c>
      <c r="C3069" s="32" t="n">
        <v>45926</v>
      </c>
      <c r="D3069" s="32" t="n">
        <v>45936</v>
      </c>
      <c r="E3069" s="51" t="n">
        <v>212.8</v>
      </c>
      <c r="F3069" s="51">
        <f>IF(AB3069="DOLLAR",E3069*88,E3069)</f>
        <v/>
      </c>
      <c r="G3069" s="62">
        <f>F3069*J3069</f>
        <v/>
      </c>
      <c r="H3069" s="23" t="n">
        <v>104106</v>
      </c>
      <c r="I3069" s="23" t="inlineStr">
        <is>
          <t>PE anti-mouse CD51 Antibody  200 µg</t>
        </is>
      </c>
      <c r="J3069" s="23" t="n">
        <v>1</v>
      </c>
      <c r="K3069" s="23" t="n">
        <v>1</v>
      </c>
      <c r="L3069" s="23">
        <f>J3069-K3069</f>
        <v/>
      </c>
      <c r="M3069" s="23" t="inlineStr">
        <is>
          <t>T-1338/25-26</t>
        </is>
      </c>
      <c r="N3069" s="32" t="n">
        <v>45937</v>
      </c>
      <c r="O3069" s="62" t="n">
        <v>23091.84</v>
      </c>
      <c r="P3069" s="23" t="inlineStr">
        <is>
          <t>NCCS</t>
        </is>
      </c>
      <c r="Q3069" s="23" t="n">
        <v>58156565795</v>
      </c>
      <c r="R3069" s="23" t="inlineStr">
        <is>
          <t>Delivered</t>
        </is>
      </c>
      <c r="S3069" s="63" t="n">
        <v>4</v>
      </c>
      <c r="T3069" s="39" t="n"/>
      <c r="U3069" s="23" t="inlineStr">
        <is>
          <t>BioLegend</t>
        </is>
      </c>
      <c r="V3069" s="23">
        <f>VLOOKUP(P3069,'Customer List'!B:C,2,)</f>
        <v/>
      </c>
      <c r="W3069" s="40" t="n"/>
      <c r="X3069" s="32" t="n">
        <v>45938</v>
      </c>
      <c r="Y3069" s="23">
        <f>IF(X3069="", "", X3069-N3069)</f>
        <v/>
      </c>
      <c r="Z3069" s="23">
        <f>IF(N3069="", "", TEXT(N3069, "dddd"))</f>
        <v/>
      </c>
      <c r="AA3069" s="23">
        <f>IF(X3069="", "", TEXT(X3069, "dddd"))</f>
        <v/>
      </c>
      <c r="AB3069" s="23">
        <f>VLOOKUP(U3069,'Currency Sheet'!A:C,3,)</f>
        <v/>
      </c>
      <c r="AC3069" s="44">
        <f>VLOOKUP(P3069,'Customer List'!B:D,3,)</f>
        <v/>
      </c>
    </row>
    <row r="3070">
      <c r="A3070" s="23">
        <f>A3069+1</f>
        <v/>
      </c>
      <c r="B3070" s="23" t="inlineStr">
        <is>
          <t>EED119537</t>
        </is>
      </c>
      <c r="C3070" s="32" t="n">
        <v>45926</v>
      </c>
      <c r="D3070" s="32" t="n">
        <v>45936</v>
      </c>
      <c r="E3070" s="51" t="n">
        <v>201.6</v>
      </c>
      <c r="F3070" s="51">
        <f>IF(AB3070="DOLLAR",E3070*88,E3070)</f>
        <v/>
      </c>
      <c r="G3070" s="62">
        <f>F3070*J3070</f>
        <v/>
      </c>
      <c r="H3070" s="23" t="n">
        <v>105322</v>
      </c>
      <c r="I3070" s="23" t="inlineStr">
        <is>
          <t>PerCP anti-mouse CD90.2 (Thy1.2) Antibody  100 µg</t>
        </is>
      </c>
      <c r="J3070" s="23" t="n">
        <v>1</v>
      </c>
      <c r="K3070" s="23" t="n">
        <v>1</v>
      </c>
      <c r="L3070" s="23">
        <f>J3070-K3070</f>
        <v/>
      </c>
      <c r="M3070" s="23" t="inlineStr">
        <is>
          <t>T-1324/25-26</t>
        </is>
      </c>
      <c r="N3070" s="32" t="n">
        <v>45937</v>
      </c>
      <c r="O3070" s="62" t="n">
        <v>26784</v>
      </c>
      <c r="P3070" s="23" t="inlineStr">
        <is>
          <t>M BIOTECH</t>
        </is>
      </c>
      <c r="Q3070" s="23" t="n">
        <v>58156571163</v>
      </c>
      <c r="R3070" s="23" t="inlineStr">
        <is>
          <t>Delivered</t>
        </is>
      </c>
      <c r="S3070" s="63" t="n">
        <v>4</v>
      </c>
      <c r="T3070" s="39" t="n"/>
      <c r="U3070" s="23" t="inlineStr">
        <is>
          <t>BioLegend</t>
        </is>
      </c>
      <c r="V3070" s="23">
        <f>VLOOKUP(P3070,'Customer List'!B:C,2,)</f>
        <v/>
      </c>
      <c r="W3070" s="40" t="n"/>
      <c r="X3070" s="32" t="n">
        <v>45939</v>
      </c>
      <c r="Y3070" s="23">
        <f>IF(X3070="", "", X3070-N3070)</f>
        <v/>
      </c>
      <c r="Z3070" s="23">
        <f>IF(N3070="", "", TEXT(N3070, "dddd"))</f>
        <v/>
      </c>
      <c r="AA3070" s="23">
        <f>IF(X3070="", "", TEXT(X3070, "dddd"))</f>
        <v/>
      </c>
      <c r="AB3070" s="23">
        <f>VLOOKUP(U3070,'Currency Sheet'!A:C,3,)</f>
        <v/>
      </c>
      <c r="AC3070" s="44">
        <f>VLOOKUP(P3070,'Customer List'!B:D,3,)</f>
        <v/>
      </c>
    </row>
    <row r="3071">
      <c r="A3071" s="23">
        <f>A3070+1</f>
        <v/>
      </c>
      <c r="B3071" s="23" t="inlineStr">
        <is>
          <t>EED119537</t>
        </is>
      </c>
      <c r="C3071" s="32" t="n">
        <v>45926</v>
      </c>
      <c r="D3071" s="32" t="n">
        <v>45936</v>
      </c>
      <c r="E3071" s="51" t="n">
        <v>186.9</v>
      </c>
      <c r="F3071" s="51">
        <f>IF(AB3071="DOLLAR",E3071*88,E3071)</f>
        <v/>
      </c>
      <c r="G3071" s="62">
        <f>F3071*J3071</f>
        <v/>
      </c>
      <c r="H3071" s="23" t="n">
        <v>106610</v>
      </c>
      <c r="I3071" s="23" t="inlineStr">
        <is>
          <t>PE anti-mouse CD178 (FasL) Antibody  100 µg</t>
        </is>
      </c>
      <c r="J3071" s="23" t="n">
        <v>1</v>
      </c>
      <c r="K3071" s="23" t="n">
        <v>1</v>
      </c>
      <c r="L3071" s="23">
        <f>J3071-K3071</f>
        <v/>
      </c>
      <c r="M3071" s="23" t="inlineStr">
        <is>
          <t>T-1361/25-26</t>
        </is>
      </c>
      <c r="N3071" s="32" t="n">
        <v>45938</v>
      </c>
      <c r="O3071" s="62" t="n">
        <v>28969.5</v>
      </c>
      <c r="P3071" s="23" t="inlineStr">
        <is>
          <t>MICRO DELHI</t>
        </is>
      </c>
      <c r="Q3071" s="23" t="inlineStr">
        <is>
          <t>BY HAND</t>
        </is>
      </c>
      <c r="R3071" s="23" t="inlineStr">
        <is>
          <t>DEEPAK</t>
        </is>
      </c>
      <c r="S3071" s="63" t="n">
        <v>4</v>
      </c>
      <c r="T3071" s="39" t="n"/>
      <c r="U3071" s="23" t="inlineStr">
        <is>
          <t>BioLegend</t>
        </is>
      </c>
      <c r="V3071" s="23">
        <f>VLOOKUP(P3071,'Customer List'!B:C,2,)</f>
        <v/>
      </c>
      <c r="W3071" s="40" t="n"/>
      <c r="X3071" s="32">
        <f>IF(OR(R3071 = "PRIYANKA MADAM", R3071 = "DEEPAK", R3071 = "PORTER"),N3071,"")</f>
        <v/>
      </c>
      <c r="Y3071" s="23">
        <f>IF(X3071="", "", X3071-N3071)</f>
        <v/>
      </c>
      <c r="Z3071" s="23">
        <f>IF(N3071="", "", TEXT(N3071, "dddd"))</f>
        <v/>
      </c>
      <c r="AA3071" s="23">
        <f>IF(X3071="", "", TEXT(X3071, "dddd"))</f>
        <v/>
      </c>
      <c r="AB3071" s="23">
        <f>VLOOKUP(U3071,'Currency Sheet'!A:C,3,)</f>
        <v/>
      </c>
      <c r="AC3071" s="44">
        <f>VLOOKUP(P3071,'Customer List'!B:D,3,)</f>
        <v/>
      </c>
    </row>
    <row r="3072">
      <c r="A3072" s="23">
        <f>A3071+1</f>
        <v/>
      </c>
      <c r="B3072" s="23" t="inlineStr">
        <is>
          <t>EED119537</t>
        </is>
      </c>
      <c r="C3072" s="32" t="n">
        <v>45926</v>
      </c>
      <c r="D3072" s="32" t="n">
        <v>45936</v>
      </c>
      <c r="E3072" s="51" t="n">
        <v>85.40000000000001</v>
      </c>
      <c r="F3072" s="51">
        <f>IF(AB3072="DOLLAR",E3072*88,E3072)</f>
        <v/>
      </c>
      <c r="G3072" s="62">
        <f>F3072*J3072</f>
        <v/>
      </c>
      <c r="H3072" s="23" t="n">
        <v>108907</v>
      </c>
      <c r="I3072" s="23" t="inlineStr">
        <is>
          <t>PE anti-mouse CD49b (pan-NK cells) Antibody  50µg</t>
        </is>
      </c>
      <c r="J3072" s="23" t="n">
        <v>1</v>
      </c>
      <c r="K3072" s="23" t="n">
        <v>1</v>
      </c>
      <c r="L3072" s="23">
        <f>J3072-K3072</f>
        <v/>
      </c>
      <c r="M3072" s="23" t="inlineStr">
        <is>
          <t>T-1326/25-26</t>
        </is>
      </c>
      <c r="N3072" s="32" t="n">
        <v>45937</v>
      </c>
      <c r="O3072" s="62" t="n">
        <v>12810</v>
      </c>
      <c r="P3072" s="23" t="inlineStr">
        <is>
          <t>M BIOTECH</t>
        </is>
      </c>
      <c r="Q3072" s="23" t="n">
        <v>58156571163</v>
      </c>
      <c r="R3072" s="23" t="inlineStr">
        <is>
          <t>Delivered</t>
        </is>
      </c>
      <c r="S3072" s="63" t="n">
        <v>4</v>
      </c>
      <c r="T3072" s="39" t="n"/>
      <c r="U3072" s="23" t="inlineStr">
        <is>
          <t>BioLegend</t>
        </is>
      </c>
      <c r="V3072" s="23">
        <f>VLOOKUP(P3072,'Customer List'!B:C,2,)</f>
        <v/>
      </c>
      <c r="W3072" s="40" t="n"/>
      <c r="X3072" s="32" t="n">
        <v>45939</v>
      </c>
      <c r="Y3072" s="23">
        <f>IF(X3072="", "", X3072-N3072)</f>
        <v/>
      </c>
      <c r="Z3072" s="23">
        <f>IF(N3072="", "", TEXT(N3072, "dddd"))</f>
        <v/>
      </c>
      <c r="AA3072" s="23">
        <f>IF(X3072="", "", TEXT(X3072, "dddd"))</f>
        <v/>
      </c>
      <c r="AB3072" s="23">
        <f>VLOOKUP(U3072,'Currency Sheet'!A:C,3,)</f>
        <v/>
      </c>
      <c r="AC3072" s="44">
        <f>VLOOKUP(P3072,'Customer List'!B:D,3,)</f>
        <v/>
      </c>
    </row>
    <row r="3073">
      <c r="A3073" s="23">
        <f>A3072+1</f>
        <v/>
      </c>
      <c r="B3073" s="23" t="inlineStr">
        <is>
          <t>EED119537</t>
        </is>
      </c>
      <c r="C3073" s="32" t="n">
        <v>45926</v>
      </c>
      <c r="D3073" s="32" t="n">
        <v>45936</v>
      </c>
      <c r="E3073" s="51" t="n">
        <v>51.1</v>
      </c>
      <c r="F3073" s="51">
        <f>IF(AB3073="DOLLAR",E3073*88,E3073)</f>
        <v/>
      </c>
      <c r="G3073" s="62">
        <f>F3073*J3073</f>
        <v/>
      </c>
      <c r="H3073" s="23" t="n">
        <v>109207</v>
      </c>
      <c r="I3073" s="23" t="inlineStr">
        <is>
          <t>PE anti-mouse TCR β chain Antibody  50 µg</t>
        </is>
      </c>
      <c r="J3073" s="23" t="n">
        <v>1</v>
      </c>
      <c r="K3073" s="23" t="n">
        <v>1</v>
      </c>
      <c r="L3073" s="23">
        <f>J3073-K3073</f>
        <v/>
      </c>
      <c r="M3073" s="23" t="inlineStr">
        <is>
          <t>T-1324/25-26</t>
        </is>
      </c>
      <c r="N3073" s="32" t="n">
        <v>45937</v>
      </c>
      <c r="O3073" s="62" t="n">
        <v>6789</v>
      </c>
      <c r="P3073" s="23" t="inlineStr">
        <is>
          <t>M BIOTECH</t>
        </is>
      </c>
      <c r="Q3073" s="23" t="n">
        <v>58156571163</v>
      </c>
      <c r="R3073" s="23" t="inlineStr">
        <is>
          <t>Delivered</t>
        </is>
      </c>
      <c r="S3073" s="63" t="n">
        <v>4</v>
      </c>
      <c r="T3073" s="39" t="n"/>
      <c r="U3073" s="23" t="inlineStr">
        <is>
          <t>BioLegend</t>
        </is>
      </c>
      <c r="V3073" s="23">
        <f>VLOOKUP(P3073,'Customer List'!B:C,2,)</f>
        <v/>
      </c>
      <c r="W3073" s="40" t="n"/>
      <c r="X3073" s="32" t="n">
        <v>45939</v>
      </c>
      <c r="Y3073" s="23">
        <f>IF(X3073="", "", X3073-N3073)</f>
        <v/>
      </c>
      <c r="Z3073" s="23">
        <f>IF(N3073="", "", TEXT(N3073, "dddd"))</f>
        <v/>
      </c>
      <c r="AA3073" s="23">
        <f>IF(X3073="", "", TEXT(X3073, "dddd"))</f>
        <v/>
      </c>
      <c r="AB3073" s="23">
        <f>VLOOKUP(U3073,'Currency Sheet'!A:C,3,)</f>
        <v/>
      </c>
      <c r="AC3073" s="44">
        <f>VLOOKUP(P3073,'Customer List'!B:D,3,)</f>
        <v/>
      </c>
    </row>
    <row r="3074">
      <c r="A3074" s="23">
        <f>A3073+1</f>
        <v/>
      </c>
      <c r="B3074" s="23" t="inlineStr">
        <is>
          <t>EED119537</t>
        </is>
      </c>
      <c r="C3074" s="32" t="n">
        <v>45926</v>
      </c>
      <c r="D3074" s="32" t="n">
        <v>45936</v>
      </c>
      <c r="E3074" s="51" t="n">
        <v>214.5</v>
      </c>
      <c r="F3074" s="51">
        <f>IF(AB3074="DOLLAR",E3074*88,E3074)</f>
        <v/>
      </c>
      <c r="G3074" s="62">
        <f>F3074*J3074</f>
        <v/>
      </c>
      <c r="H3074" s="23" t="n">
        <v>115555</v>
      </c>
      <c r="I3074" s="23" t="inlineStr">
        <is>
          <t>Brilliant Violet 711™ anti-mouse CD19 Antibody  50µg</t>
        </is>
      </c>
      <c r="J3074" s="23" t="n">
        <v>1</v>
      </c>
      <c r="K3074" s="23" t="n">
        <v>1</v>
      </c>
      <c r="L3074" s="23">
        <f>J3074-K3074</f>
        <v/>
      </c>
      <c r="M3074" s="23" t="inlineStr">
        <is>
          <t>T-1351/25-26</t>
        </is>
      </c>
      <c r="N3074" s="32" t="n">
        <v>45937</v>
      </c>
      <c r="O3074" s="62" t="n">
        <v>24453</v>
      </c>
      <c r="P3074" s="23" t="inlineStr">
        <is>
          <t>ILS</t>
        </is>
      </c>
      <c r="Q3074" s="23" t="n">
        <v>58156578664</v>
      </c>
      <c r="R3074" s="23" t="inlineStr">
        <is>
          <t>Delivered</t>
        </is>
      </c>
      <c r="S3074" s="63" t="n">
        <v>4</v>
      </c>
      <c r="T3074" s="39" t="n"/>
      <c r="U3074" s="23" t="inlineStr">
        <is>
          <t>BioLegend</t>
        </is>
      </c>
      <c r="V3074" s="23">
        <f>VLOOKUP(P3074,'Customer List'!B:C,2,)</f>
        <v/>
      </c>
      <c r="W3074" s="40" t="n"/>
      <c r="X3074" s="32" t="n">
        <v>45941</v>
      </c>
      <c r="Y3074" s="23">
        <f>IF(X3074="", "", X3074-N3074)</f>
        <v/>
      </c>
      <c r="Z3074" s="23">
        <f>IF(N3074="", "", TEXT(N3074, "dddd"))</f>
        <v/>
      </c>
      <c r="AA3074" s="23">
        <f>IF(X3074="", "", TEXT(X3074, "dddd"))</f>
        <v/>
      </c>
      <c r="AB3074" s="23">
        <f>VLOOKUP(U3074,'Currency Sheet'!A:C,3,)</f>
        <v/>
      </c>
      <c r="AC3074" s="44">
        <f>VLOOKUP(P3074,'Customer List'!B:D,3,)</f>
        <v/>
      </c>
    </row>
    <row r="3075">
      <c r="A3075" s="23">
        <f>A3074+1</f>
        <v/>
      </c>
      <c r="B3075" s="23" t="inlineStr">
        <is>
          <t>EED119537</t>
        </is>
      </c>
      <c r="C3075" s="32" t="n">
        <v>45926</v>
      </c>
      <c r="D3075" s="32" t="n">
        <v>45936</v>
      </c>
      <c r="E3075" s="51" t="n">
        <v>219</v>
      </c>
      <c r="F3075" s="51">
        <f>IF(AB3075="DOLLAR",E3075*88,E3075)</f>
        <v/>
      </c>
      <c r="G3075" s="62">
        <f>F3075*J3075</f>
        <v/>
      </c>
      <c r="H3075" s="23" t="n">
        <v>117339</v>
      </c>
      <c r="I3075" s="23" t="inlineStr">
        <is>
          <t>Brilliant Violet 650™ anti-mouse CD11c Antibody  50 µg</t>
        </is>
      </c>
      <c r="J3075" s="23" t="n">
        <v>1</v>
      </c>
      <c r="K3075" s="23" t="n">
        <v>1</v>
      </c>
      <c r="L3075" s="23">
        <f>J3075-K3075</f>
        <v/>
      </c>
      <c r="M3075" s="23" t="inlineStr">
        <is>
          <t>T-1351/25-26</t>
        </is>
      </c>
      <c r="N3075" s="32" t="n">
        <v>45937</v>
      </c>
      <c r="O3075" s="62" t="n">
        <v>24966</v>
      </c>
      <c r="P3075" s="23" t="inlineStr">
        <is>
          <t>ILS</t>
        </is>
      </c>
      <c r="Q3075" s="23" t="n">
        <v>58156578664</v>
      </c>
      <c r="R3075" s="23" t="inlineStr">
        <is>
          <t>Delivered</t>
        </is>
      </c>
      <c r="S3075" s="63" t="n">
        <v>4</v>
      </c>
      <c r="T3075" s="39" t="n"/>
      <c r="U3075" s="23" t="inlineStr">
        <is>
          <t>BioLegend</t>
        </is>
      </c>
      <c r="V3075" s="23">
        <f>VLOOKUP(P3075,'Customer List'!B:C,2,)</f>
        <v/>
      </c>
      <c r="W3075" s="40" t="n"/>
      <c r="X3075" s="32" t="n">
        <v>45941</v>
      </c>
      <c r="Y3075" s="23">
        <f>IF(X3075="", "", X3075-N3075)</f>
        <v/>
      </c>
      <c r="Z3075" s="23">
        <f>IF(N3075="", "", TEXT(N3075, "dddd"))</f>
        <v/>
      </c>
      <c r="AA3075" s="23">
        <f>IF(X3075="", "", TEXT(X3075, "dddd"))</f>
        <v/>
      </c>
      <c r="AB3075" s="23">
        <f>VLOOKUP(U3075,'Currency Sheet'!A:C,3,)</f>
        <v/>
      </c>
      <c r="AC3075" s="44">
        <f>VLOOKUP(P3075,'Customer List'!B:D,3,)</f>
        <v/>
      </c>
    </row>
    <row r="3076">
      <c r="A3076" s="23">
        <f>A3075+1</f>
        <v/>
      </c>
      <c r="B3076" s="23" t="inlineStr">
        <is>
          <t>EED119537</t>
        </is>
      </c>
      <c r="C3076" s="32" t="n">
        <v>45926</v>
      </c>
      <c r="D3076" s="32" t="n">
        <v>45936</v>
      </c>
      <c r="E3076" s="51" t="n">
        <v>285.6</v>
      </c>
      <c r="F3076" s="51">
        <f>IF(AB3076="DOLLAR",E3076*88,E3076)</f>
        <v/>
      </c>
      <c r="G3076" s="62">
        <f>F3076*J3076</f>
        <v/>
      </c>
      <c r="H3076" s="23" t="n">
        <v>119806</v>
      </c>
      <c r="I3076" s="23" t="inlineStr">
        <is>
          <t>PE anti-mouse CD265 (RANK) Antibody  200 µg</t>
        </is>
      </c>
      <c r="J3076" s="23" t="n">
        <v>1</v>
      </c>
      <c r="K3076" s="23" t="n">
        <v>1</v>
      </c>
      <c r="L3076" s="23">
        <f>J3076-K3076</f>
        <v/>
      </c>
      <c r="M3076" s="23" t="inlineStr">
        <is>
          <t>T-1338/25-26</t>
        </is>
      </c>
      <c r="N3076" s="32" t="n">
        <v>45937</v>
      </c>
      <c r="O3076" s="62" t="n">
        <v>30991.68</v>
      </c>
      <c r="P3076" s="23" t="inlineStr">
        <is>
          <t>NCCS</t>
        </is>
      </c>
      <c r="Q3076" s="23" t="n">
        <v>58156565795</v>
      </c>
      <c r="R3076" s="23" t="inlineStr">
        <is>
          <t>Delivered</t>
        </is>
      </c>
      <c r="S3076" s="63" t="n">
        <v>4</v>
      </c>
      <c r="T3076" s="39" t="n"/>
      <c r="U3076" s="23" t="inlineStr">
        <is>
          <t>BioLegend</t>
        </is>
      </c>
      <c r="V3076" s="23">
        <f>VLOOKUP(P3076,'Customer List'!B:C,2,)</f>
        <v/>
      </c>
      <c r="W3076" s="40" t="n"/>
      <c r="X3076" s="32" t="n">
        <v>45938</v>
      </c>
      <c r="Y3076" s="23">
        <f>IF(X3076="", "", X3076-N3076)</f>
        <v/>
      </c>
      <c r="Z3076" s="23">
        <f>IF(N3076="", "", TEXT(N3076, "dddd"))</f>
        <v/>
      </c>
      <c r="AA3076" s="23">
        <f>IF(X3076="", "", TEXT(X3076, "dddd"))</f>
        <v/>
      </c>
      <c r="AB3076" s="23">
        <f>VLOOKUP(U3076,'Currency Sheet'!A:C,3,)</f>
        <v/>
      </c>
      <c r="AC3076" s="44">
        <f>VLOOKUP(P3076,'Customer List'!B:D,3,)</f>
        <v/>
      </c>
    </row>
    <row r="3077">
      <c r="A3077" s="23">
        <f>A3076+1</f>
        <v/>
      </c>
      <c r="B3077" s="23" t="inlineStr">
        <is>
          <t>EED119537</t>
        </is>
      </c>
      <c r="C3077" s="32" t="n">
        <v>45926</v>
      </c>
      <c r="D3077" s="32" t="n">
        <v>45936</v>
      </c>
      <c r="E3077" s="51" t="n">
        <v>98.7</v>
      </c>
      <c r="F3077" s="51">
        <f>IF(AB3077="DOLLAR",E3077*88,E3077)</f>
        <v/>
      </c>
      <c r="G3077" s="62">
        <f>F3077*J3077</f>
        <v/>
      </c>
      <c r="H3077" s="23" t="n">
        <v>123110</v>
      </c>
      <c r="I3077" s="23" t="inlineStr">
        <is>
          <t>PE anti-mouse F4/80 Antibody  100µg</t>
        </is>
      </c>
      <c r="J3077" s="23" t="n">
        <v>1</v>
      </c>
      <c r="K3077" s="23" t="n">
        <v>1</v>
      </c>
      <c r="L3077" s="23">
        <f>J3077-K3077</f>
        <v/>
      </c>
      <c r="M3077" s="23" t="inlineStr">
        <is>
          <t>T-1351/25-26</t>
        </is>
      </c>
      <c r="N3077" s="32" t="n">
        <v>45937</v>
      </c>
      <c r="O3077" s="62" t="n">
        <v>12055.5</v>
      </c>
      <c r="P3077" s="23" t="inlineStr">
        <is>
          <t>ILS</t>
        </is>
      </c>
      <c r="Q3077" s="23" t="n">
        <v>58156578664</v>
      </c>
      <c r="R3077" s="23" t="inlineStr">
        <is>
          <t>Delivered</t>
        </is>
      </c>
      <c r="S3077" s="63" t="n">
        <v>4</v>
      </c>
      <c r="T3077" s="39" t="n"/>
      <c r="U3077" s="23" t="inlineStr">
        <is>
          <t>BioLegend</t>
        </is>
      </c>
      <c r="V3077" s="23">
        <f>VLOOKUP(P3077,'Customer List'!B:C,2,)</f>
        <v/>
      </c>
      <c r="W3077" s="40" t="n"/>
      <c r="X3077" s="32" t="n">
        <v>45941</v>
      </c>
      <c r="Y3077" s="23">
        <f>IF(X3077="", "", X3077-N3077)</f>
        <v/>
      </c>
      <c r="Z3077" s="23">
        <f>IF(N3077="", "", TEXT(N3077, "dddd"))</f>
        <v/>
      </c>
      <c r="AA3077" s="23">
        <f>IF(X3077="", "", TEXT(X3077, "dddd"))</f>
        <v/>
      </c>
      <c r="AB3077" s="23">
        <f>VLOOKUP(U3077,'Currency Sheet'!A:C,3,)</f>
        <v/>
      </c>
      <c r="AC3077" s="44">
        <f>VLOOKUP(P3077,'Customer List'!B:D,3,)</f>
        <v/>
      </c>
    </row>
    <row r="3078">
      <c r="A3078" s="23">
        <f>A3077+1</f>
        <v/>
      </c>
      <c r="B3078" s="23" t="inlineStr">
        <is>
          <t>EED119537</t>
        </is>
      </c>
      <c r="C3078" s="32" t="n">
        <v>45926</v>
      </c>
      <c r="D3078" s="32" t="n">
        <v>45936</v>
      </c>
      <c r="E3078" s="51" t="n">
        <v>100.1</v>
      </c>
      <c r="F3078" s="51">
        <f>IF(AB3078="DOLLAR",E3078*88,E3078)</f>
        <v/>
      </c>
      <c r="G3078" s="62">
        <f>F3078*J3078</f>
        <v/>
      </c>
      <c r="H3078" s="23" t="n">
        <v>123116</v>
      </c>
      <c r="I3078" s="23" t="inlineStr">
        <is>
          <t>APC anti-mouse F4/80 Antibody  100µg</t>
        </is>
      </c>
      <c r="J3078" s="23" t="n">
        <v>1</v>
      </c>
      <c r="K3078" s="23" t="n">
        <v>1</v>
      </c>
      <c r="L3078" s="23">
        <f>J3078-K3078</f>
        <v/>
      </c>
      <c r="M3078" s="23" t="inlineStr">
        <is>
          <t>T-1321/25-26</t>
        </is>
      </c>
      <c r="N3078" s="32" t="n">
        <v>45937</v>
      </c>
      <c r="O3078" s="62" t="n">
        <v>15015</v>
      </c>
      <c r="P3078" s="23" t="inlineStr">
        <is>
          <t>BIO SOLUTION</t>
        </is>
      </c>
      <c r="Q3078" s="23" t="n">
        <v>58156569730</v>
      </c>
      <c r="R3078" s="23" t="inlineStr">
        <is>
          <t>Delivered</t>
        </is>
      </c>
      <c r="S3078" s="63" t="n">
        <v>4</v>
      </c>
      <c r="T3078" s="39" t="n"/>
      <c r="U3078" s="23" t="inlineStr">
        <is>
          <t>BioLegend</t>
        </is>
      </c>
      <c r="V3078" s="23">
        <f>VLOOKUP(P3078,'Customer List'!B:C,2,)</f>
        <v/>
      </c>
      <c r="W3078" s="40" t="n"/>
      <c r="X3078" s="32" t="n">
        <v>45938</v>
      </c>
      <c r="Y3078" s="23">
        <f>IF(X3078="", "", X3078-N3078)</f>
        <v/>
      </c>
      <c r="Z3078" s="23">
        <f>IF(N3078="", "", TEXT(N3078, "dddd"))</f>
        <v/>
      </c>
      <c r="AA3078" s="23">
        <f>IF(X3078="", "", TEXT(X3078, "dddd"))</f>
        <v/>
      </c>
      <c r="AB3078" s="23">
        <f>VLOOKUP(U3078,'Currency Sheet'!A:C,3,)</f>
        <v/>
      </c>
      <c r="AC3078" s="44">
        <f>VLOOKUP(P3078,'Customer List'!B:D,3,)</f>
        <v/>
      </c>
    </row>
    <row r="3079">
      <c r="A3079" s="23">
        <f>A3078+1</f>
        <v/>
      </c>
      <c r="B3079" s="23" t="inlineStr">
        <is>
          <t>EED119537</t>
        </is>
      </c>
      <c r="C3079" s="32" t="n">
        <v>45926</v>
      </c>
      <c r="D3079" s="32" t="n">
        <v>45936</v>
      </c>
      <c r="E3079" s="51" t="n">
        <v>250.6</v>
      </c>
      <c r="F3079" s="51">
        <f>IF(AB3079="DOLLAR",E3079*88,E3079)</f>
        <v/>
      </c>
      <c r="G3079" s="62">
        <f>F3079*J3079</f>
        <v/>
      </c>
      <c r="H3079" s="23" t="n">
        <v>123128</v>
      </c>
      <c r="I3079" s="23" t="inlineStr">
        <is>
          <t>PerCP/Cyanine5.5 anti-mouse F4/80 Antibody  100µg</t>
        </is>
      </c>
      <c r="J3079" s="23" t="n">
        <v>1</v>
      </c>
      <c r="K3079" s="23" t="n">
        <v>1</v>
      </c>
      <c r="L3079" s="23">
        <f>J3079-K3079</f>
        <v/>
      </c>
      <c r="M3079" s="23" t="inlineStr">
        <is>
          <t>T-1324/25-26</t>
        </is>
      </c>
      <c r="N3079" s="32" t="n">
        <v>45937</v>
      </c>
      <c r="O3079" s="62" t="n">
        <v>33294</v>
      </c>
      <c r="P3079" s="23" t="inlineStr">
        <is>
          <t>M BIOTECH</t>
        </is>
      </c>
      <c r="Q3079" s="23" t="n">
        <v>58156571163</v>
      </c>
      <c r="R3079" s="23" t="inlineStr">
        <is>
          <t>Delivered</t>
        </is>
      </c>
      <c r="S3079" s="63" t="n">
        <v>4</v>
      </c>
      <c r="T3079" s="39" t="n"/>
      <c r="U3079" s="23" t="inlineStr">
        <is>
          <t>BioLegend</t>
        </is>
      </c>
      <c r="V3079" s="23">
        <f>VLOOKUP(P3079,'Customer List'!B:C,2,)</f>
        <v/>
      </c>
      <c r="W3079" s="40" t="n"/>
      <c r="X3079" s="32" t="n">
        <v>45939</v>
      </c>
      <c r="Y3079" s="23">
        <f>IF(X3079="", "", X3079-N3079)</f>
        <v/>
      </c>
      <c r="Z3079" s="23">
        <f>IF(N3079="", "", TEXT(N3079, "dddd"))</f>
        <v/>
      </c>
      <c r="AA3079" s="23">
        <f>IF(X3079="", "", TEXT(X3079, "dddd"))</f>
        <v/>
      </c>
      <c r="AB3079" s="23">
        <f>VLOOKUP(U3079,'Currency Sheet'!A:C,3,)</f>
        <v/>
      </c>
      <c r="AC3079" s="44">
        <f>VLOOKUP(P3079,'Customer List'!B:D,3,)</f>
        <v/>
      </c>
    </row>
    <row r="3080">
      <c r="A3080" s="23">
        <f>A3079+1</f>
        <v/>
      </c>
      <c r="B3080" s="23" t="inlineStr">
        <is>
          <t>EED119537</t>
        </is>
      </c>
      <c r="C3080" s="32" t="n">
        <v>45926</v>
      </c>
      <c r="D3080" s="32" t="n">
        <v>45936</v>
      </c>
      <c r="E3080" s="51" t="n">
        <v>185.5</v>
      </c>
      <c r="F3080" s="51">
        <f>IF(AB3080="DOLLAR",E3080*88,E3080)</f>
        <v/>
      </c>
      <c r="G3080" s="62">
        <f>F3080*J3080</f>
        <v/>
      </c>
      <c r="H3080" s="23" t="n">
        <v>125226</v>
      </c>
      <c r="I3080" s="23" t="inlineStr">
        <is>
          <t>PE/Cyanine7 anti-mouse CD223 (LAG-3) Antibody  100 µg</t>
        </is>
      </c>
      <c r="J3080" s="23" t="n">
        <v>1</v>
      </c>
      <c r="K3080" s="23" t="n">
        <v>1</v>
      </c>
      <c r="L3080" s="23">
        <f>J3080-K3080</f>
        <v/>
      </c>
      <c r="M3080" s="23" t="inlineStr">
        <is>
          <t>T-1351/25-26</t>
        </is>
      </c>
      <c r="N3080" s="32" t="n">
        <v>45937</v>
      </c>
      <c r="O3080" s="62" t="n">
        <v>22657.5</v>
      </c>
      <c r="P3080" s="23" t="inlineStr">
        <is>
          <t>ILS</t>
        </is>
      </c>
      <c r="Q3080" s="23" t="n">
        <v>58156578664</v>
      </c>
      <c r="R3080" s="23" t="inlineStr">
        <is>
          <t>Delivered</t>
        </is>
      </c>
      <c r="S3080" s="63" t="n">
        <v>4</v>
      </c>
      <c r="T3080" s="39" t="n"/>
      <c r="U3080" s="23" t="inlineStr">
        <is>
          <t>BioLegend</t>
        </is>
      </c>
      <c r="V3080" s="23">
        <f>VLOOKUP(P3080,'Customer List'!B:C,2,)</f>
        <v/>
      </c>
      <c r="W3080" s="40" t="n"/>
      <c r="X3080" s="32" t="n">
        <v>45941</v>
      </c>
      <c r="Y3080" s="23">
        <f>IF(X3080="", "", X3080-N3080)</f>
        <v/>
      </c>
      <c r="Z3080" s="23">
        <f>IF(N3080="", "", TEXT(N3080, "dddd"))</f>
        <v/>
      </c>
      <c r="AA3080" s="23">
        <f>IF(X3080="", "", TEXT(X3080, "dddd"))</f>
        <v/>
      </c>
      <c r="AB3080" s="23">
        <f>VLOOKUP(U3080,'Currency Sheet'!A:C,3,)</f>
        <v/>
      </c>
      <c r="AC3080" s="44">
        <f>VLOOKUP(P3080,'Customer List'!B:D,3,)</f>
        <v/>
      </c>
    </row>
    <row r="3081">
      <c r="A3081" s="23">
        <f>A3080+1</f>
        <v/>
      </c>
      <c r="B3081" s="23" t="inlineStr">
        <is>
          <t>EED119537</t>
        </is>
      </c>
      <c r="C3081" s="32" t="n">
        <v>45926</v>
      </c>
      <c r="D3081" s="32" t="n">
        <v>45936</v>
      </c>
      <c r="E3081" s="51" t="n">
        <v>217.7</v>
      </c>
      <c r="F3081" s="51">
        <f>IF(AB3081="DOLLAR",E3081*88,E3081)</f>
        <v/>
      </c>
      <c r="G3081" s="62">
        <f>F3081*J3081</f>
        <v/>
      </c>
      <c r="H3081" s="23" t="n">
        <v>126622</v>
      </c>
      <c r="I3081" s="23" t="inlineStr">
        <is>
          <t>PE/Dazzle™ 594 anti-mouse CD8b Antibody  100 µg</t>
        </is>
      </c>
      <c r="J3081" s="23" t="n">
        <v>1</v>
      </c>
      <c r="K3081" s="23" t="n">
        <v>1</v>
      </c>
      <c r="L3081" s="23">
        <f>J3081-K3081</f>
        <v/>
      </c>
      <c r="M3081" s="23" t="inlineStr">
        <is>
          <t>T-1351/25-26</t>
        </is>
      </c>
      <c r="N3081" s="32" t="n">
        <v>45937</v>
      </c>
      <c r="O3081" s="62" t="n">
        <v>26590</v>
      </c>
      <c r="P3081" s="23" t="inlineStr">
        <is>
          <t>ILS</t>
        </is>
      </c>
      <c r="Q3081" s="23" t="n">
        <v>58156578664</v>
      </c>
      <c r="R3081" s="23" t="inlineStr">
        <is>
          <t>Delivered</t>
        </is>
      </c>
      <c r="S3081" s="63" t="n">
        <v>4</v>
      </c>
      <c r="T3081" s="39" t="n"/>
      <c r="U3081" s="23" t="inlineStr">
        <is>
          <t>BioLegend</t>
        </is>
      </c>
      <c r="V3081" s="23">
        <f>VLOOKUP(P3081,'Customer List'!B:C,2,)</f>
        <v/>
      </c>
      <c r="W3081" s="40" t="n"/>
      <c r="X3081" s="32" t="n">
        <v>45941</v>
      </c>
      <c r="Y3081" s="23">
        <f>IF(X3081="", "", X3081-N3081)</f>
        <v/>
      </c>
      <c r="Z3081" s="23">
        <f>IF(N3081="", "", TEXT(N3081, "dddd"))</f>
        <v/>
      </c>
      <c r="AA3081" s="23">
        <f>IF(X3081="", "", TEXT(X3081, "dddd"))</f>
        <v/>
      </c>
      <c r="AB3081" s="23">
        <f>VLOOKUP(U3081,'Currency Sheet'!A:C,3,)</f>
        <v/>
      </c>
      <c r="AC3081" s="44">
        <f>VLOOKUP(P3081,'Customer List'!B:D,3,)</f>
        <v/>
      </c>
    </row>
    <row r="3082">
      <c r="A3082" s="23">
        <f>A3081+1</f>
        <v/>
      </c>
      <c r="B3082" s="23" t="inlineStr">
        <is>
          <t>EED119537</t>
        </is>
      </c>
      <c r="C3082" s="32" t="n">
        <v>45926</v>
      </c>
      <c r="D3082" s="32" t="n">
        <v>45936</v>
      </c>
      <c r="E3082" s="51" t="n">
        <v>219</v>
      </c>
      <c r="F3082" s="51">
        <f>IF(AB3082="DOLLAR",E3082*88,E3082)</f>
        <v/>
      </c>
      <c r="G3082" s="62">
        <f>F3082*J3082</f>
        <v/>
      </c>
      <c r="H3082" s="23" t="n">
        <v>126633</v>
      </c>
      <c r="I3082" s="23" t="inlineStr">
        <is>
          <t>Brilliant Violet 711™ anti-mouse CD8b (Ly-3) Antibody  50 µg</t>
        </is>
      </c>
      <c r="J3082" s="23" t="n">
        <v>1</v>
      </c>
      <c r="K3082" s="23" t="n">
        <v>1</v>
      </c>
      <c r="L3082" s="23">
        <f>J3082-K3082</f>
        <v/>
      </c>
      <c r="M3082" s="23" t="inlineStr">
        <is>
          <t>T-1324/25-26</t>
        </is>
      </c>
      <c r="N3082" s="32" t="n">
        <v>45937</v>
      </c>
      <c r="O3082" s="62" t="n">
        <v>27156</v>
      </c>
      <c r="P3082" s="23" t="inlineStr">
        <is>
          <t>M BIOTECH</t>
        </is>
      </c>
      <c r="Q3082" s="23" t="n">
        <v>58156571163</v>
      </c>
      <c r="R3082" s="23" t="inlineStr">
        <is>
          <t>Delivered</t>
        </is>
      </c>
      <c r="S3082" s="63" t="n">
        <v>4</v>
      </c>
      <c r="T3082" s="39" t="n"/>
      <c r="U3082" s="23" t="inlineStr">
        <is>
          <t>BioLegend</t>
        </is>
      </c>
      <c r="V3082" s="23">
        <f>VLOOKUP(P3082,'Customer List'!B:C,2,)</f>
        <v/>
      </c>
      <c r="W3082" s="40" t="n"/>
      <c r="X3082" s="32" t="n">
        <v>45939</v>
      </c>
      <c r="Y3082" s="23">
        <f>IF(X3082="", "", X3082-N3082)</f>
        <v/>
      </c>
      <c r="Z3082" s="23">
        <f>IF(N3082="", "", TEXT(N3082, "dddd"))</f>
        <v/>
      </c>
      <c r="AA3082" s="23">
        <f>IF(X3082="", "", TEXT(X3082, "dddd"))</f>
        <v/>
      </c>
      <c r="AB3082" s="23">
        <f>VLOOKUP(U3082,'Currency Sheet'!A:C,3,)</f>
        <v/>
      </c>
      <c r="AC3082" s="44">
        <f>VLOOKUP(P3082,'Customer List'!B:D,3,)</f>
        <v/>
      </c>
    </row>
    <row r="3083">
      <c r="A3083" s="23">
        <f>A3082+1</f>
        <v/>
      </c>
      <c r="B3083" s="23" t="inlineStr">
        <is>
          <t>EED119537</t>
        </is>
      </c>
      <c r="C3083" s="32" t="n">
        <v>45926</v>
      </c>
      <c r="D3083" s="32" t="n">
        <v>45936</v>
      </c>
      <c r="E3083" s="51" t="n">
        <v>198.1</v>
      </c>
      <c r="F3083" s="51">
        <f>IF(AB3083="DOLLAR",E3083*88,E3083)</f>
        <v/>
      </c>
      <c r="G3083" s="62">
        <f>F3083*J3083</f>
        <v/>
      </c>
      <c r="H3083" s="23" t="n">
        <v>127608</v>
      </c>
      <c r="I3083" s="23" t="inlineStr">
        <is>
          <t>PE anti-mouse Ly-6G Antibody  200µG</t>
        </is>
      </c>
      <c r="J3083" s="23" t="n">
        <v>1</v>
      </c>
      <c r="K3083" s="23" t="n">
        <v>1</v>
      </c>
      <c r="L3083" s="23">
        <f>J3083-K3083</f>
        <v/>
      </c>
      <c r="M3083" s="23" t="inlineStr">
        <is>
          <t>T-1324/25-26</t>
        </is>
      </c>
      <c r="N3083" s="32" t="n">
        <v>45937</v>
      </c>
      <c r="O3083" s="62" t="n">
        <v>26319</v>
      </c>
      <c r="P3083" s="23" t="inlineStr">
        <is>
          <t>M BIOTECH</t>
        </is>
      </c>
      <c r="Q3083" s="23" t="n">
        <v>58156571163</v>
      </c>
      <c r="R3083" s="23" t="inlineStr">
        <is>
          <t>Delivered</t>
        </is>
      </c>
      <c r="S3083" s="63" t="n">
        <v>4</v>
      </c>
      <c r="T3083" s="39" t="n"/>
      <c r="U3083" s="23" t="inlineStr">
        <is>
          <t>BioLegend</t>
        </is>
      </c>
      <c r="V3083" s="23">
        <f>VLOOKUP(P3083,'Customer List'!B:C,2,)</f>
        <v/>
      </c>
      <c r="W3083" s="40" t="n"/>
      <c r="X3083" s="32" t="n">
        <v>45939</v>
      </c>
      <c r="Y3083" s="23">
        <f>IF(X3083="", "", X3083-N3083)</f>
        <v/>
      </c>
      <c r="Z3083" s="23">
        <f>IF(N3083="", "", TEXT(N3083, "dddd"))</f>
        <v/>
      </c>
      <c r="AA3083" s="23">
        <f>IF(X3083="", "", TEXT(X3083, "dddd"))</f>
        <v/>
      </c>
      <c r="AB3083" s="23">
        <f>VLOOKUP(U3083,'Currency Sheet'!A:C,3,)</f>
        <v/>
      </c>
      <c r="AC3083" s="44">
        <f>VLOOKUP(P3083,'Customer List'!B:D,3,)</f>
        <v/>
      </c>
    </row>
    <row r="3084">
      <c r="A3084" s="23">
        <f>A3083+1</f>
        <v/>
      </c>
      <c r="B3084" s="23" t="inlineStr">
        <is>
          <t>EED119537</t>
        </is>
      </c>
      <c r="C3084" s="32" t="n">
        <v>45926</v>
      </c>
      <c r="D3084" s="32" t="n">
        <v>45936</v>
      </c>
      <c r="E3084" s="51" t="n">
        <v>212.1</v>
      </c>
      <c r="F3084" s="51">
        <f>IF(AB3084="DOLLAR",E3084*88,E3084)</f>
        <v/>
      </c>
      <c r="G3084" s="62">
        <f>F3084*J3084</f>
        <v/>
      </c>
      <c r="H3084" s="23" t="n">
        <v>127618</v>
      </c>
      <c r="I3084" s="23" t="inlineStr">
        <is>
          <t>PE/Cyanine7 anti-mouse Ly-6G Antibody  100 µg</t>
        </is>
      </c>
      <c r="J3084" s="23" t="n">
        <v>1</v>
      </c>
      <c r="K3084" s="23" t="n">
        <v>1</v>
      </c>
      <c r="L3084" s="23">
        <f>J3084-K3084</f>
        <v/>
      </c>
      <c r="M3084" s="23" t="inlineStr">
        <is>
          <t>T-1351/25-26</t>
        </is>
      </c>
      <c r="N3084" s="32" t="n">
        <v>45937</v>
      </c>
      <c r="O3084" s="62" t="n">
        <v>25906.5</v>
      </c>
      <c r="P3084" s="23" t="inlineStr">
        <is>
          <t>ILS</t>
        </is>
      </c>
      <c r="Q3084" s="23" t="n">
        <v>58156578664</v>
      </c>
      <c r="R3084" s="23" t="inlineStr">
        <is>
          <t>Delivered</t>
        </is>
      </c>
      <c r="S3084" s="63" t="n">
        <v>4</v>
      </c>
      <c r="T3084" s="39" t="n"/>
      <c r="U3084" s="23" t="inlineStr">
        <is>
          <t>BioLegend</t>
        </is>
      </c>
      <c r="V3084" s="23">
        <f>VLOOKUP(P3084,'Customer List'!B:C,2,)</f>
        <v/>
      </c>
      <c r="W3084" s="40" t="n"/>
      <c r="X3084" s="32" t="n">
        <v>45941</v>
      </c>
      <c r="Y3084" s="23">
        <f>IF(X3084="", "", X3084-N3084)</f>
        <v/>
      </c>
      <c r="Z3084" s="23">
        <f>IF(N3084="", "", TEXT(N3084, "dddd"))</f>
        <v/>
      </c>
      <c r="AA3084" s="23">
        <f>IF(X3084="", "", TEXT(X3084, "dddd"))</f>
        <v/>
      </c>
      <c r="AB3084" s="23">
        <f>VLOOKUP(U3084,'Currency Sheet'!A:C,3,)</f>
        <v/>
      </c>
      <c r="AC3084" s="44">
        <f>VLOOKUP(P3084,'Customer List'!B:D,3,)</f>
        <v/>
      </c>
    </row>
    <row r="3085">
      <c r="A3085" s="23">
        <f>A3084+1</f>
        <v/>
      </c>
      <c r="B3085" s="23" t="inlineStr">
        <is>
          <t>EED119537</t>
        </is>
      </c>
      <c r="C3085" s="32" t="n">
        <v>45926</v>
      </c>
      <c r="D3085" s="32" t="n">
        <v>45936</v>
      </c>
      <c r="E3085" s="51" t="n">
        <v>217.7</v>
      </c>
      <c r="F3085" s="51">
        <f>IF(AB3085="DOLLAR",E3085*88,E3085)</f>
        <v/>
      </c>
      <c r="G3085" s="62">
        <f>F3085*J3085</f>
        <v/>
      </c>
      <c r="H3085" s="23" t="n">
        <v>128026</v>
      </c>
      <c r="I3085" s="23" t="inlineStr">
        <is>
          <t>APC/Cyanine7 anti-mouse Ly-6C Antibody  100µg</t>
        </is>
      </c>
      <c r="J3085" s="23" t="n">
        <v>1</v>
      </c>
      <c r="K3085" s="23" t="n">
        <v>1</v>
      </c>
      <c r="L3085" s="23">
        <f>J3085-K3085</f>
        <v/>
      </c>
      <c r="M3085" s="23" t="inlineStr">
        <is>
          <t>T-1351/25-26</t>
        </is>
      </c>
      <c r="N3085" s="32" t="n">
        <v>45937</v>
      </c>
      <c r="O3085" s="62" t="n">
        <v>26590.5</v>
      </c>
      <c r="P3085" s="23" t="inlineStr">
        <is>
          <t>ILS</t>
        </is>
      </c>
      <c r="Q3085" s="23" t="n">
        <v>58156578664</v>
      </c>
      <c r="R3085" s="23" t="inlineStr">
        <is>
          <t>Delivered</t>
        </is>
      </c>
      <c r="S3085" s="63" t="n">
        <v>4</v>
      </c>
      <c r="T3085" s="39" t="n"/>
      <c r="U3085" s="23" t="inlineStr">
        <is>
          <t>BioLegend</t>
        </is>
      </c>
      <c r="V3085" s="23">
        <f>VLOOKUP(P3085,'Customer List'!B:C,2,)</f>
        <v/>
      </c>
      <c r="W3085" s="40" t="n"/>
      <c r="X3085" s="32" t="n">
        <v>45941</v>
      </c>
      <c r="Y3085" s="23">
        <f>IF(X3085="", "", X3085-N3085)</f>
        <v/>
      </c>
      <c r="Z3085" s="23">
        <f>IF(N3085="", "", TEXT(N3085, "dddd"))</f>
        <v/>
      </c>
      <c r="AA3085" s="23">
        <f>IF(X3085="", "", TEXT(X3085, "dddd"))</f>
        <v/>
      </c>
      <c r="AB3085" s="23">
        <f>VLOOKUP(U3085,'Currency Sheet'!A:C,3,)</f>
        <v/>
      </c>
      <c r="AC3085" s="44">
        <f>VLOOKUP(P3085,'Customer List'!B:D,3,)</f>
        <v/>
      </c>
    </row>
    <row r="3086">
      <c r="A3086" s="23">
        <f>A3085+1</f>
        <v/>
      </c>
      <c r="B3086" s="23" t="inlineStr">
        <is>
          <t>EED119537</t>
        </is>
      </c>
      <c r="C3086" s="32" t="n">
        <v>45926</v>
      </c>
      <c r="D3086" s="32" t="n">
        <v>45936</v>
      </c>
      <c r="E3086" s="51" t="n">
        <v>123.2</v>
      </c>
      <c r="F3086" s="51">
        <f>IF(AB3086="DOLLAR",E3086*88,E3086)</f>
        <v/>
      </c>
      <c r="G3086" s="62">
        <f>F3086*J3086</f>
        <v/>
      </c>
      <c r="H3086" s="23" t="n">
        <v>128811</v>
      </c>
      <c r="I3086" s="23" t="inlineStr">
        <is>
          <t>PE/Cyanine7 anti-mouse CD226 (DNAM-1) Antibody  25 µg</t>
        </is>
      </c>
      <c r="J3086" s="23" t="n">
        <v>1</v>
      </c>
      <c r="K3086" s="23" t="n">
        <v>1</v>
      </c>
      <c r="L3086" s="23">
        <f>J3086-K3086</f>
        <v/>
      </c>
      <c r="M3086" s="23" t="inlineStr">
        <is>
          <t>T-1351/25-26</t>
        </is>
      </c>
      <c r="N3086" s="32" t="n">
        <v>45937</v>
      </c>
      <c r="O3086" s="62" t="n">
        <v>15048</v>
      </c>
      <c r="P3086" s="23" t="inlineStr">
        <is>
          <t>ILS</t>
        </is>
      </c>
      <c r="Q3086" s="23" t="n">
        <v>58156578664</v>
      </c>
      <c r="R3086" s="23" t="inlineStr">
        <is>
          <t>Delivered</t>
        </is>
      </c>
      <c r="S3086" s="63" t="n">
        <v>4</v>
      </c>
      <c r="T3086" s="39" t="n"/>
      <c r="U3086" s="23" t="inlineStr">
        <is>
          <t>BioLegend</t>
        </is>
      </c>
      <c r="V3086" s="23">
        <f>VLOOKUP(P3086,'Customer List'!B:C,2,)</f>
        <v/>
      </c>
      <c r="W3086" s="40" t="n"/>
      <c r="X3086" s="32" t="n">
        <v>45941</v>
      </c>
      <c r="Y3086" s="23">
        <f>IF(X3086="", "", X3086-N3086)</f>
        <v/>
      </c>
      <c r="Z3086" s="23">
        <f>IF(N3086="", "", TEXT(N3086, "dddd"))</f>
        <v/>
      </c>
      <c r="AA3086" s="23">
        <f>IF(X3086="", "", TEXT(X3086, "dddd"))</f>
        <v/>
      </c>
      <c r="AB3086" s="23">
        <f>VLOOKUP(U3086,'Currency Sheet'!A:C,3,)</f>
        <v/>
      </c>
      <c r="AC3086" s="44">
        <f>VLOOKUP(P3086,'Customer List'!B:D,3,)</f>
        <v/>
      </c>
    </row>
    <row r="3087">
      <c r="A3087" s="23">
        <f>A3086+1</f>
        <v/>
      </c>
      <c r="B3087" s="23" t="inlineStr">
        <is>
          <t>EED119537</t>
        </is>
      </c>
      <c r="C3087" s="32" t="n">
        <v>45926</v>
      </c>
      <c r="D3087" s="32" t="n">
        <v>45936</v>
      </c>
      <c r="E3087" s="51" t="n">
        <v>86.8</v>
      </c>
      <c r="F3087" s="51">
        <f>IF(AB3087="DOLLAR",E3087*88,E3087)</f>
        <v/>
      </c>
      <c r="G3087" s="62">
        <f>F3087*J3087</f>
        <v/>
      </c>
      <c r="H3087" s="23" t="n">
        <v>130213</v>
      </c>
      <c r="I3087" s="23" t="inlineStr">
        <is>
          <t>PE/Dazzle™ 594 anti-mouse CD314 (NKG2D) Antibody  25 µg</t>
        </is>
      </c>
      <c r="J3087" s="23" t="n">
        <v>1</v>
      </c>
      <c r="K3087" s="23" t="n">
        <v>1</v>
      </c>
      <c r="L3087" s="23">
        <f>J3087-K3087</f>
        <v/>
      </c>
      <c r="M3087" s="23" t="inlineStr">
        <is>
          <t>T-1351/25-26</t>
        </is>
      </c>
      <c r="N3087" s="32" t="n">
        <v>45937</v>
      </c>
      <c r="O3087" s="62" t="n">
        <v>10602</v>
      </c>
      <c r="P3087" s="23" t="inlineStr">
        <is>
          <t>ILS</t>
        </is>
      </c>
      <c r="Q3087" s="23" t="n">
        <v>58156578664</v>
      </c>
      <c r="R3087" s="23" t="inlineStr">
        <is>
          <t>Delivered</t>
        </is>
      </c>
      <c r="S3087" s="63" t="n">
        <v>4</v>
      </c>
      <c r="T3087" s="39" t="n"/>
      <c r="U3087" s="23" t="inlineStr">
        <is>
          <t>BioLegend</t>
        </is>
      </c>
      <c r="V3087" s="23">
        <f>VLOOKUP(P3087,'Customer List'!B:C,2,)</f>
        <v/>
      </c>
      <c r="W3087" s="40" t="n"/>
      <c r="X3087" s="32" t="n">
        <v>45941</v>
      </c>
      <c r="Y3087" s="23">
        <f>IF(X3087="", "", X3087-N3087)</f>
        <v/>
      </c>
      <c r="Z3087" s="23">
        <f>IF(N3087="", "", TEXT(N3087, "dddd"))</f>
        <v/>
      </c>
      <c r="AA3087" s="23">
        <f>IF(X3087="", "", TEXT(X3087, "dddd"))</f>
        <v/>
      </c>
      <c r="AB3087" s="23">
        <f>VLOOKUP(U3087,'Currency Sheet'!A:C,3,)</f>
        <v/>
      </c>
      <c r="AC3087" s="44">
        <f>VLOOKUP(P3087,'Customer List'!B:D,3,)</f>
        <v/>
      </c>
    </row>
    <row r="3088">
      <c r="A3088" s="23">
        <f>A3087+1</f>
        <v/>
      </c>
      <c r="B3088" s="23" t="inlineStr">
        <is>
          <t>EED119537</t>
        </is>
      </c>
      <c r="C3088" s="32" t="n">
        <v>45926</v>
      </c>
      <c r="D3088" s="32" t="n">
        <v>45936</v>
      </c>
      <c r="E3088" s="51" t="n">
        <v>145.6</v>
      </c>
      <c r="F3088" s="51">
        <f>IF(AB3088="DOLLAR",E3088*88,E3088)</f>
        <v/>
      </c>
      <c r="G3088" s="62">
        <f>F3088*J3088</f>
        <v/>
      </c>
      <c r="H3088" s="23" t="n">
        <v>137221</v>
      </c>
      <c r="I3088" s="23" t="inlineStr">
        <is>
          <t>APC anti-mouse/human Helios Antibody  25 tests</t>
        </is>
      </c>
      <c r="J3088" s="23" t="n">
        <v>1</v>
      </c>
      <c r="K3088" s="23" t="n">
        <v>1</v>
      </c>
      <c r="L3088" s="23">
        <f>J3088-K3088</f>
        <v/>
      </c>
      <c r="M3088" s="23" t="inlineStr">
        <is>
          <t>T-1324/25-26</t>
        </is>
      </c>
      <c r="N3088" s="32" t="n">
        <v>45937</v>
      </c>
      <c r="O3088" s="62" t="n">
        <v>19344</v>
      </c>
      <c r="P3088" s="23" t="inlineStr">
        <is>
          <t>M BIOTECH</t>
        </is>
      </c>
      <c r="Q3088" s="23" t="n">
        <v>58156571163</v>
      </c>
      <c r="R3088" s="23" t="inlineStr">
        <is>
          <t>Delivered</t>
        </is>
      </c>
      <c r="S3088" s="63" t="n">
        <v>4</v>
      </c>
      <c r="T3088" s="39" t="n"/>
      <c r="U3088" s="23" t="inlineStr">
        <is>
          <t>BioLegend</t>
        </is>
      </c>
      <c r="V3088" s="23">
        <f>VLOOKUP(P3088,'Customer List'!B:C,2,)</f>
        <v/>
      </c>
      <c r="W3088" s="40" t="n"/>
      <c r="X3088" s="32" t="n">
        <v>45939</v>
      </c>
      <c r="Y3088" s="23">
        <f>IF(X3088="", "", X3088-N3088)</f>
        <v/>
      </c>
      <c r="Z3088" s="23">
        <f>IF(N3088="", "", TEXT(N3088, "dddd"))</f>
        <v/>
      </c>
      <c r="AA3088" s="23">
        <f>IF(X3088="", "", TEXT(X3088, "dddd"))</f>
        <v/>
      </c>
      <c r="AB3088" s="23">
        <f>VLOOKUP(U3088,'Currency Sheet'!A:C,3,)</f>
        <v/>
      </c>
      <c r="AC3088" s="44">
        <f>VLOOKUP(P3088,'Customer List'!B:D,3,)</f>
        <v/>
      </c>
    </row>
    <row r="3089">
      <c r="A3089" s="23">
        <f>A3088+1</f>
        <v/>
      </c>
      <c r="B3089" s="23" t="inlineStr">
        <is>
          <t>EED119537</t>
        </is>
      </c>
      <c r="C3089" s="32" t="n">
        <v>45926</v>
      </c>
      <c r="D3089" s="32" t="n">
        <v>45936</v>
      </c>
      <c r="E3089" s="51" t="n">
        <v>185.5</v>
      </c>
      <c r="F3089" s="51">
        <f>IF(AB3089="DOLLAR",E3089*88,E3089)</f>
        <v/>
      </c>
      <c r="G3089" s="62">
        <f>F3089*J3089</f>
        <v/>
      </c>
      <c r="H3089" s="23" t="inlineStr">
        <is>
          <t>139316</t>
        </is>
      </c>
      <c r="I3089" s="23" t="inlineStr">
        <is>
          <t>FITC anti-mouse CD64 (FcγRI) Antibody, 100ug</t>
        </is>
      </c>
      <c r="J3089" s="23" t="n">
        <v>1</v>
      </c>
      <c r="K3089" s="23" t="n"/>
      <c r="L3089" s="23">
        <f>J3089-K3089</f>
        <v/>
      </c>
      <c r="M3089" s="23" t="n"/>
      <c r="N3089" s="32" t="n"/>
      <c r="O3089" s="62" t="n"/>
      <c r="P3089" s="23" t="inlineStr">
        <is>
          <t>RGCB</t>
        </is>
      </c>
      <c r="Q3089" s="23" t="n"/>
      <c r="R3089" s="23" t="n"/>
      <c r="S3089" s="63" t="n">
        <v>4</v>
      </c>
      <c r="T3089" s="39" t="n"/>
      <c r="U3089" s="23" t="inlineStr">
        <is>
          <t>BioLegend</t>
        </is>
      </c>
      <c r="V3089" s="23">
        <f>VLOOKUP(P3089,'Customer List'!B:C,2,)</f>
        <v/>
      </c>
      <c r="W3089" s="40" t="inlineStr">
        <is>
          <t>Saturday (25-10-25)</t>
        </is>
      </c>
      <c r="X3089" s="32">
        <f>IF(OR(R3089 = "PRIYANKA MADAM", R3089 = "DEEPAK", R3089 = "PORTER"),N3089,"")</f>
        <v/>
      </c>
      <c r="Y3089" s="23">
        <f>IF(X3089="", "", X3089-N3089)</f>
        <v/>
      </c>
      <c r="Z3089" s="23">
        <f>IF(N3089="", "", TEXT(N3089, "dddd"))</f>
        <v/>
      </c>
      <c r="AA3089" s="23">
        <f>IF(X3089="", "", TEXT(X3089, "dddd"))</f>
        <v/>
      </c>
      <c r="AB3089" s="23">
        <f>VLOOKUP(U3089,'Currency Sheet'!A:C,3,)</f>
        <v/>
      </c>
      <c r="AC3089" s="44">
        <f>VLOOKUP(P3089,'Customer List'!B:D,3,)</f>
        <v/>
      </c>
    </row>
    <row r="3090">
      <c r="A3090" s="23">
        <f>A3089+1</f>
        <v/>
      </c>
      <c r="B3090" s="23" t="inlineStr">
        <is>
          <t>EED119537</t>
        </is>
      </c>
      <c r="C3090" s="32" t="n">
        <v>45926</v>
      </c>
      <c r="D3090" s="32" t="n">
        <v>45936</v>
      </c>
      <c r="E3090" s="51" t="n">
        <v>95.2</v>
      </c>
      <c r="F3090" s="51">
        <f>IF(AB3090="DOLLAR",E3090*88,E3090)</f>
        <v/>
      </c>
      <c r="G3090" s="62">
        <f>F3090*J3090</f>
        <v/>
      </c>
      <c r="H3090" s="23" t="n">
        <v>141703</v>
      </c>
      <c r="I3090" s="23" t="inlineStr">
        <is>
          <t>FITC anti-mouse CD206 (MMR) Antibody  50µg</t>
        </is>
      </c>
      <c r="J3090" s="23" t="n">
        <v>1</v>
      </c>
      <c r="K3090" s="23" t="n">
        <v>1</v>
      </c>
      <c r="L3090" s="23">
        <f>J3090-K3090</f>
        <v/>
      </c>
      <c r="M3090" s="23" t="inlineStr">
        <is>
          <t>T-1321/25-26</t>
        </is>
      </c>
      <c r="N3090" s="32" t="n">
        <v>45937</v>
      </c>
      <c r="O3090" s="62" t="n">
        <v>14280</v>
      </c>
      <c r="P3090" s="23" t="inlineStr">
        <is>
          <t>BIO SOLUTION</t>
        </is>
      </c>
      <c r="Q3090" s="23" t="n">
        <v>58156569730</v>
      </c>
      <c r="R3090" s="23" t="inlineStr">
        <is>
          <t>Delivered</t>
        </is>
      </c>
      <c r="S3090" s="63" t="n">
        <v>4</v>
      </c>
      <c r="T3090" s="39" t="n"/>
      <c r="U3090" s="23" t="inlineStr">
        <is>
          <t>BioLegend</t>
        </is>
      </c>
      <c r="V3090" s="23">
        <f>VLOOKUP(P3090,'Customer List'!B:C,2,)</f>
        <v/>
      </c>
      <c r="W3090" s="40" t="n"/>
      <c r="X3090" s="32" t="n">
        <v>45938</v>
      </c>
      <c r="Y3090" s="23">
        <f>IF(X3090="", "", X3090-N3090)</f>
        <v/>
      </c>
      <c r="Z3090" s="23">
        <f>IF(N3090="", "", TEXT(N3090, "dddd"))</f>
        <v/>
      </c>
      <c r="AA3090" s="23">
        <f>IF(X3090="", "", TEXT(X3090, "dddd"))</f>
        <v/>
      </c>
      <c r="AB3090" s="23">
        <f>VLOOKUP(U3090,'Currency Sheet'!A:C,3,)</f>
        <v/>
      </c>
      <c r="AC3090" s="44">
        <f>VLOOKUP(P3090,'Customer List'!B:D,3,)</f>
        <v/>
      </c>
    </row>
    <row r="3091">
      <c r="A3091" s="23">
        <f>A3090+1</f>
        <v/>
      </c>
      <c r="B3091" s="23" t="inlineStr">
        <is>
          <t>EED119537</t>
        </is>
      </c>
      <c r="C3091" s="32" t="n">
        <v>45926</v>
      </c>
      <c r="D3091" s="32" t="n">
        <v>45936</v>
      </c>
      <c r="E3091" s="51" t="n">
        <v>153</v>
      </c>
      <c r="F3091" s="51">
        <f>IF(AB3091="DOLLAR",E3091*88,E3091)</f>
        <v/>
      </c>
      <c r="G3091" s="62">
        <f>F3091*J3091</f>
        <v/>
      </c>
      <c r="H3091" s="23" t="n">
        <v>141717</v>
      </c>
      <c r="I3091" s="23" t="inlineStr">
        <is>
          <t>Brilliant Violet 421™ anti-mouse CD206 (MMR) Antibody  125µL</t>
        </is>
      </c>
      <c r="J3091" s="23" t="n">
        <v>1</v>
      </c>
      <c r="K3091" s="23" t="n">
        <v>1</v>
      </c>
      <c r="L3091" s="23">
        <f>J3091-K3091</f>
        <v/>
      </c>
      <c r="M3091" s="23" t="inlineStr">
        <is>
          <t>T-1351/25-26</t>
        </is>
      </c>
      <c r="N3091" s="32" t="n">
        <v>45937</v>
      </c>
      <c r="O3091" s="62" t="n">
        <v>17442</v>
      </c>
      <c r="P3091" s="23" t="inlineStr">
        <is>
          <t>ILS</t>
        </is>
      </c>
      <c r="Q3091" s="23" t="n">
        <v>58156578664</v>
      </c>
      <c r="R3091" s="23" t="inlineStr">
        <is>
          <t>Delivered</t>
        </is>
      </c>
      <c r="S3091" s="63" t="n">
        <v>4</v>
      </c>
      <c r="T3091" s="39" t="n"/>
      <c r="U3091" s="23" t="inlineStr">
        <is>
          <t>BioLegend</t>
        </is>
      </c>
      <c r="V3091" s="23">
        <f>VLOOKUP(P3091,'Customer List'!B:C,2,)</f>
        <v/>
      </c>
      <c r="W3091" s="40" t="n"/>
      <c r="X3091" s="32" t="n">
        <v>45941</v>
      </c>
      <c r="Y3091" s="23">
        <f>IF(X3091="", "", X3091-N3091)</f>
        <v/>
      </c>
      <c r="Z3091" s="23">
        <f>IF(N3091="", "", TEXT(N3091, "dddd"))</f>
        <v/>
      </c>
      <c r="AA3091" s="23">
        <f>IF(X3091="", "", TEXT(X3091, "dddd"))</f>
        <v/>
      </c>
      <c r="AB3091" s="23">
        <f>VLOOKUP(U3091,'Currency Sheet'!A:C,3,)</f>
        <v/>
      </c>
      <c r="AC3091" s="44">
        <f>VLOOKUP(P3091,'Customer List'!B:D,3,)</f>
        <v/>
      </c>
    </row>
    <row r="3092">
      <c r="A3092" s="23">
        <f>A3091+1</f>
        <v/>
      </c>
      <c r="B3092" s="23" t="inlineStr">
        <is>
          <t>EED119537</t>
        </is>
      </c>
      <c r="C3092" s="32" t="n">
        <v>45926</v>
      </c>
      <c r="D3092" s="32" t="n">
        <v>45936</v>
      </c>
      <c r="E3092" s="51" t="n">
        <v>205.1</v>
      </c>
      <c r="F3092" s="51">
        <f>IF(AB3092="DOLLAR",E3092*88,E3092)</f>
        <v/>
      </c>
      <c r="G3092" s="62">
        <f>F3092*J3092</f>
        <v/>
      </c>
      <c r="H3092" s="23" t="n">
        <v>141734</v>
      </c>
      <c r="I3092" s="23" t="inlineStr">
        <is>
          <t>Alexa Fluor® 700 anti-mouse CD206 (MMR) Antibody  100 µg</t>
        </is>
      </c>
      <c r="J3092" s="23" t="n">
        <v>1</v>
      </c>
      <c r="K3092" s="23" t="n">
        <v>1</v>
      </c>
      <c r="L3092" s="23">
        <f>J3092-K3092</f>
        <v/>
      </c>
      <c r="M3092" s="23" t="inlineStr">
        <is>
          <t>T-1324/25-26</t>
        </is>
      </c>
      <c r="N3092" s="32" t="n">
        <v>45937</v>
      </c>
      <c r="O3092" s="62" t="n">
        <v>27249</v>
      </c>
      <c r="P3092" s="23" t="inlineStr">
        <is>
          <t>M BIOTECH</t>
        </is>
      </c>
      <c r="Q3092" s="23" t="n">
        <v>58156571163</v>
      </c>
      <c r="R3092" s="23" t="inlineStr">
        <is>
          <t>Delivered</t>
        </is>
      </c>
      <c r="S3092" s="63" t="n">
        <v>4</v>
      </c>
      <c r="T3092" s="39" t="n"/>
      <c r="U3092" s="23" t="inlineStr">
        <is>
          <t>BioLegend</t>
        </is>
      </c>
      <c r="V3092" s="23">
        <f>VLOOKUP(P3092,'Customer List'!B:C,2,)</f>
        <v/>
      </c>
      <c r="W3092" s="40" t="n"/>
      <c r="X3092" s="32" t="n">
        <v>45939</v>
      </c>
      <c r="Y3092" s="23">
        <f>IF(X3092="", "", X3092-N3092)</f>
        <v/>
      </c>
      <c r="Z3092" s="23">
        <f>IF(N3092="", "", TEXT(N3092, "dddd"))</f>
        <v/>
      </c>
      <c r="AA3092" s="23">
        <f>IF(X3092="", "", TEXT(X3092, "dddd"))</f>
        <v/>
      </c>
      <c r="AB3092" s="23">
        <f>VLOOKUP(U3092,'Currency Sheet'!A:C,3,)</f>
        <v/>
      </c>
      <c r="AC3092" s="44">
        <f>VLOOKUP(P3092,'Customer List'!B:D,3,)</f>
        <v/>
      </c>
    </row>
    <row r="3093">
      <c r="A3093" s="23">
        <f>A3092+1</f>
        <v/>
      </c>
      <c r="B3093" s="23" t="inlineStr">
        <is>
          <t>EED119537</t>
        </is>
      </c>
      <c r="C3093" s="32" t="n">
        <v>45926</v>
      </c>
      <c r="D3093" s="32" t="n">
        <v>45936</v>
      </c>
      <c r="E3093" s="51" t="n">
        <v>181.5</v>
      </c>
      <c r="F3093" s="51">
        <f>IF(AB3093="DOLLAR",E3093*88,E3093)</f>
        <v/>
      </c>
      <c r="G3093" s="62">
        <f>F3093*J3093</f>
        <v/>
      </c>
      <c r="H3093" s="23" t="n">
        <v>142111</v>
      </c>
      <c r="I3093" s="23" t="inlineStr">
        <is>
          <t>Brilliant Violet 421™ anti-mouse TIGIT (Vstm3) Antibody  50 µg</t>
        </is>
      </c>
      <c r="J3093" s="23" t="n">
        <v>1</v>
      </c>
      <c r="K3093" s="23" t="n">
        <v>1</v>
      </c>
      <c r="L3093" s="23">
        <f>J3093-K3093</f>
        <v/>
      </c>
      <c r="M3093" s="23" t="inlineStr">
        <is>
          <t>T-1351/25-26</t>
        </is>
      </c>
      <c r="N3093" s="32" t="n">
        <v>45937</v>
      </c>
      <c r="O3093" s="62" t="n">
        <v>20691</v>
      </c>
      <c r="P3093" s="23" t="inlineStr">
        <is>
          <t>ILS</t>
        </is>
      </c>
      <c r="Q3093" s="23" t="n">
        <v>58156578664</v>
      </c>
      <c r="R3093" s="23" t="inlineStr">
        <is>
          <t>Delivered</t>
        </is>
      </c>
      <c r="S3093" s="63" t="n">
        <v>4</v>
      </c>
      <c r="T3093" s="39" t="n"/>
      <c r="U3093" s="23" t="inlineStr">
        <is>
          <t>BioLegend</t>
        </is>
      </c>
      <c r="V3093" s="23">
        <f>VLOOKUP(P3093,'Customer List'!B:C,2,)</f>
        <v/>
      </c>
      <c r="W3093" s="40" t="n"/>
      <c r="X3093" s="32" t="n">
        <v>45941</v>
      </c>
      <c r="Y3093" s="23">
        <f>IF(X3093="", "", X3093-N3093)</f>
        <v/>
      </c>
      <c r="Z3093" s="23">
        <f>IF(N3093="", "", TEXT(N3093, "dddd"))</f>
        <v/>
      </c>
      <c r="AA3093" s="23">
        <f>IF(X3093="", "", TEXT(X3093, "dddd"))</f>
        <v/>
      </c>
      <c r="AB3093" s="23">
        <f>VLOOKUP(U3093,'Currency Sheet'!A:C,3,)</f>
        <v/>
      </c>
      <c r="AC3093" s="44">
        <f>VLOOKUP(P3093,'Customer List'!B:D,3,)</f>
        <v/>
      </c>
    </row>
    <row r="3094">
      <c r="A3094" s="23">
        <f>A3093+1</f>
        <v/>
      </c>
      <c r="B3094" s="23" t="inlineStr">
        <is>
          <t>EED119537</t>
        </is>
      </c>
      <c r="C3094" s="32" t="n">
        <v>45926</v>
      </c>
      <c r="D3094" s="32" t="n">
        <v>45936</v>
      </c>
      <c r="E3094" s="51" t="n">
        <v>148.5</v>
      </c>
      <c r="F3094" s="51">
        <f>IF(AB3094="DOLLAR",E3094*88,E3094)</f>
        <v/>
      </c>
      <c r="G3094" s="62">
        <f>F3094*J3094</f>
        <v/>
      </c>
      <c r="H3094" s="23" t="n">
        <v>145209</v>
      </c>
      <c r="I3094" s="23" t="inlineStr">
        <is>
          <t>Brilliant Violet 421™ anti-mouse CD304 (Neuropilin-1) Antibody  125 µL</t>
        </is>
      </c>
      <c r="J3094" s="23" t="n">
        <v>1</v>
      </c>
      <c r="K3094" s="23" t="n">
        <v>1</v>
      </c>
      <c r="L3094" s="23">
        <f>J3094-K3094</f>
        <v/>
      </c>
      <c r="M3094" s="23" t="inlineStr">
        <is>
          <t>T-1324/25-26</t>
        </is>
      </c>
      <c r="N3094" s="32" t="n">
        <v>45937</v>
      </c>
      <c r="O3094" s="62" t="n">
        <v>18414</v>
      </c>
      <c r="P3094" s="23" t="inlineStr">
        <is>
          <t>M BIOTECH</t>
        </is>
      </c>
      <c r="Q3094" s="23" t="n">
        <v>58156571163</v>
      </c>
      <c r="R3094" s="23" t="inlineStr">
        <is>
          <t>Delivered</t>
        </is>
      </c>
      <c r="S3094" s="63" t="n">
        <v>4</v>
      </c>
      <c r="T3094" s="39" t="n"/>
      <c r="U3094" s="23" t="inlineStr">
        <is>
          <t>BioLegend</t>
        </is>
      </c>
      <c r="V3094" s="23">
        <f>VLOOKUP(P3094,'Customer List'!B:C,2,)</f>
        <v/>
      </c>
      <c r="W3094" s="40" t="n"/>
      <c r="X3094" s="32" t="n">
        <v>45939</v>
      </c>
      <c r="Y3094" s="23">
        <f>IF(X3094="", "", X3094-N3094)</f>
        <v/>
      </c>
      <c r="Z3094" s="23">
        <f>IF(N3094="", "", TEXT(N3094, "dddd"))</f>
        <v/>
      </c>
      <c r="AA3094" s="23">
        <f>IF(X3094="", "", TEXT(X3094, "dddd"))</f>
        <v/>
      </c>
      <c r="AB3094" s="23">
        <f>VLOOKUP(U3094,'Currency Sheet'!A:C,3,)</f>
        <v/>
      </c>
      <c r="AC3094" s="44">
        <f>VLOOKUP(P3094,'Customer List'!B:D,3,)</f>
        <v/>
      </c>
    </row>
    <row r="3095">
      <c r="A3095" s="23">
        <f>A3094+1</f>
        <v/>
      </c>
      <c r="B3095" s="23" t="inlineStr">
        <is>
          <t>EED119537</t>
        </is>
      </c>
      <c r="C3095" s="32" t="n">
        <v>45926</v>
      </c>
      <c r="D3095" s="32" t="n">
        <v>45936</v>
      </c>
      <c r="E3095" s="51" t="n">
        <v>107.1</v>
      </c>
      <c r="F3095" s="51">
        <f>IF(AB3095="DOLLAR",E3095*88,E3095)</f>
        <v/>
      </c>
      <c r="G3095" s="62">
        <f>F3095*J3095</f>
        <v/>
      </c>
      <c r="H3095" s="23" t="n">
        <v>160908</v>
      </c>
      <c r="I3095" s="23" t="inlineStr">
        <is>
          <t>FITC anti-mouse Ly-6A/E (Sca-1) Antibody  100µg</t>
        </is>
      </c>
      <c r="J3095" s="23" t="n">
        <v>1</v>
      </c>
      <c r="K3095" s="23" t="n">
        <v>1</v>
      </c>
      <c r="L3095" s="23">
        <f>J3095-K3095</f>
        <v/>
      </c>
      <c r="M3095" s="23" t="inlineStr">
        <is>
          <t>T-1338/25-26</t>
        </is>
      </c>
      <c r="N3095" s="32" t="n">
        <v>45937</v>
      </c>
      <c r="O3095" s="62" t="n">
        <v>11621.88</v>
      </c>
      <c r="P3095" s="23" t="inlineStr">
        <is>
          <t>NCCS</t>
        </is>
      </c>
      <c r="Q3095" s="23" t="n">
        <v>58156565795</v>
      </c>
      <c r="R3095" s="23" t="inlineStr">
        <is>
          <t>Delivered</t>
        </is>
      </c>
      <c r="S3095" s="63" t="n">
        <v>4</v>
      </c>
      <c r="T3095" s="39" t="n"/>
      <c r="U3095" s="23" t="inlineStr">
        <is>
          <t>BioLegend</t>
        </is>
      </c>
      <c r="V3095" s="23">
        <f>VLOOKUP(P3095,'Customer List'!B:C,2,)</f>
        <v/>
      </c>
      <c r="W3095" s="40" t="n"/>
      <c r="X3095" s="32" t="n">
        <v>45938</v>
      </c>
      <c r="Y3095" s="23">
        <f>IF(X3095="", "", X3095-N3095)</f>
        <v/>
      </c>
      <c r="Z3095" s="23">
        <f>IF(N3095="", "", TEXT(N3095, "dddd"))</f>
        <v/>
      </c>
      <c r="AA3095" s="23">
        <f>IF(X3095="", "", TEXT(X3095, "dddd"))</f>
        <v/>
      </c>
      <c r="AB3095" s="23">
        <f>VLOOKUP(U3095,'Currency Sheet'!A:C,3,)</f>
        <v/>
      </c>
      <c r="AC3095" s="44">
        <f>VLOOKUP(P3095,'Customer List'!B:D,3,)</f>
        <v/>
      </c>
    </row>
    <row r="3096">
      <c r="A3096" s="23">
        <f>A3095+1</f>
        <v/>
      </c>
      <c r="B3096" s="23" t="inlineStr">
        <is>
          <t>EED119537</t>
        </is>
      </c>
      <c r="C3096" s="32" t="n">
        <v>45926</v>
      </c>
      <c r="D3096" s="32" t="n">
        <v>45936</v>
      </c>
      <c r="E3096" s="51" t="n">
        <v>187.5</v>
      </c>
      <c r="F3096" s="51">
        <f>IF(AB3096="DOLLAR",E3096*88,E3096)</f>
        <v/>
      </c>
      <c r="G3096" s="62">
        <f>F3096*J3096</f>
        <v/>
      </c>
      <c r="H3096" s="23" t="n">
        <v>160909</v>
      </c>
      <c r="I3096" s="23" t="inlineStr">
        <is>
          <t>Brilliant Violet 421™ anti-mouse Ly-6A/E (Sca-1) Antibody  50 µg</t>
        </is>
      </c>
      <c r="J3096" s="23" t="n">
        <v>1</v>
      </c>
      <c r="K3096" s="23" t="n">
        <v>1</v>
      </c>
      <c r="L3096" s="23">
        <f>J3096-K3096</f>
        <v/>
      </c>
      <c r="M3096" s="23" t="inlineStr">
        <is>
          <t>T-1338/25-26</t>
        </is>
      </c>
      <c r="N3096" s="32" t="n">
        <v>45937</v>
      </c>
      <c r="O3096" s="62" t="n">
        <v>18990</v>
      </c>
      <c r="P3096" s="23" t="inlineStr">
        <is>
          <t>NCCS</t>
        </is>
      </c>
      <c r="Q3096" s="23" t="n">
        <v>58156565795</v>
      </c>
      <c r="R3096" s="23" t="inlineStr">
        <is>
          <t>Delivered</t>
        </is>
      </c>
      <c r="S3096" s="63" t="n">
        <v>4</v>
      </c>
      <c r="T3096" s="39" t="n"/>
      <c r="U3096" s="23" t="inlineStr">
        <is>
          <t>BioLegend</t>
        </is>
      </c>
      <c r="V3096" s="23">
        <f>VLOOKUP(P3096,'Customer List'!B:C,2,)</f>
        <v/>
      </c>
      <c r="W3096" s="40" t="n"/>
      <c r="X3096" s="32" t="n">
        <v>45938</v>
      </c>
      <c r="Y3096" s="23">
        <f>IF(X3096="", "", X3096-N3096)</f>
        <v/>
      </c>
      <c r="Z3096" s="23">
        <f>IF(N3096="", "", TEXT(N3096, "dddd"))</f>
        <v/>
      </c>
      <c r="AA3096" s="23">
        <f>IF(X3096="", "", TEXT(X3096, "dddd"))</f>
        <v/>
      </c>
      <c r="AB3096" s="23">
        <f>VLOOKUP(U3096,'Currency Sheet'!A:C,3,)</f>
        <v/>
      </c>
      <c r="AC3096" s="44">
        <f>VLOOKUP(P3096,'Customer List'!B:D,3,)</f>
        <v/>
      </c>
    </row>
    <row r="3097">
      <c r="A3097" s="23">
        <f>A3096+1</f>
        <v/>
      </c>
      <c r="B3097" s="23" t="inlineStr">
        <is>
          <t>EED119537</t>
        </is>
      </c>
      <c r="C3097" s="32" t="n">
        <v>45926</v>
      </c>
      <c r="D3097" s="32" t="n">
        <v>45936</v>
      </c>
      <c r="E3097" s="51" t="n">
        <v>193.2</v>
      </c>
      <c r="F3097" s="51">
        <f>IF(AB3097="DOLLAR",E3097*88,E3097)</f>
        <v/>
      </c>
      <c r="G3097" s="62">
        <f>F3097*J3097</f>
        <v/>
      </c>
      <c r="H3097" s="23" t="n">
        <v>300326</v>
      </c>
      <c r="I3097" s="23" t="inlineStr">
        <is>
          <t>PerCP anti-human CD3 Antibody  100tests</t>
        </is>
      </c>
      <c r="J3097" s="23" t="n">
        <v>1</v>
      </c>
      <c r="K3097" s="23" t="n">
        <v>1</v>
      </c>
      <c r="L3097" s="23">
        <f>J3097-K3097</f>
        <v/>
      </c>
      <c r="M3097" s="23" t="inlineStr">
        <is>
          <t>DC-168/25-26</t>
        </is>
      </c>
      <c r="N3097" s="32" t="n">
        <v>45937</v>
      </c>
      <c r="O3097" s="62" t="n">
        <v>0</v>
      </c>
      <c r="P3097" s="23" t="inlineStr">
        <is>
          <t>MICRO VAPI</t>
        </is>
      </c>
      <c r="Q3097" s="23" t="n">
        <v>58156573495</v>
      </c>
      <c r="R3097" s="23" t="inlineStr">
        <is>
          <t>Delivered</t>
        </is>
      </c>
      <c r="S3097" s="63" t="n">
        <v>4</v>
      </c>
      <c r="T3097" s="39" t="n"/>
      <c r="U3097" s="23" t="inlineStr">
        <is>
          <t>BioLegend</t>
        </is>
      </c>
      <c r="V3097" s="23">
        <f>VLOOKUP(P3097,'Customer List'!B:C,2,)</f>
        <v/>
      </c>
      <c r="W3097" s="40" t="n"/>
      <c r="X3097" s="32" t="n">
        <v>45939</v>
      </c>
      <c r="Y3097" s="23">
        <f>IF(X3097="", "", X3097-N3097)</f>
        <v/>
      </c>
      <c r="Z3097" s="23">
        <f>IF(N3097="", "", TEXT(N3097, "dddd"))</f>
        <v/>
      </c>
      <c r="AA3097" s="23">
        <f>IF(X3097="", "", TEXT(X3097, "dddd"))</f>
        <v/>
      </c>
      <c r="AB3097" s="23">
        <f>VLOOKUP(U3097,'Currency Sheet'!A:C,3,)</f>
        <v/>
      </c>
      <c r="AC3097" s="44">
        <f>VLOOKUP(P3097,'Customer List'!B:D,3,)</f>
        <v/>
      </c>
    </row>
    <row r="3098">
      <c r="A3098" s="23">
        <f>A3097+1</f>
        <v/>
      </c>
      <c r="B3098" s="23" t="inlineStr">
        <is>
          <t>EED119537</t>
        </is>
      </c>
      <c r="C3098" s="32" t="n">
        <v>45926</v>
      </c>
      <c r="D3098" s="32" t="n">
        <v>45936</v>
      </c>
      <c r="E3098" s="51" t="n">
        <v>321.75</v>
      </c>
      <c r="F3098" s="51">
        <f>IF(AB3098="DOLLAR",E3098*88,E3098)</f>
        <v/>
      </c>
      <c r="G3098" s="62">
        <f>F3098*J3098</f>
        <v/>
      </c>
      <c r="H3098" s="23" t="n">
        <v>307640</v>
      </c>
      <c r="I3098" s="23" t="inlineStr">
        <is>
          <t>Brilliant Violet 605™ anti-human HLA-DR Antibody  100tests</t>
        </is>
      </c>
      <c r="J3098" s="23" t="n">
        <v>2</v>
      </c>
      <c r="K3098" s="23" t="n">
        <v>2</v>
      </c>
      <c r="L3098" s="23">
        <f>J3098-K3098</f>
        <v/>
      </c>
      <c r="M3098" s="23" t="inlineStr">
        <is>
          <t>T-1322/25-26</t>
        </is>
      </c>
      <c r="N3098" s="32" t="n">
        <v>45937</v>
      </c>
      <c r="O3098" s="62" t="n">
        <v>73359</v>
      </c>
      <c r="P3098" s="23" t="inlineStr">
        <is>
          <t>ACTREC</t>
        </is>
      </c>
      <c r="Q3098" s="23" t="n">
        <v>58156569435</v>
      </c>
      <c r="R3098" s="23" t="inlineStr">
        <is>
          <t>Delivered</t>
        </is>
      </c>
      <c r="S3098" s="63" t="n">
        <v>4</v>
      </c>
      <c r="T3098" s="39" t="n"/>
      <c r="U3098" s="23" t="inlineStr">
        <is>
          <t>BioLegend</t>
        </is>
      </c>
      <c r="V3098" s="23">
        <f>VLOOKUP(P3098,'Customer List'!B:C,2,)</f>
        <v/>
      </c>
      <c r="W3098" s="40" t="n"/>
      <c r="X3098" s="32" t="n">
        <v>45938</v>
      </c>
      <c r="Y3098" s="23">
        <f>IF(X3098="", "", X3098-N3098)</f>
        <v/>
      </c>
      <c r="Z3098" s="23">
        <f>IF(N3098="", "", TEXT(N3098, "dddd"))</f>
        <v/>
      </c>
      <c r="AA3098" s="23">
        <f>IF(X3098="", "", TEXT(X3098, "dddd"))</f>
        <v/>
      </c>
      <c r="AB3098" s="23">
        <f>VLOOKUP(U3098,'Currency Sheet'!A:C,3,)</f>
        <v/>
      </c>
      <c r="AC3098" s="44">
        <f>VLOOKUP(P3098,'Customer List'!B:D,3,)</f>
        <v/>
      </c>
    </row>
    <row r="3099">
      <c r="A3099" s="23">
        <f>A3098+1</f>
        <v/>
      </c>
      <c r="B3099" s="23" t="inlineStr">
        <is>
          <t>EED119537</t>
        </is>
      </c>
      <c r="C3099" s="32" t="n">
        <v>45926</v>
      </c>
      <c r="D3099" s="32" t="n">
        <v>45936</v>
      </c>
      <c r="E3099" s="51" t="n">
        <v>282</v>
      </c>
      <c r="F3099" s="51">
        <f>IF(AB3099="DOLLAR",E3099*88,E3099)</f>
        <v/>
      </c>
      <c r="G3099" s="62">
        <f>F3099*J3099</f>
        <v/>
      </c>
      <c r="H3099" s="23" t="n">
        <v>302048</v>
      </c>
      <c r="I3099" s="23" t="inlineStr">
        <is>
          <t>Brilliant Violet 510™ anti-human CD16 Antibody  100tests</t>
        </is>
      </c>
      <c r="J3099" s="23" t="n">
        <v>1</v>
      </c>
      <c r="K3099" s="23" t="n">
        <v>1</v>
      </c>
      <c r="L3099" s="23">
        <f>J3099-K3099</f>
        <v/>
      </c>
      <c r="M3099" s="23" t="inlineStr">
        <is>
          <t>T-1334/25-26</t>
        </is>
      </c>
      <c r="N3099" s="32" t="n">
        <v>45937</v>
      </c>
      <c r="O3099" s="62" t="n">
        <v>34968</v>
      </c>
      <c r="P3099" s="23" t="inlineStr">
        <is>
          <t>KOKILA</t>
        </is>
      </c>
      <c r="Q3099" s="23" t="n">
        <v>58156567700</v>
      </c>
      <c r="R3099" s="23" t="inlineStr">
        <is>
          <t>Delivered</t>
        </is>
      </c>
      <c r="S3099" s="63" t="n">
        <v>4</v>
      </c>
      <c r="T3099" s="39" t="n"/>
      <c r="U3099" s="23" t="inlineStr">
        <is>
          <t>BioLegend</t>
        </is>
      </c>
      <c r="V3099" s="23">
        <f>VLOOKUP(P3099,'Customer List'!B:C,2,)</f>
        <v/>
      </c>
      <c r="W3099" s="40" t="n"/>
      <c r="X3099" s="32" t="n">
        <v>45941</v>
      </c>
      <c r="Y3099" s="23">
        <f>IF(X3099="", "", X3099-N3099)</f>
        <v/>
      </c>
      <c r="Z3099" s="23">
        <f>IF(N3099="", "", TEXT(N3099, "dddd"))</f>
        <v/>
      </c>
      <c r="AA3099" s="23">
        <f>IF(X3099="", "", TEXT(X3099, "dddd"))</f>
        <v/>
      </c>
      <c r="AB3099" s="23">
        <f>VLOOKUP(U3099,'Currency Sheet'!A:C,3,)</f>
        <v/>
      </c>
      <c r="AC3099" s="44">
        <f>VLOOKUP(P3099,'Customer List'!B:D,3,)</f>
        <v/>
      </c>
    </row>
    <row r="3100">
      <c r="A3100" s="23">
        <f>A3099+1</f>
        <v/>
      </c>
      <c r="B3100" s="23" t="inlineStr">
        <is>
          <t>EED119537</t>
        </is>
      </c>
      <c r="C3100" s="32" t="n">
        <v>45926</v>
      </c>
      <c r="D3100" s="32" t="n">
        <v>45936</v>
      </c>
      <c r="E3100" s="51" t="n">
        <v>267.4</v>
      </c>
      <c r="F3100" s="51">
        <f>IF(AB3100="DOLLAR",E3100*88,E3100)</f>
        <v/>
      </c>
      <c r="G3100" s="62">
        <f>F3100*J3100</f>
        <v/>
      </c>
      <c r="H3100" s="23" t="n">
        <v>302120</v>
      </c>
      <c r="I3100" s="23" t="inlineStr">
        <is>
          <t>PerCP/Cyanine5.5 anti-human CD18 Antibody  100 tests</t>
        </is>
      </c>
      <c r="J3100" s="23" t="n">
        <v>1</v>
      </c>
      <c r="K3100" s="23" t="n">
        <v>1</v>
      </c>
      <c r="L3100" s="23">
        <f>J3100-K3100</f>
        <v/>
      </c>
      <c r="M3100" s="23" t="inlineStr">
        <is>
          <t>T-1322/25-26</t>
        </is>
      </c>
      <c r="N3100" s="32" t="n">
        <v>45937</v>
      </c>
      <c r="O3100" s="62" t="n">
        <v>32661</v>
      </c>
      <c r="P3100" s="23" t="inlineStr">
        <is>
          <t>ACTREC</t>
        </is>
      </c>
      <c r="Q3100" s="23" t="n">
        <v>58156569435</v>
      </c>
      <c r="R3100" s="23" t="inlineStr">
        <is>
          <t>Delivered</t>
        </is>
      </c>
      <c r="S3100" s="63" t="n">
        <v>4</v>
      </c>
      <c r="T3100" s="39" t="n"/>
      <c r="U3100" s="23" t="inlineStr">
        <is>
          <t>BioLegend</t>
        </is>
      </c>
      <c r="V3100" s="23">
        <f>VLOOKUP(P3100,'Customer List'!B:C,2,)</f>
        <v/>
      </c>
      <c r="W3100" s="40" t="n"/>
      <c r="X3100" s="32" t="n">
        <v>45938</v>
      </c>
      <c r="Y3100" s="23">
        <f>IF(X3100="", "", X3100-N3100)</f>
        <v/>
      </c>
      <c r="Z3100" s="23">
        <f>IF(N3100="", "", TEXT(N3100, "dddd"))</f>
        <v/>
      </c>
      <c r="AA3100" s="23">
        <f>IF(X3100="", "", TEXT(X3100, "dddd"))</f>
        <v/>
      </c>
      <c r="AB3100" s="23">
        <f>VLOOKUP(U3100,'Currency Sheet'!A:C,3,)</f>
        <v/>
      </c>
      <c r="AC3100" s="44">
        <f>VLOOKUP(P3100,'Customer List'!B:D,3,)</f>
        <v/>
      </c>
    </row>
    <row r="3101">
      <c r="A3101" s="23">
        <f>A3100+1</f>
        <v/>
      </c>
      <c r="B3101" s="23" t="inlineStr">
        <is>
          <t>EED119537</t>
        </is>
      </c>
      <c r="C3101" s="32" t="n">
        <v>45926</v>
      </c>
      <c r="D3101" s="32" t="n">
        <v>45936</v>
      </c>
      <c r="E3101" s="51" t="n">
        <v>73.5</v>
      </c>
      <c r="F3101" s="51">
        <f>IF(AB3101="DOLLAR",E3101*88,E3101)</f>
        <v/>
      </c>
      <c r="G3101" s="62">
        <f>F3101*J3101</f>
        <v/>
      </c>
      <c r="H3101" s="23" t="n">
        <v>302212</v>
      </c>
      <c r="I3101" s="23" t="inlineStr">
        <is>
          <t>APC anti-human CD19 Antibody  100tests</t>
        </is>
      </c>
      <c r="J3101" s="23" t="n">
        <v>1</v>
      </c>
      <c r="K3101" s="23" t="n">
        <v>1</v>
      </c>
      <c r="L3101" s="23">
        <f>J3101-K3101</f>
        <v/>
      </c>
      <c r="M3101" s="23" t="inlineStr">
        <is>
          <t>T-1335/25-26</t>
        </is>
      </c>
      <c r="N3101" s="32" t="n">
        <v>45937</v>
      </c>
      <c r="O3101" s="62" t="n">
        <v>11392.5</v>
      </c>
      <c r="P3101" s="23" t="inlineStr">
        <is>
          <t>MICRO VAPI</t>
        </is>
      </c>
      <c r="Q3101" s="23" t="n">
        <v>58156573495</v>
      </c>
      <c r="R3101" s="23" t="inlineStr">
        <is>
          <t>Delivered</t>
        </is>
      </c>
      <c r="S3101" s="63" t="n">
        <v>4</v>
      </c>
      <c r="T3101" s="39" t="n"/>
      <c r="U3101" s="23" t="inlineStr">
        <is>
          <t>BioLegend</t>
        </is>
      </c>
      <c r="V3101" s="23">
        <f>VLOOKUP(P3101,'Customer List'!B:C,2,)</f>
        <v/>
      </c>
      <c r="W3101" s="40" t="n"/>
      <c r="X3101" s="32" t="n">
        <v>45939</v>
      </c>
      <c r="Y3101" s="23">
        <f>IF(X3101="", "", X3101-N3101)</f>
        <v/>
      </c>
      <c r="Z3101" s="23">
        <f>IF(N3101="", "", TEXT(N3101, "dddd"))</f>
        <v/>
      </c>
      <c r="AA3101" s="23">
        <f>IF(X3101="", "", TEXT(X3101, "dddd"))</f>
        <v/>
      </c>
      <c r="AB3101" s="23">
        <f>VLOOKUP(U3101,'Currency Sheet'!A:C,3,)</f>
        <v/>
      </c>
      <c r="AC3101" s="44">
        <f>VLOOKUP(P3101,'Customer List'!B:D,3,)</f>
        <v/>
      </c>
    </row>
    <row r="3102">
      <c r="A3102" s="23">
        <f>A3101+1</f>
        <v/>
      </c>
      <c r="B3102" s="23" t="inlineStr">
        <is>
          <t>EED119537</t>
        </is>
      </c>
      <c r="C3102" s="32" t="n">
        <v>45926</v>
      </c>
      <c r="D3102" s="32" t="n">
        <v>45936</v>
      </c>
      <c r="E3102" s="51" t="n">
        <v>73.5</v>
      </c>
      <c r="F3102" s="51">
        <f>IF(AB3102="DOLLAR",E3102*88,E3102)</f>
        <v/>
      </c>
      <c r="G3102" s="62">
        <f>F3102*J3102</f>
        <v/>
      </c>
      <c r="H3102" s="23" t="n">
        <v>302212</v>
      </c>
      <c r="I3102" s="23" t="inlineStr">
        <is>
          <t>APC anti-human CD19 Antibody  100tests</t>
        </is>
      </c>
      <c r="J3102" s="23" t="n">
        <v>1</v>
      </c>
      <c r="K3102" s="23" t="n">
        <v>1</v>
      </c>
      <c r="L3102" s="23">
        <f>J3102-K3102</f>
        <v/>
      </c>
      <c r="M3102" s="23" t="inlineStr">
        <is>
          <t>T-1325/25-26</t>
        </is>
      </c>
      <c r="N3102" s="32" t="n">
        <v>45937</v>
      </c>
      <c r="O3102" s="62" t="n">
        <v>12206.25</v>
      </c>
      <c r="P3102" s="23" t="inlineStr">
        <is>
          <t>IIT KANPUR</t>
        </is>
      </c>
      <c r="Q3102" s="23" t="n">
        <v>58156573160</v>
      </c>
      <c r="R3102" s="23" t="inlineStr">
        <is>
          <t>Delivered</t>
        </is>
      </c>
      <c r="S3102" s="63" t="n">
        <v>4</v>
      </c>
      <c r="T3102" s="39" t="n"/>
      <c r="U3102" s="23" t="inlineStr">
        <is>
          <t>BioLegend</t>
        </is>
      </c>
      <c r="V3102" s="23">
        <f>VLOOKUP(P3102,'Customer List'!B:C,2,)</f>
        <v/>
      </c>
      <c r="W3102" s="40" t="n"/>
      <c r="X3102" s="32" t="n">
        <v>45939</v>
      </c>
      <c r="Y3102" s="23">
        <f>IF(X3102="", "", X3102-N3102)</f>
        <v/>
      </c>
      <c r="Z3102" s="23">
        <f>IF(N3102="", "", TEXT(N3102, "dddd"))</f>
        <v/>
      </c>
      <c r="AA3102" s="23">
        <f>IF(X3102="", "", TEXT(X3102, "dddd"))</f>
        <v/>
      </c>
      <c r="AB3102" s="23">
        <f>VLOOKUP(U3102,'Currency Sheet'!A:C,3,)</f>
        <v/>
      </c>
      <c r="AC3102" s="44">
        <f>VLOOKUP(P3102,'Customer List'!B:D,3,)</f>
        <v/>
      </c>
    </row>
    <row r="3103">
      <c r="A3103" s="23">
        <f>A3102+1</f>
        <v/>
      </c>
      <c r="B3103" s="23" t="inlineStr">
        <is>
          <t>EED119537</t>
        </is>
      </c>
      <c r="C3103" s="32" t="n">
        <v>45926</v>
      </c>
      <c r="D3103" s="32" t="n">
        <v>45936</v>
      </c>
      <c r="E3103" s="51" t="n">
        <v>100.1</v>
      </c>
      <c r="F3103" s="51">
        <f>IF(AB3103="DOLLAR",E3103*88,E3103)</f>
        <v/>
      </c>
      <c r="G3103" s="62">
        <f>F3103*J3103</f>
        <v/>
      </c>
      <c r="H3103" s="23" t="n">
        <v>302611</v>
      </c>
      <c r="I3103" s="23" t="inlineStr">
        <is>
          <t>PE/Cyanine7 anti-human CD25 Antibody  25tests</t>
        </is>
      </c>
      <c r="J3103" s="23" t="n">
        <v>1</v>
      </c>
      <c r="K3103" s="23" t="n">
        <v>1</v>
      </c>
      <c r="L3103" s="23">
        <f>J3103-K3103</f>
        <v/>
      </c>
      <c r="M3103" s="23" t="inlineStr">
        <is>
          <t>T-1325/25-26</t>
        </is>
      </c>
      <c r="N3103" s="32" t="n">
        <v>45937</v>
      </c>
      <c r="O3103" s="62" t="n">
        <v>16623.75</v>
      </c>
      <c r="P3103" s="23" t="inlineStr">
        <is>
          <t>IIT KANPUR</t>
        </is>
      </c>
      <c r="Q3103" s="23" t="n">
        <v>58156573160</v>
      </c>
      <c r="R3103" s="23" t="inlineStr">
        <is>
          <t>Delivered</t>
        </is>
      </c>
      <c r="S3103" s="63" t="n">
        <v>4</v>
      </c>
      <c r="T3103" s="39" t="n"/>
      <c r="U3103" s="23" t="inlineStr">
        <is>
          <t>BioLegend</t>
        </is>
      </c>
      <c r="V3103" s="23">
        <f>VLOOKUP(P3103,'Customer List'!B:C,2,)</f>
        <v/>
      </c>
      <c r="W3103" s="40" t="n"/>
      <c r="X3103" s="32" t="n">
        <v>45939</v>
      </c>
      <c r="Y3103" s="23">
        <f>IF(X3103="", "", X3103-N3103)</f>
        <v/>
      </c>
      <c r="Z3103" s="23">
        <f>IF(N3103="", "", TEXT(N3103, "dddd"))</f>
        <v/>
      </c>
      <c r="AA3103" s="23">
        <f>IF(X3103="", "", TEXT(X3103, "dddd"))</f>
        <v/>
      </c>
      <c r="AB3103" s="23">
        <f>VLOOKUP(U3103,'Currency Sheet'!A:C,3,)</f>
        <v/>
      </c>
      <c r="AC3103" s="44">
        <f>VLOOKUP(P3103,'Customer List'!B:D,3,)</f>
        <v/>
      </c>
    </row>
    <row r="3104">
      <c r="A3104" s="23">
        <f>A3103+1</f>
        <v/>
      </c>
      <c r="B3104" s="23" t="inlineStr">
        <is>
          <t>EED119537</t>
        </is>
      </c>
      <c r="C3104" s="32" t="n">
        <v>45926</v>
      </c>
      <c r="D3104" s="32" t="n">
        <v>45936</v>
      </c>
      <c r="E3104" s="51" t="n">
        <v>90.3</v>
      </c>
      <c r="F3104" s="51">
        <f>IF(AB3104="DOLLAR",E3104*88,E3104)</f>
        <v/>
      </c>
      <c r="G3104" s="62">
        <f>F3104*J3104</f>
        <v/>
      </c>
      <c r="H3104" s="23" t="n">
        <v>305105</v>
      </c>
      <c r="I3104" s="23" t="inlineStr">
        <is>
          <t>PE anti-human CD66b Antibody  25 tests</t>
        </is>
      </c>
      <c r="J3104" s="23" t="n">
        <v>1</v>
      </c>
      <c r="K3104" s="23" t="n">
        <v>1</v>
      </c>
      <c r="L3104" s="23">
        <f>J3104-K3104</f>
        <v/>
      </c>
      <c r="M3104" s="23" t="inlineStr">
        <is>
          <t>T-1344/25-26</t>
        </is>
      </c>
      <c r="N3104" s="32" t="n">
        <v>45937</v>
      </c>
      <c r="O3104" s="62" t="n">
        <v>13996.5</v>
      </c>
      <c r="P3104" s="23" t="inlineStr">
        <is>
          <t>HELIX</t>
        </is>
      </c>
      <c r="Q3104" s="23" t="n">
        <v>58156572773</v>
      </c>
      <c r="R3104" s="23" t="inlineStr">
        <is>
          <t>Delivered</t>
        </is>
      </c>
      <c r="S3104" s="63" t="n">
        <v>4</v>
      </c>
      <c r="T3104" s="39" t="n"/>
      <c r="U3104" s="23" t="inlineStr">
        <is>
          <t>BioLegend</t>
        </is>
      </c>
      <c r="V3104" s="23">
        <f>VLOOKUP(P3104,'Customer List'!B:C,2,)</f>
        <v/>
      </c>
      <c r="W3104" s="40" t="n"/>
      <c r="X3104" s="32" t="n">
        <v>45941</v>
      </c>
      <c r="Y3104" s="23">
        <f>IF(X3104="", "", X3104-N3104)</f>
        <v/>
      </c>
      <c r="Z3104" s="23">
        <f>IF(N3104="", "", TEXT(N3104, "dddd"))</f>
        <v/>
      </c>
      <c r="AA3104" s="23">
        <f>IF(X3104="", "", TEXT(X3104, "dddd"))</f>
        <v/>
      </c>
      <c r="AB3104" s="23">
        <f>VLOOKUP(U3104,'Currency Sheet'!A:C,3,)</f>
        <v/>
      </c>
      <c r="AC3104" s="44">
        <f>VLOOKUP(P3104,'Customer List'!B:D,3,)</f>
        <v/>
      </c>
    </row>
    <row r="3105">
      <c r="A3105" s="23">
        <f>A3104+1</f>
        <v/>
      </c>
      <c r="B3105" s="23" t="inlineStr">
        <is>
          <t>EED119537</t>
        </is>
      </c>
      <c r="C3105" s="32" t="n">
        <v>45926</v>
      </c>
      <c r="D3105" s="32" t="n">
        <v>45936</v>
      </c>
      <c r="E3105" s="51" t="n">
        <v>102.9</v>
      </c>
      <c r="F3105" s="51">
        <f>IF(AB3105="DOLLAR",E3105*88,E3105)</f>
        <v/>
      </c>
      <c r="G3105" s="62">
        <f>F3105*J3105</f>
        <v/>
      </c>
      <c r="H3105" s="23" t="n">
        <v>305629</v>
      </c>
      <c r="I3105" s="23" t="inlineStr">
        <is>
          <t>PerCP/Cyanine5.5 anti-human CD95 (Fas) Antibody  25 tests</t>
        </is>
      </c>
      <c r="J3105" s="23" t="n">
        <v>1</v>
      </c>
      <c r="K3105" s="23" t="n">
        <v>1</v>
      </c>
      <c r="L3105" s="23">
        <f>J3105-K3105</f>
        <v/>
      </c>
      <c r="M3105" s="23" t="inlineStr">
        <is>
          <t>T-1325/25-26</t>
        </is>
      </c>
      <c r="N3105" s="32" t="n">
        <v>45937</v>
      </c>
      <c r="O3105" s="62" t="n">
        <v>17088.75</v>
      </c>
      <c r="P3105" s="23" t="inlineStr">
        <is>
          <t>IIT KANPUR</t>
        </is>
      </c>
      <c r="Q3105" s="23" t="n">
        <v>58156573160</v>
      </c>
      <c r="R3105" s="23" t="inlineStr">
        <is>
          <t>Delivered</t>
        </is>
      </c>
      <c r="S3105" s="63" t="n">
        <v>4</v>
      </c>
      <c r="T3105" s="39" t="n"/>
      <c r="U3105" s="23" t="inlineStr">
        <is>
          <t>BioLegend</t>
        </is>
      </c>
      <c r="V3105" s="23">
        <f>VLOOKUP(P3105,'Customer List'!B:C,2,)</f>
        <v/>
      </c>
      <c r="W3105" s="40" t="n"/>
      <c r="X3105" s="32" t="n">
        <v>45939</v>
      </c>
      <c r="Y3105" s="23">
        <f>IF(X3105="", "", X3105-N3105)</f>
        <v/>
      </c>
      <c r="Z3105" s="23">
        <f>IF(N3105="", "", TEXT(N3105, "dddd"))</f>
        <v/>
      </c>
      <c r="AA3105" s="23">
        <f>IF(X3105="", "", TEXT(X3105, "dddd"))</f>
        <v/>
      </c>
      <c r="AB3105" s="23">
        <f>VLOOKUP(U3105,'Currency Sheet'!A:C,3,)</f>
        <v/>
      </c>
      <c r="AC3105" s="44">
        <f>VLOOKUP(P3105,'Customer List'!B:D,3,)</f>
        <v/>
      </c>
    </row>
    <row r="3106">
      <c r="A3106" s="23">
        <f>A3105+1</f>
        <v/>
      </c>
      <c r="B3106" s="23" t="inlineStr">
        <is>
          <t>EED119537</t>
        </is>
      </c>
      <c r="C3106" s="32" t="n">
        <v>45926</v>
      </c>
      <c r="D3106" s="32" t="n">
        <v>45936</v>
      </c>
      <c r="E3106" s="51" t="n">
        <v>205.1</v>
      </c>
      <c r="F3106" s="51">
        <f>IF(AB3106="DOLLAR",E3106*88,E3106)</f>
        <v/>
      </c>
      <c r="G3106" s="62">
        <f>F3106*J3106</f>
        <v/>
      </c>
      <c r="H3106" s="23" t="n">
        <v>306008</v>
      </c>
      <c r="I3106" s="23" t="inlineStr">
        <is>
          <t>PE/Cyanine5 anti-human CD123 Antibody  100 tests</t>
        </is>
      </c>
      <c r="J3106" s="23" t="n">
        <v>1</v>
      </c>
      <c r="K3106" s="23" t="n">
        <v>1</v>
      </c>
      <c r="L3106" s="23">
        <f>J3106-K3106</f>
        <v/>
      </c>
      <c r="M3106" s="23" t="inlineStr">
        <is>
          <t>T-1322/25-26</t>
        </is>
      </c>
      <c r="N3106" s="32" t="n">
        <v>45937</v>
      </c>
      <c r="O3106" s="62" t="n">
        <v>25051.5</v>
      </c>
      <c r="P3106" s="23" t="inlineStr">
        <is>
          <t>ACTREC</t>
        </is>
      </c>
      <c r="Q3106" s="23" t="n">
        <v>58156569435</v>
      </c>
      <c r="R3106" s="23" t="inlineStr">
        <is>
          <t>Delivered</t>
        </is>
      </c>
      <c r="S3106" s="63" t="n">
        <v>4</v>
      </c>
      <c r="T3106" s="39" t="n"/>
      <c r="U3106" s="23" t="inlineStr">
        <is>
          <t>BioLegend</t>
        </is>
      </c>
      <c r="V3106" s="23">
        <f>VLOOKUP(P3106,'Customer List'!B:C,2,)</f>
        <v/>
      </c>
      <c r="W3106" s="40" t="n"/>
      <c r="X3106" s="32" t="n">
        <v>45938</v>
      </c>
      <c r="Y3106" s="23">
        <f>IF(X3106="", "", X3106-N3106)</f>
        <v/>
      </c>
      <c r="Z3106" s="23">
        <f>IF(N3106="", "", TEXT(N3106, "dddd"))</f>
        <v/>
      </c>
      <c r="AA3106" s="23">
        <f>IF(X3106="", "", TEXT(X3106, "dddd"))</f>
        <v/>
      </c>
      <c r="AB3106" s="23">
        <f>VLOOKUP(U3106,'Currency Sheet'!A:C,3,)</f>
        <v/>
      </c>
      <c r="AC3106" s="44">
        <f>VLOOKUP(P3106,'Customer List'!B:D,3,)</f>
        <v/>
      </c>
    </row>
    <row r="3107">
      <c r="A3107" s="23">
        <f>A3106+1</f>
        <v/>
      </c>
      <c r="B3107" s="23" t="inlineStr">
        <is>
          <t>EED119537</t>
        </is>
      </c>
      <c r="C3107" s="32" t="n">
        <v>45926</v>
      </c>
      <c r="D3107" s="32" t="n">
        <v>45936</v>
      </c>
      <c r="E3107" s="51" t="n">
        <v>74.90000000000001</v>
      </c>
      <c r="F3107" s="51">
        <f>IF(AB3107="DOLLAR",E3107*88,E3107)</f>
        <v/>
      </c>
      <c r="G3107" s="62">
        <f>F3107*J3107</f>
        <v/>
      </c>
      <c r="H3107" s="23" t="n">
        <v>343107</v>
      </c>
      <c r="I3107" s="23" t="inlineStr">
        <is>
          <t>APC anti-human CD7 Antibody  25 tests</t>
        </is>
      </c>
      <c r="J3107" s="23" t="n">
        <v>2</v>
      </c>
      <c r="K3107" s="23" t="n">
        <v>2</v>
      </c>
      <c r="L3107" s="23">
        <f>J3107-K3107</f>
        <v/>
      </c>
      <c r="M3107" s="23" t="inlineStr">
        <is>
          <t>T-1335/25-26</t>
        </is>
      </c>
      <c r="N3107" s="32" t="n">
        <v>45937</v>
      </c>
      <c r="O3107" s="62" t="n">
        <v>23219</v>
      </c>
      <c r="P3107" s="23" t="inlineStr">
        <is>
          <t>MICRO VAPI</t>
        </is>
      </c>
      <c r="Q3107" s="23" t="n">
        <v>58156573495</v>
      </c>
      <c r="R3107" s="23" t="inlineStr">
        <is>
          <t>Delivered</t>
        </is>
      </c>
      <c r="S3107" s="63" t="n">
        <v>4</v>
      </c>
      <c r="T3107" s="39" t="n"/>
      <c r="U3107" s="23" t="inlineStr">
        <is>
          <t>BioLegend</t>
        </is>
      </c>
      <c r="V3107" s="23">
        <f>VLOOKUP(P3107,'Customer List'!B:C,2,)</f>
        <v/>
      </c>
      <c r="W3107" s="40" t="n"/>
      <c r="X3107" s="32" t="n">
        <v>45939</v>
      </c>
      <c r="Y3107" s="23">
        <f>IF(X3107="", "", X3107-N3107)</f>
        <v/>
      </c>
      <c r="Z3107" s="23">
        <f>IF(N3107="", "", TEXT(N3107, "dddd"))</f>
        <v/>
      </c>
      <c r="AA3107" s="23">
        <f>IF(X3107="", "", TEXT(X3107, "dddd"))</f>
        <v/>
      </c>
      <c r="AB3107" s="23">
        <f>VLOOKUP(U3107,'Currency Sheet'!A:C,3,)</f>
        <v/>
      </c>
      <c r="AC3107" s="44">
        <f>VLOOKUP(P3107,'Customer List'!B:D,3,)</f>
        <v/>
      </c>
    </row>
    <row r="3108">
      <c r="A3108" s="23">
        <f>A3107+1</f>
        <v/>
      </c>
      <c r="B3108" s="23" t="inlineStr">
        <is>
          <t>EED119537</t>
        </is>
      </c>
      <c r="C3108" s="32" t="n">
        <v>45926</v>
      </c>
      <c r="D3108" s="32" t="n">
        <v>45936</v>
      </c>
      <c r="E3108" s="51" t="n">
        <v>179.2</v>
      </c>
      <c r="F3108" s="51">
        <f>IF(AB3108="DOLLAR",E3108*88,E3108)</f>
        <v/>
      </c>
      <c r="G3108" s="62">
        <f>F3108*J3108</f>
        <v/>
      </c>
      <c r="H3108" s="23" t="n">
        <v>306308</v>
      </c>
      <c r="I3108" s="23" t="inlineStr">
        <is>
          <t>PE anti-human CD150 (SLAM) Antibody  100 tests</t>
        </is>
      </c>
      <c r="J3108" s="23" t="n">
        <v>1</v>
      </c>
      <c r="K3108" s="23" t="n">
        <v>1</v>
      </c>
      <c r="L3108" s="23">
        <f>J3108-K3108</f>
        <v/>
      </c>
      <c r="M3108" s="23" t="inlineStr">
        <is>
          <t>T-1322/25-26</t>
        </is>
      </c>
      <c r="N3108" s="32" t="n">
        <v>45937</v>
      </c>
      <c r="O3108" s="62" t="n">
        <v>21888</v>
      </c>
      <c r="P3108" s="23" t="inlineStr">
        <is>
          <t>ACTREC</t>
        </is>
      </c>
      <c r="Q3108" s="23" t="n">
        <v>58156569435</v>
      </c>
      <c r="R3108" s="23" t="inlineStr">
        <is>
          <t>Delivered</t>
        </is>
      </c>
      <c r="S3108" s="63" t="n">
        <v>4</v>
      </c>
      <c r="T3108" s="39" t="n"/>
      <c r="U3108" s="23" t="inlineStr">
        <is>
          <t>BioLegend</t>
        </is>
      </c>
      <c r="V3108" s="23">
        <f>VLOOKUP(P3108,'Customer List'!B:C,2,)</f>
        <v/>
      </c>
      <c r="W3108" s="40" t="n"/>
      <c r="X3108" s="32" t="n">
        <v>45938</v>
      </c>
      <c r="Y3108" s="23">
        <f>IF(X3108="", "", X3108-N3108)</f>
        <v/>
      </c>
      <c r="Z3108" s="23">
        <f>IF(N3108="", "", TEXT(N3108, "dddd"))</f>
        <v/>
      </c>
      <c r="AA3108" s="23">
        <f>IF(X3108="", "", TEXT(X3108, "dddd"))</f>
        <v/>
      </c>
      <c r="AB3108" s="23">
        <f>VLOOKUP(U3108,'Currency Sheet'!A:C,3,)</f>
        <v/>
      </c>
      <c r="AC3108" s="44">
        <f>VLOOKUP(P3108,'Customer List'!B:D,3,)</f>
        <v/>
      </c>
    </row>
    <row r="3109">
      <c r="A3109" s="23">
        <f>A3108+1</f>
        <v/>
      </c>
      <c r="B3109" s="23" t="inlineStr">
        <is>
          <t>EED119537</t>
        </is>
      </c>
      <c r="C3109" s="32" t="n">
        <v>45926</v>
      </c>
      <c r="D3109" s="32" t="n">
        <v>45936</v>
      </c>
      <c r="E3109" s="51" t="n">
        <v>131.6</v>
      </c>
      <c r="F3109" s="51">
        <f>IF(AB3109="DOLLAR",E3109*88,E3109)</f>
        <v/>
      </c>
      <c r="G3109" s="62">
        <f>F3109*J3109</f>
        <v/>
      </c>
      <c r="H3109" s="23" t="n">
        <v>306704</v>
      </c>
      <c r="I3109" s="23" t="inlineStr">
        <is>
          <t>Biotin anti-human TCR α/β Antibody  100µg</t>
        </is>
      </c>
      <c r="J3109" s="23" t="n">
        <v>1</v>
      </c>
      <c r="K3109" s="23" t="n">
        <v>1</v>
      </c>
      <c r="L3109" s="23">
        <f>J3109-K3109</f>
        <v/>
      </c>
      <c r="M3109" s="23" t="inlineStr">
        <is>
          <t>T-1344/25-26</t>
        </is>
      </c>
      <c r="N3109" s="32" t="n">
        <v>45937</v>
      </c>
      <c r="O3109" s="62" t="n">
        <v>20398</v>
      </c>
      <c r="P3109" s="23" t="inlineStr">
        <is>
          <t>HELIX</t>
        </is>
      </c>
      <c r="Q3109" s="23" t="n">
        <v>58156572773</v>
      </c>
      <c r="R3109" s="23" t="inlineStr">
        <is>
          <t>Delivered</t>
        </is>
      </c>
      <c r="S3109" s="63" t="n">
        <v>4</v>
      </c>
      <c r="T3109" s="39" t="n"/>
      <c r="U3109" s="23" t="inlineStr">
        <is>
          <t>BioLegend</t>
        </is>
      </c>
      <c r="V3109" s="23">
        <f>VLOOKUP(P3109,'Customer List'!B:C,2,)</f>
        <v/>
      </c>
      <c r="W3109" s="40" t="n"/>
      <c r="X3109" s="32" t="n">
        <v>45941</v>
      </c>
      <c r="Y3109" s="23">
        <f>IF(X3109="", "", X3109-N3109)</f>
        <v/>
      </c>
      <c r="Z3109" s="23">
        <f>IF(N3109="", "", TEXT(N3109, "dddd"))</f>
        <v/>
      </c>
      <c r="AA3109" s="23">
        <f>IF(X3109="", "", TEXT(X3109, "dddd"))</f>
        <v/>
      </c>
      <c r="AB3109" s="23">
        <f>VLOOKUP(U3109,'Currency Sheet'!A:C,3,)</f>
        <v/>
      </c>
      <c r="AC3109" s="44">
        <f>VLOOKUP(P3109,'Customer List'!B:D,3,)</f>
        <v/>
      </c>
    </row>
    <row r="3110">
      <c r="A3110" s="23">
        <f>A3109+1</f>
        <v/>
      </c>
      <c r="B3110" s="23" t="inlineStr">
        <is>
          <t>EED119537</t>
        </is>
      </c>
      <c r="C3110" s="32" t="n">
        <v>45926</v>
      </c>
      <c r="D3110" s="32" t="n">
        <v>45936</v>
      </c>
      <c r="E3110" s="51" t="n">
        <v>326.25</v>
      </c>
      <c r="F3110" s="51">
        <f>IF(AB3110="DOLLAR",E3110*88,E3110)</f>
        <v/>
      </c>
      <c r="G3110" s="62">
        <f>F3110*J3110</f>
        <v/>
      </c>
      <c r="H3110" s="23" t="n">
        <v>306740</v>
      </c>
      <c r="I3110" s="23" t="inlineStr">
        <is>
          <t>Brilliant Violet 711™ anti-human TCR α/β Antibody  100 tests</t>
        </is>
      </c>
      <c r="J3110" s="23" t="n">
        <v>1</v>
      </c>
      <c r="K3110" s="23" t="n">
        <v>1</v>
      </c>
      <c r="L3110" s="23">
        <f>J3110-K3110</f>
        <v/>
      </c>
      <c r="M3110" s="23" t="inlineStr">
        <is>
          <t>T-1344/25-26</t>
        </is>
      </c>
      <c r="N3110" s="32" t="n">
        <v>45937</v>
      </c>
      <c r="O3110" s="62" t="n">
        <v>47197.5</v>
      </c>
      <c r="P3110" s="23" t="inlineStr">
        <is>
          <t>HELIX</t>
        </is>
      </c>
      <c r="Q3110" s="23" t="n">
        <v>58156572773</v>
      </c>
      <c r="R3110" s="23" t="inlineStr">
        <is>
          <t>Delivered</t>
        </is>
      </c>
      <c r="S3110" s="63" t="n">
        <v>4</v>
      </c>
      <c r="T3110" s="39" t="n"/>
      <c r="U3110" s="23" t="inlineStr">
        <is>
          <t>BioLegend</t>
        </is>
      </c>
      <c r="V3110" s="23">
        <f>VLOOKUP(P3110,'Customer List'!B:C,2,)</f>
        <v/>
      </c>
      <c r="W3110" s="40" t="n"/>
      <c r="X3110" s="32" t="n">
        <v>45941</v>
      </c>
      <c r="Y3110" s="23">
        <f>IF(X3110="", "", X3110-N3110)</f>
        <v/>
      </c>
      <c r="Z3110" s="23">
        <f>IF(N3110="", "", TEXT(N3110, "dddd"))</f>
        <v/>
      </c>
      <c r="AA3110" s="23">
        <f>IF(X3110="", "", TEXT(X3110, "dddd"))</f>
        <v/>
      </c>
      <c r="AB3110" s="23">
        <f>VLOOKUP(U3110,'Currency Sheet'!A:C,3,)</f>
        <v/>
      </c>
      <c r="AC3110" s="44">
        <f>VLOOKUP(P3110,'Customer List'!B:D,3,)</f>
        <v/>
      </c>
    </row>
    <row r="3111">
      <c r="A3111" s="23">
        <f>A3110+1</f>
        <v/>
      </c>
      <c r="B3111" s="23" t="inlineStr">
        <is>
          <t>EED119537</t>
        </is>
      </c>
      <c r="C3111" s="32" t="n">
        <v>45926</v>
      </c>
      <c r="D3111" s="32" t="n">
        <v>45936</v>
      </c>
      <c r="E3111" s="51" t="n">
        <v>267.4</v>
      </c>
      <c r="F3111" s="51">
        <f>IF(AB3111="DOLLAR",E3111*88,E3111)</f>
        <v/>
      </c>
      <c r="G3111" s="62">
        <f>F3111*J3111</f>
        <v/>
      </c>
      <c r="H3111" s="23" t="n">
        <v>368504</v>
      </c>
      <c r="I3111" s="23" t="inlineStr">
        <is>
          <t>PerCP/Cyanine5.5 anti-human CD45 Antibody  100 tests</t>
        </is>
      </c>
      <c r="J3111" s="23" t="n">
        <v>2</v>
      </c>
      <c r="K3111" s="23" t="n">
        <v>2</v>
      </c>
      <c r="L3111" s="23">
        <f>J3111-K3111</f>
        <v/>
      </c>
      <c r="M3111" s="23" t="inlineStr">
        <is>
          <t>T-1320/25-26</t>
        </is>
      </c>
      <c r="N3111" s="32" t="n">
        <v>45937</v>
      </c>
      <c r="O3111" s="62" t="n">
        <v>76973</v>
      </c>
      <c r="P3111" s="23" t="inlineStr">
        <is>
          <t>ILABKART</t>
        </is>
      </c>
      <c r="Q3111" s="23" t="n">
        <v>58156570021</v>
      </c>
      <c r="R3111" s="23" t="inlineStr">
        <is>
          <t>Delivered</t>
        </is>
      </c>
      <c r="S3111" s="63" t="n">
        <v>4</v>
      </c>
      <c r="T3111" s="39" t="n"/>
      <c r="U3111" s="23" t="inlineStr">
        <is>
          <t>BioLegend</t>
        </is>
      </c>
      <c r="V3111" s="23">
        <f>VLOOKUP(P3111,'Customer List'!B:C,2,)</f>
        <v/>
      </c>
      <c r="W3111" s="40" t="n"/>
      <c r="X3111" s="32" t="n">
        <v>45938</v>
      </c>
      <c r="Y3111" s="23">
        <f>IF(X3111="", "", X3111-N3111)</f>
        <v/>
      </c>
      <c r="Z3111" s="23">
        <f>IF(N3111="", "", TEXT(N3111, "dddd"))</f>
        <v/>
      </c>
      <c r="AA3111" s="23">
        <f>IF(X3111="", "", TEXT(X3111, "dddd"))</f>
        <v/>
      </c>
      <c r="AB3111" s="23">
        <f>VLOOKUP(U3111,'Currency Sheet'!A:C,3,)</f>
        <v/>
      </c>
      <c r="AC3111" s="44">
        <f>VLOOKUP(P3111,'Customer List'!B:D,3,)</f>
        <v/>
      </c>
    </row>
    <row r="3112">
      <c r="A3112" s="23">
        <f>A3111+1</f>
        <v/>
      </c>
      <c r="B3112" s="23" t="inlineStr">
        <is>
          <t>EED119537</t>
        </is>
      </c>
      <c r="C3112" s="32" t="n">
        <v>45926</v>
      </c>
      <c r="D3112" s="32" t="n">
        <v>45936</v>
      </c>
      <c r="E3112" s="51" t="n">
        <v>21</v>
      </c>
      <c r="F3112" s="51">
        <f>IF(AB3112="DOLLAR",E3112*88,E3112)</f>
        <v/>
      </c>
      <c r="G3112" s="62">
        <f>F3112*J3112</f>
        <v/>
      </c>
      <c r="H3112" s="23" t="n">
        <v>400101</v>
      </c>
      <c r="I3112" s="23" t="inlineStr">
        <is>
          <t>Purified Mouse IgG1, κ Isotype Ctrl Antibody  50µg</t>
        </is>
      </c>
      <c r="J3112" s="23" t="n">
        <v>2</v>
      </c>
      <c r="K3112" s="23" t="n">
        <v>2</v>
      </c>
      <c r="L3112" s="23">
        <f>J3112-K3112</f>
        <v/>
      </c>
      <c r="M3112" s="23" t="inlineStr">
        <is>
          <t>T-1337/25-26</t>
        </is>
      </c>
      <c r="N3112" s="32" t="n">
        <v>45937</v>
      </c>
      <c r="O3112" s="62" t="n">
        <v>6975</v>
      </c>
      <c r="P3112" s="23" t="inlineStr">
        <is>
          <t>BIO AID</t>
        </is>
      </c>
      <c r="Q3112" s="23" t="n">
        <v>58156565891</v>
      </c>
      <c r="R3112" s="23" t="inlineStr">
        <is>
          <t>Delivered</t>
        </is>
      </c>
      <c r="S3112" s="63" t="n">
        <v>4</v>
      </c>
      <c r="T3112" s="39" t="n"/>
      <c r="U3112" s="23" t="inlineStr">
        <is>
          <t>BioLegend</t>
        </is>
      </c>
      <c r="V3112" s="23">
        <f>VLOOKUP(P3112,'Customer List'!B:C,2,)</f>
        <v/>
      </c>
      <c r="W3112" s="40" t="n"/>
      <c r="X3112" s="32" t="n">
        <v>45939</v>
      </c>
      <c r="Y3112" s="23">
        <f>IF(X3112="", "", X3112-N3112)</f>
        <v/>
      </c>
      <c r="Z3112" s="23">
        <f>IF(N3112="", "", TEXT(N3112, "dddd"))</f>
        <v/>
      </c>
      <c r="AA3112" s="23">
        <f>IF(X3112="", "", TEXT(X3112, "dddd"))</f>
        <v/>
      </c>
      <c r="AB3112" s="23">
        <f>VLOOKUP(U3112,'Currency Sheet'!A:C,3,)</f>
        <v/>
      </c>
      <c r="AC3112" s="44">
        <f>VLOOKUP(P3112,'Customer List'!B:D,3,)</f>
        <v/>
      </c>
    </row>
    <row r="3113">
      <c r="A3113" s="23">
        <f>A3112+1</f>
        <v/>
      </c>
      <c r="B3113" s="23" t="inlineStr">
        <is>
          <t>EED119537</t>
        </is>
      </c>
      <c r="C3113" s="32" t="n">
        <v>45926</v>
      </c>
      <c r="D3113" s="32" t="n">
        <v>45936</v>
      </c>
      <c r="E3113" s="51" t="n">
        <v>285</v>
      </c>
      <c r="F3113" s="51">
        <f>IF(AB3113="DOLLAR",E3113*88,E3113)</f>
        <v/>
      </c>
      <c r="G3113" s="62">
        <f>F3113*J3113</f>
        <v/>
      </c>
      <c r="H3113" s="23" t="n">
        <v>307646</v>
      </c>
      <c r="I3113" s="23" t="inlineStr">
        <is>
          <t>Brilliant Violet 510™ anti-human HLA-DR Antibody  100tests</t>
        </is>
      </c>
      <c r="J3113" s="23" t="n">
        <v>1</v>
      </c>
      <c r="K3113" s="23" t="n">
        <v>1</v>
      </c>
      <c r="L3113" s="23">
        <f>J3113-K3113</f>
        <v/>
      </c>
      <c r="M3113" s="23" t="inlineStr">
        <is>
          <t>T-1334/25-26</t>
        </is>
      </c>
      <c r="N3113" s="32" t="n">
        <v>45937</v>
      </c>
      <c r="O3113" s="62" t="n">
        <v>41230</v>
      </c>
      <c r="P3113" s="23" t="inlineStr">
        <is>
          <t>KOKILA</t>
        </is>
      </c>
      <c r="Q3113" s="23" t="n">
        <v>58156567700</v>
      </c>
      <c r="R3113" s="23" t="inlineStr">
        <is>
          <t>Delivered</t>
        </is>
      </c>
      <c r="S3113" s="63" t="n">
        <v>4</v>
      </c>
      <c r="T3113" s="39" t="n"/>
      <c r="U3113" s="23" t="inlineStr">
        <is>
          <t>BioLegend</t>
        </is>
      </c>
      <c r="V3113" s="23">
        <f>VLOOKUP(P3113,'Customer List'!B:C,2,)</f>
        <v/>
      </c>
      <c r="W3113" s="40" t="n"/>
      <c r="X3113" s="32" t="n">
        <v>45941</v>
      </c>
      <c r="Y3113" s="23">
        <f>IF(X3113="", "", X3113-N3113)</f>
        <v/>
      </c>
      <c r="Z3113" s="23">
        <f>IF(N3113="", "", TEXT(N3113, "dddd"))</f>
        <v/>
      </c>
      <c r="AA3113" s="23">
        <f>IF(X3113="", "", TEXT(X3113, "dddd"))</f>
        <v/>
      </c>
      <c r="AB3113" s="23">
        <f>VLOOKUP(U3113,'Currency Sheet'!A:C,3,)</f>
        <v/>
      </c>
      <c r="AC3113" s="44">
        <f>VLOOKUP(P3113,'Customer List'!B:D,3,)</f>
        <v/>
      </c>
    </row>
    <row r="3114">
      <c r="A3114" s="23">
        <f>A3113+1</f>
        <v/>
      </c>
      <c r="B3114" s="23" t="inlineStr">
        <is>
          <t>EED119537</t>
        </is>
      </c>
      <c r="C3114" s="32" t="n">
        <v>45926</v>
      </c>
      <c r="D3114" s="32" t="n">
        <v>45936</v>
      </c>
      <c r="E3114" s="51" t="n">
        <v>285</v>
      </c>
      <c r="F3114" s="51">
        <f>IF(AB3114="DOLLAR",E3114*88,E3114)</f>
        <v/>
      </c>
      <c r="G3114" s="62">
        <f>F3114*J3114</f>
        <v/>
      </c>
      <c r="H3114" s="23" t="n">
        <v>307646</v>
      </c>
      <c r="I3114" s="23" t="inlineStr">
        <is>
          <t>Brilliant Violet 510™ anti-human HLA-DR Antibody  100tests</t>
        </is>
      </c>
      <c r="J3114" s="23" t="n">
        <v>20</v>
      </c>
      <c r="K3114" s="23" t="n">
        <v>20</v>
      </c>
      <c r="L3114" s="23">
        <f>J3114-K3114</f>
        <v/>
      </c>
      <c r="M3114" s="23" t="inlineStr">
        <is>
          <t>T-1322/25-26</t>
        </is>
      </c>
      <c r="N3114" s="32" t="n">
        <v>45937</v>
      </c>
      <c r="O3114" s="62" t="n">
        <v>649800</v>
      </c>
      <c r="P3114" s="23" t="inlineStr">
        <is>
          <t>ACTREC</t>
        </is>
      </c>
      <c r="Q3114" s="23" t="n">
        <v>58156569435</v>
      </c>
      <c r="R3114" s="23" t="inlineStr">
        <is>
          <t>Delivered</t>
        </is>
      </c>
      <c r="S3114" s="63" t="n">
        <v>4</v>
      </c>
      <c r="T3114" s="39" t="n"/>
      <c r="U3114" s="23" t="inlineStr">
        <is>
          <t>BioLegend</t>
        </is>
      </c>
      <c r="V3114" s="23">
        <f>VLOOKUP(P3114,'Customer List'!B:C,2,)</f>
        <v/>
      </c>
      <c r="W3114" s="40" t="n"/>
      <c r="X3114" s="32" t="n">
        <v>45938</v>
      </c>
      <c r="Y3114" s="23">
        <f>IF(X3114="", "", X3114-N3114)</f>
        <v/>
      </c>
      <c r="Z3114" s="23">
        <f>IF(N3114="", "", TEXT(N3114, "dddd"))</f>
        <v/>
      </c>
      <c r="AA3114" s="23">
        <f>IF(X3114="", "", TEXT(X3114, "dddd"))</f>
        <v/>
      </c>
      <c r="AB3114" s="23">
        <f>VLOOKUP(U3114,'Currency Sheet'!A:C,3,)</f>
        <v/>
      </c>
      <c r="AC3114" s="44">
        <f>VLOOKUP(P3114,'Customer List'!B:D,3,)</f>
        <v/>
      </c>
    </row>
    <row r="3115">
      <c r="A3115" s="23">
        <f>A3114+1</f>
        <v/>
      </c>
      <c r="B3115" s="23" t="inlineStr">
        <is>
          <t>EED119537</t>
        </is>
      </c>
      <c r="C3115" s="32" t="n">
        <v>45926</v>
      </c>
      <c r="D3115" s="32" t="n">
        <v>45936</v>
      </c>
      <c r="E3115" s="51" t="n">
        <v>91.7</v>
      </c>
      <c r="F3115" s="51">
        <f>IF(AB3115="DOLLAR",E3115*88,E3115)</f>
        <v/>
      </c>
      <c r="G3115" s="62">
        <f>F3115*J3115</f>
        <v/>
      </c>
      <c r="H3115" s="23" t="n">
        <v>310805</v>
      </c>
      <c r="I3115" s="23" t="inlineStr">
        <is>
          <t>PE anti-human CD154 (CD40L) Antibody  25 tests</t>
        </is>
      </c>
      <c r="J3115" s="23" t="n">
        <v>1</v>
      </c>
      <c r="K3115" s="23" t="n">
        <v>1</v>
      </c>
      <c r="L3115" s="23">
        <f>J3115-K3115</f>
        <v/>
      </c>
      <c r="M3115" s="23" t="inlineStr">
        <is>
          <t>T-1325/25-26</t>
        </is>
      </c>
      <c r="N3115" s="32" t="n">
        <v>45937</v>
      </c>
      <c r="O3115" s="62" t="n">
        <v>15228.75</v>
      </c>
      <c r="P3115" s="23" t="inlineStr">
        <is>
          <t>IIT KANPUR</t>
        </is>
      </c>
      <c r="Q3115" s="23" t="n">
        <v>58156573160</v>
      </c>
      <c r="R3115" s="23" t="inlineStr">
        <is>
          <t>Delivered</t>
        </is>
      </c>
      <c r="S3115" s="63" t="n">
        <v>4</v>
      </c>
      <c r="T3115" s="39" t="n"/>
      <c r="U3115" s="23" t="inlineStr">
        <is>
          <t>BioLegend</t>
        </is>
      </c>
      <c r="V3115" s="23">
        <f>VLOOKUP(P3115,'Customer List'!B:C,2,)</f>
        <v/>
      </c>
      <c r="W3115" s="40" t="n"/>
      <c r="X3115" s="32" t="n">
        <v>45939</v>
      </c>
      <c r="Y3115" s="23">
        <f>IF(X3115="", "", X3115-N3115)</f>
        <v/>
      </c>
      <c r="Z3115" s="23">
        <f>IF(N3115="", "", TEXT(N3115, "dddd"))</f>
        <v/>
      </c>
      <c r="AA3115" s="23">
        <f>IF(X3115="", "", TEXT(X3115, "dddd"))</f>
        <v/>
      </c>
      <c r="AB3115" s="23">
        <f>VLOOKUP(U3115,'Currency Sheet'!A:C,3,)</f>
        <v/>
      </c>
      <c r="AC3115" s="44">
        <f>VLOOKUP(P3115,'Customer List'!B:D,3,)</f>
        <v/>
      </c>
    </row>
    <row r="3116">
      <c r="A3116" s="23">
        <f>A3115+1</f>
        <v/>
      </c>
      <c r="B3116" s="23" t="inlineStr">
        <is>
          <t>EED119537</t>
        </is>
      </c>
      <c r="C3116" s="32" t="n">
        <v>45926</v>
      </c>
      <c r="D3116" s="32" t="n">
        <v>45936</v>
      </c>
      <c r="E3116" s="51" t="n">
        <v>50.4</v>
      </c>
      <c r="F3116" s="51">
        <f>IF(AB3116="DOLLAR",E3116*88,E3116)</f>
        <v/>
      </c>
      <c r="G3116" s="62">
        <f>F3116*J3116</f>
        <v/>
      </c>
      <c r="H3116" s="23" t="inlineStr">
        <is>
          <t>310909</t>
        </is>
      </c>
      <c r="I3116" s="23" t="inlineStr">
        <is>
          <t>APC anti-human CD69 Antibody  25 tests</t>
        </is>
      </c>
      <c r="J3116" s="23" t="n">
        <v>1</v>
      </c>
      <c r="K3116" s="23" t="n">
        <v>1</v>
      </c>
      <c r="L3116" s="23">
        <f>J3116-K3116</f>
        <v/>
      </c>
      <c r="M3116" s="23" t="inlineStr">
        <is>
          <t>T-1325/25-26</t>
        </is>
      </c>
      <c r="N3116" s="32" t="n">
        <v>45937</v>
      </c>
      <c r="O3116" s="62" t="n">
        <v>8370</v>
      </c>
      <c r="P3116" s="23" t="inlineStr">
        <is>
          <t>IIT KANPUR</t>
        </is>
      </c>
      <c r="Q3116" s="23" t="n">
        <v>58156573160</v>
      </c>
      <c r="R3116" s="23" t="inlineStr">
        <is>
          <t>Delivered</t>
        </is>
      </c>
      <c r="S3116" s="63" t="n">
        <v>4</v>
      </c>
      <c r="T3116" s="39" t="n"/>
      <c r="U3116" s="23" t="inlineStr">
        <is>
          <t>BioLegend</t>
        </is>
      </c>
      <c r="V3116" s="23">
        <f>VLOOKUP(P3116,'Customer List'!B:C,2,)</f>
        <v/>
      </c>
      <c r="W3116" s="40" t="n"/>
      <c r="X3116" s="32" t="n">
        <v>45939</v>
      </c>
      <c r="Y3116" s="23">
        <f>IF(X3116="", "", X3116-N3116)</f>
        <v/>
      </c>
      <c r="Z3116" s="23">
        <f>IF(N3116="", "", TEXT(N3116, "dddd"))</f>
        <v/>
      </c>
      <c r="AA3116" s="23">
        <f>IF(X3116="", "", TEXT(X3116, "dddd"))</f>
        <v/>
      </c>
      <c r="AB3116" s="23">
        <f>VLOOKUP(U3116,'Currency Sheet'!A:C,3,)</f>
        <v/>
      </c>
      <c r="AC3116" s="44">
        <f>VLOOKUP(P3116,'Customer List'!B:D,3,)</f>
        <v/>
      </c>
    </row>
    <row r="3117">
      <c r="A3117" s="23">
        <f>A3116+1</f>
        <v/>
      </c>
      <c r="B3117" s="23" t="inlineStr">
        <is>
          <t>EED119537</t>
        </is>
      </c>
      <c r="C3117" s="32" t="n">
        <v>45926</v>
      </c>
      <c r="D3117" s="32" t="n">
        <v>45936</v>
      </c>
      <c r="E3117" s="51" t="n">
        <v>108.5</v>
      </c>
      <c r="F3117" s="51">
        <f>IF(AB3117="DOLLAR",E3117*88,E3117)</f>
        <v/>
      </c>
      <c r="G3117" s="62">
        <f>F3117*J3117</f>
        <v/>
      </c>
      <c r="H3117" s="23" t="n">
        <v>310913</v>
      </c>
      <c r="I3117" s="23" t="inlineStr">
        <is>
          <t>APC/Cyanine7 anti-human CD69 Antibody  25tests</t>
        </is>
      </c>
      <c r="J3117" s="23" t="n">
        <v>1</v>
      </c>
      <c r="K3117" s="23" t="n">
        <v>1</v>
      </c>
      <c r="L3117" s="23">
        <f>J3117-K3117</f>
        <v/>
      </c>
      <c r="M3117" s="23" t="inlineStr">
        <is>
          <t>T-1325/25-26</t>
        </is>
      </c>
      <c r="N3117" s="32" t="n">
        <v>45937</v>
      </c>
      <c r="O3117" s="62" t="n">
        <v>18018.75</v>
      </c>
      <c r="P3117" s="23" t="inlineStr">
        <is>
          <t>IIT KANPUR</t>
        </is>
      </c>
      <c r="Q3117" s="23" t="n">
        <v>58156573160</v>
      </c>
      <c r="R3117" s="23" t="inlineStr">
        <is>
          <t>Delivered</t>
        </is>
      </c>
      <c r="S3117" s="63" t="n">
        <v>4</v>
      </c>
      <c r="T3117" s="39" t="n"/>
      <c r="U3117" s="23" t="inlineStr">
        <is>
          <t>BioLegend</t>
        </is>
      </c>
      <c r="V3117" s="23">
        <f>VLOOKUP(P3117,'Customer List'!B:C,2,)</f>
        <v/>
      </c>
      <c r="W3117" s="40" t="n"/>
      <c r="X3117" s="32" t="n">
        <v>45939</v>
      </c>
      <c r="Y3117" s="23">
        <f>IF(X3117="", "", X3117-N3117)</f>
        <v/>
      </c>
      <c r="Z3117" s="23">
        <f>IF(N3117="", "", TEXT(N3117, "dddd"))</f>
        <v/>
      </c>
      <c r="AA3117" s="23">
        <f>IF(X3117="", "", TEXT(X3117, "dddd"))</f>
        <v/>
      </c>
      <c r="AB3117" s="23">
        <f>VLOOKUP(U3117,'Currency Sheet'!A:C,3,)</f>
        <v/>
      </c>
      <c r="AC3117" s="44">
        <f>VLOOKUP(P3117,'Customer List'!B:D,3,)</f>
        <v/>
      </c>
    </row>
    <row r="3118">
      <c r="A3118" s="23">
        <f>A3117+1</f>
        <v/>
      </c>
      <c r="B3118" s="23" t="inlineStr">
        <is>
          <t>EED119537</t>
        </is>
      </c>
      <c r="C3118" s="32" t="n">
        <v>45926</v>
      </c>
      <c r="D3118" s="32" t="n">
        <v>45936</v>
      </c>
      <c r="E3118" s="51" t="n">
        <v>177.1</v>
      </c>
      <c r="F3118" s="51">
        <f>IF(AB3118="DOLLAR",E3118*88,E3118)</f>
        <v/>
      </c>
      <c r="G3118" s="62">
        <f>F3118*J3118</f>
        <v/>
      </c>
      <c r="H3118" s="23" t="n">
        <v>640922</v>
      </c>
      <c r="I3118" s="23" t="inlineStr">
        <is>
          <t>FITC Annexin V Apoptosis Detection Kit with 7-AAD  100tests</t>
        </is>
      </c>
      <c r="J3118" s="23" t="n">
        <v>2</v>
      </c>
      <c r="K3118" s="23" t="n">
        <v>2</v>
      </c>
      <c r="L3118" s="23">
        <f>J3118-K3118</f>
        <v/>
      </c>
      <c r="M3118" s="23" t="inlineStr">
        <is>
          <t>T-1333/25-26</t>
        </is>
      </c>
      <c r="N3118" s="32" t="n">
        <v>45937</v>
      </c>
      <c r="O3118" s="62" t="n">
        <v>57253.9</v>
      </c>
      <c r="P3118" s="23" t="inlineStr">
        <is>
          <t>PATANJALI</t>
        </is>
      </c>
      <c r="Q3118" s="62" t="inlineStr">
        <is>
          <t>D3003710012</t>
        </is>
      </c>
      <c r="R3118" s="23" t="inlineStr">
        <is>
          <t>Delivered</t>
        </is>
      </c>
      <c r="S3118" s="63" t="n">
        <v>4</v>
      </c>
      <c r="T3118" s="39" t="n"/>
      <c r="U3118" s="23" t="inlineStr">
        <is>
          <t>BioLegend</t>
        </is>
      </c>
      <c r="V3118" s="23">
        <f>VLOOKUP(P3118,'Customer List'!B:C,2,)</f>
        <v/>
      </c>
      <c r="W3118" s="40" t="n"/>
      <c r="X3118" s="32" t="n">
        <v>45940</v>
      </c>
      <c r="Y3118" s="23">
        <f>IF(X3118="", "", X3118-N3118)</f>
        <v/>
      </c>
      <c r="Z3118" s="23">
        <f>IF(N3118="", "", TEXT(N3118, "dddd"))</f>
        <v/>
      </c>
      <c r="AA3118" s="23">
        <f>IF(X3118="", "", TEXT(X3118, "dddd"))</f>
        <v/>
      </c>
      <c r="AB3118" s="23">
        <f>VLOOKUP(U3118,'Currency Sheet'!A:C,3,)</f>
        <v/>
      </c>
      <c r="AC3118" s="44">
        <f>VLOOKUP(P3118,'Customer List'!B:D,3,)</f>
        <v/>
      </c>
    </row>
    <row r="3119">
      <c r="A3119" s="23">
        <f>A3118+1</f>
        <v/>
      </c>
      <c r="B3119" s="23" t="inlineStr">
        <is>
          <t>EED119537</t>
        </is>
      </c>
      <c r="C3119" s="32" t="n">
        <v>45926</v>
      </c>
      <c r="D3119" s="32" t="n">
        <v>45936</v>
      </c>
      <c r="E3119" s="51" t="n">
        <v>267.4</v>
      </c>
      <c r="F3119" s="51">
        <f>IF(AB3119="DOLLAR",E3119*88,E3119)</f>
        <v/>
      </c>
      <c r="G3119" s="62">
        <f>F3119*J3119</f>
        <v/>
      </c>
      <c r="H3119" s="23" t="n">
        <v>314512</v>
      </c>
      <c r="I3119" s="23" t="inlineStr">
        <is>
          <t>PerCP/Cyanine5.5 anti-human IgM Antibody  100tests</t>
        </is>
      </c>
      <c r="J3119" s="23" t="n">
        <v>1</v>
      </c>
      <c r="K3119" s="23" t="n">
        <v>1</v>
      </c>
      <c r="L3119" s="23">
        <f>J3119-K3119</f>
        <v/>
      </c>
      <c r="M3119" s="23" t="inlineStr">
        <is>
          <t>T-1332/25-26</t>
        </is>
      </c>
      <c r="N3119" s="32" t="n">
        <v>45937</v>
      </c>
      <c r="O3119" s="62" t="n">
        <v>38487</v>
      </c>
      <c r="P3119" s="23" t="inlineStr">
        <is>
          <t>NEUBERG</t>
        </is>
      </c>
      <c r="Q3119" s="23" t="n">
        <v>58156566646</v>
      </c>
      <c r="R3119" s="23" t="inlineStr">
        <is>
          <t>Delivered</t>
        </is>
      </c>
      <c r="S3119" s="63" t="n">
        <v>4</v>
      </c>
      <c r="T3119" s="39" t="n"/>
      <c r="U3119" s="23" t="inlineStr">
        <is>
          <t>BioLegend</t>
        </is>
      </c>
      <c r="V3119" s="23">
        <f>VLOOKUP(P3119,'Customer List'!B:C,2,)</f>
        <v/>
      </c>
      <c r="W3119" s="40" t="n"/>
      <c r="X3119" s="32" t="n">
        <v>45938</v>
      </c>
      <c r="Y3119" s="23">
        <f>IF(X3119="", "", X3119-N3119)</f>
        <v/>
      </c>
      <c r="Z3119" s="23">
        <f>IF(N3119="", "", TEXT(N3119, "dddd"))</f>
        <v/>
      </c>
      <c r="AA3119" s="23">
        <f>IF(X3119="", "", TEXT(X3119, "dddd"))</f>
        <v/>
      </c>
      <c r="AB3119" s="23">
        <f>VLOOKUP(U3119,'Currency Sheet'!A:C,3,)</f>
        <v/>
      </c>
      <c r="AC3119" s="44">
        <f>VLOOKUP(P3119,'Customer List'!B:D,3,)</f>
        <v/>
      </c>
    </row>
    <row r="3120">
      <c r="A3120" s="23">
        <f>A3119+1</f>
        <v/>
      </c>
      <c r="B3120" s="23" t="inlineStr">
        <is>
          <t>EED119537</t>
        </is>
      </c>
      <c r="C3120" s="32" t="n">
        <v>45926</v>
      </c>
      <c r="D3120" s="32" t="n">
        <v>45936</v>
      </c>
      <c r="E3120" s="51" t="n">
        <v>273.75</v>
      </c>
      <c r="F3120" s="51">
        <f>IF(AB3120="DOLLAR",E3120*88,E3120)</f>
        <v/>
      </c>
      <c r="G3120" s="62">
        <f>F3120*J3120</f>
        <v/>
      </c>
      <c r="H3120" s="23" t="n">
        <v>317332</v>
      </c>
      <c r="I3120" s="23" t="inlineStr">
        <is>
          <t>Brilliant Violet 510™ anti-human CD3 Antibody  100tests</t>
        </is>
      </c>
      <c r="J3120" s="23" t="n">
        <v>1</v>
      </c>
      <c r="K3120" s="23" t="n">
        <v>1</v>
      </c>
      <c r="L3120" s="23">
        <f>J3120-K3120</f>
        <v/>
      </c>
      <c r="M3120" s="23" t="inlineStr">
        <is>
          <t>T-1329/25-26</t>
        </is>
      </c>
      <c r="N3120" s="32" t="n">
        <v>45937</v>
      </c>
      <c r="O3120" s="62" t="n">
        <v>42431</v>
      </c>
      <c r="P3120" s="23" t="inlineStr">
        <is>
          <t>FARCAST</t>
        </is>
      </c>
      <c r="Q3120" s="23" t="n">
        <v>58156567033</v>
      </c>
      <c r="R3120" s="23" t="inlineStr">
        <is>
          <t>Delivered</t>
        </is>
      </c>
      <c r="S3120" s="63" t="n">
        <v>4</v>
      </c>
      <c r="T3120" s="39" t="n"/>
      <c r="U3120" s="23" t="inlineStr">
        <is>
          <t>BioLegend</t>
        </is>
      </c>
      <c r="V3120" s="23">
        <f>VLOOKUP(P3120,'Customer List'!B:C,2,)</f>
        <v/>
      </c>
      <c r="W3120" s="40" t="n"/>
      <c r="X3120" s="32" t="n">
        <v>45938</v>
      </c>
      <c r="Y3120" s="23">
        <f>IF(X3120="", "", X3120-N3120)</f>
        <v/>
      </c>
      <c r="Z3120" s="23">
        <f>IF(N3120="", "", TEXT(N3120, "dddd"))</f>
        <v/>
      </c>
      <c r="AA3120" s="23">
        <f>IF(X3120="", "", TEXT(X3120, "dddd"))</f>
        <v/>
      </c>
      <c r="AB3120" s="23">
        <f>VLOOKUP(U3120,'Currency Sheet'!A:C,3,)</f>
        <v/>
      </c>
      <c r="AC3120" s="44">
        <f>VLOOKUP(P3120,'Customer List'!B:D,3,)</f>
        <v/>
      </c>
    </row>
    <row r="3121">
      <c r="A3121" s="23">
        <f>A3120+1</f>
        <v/>
      </c>
      <c r="B3121" s="23" t="inlineStr">
        <is>
          <t>EED119537</t>
        </is>
      </c>
      <c r="C3121" s="32" t="n">
        <v>45926</v>
      </c>
      <c r="D3121" s="32" t="n">
        <v>45936</v>
      </c>
      <c r="E3121" s="51" t="n">
        <v>78.40000000000001</v>
      </c>
      <c r="F3121" s="51">
        <f>IF(AB3121="DOLLAR",E3121*88,E3121)</f>
        <v/>
      </c>
      <c r="G3121" s="62">
        <f>F3121*J3121</f>
        <v/>
      </c>
      <c r="H3121" s="23" t="n">
        <v>317335</v>
      </c>
      <c r="I3121" s="23" t="inlineStr">
        <is>
          <t>PerCP/Cyanine5.5 anti-human CD3 Antibody  25 tests</t>
        </is>
      </c>
      <c r="J3121" s="23" t="n">
        <v>1</v>
      </c>
      <c r="K3121" s="23" t="n">
        <v>1</v>
      </c>
      <c r="L3121" s="23">
        <f>J3121-K3121</f>
        <v/>
      </c>
      <c r="M3121" s="23" t="inlineStr">
        <is>
          <t>T-1324/25-26</t>
        </is>
      </c>
      <c r="N3121" s="32" t="n">
        <v>45937</v>
      </c>
      <c r="O3121" s="62" t="n">
        <v>10416</v>
      </c>
      <c r="P3121" s="23" t="inlineStr">
        <is>
          <t>M BIOTECH</t>
        </is>
      </c>
      <c r="Q3121" s="23" t="n">
        <v>58156571163</v>
      </c>
      <c r="R3121" s="23" t="inlineStr">
        <is>
          <t>Delivered</t>
        </is>
      </c>
      <c r="S3121" s="63" t="n">
        <v>4</v>
      </c>
      <c r="T3121" s="39" t="n"/>
      <c r="U3121" s="23" t="inlineStr">
        <is>
          <t>BioLegend</t>
        </is>
      </c>
      <c r="V3121" s="23">
        <f>VLOOKUP(P3121,'Customer List'!B:C,2,)</f>
        <v/>
      </c>
      <c r="W3121" s="40" t="n"/>
      <c r="X3121" s="32" t="n">
        <v>45939</v>
      </c>
      <c r="Y3121" s="23">
        <f>IF(X3121="", "", X3121-N3121)</f>
        <v/>
      </c>
      <c r="Z3121" s="23">
        <f>IF(N3121="", "", TEXT(N3121, "dddd"))</f>
        <v/>
      </c>
      <c r="AA3121" s="23">
        <f>IF(X3121="", "", TEXT(X3121, "dddd"))</f>
        <v/>
      </c>
      <c r="AB3121" s="23">
        <f>VLOOKUP(U3121,'Currency Sheet'!A:C,3,)</f>
        <v/>
      </c>
      <c r="AC3121" s="44">
        <f>VLOOKUP(P3121,'Customer List'!B:D,3,)</f>
        <v/>
      </c>
    </row>
    <row r="3122">
      <c r="A3122" s="23">
        <f>A3121+1</f>
        <v/>
      </c>
      <c r="B3122" s="23" t="inlineStr">
        <is>
          <t>EED119537</t>
        </is>
      </c>
      <c r="C3122" s="32" t="n">
        <v>45926</v>
      </c>
      <c r="D3122" s="32" t="n">
        <v>45936</v>
      </c>
      <c r="E3122" s="51" t="n">
        <v>270</v>
      </c>
      <c r="F3122" s="51">
        <f>IF(AB3122="DOLLAR",E3122*88,E3122)</f>
        <v/>
      </c>
      <c r="G3122" s="62">
        <f>F3122*J3122</f>
        <v/>
      </c>
      <c r="H3122" s="23" t="n">
        <v>317344</v>
      </c>
      <c r="I3122" s="23" t="inlineStr">
        <is>
          <t>Brilliant Violet 421™ anti-human CD3 Antibody  100tests</t>
        </is>
      </c>
      <c r="J3122" s="23" t="n">
        <v>1</v>
      </c>
      <c r="K3122" s="23" t="n">
        <v>1</v>
      </c>
      <c r="L3122" s="23">
        <f>J3122-K3122</f>
        <v/>
      </c>
      <c r="M3122" s="23" t="inlineStr">
        <is>
          <t>T-1342/25-26</t>
        </is>
      </c>
      <c r="N3122" s="32" t="n">
        <v>45937</v>
      </c>
      <c r="O3122" s="62" t="n">
        <v>39060</v>
      </c>
      <c r="P3122" s="23" t="inlineStr">
        <is>
          <t>AURIGINE ONCO</t>
        </is>
      </c>
      <c r="Q3122" s="23" t="n">
        <v>58156571955</v>
      </c>
      <c r="R3122" s="23" t="inlineStr">
        <is>
          <t>Delivered</t>
        </is>
      </c>
      <c r="S3122" s="63" t="n">
        <v>4</v>
      </c>
      <c r="T3122" s="39" t="n"/>
      <c r="U3122" s="23" t="inlineStr">
        <is>
          <t>BioLegend</t>
        </is>
      </c>
      <c r="V3122" s="23">
        <f>VLOOKUP(P3122,'Customer List'!B:C,2,)</f>
        <v/>
      </c>
      <c r="W3122" s="40" t="n"/>
      <c r="X3122" s="32" t="n">
        <v>45938</v>
      </c>
      <c r="Y3122" s="23">
        <f>IF(X3122="", "", X3122-N3122)</f>
        <v/>
      </c>
      <c r="Z3122" s="23">
        <f>IF(N3122="", "", TEXT(N3122, "dddd"))</f>
        <v/>
      </c>
      <c r="AA3122" s="23">
        <f>IF(X3122="", "", TEXT(X3122, "dddd"))</f>
        <v/>
      </c>
      <c r="AB3122" s="23">
        <f>VLOOKUP(U3122,'Currency Sheet'!A:C,3,)</f>
        <v/>
      </c>
      <c r="AC3122" s="44">
        <f>VLOOKUP(P3122,'Customer List'!B:D,3,)</f>
        <v/>
      </c>
    </row>
    <row r="3123">
      <c r="A3123" s="23">
        <f>A3122+1</f>
        <v/>
      </c>
      <c r="B3123" s="23" t="inlineStr">
        <is>
          <t>EED119537</t>
        </is>
      </c>
      <c r="C3123" s="32" t="n">
        <v>45926</v>
      </c>
      <c r="D3123" s="32" t="n">
        <v>45936</v>
      </c>
      <c r="E3123" s="51" t="n">
        <v>217.7</v>
      </c>
      <c r="F3123" s="51">
        <f>IF(AB3123="DOLLAR",E3123*88,E3123)</f>
        <v/>
      </c>
      <c r="G3123" s="62">
        <f>F3123*J3123</f>
        <v/>
      </c>
      <c r="H3123" s="23" t="n">
        <v>318318</v>
      </c>
      <c r="I3123" s="23" t="inlineStr">
        <is>
          <t>PE/Cyanine7 anti-human CD56 (NCAM) Antibody  100 tests</t>
        </is>
      </c>
      <c r="J3123" s="23" t="n">
        <v>1</v>
      </c>
      <c r="K3123" s="23" t="n">
        <v>1</v>
      </c>
      <c r="L3123" s="23">
        <f>J3123-K3123</f>
        <v/>
      </c>
      <c r="M3123" s="23" t="inlineStr">
        <is>
          <t>T-1363/25-26</t>
        </is>
      </c>
      <c r="N3123" s="32" t="n">
        <v>45938</v>
      </c>
      <c r="O3123" s="62" t="n">
        <v>33743.5</v>
      </c>
      <c r="P3123" s="23" t="inlineStr">
        <is>
          <t>MICRO DELHI</t>
        </is>
      </c>
      <c r="Q3123" s="23" t="inlineStr">
        <is>
          <t>BY HAND</t>
        </is>
      </c>
      <c r="R3123" s="23" t="inlineStr">
        <is>
          <t>DEEPAK</t>
        </is>
      </c>
      <c r="S3123" s="63" t="n">
        <v>4</v>
      </c>
      <c r="T3123" s="39" t="n"/>
      <c r="U3123" s="23" t="inlineStr">
        <is>
          <t>BioLegend</t>
        </is>
      </c>
      <c r="V3123" s="23">
        <f>VLOOKUP(P3123,'Customer List'!B:C,2,)</f>
        <v/>
      </c>
      <c r="W3123" s="40" t="n"/>
      <c r="X3123" s="32">
        <f>IF(OR(R3123 = "PRIYANKA MADAM", R3123 = "DEEPAK", R3123 = "PORTER"),N3123,"")</f>
        <v/>
      </c>
      <c r="Y3123" s="23">
        <f>IF(X3123="", "", X3123-N3123)</f>
        <v/>
      </c>
      <c r="Z3123" s="23">
        <f>IF(N3123="", "", TEXT(N3123, "dddd"))</f>
        <v/>
      </c>
      <c r="AA3123" s="23">
        <f>IF(X3123="", "", TEXT(X3123, "dddd"))</f>
        <v/>
      </c>
      <c r="AB3123" s="23">
        <f>VLOOKUP(U3123,'Currency Sheet'!A:C,3,)</f>
        <v/>
      </c>
      <c r="AC3123" s="44">
        <f>VLOOKUP(P3123,'Customer List'!B:D,3,)</f>
        <v/>
      </c>
    </row>
    <row r="3124">
      <c r="A3124" s="23">
        <f>A3123+1</f>
        <v/>
      </c>
      <c r="B3124" s="23" t="inlineStr">
        <is>
          <t>EED119537</t>
        </is>
      </c>
      <c r="C3124" s="32" t="n">
        <v>45926</v>
      </c>
      <c r="D3124" s="32" t="n">
        <v>45936</v>
      </c>
      <c r="E3124" s="51" t="n">
        <v>4.899999999999999</v>
      </c>
      <c r="F3124" s="51">
        <f>IF(AB3124="DOLLAR",E3124*88,E3124)</f>
        <v/>
      </c>
      <c r="G3124" s="62">
        <f>F3124*J3124</f>
        <v/>
      </c>
      <c r="H3124" s="23" t="n">
        <v>740379</v>
      </c>
      <c r="I3124" s="23" t="inlineStr">
        <is>
          <t>V-bottom Plate for LEGENDplex™ Assay  1plate</t>
        </is>
      </c>
      <c r="J3124" s="23" t="n">
        <v>2</v>
      </c>
      <c r="K3124" s="23" t="n">
        <v>2</v>
      </c>
      <c r="L3124" s="23">
        <f>J3124-K3124</f>
        <v/>
      </c>
      <c r="M3124" s="23" t="inlineStr">
        <is>
          <t>T-1340/25-26</t>
        </is>
      </c>
      <c r="N3124" s="32" t="n">
        <v>45937</v>
      </c>
      <c r="O3124" s="62">
        <f>2*700</f>
        <v/>
      </c>
      <c r="P3124" s="23" t="inlineStr">
        <is>
          <t>TECHWEST</t>
        </is>
      </c>
      <c r="Q3124" s="23" t="n">
        <v>58156564491</v>
      </c>
      <c r="R3124" s="23" t="inlineStr">
        <is>
          <t>Delivered</t>
        </is>
      </c>
      <c r="S3124" s="63" t="inlineStr">
        <is>
          <t>RT</t>
        </is>
      </c>
      <c r="T3124" s="39" t="n"/>
      <c r="U3124" s="23" t="inlineStr">
        <is>
          <t>BioLegend</t>
        </is>
      </c>
      <c r="V3124" s="23">
        <f>VLOOKUP(P3124,'Customer List'!B:C,2,)</f>
        <v/>
      </c>
      <c r="W3124" s="40" t="n"/>
      <c r="X3124" s="32" t="n">
        <v>45939</v>
      </c>
      <c r="Y3124" s="23">
        <f>IF(X3124="", "", X3124-N3124)</f>
        <v/>
      </c>
      <c r="Z3124" s="23">
        <f>IF(N3124="", "", TEXT(N3124, "dddd"))</f>
        <v/>
      </c>
      <c r="AA3124" s="23">
        <f>IF(X3124="", "", TEXT(X3124, "dddd"))</f>
        <v/>
      </c>
      <c r="AB3124" s="23">
        <f>VLOOKUP(U3124,'Currency Sheet'!A:C,3,)</f>
        <v/>
      </c>
      <c r="AC3124" s="44">
        <f>VLOOKUP(P3124,'Customer List'!B:D,3,)</f>
        <v/>
      </c>
    </row>
    <row r="3125">
      <c r="A3125" s="23">
        <f>A3124+1</f>
        <v/>
      </c>
      <c r="B3125" s="23" t="inlineStr">
        <is>
          <t>EED119537</t>
        </is>
      </c>
      <c r="C3125" s="32" t="n">
        <v>45926</v>
      </c>
      <c r="D3125" s="32" t="n">
        <v>45936</v>
      </c>
      <c r="E3125" s="51" t="n">
        <v>259</v>
      </c>
      <c r="F3125" s="51">
        <f>IF(AB3125="DOLLAR",E3125*88,E3125)</f>
        <v/>
      </c>
      <c r="G3125" s="62">
        <f>F3125*J3125</f>
        <v/>
      </c>
      <c r="H3125" s="23" t="n">
        <v>320216</v>
      </c>
      <c r="I3125" s="23" t="inlineStr">
        <is>
          <t>Pacific Blue™ anti-human FOXP3 Antibody  100 tests</t>
        </is>
      </c>
      <c r="J3125" s="23" t="n">
        <v>1</v>
      </c>
      <c r="K3125" s="23" t="n">
        <v>1</v>
      </c>
      <c r="L3125" s="23">
        <f>J3125-K3125</f>
        <v/>
      </c>
      <c r="M3125" s="23" t="inlineStr">
        <is>
          <t>T-1361/25-26</t>
        </is>
      </c>
      <c r="N3125" s="32" t="n">
        <v>45938</v>
      </c>
      <c r="O3125" s="62" t="n">
        <v>40145</v>
      </c>
      <c r="P3125" s="23" t="inlineStr">
        <is>
          <t>MICRO DELHI</t>
        </is>
      </c>
      <c r="Q3125" s="23" t="inlineStr">
        <is>
          <t>BY HAND</t>
        </is>
      </c>
      <c r="R3125" s="23" t="inlineStr">
        <is>
          <t>DEEPAK</t>
        </is>
      </c>
      <c r="S3125" s="63" t="n">
        <v>4</v>
      </c>
      <c r="T3125" s="39" t="n"/>
      <c r="U3125" s="23" t="inlineStr">
        <is>
          <t>BioLegend</t>
        </is>
      </c>
      <c r="V3125" s="23">
        <f>VLOOKUP(P3125,'Customer List'!B:C,2,)</f>
        <v/>
      </c>
      <c r="W3125" s="40" t="n"/>
      <c r="X3125" s="32">
        <f>IF(OR(R3125 = "PRIYANKA MADAM", R3125 = "DEEPAK", R3125 = "PORTER"),N3125,"")</f>
        <v/>
      </c>
      <c r="Y3125" s="23">
        <f>IF(X3125="", "", X3125-N3125)</f>
        <v/>
      </c>
      <c r="Z3125" s="23">
        <f>IF(N3125="", "", TEXT(N3125, "dddd"))</f>
        <v/>
      </c>
      <c r="AA3125" s="23">
        <f>IF(X3125="", "", TEXT(X3125, "dddd"))</f>
        <v/>
      </c>
      <c r="AB3125" s="23">
        <f>VLOOKUP(U3125,'Currency Sheet'!A:C,3,)</f>
        <v/>
      </c>
      <c r="AC3125" s="44">
        <f>VLOOKUP(P3125,'Customer List'!B:D,3,)</f>
        <v/>
      </c>
    </row>
    <row r="3126">
      <c r="A3126" s="23">
        <f>A3125+1</f>
        <v/>
      </c>
      <c r="B3126" s="23" t="inlineStr">
        <is>
          <t>EED119537</t>
        </is>
      </c>
      <c r="C3126" s="32" t="n">
        <v>45926</v>
      </c>
      <c r="D3126" s="32" t="n">
        <v>45936</v>
      </c>
      <c r="E3126" s="51" t="n">
        <v>313.5</v>
      </c>
      <c r="F3126" s="51">
        <f>IF(AB3126="DOLLAR",E3126*88,E3126)</f>
        <v/>
      </c>
      <c r="G3126" s="62">
        <f>F3126*J3126</f>
        <v/>
      </c>
      <c r="H3126" s="23" t="n">
        <v>321142</v>
      </c>
      <c r="I3126" s="23" t="inlineStr">
        <is>
          <t>Brilliant Violet 785™ anti-human CD206 (MMR) Antibody  100tests</t>
        </is>
      </c>
      <c r="J3126" s="23" t="n">
        <v>1</v>
      </c>
      <c r="K3126" s="23" t="n">
        <v>1</v>
      </c>
      <c r="L3126" s="23">
        <f>J3126-K3126</f>
        <v/>
      </c>
      <c r="M3126" s="23" t="inlineStr">
        <is>
          <t>T-1329/25-26</t>
        </is>
      </c>
      <c r="N3126" s="32" t="n">
        <v>45937</v>
      </c>
      <c r="O3126" s="62" t="n">
        <v>48592</v>
      </c>
      <c r="P3126" s="23" t="inlineStr">
        <is>
          <t>FARCAST</t>
        </is>
      </c>
      <c r="Q3126" s="23" t="n">
        <v>58156567033</v>
      </c>
      <c r="R3126" s="23" t="inlineStr">
        <is>
          <t>Delivered</t>
        </is>
      </c>
      <c r="S3126" s="63" t="n">
        <v>4</v>
      </c>
      <c r="T3126" s="39" t="n"/>
      <c r="U3126" s="23" t="inlineStr">
        <is>
          <t>BioLegend</t>
        </is>
      </c>
      <c r="V3126" s="23">
        <f>VLOOKUP(P3126,'Customer List'!B:C,2,)</f>
        <v/>
      </c>
      <c r="W3126" s="40" t="n"/>
      <c r="X3126" s="32" t="n">
        <v>45938</v>
      </c>
      <c r="Y3126" s="23">
        <f>IF(X3126="", "", X3126-N3126)</f>
        <v/>
      </c>
      <c r="Z3126" s="23">
        <f>IF(N3126="", "", TEXT(N3126, "dddd"))</f>
        <v/>
      </c>
      <c r="AA3126" s="23">
        <f>IF(X3126="", "", TEXT(X3126, "dddd"))</f>
        <v/>
      </c>
      <c r="AB3126" s="23">
        <f>VLOOKUP(U3126,'Currency Sheet'!A:C,3,)</f>
        <v/>
      </c>
      <c r="AC3126" s="44">
        <f>VLOOKUP(P3126,'Customer List'!B:D,3,)</f>
        <v/>
      </c>
    </row>
    <row r="3127">
      <c r="A3127" s="23">
        <f>A3126+1</f>
        <v/>
      </c>
      <c r="B3127" s="23" t="inlineStr">
        <is>
          <t>EED119537</t>
        </is>
      </c>
      <c r="C3127" s="32" t="n">
        <v>45926</v>
      </c>
      <c r="D3127" s="32" t="n">
        <v>45936</v>
      </c>
      <c r="E3127" s="51" t="n">
        <v>313.5</v>
      </c>
      <c r="F3127" s="51">
        <f>IF(AB3127="DOLLAR",E3127*88,E3127)</f>
        <v/>
      </c>
      <c r="G3127" s="62">
        <f>F3127*J3127</f>
        <v/>
      </c>
      <c r="H3127" s="23" t="n">
        <v>323050</v>
      </c>
      <c r="I3127" s="23" t="inlineStr">
        <is>
          <t>Brilliant Violet 711™ anti-human CD15 (SSEA-1) Antibody  100tests</t>
        </is>
      </c>
      <c r="J3127" s="23" t="n">
        <v>1</v>
      </c>
      <c r="K3127" s="23" t="n">
        <v>1</v>
      </c>
      <c r="L3127" s="23">
        <f>J3127-K3127</f>
        <v/>
      </c>
      <c r="M3127" s="23" t="inlineStr">
        <is>
          <t>T-1329/25-26</t>
        </is>
      </c>
      <c r="N3127" s="32" t="n">
        <v>45937</v>
      </c>
      <c r="O3127" s="62" t="n">
        <v>48592</v>
      </c>
      <c r="P3127" s="23" t="inlineStr">
        <is>
          <t>FARCAST</t>
        </is>
      </c>
      <c r="Q3127" s="23" t="n">
        <v>58156567033</v>
      </c>
      <c r="R3127" s="23" t="inlineStr">
        <is>
          <t>Delivered</t>
        </is>
      </c>
      <c r="S3127" s="63" t="n">
        <v>4</v>
      </c>
      <c r="T3127" s="39" t="n"/>
      <c r="U3127" s="23" t="inlineStr">
        <is>
          <t>BioLegend</t>
        </is>
      </c>
      <c r="V3127" s="23">
        <f>VLOOKUP(P3127,'Customer List'!B:C,2,)</f>
        <v/>
      </c>
      <c r="W3127" s="40" t="n"/>
      <c r="X3127" s="32" t="n">
        <v>45938</v>
      </c>
      <c r="Y3127" s="23">
        <f>IF(X3127="", "", X3127-N3127)</f>
        <v/>
      </c>
      <c r="Z3127" s="23">
        <f>IF(N3127="", "", TEXT(N3127, "dddd"))</f>
        <v/>
      </c>
      <c r="AA3127" s="23">
        <f>IF(X3127="", "", TEXT(X3127, "dddd"))</f>
        <v/>
      </c>
      <c r="AB3127" s="23">
        <f>VLOOKUP(U3127,'Currency Sheet'!A:C,3,)</f>
        <v/>
      </c>
      <c r="AC3127" s="44">
        <f>VLOOKUP(P3127,'Customer List'!B:D,3,)</f>
        <v/>
      </c>
    </row>
    <row r="3128">
      <c r="A3128" s="23">
        <f>A3127+1</f>
        <v/>
      </c>
      <c r="B3128" s="23" t="inlineStr">
        <is>
          <t>EED119537</t>
        </is>
      </c>
      <c r="C3128" s="32" t="n">
        <v>45926</v>
      </c>
      <c r="D3128" s="32" t="n">
        <v>45936</v>
      </c>
      <c r="E3128" s="51" t="n">
        <v>267.4</v>
      </c>
      <c r="F3128" s="51">
        <f>IF(AB3128="DOLLAR",E3128*88,E3128)</f>
        <v/>
      </c>
      <c r="G3128" s="62">
        <f>F3128*J3128</f>
        <v/>
      </c>
      <c r="H3128" s="23" t="n">
        <v>325622</v>
      </c>
      <c r="I3128" s="23" t="inlineStr">
        <is>
          <t>PerCP/Cyanine5.5 anti-human CD14 Antibody  100tests</t>
        </is>
      </c>
      <c r="J3128" s="23" t="n">
        <v>1</v>
      </c>
      <c r="K3128" s="23" t="n">
        <v>1</v>
      </c>
      <c r="L3128" s="23">
        <f>J3128-K3128</f>
        <v/>
      </c>
      <c r="M3128" s="23" t="inlineStr">
        <is>
          <t>T-1329/25-26</t>
        </is>
      </c>
      <c r="N3128" s="32" t="n">
        <v>45937</v>
      </c>
      <c r="O3128" s="62" t="n">
        <v>44407</v>
      </c>
      <c r="P3128" s="23" t="inlineStr">
        <is>
          <t>FARCAST</t>
        </is>
      </c>
      <c r="Q3128" s="23" t="n">
        <v>58156567033</v>
      </c>
      <c r="R3128" s="23" t="inlineStr">
        <is>
          <t>Delivered</t>
        </is>
      </c>
      <c r="S3128" s="63" t="n">
        <v>4</v>
      </c>
      <c r="T3128" s="39" t="n"/>
      <c r="U3128" s="23" t="inlineStr">
        <is>
          <t>BioLegend</t>
        </is>
      </c>
      <c r="V3128" s="23">
        <f>VLOOKUP(P3128,'Customer List'!B:C,2,)</f>
        <v/>
      </c>
      <c r="W3128" s="40" t="n"/>
      <c r="X3128" s="32" t="n">
        <v>45938</v>
      </c>
      <c r="Y3128" s="23">
        <f>IF(X3128="", "", X3128-N3128)</f>
        <v/>
      </c>
      <c r="Z3128" s="23">
        <f>IF(N3128="", "", TEXT(N3128, "dddd"))</f>
        <v/>
      </c>
      <c r="AA3128" s="23">
        <f>IF(X3128="", "", TEXT(X3128, "dddd"))</f>
        <v/>
      </c>
      <c r="AB3128" s="23">
        <f>VLOOKUP(U3128,'Currency Sheet'!A:C,3,)</f>
        <v/>
      </c>
      <c r="AC3128" s="44">
        <f>VLOOKUP(P3128,'Customer List'!B:D,3,)</f>
        <v/>
      </c>
    </row>
    <row r="3129">
      <c r="A3129" s="23">
        <f>A3128+1</f>
        <v/>
      </c>
      <c r="B3129" s="23" t="inlineStr">
        <is>
          <t>EED119537</t>
        </is>
      </c>
      <c r="C3129" s="32" t="n">
        <v>45926</v>
      </c>
      <c r="D3129" s="32" t="n">
        <v>45936</v>
      </c>
      <c r="E3129" s="51" t="n">
        <v>187.6</v>
      </c>
      <c r="F3129" s="51">
        <f>IF(AB3129="DOLLAR",E3129*88,E3129)</f>
        <v/>
      </c>
      <c r="G3129" s="62">
        <f>F3129*J3129</f>
        <v/>
      </c>
      <c r="H3129" s="23" t="n">
        <v>328708</v>
      </c>
      <c r="I3129" s="23" t="inlineStr">
        <is>
          <t>PE anti-human CD148 Antibody  100tests</t>
        </is>
      </c>
      <c r="J3129" s="23" t="n">
        <v>1</v>
      </c>
      <c r="K3129" s="23" t="n">
        <v>1</v>
      </c>
      <c r="L3129" s="23">
        <f>J3129-K3129</f>
        <v/>
      </c>
      <c r="M3129" s="23" t="inlineStr">
        <is>
          <t>T-1339/25-26</t>
        </is>
      </c>
      <c r="N3129" s="32" t="n">
        <v>45937</v>
      </c>
      <c r="O3129" s="62" t="n">
        <v>31155</v>
      </c>
      <c r="P3129" s="23" t="inlineStr">
        <is>
          <t>Symbiosis</t>
        </is>
      </c>
      <c r="Q3129" s="23" t="n">
        <v>58156567490</v>
      </c>
      <c r="R3129" s="23" t="inlineStr">
        <is>
          <t>Delivered</t>
        </is>
      </c>
      <c r="S3129" s="63" t="n">
        <v>4</v>
      </c>
      <c r="T3129" s="39" t="n"/>
      <c r="U3129" s="23" t="inlineStr">
        <is>
          <t>BioLegend</t>
        </is>
      </c>
      <c r="V3129" s="23">
        <f>VLOOKUP(P3129,'Customer List'!B:C,2,)</f>
        <v/>
      </c>
      <c r="W3129" s="40" t="n"/>
      <c r="X3129" s="32" t="n">
        <v>45938</v>
      </c>
      <c r="Y3129" s="23">
        <f>IF(X3129="", "", X3129-N3129)</f>
        <v/>
      </c>
      <c r="Z3129" s="23">
        <f>IF(N3129="", "", TEXT(N3129, "dddd"))</f>
        <v/>
      </c>
      <c r="AA3129" s="23">
        <f>IF(X3129="", "", TEXT(X3129, "dddd"))</f>
        <v/>
      </c>
      <c r="AB3129" s="23">
        <f>VLOOKUP(U3129,'Currency Sheet'!A:C,3,)</f>
        <v/>
      </c>
      <c r="AC3129" s="44">
        <f>VLOOKUP(P3129,'Customer List'!B:D,3,)</f>
        <v/>
      </c>
    </row>
    <row r="3130">
      <c r="A3130" s="23">
        <f>A3129+1</f>
        <v/>
      </c>
      <c r="B3130" s="23" t="inlineStr">
        <is>
          <t>EED119537</t>
        </is>
      </c>
      <c r="C3130" s="32" t="n">
        <v>45926</v>
      </c>
      <c r="D3130" s="32" t="n">
        <v>45936</v>
      </c>
      <c r="E3130" s="51" t="n">
        <v>160.3</v>
      </c>
      <c r="F3130" s="51">
        <f>IF(AB3130="DOLLAR",E3130*88,E3130)</f>
        <v/>
      </c>
      <c r="G3130" s="62">
        <f>F3130*J3130</f>
        <v/>
      </c>
      <c r="H3130" s="23" t="n">
        <v>329904</v>
      </c>
      <c r="I3130" s="23" t="inlineStr">
        <is>
          <t>FITC anti-human CD279 (PD-1) Antibody  100tests</t>
        </is>
      </c>
      <c r="J3130" s="23" t="n">
        <v>1</v>
      </c>
      <c r="K3130" s="23" t="n">
        <v>1</v>
      </c>
      <c r="L3130" s="23">
        <f>J3130-K3130</f>
        <v/>
      </c>
      <c r="M3130" s="23" t="inlineStr">
        <is>
          <t>T-1328/25-26</t>
        </is>
      </c>
      <c r="N3130" s="32" t="n">
        <v>45937</v>
      </c>
      <c r="O3130" s="62" t="n">
        <v>35495</v>
      </c>
      <c r="P3130" s="23" t="inlineStr">
        <is>
          <t>ICT</t>
        </is>
      </c>
      <c r="Q3130" s="23" t="n">
        <v>58156568142</v>
      </c>
      <c r="R3130" s="23" t="inlineStr">
        <is>
          <t>Delivered</t>
        </is>
      </c>
      <c r="S3130" s="63" t="n">
        <v>4</v>
      </c>
      <c r="T3130" s="39" t="n"/>
      <c r="U3130" s="23" t="inlineStr">
        <is>
          <t>BioLegend</t>
        </is>
      </c>
      <c r="V3130" s="23">
        <f>VLOOKUP(P3130,'Customer List'!B:C,2,)</f>
        <v/>
      </c>
      <c r="W3130" s="40" t="n"/>
      <c r="X3130" s="32" t="n">
        <v>45939</v>
      </c>
      <c r="Y3130" s="23">
        <f>IF(X3130="", "", X3130-N3130)</f>
        <v/>
      </c>
      <c r="Z3130" s="23">
        <f>IF(N3130="", "", TEXT(N3130, "dddd"))</f>
        <v/>
      </c>
      <c r="AA3130" s="23">
        <f>IF(X3130="", "", TEXT(X3130, "dddd"))</f>
        <v/>
      </c>
      <c r="AB3130" s="23">
        <f>VLOOKUP(U3130,'Currency Sheet'!A:C,3,)</f>
        <v/>
      </c>
      <c r="AC3130" s="44">
        <f>VLOOKUP(P3130,'Customer List'!B:D,3,)</f>
        <v/>
      </c>
    </row>
    <row r="3131">
      <c r="A3131" s="23">
        <f>A3130+1</f>
        <v/>
      </c>
      <c r="B3131" s="23" t="inlineStr">
        <is>
          <t>EED119537</t>
        </is>
      </c>
      <c r="C3131" s="32" t="n">
        <v>45926</v>
      </c>
      <c r="D3131" s="32" t="n">
        <v>45936</v>
      </c>
      <c r="E3131" s="51" t="n">
        <v>204.4</v>
      </c>
      <c r="F3131" s="51">
        <f>IF(AB3131="DOLLAR",E3131*88,E3131)</f>
        <v/>
      </c>
      <c r="G3131" s="62">
        <f>F3131*J3131</f>
        <v/>
      </c>
      <c r="H3131" s="23" t="n">
        <v>329906</v>
      </c>
      <c r="I3131" s="23" t="inlineStr">
        <is>
          <t>PE anti-human CD279 (PD-1) Antibody  100tests</t>
        </is>
      </c>
      <c r="J3131" s="23" t="n">
        <v>1</v>
      </c>
      <c r="K3131" s="23" t="n">
        <v>1</v>
      </c>
      <c r="L3131" s="23">
        <f>J3131-K3131</f>
        <v/>
      </c>
      <c r="M3131" s="23" t="inlineStr">
        <is>
          <t>T-1360/25-26</t>
        </is>
      </c>
      <c r="N3131" s="32" t="n">
        <v>45938</v>
      </c>
      <c r="O3131" s="62" t="n">
        <v>31682</v>
      </c>
      <c r="P3131" s="23" t="inlineStr">
        <is>
          <t>MICRO DELHI</t>
        </is>
      </c>
      <c r="Q3131" s="23" t="inlineStr">
        <is>
          <t>BY HAND</t>
        </is>
      </c>
      <c r="R3131" s="23" t="inlineStr">
        <is>
          <t>DEEPAK</t>
        </is>
      </c>
      <c r="S3131" s="63" t="n">
        <v>4</v>
      </c>
      <c r="T3131" s="39" t="n"/>
      <c r="U3131" s="23" t="inlineStr">
        <is>
          <t>BioLegend</t>
        </is>
      </c>
      <c r="V3131" s="23">
        <f>VLOOKUP(P3131,'Customer List'!B:C,2,)</f>
        <v/>
      </c>
      <c r="W3131" s="40" t="n"/>
      <c r="X3131" s="32">
        <f>IF(OR(R3131 = "PRIYANKA MADAM", R3131 = "DEEPAK", R3131 = "PORTER"),N3131,"")</f>
        <v/>
      </c>
      <c r="Y3131" s="23">
        <f>IF(X3131="", "", X3131-N3131)</f>
        <v/>
      </c>
      <c r="Z3131" s="23">
        <f>IF(N3131="", "", TEXT(N3131, "dddd"))</f>
        <v/>
      </c>
      <c r="AA3131" s="23">
        <f>IF(X3131="", "", TEXT(X3131, "dddd"))</f>
        <v/>
      </c>
      <c r="AB3131" s="23">
        <f>VLOOKUP(U3131,'Currency Sheet'!A:C,3,)</f>
        <v/>
      </c>
      <c r="AC3131" s="44">
        <f>VLOOKUP(P3131,'Customer List'!B:D,3,)</f>
        <v/>
      </c>
    </row>
    <row r="3132">
      <c r="A3132" s="23">
        <f>A3131+1</f>
        <v/>
      </c>
      <c r="B3132" s="23" t="inlineStr">
        <is>
          <t>EED119537</t>
        </is>
      </c>
      <c r="C3132" s="32" t="n">
        <v>45926</v>
      </c>
      <c r="D3132" s="32" t="n">
        <v>45936</v>
      </c>
      <c r="E3132" s="51" t="n">
        <v>301.5</v>
      </c>
      <c r="F3132" s="51">
        <f>IF(AB3132="DOLLAR",E3132*88,E3132)</f>
        <v/>
      </c>
      <c r="G3132" s="62">
        <f>F3132*J3132</f>
        <v/>
      </c>
      <c r="H3132" s="23" t="n">
        <v>329920</v>
      </c>
      <c r="I3132" s="23" t="inlineStr">
        <is>
          <t>Brilliant Violet 421™ anti-human CD279 (PD-1) Antibody  100tests</t>
        </is>
      </c>
      <c r="J3132" s="23" t="n">
        <v>1</v>
      </c>
      <c r="K3132" s="23" t="n">
        <v>1</v>
      </c>
      <c r="L3132" s="23">
        <f>J3132-K3132</f>
        <v/>
      </c>
      <c r="M3132" s="23" t="inlineStr">
        <is>
          <t>T-1361/25-26</t>
        </is>
      </c>
      <c r="N3132" s="32" t="n">
        <v>45938</v>
      </c>
      <c r="O3132" s="62" t="n">
        <v>43617</v>
      </c>
      <c r="P3132" s="23" t="inlineStr">
        <is>
          <t>MICRO DELHI</t>
        </is>
      </c>
      <c r="Q3132" s="23" t="inlineStr">
        <is>
          <t>BY HAND</t>
        </is>
      </c>
      <c r="R3132" s="23" t="inlineStr">
        <is>
          <t>DEEPAK</t>
        </is>
      </c>
      <c r="S3132" s="63" t="n">
        <v>4</v>
      </c>
      <c r="T3132" s="39" t="n"/>
      <c r="U3132" s="23" t="inlineStr">
        <is>
          <t>BioLegend</t>
        </is>
      </c>
      <c r="V3132" s="23">
        <f>VLOOKUP(P3132,'Customer List'!B:C,2,)</f>
        <v/>
      </c>
      <c r="W3132" s="40" t="n"/>
      <c r="X3132" s="32">
        <f>IF(OR(R3132 = "PRIYANKA MADAM", R3132 = "DEEPAK", R3132 = "PORTER"),N3132,"")</f>
        <v/>
      </c>
      <c r="Y3132" s="23">
        <f>IF(X3132="", "", X3132-N3132)</f>
        <v/>
      </c>
      <c r="Z3132" s="23">
        <f>IF(N3132="", "", TEXT(N3132, "dddd"))</f>
        <v/>
      </c>
      <c r="AA3132" s="23">
        <f>IF(X3132="", "", TEXT(X3132, "dddd"))</f>
        <v/>
      </c>
      <c r="AB3132" s="23">
        <f>VLOOKUP(U3132,'Currency Sheet'!A:C,3,)</f>
        <v/>
      </c>
      <c r="AC3132" s="44">
        <f>VLOOKUP(P3132,'Customer List'!B:D,3,)</f>
        <v/>
      </c>
    </row>
    <row r="3133">
      <c r="A3133" s="23">
        <f>A3132+1</f>
        <v/>
      </c>
      <c r="B3133" s="23" t="inlineStr">
        <is>
          <t>EED119537</t>
        </is>
      </c>
      <c r="C3133" s="32" t="n">
        <v>45926</v>
      </c>
      <c r="D3133" s="32" t="n">
        <v>45936</v>
      </c>
      <c r="E3133" s="51" t="n">
        <v>301.5</v>
      </c>
      <c r="F3133" s="51">
        <f>IF(AB3133="DOLLAR",E3133*88,E3133)</f>
        <v/>
      </c>
      <c r="G3133" s="62">
        <f>F3133*J3133</f>
        <v/>
      </c>
      <c r="H3133" s="23" t="n">
        <v>329920</v>
      </c>
      <c r="I3133" s="23" t="inlineStr">
        <is>
          <t>Brilliant Violet 421™ anti-human CD279 (PD-1) Antibody  100tests</t>
        </is>
      </c>
      <c r="J3133" s="23" t="n">
        <v>1</v>
      </c>
      <c r="K3133" s="23" t="n">
        <v>1</v>
      </c>
      <c r="L3133" s="23">
        <f>J3133-K3133</f>
        <v/>
      </c>
      <c r="M3133" s="23" t="inlineStr">
        <is>
          <t>T-1329/25-26</t>
        </is>
      </c>
      <c r="N3133" s="32" t="n">
        <v>45937</v>
      </c>
      <c r="O3133" s="62" t="n">
        <v>46732</v>
      </c>
      <c r="P3133" s="23" t="inlineStr">
        <is>
          <t>FARCAST</t>
        </is>
      </c>
      <c r="Q3133" s="23" t="n">
        <v>58156567033</v>
      </c>
      <c r="R3133" s="23" t="inlineStr">
        <is>
          <t>Delivered</t>
        </is>
      </c>
      <c r="S3133" s="63" t="n">
        <v>4</v>
      </c>
      <c r="T3133" s="39" t="n"/>
      <c r="U3133" s="23" t="inlineStr">
        <is>
          <t>BioLegend</t>
        </is>
      </c>
      <c r="V3133" s="23">
        <f>VLOOKUP(P3133,'Customer List'!B:C,2,)</f>
        <v/>
      </c>
      <c r="W3133" s="40" t="n"/>
      <c r="X3133" s="32" t="n">
        <v>45938</v>
      </c>
      <c r="Y3133" s="23">
        <f>IF(X3133="", "", X3133-N3133)</f>
        <v/>
      </c>
      <c r="Z3133" s="23">
        <f>IF(N3133="", "", TEXT(N3133, "dddd"))</f>
        <v/>
      </c>
      <c r="AA3133" s="23">
        <f>IF(X3133="", "", TEXT(X3133, "dddd"))</f>
        <v/>
      </c>
      <c r="AB3133" s="23">
        <f>VLOOKUP(U3133,'Currency Sheet'!A:C,3,)</f>
        <v/>
      </c>
      <c r="AC3133" s="44">
        <f>VLOOKUP(P3133,'Customer List'!B:D,3,)</f>
        <v/>
      </c>
    </row>
    <row r="3134">
      <c r="A3134" s="23">
        <f>A3133+1</f>
        <v/>
      </c>
      <c r="B3134" s="23" t="inlineStr">
        <is>
          <t>O092325IN3313857G</t>
        </is>
      </c>
      <c r="C3134" s="32" t="n">
        <v>45926</v>
      </c>
      <c r="D3134" s="32" t="n">
        <v>45937</v>
      </c>
      <c r="E3134" s="51" t="n">
        <v>374</v>
      </c>
      <c r="F3134" s="51">
        <f>IF(AB3134="DOLLAR",E3134*88,E3134)</f>
        <v/>
      </c>
      <c r="G3134" s="62">
        <f>F3134*J3134</f>
        <v/>
      </c>
      <c r="H3134" s="23" t="inlineStr">
        <is>
          <t>L-010854-00-0005</t>
        </is>
      </c>
      <c r="I3134" s="23" t="inlineStr">
        <is>
          <t xml:space="preserve">ON-TARGETplus Human RBM15 (64783) siRNA - SMARTpool, 5_x000D_
nmol </t>
        </is>
      </c>
      <c r="J3134" s="23" t="n">
        <v>2</v>
      </c>
      <c r="K3134" s="23" t="n">
        <v>2</v>
      </c>
      <c r="L3134" s="23">
        <f>J3134-K3134</f>
        <v/>
      </c>
      <c r="M3134" s="23" t="inlineStr">
        <is>
          <t>T-1356/25-26</t>
        </is>
      </c>
      <c r="N3134" s="32" t="n">
        <v>45937</v>
      </c>
      <c r="O3134" s="62" t="n">
        <v>96120</v>
      </c>
      <c r="P3134" s="23" t="inlineStr">
        <is>
          <t>BITS PILANI</t>
        </is>
      </c>
      <c r="Q3134" s="23" t="n">
        <v>58156574420</v>
      </c>
      <c r="R3134" s="23" t="inlineStr">
        <is>
          <t>Delivered</t>
        </is>
      </c>
      <c r="S3134" s="63" t="n">
        <v>-20</v>
      </c>
      <c r="T3134" s="39" t="n"/>
      <c r="U3134" s="23" t="inlineStr">
        <is>
          <t>DHARMACON</t>
        </is>
      </c>
      <c r="V3134" s="23">
        <f>VLOOKUP(P3134,'Customer List'!B:C,2,)</f>
        <v/>
      </c>
      <c r="W3134" s="40" t="n"/>
      <c r="X3134" s="32" t="n">
        <v>45939</v>
      </c>
      <c r="Y3134" s="23">
        <f>IF(X3134="", "", X3134-N3134)</f>
        <v/>
      </c>
      <c r="Z3134" s="23">
        <f>IF(N3134="", "", TEXT(N3134, "dddd"))</f>
        <v/>
      </c>
      <c r="AA3134" s="23">
        <f>IF(X3134="", "", TEXT(X3134, "dddd"))</f>
        <v/>
      </c>
      <c r="AB3134" s="23">
        <f>VLOOKUP(U3134,'Currency Sheet'!A:C,3,)</f>
        <v/>
      </c>
      <c r="AC3134" s="44">
        <f>VLOOKUP(P3134,'Customer List'!B:D,3,)</f>
        <v/>
      </c>
    </row>
    <row r="3135">
      <c r="A3135" s="23">
        <f>A3134+1</f>
        <v/>
      </c>
      <c r="B3135" s="23" t="inlineStr">
        <is>
          <t>INV77413/25-26</t>
        </is>
      </c>
      <c r="C3135" s="32" t="n">
        <v>45933</v>
      </c>
      <c r="D3135" s="32" t="n">
        <v>45937</v>
      </c>
      <c r="E3135" s="51" t="n">
        <v>1037.5</v>
      </c>
      <c r="F3135" s="51">
        <f>IF(AB3135="DOLLAR",E3135*88,E3135)</f>
        <v/>
      </c>
      <c r="G3135" s="62">
        <f>F3135*J3135</f>
        <v/>
      </c>
      <c r="H3135" s="23" t="inlineStr">
        <is>
          <t>50515-2</t>
        </is>
      </c>
      <c r="I3135" s="23" t="inlineStr">
        <is>
          <t>PHF8 (KDM7B) Homogeneous_x000D_
Assay Kit</t>
        </is>
      </c>
      <c r="J3135" s="23" t="n">
        <v>2</v>
      </c>
      <c r="K3135" s="23" t="n">
        <v>2</v>
      </c>
      <c r="L3135" s="23">
        <f>J3135-K3135</f>
        <v/>
      </c>
      <c r="M3135" s="23" t="inlineStr">
        <is>
          <t>T-1354/25-26</t>
        </is>
      </c>
      <c r="N3135" s="32" t="n">
        <v>45937</v>
      </c>
      <c r="O3135" s="62" t="n">
        <v>323700</v>
      </c>
      <c r="P3135" s="23" t="inlineStr">
        <is>
          <t>TCG</t>
        </is>
      </c>
      <c r="Q3135" s="23" t="n">
        <v>58156584054</v>
      </c>
      <c r="R3135" s="23" t="inlineStr">
        <is>
          <t>Delivered</t>
        </is>
      </c>
      <c r="S3135" s="63" t="n">
        <v>-80</v>
      </c>
      <c r="T3135" s="39" t="n"/>
      <c r="U3135" s="23" t="inlineStr">
        <is>
          <t>BPS</t>
        </is>
      </c>
      <c r="V3135" s="23">
        <f>VLOOKUP(P3135,'Customer List'!B:C,2,)</f>
        <v/>
      </c>
      <c r="W3135" s="40" t="n"/>
      <c r="X3135" s="32" t="n">
        <v>45938</v>
      </c>
      <c r="Y3135" s="23">
        <f>IF(X3135="", "", X3135-N3135)</f>
        <v/>
      </c>
      <c r="Z3135" s="23">
        <f>IF(N3135="", "", TEXT(N3135, "dddd"))</f>
        <v/>
      </c>
      <c r="AA3135" s="23">
        <f>IF(X3135="", "", TEXT(X3135, "dddd"))</f>
        <v/>
      </c>
      <c r="AB3135" s="23">
        <f>VLOOKUP(U3135,'Currency Sheet'!A:C,3,)</f>
        <v/>
      </c>
      <c r="AC3135" s="44">
        <f>VLOOKUP(P3135,'Customer List'!B:D,3,)</f>
        <v/>
      </c>
    </row>
    <row r="3136">
      <c r="A3136" s="23">
        <f>A3135+1</f>
        <v/>
      </c>
      <c r="B3136" s="23" t="inlineStr">
        <is>
          <t>EED119537</t>
        </is>
      </c>
      <c r="C3136" s="32" t="n">
        <v>45926</v>
      </c>
      <c r="D3136" s="32" t="n">
        <v>45936</v>
      </c>
      <c r="E3136" s="51" t="n">
        <v>238</v>
      </c>
      <c r="F3136" s="51">
        <f>IF(AB3136="DOLLAR",E3136*88,E3136)</f>
        <v/>
      </c>
      <c r="G3136" s="62">
        <f>F3136*J3136</f>
        <v/>
      </c>
      <c r="H3136" s="23" t="n">
        <v>343314</v>
      </c>
      <c r="I3136" s="23" t="inlineStr">
        <is>
          <t>PE/Cyanine7 anti-human HLA-A2 Antibody  100 tests</t>
        </is>
      </c>
      <c r="J3136" s="23" t="n">
        <v>1</v>
      </c>
      <c r="K3136" s="23" t="n">
        <v>1</v>
      </c>
      <c r="L3136" s="23">
        <f>J3136-K3136</f>
        <v/>
      </c>
      <c r="M3136" s="23" t="inlineStr">
        <is>
          <t>T-1362/25-26</t>
        </is>
      </c>
      <c r="N3136" s="32" t="n">
        <v>45938</v>
      </c>
      <c r="O3136" s="62" t="n">
        <v>36890</v>
      </c>
      <c r="P3136" s="23" t="inlineStr">
        <is>
          <t>MICRO DELHI</t>
        </is>
      </c>
      <c r="Q3136" s="23" t="inlineStr">
        <is>
          <t>BY HAND</t>
        </is>
      </c>
      <c r="R3136" s="23" t="inlineStr">
        <is>
          <t>DEEPAK</t>
        </is>
      </c>
      <c r="S3136" s="63" t="n">
        <v>4</v>
      </c>
      <c r="T3136" s="39" t="n"/>
      <c r="U3136" s="23" t="inlineStr">
        <is>
          <t>BioLegend</t>
        </is>
      </c>
      <c r="V3136" s="23">
        <f>VLOOKUP(P3136,'Customer List'!B:C,2,)</f>
        <v/>
      </c>
      <c r="W3136" s="40" t="n"/>
      <c r="X3136" s="32">
        <f>IF(OR(R3136 = "PRIYANKA MADAM", R3136 = "DEEPAK", R3136 = "PORTER"),N3136,"")</f>
        <v/>
      </c>
      <c r="Y3136" s="23">
        <f>IF(X3136="", "", X3136-N3136)</f>
        <v/>
      </c>
      <c r="Z3136" s="23">
        <f>IF(N3136="", "", TEXT(N3136, "dddd"))</f>
        <v/>
      </c>
      <c r="AA3136" s="23">
        <f>IF(X3136="", "", TEXT(X3136, "dddd"))</f>
        <v/>
      </c>
      <c r="AB3136" s="23">
        <f>VLOOKUP(U3136,'Currency Sheet'!A:C,3,)</f>
        <v/>
      </c>
      <c r="AC3136" s="44">
        <f>VLOOKUP(P3136,'Customer List'!B:D,3,)</f>
        <v/>
      </c>
    </row>
    <row r="3137">
      <c r="A3137" s="23">
        <f>A3136+1</f>
        <v/>
      </c>
      <c r="B3137" s="23" t="inlineStr">
        <is>
          <t>EED119537</t>
        </is>
      </c>
      <c r="C3137" s="32" t="n">
        <v>45926</v>
      </c>
      <c r="D3137" s="32" t="n">
        <v>45936</v>
      </c>
      <c r="E3137" s="51" t="n">
        <v>162.4</v>
      </c>
      <c r="F3137" s="51">
        <f>IF(AB3137="DOLLAR",E3137*88,E3137)</f>
        <v/>
      </c>
      <c r="G3137" s="62">
        <f>F3137*J3137</f>
        <v/>
      </c>
      <c r="H3137" s="23" t="n">
        <v>343322</v>
      </c>
      <c r="I3137" s="23" t="inlineStr">
        <is>
          <t>Biotin anti-human HLA-A2 Antibody  100 µg</t>
        </is>
      </c>
      <c r="J3137" s="23" t="n">
        <v>1</v>
      </c>
      <c r="K3137" s="23" t="n">
        <v>1</v>
      </c>
      <c r="L3137" s="23">
        <f>J3137-K3137</f>
        <v/>
      </c>
      <c r="M3137" s="23" t="inlineStr">
        <is>
          <t>T-1362/25-26</t>
        </is>
      </c>
      <c r="N3137" s="32" t="n">
        <v>45938</v>
      </c>
      <c r="O3137" s="62" t="n">
        <v>25172</v>
      </c>
      <c r="P3137" s="23" t="inlineStr">
        <is>
          <t>MICRO DELHI</t>
        </is>
      </c>
      <c r="Q3137" s="23" t="inlineStr">
        <is>
          <t>BY HAND</t>
        </is>
      </c>
      <c r="R3137" s="23" t="inlineStr">
        <is>
          <t>DEEPAK</t>
        </is>
      </c>
      <c r="S3137" s="63" t="n">
        <v>4</v>
      </c>
      <c r="T3137" s="39" t="n"/>
      <c r="U3137" s="23" t="inlineStr">
        <is>
          <t>BioLegend</t>
        </is>
      </c>
      <c r="V3137" s="23">
        <f>VLOOKUP(P3137,'Customer List'!B:C,2,)</f>
        <v/>
      </c>
      <c r="W3137" s="40" t="n"/>
      <c r="X3137" s="32">
        <f>IF(OR(R3137 = "PRIYANKA MADAM", R3137 = "DEEPAK", R3137 = "PORTER"),N3137,"")</f>
        <v/>
      </c>
      <c r="Y3137" s="23">
        <f>IF(X3137="", "", X3137-N3137)</f>
        <v/>
      </c>
      <c r="Z3137" s="23">
        <f>IF(N3137="", "", TEXT(N3137, "dddd"))</f>
        <v/>
      </c>
      <c r="AA3137" s="23">
        <f>IF(X3137="", "", TEXT(X3137, "dddd"))</f>
        <v/>
      </c>
      <c r="AB3137" s="23">
        <f>VLOOKUP(U3137,'Currency Sheet'!A:C,3,)</f>
        <v/>
      </c>
      <c r="AC3137" s="44">
        <f>VLOOKUP(P3137,'Customer List'!B:D,3,)</f>
        <v/>
      </c>
    </row>
    <row r="3138">
      <c r="A3138" s="23">
        <f>A3137+1</f>
        <v/>
      </c>
      <c r="B3138" s="23" t="inlineStr">
        <is>
          <t>EED119537</t>
        </is>
      </c>
      <c r="C3138" s="32" t="n">
        <v>45926</v>
      </c>
      <c r="D3138" s="32" t="n">
        <v>45936</v>
      </c>
      <c r="E3138" s="51" t="n">
        <v>107.1</v>
      </c>
      <c r="F3138" s="51">
        <f>IF(AB3138="DOLLAR",E3138*88,E3138)</f>
        <v/>
      </c>
      <c r="G3138" s="62">
        <f>F3138*J3138</f>
        <v/>
      </c>
      <c r="H3138" s="23" t="n">
        <v>344103</v>
      </c>
      <c r="I3138" s="23" t="inlineStr">
        <is>
          <t>PE anti-human CD141 (Thrombomodulin) Antibody  25 tests</t>
        </is>
      </c>
      <c r="J3138" s="23" t="n">
        <v>1</v>
      </c>
      <c r="K3138" s="23" t="n">
        <v>1</v>
      </c>
      <c r="L3138" s="23">
        <f>J3138-K3138</f>
        <v/>
      </c>
      <c r="M3138" s="23" t="inlineStr">
        <is>
          <t>T-1331/25-26</t>
        </is>
      </c>
      <c r="N3138" s="32" t="n">
        <v>45937</v>
      </c>
      <c r="O3138" s="62" t="n">
        <v>16600.5</v>
      </c>
      <c r="P3138" s="23" t="inlineStr">
        <is>
          <t>CELLIN BIO</t>
        </is>
      </c>
      <c r="Q3138" s="23" t="n">
        <v>58156568676</v>
      </c>
      <c r="R3138" s="23" t="inlineStr">
        <is>
          <t>Delivered</t>
        </is>
      </c>
      <c r="S3138" s="63" t="n">
        <v>4</v>
      </c>
      <c r="T3138" s="39" t="n"/>
      <c r="U3138" s="23" t="inlineStr">
        <is>
          <t>BioLegend</t>
        </is>
      </c>
      <c r="V3138" s="23">
        <f>VLOOKUP(P3138,'Customer List'!B:C,2,)</f>
        <v/>
      </c>
      <c r="W3138" s="40" t="n"/>
      <c r="X3138" s="32" t="n">
        <v>45938</v>
      </c>
      <c r="Y3138" s="23">
        <f>IF(X3138="", "", X3138-N3138)</f>
        <v/>
      </c>
      <c r="Z3138" s="23">
        <f>IF(N3138="", "", TEXT(N3138, "dddd"))</f>
        <v/>
      </c>
      <c r="AA3138" s="23">
        <f>IF(X3138="", "", TEXT(X3138, "dddd"))</f>
        <v/>
      </c>
      <c r="AB3138" s="23">
        <f>VLOOKUP(U3138,'Currency Sheet'!A:C,3,)</f>
        <v/>
      </c>
      <c r="AC3138" s="44">
        <f>VLOOKUP(P3138,'Customer List'!B:D,3,)</f>
        <v/>
      </c>
    </row>
    <row r="3139">
      <c r="A3139" s="23">
        <f>A3138+1</f>
        <v/>
      </c>
      <c r="B3139" s="23" t="inlineStr">
        <is>
          <t>EED119537</t>
        </is>
      </c>
      <c r="C3139" s="32" t="n">
        <v>45926</v>
      </c>
      <c r="D3139" s="32" t="n">
        <v>45936</v>
      </c>
      <c r="E3139" s="51" t="n">
        <v>334.5</v>
      </c>
      <c r="F3139" s="51">
        <f>IF(AB3139="DOLLAR",E3139*88,E3139)</f>
        <v/>
      </c>
      <c r="G3139" s="62">
        <f>F3139*J3139</f>
        <v/>
      </c>
      <c r="H3139" s="23" t="n">
        <v>345024</v>
      </c>
      <c r="I3139" s="23" t="inlineStr">
        <is>
          <t>Brilliant Violet 711™ anti-human CD366 (Tim-3) Antibody  100 tests</t>
        </is>
      </c>
      <c r="J3139" s="23" t="n">
        <v>1</v>
      </c>
      <c r="K3139" s="23" t="n">
        <v>1</v>
      </c>
      <c r="L3139" s="23">
        <f>J3139-K3139</f>
        <v/>
      </c>
      <c r="M3139" s="23" t="inlineStr">
        <is>
          <t>T-1360/25-26</t>
        </is>
      </c>
      <c r="N3139" s="32" t="n">
        <v>45938</v>
      </c>
      <c r="O3139" s="62" t="n">
        <v>48391</v>
      </c>
      <c r="P3139" s="23" t="inlineStr">
        <is>
          <t>MICRO DELHI</t>
        </is>
      </c>
      <c r="Q3139" s="23" t="inlineStr">
        <is>
          <t>BY HAND</t>
        </is>
      </c>
      <c r="R3139" s="23" t="inlineStr">
        <is>
          <t>DEEPAK</t>
        </is>
      </c>
      <c r="S3139" s="63" t="n">
        <v>4</v>
      </c>
      <c r="T3139" s="39" t="n"/>
      <c r="U3139" s="23" t="inlineStr">
        <is>
          <t>BioLegend</t>
        </is>
      </c>
      <c r="V3139" s="23">
        <f>VLOOKUP(P3139,'Customer List'!B:C,2,)</f>
        <v/>
      </c>
      <c r="W3139" s="40" t="n"/>
      <c r="X3139" s="32">
        <f>IF(OR(R3139 = "PRIYANKA MADAM", R3139 = "DEEPAK", R3139 = "PORTER"),N3139,"")</f>
        <v/>
      </c>
      <c r="Y3139" s="23">
        <f>IF(X3139="", "", X3139-N3139)</f>
        <v/>
      </c>
      <c r="Z3139" s="23">
        <f>IF(N3139="", "", TEXT(N3139, "dddd"))</f>
        <v/>
      </c>
      <c r="AA3139" s="23">
        <f>IF(X3139="", "", TEXT(X3139, "dddd"))</f>
        <v/>
      </c>
      <c r="AB3139" s="23">
        <f>VLOOKUP(U3139,'Currency Sheet'!A:C,3,)</f>
        <v/>
      </c>
      <c r="AC3139" s="44">
        <f>VLOOKUP(P3139,'Customer List'!B:D,3,)</f>
        <v/>
      </c>
    </row>
    <row r="3140">
      <c r="A3140" s="23">
        <f>A3139+1</f>
        <v/>
      </c>
      <c r="B3140" s="23" t="inlineStr">
        <is>
          <t>EED119537</t>
        </is>
      </c>
      <c r="C3140" s="32" t="n">
        <v>45926</v>
      </c>
      <c r="D3140" s="32" t="n">
        <v>45936</v>
      </c>
      <c r="E3140" s="51" t="n">
        <v>2586.5</v>
      </c>
      <c r="F3140" s="51">
        <f>IF(AB3140="DOLLAR",E3140*88,E3140)</f>
        <v/>
      </c>
      <c r="G3140" s="62">
        <f>F3140*J3140</f>
        <v/>
      </c>
      <c r="H3140" s="23" t="n">
        <v>345907</v>
      </c>
      <c r="I3140" s="23" t="inlineStr">
        <is>
          <t>Human General Phenotyping (26c) Panel  100 tests</t>
        </is>
      </c>
      <c r="J3140" s="23" t="n">
        <v>1</v>
      </c>
      <c r="K3140" s="23" t="n">
        <v>1</v>
      </c>
      <c r="L3140" s="23">
        <f>J3140-K3140</f>
        <v/>
      </c>
      <c r="M3140" s="23" t="inlineStr">
        <is>
          <t>T-1347/25-26</t>
        </is>
      </c>
      <c r="N3140" s="32" t="n">
        <v>45937</v>
      </c>
      <c r="O3140" s="62" t="n">
        <v>389453</v>
      </c>
      <c r="P3140" s="23" t="inlineStr">
        <is>
          <t>BECKMAN</t>
        </is>
      </c>
      <c r="Q3140" s="23" t="n">
        <v>58156564841</v>
      </c>
      <c r="R3140" s="23" t="inlineStr">
        <is>
          <t>Delivered</t>
        </is>
      </c>
      <c r="S3140" s="63" t="n">
        <v>4</v>
      </c>
      <c r="T3140" s="39" t="n"/>
      <c r="U3140" s="23" t="inlineStr">
        <is>
          <t>BioLegend</t>
        </is>
      </c>
      <c r="V3140" s="23">
        <f>VLOOKUP(P3140,'Customer List'!B:C,2,)</f>
        <v/>
      </c>
      <c r="W3140" s="40" t="n"/>
      <c r="X3140" s="32" t="n">
        <v>45938</v>
      </c>
      <c r="Y3140" s="23">
        <f>IF(X3140="", "", X3140-N3140)</f>
        <v/>
      </c>
      <c r="Z3140" s="23">
        <f>IF(N3140="", "", TEXT(N3140, "dddd"))</f>
        <v/>
      </c>
      <c r="AA3140" s="23">
        <f>IF(X3140="", "", TEXT(X3140, "dddd"))</f>
        <v/>
      </c>
      <c r="AB3140" s="23">
        <f>VLOOKUP(U3140,'Currency Sheet'!A:C,3,)</f>
        <v/>
      </c>
      <c r="AC3140" s="44">
        <f>VLOOKUP(P3140,'Customer List'!B:D,3,)</f>
        <v/>
      </c>
    </row>
    <row r="3141">
      <c r="A3141" s="23">
        <f>A3140+1</f>
        <v/>
      </c>
      <c r="B3141" s="23" t="inlineStr">
        <is>
          <t>EED119537</t>
        </is>
      </c>
      <c r="C3141" s="32" t="n">
        <v>45926</v>
      </c>
      <c r="D3141" s="32" t="n">
        <v>45936</v>
      </c>
      <c r="E3141" s="51" t="n">
        <v>87.5</v>
      </c>
      <c r="F3141" s="51">
        <f>IF(AB3141="DOLLAR",E3141*88,E3141)</f>
        <v/>
      </c>
      <c r="G3141" s="62">
        <f>F3141*J3141</f>
        <v/>
      </c>
      <c r="H3141" s="23" t="n">
        <v>353007</v>
      </c>
      <c r="I3141" s="23" t="inlineStr">
        <is>
          <t>APC anti-human CD63 Antibody  25tests</t>
        </is>
      </c>
      <c r="J3141" s="23" t="n">
        <v>1</v>
      </c>
      <c r="K3141" s="23" t="n">
        <v>1</v>
      </c>
      <c r="L3141" s="23">
        <f>J3141-K3141</f>
        <v/>
      </c>
      <c r="M3141" s="23" t="inlineStr">
        <is>
          <t>T-1344/25-26</t>
        </is>
      </c>
      <c r="N3141" s="32" t="n">
        <v>45937</v>
      </c>
      <c r="O3141" s="62" t="n">
        <v>13562.5</v>
      </c>
      <c r="P3141" s="23" t="inlineStr">
        <is>
          <t>HELIX</t>
        </is>
      </c>
      <c r="Q3141" s="23" t="n">
        <v>58156572773</v>
      </c>
      <c r="R3141" s="23" t="inlineStr">
        <is>
          <t>Delivered</t>
        </is>
      </c>
      <c r="S3141" s="63" t="n">
        <v>4</v>
      </c>
      <c r="T3141" s="39" t="n"/>
      <c r="U3141" s="23" t="inlineStr">
        <is>
          <t>BioLegend</t>
        </is>
      </c>
      <c r="V3141" s="23">
        <f>VLOOKUP(P3141,'Customer List'!B:C,2,)</f>
        <v/>
      </c>
      <c r="W3141" s="40" t="n"/>
      <c r="X3141" s="32" t="n">
        <v>45941</v>
      </c>
      <c r="Y3141" s="23">
        <f>IF(X3141="", "", X3141-N3141)</f>
        <v/>
      </c>
      <c r="Z3141" s="23">
        <f>IF(N3141="", "", TEXT(N3141, "dddd"))</f>
        <v/>
      </c>
      <c r="AA3141" s="23">
        <f>IF(X3141="", "", TEXT(X3141, "dddd"))</f>
        <v/>
      </c>
      <c r="AB3141" s="23">
        <f>VLOOKUP(U3141,'Currency Sheet'!A:C,3,)</f>
        <v/>
      </c>
      <c r="AC3141" s="44">
        <f>VLOOKUP(P3141,'Customer List'!B:D,3,)</f>
        <v/>
      </c>
    </row>
    <row r="3142">
      <c r="A3142" s="23">
        <f>A3141+1</f>
        <v/>
      </c>
      <c r="B3142" s="23" t="inlineStr">
        <is>
          <t>EED119537</t>
        </is>
      </c>
      <c r="C3142" s="32" t="n">
        <v>45926</v>
      </c>
      <c r="D3142" s="32" t="n">
        <v>45936</v>
      </c>
      <c r="E3142" s="51" t="n">
        <v>236.6</v>
      </c>
      <c r="F3142" s="51">
        <f>IF(AB3142="DOLLAR",E3142*88,E3142)</f>
        <v/>
      </c>
      <c r="G3142" s="62">
        <f>F3142*J3142</f>
        <v/>
      </c>
      <c r="H3142" s="23" t="n">
        <v>353606</v>
      </c>
      <c r="I3142" s="23" t="inlineStr">
        <is>
          <t>APC anti-human CD371 (CLEC12A) Antibody  100tests</t>
        </is>
      </c>
      <c r="J3142" s="23" t="n">
        <v>1</v>
      </c>
      <c r="K3142" s="23" t="n">
        <v>1</v>
      </c>
      <c r="L3142" s="23">
        <f>J3142-K3142</f>
        <v/>
      </c>
      <c r="M3142" s="23" t="inlineStr">
        <is>
          <t>T-1322/25-26</t>
        </is>
      </c>
      <c r="N3142" s="32" t="n">
        <v>45937</v>
      </c>
      <c r="O3142" s="62" t="n">
        <v>28899</v>
      </c>
      <c r="P3142" s="23" t="inlineStr">
        <is>
          <t>ACTREC</t>
        </is>
      </c>
      <c r="Q3142" s="23" t="n">
        <v>58156569435</v>
      </c>
      <c r="R3142" s="23" t="inlineStr">
        <is>
          <t>Delivered</t>
        </is>
      </c>
      <c r="S3142" s="63" t="n">
        <v>4</v>
      </c>
      <c r="T3142" s="39" t="n"/>
      <c r="U3142" s="23" t="inlineStr">
        <is>
          <t>BioLegend</t>
        </is>
      </c>
      <c r="V3142" s="23">
        <f>VLOOKUP(P3142,'Customer List'!B:C,2,)</f>
        <v/>
      </c>
      <c r="W3142" s="40" t="n"/>
      <c r="X3142" s="32" t="n">
        <v>45938</v>
      </c>
      <c r="Y3142" s="23">
        <f>IF(X3142="", "", X3142-N3142)</f>
        <v/>
      </c>
      <c r="Z3142" s="23">
        <f>IF(N3142="", "", TEXT(N3142, "dddd"))</f>
        <v/>
      </c>
      <c r="AA3142" s="23">
        <f>IF(X3142="", "", TEXT(X3142, "dddd"))</f>
        <v/>
      </c>
      <c r="AB3142" s="23">
        <f>VLOOKUP(U3142,'Currency Sheet'!A:C,3,)</f>
        <v/>
      </c>
      <c r="AC3142" s="44">
        <f>VLOOKUP(P3142,'Customer List'!B:D,3,)</f>
        <v/>
      </c>
    </row>
    <row r="3143">
      <c r="A3143" s="23">
        <f>A3142+1</f>
        <v/>
      </c>
      <c r="B3143" s="23" t="inlineStr">
        <is>
          <t>EED119537</t>
        </is>
      </c>
      <c r="C3143" s="32" t="n">
        <v>45926</v>
      </c>
      <c r="D3143" s="32" t="n">
        <v>45936</v>
      </c>
      <c r="E3143" s="51" t="n">
        <v>305.25</v>
      </c>
      <c r="F3143" s="51">
        <f>IF(AB3143="DOLLAR",E3143*88,E3143)</f>
        <v/>
      </c>
      <c r="G3143" s="62">
        <f>F3143*J3143</f>
        <v/>
      </c>
      <c r="H3143" s="23" t="n">
        <v>353726</v>
      </c>
      <c r="I3143" s="23" t="inlineStr">
        <is>
          <t>Brilliant Violet 510™ anti-human CD183 (CXCR3) Antibody  100tests</t>
        </is>
      </c>
      <c r="J3143" s="23" t="n">
        <v>1</v>
      </c>
      <c r="K3143" s="23" t="n">
        <v>1</v>
      </c>
      <c r="L3143" s="23">
        <f>J3143-K3143</f>
        <v/>
      </c>
      <c r="M3143" s="23" t="inlineStr">
        <is>
          <t>T-1322/25-26</t>
        </is>
      </c>
      <c r="N3143" s="32" t="n">
        <v>45937</v>
      </c>
      <c r="O3143" s="62" t="n">
        <v>34798.5</v>
      </c>
      <c r="P3143" s="23" t="inlineStr">
        <is>
          <t>ACTREC</t>
        </is>
      </c>
      <c r="Q3143" s="23" t="n">
        <v>58156569435</v>
      </c>
      <c r="R3143" s="23" t="inlineStr">
        <is>
          <t>Delivered</t>
        </is>
      </c>
      <c r="S3143" s="63" t="n">
        <v>4</v>
      </c>
      <c r="T3143" s="39" t="n"/>
      <c r="U3143" s="23" t="inlineStr">
        <is>
          <t>BioLegend</t>
        </is>
      </c>
      <c r="V3143" s="23">
        <f>VLOOKUP(P3143,'Customer List'!B:C,2,)</f>
        <v/>
      </c>
      <c r="W3143" s="40" t="n"/>
      <c r="X3143" s="32" t="n">
        <v>45938</v>
      </c>
      <c r="Y3143" s="23">
        <f>IF(X3143="", "", X3143-N3143)</f>
        <v/>
      </c>
      <c r="Z3143" s="23">
        <f>IF(N3143="", "", TEXT(N3143, "dddd"))</f>
        <v/>
      </c>
      <c r="AA3143" s="23">
        <f>IF(X3143="", "", TEXT(X3143, "dddd"))</f>
        <v/>
      </c>
      <c r="AB3143" s="23">
        <f>VLOOKUP(U3143,'Currency Sheet'!A:C,3,)</f>
        <v/>
      </c>
      <c r="AC3143" s="44">
        <f>VLOOKUP(P3143,'Customer List'!B:D,3,)</f>
        <v/>
      </c>
    </row>
    <row r="3144">
      <c r="A3144" s="23">
        <f>A3143+1</f>
        <v/>
      </c>
      <c r="B3144" s="23" t="inlineStr">
        <is>
          <t>EED119537</t>
        </is>
      </c>
      <c r="C3144" s="32" t="n">
        <v>45926</v>
      </c>
      <c r="D3144" s="32" t="n">
        <v>45936</v>
      </c>
      <c r="E3144" s="51" t="n">
        <v>91.7</v>
      </c>
      <c r="F3144" s="51">
        <f>IF(AB3144="DOLLAR",E3144*88,E3144)</f>
        <v/>
      </c>
      <c r="G3144" s="62">
        <f>F3144*J3144</f>
        <v/>
      </c>
      <c r="H3144" s="23" t="n">
        <v>355607</v>
      </c>
      <c r="I3144" s="23" t="inlineStr">
        <is>
          <t>APC anti-human CD227 (MUC-1) Antibody  25tests</t>
        </is>
      </c>
      <c r="J3144" s="23" t="n">
        <v>1</v>
      </c>
      <c r="K3144" s="23" t="n">
        <v>1</v>
      </c>
      <c r="L3144" s="23">
        <f>J3144-K3144</f>
        <v/>
      </c>
      <c r="M3144" s="23" t="inlineStr">
        <is>
          <t>DC-169/25-26</t>
        </is>
      </c>
      <c r="N3144" s="32" t="n">
        <v>45937</v>
      </c>
      <c r="O3144" s="62" t="n">
        <v>0</v>
      </c>
      <c r="P3144" s="23" t="inlineStr">
        <is>
          <t>IIT KANPUR</t>
        </is>
      </c>
      <c r="Q3144" s="23" t="n">
        <v>58156573160</v>
      </c>
      <c r="R3144" s="23" t="inlineStr">
        <is>
          <t>Delivered</t>
        </is>
      </c>
      <c r="S3144" s="63" t="n">
        <v>4</v>
      </c>
      <c r="T3144" s="39" t="inlineStr">
        <is>
          <t>FOC</t>
        </is>
      </c>
      <c r="U3144" s="23" t="inlineStr">
        <is>
          <t>BioLegend</t>
        </is>
      </c>
      <c r="V3144" s="23">
        <f>VLOOKUP(P3144,'Customer List'!B:C,2,)</f>
        <v/>
      </c>
      <c r="W3144" s="40" t="n"/>
      <c r="X3144" s="32" t="n">
        <v>45939</v>
      </c>
      <c r="Y3144" s="23">
        <f>IF(X3144="", "", X3144-N3144)</f>
        <v/>
      </c>
      <c r="Z3144" s="23">
        <f>IF(N3144="", "", TEXT(N3144, "dddd"))</f>
        <v/>
      </c>
      <c r="AA3144" s="23">
        <f>IF(X3144="", "", TEXT(X3144, "dddd"))</f>
        <v/>
      </c>
      <c r="AB3144" s="23">
        <f>VLOOKUP(U3144,'Currency Sheet'!A:C,3,)</f>
        <v/>
      </c>
      <c r="AC3144" s="44">
        <f>VLOOKUP(P3144,'Customer List'!B:D,3,)</f>
        <v/>
      </c>
    </row>
    <row r="3145">
      <c r="A3145" s="23">
        <f>A3144+1</f>
        <v/>
      </c>
      <c r="B3145" s="23" t="inlineStr">
        <is>
          <t>EED119537</t>
        </is>
      </c>
      <c r="C3145" s="32" t="n">
        <v>45926</v>
      </c>
      <c r="D3145" s="32" t="n">
        <v>45936</v>
      </c>
      <c r="E3145" s="51" t="n">
        <v>142.8</v>
      </c>
      <c r="F3145" s="51">
        <f>IF(AB3145="DOLLAR",E3145*88,E3145)</f>
        <v/>
      </c>
      <c r="G3145" s="62">
        <f>F3145*J3145</f>
        <v/>
      </c>
      <c r="H3145" s="23" t="n">
        <v>363006</v>
      </c>
      <c r="I3145" s="23" t="inlineStr">
        <is>
          <t>APC anti-human CD19 Antibody  100tests</t>
        </is>
      </c>
      <c r="J3145" s="23" t="n">
        <v>1</v>
      </c>
      <c r="K3145" s="23" t="n">
        <v>1</v>
      </c>
      <c r="L3145" s="23">
        <f>J3145-K3145</f>
        <v/>
      </c>
      <c r="M3145" s="23" t="inlineStr">
        <is>
          <t>DC-173/25-26</t>
        </is>
      </c>
      <c r="N3145" s="32" t="n">
        <v>45938</v>
      </c>
      <c r="O3145" s="62" t="n">
        <v>0</v>
      </c>
      <c r="P3145" s="23" t="inlineStr">
        <is>
          <t>Allianz</t>
        </is>
      </c>
      <c r="Q3145" s="23" t="n">
        <v>58156650086</v>
      </c>
      <c r="R3145" s="23" t="inlineStr">
        <is>
          <t>Delivered</t>
        </is>
      </c>
      <c r="S3145" s="63" t="n">
        <v>4</v>
      </c>
      <c r="T3145" s="39" t="n"/>
      <c r="U3145" s="23" t="inlineStr">
        <is>
          <t>BioLegend</t>
        </is>
      </c>
      <c r="V3145" s="23">
        <f>VLOOKUP(P3145,'Customer List'!B:C,2,)</f>
        <v/>
      </c>
      <c r="W3145" s="40" t="n"/>
      <c r="X3145" s="32" t="n">
        <v>45939</v>
      </c>
      <c r="Y3145" s="23">
        <f>IF(X3145="", "", X3145-N3145)</f>
        <v/>
      </c>
      <c r="Z3145" s="23">
        <f>IF(N3145="", "", TEXT(N3145, "dddd"))</f>
        <v/>
      </c>
      <c r="AA3145" s="23">
        <f>IF(X3145="", "", TEXT(X3145, "dddd"))</f>
        <v/>
      </c>
      <c r="AB3145" s="23">
        <f>VLOOKUP(U3145,'Currency Sheet'!A:C,3,)</f>
        <v/>
      </c>
      <c r="AC3145" s="44">
        <f>VLOOKUP(P3145,'Customer List'!B:D,3,)</f>
        <v/>
      </c>
    </row>
    <row r="3146">
      <c r="A3146" s="23">
        <f>A3145+1</f>
        <v/>
      </c>
      <c r="B3146" s="23" t="inlineStr">
        <is>
          <t>EED119537</t>
        </is>
      </c>
      <c r="C3146" s="32" t="n">
        <v>45926</v>
      </c>
      <c r="D3146" s="32" t="n">
        <v>45936</v>
      </c>
      <c r="E3146" s="51" t="n">
        <v>242.9</v>
      </c>
      <c r="F3146" s="51">
        <f>IF(AB3146="DOLLAR",E3146*88,E3146)</f>
        <v/>
      </c>
      <c r="G3146" s="62">
        <f>F3146*J3146</f>
        <v/>
      </c>
      <c r="H3146" s="23" t="n">
        <v>363034</v>
      </c>
      <c r="I3146" s="23" t="inlineStr">
        <is>
          <t>Alexa Fluor® 700 anti-human CD19 Antibody  100 tests</t>
        </is>
      </c>
      <c r="J3146" s="23" t="n">
        <v>1</v>
      </c>
      <c r="K3146" s="23" t="n">
        <v>1</v>
      </c>
      <c r="L3146" s="23">
        <f>J3146-K3146</f>
        <v/>
      </c>
      <c r="M3146" s="23" t="inlineStr">
        <is>
          <t>T-1339/25-26</t>
        </is>
      </c>
      <c r="N3146" s="32" t="n">
        <v>45937</v>
      </c>
      <c r="O3146" s="62" t="n">
        <v>40338.75</v>
      </c>
      <c r="P3146" s="23" t="inlineStr">
        <is>
          <t>Symbiosis</t>
        </is>
      </c>
      <c r="Q3146" s="23" t="n">
        <v>58156567490</v>
      </c>
      <c r="R3146" s="23" t="inlineStr">
        <is>
          <t>Delivered</t>
        </is>
      </c>
      <c r="S3146" s="63" t="n">
        <v>4</v>
      </c>
      <c r="T3146" s="39" t="n"/>
      <c r="U3146" s="23" t="inlineStr">
        <is>
          <t>BioLegend</t>
        </is>
      </c>
      <c r="V3146" s="23">
        <f>VLOOKUP(P3146,'Customer List'!B:C,2,)</f>
        <v/>
      </c>
      <c r="W3146" s="40" t="n"/>
      <c r="X3146" s="32" t="n">
        <v>45938</v>
      </c>
      <c r="Y3146" s="23">
        <f>IF(X3146="", "", X3146-N3146)</f>
        <v/>
      </c>
      <c r="Z3146" s="23">
        <f>IF(N3146="", "", TEXT(N3146, "dddd"))</f>
        <v/>
      </c>
      <c r="AA3146" s="23">
        <f>IF(X3146="", "", TEXT(X3146, "dddd"))</f>
        <v/>
      </c>
      <c r="AB3146" s="23">
        <f>VLOOKUP(U3146,'Currency Sheet'!A:C,3,)</f>
        <v/>
      </c>
      <c r="AC3146" s="44">
        <f>VLOOKUP(P3146,'Customer List'!B:D,3,)</f>
        <v/>
      </c>
    </row>
    <row r="3147">
      <c r="A3147" s="23">
        <f>A3146+1</f>
        <v/>
      </c>
      <c r="B3147" s="23" t="inlineStr">
        <is>
          <t>EED119537</t>
        </is>
      </c>
      <c r="C3147" s="32" t="n">
        <v>45926</v>
      </c>
      <c r="D3147" s="32" t="n">
        <v>45936</v>
      </c>
      <c r="E3147" s="51" t="n">
        <v>107.8</v>
      </c>
      <c r="F3147" s="51">
        <f>IF(AB3147="DOLLAR",E3147*88,E3147)</f>
        <v/>
      </c>
      <c r="G3147" s="62">
        <f>F3147*J3147</f>
        <v/>
      </c>
      <c r="H3147" s="23" t="n">
        <v>364803</v>
      </c>
      <c r="I3147" s="23" t="inlineStr">
        <is>
          <t>APC anti-human CD366 (Tim-3) Antibody  25 tests</t>
        </is>
      </c>
      <c r="J3147" s="23" t="n">
        <v>1</v>
      </c>
      <c r="K3147" s="23" t="n">
        <v>1</v>
      </c>
      <c r="L3147" s="23">
        <f>J3147-K3147</f>
        <v/>
      </c>
      <c r="M3147" s="23" t="inlineStr">
        <is>
          <t>T-1325/25-26</t>
        </is>
      </c>
      <c r="N3147" s="32" t="n">
        <v>45937</v>
      </c>
      <c r="O3147" s="62" t="n">
        <v>17902.5</v>
      </c>
      <c r="P3147" s="23" t="inlineStr">
        <is>
          <t>IIT KANPUR</t>
        </is>
      </c>
      <c r="Q3147" s="23" t="n">
        <v>58156573160</v>
      </c>
      <c r="R3147" s="23" t="inlineStr">
        <is>
          <t>Delivered</t>
        </is>
      </c>
      <c r="S3147" s="63" t="n">
        <v>4</v>
      </c>
      <c r="T3147" s="39" t="n"/>
      <c r="U3147" s="23" t="inlineStr">
        <is>
          <t>BioLegend</t>
        </is>
      </c>
      <c r="V3147" s="23">
        <f>VLOOKUP(P3147,'Customer List'!B:C,2,)</f>
        <v/>
      </c>
      <c r="W3147" s="40" t="n"/>
      <c r="X3147" s="32" t="n">
        <v>45939</v>
      </c>
      <c r="Y3147" s="23">
        <f>IF(X3147="", "", X3147-N3147)</f>
        <v/>
      </c>
      <c r="Z3147" s="23">
        <f>IF(N3147="", "", TEXT(N3147, "dddd"))</f>
        <v/>
      </c>
      <c r="AA3147" s="23">
        <f>IF(X3147="", "", TEXT(X3147, "dddd"))</f>
        <v/>
      </c>
      <c r="AB3147" s="23">
        <f>VLOOKUP(U3147,'Currency Sheet'!A:C,3,)</f>
        <v/>
      </c>
      <c r="AC3147" s="44">
        <f>VLOOKUP(P3147,'Customer List'!B:D,3,)</f>
        <v/>
      </c>
    </row>
    <row r="3148">
      <c r="A3148" s="23">
        <f>A3147+1</f>
        <v/>
      </c>
      <c r="B3148" s="23" t="inlineStr">
        <is>
          <t>EED119537</t>
        </is>
      </c>
      <c r="C3148" s="32" t="n">
        <v>45926</v>
      </c>
      <c r="D3148" s="32" t="n">
        <v>45936</v>
      </c>
      <c r="E3148" s="51" t="n">
        <v>259</v>
      </c>
      <c r="F3148" s="51">
        <f>IF(AB3148="DOLLAR",E3148*88,E3148)</f>
        <v/>
      </c>
      <c r="G3148" s="62">
        <f>F3148*J3148</f>
        <v/>
      </c>
      <c r="H3148" s="23" t="n">
        <v>367730</v>
      </c>
      <c r="I3148" s="23" t="inlineStr">
        <is>
          <t>Alexa Fluor® 700 anti-human KLRG1 (MAFA) Antibody  100 tests</t>
        </is>
      </c>
      <c r="J3148" s="23" t="n">
        <v>1</v>
      </c>
      <c r="K3148" s="23" t="n">
        <v>1</v>
      </c>
      <c r="L3148" s="23">
        <f>J3148-K3148</f>
        <v/>
      </c>
      <c r="M3148" s="23" t="inlineStr">
        <is>
          <t>T-1343/25-26</t>
        </is>
      </c>
      <c r="N3148" s="32" t="n">
        <v>45937</v>
      </c>
      <c r="O3148" s="62" t="n">
        <v>40145</v>
      </c>
      <c r="P3148" s="23" t="inlineStr">
        <is>
          <t>AURIGINE ONCO</t>
        </is>
      </c>
      <c r="Q3148" s="23" t="n">
        <v>58156571955</v>
      </c>
      <c r="R3148" s="23" t="inlineStr">
        <is>
          <t>Delivered</t>
        </is>
      </c>
      <c r="S3148" s="63" t="n">
        <v>4</v>
      </c>
      <c r="T3148" s="39" t="n"/>
      <c r="U3148" s="23" t="inlineStr">
        <is>
          <t>BioLegend</t>
        </is>
      </c>
      <c r="V3148" s="23">
        <f>VLOOKUP(P3148,'Customer List'!B:C,2,)</f>
        <v/>
      </c>
      <c r="W3148" s="40" t="n"/>
      <c r="X3148" s="32" t="n">
        <v>45938</v>
      </c>
      <c r="Y3148" s="23">
        <f>IF(X3148="", "", X3148-N3148)</f>
        <v/>
      </c>
      <c r="Z3148" s="23">
        <f>IF(N3148="", "", TEXT(N3148, "dddd"))</f>
        <v/>
      </c>
      <c r="AA3148" s="23">
        <f>IF(X3148="", "", TEXT(X3148, "dddd"))</f>
        <v/>
      </c>
      <c r="AB3148" s="23">
        <f>VLOOKUP(U3148,'Currency Sheet'!A:C,3,)</f>
        <v/>
      </c>
      <c r="AC3148" s="44">
        <f>VLOOKUP(P3148,'Customer List'!B:D,3,)</f>
        <v/>
      </c>
    </row>
    <row r="3149">
      <c r="A3149" s="23">
        <f>A3148+1</f>
        <v/>
      </c>
      <c r="B3149" s="23" t="inlineStr">
        <is>
          <t>INV77413/25-26</t>
        </is>
      </c>
      <c r="C3149" s="32" t="n">
        <v>45933</v>
      </c>
      <c r="D3149" s="32" t="n">
        <v>45937</v>
      </c>
      <c r="E3149" s="51" t="n">
        <v>550</v>
      </c>
      <c r="F3149" s="51">
        <f>IF(AB3149="DOLLAR",E3149*88,E3149)</f>
        <v/>
      </c>
      <c r="G3149" s="62">
        <f>F3149*J3149</f>
        <v/>
      </c>
      <c r="H3149" s="23" t="n">
        <v>50108</v>
      </c>
      <c r="I3149" s="23" t="inlineStr">
        <is>
          <t>LSD1 Homogeneous Assay Kit</t>
        </is>
      </c>
      <c r="J3149" s="23" t="n">
        <v>2</v>
      </c>
      <c r="K3149" s="23" t="n">
        <v>2</v>
      </c>
      <c r="L3149" s="23">
        <f>J3149-K3149</f>
        <v/>
      </c>
      <c r="M3149" s="23" t="inlineStr">
        <is>
          <t>T-1354/25-26</t>
        </is>
      </c>
      <c r="N3149" s="32" t="n">
        <v>45937</v>
      </c>
      <c r="O3149" s="62" t="n">
        <v>171600</v>
      </c>
      <c r="P3149" s="23" t="inlineStr">
        <is>
          <t>TCG</t>
        </is>
      </c>
      <c r="Q3149" s="23" t="n">
        <v>58156584054</v>
      </c>
      <c r="R3149" s="23" t="inlineStr">
        <is>
          <t>Delivered</t>
        </is>
      </c>
      <c r="S3149" s="63" t="n">
        <v>-80</v>
      </c>
      <c r="T3149" s="39" t="n"/>
      <c r="U3149" s="23" t="inlineStr">
        <is>
          <t>BPS</t>
        </is>
      </c>
      <c r="V3149" s="23">
        <f>VLOOKUP(P3149,'Customer List'!B:C,2,)</f>
        <v/>
      </c>
      <c r="W3149" s="40" t="n"/>
      <c r="X3149" s="32" t="n">
        <v>45938</v>
      </c>
      <c r="Y3149" s="23">
        <f>IF(X3149="", "", X3149-N3149)</f>
        <v/>
      </c>
      <c r="Z3149" s="23">
        <f>IF(N3149="", "", TEXT(N3149, "dddd"))</f>
        <v/>
      </c>
      <c r="AA3149" s="23">
        <f>IF(X3149="", "", TEXT(X3149, "dddd"))</f>
        <v/>
      </c>
      <c r="AB3149" s="23">
        <f>VLOOKUP(U3149,'Currency Sheet'!A:C,3,)</f>
        <v/>
      </c>
      <c r="AC3149" s="44">
        <f>VLOOKUP(P3149,'Customer List'!B:D,3,)</f>
        <v/>
      </c>
    </row>
    <row r="3150">
      <c r="A3150" s="23">
        <f>A3149+1</f>
        <v/>
      </c>
      <c r="B3150" s="23" t="inlineStr">
        <is>
          <t>EED119537</t>
        </is>
      </c>
      <c r="C3150" s="32" t="n">
        <v>45926</v>
      </c>
      <c r="D3150" s="32" t="n">
        <v>45936</v>
      </c>
      <c r="E3150" s="51" t="n">
        <v>261.8</v>
      </c>
      <c r="F3150" s="51">
        <f>IF(AB3150="DOLLAR",E3150*88,E3150)</f>
        <v/>
      </c>
      <c r="G3150" s="62">
        <f>F3150*J3150</f>
        <v/>
      </c>
      <c r="H3150" s="23" t="n">
        <v>369212</v>
      </c>
      <c r="I3150" s="23" t="inlineStr">
        <is>
          <t>APC anti-human CD223 (LAG-3) Antibody  100 tests</t>
        </is>
      </c>
      <c r="J3150" s="23" t="n">
        <v>1</v>
      </c>
      <c r="K3150" s="23" t="n">
        <v>1</v>
      </c>
      <c r="L3150" s="23">
        <f>J3150-K3150</f>
        <v/>
      </c>
      <c r="M3150" s="23" t="inlineStr">
        <is>
          <t>T-1360/25-26</t>
        </is>
      </c>
      <c r="N3150" s="32" t="n">
        <v>45938</v>
      </c>
      <c r="O3150" s="62" t="n">
        <v>40579</v>
      </c>
      <c r="P3150" s="23" t="inlineStr">
        <is>
          <t>MICRO DELHI</t>
        </is>
      </c>
      <c r="Q3150" s="23" t="inlineStr">
        <is>
          <t>BY HAND</t>
        </is>
      </c>
      <c r="R3150" s="23" t="inlineStr">
        <is>
          <t>DEEPAK</t>
        </is>
      </c>
      <c r="S3150" s="63" t="n">
        <v>4</v>
      </c>
      <c r="T3150" s="39" t="n"/>
      <c r="U3150" s="23" t="inlineStr">
        <is>
          <t>BioLegend</t>
        </is>
      </c>
      <c r="V3150" s="23">
        <f>VLOOKUP(P3150,'Customer List'!B:C,2,)</f>
        <v/>
      </c>
      <c r="W3150" s="40" t="n"/>
      <c r="X3150" s="32">
        <f>IF(OR(R3150 = "PRIYANKA MADAM", R3150 = "DEEPAK", R3150 = "PORTER"),N3150,"")</f>
        <v/>
      </c>
      <c r="Y3150" s="23">
        <f>IF(X3150="", "", X3150-N3150)</f>
        <v/>
      </c>
      <c r="Z3150" s="23">
        <f>IF(N3150="", "", TEXT(N3150, "dddd"))</f>
        <v/>
      </c>
      <c r="AA3150" s="23">
        <f>IF(X3150="", "", TEXT(X3150, "dddd"))</f>
        <v/>
      </c>
      <c r="AB3150" s="23">
        <f>VLOOKUP(U3150,'Currency Sheet'!A:C,3,)</f>
        <v/>
      </c>
      <c r="AC3150" s="44">
        <f>VLOOKUP(P3150,'Customer List'!B:D,3,)</f>
        <v/>
      </c>
    </row>
    <row r="3151">
      <c r="A3151" s="23">
        <f>A3150+1</f>
        <v/>
      </c>
      <c r="B3151" s="23" t="inlineStr">
        <is>
          <t>EED119537</t>
        </is>
      </c>
      <c r="C3151" s="32" t="n">
        <v>45926</v>
      </c>
      <c r="D3151" s="32" t="n">
        <v>45936</v>
      </c>
      <c r="E3151" s="51" t="n">
        <v>334.5</v>
      </c>
      <c r="F3151" s="51">
        <f>IF(AB3151="DOLLAR",E3151*88,E3151)</f>
        <v/>
      </c>
      <c r="G3151" s="62">
        <f>F3151*J3151</f>
        <v/>
      </c>
      <c r="H3151" s="23" t="n">
        <v>372712</v>
      </c>
      <c r="I3151" s="23" t="inlineStr">
        <is>
          <t>Brilliant Violet 605™ anti-human TIGIT (VSTM3) Antibody  100 tests</t>
        </is>
      </c>
      <c r="J3151" s="23" t="n">
        <v>1</v>
      </c>
      <c r="K3151" s="23" t="n">
        <v>1</v>
      </c>
      <c r="L3151" s="23">
        <f>J3151-K3151</f>
        <v/>
      </c>
      <c r="M3151" s="23" t="inlineStr">
        <is>
          <t>T-1361/25-26</t>
        </is>
      </c>
      <c r="N3151" s="32" t="n">
        <v>45938</v>
      </c>
      <c r="O3151" s="62" t="n">
        <v>48391</v>
      </c>
      <c r="P3151" s="23" t="inlineStr">
        <is>
          <t>MICRO DELHI</t>
        </is>
      </c>
      <c r="Q3151" s="23" t="inlineStr">
        <is>
          <t>BY HAND</t>
        </is>
      </c>
      <c r="R3151" s="23" t="inlineStr">
        <is>
          <t>DEEPAK</t>
        </is>
      </c>
      <c r="S3151" s="63" t="n">
        <v>4</v>
      </c>
      <c r="T3151" s="39" t="n"/>
      <c r="U3151" s="23" t="inlineStr">
        <is>
          <t>BioLegend</t>
        </is>
      </c>
      <c r="V3151" s="23">
        <f>VLOOKUP(P3151,'Customer List'!B:C,2,)</f>
        <v/>
      </c>
      <c r="W3151" s="40" t="n"/>
      <c r="X3151" s="32">
        <f>IF(OR(R3151 = "PRIYANKA MADAM", R3151 = "DEEPAK", R3151 = "PORTER"),N3151,"")</f>
        <v/>
      </c>
      <c r="Y3151" s="23">
        <f>IF(X3151="", "", X3151-N3151)</f>
        <v/>
      </c>
      <c r="Z3151" s="23">
        <f>IF(N3151="", "", TEXT(N3151, "dddd"))</f>
        <v/>
      </c>
      <c r="AA3151" s="23">
        <f>IF(X3151="", "", TEXT(X3151, "dddd"))</f>
        <v/>
      </c>
      <c r="AB3151" s="23">
        <f>VLOOKUP(U3151,'Currency Sheet'!A:C,3,)</f>
        <v/>
      </c>
      <c r="AC3151" s="44">
        <f>VLOOKUP(P3151,'Customer List'!B:D,3,)</f>
        <v/>
      </c>
    </row>
    <row r="3152">
      <c r="A3152" s="23">
        <f>A3151+1</f>
        <v/>
      </c>
      <c r="B3152" s="23" t="inlineStr">
        <is>
          <t>EED119537</t>
        </is>
      </c>
      <c r="C3152" s="32" t="n">
        <v>45926</v>
      </c>
      <c r="D3152" s="32" t="n">
        <v>45936</v>
      </c>
      <c r="E3152" s="51" t="n">
        <v>115.5</v>
      </c>
      <c r="F3152" s="51">
        <f>IF(AB3152="DOLLAR",E3152*88,E3152)</f>
        <v/>
      </c>
      <c r="G3152" s="62">
        <f>F3152*J3152</f>
        <v/>
      </c>
      <c r="H3152" s="23" t="n">
        <v>375113</v>
      </c>
      <c r="I3152" s="23" t="inlineStr">
        <is>
          <t>PE/Cyanine7 anti-human CD159a (NKG2A) Antibody  25 tests</t>
        </is>
      </c>
      <c r="J3152" s="23" t="n">
        <v>1</v>
      </c>
      <c r="K3152" s="23" t="n">
        <v>1</v>
      </c>
      <c r="L3152" s="23">
        <f>J3152-K3152</f>
        <v/>
      </c>
      <c r="M3152" s="23" t="inlineStr">
        <is>
          <t>T-1324/25-26</t>
        </is>
      </c>
      <c r="N3152" s="32" t="n">
        <v>45937</v>
      </c>
      <c r="O3152" s="62" t="n">
        <v>15345</v>
      </c>
      <c r="P3152" s="23" t="inlineStr">
        <is>
          <t>M BIOTECH</t>
        </is>
      </c>
      <c r="Q3152" s="23" t="n">
        <v>58156571163</v>
      </c>
      <c r="R3152" s="23" t="inlineStr">
        <is>
          <t>Delivered</t>
        </is>
      </c>
      <c r="S3152" s="63" t="n">
        <v>4</v>
      </c>
      <c r="T3152" s="39" t="n"/>
      <c r="U3152" s="23" t="inlineStr">
        <is>
          <t>BioLegend</t>
        </is>
      </c>
      <c r="V3152" s="23">
        <f>VLOOKUP(P3152,'Customer List'!B:C,2,)</f>
        <v/>
      </c>
      <c r="W3152" s="40" t="n"/>
      <c r="X3152" s="32" t="n">
        <v>45939</v>
      </c>
      <c r="Y3152" s="23">
        <f>IF(X3152="", "", X3152-N3152)</f>
        <v/>
      </c>
      <c r="Z3152" s="23">
        <f>IF(N3152="", "", TEXT(N3152, "dddd"))</f>
        <v/>
      </c>
      <c r="AA3152" s="23">
        <f>IF(X3152="", "", TEXT(X3152, "dddd"))</f>
        <v/>
      </c>
      <c r="AB3152" s="23">
        <f>VLOOKUP(U3152,'Currency Sheet'!A:C,3,)</f>
        <v/>
      </c>
      <c r="AC3152" s="44">
        <f>VLOOKUP(P3152,'Customer List'!B:D,3,)</f>
        <v/>
      </c>
    </row>
    <row r="3153">
      <c r="A3153" s="23">
        <f>A3152+1</f>
        <v/>
      </c>
      <c r="B3153" s="23" t="inlineStr">
        <is>
          <t>EED119537</t>
        </is>
      </c>
      <c r="C3153" s="32" t="n">
        <v>45926</v>
      </c>
      <c r="D3153" s="32" t="n">
        <v>45936</v>
      </c>
      <c r="E3153" s="51" t="n">
        <v>259</v>
      </c>
      <c r="F3153" s="51">
        <f>IF(AB3153="DOLLAR",E3153*88,E3153)</f>
        <v/>
      </c>
      <c r="G3153" s="62">
        <f>F3153*J3153</f>
        <v/>
      </c>
      <c r="H3153" s="23" t="n">
        <v>399214</v>
      </c>
      <c r="I3153" s="23" t="inlineStr">
        <is>
          <t>Spark Violet™ 538 anti-human CD14 Antibody  100 tests</t>
        </is>
      </c>
      <c r="J3153" s="23" t="n">
        <v>1</v>
      </c>
      <c r="K3153" s="23" t="n">
        <v>1</v>
      </c>
      <c r="L3153" s="23">
        <f>J3153-K3153</f>
        <v/>
      </c>
      <c r="M3153" s="23" t="inlineStr">
        <is>
          <t>T-1322/25-26</t>
        </is>
      </c>
      <c r="N3153" s="32" t="n">
        <v>45937</v>
      </c>
      <c r="O3153" s="62" t="n">
        <v>31618.35</v>
      </c>
      <c r="P3153" s="23" t="inlineStr">
        <is>
          <t>ACTREC</t>
        </is>
      </c>
      <c r="Q3153" s="23" t="n">
        <v>58156569435</v>
      </c>
      <c r="R3153" s="23" t="inlineStr">
        <is>
          <t>Delivered</t>
        </is>
      </c>
      <c r="S3153" s="63" t="n">
        <v>4</v>
      </c>
      <c r="T3153" s="39" t="n"/>
      <c r="U3153" s="23" t="inlineStr">
        <is>
          <t>BioLegend</t>
        </is>
      </c>
      <c r="V3153" s="23">
        <f>VLOOKUP(P3153,'Customer List'!B:C,2,)</f>
        <v/>
      </c>
      <c r="W3153" s="40" t="n"/>
      <c r="X3153" s="32" t="n">
        <v>45938</v>
      </c>
      <c r="Y3153" s="23">
        <f>IF(X3153="", "", X3153-N3153)</f>
        <v/>
      </c>
      <c r="Z3153" s="23">
        <f>IF(N3153="", "", TEXT(N3153, "dddd"))</f>
        <v/>
      </c>
      <c r="AA3153" s="23">
        <f>IF(X3153="", "", TEXT(X3153, "dddd"))</f>
        <v/>
      </c>
      <c r="AB3153" s="23">
        <f>VLOOKUP(U3153,'Currency Sheet'!A:C,3,)</f>
        <v/>
      </c>
      <c r="AC3153" s="44">
        <f>VLOOKUP(P3153,'Customer List'!B:D,3,)</f>
        <v/>
      </c>
    </row>
    <row r="3154">
      <c r="A3154" s="23">
        <f>A3153+1</f>
        <v/>
      </c>
      <c r="B3154" s="23" t="inlineStr">
        <is>
          <t>INV77413/25-26</t>
        </is>
      </c>
      <c r="C3154" s="32" t="n">
        <v>45933</v>
      </c>
      <c r="D3154" s="32" t="n">
        <v>45937</v>
      </c>
      <c r="E3154" s="51" t="n">
        <v>577.5</v>
      </c>
      <c r="F3154" s="51">
        <f>IF(AB3154="DOLLAR",E3154*88,E3154)</f>
        <v/>
      </c>
      <c r="G3154" s="62">
        <f>F3154*J3154</f>
        <v/>
      </c>
      <c r="H3154" s="23" t="inlineStr">
        <is>
          <t>50611-2</t>
        </is>
      </c>
      <c r="I3154" s="23" t="inlineStr">
        <is>
          <t>FBXL11 Homogeneous Assay Kit</t>
        </is>
      </c>
      <c r="J3154" s="23" t="n">
        <v>2</v>
      </c>
      <c r="K3154" s="23" t="n">
        <v>2</v>
      </c>
      <c r="L3154" s="23">
        <f>J3154-K3154</f>
        <v/>
      </c>
      <c r="M3154" s="23" t="inlineStr">
        <is>
          <t>T-1354/25-26</t>
        </is>
      </c>
      <c r="N3154" s="32" t="n">
        <v>45937</v>
      </c>
      <c r="O3154" s="62" t="n">
        <v>180180</v>
      </c>
      <c r="P3154" s="23" t="inlineStr">
        <is>
          <t>TCG</t>
        </is>
      </c>
      <c r="Q3154" s="23" t="n">
        <v>58156584054</v>
      </c>
      <c r="R3154" s="23" t="inlineStr">
        <is>
          <t>Delivered</t>
        </is>
      </c>
      <c r="S3154" s="63" t="n">
        <v>-80</v>
      </c>
      <c r="T3154" s="39" t="n"/>
      <c r="U3154" s="23" t="inlineStr">
        <is>
          <t>BPS</t>
        </is>
      </c>
      <c r="V3154" s="23">
        <f>VLOOKUP(P3154,'Customer List'!B:C,2,)</f>
        <v/>
      </c>
      <c r="W3154" s="40" t="n"/>
      <c r="X3154" s="32" t="n">
        <v>45938</v>
      </c>
      <c r="Y3154" s="23">
        <f>IF(X3154="", "", X3154-N3154)</f>
        <v/>
      </c>
      <c r="Z3154" s="23">
        <f>IF(N3154="", "", TEXT(N3154, "dddd"))</f>
        <v/>
      </c>
      <c r="AA3154" s="23">
        <f>IF(X3154="", "", TEXT(X3154, "dddd"))</f>
        <v/>
      </c>
      <c r="AB3154" s="23">
        <f>VLOOKUP(U3154,'Currency Sheet'!A:C,3,)</f>
        <v/>
      </c>
      <c r="AC3154" s="44">
        <f>VLOOKUP(P3154,'Customer List'!B:D,3,)</f>
        <v/>
      </c>
    </row>
    <row r="3155">
      <c r="A3155" s="23">
        <f>A3154+1</f>
        <v/>
      </c>
      <c r="B3155" s="23" t="inlineStr">
        <is>
          <t>EED119537</t>
        </is>
      </c>
      <c r="C3155" s="32" t="n">
        <v>45926</v>
      </c>
      <c r="D3155" s="32" t="n">
        <v>45936</v>
      </c>
      <c r="E3155" s="51" t="n">
        <v>74.2</v>
      </c>
      <c r="F3155" s="51">
        <f>IF(AB3155="DOLLAR",E3155*88,E3155)</f>
        <v/>
      </c>
      <c r="G3155" s="62">
        <f>F3155*J3155</f>
        <v/>
      </c>
      <c r="H3155" s="23" t="n">
        <v>400108</v>
      </c>
      <c r="I3155" s="23" t="inlineStr">
        <is>
          <t>FITC Mouse IgG1, κ Isotype Ctrl Antibody  200µg</t>
        </is>
      </c>
      <c r="J3155" s="23" t="n">
        <v>1</v>
      </c>
      <c r="K3155" s="23" t="n">
        <v>1</v>
      </c>
      <c r="L3155" s="23">
        <f>J3155-K3155</f>
        <v/>
      </c>
      <c r="M3155" s="23" t="inlineStr">
        <is>
          <t>T-1328/25-26</t>
        </is>
      </c>
      <c r="N3155" s="32" t="n">
        <v>45937</v>
      </c>
      <c r="O3155" s="62" t="n">
        <v>16430</v>
      </c>
      <c r="P3155" s="23" t="inlineStr">
        <is>
          <t>ICT</t>
        </is>
      </c>
      <c r="Q3155" s="23" t="n">
        <v>58156568142</v>
      </c>
      <c r="R3155" s="23" t="inlineStr">
        <is>
          <t>Delivered</t>
        </is>
      </c>
      <c r="S3155" s="63" t="n">
        <v>4</v>
      </c>
      <c r="T3155" s="39" t="n"/>
      <c r="U3155" s="23" t="inlineStr">
        <is>
          <t>BioLegend</t>
        </is>
      </c>
      <c r="V3155" s="23">
        <f>VLOOKUP(P3155,'Customer List'!B:C,2,)</f>
        <v/>
      </c>
      <c r="W3155" s="40" t="n"/>
      <c r="X3155" s="32" t="n">
        <v>45939</v>
      </c>
      <c r="Y3155" s="23">
        <f>IF(X3155="", "", X3155-N3155)</f>
        <v/>
      </c>
      <c r="Z3155" s="23">
        <f>IF(N3155="", "", TEXT(N3155, "dddd"))</f>
        <v/>
      </c>
      <c r="AA3155" s="23">
        <f>IF(X3155="", "", TEXT(X3155, "dddd"))</f>
        <v/>
      </c>
      <c r="AB3155" s="23">
        <f>VLOOKUP(U3155,'Currency Sheet'!A:C,3,)</f>
        <v/>
      </c>
      <c r="AC3155" s="44">
        <f>VLOOKUP(P3155,'Customer List'!B:D,3,)</f>
        <v/>
      </c>
    </row>
    <row r="3156">
      <c r="A3156" s="23">
        <f>A3155+1</f>
        <v/>
      </c>
      <c r="B3156" s="23" t="inlineStr">
        <is>
          <t>EED119537</t>
        </is>
      </c>
      <c r="C3156" s="32" t="n">
        <v>45926</v>
      </c>
      <c r="D3156" s="32" t="n">
        <v>45936</v>
      </c>
      <c r="E3156" s="51" t="n">
        <v>116.2</v>
      </c>
      <c r="F3156" s="51">
        <f>IF(AB3156="DOLLAR",E3156*88,E3156)</f>
        <v/>
      </c>
      <c r="G3156" s="62">
        <f>F3156*J3156</f>
        <v/>
      </c>
      <c r="H3156" s="23" t="n">
        <v>400222</v>
      </c>
      <c r="I3156" s="23" t="inlineStr">
        <is>
          <t>APC Mouse IgG2a, κ Isotype Ctrl (FC) Antibody  100 tests</t>
        </is>
      </c>
      <c r="J3156" s="23" t="n">
        <v>1</v>
      </c>
      <c r="K3156" s="23" t="n">
        <v>1</v>
      </c>
      <c r="L3156" s="23">
        <f>J3156-K3156</f>
        <v/>
      </c>
      <c r="M3156" s="23" t="inlineStr">
        <is>
          <t>T-1342/25-26</t>
        </is>
      </c>
      <c r="N3156" s="32" t="n">
        <v>45937</v>
      </c>
      <c r="O3156" s="62" t="n">
        <v>18011</v>
      </c>
      <c r="P3156" s="23" t="inlineStr">
        <is>
          <t>AURIGINE ONCO</t>
        </is>
      </c>
      <c r="Q3156" s="23" t="n">
        <v>58156571955</v>
      </c>
      <c r="R3156" s="23" t="inlineStr">
        <is>
          <t>Delivered</t>
        </is>
      </c>
      <c r="S3156" s="63" t="n">
        <v>4</v>
      </c>
      <c r="T3156" s="39" t="n"/>
      <c r="U3156" s="23" t="inlineStr">
        <is>
          <t>BioLegend</t>
        </is>
      </c>
      <c r="V3156" s="23">
        <f>VLOOKUP(P3156,'Customer List'!B:C,2,)</f>
        <v/>
      </c>
      <c r="W3156" s="40" t="n"/>
      <c r="X3156" s="32" t="n">
        <v>45938</v>
      </c>
      <c r="Y3156" s="23">
        <f>IF(X3156="", "", X3156-N3156)</f>
        <v/>
      </c>
      <c r="Z3156" s="23">
        <f>IF(N3156="", "", TEXT(N3156, "dddd"))</f>
        <v/>
      </c>
      <c r="AA3156" s="23">
        <f>IF(X3156="", "", TEXT(X3156, "dddd"))</f>
        <v/>
      </c>
      <c r="AB3156" s="23">
        <f>VLOOKUP(U3156,'Currency Sheet'!A:C,3,)</f>
        <v/>
      </c>
      <c r="AC3156" s="44">
        <f>VLOOKUP(P3156,'Customer List'!B:D,3,)</f>
        <v/>
      </c>
    </row>
    <row r="3157">
      <c r="A3157" s="23">
        <f>A3156+1</f>
        <v/>
      </c>
      <c r="B3157" s="23" t="inlineStr">
        <is>
          <t>EED119537</t>
        </is>
      </c>
      <c r="C3157" s="32" t="n">
        <v>45926</v>
      </c>
      <c r="D3157" s="32" t="n">
        <v>45936</v>
      </c>
      <c r="E3157" s="51" t="n">
        <v>58.1</v>
      </c>
      <c r="F3157" s="51">
        <f>IF(AB3157="DOLLAR",E3157*88,E3157)</f>
        <v/>
      </c>
      <c r="G3157" s="62">
        <f>F3157*J3157</f>
        <v/>
      </c>
      <c r="H3157" s="23" t="n">
        <v>400247</v>
      </c>
      <c r="I3157" s="23" t="inlineStr">
        <is>
          <t>Alexa Fluor® 700 Mouse IgG2a, κ Isotype Ctrl Antibody  25µg</t>
        </is>
      </c>
      <c r="J3157" s="23" t="n">
        <v>1</v>
      </c>
      <c r="K3157" s="23" t="n">
        <v>1</v>
      </c>
      <c r="L3157" s="23">
        <f>J3157-K3157</f>
        <v/>
      </c>
      <c r="M3157" s="23" t="inlineStr">
        <is>
          <t>T-1343/25-26</t>
        </is>
      </c>
      <c r="N3157" s="32" t="n">
        <v>45937</v>
      </c>
      <c r="O3157" s="62" t="n">
        <v>9005.5</v>
      </c>
      <c r="P3157" s="23" t="inlineStr">
        <is>
          <t>AURIGINE ONCO</t>
        </is>
      </c>
      <c r="Q3157" s="23" t="n">
        <v>58156571955</v>
      </c>
      <c r="R3157" s="23" t="inlineStr">
        <is>
          <t>Delivered</t>
        </is>
      </c>
      <c r="S3157" s="63" t="n">
        <v>4</v>
      </c>
      <c r="T3157" s="39" t="n"/>
      <c r="U3157" s="23" t="inlineStr">
        <is>
          <t>BioLegend</t>
        </is>
      </c>
      <c r="V3157" s="23">
        <f>VLOOKUP(P3157,'Customer List'!B:C,2,)</f>
        <v/>
      </c>
      <c r="W3157" s="40" t="n"/>
      <c r="X3157" s="32" t="n">
        <v>45938</v>
      </c>
      <c r="Y3157" s="23">
        <f>IF(X3157="", "", X3157-N3157)</f>
        <v/>
      </c>
      <c r="Z3157" s="23">
        <f>IF(N3157="", "", TEXT(N3157, "dddd"))</f>
        <v/>
      </c>
      <c r="AA3157" s="23">
        <f>IF(X3157="", "", TEXT(X3157, "dddd"))</f>
        <v/>
      </c>
      <c r="AB3157" s="23">
        <f>VLOOKUP(U3157,'Currency Sheet'!A:C,3,)</f>
        <v/>
      </c>
      <c r="AC3157" s="44">
        <f>VLOOKUP(P3157,'Customer List'!B:D,3,)</f>
        <v/>
      </c>
    </row>
    <row r="3158">
      <c r="A3158" s="23">
        <f>A3157+1</f>
        <v/>
      </c>
      <c r="B3158" s="23" t="inlineStr">
        <is>
          <t>EED119537</t>
        </is>
      </c>
      <c r="C3158" s="32" t="n">
        <v>45926</v>
      </c>
      <c r="D3158" s="32" t="n">
        <v>45936</v>
      </c>
      <c r="E3158" s="51" t="n">
        <v>123.75</v>
      </c>
      <c r="F3158" s="51">
        <f>IF(AB3158="DOLLAR",E3158*88,E3158)</f>
        <v/>
      </c>
      <c r="G3158" s="62">
        <f>F3158*J3158</f>
        <v/>
      </c>
      <c r="H3158" s="23" t="n">
        <v>400535</v>
      </c>
      <c r="I3158" s="23" t="inlineStr">
        <is>
          <t>Brilliant Violet 421™ Rat IgG2a, κ Isotype Ctrl Antibody  125µl</t>
        </is>
      </c>
      <c r="J3158" s="23" t="n">
        <v>1</v>
      </c>
      <c r="K3158" s="23" t="n">
        <v>1</v>
      </c>
      <c r="L3158" s="23">
        <f>J3158-K3158</f>
        <v/>
      </c>
      <c r="M3158" s="23" t="inlineStr">
        <is>
          <t>T-1361/25-26</t>
        </is>
      </c>
      <c r="N3158" s="32" t="n">
        <v>45938</v>
      </c>
      <c r="O3158" s="62" t="n">
        <v>17902.5</v>
      </c>
      <c r="P3158" s="23" t="inlineStr">
        <is>
          <t>MICRO DELHI</t>
        </is>
      </c>
      <c r="Q3158" s="23" t="inlineStr">
        <is>
          <t>BY HAND</t>
        </is>
      </c>
      <c r="R3158" s="23" t="inlineStr">
        <is>
          <t>DEEPAK</t>
        </is>
      </c>
      <c r="S3158" s="63" t="n">
        <v>4</v>
      </c>
      <c r="T3158" s="39" t="n"/>
      <c r="U3158" s="23" t="inlineStr">
        <is>
          <t>BioLegend</t>
        </is>
      </c>
      <c r="V3158" s="23">
        <f>VLOOKUP(P3158,'Customer List'!B:C,2,)</f>
        <v/>
      </c>
      <c r="W3158" s="40" t="n"/>
      <c r="X3158" s="32">
        <f>IF(OR(R3158 = "PRIYANKA MADAM", R3158 = "DEEPAK", R3158 = "PORTER"),N3158,"")</f>
        <v/>
      </c>
      <c r="Y3158" s="23">
        <f>IF(X3158="", "", X3158-N3158)</f>
        <v/>
      </c>
      <c r="Z3158" s="23">
        <f>IF(N3158="", "", TEXT(N3158, "dddd"))</f>
        <v/>
      </c>
      <c r="AA3158" s="23">
        <f>IF(X3158="", "", TEXT(X3158, "dddd"))</f>
        <v/>
      </c>
      <c r="AB3158" s="23">
        <f>VLOOKUP(U3158,'Currency Sheet'!A:C,3,)</f>
        <v/>
      </c>
      <c r="AC3158" s="44">
        <f>VLOOKUP(P3158,'Customer List'!B:D,3,)</f>
        <v/>
      </c>
    </row>
    <row r="3159">
      <c r="A3159" s="23">
        <f>A3158+1</f>
        <v/>
      </c>
      <c r="B3159" s="23" t="inlineStr">
        <is>
          <t>EED119537</t>
        </is>
      </c>
      <c r="C3159" s="32" t="n">
        <v>45926</v>
      </c>
      <c r="D3159" s="32" t="n">
        <v>45936</v>
      </c>
      <c r="E3159" s="51" t="n">
        <v>153</v>
      </c>
      <c r="F3159" s="51">
        <f>IF(AB3159="DOLLAR",E3159*88,E3159)</f>
        <v/>
      </c>
      <c r="G3159" s="62">
        <f>F3159*J3159</f>
        <v/>
      </c>
      <c r="H3159" s="23" t="n">
        <v>400539</v>
      </c>
      <c r="I3159" s="23" t="inlineStr">
        <is>
          <t>Brilliant Violet 605™ Rat IgG2a, κ Isotype Ctrl Antibody  125µl</t>
        </is>
      </c>
      <c r="J3159" s="23" t="n">
        <v>1</v>
      </c>
      <c r="K3159" s="23" t="n">
        <v>1</v>
      </c>
      <c r="L3159" s="23">
        <f>J3159-K3159</f>
        <v/>
      </c>
      <c r="M3159" s="23" t="inlineStr">
        <is>
          <t>T-1361/25-26</t>
        </is>
      </c>
      <c r="N3159" s="32" t="n">
        <v>45938</v>
      </c>
      <c r="O3159" s="62" t="n">
        <v>22134</v>
      </c>
      <c r="P3159" s="23" t="inlineStr">
        <is>
          <t>MICRO DELHI</t>
        </is>
      </c>
      <c r="Q3159" s="23" t="inlineStr">
        <is>
          <t>BY HAND</t>
        </is>
      </c>
      <c r="R3159" s="23" t="inlineStr">
        <is>
          <t>DEEPAK</t>
        </is>
      </c>
      <c r="S3159" s="63" t="n">
        <v>4</v>
      </c>
      <c r="T3159" s="39" t="n"/>
      <c r="U3159" s="23" t="inlineStr">
        <is>
          <t>BioLegend</t>
        </is>
      </c>
      <c r="V3159" s="23">
        <f>VLOOKUP(P3159,'Customer List'!B:C,2,)</f>
        <v/>
      </c>
      <c r="W3159" s="40" t="n"/>
      <c r="X3159" s="32">
        <f>IF(OR(R3159 = "PRIYANKA MADAM", R3159 = "DEEPAK", R3159 = "PORTER"),N3159,"")</f>
        <v/>
      </c>
      <c r="Y3159" s="23">
        <f>IF(X3159="", "", X3159-N3159)</f>
        <v/>
      </c>
      <c r="Z3159" s="23">
        <f>IF(N3159="", "", TEXT(N3159, "dddd"))</f>
        <v/>
      </c>
      <c r="AA3159" s="23">
        <f>IF(X3159="", "", TEXT(X3159, "dddd"))</f>
        <v/>
      </c>
      <c r="AB3159" s="23">
        <f>VLOOKUP(U3159,'Currency Sheet'!A:C,3,)</f>
        <v/>
      </c>
      <c r="AC3159" s="44">
        <f>VLOOKUP(P3159,'Customer List'!B:D,3,)</f>
        <v/>
      </c>
    </row>
    <row r="3160">
      <c r="A3160" s="23">
        <f>A3159+1</f>
        <v/>
      </c>
      <c r="B3160" s="23" t="inlineStr">
        <is>
          <t>EED119537</t>
        </is>
      </c>
      <c r="C3160" s="32" t="n">
        <v>45926</v>
      </c>
      <c r="D3160" s="32" t="n">
        <v>45936</v>
      </c>
      <c r="E3160" s="51" t="n">
        <v>90.3</v>
      </c>
      <c r="F3160" s="51">
        <f>IF(AB3160="DOLLAR",E3160*88,E3160)</f>
        <v/>
      </c>
      <c r="G3160" s="62">
        <f>F3160*J3160</f>
        <v/>
      </c>
      <c r="H3160" s="23" t="n">
        <v>405210</v>
      </c>
      <c r="I3160" s="23" t="inlineStr">
        <is>
          <t>HRP Streptavidin  1ml</t>
        </is>
      </c>
      <c r="J3160" s="23" t="n">
        <v>1</v>
      </c>
      <c r="K3160" s="23" t="n">
        <v>1</v>
      </c>
      <c r="L3160" s="23">
        <f>J3160-K3160</f>
        <v/>
      </c>
      <c r="M3160" s="23" t="inlineStr">
        <is>
          <t>T-1345/25-26</t>
        </is>
      </c>
      <c r="N3160" s="32" t="n">
        <v>45937</v>
      </c>
      <c r="O3160" s="62" t="n">
        <v>13996.5</v>
      </c>
      <c r="P3160" s="23" t="inlineStr">
        <is>
          <t>HELIX</t>
        </is>
      </c>
      <c r="Q3160" s="23" t="n">
        <v>58156572773</v>
      </c>
      <c r="R3160" s="23" t="inlineStr">
        <is>
          <t>Delivered</t>
        </is>
      </c>
      <c r="S3160" s="63" t="n">
        <v>4</v>
      </c>
      <c r="T3160" s="39" t="n"/>
      <c r="U3160" s="23" t="inlineStr">
        <is>
          <t>BioLegend</t>
        </is>
      </c>
      <c r="V3160" s="23">
        <f>VLOOKUP(P3160,'Customer List'!B:C,2,)</f>
        <v/>
      </c>
      <c r="W3160" s="40" t="n"/>
      <c r="X3160" s="32" t="n">
        <v>45941</v>
      </c>
      <c r="Y3160" s="23">
        <f>IF(X3160="", "", X3160-N3160)</f>
        <v/>
      </c>
      <c r="Z3160" s="23">
        <f>IF(N3160="", "", TEXT(N3160, "dddd"))</f>
        <v/>
      </c>
      <c r="AA3160" s="23">
        <f>IF(X3160="", "", TEXT(X3160, "dddd"))</f>
        <v/>
      </c>
      <c r="AB3160" s="23">
        <f>VLOOKUP(U3160,'Currency Sheet'!A:C,3,)</f>
        <v/>
      </c>
      <c r="AC3160" s="44">
        <f>VLOOKUP(P3160,'Customer List'!B:D,3,)</f>
        <v/>
      </c>
    </row>
    <row r="3161">
      <c r="A3161" s="23">
        <f>A3160+1</f>
        <v/>
      </c>
      <c r="B3161" s="23" t="inlineStr">
        <is>
          <t>EED119537</t>
        </is>
      </c>
      <c r="C3161" s="32" t="n">
        <v>45926</v>
      </c>
      <c r="D3161" s="32" t="n">
        <v>45936</v>
      </c>
      <c r="E3161" s="51" t="n">
        <v>49.7</v>
      </c>
      <c r="F3161" s="51">
        <f>IF(AB3161="DOLLAR",E3161*88,E3161)</f>
        <v/>
      </c>
      <c r="G3161" s="62">
        <f>F3161*J3161</f>
        <v/>
      </c>
      <c r="H3161" s="23" t="n">
        <v>407001</v>
      </c>
      <c r="I3161" s="23" t="inlineStr">
        <is>
          <t>Purified anti-mouse IgA Antibody  50 µg</t>
        </is>
      </c>
      <c r="J3161" s="23" t="n">
        <v>1</v>
      </c>
      <c r="K3161" s="23" t="n">
        <v>1</v>
      </c>
      <c r="L3161" s="23">
        <f>J3161-K3161</f>
        <v/>
      </c>
      <c r="M3161" s="23" t="inlineStr">
        <is>
          <t>T-1324/25-26</t>
        </is>
      </c>
      <c r="N3161" s="32" t="n">
        <v>45937</v>
      </c>
      <c r="O3161" s="62" t="n">
        <v>6603</v>
      </c>
      <c r="P3161" s="23" t="inlineStr">
        <is>
          <t>M BIOTECH</t>
        </is>
      </c>
      <c r="Q3161" s="23" t="n">
        <v>58156571163</v>
      </c>
      <c r="R3161" s="23" t="inlineStr">
        <is>
          <t>Delivered</t>
        </is>
      </c>
      <c r="S3161" s="63" t="n">
        <v>4</v>
      </c>
      <c r="T3161" s="39" t="n"/>
      <c r="U3161" s="23" t="inlineStr">
        <is>
          <t>BioLegend</t>
        </is>
      </c>
      <c r="V3161" s="23">
        <f>VLOOKUP(P3161,'Customer List'!B:C,2,)</f>
        <v/>
      </c>
      <c r="W3161" s="40" t="n"/>
      <c r="X3161" s="32" t="n">
        <v>45939</v>
      </c>
      <c r="Y3161" s="23">
        <f>IF(X3161="", "", X3161-N3161)</f>
        <v/>
      </c>
      <c r="Z3161" s="23">
        <f>IF(N3161="", "", TEXT(N3161, "dddd"))</f>
        <v/>
      </c>
      <c r="AA3161" s="23">
        <f>IF(X3161="", "", TEXT(X3161, "dddd"))</f>
        <v/>
      </c>
      <c r="AB3161" s="23">
        <f>VLOOKUP(U3161,'Currency Sheet'!A:C,3,)</f>
        <v/>
      </c>
      <c r="AC3161" s="44">
        <f>VLOOKUP(P3161,'Customer List'!B:D,3,)</f>
        <v/>
      </c>
    </row>
    <row r="3162">
      <c r="A3162" s="23">
        <f>A3161+1</f>
        <v/>
      </c>
      <c r="B3162" s="23" t="inlineStr">
        <is>
          <t>EED119537</t>
        </is>
      </c>
      <c r="C3162" s="32" t="n">
        <v>45926</v>
      </c>
      <c r="D3162" s="32" t="n">
        <v>45936</v>
      </c>
      <c r="E3162" s="51" t="n">
        <v>234.5</v>
      </c>
      <c r="F3162" s="51">
        <f>IF(AB3162="DOLLAR",E3162*88,E3162)</f>
        <v/>
      </c>
      <c r="G3162" s="62">
        <f>F3162*J3162</f>
        <v/>
      </c>
      <c r="H3162" s="23" t="n">
        <v>423102</v>
      </c>
      <c r="I3162" s="23" t="inlineStr">
        <is>
          <t>Zombie Aqua™ Fixable Viability Kit  500tests</t>
        </is>
      </c>
      <c r="J3162" s="23" t="n">
        <v>1</v>
      </c>
      <c r="K3162" s="23" t="n">
        <v>1</v>
      </c>
      <c r="L3162" s="23">
        <f>J3162-K3162</f>
        <v/>
      </c>
      <c r="M3162" s="23" t="inlineStr">
        <is>
          <t>T-1338/25-26</t>
        </is>
      </c>
      <c r="N3162" s="32" t="n">
        <v>45937</v>
      </c>
      <c r="O3162" s="62" t="n">
        <v>25446.6</v>
      </c>
      <c r="P3162" s="23" t="inlineStr">
        <is>
          <t>NCCS</t>
        </is>
      </c>
      <c r="Q3162" s="23" t="n">
        <v>58156565795</v>
      </c>
      <c r="R3162" s="23" t="inlineStr">
        <is>
          <t>Delivered</t>
        </is>
      </c>
      <c r="S3162" s="63" t="n">
        <v>-20</v>
      </c>
      <c r="T3162" s="39" t="n"/>
      <c r="U3162" s="23" t="inlineStr">
        <is>
          <t>BioLegend</t>
        </is>
      </c>
      <c r="V3162" s="23">
        <f>VLOOKUP(P3162,'Customer List'!B:C,2,)</f>
        <v/>
      </c>
      <c r="W3162" s="40" t="n"/>
      <c r="X3162" s="32" t="n">
        <v>45938</v>
      </c>
      <c r="Y3162" s="23">
        <f>IF(X3162="", "", X3162-N3162)</f>
        <v/>
      </c>
      <c r="Z3162" s="23">
        <f>IF(N3162="", "", TEXT(N3162, "dddd"))</f>
        <v/>
      </c>
      <c r="AA3162" s="23">
        <f>IF(X3162="", "", TEXT(X3162, "dddd"))</f>
        <v/>
      </c>
      <c r="AB3162" s="23">
        <f>VLOOKUP(U3162,'Currency Sheet'!A:C,3,)</f>
        <v/>
      </c>
      <c r="AC3162" s="44">
        <f>VLOOKUP(P3162,'Customer List'!B:D,3,)</f>
        <v/>
      </c>
    </row>
    <row r="3163">
      <c r="A3163" s="23">
        <f>A3162+1</f>
        <v/>
      </c>
      <c r="B3163" s="23" t="inlineStr">
        <is>
          <t>EED119537</t>
        </is>
      </c>
      <c r="C3163" s="32" t="n">
        <v>45926</v>
      </c>
      <c r="D3163" s="32" t="n">
        <v>45936</v>
      </c>
      <c r="E3163" s="51" t="n">
        <v>62.3</v>
      </c>
      <c r="F3163" s="51">
        <f>IF(AB3163="DOLLAR",E3163*88,E3163)</f>
        <v/>
      </c>
      <c r="G3163" s="62">
        <f>F3163*J3163</f>
        <v/>
      </c>
      <c r="H3163" s="23" t="n">
        <v>423105</v>
      </c>
      <c r="I3163" s="23" t="inlineStr">
        <is>
          <t>Zombie NIR™ Fixable Viability Kit  100tests</t>
        </is>
      </c>
      <c r="J3163" s="23" t="n">
        <v>1</v>
      </c>
      <c r="K3163" s="23" t="n">
        <v>1</v>
      </c>
      <c r="L3163" s="23">
        <f>J3163-K3163</f>
        <v/>
      </c>
      <c r="M3163" s="23" t="inlineStr">
        <is>
          <t>T-1347/25-26</t>
        </is>
      </c>
      <c r="N3163" s="32" t="n">
        <v>45937</v>
      </c>
      <c r="O3163" s="62" t="n">
        <v>9380</v>
      </c>
      <c r="P3163" s="23" t="inlineStr">
        <is>
          <t>BECKMAN</t>
        </is>
      </c>
      <c r="Q3163" s="23" t="n">
        <v>58156564841</v>
      </c>
      <c r="R3163" s="23" t="inlineStr">
        <is>
          <t>Delivered</t>
        </is>
      </c>
      <c r="S3163" s="63" t="n">
        <v>-20</v>
      </c>
      <c r="T3163" s="39" t="n"/>
      <c r="U3163" s="23" t="inlineStr">
        <is>
          <t>BioLegend</t>
        </is>
      </c>
      <c r="V3163" s="23">
        <f>VLOOKUP(P3163,'Customer List'!B:C,2,)</f>
        <v/>
      </c>
      <c r="W3163" s="40" t="n"/>
      <c r="X3163" s="32" t="n">
        <v>45938</v>
      </c>
      <c r="Y3163" s="23">
        <f>IF(X3163="", "", X3163-N3163)</f>
        <v/>
      </c>
      <c r="Z3163" s="23">
        <f>IF(N3163="", "", TEXT(N3163, "dddd"))</f>
        <v/>
      </c>
      <c r="AA3163" s="23">
        <f>IF(X3163="", "", TEXT(X3163, "dddd"))</f>
        <v/>
      </c>
      <c r="AB3163" s="23">
        <f>VLOOKUP(U3163,'Currency Sheet'!A:C,3,)</f>
        <v/>
      </c>
      <c r="AC3163" s="44">
        <f>VLOOKUP(P3163,'Customer List'!B:D,3,)</f>
        <v/>
      </c>
    </row>
    <row r="3164">
      <c r="A3164" s="23">
        <f>A3163+1</f>
        <v/>
      </c>
      <c r="B3164" s="23" t="inlineStr">
        <is>
          <t>EED119537</t>
        </is>
      </c>
      <c r="C3164" s="32" t="n">
        <v>45926</v>
      </c>
      <c r="D3164" s="32" t="n">
        <v>45936</v>
      </c>
      <c r="E3164" s="51" t="n">
        <v>62.3</v>
      </c>
      <c r="F3164" s="51">
        <f>IF(AB3164="DOLLAR",E3164*88,E3164)</f>
        <v/>
      </c>
      <c r="G3164" s="62">
        <f>F3164*J3164</f>
        <v/>
      </c>
      <c r="H3164" s="23" t="n">
        <v>423107</v>
      </c>
      <c r="I3164" s="23" t="inlineStr">
        <is>
          <t>Zombie UV™ Fixable Viability Kit  100tests</t>
        </is>
      </c>
      <c r="J3164" s="23" t="n">
        <v>1</v>
      </c>
      <c r="K3164" s="23" t="n">
        <v>1</v>
      </c>
      <c r="L3164" s="23">
        <f>J3164-K3164</f>
        <v/>
      </c>
      <c r="M3164" s="23" t="inlineStr">
        <is>
          <t>DC-170/25-26</t>
        </is>
      </c>
      <c r="N3164" s="32" t="n">
        <v>45937</v>
      </c>
      <c r="O3164" s="62" t="n">
        <v>0</v>
      </c>
      <c r="P3164" s="23" t="inlineStr">
        <is>
          <t>ILS</t>
        </is>
      </c>
      <c r="Q3164" s="23" t="n">
        <v>58156578664</v>
      </c>
      <c r="R3164" s="23" t="inlineStr">
        <is>
          <t>Delivered</t>
        </is>
      </c>
      <c r="S3164" s="63" t="n">
        <v>-20</v>
      </c>
      <c r="T3164" s="39" t="inlineStr">
        <is>
          <t>FOC</t>
        </is>
      </c>
      <c r="U3164" s="23" t="inlineStr">
        <is>
          <t>BioLegend</t>
        </is>
      </c>
      <c r="V3164" s="23">
        <f>VLOOKUP(P3164,'Customer List'!B:C,2,)</f>
        <v/>
      </c>
      <c r="W3164" s="40" t="n"/>
      <c r="X3164" s="32" t="n">
        <v>45941</v>
      </c>
      <c r="Y3164" s="23">
        <f>IF(X3164="", "", X3164-N3164)</f>
        <v/>
      </c>
      <c r="Z3164" s="23">
        <f>IF(N3164="", "", TEXT(N3164, "dddd"))</f>
        <v/>
      </c>
      <c r="AA3164" s="23">
        <f>IF(X3164="", "", TEXT(X3164, "dddd"))</f>
        <v/>
      </c>
      <c r="AB3164" s="23">
        <f>VLOOKUP(U3164,'Currency Sheet'!A:C,3,)</f>
        <v/>
      </c>
      <c r="AC3164" s="44">
        <f>VLOOKUP(P3164,'Customer List'!B:D,3,)</f>
        <v/>
      </c>
    </row>
    <row r="3165">
      <c r="A3165" s="23">
        <f>A3164+1</f>
        <v/>
      </c>
      <c r="B3165" s="23" t="inlineStr">
        <is>
          <t>EED119537</t>
        </is>
      </c>
      <c r="C3165" s="32" t="n">
        <v>45926</v>
      </c>
      <c r="D3165" s="32" t="n">
        <v>45936</v>
      </c>
      <c r="E3165" s="51" t="n">
        <v>62.3</v>
      </c>
      <c r="F3165" s="51">
        <f>IF(AB3165="DOLLAR",E3165*88,E3165)</f>
        <v/>
      </c>
      <c r="G3165" s="62">
        <f>F3165*J3165</f>
        <v/>
      </c>
      <c r="H3165" s="23" t="n">
        <v>423115</v>
      </c>
      <c r="I3165" s="23" t="inlineStr">
        <is>
          <t>Zombie R718™ Fixable Viability Kit  100 tests</t>
        </is>
      </c>
      <c r="J3165" s="23" t="n">
        <v>1</v>
      </c>
      <c r="K3165" s="23" t="n">
        <v>1</v>
      </c>
      <c r="L3165" s="23">
        <f>J3165-K3165</f>
        <v/>
      </c>
      <c r="M3165" s="23" t="inlineStr">
        <is>
          <t>T-1351/25-26</t>
        </is>
      </c>
      <c r="N3165" s="32" t="n">
        <v>45937</v>
      </c>
      <c r="O3165" s="62" t="n">
        <v>7609.5</v>
      </c>
      <c r="P3165" s="23" t="inlineStr">
        <is>
          <t>ILS</t>
        </is>
      </c>
      <c r="Q3165" s="23" t="n">
        <v>58156578664</v>
      </c>
      <c r="R3165" s="23" t="inlineStr">
        <is>
          <t>Delivered</t>
        </is>
      </c>
      <c r="S3165" s="63" t="n">
        <v>-20</v>
      </c>
      <c r="T3165" s="39" t="n"/>
      <c r="U3165" s="23" t="inlineStr">
        <is>
          <t>BioLegend</t>
        </is>
      </c>
      <c r="V3165" s="23">
        <f>VLOOKUP(P3165,'Customer List'!B:C,2,)</f>
        <v/>
      </c>
      <c r="W3165" s="40" t="n"/>
      <c r="X3165" s="32" t="n">
        <v>45941</v>
      </c>
      <c r="Y3165" s="23">
        <f>IF(X3165="", "", X3165-N3165)</f>
        <v/>
      </c>
      <c r="Z3165" s="23">
        <f>IF(N3165="", "", TEXT(N3165, "dddd"))</f>
        <v/>
      </c>
      <c r="AA3165" s="23">
        <f>IF(X3165="", "", TEXT(X3165, "dddd"))</f>
        <v/>
      </c>
      <c r="AB3165" s="23">
        <f>VLOOKUP(U3165,'Currency Sheet'!A:C,3,)</f>
        <v/>
      </c>
      <c r="AC3165" s="44">
        <f>VLOOKUP(P3165,'Customer List'!B:D,3,)</f>
        <v/>
      </c>
    </row>
    <row r="3166">
      <c r="A3166" s="23">
        <f>A3165+1</f>
        <v/>
      </c>
      <c r="B3166" s="23" t="inlineStr">
        <is>
          <t>EED119537</t>
        </is>
      </c>
      <c r="C3166" s="32" t="n">
        <v>45926</v>
      </c>
      <c r="D3166" s="32" t="n">
        <v>45936</v>
      </c>
      <c r="E3166" s="51" t="n">
        <v>75.75</v>
      </c>
      <c r="F3166" s="51">
        <f>IF(AB3166="DOLLAR",E3166*88,E3166)</f>
        <v/>
      </c>
      <c r="G3166" s="62">
        <f>F3166*J3166</f>
        <v/>
      </c>
      <c r="H3166" s="23" t="n">
        <v>423801</v>
      </c>
      <c r="I3166" s="23" t="inlineStr">
        <is>
          <t>CFSE Cell Division Tracker Kit  1 kit</t>
        </is>
      </c>
      <c r="J3166" s="23" t="n">
        <v>1</v>
      </c>
      <c r="K3166" s="23" t="n">
        <v>1</v>
      </c>
      <c r="L3166" s="23">
        <f>J3166-K3166</f>
        <v/>
      </c>
      <c r="M3166" s="23" t="inlineStr">
        <is>
          <t>T-1323/25-26</t>
        </is>
      </c>
      <c r="N3166" s="32" t="n">
        <v>45937</v>
      </c>
      <c r="O3166" s="62" t="n">
        <v>9393</v>
      </c>
      <c r="P3166" s="23" t="inlineStr">
        <is>
          <t>M BIOTECH</t>
        </is>
      </c>
      <c r="Q3166" s="23" t="n">
        <v>58156571163</v>
      </c>
      <c r="R3166" s="23" t="inlineStr">
        <is>
          <t>Delivered</t>
        </is>
      </c>
      <c r="S3166" s="63" t="n">
        <v>-20</v>
      </c>
      <c r="T3166" s="39" t="n"/>
      <c r="U3166" s="23" t="inlineStr">
        <is>
          <t>BioLegend</t>
        </is>
      </c>
      <c r="V3166" s="23">
        <f>VLOOKUP(P3166,'Customer List'!B:C,2,)</f>
        <v/>
      </c>
      <c r="W3166" s="40" t="n"/>
      <c r="X3166" s="32" t="n">
        <v>45939</v>
      </c>
      <c r="Y3166" s="23">
        <f>IF(X3166="", "", X3166-N3166)</f>
        <v/>
      </c>
      <c r="Z3166" s="23">
        <f>IF(N3166="", "", TEXT(N3166, "dddd"))</f>
        <v/>
      </c>
      <c r="AA3166" s="23">
        <f>IF(X3166="", "", TEXT(X3166, "dddd"))</f>
        <v/>
      </c>
      <c r="AB3166" s="23">
        <f>VLOOKUP(U3166,'Currency Sheet'!A:C,3,)</f>
        <v/>
      </c>
      <c r="AC3166" s="44">
        <f>VLOOKUP(P3166,'Customer List'!B:D,3,)</f>
        <v/>
      </c>
    </row>
    <row r="3167">
      <c r="A3167" s="23">
        <f>A3166+1</f>
        <v/>
      </c>
      <c r="B3167" s="23" t="inlineStr">
        <is>
          <t>EED119537</t>
        </is>
      </c>
      <c r="C3167" s="32" t="n">
        <v>45926</v>
      </c>
      <c r="D3167" s="32" t="n">
        <v>45936</v>
      </c>
      <c r="E3167" s="51" t="n">
        <v>75.75</v>
      </c>
      <c r="F3167" s="51">
        <f>IF(AB3167="DOLLAR",E3167*88,E3167)</f>
        <v/>
      </c>
      <c r="G3167" s="62">
        <f>F3167*J3167</f>
        <v/>
      </c>
      <c r="H3167" s="23" t="n">
        <v>423801</v>
      </c>
      <c r="I3167" s="23" t="inlineStr">
        <is>
          <t>CFSE Cell Division Tracker Kit  1 kit</t>
        </is>
      </c>
      <c r="J3167" s="23" t="n">
        <v>1</v>
      </c>
      <c r="K3167" s="23" t="n">
        <v>1</v>
      </c>
      <c r="L3167" s="23">
        <f>J3167-K3167</f>
        <v/>
      </c>
      <c r="M3167" s="23" t="inlineStr">
        <is>
          <t>T-1383/25-26</t>
        </is>
      </c>
      <c r="N3167" s="32" t="n">
        <v>45939</v>
      </c>
      <c r="O3167" s="62" t="n">
        <v>11028.5</v>
      </c>
      <c r="P3167" s="23" t="inlineStr">
        <is>
          <t>LOKESH ENTERPRISES</t>
        </is>
      </c>
      <c r="Q3167" s="23" t="inlineStr">
        <is>
          <t>BY HAND</t>
        </is>
      </c>
      <c r="R3167" s="23" t="inlineStr">
        <is>
          <t>PRIYANKA MADAM</t>
        </is>
      </c>
      <c r="S3167" s="63" t="n">
        <v>-20</v>
      </c>
      <c r="T3167" s="39" t="n"/>
      <c r="U3167" s="23" t="inlineStr">
        <is>
          <t>BioLegend</t>
        </is>
      </c>
      <c r="V3167" s="23">
        <f>VLOOKUP(P3167,'Customer List'!B:C,2,)</f>
        <v/>
      </c>
      <c r="W3167" s="40" t="n"/>
      <c r="X3167" s="32">
        <f>IF(OR(R3167 = "PRIYANKA MADAM", R3167 = "DEEPAK", R3167 = "PORTER"),N3167,"")</f>
        <v/>
      </c>
      <c r="Y3167" s="23">
        <f>IF(X3167="", "", X3167-N3167)</f>
        <v/>
      </c>
      <c r="Z3167" s="23">
        <f>IF(N3167="", "", TEXT(N3167, "dddd"))</f>
        <v/>
      </c>
      <c r="AA3167" s="23">
        <f>IF(X3167="", "", TEXT(X3167, "dddd"))</f>
        <v/>
      </c>
      <c r="AB3167" s="23">
        <f>VLOOKUP(U3167,'Currency Sheet'!A:C,3,)</f>
        <v/>
      </c>
      <c r="AC3167" s="44">
        <f>VLOOKUP(P3167,'Customer List'!B:D,3,)</f>
        <v/>
      </c>
    </row>
    <row r="3168">
      <c r="A3168" s="23">
        <f>A3167+1</f>
        <v/>
      </c>
      <c r="B3168" s="23" t="inlineStr">
        <is>
          <t>EED119537</t>
        </is>
      </c>
      <c r="C3168" s="32" t="n">
        <v>45926</v>
      </c>
      <c r="D3168" s="32" t="n">
        <v>45936</v>
      </c>
      <c r="E3168" s="51" t="n">
        <v>115.5</v>
      </c>
      <c r="F3168" s="51">
        <f>IF(AB3168="DOLLAR",E3168*88,E3168)</f>
        <v/>
      </c>
      <c r="G3168" s="62">
        <f>F3168*J3168</f>
        <v/>
      </c>
      <c r="H3168" s="23" t="n">
        <v>424401</v>
      </c>
      <c r="I3168" s="23" t="inlineStr">
        <is>
          <t>True-Nuclear™ Transcription Factor Buffer Set  120tests</t>
        </is>
      </c>
      <c r="J3168" s="23" t="n">
        <v>1</v>
      </c>
      <c r="K3168" s="23" t="n"/>
      <c r="L3168" s="23">
        <f>J3168-K3168</f>
        <v/>
      </c>
      <c r="M3168" s="23" t="n"/>
      <c r="N3168" s="32" t="n"/>
      <c r="O3168" s="62" t="n"/>
      <c r="P3168" s="23" t="inlineStr">
        <is>
          <t>PRIYANKA MADAM</t>
        </is>
      </c>
      <c r="Q3168" s="23" t="n"/>
      <c r="R3168" s="23" t="n"/>
      <c r="S3168" s="63" t="n">
        <v>4</v>
      </c>
      <c r="T3168" s="39" t="n"/>
      <c r="U3168" s="23" t="inlineStr">
        <is>
          <t>BioLegend</t>
        </is>
      </c>
      <c r="V3168" s="23">
        <f>VLOOKUP(P3168,'Customer List'!B:C,2,)</f>
        <v/>
      </c>
      <c r="W3168" s="40" t="inlineStr">
        <is>
          <t>Priyanka Madam</t>
        </is>
      </c>
      <c r="X3168" s="32">
        <f>IF(OR(R3168 = "PRIYANKA MADAM", R3168 = "DEEPAK", R3168 = "PORTER"),N3168,"")</f>
        <v/>
      </c>
      <c r="Y3168" s="23">
        <f>IF(X3168="", "", X3168-N3168)</f>
        <v/>
      </c>
      <c r="Z3168" s="23">
        <f>IF(N3168="", "", TEXT(N3168, "dddd"))</f>
        <v/>
      </c>
      <c r="AA3168" s="23">
        <f>IF(X3168="", "", TEXT(X3168, "dddd"))</f>
        <v/>
      </c>
      <c r="AB3168" s="23">
        <f>VLOOKUP(U3168,'Currency Sheet'!A:C,3,)</f>
        <v/>
      </c>
      <c r="AC3168" s="44">
        <f>VLOOKUP(P3168,'Customer List'!B:D,3,)</f>
        <v/>
      </c>
    </row>
    <row r="3169">
      <c r="A3169" s="23">
        <f>A3168+1</f>
        <v/>
      </c>
      <c r="B3169" s="23" t="inlineStr">
        <is>
          <t>EED119537</t>
        </is>
      </c>
      <c r="C3169" s="32" t="n">
        <v>45926</v>
      </c>
      <c r="D3169" s="32" t="n">
        <v>45936</v>
      </c>
      <c r="E3169" s="51" t="n">
        <v>115.5</v>
      </c>
      <c r="F3169" s="51">
        <f>IF(AB3169="DOLLAR",E3169*88,E3169)</f>
        <v/>
      </c>
      <c r="G3169" s="62">
        <f>F3169*J3169</f>
        <v/>
      </c>
      <c r="H3169" s="23" t="n">
        <v>424401</v>
      </c>
      <c r="I3169" s="23" t="inlineStr">
        <is>
          <t>True-Nuclear™ Transcription Factor Buffer Set  120tests</t>
        </is>
      </c>
      <c r="J3169" s="23" t="n">
        <v>1</v>
      </c>
      <c r="K3169" s="23" t="n">
        <v>1</v>
      </c>
      <c r="L3169" s="23">
        <f>J3169-K3169</f>
        <v/>
      </c>
      <c r="M3169" s="23" t="inlineStr">
        <is>
          <t>T-1353/25-26</t>
        </is>
      </c>
      <c r="N3169" s="32" t="n">
        <v>45937</v>
      </c>
      <c r="O3169" s="62" t="n">
        <v>19181.25</v>
      </c>
      <c r="P3169" s="23" t="inlineStr">
        <is>
          <t>DR LAL</t>
        </is>
      </c>
      <c r="Q3169" s="23" t="inlineStr">
        <is>
          <t>BY HAND</t>
        </is>
      </c>
      <c r="R3169" s="23" t="inlineStr">
        <is>
          <t>DEEPAK</t>
        </is>
      </c>
      <c r="S3169" s="63" t="n">
        <v>4</v>
      </c>
      <c r="T3169" s="39" t="n"/>
      <c r="U3169" s="23" t="inlineStr">
        <is>
          <t>BioLegend</t>
        </is>
      </c>
      <c r="V3169" s="23">
        <f>VLOOKUP(P3169,'Customer List'!B:C,2,)</f>
        <v/>
      </c>
      <c r="W3169" s="40" t="n"/>
      <c r="X3169" s="32">
        <f>IF(OR(R3169 = "PRIYANKA MADAM", R3169 = "DEEPAK", R3169 = "PORTER"),N3169,"")</f>
        <v/>
      </c>
      <c r="Y3169" s="23">
        <f>IF(X3169="", "", X3169-N3169)</f>
        <v/>
      </c>
      <c r="Z3169" s="23">
        <f>IF(N3169="", "", TEXT(N3169, "dddd"))</f>
        <v/>
      </c>
      <c r="AA3169" s="23">
        <f>IF(X3169="", "", TEXT(X3169, "dddd"))</f>
        <v/>
      </c>
      <c r="AB3169" s="23">
        <f>VLOOKUP(U3169,'Currency Sheet'!A:C,3,)</f>
        <v/>
      </c>
      <c r="AC3169" s="44">
        <f>VLOOKUP(P3169,'Customer List'!B:D,3,)</f>
        <v/>
      </c>
    </row>
    <row r="3170">
      <c r="A3170" s="23">
        <f>A3169+1</f>
        <v/>
      </c>
      <c r="B3170" s="23" t="inlineStr">
        <is>
          <t>EED119537</t>
        </is>
      </c>
      <c r="C3170" s="32" t="n">
        <v>45926</v>
      </c>
      <c r="D3170" s="32" t="n">
        <v>45936</v>
      </c>
      <c r="E3170" s="51" t="n">
        <v>98.7</v>
      </c>
      <c r="F3170" s="51">
        <f>IF(AB3170="DOLLAR",E3170*88,E3170)</f>
        <v/>
      </c>
      <c r="G3170" s="62">
        <f>F3170*J3170</f>
        <v/>
      </c>
      <c r="H3170" s="23" t="n">
        <v>426102</v>
      </c>
      <c r="I3170" s="23" t="inlineStr">
        <is>
          <t>True-Stain Monocyte Blocker™  100tests</t>
        </is>
      </c>
      <c r="J3170" s="23" t="n">
        <v>1</v>
      </c>
      <c r="K3170" s="23" t="n">
        <v>1</v>
      </c>
      <c r="L3170" s="23">
        <f>J3170-K3170</f>
        <v/>
      </c>
      <c r="M3170" s="23" t="inlineStr">
        <is>
          <t>T-1359/25-26</t>
        </is>
      </c>
      <c r="N3170" s="32" t="n">
        <v>45938</v>
      </c>
      <c r="O3170" s="62" t="n">
        <v>15298.5</v>
      </c>
      <c r="P3170" s="23" t="inlineStr">
        <is>
          <t>MICRO DELHI</t>
        </is>
      </c>
      <c r="Q3170" s="23" t="inlineStr">
        <is>
          <t>BY HAND</t>
        </is>
      </c>
      <c r="R3170" s="23" t="inlineStr">
        <is>
          <t>DEEPAK</t>
        </is>
      </c>
      <c r="S3170" s="63" t="n">
        <v>4</v>
      </c>
      <c r="T3170" s="39" t="n"/>
      <c r="U3170" s="23" t="inlineStr">
        <is>
          <t>BioLegend</t>
        </is>
      </c>
      <c r="V3170" s="23">
        <f>VLOOKUP(P3170,'Customer List'!B:C,2,)</f>
        <v/>
      </c>
      <c r="W3170" s="40" t="n"/>
      <c r="X3170" s="32">
        <f>IF(OR(R3170 = "PRIYANKA MADAM", R3170 = "DEEPAK", R3170 = "PORTER"),N3170,"")</f>
        <v/>
      </c>
      <c r="Y3170" s="23">
        <f>IF(X3170="", "", X3170-N3170)</f>
        <v/>
      </c>
      <c r="Z3170" s="23">
        <f>IF(N3170="", "", TEXT(N3170, "dddd"))</f>
        <v/>
      </c>
      <c r="AA3170" s="23">
        <f>IF(X3170="", "", TEXT(X3170, "dddd"))</f>
        <v/>
      </c>
      <c r="AB3170" s="23">
        <f>VLOOKUP(U3170,'Currency Sheet'!A:C,3,)</f>
        <v/>
      </c>
      <c r="AC3170" s="44">
        <f>VLOOKUP(P3170,'Customer List'!B:D,3,)</f>
        <v/>
      </c>
    </row>
    <row r="3171">
      <c r="A3171" s="23">
        <f>A3170+1</f>
        <v/>
      </c>
      <c r="B3171" s="23" t="inlineStr">
        <is>
          <t>EED119537</t>
        </is>
      </c>
      <c r="C3171" s="32" t="n">
        <v>45926</v>
      </c>
      <c r="D3171" s="32" t="n">
        <v>45936</v>
      </c>
      <c r="E3171" s="51" t="n">
        <v>172.9</v>
      </c>
      <c r="F3171" s="51">
        <f>IF(AB3171="DOLLAR",E3171*88,E3171)</f>
        <v/>
      </c>
      <c r="G3171" s="62">
        <f>F3171*J3171</f>
        <v/>
      </c>
      <c r="H3171" s="23" t="n">
        <v>427402</v>
      </c>
      <c r="I3171" s="23" t="inlineStr">
        <is>
          <t>Apotracker™ Green  100 tests</t>
        </is>
      </c>
      <c r="J3171" s="23" t="n">
        <v>1</v>
      </c>
      <c r="K3171" s="23" t="n">
        <v>1</v>
      </c>
      <c r="L3171" s="23">
        <f>J3171-K3171</f>
        <v/>
      </c>
      <c r="M3171" s="23" t="inlineStr">
        <is>
          <t>T-1361/25-26</t>
        </is>
      </c>
      <c r="N3171" s="32" t="n">
        <v>45938</v>
      </c>
      <c r="O3171" s="62" t="n">
        <v>26799.5</v>
      </c>
      <c r="P3171" s="23" t="inlineStr">
        <is>
          <t>MICRO DELHI</t>
        </is>
      </c>
      <c r="Q3171" s="23" t="inlineStr">
        <is>
          <t>BY HAND</t>
        </is>
      </c>
      <c r="R3171" s="23" t="inlineStr">
        <is>
          <t>DEEPAK</t>
        </is>
      </c>
      <c r="S3171" s="63" t="n">
        <v>-20</v>
      </c>
      <c r="T3171" s="39" t="n"/>
      <c r="U3171" s="23" t="inlineStr">
        <is>
          <t>BioLegend</t>
        </is>
      </c>
      <c r="V3171" s="23">
        <f>VLOOKUP(P3171,'Customer List'!B:C,2,)</f>
        <v/>
      </c>
      <c r="W3171" s="40" t="n"/>
      <c r="X3171" s="32">
        <f>IF(OR(R3171 = "PRIYANKA MADAM", R3171 = "DEEPAK", R3171 = "PORTER"),N3171,"")</f>
        <v/>
      </c>
      <c r="Y3171" s="23">
        <f>IF(X3171="", "", X3171-N3171)</f>
        <v/>
      </c>
      <c r="Z3171" s="23">
        <f>IF(N3171="", "", TEXT(N3171, "dddd"))</f>
        <v/>
      </c>
      <c r="AA3171" s="23">
        <f>IF(X3171="", "", TEXT(X3171, "dddd"))</f>
        <v/>
      </c>
      <c r="AB3171" s="23">
        <f>VLOOKUP(U3171,'Currency Sheet'!A:C,3,)</f>
        <v/>
      </c>
      <c r="AC3171" s="44">
        <f>VLOOKUP(P3171,'Customer List'!B:D,3,)</f>
        <v/>
      </c>
    </row>
    <row r="3172">
      <c r="A3172" s="23">
        <f>A3171+1</f>
        <v/>
      </c>
      <c r="B3172" s="23" t="inlineStr">
        <is>
          <t>EED119537</t>
        </is>
      </c>
      <c r="C3172" s="32" t="n">
        <v>45926</v>
      </c>
      <c r="D3172" s="32" t="n">
        <v>45936</v>
      </c>
      <c r="E3172" s="51" t="n">
        <v>213.5</v>
      </c>
      <c r="F3172" s="51">
        <f>IF(AB3172="DOLLAR",E3172*88,E3172)</f>
        <v/>
      </c>
      <c r="G3172" s="62">
        <f>F3172*J3172</f>
        <v/>
      </c>
      <c r="H3172" s="23" t="n">
        <v>430104</v>
      </c>
      <c r="I3172" s="23" t="inlineStr">
        <is>
          <t>ELISA MAX™ Deluxe Set Human IFN-γ  5plates</t>
        </is>
      </c>
      <c r="J3172" s="23" t="n">
        <v>1</v>
      </c>
      <c r="K3172" s="23" t="n">
        <v>1</v>
      </c>
      <c r="L3172" s="23">
        <f>J3172-K3172</f>
        <v/>
      </c>
      <c r="M3172" s="23" t="inlineStr">
        <is>
          <t>T-1324/25-26</t>
        </is>
      </c>
      <c r="N3172" s="32" t="n">
        <v>45937</v>
      </c>
      <c r="O3172" s="62" t="n">
        <v>28365</v>
      </c>
      <c r="P3172" s="23" t="inlineStr">
        <is>
          <t>M BIOTECH</t>
        </is>
      </c>
      <c r="Q3172" s="23" t="n">
        <v>58156571163</v>
      </c>
      <c r="R3172" s="23" t="inlineStr">
        <is>
          <t>Delivered</t>
        </is>
      </c>
      <c r="S3172" s="63" t="n">
        <v>4</v>
      </c>
      <c r="T3172" s="39" t="n"/>
      <c r="U3172" s="23" t="inlineStr">
        <is>
          <t>BioLegend</t>
        </is>
      </c>
      <c r="V3172" s="23">
        <f>VLOOKUP(P3172,'Customer List'!B:C,2,)</f>
        <v/>
      </c>
      <c r="W3172" s="40" t="n"/>
      <c r="X3172" s="32" t="n">
        <v>45939</v>
      </c>
      <c r="Y3172" s="23">
        <f>IF(X3172="", "", X3172-N3172)</f>
        <v/>
      </c>
      <c r="Z3172" s="23">
        <f>IF(N3172="", "", TEXT(N3172, "dddd"))</f>
        <v/>
      </c>
      <c r="AA3172" s="23">
        <f>IF(X3172="", "", TEXT(X3172, "dddd"))</f>
        <v/>
      </c>
      <c r="AB3172" s="23">
        <f>VLOOKUP(U3172,'Currency Sheet'!A:C,3,)</f>
        <v/>
      </c>
      <c r="AC3172" s="44">
        <f>VLOOKUP(P3172,'Customer List'!B:D,3,)</f>
        <v/>
      </c>
    </row>
    <row r="3173">
      <c r="A3173" s="23">
        <f>A3172+1</f>
        <v/>
      </c>
      <c r="B3173" s="23" t="inlineStr">
        <is>
          <t>EED119537</t>
        </is>
      </c>
      <c r="C3173" s="32" t="n">
        <v>45926</v>
      </c>
      <c r="D3173" s="32" t="n">
        <v>45936</v>
      </c>
      <c r="E3173" s="51" t="n">
        <v>213.5</v>
      </c>
      <c r="F3173" s="51">
        <f>IF(AB3173="DOLLAR",E3173*88,E3173)</f>
        <v/>
      </c>
      <c r="G3173" s="62">
        <f>F3173*J3173</f>
        <v/>
      </c>
      <c r="H3173" s="23" t="n">
        <v>430604</v>
      </c>
      <c r="I3173" s="23" t="inlineStr">
        <is>
          <t>ELISA MAX™ Deluxe Set Human IL-10  5plates</t>
        </is>
      </c>
      <c r="J3173" s="23" t="n">
        <v>1</v>
      </c>
      <c r="K3173" s="23" t="n">
        <v>1</v>
      </c>
      <c r="L3173" s="23">
        <f>J3173-K3173</f>
        <v/>
      </c>
      <c r="M3173" s="23" t="inlineStr">
        <is>
          <t>T-1324/25-26</t>
        </is>
      </c>
      <c r="N3173" s="32" t="n">
        <v>45937</v>
      </c>
      <c r="O3173" s="62" t="n">
        <v>28365</v>
      </c>
      <c r="P3173" s="23" t="inlineStr">
        <is>
          <t>M BIOTECH</t>
        </is>
      </c>
      <c r="Q3173" s="23" t="n">
        <v>58156571163</v>
      </c>
      <c r="R3173" s="23" t="inlineStr">
        <is>
          <t>Delivered</t>
        </is>
      </c>
      <c r="S3173" s="63" t="n">
        <v>4</v>
      </c>
      <c r="T3173" s="39" t="n"/>
      <c r="U3173" s="23" t="inlineStr">
        <is>
          <t>BioLegend</t>
        </is>
      </c>
      <c r="V3173" s="23">
        <f>VLOOKUP(P3173,'Customer List'!B:C,2,)</f>
        <v/>
      </c>
      <c r="W3173" s="40" t="n"/>
      <c r="X3173" s="32" t="n">
        <v>45939</v>
      </c>
      <c r="Y3173" s="23">
        <f>IF(X3173="", "", X3173-N3173)</f>
        <v/>
      </c>
      <c r="Z3173" s="23">
        <f>IF(N3173="", "", TEXT(N3173, "dddd"))</f>
        <v/>
      </c>
      <c r="AA3173" s="23">
        <f>IF(X3173="", "", TEXT(X3173, "dddd"))</f>
        <v/>
      </c>
      <c r="AB3173" s="23">
        <f>VLOOKUP(U3173,'Currency Sheet'!A:C,3,)</f>
        <v/>
      </c>
      <c r="AC3173" s="44">
        <f>VLOOKUP(P3173,'Customer List'!B:D,3,)</f>
        <v/>
      </c>
    </row>
    <row r="3174">
      <c r="A3174" s="23">
        <f>A3173+1</f>
        <v/>
      </c>
      <c r="B3174" s="23" t="inlineStr">
        <is>
          <t>EED119537</t>
        </is>
      </c>
      <c r="C3174" s="32" t="n">
        <v>45926</v>
      </c>
      <c r="D3174" s="32" t="n">
        <v>45936</v>
      </c>
      <c r="E3174" s="51" t="n">
        <v>417.75</v>
      </c>
      <c r="F3174" s="51">
        <f>IF(AB3174="DOLLAR",E3174*88,E3174)</f>
        <v/>
      </c>
      <c r="G3174" s="62">
        <f>F3174*J3174</f>
        <v/>
      </c>
      <c r="H3174" s="23" t="n">
        <v>480019</v>
      </c>
      <c r="I3174" s="23" t="inlineStr">
        <is>
          <t>MojoSort™ Magnet  5ml</t>
        </is>
      </c>
      <c r="J3174" s="23" t="n">
        <v>1</v>
      </c>
      <c r="K3174" s="23" t="n">
        <v>1</v>
      </c>
      <c r="L3174" s="23">
        <f>J3174-K3174</f>
        <v/>
      </c>
      <c r="M3174" s="23" t="inlineStr">
        <is>
          <t>DC-173/25-26</t>
        </is>
      </c>
      <c r="N3174" s="32" t="n">
        <v>45938</v>
      </c>
      <c r="O3174" s="62" t="n">
        <v>0</v>
      </c>
      <c r="P3174" s="23" t="inlineStr">
        <is>
          <t>Allianz</t>
        </is>
      </c>
      <c r="Q3174" s="23" t="n">
        <v>58156650086</v>
      </c>
      <c r="R3174" s="23" t="inlineStr">
        <is>
          <t>Delivered</t>
        </is>
      </c>
      <c r="S3174" s="63" t="inlineStr">
        <is>
          <t>RT</t>
        </is>
      </c>
      <c r="T3174" s="39" t="n"/>
      <c r="U3174" s="23" t="inlineStr">
        <is>
          <t>BioLegend</t>
        </is>
      </c>
      <c r="V3174" s="23">
        <f>VLOOKUP(P3174,'Customer List'!B:C,2,)</f>
        <v/>
      </c>
      <c r="W3174" s="40" t="n"/>
      <c r="X3174" s="32" t="n">
        <v>45939</v>
      </c>
      <c r="Y3174" s="23">
        <f>IF(X3174="", "", X3174-N3174)</f>
        <v/>
      </c>
      <c r="Z3174" s="23">
        <f>IF(N3174="", "", TEXT(N3174, "dddd"))</f>
        <v/>
      </c>
      <c r="AA3174" s="23">
        <f>IF(X3174="", "", TEXT(X3174, "dddd"))</f>
        <v/>
      </c>
      <c r="AB3174" s="23">
        <f>VLOOKUP(U3174,'Currency Sheet'!A:C,3,)</f>
        <v/>
      </c>
      <c r="AC3174" s="44">
        <f>VLOOKUP(P3174,'Customer List'!B:D,3,)</f>
        <v/>
      </c>
    </row>
    <row r="3175">
      <c r="A3175" s="23">
        <f>A3174+1</f>
        <v/>
      </c>
      <c r="B3175" s="23" t="inlineStr">
        <is>
          <t>EED119537</t>
        </is>
      </c>
      <c r="C3175" s="32" t="n">
        <v>45926</v>
      </c>
      <c r="D3175" s="32" t="n">
        <v>45936</v>
      </c>
      <c r="E3175" s="51" t="n">
        <v>77</v>
      </c>
      <c r="F3175" s="51">
        <f>IF(AB3175="DOLLAR",E3175*88,E3175)</f>
        <v/>
      </c>
      <c r="G3175" s="62">
        <f>F3175*J3175</f>
        <v/>
      </c>
      <c r="H3175" s="23" t="n">
        <v>505808</v>
      </c>
      <c r="I3175" s="23" t="inlineStr">
        <is>
          <t>PE anti-mouse IFN-γ Antibody  100µg</t>
        </is>
      </c>
      <c r="J3175" s="23" t="n">
        <v>1</v>
      </c>
      <c r="K3175" s="23" t="n">
        <v>1</v>
      </c>
      <c r="L3175" s="23">
        <f>J3175-K3175</f>
        <v/>
      </c>
      <c r="M3175" s="23" t="inlineStr">
        <is>
          <t>T-1348/25-26</t>
        </is>
      </c>
      <c r="N3175" s="32" t="n">
        <v>45937</v>
      </c>
      <c r="O3175" s="62" t="n">
        <v>12787.5</v>
      </c>
      <c r="P3175" s="23" t="inlineStr">
        <is>
          <t>SUN PHARMA</t>
        </is>
      </c>
      <c r="Q3175" s="23" t="n">
        <v>58156571594</v>
      </c>
      <c r="R3175" s="23" t="inlineStr">
        <is>
          <t>Delivered</t>
        </is>
      </c>
      <c r="S3175" s="63" t="n">
        <v>4</v>
      </c>
      <c r="T3175" s="39" t="n"/>
      <c r="U3175" s="23" t="inlineStr">
        <is>
          <t>BioLegend</t>
        </is>
      </c>
      <c r="V3175" s="23">
        <f>VLOOKUP(P3175,'Customer List'!B:C,2,)</f>
        <v/>
      </c>
      <c r="W3175" s="40" t="n"/>
      <c r="X3175" s="32" t="n">
        <v>45938</v>
      </c>
      <c r="Y3175" s="23">
        <f>IF(X3175="", "", X3175-N3175)</f>
        <v/>
      </c>
      <c r="Z3175" s="23">
        <f>IF(N3175="", "", TEXT(N3175, "dddd"))</f>
        <v/>
      </c>
      <c r="AA3175" s="23">
        <f>IF(X3175="", "", TEXT(X3175, "dddd"))</f>
        <v/>
      </c>
      <c r="AB3175" s="23">
        <f>VLOOKUP(U3175,'Currency Sheet'!A:C,3,)</f>
        <v/>
      </c>
      <c r="AC3175" s="44">
        <f>VLOOKUP(P3175,'Customer List'!B:D,3,)</f>
        <v/>
      </c>
    </row>
    <row r="3176">
      <c r="A3176" s="23">
        <f>A3175+1</f>
        <v/>
      </c>
      <c r="B3176" s="23" t="inlineStr">
        <is>
          <t>EED119537</t>
        </is>
      </c>
      <c r="C3176" s="32" t="n">
        <v>45926</v>
      </c>
      <c r="D3176" s="32" t="n">
        <v>45936</v>
      </c>
      <c r="E3176" s="51" t="n">
        <v>30.8</v>
      </c>
      <c r="F3176" s="51">
        <f>IF(AB3176="DOLLAR",E3176*88,E3176)</f>
        <v/>
      </c>
      <c r="G3176" s="62">
        <f>F3176*J3176</f>
        <v/>
      </c>
      <c r="H3176" s="23" t="n">
        <v>505809</v>
      </c>
      <c r="I3176" s="23" t="inlineStr">
        <is>
          <t>APC anti-mouse IFN-γ Antibody  25µg</t>
        </is>
      </c>
      <c r="J3176" s="23" t="n">
        <v>1</v>
      </c>
      <c r="K3176" s="23" t="n">
        <v>1</v>
      </c>
      <c r="L3176" s="23">
        <f>J3176-K3176</f>
        <v/>
      </c>
      <c r="M3176" s="23" t="inlineStr">
        <is>
          <t>T-1330/25-26</t>
        </is>
      </c>
      <c r="N3176" s="32" t="n">
        <v>45937</v>
      </c>
      <c r="O3176" s="62" t="n">
        <v>5115</v>
      </c>
      <c r="P3176" s="23" t="inlineStr">
        <is>
          <t>BHARAT biotech</t>
        </is>
      </c>
      <c r="Q3176" s="23" t="n">
        <v>58156568330</v>
      </c>
      <c r="R3176" s="23" t="inlineStr">
        <is>
          <t>Delivered</t>
        </is>
      </c>
      <c r="S3176" s="63" t="n">
        <v>4</v>
      </c>
      <c r="T3176" s="39" t="n"/>
      <c r="U3176" s="23" t="inlineStr">
        <is>
          <t>BioLegend</t>
        </is>
      </c>
      <c r="V3176" s="23">
        <f>VLOOKUP(P3176,'Customer List'!B:C,2,)</f>
        <v/>
      </c>
      <c r="W3176" s="40" t="n"/>
      <c r="X3176" s="32" t="n">
        <v>45939</v>
      </c>
      <c r="Y3176" s="23">
        <f>IF(X3176="", "", X3176-N3176)</f>
        <v/>
      </c>
      <c r="Z3176" s="23">
        <f>IF(N3176="", "", TEXT(N3176, "dddd"))</f>
        <v/>
      </c>
      <c r="AA3176" s="23">
        <f>IF(X3176="", "", TEXT(X3176, "dddd"))</f>
        <v/>
      </c>
      <c r="AB3176" s="23">
        <f>VLOOKUP(U3176,'Currency Sheet'!A:C,3,)</f>
        <v/>
      </c>
      <c r="AC3176" s="44">
        <f>VLOOKUP(P3176,'Customer List'!B:D,3,)</f>
        <v/>
      </c>
    </row>
    <row r="3177">
      <c r="A3177" s="23">
        <f>A3176+1</f>
        <v/>
      </c>
      <c r="B3177" s="23" t="inlineStr">
        <is>
          <t>EED119537</t>
        </is>
      </c>
      <c r="C3177" s="32" t="n">
        <v>45926</v>
      </c>
      <c r="D3177" s="32" t="n">
        <v>45936</v>
      </c>
      <c r="E3177" s="51" t="n">
        <v>236.6</v>
      </c>
      <c r="F3177" s="51">
        <f>IF(AB3177="DOLLAR",E3177*88,E3177)</f>
        <v/>
      </c>
      <c r="G3177" s="62">
        <f>F3177*J3177</f>
        <v/>
      </c>
      <c r="H3177" s="23" t="n">
        <v>516906</v>
      </c>
      <c r="I3177" s="23" t="inlineStr">
        <is>
          <t>APC anti-mouse IL-27 p28 Antibody  100 µg</t>
        </is>
      </c>
      <c r="J3177" s="23" t="n">
        <v>1</v>
      </c>
      <c r="K3177" s="23" t="n">
        <v>1</v>
      </c>
      <c r="L3177" s="23">
        <f>J3177-K3177</f>
        <v/>
      </c>
      <c r="M3177" s="23" t="inlineStr">
        <is>
          <t>T-1338/25-26</t>
        </is>
      </c>
      <c r="N3177" s="32" t="n">
        <v>45937</v>
      </c>
      <c r="O3177" s="62" t="n">
        <v>25674.48</v>
      </c>
      <c r="P3177" s="23" t="inlineStr">
        <is>
          <t>NCCS</t>
        </is>
      </c>
      <c r="Q3177" s="23" t="n">
        <v>58156565795</v>
      </c>
      <c r="R3177" s="23" t="inlineStr">
        <is>
          <t>Delivered</t>
        </is>
      </c>
      <c r="S3177" s="63" t="n">
        <v>4</v>
      </c>
      <c r="T3177" s="39" t="n"/>
      <c r="U3177" s="23" t="inlineStr">
        <is>
          <t>BioLegend</t>
        </is>
      </c>
      <c r="V3177" s="23">
        <f>VLOOKUP(P3177,'Customer List'!B:C,2,)</f>
        <v/>
      </c>
      <c r="W3177" s="40" t="n"/>
      <c r="X3177" s="32" t="n">
        <v>45938</v>
      </c>
      <c r="Y3177" s="23">
        <f>IF(X3177="", "", X3177-N3177)</f>
        <v/>
      </c>
      <c r="Z3177" s="23">
        <f>IF(N3177="", "", TEXT(N3177, "dddd"))</f>
        <v/>
      </c>
      <c r="AA3177" s="23">
        <f>IF(X3177="", "", TEXT(X3177, "dddd"))</f>
        <v/>
      </c>
      <c r="AB3177" s="23">
        <f>VLOOKUP(U3177,'Currency Sheet'!A:C,3,)</f>
        <v/>
      </c>
      <c r="AC3177" s="44">
        <f>VLOOKUP(P3177,'Customer List'!B:D,3,)</f>
        <v/>
      </c>
    </row>
    <row r="3178">
      <c r="A3178" s="23">
        <f>A3177+1</f>
        <v/>
      </c>
      <c r="B3178" s="23" t="inlineStr">
        <is>
          <t>EED119537</t>
        </is>
      </c>
      <c r="C3178" s="32" t="n">
        <v>45926</v>
      </c>
      <c r="D3178" s="32" t="n">
        <v>45936</v>
      </c>
      <c r="E3178" s="51" t="n">
        <v>160.3</v>
      </c>
      <c r="F3178" s="51">
        <f>IF(AB3178="DOLLAR",E3178*88,E3178)</f>
        <v/>
      </c>
      <c r="G3178" s="62">
        <f>F3178*J3178</f>
        <v/>
      </c>
      <c r="H3178" s="23" t="n">
        <v>577002</v>
      </c>
      <c r="I3178" s="23" t="inlineStr">
        <is>
          <t>Recombinant Mouse IL-12 (p70) (carrier-free)  10µg</t>
        </is>
      </c>
      <c r="J3178" s="23" t="n">
        <v>1</v>
      </c>
      <c r="K3178" s="23" t="n">
        <v>1</v>
      </c>
      <c r="L3178" s="23">
        <f>J3178-K3178</f>
        <v/>
      </c>
      <c r="M3178" s="23" t="inlineStr">
        <is>
          <t>T-1338/25-26</t>
        </is>
      </c>
      <c r="N3178" s="32" t="n">
        <v>45937</v>
      </c>
      <c r="O3178" s="62" t="n">
        <v>17394.84</v>
      </c>
      <c r="P3178" s="23" t="inlineStr">
        <is>
          <t>NCCS</t>
        </is>
      </c>
      <c r="Q3178" s="23" t="n">
        <v>58156565795</v>
      </c>
      <c r="R3178" s="23" t="inlineStr">
        <is>
          <t>Delivered</t>
        </is>
      </c>
      <c r="S3178" s="63" t="n">
        <v>-20</v>
      </c>
      <c r="T3178" s="39" t="n"/>
      <c r="U3178" s="23" t="inlineStr">
        <is>
          <t>BioLegend</t>
        </is>
      </c>
      <c r="V3178" s="23">
        <f>VLOOKUP(P3178,'Customer List'!B:C,2,)</f>
        <v/>
      </c>
      <c r="W3178" s="40" t="n"/>
      <c r="X3178" s="32" t="n">
        <v>45938</v>
      </c>
      <c r="Y3178" s="23">
        <f>IF(X3178="", "", X3178-N3178)</f>
        <v/>
      </c>
      <c r="Z3178" s="23">
        <f>IF(N3178="", "", TEXT(N3178, "dddd"))</f>
        <v/>
      </c>
      <c r="AA3178" s="23">
        <f>IF(X3178="", "", TEXT(X3178, "dddd"))</f>
        <v/>
      </c>
      <c r="AB3178" s="23">
        <f>VLOOKUP(U3178,'Currency Sheet'!A:C,3,)</f>
        <v/>
      </c>
      <c r="AC3178" s="44">
        <f>VLOOKUP(P3178,'Customer List'!B:D,3,)</f>
        <v/>
      </c>
    </row>
    <row r="3179">
      <c r="A3179" s="23">
        <f>A3178+1</f>
        <v/>
      </c>
      <c r="B3179" s="23" t="inlineStr">
        <is>
          <t>EED119537</t>
        </is>
      </c>
      <c r="C3179" s="32" t="n">
        <v>45926</v>
      </c>
      <c r="D3179" s="32" t="n">
        <v>45936</v>
      </c>
      <c r="E3179" s="51" t="n">
        <v>102.9</v>
      </c>
      <c r="F3179" s="51">
        <f>IF(AB3179="DOLLAR",E3179*88,E3179)</f>
        <v/>
      </c>
      <c r="G3179" s="62">
        <f>F3179*J3179</f>
        <v/>
      </c>
      <c r="H3179" s="23" t="n">
        <v>582302</v>
      </c>
      <c r="I3179" s="23" t="inlineStr">
        <is>
          <t>Recombinant Mouse CCL20 (MIP-3α) (carrier-free)  10 µg</t>
        </is>
      </c>
      <c r="J3179" s="23" t="n">
        <v>1</v>
      </c>
      <c r="K3179" s="23" t="n">
        <v>1</v>
      </c>
      <c r="L3179" s="23">
        <f>J3179-K3179</f>
        <v/>
      </c>
      <c r="M3179" s="23" t="inlineStr">
        <is>
          <t>T-1338/25-26</t>
        </is>
      </c>
      <c r="N3179" s="32" t="n">
        <v>45937</v>
      </c>
      <c r="O3179" s="62" t="n">
        <v>11166.12</v>
      </c>
      <c r="P3179" s="23" t="inlineStr">
        <is>
          <t>NCCS</t>
        </is>
      </c>
      <c r="Q3179" s="23" t="n">
        <v>58156565795</v>
      </c>
      <c r="R3179" s="23" t="inlineStr">
        <is>
          <t>Delivered</t>
        </is>
      </c>
      <c r="S3179" s="63" t="n">
        <v>-20</v>
      </c>
      <c r="T3179" s="39" t="n"/>
      <c r="U3179" s="23" t="inlineStr">
        <is>
          <t>BioLegend</t>
        </is>
      </c>
      <c r="V3179" s="23">
        <f>VLOOKUP(P3179,'Customer List'!B:C,2,)</f>
        <v/>
      </c>
      <c r="W3179" s="40" t="n"/>
      <c r="X3179" s="32" t="n">
        <v>45938</v>
      </c>
      <c r="Y3179" s="23">
        <f>IF(X3179="", "", X3179-N3179)</f>
        <v/>
      </c>
      <c r="Z3179" s="23">
        <f>IF(N3179="", "", TEXT(N3179, "dddd"))</f>
        <v/>
      </c>
      <c r="AA3179" s="23">
        <f>IF(X3179="", "", TEXT(X3179, "dddd"))</f>
        <v/>
      </c>
      <c r="AB3179" s="23">
        <f>VLOOKUP(U3179,'Currency Sheet'!A:C,3,)</f>
        <v/>
      </c>
      <c r="AC3179" s="44">
        <f>VLOOKUP(P3179,'Customer List'!B:D,3,)</f>
        <v/>
      </c>
    </row>
    <row r="3180">
      <c r="A3180" s="23">
        <f>A3179+1</f>
        <v/>
      </c>
      <c r="B3180" s="23" t="inlineStr">
        <is>
          <t>INV77413/25-26</t>
        </is>
      </c>
      <c r="C3180" s="32" t="n">
        <v>45933</v>
      </c>
      <c r="D3180" s="32" t="n">
        <v>45937</v>
      </c>
      <c r="E3180" s="51" t="n">
        <v>960</v>
      </c>
      <c r="F3180" s="51">
        <f>IF(AB3180="DOLLAR",E3180*88,E3180)</f>
        <v/>
      </c>
      <c r="G3180" s="62">
        <f>F3180*J3180</f>
        <v/>
      </c>
      <c r="H3180" s="23" t="inlineStr">
        <is>
          <t>50414-2</t>
        </is>
      </c>
      <c r="I3180" s="23" t="inlineStr">
        <is>
          <t>JMJD2B (KDM4B) Homogenous_x000D_
Assay Kit</t>
        </is>
      </c>
      <c r="J3180" s="23" t="n">
        <v>2</v>
      </c>
      <c r="K3180" s="23" t="n">
        <v>2</v>
      </c>
      <c r="L3180" s="23">
        <f>J3180-K3180</f>
        <v/>
      </c>
      <c r="M3180" s="23" t="inlineStr">
        <is>
          <t>T-1354/25-26</t>
        </is>
      </c>
      <c r="N3180" s="32" t="n">
        <v>45937</v>
      </c>
      <c r="O3180" s="62" t="n">
        <v>299520</v>
      </c>
      <c r="P3180" s="23" t="inlineStr">
        <is>
          <t>TCG</t>
        </is>
      </c>
      <c r="Q3180" s="23" t="n">
        <v>58156584054</v>
      </c>
      <c r="R3180" s="23" t="inlineStr">
        <is>
          <t>Delivered</t>
        </is>
      </c>
      <c r="S3180" s="63" t="n">
        <v>-80</v>
      </c>
      <c r="T3180" s="39" t="n"/>
      <c r="U3180" s="23" t="inlineStr">
        <is>
          <t>BPS</t>
        </is>
      </c>
      <c r="V3180" s="23">
        <f>VLOOKUP(P3180,'Customer List'!B:C,2,)</f>
        <v/>
      </c>
      <c r="W3180" s="40" t="n"/>
      <c r="X3180" s="32" t="n">
        <v>45938</v>
      </c>
      <c r="Y3180" s="23">
        <f>IF(X3180="", "", X3180-N3180)</f>
        <v/>
      </c>
      <c r="Z3180" s="23">
        <f>IF(N3180="", "", TEXT(N3180, "dddd"))</f>
        <v/>
      </c>
      <c r="AA3180" s="23">
        <f>IF(X3180="", "", TEXT(X3180, "dddd"))</f>
        <v/>
      </c>
      <c r="AB3180" s="23">
        <f>VLOOKUP(U3180,'Currency Sheet'!A:C,3,)</f>
        <v/>
      </c>
      <c r="AC3180" s="44">
        <f>VLOOKUP(P3180,'Customer List'!B:D,3,)</f>
        <v/>
      </c>
    </row>
    <row r="3181">
      <c r="A3181" s="23">
        <f>A3180+1</f>
        <v/>
      </c>
      <c r="B3181" s="23" t="inlineStr">
        <is>
          <t>EED119537</t>
        </is>
      </c>
      <c r="C3181" s="32" t="n">
        <v>45926</v>
      </c>
      <c r="D3181" s="32" t="n">
        <v>45936</v>
      </c>
      <c r="E3181" s="51" t="n">
        <v>70.7</v>
      </c>
      <c r="F3181" s="51">
        <f>IF(AB3181="DOLLAR",E3181*88,E3181)</f>
        <v/>
      </c>
      <c r="G3181" s="62">
        <f>F3181*J3181</f>
        <v/>
      </c>
      <c r="H3181" s="23" t="n">
        <v>643808</v>
      </c>
      <c r="I3181" s="23" t="inlineStr">
        <is>
          <t>Direct-Blot™ HRP anti-β-actin Antibody  25 µL</t>
        </is>
      </c>
      <c r="J3181" s="23" t="n">
        <v>1</v>
      </c>
      <c r="K3181" s="23" t="n">
        <v>1</v>
      </c>
      <c r="L3181" s="23">
        <f>J3181-K3181</f>
        <v/>
      </c>
      <c r="M3181" s="23" t="inlineStr">
        <is>
          <t>T-1321/25-26</t>
        </is>
      </c>
      <c r="N3181" s="32" t="n">
        <v>45937</v>
      </c>
      <c r="O3181" s="62" t="n">
        <v>10605</v>
      </c>
      <c r="P3181" s="23" t="inlineStr">
        <is>
          <t>BIO SOLUTION</t>
        </is>
      </c>
      <c r="Q3181" s="23" t="n">
        <v>58156569730</v>
      </c>
      <c r="R3181" s="23" t="inlineStr">
        <is>
          <t>Delivered</t>
        </is>
      </c>
      <c r="S3181" s="63" t="n">
        <v>-20</v>
      </c>
      <c r="T3181" s="39" t="n"/>
      <c r="U3181" s="23" t="inlineStr">
        <is>
          <t>BioLegend</t>
        </is>
      </c>
      <c r="V3181" s="23">
        <f>VLOOKUP(P3181,'Customer List'!B:C,2,)</f>
        <v/>
      </c>
      <c r="W3181" s="40" t="n"/>
      <c r="X3181" s="32" t="n">
        <v>45938</v>
      </c>
      <c r="Y3181" s="23">
        <f>IF(X3181="", "", X3181-N3181)</f>
        <v/>
      </c>
      <c r="Z3181" s="23">
        <f>IF(N3181="", "", TEXT(N3181, "dddd"))</f>
        <v/>
      </c>
      <c r="AA3181" s="23">
        <f>IF(X3181="", "", TEXT(X3181, "dddd"))</f>
        <v/>
      </c>
      <c r="AB3181" s="23">
        <f>VLOOKUP(U3181,'Currency Sheet'!A:C,3,)</f>
        <v/>
      </c>
      <c r="AC3181" s="44">
        <f>VLOOKUP(P3181,'Customer List'!B:D,3,)</f>
        <v/>
      </c>
    </row>
    <row r="3182">
      <c r="A3182" s="23">
        <f>A3181+1</f>
        <v/>
      </c>
      <c r="B3182" s="23" t="inlineStr">
        <is>
          <t>EED119537</t>
        </is>
      </c>
      <c r="C3182" s="32" t="n">
        <v>45926</v>
      </c>
      <c r="D3182" s="32" t="n">
        <v>45936</v>
      </c>
      <c r="E3182" s="51" t="n">
        <v>205.1</v>
      </c>
      <c r="F3182" s="51">
        <f>IF(AB3182="DOLLAR",E3182*88,E3182)</f>
        <v/>
      </c>
      <c r="G3182" s="62">
        <f>F3182*J3182</f>
        <v/>
      </c>
      <c r="H3182" s="23" t="n">
        <v>644702</v>
      </c>
      <c r="I3182" s="23" t="inlineStr">
        <is>
          <t>Purified anti-GFAP Antibody  100 µg</t>
        </is>
      </c>
      <c r="J3182" s="23" t="n">
        <v>1</v>
      </c>
      <c r="K3182" s="23" t="n">
        <v>1</v>
      </c>
      <c r="L3182" s="23">
        <f>J3182-K3182</f>
        <v/>
      </c>
      <c r="M3182" s="23" t="inlineStr">
        <is>
          <t>T-1341/25-26</t>
        </is>
      </c>
      <c r="N3182" s="32" t="n">
        <v>45937</v>
      </c>
      <c r="O3182" s="62" t="n">
        <v>30882.2</v>
      </c>
      <c r="P3182" s="23" t="inlineStr">
        <is>
          <t>MEDLIFE</t>
        </is>
      </c>
      <c r="Q3182" s="62" t="inlineStr">
        <is>
          <t>D3003710013</t>
        </is>
      </c>
      <c r="R3182" s="23" t="inlineStr">
        <is>
          <t>Delivered</t>
        </is>
      </c>
      <c r="S3182" s="63" t="n">
        <v>4</v>
      </c>
      <c r="T3182" s="39" t="n"/>
      <c r="U3182" s="23" t="inlineStr">
        <is>
          <t>BioLegend</t>
        </is>
      </c>
      <c r="V3182" s="23">
        <f>VLOOKUP(P3182,'Customer List'!B:C,2,)</f>
        <v/>
      </c>
      <c r="W3182" s="40" t="n"/>
      <c r="X3182" s="32" t="n">
        <v>45937</v>
      </c>
      <c r="Y3182" s="23">
        <f>IF(X3182="", "", X3182-N3182)</f>
        <v/>
      </c>
      <c r="Z3182" s="23">
        <f>IF(N3182="", "", TEXT(N3182, "dddd"))</f>
        <v/>
      </c>
      <c r="AA3182" s="23">
        <f>IF(X3182="", "", TEXT(X3182, "dddd"))</f>
        <v/>
      </c>
      <c r="AB3182" s="23">
        <f>VLOOKUP(U3182,'Currency Sheet'!A:C,3,)</f>
        <v/>
      </c>
      <c r="AC3182" s="44">
        <f>VLOOKUP(P3182,'Customer List'!B:D,3,)</f>
        <v/>
      </c>
    </row>
    <row r="3183">
      <c r="A3183" s="23">
        <f>A3182+1</f>
        <v/>
      </c>
      <c r="B3183" s="23" t="inlineStr">
        <is>
          <t>EED119537</t>
        </is>
      </c>
      <c r="C3183" s="32" t="n">
        <v>45926</v>
      </c>
      <c r="D3183" s="32" t="n">
        <v>45936</v>
      </c>
      <c r="E3183" s="51" t="n">
        <v>226.1</v>
      </c>
      <c r="F3183" s="51">
        <f>IF(AB3183="DOLLAR",E3183*88,E3183)</f>
        <v/>
      </c>
      <c r="G3183" s="62">
        <f>F3183*J3183</f>
        <v/>
      </c>
      <c r="H3183" s="23" t="n">
        <v>651002</v>
      </c>
      <c r="I3183" s="23" t="inlineStr">
        <is>
          <t>Purified anti-STAT3 Phospho (Tyr705) Antibody  100 µg</t>
        </is>
      </c>
      <c r="J3183" s="23" t="n">
        <v>1</v>
      </c>
      <c r="K3183" s="23" t="n">
        <v>1</v>
      </c>
      <c r="L3183" s="23">
        <f>J3183-K3183</f>
        <v/>
      </c>
      <c r="M3183" s="23" t="inlineStr">
        <is>
          <t>DC-173/25-26</t>
        </is>
      </c>
      <c r="N3183" s="32" t="n">
        <v>45938</v>
      </c>
      <c r="O3183" s="62" t="n">
        <v>0</v>
      </c>
      <c r="P3183" s="23" t="inlineStr">
        <is>
          <t>Allianz</t>
        </is>
      </c>
      <c r="Q3183" s="23" t="n">
        <v>58156650086</v>
      </c>
      <c r="R3183" s="23" t="inlineStr">
        <is>
          <t>Delivered</t>
        </is>
      </c>
      <c r="S3183" s="63" t="n">
        <v>4</v>
      </c>
      <c r="T3183" s="39" t="n"/>
      <c r="U3183" s="23" t="inlineStr">
        <is>
          <t>BioLegend</t>
        </is>
      </c>
      <c r="V3183" s="23">
        <f>VLOOKUP(P3183,'Customer List'!B:C,2,)</f>
        <v/>
      </c>
      <c r="W3183" s="40" t="n"/>
      <c r="X3183" s="32" t="n">
        <v>45939</v>
      </c>
      <c r="Y3183" s="23">
        <f>IF(X3183="", "", X3183-N3183)</f>
        <v/>
      </c>
      <c r="Z3183" s="23">
        <f>IF(N3183="", "", TEXT(N3183, "dddd"))</f>
        <v/>
      </c>
      <c r="AA3183" s="23">
        <f>IF(X3183="", "", TEXT(X3183, "dddd"))</f>
        <v/>
      </c>
      <c r="AB3183" s="23">
        <f>VLOOKUP(U3183,'Currency Sheet'!A:C,3,)</f>
        <v/>
      </c>
      <c r="AC3183" s="44">
        <f>VLOOKUP(P3183,'Customer List'!B:D,3,)</f>
        <v/>
      </c>
    </row>
    <row r="3184">
      <c r="A3184" s="23">
        <f>A3183+1</f>
        <v/>
      </c>
      <c r="B3184" s="23" t="inlineStr">
        <is>
          <t>EED119537</t>
        </is>
      </c>
      <c r="C3184" s="32" t="n">
        <v>45926</v>
      </c>
      <c r="D3184" s="32" t="n">
        <v>45936</v>
      </c>
      <c r="E3184" s="51" t="n">
        <v>136.5</v>
      </c>
      <c r="F3184" s="51">
        <f>IF(AB3184="DOLLAR",E3184*88,E3184)</f>
        <v/>
      </c>
      <c r="G3184" s="62">
        <f>F3184*J3184</f>
        <v/>
      </c>
      <c r="H3184" s="23" t="n">
        <v>653813</v>
      </c>
      <c r="I3184" s="23" t="inlineStr">
        <is>
          <t>Brilliant Violet 421™ anti-GATA3 Antibody  25 tests</t>
        </is>
      </c>
      <c r="J3184" s="23" t="n">
        <v>1</v>
      </c>
      <c r="K3184" s="23" t="n">
        <v>1</v>
      </c>
      <c r="L3184" s="23">
        <f>J3184-K3184</f>
        <v/>
      </c>
      <c r="M3184" s="23" t="inlineStr">
        <is>
          <t>T-1324/25-26</t>
        </is>
      </c>
      <c r="N3184" s="32" t="n">
        <v>45937</v>
      </c>
      <c r="O3184" s="62" t="n">
        <v>16926</v>
      </c>
      <c r="P3184" s="23" t="inlineStr">
        <is>
          <t>M BIOTECH</t>
        </is>
      </c>
      <c r="Q3184" s="23" t="n">
        <v>58156571163</v>
      </c>
      <c r="R3184" s="23" t="inlineStr">
        <is>
          <t>Delivered</t>
        </is>
      </c>
      <c r="S3184" s="63" t="n">
        <v>4</v>
      </c>
      <c r="T3184" s="39" t="n"/>
      <c r="U3184" s="23" t="inlineStr">
        <is>
          <t>BioLegend</t>
        </is>
      </c>
      <c r="V3184" s="23">
        <f>VLOOKUP(P3184,'Customer List'!B:C,2,)</f>
        <v/>
      </c>
      <c r="W3184" s="40" t="n"/>
      <c r="X3184" s="32" t="n">
        <v>45939</v>
      </c>
      <c r="Y3184" s="23">
        <f>IF(X3184="", "", X3184-N3184)</f>
        <v/>
      </c>
      <c r="Z3184" s="23">
        <f>IF(N3184="", "", TEXT(N3184, "dddd"))</f>
        <v/>
      </c>
      <c r="AA3184" s="23">
        <f>IF(X3184="", "", TEXT(X3184, "dddd"))</f>
        <v/>
      </c>
      <c r="AB3184" s="23">
        <f>VLOOKUP(U3184,'Currency Sheet'!A:C,3,)</f>
        <v/>
      </c>
      <c r="AC3184" s="44">
        <f>VLOOKUP(P3184,'Customer List'!B:D,3,)</f>
        <v/>
      </c>
    </row>
    <row r="3185">
      <c r="A3185" s="23">
        <f>A3184+1</f>
        <v/>
      </c>
      <c r="B3185" s="23" t="inlineStr">
        <is>
          <t>EED119537</t>
        </is>
      </c>
      <c r="C3185" s="32" t="n">
        <v>45926</v>
      </c>
      <c r="D3185" s="32" t="n">
        <v>45936</v>
      </c>
      <c r="E3185" s="51" t="n">
        <v>177.1</v>
      </c>
      <c r="F3185" s="51">
        <f>IF(AB3185="DOLLAR",E3185*88,E3185)</f>
        <v/>
      </c>
      <c r="G3185" s="62">
        <f>F3185*J3185</f>
        <v/>
      </c>
      <c r="H3185" s="23" t="n">
        <v>691502</v>
      </c>
      <c r="I3185" s="23" t="inlineStr">
        <is>
          <t>Purified anti-STAT3 Antibody  100 µg</t>
        </is>
      </c>
      <c r="J3185" s="23" t="n">
        <v>1</v>
      </c>
      <c r="K3185" s="23" t="n">
        <v>1</v>
      </c>
      <c r="L3185" s="23">
        <f>J3185-K3185</f>
        <v/>
      </c>
      <c r="M3185" s="23" t="inlineStr">
        <is>
          <t>DC-173/25-26</t>
        </is>
      </c>
      <c r="N3185" s="32" t="n">
        <v>45938</v>
      </c>
      <c r="O3185" s="62" t="n">
        <v>0</v>
      </c>
      <c r="P3185" s="23" t="inlineStr">
        <is>
          <t>Allianz</t>
        </is>
      </c>
      <c r="Q3185" s="23" t="n">
        <v>58156650086</v>
      </c>
      <c r="R3185" s="23" t="inlineStr">
        <is>
          <t>Delivered</t>
        </is>
      </c>
      <c r="S3185" s="63" t="n">
        <v>4</v>
      </c>
      <c r="T3185" s="39" t="n"/>
      <c r="U3185" s="23" t="inlineStr">
        <is>
          <t>BioLegend</t>
        </is>
      </c>
      <c r="V3185" s="23">
        <f>VLOOKUP(P3185,'Customer List'!B:C,2,)</f>
        <v/>
      </c>
      <c r="W3185" s="40" t="n"/>
      <c r="X3185" s="32" t="n">
        <v>45939</v>
      </c>
      <c r="Y3185" s="23">
        <f>IF(X3185="", "", X3185-N3185)</f>
        <v/>
      </c>
      <c r="Z3185" s="23">
        <f>IF(N3185="", "", TEXT(N3185, "dddd"))</f>
        <v/>
      </c>
      <c r="AA3185" s="23">
        <f>IF(X3185="", "", TEXT(X3185, "dddd"))</f>
        <v/>
      </c>
      <c r="AB3185" s="23">
        <f>VLOOKUP(U3185,'Currency Sheet'!A:C,3,)</f>
        <v/>
      </c>
      <c r="AC3185" s="44">
        <f>VLOOKUP(P3185,'Customer List'!B:D,3,)</f>
        <v/>
      </c>
    </row>
    <row r="3186">
      <c r="A3186" s="23">
        <f>A3185+1</f>
        <v/>
      </c>
      <c r="B3186" s="23" t="inlineStr">
        <is>
          <t>EED119537</t>
        </is>
      </c>
      <c r="C3186" s="32" t="n">
        <v>45926</v>
      </c>
      <c r="D3186" s="32" t="n">
        <v>45936</v>
      </c>
      <c r="E3186" s="51" t="n">
        <v>177.1</v>
      </c>
      <c r="F3186" s="51">
        <f>IF(AB3186="DOLLAR",E3186*88,E3186)</f>
        <v/>
      </c>
      <c r="G3186" s="62">
        <f>F3186*J3186</f>
        <v/>
      </c>
      <c r="H3186" s="23" t="n">
        <v>692802</v>
      </c>
      <c r="I3186" s="23" t="inlineStr">
        <is>
          <t>Purified anti-RUNX2 Antibody  100 µg</t>
        </is>
      </c>
      <c r="J3186" s="23" t="n">
        <v>1</v>
      </c>
      <c r="K3186" s="23" t="n">
        <v>1</v>
      </c>
      <c r="L3186" s="23">
        <f>J3186-K3186</f>
        <v/>
      </c>
      <c r="M3186" s="23" t="inlineStr">
        <is>
          <t>T-1338/25-26</t>
        </is>
      </c>
      <c r="N3186" s="32" t="n">
        <v>45937</v>
      </c>
      <c r="O3186" s="62" t="n">
        <v>19217.88</v>
      </c>
      <c r="P3186" s="23" t="inlineStr">
        <is>
          <t>NCCS</t>
        </is>
      </c>
      <c r="Q3186" s="23" t="n">
        <v>58156565795</v>
      </c>
      <c r="R3186" s="23" t="inlineStr">
        <is>
          <t>Delivered</t>
        </is>
      </c>
      <c r="S3186" s="63" t="n">
        <v>4</v>
      </c>
      <c r="T3186" s="39" t="n"/>
      <c r="U3186" s="23" t="inlineStr">
        <is>
          <t>BioLegend</t>
        </is>
      </c>
      <c r="V3186" s="23">
        <f>VLOOKUP(P3186,'Customer List'!B:C,2,)</f>
        <v/>
      </c>
      <c r="W3186" s="40" t="n"/>
      <c r="X3186" s="32" t="n">
        <v>45938</v>
      </c>
      <c r="Y3186" s="23">
        <f>IF(X3186="", "", X3186-N3186)</f>
        <v/>
      </c>
      <c r="Z3186" s="23">
        <f>IF(N3186="", "", TEXT(N3186, "dddd"))</f>
        <v/>
      </c>
      <c r="AA3186" s="23">
        <f>IF(X3186="", "", TEXT(X3186, "dddd"))</f>
        <v/>
      </c>
      <c r="AB3186" s="23">
        <f>VLOOKUP(U3186,'Currency Sheet'!A:C,3,)</f>
        <v/>
      </c>
      <c r="AC3186" s="44">
        <f>VLOOKUP(P3186,'Customer List'!B:D,3,)</f>
        <v/>
      </c>
    </row>
    <row r="3187">
      <c r="A3187" s="23">
        <f>A3186+1</f>
        <v/>
      </c>
      <c r="B3187" s="23" t="inlineStr">
        <is>
          <t>EED119537</t>
        </is>
      </c>
      <c r="C3187" s="32" t="n">
        <v>45926</v>
      </c>
      <c r="D3187" s="32" t="n">
        <v>45936</v>
      </c>
      <c r="E3187" s="51" t="n">
        <v>200.9</v>
      </c>
      <c r="F3187" s="51">
        <f>IF(AB3187="DOLLAR",E3187*88,E3187)</f>
        <v/>
      </c>
      <c r="G3187" s="62">
        <f>F3187*J3187</f>
        <v/>
      </c>
      <c r="H3187" s="23" t="n">
        <v>693504</v>
      </c>
      <c r="I3187" s="23" t="inlineStr">
        <is>
          <t>PE anti-ZAP-70 Antibody  100 tests</t>
        </is>
      </c>
      <c r="J3187" s="23" t="n">
        <v>1</v>
      </c>
      <c r="K3187" s="23" t="n">
        <v>1</v>
      </c>
      <c r="L3187" s="23">
        <f>J3187-K3187</f>
        <v/>
      </c>
      <c r="M3187" s="23" t="inlineStr">
        <is>
          <t>T-1353/25-26</t>
        </is>
      </c>
      <c r="N3187" s="32" t="n">
        <v>45937</v>
      </c>
      <c r="O3187" s="62" t="n">
        <v>33363.75</v>
      </c>
      <c r="P3187" s="23" t="inlineStr">
        <is>
          <t>DR LAL</t>
        </is>
      </c>
      <c r="Q3187" s="23" t="inlineStr">
        <is>
          <t>BY HAND</t>
        </is>
      </c>
      <c r="R3187" s="23" t="inlineStr">
        <is>
          <t>DEEPAK</t>
        </is>
      </c>
      <c r="S3187" s="63" t="n">
        <v>4</v>
      </c>
      <c r="T3187" s="39" t="n"/>
      <c r="U3187" s="23" t="inlineStr">
        <is>
          <t>BioLegend</t>
        </is>
      </c>
      <c r="V3187" s="23">
        <f>VLOOKUP(P3187,'Customer List'!B:C,2,)</f>
        <v/>
      </c>
      <c r="W3187" s="40" t="n"/>
      <c r="X3187" s="32">
        <f>IF(OR(R3187 = "PRIYANKA MADAM", R3187 = "DEEPAK", R3187 = "PORTER"),N3187,"")</f>
        <v/>
      </c>
      <c r="Y3187" s="23">
        <f>IF(X3187="", "", X3187-N3187)</f>
        <v/>
      </c>
      <c r="Z3187" s="23">
        <f>IF(N3187="", "", TEXT(N3187, "dddd"))</f>
        <v/>
      </c>
      <c r="AA3187" s="23">
        <f>IF(X3187="", "", TEXT(X3187, "dddd"))</f>
        <v/>
      </c>
      <c r="AB3187" s="23">
        <f>VLOOKUP(U3187,'Currency Sheet'!A:C,3,)</f>
        <v/>
      </c>
      <c r="AC3187" s="44">
        <f>VLOOKUP(P3187,'Customer List'!B:D,3,)</f>
        <v/>
      </c>
    </row>
    <row r="3188">
      <c r="A3188" s="23">
        <f>A3187+1</f>
        <v/>
      </c>
      <c r="B3188" s="23" t="inlineStr">
        <is>
          <t>EED119537</t>
        </is>
      </c>
      <c r="C3188" s="32" t="n">
        <v>45926</v>
      </c>
      <c r="D3188" s="32" t="n">
        <v>45936</v>
      </c>
      <c r="E3188" s="51" t="n">
        <v>277.2</v>
      </c>
      <c r="F3188" s="51">
        <f>IF(AB3188="DOLLAR",E3188*88,E3188)</f>
        <v/>
      </c>
      <c r="G3188" s="62">
        <f>F3188*J3188</f>
        <v/>
      </c>
      <c r="H3188" s="23" t="n">
        <v>696806</v>
      </c>
      <c r="I3188" s="23" t="inlineStr">
        <is>
          <t>PE anti-Nos2 (iNOS) Antibody  100µg</t>
        </is>
      </c>
      <c r="J3188" s="23" t="n">
        <v>1</v>
      </c>
      <c r="K3188" s="23" t="n">
        <v>1</v>
      </c>
      <c r="L3188" s="23">
        <f>J3188-K3188</f>
        <v/>
      </c>
      <c r="M3188" s="23" t="inlineStr">
        <is>
          <t>T-1324/25-26</t>
        </is>
      </c>
      <c r="N3188" s="32" t="n">
        <v>45937</v>
      </c>
      <c r="O3188" s="62" t="n">
        <v>36828</v>
      </c>
      <c r="P3188" s="23" t="inlineStr">
        <is>
          <t>M BIOTECH</t>
        </is>
      </c>
      <c r="Q3188" s="23" t="n">
        <v>58156571163</v>
      </c>
      <c r="R3188" s="23" t="inlineStr">
        <is>
          <t>Delivered</t>
        </is>
      </c>
      <c r="S3188" s="63" t="n">
        <v>4</v>
      </c>
      <c r="T3188" s="39" t="n"/>
      <c r="U3188" s="23" t="inlineStr">
        <is>
          <t>BioLegend</t>
        </is>
      </c>
      <c r="V3188" s="23">
        <f>VLOOKUP(P3188,'Customer List'!B:C,2,)</f>
        <v/>
      </c>
      <c r="W3188" s="40" t="n"/>
      <c r="X3188" s="32" t="n">
        <v>45939</v>
      </c>
      <c r="Y3188" s="23">
        <f>IF(X3188="", "", X3188-N3188)</f>
        <v/>
      </c>
      <c r="Z3188" s="23">
        <f>IF(N3188="", "", TEXT(N3188, "dddd"))</f>
        <v/>
      </c>
      <c r="AA3188" s="23">
        <f>IF(X3188="", "", TEXT(X3188, "dddd"))</f>
        <v/>
      </c>
      <c r="AB3188" s="23">
        <f>VLOOKUP(U3188,'Currency Sheet'!A:C,3,)</f>
        <v/>
      </c>
      <c r="AC3188" s="44">
        <f>VLOOKUP(P3188,'Customer List'!B:D,3,)</f>
        <v/>
      </c>
    </row>
    <row r="3189">
      <c r="A3189" s="23">
        <f>A3188+1</f>
        <v/>
      </c>
      <c r="B3189" s="23" t="inlineStr">
        <is>
          <t>EED119537</t>
        </is>
      </c>
      <c r="C3189" s="32" t="n">
        <v>45926</v>
      </c>
      <c r="D3189" s="32" t="n">
        <v>45936</v>
      </c>
      <c r="E3189" s="51" t="n">
        <v>273</v>
      </c>
      <c r="F3189" s="51">
        <f>IF(AB3189="DOLLAR",E3189*88,E3189)</f>
        <v/>
      </c>
      <c r="G3189" s="62">
        <f>F3189*J3189</f>
        <v/>
      </c>
      <c r="H3189" s="23" t="n">
        <v>696814</v>
      </c>
      <c r="I3189" s="23" t="inlineStr">
        <is>
          <t>PE/Cyanine7 anti-Nos2 (iNOS) Antibody  100 µg</t>
        </is>
      </c>
      <c r="J3189" s="23" t="n">
        <v>1</v>
      </c>
      <c r="K3189" s="23" t="n">
        <v>1</v>
      </c>
      <c r="L3189" s="23">
        <f>J3189-K3189</f>
        <v/>
      </c>
      <c r="M3189" s="23" t="inlineStr">
        <is>
          <t>T-1351/25-26</t>
        </is>
      </c>
      <c r="N3189" s="32" t="n">
        <v>45937</v>
      </c>
      <c r="O3189" s="62" t="n">
        <v>33345</v>
      </c>
      <c r="P3189" s="23" t="inlineStr">
        <is>
          <t>ILS</t>
        </is>
      </c>
      <c r="Q3189" s="23" t="n">
        <v>58156578664</v>
      </c>
      <c r="R3189" s="23" t="inlineStr">
        <is>
          <t>Delivered</t>
        </is>
      </c>
      <c r="S3189" s="63" t="n">
        <v>4</v>
      </c>
      <c r="T3189" s="39" t="n"/>
      <c r="U3189" s="23" t="inlineStr">
        <is>
          <t>BioLegend</t>
        </is>
      </c>
      <c r="V3189" s="23">
        <f>VLOOKUP(P3189,'Customer List'!B:C,2,)</f>
        <v/>
      </c>
      <c r="W3189" s="40" t="n"/>
      <c r="X3189" s="32" t="n">
        <v>45941</v>
      </c>
      <c r="Y3189" s="23">
        <f>IF(X3189="", "", X3189-N3189)</f>
        <v/>
      </c>
      <c r="Z3189" s="23">
        <f>IF(N3189="", "", TEXT(N3189, "dddd"))</f>
        <v/>
      </c>
      <c r="AA3189" s="23">
        <f>IF(X3189="", "", TEXT(X3189, "dddd"))</f>
        <v/>
      </c>
      <c r="AB3189" s="23">
        <f>VLOOKUP(U3189,'Currency Sheet'!A:C,3,)</f>
        <v/>
      </c>
      <c r="AC3189" s="44">
        <f>VLOOKUP(P3189,'Customer List'!B:D,3,)</f>
        <v/>
      </c>
    </row>
    <row r="3190">
      <c r="A3190" s="23">
        <f>A3189+1</f>
        <v/>
      </c>
      <c r="B3190" s="23" t="inlineStr">
        <is>
          <t>EED119537</t>
        </is>
      </c>
      <c r="C3190" s="32" t="n">
        <v>45926</v>
      </c>
      <c r="D3190" s="32" t="n">
        <v>45936</v>
      </c>
      <c r="E3190" s="51" t="n">
        <v>82.59999999999999</v>
      </c>
      <c r="F3190" s="51">
        <f>IF(AB3190="DOLLAR",E3190*88,E3190)</f>
        <v/>
      </c>
      <c r="G3190" s="62">
        <f>F3190*J3190</f>
        <v/>
      </c>
      <c r="H3190" s="23" t="n">
        <v>740153</v>
      </c>
      <c r="I3190" s="23" t="inlineStr">
        <is>
          <t>LEGENDplex™ Mouse IFN-γ Capture Bead A6, 13X  100 tests (270 µL)</t>
        </is>
      </c>
      <c r="J3190" s="23" t="n">
        <v>1</v>
      </c>
      <c r="K3190" s="23" t="n">
        <v>1</v>
      </c>
      <c r="L3190" s="23">
        <f>J3190-K3190</f>
        <v/>
      </c>
      <c r="M3190" s="23" t="inlineStr">
        <is>
          <t>T-1340/25-26</t>
        </is>
      </c>
      <c r="N3190" s="32" t="n">
        <v>45937</v>
      </c>
      <c r="O3190" s="62" t="n">
        <v>11800</v>
      </c>
      <c r="P3190" s="23" t="inlineStr">
        <is>
          <t>TECHWEST</t>
        </is>
      </c>
      <c r="Q3190" s="23" t="n">
        <v>58156564491</v>
      </c>
      <c r="R3190" s="23" t="inlineStr">
        <is>
          <t>Delivered</t>
        </is>
      </c>
      <c r="S3190" s="63" t="n">
        <v>4</v>
      </c>
      <c r="T3190" s="39" t="n"/>
      <c r="U3190" s="23" t="inlineStr">
        <is>
          <t>BioLegend</t>
        </is>
      </c>
      <c r="V3190" s="23">
        <f>VLOOKUP(P3190,'Customer List'!B:C,2,)</f>
        <v/>
      </c>
      <c r="W3190" s="40" t="n"/>
      <c r="X3190" s="32" t="n">
        <v>45939</v>
      </c>
      <c r="Y3190" s="23">
        <f>IF(X3190="", "", X3190-N3190)</f>
        <v/>
      </c>
      <c r="Z3190" s="23">
        <f>IF(N3190="", "", TEXT(N3190, "dddd"))</f>
        <v/>
      </c>
      <c r="AA3190" s="23">
        <f>IF(X3190="", "", TEXT(X3190, "dddd"))</f>
        <v/>
      </c>
      <c r="AB3190" s="23">
        <f>VLOOKUP(U3190,'Currency Sheet'!A:C,3,)</f>
        <v/>
      </c>
      <c r="AC3190" s="44">
        <f>VLOOKUP(P3190,'Customer List'!B:D,3,)</f>
        <v/>
      </c>
    </row>
    <row r="3191">
      <c r="A3191" s="23">
        <f>A3190+1</f>
        <v/>
      </c>
      <c r="B3191" s="23" t="inlineStr">
        <is>
          <t>EED119537</t>
        </is>
      </c>
      <c r="C3191" s="32" t="n">
        <v>45926</v>
      </c>
      <c r="D3191" s="32" t="n">
        <v>45936</v>
      </c>
      <c r="E3191" s="51" t="n">
        <v>82.59999999999999</v>
      </c>
      <c r="F3191" s="51">
        <f>IF(AB3191="DOLLAR",E3191*88,E3191)</f>
        <v/>
      </c>
      <c r="G3191" s="62">
        <f>F3191*J3191</f>
        <v/>
      </c>
      <c r="H3191" s="23" t="n">
        <v>740154</v>
      </c>
      <c r="I3191" s="23" t="inlineStr">
        <is>
          <t>LEGENDplex™ Mouse TNF-α Capture Bead A7, 13X  100 tests (270 µL)</t>
        </is>
      </c>
      <c r="J3191" s="23" t="n">
        <v>1</v>
      </c>
      <c r="K3191" s="23" t="n">
        <v>1</v>
      </c>
      <c r="L3191" s="23">
        <f>J3191-K3191</f>
        <v/>
      </c>
      <c r="M3191" s="23" t="inlineStr">
        <is>
          <t>T-1340/25-26</t>
        </is>
      </c>
      <c r="N3191" s="32" t="n">
        <v>45937</v>
      </c>
      <c r="O3191" s="62" t="n">
        <v>11800</v>
      </c>
      <c r="P3191" s="23" t="inlineStr">
        <is>
          <t>TECHWEST</t>
        </is>
      </c>
      <c r="Q3191" s="23" t="n">
        <v>58156564491</v>
      </c>
      <c r="R3191" s="23" t="inlineStr">
        <is>
          <t>Delivered</t>
        </is>
      </c>
      <c r="S3191" s="63" t="n">
        <v>4</v>
      </c>
      <c r="T3191" s="39" t="n"/>
      <c r="U3191" s="23" t="inlineStr">
        <is>
          <t>BioLegend</t>
        </is>
      </c>
      <c r="V3191" s="23">
        <f>VLOOKUP(P3191,'Customer List'!B:C,2,)</f>
        <v/>
      </c>
      <c r="W3191" s="40" t="n"/>
      <c r="X3191" s="32" t="n">
        <v>45939</v>
      </c>
      <c r="Y3191" s="23">
        <f>IF(X3191="", "", X3191-N3191)</f>
        <v/>
      </c>
      <c r="Z3191" s="23">
        <f>IF(N3191="", "", TEXT(N3191, "dddd"))</f>
        <v/>
      </c>
      <c r="AA3191" s="23">
        <f>IF(X3191="", "", TEXT(X3191, "dddd"))</f>
        <v/>
      </c>
      <c r="AB3191" s="23">
        <f>VLOOKUP(U3191,'Currency Sheet'!A:C,3,)</f>
        <v/>
      </c>
      <c r="AC3191" s="44">
        <f>VLOOKUP(P3191,'Customer List'!B:D,3,)</f>
        <v/>
      </c>
    </row>
    <row r="3192">
      <c r="A3192" s="23">
        <f>A3191+1</f>
        <v/>
      </c>
      <c r="B3192" s="23" t="inlineStr">
        <is>
          <t>EED119537</t>
        </is>
      </c>
      <c r="C3192" s="32" t="n">
        <v>45926</v>
      </c>
      <c r="D3192" s="32" t="n">
        <v>45936</v>
      </c>
      <c r="E3192" s="51" t="n">
        <v>82.59999999999999</v>
      </c>
      <c r="F3192" s="51">
        <f>IF(AB3192="DOLLAR",E3192*88,E3192)</f>
        <v/>
      </c>
      <c r="G3192" s="62">
        <f>F3192*J3192</f>
        <v/>
      </c>
      <c r="H3192" s="23" t="n">
        <v>740155</v>
      </c>
      <c r="I3192" s="23" t="inlineStr">
        <is>
          <t>LEGENDplex™ Mouse CCL2 (MCP-1) Capture Bead A8, 13X  100 tests (270 µL)</t>
        </is>
      </c>
      <c r="J3192" s="23" t="n">
        <v>1</v>
      </c>
      <c r="K3192" s="23" t="n">
        <v>1</v>
      </c>
      <c r="L3192" s="23">
        <f>J3192-K3192</f>
        <v/>
      </c>
      <c r="M3192" s="23" t="inlineStr">
        <is>
          <t>T-1340/25-26</t>
        </is>
      </c>
      <c r="N3192" s="32" t="n">
        <v>45937</v>
      </c>
      <c r="O3192" s="62" t="n">
        <v>11800</v>
      </c>
      <c r="P3192" s="23" t="inlineStr">
        <is>
          <t>TECHWEST</t>
        </is>
      </c>
      <c r="Q3192" s="23" t="n">
        <v>58156564491</v>
      </c>
      <c r="R3192" s="23" t="inlineStr">
        <is>
          <t>Delivered</t>
        </is>
      </c>
      <c r="S3192" s="63" t="n">
        <v>4</v>
      </c>
      <c r="T3192" s="39" t="n"/>
      <c r="U3192" s="23" t="inlineStr">
        <is>
          <t>BioLegend</t>
        </is>
      </c>
      <c r="V3192" s="23">
        <f>VLOOKUP(P3192,'Customer List'!B:C,2,)</f>
        <v/>
      </c>
      <c r="W3192" s="40" t="n"/>
      <c r="X3192" s="32" t="n">
        <v>45939</v>
      </c>
      <c r="Y3192" s="23">
        <f>IF(X3192="", "", X3192-N3192)</f>
        <v/>
      </c>
      <c r="Z3192" s="23">
        <f>IF(N3192="", "", TEXT(N3192, "dddd"))</f>
        <v/>
      </c>
      <c r="AA3192" s="23">
        <f>IF(X3192="", "", TEXT(X3192, "dddd"))</f>
        <v/>
      </c>
      <c r="AB3192" s="23">
        <f>VLOOKUP(U3192,'Currency Sheet'!A:C,3,)</f>
        <v/>
      </c>
      <c r="AC3192" s="44">
        <f>VLOOKUP(P3192,'Customer List'!B:D,3,)</f>
        <v/>
      </c>
    </row>
    <row r="3193">
      <c r="A3193" s="23">
        <f>A3192+1</f>
        <v/>
      </c>
      <c r="B3193" s="23" t="inlineStr">
        <is>
          <t>EED119537</t>
        </is>
      </c>
      <c r="C3193" s="32" t="n">
        <v>45926</v>
      </c>
      <c r="D3193" s="32" t="n">
        <v>45936</v>
      </c>
      <c r="E3193" s="51" t="n">
        <v>82.59999999999999</v>
      </c>
      <c r="F3193" s="51">
        <f>IF(AB3193="DOLLAR",E3193*88,E3193)</f>
        <v/>
      </c>
      <c r="G3193" s="62">
        <f>F3193*J3193</f>
        <v/>
      </c>
      <c r="H3193" s="23" t="n">
        <v>740156</v>
      </c>
      <c r="I3193" s="23" t="inlineStr">
        <is>
          <t>LEGENDplex™ Mouse IL-12 (p70) Capture Bead A10, 13X  100 tests (270 µL)</t>
        </is>
      </c>
      <c r="J3193" s="23" t="n">
        <v>1</v>
      </c>
      <c r="K3193" s="23" t="n">
        <v>1</v>
      </c>
      <c r="L3193" s="23">
        <f>J3193-K3193</f>
        <v/>
      </c>
      <c r="M3193" s="23" t="inlineStr">
        <is>
          <t>T-1340/25-26</t>
        </is>
      </c>
      <c r="N3193" s="32" t="n">
        <v>45937</v>
      </c>
      <c r="O3193" s="62" t="n">
        <v>11800</v>
      </c>
      <c r="P3193" s="23" t="inlineStr">
        <is>
          <t>TECHWEST</t>
        </is>
      </c>
      <c r="Q3193" s="23" t="n">
        <v>58156564491</v>
      </c>
      <c r="R3193" s="23" t="inlineStr">
        <is>
          <t>Delivered</t>
        </is>
      </c>
      <c r="S3193" s="63" t="n">
        <v>4</v>
      </c>
      <c r="T3193" s="39" t="n"/>
      <c r="U3193" s="23" t="inlineStr">
        <is>
          <t>BioLegend</t>
        </is>
      </c>
      <c r="V3193" s="23">
        <f>VLOOKUP(P3193,'Customer List'!B:C,2,)</f>
        <v/>
      </c>
      <c r="W3193" s="40" t="n"/>
      <c r="X3193" s="32" t="n">
        <v>45939</v>
      </c>
      <c r="Y3193" s="23">
        <f>IF(X3193="", "", X3193-N3193)</f>
        <v/>
      </c>
      <c r="Z3193" s="23">
        <f>IF(N3193="", "", TEXT(N3193, "dddd"))</f>
        <v/>
      </c>
      <c r="AA3193" s="23">
        <f>IF(X3193="", "", TEXT(X3193, "dddd"))</f>
        <v/>
      </c>
      <c r="AB3193" s="23">
        <f>VLOOKUP(U3193,'Currency Sheet'!A:C,3,)</f>
        <v/>
      </c>
      <c r="AC3193" s="44">
        <f>VLOOKUP(P3193,'Customer List'!B:D,3,)</f>
        <v/>
      </c>
    </row>
    <row r="3194">
      <c r="A3194" s="23">
        <f>A3193+1</f>
        <v/>
      </c>
      <c r="B3194" s="23" t="inlineStr">
        <is>
          <t>EED119537</t>
        </is>
      </c>
      <c r="C3194" s="32" t="n">
        <v>45926</v>
      </c>
      <c r="D3194" s="32" t="n">
        <v>45936</v>
      </c>
      <c r="E3194" s="51" t="n">
        <v>82.59999999999999</v>
      </c>
      <c r="F3194" s="51">
        <f>IF(AB3194="DOLLAR",E3194*88,E3194)</f>
        <v/>
      </c>
      <c r="G3194" s="62">
        <f>F3194*J3194</f>
        <v/>
      </c>
      <c r="H3194" s="23" t="n">
        <v>740157</v>
      </c>
      <c r="I3194" s="23" t="inlineStr">
        <is>
          <t>LEGENDplex™ Mouse IL-1β Capture Bead B2, 13X  100 tests (270 µL)</t>
        </is>
      </c>
      <c r="J3194" s="23" t="n">
        <v>1</v>
      </c>
      <c r="K3194" s="23" t="n">
        <v>1</v>
      </c>
      <c r="L3194" s="23">
        <f>J3194-K3194</f>
        <v/>
      </c>
      <c r="M3194" s="23" t="inlineStr">
        <is>
          <t>T-1340/25-26</t>
        </is>
      </c>
      <c r="N3194" s="32" t="n">
        <v>45937</v>
      </c>
      <c r="O3194" s="62" t="n">
        <v>11800</v>
      </c>
      <c r="P3194" s="23" t="inlineStr">
        <is>
          <t>TECHWEST</t>
        </is>
      </c>
      <c r="Q3194" s="23" t="n">
        <v>58156564491</v>
      </c>
      <c r="R3194" s="23" t="inlineStr">
        <is>
          <t>Delivered</t>
        </is>
      </c>
      <c r="S3194" s="63" t="n">
        <v>4</v>
      </c>
      <c r="T3194" s="39" t="n"/>
      <c r="U3194" s="23" t="inlineStr">
        <is>
          <t>BioLegend</t>
        </is>
      </c>
      <c r="V3194" s="23">
        <f>VLOOKUP(P3194,'Customer List'!B:C,2,)</f>
        <v/>
      </c>
      <c r="W3194" s="40" t="n"/>
      <c r="X3194" s="32" t="n">
        <v>45939</v>
      </c>
      <c r="Y3194" s="23">
        <f>IF(X3194="", "", X3194-N3194)</f>
        <v/>
      </c>
      <c r="Z3194" s="23">
        <f>IF(N3194="", "", TEXT(N3194, "dddd"))</f>
        <v/>
      </c>
      <c r="AA3194" s="23">
        <f>IF(X3194="", "", TEXT(X3194, "dddd"))</f>
        <v/>
      </c>
      <c r="AB3194" s="23">
        <f>VLOOKUP(U3194,'Currency Sheet'!A:C,3,)</f>
        <v/>
      </c>
      <c r="AC3194" s="44">
        <f>VLOOKUP(P3194,'Customer List'!B:D,3,)</f>
        <v/>
      </c>
    </row>
    <row r="3195">
      <c r="A3195" s="23">
        <f>A3194+1</f>
        <v/>
      </c>
      <c r="B3195" s="23" t="inlineStr">
        <is>
          <t>EED119537</t>
        </is>
      </c>
      <c r="C3195" s="32" t="n">
        <v>45926</v>
      </c>
      <c r="D3195" s="32" t="n">
        <v>45936</v>
      </c>
      <c r="E3195" s="51" t="n">
        <v>82.59999999999999</v>
      </c>
      <c r="F3195" s="51">
        <f>IF(AB3195="DOLLAR",E3195*88,E3195)</f>
        <v/>
      </c>
      <c r="G3195" s="62">
        <f>F3195*J3195</f>
        <v/>
      </c>
      <c r="H3195" s="23" t="n">
        <v>740158</v>
      </c>
      <c r="I3195" s="23" t="inlineStr">
        <is>
          <t>LEGENDplex™ Mouse IL-10 Capture Bead B3, 13X  100 tests (270 µL)</t>
        </is>
      </c>
      <c r="J3195" s="23" t="n">
        <v>1</v>
      </c>
      <c r="K3195" s="23" t="n">
        <v>1</v>
      </c>
      <c r="L3195" s="23">
        <f>J3195-K3195</f>
        <v/>
      </c>
      <c r="M3195" s="23" t="inlineStr">
        <is>
          <t>T-1340/25-26</t>
        </is>
      </c>
      <c r="N3195" s="32" t="n">
        <v>45937</v>
      </c>
      <c r="O3195" s="62" t="n">
        <v>11800</v>
      </c>
      <c r="P3195" s="23" t="inlineStr">
        <is>
          <t>TECHWEST</t>
        </is>
      </c>
      <c r="Q3195" s="23" t="n">
        <v>58156564491</v>
      </c>
      <c r="R3195" s="23" t="inlineStr">
        <is>
          <t>Delivered</t>
        </is>
      </c>
      <c r="S3195" s="63" t="n">
        <v>4</v>
      </c>
      <c r="T3195" s="39" t="n"/>
      <c r="U3195" s="23" t="inlineStr">
        <is>
          <t>BioLegend</t>
        </is>
      </c>
      <c r="V3195" s="23">
        <f>VLOOKUP(P3195,'Customer List'!B:C,2,)</f>
        <v/>
      </c>
      <c r="W3195" s="40" t="n"/>
      <c r="X3195" s="32" t="n">
        <v>45939</v>
      </c>
      <c r="Y3195" s="23">
        <f>IF(X3195="", "", X3195-N3195)</f>
        <v/>
      </c>
      <c r="Z3195" s="23">
        <f>IF(N3195="", "", TEXT(N3195, "dddd"))</f>
        <v/>
      </c>
      <c r="AA3195" s="23">
        <f>IF(X3195="", "", TEXT(X3195, "dddd"))</f>
        <v/>
      </c>
      <c r="AB3195" s="23">
        <f>VLOOKUP(U3195,'Currency Sheet'!A:C,3,)</f>
        <v/>
      </c>
      <c r="AC3195" s="44">
        <f>VLOOKUP(P3195,'Customer List'!B:D,3,)</f>
        <v/>
      </c>
    </row>
    <row r="3196">
      <c r="A3196" s="23">
        <f>A3195+1</f>
        <v/>
      </c>
      <c r="B3196" s="23" t="inlineStr">
        <is>
          <t>EED119537</t>
        </is>
      </c>
      <c r="C3196" s="32" t="n">
        <v>45926</v>
      </c>
      <c r="D3196" s="32" t="n">
        <v>45936</v>
      </c>
      <c r="E3196" s="51" t="n">
        <v>82.59999999999999</v>
      </c>
      <c r="F3196" s="51">
        <f>IF(AB3196="DOLLAR",E3196*88,E3196)</f>
        <v/>
      </c>
      <c r="G3196" s="62">
        <f>F3196*J3196</f>
        <v/>
      </c>
      <c r="H3196" s="23" t="n">
        <v>740159</v>
      </c>
      <c r="I3196" s="23" t="inlineStr">
        <is>
          <t>LEGENDplex™ Mouse IL-6 Capture Bead B4, 13X  100 tests (270 µL)</t>
        </is>
      </c>
      <c r="J3196" s="23" t="n">
        <v>1</v>
      </c>
      <c r="K3196" s="23" t="n">
        <v>1</v>
      </c>
      <c r="L3196" s="23">
        <f>J3196-K3196</f>
        <v/>
      </c>
      <c r="M3196" s="23" t="inlineStr">
        <is>
          <t>T-1340/25-26</t>
        </is>
      </c>
      <c r="N3196" s="32" t="n">
        <v>45937</v>
      </c>
      <c r="O3196" s="62" t="n">
        <v>11800</v>
      </c>
      <c r="P3196" s="23" t="inlineStr">
        <is>
          <t>TECHWEST</t>
        </is>
      </c>
      <c r="Q3196" s="23" t="n">
        <v>58156564491</v>
      </c>
      <c r="R3196" s="23" t="inlineStr">
        <is>
          <t>Delivered</t>
        </is>
      </c>
      <c r="S3196" s="63" t="n">
        <v>4</v>
      </c>
      <c r="T3196" s="39" t="n"/>
      <c r="U3196" s="23" t="inlineStr">
        <is>
          <t>BioLegend</t>
        </is>
      </c>
      <c r="V3196" s="23">
        <f>VLOOKUP(P3196,'Customer List'!B:C,2,)</f>
        <v/>
      </c>
      <c r="W3196" s="40" t="n"/>
      <c r="X3196" s="32" t="n">
        <v>45939</v>
      </c>
      <c r="Y3196" s="23">
        <f>IF(X3196="", "", X3196-N3196)</f>
        <v/>
      </c>
      <c r="Z3196" s="23">
        <f>IF(N3196="", "", TEXT(N3196, "dddd"))</f>
        <v/>
      </c>
      <c r="AA3196" s="23">
        <f>IF(X3196="", "", TEXT(X3196, "dddd"))</f>
        <v/>
      </c>
      <c r="AB3196" s="23">
        <f>VLOOKUP(U3196,'Currency Sheet'!A:C,3,)</f>
        <v/>
      </c>
      <c r="AC3196" s="44">
        <f>VLOOKUP(P3196,'Customer List'!B:D,3,)</f>
        <v/>
      </c>
    </row>
    <row r="3197">
      <c r="A3197" s="23">
        <f>A3196+1</f>
        <v/>
      </c>
      <c r="B3197" s="23" t="inlineStr">
        <is>
          <t>EED119537</t>
        </is>
      </c>
      <c r="C3197" s="32" t="n">
        <v>45926</v>
      </c>
      <c r="D3197" s="32" t="n">
        <v>45936</v>
      </c>
      <c r="E3197" s="51" t="n">
        <v>82.59999999999999</v>
      </c>
      <c r="F3197" s="51">
        <f>IF(AB3197="DOLLAR",E3197*88,E3197)</f>
        <v/>
      </c>
      <c r="G3197" s="62">
        <f>F3197*J3197</f>
        <v/>
      </c>
      <c r="H3197" s="23" t="n">
        <v>740161</v>
      </c>
      <c r="I3197" s="23" t="inlineStr">
        <is>
          <t>LEGENDplex™ Mouse IL-17A Capture Bead B6, 13X  100 tests (270 µL)</t>
        </is>
      </c>
      <c r="J3197" s="23" t="n">
        <v>1</v>
      </c>
      <c r="K3197" s="23" t="n">
        <v>1</v>
      </c>
      <c r="L3197" s="23">
        <f>J3197-K3197</f>
        <v/>
      </c>
      <c r="M3197" s="23" t="inlineStr">
        <is>
          <t>T-1340/25-26</t>
        </is>
      </c>
      <c r="N3197" s="32" t="n">
        <v>45937</v>
      </c>
      <c r="O3197" s="62" t="n">
        <v>11800</v>
      </c>
      <c r="P3197" s="23" t="inlineStr">
        <is>
          <t>TECHWEST</t>
        </is>
      </c>
      <c r="Q3197" s="23" t="n">
        <v>58156564491</v>
      </c>
      <c r="R3197" s="23" t="inlineStr">
        <is>
          <t>Delivered</t>
        </is>
      </c>
      <c r="S3197" s="63" t="n">
        <v>4</v>
      </c>
      <c r="T3197" s="39" t="n"/>
      <c r="U3197" s="23" t="inlineStr">
        <is>
          <t>BioLegend</t>
        </is>
      </c>
      <c r="V3197" s="23">
        <f>VLOOKUP(P3197,'Customer List'!B:C,2,)</f>
        <v/>
      </c>
      <c r="W3197" s="40" t="n"/>
      <c r="X3197" s="32" t="n">
        <v>45939</v>
      </c>
      <c r="Y3197" s="23">
        <f>IF(X3197="", "", X3197-N3197)</f>
        <v/>
      </c>
      <c r="Z3197" s="23">
        <f>IF(N3197="", "", TEXT(N3197, "dddd"))</f>
        <v/>
      </c>
      <c r="AA3197" s="23">
        <f>IF(X3197="", "", TEXT(X3197, "dddd"))</f>
        <v/>
      </c>
      <c r="AB3197" s="23">
        <f>VLOOKUP(U3197,'Currency Sheet'!A:C,3,)</f>
        <v/>
      </c>
      <c r="AC3197" s="44">
        <f>VLOOKUP(P3197,'Customer List'!B:D,3,)</f>
        <v/>
      </c>
    </row>
    <row r="3198">
      <c r="A3198" s="23">
        <f>A3197+1</f>
        <v/>
      </c>
      <c r="B3198" s="23" t="inlineStr">
        <is>
          <t>EED119537</t>
        </is>
      </c>
      <c r="C3198" s="32" t="n">
        <v>45926</v>
      </c>
      <c r="D3198" s="32" t="n">
        <v>45936</v>
      </c>
      <c r="E3198" s="51" t="n">
        <v>205.8</v>
      </c>
      <c r="F3198" s="51">
        <f>IF(AB3198="DOLLAR",E3198*88,E3198)</f>
        <v/>
      </c>
      <c r="G3198" s="62">
        <f>F3198*J3198</f>
        <v/>
      </c>
      <c r="H3198" s="23" t="n">
        <v>740165</v>
      </c>
      <c r="I3198" s="23" t="inlineStr">
        <is>
          <t>LEGENDplex™ Mouse Inflammation Panel Detection Antibodies  100 tests (3.5 mL) (1)</t>
        </is>
      </c>
      <c r="J3198" s="23" t="n">
        <v>1</v>
      </c>
      <c r="K3198" s="23" t="n">
        <v>1</v>
      </c>
      <c r="L3198" s="23">
        <f>J3198-K3198</f>
        <v/>
      </c>
      <c r="M3198" s="23" t="inlineStr">
        <is>
          <t>T-1340/25-26</t>
        </is>
      </c>
      <c r="N3198" s="32" t="n">
        <v>45937</v>
      </c>
      <c r="O3198" s="62" t="n">
        <v>29400</v>
      </c>
      <c r="P3198" s="23" t="inlineStr">
        <is>
          <t>TECHWEST</t>
        </is>
      </c>
      <c r="Q3198" s="23" t="n">
        <v>58156564491</v>
      </c>
      <c r="R3198" s="23" t="inlineStr">
        <is>
          <t>Delivered</t>
        </is>
      </c>
      <c r="S3198" s="63" t="n">
        <v>4</v>
      </c>
      <c r="T3198" s="39" t="n"/>
      <c r="U3198" s="23" t="inlineStr">
        <is>
          <t>BioLegend</t>
        </is>
      </c>
      <c r="V3198" s="23">
        <f>VLOOKUP(P3198,'Customer List'!B:C,2,)</f>
        <v/>
      </c>
      <c r="W3198" s="40" t="n"/>
      <c r="X3198" s="32" t="n">
        <v>45939</v>
      </c>
      <c r="Y3198" s="23">
        <f>IF(X3198="", "", X3198-N3198)</f>
        <v/>
      </c>
      <c r="Z3198" s="23">
        <f>IF(N3198="", "", TEXT(N3198, "dddd"))</f>
        <v/>
      </c>
      <c r="AA3198" s="23">
        <f>IF(X3198="", "", TEXT(X3198, "dddd"))</f>
        <v/>
      </c>
      <c r="AB3198" s="23">
        <f>VLOOKUP(U3198,'Currency Sheet'!A:C,3,)</f>
        <v/>
      </c>
      <c r="AC3198" s="44">
        <f>VLOOKUP(P3198,'Customer List'!B:D,3,)</f>
        <v/>
      </c>
    </row>
    <row r="3199">
      <c r="A3199" s="23">
        <f>A3198+1</f>
        <v/>
      </c>
      <c r="B3199" s="23" t="inlineStr">
        <is>
          <t>EED119537</t>
        </is>
      </c>
      <c r="C3199" s="32" t="n">
        <v>45926</v>
      </c>
      <c r="D3199" s="32" t="n">
        <v>45936</v>
      </c>
      <c r="E3199" s="51" t="n">
        <v>82.59999999999999</v>
      </c>
      <c r="F3199" s="51">
        <f>IF(AB3199="DOLLAR",E3199*88,E3199)</f>
        <v/>
      </c>
      <c r="G3199" s="62">
        <f>F3199*J3199</f>
        <v/>
      </c>
      <c r="H3199" s="23" t="n">
        <v>740368</v>
      </c>
      <c r="I3199" s="23" t="inlineStr">
        <is>
          <t>LEGENDplex™ Buffer Set A  100tests</t>
        </is>
      </c>
      <c r="J3199" s="23" t="n">
        <v>1</v>
      </c>
      <c r="K3199" s="23" t="n">
        <v>1</v>
      </c>
      <c r="L3199" s="23">
        <f>J3199-K3199</f>
        <v/>
      </c>
      <c r="M3199" s="23" t="inlineStr">
        <is>
          <t>T-1340/25-26</t>
        </is>
      </c>
      <c r="N3199" s="32" t="n">
        <v>45937</v>
      </c>
      <c r="O3199" s="62" t="n">
        <v>11800</v>
      </c>
      <c r="P3199" s="23" t="inlineStr">
        <is>
          <t>TECHWEST</t>
        </is>
      </c>
      <c r="Q3199" s="23" t="n">
        <v>58156564491</v>
      </c>
      <c r="R3199" s="23" t="inlineStr">
        <is>
          <t>Delivered</t>
        </is>
      </c>
      <c r="S3199" s="63" t="n">
        <v>4</v>
      </c>
      <c r="T3199" s="39" t="n"/>
      <c r="U3199" s="23" t="inlineStr">
        <is>
          <t>BioLegend</t>
        </is>
      </c>
      <c r="V3199" s="23">
        <f>VLOOKUP(P3199,'Customer List'!B:C,2,)</f>
        <v/>
      </c>
      <c r="W3199" s="40" t="n"/>
      <c r="X3199" s="32" t="n">
        <v>45939</v>
      </c>
      <c r="Y3199" s="23">
        <f>IF(X3199="", "", X3199-N3199)</f>
        <v/>
      </c>
      <c r="Z3199" s="23">
        <f>IF(N3199="", "", TEXT(N3199, "dddd"))</f>
        <v/>
      </c>
      <c r="AA3199" s="23">
        <f>IF(X3199="", "", TEXT(X3199, "dddd"))</f>
        <v/>
      </c>
      <c r="AB3199" s="23">
        <f>VLOOKUP(U3199,'Currency Sheet'!A:C,3,)</f>
        <v/>
      </c>
      <c r="AC3199" s="44">
        <f>VLOOKUP(P3199,'Customer List'!B:D,3,)</f>
        <v/>
      </c>
    </row>
    <row r="3200">
      <c r="A3200" s="23">
        <f>A3199+1</f>
        <v/>
      </c>
      <c r="B3200" s="23" t="inlineStr">
        <is>
          <t>EED119537</t>
        </is>
      </c>
      <c r="C3200" s="32" t="n">
        <v>45926</v>
      </c>
      <c r="D3200" s="32" t="n">
        <v>45936</v>
      </c>
      <c r="E3200" s="51" t="n">
        <v>41.3</v>
      </c>
      <c r="F3200" s="51">
        <f>IF(AB3200="DOLLAR",E3200*88,E3200)</f>
        <v/>
      </c>
      <c r="G3200" s="62">
        <f>F3200*J3200</f>
        <v/>
      </c>
      <c r="H3200" s="23" t="n">
        <v>740371</v>
      </c>
      <c r="I3200" s="23" t="inlineStr">
        <is>
          <t>LEGENDplex™ Mouse Inflammation Panel Standard  1 vial</t>
        </is>
      </c>
      <c r="J3200" s="23" t="n">
        <v>1</v>
      </c>
      <c r="K3200" s="23" t="n">
        <v>1</v>
      </c>
      <c r="L3200" s="23">
        <f>J3200-K3200</f>
        <v/>
      </c>
      <c r="M3200" s="23" t="inlineStr">
        <is>
          <t>T-1340/25-26</t>
        </is>
      </c>
      <c r="N3200" s="32" t="n">
        <v>45937</v>
      </c>
      <c r="O3200" s="62" t="n">
        <v>5900</v>
      </c>
      <c r="P3200" s="23" t="inlineStr">
        <is>
          <t>TECHWEST</t>
        </is>
      </c>
      <c r="Q3200" s="23" t="n">
        <v>58156564491</v>
      </c>
      <c r="R3200" s="23" t="inlineStr">
        <is>
          <t>Delivered</t>
        </is>
      </c>
      <c r="S3200" s="63" t="n">
        <v>4</v>
      </c>
      <c r="T3200" s="39" t="n"/>
      <c r="U3200" s="23" t="inlineStr">
        <is>
          <t>BioLegend</t>
        </is>
      </c>
      <c r="V3200" s="23">
        <f>VLOOKUP(P3200,'Customer List'!B:C,2,)</f>
        <v/>
      </c>
      <c r="W3200" s="40" t="n"/>
      <c r="X3200" s="32" t="n">
        <v>45939</v>
      </c>
      <c r="Y3200" s="23">
        <f>IF(X3200="", "", X3200-N3200)</f>
        <v/>
      </c>
      <c r="Z3200" s="23">
        <f>IF(N3200="", "", TEXT(N3200, "dddd"))</f>
        <v/>
      </c>
      <c r="AA3200" s="23">
        <f>IF(X3200="", "", TEXT(X3200, "dddd"))</f>
        <v/>
      </c>
      <c r="AB3200" s="23">
        <f>VLOOKUP(U3200,'Currency Sheet'!A:C,3,)</f>
        <v/>
      </c>
      <c r="AC3200" s="44">
        <f>VLOOKUP(P3200,'Customer List'!B:D,3,)</f>
        <v/>
      </c>
    </row>
    <row r="3201">
      <c r="A3201" s="23">
        <f>A3200+1</f>
        <v/>
      </c>
      <c r="B3201" s="23" t="inlineStr">
        <is>
          <t>EED119537</t>
        </is>
      </c>
      <c r="C3201" s="32" t="n">
        <v>45926</v>
      </c>
      <c r="D3201" s="32" t="n">
        <v>45936</v>
      </c>
      <c r="E3201" s="51" t="n">
        <v>82.59999999999999</v>
      </c>
      <c r="F3201" s="51">
        <f>IF(AB3201="DOLLAR",E3201*88,E3201)</f>
        <v/>
      </c>
      <c r="G3201" s="62">
        <f>F3201*J3201</f>
        <v/>
      </c>
      <c r="H3201" s="23" t="n">
        <v>740373</v>
      </c>
      <c r="I3201" s="23" t="inlineStr">
        <is>
          <t>LEGENDplex™ Buffer Set B  100tests</t>
        </is>
      </c>
      <c r="J3201" s="23" t="n">
        <v>1</v>
      </c>
      <c r="K3201" s="23" t="n">
        <v>1</v>
      </c>
      <c r="L3201" s="23">
        <f>J3201-K3201</f>
        <v/>
      </c>
      <c r="M3201" s="23" t="inlineStr">
        <is>
          <t>T-1340/25-26</t>
        </is>
      </c>
      <c r="N3201" s="32" t="n">
        <v>45937</v>
      </c>
      <c r="O3201" s="62" t="n">
        <v>11800</v>
      </c>
      <c r="P3201" s="23" t="inlineStr">
        <is>
          <t>TECHWEST</t>
        </is>
      </c>
      <c r="Q3201" s="23" t="n">
        <v>58156564491</v>
      </c>
      <c r="R3201" s="23" t="inlineStr">
        <is>
          <t>Delivered</t>
        </is>
      </c>
      <c r="S3201" s="63" t="n">
        <v>4</v>
      </c>
      <c r="T3201" s="39" t="n"/>
      <c r="U3201" s="23" t="inlineStr">
        <is>
          <t>BioLegend</t>
        </is>
      </c>
      <c r="V3201" s="23">
        <f>VLOOKUP(P3201,'Customer List'!B:C,2,)</f>
        <v/>
      </c>
      <c r="W3201" s="40" t="n"/>
      <c r="X3201" s="32" t="n">
        <v>45939</v>
      </c>
      <c r="Y3201" s="23">
        <f>IF(X3201="", "", X3201-N3201)</f>
        <v/>
      </c>
      <c r="Z3201" s="23">
        <f>IF(N3201="", "", TEXT(N3201, "dddd"))</f>
        <v/>
      </c>
      <c r="AA3201" s="23">
        <f>IF(X3201="", "", TEXT(X3201, "dddd"))</f>
        <v/>
      </c>
      <c r="AB3201" s="23">
        <f>VLOOKUP(U3201,'Currency Sheet'!A:C,3,)</f>
        <v/>
      </c>
      <c r="AC3201" s="44">
        <f>VLOOKUP(P3201,'Customer List'!B:D,3,)</f>
        <v/>
      </c>
    </row>
    <row r="3202">
      <c r="A3202" s="23">
        <f>A3201+1</f>
        <v/>
      </c>
      <c r="B3202" s="23" t="inlineStr">
        <is>
          <t>INV77413/25-26</t>
        </is>
      </c>
      <c r="C3202" s="32" t="n">
        <v>45933</v>
      </c>
      <c r="D3202" s="32" t="n">
        <v>45937</v>
      </c>
      <c r="E3202" s="51" t="n">
        <v>577.5</v>
      </c>
      <c r="F3202" s="51">
        <f>IF(AB3202="DOLLAR",E3202*88,E3202)</f>
        <v/>
      </c>
      <c r="G3202" s="62">
        <f>F3202*J3202</f>
        <v/>
      </c>
      <c r="H3202" s="23" t="n">
        <v>79838</v>
      </c>
      <c r="I3202" s="23" t="inlineStr">
        <is>
          <t>JMJD2D Homogeneous Assay Kit</t>
        </is>
      </c>
      <c r="J3202" s="23" t="n">
        <v>2</v>
      </c>
      <c r="K3202" s="23" t="n">
        <v>2</v>
      </c>
      <c r="L3202" s="23">
        <f>J3202-K3202</f>
        <v/>
      </c>
      <c r="M3202" s="23" t="inlineStr">
        <is>
          <t>T-1354/25-26</t>
        </is>
      </c>
      <c r="N3202" s="32" t="n">
        <v>45937</v>
      </c>
      <c r="O3202" s="62" t="n">
        <v>180180</v>
      </c>
      <c r="P3202" s="23" t="inlineStr">
        <is>
          <t>TCG</t>
        </is>
      </c>
      <c r="Q3202" s="23" t="n">
        <v>58156584054</v>
      </c>
      <c r="R3202" s="23" t="inlineStr">
        <is>
          <t>Delivered</t>
        </is>
      </c>
      <c r="S3202" s="63" t="n">
        <v>-80</v>
      </c>
      <c r="T3202" s="39" t="n"/>
      <c r="U3202" s="23" t="inlineStr">
        <is>
          <t>BPS</t>
        </is>
      </c>
      <c r="V3202" s="23">
        <f>VLOOKUP(P3202,'Customer List'!B:C,2,)</f>
        <v/>
      </c>
      <c r="W3202" s="40" t="n"/>
      <c r="X3202" s="32" t="n">
        <v>45938</v>
      </c>
      <c r="Y3202" s="23">
        <f>IF(X3202="", "", X3202-N3202)</f>
        <v/>
      </c>
      <c r="Z3202" s="23">
        <f>IF(N3202="", "", TEXT(N3202, "dddd"))</f>
        <v/>
      </c>
      <c r="AA3202" s="23">
        <f>IF(X3202="", "", TEXT(X3202, "dddd"))</f>
        <v/>
      </c>
      <c r="AB3202" s="23">
        <f>VLOOKUP(U3202,'Currency Sheet'!A:C,3,)</f>
        <v/>
      </c>
      <c r="AC3202" s="44">
        <f>VLOOKUP(P3202,'Customer List'!B:D,3,)</f>
        <v/>
      </c>
    </row>
    <row r="3203">
      <c r="A3203" s="23">
        <f>A3202+1</f>
        <v/>
      </c>
      <c r="B3203" s="23" t="inlineStr">
        <is>
          <t>EED119537</t>
        </is>
      </c>
      <c r="C3203" s="32" t="n">
        <v>45926</v>
      </c>
      <c r="D3203" s="32" t="n">
        <v>45936</v>
      </c>
      <c r="E3203" s="51" t="n">
        <v>4.899999999999999</v>
      </c>
      <c r="F3203" s="51">
        <f>IF(AB3203="DOLLAR",E3203*88,E3203)</f>
        <v/>
      </c>
      <c r="G3203" s="62">
        <f>F3203*J3203</f>
        <v/>
      </c>
      <c r="H3203" s="23" t="n">
        <v>740379</v>
      </c>
      <c r="I3203" s="23" t="inlineStr">
        <is>
          <t>V-bottom Plate for LEGENDplex™ Assay  1plate</t>
        </is>
      </c>
      <c r="J3203" s="23" t="n">
        <v>1</v>
      </c>
      <c r="K3203" s="23" t="n"/>
      <c r="L3203" s="23">
        <f>J3203-K3203</f>
        <v/>
      </c>
      <c r="M3203" s="23" t="n"/>
      <c r="N3203" s="32" t="n"/>
      <c r="O3203" s="62" t="n"/>
      <c r="P3203" s="23" t="inlineStr">
        <is>
          <t>Unknown</t>
        </is>
      </c>
      <c r="Q3203" s="23" t="n"/>
      <c r="R3203" s="23" t="n"/>
      <c r="S3203" s="63" t="inlineStr">
        <is>
          <t>RT</t>
        </is>
      </c>
      <c r="T3203" s="39" t="inlineStr">
        <is>
          <t>Mohn Sir (Sample) Aurigine Onco</t>
        </is>
      </c>
      <c r="U3203" s="23" t="inlineStr">
        <is>
          <t>BioLegend</t>
        </is>
      </c>
      <c r="V3203" s="23">
        <f>VLOOKUP(P3203,'Customer List'!B:C,2,)</f>
        <v/>
      </c>
      <c r="W3203" s="39" t="inlineStr">
        <is>
          <t>Mohan sir,(Sample) Aurigine Onco</t>
        </is>
      </c>
      <c r="X3203" s="32">
        <f>IF(OR(R3203 = "PRIYANKA MADAM", R3203 = "DEEPAK", R3203 = "PORTER"),N3203,"")</f>
        <v/>
      </c>
      <c r="Y3203" s="23">
        <f>IF(X3203="", "", X3203-N3203)</f>
        <v/>
      </c>
      <c r="Z3203" s="23">
        <f>IF(N3203="", "", TEXT(N3203, "dddd"))</f>
        <v/>
      </c>
      <c r="AA3203" s="23">
        <f>IF(X3203="", "", TEXT(X3203, "dddd"))</f>
        <v/>
      </c>
      <c r="AB3203" s="23">
        <f>VLOOKUP(U3203,'Currency Sheet'!A:C,3,)</f>
        <v/>
      </c>
      <c r="AC3203" s="44">
        <f>VLOOKUP(P3203,'Customer List'!B:D,3,)</f>
        <v/>
      </c>
    </row>
    <row r="3204">
      <c r="A3204" s="23">
        <f>A3203+1</f>
        <v/>
      </c>
      <c r="B3204" s="23" t="inlineStr">
        <is>
          <t>EED119537</t>
        </is>
      </c>
      <c r="C3204" s="32" t="n">
        <v>45926</v>
      </c>
      <c r="D3204" s="32" t="n">
        <v>45936</v>
      </c>
      <c r="E3204" s="51" t="n">
        <v>205.8</v>
      </c>
      <c r="F3204" s="51">
        <f>IF(AB3204="DOLLAR",E3204*88,E3204)</f>
        <v/>
      </c>
      <c r="G3204" s="62">
        <f>F3204*J3204</f>
        <v/>
      </c>
      <c r="H3204" s="23" t="n">
        <v>740931</v>
      </c>
      <c r="I3204" s="23" t="inlineStr">
        <is>
          <t>LEGENDplex™ HU Essential Immune Response Panel Detection Abs  100 tests (3.5 mL)</t>
        </is>
      </c>
      <c r="J3204" s="23" t="n">
        <v>1</v>
      </c>
      <c r="K3204" s="23" t="n">
        <v>1</v>
      </c>
      <c r="L3204" s="23">
        <f>J3204-K3204</f>
        <v/>
      </c>
      <c r="M3204" s="23" t="inlineStr">
        <is>
          <t>T-1340/25-26</t>
        </is>
      </c>
      <c r="N3204" s="32" t="n">
        <v>45937</v>
      </c>
      <c r="O3204" s="62" t="n">
        <v>29400</v>
      </c>
      <c r="P3204" s="23" t="inlineStr">
        <is>
          <t>TECHWEST</t>
        </is>
      </c>
      <c r="Q3204" s="23" t="n">
        <v>58156564491</v>
      </c>
      <c r="R3204" s="23" t="inlineStr">
        <is>
          <t>Delivered</t>
        </is>
      </c>
      <c r="S3204" s="63" t="n">
        <v>4</v>
      </c>
      <c r="T3204" s="39" t="n"/>
      <c r="U3204" s="23" t="inlineStr">
        <is>
          <t>BioLegend</t>
        </is>
      </c>
      <c r="V3204" s="23">
        <f>VLOOKUP(P3204,'Customer List'!B:C,2,)</f>
        <v/>
      </c>
      <c r="W3204" s="40" t="n"/>
      <c r="X3204" s="32" t="n">
        <v>45939</v>
      </c>
      <c r="Y3204" s="23">
        <f>IF(X3204="", "", X3204-N3204)</f>
        <v/>
      </c>
      <c r="Z3204" s="23">
        <f>IF(N3204="", "", TEXT(N3204, "dddd"))</f>
        <v/>
      </c>
      <c r="AA3204" s="23">
        <f>IF(X3204="", "", TEXT(X3204, "dddd"))</f>
        <v/>
      </c>
      <c r="AB3204" s="23">
        <f>VLOOKUP(U3204,'Currency Sheet'!A:C,3,)</f>
        <v/>
      </c>
      <c r="AC3204" s="44">
        <f>VLOOKUP(P3204,'Customer List'!B:D,3,)</f>
        <v/>
      </c>
    </row>
    <row r="3205">
      <c r="A3205" s="23">
        <f>A3204+1</f>
        <v/>
      </c>
      <c r="B3205" s="23" t="inlineStr">
        <is>
          <t>EED119537</t>
        </is>
      </c>
      <c r="C3205" s="32" t="n">
        <v>45926</v>
      </c>
      <c r="D3205" s="32" t="n">
        <v>45936</v>
      </c>
      <c r="E3205" s="51" t="n">
        <v>41.3</v>
      </c>
      <c r="F3205" s="51">
        <f>IF(AB3205="DOLLAR",E3205*88,E3205)</f>
        <v/>
      </c>
      <c r="G3205" s="62">
        <f>F3205*J3205</f>
        <v/>
      </c>
      <c r="H3205" s="23" t="n">
        <v>740932</v>
      </c>
      <c r="I3205" s="23" t="inlineStr">
        <is>
          <t>LEGENDplex™ HU Essential Immune Response Panel Standard  1 vial</t>
        </is>
      </c>
      <c r="J3205" s="23" t="n">
        <v>1</v>
      </c>
      <c r="K3205" s="23" t="n">
        <v>1</v>
      </c>
      <c r="L3205" s="23">
        <f>J3205-K3205</f>
        <v/>
      </c>
      <c r="M3205" s="23" t="inlineStr">
        <is>
          <t>T-1340/25-26</t>
        </is>
      </c>
      <c r="N3205" s="32" t="n">
        <v>45937</v>
      </c>
      <c r="O3205" s="62" t="n">
        <v>5900</v>
      </c>
      <c r="P3205" s="23" t="inlineStr">
        <is>
          <t>TECHWEST</t>
        </is>
      </c>
      <c r="Q3205" s="23" t="n">
        <v>58156564491</v>
      </c>
      <c r="R3205" s="23" t="inlineStr">
        <is>
          <t>Delivered</t>
        </is>
      </c>
      <c r="S3205" s="63" t="n">
        <v>4</v>
      </c>
      <c r="T3205" s="39" t="n"/>
      <c r="U3205" s="23" t="inlineStr">
        <is>
          <t>BioLegend</t>
        </is>
      </c>
      <c r="V3205" s="23">
        <f>VLOOKUP(P3205,'Customer List'!B:C,2,)</f>
        <v/>
      </c>
      <c r="W3205" s="40" t="n"/>
      <c r="X3205" s="32" t="n">
        <v>45939</v>
      </c>
      <c r="Y3205" s="23">
        <f>IF(X3205="", "", X3205-N3205)</f>
        <v/>
      </c>
      <c r="Z3205" s="23">
        <f>IF(N3205="", "", TEXT(N3205, "dddd"))</f>
        <v/>
      </c>
      <c r="AA3205" s="23">
        <f>IF(X3205="", "", TEXT(X3205, "dddd"))</f>
        <v/>
      </c>
      <c r="AB3205" s="23">
        <f>VLOOKUP(U3205,'Currency Sheet'!A:C,3,)</f>
        <v/>
      </c>
      <c r="AC3205" s="44">
        <f>VLOOKUP(P3205,'Customer List'!B:D,3,)</f>
        <v/>
      </c>
    </row>
    <row r="3206">
      <c r="A3206" s="23">
        <f>A3205+1</f>
        <v/>
      </c>
      <c r="B3206" s="23" t="inlineStr">
        <is>
          <t>EED119537</t>
        </is>
      </c>
      <c r="C3206" s="32" t="n">
        <v>45926</v>
      </c>
      <c r="D3206" s="32" t="n">
        <v>45936</v>
      </c>
      <c r="E3206" s="51" t="n">
        <v>82.59999999999999</v>
      </c>
      <c r="F3206" s="51">
        <f>IF(AB3206="DOLLAR",E3206*88,E3206)</f>
        <v/>
      </c>
      <c r="G3206" s="62">
        <f>F3206*J3206</f>
        <v/>
      </c>
      <c r="H3206" s="23" t="n">
        <v>740936</v>
      </c>
      <c r="I3206" s="23" t="inlineStr">
        <is>
          <t>LEGENDplex™ Human IL-1β Capture Bead A7, 13X  100 tests (270 µL)</t>
        </is>
      </c>
      <c r="J3206" s="23" t="n">
        <v>1</v>
      </c>
      <c r="K3206" s="23" t="n">
        <v>1</v>
      </c>
      <c r="L3206" s="23">
        <f>J3206-K3206</f>
        <v/>
      </c>
      <c r="M3206" s="23" t="inlineStr">
        <is>
          <t>T-1340/25-26</t>
        </is>
      </c>
      <c r="N3206" s="32" t="n">
        <v>45937</v>
      </c>
      <c r="O3206" s="62" t="n">
        <v>11800</v>
      </c>
      <c r="P3206" s="23" t="inlineStr">
        <is>
          <t>TECHWEST</t>
        </is>
      </c>
      <c r="Q3206" s="23" t="n">
        <v>58156564491</v>
      </c>
      <c r="R3206" s="23" t="inlineStr">
        <is>
          <t>Delivered</t>
        </is>
      </c>
      <c r="S3206" s="63" t="n">
        <v>4</v>
      </c>
      <c r="T3206" s="39" t="n"/>
      <c r="U3206" s="23" t="inlineStr">
        <is>
          <t>BioLegend</t>
        </is>
      </c>
      <c r="V3206" s="23">
        <f>VLOOKUP(P3206,'Customer List'!B:C,2,)</f>
        <v/>
      </c>
      <c r="W3206" s="40" t="n"/>
      <c r="X3206" s="32" t="n">
        <v>45939</v>
      </c>
      <c r="Y3206" s="23">
        <f>IF(X3206="", "", X3206-N3206)</f>
        <v/>
      </c>
      <c r="Z3206" s="23">
        <f>IF(N3206="", "", TEXT(N3206, "dddd"))</f>
        <v/>
      </c>
      <c r="AA3206" s="23">
        <f>IF(X3206="", "", TEXT(X3206, "dddd"))</f>
        <v/>
      </c>
      <c r="AB3206" s="23">
        <f>VLOOKUP(U3206,'Currency Sheet'!A:C,3,)</f>
        <v/>
      </c>
      <c r="AC3206" s="44">
        <f>VLOOKUP(P3206,'Customer List'!B:D,3,)</f>
        <v/>
      </c>
    </row>
    <row r="3207">
      <c r="A3207" s="23">
        <f>A3206+1</f>
        <v/>
      </c>
      <c r="B3207" s="23" t="inlineStr">
        <is>
          <t>EED119537</t>
        </is>
      </c>
      <c r="C3207" s="32" t="n">
        <v>45926</v>
      </c>
      <c r="D3207" s="32" t="n">
        <v>45936</v>
      </c>
      <c r="E3207" s="51" t="n">
        <v>82.59999999999999</v>
      </c>
      <c r="F3207" s="51">
        <f>IF(AB3207="DOLLAR",E3207*88,E3207)</f>
        <v/>
      </c>
      <c r="G3207" s="62">
        <f>F3207*J3207</f>
        <v/>
      </c>
      <c r="H3207" s="23" t="n">
        <v>740937</v>
      </c>
      <c r="I3207" s="23" t="inlineStr">
        <is>
          <t>LEGENDplex™ Human TNF-α Capture Bead A8, 13X  100 tests (270 µL)</t>
        </is>
      </c>
      <c r="J3207" s="23" t="n">
        <v>1</v>
      </c>
      <c r="K3207" s="23" t="n">
        <v>1</v>
      </c>
      <c r="L3207" s="23">
        <f>J3207-K3207</f>
        <v/>
      </c>
      <c r="M3207" s="23" t="inlineStr">
        <is>
          <t>T-1340/25-26</t>
        </is>
      </c>
      <c r="N3207" s="32" t="n">
        <v>45937</v>
      </c>
      <c r="O3207" s="62" t="n">
        <v>11800</v>
      </c>
      <c r="P3207" s="23" t="inlineStr">
        <is>
          <t>TECHWEST</t>
        </is>
      </c>
      <c r="Q3207" s="23" t="n">
        <v>58156564491</v>
      </c>
      <c r="R3207" s="23" t="inlineStr">
        <is>
          <t>Delivered</t>
        </is>
      </c>
      <c r="S3207" s="63" t="n">
        <v>4</v>
      </c>
      <c r="T3207" s="39" t="n"/>
      <c r="U3207" s="23" t="inlineStr">
        <is>
          <t>BioLegend</t>
        </is>
      </c>
      <c r="V3207" s="23">
        <f>VLOOKUP(P3207,'Customer List'!B:C,2,)</f>
        <v/>
      </c>
      <c r="W3207" s="40" t="n"/>
      <c r="X3207" s="32" t="n">
        <v>45939</v>
      </c>
      <c r="Y3207" s="23">
        <f>IF(X3207="", "", X3207-N3207)</f>
        <v/>
      </c>
      <c r="Z3207" s="23">
        <f>IF(N3207="", "", TEXT(N3207, "dddd"))</f>
        <v/>
      </c>
      <c r="AA3207" s="23">
        <f>IF(X3207="", "", TEXT(X3207, "dddd"))</f>
        <v/>
      </c>
      <c r="AB3207" s="23">
        <f>VLOOKUP(U3207,'Currency Sheet'!A:C,3,)</f>
        <v/>
      </c>
      <c r="AC3207" s="44">
        <f>VLOOKUP(P3207,'Customer List'!B:D,3,)</f>
        <v/>
      </c>
    </row>
    <row r="3208">
      <c r="A3208" s="23">
        <f>A3207+1</f>
        <v/>
      </c>
      <c r="B3208" s="23" t="inlineStr">
        <is>
          <t>EED119537</t>
        </is>
      </c>
      <c r="C3208" s="32" t="n">
        <v>45926</v>
      </c>
      <c r="D3208" s="32" t="n">
        <v>45936</v>
      </c>
      <c r="E3208" s="51" t="n">
        <v>82.59999999999999</v>
      </c>
      <c r="F3208" s="51">
        <f>IF(AB3208="DOLLAR",E3208*88,E3208)</f>
        <v/>
      </c>
      <c r="G3208" s="62">
        <f>F3208*J3208</f>
        <v/>
      </c>
      <c r="H3208" s="23" t="n">
        <v>740939</v>
      </c>
      <c r="I3208" s="23" t="inlineStr">
        <is>
          <t>LEGENDplex™ Human IL-17A Capture Bead B2, 13X  100 tests (270 µL)</t>
        </is>
      </c>
      <c r="J3208" s="23" t="n">
        <v>1</v>
      </c>
      <c r="K3208" s="23" t="n">
        <v>1</v>
      </c>
      <c r="L3208" s="23">
        <f>J3208-K3208</f>
        <v/>
      </c>
      <c r="M3208" s="23" t="inlineStr">
        <is>
          <t>T-1340/25-26</t>
        </is>
      </c>
      <c r="N3208" s="32" t="n">
        <v>45937</v>
      </c>
      <c r="O3208" s="62" t="n">
        <v>11800</v>
      </c>
      <c r="P3208" s="23" t="inlineStr">
        <is>
          <t>TECHWEST</t>
        </is>
      </c>
      <c r="Q3208" s="23" t="n">
        <v>58156564491</v>
      </c>
      <c r="R3208" s="23" t="inlineStr">
        <is>
          <t>Delivered</t>
        </is>
      </c>
      <c r="S3208" s="63" t="n">
        <v>4</v>
      </c>
      <c r="T3208" s="39" t="n"/>
      <c r="U3208" s="23" t="inlineStr">
        <is>
          <t>BioLegend</t>
        </is>
      </c>
      <c r="V3208" s="23">
        <f>VLOOKUP(P3208,'Customer List'!B:C,2,)</f>
        <v/>
      </c>
      <c r="W3208" s="40" t="n"/>
      <c r="X3208" s="32" t="n">
        <v>45939</v>
      </c>
      <c r="Y3208" s="23">
        <f>IF(X3208="", "", X3208-N3208)</f>
        <v/>
      </c>
      <c r="Z3208" s="23">
        <f>IF(N3208="", "", TEXT(N3208, "dddd"))</f>
        <v/>
      </c>
      <c r="AA3208" s="23">
        <f>IF(X3208="", "", TEXT(X3208, "dddd"))</f>
        <v/>
      </c>
      <c r="AB3208" s="23">
        <f>VLOOKUP(U3208,'Currency Sheet'!A:C,3,)</f>
        <v/>
      </c>
      <c r="AC3208" s="44">
        <f>VLOOKUP(P3208,'Customer List'!B:D,3,)</f>
        <v/>
      </c>
    </row>
    <row r="3209">
      <c r="A3209" s="23">
        <f>A3208+1</f>
        <v/>
      </c>
      <c r="B3209" s="23" t="inlineStr">
        <is>
          <t>EED119537</t>
        </is>
      </c>
      <c r="C3209" s="32" t="n">
        <v>45926</v>
      </c>
      <c r="D3209" s="32" t="n">
        <v>45936</v>
      </c>
      <c r="E3209" s="51" t="n">
        <v>82.59999999999999</v>
      </c>
      <c r="F3209" s="51">
        <f>IF(AB3209="DOLLAR",E3209*88,E3209)</f>
        <v/>
      </c>
      <c r="G3209" s="62">
        <f>F3209*J3209</f>
        <v/>
      </c>
      <c r="H3209" s="23" t="n">
        <v>740940</v>
      </c>
      <c r="I3209" s="23" t="inlineStr">
        <is>
          <t>LEGENDplex™ Human IL-6 Capture Bead B3, 13X  100 tests (270 µL)</t>
        </is>
      </c>
      <c r="J3209" s="23" t="n">
        <v>1</v>
      </c>
      <c r="K3209" s="23" t="n">
        <v>1</v>
      </c>
      <c r="L3209" s="23">
        <f>J3209-K3209</f>
        <v/>
      </c>
      <c r="M3209" s="23" t="inlineStr">
        <is>
          <t>T-1340/25-26</t>
        </is>
      </c>
      <c r="N3209" s="32" t="n">
        <v>45937</v>
      </c>
      <c r="O3209" s="62" t="n">
        <v>11800</v>
      </c>
      <c r="P3209" s="23" t="inlineStr">
        <is>
          <t>TECHWEST</t>
        </is>
      </c>
      <c r="Q3209" s="23" t="n">
        <v>58156564491</v>
      </c>
      <c r="R3209" s="23" t="inlineStr">
        <is>
          <t>Delivered</t>
        </is>
      </c>
      <c r="S3209" s="63" t="n">
        <v>4</v>
      </c>
      <c r="T3209" s="39" t="n"/>
      <c r="U3209" s="23" t="inlineStr">
        <is>
          <t>BioLegend</t>
        </is>
      </c>
      <c r="V3209" s="23">
        <f>VLOOKUP(P3209,'Customer List'!B:C,2,)</f>
        <v/>
      </c>
      <c r="W3209" s="40" t="n"/>
      <c r="X3209" s="32" t="n">
        <v>45939</v>
      </c>
      <c r="Y3209" s="23">
        <f>IF(X3209="", "", X3209-N3209)</f>
        <v/>
      </c>
      <c r="Z3209" s="23">
        <f>IF(N3209="", "", TEXT(N3209, "dddd"))</f>
        <v/>
      </c>
      <c r="AA3209" s="23">
        <f>IF(X3209="", "", TEXT(X3209, "dddd"))</f>
        <v/>
      </c>
      <c r="AB3209" s="23">
        <f>VLOOKUP(U3209,'Currency Sheet'!A:C,3,)</f>
        <v/>
      </c>
      <c r="AC3209" s="44">
        <f>VLOOKUP(P3209,'Customer List'!B:D,3,)</f>
        <v/>
      </c>
    </row>
    <row r="3210">
      <c r="A3210" s="23">
        <f>A3209+1</f>
        <v/>
      </c>
      <c r="B3210" s="23" t="inlineStr">
        <is>
          <t>EED119537</t>
        </is>
      </c>
      <c r="C3210" s="32" t="n">
        <v>45926</v>
      </c>
      <c r="D3210" s="32" t="n">
        <v>45936</v>
      </c>
      <c r="E3210" s="51" t="n">
        <v>82.59999999999999</v>
      </c>
      <c r="F3210" s="51">
        <f>IF(AB3210="DOLLAR",E3210*88,E3210)</f>
        <v/>
      </c>
      <c r="G3210" s="62">
        <f>F3210*J3210</f>
        <v/>
      </c>
      <c r="H3210" s="23" t="n">
        <v>740941</v>
      </c>
      <c r="I3210" s="23" t="inlineStr">
        <is>
          <t>LEGENDplex™ Human IL-10 Capture Bead B4, 13X  100 tests (270 µL)</t>
        </is>
      </c>
      <c r="J3210" s="23" t="n">
        <v>1</v>
      </c>
      <c r="K3210" s="23" t="n">
        <v>1</v>
      </c>
      <c r="L3210" s="23">
        <f>J3210-K3210</f>
        <v/>
      </c>
      <c r="M3210" s="23" t="inlineStr">
        <is>
          <t>T-1340/25-26</t>
        </is>
      </c>
      <c r="N3210" s="32" t="n">
        <v>45937</v>
      </c>
      <c r="O3210" s="62" t="n">
        <v>11800</v>
      </c>
      <c r="P3210" s="23" t="inlineStr">
        <is>
          <t>TECHWEST</t>
        </is>
      </c>
      <c r="Q3210" s="23" t="n">
        <v>58156564491</v>
      </c>
      <c r="R3210" s="23" t="inlineStr">
        <is>
          <t>Delivered</t>
        </is>
      </c>
      <c r="S3210" s="63" t="n">
        <v>4</v>
      </c>
      <c r="T3210" s="39" t="n"/>
      <c r="U3210" s="23" t="inlineStr">
        <is>
          <t>BioLegend</t>
        </is>
      </c>
      <c r="V3210" s="23">
        <f>VLOOKUP(P3210,'Customer List'!B:C,2,)</f>
        <v/>
      </c>
      <c r="W3210" s="40" t="n"/>
      <c r="X3210" s="32" t="n">
        <v>45939</v>
      </c>
      <c r="Y3210" s="23">
        <f>IF(X3210="", "", X3210-N3210)</f>
        <v/>
      </c>
      <c r="Z3210" s="23">
        <f>IF(N3210="", "", TEXT(N3210, "dddd"))</f>
        <v/>
      </c>
      <c r="AA3210" s="23">
        <f>IF(X3210="", "", TEXT(X3210, "dddd"))</f>
        <v/>
      </c>
      <c r="AB3210" s="23">
        <f>VLOOKUP(U3210,'Currency Sheet'!A:C,3,)</f>
        <v/>
      </c>
      <c r="AC3210" s="44">
        <f>VLOOKUP(P3210,'Customer List'!B:D,3,)</f>
        <v/>
      </c>
    </row>
    <row r="3211">
      <c r="A3211" s="23">
        <f>A3210+1</f>
        <v/>
      </c>
      <c r="B3211" s="23" t="inlineStr">
        <is>
          <t>EED119537</t>
        </is>
      </c>
      <c r="C3211" s="32" t="n">
        <v>45926</v>
      </c>
      <c r="D3211" s="32" t="n">
        <v>45936</v>
      </c>
      <c r="E3211" s="51" t="n">
        <v>82.59999999999999</v>
      </c>
      <c r="F3211" s="51">
        <f>IF(AB3211="DOLLAR",E3211*88,E3211)</f>
        <v/>
      </c>
      <c r="G3211" s="62">
        <f>F3211*J3211</f>
        <v/>
      </c>
      <c r="H3211" s="23" t="n">
        <v>740942</v>
      </c>
      <c r="I3211" s="23" t="inlineStr">
        <is>
          <t>LEGENDplex™ Human IFN-γ Capture Bead B5, 13X  100 tests (270 µL)</t>
        </is>
      </c>
      <c r="J3211" s="23" t="n">
        <v>1</v>
      </c>
      <c r="K3211" s="23" t="n">
        <v>1</v>
      </c>
      <c r="L3211" s="23">
        <f>J3211-K3211</f>
        <v/>
      </c>
      <c r="M3211" s="23" t="inlineStr">
        <is>
          <t>T-1340/25-26</t>
        </is>
      </c>
      <c r="N3211" s="32" t="n">
        <v>45937</v>
      </c>
      <c r="O3211" s="62" t="n">
        <v>11800</v>
      </c>
      <c r="P3211" s="23" t="inlineStr">
        <is>
          <t>TECHWEST</t>
        </is>
      </c>
      <c r="Q3211" s="23" t="n">
        <v>58156564491</v>
      </c>
      <c r="R3211" s="23" t="inlineStr">
        <is>
          <t>Delivered</t>
        </is>
      </c>
      <c r="S3211" s="63" t="n">
        <v>4</v>
      </c>
      <c r="T3211" s="39" t="n"/>
      <c r="U3211" s="23" t="inlineStr">
        <is>
          <t>BioLegend</t>
        </is>
      </c>
      <c r="V3211" s="23">
        <f>VLOOKUP(P3211,'Customer List'!B:C,2,)</f>
        <v/>
      </c>
      <c r="W3211" s="40" t="n"/>
      <c r="X3211" s="32" t="n">
        <v>45939</v>
      </c>
      <c r="Y3211" s="23">
        <f>IF(X3211="", "", X3211-N3211)</f>
        <v/>
      </c>
      <c r="Z3211" s="23">
        <f>IF(N3211="", "", TEXT(N3211, "dddd"))</f>
        <v/>
      </c>
      <c r="AA3211" s="23">
        <f>IF(X3211="", "", TEXT(X3211, "dddd"))</f>
        <v/>
      </c>
      <c r="AB3211" s="23">
        <f>VLOOKUP(U3211,'Currency Sheet'!A:C,3,)</f>
        <v/>
      </c>
      <c r="AC3211" s="44">
        <f>VLOOKUP(P3211,'Customer List'!B:D,3,)</f>
        <v/>
      </c>
    </row>
    <row r="3212">
      <c r="A3212" s="23">
        <f>A3211+1</f>
        <v/>
      </c>
      <c r="B3212" s="23" t="inlineStr">
        <is>
          <t>EED119537</t>
        </is>
      </c>
      <c r="C3212" s="32" t="n">
        <v>45926</v>
      </c>
      <c r="D3212" s="32" t="n">
        <v>45936</v>
      </c>
      <c r="E3212" s="51" t="n">
        <v>82.59999999999999</v>
      </c>
      <c r="F3212" s="51">
        <f>IF(AB3212="DOLLAR",E3212*88,E3212)</f>
        <v/>
      </c>
      <c r="G3212" s="62">
        <f>F3212*J3212</f>
        <v/>
      </c>
      <c r="H3212" s="23" t="n">
        <v>740943</v>
      </c>
      <c r="I3212" s="23" t="inlineStr">
        <is>
          <t>LEGENDplex™ Human IL-12p70 Capture Bead B6, 13X  100 tests (270 µL)</t>
        </is>
      </c>
      <c r="J3212" s="23" t="n">
        <v>1</v>
      </c>
      <c r="K3212" s="23" t="n">
        <v>1</v>
      </c>
      <c r="L3212" s="23">
        <f>J3212-K3212</f>
        <v/>
      </c>
      <c r="M3212" s="23" t="inlineStr">
        <is>
          <t>T-1340/25-26</t>
        </is>
      </c>
      <c r="N3212" s="32" t="n">
        <v>45937</v>
      </c>
      <c r="O3212" s="62" t="n">
        <v>11800</v>
      </c>
      <c r="P3212" s="23" t="inlineStr">
        <is>
          <t>TECHWEST</t>
        </is>
      </c>
      <c r="Q3212" s="23" t="n">
        <v>58156564491</v>
      </c>
      <c r="R3212" s="23" t="inlineStr">
        <is>
          <t>Delivered</t>
        </is>
      </c>
      <c r="S3212" s="63" t="n">
        <v>4</v>
      </c>
      <c r="T3212" s="39" t="n"/>
      <c r="U3212" s="23" t="inlineStr">
        <is>
          <t>BioLegend</t>
        </is>
      </c>
      <c r="V3212" s="23">
        <f>VLOOKUP(P3212,'Customer List'!B:C,2,)</f>
        <v/>
      </c>
      <c r="W3212" s="40" t="n"/>
      <c r="X3212" s="32" t="n">
        <v>45939</v>
      </c>
      <c r="Y3212" s="23">
        <f>IF(X3212="", "", X3212-N3212)</f>
        <v/>
      </c>
      <c r="Z3212" s="23">
        <f>IF(N3212="", "", TEXT(N3212, "dddd"))</f>
        <v/>
      </c>
      <c r="AA3212" s="23">
        <f>IF(X3212="", "", TEXT(X3212, "dddd"))</f>
        <v/>
      </c>
      <c r="AB3212" s="23">
        <f>VLOOKUP(U3212,'Currency Sheet'!A:C,3,)</f>
        <v/>
      </c>
      <c r="AC3212" s="44">
        <f>VLOOKUP(P3212,'Customer List'!B:D,3,)</f>
        <v/>
      </c>
    </row>
    <row r="3213">
      <c r="A3213" s="23">
        <f>A3212+1</f>
        <v/>
      </c>
      <c r="B3213" s="23" t="inlineStr">
        <is>
          <t>EED119537</t>
        </is>
      </c>
      <c r="C3213" s="32" t="n">
        <v>45926</v>
      </c>
      <c r="D3213" s="32" t="n">
        <v>45936</v>
      </c>
      <c r="E3213" s="51" t="n">
        <v>82.59999999999999</v>
      </c>
      <c r="F3213" s="51">
        <f>IF(AB3213="DOLLAR",E3213*88,E3213)</f>
        <v/>
      </c>
      <c r="G3213" s="62">
        <f>F3213*J3213</f>
        <v/>
      </c>
      <c r="H3213" s="23" t="n">
        <v>740944</v>
      </c>
      <c r="I3213" s="23" t="inlineStr">
        <is>
          <t>LEGENDplex™ Human Free Active TGF-β1 Capture Bead B9, 13X  100 tests (270 µL)</t>
        </is>
      </c>
      <c r="J3213" s="23" t="n">
        <v>1</v>
      </c>
      <c r="K3213" s="23" t="n">
        <v>1</v>
      </c>
      <c r="L3213" s="23">
        <f>J3213-K3213</f>
        <v/>
      </c>
      <c r="M3213" s="23" t="inlineStr">
        <is>
          <t>T-1340/25-26</t>
        </is>
      </c>
      <c r="N3213" s="32" t="n">
        <v>45937</v>
      </c>
      <c r="O3213" s="62" t="n">
        <v>11800</v>
      </c>
      <c r="P3213" s="23" t="inlineStr">
        <is>
          <t>TECHWEST</t>
        </is>
      </c>
      <c r="Q3213" s="23" t="n">
        <v>58156564491</v>
      </c>
      <c r="R3213" s="23" t="inlineStr">
        <is>
          <t>Delivered</t>
        </is>
      </c>
      <c r="S3213" s="63" t="n">
        <v>4</v>
      </c>
      <c r="T3213" s="39" t="n"/>
      <c r="U3213" s="23" t="inlineStr">
        <is>
          <t>BioLegend</t>
        </is>
      </c>
      <c r="V3213" s="23">
        <f>VLOOKUP(P3213,'Customer List'!B:C,2,)</f>
        <v/>
      </c>
      <c r="W3213" s="40" t="n"/>
      <c r="X3213" s="32" t="n">
        <v>45939</v>
      </c>
      <c r="Y3213" s="23">
        <f>IF(X3213="", "", X3213-N3213)</f>
        <v/>
      </c>
      <c r="Z3213" s="23">
        <f>IF(N3213="", "", TEXT(N3213, "dddd"))</f>
        <v/>
      </c>
      <c r="AA3213" s="23">
        <f>IF(X3213="", "", TEXT(X3213, "dddd"))</f>
        <v/>
      </c>
      <c r="AB3213" s="23">
        <f>VLOOKUP(U3213,'Currency Sheet'!A:C,3,)</f>
        <v/>
      </c>
      <c r="AC3213" s="44">
        <f>VLOOKUP(P3213,'Customer List'!B:D,3,)</f>
        <v/>
      </c>
    </row>
    <row r="3214">
      <c r="A3214" s="23">
        <f>A3213+1</f>
        <v/>
      </c>
      <c r="B3214" s="23" t="inlineStr">
        <is>
          <t>EED119537</t>
        </is>
      </c>
      <c r="C3214" s="32" t="n">
        <v>45926</v>
      </c>
      <c r="D3214" s="32" t="n">
        <v>45936</v>
      </c>
      <c r="E3214" s="51" t="n">
        <v>1232.7</v>
      </c>
      <c r="F3214" s="51">
        <f>IF(AB3214="DOLLAR",E3214*88,E3214)</f>
        <v/>
      </c>
      <c r="G3214" s="62">
        <f>F3214*J3214</f>
        <v/>
      </c>
      <c r="H3214" s="23" t="n">
        <v>741024</v>
      </c>
      <c r="I3214" s="23" t="inlineStr">
        <is>
          <t>LEGENDplex™ MU Cytokine Release Syndrome Panel (13-plex) w/VbP  100 tests</t>
        </is>
      </c>
      <c r="J3214" s="23" t="n">
        <v>1</v>
      </c>
      <c r="K3214" s="23" t="n">
        <v>1</v>
      </c>
      <c r="L3214" s="23">
        <f>J3214-K3214</f>
        <v/>
      </c>
      <c r="M3214" s="23" t="inlineStr">
        <is>
          <t>T-1327/25-26</t>
        </is>
      </c>
      <c r="N3214" s="32" t="n">
        <v>45937</v>
      </c>
      <c r="O3214" s="62" t="n">
        <v>204716.25</v>
      </c>
      <c r="P3214" s="23" t="inlineStr">
        <is>
          <t>SUN PHARMA</t>
        </is>
      </c>
      <c r="Q3214" s="23" t="n">
        <v>58156571594</v>
      </c>
      <c r="R3214" s="23" t="inlineStr">
        <is>
          <t>Delivered</t>
        </is>
      </c>
      <c r="S3214" s="63" t="n">
        <v>4</v>
      </c>
      <c r="T3214" s="39" t="n"/>
      <c r="U3214" s="23" t="inlineStr">
        <is>
          <t>BioLegend</t>
        </is>
      </c>
      <c r="V3214" s="23">
        <f>VLOOKUP(P3214,'Customer List'!B:C,2,)</f>
        <v/>
      </c>
      <c r="W3214" s="40" t="n"/>
      <c r="X3214" s="32" t="n">
        <v>45938</v>
      </c>
      <c r="Y3214" s="23">
        <f>IF(X3214="", "", X3214-N3214)</f>
        <v/>
      </c>
      <c r="Z3214" s="23">
        <f>IF(N3214="", "", TEXT(N3214, "dddd"))</f>
        <v/>
      </c>
      <c r="AA3214" s="23">
        <f>IF(X3214="", "", TEXT(X3214, "dddd"))</f>
        <v/>
      </c>
      <c r="AB3214" s="23">
        <f>VLOOKUP(U3214,'Currency Sheet'!A:C,3,)</f>
        <v/>
      </c>
      <c r="AC3214" s="44">
        <f>VLOOKUP(P3214,'Customer List'!B:D,3,)</f>
        <v/>
      </c>
    </row>
    <row r="3215">
      <c r="A3215" s="23">
        <f>A3214+1</f>
        <v/>
      </c>
      <c r="B3215" s="23" t="inlineStr">
        <is>
          <t>EED119537</t>
        </is>
      </c>
      <c r="C3215" s="32" t="n">
        <v>45926</v>
      </c>
      <c r="D3215" s="32" t="n">
        <v>45936</v>
      </c>
      <c r="E3215" s="51" t="n">
        <v>739.9</v>
      </c>
      <c r="F3215" s="51">
        <f>IF(AB3215="DOLLAR",E3215*88,E3215)</f>
        <v/>
      </c>
      <c r="G3215" s="62">
        <f>F3215*J3215</f>
        <v/>
      </c>
      <c r="H3215" s="23" t="n">
        <v>741032</v>
      </c>
      <c r="I3215" s="23" t="inlineStr">
        <is>
          <t>LEGENDplex™ HU Th17 Panel (7-plex) w/ VbP V02  100 tests</t>
        </is>
      </c>
      <c r="J3215" s="23" t="n">
        <v>1</v>
      </c>
      <c r="K3215" s="23" t="n">
        <v>1</v>
      </c>
      <c r="L3215" s="23">
        <f>J3215-K3215</f>
        <v/>
      </c>
      <c r="M3215" s="23" t="inlineStr">
        <is>
          <t>T-1343/25-26</t>
        </is>
      </c>
      <c r="N3215" s="32" t="n">
        <v>45937</v>
      </c>
      <c r="O3215" s="62" t="n">
        <v>114684.5</v>
      </c>
      <c r="P3215" s="23" t="inlineStr">
        <is>
          <t>AURIGINE ONCO</t>
        </is>
      </c>
      <c r="Q3215" s="23" t="n">
        <v>58156571955</v>
      </c>
      <c r="R3215" s="23" t="inlineStr">
        <is>
          <t>Delivered</t>
        </is>
      </c>
      <c r="S3215" s="63" t="n">
        <v>4</v>
      </c>
      <c r="T3215" s="39" t="n"/>
      <c r="U3215" s="23" t="inlineStr">
        <is>
          <t>BioLegend</t>
        </is>
      </c>
      <c r="V3215" s="23">
        <f>VLOOKUP(P3215,'Customer List'!B:C,2,)</f>
        <v/>
      </c>
      <c r="W3215" s="40" t="n"/>
      <c r="X3215" s="32" t="n">
        <v>45938</v>
      </c>
      <c r="Y3215" s="23">
        <f>IF(X3215="", "", X3215-N3215)</f>
        <v/>
      </c>
      <c r="Z3215" s="23">
        <f>IF(N3215="", "", TEXT(N3215, "dddd"))</f>
        <v/>
      </c>
      <c r="AA3215" s="23">
        <f>IF(X3215="", "", TEXT(X3215, "dddd"))</f>
        <v/>
      </c>
      <c r="AB3215" s="23">
        <f>VLOOKUP(U3215,'Currency Sheet'!A:C,3,)</f>
        <v/>
      </c>
      <c r="AC3215" s="44">
        <f>VLOOKUP(P3215,'Customer List'!B:D,3,)</f>
        <v/>
      </c>
    </row>
    <row r="3216">
      <c r="A3216" s="23">
        <f>A3215+1</f>
        <v/>
      </c>
      <c r="B3216" s="23" t="inlineStr">
        <is>
          <t>EED119537</t>
        </is>
      </c>
      <c r="C3216" s="32" t="n">
        <v>45926</v>
      </c>
      <c r="D3216" s="32" t="n">
        <v>45936</v>
      </c>
      <c r="E3216" s="51" t="n">
        <v>82.59999999999999</v>
      </c>
      <c r="F3216" s="51">
        <f>IF(AB3216="DOLLAR",E3216*88,E3216)</f>
        <v/>
      </c>
      <c r="G3216" s="62">
        <f>F3216*J3216</f>
        <v/>
      </c>
      <c r="H3216" s="23" t="n">
        <v>741110</v>
      </c>
      <c r="I3216" s="23" t="inlineStr">
        <is>
          <t>LEGENDplex™ Buffer Set A2  100 tests</t>
        </is>
      </c>
      <c r="J3216" s="23" t="n">
        <v>1</v>
      </c>
      <c r="K3216" s="23" t="n"/>
      <c r="L3216" s="23">
        <f>J3216-K3216</f>
        <v/>
      </c>
      <c r="M3216" s="23" t="n"/>
      <c r="N3216" s="32" t="n"/>
      <c r="O3216" s="62" t="n"/>
      <c r="P3216" s="23" t="inlineStr">
        <is>
          <t>Unknown</t>
        </is>
      </c>
      <c r="Q3216" s="23" t="n"/>
      <c r="R3216" s="23" t="n"/>
      <c r="S3216" s="63" t="n">
        <v>4</v>
      </c>
      <c r="T3216" s="39" t="inlineStr">
        <is>
          <t>Mohn Sir (Sample) Aurigine Onco</t>
        </is>
      </c>
      <c r="U3216" s="23" t="inlineStr">
        <is>
          <t>BioLegend</t>
        </is>
      </c>
      <c r="V3216" s="23">
        <f>VLOOKUP(P3216,'Customer List'!B:C,2,)</f>
        <v/>
      </c>
      <c r="W3216" s="39" t="inlineStr">
        <is>
          <t>Mohan sir,(Sample) Aurigine Onco</t>
        </is>
      </c>
      <c r="X3216" s="32">
        <f>IF(OR(R3216 = "PRIYANKA MADAM", R3216 = "DEEPAK", R3216 = "PORTER"),N3216,"")</f>
        <v/>
      </c>
      <c r="Y3216" s="23">
        <f>IF(X3216="", "", X3216-N3216)</f>
        <v/>
      </c>
      <c r="Z3216" s="23">
        <f>IF(N3216="", "", TEXT(N3216, "dddd"))</f>
        <v/>
      </c>
      <c r="AA3216" s="23">
        <f>IF(X3216="", "", TEXT(X3216, "dddd"))</f>
        <v/>
      </c>
      <c r="AB3216" s="23">
        <f>VLOOKUP(U3216,'Currency Sheet'!A:C,3,)</f>
        <v/>
      </c>
      <c r="AC3216" s="44">
        <f>VLOOKUP(P3216,'Customer List'!B:D,3,)</f>
        <v/>
      </c>
    </row>
    <row r="3217">
      <c r="A3217" s="23">
        <f>A3216+1</f>
        <v/>
      </c>
      <c r="B3217" s="23" t="inlineStr">
        <is>
          <t>EED119537</t>
        </is>
      </c>
      <c r="C3217" s="32" t="n">
        <v>45926</v>
      </c>
      <c r="D3217" s="32" t="n">
        <v>45936</v>
      </c>
      <c r="E3217" s="51" t="n">
        <v>1232.7</v>
      </c>
      <c r="F3217" s="51">
        <f>IF(AB3217="DOLLAR",E3217*88,E3217)</f>
        <v/>
      </c>
      <c r="G3217" s="62">
        <f>F3217*J3217</f>
        <v/>
      </c>
      <c r="H3217" s="23" t="n">
        <v>741335</v>
      </c>
      <c r="I3217" s="23" t="inlineStr">
        <is>
          <t>LEGENDplex™ Mouse Cytokine Panel 2 (13-plex) w/ VbP V02  100 tests</t>
        </is>
      </c>
      <c r="J3217" s="23" t="n">
        <v>1</v>
      </c>
      <c r="K3217" s="23" t="n">
        <v>1</v>
      </c>
      <c r="L3217" s="23">
        <f>J3217-K3217</f>
        <v/>
      </c>
      <c r="M3217" s="23" t="inlineStr">
        <is>
          <t>T-1338/25-26</t>
        </is>
      </c>
      <c r="N3217" s="32" t="n">
        <v>45937</v>
      </c>
      <c r="O3217" s="62" t="n">
        <v>133765.56</v>
      </c>
      <c r="P3217" s="23" t="inlineStr">
        <is>
          <t>NCCS</t>
        </is>
      </c>
      <c r="Q3217" s="23" t="n">
        <v>58156565795</v>
      </c>
      <c r="R3217" s="23" t="inlineStr">
        <is>
          <t>Delivered</t>
        </is>
      </c>
      <c r="S3217" s="63" t="n">
        <v>4</v>
      </c>
      <c r="T3217" s="39" t="n"/>
      <c r="U3217" s="23" t="inlineStr">
        <is>
          <t>BioLegend</t>
        </is>
      </c>
      <c r="V3217" s="23">
        <f>VLOOKUP(P3217,'Customer List'!B:C,2,)</f>
        <v/>
      </c>
      <c r="W3217" s="40" t="n"/>
      <c r="X3217" s="32" t="n">
        <v>45938</v>
      </c>
      <c r="Y3217" s="23">
        <f>IF(X3217="", "", X3217-N3217)</f>
        <v/>
      </c>
      <c r="Z3217" s="23">
        <f>IF(N3217="", "", TEXT(N3217, "dddd"))</f>
        <v/>
      </c>
      <c r="AA3217" s="23">
        <f>IF(X3217="", "", TEXT(X3217, "dddd"))</f>
        <v/>
      </c>
      <c r="AB3217" s="23">
        <f>VLOOKUP(U3217,'Currency Sheet'!A:C,3,)</f>
        <v/>
      </c>
      <c r="AC3217" s="44">
        <f>VLOOKUP(P3217,'Customer List'!B:D,3,)</f>
        <v/>
      </c>
    </row>
    <row r="3218">
      <c r="A3218" s="23">
        <f>A3217+1</f>
        <v/>
      </c>
      <c r="B3218" s="23" t="inlineStr">
        <is>
          <t>EED119537</t>
        </is>
      </c>
      <c r="C3218" s="32" t="n">
        <v>45926</v>
      </c>
      <c r="D3218" s="32" t="n">
        <v>45936</v>
      </c>
      <c r="E3218" s="51" t="n">
        <v>102.9</v>
      </c>
      <c r="F3218" s="51">
        <f>IF(AB3218="DOLLAR",E3218*88,E3218)</f>
        <v/>
      </c>
      <c r="G3218" s="62">
        <f>F3218*J3218</f>
        <v/>
      </c>
      <c r="H3218" s="23" t="n">
        <v>824805</v>
      </c>
      <c r="I3218" s="23" t="inlineStr">
        <is>
          <t>PE anti-TREM-2 Antibody  25 µg</t>
        </is>
      </c>
      <c r="J3218" s="23" t="n">
        <v>1</v>
      </c>
      <c r="K3218" s="23" t="n">
        <v>1</v>
      </c>
      <c r="L3218" s="23">
        <f>J3218-K3218</f>
        <v/>
      </c>
      <c r="M3218" s="23" t="inlineStr">
        <is>
          <t>T-1338/25-26</t>
        </is>
      </c>
      <c r="N3218" s="32" t="n">
        <v>45937</v>
      </c>
      <c r="O3218" s="62" t="n">
        <v>11166.12</v>
      </c>
      <c r="P3218" s="23" t="inlineStr">
        <is>
          <t>NCCS</t>
        </is>
      </c>
      <c r="Q3218" s="23" t="n">
        <v>58156565795</v>
      </c>
      <c r="R3218" s="23" t="inlineStr">
        <is>
          <t>Delivered</t>
        </is>
      </c>
      <c r="S3218" s="63" t="n">
        <v>4</v>
      </c>
      <c r="T3218" s="39" t="n"/>
      <c r="U3218" s="23" t="inlineStr">
        <is>
          <t>BioLegend</t>
        </is>
      </c>
      <c r="V3218" s="23">
        <f>VLOOKUP(P3218,'Customer List'!B:C,2,)</f>
        <v/>
      </c>
      <c r="W3218" s="40" t="n"/>
      <c r="X3218" s="32" t="n">
        <v>45938</v>
      </c>
      <c r="Y3218" s="23">
        <f>IF(X3218="", "", X3218-N3218)</f>
        <v/>
      </c>
      <c r="Z3218" s="23">
        <f>IF(N3218="", "", TEXT(N3218, "dddd"))</f>
        <v/>
      </c>
      <c r="AA3218" s="23">
        <f>IF(X3218="", "", TEXT(X3218, "dddd"))</f>
        <v/>
      </c>
      <c r="AB3218" s="23">
        <f>VLOOKUP(U3218,'Currency Sheet'!A:C,3,)</f>
        <v/>
      </c>
      <c r="AC3218" s="44">
        <f>VLOOKUP(P3218,'Customer List'!B:D,3,)</f>
        <v/>
      </c>
    </row>
    <row r="3219">
      <c r="A3219" s="23">
        <f>A3218+1</f>
        <v/>
      </c>
      <c r="B3219" s="23" t="inlineStr">
        <is>
          <t>EED119537</t>
        </is>
      </c>
      <c r="C3219" s="32" t="n">
        <v>45926</v>
      </c>
      <c r="D3219" s="32" t="n">
        <v>45936</v>
      </c>
      <c r="E3219" s="51" t="n">
        <v>70.7</v>
      </c>
      <c r="F3219" s="51">
        <f>IF(AB3219="DOLLAR",E3219*88,E3219)</f>
        <v/>
      </c>
      <c r="G3219" s="62">
        <f>F3219*J3219</f>
        <v/>
      </c>
      <c r="H3219" s="23" t="n">
        <v>935101</v>
      </c>
      <c r="I3219" s="23" t="inlineStr">
        <is>
          <t>FITC anti-human CD244 (2B4) Antibody  25 µg</t>
        </is>
      </c>
      <c r="J3219" s="23" t="n">
        <v>1</v>
      </c>
      <c r="K3219" s="23" t="n">
        <v>1</v>
      </c>
      <c r="L3219" s="23">
        <f>J3219-K3219</f>
        <v/>
      </c>
      <c r="M3219" s="23" t="inlineStr">
        <is>
          <t>T-1325/25-26</t>
        </is>
      </c>
      <c r="N3219" s="32" t="n">
        <v>45937</v>
      </c>
      <c r="O3219" s="62" t="n">
        <v>11741.25</v>
      </c>
      <c r="P3219" s="23" t="inlineStr">
        <is>
          <t>IIT KANPUR</t>
        </is>
      </c>
      <c r="Q3219" s="23" t="n">
        <v>58156573160</v>
      </c>
      <c r="R3219" s="23" t="inlineStr">
        <is>
          <t>Delivered</t>
        </is>
      </c>
      <c r="S3219" s="63" t="n">
        <v>4</v>
      </c>
      <c r="T3219" s="39" t="n"/>
      <c r="U3219" s="23" t="inlineStr">
        <is>
          <t>BioLegend</t>
        </is>
      </c>
      <c r="V3219" s="23">
        <f>VLOOKUP(P3219,'Customer List'!B:C,2,)</f>
        <v/>
      </c>
      <c r="W3219" s="40" t="n"/>
      <c r="X3219" s="32" t="n">
        <v>45939</v>
      </c>
      <c r="Y3219" s="23">
        <f>IF(X3219="", "", X3219-N3219)</f>
        <v/>
      </c>
      <c r="Z3219" s="23">
        <f>IF(N3219="", "", TEXT(N3219, "dddd"))</f>
        <v/>
      </c>
      <c r="AA3219" s="23">
        <f>IF(X3219="", "", TEXT(X3219, "dddd"))</f>
        <v/>
      </c>
      <c r="AB3219" s="23">
        <f>VLOOKUP(U3219,'Currency Sheet'!A:C,3,)</f>
        <v/>
      </c>
      <c r="AC3219" s="44">
        <f>VLOOKUP(P3219,'Customer List'!B:D,3,)</f>
        <v/>
      </c>
    </row>
    <row r="3220">
      <c r="A3220" s="23">
        <f>A3219+1</f>
        <v/>
      </c>
      <c r="B3220" s="23" t="inlineStr">
        <is>
          <t>O092325IN3313857G</t>
        </is>
      </c>
      <c r="C3220" s="32" t="n">
        <v>45926</v>
      </c>
      <c r="D3220" s="32" t="n">
        <v>45937</v>
      </c>
      <c r="E3220" s="51" t="n">
        <v>22</v>
      </c>
      <c r="F3220" s="51">
        <f>IF(AB3220="DOLLAR",E3220*88,E3220)</f>
        <v/>
      </c>
      <c r="G3220" s="62">
        <f>F3220*J3220</f>
        <v/>
      </c>
      <c r="H3220" s="23" t="inlineStr">
        <is>
          <t>B-003000-WB-100</t>
        </is>
      </c>
      <c r="I3220" s="23" t="inlineStr">
        <is>
          <t>Molecular Grade RNase-free water  100ml</t>
        </is>
      </c>
      <c r="J3220" s="23" t="n">
        <v>5</v>
      </c>
      <c r="K3220" s="23" t="n"/>
      <c r="L3220" s="23">
        <f>J3220-K3220</f>
        <v/>
      </c>
      <c r="M3220" s="23" t="n"/>
      <c r="N3220" s="32" t="n"/>
      <c r="O3220" s="62" t="n"/>
      <c r="P3220" s="23" t="inlineStr">
        <is>
          <t>Stock</t>
        </is>
      </c>
      <c r="Q3220" s="23" t="n"/>
      <c r="R3220" s="23" t="n"/>
      <c r="S3220" s="63" t="n">
        <v>4</v>
      </c>
      <c r="T3220" s="39" t="n"/>
      <c r="U3220" s="23" t="inlineStr">
        <is>
          <t>DHARMACON</t>
        </is>
      </c>
      <c r="V3220" s="23">
        <f>VLOOKUP(P3220,'Customer List'!B:C,2,)</f>
        <v/>
      </c>
      <c r="W3220" s="40" t="inlineStr">
        <is>
          <t>Stock</t>
        </is>
      </c>
      <c r="X3220" s="32">
        <f>IF(OR(R3220 = "PRIYANKA MADAM", R3220 = "DEEPAK", R3220 = "PORTER"),N3220,"")</f>
        <v/>
      </c>
      <c r="Y3220" s="23">
        <f>IF(X3220="", "", X3220-N3220)</f>
        <v/>
      </c>
      <c r="Z3220" s="23">
        <f>IF(N3220="", "", TEXT(N3220, "dddd"))</f>
        <v/>
      </c>
      <c r="AA3220" s="23">
        <f>IF(X3220="", "", TEXT(X3220, "dddd"))</f>
        <v/>
      </c>
      <c r="AB3220" s="23">
        <f>VLOOKUP(U3220,'Currency Sheet'!A:C,3,)</f>
        <v/>
      </c>
      <c r="AC3220" s="44">
        <f>VLOOKUP(P3220,'Customer List'!B:D,3,)</f>
        <v/>
      </c>
    </row>
    <row r="3221">
      <c r="A3221" s="23">
        <f>A3220+1</f>
        <v/>
      </c>
      <c r="B3221" s="23" t="inlineStr">
        <is>
          <t>O092325IN3313857G</t>
        </is>
      </c>
      <c r="C3221" s="32" t="n">
        <v>45926</v>
      </c>
      <c r="D3221" s="32" t="n">
        <v>45937</v>
      </c>
      <c r="E3221" s="51" t="n">
        <v>767.05</v>
      </c>
      <c r="F3221" s="51">
        <f>IF(AB3221="DOLLAR",E3221*88,E3221)</f>
        <v/>
      </c>
      <c r="G3221" s="62">
        <f>F3221*J3221</f>
        <v/>
      </c>
      <c r="H3221" s="23" t="inlineStr">
        <is>
          <t>CTM-1172738</t>
        </is>
      </c>
      <c r="I3221" s="23" t="inlineStr">
        <is>
          <t xml:space="preserve">Ptgs2 S1:: Custom siRNA, in vivo _x000D_
0.2 µmol Accell </t>
        </is>
      </c>
      <c r="J3221" s="23" t="n">
        <v>1</v>
      </c>
      <c r="K3221" s="23" t="n"/>
      <c r="L3221" s="23">
        <f>J3221-K3221</f>
        <v/>
      </c>
      <c r="M3221" s="23" t="n"/>
      <c r="N3221" s="32" t="n"/>
      <c r="O3221" s="62" t="n"/>
      <c r="P3221" s="23" t="inlineStr">
        <is>
          <t>BARC</t>
        </is>
      </c>
      <c r="Q3221" s="23" t="n"/>
      <c r="R3221" s="23" t="n"/>
      <c r="S3221" s="63" t="n">
        <v>-20</v>
      </c>
      <c r="T3221" s="39" t="n"/>
      <c r="U3221" s="23" t="inlineStr">
        <is>
          <t>DHARMACON</t>
        </is>
      </c>
      <c r="V3221" s="23">
        <f>VLOOKUP(P3221,'Customer List'!B:C,2,)</f>
        <v/>
      </c>
      <c r="W3221" s="40" t="inlineStr">
        <is>
          <t>PO Awaited</t>
        </is>
      </c>
      <c r="X3221" s="32" t="n"/>
      <c r="Y3221" s="23">
        <f>IF(X3221="", "", X3221-N3221)</f>
        <v/>
      </c>
      <c r="Z3221" s="23">
        <f>IF(N3221="", "", TEXT(N3221, "dddd"))</f>
        <v/>
      </c>
      <c r="AA3221" s="23">
        <f>IF(X3221="", "", TEXT(X3221, "dddd"))</f>
        <v/>
      </c>
      <c r="AB3221" s="23">
        <f>VLOOKUP(U3221,'Currency Sheet'!A:C,3,)</f>
        <v/>
      </c>
      <c r="AC3221" s="44">
        <f>VLOOKUP(P3221,'Customer List'!B:D,3,)</f>
        <v/>
      </c>
    </row>
    <row r="3222">
      <c r="A3222" s="23">
        <f>A3221+1</f>
        <v/>
      </c>
      <c r="B3222" s="23" t="inlineStr">
        <is>
          <t>O092325IN3313857G</t>
        </is>
      </c>
      <c r="C3222" s="32" t="n">
        <v>45926</v>
      </c>
      <c r="D3222" s="32" t="n">
        <v>45937</v>
      </c>
      <c r="E3222" s="51" t="n">
        <v>767.05</v>
      </c>
      <c r="F3222" s="51">
        <f>IF(AB3222="DOLLAR",E3222*88,E3222)</f>
        <v/>
      </c>
      <c r="G3222" s="62">
        <f>F3222*J3222</f>
        <v/>
      </c>
      <c r="H3222" s="23" t="inlineStr">
        <is>
          <t>CTM-1172741</t>
        </is>
      </c>
      <c r="I3222" s="23" t="inlineStr">
        <is>
          <t xml:space="preserve">Ptgs2 S2:: Custom siRNA, in vivo 0.2 µmol Accell </t>
        </is>
      </c>
      <c r="J3222" s="23" t="n">
        <v>1</v>
      </c>
      <c r="K3222" s="23" t="n"/>
      <c r="L3222" s="23">
        <f>J3222-K3222</f>
        <v/>
      </c>
      <c r="M3222" s="23" t="n"/>
      <c r="N3222" s="32" t="n"/>
      <c r="O3222" s="62" t="n"/>
      <c r="P3222" s="23" t="inlineStr">
        <is>
          <t>BARC</t>
        </is>
      </c>
      <c r="Q3222" s="23" t="n"/>
      <c r="R3222" s="23" t="n"/>
      <c r="S3222" s="63" t="n">
        <v>-20</v>
      </c>
      <c r="T3222" s="39" t="n"/>
      <c r="U3222" s="23" t="inlineStr">
        <is>
          <t>DHARMACON</t>
        </is>
      </c>
      <c r="V3222" s="23">
        <f>VLOOKUP(P3222,'Customer List'!B:C,2,)</f>
        <v/>
      </c>
      <c r="W3222" s="40" t="inlineStr">
        <is>
          <t>PO Awaited</t>
        </is>
      </c>
      <c r="X3222" s="32" t="n"/>
      <c r="Y3222" s="23">
        <f>IF(X3222="", "", X3222-N3222)</f>
        <v/>
      </c>
      <c r="Z3222" s="23">
        <f>IF(N3222="", "", TEXT(N3222, "dddd"))</f>
        <v/>
      </c>
      <c r="AA3222" s="23">
        <f>IF(X3222="", "", TEXT(X3222, "dddd"))</f>
        <v/>
      </c>
      <c r="AB3222" s="23">
        <f>VLOOKUP(U3222,'Currency Sheet'!A:C,3,)</f>
        <v/>
      </c>
      <c r="AC3222" s="44">
        <f>VLOOKUP(P3222,'Customer List'!B:D,3,)</f>
        <v/>
      </c>
    </row>
    <row r="3223">
      <c r="A3223" s="23">
        <f>A3222+1</f>
        <v/>
      </c>
      <c r="B3223" s="23" t="inlineStr">
        <is>
          <t>O092325IN3313857G</t>
        </is>
      </c>
      <c r="C3223" s="32" t="n">
        <v>45926</v>
      </c>
      <c r="D3223" s="32" t="n">
        <v>45937</v>
      </c>
      <c r="E3223" s="51" t="n">
        <v>767.05</v>
      </c>
      <c r="F3223" s="51">
        <f>IF(AB3223="DOLLAR",E3223*88,E3223)</f>
        <v/>
      </c>
      <c r="G3223" s="62">
        <f>F3223*J3223</f>
        <v/>
      </c>
      <c r="H3223" s="23" t="inlineStr">
        <is>
          <t>CTM-1172744</t>
        </is>
      </c>
      <c r="I3223" s="23" t="inlineStr">
        <is>
          <t xml:space="preserve">Ptgs2 S3: : Custom siRNA, in _x000D_
vivo 0.2 µmol Accell </t>
        </is>
      </c>
      <c r="J3223" s="23" t="n">
        <v>1</v>
      </c>
      <c r="K3223" s="23" t="n"/>
      <c r="L3223" s="23">
        <f>J3223-K3223</f>
        <v/>
      </c>
      <c r="M3223" s="23" t="n"/>
      <c r="N3223" s="32" t="n"/>
      <c r="O3223" s="62" t="n"/>
      <c r="P3223" s="23" t="inlineStr">
        <is>
          <t>BARC</t>
        </is>
      </c>
      <c r="Q3223" s="23" t="n"/>
      <c r="R3223" s="23" t="n"/>
      <c r="S3223" s="63" t="n">
        <v>-20</v>
      </c>
      <c r="T3223" s="39" t="n"/>
      <c r="U3223" s="23" t="inlineStr">
        <is>
          <t>DHARMACON</t>
        </is>
      </c>
      <c r="V3223" s="23">
        <f>VLOOKUP(P3223,'Customer List'!B:C,2,)</f>
        <v/>
      </c>
      <c r="W3223" s="40" t="inlineStr">
        <is>
          <t>PO Awaited</t>
        </is>
      </c>
      <c r="X3223" s="32" t="n"/>
      <c r="Y3223" s="23">
        <f>IF(X3223="", "", X3223-N3223)</f>
        <v/>
      </c>
      <c r="Z3223" s="23">
        <f>IF(N3223="", "", TEXT(N3223, "dddd"))</f>
        <v/>
      </c>
      <c r="AA3223" s="23">
        <f>IF(X3223="", "", TEXT(X3223, "dddd"))</f>
        <v/>
      </c>
      <c r="AB3223" s="23">
        <f>VLOOKUP(U3223,'Currency Sheet'!A:C,3,)</f>
        <v/>
      </c>
      <c r="AC3223" s="44">
        <f>VLOOKUP(P3223,'Customer List'!B:D,3,)</f>
        <v/>
      </c>
    </row>
    <row r="3224">
      <c r="A3224" s="23">
        <f>A3223+1</f>
        <v/>
      </c>
      <c r="B3224" s="23" t="inlineStr">
        <is>
          <t>O092325IN3313857G</t>
        </is>
      </c>
      <c r="C3224" s="32" t="n">
        <v>45926</v>
      </c>
      <c r="D3224" s="32" t="n">
        <v>45937</v>
      </c>
      <c r="E3224" s="51" t="n">
        <v>767.05</v>
      </c>
      <c r="F3224" s="51">
        <f>IF(AB3224="DOLLAR",E3224*88,E3224)</f>
        <v/>
      </c>
      <c r="G3224" s="62">
        <f>F3224*J3224</f>
        <v/>
      </c>
      <c r="H3224" s="23" t="inlineStr">
        <is>
          <t>CTM-1172745</t>
        </is>
      </c>
      <c r="I3224" s="23" t="inlineStr">
        <is>
          <t xml:space="preserve">Ptgs2 S4:: Custom siRNA, in vivo _x000D_
0.2 µmol Accell </t>
        </is>
      </c>
      <c r="J3224" s="23" t="n">
        <v>1</v>
      </c>
      <c r="K3224" s="23" t="n"/>
      <c r="L3224" s="23">
        <f>J3224-K3224</f>
        <v/>
      </c>
      <c r="M3224" s="23" t="n"/>
      <c r="N3224" s="32" t="n"/>
      <c r="O3224" s="62" t="n"/>
      <c r="P3224" s="23" t="inlineStr">
        <is>
          <t>BARC</t>
        </is>
      </c>
      <c r="Q3224" s="23" t="n"/>
      <c r="R3224" s="23" t="n"/>
      <c r="S3224" s="63" t="n">
        <v>-20</v>
      </c>
      <c r="T3224" s="39" t="n"/>
      <c r="U3224" s="23" t="inlineStr">
        <is>
          <t>DHARMACON</t>
        </is>
      </c>
      <c r="V3224" s="23">
        <f>VLOOKUP(P3224,'Customer List'!B:C,2,)</f>
        <v/>
      </c>
      <c r="W3224" s="40" t="inlineStr">
        <is>
          <t>PO Awaited</t>
        </is>
      </c>
      <c r="X3224" s="32" t="n"/>
      <c r="Y3224" s="23">
        <f>IF(X3224="", "", X3224-N3224)</f>
        <v/>
      </c>
      <c r="Z3224" s="23">
        <f>IF(N3224="", "", TEXT(N3224, "dddd"))</f>
        <v/>
      </c>
      <c r="AA3224" s="23">
        <f>IF(X3224="", "", TEXT(X3224, "dddd"))</f>
        <v/>
      </c>
      <c r="AB3224" s="23">
        <f>VLOOKUP(U3224,'Currency Sheet'!A:C,3,)</f>
        <v/>
      </c>
      <c r="AC3224" s="44">
        <f>VLOOKUP(P3224,'Customer List'!B:D,3,)</f>
        <v/>
      </c>
    </row>
    <row r="3225">
      <c r="A3225" s="23">
        <f>A3224+1</f>
        <v/>
      </c>
      <c r="B3225" s="23" t="inlineStr">
        <is>
          <t>O092325IN3313857G</t>
        </is>
      </c>
      <c r="C3225" s="32" t="n">
        <v>45926</v>
      </c>
      <c r="D3225" s="32" t="n">
        <v>45937</v>
      </c>
      <c r="E3225" s="51" t="n">
        <v>736</v>
      </c>
      <c r="F3225" s="51">
        <f>IF(AB3225="DOLLAR",E3225*88,E3225)</f>
        <v/>
      </c>
      <c r="G3225" s="62">
        <f>F3225*J3225</f>
        <v/>
      </c>
      <c r="H3225" s="23" t="inlineStr">
        <is>
          <t>G-CUSTOM-1189328</t>
        </is>
      </c>
      <c r="I3225" s="23" t="inlineStr">
        <is>
          <t xml:space="preserve">LP_197847, ON-TARGETplus _x000D_
0.25 nmol, 20 wells, 1 plate, _x000D_
plate type 96, Horizontal </t>
        </is>
      </c>
      <c r="J3225" s="23" t="n">
        <v>1</v>
      </c>
      <c r="K3225" s="23" t="n">
        <v>1</v>
      </c>
      <c r="L3225" s="23">
        <f>J3225-K3225</f>
        <v/>
      </c>
      <c r="M3225" s="23" t="inlineStr">
        <is>
          <t>T-1358/25-26</t>
        </is>
      </c>
      <c r="N3225" s="32" t="n">
        <v>45937</v>
      </c>
      <c r="O3225" s="62" t="n">
        <v>118755</v>
      </c>
      <c r="P3225" s="23" t="inlineStr">
        <is>
          <t>IISER BHOPAL</t>
        </is>
      </c>
      <c r="Q3225" s="23" t="n">
        <v>58156579261</v>
      </c>
      <c r="R3225" s="23" t="inlineStr">
        <is>
          <t>Delivered</t>
        </is>
      </c>
      <c r="S3225" s="63" t="n">
        <v>-20</v>
      </c>
      <c r="T3225" s="39" t="n"/>
      <c r="U3225" s="23" t="inlineStr">
        <is>
          <t>DHARMACON</t>
        </is>
      </c>
      <c r="V3225" s="23">
        <f>VLOOKUP(P3225,'Customer List'!B:C,2,)</f>
        <v/>
      </c>
      <c r="W3225" s="40" t="n"/>
      <c r="X3225" s="32" t="n">
        <v>45939</v>
      </c>
      <c r="Y3225" s="23">
        <f>IF(X3225="", "", X3225-N3225)</f>
        <v/>
      </c>
      <c r="Z3225" s="23">
        <f>IF(N3225="", "", TEXT(N3225, "dddd"))</f>
        <v/>
      </c>
      <c r="AA3225" s="23">
        <f>IF(X3225="", "", TEXT(X3225, "dddd"))</f>
        <v/>
      </c>
      <c r="AB3225" s="23">
        <f>VLOOKUP(U3225,'Currency Sheet'!A:C,3,)</f>
        <v/>
      </c>
      <c r="AC3225" s="44">
        <f>VLOOKUP(P3225,'Customer List'!B:D,3,)</f>
        <v/>
      </c>
    </row>
    <row r="3226">
      <c r="A3226" s="23">
        <f>A3225+1</f>
        <v/>
      </c>
      <c r="B3226" s="23" t="inlineStr">
        <is>
          <t>O092325IN3313857G</t>
        </is>
      </c>
      <c r="C3226" s="32" t="n">
        <v>45926</v>
      </c>
      <c r="D3226" s="32" t="n">
        <v>45937</v>
      </c>
      <c r="E3226" s="51" t="n">
        <v>374</v>
      </c>
      <c r="F3226" s="51">
        <f>IF(AB3226="DOLLAR",E3226*88,E3226)</f>
        <v/>
      </c>
      <c r="G3226" s="62">
        <f>F3226*J3226</f>
        <v/>
      </c>
      <c r="H3226" s="23" t="inlineStr">
        <is>
          <t>L-003534-00-0005</t>
        </is>
      </c>
      <c r="I3226" s="23" t="inlineStr">
        <is>
          <t xml:space="preserve">ON-TARGETplus Human RIPK3 _x000D_
(11035) siRNA - SMARTpool, 5  nmol </t>
        </is>
      </c>
      <c r="J3226" s="23" t="n">
        <v>1</v>
      </c>
      <c r="K3226" s="23" t="n">
        <v>1</v>
      </c>
      <c r="L3226" s="23">
        <f>J3226-K3226</f>
        <v/>
      </c>
      <c r="M3226" s="23" t="inlineStr">
        <is>
          <t>T-1349/25-26</t>
        </is>
      </c>
      <c r="N3226" s="32" t="n">
        <v>45937</v>
      </c>
      <c r="O3226" s="62" t="n">
        <v>45657</v>
      </c>
      <c r="P3226" s="23" t="inlineStr">
        <is>
          <t>ILS</t>
        </is>
      </c>
      <c r="Q3226" s="23" t="n">
        <v>58156578664</v>
      </c>
      <c r="R3226" s="23" t="inlineStr">
        <is>
          <t>Delivered</t>
        </is>
      </c>
      <c r="S3226" s="63" t="n">
        <v>-20</v>
      </c>
      <c r="T3226" s="39" t="n"/>
      <c r="U3226" s="23" t="inlineStr">
        <is>
          <t>DHARMACON</t>
        </is>
      </c>
      <c r="V3226" s="23">
        <f>VLOOKUP(P3226,'Customer List'!B:C,2,)</f>
        <v/>
      </c>
      <c r="W3226" s="40" t="n"/>
      <c r="X3226" s="32" t="n">
        <v>45941</v>
      </c>
      <c r="Y3226" s="23">
        <f>IF(X3226="", "", X3226-N3226)</f>
        <v/>
      </c>
      <c r="Z3226" s="23">
        <f>IF(N3226="", "", TEXT(N3226, "dddd"))</f>
        <v/>
      </c>
      <c r="AA3226" s="23">
        <f>IF(X3226="", "", TEXT(X3226, "dddd"))</f>
        <v/>
      </c>
      <c r="AB3226" s="23">
        <f>VLOOKUP(U3226,'Currency Sheet'!A:C,3,)</f>
        <v/>
      </c>
      <c r="AC3226" s="44">
        <f>VLOOKUP(P3226,'Customer List'!B:D,3,)</f>
        <v/>
      </c>
    </row>
    <row r="3227">
      <c r="A3227" s="23">
        <f>A3226+1</f>
        <v/>
      </c>
      <c r="B3227" s="23" t="inlineStr">
        <is>
          <t>O092325IN3313857G</t>
        </is>
      </c>
      <c r="C3227" s="32" t="n">
        <v>45926</v>
      </c>
      <c r="D3227" s="32" t="n">
        <v>45937</v>
      </c>
      <c r="E3227" s="51" t="n">
        <v>374</v>
      </c>
      <c r="F3227" s="51">
        <f>IF(AB3227="DOLLAR",E3227*88,E3227)</f>
        <v/>
      </c>
      <c r="G3227" s="62">
        <f>F3227*J3227</f>
        <v/>
      </c>
      <c r="H3227" s="23" t="inlineStr">
        <is>
          <t>L-004266-00-0005</t>
        </is>
      </c>
      <c r="I3227" s="23" t="inlineStr">
        <is>
          <t xml:space="preserve">ON-TARGETplus Human CTSB _x000D_
(1508) siRNA - SMARTpool, 5 _x000D_
nmol </t>
        </is>
      </c>
      <c r="J3227" s="23" t="n">
        <v>1</v>
      </c>
      <c r="K3227" s="23" t="n">
        <v>1</v>
      </c>
      <c r="L3227" s="23">
        <f>J3227-K3227</f>
        <v/>
      </c>
      <c r="M3227" s="23" t="inlineStr">
        <is>
          <t>T-1349/25-26</t>
        </is>
      </c>
      <c r="N3227" s="32" t="n">
        <v>45937</v>
      </c>
      <c r="O3227" s="62" t="n">
        <v>45657</v>
      </c>
      <c r="P3227" s="23" t="inlineStr">
        <is>
          <t>ILS</t>
        </is>
      </c>
      <c r="Q3227" s="23" t="n">
        <v>58156578664</v>
      </c>
      <c r="R3227" s="23" t="inlineStr">
        <is>
          <t>Delivered</t>
        </is>
      </c>
      <c r="S3227" s="63" t="n">
        <v>-20</v>
      </c>
      <c r="T3227" s="39" t="n"/>
      <c r="U3227" s="23" t="inlineStr">
        <is>
          <t>DHARMACON</t>
        </is>
      </c>
      <c r="V3227" s="23">
        <f>VLOOKUP(P3227,'Customer List'!B:C,2,)</f>
        <v/>
      </c>
      <c r="W3227" s="40" t="n"/>
      <c r="X3227" s="32" t="n">
        <v>45941</v>
      </c>
      <c r="Y3227" s="23">
        <f>IF(X3227="", "", X3227-N3227)</f>
        <v/>
      </c>
      <c r="Z3227" s="23">
        <f>IF(N3227="", "", TEXT(N3227, "dddd"))</f>
        <v/>
      </c>
      <c r="AA3227" s="23">
        <f>IF(X3227="", "", TEXT(X3227, "dddd"))</f>
        <v/>
      </c>
      <c r="AB3227" s="23">
        <f>VLOOKUP(U3227,'Currency Sheet'!A:C,3,)</f>
        <v/>
      </c>
      <c r="AC3227" s="44">
        <f>VLOOKUP(P3227,'Customer List'!B:D,3,)</f>
        <v/>
      </c>
    </row>
    <row r="3228">
      <c r="A3228" s="23">
        <f>A3227+1</f>
        <v/>
      </c>
      <c r="B3228" s="23" t="inlineStr">
        <is>
          <t>O092325IN3313857G</t>
        </is>
      </c>
      <c r="C3228" s="32" t="n">
        <v>45926</v>
      </c>
      <c r="D3228" s="32" t="n">
        <v>45937</v>
      </c>
      <c r="E3228" s="51" t="n">
        <v>374</v>
      </c>
      <c r="F3228" s="51">
        <f>IF(AB3228="DOLLAR",E3228*88,E3228)</f>
        <v/>
      </c>
      <c r="G3228" s="62">
        <f>F3228*J3228</f>
        <v/>
      </c>
      <c r="H3228" s="23" t="inlineStr">
        <is>
          <t>L-017367-00-0005</t>
        </is>
      </c>
      <c r="I3228" s="23" t="inlineStr">
        <is>
          <t xml:space="preserve">ON-TARGETplus Human NLRP3 _x000D_
(114548) siRNA - SMARTpool, 5 nmol </t>
        </is>
      </c>
      <c r="J3228" s="23" t="n">
        <v>1</v>
      </c>
      <c r="K3228" s="23" t="n">
        <v>1</v>
      </c>
      <c r="L3228" s="23">
        <f>J3228-K3228</f>
        <v/>
      </c>
      <c r="M3228" s="23" t="inlineStr">
        <is>
          <t>T-1349/25-26</t>
        </is>
      </c>
      <c r="N3228" s="32" t="n">
        <v>45937</v>
      </c>
      <c r="O3228" s="62" t="n">
        <v>45657</v>
      </c>
      <c r="P3228" s="23" t="inlineStr">
        <is>
          <t>ILS</t>
        </is>
      </c>
      <c r="Q3228" s="23" t="n">
        <v>58156578664</v>
      </c>
      <c r="R3228" s="23" t="inlineStr">
        <is>
          <t>Delivered</t>
        </is>
      </c>
      <c r="S3228" s="63" t="n">
        <v>-20</v>
      </c>
      <c r="T3228" s="39" t="n"/>
      <c r="U3228" s="23" t="inlineStr">
        <is>
          <t>DHARMACON</t>
        </is>
      </c>
      <c r="V3228" s="23">
        <f>VLOOKUP(P3228,'Customer List'!B:C,2,)</f>
        <v/>
      </c>
      <c r="W3228" s="40" t="n"/>
      <c r="X3228" s="32" t="n">
        <v>45941</v>
      </c>
      <c r="Y3228" s="23">
        <f>IF(X3228="", "", X3228-N3228)</f>
        <v/>
      </c>
      <c r="Z3228" s="23">
        <f>IF(N3228="", "", TEXT(N3228, "dddd"))</f>
        <v/>
      </c>
      <c r="AA3228" s="23">
        <f>IF(X3228="", "", TEXT(X3228, "dddd"))</f>
        <v/>
      </c>
      <c r="AB3228" s="23">
        <f>VLOOKUP(U3228,'Currency Sheet'!A:C,3,)</f>
        <v/>
      </c>
      <c r="AC3228" s="44">
        <f>VLOOKUP(P3228,'Customer List'!B:D,3,)</f>
        <v/>
      </c>
    </row>
    <row r="3229">
      <c r="A3229" s="23">
        <f>A3228+1</f>
        <v/>
      </c>
      <c r="B3229" s="23" t="inlineStr">
        <is>
          <t>O092325IN3313857G</t>
        </is>
      </c>
      <c r="C3229" s="32" t="n">
        <v>45926</v>
      </c>
      <c r="D3229" s="32" t="n">
        <v>45937</v>
      </c>
      <c r="E3229" s="51" t="n">
        <v>374</v>
      </c>
      <c r="F3229" s="51">
        <f>IF(AB3229="DOLLAR",E3229*88,E3229)</f>
        <v/>
      </c>
      <c r="G3229" s="62">
        <f>F3229*J3229</f>
        <v/>
      </c>
      <c r="H3229" s="23" t="inlineStr">
        <is>
          <t>L-004236-00-0005</t>
        </is>
      </c>
      <c r="I3229" s="23" t="inlineStr">
        <is>
          <t>ON-TARGETplus Human USP18 (11274) siRNA - SMARTpool  5nmol</t>
        </is>
      </c>
      <c r="J3229" s="23" t="n">
        <v>1</v>
      </c>
      <c r="K3229" s="23" t="n">
        <v>1</v>
      </c>
      <c r="L3229" s="23">
        <f>J3229-K3229</f>
        <v/>
      </c>
      <c r="M3229" s="23" t="inlineStr">
        <is>
          <t>T-1349/25-26</t>
        </is>
      </c>
      <c r="N3229" s="32" t="n">
        <v>45937</v>
      </c>
      <c r="O3229" s="62" t="n">
        <v>45657</v>
      </c>
      <c r="P3229" s="23" t="inlineStr">
        <is>
          <t>ILS</t>
        </is>
      </c>
      <c r="Q3229" s="23" t="n">
        <v>58156578664</v>
      </c>
      <c r="R3229" s="23" t="inlineStr">
        <is>
          <t>Delivered</t>
        </is>
      </c>
      <c r="S3229" s="63" t="n">
        <v>-20</v>
      </c>
      <c r="T3229" s="39" t="n"/>
      <c r="U3229" s="23" t="inlineStr">
        <is>
          <t>DHARMACON</t>
        </is>
      </c>
      <c r="V3229" s="23">
        <f>VLOOKUP(P3229,'Customer List'!B:C,2,)</f>
        <v/>
      </c>
      <c r="W3229" s="40" t="n"/>
      <c r="X3229" s="32" t="n">
        <v>45941</v>
      </c>
      <c r="Y3229" s="23">
        <f>IF(X3229="", "", X3229-N3229)</f>
        <v/>
      </c>
      <c r="Z3229" s="23">
        <f>IF(N3229="", "", TEXT(N3229, "dddd"))</f>
        <v/>
      </c>
      <c r="AA3229" s="23">
        <f>IF(X3229="", "", TEXT(X3229, "dddd"))</f>
        <v/>
      </c>
      <c r="AB3229" s="23">
        <f>VLOOKUP(U3229,'Currency Sheet'!A:C,3,)</f>
        <v/>
      </c>
      <c r="AC3229" s="44">
        <f>VLOOKUP(P3229,'Customer List'!B:D,3,)</f>
        <v/>
      </c>
    </row>
    <row r="3230">
      <c r="A3230" s="23">
        <f>A3229+1</f>
        <v/>
      </c>
      <c r="B3230" s="23" t="inlineStr">
        <is>
          <t>O092325IN3313857G</t>
        </is>
      </c>
      <c r="C3230" s="32" t="n">
        <v>45926</v>
      </c>
      <c r="D3230" s="32" t="n">
        <v>45937</v>
      </c>
      <c r="E3230" s="51" t="n">
        <v>374</v>
      </c>
      <c r="F3230" s="51">
        <f>IF(AB3230="DOLLAR",E3230*88,E3230)</f>
        <v/>
      </c>
      <c r="G3230" s="62">
        <f>F3230*J3230</f>
        <v/>
      </c>
      <c r="H3230" s="23" t="inlineStr">
        <is>
          <t>L-019598-00-0005</t>
        </is>
      </c>
      <c r="I3230" s="23" t="inlineStr">
        <is>
          <t xml:space="preserve">ON-TARGETplus Human PABPC1 (26986) siRNA - SMARTpool, 5_x000D_
Nmol </t>
        </is>
      </c>
      <c r="J3230" s="23" t="n">
        <v>1</v>
      </c>
      <c r="K3230" s="23" t="n"/>
      <c r="L3230" s="23">
        <f>J3230-K3230</f>
        <v/>
      </c>
      <c r="M3230" s="23" t="n"/>
      <c r="N3230" s="32" t="n"/>
      <c r="O3230" s="62" t="n"/>
      <c r="P3230" s="23" t="inlineStr">
        <is>
          <t>ILS</t>
        </is>
      </c>
      <c r="Q3230" s="23" t="n"/>
      <c r="R3230" s="23" t="n"/>
      <c r="S3230" s="63" t="n">
        <v>-20</v>
      </c>
      <c r="T3230" s="39" t="n"/>
      <c r="U3230" s="23" t="inlineStr">
        <is>
          <t>DHARMACON</t>
        </is>
      </c>
      <c r="V3230" s="23">
        <f>VLOOKUP(P3230,'Customer List'!B:C,2,)</f>
        <v/>
      </c>
      <c r="W3230" s="40" t="inlineStr">
        <is>
          <t>PO Awaited</t>
        </is>
      </c>
      <c r="X3230" s="32">
        <f>IF(OR(R3230 = "PRIYANKA MADAM", R3230 = "DEEPAK", R3230 = "PORTER"),N3230,"")</f>
        <v/>
      </c>
      <c r="Y3230" s="23">
        <f>IF(X3230="", "", X3230-N3230)</f>
        <v/>
      </c>
      <c r="Z3230" s="23">
        <f>IF(N3230="", "", TEXT(N3230, "dddd"))</f>
        <v/>
      </c>
      <c r="AA3230" s="23">
        <f>IF(X3230="", "", TEXT(X3230, "dddd"))</f>
        <v/>
      </c>
      <c r="AB3230" s="23">
        <f>VLOOKUP(U3230,'Currency Sheet'!A:C,3,)</f>
        <v/>
      </c>
      <c r="AC3230" s="44">
        <f>VLOOKUP(P3230,'Customer List'!B:D,3,)</f>
        <v/>
      </c>
    </row>
    <row r="3231">
      <c r="A3231" s="23">
        <f>A3230+1</f>
        <v/>
      </c>
      <c r="B3231" s="23" t="inlineStr">
        <is>
          <t>O092325IN3313857G</t>
        </is>
      </c>
      <c r="C3231" s="32" t="n">
        <v>45926</v>
      </c>
      <c r="D3231" s="32" t="n">
        <v>45937</v>
      </c>
      <c r="E3231" s="51" t="n">
        <v>374</v>
      </c>
      <c r="F3231" s="51">
        <f>IF(AB3231="DOLLAR",E3231*88,E3231)</f>
        <v/>
      </c>
      <c r="G3231" s="62">
        <f>F3231*J3231</f>
        <v/>
      </c>
      <c r="H3231" s="23" t="inlineStr">
        <is>
          <t>L-013680-01-0005</t>
        </is>
      </c>
      <c r="I3231" s="23" t="inlineStr">
        <is>
          <t xml:space="preserve">ON-TARGETplus Human NXF1 (10482) siRNA - SMARTpool, 5_x000D_
Nmol </t>
        </is>
      </c>
      <c r="J3231" s="23" t="n">
        <v>1</v>
      </c>
      <c r="K3231" s="23" t="n"/>
      <c r="L3231" s="23">
        <f>J3231-K3231</f>
        <v/>
      </c>
      <c r="M3231" s="23" t="n"/>
      <c r="N3231" s="32" t="n"/>
      <c r="O3231" s="62" t="n"/>
      <c r="P3231" s="23" t="inlineStr">
        <is>
          <t>ILS</t>
        </is>
      </c>
      <c r="Q3231" s="23" t="n"/>
      <c r="R3231" s="23" t="n"/>
      <c r="S3231" s="63" t="n">
        <v>-20</v>
      </c>
      <c r="T3231" s="39" t="n"/>
      <c r="U3231" s="23" t="inlineStr">
        <is>
          <t>DHARMACON</t>
        </is>
      </c>
      <c r="V3231" s="23">
        <f>VLOOKUP(P3231,'Customer List'!B:C,2,)</f>
        <v/>
      </c>
      <c r="W3231" s="40" t="inlineStr">
        <is>
          <t>PO Awaited</t>
        </is>
      </c>
      <c r="X3231" s="32">
        <f>IF(OR(R3231 = "PRIYANKA MADAM", R3231 = "DEEPAK", R3231 = "PORTER"),N3231,"")</f>
        <v/>
      </c>
      <c r="Y3231" s="23">
        <f>IF(X3231="", "", X3231-N3231)</f>
        <v/>
      </c>
      <c r="Z3231" s="23">
        <f>IF(N3231="", "", TEXT(N3231, "dddd"))</f>
        <v/>
      </c>
      <c r="AA3231" s="23">
        <f>IF(X3231="", "", TEXT(X3231, "dddd"))</f>
        <v/>
      </c>
      <c r="AB3231" s="23">
        <f>VLOOKUP(U3231,'Currency Sheet'!A:C,3,)</f>
        <v/>
      </c>
      <c r="AC3231" s="44">
        <f>VLOOKUP(P3231,'Customer List'!B:D,3,)</f>
        <v/>
      </c>
    </row>
    <row r="3232">
      <c r="A3232" s="23">
        <f>A3231+1</f>
        <v/>
      </c>
      <c r="B3232" s="23" t="inlineStr">
        <is>
          <t>O092325IN3313857G</t>
        </is>
      </c>
      <c r="C3232" s="32" t="n">
        <v>45926</v>
      </c>
      <c r="D3232" s="32" t="n">
        <v>45937</v>
      </c>
      <c r="E3232" s="51" t="n">
        <v>374</v>
      </c>
      <c r="F3232" s="51">
        <f>IF(AB3232="DOLLAR",E3232*88,E3232)</f>
        <v/>
      </c>
      <c r="G3232" s="62">
        <f>F3232*J3232</f>
        <v/>
      </c>
      <c r="H3232" s="23" t="inlineStr">
        <is>
          <t>L-012078-00-0005</t>
        </is>
      </c>
      <c r="I3232" s="23" t="inlineStr">
        <is>
          <t xml:space="preserve">ON-TARGETplus Human ALYREF (10189) siRNA - SMARTpool, 5_x000D_
Nmol </t>
        </is>
      </c>
      <c r="J3232" s="23" t="n">
        <v>1</v>
      </c>
      <c r="K3232" s="23" t="n"/>
      <c r="L3232" s="23">
        <f>J3232-K3232</f>
        <v/>
      </c>
      <c r="M3232" s="23" t="n"/>
      <c r="N3232" s="32" t="n"/>
      <c r="O3232" s="62" t="n"/>
      <c r="P3232" s="23" t="inlineStr">
        <is>
          <t>ILS</t>
        </is>
      </c>
      <c r="Q3232" s="23" t="n"/>
      <c r="R3232" s="23" t="n"/>
      <c r="S3232" s="63" t="n">
        <v>-20</v>
      </c>
      <c r="T3232" s="39" t="n"/>
      <c r="U3232" s="23" t="inlineStr">
        <is>
          <t>DHARMACON</t>
        </is>
      </c>
      <c r="V3232" s="23">
        <f>VLOOKUP(P3232,'Customer List'!B:C,2,)</f>
        <v/>
      </c>
      <c r="W3232" s="40" t="inlineStr">
        <is>
          <t>PO Awaited</t>
        </is>
      </c>
      <c r="X3232" s="32">
        <f>IF(OR(R3232 = "PRIYANKA MADAM", R3232 = "DEEPAK", R3232 = "PORTER"),N3232,"")</f>
        <v/>
      </c>
      <c r="Y3232" s="23">
        <f>IF(X3232="", "", X3232-N3232)</f>
        <v/>
      </c>
      <c r="Z3232" s="23">
        <f>IF(N3232="", "", TEXT(N3232, "dddd"))</f>
        <v/>
      </c>
      <c r="AA3232" s="23">
        <f>IF(X3232="", "", TEXT(X3232, "dddd"))</f>
        <v/>
      </c>
      <c r="AB3232" s="23">
        <f>VLOOKUP(U3232,'Currency Sheet'!A:C,3,)</f>
        <v/>
      </c>
      <c r="AC3232" s="44">
        <f>VLOOKUP(P3232,'Customer List'!B:D,3,)</f>
        <v/>
      </c>
    </row>
    <row r="3233">
      <c r="A3233" s="23">
        <f>A3232+1</f>
        <v/>
      </c>
      <c r="B3233" s="23" t="inlineStr">
        <is>
          <t>O092325IN3313857G</t>
        </is>
      </c>
      <c r="C3233" s="32" t="n">
        <v>45926</v>
      </c>
      <c r="D3233" s="32" t="n">
        <v>45937</v>
      </c>
      <c r="E3233" s="51" t="n">
        <v>374</v>
      </c>
      <c r="F3233" s="51">
        <f>IF(AB3233="DOLLAR",E3233*88,E3233)</f>
        <v/>
      </c>
      <c r="G3233" s="62">
        <f>F3233*J3233</f>
        <v/>
      </c>
      <c r="H3233" s="23" t="inlineStr">
        <is>
          <t>L-003030-00-0005</t>
        </is>
      </c>
      <c r="I3233" s="23" t="inlineStr">
        <is>
          <t xml:space="preserve">ON-TARGETplus Human XPO1 (7514) siRNA - SMARTpool, 5_x000D_
Nmol </t>
        </is>
      </c>
      <c r="J3233" s="23" t="n">
        <v>1</v>
      </c>
      <c r="K3233" s="23" t="n"/>
      <c r="L3233" s="23">
        <f>J3233-K3233</f>
        <v/>
      </c>
      <c r="M3233" s="23" t="n"/>
      <c r="N3233" s="32" t="n"/>
      <c r="O3233" s="62" t="n"/>
      <c r="P3233" s="23" t="inlineStr">
        <is>
          <t>ILS</t>
        </is>
      </c>
      <c r="Q3233" s="23" t="n"/>
      <c r="R3233" s="23" t="n"/>
      <c r="S3233" s="63" t="n">
        <v>-20</v>
      </c>
      <c r="T3233" s="39" t="n"/>
      <c r="U3233" s="23" t="inlineStr">
        <is>
          <t>DHARMACON</t>
        </is>
      </c>
      <c r="V3233" s="23">
        <f>VLOOKUP(P3233,'Customer List'!B:C,2,)</f>
        <v/>
      </c>
      <c r="W3233" s="40" t="inlineStr">
        <is>
          <t>PO Awaited</t>
        </is>
      </c>
      <c r="X3233" s="32">
        <f>IF(OR(R3233 = "PRIYANKA MADAM", R3233 = "DEEPAK", R3233 = "PORTER"),N3233,"")</f>
        <v/>
      </c>
      <c r="Y3233" s="23">
        <f>IF(X3233="", "", X3233-N3233)</f>
        <v/>
      </c>
      <c r="Z3233" s="23">
        <f>IF(N3233="", "", TEXT(N3233, "dddd"))</f>
        <v/>
      </c>
      <c r="AA3233" s="23">
        <f>IF(X3233="", "", TEXT(X3233, "dddd"))</f>
        <v/>
      </c>
      <c r="AB3233" s="23">
        <f>VLOOKUP(U3233,'Currency Sheet'!A:C,3,)</f>
        <v/>
      </c>
      <c r="AC3233" s="44">
        <f>VLOOKUP(P3233,'Customer List'!B:D,3,)</f>
        <v/>
      </c>
    </row>
    <row r="3234">
      <c r="A3234" s="23">
        <f>A3233+1</f>
        <v/>
      </c>
      <c r="B3234" s="23" t="inlineStr">
        <is>
          <t>O092325IN3313857G</t>
        </is>
      </c>
      <c r="C3234" s="32" t="n">
        <v>45926</v>
      </c>
      <c r="D3234" s="32" t="n">
        <v>45937</v>
      </c>
      <c r="E3234" s="51" t="n">
        <v>374</v>
      </c>
      <c r="F3234" s="51">
        <f>IF(AB3234="DOLLAR",E3234*88,E3234)</f>
        <v/>
      </c>
      <c r="G3234" s="62">
        <f>F3234*J3234</f>
        <v/>
      </c>
      <c r="H3234" s="23" t="inlineStr">
        <is>
          <t>L-004920-01-0005</t>
        </is>
      </c>
      <c r="I3234" s="23" t="inlineStr">
        <is>
          <t xml:space="preserve">ON-TARGETplus Human DDX39A (10212) siRNA -_x000D_
SMARTpool, 5 nmol </t>
        </is>
      </c>
      <c r="J3234" s="23" t="n">
        <v>1</v>
      </c>
      <c r="K3234" s="23" t="n"/>
      <c r="L3234" s="23">
        <f>J3234-K3234</f>
        <v/>
      </c>
      <c r="M3234" s="23" t="n"/>
      <c r="N3234" s="32" t="n"/>
      <c r="O3234" s="62" t="n"/>
      <c r="P3234" s="23" t="inlineStr">
        <is>
          <t>ILS</t>
        </is>
      </c>
      <c r="Q3234" s="23" t="n"/>
      <c r="R3234" s="23" t="n"/>
      <c r="S3234" s="63" t="n">
        <v>-20</v>
      </c>
      <c r="T3234" s="39" t="n"/>
      <c r="U3234" s="23" t="inlineStr">
        <is>
          <t>DHARMACON</t>
        </is>
      </c>
      <c r="V3234" s="23">
        <f>VLOOKUP(P3234,'Customer List'!B:C,2,)</f>
        <v/>
      </c>
      <c r="W3234" s="40" t="inlineStr">
        <is>
          <t>PO Awaited</t>
        </is>
      </c>
      <c r="X3234" s="32">
        <f>IF(OR(R3234 = "PRIYANKA MADAM", R3234 = "DEEPAK", R3234 = "PORTER"),N3234,"")</f>
        <v/>
      </c>
      <c r="Y3234" s="23">
        <f>IF(X3234="", "", X3234-N3234)</f>
        <v/>
      </c>
      <c r="Z3234" s="23">
        <f>IF(N3234="", "", TEXT(N3234, "dddd"))</f>
        <v/>
      </c>
      <c r="AA3234" s="23">
        <f>IF(X3234="", "", TEXT(X3234, "dddd"))</f>
        <v/>
      </c>
      <c r="AB3234" s="23">
        <f>VLOOKUP(U3234,'Currency Sheet'!A:C,3,)</f>
        <v/>
      </c>
      <c r="AC3234" s="44">
        <f>VLOOKUP(P3234,'Customer List'!B:D,3,)</f>
        <v/>
      </c>
    </row>
    <row r="3235">
      <c r="A3235" s="23">
        <f>A3234+1</f>
        <v/>
      </c>
      <c r="B3235" s="23" t="inlineStr">
        <is>
          <t>O092325IN3313857G</t>
        </is>
      </c>
      <c r="C3235" s="32" t="n">
        <v>45926</v>
      </c>
      <c r="D3235" s="32" t="n">
        <v>45937</v>
      </c>
      <c r="E3235" s="51" t="n">
        <v>374</v>
      </c>
      <c r="F3235" s="51">
        <f>IF(AB3235="DOLLAR",E3235*88,E3235)</f>
        <v/>
      </c>
      <c r="G3235" s="62">
        <f>F3235*J3235</f>
        <v/>
      </c>
      <c r="H3235" s="23" t="inlineStr">
        <is>
          <t>L-003805-00-0005</t>
        </is>
      </c>
      <c r="I3235" s="23" t="inlineStr">
        <is>
          <t xml:space="preserve">ON-TARGETplus Human DDX39B (7919) siRNA -_x000D_
SMARTpool, 5 nmol </t>
        </is>
      </c>
      <c r="J3235" s="23" t="n">
        <v>1</v>
      </c>
      <c r="K3235" s="23" t="n"/>
      <c r="L3235" s="23">
        <f>J3235-K3235</f>
        <v/>
      </c>
      <c r="M3235" s="23" t="n"/>
      <c r="N3235" s="32" t="n"/>
      <c r="O3235" s="62" t="n"/>
      <c r="P3235" s="23" t="inlineStr">
        <is>
          <t>ILS</t>
        </is>
      </c>
      <c r="Q3235" s="23" t="n"/>
      <c r="R3235" s="23" t="n"/>
      <c r="S3235" s="63" t="n">
        <v>-20</v>
      </c>
      <c r="T3235" s="39" t="n"/>
      <c r="U3235" s="23" t="inlineStr">
        <is>
          <t>DHARMACON</t>
        </is>
      </c>
      <c r="V3235" s="23">
        <f>VLOOKUP(P3235,'Customer List'!B:C,2,)</f>
        <v/>
      </c>
      <c r="W3235" s="40" t="inlineStr">
        <is>
          <t>PO Awaited</t>
        </is>
      </c>
      <c r="X3235" s="32">
        <f>IF(OR(R3235 = "PRIYANKA MADAM", R3235 = "DEEPAK", R3235 = "PORTER"),N3235,"")</f>
        <v/>
      </c>
      <c r="Y3235" s="23">
        <f>IF(X3235="", "", X3235-N3235)</f>
        <v/>
      </c>
      <c r="Z3235" s="23">
        <f>IF(N3235="", "", TEXT(N3235, "dddd"))</f>
        <v/>
      </c>
      <c r="AA3235" s="23">
        <f>IF(X3235="", "", TEXT(X3235, "dddd"))</f>
        <v/>
      </c>
      <c r="AB3235" s="23">
        <f>VLOOKUP(U3235,'Currency Sheet'!A:C,3,)</f>
        <v/>
      </c>
      <c r="AC3235" s="44">
        <f>VLOOKUP(P3235,'Customer List'!B:D,3,)</f>
        <v/>
      </c>
    </row>
    <row r="3236">
      <c r="A3236" s="23">
        <f>A3235+1</f>
        <v/>
      </c>
      <c r="B3236" s="23" t="inlineStr">
        <is>
          <t>O092325IN3313857G</t>
        </is>
      </c>
      <c r="C3236" s="32" t="n">
        <v>45926</v>
      </c>
      <c r="D3236" s="32" t="n">
        <v>45937</v>
      </c>
      <c r="E3236" s="51" t="n">
        <v>188</v>
      </c>
      <c r="F3236" s="51">
        <f>IF(AB3236="DOLLAR",E3236*88,E3236)</f>
        <v/>
      </c>
      <c r="G3236" s="62">
        <f>F3236*J3236</f>
        <v/>
      </c>
      <c r="H3236" s="23" t="inlineStr">
        <is>
          <t>D-001810-10-05</t>
        </is>
      </c>
      <c r="I3236" s="23" t="inlineStr">
        <is>
          <t>ON-TARGETplus Non-targeting Pool  5nmol</t>
        </is>
      </c>
      <c r="J3236" s="23" t="n">
        <v>1</v>
      </c>
      <c r="K3236" s="23" t="n"/>
      <c r="L3236" s="23">
        <f>J3236-K3236</f>
        <v/>
      </c>
      <c r="M3236" s="23" t="n"/>
      <c r="N3236" s="32" t="n"/>
      <c r="O3236" s="62" t="n"/>
      <c r="P3236" s="23" t="inlineStr">
        <is>
          <t>ILS</t>
        </is>
      </c>
      <c r="Q3236" s="23" t="n"/>
      <c r="R3236" s="23" t="n"/>
      <c r="S3236" s="63" t="n">
        <v>-20</v>
      </c>
      <c r="T3236" s="39" t="n"/>
      <c r="U3236" s="23" t="inlineStr">
        <is>
          <t>DHARMACON</t>
        </is>
      </c>
      <c r="V3236" s="23">
        <f>VLOOKUP(P3236,'Customer List'!B:C,2,)</f>
        <v/>
      </c>
      <c r="W3236" s="40" t="inlineStr">
        <is>
          <t>PO Awaited</t>
        </is>
      </c>
      <c r="X3236" s="32">
        <f>IF(OR(R3236 = "PRIYANKA MADAM", R3236 = "DEEPAK", R3236 = "PORTER"),N3236,"")</f>
        <v/>
      </c>
      <c r="Y3236" s="23">
        <f>IF(X3236="", "", X3236-N3236)</f>
        <v/>
      </c>
      <c r="Z3236" s="23">
        <f>IF(N3236="", "", TEXT(N3236, "dddd"))</f>
        <v/>
      </c>
      <c r="AA3236" s="23">
        <f>IF(X3236="", "", TEXT(X3236, "dddd"))</f>
        <v/>
      </c>
      <c r="AB3236" s="23">
        <f>VLOOKUP(U3236,'Currency Sheet'!A:C,3,)</f>
        <v/>
      </c>
      <c r="AC3236" s="44">
        <f>VLOOKUP(P3236,'Customer List'!B:D,3,)</f>
        <v/>
      </c>
    </row>
    <row r="3237">
      <c r="A3237" s="23">
        <f>A3236+1</f>
        <v/>
      </c>
      <c r="B3237" s="23" t="inlineStr">
        <is>
          <t>O092325IN3313857G</t>
        </is>
      </c>
      <c r="C3237" s="32" t="n">
        <v>45926</v>
      </c>
      <c r="D3237" s="32" t="n">
        <v>45937</v>
      </c>
      <c r="E3237" s="51" t="n">
        <v>374</v>
      </c>
      <c r="F3237" s="51">
        <f>IF(AB3237="DOLLAR",E3237*88,E3237)</f>
        <v/>
      </c>
      <c r="G3237" s="62">
        <f>F3237*J3237</f>
        <v/>
      </c>
      <c r="H3237" s="23" t="inlineStr">
        <is>
          <t>L-021086-00-0005</t>
        </is>
      </c>
      <c r="I3237" s="23" t="inlineStr">
        <is>
          <t xml:space="preserve">ON-TARGETplus Human CRBN _x000D_
(51185) siRNA - SMARTpool, 5 nmol </t>
        </is>
      </c>
      <c r="J3237" s="23" t="n">
        <v>1</v>
      </c>
      <c r="K3237" s="23" t="n">
        <v>1</v>
      </c>
      <c r="L3237" s="23">
        <f>J3237-K3237</f>
        <v/>
      </c>
      <c r="M3237" s="23" t="inlineStr">
        <is>
          <t>T-1350/25-26</t>
        </is>
      </c>
      <c r="N3237" s="32" t="n">
        <v>45937</v>
      </c>
      <c r="O3237" s="62" t="n">
        <v>48193.5</v>
      </c>
      <c r="P3237" s="23" t="inlineStr">
        <is>
          <t>ILS</t>
        </is>
      </c>
      <c r="Q3237" s="23" t="n">
        <v>58156578664</v>
      </c>
      <c r="R3237" s="23" t="inlineStr">
        <is>
          <t>Delivered</t>
        </is>
      </c>
      <c r="S3237" s="63" t="n">
        <v>-20</v>
      </c>
      <c r="T3237" s="39" t="n"/>
      <c r="U3237" s="23" t="inlineStr">
        <is>
          <t>DHARMACON</t>
        </is>
      </c>
      <c r="V3237" s="23">
        <f>VLOOKUP(P3237,'Customer List'!B:C,2,)</f>
        <v/>
      </c>
      <c r="W3237" s="40" t="n"/>
      <c r="X3237" s="32" t="n">
        <v>45941</v>
      </c>
      <c r="Y3237" s="23">
        <f>IF(X3237="", "", X3237-N3237)</f>
        <v/>
      </c>
      <c r="Z3237" s="23">
        <f>IF(N3237="", "", TEXT(N3237, "dddd"))</f>
        <v/>
      </c>
      <c r="AA3237" s="23">
        <f>IF(X3237="", "", TEXT(X3237, "dddd"))</f>
        <v/>
      </c>
      <c r="AB3237" s="23">
        <f>VLOOKUP(U3237,'Currency Sheet'!A:C,3,)</f>
        <v/>
      </c>
      <c r="AC3237" s="44">
        <f>VLOOKUP(P3237,'Customer List'!B:D,3,)</f>
        <v/>
      </c>
    </row>
    <row r="3238">
      <c r="A3238" s="23">
        <f>A3237+1</f>
        <v/>
      </c>
      <c r="B3238" s="23" t="inlineStr">
        <is>
          <t>O092325IN3313857G</t>
        </is>
      </c>
      <c r="C3238" s="32" t="n">
        <v>45926</v>
      </c>
      <c r="D3238" s="32" t="n">
        <v>45937</v>
      </c>
      <c r="E3238" s="51" t="n">
        <v>374</v>
      </c>
      <c r="F3238" s="51">
        <f>IF(AB3238="DOLLAR",E3238*88,E3238)</f>
        <v/>
      </c>
      <c r="G3238" s="62">
        <f>F3238*J3238</f>
        <v/>
      </c>
      <c r="H3238" s="23" t="inlineStr">
        <is>
          <t>L-003936-00-0005</t>
        </is>
      </c>
      <c r="I3238" s="23" t="inlineStr">
        <is>
          <t xml:space="preserve">ON-TARGETplus Human VHL _x000D_
(7428) siRNA - SMARTpool, 5 _x000D_
nmol </t>
        </is>
      </c>
      <c r="J3238" s="23" t="n">
        <v>1</v>
      </c>
      <c r="K3238" s="23" t="n">
        <v>1</v>
      </c>
      <c r="L3238" s="23">
        <f>J3238-K3238</f>
        <v/>
      </c>
      <c r="M3238" s="23" t="inlineStr">
        <is>
          <t>T-1350/25-26</t>
        </is>
      </c>
      <c r="N3238" s="32" t="n">
        <v>45937</v>
      </c>
      <c r="O3238" s="62" t="n">
        <v>48193.5</v>
      </c>
      <c r="P3238" s="23" t="inlineStr">
        <is>
          <t>ILS</t>
        </is>
      </c>
      <c r="Q3238" s="23" t="n">
        <v>58156578664</v>
      </c>
      <c r="R3238" s="23" t="inlineStr">
        <is>
          <t>Delivered</t>
        </is>
      </c>
      <c r="S3238" s="63" t="n">
        <v>-20</v>
      </c>
      <c r="T3238" s="39" t="n"/>
      <c r="U3238" s="23" t="inlineStr">
        <is>
          <t>DHARMACON</t>
        </is>
      </c>
      <c r="V3238" s="23">
        <f>VLOOKUP(P3238,'Customer List'!B:C,2,)</f>
        <v/>
      </c>
      <c r="W3238" s="40" t="n"/>
      <c r="X3238" s="32" t="n">
        <v>45941</v>
      </c>
      <c r="Y3238" s="23">
        <f>IF(X3238="", "", X3238-N3238)</f>
        <v/>
      </c>
      <c r="Z3238" s="23">
        <f>IF(N3238="", "", TEXT(N3238, "dddd"))</f>
        <v/>
      </c>
      <c r="AA3238" s="23">
        <f>IF(X3238="", "", TEXT(X3238, "dddd"))</f>
        <v/>
      </c>
      <c r="AB3238" s="23">
        <f>VLOOKUP(U3238,'Currency Sheet'!A:C,3,)</f>
        <v/>
      </c>
      <c r="AC3238" s="44">
        <f>VLOOKUP(P3238,'Customer List'!B:D,3,)</f>
        <v/>
      </c>
    </row>
    <row r="3239">
      <c r="A3239" s="23">
        <f>A3238+1</f>
        <v/>
      </c>
      <c r="B3239" s="23" t="inlineStr">
        <is>
          <t>O092325IN3313857G</t>
        </is>
      </c>
      <c r="C3239" s="32" t="n">
        <v>45926</v>
      </c>
      <c r="D3239" s="32" t="n">
        <v>45937</v>
      </c>
      <c r="E3239" s="51" t="n">
        <v>374</v>
      </c>
      <c r="F3239" s="51">
        <f>IF(AB3239="DOLLAR",E3239*88,E3239)</f>
        <v/>
      </c>
      <c r="G3239" s="62">
        <f>F3239*J3239</f>
        <v/>
      </c>
      <c r="H3239" s="23" t="inlineStr">
        <is>
          <t>L-015121-00-0005</t>
        </is>
      </c>
      <c r="I3239" s="23" t="inlineStr">
        <is>
          <t>ON-TARGETplus Human MYO1C (4641) siRNA - SMARTpool  5nmol</t>
        </is>
      </c>
      <c r="J3239" s="23" t="n">
        <v>1</v>
      </c>
      <c r="K3239" s="23" t="n"/>
      <c r="L3239" s="23">
        <f>J3239-K3239</f>
        <v/>
      </c>
      <c r="M3239" s="23" t="n"/>
      <c r="N3239" s="32" t="n"/>
      <c r="O3239" s="62" t="n"/>
      <c r="P3239" s="23" t="inlineStr">
        <is>
          <t>NCBS</t>
        </is>
      </c>
      <c r="Q3239" s="23" t="n"/>
      <c r="R3239" s="23" t="n"/>
      <c r="S3239" s="63" t="n">
        <v>-20</v>
      </c>
      <c r="T3239" s="39" t="n"/>
      <c r="U3239" s="23" t="inlineStr">
        <is>
          <t>DHARMACON</t>
        </is>
      </c>
      <c r="V3239" s="23">
        <f>VLOOKUP(P3239,'Customer List'!B:C,2,)</f>
        <v/>
      </c>
      <c r="W3239" s="40" t="inlineStr">
        <is>
          <t>PO Awaited</t>
        </is>
      </c>
      <c r="X3239" s="32">
        <f>IF(OR(R3239 = "PRIYANKA MADAM", R3239 = "DEEPAK", R3239 = "PORTER"),N3239,"")</f>
        <v/>
      </c>
      <c r="Y3239" s="23">
        <f>IF(X3239="", "", X3239-N3239)</f>
        <v/>
      </c>
      <c r="Z3239" s="23">
        <f>IF(N3239="", "", TEXT(N3239, "dddd"))</f>
        <v/>
      </c>
      <c r="AA3239" s="23">
        <f>IF(X3239="", "", TEXT(X3239, "dddd"))</f>
        <v/>
      </c>
      <c r="AB3239" s="23">
        <f>VLOOKUP(U3239,'Currency Sheet'!A:C,3,)</f>
        <v/>
      </c>
      <c r="AC3239" s="44">
        <f>VLOOKUP(P3239,'Customer List'!B:D,3,)</f>
        <v/>
      </c>
    </row>
    <row r="3240">
      <c r="A3240" s="23">
        <f>A3239+1</f>
        <v/>
      </c>
      <c r="B3240" s="23" t="inlineStr">
        <is>
          <t>O092325IN3313857G</t>
        </is>
      </c>
      <c r="C3240" s="32" t="n">
        <v>45926</v>
      </c>
      <c r="D3240" s="32" t="n">
        <v>45937</v>
      </c>
      <c r="E3240" s="51" t="n">
        <v>374</v>
      </c>
      <c r="F3240" s="51">
        <f>IF(AB3240="DOLLAR",E3240*88,E3240)</f>
        <v/>
      </c>
      <c r="G3240" s="62">
        <f>F3240*J3240</f>
        <v/>
      </c>
      <c r="H3240" s="23" t="inlineStr">
        <is>
          <t>L-020165-00-0005</t>
        </is>
      </c>
      <c r="I3240" s="23" t="inlineStr">
        <is>
          <t>ON-TARGETplus Human CTCF (10664) siRNA - SMARTpool  5nmol</t>
        </is>
      </c>
      <c r="J3240" s="23" t="n">
        <v>1</v>
      </c>
      <c r="K3240" s="23" t="n"/>
      <c r="L3240" s="23">
        <f>J3240-K3240</f>
        <v/>
      </c>
      <c r="M3240" s="23" t="n"/>
      <c r="N3240" s="32" t="n"/>
      <c r="O3240" s="62" t="n"/>
      <c r="P3240" s="23" t="inlineStr">
        <is>
          <t>NCBS</t>
        </is>
      </c>
      <c r="Q3240" s="23" t="n"/>
      <c r="R3240" s="23" t="n"/>
      <c r="S3240" s="63" t="n">
        <v>-20</v>
      </c>
      <c r="T3240" s="39" t="n"/>
      <c r="U3240" s="23" t="inlineStr">
        <is>
          <t>DHARMACON</t>
        </is>
      </c>
      <c r="V3240" s="23">
        <f>VLOOKUP(P3240,'Customer List'!B:C,2,)</f>
        <v/>
      </c>
      <c r="W3240" s="40" t="inlineStr">
        <is>
          <t>PO Awaited</t>
        </is>
      </c>
      <c r="X3240" s="32">
        <f>IF(OR(R3240 = "PRIYANKA MADAM", R3240 = "DEEPAK", R3240 = "PORTER"),N3240,"")</f>
        <v/>
      </c>
      <c r="Y3240" s="23">
        <f>IF(X3240="", "", X3240-N3240)</f>
        <v/>
      </c>
      <c r="Z3240" s="23">
        <f>IF(N3240="", "", TEXT(N3240, "dddd"))</f>
        <v/>
      </c>
      <c r="AA3240" s="23">
        <f>IF(X3240="", "", TEXT(X3240, "dddd"))</f>
        <v/>
      </c>
      <c r="AB3240" s="23">
        <f>VLOOKUP(U3240,'Currency Sheet'!A:C,3,)</f>
        <v/>
      </c>
      <c r="AC3240" s="44">
        <f>VLOOKUP(P3240,'Customer List'!B:D,3,)</f>
        <v/>
      </c>
    </row>
    <row r="3241">
      <c r="A3241" s="23">
        <f>A3240+1</f>
        <v/>
      </c>
      <c r="B3241" s="23" t="inlineStr">
        <is>
          <t>O092325IN3313857G</t>
        </is>
      </c>
      <c r="C3241" s="32" t="n">
        <v>45926</v>
      </c>
      <c r="D3241" s="32" t="n">
        <v>45937</v>
      </c>
      <c r="E3241" s="51" t="n">
        <v>364.14</v>
      </c>
      <c r="F3241" s="51">
        <f>IF(AB3241="DOLLAR",E3241*88,E3241)</f>
        <v/>
      </c>
      <c r="G3241" s="62">
        <f>F3241*J3241</f>
        <v/>
      </c>
      <c r="H3241" s="23" t="inlineStr">
        <is>
          <t>CTM-1192277</t>
        </is>
      </c>
      <c r="I3241" s="23" t="inlineStr">
        <is>
          <t xml:space="preserve">rSN003: Custom RNA, HPLC _x000D_
Purification, 0.05 µmol </t>
        </is>
      </c>
      <c r="J3241" s="23" t="n">
        <v>1</v>
      </c>
      <c r="K3241" s="23" t="n">
        <v>1</v>
      </c>
      <c r="L3241" s="23">
        <f>J3241-K3241</f>
        <v/>
      </c>
      <c r="M3241" s="23" t="inlineStr">
        <is>
          <t>T-1355/25-26</t>
        </is>
      </c>
      <c r="N3241" s="32" t="n">
        <v>45937</v>
      </c>
      <c r="O3241" s="62" t="n">
        <v>54621</v>
      </c>
      <c r="P3241" s="23" t="inlineStr">
        <is>
          <t>TIGS</t>
        </is>
      </c>
      <c r="Q3241" s="23" t="n">
        <v>58156574066</v>
      </c>
      <c r="R3241" s="23" t="inlineStr">
        <is>
          <t>Delivered</t>
        </is>
      </c>
      <c r="S3241" s="63" t="n">
        <v>-20</v>
      </c>
      <c r="T3241" s="39" t="n"/>
      <c r="U3241" s="23" t="inlineStr">
        <is>
          <t>DHARMACON</t>
        </is>
      </c>
      <c r="V3241" s="23">
        <f>VLOOKUP(P3241,'Customer List'!B:C,2,)</f>
        <v/>
      </c>
      <c r="W3241" s="40" t="n"/>
      <c r="X3241" s="32" t="n">
        <v>45938</v>
      </c>
      <c r="Y3241" s="23">
        <f>IF(X3241="", "", X3241-N3241)</f>
        <v/>
      </c>
      <c r="Z3241" s="23">
        <f>IF(N3241="", "", TEXT(N3241, "dddd"))</f>
        <v/>
      </c>
      <c r="AA3241" s="23">
        <f>IF(X3241="", "", TEXT(X3241, "dddd"))</f>
        <v/>
      </c>
      <c r="AB3241" s="23">
        <f>VLOOKUP(U3241,'Currency Sheet'!A:C,3,)</f>
        <v/>
      </c>
      <c r="AC3241" s="44">
        <f>VLOOKUP(P3241,'Customer List'!B:D,3,)</f>
        <v/>
      </c>
    </row>
    <row r="3242">
      <c r="A3242" s="23">
        <f>A3241+1</f>
        <v/>
      </c>
      <c r="B3242" s="23" t="inlineStr">
        <is>
          <t>O092325IN3313857G</t>
        </is>
      </c>
      <c r="C3242" s="32" t="n">
        <v>45926</v>
      </c>
      <c r="D3242" s="32" t="n">
        <v>45937</v>
      </c>
      <c r="E3242" s="51" t="n">
        <v>201</v>
      </c>
      <c r="F3242" s="51">
        <f>IF(AB3242="DOLLAR",E3242*88,E3242)</f>
        <v/>
      </c>
      <c r="G3242" s="62">
        <f>F3242*J3242</f>
        <v/>
      </c>
      <c r="H3242" s="23" t="inlineStr">
        <is>
          <t>C-300632-03-0005</t>
        </is>
      </c>
      <c r="I3242" s="23" t="inlineStr">
        <is>
          <t xml:space="preserve">miRIDIAN microRNA Human hsa-miR-150-5p - Mimic, 5 nmol </t>
        </is>
      </c>
      <c r="J3242" s="23" t="n">
        <v>1</v>
      </c>
      <c r="K3242" s="23" t="n">
        <v>1</v>
      </c>
      <c r="L3242" s="23">
        <f>J3242-K3242</f>
        <v/>
      </c>
      <c r="M3242" s="23" t="inlineStr">
        <is>
          <t>T-1367/25-26</t>
        </is>
      </c>
      <c r="N3242" s="32" t="n">
        <v>45938</v>
      </c>
      <c r="O3242" s="62" t="n">
        <v>21951</v>
      </c>
      <c r="P3242" s="23" t="inlineStr">
        <is>
          <t>RCB</t>
        </is>
      </c>
      <c r="Q3242" s="23" t="inlineStr">
        <is>
          <t>BY HAND</t>
        </is>
      </c>
      <c r="R3242" s="23" t="inlineStr">
        <is>
          <t>Deepak</t>
        </is>
      </c>
      <c r="S3242" s="63" t="n">
        <v>-20</v>
      </c>
      <c r="T3242" s="39" t="n"/>
      <c r="U3242" s="23" t="inlineStr">
        <is>
          <t>DHARMACON</t>
        </is>
      </c>
      <c r="V3242" s="23">
        <f>VLOOKUP(P3242,'Customer List'!B:C,2,)</f>
        <v/>
      </c>
      <c r="W3242" s="40" t="n"/>
      <c r="X3242" s="32">
        <f>IF(OR(R3242 = "PRIYANKA MADAM", R3242 = "DEEPAK", R3242 = "PORTER"),N3242,"")</f>
        <v/>
      </c>
      <c r="Y3242" s="23">
        <f>IF(X3242="", "", X3242-N3242)</f>
        <v/>
      </c>
      <c r="Z3242" s="23">
        <f>IF(N3242="", "", TEXT(N3242, "dddd"))</f>
        <v/>
      </c>
      <c r="AA3242" s="23">
        <f>IF(X3242="", "", TEXT(X3242, "dddd"))</f>
        <v/>
      </c>
      <c r="AB3242" s="23">
        <f>VLOOKUP(U3242,'Currency Sheet'!A:C,3,)</f>
        <v/>
      </c>
      <c r="AC3242" s="44">
        <f>VLOOKUP(P3242,'Customer List'!B:D,3,)</f>
        <v/>
      </c>
    </row>
    <row r="3243">
      <c r="A3243" s="23">
        <f>A3242+1</f>
        <v/>
      </c>
      <c r="B3243" s="23" t="inlineStr">
        <is>
          <t>O092325IN3313857G</t>
        </is>
      </c>
      <c r="C3243" s="32" t="n">
        <v>45926</v>
      </c>
      <c r="D3243" s="32" t="n">
        <v>45937</v>
      </c>
      <c r="E3243" s="51" t="n">
        <v>374</v>
      </c>
      <c r="F3243" s="51">
        <f>IF(AB3243="DOLLAR",E3243*88,E3243)</f>
        <v/>
      </c>
      <c r="G3243" s="62">
        <f>F3243*J3243</f>
        <v/>
      </c>
      <c r="H3243" s="23" t="inlineStr">
        <is>
          <t>L-062238-01-0005</t>
        </is>
      </c>
      <c r="I3243" s="23" t="inlineStr">
        <is>
          <t xml:space="preserve">ON-TARGETplus Mouse Fto _x000D_
(26383) siRNA - SMARTpool, 5 nmol </t>
        </is>
      </c>
      <c r="J3243" s="23" t="n">
        <v>1</v>
      </c>
      <c r="K3243" s="23" t="n">
        <v>1</v>
      </c>
      <c r="L3243" s="23">
        <f>J3243-K3243</f>
        <v/>
      </c>
      <c r="M3243" s="23" t="inlineStr">
        <is>
          <t>T-1377/25-26</t>
        </is>
      </c>
      <c r="N3243" s="32" t="n">
        <v>45938</v>
      </c>
      <c r="O3243" s="62" t="n">
        <v>48193</v>
      </c>
      <c r="P3243" s="23" t="inlineStr">
        <is>
          <t>IGIB</t>
        </is>
      </c>
      <c r="Q3243" s="23" t="inlineStr">
        <is>
          <t>BY HAND</t>
        </is>
      </c>
      <c r="R3243" s="23" t="inlineStr">
        <is>
          <t>PRIYANKA MADAM</t>
        </is>
      </c>
      <c r="S3243" s="63" t="n">
        <v>-20</v>
      </c>
      <c r="T3243" s="39" t="n"/>
      <c r="U3243" s="23" t="inlineStr">
        <is>
          <t>DHARMACON</t>
        </is>
      </c>
      <c r="V3243" s="23">
        <f>VLOOKUP(P3243,'Customer List'!B:C,2,)</f>
        <v/>
      </c>
      <c r="W3243" s="40" t="n"/>
      <c r="X3243" s="32">
        <f>IF(OR(R3243 = "PRIYANKA MADAM", R3243 = "DEEPAK", R3243 = "PORTER"),N3243,"")</f>
        <v/>
      </c>
      <c r="Y3243" s="23">
        <f>IF(X3243="", "", X3243-N3243)</f>
        <v/>
      </c>
      <c r="Z3243" s="23">
        <f>IF(N3243="", "", TEXT(N3243, "dddd"))</f>
        <v/>
      </c>
      <c r="AA3243" s="23">
        <f>IF(X3243="", "", TEXT(X3243, "dddd"))</f>
        <v/>
      </c>
      <c r="AB3243" s="23">
        <f>VLOOKUP(U3243,'Currency Sheet'!A:C,3,)</f>
        <v/>
      </c>
      <c r="AC3243" s="44">
        <f>VLOOKUP(P3243,'Customer List'!B:D,3,)</f>
        <v/>
      </c>
    </row>
    <row r="3244">
      <c r="A3244" s="23">
        <f>A3243+1</f>
        <v/>
      </c>
      <c r="B3244" s="23" t="inlineStr">
        <is>
          <t>O092325IN3313857G</t>
        </is>
      </c>
      <c r="C3244" s="32" t="n">
        <v>45926</v>
      </c>
      <c r="D3244" s="32" t="n">
        <v>45937</v>
      </c>
      <c r="E3244" s="51" t="n">
        <v>374</v>
      </c>
      <c r="F3244" s="51">
        <f>IF(AB3244="DOLLAR",E3244*88,E3244)</f>
        <v/>
      </c>
      <c r="G3244" s="62">
        <f>F3244*J3244</f>
        <v/>
      </c>
      <c r="H3244" s="23" t="inlineStr">
        <is>
          <t>L-017576-00-0005</t>
        </is>
      </c>
      <c r="I3244" s="23" t="inlineStr">
        <is>
          <t xml:space="preserve">ON-TARGETplus Human CD19 _x000D_
(930) siRNA - SMARTpool, 5 nmol </t>
        </is>
      </c>
      <c r="J3244" s="23" t="n">
        <v>1</v>
      </c>
      <c r="K3244" s="23" t="n">
        <v>1</v>
      </c>
      <c r="L3244" s="23">
        <f>J3244-K3244</f>
        <v/>
      </c>
      <c r="M3244" s="23" t="inlineStr">
        <is>
          <t>T-1370/25-26</t>
        </is>
      </c>
      <c r="N3244" s="32" t="n">
        <v>45938</v>
      </c>
      <c r="O3244" s="62" t="n">
        <v>56070</v>
      </c>
      <c r="P3244" s="23" t="inlineStr">
        <is>
          <t>IGIB</t>
        </is>
      </c>
      <c r="Q3244" s="23" t="inlineStr">
        <is>
          <t>BY HAND</t>
        </is>
      </c>
      <c r="R3244" s="23" t="inlineStr">
        <is>
          <t>PRIYANKA MADAM</t>
        </is>
      </c>
      <c r="S3244" s="63" t="n">
        <v>-20</v>
      </c>
      <c r="T3244" s="39" t="n"/>
      <c r="U3244" s="23" t="inlineStr">
        <is>
          <t>DHARMACON</t>
        </is>
      </c>
      <c r="V3244" s="23">
        <f>VLOOKUP(P3244,'Customer List'!B:C,2,)</f>
        <v/>
      </c>
      <c r="W3244" s="40" t="n"/>
      <c r="X3244" s="32">
        <f>IF(OR(R3244 = "PRIYANKA MADAM", R3244 = "DEEPAK", R3244 = "PORTER"),N3244,"")</f>
        <v/>
      </c>
      <c r="Y3244" s="23">
        <f>IF(X3244="", "", X3244-N3244)</f>
        <v/>
      </c>
      <c r="Z3244" s="23">
        <f>IF(N3244="", "", TEXT(N3244, "dddd"))</f>
        <v/>
      </c>
      <c r="AA3244" s="23">
        <f>IF(X3244="", "", TEXT(X3244, "dddd"))</f>
        <v/>
      </c>
      <c r="AB3244" s="23">
        <f>VLOOKUP(U3244,'Currency Sheet'!A:C,3,)</f>
        <v/>
      </c>
      <c r="AC3244" s="44">
        <f>VLOOKUP(P3244,'Customer List'!B:D,3,)</f>
        <v/>
      </c>
    </row>
    <row r="3245">
      <c r="A3245" s="23">
        <f>A3244+1</f>
        <v/>
      </c>
      <c r="B3245" s="23" t="inlineStr">
        <is>
          <t>O092325IN3313857G</t>
        </is>
      </c>
      <c r="C3245" s="32" t="n">
        <v>45926</v>
      </c>
      <c r="D3245" s="32" t="n">
        <v>45937</v>
      </c>
      <c r="E3245" s="51" t="n">
        <v>374</v>
      </c>
      <c r="F3245" s="51">
        <f>IF(AB3245="DOLLAR",E3245*88,E3245)</f>
        <v/>
      </c>
      <c r="G3245" s="62">
        <f>F3245*J3245</f>
        <v/>
      </c>
      <c r="H3245" s="23" t="inlineStr">
        <is>
          <t>L-004435-00-0005</t>
        </is>
      </c>
      <c r="I3245" s="23" t="inlineStr">
        <is>
          <t xml:space="preserve">ON-TARGETplus Human PDCD1 _x000D_
(5133) siRNA - SMARTpool, 5 nmol </t>
        </is>
      </c>
      <c r="J3245" s="23" t="n">
        <v>1</v>
      </c>
      <c r="K3245" s="23" t="n">
        <v>1</v>
      </c>
      <c r="L3245" s="23">
        <f>J3245-K3245</f>
        <v/>
      </c>
      <c r="M3245" s="23" t="inlineStr">
        <is>
          <t>T-1370/25-26</t>
        </is>
      </c>
      <c r="N3245" s="32" t="n">
        <v>45938</v>
      </c>
      <c r="O3245" s="62" t="n">
        <v>56070</v>
      </c>
      <c r="P3245" s="23" t="inlineStr">
        <is>
          <t>IGIB</t>
        </is>
      </c>
      <c r="Q3245" s="23" t="inlineStr">
        <is>
          <t>BY HAND</t>
        </is>
      </c>
      <c r="R3245" s="23" t="inlineStr">
        <is>
          <t>PRIYANKA MADAM</t>
        </is>
      </c>
      <c r="S3245" s="63" t="n">
        <v>-20</v>
      </c>
      <c r="T3245" s="39" t="n"/>
      <c r="U3245" s="23" t="inlineStr">
        <is>
          <t>DHARMACON</t>
        </is>
      </c>
      <c r="V3245" s="23">
        <f>VLOOKUP(P3245,'Customer List'!B:C,2,)</f>
        <v/>
      </c>
      <c r="W3245" s="40" t="n"/>
      <c r="X3245" s="32">
        <f>IF(OR(R3245 = "PRIYANKA MADAM", R3245 = "DEEPAK", R3245 = "PORTER"),N3245,"")</f>
        <v/>
      </c>
      <c r="Y3245" s="23">
        <f>IF(X3245="", "", X3245-N3245)</f>
        <v/>
      </c>
      <c r="Z3245" s="23">
        <f>IF(N3245="", "", TEXT(N3245, "dddd"))</f>
        <v/>
      </c>
      <c r="AA3245" s="23">
        <f>IF(X3245="", "", TEXT(X3245, "dddd"))</f>
        <v/>
      </c>
      <c r="AB3245" s="23">
        <f>VLOOKUP(U3245,'Currency Sheet'!A:C,3,)</f>
        <v/>
      </c>
      <c r="AC3245" s="44">
        <f>VLOOKUP(P3245,'Customer List'!B:D,3,)</f>
        <v/>
      </c>
    </row>
    <row r="3246">
      <c r="A3246" s="23">
        <f>A3245+1</f>
        <v/>
      </c>
      <c r="B3246" s="23" t="inlineStr">
        <is>
          <t>O092325IN3313857G</t>
        </is>
      </c>
      <c r="C3246" s="32" t="n">
        <v>45926</v>
      </c>
      <c r="D3246" s="32" t="n">
        <v>45937</v>
      </c>
      <c r="E3246" s="51" t="n">
        <v>105.46</v>
      </c>
      <c r="F3246" s="51">
        <f>IF(AB3246="DOLLAR",E3246*88,E3246)</f>
        <v/>
      </c>
      <c r="G3246" s="62">
        <f>F3246*J3246</f>
        <v/>
      </c>
      <c r="H3246" s="23" t="inlineStr">
        <is>
          <t>CTM-1192962</t>
        </is>
      </c>
      <c r="I3246" s="23" t="inlineStr">
        <is>
          <t xml:space="preserve">ATAT1: Custom siRNA, Standard _x000D_
0.015 µmol Regular </t>
        </is>
      </c>
      <c r="J3246" s="23" t="n">
        <v>1</v>
      </c>
      <c r="K3246" s="23" t="n">
        <v>1</v>
      </c>
      <c r="L3246" s="23">
        <f>J3246-K3246</f>
        <v/>
      </c>
      <c r="M3246" s="23" t="inlineStr">
        <is>
          <t>T-1419/25-26</t>
        </is>
      </c>
      <c r="N3246" s="32" t="n">
        <v>45941</v>
      </c>
      <c r="O3246" s="62" t="n">
        <v>16948.13</v>
      </c>
      <c r="P3246" s="23" t="inlineStr">
        <is>
          <t>IISER PUNE</t>
        </is>
      </c>
      <c r="Q3246" s="23" t="n">
        <v>58156812302</v>
      </c>
      <c r="R3246" s="23" t="inlineStr">
        <is>
          <t>Delivered</t>
        </is>
      </c>
      <c r="S3246" s="63" t="n">
        <v>-20</v>
      </c>
      <c r="T3246" s="39" t="n"/>
      <c r="U3246" s="23" t="inlineStr">
        <is>
          <t>DHARMACON</t>
        </is>
      </c>
      <c r="V3246" s="23">
        <f>VLOOKUP(P3246,'Customer List'!B:C,2,)</f>
        <v/>
      </c>
      <c r="W3246" s="40" t="n"/>
      <c r="X3246" s="32" t="n">
        <v>45943</v>
      </c>
      <c r="Y3246" s="23">
        <f>IF(X3246="", "", X3246-N3246)</f>
        <v/>
      </c>
      <c r="Z3246" s="23">
        <f>IF(N3246="", "", TEXT(N3246, "dddd"))</f>
        <v/>
      </c>
      <c r="AA3246" s="23">
        <f>IF(X3246="", "", TEXT(X3246, "dddd"))</f>
        <v/>
      </c>
      <c r="AB3246" s="23">
        <f>VLOOKUP(U3246,'Currency Sheet'!A:C,3,)</f>
        <v/>
      </c>
      <c r="AC3246" s="44">
        <f>VLOOKUP(P3246,'Customer List'!B:D,3,)</f>
        <v/>
      </c>
    </row>
    <row r="3247">
      <c r="A3247" s="23">
        <f>A3246+1</f>
        <v/>
      </c>
      <c r="B3247" s="23" t="inlineStr">
        <is>
          <t>O092325IN3313857G</t>
        </is>
      </c>
      <c r="C3247" s="32" t="n">
        <v>45926</v>
      </c>
      <c r="D3247" s="32" t="n">
        <v>45937</v>
      </c>
      <c r="E3247" s="51" t="n">
        <v>201</v>
      </c>
      <c r="F3247" s="51">
        <f>IF(AB3247="DOLLAR",E3247*88,E3247)</f>
        <v/>
      </c>
      <c r="G3247" s="62">
        <f>F3247*J3247</f>
        <v/>
      </c>
      <c r="H3247" s="23" t="inlineStr">
        <is>
          <t>C-310681-01-0005</t>
        </is>
      </c>
      <c r="I3247" s="23" t="inlineStr">
        <is>
          <t xml:space="preserve">miRIDIAN microRNA Mouse mmu-miR-374b-5p - Mimic, 5 nmol </t>
        </is>
      </c>
      <c r="J3247" s="23" t="n">
        <v>1</v>
      </c>
      <c r="K3247" s="23" t="n">
        <v>1</v>
      </c>
      <c r="L3247" s="23">
        <f>J3247-K3247</f>
        <v/>
      </c>
      <c r="M3247" s="23" t="inlineStr">
        <is>
          <t>T-1377/25-26</t>
        </is>
      </c>
      <c r="N3247" s="32" t="n">
        <v>45938</v>
      </c>
      <c r="O3247" s="62" t="n">
        <v>30315</v>
      </c>
      <c r="P3247" s="23" t="inlineStr">
        <is>
          <t>IGIB</t>
        </is>
      </c>
      <c r="Q3247" s="23" t="inlineStr">
        <is>
          <t>BY HAND</t>
        </is>
      </c>
      <c r="R3247" s="23" t="inlineStr">
        <is>
          <t>PRIYANKA MADAM</t>
        </is>
      </c>
      <c r="S3247" s="63" t="n">
        <v>-20</v>
      </c>
      <c r="T3247" s="39" t="n"/>
      <c r="U3247" s="23" t="inlineStr">
        <is>
          <t>DHARMACON</t>
        </is>
      </c>
      <c r="V3247" s="23">
        <f>VLOOKUP(P3247,'Customer List'!B:C,2,)</f>
        <v/>
      </c>
      <c r="W3247" s="40" t="n"/>
      <c r="X3247" s="32">
        <f>IF(OR(R3247 = "PRIYANKA MADAM", R3247 = "DEEPAK", R3247 = "PORTER"),N3247,"")</f>
        <v/>
      </c>
      <c r="Y3247" s="23">
        <f>IF(X3247="", "", X3247-N3247)</f>
        <v/>
      </c>
      <c r="Z3247" s="23">
        <f>IF(N3247="", "", TEXT(N3247, "dddd"))</f>
        <v/>
      </c>
      <c r="AA3247" s="23">
        <f>IF(X3247="", "", TEXT(X3247, "dddd"))</f>
        <v/>
      </c>
      <c r="AB3247" s="23">
        <f>VLOOKUP(U3247,'Currency Sheet'!A:C,3,)</f>
        <v/>
      </c>
      <c r="AC3247" s="44">
        <f>VLOOKUP(P3247,'Customer List'!B:D,3,)</f>
        <v/>
      </c>
    </row>
    <row r="3248">
      <c r="A3248" s="23">
        <f>A3247+1</f>
        <v/>
      </c>
      <c r="B3248" s="23" t="inlineStr">
        <is>
          <t>O092325IN3313857G</t>
        </is>
      </c>
      <c r="C3248" s="32" t="n">
        <v>45926</v>
      </c>
      <c r="D3248" s="32" t="n">
        <v>45937</v>
      </c>
      <c r="E3248" s="51" t="n">
        <v>201</v>
      </c>
      <c r="F3248" s="51">
        <f>IF(AB3248="DOLLAR",E3248*88,E3248)</f>
        <v/>
      </c>
      <c r="G3248" s="62">
        <f>F3248*J3248</f>
        <v/>
      </c>
      <c r="H3248" s="23" t="inlineStr">
        <is>
          <t>IH-310681-03-0005</t>
        </is>
      </c>
      <c r="I3248" s="23" t="inlineStr">
        <is>
          <t xml:space="preserve">miRIDIAN microRNA Mouse mmu-miR-374b-5p - Hairpin Inhibitor, 5 nmol </t>
        </is>
      </c>
      <c r="J3248" s="23" t="n">
        <v>1</v>
      </c>
      <c r="K3248" s="23" t="n">
        <v>1</v>
      </c>
      <c r="L3248" s="23">
        <f>J3248-K3248</f>
        <v/>
      </c>
      <c r="M3248" s="23" t="inlineStr">
        <is>
          <t>T-1377/25-26</t>
        </is>
      </c>
      <c r="N3248" s="32" t="n">
        <v>45938</v>
      </c>
      <c r="O3248" s="62" t="n">
        <v>30315</v>
      </c>
      <c r="P3248" s="23" t="inlineStr">
        <is>
          <t>IGIB</t>
        </is>
      </c>
      <c r="Q3248" s="23" t="inlineStr">
        <is>
          <t>BY HAND</t>
        </is>
      </c>
      <c r="R3248" s="23" t="inlineStr">
        <is>
          <t>PRIYANKA MADAM</t>
        </is>
      </c>
      <c r="S3248" s="63" t="n">
        <v>-20</v>
      </c>
      <c r="T3248" s="39" t="n"/>
      <c r="U3248" s="23" t="inlineStr">
        <is>
          <t>DHARMACON</t>
        </is>
      </c>
      <c r="V3248" s="23">
        <f>VLOOKUP(P3248,'Customer List'!B:C,2,)</f>
        <v/>
      </c>
      <c r="W3248" s="40" t="n"/>
      <c r="X3248" s="32">
        <f>IF(OR(R3248 = "PRIYANKA MADAM", R3248 = "DEEPAK", R3248 = "PORTER"),N3248,"")</f>
        <v/>
      </c>
      <c r="Y3248" s="23">
        <f>IF(X3248="", "", X3248-N3248)</f>
        <v/>
      </c>
      <c r="Z3248" s="23">
        <f>IF(N3248="", "", TEXT(N3248, "dddd"))</f>
        <v/>
      </c>
      <c r="AA3248" s="23">
        <f>IF(X3248="", "", TEXT(X3248, "dddd"))</f>
        <v/>
      </c>
      <c r="AB3248" s="23">
        <f>VLOOKUP(U3248,'Currency Sheet'!A:C,3,)</f>
        <v/>
      </c>
      <c r="AC3248" s="44">
        <f>VLOOKUP(P3248,'Customer List'!B:D,3,)</f>
        <v/>
      </c>
    </row>
    <row r="3249">
      <c r="A3249" s="23">
        <f>A3248+1</f>
        <v/>
      </c>
      <c r="B3249" s="23" t="inlineStr">
        <is>
          <t>O092325IN3313857G</t>
        </is>
      </c>
      <c r="C3249" s="32" t="n">
        <v>45926</v>
      </c>
      <c r="D3249" s="32" t="n">
        <v>45937</v>
      </c>
      <c r="E3249" s="51" t="n">
        <v>201</v>
      </c>
      <c r="F3249" s="51">
        <f>IF(AB3249="DOLLAR",E3249*88,E3249)</f>
        <v/>
      </c>
      <c r="G3249" s="62">
        <f>F3249*J3249</f>
        <v/>
      </c>
      <c r="H3249" s="23" t="inlineStr">
        <is>
          <t>C-311140-00-0005</t>
        </is>
      </c>
      <c r="I3249" s="23" t="inlineStr">
        <is>
          <t xml:space="preserve">miRIDIAN microRNA Mouse mmu_x000D_
miR-3099-5p - Mimic, 5 nmol </t>
        </is>
      </c>
      <c r="J3249" s="23" t="n">
        <v>1</v>
      </c>
      <c r="K3249" s="23" t="n">
        <v>1</v>
      </c>
      <c r="L3249" s="23">
        <f>J3249-K3249</f>
        <v/>
      </c>
      <c r="M3249" s="23" t="inlineStr">
        <is>
          <t>T-1377/25-26</t>
        </is>
      </c>
      <c r="N3249" s="32" t="n">
        <v>45938</v>
      </c>
      <c r="O3249" s="62" t="n">
        <v>32287</v>
      </c>
      <c r="P3249" s="23" t="inlineStr">
        <is>
          <t>IGIB</t>
        </is>
      </c>
      <c r="Q3249" s="23" t="inlineStr">
        <is>
          <t>BY HAND</t>
        </is>
      </c>
      <c r="R3249" s="23" t="inlineStr">
        <is>
          <t>PRIYANKA MADAM</t>
        </is>
      </c>
      <c r="S3249" s="63" t="n">
        <v>-20</v>
      </c>
      <c r="T3249" s="39" t="n"/>
      <c r="U3249" s="23" t="inlineStr">
        <is>
          <t>DHARMACON</t>
        </is>
      </c>
      <c r="V3249" s="23">
        <f>VLOOKUP(P3249,'Customer List'!B:C,2,)</f>
        <v/>
      </c>
      <c r="W3249" s="40" t="n"/>
      <c r="X3249" s="32">
        <f>IF(OR(R3249 = "PRIYANKA MADAM", R3249 = "DEEPAK", R3249 = "PORTER"),N3249,"")</f>
        <v/>
      </c>
      <c r="Y3249" s="23">
        <f>IF(X3249="", "", X3249-N3249)</f>
        <v/>
      </c>
      <c r="Z3249" s="23">
        <f>IF(N3249="", "", TEXT(N3249, "dddd"))</f>
        <v/>
      </c>
      <c r="AA3249" s="23">
        <f>IF(X3249="", "", TEXT(X3249, "dddd"))</f>
        <v/>
      </c>
      <c r="AB3249" s="23">
        <f>VLOOKUP(U3249,'Currency Sheet'!A:C,3,)</f>
        <v/>
      </c>
      <c r="AC3249" s="44">
        <f>VLOOKUP(P3249,'Customer List'!B:D,3,)</f>
        <v/>
      </c>
    </row>
    <row r="3250">
      <c r="A3250" s="23">
        <f>A3249+1</f>
        <v/>
      </c>
      <c r="B3250" s="23" t="inlineStr">
        <is>
          <t>O092325IN3313857G</t>
        </is>
      </c>
      <c r="C3250" s="32" t="n">
        <v>45926</v>
      </c>
      <c r="D3250" s="32" t="n">
        <v>45937</v>
      </c>
      <c r="E3250" s="51" t="n">
        <v>201</v>
      </c>
      <c r="F3250" s="51">
        <f>IF(AB3250="DOLLAR",E3250*88,E3250)</f>
        <v/>
      </c>
      <c r="G3250" s="62">
        <f>F3250*J3250</f>
        <v/>
      </c>
      <c r="H3250" s="23" t="inlineStr">
        <is>
          <t>IN-001005-01-05</t>
        </is>
      </c>
      <c r="I3250" s="23" t="inlineStr">
        <is>
          <t>miRIDIAN microRNA Hairpin Inhibitor Negative Control #1, 5 nmol  5nmol</t>
        </is>
      </c>
      <c r="J3250" s="23" t="n">
        <v>1</v>
      </c>
      <c r="K3250" s="23" t="n">
        <v>1</v>
      </c>
      <c r="L3250" s="23">
        <f>J3250-K3250</f>
        <v/>
      </c>
      <c r="M3250" s="23" t="inlineStr">
        <is>
          <t>DC-171/25-26</t>
        </is>
      </c>
      <c r="N3250" s="32" t="n">
        <v>45938</v>
      </c>
      <c r="O3250" s="62" t="n">
        <v>0</v>
      </c>
      <c r="P3250" s="23" t="inlineStr">
        <is>
          <t>IGIB</t>
        </is>
      </c>
      <c r="Q3250" s="23" t="inlineStr">
        <is>
          <t>BY HAND</t>
        </is>
      </c>
      <c r="R3250" s="23" t="inlineStr">
        <is>
          <t>PRIYANKA MADAM</t>
        </is>
      </c>
      <c r="S3250" s="63" t="n">
        <v>-20</v>
      </c>
      <c r="T3250" s="39" t="inlineStr">
        <is>
          <t>On Challan</t>
        </is>
      </c>
      <c r="U3250" s="23" t="inlineStr">
        <is>
          <t>DHARMACON</t>
        </is>
      </c>
      <c r="V3250" s="23">
        <f>VLOOKUP(P3250,'Customer List'!B:C,2,)</f>
        <v/>
      </c>
      <c r="W3250" s="40" t="n"/>
      <c r="X3250" s="32">
        <f>IF(OR(R3250 = "PRIYANKA MADAM", R3250 = "DEEPAK", R3250 = "PORTER"),N3250,"")</f>
        <v/>
      </c>
      <c r="Y3250" s="23">
        <f>IF(X3250="", "", X3250-N3250)</f>
        <v/>
      </c>
      <c r="Z3250" s="23">
        <f>IF(N3250="", "", TEXT(N3250, "dddd"))</f>
        <v/>
      </c>
      <c r="AA3250" s="23">
        <f>IF(X3250="", "", TEXT(X3250, "dddd"))</f>
        <v/>
      </c>
      <c r="AB3250" s="23">
        <f>VLOOKUP(U3250,'Currency Sheet'!A:C,3,)</f>
        <v/>
      </c>
      <c r="AC3250" s="44">
        <f>VLOOKUP(P3250,'Customer List'!B:D,3,)</f>
        <v/>
      </c>
    </row>
    <row r="3251">
      <c r="A3251" s="23">
        <f>A3250+1</f>
        <v/>
      </c>
      <c r="B3251" s="23" t="inlineStr">
        <is>
          <t>O092325IN3313857G</t>
        </is>
      </c>
      <c r="C3251" s="32" t="n">
        <v>45926</v>
      </c>
      <c r="D3251" s="32" t="n">
        <v>45937</v>
      </c>
      <c r="E3251" s="51" t="n">
        <v>201</v>
      </c>
      <c r="F3251" s="51">
        <f>IF(AB3251="DOLLAR",E3251*88,E3251)</f>
        <v/>
      </c>
      <c r="G3251" s="62">
        <f>F3251*J3251</f>
        <v/>
      </c>
      <c r="H3251" s="23" t="inlineStr">
        <is>
          <t>IH-300512-08-0005</t>
        </is>
      </c>
      <c r="I3251" s="23" t="inlineStr">
        <is>
          <t xml:space="preserve">miRIDIAN microRNA Human hsa_x000D_
miR-93-5p - Hairpin Inhibitor, 5 nmol </t>
        </is>
      </c>
      <c r="J3251" s="23" t="n">
        <v>1</v>
      </c>
      <c r="K3251" s="23" t="n">
        <v>1</v>
      </c>
      <c r="L3251" s="23">
        <f>J3251-K3251</f>
        <v/>
      </c>
      <c r="M3251" s="23" t="inlineStr">
        <is>
          <t>T-1372/25-26</t>
        </is>
      </c>
      <c r="N3251" s="32" t="n">
        <v>45938</v>
      </c>
      <c r="O3251" s="62" t="n">
        <v>32287.5</v>
      </c>
      <c r="P3251" s="23" t="inlineStr">
        <is>
          <t>IGIB</t>
        </is>
      </c>
      <c r="Q3251" s="23" t="inlineStr">
        <is>
          <t>BY HAND</t>
        </is>
      </c>
      <c r="R3251" s="23" t="inlineStr">
        <is>
          <t>PRIYANKA MADAM</t>
        </is>
      </c>
      <c r="S3251" s="63" t="n">
        <v>-20</v>
      </c>
      <c r="T3251" s="39" t="n"/>
      <c r="U3251" s="23" t="inlineStr">
        <is>
          <t>DHARMACON</t>
        </is>
      </c>
      <c r="V3251" s="23">
        <f>VLOOKUP(P3251,'Customer List'!B:C,2,)</f>
        <v/>
      </c>
      <c r="W3251" s="40" t="n"/>
      <c r="X3251" s="32">
        <f>IF(OR(R3251 = "PRIYANKA MADAM", R3251 = "DEEPAK", R3251 = "PORTER"),N3251,"")</f>
        <v/>
      </c>
      <c r="Y3251" s="23">
        <f>IF(X3251="", "", X3251-N3251)</f>
        <v/>
      </c>
      <c r="Z3251" s="23">
        <f>IF(N3251="", "", TEXT(N3251, "dddd"))</f>
        <v/>
      </c>
      <c r="AA3251" s="23">
        <f>IF(X3251="", "", TEXT(X3251, "dddd"))</f>
        <v/>
      </c>
      <c r="AB3251" s="23">
        <f>VLOOKUP(U3251,'Currency Sheet'!A:C,3,)</f>
        <v/>
      </c>
      <c r="AC3251" s="44">
        <f>VLOOKUP(P3251,'Customer List'!B:D,3,)</f>
        <v/>
      </c>
    </row>
    <row r="3252">
      <c r="A3252" s="23">
        <f>A3251+1</f>
        <v/>
      </c>
      <c r="B3252" s="23" t="inlineStr">
        <is>
          <t>O092325IN3313857G</t>
        </is>
      </c>
      <c r="C3252" s="32" t="n">
        <v>45926</v>
      </c>
      <c r="D3252" s="32" t="n">
        <v>45937</v>
      </c>
      <c r="E3252" s="51" t="n">
        <v>201</v>
      </c>
      <c r="F3252" s="51">
        <f>IF(AB3252="DOLLAR",E3252*88,E3252)</f>
        <v/>
      </c>
      <c r="G3252" s="62">
        <f>F3252*J3252</f>
        <v/>
      </c>
      <c r="H3252" s="23" t="inlineStr">
        <is>
          <t>IH-300625-07-0005</t>
        </is>
      </c>
      <c r="I3252" s="23" t="inlineStr">
        <is>
          <t xml:space="preserve">miRIDIAN microRNA Human hsa_x000D_
miR-126-5p - Hairpin Inhibitor, 5 nmol </t>
        </is>
      </c>
      <c r="J3252" s="23" t="n">
        <v>1</v>
      </c>
      <c r="K3252" s="23" t="n">
        <v>1</v>
      </c>
      <c r="L3252" s="23">
        <f>J3252-K3252</f>
        <v/>
      </c>
      <c r="M3252" s="23" t="inlineStr">
        <is>
          <t>T-1372/25-26</t>
        </is>
      </c>
      <c r="N3252" s="32" t="n">
        <v>45938</v>
      </c>
      <c r="O3252" s="62" t="n">
        <v>32287.5</v>
      </c>
      <c r="P3252" s="23" t="inlineStr">
        <is>
          <t>IGIB</t>
        </is>
      </c>
      <c r="Q3252" s="23" t="inlineStr">
        <is>
          <t>BY HAND</t>
        </is>
      </c>
      <c r="R3252" s="23" t="inlineStr">
        <is>
          <t>PRIYANKA MADAM</t>
        </is>
      </c>
      <c r="S3252" s="63" t="n">
        <v>-20</v>
      </c>
      <c r="T3252" s="39" t="n"/>
      <c r="U3252" s="23" t="inlineStr">
        <is>
          <t>DHARMACON</t>
        </is>
      </c>
      <c r="V3252" s="23">
        <f>VLOOKUP(P3252,'Customer List'!B:C,2,)</f>
        <v/>
      </c>
      <c r="W3252" s="40" t="n"/>
      <c r="X3252" s="32">
        <f>IF(OR(R3252 = "PRIYANKA MADAM", R3252 = "DEEPAK", R3252 = "PORTER"),N3252,"")</f>
        <v/>
      </c>
      <c r="Y3252" s="23">
        <f>IF(X3252="", "", X3252-N3252)</f>
        <v/>
      </c>
      <c r="Z3252" s="23">
        <f>IF(N3252="", "", TEXT(N3252, "dddd"))</f>
        <v/>
      </c>
      <c r="AA3252" s="23">
        <f>IF(X3252="", "", TEXT(X3252, "dddd"))</f>
        <v/>
      </c>
      <c r="AB3252" s="23">
        <f>VLOOKUP(U3252,'Currency Sheet'!A:C,3,)</f>
        <v/>
      </c>
      <c r="AC3252" s="44">
        <f>VLOOKUP(P3252,'Customer List'!B:D,3,)</f>
        <v/>
      </c>
    </row>
    <row r="3253">
      <c r="A3253" s="23">
        <f>A3252+1</f>
        <v/>
      </c>
      <c r="B3253" s="23" t="inlineStr">
        <is>
          <t>O092325IN3313857G</t>
        </is>
      </c>
      <c r="C3253" s="32" t="n">
        <v>45926</v>
      </c>
      <c r="D3253" s="32" t="n">
        <v>45937</v>
      </c>
      <c r="E3253" s="51" t="n">
        <v>201</v>
      </c>
      <c r="F3253" s="51">
        <f>IF(AB3253="DOLLAR",E3253*88,E3253)</f>
        <v/>
      </c>
      <c r="G3253" s="62">
        <f>F3253*J3253</f>
        <v/>
      </c>
      <c r="H3253" s="23" t="inlineStr">
        <is>
          <t>IH-300650-08-0005</t>
        </is>
      </c>
      <c r="I3253" s="23" t="inlineStr">
        <is>
          <t xml:space="preserve">miRIDIAN microRNA Human hsa_x000D_
miR-29c-3p - Hairpin Inhibitor, 5 nmol </t>
        </is>
      </c>
      <c r="J3253" s="23" t="n">
        <v>1</v>
      </c>
      <c r="K3253" s="23" t="n">
        <v>1</v>
      </c>
      <c r="L3253" s="23">
        <f>J3253-K3253</f>
        <v/>
      </c>
      <c r="M3253" s="23" t="inlineStr">
        <is>
          <t>T-1372/25-26</t>
        </is>
      </c>
      <c r="N3253" s="32" t="n">
        <v>45938</v>
      </c>
      <c r="O3253" s="62" t="n">
        <v>32287.5</v>
      </c>
      <c r="P3253" s="23" t="inlineStr">
        <is>
          <t>IGIB</t>
        </is>
      </c>
      <c r="Q3253" s="23" t="inlineStr">
        <is>
          <t>BY HAND</t>
        </is>
      </c>
      <c r="R3253" s="23" t="inlineStr">
        <is>
          <t>PRIYANKA MADAM</t>
        </is>
      </c>
      <c r="S3253" s="63" t="n">
        <v>-20</v>
      </c>
      <c r="T3253" s="39" t="n"/>
      <c r="U3253" s="23" t="inlineStr">
        <is>
          <t>DHARMACON</t>
        </is>
      </c>
      <c r="V3253" s="23">
        <f>VLOOKUP(P3253,'Customer List'!B:C,2,)</f>
        <v/>
      </c>
      <c r="W3253" s="40" t="n"/>
      <c r="X3253" s="32">
        <f>IF(OR(R3253 = "PRIYANKA MADAM", R3253 = "DEEPAK", R3253 = "PORTER"),N3253,"")</f>
        <v/>
      </c>
      <c r="Y3253" s="23">
        <f>IF(X3253="", "", X3253-N3253)</f>
        <v/>
      </c>
      <c r="Z3253" s="23">
        <f>IF(N3253="", "", TEXT(N3253, "dddd"))</f>
        <v/>
      </c>
      <c r="AA3253" s="23">
        <f>IF(X3253="", "", TEXT(X3253, "dddd"))</f>
        <v/>
      </c>
      <c r="AB3253" s="23">
        <f>VLOOKUP(U3253,'Currency Sheet'!A:C,3,)</f>
        <v/>
      </c>
      <c r="AC3253" s="44">
        <f>VLOOKUP(P3253,'Customer List'!B:D,3,)</f>
        <v/>
      </c>
    </row>
    <row r="3254">
      <c r="A3254" s="23">
        <f>A3253+1</f>
        <v/>
      </c>
      <c r="B3254" s="23" t="inlineStr">
        <is>
          <t>O092325IN3313857G</t>
        </is>
      </c>
      <c r="C3254" s="32" t="n">
        <v>45926</v>
      </c>
      <c r="D3254" s="32" t="n">
        <v>45937</v>
      </c>
      <c r="E3254" s="51" t="n">
        <v>188</v>
      </c>
      <c r="F3254" s="51">
        <f>IF(AB3254="DOLLAR",E3254*88,E3254)</f>
        <v/>
      </c>
      <c r="G3254" s="62">
        <f>F3254*J3254</f>
        <v/>
      </c>
      <c r="H3254" s="23" t="inlineStr">
        <is>
          <t>D-001810-10-05</t>
        </is>
      </c>
      <c r="I3254" s="23" t="inlineStr">
        <is>
          <t>ON-TARGETplus Non-targeting Pool  5nmol</t>
        </is>
      </c>
      <c r="J3254" s="23" t="n">
        <v>5</v>
      </c>
      <c r="K3254" s="23" t="n"/>
      <c r="L3254" s="23">
        <f>J3254-K3254</f>
        <v/>
      </c>
      <c r="M3254" s="23" t="n"/>
      <c r="N3254" s="32" t="n"/>
      <c r="O3254" s="62" t="n"/>
      <c r="P3254" s="23" t="inlineStr">
        <is>
          <t>Stock</t>
        </is>
      </c>
      <c r="Q3254" s="23" t="n"/>
      <c r="R3254" s="23" t="n"/>
      <c r="S3254" s="63" t="n">
        <v>-20</v>
      </c>
      <c r="T3254" s="39" t="n"/>
      <c r="U3254" s="23" t="inlineStr">
        <is>
          <t>DHARMACON</t>
        </is>
      </c>
      <c r="V3254" s="23">
        <f>VLOOKUP(P3254,'Customer List'!B:C,2,)</f>
        <v/>
      </c>
      <c r="W3254" s="40" t="inlineStr">
        <is>
          <t>Stock</t>
        </is>
      </c>
      <c r="X3254" s="32">
        <f>IF(OR(R3254 = "PRIYANKA MADAM", R3254 = "DEEPAK", R3254 = "PORTER"),N3254,"")</f>
        <v/>
      </c>
      <c r="Y3254" s="23">
        <f>IF(X3254="", "", X3254-N3254)</f>
        <v/>
      </c>
      <c r="Z3254" s="23">
        <f>IF(N3254="", "", TEXT(N3254, "dddd"))</f>
        <v/>
      </c>
      <c r="AA3254" s="23">
        <f>IF(X3254="", "", TEXT(X3254, "dddd"))</f>
        <v/>
      </c>
      <c r="AB3254" s="23">
        <f>VLOOKUP(U3254,'Currency Sheet'!A:C,3,)</f>
        <v/>
      </c>
      <c r="AC3254" s="44">
        <f>VLOOKUP(P3254,'Customer List'!B:D,3,)</f>
        <v/>
      </c>
    </row>
    <row r="3255">
      <c r="A3255" s="23">
        <f>A3254+1</f>
        <v/>
      </c>
      <c r="B3255" s="23" t="inlineStr">
        <is>
          <t>O092325IN3313857G</t>
        </is>
      </c>
      <c r="C3255" s="32" t="n">
        <v>45926</v>
      </c>
      <c r="D3255" s="32" t="n">
        <v>45937</v>
      </c>
      <c r="E3255" s="51" t="n">
        <v>201</v>
      </c>
      <c r="F3255" s="51">
        <f>IF(AB3255="DOLLAR",E3255*88,E3255)</f>
        <v/>
      </c>
      <c r="G3255" s="62">
        <f>F3255*J3255</f>
        <v/>
      </c>
      <c r="H3255" s="23" t="inlineStr">
        <is>
          <t>C-300643-03-0005</t>
        </is>
      </c>
      <c r="I3255" s="23" t="inlineStr">
        <is>
          <t xml:space="preserve">miRIDIAN microRNA Human hsa_x000D_
miR-195-5p - Mimic, 5 nmol </t>
        </is>
      </c>
      <c r="J3255" s="23" t="n">
        <v>1</v>
      </c>
      <c r="K3255" s="23" t="n">
        <v>1</v>
      </c>
      <c r="L3255" s="23">
        <f>J3255-K3255</f>
        <v/>
      </c>
      <c r="M3255" s="23" t="inlineStr">
        <is>
          <t>T-1374/25-26</t>
        </is>
      </c>
      <c r="N3255" s="32" t="n">
        <v>45938</v>
      </c>
      <c r="O3255" s="62" t="n">
        <v>34440</v>
      </c>
      <c r="P3255" s="23" t="inlineStr">
        <is>
          <t>IGIB</t>
        </is>
      </c>
      <c r="Q3255" s="23" t="inlineStr">
        <is>
          <t>BY HAND</t>
        </is>
      </c>
      <c r="R3255" s="23" t="inlineStr">
        <is>
          <t>PRIYANKA MADAM</t>
        </is>
      </c>
      <c r="S3255" s="63" t="n">
        <v>-20</v>
      </c>
      <c r="T3255" s="39" t="n"/>
      <c r="U3255" s="23" t="inlineStr">
        <is>
          <t>DHARMACON</t>
        </is>
      </c>
      <c r="V3255" s="23">
        <f>VLOOKUP(P3255,'Customer List'!B:C,2,)</f>
        <v/>
      </c>
      <c r="W3255" s="40" t="n"/>
      <c r="X3255" s="32">
        <f>IF(OR(R3255 = "PRIYANKA MADAM", R3255 = "DEEPAK", R3255 = "PORTER"),N3255,"")</f>
        <v/>
      </c>
      <c r="Y3255" s="23">
        <f>IF(X3255="", "", X3255-N3255)</f>
        <v/>
      </c>
      <c r="Z3255" s="23">
        <f>IF(N3255="", "", TEXT(N3255, "dddd"))</f>
        <v/>
      </c>
      <c r="AA3255" s="23">
        <f>IF(X3255="", "", TEXT(X3255, "dddd"))</f>
        <v/>
      </c>
      <c r="AB3255" s="23">
        <f>VLOOKUP(U3255,'Currency Sheet'!A:C,3,)</f>
        <v/>
      </c>
      <c r="AC3255" s="44">
        <f>VLOOKUP(P3255,'Customer List'!B:D,3,)</f>
        <v/>
      </c>
    </row>
    <row r="3256">
      <c r="A3256" s="23">
        <f>A3255+1</f>
        <v/>
      </c>
      <c r="B3256" s="23" t="inlineStr">
        <is>
          <t>O092325IN3313857G</t>
        </is>
      </c>
      <c r="C3256" s="32" t="n">
        <v>45926</v>
      </c>
      <c r="D3256" s="32" t="n">
        <v>45937</v>
      </c>
      <c r="E3256" s="51" t="n">
        <v>374</v>
      </c>
      <c r="F3256" s="51">
        <f>IF(AB3256="DOLLAR",E3256*88,E3256)</f>
        <v/>
      </c>
      <c r="G3256" s="62">
        <f>F3256*J3256</f>
        <v/>
      </c>
      <c r="H3256" s="23" t="inlineStr">
        <is>
          <t>L-009922-00-0005</t>
        </is>
      </c>
      <c r="I3256" s="23" t="inlineStr">
        <is>
          <t xml:space="preserve">ON-TARGETplus Human ARG1 _x000D_
(383) siRNA - SMARTpool, 5 _x000D_
nmol </t>
        </is>
      </c>
      <c r="J3256" s="23" t="n">
        <v>1</v>
      </c>
      <c r="K3256" s="23" t="n">
        <v>1</v>
      </c>
      <c r="L3256" s="23">
        <f>J3256-K3256</f>
        <v/>
      </c>
      <c r="M3256" s="23" t="inlineStr">
        <is>
          <t>T-1371/25-26</t>
        </is>
      </c>
      <c r="N3256" s="32" t="n">
        <v>45938</v>
      </c>
      <c r="O3256" s="62" t="n">
        <v>64080</v>
      </c>
      <c r="P3256" s="23" t="inlineStr">
        <is>
          <t>IGIB</t>
        </is>
      </c>
      <c r="Q3256" s="23" t="inlineStr">
        <is>
          <t>BY HAND</t>
        </is>
      </c>
      <c r="R3256" s="23" t="inlineStr">
        <is>
          <t>PRIYANKA MADAM</t>
        </is>
      </c>
      <c r="S3256" s="63" t="n">
        <v>-20</v>
      </c>
      <c r="T3256" s="39" t="n"/>
      <c r="U3256" s="23" t="inlineStr">
        <is>
          <t>DHARMACON</t>
        </is>
      </c>
      <c r="V3256" s="23">
        <f>VLOOKUP(P3256,'Customer List'!B:C,2,)</f>
        <v/>
      </c>
      <c r="W3256" s="40" t="n"/>
      <c r="X3256" s="32">
        <f>IF(OR(R3256 = "PRIYANKA MADAM", R3256 = "DEEPAK", R3256 = "PORTER"),N3256,"")</f>
        <v/>
      </c>
      <c r="Y3256" s="23">
        <f>IF(X3256="", "", X3256-N3256)</f>
        <v/>
      </c>
      <c r="Z3256" s="23">
        <f>IF(N3256="", "", TEXT(N3256, "dddd"))</f>
        <v/>
      </c>
      <c r="AA3256" s="23">
        <f>IF(X3256="", "", TEXT(X3256, "dddd"))</f>
        <v/>
      </c>
      <c r="AB3256" s="23">
        <f>VLOOKUP(U3256,'Currency Sheet'!A:C,3,)</f>
        <v/>
      </c>
      <c r="AC3256" s="44">
        <f>VLOOKUP(P3256,'Customer List'!B:D,3,)</f>
        <v/>
      </c>
    </row>
    <row r="3257">
      <c r="A3257" s="23">
        <f>A3256+1</f>
        <v/>
      </c>
      <c r="B3257" s="23" t="inlineStr">
        <is>
          <t>O092325IN3313857G</t>
        </is>
      </c>
      <c r="C3257" s="32" t="n">
        <v>45926</v>
      </c>
      <c r="D3257" s="32" t="n">
        <v>45937</v>
      </c>
      <c r="E3257" s="51" t="n">
        <v>374</v>
      </c>
      <c r="F3257" s="51">
        <f>IF(AB3257="DOLLAR",E3257*88,E3257)</f>
        <v/>
      </c>
      <c r="G3257" s="62">
        <f>F3257*J3257</f>
        <v/>
      </c>
      <c r="H3257" s="23" t="inlineStr">
        <is>
          <t>L-009454-01-0005</t>
        </is>
      </c>
      <c r="I3257" s="23" t="inlineStr">
        <is>
          <t xml:space="preserve">ON-TARGETplus Human ARG2 _x000D_
(384) siRNA - SMARTpool, 5 nmol </t>
        </is>
      </c>
      <c r="J3257" s="23" t="n">
        <v>1</v>
      </c>
      <c r="K3257" s="23" t="n">
        <v>1</v>
      </c>
      <c r="L3257" s="23">
        <f>J3257-K3257</f>
        <v/>
      </c>
      <c r="M3257" s="23" t="inlineStr">
        <is>
          <t>T-1371/25-26</t>
        </is>
      </c>
      <c r="N3257" s="32" t="n">
        <v>45938</v>
      </c>
      <c r="O3257" s="62" t="n">
        <v>64080</v>
      </c>
      <c r="P3257" s="23" t="inlineStr">
        <is>
          <t>IGIB</t>
        </is>
      </c>
      <c r="Q3257" s="23" t="inlineStr">
        <is>
          <t>BY HAND</t>
        </is>
      </c>
      <c r="R3257" s="23" t="inlineStr">
        <is>
          <t>PRIYANKA MADAM</t>
        </is>
      </c>
      <c r="S3257" s="63" t="n">
        <v>-20</v>
      </c>
      <c r="T3257" s="39" t="n"/>
      <c r="U3257" s="23" t="inlineStr">
        <is>
          <t>DHARMACON</t>
        </is>
      </c>
      <c r="V3257" s="23">
        <f>VLOOKUP(P3257,'Customer List'!B:C,2,)</f>
        <v/>
      </c>
      <c r="W3257" s="40" t="n"/>
      <c r="X3257" s="32">
        <f>IF(OR(R3257 = "PRIYANKA MADAM", R3257 = "DEEPAK", R3257 = "PORTER"),N3257,"")</f>
        <v/>
      </c>
      <c r="Y3257" s="23">
        <f>IF(X3257="", "", X3257-N3257)</f>
        <v/>
      </c>
      <c r="Z3257" s="23">
        <f>IF(N3257="", "", TEXT(N3257, "dddd"))</f>
        <v/>
      </c>
      <c r="AA3257" s="23">
        <f>IF(X3257="", "", TEXT(X3257, "dddd"))</f>
        <v/>
      </c>
      <c r="AB3257" s="23">
        <f>VLOOKUP(U3257,'Currency Sheet'!A:C,3,)</f>
        <v/>
      </c>
      <c r="AC3257" s="44">
        <f>VLOOKUP(P3257,'Customer List'!B:D,3,)</f>
        <v/>
      </c>
    </row>
    <row r="3258">
      <c r="A3258" s="23">
        <f>A3257+1</f>
        <v/>
      </c>
      <c r="B3258" s="23" t="inlineStr">
        <is>
          <t>O092325IN3313857G</t>
        </is>
      </c>
      <c r="C3258" s="32" t="n">
        <v>45926</v>
      </c>
      <c r="D3258" s="32" t="n">
        <v>45937</v>
      </c>
      <c r="E3258" s="51" t="n">
        <v>201</v>
      </c>
      <c r="F3258" s="51">
        <f>IF(AB3258="DOLLAR",E3258*88,E3258)</f>
        <v/>
      </c>
      <c r="G3258" s="62">
        <f>F3258*J3258</f>
        <v/>
      </c>
      <c r="H3258" s="23" t="inlineStr">
        <is>
          <t>IH-300632-05-0005</t>
        </is>
      </c>
      <c r="I3258" s="23" t="inlineStr">
        <is>
          <t xml:space="preserve">miRIDIAN microRNA Human hsa_x000D_
miR-150-5p - Hairpin Inhibitor, 5 nmol </t>
        </is>
      </c>
      <c r="J3258" s="23" t="n">
        <v>1</v>
      </c>
      <c r="K3258" s="23" t="n">
        <v>1</v>
      </c>
      <c r="L3258" s="23">
        <f>J3258-K3258</f>
        <v/>
      </c>
      <c r="M3258" s="23" t="inlineStr">
        <is>
          <t>T-1375/25-26</t>
        </is>
      </c>
      <c r="N3258" s="32" t="n">
        <v>45938</v>
      </c>
      <c r="O3258" s="62" t="n">
        <v>34440</v>
      </c>
      <c r="P3258" s="23" t="inlineStr">
        <is>
          <t>AMITY</t>
        </is>
      </c>
      <c r="Q3258" s="23" t="inlineStr">
        <is>
          <t>PORTER</t>
        </is>
      </c>
      <c r="R3258" s="23" t="inlineStr">
        <is>
          <t>PORTER</t>
        </is>
      </c>
      <c r="S3258" s="63" t="n">
        <v>-20</v>
      </c>
      <c r="T3258" s="39" t="n"/>
      <c r="U3258" s="23" t="inlineStr">
        <is>
          <t>DHARMACON</t>
        </is>
      </c>
      <c r="V3258" s="23">
        <f>VLOOKUP(P3258,'Customer List'!B:C,2,)</f>
        <v/>
      </c>
      <c r="W3258" s="40" t="n"/>
      <c r="X3258" s="32">
        <f>IF(OR(R3258 = "PRIYANKA MADAM", R3258 = "DEEPAK", R3258 = "PORTER"),N3258,"")</f>
        <v/>
      </c>
      <c r="Y3258" s="23">
        <f>IF(X3258="", "", X3258-N3258)</f>
        <v/>
      </c>
      <c r="Z3258" s="23">
        <f>IF(N3258="", "", TEXT(N3258, "dddd"))</f>
        <v/>
      </c>
      <c r="AA3258" s="23">
        <f>IF(X3258="", "", TEXT(X3258, "dddd"))</f>
        <v/>
      </c>
      <c r="AB3258" s="23">
        <f>VLOOKUP(U3258,'Currency Sheet'!A:C,3,)</f>
        <v/>
      </c>
      <c r="AC3258" s="44">
        <f>VLOOKUP(P3258,'Customer List'!B:D,3,)</f>
        <v/>
      </c>
    </row>
    <row r="3259">
      <c r="A3259" s="23">
        <f>A3258+1</f>
        <v/>
      </c>
      <c r="B3259" s="23" t="inlineStr">
        <is>
          <t>INV77413/25-26</t>
        </is>
      </c>
      <c r="C3259" s="32" t="n">
        <v>45933</v>
      </c>
      <c r="D3259" s="32" t="n">
        <v>45937</v>
      </c>
      <c r="E3259" s="51" t="n">
        <v>1037.5</v>
      </c>
      <c r="F3259" s="51">
        <f>IF(AB3259="DOLLAR",E3259*88,E3259)</f>
        <v/>
      </c>
      <c r="G3259" s="62">
        <f>F3259*J3259</f>
        <v/>
      </c>
      <c r="H3259" s="23" t="inlineStr">
        <is>
          <t>50510-2</t>
        </is>
      </c>
      <c r="I3259" s="23" t="inlineStr">
        <is>
          <t>JARID1A Homogeneous Assay</t>
        </is>
      </c>
      <c r="J3259" s="23" t="n">
        <v>2</v>
      </c>
      <c r="K3259" s="23" t="n">
        <v>2</v>
      </c>
      <c r="L3259" s="23">
        <f>J3259-K3259</f>
        <v/>
      </c>
      <c r="M3259" s="23" t="inlineStr">
        <is>
          <t>T-1354/25-26</t>
        </is>
      </c>
      <c r="N3259" s="32" t="n">
        <v>45937</v>
      </c>
      <c r="O3259" s="62" t="n">
        <v>323700</v>
      </c>
      <c r="P3259" s="23" t="inlineStr">
        <is>
          <t>TCG</t>
        </is>
      </c>
      <c r="Q3259" s="23" t="n">
        <v>58156584054</v>
      </c>
      <c r="R3259" s="23" t="inlineStr">
        <is>
          <t>Delivered</t>
        </is>
      </c>
      <c r="S3259" s="63" t="n">
        <v>-80</v>
      </c>
      <c r="T3259" s="39" t="n"/>
      <c r="U3259" s="23" t="inlineStr">
        <is>
          <t>BPS</t>
        </is>
      </c>
      <c r="V3259" s="23">
        <f>VLOOKUP(P3259,'Customer List'!B:C,2,)</f>
        <v/>
      </c>
      <c r="W3259" s="40" t="n"/>
      <c r="X3259" s="32" t="n">
        <v>45938</v>
      </c>
      <c r="Y3259" s="23">
        <f>IF(X3259="", "", X3259-N3259)</f>
        <v/>
      </c>
      <c r="Z3259" s="23">
        <f>IF(N3259="", "", TEXT(N3259, "dddd"))</f>
        <v/>
      </c>
      <c r="AA3259" s="23">
        <f>IF(X3259="", "", TEXT(X3259, "dddd"))</f>
        <v/>
      </c>
      <c r="AB3259" s="23">
        <f>VLOOKUP(U3259,'Currency Sheet'!A:C,3,)</f>
        <v/>
      </c>
      <c r="AC3259" s="44">
        <f>VLOOKUP(P3259,'Customer List'!B:D,3,)</f>
        <v/>
      </c>
    </row>
    <row r="3260">
      <c r="A3260" s="23">
        <f>A3259+1</f>
        <v/>
      </c>
      <c r="B3260" s="23" t="inlineStr">
        <is>
          <t>O092325IN3313857G</t>
        </is>
      </c>
      <c r="C3260" s="32" t="n">
        <v>45926</v>
      </c>
      <c r="D3260" s="32" t="n">
        <v>45937</v>
      </c>
      <c r="E3260" s="51" t="n">
        <v>374</v>
      </c>
      <c r="F3260" s="51">
        <f>IF(AB3260="DOLLAR",E3260*88,E3260)</f>
        <v/>
      </c>
      <c r="G3260" s="62">
        <f>F3260*J3260</f>
        <v/>
      </c>
      <c r="H3260" s="23" t="inlineStr">
        <is>
          <t>L-006656-03-0005</t>
        </is>
      </c>
      <c r="I3260" s="23" t="inlineStr">
        <is>
          <t>"ON-TARGETplus Human PARP1 (142) siRNA - SMARTpool  5nmol</t>
        </is>
      </c>
      <c r="J3260" s="23" t="n">
        <v>1</v>
      </c>
      <c r="K3260" s="23" t="n">
        <v>1</v>
      </c>
      <c r="L3260" s="23">
        <f>J3260-K3260</f>
        <v/>
      </c>
      <c r="M3260" s="23" t="inlineStr">
        <is>
          <t>T-1387/25-26</t>
        </is>
      </c>
      <c r="N3260" s="32" t="n">
        <v>45940</v>
      </c>
      <c r="O3260" s="62" t="n">
        <v>48060</v>
      </c>
      <c r="P3260" s="23" t="inlineStr">
        <is>
          <t>NBRC</t>
        </is>
      </c>
      <c r="Q3260" s="23" t="inlineStr">
        <is>
          <t>BY HAND</t>
        </is>
      </c>
      <c r="R3260" s="23" t="inlineStr">
        <is>
          <t>DEEPAK</t>
        </is>
      </c>
      <c r="S3260" s="63" t="n">
        <v>-20</v>
      </c>
      <c r="T3260" s="39" t="n"/>
      <c r="U3260" s="23" t="inlineStr">
        <is>
          <t>DHARMACON</t>
        </is>
      </c>
      <c r="V3260" s="23">
        <f>VLOOKUP(P3260,'Customer List'!B:C,2,)</f>
        <v/>
      </c>
      <c r="W3260" s="40" t="n"/>
      <c r="X3260" s="32">
        <f>IF(OR(R3260 = "PRIYANKA MADAM", R3260 = "DEEPAK", R3260 = "PORTER"),N3260,"")</f>
        <v/>
      </c>
      <c r="Y3260" s="23">
        <f>IF(X3260="", "", X3260-N3260)</f>
        <v/>
      </c>
      <c r="Z3260" s="23">
        <f>IF(N3260="", "", TEXT(N3260, "dddd"))</f>
        <v/>
      </c>
      <c r="AA3260" s="23">
        <f>IF(X3260="", "", TEXT(X3260, "dddd"))</f>
        <v/>
      </c>
      <c r="AB3260" s="23">
        <f>VLOOKUP(U3260,'Currency Sheet'!A:C,3,)</f>
        <v/>
      </c>
      <c r="AC3260" s="44">
        <f>VLOOKUP(P3260,'Customer List'!B:D,3,)</f>
        <v/>
      </c>
    </row>
    <row r="3261">
      <c r="A3261" s="23">
        <f>A3260+1</f>
        <v/>
      </c>
      <c r="B3261" s="23" t="inlineStr">
        <is>
          <t>O092325IN3313857G</t>
        </is>
      </c>
      <c r="C3261" s="32" t="n">
        <v>45926</v>
      </c>
      <c r="D3261" s="32" t="n">
        <v>45937</v>
      </c>
      <c r="E3261" s="51" t="n">
        <v>372</v>
      </c>
      <c r="F3261" s="51">
        <f>IF(AB3261="DOLLAR",E3261*88,E3261)</f>
        <v/>
      </c>
      <c r="G3261" s="62">
        <f>F3261*J3261</f>
        <v/>
      </c>
      <c r="H3261" s="23" t="inlineStr">
        <is>
          <t>V3SH11252-228203260</t>
        </is>
      </c>
      <c r="I3261" s="23" t="inlineStr">
        <is>
          <t xml:space="preserve">SMARTvector Inducible Human _x000D_
AGRN hEF1a-TurboRFP shRNA, _x000D_
glycerol stock </t>
        </is>
      </c>
      <c r="J3261" s="23" t="n">
        <v>1</v>
      </c>
      <c r="K3261" s="23" t="n">
        <v>1</v>
      </c>
      <c r="L3261" s="23">
        <f>J3261-K3261</f>
        <v/>
      </c>
      <c r="M3261" s="23" t="inlineStr">
        <is>
          <t>T-1357/25-26</t>
        </is>
      </c>
      <c r="N3261" s="32" t="n">
        <v>45937</v>
      </c>
      <c r="O3261" s="62" t="n">
        <v>53466</v>
      </c>
      <c r="P3261" s="23" t="inlineStr">
        <is>
          <t>IISER BHOPAL</t>
        </is>
      </c>
      <c r="Q3261" s="23" t="n">
        <v>58156579261</v>
      </c>
      <c r="R3261" s="23" t="inlineStr">
        <is>
          <t>Delivered</t>
        </is>
      </c>
      <c r="S3261" s="63" t="n">
        <v>-20</v>
      </c>
      <c r="T3261" s="39" t="n"/>
      <c r="U3261" s="23" t="inlineStr">
        <is>
          <t>DHARMACON</t>
        </is>
      </c>
      <c r="V3261" s="23">
        <f>VLOOKUP(P3261,'Customer List'!B:C,2,)</f>
        <v/>
      </c>
      <c r="W3261" s="40" t="n"/>
      <c r="X3261" s="32" t="n">
        <v>45939</v>
      </c>
      <c r="Y3261" s="23">
        <f>IF(X3261="", "", X3261-N3261)</f>
        <v/>
      </c>
      <c r="Z3261" s="23">
        <f>IF(N3261="", "", TEXT(N3261, "dddd"))</f>
        <v/>
      </c>
      <c r="AA3261" s="23">
        <f>IF(X3261="", "", TEXT(X3261, "dddd"))</f>
        <v/>
      </c>
      <c r="AB3261" s="23">
        <f>VLOOKUP(U3261,'Currency Sheet'!A:C,3,)</f>
        <v/>
      </c>
      <c r="AC3261" s="44">
        <f>VLOOKUP(P3261,'Customer List'!B:D,3,)</f>
        <v/>
      </c>
    </row>
    <row r="3262">
      <c r="A3262" s="23">
        <f>A3261+1</f>
        <v/>
      </c>
      <c r="B3262" s="23" t="inlineStr">
        <is>
          <t>O092325IN3313857G</t>
        </is>
      </c>
      <c r="C3262" s="32" t="n">
        <v>45926</v>
      </c>
      <c r="D3262" s="32" t="n">
        <v>45937</v>
      </c>
      <c r="E3262" s="51" t="n">
        <v>173</v>
      </c>
      <c r="F3262" s="51">
        <f>IF(AB3262="DOLLAR",E3262*88,E3262)</f>
        <v/>
      </c>
      <c r="G3262" s="62">
        <f>F3262*J3262</f>
        <v/>
      </c>
      <c r="H3262" s="23" t="inlineStr">
        <is>
          <t>RHS3979-201736467</t>
        </is>
      </c>
      <c r="I3262" s="23" t="inlineStr">
        <is>
          <t xml:space="preserve">Individual: TRC Human USP18 _x000D_
shRNA, glycerol stock </t>
        </is>
      </c>
      <c r="J3262" s="23" t="n">
        <v>1</v>
      </c>
      <c r="K3262" s="23" t="n">
        <v>1</v>
      </c>
      <c r="L3262" s="23">
        <f>J3262-K3262</f>
        <v/>
      </c>
      <c r="M3262" s="23" t="inlineStr">
        <is>
          <t>T-1349/25-26</t>
        </is>
      </c>
      <c r="N3262" s="32" t="n">
        <v>45937</v>
      </c>
      <c r="O3262" s="62" t="n">
        <v>21118.5</v>
      </c>
      <c r="P3262" s="23" t="inlineStr">
        <is>
          <t>ILS</t>
        </is>
      </c>
      <c r="Q3262" s="23" t="n">
        <v>58156578664</v>
      </c>
      <c r="R3262" s="23" t="inlineStr">
        <is>
          <t>Delivered</t>
        </is>
      </c>
      <c r="S3262" s="63" t="n">
        <v>-20</v>
      </c>
      <c r="T3262" s="39" t="n"/>
      <c r="U3262" s="23" t="inlineStr">
        <is>
          <t>DHARMACON</t>
        </is>
      </c>
      <c r="V3262" s="23">
        <f>VLOOKUP(P3262,'Customer List'!B:C,2,)</f>
        <v/>
      </c>
      <c r="W3262" s="40" t="n"/>
      <c r="X3262" s="32" t="n">
        <v>45941</v>
      </c>
      <c r="Y3262" s="23">
        <f>IF(X3262="", "", X3262-N3262)</f>
        <v/>
      </c>
      <c r="Z3262" s="23">
        <f>IF(N3262="", "", TEXT(N3262, "dddd"))</f>
        <v/>
      </c>
      <c r="AA3262" s="23">
        <f>IF(X3262="", "", TEXT(X3262, "dddd"))</f>
        <v/>
      </c>
      <c r="AB3262" s="23">
        <f>VLOOKUP(U3262,'Currency Sheet'!A:C,3,)</f>
        <v/>
      </c>
      <c r="AC3262" s="44">
        <f>VLOOKUP(P3262,'Customer List'!B:D,3,)</f>
        <v/>
      </c>
    </row>
    <row r="3263">
      <c r="A3263" s="23">
        <f>A3262+1</f>
        <v/>
      </c>
      <c r="B3263" s="23" t="inlineStr">
        <is>
          <t>O092325IN3313857G</t>
        </is>
      </c>
      <c r="C3263" s="32" t="n">
        <v>45926</v>
      </c>
      <c r="D3263" s="32" t="n">
        <v>45937</v>
      </c>
      <c r="E3263" s="51" t="n">
        <v>173</v>
      </c>
      <c r="F3263" s="51">
        <f>IF(AB3263="DOLLAR",E3263*88,E3263)</f>
        <v/>
      </c>
      <c r="G3263" s="62">
        <f>F3263*J3263</f>
        <v/>
      </c>
      <c r="H3263" s="23" t="inlineStr">
        <is>
          <t>RHS3979-201739694</t>
        </is>
      </c>
      <c r="I3263" s="23" t="inlineStr">
        <is>
          <t xml:space="preserve">Individual: TRC Human ISG15 _x000D_
shRNA, glycerol stock </t>
        </is>
      </c>
      <c r="J3263" s="23" t="n">
        <v>1</v>
      </c>
      <c r="K3263" s="23" t="n">
        <v>1</v>
      </c>
      <c r="L3263" s="23">
        <f>J3263-K3263</f>
        <v/>
      </c>
      <c r="M3263" s="23" t="inlineStr">
        <is>
          <t>T-1349/25-26</t>
        </is>
      </c>
      <c r="N3263" s="32" t="n">
        <v>45937</v>
      </c>
      <c r="O3263" s="62" t="n">
        <v>21118.5</v>
      </c>
      <c r="P3263" s="23" t="inlineStr">
        <is>
          <t>ILS</t>
        </is>
      </c>
      <c r="Q3263" s="23" t="n">
        <v>58156578664</v>
      </c>
      <c r="R3263" s="23" t="inlineStr">
        <is>
          <t>Delivered</t>
        </is>
      </c>
      <c r="S3263" s="63" t="n">
        <v>-20</v>
      </c>
      <c r="T3263" s="39" t="n"/>
      <c r="U3263" s="23" t="inlineStr">
        <is>
          <t>DHARMACON</t>
        </is>
      </c>
      <c r="V3263" s="23">
        <f>VLOOKUP(P3263,'Customer List'!B:C,2,)</f>
        <v/>
      </c>
      <c r="W3263" s="40" t="n"/>
      <c r="X3263" s="32" t="n">
        <v>45941</v>
      </c>
      <c r="Y3263" s="23">
        <f>IF(X3263="", "", X3263-N3263)</f>
        <v/>
      </c>
      <c r="Z3263" s="23">
        <f>IF(N3263="", "", TEXT(N3263, "dddd"))</f>
        <v/>
      </c>
      <c r="AA3263" s="23">
        <f>IF(X3263="", "", TEXT(X3263, "dddd"))</f>
        <v/>
      </c>
      <c r="AB3263" s="23">
        <f>VLOOKUP(U3263,'Currency Sheet'!A:C,3,)</f>
        <v/>
      </c>
      <c r="AC3263" s="44">
        <f>VLOOKUP(P3263,'Customer List'!B:D,3,)</f>
        <v/>
      </c>
    </row>
    <row r="3264">
      <c r="A3264" s="23">
        <f>A3263+1</f>
        <v/>
      </c>
      <c r="B3264" s="23" t="inlineStr">
        <is>
          <t>O092325IN3313857G</t>
        </is>
      </c>
      <c r="C3264" s="32" t="n">
        <v>45926</v>
      </c>
      <c r="D3264" s="32" t="n">
        <v>45937</v>
      </c>
      <c r="E3264" s="51" t="n">
        <v>282</v>
      </c>
      <c r="F3264" s="51">
        <f>IF(AB3264="DOLLAR",E3264*88,E3264)</f>
        <v/>
      </c>
      <c r="G3264" s="62">
        <f>F3264*J3264</f>
        <v/>
      </c>
      <c r="H3264" s="23" t="inlineStr">
        <is>
          <t>RMM4534-EG104086</t>
        </is>
      </c>
      <c r="I3264" s="23" t="inlineStr">
        <is>
          <t xml:space="preserve">Gene set: TRC Cyp27a1 shRNA, _x000D_
glycerol set </t>
        </is>
      </c>
      <c r="J3264" s="23" t="n">
        <v>1</v>
      </c>
      <c r="K3264" s="23" t="n">
        <v>1</v>
      </c>
      <c r="L3264" s="23">
        <f>J3264-K3264</f>
        <v/>
      </c>
      <c r="M3264" s="23" t="inlineStr">
        <is>
          <t>T-1370/25-26</t>
        </is>
      </c>
      <c r="N3264" s="32" t="n">
        <v>45938</v>
      </c>
      <c r="O3264" s="62" t="n">
        <v>42315</v>
      </c>
      <c r="P3264" s="23" t="inlineStr">
        <is>
          <t>IGIB</t>
        </is>
      </c>
      <c r="Q3264" s="23" t="inlineStr">
        <is>
          <t>BY HAND</t>
        </is>
      </c>
      <c r="R3264" s="23" t="inlineStr">
        <is>
          <t>PRIYANKA MADAM</t>
        </is>
      </c>
      <c r="S3264" s="63" t="n">
        <v>-20</v>
      </c>
      <c r="T3264" s="39" t="n"/>
      <c r="U3264" s="23" t="inlineStr">
        <is>
          <t>DHARMACON</t>
        </is>
      </c>
      <c r="V3264" s="23">
        <f>VLOOKUP(P3264,'Customer List'!B:C,2,)</f>
        <v/>
      </c>
      <c r="W3264" s="40" t="n"/>
      <c r="X3264" s="32">
        <f>IF(OR(R3264 = "PRIYANKA MADAM", R3264 = "DEEPAK", R3264 = "PORTER"),N3264,"")</f>
        <v/>
      </c>
      <c r="Y3264" s="23">
        <f>IF(X3264="", "", X3264-N3264)</f>
        <v/>
      </c>
      <c r="Z3264" s="23">
        <f>IF(N3264="", "", TEXT(N3264, "dddd"))</f>
        <v/>
      </c>
      <c r="AA3264" s="23">
        <f>IF(X3264="", "", TEXT(X3264, "dddd"))</f>
        <v/>
      </c>
      <c r="AB3264" s="23">
        <f>VLOOKUP(U3264,'Currency Sheet'!A:C,3,)</f>
        <v/>
      </c>
      <c r="AC3264" s="44">
        <f>VLOOKUP(P3264,'Customer List'!B:D,3,)</f>
        <v/>
      </c>
    </row>
    <row r="3265">
      <c r="A3265" s="23">
        <f>A3264+1</f>
        <v/>
      </c>
      <c r="B3265" s="23" t="inlineStr">
        <is>
          <t>O092325IN3313857G</t>
        </is>
      </c>
      <c r="C3265" s="32" t="n">
        <v>45926</v>
      </c>
      <c r="D3265" s="32" t="n">
        <v>45937</v>
      </c>
      <c r="E3265" s="51" t="n">
        <v>361</v>
      </c>
      <c r="F3265" s="51">
        <f>IF(AB3265="DOLLAR",E3265*88,E3265)</f>
        <v/>
      </c>
      <c r="G3265" s="62">
        <f>F3265*J3265</f>
        <v/>
      </c>
      <c r="H3265" s="23" t="inlineStr">
        <is>
          <t>RHS4531-EG57381</t>
        </is>
      </c>
      <c r="I3265" s="23" t="inlineStr">
        <is>
          <t xml:space="preserve">Gene set: GIPZ RHOJ shRNA, _x000D_
glycerol set </t>
        </is>
      </c>
      <c r="J3265" s="23" t="n">
        <v>1</v>
      </c>
      <c r="K3265" s="23" t="n">
        <v>1</v>
      </c>
      <c r="L3265" s="23">
        <f>J3265-K3265</f>
        <v/>
      </c>
      <c r="M3265" s="23" t="inlineStr">
        <is>
          <t>T-1346/25-26</t>
        </is>
      </c>
      <c r="N3265" s="32" t="n">
        <v>45937</v>
      </c>
      <c r="O3265" s="62" t="n">
        <v>54075</v>
      </c>
      <c r="P3265" s="23" t="inlineStr">
        <is>
          <t>HELIX</t>
        </is>
      </c>
      <c r="Q3265" s="23" t="n">
        <v>58156572773</v>
      </c>
      <c r="R3265" s="23" t="inlineStr">
        <is>
          <t>Delivered</t>
        </is>
      </c>
      <c r="S3265" s="63" t="n">
        <v>-20</v>
      </c>
      <c r="T3265" s="39" t="n"/>
      <c r="U3265" s="23" t="inlineStr">
        <is>
          <t>DHARMACON</t>
        </is>
      </c>
      <c r="V3265" s="23">
        <f>VLOOKUP(P3265,'Customer List'!B:C,2,)</f>
        <v/>
      </c>
      <c r="W3265" s="40" t="n"/>
      <c r="X3265" s="32" t="n">
        <v>45941</v>
      </c>
      <c r="Y3265" s="23">
        <f>IF(X3265="", "", X3265-N3265)</f>
        <v/>
      </c>
      <c r="Z3265" s="23">
        <f>IF(N3265="", "", TEXT(N3265, "dddd"))</f>
        <v/>
      </c>
      <c r="AA3265" s="23">
        <f>IF(X3265="", "", TEXT(X3265, "dddd"))</f>
        <v/>
      </c>
      <c r="AB3265" s="23">
        <f>VLOOKUP(U3265,'Currency Sheet'!A:C,3,)</f>
        <v/>
      </c>
      <c r="AC3265" s="44">
        <f>VLOOKUP(P3265,'Customer List'!B:D,3,)</f>
        <v/>
      </c>
    </row>
    <row r="3266">
      <c r="A3266" s="23">
        <f>A3265+1</f>
        <v/>
      </c>
      <c r="B3266" s="23" t="inlineStr">
        <is>
          <t>O092325IN3313857G</t>
        </is>
      </c>
      <c r="C3266" s="32" t="n">
        <v>45926</v>
      </c>
      <c r="D3266" s="32" t="n">
        <v>45937</v>
      </c>
      <c r="E3266" s="51" t="n">
        <v>69</v>
      </c>
      <c r="F3266" s="51">
        <f>IF(AB3266="DOLLAR",E3266*88,E3266)</f>
        <v/>
      </c>
      <c r="G3266" s="62">
        <f>F3266*J3266</f>
        <v/>
      </c>
      <c r="H3266" s="23" t="inlineStr">
        <is>
          <t>B-002000-UB-100</t>
        </is>
      </c>
      <c r="I3266" s="23" t="inlineStr">
        <is>
          <t>5X siRNA Buffer  100ml</t>
        </is>
      </c>
      <c r="J3266" s="23" t="n">
        <v>3</v>
      </c>
      <c r="K3266" s="23" t="n"/>
      <c r="L3266" s="23">
        <f>J3266-K3266</f>
        <v/>
      </c>
      <c r="M3266" s="23" t="n"/>
      <c r="N3266" s="32" t="n"/>
      <c r="O3266" s="62" t="n"/>
      <c r="P3266" s="23" t="inlineStr">
        <is>
          <t>Stock</t>
        </is>
      </c>
      <c r="Q3266" s="23" t="n"/>
      <c r="R3266" s="23" t="n"/>
      <c r="S3266" s="63" t="n">
        <v>4</v>
      </c>
      <c r="T3266" s="39" t="n"/>
      <c r="U3266" s="23" t="inlineStr">
        <is>
          <t>DHARMACON</t>
        </is>
      </c>
      <c r="V3266" s="23">
        <f>VLOOKUP(P3266,'Customer List'!B:C,2,)</f>
        <v/>
      </c>
      <c r="W3266" s="40" t="inlineStr">
        <is>
          <t>Stock</t>
        </is>
      </c>
      <c r="X3266" s="32">
        <f>IF(OR(R3266 = "PRIYANKA MADAM", R3266 = "DEEPAK", R3266 = "PORTER"),N3266,"")</f>
        <v/>
      </c>
      <c r="Y3266" s="23">
        <f>IF(X3266="", "", X3266-N3266)</f>
        <v/>
      </c>
      <c r="Z3266" s="23">
        <f>IF(N3266="", "", TEXT(N3266, "dddd"))</f>
        <v/>
      </c>
      <c r="AA3266" s="23">
        <f>IF(X3266="", "", TEXT(X3266, "dddd"))</f>
        <v/>
      </c>
      <c r="AB3266" s="23">
        <f>VLOOKUP(U3266,'Currency Sheet'!A:C,3,)</f>
        <v/>
      </c>
      <c r="AC3266" s="44">
        <f>VLOOKUP(P3266,'Customer List'!B:D,3,)</f>
        <v/>
      </c>
    </row>
    <row r="3267">
      <c r="A3267" s="23">
        <f>A3266+1</f>
        <v/>
      </c>
      <c r="B3267" s="23" t="inlineStr">
        <is>
          <t>O092325IN3313857G</t>
        </is>
      </c>
      <c r="C3267" s="32" t="n">
        <v>45926</v>
      </c>
      <c r="D3267" s="32" t="n">
        <v>45937</v>
      </c>
      <c r="E3267" s="51" t="n">
        <v>237</v>
      </c>
      <c r="F3267" s="51">
        <f>IF(AB3267="DOLLAR",E3267*88,E3267)</f>
        <v/>
      </c>
      <c r="G3267" s="62">
        <f>F3267*J3267</f>
        <v/>
      </c>
      <c r="H3267" s="23" t="inlineStr">
        <is>
          <t>T-2001-02</t>
        </is>
      </c>
      <c r="I3267" s="23" t="inlineStr">
        <is>
          <t>DharmaFECT 1 Transfection Reagent  0.75 mL</t>
        </is>
      </c>
      <c r="J3267" s="23" t="n">
        <v>3</v>
      </c>
      <c r="K3267" s="23" t="n"/>
      <c r="L3267" s="23">
        <f>J3267-K3267</f>
        <v/>
      </c>
      <c r="M3267" s="23" t="n"/>
      <c r="N3267" s="32" t="n"/>
      <c r="O3267" s="62" t="n"/>
      <c r="P3267" s="23" t="inlineStr">
        <is>
          <t>Stock</t>
        </is>
      </c>
      <c r="Q3267" s="23" t="n"/>
      <c r="R3267" s="23" t="n"/>
      <c r="S3267" s="63" t="n">
        <v>4</v>
      </c>
      <c r="T3267" s="39" t="n"/>
      <c r="U3267" s="23" t="inlineStr">
        <is>
          <t>DHARMACON</t>
        </is>
      </c>
      <c r="V3267" s="23">
        <f>VLOOKUP(P3267,'Customer List'!B:C,2,)</f>
        <v/>
      </c>
      <c r="W3267" s="40" t="inlineStr">
        <is>
          <t>Stock</t>
        </is>
      </c>
      <c r="X3267" s="32">
        <f>IF(OR(R3267 = "PRIYANKA MADAM", R3267 = "DEEPAK", R3267 = "PORTER"),N3267,"")</f>
        <v/>
      </c>
      <c r="Y3267" s="23">
        <f>IF(X3267="", "", X3267-N3267)</f>
        <v/>
      </c>
      <c r="Z3267" s="23">
        <f>IF(N3267="", "", TEXT(N3267, "dddd"))</f>
        <v/>
      </c>
      <c r="AA3267" s="23">
        <f>IF(X3267="", "", TEXT(X3267, "dddd"))</f>
        <v/>
      </c>
      <c r="AB3267" s="23">
        <f>VLOOKUP(U3267,'Currency Sheet'!A:C,3,)</f>
        <v/>
      </c>
      <c r="AC3267" s="44">
        <f>VLOOKUP(P3267,'Customer List'!B:D,3,)</f>
        <v/>
      </c>
    </row>
    <row r="3268">
      <c r="A3268" s="23">
        <f>A3267+1</f>
        <v/>
      </c>
      <c r="B3268" s="23" t="inlineStr">
        <is>
          <t>O092325IN3313857G</t>
        </is>
      </c>
      <c r="C3268" s="32" t="n">
        <v>45926</v>
      </c>
      <c r="D3268" s="32" t="n">
        <v>45937</v>
      </c>
      <c r="E3268" s="51" t="n">
        <v>393</v>
      </c>
      <c r="F3268" s="51">
        <f>IF(AB3268="DOLLAR",E3268*88,E3268)</f>
        <v/>
      </c>
      <c r="G3268" s="62">
        <f>F3268*J3268</f>
        <v/>
      </c>
      <c r="H3268" s="23" t="inlineStr">
        <is>
          <t>T-2001-03</t>
        </is>
      </c>
      <c r="I3268" s="23" t="inlineStr">
        <is>
          <t>DharmaFECT 1 Transfection Reagent  1.5ml</t>
        </is>
      </c>
      <c r="J3268" s="23" t="n">
        <v>3</v>
      </c>
      <c r="K3268" s="23" t="n"/>
      <c r="L3268" s="23">
        <f>J3268-K3268</f>
        <v/>
      </c>
      <c r="M3268" s="23" t="n"/>
      <c r="N3268" s="32" t="n"/>
      <c r="O3268" s="62" t="n"/>
      <c r="P3268" s="23" t="inlineStr">
        <is>
          <t>Stock</t>
        </is>
      </c>
      <c r="Q3268" s="23" t="n"/>
      <c r="R3268" s="23" t="n"/>
      <c r="S3268" s="63" t="n">
        <v>4</v>
      </c>
      <c r="T3268" s="39" t="n"/>
      <c r="U3268" s="23" t="inlineStr">
        <is>
          <t>DHARMACON</t>
        </is>
      </c>
      <c r="V3268" s="23">
        <f>VLOOKUP(P3268,'Customer List'!B:C,2,)</f>
        <v/>
      </c>
      <c r="W3268" s="40" t="inlineStr">
        <is>
          <t>Stock</t>
        </is>
      </c>
      <c r="X3268" s="32">
        <f>IF(OR(R3268 = "PRIYANKA MADAM", R3268 = "DEEPAK", R3268 = "PORTER"),N3268,"")</f>
        <v/>
      </c>
      <c r="Y3268" s="23">
        <f>IF(X3268="", "", X3268-N3268)</f>
        <v/>
      </c>
      <c r="Z3268" s="23">
        <f>IF(N3268="", "", TEXT(N3268, "dddd"))</f>
        <v/>
      </c>
      <c r="AA3268" s="23">
        <f>IF(X3268="", "", TEXT(X3268, "dddd"))</f>
        <v/>
      </c>
      <c r="AB3268" s="23">
        <f>VLOOKUP(U3268,'Currency Sheet'!A:C,3,)</f>
        <v/>
      </c>
      <c r="AC3268" s="44">
        <f>VLOOKUP(P3268,'Customer List'!B:D,3,)</f>
        <v/>
      </c>
    </row>
    <row r="3269">
      <c r="A3269" s="23">
        <f>A3268+1</f>
        <v/>
      </c>
      <c r="B3269" s="23" t="inlineStr">
        <is>
          <t>INV77413/25-26</t>
        </is>
      </c>
      <c r="C3269" s="32" t="n">
        <v>45933</v>
      </c>
      <c r="D3269" s="32" t="n">
        <v>45937</v>
      </c>
      <c r="E3269" s="51" t="n">
        <v>1037.5</v>
      </c>
      <c r="F3269" s="51">
        <f>IF(AB3269="DOLLAR",E3269*88,E3269)</f>
        <v/>
      </c>
      <c r="G3269" s="62">
        <f>F3269*J3269</f>
        <v/>
      </c>
      <c r="H3269" s="23" t="n">
        <v>50516</v>
      </c>
      <c r="I3269" s="23" t="inlineStr">
        <is>
          <t>UTX(KDM6A) Homogeneous_x000D_
Assay Kit</t>
        </is>
      </c>
      <c r="J3269" s="23" t="n">
        <v>2</v>
      </c>
      <c r="K3269" s="23" t="n">
        <v>2</v>
      </c>
      <c r="L3269" s="23">
        <f>J3269-K3269</f>
        <v/>
      </c>
      <c r="M3269" s="23" t="inlineStr">
        <is>
          <t>T-1354/25-26</t>
        </is>
      </c>
      <c r="N3269" s="32" t="n">
        <v>45937</v>
      </c>
      <c r="O3269" s="62" t="n">
        <v>323700</v>
      </c>
      <c r="P3269" s="23" t="inlineStr">
        <is>
          <t>TCG</t>
        </is>
      </c>
      <c r="Q3269" s="23" t="n">
        <v>58156584054</v>
      </c>
      <c r="R3269" s="23" t="inlineStr">
        <is>
          <t>Delivered</t>
        </is>
      </c>
      <c r="S3269" s="63" t="n">
        <v>-80</v>
      </c>
      <c r="T3269" s="39" t="n"/>
      <c r="U3269" s="23" t="inlineStr">
        <is>
          <t>BPS</t>
        </is>
      </c>
      <c r="V3269" s="23">
        <f>VLOOKUP(P3269,'Customer List'!B:C,2,)</f>
        <v/>
      </c>
      <c r="W3269" s="40" t="n"/>
      <c r="X3269" s="32" t="n">
        <v>45938</v>
      </c>
      <c r="Y3269" s="23">
        <f>IF(X3269="", "", X3269-N3269)</f>
        <v/>
      </c>
      <c r="Z3269" s="23">
        <f>IF(N3269="", "", TEXT(N3269, "dddd"))</f>
        <v/>
      </c>
      <c r="AA3269" s="23">
        <f>IF(X3269="", "", TEXT(X3269, "dddd"))</f>
        <v/>
      </c>
      <c r="AB3269" s="23">
        <f>VLOOKUP(U3269,'Currency Sheet'!A:C,3,)</f>
        <v/>
      </c>
      <c r="AC3269" s="44">
        <f>VLOOKUP(P3269,'Customer List'!B:D,3,)</f>
        <v/>
      </c>
    </row>
    <row r="3270">
      <c r="A3270" s="23">
        <f>A3269+1</f>
        <v/>
      </c>
      <c r="B3270" s="23" t="inlineStr">
        <is>
          <t>INV77413/25-26</t>
        </is>
      </c>
      <c r="C3270" s="32" t="n">
        <v>45933</v>
      </c>
      <c r="D3270" s="32" t="n">
        <v>45937</v>
      </c>
      <c r="E3270" s="51" t="n">
        <v>960</v>
      </c>
      <c r="F3270" s="51">
        <f>IF(AB3270="DOLLAR",E3270*88,E3270)</f>
        <v/>
      </c>
      <c r="G3270" s="62">
        <f>F3270*J3270</f>
        <v/>
      </c>
      <c r="H3270" s="23" t="inlineStr">
        <is>
          <t>50416-2</t>
        </is>
      </c>
      <c r="I3270" s="23" t="inlineStr">
        <is>
          <t>JMJD3 (KDM6B) Homogeneous_x000D_
Assay Kit (384 reactions)</t>
        </is>
      </c>
      <c r="J3270" s="23" t="n">
        <v>2</v>
      </c>
      <c r="K3270" s="23" t="n">
        <v>2</v>
      </c>
      <c r="L3270" s="23">
        <f>J3270-K3270</f>
        <v/>
      </c>
      <c r="M3270" s="23" t="inlineStr">
        <is>
          <t>T-1354/25-26</t>
        </is>
      </c>
      <c r="N3270" s="32" t="n">
        <v>45937</v>
      </c>
      <c r="O3270" s="62" t="n">
        <v>299520</v>
      </c>
      <c r="P3270" s="23" t="inlineStr">
        <is>
          <t>TCG</t>
        </is>
      </c>
      <c r="Q3270" s="23" t="n">
        <v>58156584054</v>
      </c>
      <c r="R3270" s="23" t="inlineStr">
        <is>
          <t>Delivered</t>
        </is>
      </c>
      <c r="S3270" s="63" t="n">
        <v>-80</v>
      </c>
      <c r="T3270" s="39" t="n"/>
      <c r="U3270" s="23" t="inlineStr">
        <is>
          <t>BPS</t>
        </is>
      </c>
      <c r="V3270" s="23">
        <f>VLOOKUP(P3270,'Customer List'!B:C,2,)</f>
        <v/>
      </c>
      <c r="W3270" s="40" t="n"/>
      <c r="X3270" s="32" t="n">
        <v>45938</v>
      </c>
      <c r="Y3270" s="23">
        <f>IF(X3270="", "", X3270-N3270)</f>
        <v/>
      </c>
      <c r="Z3270" s="23">
        <f>IF(N3270="", "", TEXT(N3270, "dddd"))</f>
        <v/>
      </c>
      <c r="AA3270" s="23">
        <f>IF(X3270="", "", TEXT(X3270, "dddd"))</f>
        <v/>
      </c>
      <c r="AB3270" s="23">
        <f>VLOOKUP(U3270,'Currency Sheet'!A:C,3,)</f>
        <v/>
      </c>
      <c r="AC3270" s="44">
        <f>VLOOKUP(P3270,'Customer List'!B:D,3,)</f>
        <v/>
      </c>
    </row>
    <row r="3271">
      <c r="A3271" s="23">
        <f>A3270+1</f>
        <v/>
      </c>
      <c r="B3271" s="23" t="inlineStr">
        <is>
          <t>INV77413/25-26</t>
        </is>
      </c>
      <c r="C3271" s="32" t="n">
        <v>45933</v>
      </c>
      <c r="D3271" s="32" t="n">
        <v>45937</v>
      </c>
      <c r="E3271" s="51" t="n">
        <v>472.5</v>
      </c>
      <c r="F3271" s="51">
        <f>IF(AB3271="DOLLAR",E3271*88,E3271)</f>
        <v/>
      </c>
      <c r="G3271" s="62">
        <f>F3271*J3271</f>
        <v/>
      </c>
      <c r="H3271" s="23" t="n">
        <v>79315</v>
      </c>
      <c r="I3271" s="23" t="inlineStr">
        <is>
          <t>Acetyl-Coenzyme A Carboxylase_x000D_
1 (ACC1) Assay Kit</t>
        </is>
      </c>
      <c r="J3271" s="23" t="n">
        <v>2</v>
      </c>
      <c r="K3271" s="23" t="n">
        <v>2</v>
      </c>
      <c r="L3271" s="23">
        <f>J3271-K3271</f>
        <v/>
      </c>
      <c r="M3271" s="23" t="inlineStr">
        <is>
          <t>T-1354/25-26</t>
        </is>
      </c>
      <c r="N3271" s="32" t="n">
        <v>45937</v>
      </c>
      <c r="O3271" s="62" t="n">
        <v>147420</v>
      </c>
      <c r="P3271" s="23" t="inlineStr">
        <is>
          <t>TCG</t>
        </is>
      </c>
      <c r="Q3271" s="23" t="n">
        <v>58156584054</v>
      </c>
      <c r="R3271" s="23" t="inlineStr">
        <is>
          <t>Delivered</t>
        </is>
      </c>
      <c r="S3271" s="63" t="n">
        <v>-80</v>
      </c>
      <c r="T3271" s="39" t="n"/>
      <c r="U3271" s="23" t="inlineStr">
        <is>
          <t>BPS</t>
        </is>
      </c>
      <c r="V3271" s="23">
        <f>VLOOKUP(P3271,'Customer List'!B:C,2,)</f>
        <v/>
      </c>
      <c r="W3271" s="40" t="n"/>
      <c r="X3271" s="32" t="n">
        <v>45938</v>
      </c>
      <c r="Y3271" s="23">
        <f>IF(X3271="", "", X3271-N3271)</f>
        <v/>
      </c>
      <c r="Z3271" s="23">
        <f>IF(N3271="", "", TEXT(N3271, "dddd"))</f>
        <v/>
      </c>
      <c r="AA3271" s="23">
        <f>IF(X3271="", "", TEXT(X3271, "dddd"))</f>
        <v/>
      </c>
      <c r="AB3271" s="23">
        <f>VLOOKUP(U3271,'Currency Sheet'!A:C,3,)</f>
        <v/>
      </c>
      <c r="AC3271" s="44">
        <f>VLOOKUP(P3271,'Customer List'!B:D,3,)</f>
        <v/>
      </c>
    </row>
    <row r="3272">
      <c r="A3272" s="23">
        <f>A3271+1</f>
        <v/>
      </c>
      <c r="B3272" s="23" t="inlineStr">
        <is>
          <t>INV77413/25-26</t>
        </is>
      </c>
      <c r="C3272" s="32" t="n">
        <v>45933</v>
      </c>
      <c r="D3272" s="32" t="n">
        <v>45937</v>
      </c>
      <c r="E3272" s="51" t="n">
        <v>452.5</v>
      </c>
      <c r="F3272" s="51">
        <f>IF(AB3272="DOLLAR",E3272*88,E3272)</f>
        <v/>
      </c>
      <c r="G3272" s="62">
        <f>F3272*J3272</f>
        <v/>
      </c>
      <c r="H3272" s="23" t="n">
        <v>79282</v>
      </c>
      <c r="I3272" s="23" t="inlineStr">
        <is>
          <t>Acetyl-Coenzyme A Carboxylase_x000D_
2 (ACC2) Assay Kit</t>
        </is>
      </c>
      <c r="J3272" s="23" t="n">
        <v>2</v>
      </c>
      <c r="K3272" s="23" t="n">
        <v>2</v>
      </c>
      <c r="L3272" s="23">
        <f>J3272-K3272</f>
        <v/>
      </c>
      <c r="M3272" s="23" t="inlineStr">
        <is>
          <t>T-1354/25-26</t>
        </is>
      </c>
      <c r="N3272" s="32" t="n">
        <v>45937</v>
      </c>
      <c r="O3272" s="62" t="n">
        <v>141180</v>
      </c>
      <c r="P3272" s="23" t="inlineStr">
        <is>
          <t>TCG</t>
        </is>
      </c>
      <c r="Q3272" s="23" t="n">
        <v>58156584054</v>
      </c>
      <c r="R3272" s="23" t="inlineStr">
        <is>
          <t>Delivered</t>
        </is>
      </c>
      <c r="S3272" s="63" t="n">
        <v>-80</v>
      </c>
      <c r="T3272" s="39" t="n"/>
      <c r="U3272" s="23" t="inlineStr">
        <is>
          <t>BPS</t>
        </is>
      </c>
      <c r="V3272" s="23">
        <f>VLOOKUP(P3272,'Customer List'!B:C,2,)</f>
        <v/>
      </c>
      <c r="W3272" s="40" t="n"/>
      <c r="X3272" s="32" t="n">
        <v>45938</v>
      </c>
      <c r="Y3272" s="23">
        <f>IF(X3272="", "", X3272-N3272)</f>
        <v/>
      </c>
      <c r="Z3272" s="23">
        <f>IF(N3272="", "", TEXT(N3272, "dddd"))</f>
        <v/>
      </c>
      <c r="AA3272" s="23">
        <f>IF(X3272="", "", TEXT(X3272, "dddd"))</f>
        <v/>
      </c>
      <c r="AB3272" s="23">
        <f>VLOOKUP(U3272,'Currency Sheet'!A:C,3,)</f>
        <v/>
      </c>
      <c r="AC3272" s="44">
        <f>VLOOKUP(P3272,'Customer List'!B:D,3,)</f>
        <v/>
      </c>
    </row>
    <row r="3273">
      <c r="A3273" s="23">
        <f>A3272+1</f>
        <v/>
      </c>
      <c r="B3273" s="23" t="inlineStr">
        <is>
          <t>EED118206</t>
        </is>
      </c>
      <c r="C3273" s="32" t="n">
        <v>45884</v>
      </c>
      <c r="D3273" s="32" t="n">
        <v>45890</v>
      </c>
      <c r="E3273" s="51" t="n">
        <v>0</v>
      </c>
      <c r="F3273" s="51">
        <f>IF(AB3273="DOLLAR",E3273*88,E3273)</f>
        <v/>
      </c>
      <c r="G3273" s="62">
        <f>F3273*J3273</f>
        <v/>
      </c>
      <c r="H3273" s="56" t="n">
        <v>421601</v>
      </c>
      <c r="I3273" s="23" t="inlineStr">
        <is>
          <t>ELISA Wash Buffer (20X)</t>
        </is>
      </c>
      <c r="J3273" s="23" t="n">
        <v>3</v>
      </c>
      <c r="K3273" s="23" t="n">
        <v>3</v>
      </c>
      <c r="L3273" s="23">
        <f>J3273-K3273</f>
        <v/>
      </c>
      <c r="M3273" s="23" t="inlineStr">
        <is>
          <t>T-1429/25-26</t>
        </is>
      </c>
      <c r="N3273" s="32" t="n">
        <v>45941</v>
      </c>
      <c r="O3273" s="62" t="n">
        <v>43146</v>
      </c>
      <c r="P3273" s="23" t="inlineStr">
        <is>
          <t>BIO SOLUTION</t>
        </is>
      </c>
      <c r="Q3273" s="23" t="n">
        <v>58156809782</v>
      </c>
      <c r="R3273" s="23" t="inlineStr">
        <is>
          <t>Delivered</t>
        </is>
      </c>
      <c r="S3273" s="63" t="inlineStr">
        <is>
          <t>rt</t>
        </is>
      </c>
      <c r="T3273" s="39" t="inlineStr">
        <is>
          <t>Extra Received, FROM BIOLEGEND</t>
        </is>
      </c>
      <c r="U3273" s="23" t="inlineStr">
        <is>
          <t>BioLegend</t>
        </is>
      </c>
      <c r="V3273" s="23">
        <f>VLOOKUP(P3273,'Customer List'!B:C,2,)</f>
        <v/>
      </c>
      <c r="W3273" s="40" t="n"/>
      <c r="X3273" s="32" t="n">
        <v>45943</v>
      </c>
      <c r="Y3273" s="23">
        <f>IF(X3273="", "", X3273-N3273)</f>
        <v/>
      </c>
      <c r="Z3273" s="23">
        <f>IF(N3273="", "", TEXT(N3273, "dddd"))</f>
        <v/>
      </c>
      <c r="AA3273" s="23">
        <f>IF(X3273="", "", TEXT(X3273, "dddd"))</f>
        <v/>
      </c>
      <c r="AB3273" s="23">
        <f>VLOOKUP(U3273,'Currency Sheet'!A:C,3,)</f>
        <v/>
      </c>
      <c r="AC3273" s="44">
        <f>VLOOKUP(P3273,'Customer List'!B:D,3,)</f>
        <v/>
      </c>
    </row>
    <row r="3274">
      <c r="A3274" s="23">
        <f>A3273+1</f>
        <v/>
      </c>
      <c r="B3274" s="23" t="inlineStr">
        <is>
          <t>EED119537</t>
        </is>
      </c>
      <c r="C3274" s="32" t="n">
        <v>45926</v>
      </c>
      <c r="D3274" s="32" t="n">
        <v>45936</v>
      </c>
      <c r="E3274" s="51" t="n">
        <v>285</v>
      </c>
      <c r="F3274" s="51">
        <f>IF(AB3274="DOLLAR",E3274*88,E3274)</f>
        <v/>
      </c>
      <c r="G3274" s="62">
        <f>F3274*J3274</f>
        <v/>
      </c>
      <c r="H3274" s="23" t="n">
        <v>307646</v>
      </c>
      <c r="I3274" s="23" t="inlineStr">
        <is>
          <t>Brilliant Violet 510™ anti-human HLA-DR Antibody  100tests</t>
        </is>
      </c>
      <c r="J3274" s="23" t="n">
        <v>3</v>
      </c>
      <c r="K3274" s="23" t="n">
        <v>3</v>
      </c>
      <c r="L3274" s="23">
        <f>J3274-K3274</f>
        <v/>
      </c>
      <c r="M3274" s="23" t="inlineStr">
        <is>
          <t>T-1332/25-26</t>
        </is>
      </c>
      <c r="N3274" s="32" t="n">
        <v>45937</v>
      </c>
      <c r="O3274" s="62" t="n">
        <v>114855</v>
      </c>
      <c r="P3274" s="23" t="inlineStr">
        <is>
          <t>NEUBERG</t>
        </is>
      </c>
      <c r="Q3274" s="23" t="n">
        <v>58156566646</v>
      </c>
      <c r="R3274" s="23" t="inlineStr">
        <is>
          <t>Delivered</t>
        </is>
      </c>
      <c r="S3274" s="63" t="n">
        <v>4</v>
      </c>
      <c r="T3274" s="39" t="n"/>
      <c r="U3274" s="23" t="inlineStr">
        <is>
          <t>BioLegend</t>
        </is>
      </c>
      <c r="V3274" s="23">
        <f>VLOOKUP(P3274,'Customer List'!B:C,2,)</f>
        <v/>
      </c>
      <c r="W3274" s="40" t="n"/>
      <c r="X3274" s="32" t="n">
        <v>45938</v>
      </c>
      <c r="Y3274" s="23">
        <f>IF(X3274="", "", X3274-N3274)</f>
        <v/>
      </c>
      <c r="Z3274" s="23">
        <f>IF(N3274="", "", TEXT(N3274, "dddd"))</f>
        <v/>
      </c>
      <c r="AA3274" s="23">
        <f>IF(X3274="", "", TEXT(X3274, "dddd"))</f>
        <v/>
      </c>
      <c r="AB3274" s="23">
        <f>VLOOKUP(U3274,'Currency Sheet'!A:C,3,)</f>
        <v/>
      </c>
      <c r="AC3274" s="44">
        <f>VLOOKUP(P3274,'Customer List'!B:D,3,)</f>
        <v/>
      </c>
    </row>
    <row r="3275">
      <c r="A3275" s="23">
        <f>A3274+1</f>
        <v/>
      </c>
      <c r="B3275" s="23" t="inlineStr">
        <is>
          <t>EED119537</t>
        </is>
      </c>
      <c r="C3275" s="32" t="n">
        <v>45926</v>
      </c>
      <c r="D3275" s="32" t="n">
        <v>45936</v>
      </c>
      <c r="E3275" s="51" t="n">
        <v>326.25</v>
      </c>
      <c r="F3275" s="51">
        <f>IF(AB3275="DOLLAR",E3275*88,E3275)</f>
        <v/>
      </c>
      <c r="G3275" s="62">
        <f>F3275*J3275</f>
        <v/>
      </c>
      <c r="H3275" s="23" t="n">
        <v>313238</v>
      </c>
      <c r="I3275" s="23" t="inlineStr">
        <is>
          <t>Brilliant Violet 785™ anti-human CD117 (c-kit) Antibody  100tests</t>
        </is>
      </c>
      <c r="J3275" s="23" t="n">
        <v>3</v>
      </c>
      <c r="K3275" s="23" t="n">
        <v>3</v>
      </c>
      <c r="L3275" s="23">
        <f>J3275-K3275</f>
        <v/>
      </c>
      <c r="M3275" s="23" t="inlineStr">
        <is>
          <t>T-1332/25-26</t>
        </is>
      </c>
      <c r="N3275" s="32" t="n">
        <v>45937</v>
      </c>
      <c r="O3275" s="62" t="n">
        <v>131478</v>
      </c>
      <c r="P3275" s="23" t="inlineStr">
        <is>
          <t>NEUBERG</t>
        </is>
      </c>
      <c r="Q3275" s="23" t="n">
        <v>58156566646</v>
      </c>
      <c r="R3275" s="23" t="inlineStr">
        <is>
          <t>Delivered</t>
        </is>
      </c>
      <c r="S3275" s="63" t="n">
        <v>4</v>
      </c>
      <c r="T3275" s="39" t="n"/>
      <c r="U3275" s="23" t="inlineStr">
        <is>
          <t>BioLegend</t>
        </is>
      </c>
      <c r="V3275" s="23">
        <f>VLOOKUP(P3275,'Customer List'!B:C,2,)</f>
        <v/>
      </c>
      <c r="W3275" s="40" t="n"/>
      <c r="X3275" s="32" t="n">
        <v>45938</v>
      </c>
      <c r="Y3275" s="23">
        <f>IF(X3275="", "", X3275-N3275)</f>
        <v/>
      </c>
      <c r="Z3275" s="23">
        <f>IF(N3275="", "", TEXT(N3275, "dddd"))</f>
        <v/>
      </c>
      <c r="AA3275" s="23">
        <f>IF(X3275="", "", TEXT(X3275, "dddd"))</f>
        <v/>
      </c>
      <c r="AB3275" s="23">
        <f>VLOOKUP(U3275,'Currency Sheet'!A:C,3,)</f>
        <v/>
      </c>
      <c r="AC3275" s="44">
        <f>VLOOKUP(P3275,'Customer List'!B:D,3,)</f>
        <v/>
      </c>
    </row>
    <row r="3276">
      <c r="A3276" s="23">
        <f>A3275+1</f>
        <v/>
      </c>
      <c r="B3276" s="23" t="inlineStr">
        <is>
          <t>EED119537</t>
        </is>
      </c>
      <c r="C3276" s="32" t="n">
        <v>45926</v>
      </c>
      <c r="D3276" s="32" t="n">
        <v>45936</v>
      </c>
      <c r="E3276" s="51" t="n">
        <v>321.75</v>
      </c>
      <c r="F3276" s="51">
        <f>IF(AB3276="DOLLAR",E3276*88,E3276)</f>
        <v/>
      </c>
      <c r="G3276" s="62">
        <f>F3276*J3276</f>
        <v/>
      </c>
      <c r="H3276" s="23" t="n">
        <v>337238</v>
      </c>
      <c r="I3276" s="23" t="inlineStr">
        <is>
          <t>Brilliant Violet 650™ anti-human CD11c Antibody  100tests</t>
        </is>
      </c>
      <c r="J3276" s="23" t="n">
        <v>3</v>
      </c>
      <c r="K3276" s="23" t="n">
        <v>3</v>
      </c>
      <c r="L3276" s="23">
        <f>J3276-K3276</f>
        <v/>
      </c>
      <c r="M3276" s="23" t="inlineStr">
        <is>
          <t>T-1322/25-26</t>
        </is>
      </c>
      <c r="N3276" s="32" t="n">
        <v>45937</v>
      </c>
      <c r="O3276" s="62" t="n">
        <v>110038.5</v>
      </c>
      <c r="P3276" s="23" t="inlineStr">
        <is>
          <t>ACTREC</t>
        </is>
      </c>
      <c r="Q3276" s="23" t="n">
        <v>58156569435</v>
      </c>
      <c r="R3276" s="23" t="inlineStr">
        <is>
          <t>Delivered</t>
        </is>
      </c>
      <c r="S3276" s="63" t="n">
        <v>4</v>
      </c>
      <c r="T3276" s="39" t="n"/>
      <c r="U3276" s="23" t="inlineStr">
        <is>
          <t>BioLegend</t>
        </is>
      </c>
      <c r="V3276" s="23">
        <f>VLOOKUP(P3276,'Customer List'!B:C,2,)</f>
        <v/>
      </c>
      <c r="W3276" s="40" t="n"/>
      <c r="X3276" s="32" t="n">
        <v>45938</v>
      </c>
      <c r="Y3276" s="23">
        <f>IF(X3276="", "", X3276-N3276)</f>
        <v/>
      </c>
      <c r="Z3276" s="23">
        <f>IF(N3276="", "", TEXT(N3276, "dddd"))</f>
        <v/>
      </c>
      <c r="AA3276" s="23">
        <f>IF(X3276="", "", TEXT(X3276, "dddd"))</f>
        <v/>
      </c>
      <c r="AB3276" s="23">
        <f>VLOOKUP(U3276,'Currency Sheet'!A:C,3,)</f>
        <v/>
      </c>
      <c r="AC3276" s="44">
        <f>VLOOKUP(P3276,'Customer List'!B:D,3,)</f>
        <v/>
      </c>
    </row>
    <row r="3277">
      <c r="A3277" s="23">
        <f>A3276+1</f>
        <v/>
      </c>
      <c r="B3277" s="23" t="inlineStr">
        <is>
          <t>EED119537</t>
        </is>
      </c>
      <c r="C3277" s="32" t="n">
        <v>45926</v>
      </c>
      <c r="D3277" s="32" t="n">
        <v>45936</v>
      </c>
      <c r="E3277" s="51" t="n">
        <v>334.5</v>
      </c>
      <c r="F3277" s="51">
        <f>IF(AB3277="DOLLAR",E3277*88,E3277)</f>
        <v/>
      </c>
      <c r="G3277" s="62">
        <f>F3277*J3277</f>
        <v/>
      </c>
      <c r="H3277" s="23" t="n">
        <v>306026</v>
      </c>
      <c r="I3277" s="23" t="inlineStr">
        <is>
          <t>Brilliant Violet 605™ anti-human CD123 Antibody  100tests</t>
        </is>
      </c>
      <c r="J3277" s="23" t="n">
        <v>4</v>
      </c>
      <c r="K3277" s="23" t="n">
        <v>4</v>
      </c>
      <c r="L3277" s="23">
        <f>J3277-K3277</f>
        <v/>
      </c>
      <c r="M3277" s="23" t="inlineStr">
        <is>
          <t>T-1322/25-26</t>
        </is>
      </c>
      <c r="N3277" s="32" t="n">
        <v>45937</v>
      </c>
      <c r="O3277" s="62" t="n">
        <v>174653.6</v>
      </c>
      <c r="P3277" s="23" t="inlineStr">
        <is>
          <t>ACTREC</t>
        </is>
      </c>
      <c r="Q3277" s="23" t="n">
        <v>58156569435</v>
      </c>
      <c r="R3277" s="23" t="inlineStr">
        <is>
          <t>Delivered</t>
        </is>
      </c>
      <c r="S3277" s="63" t="n">
        <v>4</v>
      </c>
      <c r="T3277" s="39" t="n"/>
      <c r="U3277" s="23" t="inlineStr">
        <is>
          <t>BioLegend</t>
        </is>
      </c>
      <c r="V3277" s="23">
        <f>VLOOKUP(P3277,'Customer List'!B:C,2,)</f>
        <v/>
      </c>
      <c r="W3277" s="40" t="n"/>
      <c r="X3277" s="32" t="n">
        <v>45938</v>
      </c>
      <c r="Y3277" s="23">
        <f>IF(X3277="", "", X3277-N3277)</f>
        <v/>
      </c>
      <c r="Z3277" s="23">
        <f>IF(N3277="", "", TEXT(N3277, "dddd"))</f>
        <v/>
      </c>
      <c r="AA3277" s="23">
        <f>IF(X3277="", "", TEXT(X3277, "dddd"))</f>
        <v/>
      </c>
      <c r="AB3277" s="23">
        <f>VLOOKUP(U3277,'Currency Sheet'!A:C,3,)</f>
        <v/>
      </c>
      <c r="AC3277" s="44">
        <f>VLOOKUP(P3277,'Customer List'!B:D,3,)</f>
        <v/>
      </c>
    </row>
    <row r="3278">
      <c r="A3278" s="23">
        <f>A3277+1</f>
        <v/>
      </c>
      <c r="B3278" s="23" t="inlineStr">
        <is>
          <t>EED119537</t>
        </is>
      </c>
      <c r="C3278" s="32" t="n">
        <v>45926</v>
      </c>
      <c r="D3278" s="32" t="n">
        <v>45936</v>
      </c>
      <c r="E3278" s="51" t="n">
        <v>305.25</v>
      </c>
      <c r="F3278" s="51">
        <f>IF(AB3278="DOLLAR",E3278*88,E3278)</f>
        <v/>
      </c>
      <c r="G3278" s="62">
        <f>F3278*J3278</f>
        <v/>
      </c>
      <c r="H3278" s="23" t="n">
        <v>318340</v>
      </c>
      <c r="I3278" s="23" t="inlineStr">
        <is>
          <t>Brilliant Violet 510™ anti-human CD56 (NCAM) Antibody  100tests</t>
        </is>
      </c>
      <c r="J3278" s="23" t="n">
        <v>7</v>
      </c>
      <c r="K3278" s="23" t="n">
        <v>7</v>
      </c>
      <c r="L3278" s="23">
        <f>J3278-K3278</f>
        <v/>
      </c>
      <c r="M3278" s="23" t="inlineStr">
        <is>
          <t>T-1322/25-26</t>
        </is>
      </c>
      <c r="N3278" s="32" t="n">
        <v>45937</v>
      </c>
      <c r="O3278" s="62" t="n">
        <v>297563.84</v>
      </c>
      <c r="P3278" s="23" t="inlineStr">
        <is>
          <t>ACTREC</t>
        </is>
      </c>
      <c r="Q3278" s="23" t="n">
        <v>58156569435</v>
      </c>
      <c r="R3278" s="23" t="inlineStr">
        <is>
          <t>Delivered</t>
        </is>
      </c>
      <c r="S3278" s="63" t="n">
        <v>4</v>
      </c>
      <c r="T3278" s="39" t="n"/>
      <c r="U3278" s="23" t="inlineStr">
        <is>
          <t>BioLegend</t>
        </is>
      </c>
      <c r="V3278" s="23">
        <f>VLOOKUP(P3278,'Customer List'!B:C,2,)</f>
        <v/>
      </c>
      <c r="W3278" s="40" t="n"/>
      <c r="X3278" s="32" t="n">
        <v>45938</v>
      </c>
      <c r="Y3278" s="23">
        <f>IF(X3278="", "", X3278-N3278)</f>
        <v/>
      </c>
      <c r="Z3278" s="23">
        <f>IF(N3278="", "", TEXT(N3278, "dddd"))</f>
        <v/>
      </c>
      <c r="AA3278" s="23">
        <f>IF(X3278="", "", TEXT(X3278, "dddd"))</f>
        <v/>
      </c>
      <c r="AB3278" s="23">
        <f>VLOOKUP(U3278,'Currency Sheet'!A:C,3,)</f>
        <v/>
      </c>
      <c r="AC3278" s="44">
        <f>VLOOKUP(P3278,'Customer List'!B:D,3,)</f>
        <v/>
      </c>
    </row>
    <row r="3279">
      <c r="A3279" s="23">
        <f>A3278+1</f>
        <v/>
      </c>
      <c r="B3279" s="23" t="inlineStr">
        <is>
          <t>INV77413/25-26</t>
        </is>
      </c>
      <c r="C3279" s="32" t="n">
        <v>45933</v>
      </c>
      <c r="D3279" s="32" t="n">
        <v>45937</v>
      </c>
      <c r="E3279" s="51" t="n">
        <v>305</v>
      </c>
      <c r="F3279" s="51">
        <f>IF(AB3279="DOLLAR",E3279*88,E3279)</f>
        <v/>
      </c>
      <c r="G3279" s="62">
        <f>F3279*J3279</f>
        <v/>
      </c>
      <c r="H3279" s="23" t="n">
        <v>50202</v>
      </c>
      <c r="I3279" s="23" t="inlineStr">
        <is>
          <t>ACC1, FLAG-His-tags_x000D_
Recombinant-</t>
        </is>
      </c>
      <c r="J3279" s="23" t="n">
        <v>1</v>
      </c>
      <c r="K3279" s="23" t="n">
        <v>1</v>
      </c>
      <c r="L3279" s="23">
        <f>J3279-K3279</f>
        <v/>
      </c>
      <c r="M3279" s="23" t="inlineStr">
        <is>
          <t>T-1354/25-26</t>
        </is>
      </c>
      <c r="N3279" s="32" t="n">
        <v>45937</v>
      </c>
      <c r="O3279" s="62" t="n">
        <v>47580</v>
      </c>
      <c r="P3279" s="23" t="inlineStr">
        <is>
          <t>TCG</t>
        </is>
      </c>
      <c r="Q3279" s="23" t="n">
        <v>58156584054</v>
      </c>
      <c r="R3279" s="23" t="inlineStr">
        <is>
          <t>Delivered</t>
        </is>
      </c>
      <c r="S3279" s="63" t="n">
        <v>-80</v>
      </c>
      <c r="T3279" s="39" t="n"/>
      <c r="U3279" s="23" t="inlineStr">
        <is>
          <t>BPS</t>
        </is>
      </c>
      <c r="V3279" s="23">
        <f>VLOOKUP(P3279,'Customer List'!B:C,2,)</f>
        <v/>
      </c>
      <c r="W3279" s="40" t="n"/>
      <c r="X3279" s="32" t="n">
        <v>45938</v>
      </c>
      <c r="Y3279" s="23">
        <f>IF(X3279="", "", X3279-N3279)</f>
        <v/>
      </c>
      <c r="Z3279" s="23">
        <f>IF(N3279="", "", TEXT(N3279, "dddd"))</f>
        <v/>
      </c>
      <c r="AA3279" s="23">
        <f>IF(X3279="", "", TEXT(X3279, "dddd"))</f>
        <v/>
      </c>
      <c r="AB3279" s="23">
        <f>VLOOKUP(U3279,'Currency Sheet'!A:C,3,)</f>
        <v/>
      </c>
      <c r="AC3279" s="44">
        <f>VLOOKUP(P3279,'Customer List'!B:D,3,)</f>
        <v/>
      </c>
    </row>
    <row r="3280">
      <c r="A3280" s="23">
        <f>A3279+1</f>
        <v/>
      </c>
      <c r="B3280" s="23" t="inlineStr">
        <is>
          <t>INV77413/25-26</t>
        </is>
      </c>
      <c r="C3280" s="32" t="n">
        <v>45933</v>
      </c>
      <c r="D3280" s="32" t="n">
        <v>45937</v>
      </c>
      <c r="E3280" s="51" t="n">
        <v>305</v>
      </c>
      <c r="F3280" s="51">
        <f>IF(AB3280="DOLLAR",E3280*88,E3280)</f>
        <v/>
      </c>
      <c r="G3280" s="62">
        <f>F3280*J3280</f>
        <v/>
      </c>
      <c r="H3280" s="23" t="inlineStr">
        <is>
          <t>50201-ACC2</t>
        </is>
      </c>
      <c r="I3280" s="23" t="inlineStr">
        <is>
          <t>ACC2, His-Tag Recombinant -</t>
        </is>
      </c>
      <c r="J3280" s="23" t="n">
        <v>1</v>
      </c>
      <c r="K3280" s="23" t="n">
        <v>1</v>
      </c>
      <c r="L3280" s="23">
        <f>J3280-K3280</f>
        <v/>
      </c>
      <c r="M3280" s="23" t="inlineStr">
        <is>
          <t>T-1354/25-26</t>
        </is>
      </c>
      <c r="N3280" s="32" t="n">
        <v>45937</v>
      </c>
      <c r="O3280" s="62" t="n">
        <v>47580</v>
      </c>
      <c r="P3280" s="23" t="inlineStr">
        <is>
          <t>TCG</t>
        </is>
      </c>
      <c r="Q3280" s="23" t="n">
        <v>58156584054</v>
      </c>
      <c r="R3280" s="23" t="inlineStr">
        <is>
          <t>Delivered</t>
        </is>
      </c>
      <c r="S3280" s="63" t="n">
        <v>-80</v>
      </c>
      <c r="T3280" s="39" t="n"/>
      <c r="U3280" s="23" t="inlineStr">
        <is>
          <t>BPS</t>
        </is>
      </c>
      <c r="V3280" s="23">
        <f>VLOOKUP(P3280,'Customer List'!B:C,2,)</f>
        <v/>
      </c>
      <c r="W3280" s="40" t="n"/>
      <c r="X3280" s="32" t="n">
        <v>45938</v>
      </c>
      <c r="Y3280" s="23">
        <f>IF(X3280="", "", X3280-N3280)</f>
        <v/>
      </c>
      <c r="Z3280" s="23">
        <f>IF(N3280="", "", TEXT(N3280, "dddd"))</f>
        <v/>
      </c>
      <c r="AA3280" s="23">
        <f>IF(X3280="", "", TEXT(X3280, "dddd"))</f>
        <v/>
      </c>
      <c r="AB3280" s="23">
        <f>VLOOKUP(U3280,'Currency Sheet'!A:C,3,)</f>
        <v/>
      </c>
      <c r="AC3280" s="44">
        <f>VLOOKUP(P3280,'Customer List'!B:D,3,)</f>
        <v/>
      </c>
    </row>
    <row r="3281">
      <c r="A3281" s="23">
        <f>A3280+1</f>
        <v/>
      </c>
      <c r="B3281" s="23" t="inlineStr">
        <is>
          <t>EED119711</t>
        </is>
      </c>
      <c r="C3281" s="32" t="n">
        <v>45933</v>
      </c>
      <c r="D3281" s="32" t="n">
        <v>45938</v>
      </c>
      <c r="E3281" s="51" t="n">
        <v>100.1</v>
      </c>
      <c r="F3281" s="51">
        <f>IF(AB3281="DOLLAR",E3281*88,E3281)</f>
        <v/>
      </c>
      <c r="G3281" s="62">
        <f>F3281*J3281</f>
        <v/>
      </c>
      <c r="H3281" s="23" t="n">
        <v>100204</v>
      </c>
      <c r="I3281" s="23" t="inlineStr">
        <is>
          <t>anti-mouse CD3</t>
        </is>
      </c>
      <c r="J3281" s="23" t="n">
        <v>1</v>
      </c>
      <c r="K3281" s="23" t="n">
        <v>1</v>
      </c>
      <c r="L3281" s="23">
        <f>J3281-K3281</f>
        <v/>
      </c>
      <c r="M3281" s="23" t="inlineStr">
        <is>
          <t>T-1392/25-26</t>
        </is>
      </c>
      <c r="N3281" s="32" t="n">
        <v>45941</v>
      </c>
      <c r="O3281" s="62" t="n">
        <v>12226.5</v>
      </c>
      <c r="P3281" s="23" t="inlineStr">
        <is>
          <t>ILS</t>
        </is>
      </c>
      <c r="Q3281" s="23" t="n">
        <v>58156839753</v>
      </c>
      <c r="R3281" s="32" t="inlineStr">
        <is>
          <t>Delivered</t>
        </is>
      </c>
      <c r="S3281" s="63" t="n">
        <v>4</v>
      </c>
      <c r="T3281" s="39" t="n"/>
      <c r="U3281" s="23" t="inlineStr">
        <is>
          <t>BioLegend</t>
        </is>
      </c>
      <c r="V3281" s="23">
        <f>VLOOKUP(P3281,'Customer List'!B:C,2,)</f>
        <v/>
      </c>
      <c r="W3281" s="40" t="n"/>
      <c r="X3281" s="32" t="n">
        <v>45945</v>
      </c>
      <c r="Y3281" s="23">
        <f>IF(X3281="", "", X3281-N3281)</f>
        <v/>
      </c>
      <c r="Z3281" s="23">
        <f>IF(N3281="", "", TEXT(N3281, "dddd"))</f>
        <v/>
      </c>
      <c r="AA3281" s="23">
        <f>IF(X3281="", "", TEXT(X3281, "dddd"))</f>
        <v/>
      </c>
      <c r="AB3281" s="23">
        <f>VLOOKUP(U3281,'Currency Sheet'!A:C,3,)</f>
        <v/>
      </c>
      <c r="AC3281" s="44">
        <f>VLOOKUP(P3281,'Customer List'!B:D,3,)</f>
        <v/>
      </c>
    </row>
    <row r="3282">
      <c r="A3282" s="23">
        <f>A3281+1</f>
        <v/>
      </c>
      <c r="B3282" s="23" t="inlineStr">
        <is>
          <t>EED119711</t>
        </is>
      </c>
      <c r="C3282" s="32" t="n">
        <v>45933</v>
      </c>
      <c r="D3282" s="32" t="n">
        <v>45938</v>
      </c>
      <c r="E3282" s="51" t="n">
        <v>150.5</v>
      </c>
      <c r="F3282" s="51">
        <f>IF(AB3282="DOLLAR",E3282*88,E3282)</f>
        <v/>
      </c>
      <c r="G3282" s="62">
        <f>F3282*J3282</f>
        <v/>
      </c>
      <c r="H3282" s="23" t="n">
        <v>100216</v>
      </c>
      <c r="I3282" s="23" t="inlineStr">
        <is>
          <t>anti-mouse CD3</t>
        </is>
      </c>
      <c r="J3282" s="23" t="n">
        <v>1</v>
      </c>
      <c r="K3282" s="23" t="n">
        <v>1</v>
      </c>
      <c r="L3282" s="23">
        <f>J3282-K3282</f>
        <v/>
      </c>
      <c r="M3282" s="23" t="inlineStr">
        <is>
          <t>T-1392/25-26</t>
        </is>
      </c>
      <c r="N3282" s="32" t="n">
        <v>45941</v>
      </c>
      <c r="O3282" s="62" t="n">
        <v>18382.5</v>
      </c>
      <c r="P3282" s="23" t="inlineStr">
        <is>
          <t>ILS</t>
        </is>
      </c>
      <c r="Q3282" s="23" t="n">
        <v>58156839753</v>
      </c>
      <c r="R3282" s="32" t="inlineStr">
        <is>
          <t>Delivered</t>
        </is>
      </c>
      <c r="S3282" s="63" t="n">
        <v>4</v>
      </c>
      <c r="T3282" s="39" t="n"/>
      <c r="U3282" s="23" t="inlineStr">
        <is>
          <t>BioLegend</t>
        </is>
      </c>
      <c r="V3282" s="23">
        <f>VLOOKUP(P3282,'Customer List'!B:C,2,)</f>
        <v/>
      </c>
      <c r="W3282" s="40" t="n"/>
      <c r="X3282" s="32" t="n">
        <v>45945</v>
      </c>
      <c r="Y3282" s="23">
        <f>IF(X3282="", "", X3282-N3282)</f>
        <v/>
      </c>
      <c r="Z3282" s="23">
        <f>IF(N3282="", "", TEXT(N3282, "dddd"))</f>
        <v/>
      </c>
      <c r="AA3282" s="23">
        <f>IF(X3282="", "", TEXT(X3282, "dddd"))</f>
        <v/>
      </c>
      <c r="AB3282" s="23">
        <f>VLOOKUP(U3282,'Currency Sheet'!A:C,3,)</f>
        <v/>
      </c>
      <c r="AC3282" s="44">
        <f>VLOOKUP(P3282,'Customer List'!B:D,3,)</f>
        <v/>
      </c>
    </row>
    <row r="3283">
      <c r="A3283" s="23">
        <f>A3282+1</f>
        <v/>
      </c>
      <c r="B3283" s="23" t="inlineStr">
        <is>
          <t>EED119711</t>
        </is>
      </c>
      <c r="C3283" s="32" t="n">
        <v>45933</v>
      </c>
      <c r="D3283" s="32" t="n">
        <v>45938</v>
      </c>
      <c r="E3283" s="51" t="n">
        <v>169.4</v>
      </c>
      <c r="F3283" s="51">
        <f>IF(AB3283="DOLLAR",E3283*88,E3283)</f>
        <v/>
      </c>
      <c r="G3283" s="62">
        <f>F3283*J3283</f>
        <v/>
      </c>
      <c r="H3283" s="23" t="n">
        <v>100222</v>
      </c>
      <c r="I3283" s="23" t="inlineStr">
        <is>
          <t>anti-mouse CD3</t>
        </is>
      </c>
      <c r="J3283" s="23" t="n">
        <v>1</v>
      </c>
      <c r="K3283" s="23" t="n">
        <v>1</v>
      </c>
      <c r="L3283" s="23">
        <f>J3283-K3283</f>
        <v/>
      </c>
      <c r="M3283" s="23" t="inlineStr">
        <is>
          <t>T-1399/25-26</t>
        </is>
      </c>
      <c r="N3283" s="32" t="n">
        <v>45941</v>
      </c>
      <c r="O3283" s="62" t="n">
        <v>28132.5</v>
      </c>
      <c r="P3283" s="23" t="inlineStr">
        <is>
          <t>SUN PHARMA</t>
        </is>
      </c>
      <c r="Q3283" s="23" t="n">
        <v>58156810935</v>
      </c>
      <c r="R3283" s="23" t="inlineStr">
        <is>
          <t>Delivered</t>
        </is>
      </c>
      <c r="S3283" s="63" t="n">
        <v>4</v>
      </c>
      <c r="T3283" s="39" t="n"/>
      <c r="U3283" s="23" t="inlineStr">
        <is>
          <t>BioLegend</t>
        </is>
      </c>
      <c r="V3283" s="23">
        <f>VLOOKUP(P3283,'Customer List'!B:C,2,)</f>
        <v/>
      </c>
      <c r="W3283" s="40" t="n"/>
      <c r="X3283" s="32" t="n">
        <v>45944</v>
      </c>
      <c r="Y3283" s="23">
        <f>IF(X3283="", "", X3283-N3283)</f>
        <v/>
      </c>
      <c r="Z3283" s="23">
        <f>IF(N3283="", "", TEXT(N3283, "dddd"))</f>
        <v/>
      </c>
      <c r="AA3283" s="23">
        <f>IF(X3283="", "", TEXT(X3283, "dddd"))</f>
        <v/>
      </c>
      <c r="AB3283" s="23">
        <f>VLOOKUP(U3283,'Currency Sheet'!A:C,3,)</f>
        <v/>
      </c>
      <c r="AC3283" s="44">
        <f>VLOOKUP(P3283,'Customer List'!B:D,3,)</f>
        <v/>
      </c>
    </row>
    <row r="3284">
      <c r="A3284" s="23">
        <f>A3283+1</f>
        <v/>
      </c>
      <c r="B3284" s="23" t="inlineStr">
        <is>
          <t>EED119711</t>
        </is>
      </c>
      <c r="C3284" s="32" t="n">
        <v>45933</v>
      </c>
      <c r="D3284" s="32" t="n">
        <v>45938</v>
      </c>
      <c r="E3284" s="51" t="n">
        <v>189</v>
      </c>
      <c r="F3284" s="51">
        <f>IF(AB3284="DOLLAR",E3284*88,E3284)</f>
        <v/>
      </c>
      <c r="G3284" s="62">
        <f>F3284*J3284</f>
        <v/>
      </c>
      <c r="H3284" s="23" t="n">
        <v>100732</v>
      </c>
      <c r="I3284" s="23" t="inlineStr">
        <is>
          <t>anti-mouse CD8a</t>
        </is>
      </c>
      <c r="J3284" s="23" t="n">
        <v>1</v>
      </c>
      <c r="K3284" s="23" t="n">
        <v>1</v>
      </c>
      <c r="L3284" s="23">
        <f>J3284-K3284</f>
        <v/>
      </c>
      <c r="M3284" s="23" t="inlineStr">
        <is>
          <t>T-1392/25-26</t>
        </is>
      </c>
      <c r="N3284" s="32" t="n">
        <v>45941</v>
      </c>
      <c r="O3284" s="62" t="n">
        <v>23085</v>
      </c>
      <c r="P3284" s="23" t="inlineStr">
        <is>
          <t>ILS</t>
        </is>
      </c>
      <c r="Q3284" s="23" t="n">
        <v>58156839753</v>
      </c>
      <c r="R3284" s="32" t="inlineStr">
        <is>
          <t>Delivered</t>
        </is>
      </c>
      <c r="S3284" s="63" t="n">
        <v>4</v>
      </c>
      <c r="T3284" s="39" t="n"/>
      <c r="U3284" s="23" t="inlineStr">
        <is>
          <t>BioLegend</t>
        </is>
      </c>
      <c r="V3284" s="23">
        <f>VLOOKUP(P3284,'Customer List'!B:C,2,)</f>
        <v/>
      </c>
      <c r="W3284" s="40" t="n"/>
      <c r="X3284" s="32" t="n">
        <v>45945</v>
      </c>
      <c r="Y3284" s="23">
        <f>IF(X3284="", "", X3284-N3284)</f>
        <v/>
      </c>
      <c r="Z3284" s="23">
        <f>IF(N3284="", "", TEXT(N3284, "dddd"))</f>
        <v/>
      </c>
      <c r="AA3284" s="23">
        <f>IF(X3284="", "", TEXT(X3284, "dddd"))</f>
        <v/>
      </c>
      <c r="AB3284" s="23">
        <f>VLOOKUP(U3284,'Currency Sheet'!A:C,3,)</f>
        <v/>
      </c>
      <c r="AC3284" s="44">
        <f>VLOOKUP(P3284,'Customer List'!B:D,3,)</f>
        <v/>
      </c>
    </row>
    <row r="3285">
      <c r="A3285" s="23">
        <f>A3284+1</f>
        <v/>
      </c>
      <c r="B3285" s="23" t="inlineStr">
        <is>
          <t>EED119711</t>
        </is>
      </c>
      <c r="C3285" s="32" t="n">
        <v>45933</v>
      </c>
      <c r="D3285" s="32" t="n">
        <v>45938</v>
      </c>
      <c r="E3285" s="51" t="n">
        <v>32.9</v>
      </c>
      <c r="F3285" s="51">
        <f>IF(AB3285="DOLLAR",E3285*88,E3285)</f>
        <v/>
      </c>
      <c r="G3285" s="62">
        <f>F3285*J3285</f>
        <v/>
      </c>
      <c r="H3285" s="23" t="n">
        <v>101205</v>
      </c>
      <c r="I3285" s="23" t="inlineStr">
        <is>
          <t>anti-mouse/human CD11b</t>
        </is>
      </c>
      <c r="J3285" s="23" t="n">
        <v>1</v>
      </c>
      <c r="K3285" s="23" t="n">
        <v>1</v>
      </c>
      <c r="L3285" s="23">
        <f>J3285-K3285</f>
        <v/>
      </c>
      <c r="M3285" s="23" t="inlineStr">
        <is>
          <t>T-1390/25-26</t>
        </is>
      </c>
      <c r="N3285" s="32" t="n">
        <v>45941</v>
      </c>
      <c r="O3285" s="62" t="n">
        <v>5245.2</v>
      </c>
      <c r="P3285" s="23" t="inlineStr">
        <is>
          <t>BIONOVA</t>
        </is>
      </c>
      <c r="Q3285" s="23" t="n">
        <v>58156812906</v>
      </c>
      <c r="R3285" s="23" t="inlineStr">
        <is>
          <t>Delivered</t>
        </is>
      </c>
      <c r="S3285" s="63" t="n">
        <v>4</v>
      </c>
      <c r="T3285" s="39" t="n"/>
      <c r="U3285" s="23" t="inlineStr">
        <is>
          <t>BioLegend</t>
        </is>
      </c>
      <c r="V3285" s="23">
        <f>VLOOKUP(P3285,'Customer List'!B:C,2,)</f>
        <v/>
      </c>
      <c r="W3285" s="40" t="n"/>
      <c r="X3285" s="32" t="n">
        <v>45943</v>
      </c>
      <c r="Y3285" s="23">
        <f>IF(X3285="", "", X3285-N3285)</f>
        <v/>
      </c>
      <c r="Z3285" s="23">
        <f>IF(N3285="", "", TEXT(N3285, "dddd"))</f>
        <v/>
      </c>
      <c r="AA3285" s="23">
        <f>IF(X3285="", "", TEXT(X3285, "dddd"))</f>
        <v/>
      </c>
      <c r="AB3285" s="23">
        <f>VLOOKUP(U3285,'Currency Sheet'!A:C,3,)</f>
        <v/>
      </c>
      <c r="AC3285" s="44">
        <f>VLOOKUP(P3285,'Customer List'!B:D,3,)</f>
        <v/>
      </c>
    </row>
    <row r="3286">
      <c r="A3286" s="23">
        <f>A3285+1</f>
        <v/>
      </c>
      <c r="B3286" s="23" t="inlineStr">
        <is>
          <t>EED119711</t>
        </is>
      </c>
      <c r="C3286" s="32" t="n">
        <v>45933</v>
      </c>
      <c r="D3286" s="32" t="n">
        <v>45938</v>
      </c>
      <c r="E3286" s="51" t="n">
        <v>92.40000000000001</v>
      </c>
      <c r="F3286" s="51">
        <f>IF(AB3286="DOLLAR",E3286*88,E3286)</f>
        <v/>
      </c>
      <c r="G3286" s="62">
        <f>F3286*J3286</f>
        <v/>
      </c>
      <c r="H3286" s="23" t="n">
        <v>101206</v>
      </c>
      <c r="I3286" s="23" t="inlineStr">
        <is>
          <t>anti-mouse/human CD11b</t>
        </is>
      </c>
      <c r="J3286" s="23" t="n">
        <v>1</v>
      </c>
      <c r="K3286" s="23" t="n">
        <v>1</v>
      </c>
      <c r="L3286" s="23">
        <f>J3286-K3286</f>
        <v/>
      </c>
      <c r="M3286" s="23" t="inlineStr">
        <is>
          <t>T-1392/25-26</t>
        </is>
      </c>
      <c r="N3286" s="32" t="n">
        <v>45941</v>
      </c>
      <c r="O3286" s="62" t="n">
        <v>11286</v>
      </c>
      <c r="P3286" s="23" t="inlineStr">
        <is>
          <t>ILS</t>
        </is>
      </c>
      <c r="Q3286" s="23" t="n">
        <v>58156839753</v>
      </c>
      <c r="R3286" s="32" t="inlineStr">
        <is>
          <t>Delivered</t>
        </is>
      </c>
      <c r="S3286" s="63" t="n">
        <v>4</v>
      </c>
      <c r="T3286" s="39" t="n"/>
      <c r="U3286" s="23" t="inlineStr">
        <is>
          <t>BioLegend</t>
        </is>
      </c>
      <c r="V3286" s="23">
        <f>VLOOKUP(P3286,'Customer List'!B:C,2,)</f>
        <v/>
      </c>
      <c r="W3286" s="40" t="n"/>
      <c r="X3286" s="32" t="n">
        <v>45945</v>
      </c>
      <c r="Y3286" s="23">
        <f>IF(X3286="", "", X3286-N3286)</f>
        <v/>
      </c>
      <c r="Z3286" s="23">
        <f>IF(N3286="", "", TEXT(N3286, "dddd"))</f>
        <v/>
      </c>
      <c r="AA3286" s="23">
        <f>IF(X3286="", "", TEXT(X3286, "dddd"))</f>
        <v/>
      </c>
      <c r="AB3286" s="23">
        <f>VLOOKUP(U3286,'Currency Sheet'!A:C,3,)</f>
        <v/>
      </c>
      <c r="AC3286" s="44">
        <f>VLOOKUP(P3286,'Customer List'!B:D,3,)</f>
        <v/>
      </c>
    </row>
    <row r="3287">
      <c r="A3287" s="23">
        <f>A3286+1</f>
        <v/>
      </c>
      <c r="B3287" s="23" t="inlineStr">
        <is>
          <t>EED119711</t>
        </is>
      </c>
      <c r="C3287" s="32" t="n">
        <v>45933</v>
      </c>
      <c r="D3287" s="32" t="n">
        <v>45938</v>
      </c>
      <c r="E3287" s="51" t="n">
        <v>150.5</v>
      </c>
      <c r="F3287" s="51">
        <f>IF(AB3287="DOLLAR",E3287*88,E3287)</f>
        <v/>
      </c>
      <c r="G3287" s="62">
        <f>F3287*J3287</f>
        <v/>
      </c>
      <c r="H3287" s="23" t="n">
        <v>101222</v>
      </c>
      <c r="I3287" s="23" t="inlineStr">
        <is>
          <t>anti-mouse/human CD11b</t>
        </is>
      </c>
      <c r="J3287" s="23" t="n">
        <v>1</v>
      </c>
      <c r="K3287" s="23" t="n">
        <v>1</v>
      </c>
      <c r="L3287" s="23">
        <f>J3287-K3287</f>
        <v/>
      </c>
      <c r="M3287" s="23" t="inlineStr">
        <is>
          <t>T-1388/25-26</t>
        </is>
      </c>
      <c r="N3287" s="32" t="n">
        <v>45940</v>
      </c>
      <c r="O3287" s="62" t="n">
        <v>24993.75</v>
      </c>
      <c r="P3287" s="23" t="inlineStr">
        <is>
          <t>ILBS</t>
        </is>
      </c>
      <c r="Q3287" s="23" t="inlineStr">
        <is>
          <t>BY HAND</t>
        </is>
      </c>
      <c r="R3287" s="23" t="inlineStr">
        <is>
          <t>PRIYANKA MADAM</t>
        </is>
      </c>
      <c r="S3287" s="63" t="n">
        <v>4</v>
      </c>
      <c r="T3287" s="39" t="n"/>
      <c r="U3287" s="23" t="inlineStr">
        <is>
          <t>BioLegend</t>
        </is>
      </c>
      <c r="V3287" s="23">
        <f>VLOOKUP(P3287,'Customer List'!B:C,2,)</f>
        <v/>
      </c>
      <c r="W3287" s="40" t="n"/>
      <c r="X3287" s="32">
        <f>IF(OR(R3287 = "PRIYANKA MADAM", R3287 = "DEEPAK", R3287 = "PORTER"),N3287,"")</f>
        <v/>
      </c>
      <c r="Y3287" s="23">
        <f>IF(X3287="", "", X3287-N3287)</f>
        <v/>
      </c>
      <c r="Z3287" s="23">
        <f>IF(N3287="", "", TEXT(N3287, "dddd"))</f>
        <v/>
      </c>
      <c r="AA3287" s="23">
        <f>IF(X3287="", "", TEXT(X3287, "dddd"))</f>
        <v/>
      </c>
      <c r="AB3287" s="23">
        <f>VLOOKUP(U3287,'Currency Sheet'!A:C,3,)</f>
        <v/>
      </c>
      <c r="AC3287" s="44">
        <f>VLOOKUP(P3287,'Customer List'!B:D,3,)</f>
        <v/>
      </c>
    </row>
    <row r="3288">
      <c r="A3288" s="23">
        <f>A3287+1</f>
        <v/>
      </c>
      <c r="B3288" s="23" t="inlineStr">
        <is>
          <t>EED119711</t>
        </is>
      </c>
      <c r="C3288" s="32" t="n">
        <v>45933</v>
      </c>
      <c r="D3288" s="32" t="n">
        <v>45938</v>
      </c>
      <c r="E3288" s="51" t="n">
        <v>66.5</v>
      </c>
      <c r="F3288" s="51">
        <f>IF(AB3288="DOLLAR",E3288*88,E3288)</f>
        <v/>
      </c>
      <c r="G3288" s="62">
        <f>F3288*J3288</f>
        <v/>
      </c>
      <c r="H3288" s="23" t="n">
        <v>102711</v>
      </c>
      <c r="I3288" s="23" t="inlineStr">
        <is>
          <t>anti-mouse CD38</t>
        </is>
      </c>
      <c r="J3288" s="23" t="n">
        <v>1</v>
      </c>
      <c r="K3288" s="23" t="n">
        <v>1</v>
      </c>
      <c r="L3288" s="23">
        <f>J3288-K3288</f>
        <v/>
      </c>
      <c r="M3288" s="23" t="inlineStr">
        <is>
          <t>T-1392/25-26</t>
        </is>
      </c>
      <c r="N3288" s="32" t="n">
        <v>45941</v>
      </c>
      <c r="O3288" s="62" t="n">
        <v>8122.5</v>
      </c>
      <c r="P3288" s="23" t="inlineStr">
        <is>
          <t>ILS</t>
        </is>
      </c>
      <c r="Q3288" s="23" t="n">
        <v>58156839753</v>
      </c>
      <c r="R3288" s="32" t="inlineStr">
        <is>
          <t>Delivered</t>
        </is>
      </c>
      <c r="S3288" s="63" t="n">
        <v>4</v>
      </c>
      <c r="T3288" s="39" t="n"/>
      <c r="U3288" s="23" t="inlineStr">
        <is>
          <t>BioLegend</t>
        </is>
      </c>
      <c r="V3288" s="23">
        <f>VLOOKUP(P3288,'Customer List'!B:C,2,)</f>
        <v/>
      </c>
      <c r="W3288" s="40" t="n"/>
      <c r="X3288" s="32" t="n">
        <v>45945</v>
      </c>
      <c r="Y3288" s="23">
        <f>IF(X3288="", "", X3288-N3288)</f>
        <v/>
      </c>
      <c r="Z3288" s="23">
        <f>IF(N3288="", "", TEXT(N3288, "dddd"))</f>
        <v/>
      </c>
      <c r="AA3288" s="23">
        <f>IF(X3288="", "", TEXT(X3288, "dddd"))</f>
        <v/>
      </c>
      <c r="AB3288" s="23">
        <f>VLOOKUP(U3288,'Currency Sheet'!A:C,3,)</f>
        <v/>
      </c>
      <c r="AC3288" s="44">
        <f>VLOOKUP(P3288,'Customer List'!B:D,3,)</f>
        <v/>
      </c>
    </row>
    <row r="3289">
      <c r="A3289" s="23">
        <f>A3288+1</f>
        <v/>
      </c>
      <c r="B3289" s="23" t="inlineStr">
        <is>
          <t>EED119711</t>
        </is>
      </c>
      <c r="C3289" s="32" t="n">
        <v>45933</v>
      </c>
      <c r="D3289" s="32" t="n">
        <v>45938</v>
      </c>
      <c r="E3289" s="51" t="n">
        <v>137.2</v>
      </c>
      <c r="F3289" s="51">
        <f>IF(AB3289="DOLLAR",E3289*88,E3289)</f>
        <v/>
      </c>
      <c r="G3289" s="62">
        <f>F3289*J3289</f>
        <v/>
      </c>
      <c r="H3289" s="23" t="n">
        <v>103116</v>
      </c>
      <c r="I3289" s="23" t="inlineStr">
        <is>
          <t>anti-mouse CD45</t>
        </is>
      </c>
      <c r="J3289" s="23" t="n">
        <v>1</v>
      </c>
      <c r="K3289" s="23" t="n">
        <v>1</v>
      </c>
      <c r="L3289" s="23">
        <f>J3289-K3289</f>
        <v/>
      </c>
      <c r="M3289" s="23" t="inlineStr">
        <is>
          <t>T-1392/25-26</t>
        </is>
      </c>
      <c r="N3289" s="32" t="n">
        <v>45941</v>
      </c>
      <c r="O3289" s="62" t="n">
        <v>16758</v>
      </c>
      <c r="P3289" s="23" t="inlineStr">
        <is>
          <t>ILS</t>
        </is>
      </c>
      <c r="Q3289" s="23" t="n">
        <v>58156839753</v>
      </c>
      <c r="R3289" s="32" t="inlineStr">
        <is>
          <t>Delivered</t>
        </is>
      </c>
      <c r="S3289" s="63" t="n">
        <v>4</v>
      </c>
      <c r="T3289" s="39" t="n"/>
      <c r="U3289" s="23" t="inlineStr">
        <is>
          <t>BioLegend</t>
        </is>
      </c>
      <c r="V3289" s="23">
        <f>VLOOKUP(P3289,'Customer List'!B:C,2,)</f>
        <v/>
      </c>
      <c r="W3289" s="40" t="n"/>
      <c r="X3289" s="32" t="n">
        <v>45945</v>
      </c>
      <c r="Y3289" s="23">
        <f>IF(X3289="", "", X3289-N3289)</f>
        <v/>
      </c>
      <c r="Z3289" s="23">
        <f>IF(N3289="", "", TEXT(N3289, "dddd"))</f>
        <v/>
      </c>
      <c r="AA3289" s="23">
        <f>IF(X3289="", "", TEXT(X3289, "dddd"))</f>
        <v/>
      </c>
      <c r="AB3289" s="23">
        <f>VLOOKUP(U3289,'Currency Sheet'!A:C,3,)</f>
        <v/>
      </c>
      <c r="AC3289" s="44">
        <f>VLOOKUP(P3289,'Customer List'!B:D,3,)</f>
        <v/>
      </c>
    </row>
    <row r="3290">
      <c r="A3290" s="23">
        <f>A3289+1</f>
        <v/>
      </c>
      <c r="B3290" s="23" t="inlineStr">
        <is>
          <t>EED119711</t>
        </is>
      </c>
      <c r="C3290" s="32" t="n">
        <v>45933</v>
      </c>
      <c r="D3290" s="32" t="n">
        <v>45938</v>
      </c>
      <c r="E3290" s="51" t="n">
        <v>181.5</v>
      </c>
      <c r="F3290" s="51">
        <f>IF(AB3290="DOLLAR",E3290*88,E3290)</f>
        <v/>
      </c>
      <c r="G3290" s="62">
        <f>F3290*J3290</f>
        <v/>
      </c>
      <c r="H3290" s="23" t="n">
        <v>103134</v>
      </c>
      <c r="I3290" s="23" t="inlineStr">
        <is>
          <t>anti-mouse CD45</t>
        </is>
      </c>
      <c r="J3290" s="23" t="n">
        <v>2</v>
      </c>
      <c r="K3290" s="23" t="n">
        <v>2</v>
      </c>
      <c r="L3290" s="23">
        <f>J3290-K3290</f>
        <v/>
      </c>
      <c r="M3290" s="23" t="inlineStr">
        <is>
          <t>T-1420/25-26</t>
        </is>
      </c>
      <c r="N3290" s="32" t="n">
        <v>45941</v>
      </c>
      <c r="O3290" s="62" t="n">
        <v>52514</v>
      </c>
      <c r="P3290" s="23" t="inlineStr">
        <is>
          <t>AURIGINE ONCO</t>
        </is>
      </c>
      <c r="Q3290" s="23" t="n">
        <v>58156813050</v>
      </c>
      <c r="R3290" s="23" t="inlineStr">
        <is>
          <t>Delivered</t>
        </is>
      </c>
      <c r="S3290" s="63" t="n">
        <v>4</v>
      </c>
      <c r="T3290" s="39" t="n"/>
      <c r="U3290" s="23" t="inlineStr">
        <is>
          <t>BioLegend</t>
        </is>
      </c>
      <c r="V3290" s="23">
        <f>VLOOKUP(P3290,'Customer List'!B:C,2,)</f>
        <v/>
      </c>
      <c r="W3290" s="40" t="n"/>
      <c r="X3290" s="32" t="n">
        <v>45943</v>
      </c>
      <c r="Y3290" s="23">
        <f>IF(X3290="", "", X3290-N3290)</f>
        <v/>
      </c>
      <c r="Z3290" s="23">
        <f>IF(N3290="", "", TEXT(N3290, "dddd"))</f>
        <v/>
      </c>
      <c r="AA3290" s="23">
        <f>IF(X3290="", "", TEXT(X3290, "dddd"))</f>
        <v/>
      </c>
      <c r="AB3290" s="23">
        <f>VLOOKUP(U3290,'Currency Sheet'!A:C,3,)</f>
        <v/>
      </c>
      <c r="AC3290" s="44">
        <f>VLOOKUP(P3290,'Customer List'!B:D,3,)</f>
        <v/>
      </c>
    </row>
    <row r="3291">
      <c r="A3291" s="23">
        <f>A3290+1</f>
        <v/>
      </c>
      <c r="B3291" s="23" t="inlineStr">
        <is>
          <t>EED119711</t>
        </is>
      </c>
      <c r="C3291" s="32" t="n">
        <v>45933</v>
      </c>
      <c r="D3291" s="32" t="n">
        <v>45938</v>
      </c>
      <c r="E3291" s="51" t="n">
        <v>219.75</v>
      </c>
      <c r="F3291" s="51">
        <f>IF(AB3291="DOLLAR",E3291*88,E3291)</f>
        <v/>
      </c>
      <c r="G3291" s="62">
        <f>F3291*J3291</f>
        <v/>
      </c>
      <c r="H3291" s="23" t="n">
        <v>104732</v>
      </c>
      <c r="I3291" s="23" t="inlineStr">
        <is>
          <t>anti-mouse CD80</t>
        </is>
      </c>
      <c r="J3291" s="23" t="n">
        <v>1</v>
      </c>
      <c r="K3291" s="23" t="n">
        <v>1</v>
      </c>
      <c r="L3291" s="23">
        <f>J3291-K3291</f>
        <v/>
      </c>
      <c r="M3291" s="23" t="inlineStr">
        <is>
          <t>T-1392/25-26</t>
        </is>
      </c>
      <c r="N3291" s="32" t="n">
        <v>45941</v>
      </c>
      <c r="O3291" s="62" t="n">
        <v>25051.5</v>
      </c>
      <c r="P3291" s="23" t="inlineStr">
        <is>
          <t>ILS</t>
        </is>
      </c>
      <c r="Q3291" s="23" t="n">
        <v>58156839753</v>
      </c>
      <c r="R3291" s="32" t="inlineStr">
        <is>
          <t>Delivered</t>
        </is>
      </c>
      <c r="S3291" s="63" t="n">
        <v>4</v>
      </c>
      <c r="T3291" s="39" t="n"/>
      <c r="U3291" s="23" t="inlineStr">
        <is>
          <t>BioLegend</t>
        </is>
      </c>
      <c r="V3291" s="23">
        <f>VLOOKUP(P3291,'Customer List'!B:C,2,)</f>
        <v/>
      </c>
      <c r="W3291" s="40" t="n"/>
      <c r="X3291" s="32" t="n">
        <v>45945</v>
      </c>
      <c r="Y3291" s="23">
        <f>IF(X3291="", "", X3291-N3291)</f>
        <v/>
      </c>
      <c r="Z3291" s="23">
        <f>IF(N3291="", "", TEXT(N3291, "dddd"))</f>
        <v/>
      </c>
      <c r="AA3291" s="23">
        <f>IF(X3291="", "", TEXT(X3291, "dddd"))</f>
        <v/>
      </c>
      <c r="AB3291" s="23">
        <f>VLOOKUP(U3291,'Currency Sheet'!A:C,3,)</f>
        <v/>
      </c>
      <c r="AC3291" s="44">
        <f>VLOOKUP(P3291,'Customer List'!B:D,3,)</f>
        <v/>
      </c>
    </row>
    <row r="3292">
      <c r="A3292" s="23">
        <f>A3291+1</f>
        <v/>
      </c>
      <c r="B3292" s="23" t="inlineStr">
        <is>
          <t>EED119711</t>
        </is>
      </c>
      <c r="C3292" s="32" t="n">
        <v>45933</v>
      </c>
      <c r="D3292" s="32" t="n">
        <v>45938</v>
      </c>
      <c r="E3292" s="51" t="n">
        <v>81.2</v>
      </c>
      <c r="F3292" s="51">
        <f>IF(AB3292="DOLLAR",E3292*88,E3292)</f>
        <v/>
      </c>
      <c r="G3292" s="62">
        <f>F3292*J3292</f>
        <v/>
      </c>
      <c r="H3292" s="23" t="n">
        <v>104733</v>
      </c>
      <c r="I3292" s="23" t="inlineStr">
        <is>
          <t>anti-mouse CD80</t>
        </is>
      </c>
      <c r="J3292" s="23" t="n">
        <v>1</v>
      </c>
      <c r="K3292" s="23" t="n">
        <v>1</v>
      </c>
      <c r="L3292" s="23">
        <f>J3292-K3292</f>
        <v/>
      </c>
      <c r="M3292" s="23" t="inlineStr">
        <is>
          <t>T-1418/25-26</t>
        </is>
      </c>
      <c r="N3292" s="32" t="n">
        <v>45941</v>
      </c>
      <c r="O3292" s="62" t="n">
        <v>12226.4</v>
      </c>
      <c r="P3292" s="23" t="inlineStr">
        <is>
          <t>IIT BOMBAY</t>
        </is>
      </c>
      <c r="Q3292" s="23" t="n">
        <v>58156813610</v>
      </c>
      <c r="R3292" s="23" t="inlineStr">
        <is>
          <t>Delivered</t>
        </is>
      </c>
      <c r="S3292" s="63" t="n">
        <v>4</v>
      </c>
      <c r="T3292" s="39" t="n"/>
      <c r="U3292" s="23" t="inlineStr">
        <is>
          <t>BioLegend</t>
        </is>
      </c>
      <c r="V3292" s="23">
        <f>VLOOKUP(P3292,'Customer List'!B:C,2,)</f>
        <v/>
      </c>
      <c r="W3292" s="40" t="n"/>
      <c r="X3292" s="32" t="n">
        <v>45944</v>
      </c>
      <c r="Y3292" s="23">
        <f>IF(X3292="", "", X3292-N3292)</f>
        <v/>
      </c>
      <c r="Z3292" s="23">
        <f>IF(N3292="", "", TEXT(N3292, "dddd"))</f>
        <v/>
      </c>
      <c r="AA3292" s="23">
        <f>IF(X3292="", "", TEXT(X3292, "dddd"))</f>
        <v/>
      </c>
      <c r="AB3292" s="23">
        <f>VLOOKUP(U3292,'Currency Sheet'!A:C,3,)</f>
        <v/>
      </c>
      <c r="AC3292" s="44">
        <f>VLOOKUP(P3292,'Customer List'!B:D,3,)</f>
        <v/>
      </c>
    </row>
    <row r="3293">
      <c r="A3293" s="23">
        <f>A3292+1</f>
        <v/>
      </c>
      <c r="B3293" s="23" t="inlineStr">
        <is>
          <t>EED119711</t>
        </is>
      </c>
      <c r="C3293" s="32" t="n">
        <v>45933</v>
      </c>
      <c r="D3293" s="32" t="n">
        <v>45938</v>
      </c>
      <c r="E3293" s="51" t="n">
        <v>198.1</v>
      </c>
      <c r="F3293" s="51">
        <f>IF(AB3293="DOLLAR",E3293*88,E3293)</f>
        <v/>
      </c>
      <c r="G3293" s="62">
        <f>F3293*J3293</f>
        <v/>
      </c>
      <c r="H3293" s="23" t="n">
        <v>105012</v>
      </c>
      <c r="I3293" s="23" t="inlineStr">
        <is>
          <t>anti-mouse CD86</t>
        </is>
      </c>
      <c r="J3293" s="23" t="n">
        <v>1</v>
      </c>
      <c r="K3293" s="23" t="n">
        <v>1</v>
      </c>
      <c r="L3293" s="23">
        <f>J3293-K3293</f>
        <v/>
      </c>
      <c r="M3293" s="23" t="inlineStr">
        <is>
          <t>T-1392/25-26</t>
        </is>
      </c>
      <c r="N3293" s="32" t="n">
        <v>45941</v>
      </c>
      <c r="O3293" s="62" t="n">
        <v>24196.5</v>
      </c>
      <c r="P3293" s="23" t="inlineStr">
        <is>
          <t>ILS</t>
        </is>
      </c>
      <c r="Q3293" s="23" t="n">
        <v>58156839753</v>
      </c>
      <c r="R3293" s="32" t="inlineStr">
        <is>
          <t>Delivered</t>
        </is>
      </c>
      <c r="S3293" s="63" t="n">
        <v>4</v>
      </c>
      <c r="T3293" s="39" t="n"/>
      <c r="U3293" s="23" t="inlineStr">
        <is>
          <t>BioLegend</t>
        </is>
      </c>
      <c r="V3293" s="23">
        <f>VLOOKUP(P3293,'Customer List'!B:C,2,)</f>
        <v/>
      </c>
      <c r="W3293" s="40" t="n"/>
      <c r="X3293" s="32" t="n">
        <v>45945</v>
      </c>
      <c r="Y3293" s="23">
        <f>IF(X3293="", "", X3293-N3293)</f>
        <v/>
      </c>
      <c r="Z3293" s="23">
        <f>IF(N3293="", "", TEXT(N3293, "dddd"))</f>
        <v/>
      </c>
      <c r="AA3293" s="23">
        <f>IF(X3293="", "", TEXT(X3293, "dddd"))</f>
        <v/>
      </c>
      <c r="AB3293" s="23">
        <f>VLOOKUP(U3293,'Currency Sheet'!A:C,3,)</f>
        <v/>
      </c>
      <c r="AC3293" s="44">
        <f>VLOOKUP(P3293,'Customer List'!B:D,3,)</f>
        <v/>
      </c>
    </row>
    <row r="3294">
      <c r="A3294" s="23">
        <f>A3293+1</f>
        <v/>
      </c>
      <c r="B3294" s="23" t="inlineStr">
        <is>
          <t>EED119711</t>
        </is>
      </c>
      <c r="C3294" s="32" t="n">
        <v>45933</v>
      </c>
      <c r="D3294" s="32" t="n">
        <v>45938</v>
      </c>
      <c r="E3294" s="51" t="n">
        <v>204.75</v>
      </c>
      <c r="F3294" s="51">
        <f>IF(AB3294="DOLLAR",E3294*88,E3294)</f>
        <v/>
      </c>
      <c r="G3294" s="62">
        <f>F3294*J3294</f>
        <v/>
      </c>
      <c r="H3294" s="23" t="n">
        <v>105841</v>
      </c>
      <c r="I3294" s="23" t="inlineStr">
        <is>
          <t>anti-mouse CD117 (c-kit)</t>
        </is>
      </c>
      <c r="J3294" s="23" t="n">
        <v>1</v>
      </c>
      <c r="K3294" s="23" t="n">
        <v>1</v>
      </c>
      <c r="L3294" s="23">
        <f>J3294-K3294</f>
        <v/>
      </c>
      <c r="M3294" s="23" t="inlineStr">
        <is>
          <t>T-1392/25-26</t>
        </is>
      </c>
      <c r="N3294" s="32" t="n">
        <v>45941</v>
      </c>
      <c r="O3294" s="62" t="n">
        <v>23341.5</v>
      </c>
      <c r="P3294" s="23" t="inlineStr">
        <is>
          <t>ILS</t>
        </is>
      </c>
      <c r="Q3294" s="23" t="n">
        <v>58156839753</v>
      </c>
      <c r="R3294" s="32" t="inlineStr">
        <is>
          <t>Delivered</t>
        </is>
      </c>
      <c r="S3294" s="63" t="n">
        <v>4</v>
      </c>
      <c r="T3294" s="39" t="n"/>
      <c r="U3294" s="23" t="inlineStr">
        <is>
          <t>BioLegend</t>
        </is>
      </c>
      <c r="V3294" s="23">
        <f>VLOOKUP(P3294,'Customer List'!B:C,2,)</f>
        <v/>
      </c>
      <c r="W3294" s="40" t="n"/>
      <c r="X3294" s="32" t="n">
        <v>45945</v>
      </c>
      <c r="Y3294" s="23">
        <f>IF(X3294="", "", X3294-N3294)</f>
        <v/>
      </c>
      <c r="Z3294" s="23">
        <f>IF(N3294="", "", TEXT(N3294, "dddd"))</f>
        <v/>
      </c>
      <c r="AA3294" s="23">
        <f>IF(X3294="", "", TEXT(X3294, "dddd"))</f>
        <v/>
      </c>
      <c r="AB3294" s="23">
        <f>VLOOKUP(U3294,'Currency Sheet'!A:C,3,)</f>
        <v/>
      </c>
      <c r="AC3294" s="44">
        <f>VLOOKUP(P3294,'Customer List'!B:D,3,)</f>
        <v/>
      </c>
    </row>
    <row r="3295">
      <c r="A3295" s="23">
        <f>A3294+1</f>
        <v/>
      </c>
      <c r="B3295" s="23" t="inlineStr">
        <is>
          <t>EED119711</t>
        </is>
      </c>
      <c r="C3295" s="32" t="n">
        <v>45933</v>
      </c>
      <c r="D3295" s="32" t="n">
        <v>45938</v>
      </c>
      <c r="E3295" s="51" t="n">
        <v>150.5</v>
      </c>
      <c r="F3295" s="51">
        <f>IF(AB3295="DOLLAR",E3295*88,E3295)</f>
        <v/>
      </c>
      <c r="G3295" s="62">
        <f>F3295*J3295</f>
        <v/>
      </c>
      <c r="H3295" s="23" t="n">
        <v>107622</v>
      </c>
      <c r="I3295" s="23" t="inlineStr">
        <is>
          <t>anti-mouse I-A/I-E</t>
        </is>
      </c>
      <c r="J3295" s="23" t="n">
        <v>1</v>
      </c>
      <c r="K3295" s="23" t="n">
        <v>1</v>
      </c>
      <c r="L3295" s="23">
        <f>J3295-K3295</f>
        <v/>
      </c>
      <c r="M3295" s="23" t="inlineStr">
        <is>
          <t>T-1392/25-26</t>
        </is>
      </c>
      <c r="N3295" s="32" t="n">
        <v>45941</v>
      </c>
      <c r="O3295" s="62" t="n">
        <v>18382.5</v>
      </c>
      <c r="P3295" s="23" t="inlineStr">
        <is>
          <t>ILS</t>
        </is>
      </c>
      <c r="Q3295" s="23" t="n">
        <v>58156839753</v>
      </c>
      <c r="R3295" s="32" t="inlineStr">
        <is>
          <t>Delivered</t>
        </is>
      </c>
      <c r="S3295" s="63" t="n">
        <v>4</v>
      </c>
      <c r="T3295" s="39" t="n"/>
      <c r="U3295" s="23" t="inlineStr">
        <is>
          <t>BioLegend</t>
        </is>
      </c>
      <c r="V3295" s="23">
        <f>VLOOKUP(P3295,'Customer List'!B:C,2,)</f>
        <v/>
      </c>
      <c r="W3295" s="40" t="n"/>
      <c r="X3295" s="32" t="n">
        <v>45945</v>
      </c>
      <c r="Y3295" s="23">
        <f>IF(X3295="", "", X3295-N3295)</f>
        <v/>
      </c>
      <c r="Z3295" s="23">
        <f>IF(N3295="", "", TEXT(N3295, "dddd"))</f>
        <v/>
      </c>
      <c r="AA3295" s="23">
        <f>IF(X3295="", "", TEXT(X3295, "dddd"))</f>
        <v/>
      </c>
      <c r="AB3295" s="23">
        <f>VLOOKUP(U3295,'Currency Sheet'!A:C,3,)</f>
        <v/>
      </c>
      <c r="AC3295" s="44">
        <f>VLOOKUP(P3295,'Customer List'!B:D,3,)</f>
        <v/>
      </c>
    </row>
    <row r="3296">
      <c r="A3296" s="23">
        <f>A3295+1</f>
        <v/>
      </c>
      <c r="B3296" s="23" t="inlineStr">
        <is>
          <t>EED119711</t>
        </is>
      </c>
      <c r="C3296" s="32" t="n">
        <v>45933</v>
      </c>
      <c r="D3296" s="32" t="n">
        <v>45938</v>
      </c>
      <c r="E3296" s="51" t="n">
        <v>128.1</v>
      </c>
      <c r="F3296" s="51">
        <f>IF(AB3296="DOLLAR",E3296*88,E3296)</f>
        <v/>
      </c>
      <c r="G3296" s="62">
        <f>F3296*J3296</f>
        <v/>
      </c>
      <c r="H3296" s="23" t="n">
        <v>108408</v>
      </c>
      <c r="I3296" s="23" t="inlineStr">
        <is>
          <t>anti-mouse Ly-6G/Ly-6C (Gr-1)</t>
        </is>
      </c>
      <c r="J3296" s="23" t="n">
        <v>1</v>
      </c>
      <c r="K3296" s="23" t="n">
        <v>1</v>
      </c>
      <c r="L3296" s="23">
        <f>J3296-K3296</f>
        <v/>
      </c>
      <c r="M3296" s="23" t="inlineStr">
        <is>
          <t>T-1392/25-26</t>
        </is>
      </c>
      <c r="N3296" s="32" t="n">
        <v>45941</v>
      </c>
      <c r="O3296" s="62" t="n">
        <v>15646.5</v>
      </c>
      <c r="P3296" s="23" t="inlineStr">
        <is>
          <t>ILS</t>
        </is>
      </c>
      <c r="Q3296" s="23" t="n">
        <v>58156839753</v>
      </c>
      <c r="R3296" s="32" t="inlineStr">
        <is>
          <t>Delivered</t>
        </is>
      </c>
      <c r="S3296" s="63" t="n">
        <v>4</v>
      </c>
      <c r="T3296" s="39" t="n"/>
      <c r="U3296" s="23" t="inlineStr">
        <is>
          <t>BioLegend</t>
        </is>
      </c>
      <c r="V3296" s="23">
        <f>VLOOKUP(P3296,'Customer List'!B:C,2,)</f>
        <v/>
      </c>
      <c r="W3296" s="40" t="n"/>
      <c r="X3296" s="32" t="n">
        <v>45945</v>
      </c>
      <c r="Y3296" s="23">
        <f>IF(X3296="", "", X3296-N3296)</f>
        <v/>
      </c>
      <c r="Z3296" s="23">
        <f>IF(N3296="", "", TEXT(N3296, "dddd"))</f>
        <v/>
      </c>
      <c r="AA3296" s="23">
        <f>IF(X3296="", "", TEXT(X3296, "dddd"))</f>
        <v/>
      </c>
      <c r="AB3296" s="23">
        <f>VLOOKUP(U3296,'Currency Sheet'!A:C,3,)</f>
        <v/>
      </c>
      <c r="AC3296" s="44">
        <f>VLOOKUP(P3296,'Customer List'!B:D,3,)</f>
        <v/>
      </c>
    </row>
    <row r="3297">
      <c r="A3297" s="23">
        <f>A3296+1</f>
        <v/>
      </c>
      <c r="B3297" s="23" t="inlineStr">
        <is>
          <t>EED119711</t>
        </is>
      </c>
      <c r="C3297" s="32" t="n">
        <v>45933</v>
      </c>
      <c r="D3297" s="32" t="n">
        <v>45938</v>
      </c>
      <c r="E3297" s="51" t="n">
        <v>92.40000000000001</v>
      </c>
      <c r="F3297" s="51">
        <f>IF(AB3297="DOLLAR",E3297*88,E3297)</f>
        <v/>
      </c>
      <c r="G3297" s="62">
        <f>F3297*J3297</f>
        <v/>
      </c>
      <c r="H3297" s="23" t="n">
        <v>112503</v>
      </c>
      <c r="I3297" s="23" t="inlineStr">
        <is>
          <t>anti-mouse CD138 (Syndecan-1)</t>
        </is>
      </c>
      <c r="J3297" s="23" t="n">
        <v>1</v>
      </c>
      <c r="K3297" s="23" t="n">
        <v>1</v>
      </c>
      <c r="L3297" s="23">
        <f>J3297-K3297</f>
        <v/>
      </c>
      <c r="M3297" s="23" t="inlineStr">
        <is>
          <t>T-1392/25-26</t>
        </is>
      </c>
      <c r="N3297" s="32" t="n">
        <v>45941</v>
      </c>
      <c r="O3297" s="62" t="n">
        <v>11286</v>
      </c>
      <c r="P3297" s="23" t="inlineStr">
        <is>
          <t>ILS</t>
        </is>
      </c>
      <c r="Q3297" s="23" t="n">
        <v>58156839753</v>
      </c>
      <c r="R3297" s="32" t="inlineStr">
        <is>
          <t>Delivered</t>
        </is>
      </c>
      <c r="S3297" s="63" t="n">
        <v>4</v>
      </c>
      <c r="T3297" s="39" t="n"/>
      <c r="U3297" s="23" t="inlineStr">
        <is>
          <t>BioLegend</t>
        </is>
      </c>
      <c r="V3297" s="23">
        <f>VLOOKUP(P3297,'Customer List'!B:C,2,)</f>
        <v/>
      </c>
      <c r="W3297" s="40" t="n"/>
      <c r="X3297" s="32" t="n">
        <v>45945</v>
      </c>
      <c r="Y3297" s="23">
        <f>IF(X3297="", "", X3297-N3297)</f>
        <v/>
      </c>
      <c r="Z3297" s="23">
        <f>IF(N3297="", "", TEXT(N3297, "dddd"))</f>
        <v/>
      </c>
      <c r="AA3297" s="23">
        <f>IF(X3297="", "", TEXT(X3297, "dddd"))</f>
        <v/>
      </c>
      <c r="AB3297" s="23">
        <f>VLOOKUP(U3297,'Currency Sheet'!A:C,3,)</f>
        <v/>
      </c>
      <c r="AC3297" s="44">
        <f>VLOOKUP(P3297,'Customer List'!B:D,3,)</f>
        <v/>
      </c>
    </row>
    <row r="3298">
      <c r="A3298" s="23">
        <f>A3297+1</f>
        <v/>
      </c>
      <c r="B3298" s="23" t="inlineStr">
        <is>
          <t>EED119711</t>
        </is>
      </c>
      <c r="C3298" s="32" t="n">
        <v>45933</v>
      </c>
      <c r="D3298" s="32" t="n">
        <v>45938</v>
      </c>
      <c r="E3298" s="51" t="n">
        <v>170.8</v>
      </c>
      <c r="F3298" s="51">
        <f>IF(AB3298="DOLLAR",E3298*88,E3298)</f>
        <v/>
      </c>
      <c r="G3298" s="62">
        <f>F3298*J3298</f>
        <v/>
      </c>
      <c r="H3298" s="23" t="n">
        <v>116006</v>
      </c>
      <c r="I3298" s="23" t="inlineStr">
        <is>
          <t>anti-mouse CD4</t>
        </is>
      </c>
      <c r="J3298" s="23" t="n">
        <v>1</v>
      </c>
      <c r="K3298" s="23" t="n">
        <v>1</v>
      </c>
      <c r="L3298" s="23">
        <f>J3298-K3298</f>
        <v/>
      </c>
      <c r="M3298" s="23" t="inlineStr">
        <is>
          <t>T-1392/25-26</t>
        </is>
      </c>
      <c r="N3298" s="32" t="n">
        <v>45941</v>
      </c>
      <c r="O3298" s="62" t="n">
        <v>20862</v>
      </c>
      <c r="P3298" s="23" t="inlineStr">
        <is>
          <t>ILS</t>
        </is>
      </c>
      <c r="Q3298" s="23" t="n">
        <v>58156839753</v>
      </c>
      <c r="R3298" s="32" t="inlineStr">
        <is>
          <t>Delivered</t>
        </is>
      </c>
      <c r="S3298" s="63" t="n">
        <v>4</v>
      </c>
      <c r="T3298" s="39" t="n"/>
      <c r="U3298" s="23" t="inlineStr">
        <is>
          <t>BioLegend</t>
        </is>
      </c>
      <c r="V3298" s="23">
        <f>VLOOKUP(P3298,'Customer List'!B:C,2,)</f>
        <v/>
      </c>
      <c r="W3298" s="40" t="n"/>
      <c r="X3298" s="32" t="n">
        <v>45945</v>
      </c>
      <c r="Y3298" s="23">
        <f>IF(X3298="", "", X3298-N3298)</f>
        <v/>
      </c>
      <c r="Z3298" s="23">
        <f>IF(N3298="", "", TEXT(N3298, "dddd"))</f>
        <v/>
      </c>
      <c r="AA3298" s="23">
        <f>IF(X3298="", "", TEXT(X3298, "dddd"))</f>
        <v/>
      </c>
      <c r="AB3298" s="23">
        <f>VLOOKUP(U3298,'Currency Sheet'!A:C,3,)</f>
        <v/>
      </c>
      <c r="AC3298" s="44">
        <f>VLOOKUP(P3298,'Customer List'!B:D,3,)</f>
        <v/>
      </c>
    </row>
    <row r="3299">
      <c r="A3299" s="23">
        <f>A3298+1</f>
        <v/>
      </c>
      <c r="B3299" s="23" t="inlineStr">
        <is>
          <t>EED119711</t>
        </is>
      </c>
      <c r="C3299" s="32" t="n">
        <v>45933</v>
      </c>
      <c r="D3299" s="32" t="n">
        <v>45938</v>
      </c>
      <c r="E3299" s="51" t="n">
        <v>128.1</v>
      </c>
      <c r="F3299" s="51">
        <f>IF(AB3299="DOLLAR",E3299*88,E3299)</f>
        <v/>
      </c>
      <c r="G3299" s="62">
        <f>F3299*J3299</f>
        <v/>
      </c>
      <c r="H3299" s="23" t="n">
        <v>117308</v>
      </c>
      <c r="I3299" s="23" t="inlineStr">
        <is>
          <t>anti-mouse CD11c</t>
        </is>
      </c>
      <c r="J3299" s="23" t="n">
        <v>1</v>
      </c>
      <c r="K3299" s="23" t="n">
        <v>1</v>
      </c>
      <c r="L3299" s="23">
        <f>J3299-K3299</f>
        <v/>
      </c>
      <c r="M3299" s="23" t="inlineStr">
        <is>
          <t>T-1399/25-26</t>
        </is>
      </c>
      <c r="N3299" s="32" t="n">
        <v>45941</v>
      </c>
      <c r="O3299" s="62" t="n">
        <v>21273.75</v>
      </c>
      <c r="P3299" s="23" t="inlineStr">
        <is>
          <t>SUN PHARMA</t>
        </is>
      </c>
      <c r="Q3299" s="23" t="n">
        <v>58156810935</v>
      </c>
      <c r="R3299" s="23" t="inlineStr">
        <is>
          <t>Delivered</t>
        </is>
      </c>
      <c r="S3299" s="63" t="n">
        <v>4</v>
      </c>
      <c r="T3299" s="39" t="n"/>
      <c r="U3299" s="23" t="inlineStr">
        <is>
          <t>BioLegend</t>
        </is>
      </c>
      <c r="V3299" s="23">
        <f>VLOOKUP(P3299,'Customer List'!B:C,2,)</f>
        <v/>
      </c>
      <c r="W3299" s="40" t="n"/>
      <c r="X3299" s="32" t="n">
        <v>45944</v>
      </c>
      <c r="Y3299" s="23">
        <f>IF(X3299="", "", X3299-N3299)</f>
        <v/>
      </c>
      <c r="Z3299" s="23">
        <f>IF(N3299="", "", TEXT(N3299, "dddd"))</f>
        <v/>
      </c>
      <c r="AA3299" s="23">
        <f>IF(X3299="", "", TEXT(X3299, "dddd"))</f>
        <v/>
      </c>
      <c r="AB3299" s="23">
        <f>VLOOKUP(U3299,'Currency Sheet'!A:C,3,)</f>
        <v/>
      </c>
      <c r="AC3299" s="44">
        <f>VLOOKUP(P3299,'Customer List'!B:D,3,)</f>
        <v/>
      </c>
    </row>
    <row r="3300">
      <c r="A3300" s="23">
        <f>A3299+1</f>
        <v/>
      </c>
      <c r="B3300" s="23" t="inlineStr">
        <is>
          <t>EED119711</t>
        </is>
      </c>
      <c r="C3300" s="32" t="n">
        <v>45933</v>
      </c>
      <c r="D3300" s="32" t="n">
        <v>45938</v>
      </c>
      <c r="E3300" s="51" t="n">
        <v>161.7</v>
      </c>
      <c r="F3300" s="51">
        <f>IF(AB3300="DOLLAR",E3300*88,E3300)</f>
        <v/>
      </c>
      <c r="G3300" s="62">
        <f>F3300*J3300</f>
        <v/>
      </c>
      <c r="H3300" s="23" t="n">
        <v>117318</v>
      </c>
      <c r="I3300" s="23" t="inlineStr">
        <is>
          <t>anti-mouse CD11c</t>
        </is>
      </c>
      <c r="J3300" s="23" t="n">
        <v>1</v>
      </c>
      <c r="K3300" s="23" t="n">
        <v>1</v>
      </c>
      <c r="L3300" s="23">
        <f>J3300-K3300</f>
        <v/>
      </c>
      <c r="M3300" s="23" t="inlineStr">
        <is>
          <t>T-1392/25-26</t>
        </is>
      </c>
      <c r="N3300" s="32" t="n">
        <v>45941</v>
      </c>
      <c r="O3300" s="62" t="n">
        <v>19750.5</v>
      </c>
      <c r="P3300" s="23" t="inlineStr">
        <is>
          <t>ILS</t>
        </is>
      </c>
      <c r="Q3300" s="23" t="n">
        <v>58156839753</v>
      </c>
      <c r="R3300" s="32" t="inlineStr">
        <is>
          <t>Delivered</t>
        </is>
      </c>
      <c r="S3300" s="63" t="n">
        <v>4</v>
      </c>
      <c r="T3300" s="39" t="n"/>
      <c r="U3300" s="23" t="inlineStr">
        <is>
          <t>BioLegend</t>
        </is>
      </c>
      <c r="V3300" s="23">
        <f>VLOOKUP(P3300,'Customer List'!B:C,2,)</f>
        <v/>
      </c>
      <c r="W3300" s="40" t="n"/>
      <c r="X3300" s="32" t="n">
        <v>45945</v>
      </c>
      <c r="Y3300" s="23">
        <f>IF(X3300="", "", X3300-N3300)</f>
        <v/>
      </c>
      <c r="Z3300" s="23">
        <f>IF(N3300="", "", TEXT(N3300, "dddd"))</f>
        <v/>
      </c>
      <c r="AA3300" s="23">
        <f>IF(X3300="", "", TEXT(X3300, "dddd"))</f>
        <v/>
      </c>
      <c r="AB3300" s="23">
        <f>VLOOKUP(U3300,'Currency Sheet'!A:C,3,)</f>
        <v/>
      </c>
      <c r="AC3300" s="44">
        <f>VLOOKUP(P3300,'Customer List'!B:D,3,)</f>
        <v/>
      </c>
    </row>
    <row r="3301">
      <c r="A3301" s="23">
        <f>A3300+1</f>
        <v/>
      </c>
      <c r="B3301" s="23" t="inlineStr">
        <is>
          <t>EED119711</t>
        </is>
      </c>
      <c r="C3301" s="32" t="n">
        <v>45933</v>
      </c>
      <c r="D3301" s="32" t="n">
        <v>45938</v>
      </c>
      <c r="E3301" s="51" t="n">
        <v>259</v>
      </c>
      <c r="F3301" s="51">
        <f>IF(AB3301="DOLLAR",E3301*88,E3301)</f>
        <v/>
      </c>
      <c r="G3301" s="62">
        <f>F3301*J3301</f>
        <v/>
      </c>
      <c r="H3301" s="23" t="n">
        <v>121426</v>
      </c>
      <c r="I3301" s="23" t="inlineStr">
        <is>
          <t>anti-mouse CD103</t>
        </is>
      </c>
      <c r="J3301" s="23" t="n">
        <v>1</v>
      </c>
      <c r="K3301" s="23" t="n">
        <v>1</v>
      </c>
      <c r="L3301" s="23">
        <f>J3301-K3301</f>
        <v/>
      </c>
      <c r="M3301" s="23" t="inlineStr">
        <is>
          <t>T-1399/25-26</t>
        </is>
      </c>
      <c r="N3301" s="32" t="n">
        <v>45941</v>
      </c>
      <c r="O3301" s="62" t="n">
        <v>43012.5</v>
      </c>
      <c r="P3301" s="23" t="inlineStr">
        <is>
          <t>SUN PHARMA</t>
        </is>
      </c>
      <c r="Q3301" s="23" t="n">
        <v>58156810935</v>
      </c>
      <c r="R3301" s="23" t="inlineStr">
        <is>
          <t>Delivered</t>
        </is>
      </c>
      <c r="S3301" s="63" t="n">
        <v>4</v>
      </c>
      <c r="T3301" s="39" t="n"/>
      <c r="U3301" s="23" t="inlineStr">
        <is>
          <t>BioLegend</t>
        </is>
      </c>
      <c r="V3301" s="23">
        <f>VLOOKUP(P3301,'Customer List'!B:C,2,)</f>
        <v/>
      </c>
      <c r="W3301" s="40" t="n"/>
      <c r="X3301" s="32" t="n">
        <v>45944</v>
      </c>
      <c r="Y3301" s="23">
        <f>IF(X3301="", "", X3301-N3301)</f>
        <v/>
      </c>
      <c r="Z3301" s="23">
        <f>IF(N3301="", "", TEXT(N3301, "dddd"))</f>
        <v/>
      </c>
      <c r="AA3301" s="23">
        <f>IF(X3301="", "", TEXT(X3301, "dddd"))</f>
        <v/>
      </c>
      <c r="AB3301" s="23">
        <f>VLOOKUP(U3301,'Currency Sheet'!A:C,3,)</f>
        <v/>
      </c>
      <c r="AC3301" s="44">
        <f>VLOOKUP(P3301,'Customer List'!B:D,3,)</f>
        <v/>
      </c>
    </row>
    <row r="3302">
      <c r="A3302" s="23">
        <f>A3301+1</f>
        <v/>
      </c>
      <c r="B3302" s="23" t="inlineStr">
        <is>
          <t>EED119711</t>
        </is>
      </c>
      <c r="C3302" s="32" t="n">
        <v>45933</v>
      </c>
      <c r="D3302" s="32" t="n">
        <v>45938</v>
      </c>
      <c r="E3302" s="51" t="n">
        <v>45.5</v>
      </c>
      <c r="F3302" s="51">
        <f>IF(AB3302="DOLLAR",E3302*88,E3302)</f>
        <v/>
      </c>
      <c r="G3302" s="62">
        <f>F3302*J3302</f>
        <v/>
      </c>
      <c r="H3302" s="23" t="n">
        <v>123107</v>
      </c>
      <c r="I3302" s="23" t="inlineStr">
        <is>
          <t>anti-mouse F4/80</t>
        </is>
      </c>
      <c r="J3302" s="23" t="n">
        <v>1</v>
      </c>
      <c r="K3302" s="23" t="n">
        <v>1</v>
      </c>
      <c r="L3302" s="23">
        <f>J3302-K3302</f>
        <v/>
      </c>
      <c r="M3302" s="23" t="inlineStr">
        <is>
          <t>T-1390/25-26</t>
        </is>
      </c>
      <c r="N3302" s="32" t="n">
        <v>45941</v>
      </c>
      <c r="O3302" s="62" t="n">
        <v>7254</v>
      </c>
      <c r="P3302" s="23" t="inlineStr">
        <is>
          <t>BIONOVA</t>
        </is>
      </c>
      <c r="Q3302" s="23" t="n">
        <v>58156812906</v>
      </c>
      <c r="R3302" s="23" t="inlineStr">
        <is>
          <t>Delivered</t>
        </is>
      </c>
      <c r="S3302" s="63" t="n">
        <v>4</v>
      </c>
      <c r="T3302" s="39" t="n"/>
      <c r="U3302" s="23" t="inlineStr">
        <is>
          <t>BioLegend</t>
        </is>
      </c>
      <c r="V3302" s="23">
        <f>VLOOKUP(P3302,'Customer List'!B:C,2,)</f>
        <v/>
      </c>
      <c r="W3302" s="40" t="n"/>
      <c r="X3302" s="32" t="n">
        <v>45943</v>
      </c>
      <c r="Y3302" s="23">
        <f>IF(X3302="", "", X3302-N3302)</f>
        <v/>
      </c>
      <c r="Z3302" s="23">
        <f>IF(N3302="", "", TEXT(N3302, "dddd"))</f>
        <v/>
      </c>
      <c r="AA3302" s="23">
        <f>IF(X3302="", "", TEXT(X3302, "dddd"))</f>
        <v/>
      </c>
      <c r="AB3302" s="23">
        <f>VLOOKUP(U3302,'Currency Sheet'!A:C,3,)</f>
        <v/>
      </c>
      <c r="AC3302" s="44">
        <f>VLOOKUP(P3302,'Customer List'!B:D,3,)</f>
        <v/>
      </c>
    </row>
    <row r="3303">
      <c r="A3303" s="23">
        <f>A3302+1</f>
        <v/>
      </c>
      <c r="B3303" s="23" t="inlineStr">
        <is>
          <t>EED119711</t>
        </is>
      </c>
      <c r="C3303" s="32" t="n">
        <v>45933</v>
      </c>
      <c r="D3303" s="32" t="n">
        <v>45938</v>
      </c>
      <c r="E3303" s="51" t="n">
        <v>107.1</v>
      </c>
      <c r="F3303" s="51">
        <f>IF(AB3303="DOLLAR",E3303*88,E3303)</f>
        <v/>
      </c>
      <c r="G3303" s="62">
        <f>F3303*J3303</f>
        <v/>
      </c>
      <c r="H3303" s="23" t="n">
        <v>123127</v>
      </c>
      <c r="I3303" s="23" t="inlineStr">
        <is>
          <t>anti-mouse F4/80</t>
        </is>
      </c>
      <c r="J3303" s="23" t="n">
        <v>1</v>
      </c>
      <c r="K3303" s="23" t="n">
        <v>1</v>
      </c>
      <c r="L3303" s="23">
        <f>J3303-K3303</f>
        <v/>
      </c>
      <c r="M3303" s="23" t="inlineStr">
        <is>
          <t>T-1388/25-26</t>
        </is>
      </c>
      <c r="N3303" s="32" t="n">
        <v>45940</v>
      </c>
      <c r="O3303" s="62" t="n">
        <v>17786.25</v>
      </c>
      <c r="P3303" s="23" t="inlineStr">
        <is>
          <t>ILBS</t>
        </is>
      </c>
      <c r="Q3303" s="23" t="inlineStr">
        <is>
          <t>BY HAND</t>
        </is>
      </c>
      <c r="R3303" s="23" t="inlineStr">
        <is>
          <t>PRIYANKA MADAM</t>
        </is>
      </c>
      <c r="S3303" s="63" t="n">
        <v>4</v>
      </c>
      <c r="T3303" s="39" t="n"/>
      <c r="U3303" s="23" t="inlineStr">
        <is>
          <t>BioLegend</t>
        </is>
      </c>
      <c r="V3303" s="23">
        <f>VLOOKUP(P3303,'Customer List'!B:C,2,)</f>
        <v/>
      </c>
      <c r="W3303" s="40" t="n"/>
      <c r="X3303" s="32">
        <f>IF(OR(R3303 = "PRIYANKA MADAM", R3303 = "DEEPAK", R3303 = "PORTER"),N3303,"")</f>
        <v/>
      </c>
      <c r="Y3303" s="23">
        <f>IF(X3303="", "", X3303-N3303)</f>
        <v/>
      </c>
      <c r="Z3303" s="23">
        <f>IF(N3303="", "", TEXT(N3303, "dddd"))</f>
        <v/>
      </c>
      <c r="AA3303" s="23">
        <f>IF(X3303="", "", TEXT(X3303, "dddd"))</f>
        <v/>
      </c>
      <c r="AB3303" s="23">
        <f>VLOOKUP(U3303,'Currency Sheet'!A:C,3,)</f>
        <v/>
      </c>
      <c r="AC3303" s="44">
        <f>VLOOKUP(P3303,'Customer List'!B:D,3,)</f>
        <v/>
      </c>
    </row>
    <row r="3304">
      <c r="A3304" s="23">
        <f>A3303+1</f>
        <v/>
      </c>
      <c r="B3304" s="23" t="inlineStr">
        <is>
          <t>EED119711</t>
        </is>
      </c>
      <c r="C3304" s="32" t="n">
        <v>45933</v>
      </c>
      <c r="D3304" s="32" t="n">
        <v>45938</v>
      </c>
      <c r="E3304" s="51" t="n">
        <v>219.8</v>
      </c>
      <c r="F3304" s="51">
        <f>IF(AB3304="DOLLAR",E3304*88,E3304)</f>
        <v/>
      </c>
      <c r="G3304" s="62">
        <f>F3304*J3304</f>
        <v/>
      </c>
      <c r="H3304" s="23" t="n">
        <v>123130</v>
      </c>
      <c r="I3304" s="23" t="inlineStr">
        <is>
          <t>anti-mouse F4/80</t>
        </is>
      </c>
      <c r="J3304" s="23" t="n">
        <v>2</v>
      </c>
      <c r="K3304" s="23" t="n">
        <v>2</v>
      </c>
      <c r="L3304" s="23">
        <f>J3304-K3304</f>
        <v/>
      </c>
      <c r="M3304" s="23" t="inlineStr">
        <is>
          <t>T-1392/25-26</t>
        </is>
      </c>
      <c r="N3304" s="32" t="n">
        <v>45941</v>
      </c>
      <c r="O3304" s="62">
        <f>26847*2</f>
        <v/>
      </c>
      <c r="P3304" s="23" t="inlineStr">
        <is>
          <t>ILS</t>
        </is>
      </c>
      <c r="Q3304" s="23" t="n">
        <v>58156839753</v>
      </c>
      <c r="R3304" s="32" t="inlineStr">
        <is>
          <t>Delivered</t>
        </is>
      </c>
      <c r="S3304" s="63" t="n">
        <v>4</v>
      </c>
      <c r="T3304" s="39" t="n"/>
      <c r="U3304" s="23" t="inlineStr">
        <is>
          <t>BioLegend</t>
        </is>
      </c>
      <c r="V3304" s="23">
        <f>VLOOKUP(P3304,'Customer List'!B:C,2,)</f>
        <v/>
      </c>
      <c r="W3304" s="40" t="n"/>
      <c r="X3304" s="32" t="n">
        <v>45945</v>
      </c>
      <c r="Y3304" s="23">
        <f>IF(X3304="", "", X3304-N3304)</f>
        <v/>
      </c>
      <c r="Z3304" s="23">
        <f>IF(N3304="", "", TEXT(N3304, "dddd"))</f>
        <v/>
      </c>
      <c r="AA3304" s="23">
        <f>IF(X3304="", "", TEXT(X3304, "dddd"))</f>
        <v/>
      </c>
      <c r="AB3304" s="23">
        <f>VLOOKUP(U3304,'Currency Sheet'!A:C,3,)</f>
        <v/>
      </c>
      <c r="AC3304" s="44">
        <f>VLOOKUP(P3304,'Customer List'!B:D,3,)</f>
        <v/>
      </c>
    </row>
    <row r="3305">
      <c r="A3305" s="23">
        <f>A3304+1</f>
        <v/>
      </c>
      <c r="B3305" s="23" t="inlineStr">
        <is>
          <t>EED119711</t>
        </is>
      </c>
      <c r="C3305" s="32" t="n">
        <v>45933</v>
      </c>
      <c r="D3305" s="32" t="n">
        <v>45938</v>
      </c>
      <c r="E3305" s="51" t="n">
        <v>219</v>
      </c>
      <c r="F3305" s="51">
        <f>IF(AB3305="DOLLAR",E3305*88,E3305)</f>
        <v/>
      </c>
      <c r="G3305" s="62">
        <f>F3305*J3305</f>
        <v/>
      </c>
      <c r="H3305" s="23" t="n">
        <v>123173</v>
      </c>
      <c r="I3305" s="23" t="inlineStr">
        <is>
          <t>anti-mouse F4/80</t>
        </is>
      </c>
      <c r="J3305" s="23" t="n">
        <v>1</v>
      </c>
      <c r="K3305" s="23" t="n">
        <v>1</v>
      </c>
      <c r="L3305" s="23">
        <f>J3305-K3305</f>
        <v/>
      </c>
      <c r="M3305" s="23" t="inlineStr">
        <is>
          <t>T-1403/25-26</t>
        </is>
      </c>
      <c r="N3305" s="32" t="n">
        <v>45941</v>
      </c>
      <c r="O3305" s="62" t="n">
        <v>31682</v>
      </c>
      <c r="P3305" s="23" t="inlineStr">
        <is>
          <t>MICRO VAPI</t>
        </is>
      </c>
      <c r="Q3305" s="23" t="n">
        <v>58156842866</v>
      </c>
      <c r="R3305" s="23" t="inlineStr">
        <is>
          <t>Delivered</t>
        </is>
      </c>
      <c r="S3305" s="63" t="n">
        <v>4</v>
      </c>
      <c r="T3305" s="39" t="n"/>
      <c r="U3305" s="23" t="inlineStr">
        <is>
          <t>BioLegend</t>
        </is>
      </c>
      <c r="V3305" s="23">
        <f>VLOOKUP(P3305,'Customer List'!B:C,2,)</f>
        <v/>
      </c>
      <c r="W3305" s="40" t="n"/>
      <c r="X3305" s="32" t="n">
        <v>45944</v>
      </c>
      <c r="Y3305" s="23">
        <f>IF(X3305="", "", X3305-N3305)</f>
        <v/>
      </c>
      <c r="Z3305" s="23">
        <f>IF(N3305="", "", TEXT(N3305, "dddd"))</f>
        <v/>
      </c>
      <c r="AA3305" s="23">
        <f>IF(X3305="", "", TEXT(X3305, "dddd"))</f>
        <v/>
      </c>
      <c r="AB3305" s="23">
        <f>VLOOKUP(U3305,'Currency Sheet'!A:C,3,)</f>
        <v/>
      </c>
      <c r="AC3305" s="44">
        <f>VLOOKUP(P3305,'Customer List'!B:D,3,)</f>
        <v/>
      </c>
    </row>
    <row r="3306">
      <c r="A3306" s="23">
        <f>A3305+1</f>
        <v/>
      </c>
      <c r="B3306" s="23" t="inlineStr">
        <is>
          <t>EED119711</t>
        </is>
      </c>
      <c r="C3306" s="32" t="n">
        <v>45933</v>
      </c>
      <c r="D3306" s="32" t="n">
        <v>45938</v>
      </c>
      <c r="E3306" s="51" t="n">
        <v>74.2</v>
      </c>
      <c r="F3306" s="51">
        <f>IF(AB3306="DOLLAR",E3306*88,E3306)</f>
        <v/>
      </c>
      <c r="G3306" s="62">
        <f>F3306*J3306</f>
        <v/>
      </c>
      <c r="H3306" s="23" t="n">
        <v>124625</v>
      </c>
      <c r="I3306" s="23" t="inlineStr">
        <is>
          <t>anti-mouse CD40</t>
        </is>
      </c>
      <c r="J3306" s="23" t="n">
        <v>1</v>
      </c>
      <c r="K3306" s="23" t="n">
        <v>1</v>
      </c>
      <c r="L3306" s="23">
        <f>J3306-K3306</f>
        <v/>
      </c>
      <c r="M3306" s="23" t="inlineStr">
        <is>
          <t>T-1418/25-26</t>
        </is>
      </c>
      <c r="N3306" s="32" t="n">
        <v>45941</v>
      </c>
      <c r="O3306" s="62" t="n">
        <v>11172.4</v>
      </c>
      <c r="P3306" s="23" t="inlineStr">
        <is>
          <t>IIT BOMBAY</t>
        </is>
      </c>
      <c r="Q3306" s="23" t="n">
        <v>58156813610</v>
      </c>
      <c r="R3306" s="23" t="inlineStr">
        <is>
          <t>Delivered</t>
        </is>
      </c>
      <c r="S3306" s="63" t="n">
        <v>4</v>
      </c>
      <c r="T3306" s="39" t="n"/>
      <c r="U3306" s="23" t="inlineStr">
        <is>
          <t>BioLegend</t>
        </is>
      </c>
      <c r="V3306" s="23">
        <f>VLOOKUP(P3306,'Customer List'!B:C,2,)</f>
        <v/>
      </c>
      <c r="W3306" s="40" t="n"/>
      <c r="X3306" s="32" t="n">
        <v>45944</v>
      </c>
      <c r="Y3306" s="23">
        <f>IF(X3306="", "", X3306-N3306)</f>
        <v/>
      </c>
      <c r="Z3306" s="23">
        <f>IF(N3306="", "", TEXT(N3306, "dddd"))</f>
        <v/>
      </c>
      <c r="AA3306" s="23">
        <f>IF(X3306="", "", TEXT(X3306, "dddd"))</f>
        <v/>
      </c>
      <c r="AB3306" s="23">
        <f>VLOOKUP(U3306,'Currency Sheet'!A:C,3,)</f>
        <v/>
      </c>
      <c r="AC3306" s="44">
        <f>VLOOKUP(P3306,'Customer List'!B:D,3,)</f>
        <v/>
      </c>
    </row>
    <row r="3307">
      <c r="A3307" s="23">
        <f>A3306+1</f>
        <v/>
      </c>
      <c r="B3307" s="23" t="inlineStr">
        <is>
          <t>EED119711</t>
        </is>
      </c>
      <c r="C3307" s="32" t="n">
        <v>45933</v>
      </c>
      <c r="D3307" s="32" t="n">
        <v>45938</v>
      </c>
      <c r="E3307" s="51" t="n">
        <v>259</v>
      </c>
      <c r="F3307" s="51">
        <f>IF(AB3307="DOLLAR",E3307*88,E3307)</f>
        <v/>
      </c>
      <c r="G3307" s="62">
        <f>F3307*J3307</f>
        <v/>
      </c>
      <c r="H3307" s="23" t="n">
        <v>126406</v>
      </c>
      <c r="I3307" s="23" t="inlineStr">
        <is>
          <t>anti-mouse FOXP3</t>
        </is>
      </c>
      <c r="J3307" s="23" t="n">
        <v>1</v>
      </c>
      <c r="K3307" s="23" t="n">
        <v>1</v>
      </c>
      <c r="L3307" s="23">
        <f>J3307-K3307</f>
        <v/>
      </c>
      <c r="M3307" s="23" t="inlineStr">
        <is>
          <t>T-1392/25-26</t>
        </is>
      </c>
      <c r="N3307" s="32" t="n">
        <v>45941</v>
      </c>
      <c r="O3307" s="62" t="n">
        <v>31635</v>
      </c>
      <c r="P3307" s="23" t="inlineStr">
        <is>
          <t>ILS</t>
        </is>
      </c>
      <c r="Q3307" s="23" t="n">
        <v>58156839753</v>
      </c>
      <c r="R3307" s="32" t="inlineStr">
        <is>
          <t>Delivered</t>
        </is>
      </c>
      <c r="S3307" s="63" t="n">
        <v>4</v>
      </c>
      <c r="T3307" s="39" t="n"/>
      <c r="U3307" s="23" t="inlineStr">
        <is>
          <t>BioLegend</t>
        </is>
      </c>
      <c r="V3307" s="23">
        <f>VLOOKUP(P3307,'Customer List'!B:C,2,)</f>
        <v/>
      </c>
      <c r="W3307" s="40" t="n"/>
      <c r="X3307" s="32" t="n">
        <v>45945</v>
      </c>
      <c r="Y3307" s="23">
        <f>IF(X3307="", "", X3307-N3307)</f>
        <v/>
      </c>
      <c r="Z3307" s="23">
        <f>IF(N3307="", "", TEXT(N3307, "dddd"))</f>
        <v/>
      </c>
      <c r="AA3307" s="23">
        <f>IF(X3307="", "", TEXT(X3307, "dddd"))</f>
        <v/>
      </c>
      <c r="AB3307" s="23">
        <f>VLOOKUP(U3307,'Currency Sheet'!A:C,3,)</f>
        <v/>
      </c>
      <c r="AC3307" s="44">
        <f>VLOOKUP(P3307,'Customer List'!B:D,3,)</f>
        <v/>
      </c>
    </row>
    <row r="3308">
      <c r="A3308" s="23">
        <f>A3307+1</f>
        <v/>
      </c>
      <c r="B3308" s="23" t="inlineStr">
        <is>
          <t>EED119711</t>
        </is>
      </c>
      <c r="C3308" s="32" t="n">
        <v>45933</v>
      </c>
      <c r="D3308" s="32" t="n">
        <v>45938</v>
      </c>
      <c r="E3308" s="51" t="n">
        <v>262.5</v>
      </c>
      <c r="F3308" s="51">
        <f>IF(AB3308="DOLLAR",E3308*88,E3308)</f>
        <v/>
      </c>
      <c r="G3308" s="62">
        <f>F3308*J3308</f>
        <v/>
      </c>
      <c r="H3308" s="23" t="n">
        <v>126422</v>
      </c>
      <c r="I3308" s="23" t="inlineStr">
        <is>
          <t>anti-mouse FOXP3</t>
        </is>
      </c>
      <c r="J3308" s="23" t="n">
        <v>1</v>
      </c>
      <c r="K3308" s="23" t="n">
        <v>1</v>
      </c>
      <c r="L3308" s="23">
        <f>J3308-K3308</f>
        <v/>
      </c>
      <c r="M3308" s="23" t="inlineStr">
        <is>
          <t>T-1392/25-26</t>
        </is>
      </c>
      <c r="N3308" s="32" t="n">
        <v>45941</v>
      </c>
      <c r="O3308" s="62" t="n">
        <v>32062.5</v>
      </c>
      <c r="P3308" s="23" t="inlineStr">
        <is>
          <t>ILS</t>
        </is>
      </c>
      <c r="Q3308" s="23" t="n">
        <v>58156839753</v>
      </c>
      <c r="R3308" s="32" t="inlineStr">
        <is>
          <t>Delivered</t>
        </is>
      </c>
      <c r="S3308" s="63" t="n">
        <v>4</v>
      </c>
      <c r="T3308" s="39" t="n"/>
      <c r="U3308" s="23" t="inlineStr">
        <is>
          <t>BioLegend</t>
        </is>
      </c>
      <c r="V3308" s="23">
        <f>VLOOKUP(P3308,'Customer List'!B:C,2,)</f>
        <v/>
      </c>
      <c r="W3308" s="40" t="n"/>
      <c r="X3308" s="32" t="n">
        <v>45945</v>
      </c>
      <c r="Y3308" s="23">
        <f>IF(X3308="", "", X3308-N3308)</f>
        <v/>
      </c>
      <c r="Z3308" s="23">
        <f>IF(N3308="", "", TEXT(N3308, "dddd"))</f>
        <v/>
      </c>
      <c r="AA3308" s="23">
        <f>IF(X3308="", "", TEXT(X3308, "dddd"))</f>
        <v/>
      </c>
      <c r="AB3308" s="23">
        <f>VLOOKUP(U3308,'Currency Sheet'!A:C,3,)</f>
        <v/>
      </c>
      <c r="AC3308" s="44">
        <f>VLOOKUP(P3308,'Customer List'!B:D,3,)</f>
        <v/>
      </c>
    </row>
    <row r="3309">
      <c r="A3309" s="23">
        <f>A3308+1</f>
        <v/>
      </c>
      <c r="B3309" s="23" t="inlineStr">
        <is>
          <t>EED119711</t>
        </is>
      </c>
      <c r="C3309" s="32" t="n">
        <v>45933</v>
      </c>
      <c r="D3309" s="32" t="n">
        <v>45938</v>
      </c>
      <c r="E3309" s="51" t="n">
        <v>250.6</v>
      </c>
      <c r="F3309" s="51">
        <f>IF(AB3309="DOLLAR",E3309*88,E3309)</f>
        <v/>
      </c>
      <c r="G3309" s="62">
        <f>F3309*J3309</f>
        <v/>
      </c>
      <c r="H3309" s="23" t="n">
        <v>141720</v>
      </c>
      <c r="I3309" s="23" t="inlineStr">
        <is>
          <t>anti-mouse CD206 (MMR)</t>
        </is>
      </c>
      <c r="J3309" s="23" t="n">
        <v>1</v>
      </c>
      <c r="K3309" s="23" t="n">
        <v>1</v>
      </c>
      <c r="L3309" s="23">
        <f>J3309-K3309</f>
        <v/>
      </c>
      <c r="M3309" s="23" t="inlineStr">
        <is>
          <t>T-1392/25-26</t>
        </is>
      </c>
      <c r="N3309" s="32" t="n">
        <v>45941</v>
      </c>
      <c r="O3309" s="62" t="n">
        <v>30609</v>
      </c>
      <c r="P3309" s="23" t="inlineStr">
        <is>
          <t>ILS</t>
        </is>
      </c>
      <c r="Q3309" s="23" t="n">
        <v>58156839753</v>
      </c>
      <c r="R3309" s="32" t="inlineStr">
        <is>
          <t>Delivered</t>
        </is>
      </c>
      <c r="S3309" s="63" t="n">
        <v>4</v>
      </c>
      <c r="T3309" s="39" t="n"/>
      <c r="U3309" s="23" t="inlineStr">
        <is>
          <t>BioLegend</t>
        </is>
      </c>
      <c r="V3309" s="23">
        <f>VLOOKUP(P3309,'Customer List'!B:C,2,)</f>
        <v/>
      </c>
      <c r="W3309" s="40" t="n"/>
      <c r="X3309" s="32" t="n">
        <v>45945</v>
      </c>
      <c r="Y3309" s="23">
        <f>IF(X3309="", "", X3309-N3309)</f>
        <v/>
      </c>
      <c r="Z3309" s="23">
        <f>IF(N3309="", "", TEXT(N3309, "dddd"))</f>
        <v/>
      </c>
      <c r="AA3309" s="23">
        <f>IF(X3309="", "", TEXT(X3309, "dddd"))</f>
        <v/>
      </c>
      <c r="AB3309" s="23">
        <f>VLOOKUP(U3309,'Currency Sheet'!A:C,3,)</f>
        <v/>
      </c>
      <c r="AC3309" s="44">
        <f>VLOOKUP(P3309,'Customer List'!B:D,3,)</f>
        <v/>
      </c>
    </row>
    <row r="3310">
      <c r="A3310" s="23">
        <f>A3309+1</f>
        <v/>
      </c>
      <c r="B3310" s="23" t="inlineStr">
        <is>
          <t>EED119711</t>
        </is>
      </c>
      <c r="C3310" s="32" t="n">
        <v>45933</v>
      </c>
      <c r="D3310" s="32" t="n">
        <v>45938</v>
      </c>
      <c r="E3310" s="51" t="n">
        <v>156.75</v>
      </c>
      <c r="F3310" s="51">
        <f>IF(AB3310="DOLLAR",E3310*88,E3310)</f>
        <v/>
      </c>
      <c r="G3310" s="62">
        <f>F3310*J3310</f>
        <v/>
      </c>
      <c r="H3310" s="23" t="n">
        <v>142517</v>
      </c>
      <c r="I3310" s="23" t="inlineStr">
        <is>
          <t>anti-mouse CD138 (Syndecan-1)</t>
        </is>
      </c>
      <c r="J3310" s="23" t="n">
        <v>1</v>
      </c>
      <c r="K3310" s="23" t="n">
        <v>1</v>
      </c>
      <c r="L3310" s="23">
        <f>J3310-K3310</f>
        <v/>
      </c>
      <c r="M3310" s="23" t="inlineStr">
        <is>
          <t>T-1405/25-26</t>
        </is>
      </c>
      <c r="N3310" s="32" t="n">
        <v>45941</v>
      </c>
      <c r="O3310" s="62" t="n">
        <v>22676.5</v>
      </c>
      <c r="P3310" s="23" t="inlineStr">
        <is>
          <t>MICRO VAPI</t>
        </is>
      </c>
      <c r="Q3310" s="23" t="n">
        <v>58156842866</v>
      </c>
      <c r="R3310" s="23" t="inlineStr">
        <is>
          <t>Delivered</t>
        </is>
      </c>
      <c r="S3310" s="63" t="n">
        <v>4</v>
      </c>
      <c r="T3310" s="39" t="n"/>
      <c r="U3310" s="23" t="inlineStr">
        <is>
          <t>BioLegend</t>
        </is>
      </c>
      <c r="V3310" s="23">
        <f>VLOOKUP(P3310,'Customer List'!B:C,2,)</f>
        <v/>
      </c>
      <c r="W3310" s="40" t="n"/>
      <c r="X3310" s="32" t="n">
        <v>45944</v>
      </c>
      <c r="Y3310" s="23">
        <f>IF(X3310="", "", X3310-N3310)</f>
        <v/>
      </c>
      <c r="Z3310" s="23">
        <f>IF(N3310="", "", TEXT(N3310, "dddd"))</f>
        <v/>
      </c>
      <c r="AA3310" s="23">
        <f>IF(X3310="", "", TEXT(X3310, "dddd"))</f>
        <v/>
      </c>
      <c r="AB3310" s="23">
        <f>VLOOKUP(U3310,'Currency Sheet'!A:C,3,)</f>
        <v/>
      </c>
      <c r="AC3310" s="44">
        <f>VLOOKUP(P3310,'Customer List'!B:D,3,)</f>
        <v/>
      </c>
    </row>
    <row r="3311">
      <c r="A3311" s="23">
        <f>A3310+1</f>
        <v/>
      </c>
      <c r="B3311" s="23" t="inlineStr">
        <is>
          <t>EED119711</t>
        </is>
      </c>
      <c r="C3311" s="32" t="n">
        <v>45933</v>
      </c>
      <c r="D3311" s="32" t="n">
        <v>45938</v>
      </c>
      <c r="E3311" s="51" t="n">
        <v>209.3</v>
      </c>
      <c r="F3311" s="51">
        <f>IF(AB3311="DOLLAR",E3311*88,E3311)</f>
        <v/>
      </c>
      <c r="G3311" s="62">
        <f>F3311*J3311</f>
        <v/>
      </c>
      <c r="H3311" s="23" t="n">
        <v>142604</v>
      </c>
      <c r="I3311" s="23" t="inlineStr">
        <is>
          <t>anti-mouse CD49a</t>
        </is>
      </c>
      <c r="J3311" s="23" t="n">
        <v>1</v>
      </c>
      <c r="K3311" s="23" t="n">
        <v>1</v>
      </c>
      <c r="L3311" s="23">
        <f>J3311-K3311</f>
        <v/>
      </c>
      <c r="M3311" s="23" t="inlineStr">
        <is>
          <t>T-1399/25-26</t>
        </is>
      </c>
      <c r="N3311" s="32" t="n">
        <v>45941</v>
      </c>
      <c r="O3311" s="62" t="n">
        <v>34758.75</v>
      </c>
      <c r="P3311" s="23" t="inlineStr">
        <is>
          <t>SUN PHARMA</t>
        </is>
      </c>
      <c r="Q3311" s="23" t="n">
        <v>58156810935</v>
      </c>
      <c r="R3311" s="23" t="inlineStr">
        <is>
          <t>Delivered</t>
        </is>
      </c>
      <c r="S3311" s="63" t="n">
        <v>4</v>
      </c>
      <c r="T3311" s="39" t="n"/>
      <c r="U3311" s="23" t="inlineStr">
        <is>
          <t>BioLegend</t>
        </is>
      </c>
      <c r="V3311" s="23">
        <f>VLOOKUP(P3311,'Customer List'!B:C,2,)</f>
        <v/>
      </c>
      <c r="W3311" s="40" t="n"/>
      <c r="X3311" s="32" t="n">
        <v>45944</v>
      </c>
      <c r="Y3311" s="23">
        <f>IF(X3311="", "", X3311-N3311)</f>
        <v/>
      </c>
      <c r="Z3311" s="23">
        <f>IF(N3311="", "", TEXT(N3311, "dddd"))</f>
        <v/>
      </c>
      <c r="AA3311" s="23">
        <f>IF(X3311="", "", TEXT(X3311, "dddd"))</f>
        <v/>
      </c>
      <c r="AB3311" s="23">
        <f>VLOOKUP(U3311,'Currency Sheet'!A:C,3,)</f>
        <v/>
      </c>
      <c r="AC3311" s="44">
        <f>VLOOKUP(P3311,'Customer List'!B:D,3,)</f>
        <v/>
      </c>
    </row>
    <row r="3312">
      <c r="A3312" s="23">
        <f>A3311+1</f>
        <v/>
      </c>
      <c r="B3312" s="23" t="inlineStr">
        <is>
          <t>EED119711</t>
        </is>
      </c>
      <c r="C3312" s="32" t="n">
        <v>45933</v>
      </c>
      <c r="D3312" s="32" t="n">
        <v>45938</v>
      </c>
      <c r="E3312" s="51" t="n">
        <v>205.1</v>
      </c>
      <c r="F3312" s="51">
        <f>IF(AB3312="DOLLAR",E3312*88,E3312)</f>
        <v/>
      </c>
      <c r="G3312" s="62">
        <f>F3312*J3312</f>
        <v/>
      </c>
      <c r="H3312" s="23" t="n">
        <v>145510</v>
      </c>
      <c r="I3312" s="23" t="inlineStr">
        <is>
          <t>anti-mouse CD185 (CXCR5)</t>
        </is>
      </c>
      <c r="J3312" s="23" t="n">
        <v>1</v>
      </c>
      <c r="K3312" s="23" t="n">
        <v>1</v>
      </c>
      <c r="L3312" s="23">
        <f>J3312-K3312</f>
        <v/>
      </c>
      <c r="M3312" s="23" t="inlineStr">
        <is>
          <t>T-1405/25-26</t>
        </is>
      </c>
      <c r="N3312" s="32" t="n">
        <v>45941</v>
      </c>
      <c r="O3312" s="62" t="n">
        <v>31790.5</v>
      </c>
      <c r="P3312" s="23" t="inlineStr">
        <is>
          <t>MICRO VAPI</t>
        </is>
      </c>
      <c r="Q3312" s="23" t="n">
        <v>58156842866</v>
      </c>
      <c r="R3312" s="23" t="inlineStr">
        <is>
          <t>Delivered</t>
        </is>
      </c>
      <c r="S3312" s="63" t="n">
        <v>4</v>
      </c>
      <c r="T3312" s="39" t="n"/>
      <c r="U3312" s="23" t="inlineStr">
        <is>
          <t>BioLegend</t>
        </is>
      </c>
      <c r="V3312" s="23">
        <f>VLOOKUP(P3312,'Customer List'!B:C,2,)</f>
        <v/>
      </c>
      <c r="W3312" s="40" t="n"/>
      <c r="X3312" s="32" t="n">
        <v>45944</v>
      </c>
      <c r="Y3312" s="23">
        <f>IF(X3312="", "", X3312-N3312)</f>
        <v/>
      </c>
      <c r="Z3312" s="23">
        <f>IF(N3312="", "", TEXT(N3312, "dddd"))</f>
        <v/>
      </c>
      <c r="AA3312" s="23">
        <f>IF(X3312="", "", TEXT(X3312, "dddd"))</f>
        <v/>
      </c>
      <c r="AB3312" s="23">
        <f>VLOOKUP(U3312,'Currency Sheet'!A:C,3,)</f>
        <v/>
      </c>
      <c r="AC3312" s="44">
        <f>VLOOKUP(P3312,'Customer List'!B:D,3,)</f>
        <v/>
      </c>
    </row>
    <row r="3313">
      <c r="A3313" s="23">
        <f>A3312+1</f>
        <v/>
      </c>
      <c r="B3313" s="23" t="inlineStr">
        <is>
          <t>EED119711</t>
        </is>
      </c>
      <c r="C3313" s="32" t="n">
        <v>45933</v>
      </c>
      <c r="D3313" s="32" t="n">
        <v>45938</v>
      </c>
      <c r="E3313" s="51" t="n">
        <v>129.5</v>
      </c>
      <c r="F3313" s="51">
        <f>IF(AB3313="DOLLAR",E3313*88,E3313)</f>
        <v/>
      </c>
      <c r="G3313" s="62">
        <f>F3313*J3313</f>
        <v/>
      </c>
      <c r="H3313" s="23" t="n">
        <v>159220</v>
      </c>
      <c r="I3313" s="23" t="inlineStr">
        <is>
          <t>anti-mouse CD86</t>
        </is>
      </c>
      <c r="J3313" s="23" t="n">
        <v>1</v>
      </c>
      <c r="K3313" s="23" t="n">
        <v>1</v>
      </c>
      <c r="L3313" s="23">
        <f>J3313-K3313</f>
        <v/>
      </c>
      <c r="M3313" s="23" t="inlineStr">
        <is>
          <t>T-1392/25-26</t>
        </is>
      </c>
      <c r="N3313" s="32" t="n">
        <v>45941</v>
      </c>
      <c r="O3313" s="62" t="n">
        <v>15817.5</v>
      </c>
      <c r="P3313" s="23" t="inlineStr">
        <is>
          <t>ILS</t>
        </is>
      </c>
      <c r="Q3313" s="23" t="n">
        <v>58156839753</v>
      </c>
      <c r="R3313" s="32" t="inlineStr">
        <is>
          <t>Delivered</t>
        </is>
      </c>
      <c r="S3313" s="63" t="n">
        <v>4</v>
      </c>
      <c r="T3313" s="39" t="n"/>
      <c r="U3313" s="23" t="inlineStr">
        <is>
          <t>BioLegend</t>
        </is>
      </c>
      <c r="V3313" s="23">
        <f>VLOOKUP(P3313,'Customer List'!B:C,2,)</f>
        <v/>
      </c>
      <c r="W3313" s="40" t="n"/>
      <c r="X3313" s="32" t="n">
        <v>45945</v>
      </c>
      <c r="Y3313" s="23">
        <f>IF(X3313="", "", X3313-N3313)</f>
        <v/>
      </c>
      <c r="Z3313" s="23">
        <f>IF(N3313="", "", TEXT(N3313, "dddd"))</f>
        <v/>
      </c>
      <c r="AA3313" s="23">
        <f>IF(X3313="", "", TEXT(X3313, "dddd"))</f>
        <v/>
      </c>
      <c r="AB3313" s="23">
        <f>VLOOKUP(U3313,'Currency Sheet'!A:C,3,)</f>
        <v/>
      </c>
      <c r="AC3313" s="44">
        <f>VLOOKUP(P3313,'Customer List'!B:D,3,)</f>
        <v/>
      </c>
    </row>
    <row r="3314">
      <c r="A3314" s="23">
        <f>A3313+1</f>
        <v/>
      </c>
      <c r="B3314" s="23" t="inlineStr">
        <is>
          <t>EED119711</t>
        </is>
      </c>
      <c r="C3314" s="32" t="n">
        <v>45933</v>
      </c>
      <c r="D3314" s="32" t="n">
        <v>45938</v>
      </c>
      <c r="E3314" s="51" t="n">
        <v>206.5</v>
      </c>
      <c r="F3314" s="51">
        <f>IF(AB3314="DOLLAR",E3314*88,E3314)</f>
        <v/>
      </c>
      <c r="G3314" s="62">
        <f>F3314*J3314</f>
        <v/>
      </c>
      <c r="H3314" s="23" t="n">
        <v>165804</v>
      </c>
      <c r="I3314" s="23" t="inlineStr">
        <is>
          <t>anti-mouse Arginase 1</t>
        </is>
      </c>
      <c r="J3314" s="23" t="n">
        <v>1</v>
      </c>
      <c r="K3314" s="23" t="n">
        <v>1</v>
      </c>
      <c r="L3314" s="23">
        <f>J3314-K3314</f>
        <v/>
      </c>
      <c r="M3314" s="23" t="inlineStr">
        <is>
          <t>T-1392/25-26</t>
        </is>
      </c>
      <c r="N3314" s="32" t="n">
        <v>45941</v>
      </c>
      <c r="O3314" s="62" t="n">
        <v>25222.5</v>
      </c>
      <c r="P3314" s="23" t="inlineStr">
        <is>
          <t>ILS</t>
        </is>
      </c>
      <c r="Q3314" s="23" t="n">
        <v>58156839753</v>
      </c>
      <c r="R3314" s="32" t="inlineStr">
        <is>
          <t>Delivered</t>
        </is>
      </c>
      <c r="S3314" s="63" t="n">
        <v>4</v>
      </c>
      <c r="T3314" s="39" t="n"/>
      <c r="U3314" s="23" t="inlineStr">
        <is>
          <t>BioLegend</t>
        </is>
      </c>
      <c r="V3314" s="23">
        <f>VLOOKUP(P3314,'Customer List'!B:C,2,)</f>
        <v/>
      </c>
      <c r="W3314" s="40" t="n"/>
      <c r="X3314" s="32" t="n">
        <v>45945</v>
      </c>
      <c r="Y3314" s="23">
        <f>IF(X3314="", "", X3314-N3314)</f>
        <v/>
      </c>
      <c r="Z3314" s="23">
        <f>IF(N3314="", "", TEXT(N3314, "dddd"))</f>
        <v/>
      </c>
      <c r="AA3314" s="23">
        <f>IF(X3314="", "", TEXT(X3314, "dddd"))</f>
        <v/>
      </c>
      <c r="AB3314" s="23">
        <f>VLOOKUP(U3314,'Currency Sheet'!A:C,3,)</f>
        <v/>
      </c>
      <c r="AC3314" s="44">
        <f>VLOOKUP(P3314,'Customer List'!B:D,3,)</f>
        <v/>
      </c>
    </row>
    <row r="3315">
      <c r="A3315" s="23">
        <f>A3314+1</f>
        <v/>
      </c>
      <c r="B3315" s="23" t="inlineStr">
        <is>
          <t>EED119711</t>
        </is>
      </c>
      <c r="C3315" s="32" t="n">
        <v>45933</v>
      </c>
      <c r="D3315" s="32" t="n">
        <v>45938</v>
      </c>
      <c r="E3315" s="51" t="n">
        <v>38.5</v>
      </c>
      <c r="F3315" s="51">
        <f>IF(AB3315="DOLLAR",E3315*88,E3315)</f>
        <v/>
      </c>
      <c r="G3315" s="62">
        <f>F3315*J3315</f>
        <v/>
      </c>
      <c r="H3315" s="23" t="n">
        <v>300306</v>
      </c>
      <c r="I3315" s="23" t="inlineStr">
        <is>
          <t>anti-human CD3</t>
        </is>
      </c>
      <c r="J3315" s="23" t="n">
        <v>2</v>
      </c>
      <c r="K3315" s="23" t="n">
        <v>2</v>
      </c>
      <c r="L3315" s="23">
        <f>J3315-K3315</f>
        <v/>
      </c>
      <c r="M3315" s="23" t="inlineStr">
        <is>
          <t>T-1420/25-26</t>
        </is>
      </c>
      <c r="N3315" s="32" t="n">
        <v>45941</v>
      </c>
      <c r="O3315" s="62" t="n">
        <v>11935</v>
      </c>
      <c r="P3315" s="23" t="inlineStr">
        <is>
          <t>AURIGINE ONCO</t>
        </is>
      </c>
      <c r="Q3315" s="23" t="n">
        <v>58156813050</v>
      </c>
      <c r="R3315" s="23" t="inlineStr">
        <is>
          <t>Delivered</t>
        </is>
      </c>
      <c r="S3315" s="63" t="n">
        <v>4</v>
      </c>
      <c r="T3315" s="39" t="n"/>
      <c r="U3315" s="23" t="inlineStr">
        <is>
          <t>BioLegend</t>
        </is>
      </c>
      <c r="V3315" s="23">
        <f>VLOOKUP(P3315,'Customer List'!B:C,2,)</f>
        <v/>
      </c>
      <c r="W3315" s="40" t="n"/>
      <c r="X3315" s="32" t="n">
        <v>45943</v>
      </c>
      <c r="Y3315" s="23">
        <f>IF(X3315="", "", X3315-N3315)</f>
        <v/>
      </c>
      <c r="Z3315" s="23">
        <f>IF(N3315="", "", TEXT(N3315, "dddd"))</f>
        <v/>
      </c>
      <c r="AA3315" s="23">
        <f>IF(X3315="", "", TEXT(X3315, "dddd"))</f>
        <v/>
      </c>
      <c r="AB3315" s="23">
        <f>VLOOKUP(U3315,'Currency Sheet'!A:C,3,)</f>
        <v/>
      </c>
      <c r="AC3315" s="44">
        <f>VLOOKUP(P3315,'Customer List'!B:D,3,)</f>
        <v/>
      </c>
    </row>
    <row r="3316">
      <c r="A3316" s="23">
        <f>A3315+1</f>
        <v/>
      </c>
      <c r="B3316" s="23" t="inlineStr">
        <is>
          <t>EED119711</t>
        </is>
      </c>
      <c r="C3316" s="32" t="n">
        <v>45933</v>
      </c>
      <c r="D3316" s="32" t="n">
        <v>45938</v>
      </c>
      <c r="E3316" s="51" t="n">
        <v>187.6</v>
      </c>
      <c r="F3316" s="51">
        <f>IF(AB3316="DOLLAR",E3316*88,E3316)</f>
        <v/>
      </c>
      <c r="G3316" s="62">
        <f>F3316*J3316</f>
        <v/>
      </c>
      <c r="H3316" s="23" t="n">
        <v>301028</v>
      </c>
      <c r="I3316" s="23" t="inlineStr">
        <is>
          <t>anti-human CD8a</t>
        </is>
      </c>
      <c r="J3316" s="23" t="n">
        <v>1</v>
      </c>
      <c r="K3316" s="23" t="n">
        <v>1</v>
      </c>
      <c r="L3316" s="23">
        <f>J3316-K3316</f>
        <v/>
      </c>
      <c r="M3316" s="23" t="inlineStr">
        <is>
          <t>T-1403/25-26</t>
        </is>
      </c>
      <c r="N3316" s="32" t="n">
        <v>45941</v>
      </c>
      <c r="O3316" s="62" t="n">
        <v>29078</v>
      </c>
      <c r="P3316" s="23" t="inlineStr">
        <is>
          <t>MICRO VAPI</t>
        </is>
      </c>
      <c r="Q3316" s="23" t="n">
        <v>58156842866</v>
      </c>
      <c r="R3316" s="23" t="inlineStr">
        <is>
          <t>Delivered</t>
        </is>
      </c>
      <c r="S3316" s="63" t="n">
        <v>4</v>
      </c>
      <c r="T3316" s="39" t="n"/>
      <c r="U3316" s="23" t="inlineStr">
        <is>
          <t>BioLegend</t>
        </is>
      </c>
      <c r="V3316" s="23">
        <f>VLOOKUP(P3316,'Customer List'!B:C,2,)</f>
        <v/>
      </c>
      <c r="W3316" s="40" t="n"/>
      <c r="X3316" s="32" t="n">
        <v>45944</v>
      </c>
      <c r="Y3316" s="23">
        <f>IF(X3316="", "", X3316-N3316)</f>
        <v/>
      </c>
      <c r="Z3316" s="23">
        <f>IF(N3316="", "", TEXT(N3316, "dddd"))</f>
        <v/>
      </c>
      <c r="AA3316" s="23">
        <f>IF(X3316="", "", TEXT(X3316, "dddd"))</f>
        <v/>
      </c>
      <c r="AB3316" s="23">
        <f>VLOOKUP(U3316,'Currency Sheet'!A:C,3,)</f>
        <v/>
      </c>
      <c r="AC3316" s="44">
        <f>VLOOKUP(P3316,'Customer List'!B:D,3,)</f>
        <v/>
      </c>
    </row>
    <row r="3317">
      <c r="A3317" s="23">
        <f>A3316+1</f>
        <v/>
      </c>
      <c r="B3317" s="23" t="inlineStr">
        <is>
          <t>EED119711</t>
        </is>
      </c>
      <c r="C3317" s="32" t="n">
        <v>45933</v>
      </c>
      <c r="D3317" s="32" t="n">
        <v>45938</v>
      </c>
      <c r="E3317" s="51" t="n">
        <v>73.5</v>
      </c>
      <c r="F3317" s="51">
        <f>IF(AB3317="DOLLAR",E3317*88,E3317)</f>
        <v/>
      </c>
      <c r="G3317" s="62">
        <f>F3317*J3317</f>
        <v/>
      </c>
      <c r="H3317" s="23" t="n">
        <v>302212</v>
      </c>
      <c r="I3317" s="23" t="inlineStr">
        <is>
          <t>anti-human CD19</t>
        </is>
      </c>
      <c r="J3317" s="23" t="n">
        <v>3</v>
      </c>
      <c r="K3317" s="23" t="n">
        <v>3</v>
      </c>
      <c r="L3317" s="23">
        <f>J3317-K3317</f>
        <v/>
      </c>
      <c r="M3317" s="23" t="inlineStr">
        <is>
          <t>T-1413/25-26</t>
        </is>
      </c>
      <c r="N3317" s="32" t="n">
        <v>45941</v>
      </c>
      <c r="O3317" s="62" t="n">
        <v>34177.5</v>
      </c>
      <c r="P3317" s="23" t="inlineStr">
        <is>
          <t>MICRO VAPI</t>
        </is>
      </c>
      <c r="Q3317" s="23" t="n">
        <v>58156842866</v>
      </c>
      <c r="R3317" s="23" t="inlineStr">
        <is>
          <t>Delivered</t>
        </is>
      </c>
      <c r="S3317" s="63" t="n">
        <v>4</v>
      </c>
      <c r="T3317" s="39" t="n"/>
      <c r="U3317" s="23" t="inlineStr">
        <is>
          <t>BioLegend</t>
        </is>
      </c>
      <c r="V3317" s="23">
        <f>VLOOKUP(P3317,'Customer List'!B:C,2,)</f>
        <v/>
      </c>
      <c r="W3317" s="40" t="n"/>
      <c r="X3317" s="32" t="n">
        <v>45944</v>
      </c>
      <c r="Y3317" s="23">
        <f>IF(X3317="", "", X3317-N3317)</f>
        <v/>
      </c>
      <c r="Z3317" s="23">
        <f>IF(N3317="", "", TEXT(N3317, "dddd"))</f>
        <v/>
      </c>
      <c r="AA3317" s="23">
        <f>IF(X3317="", "", TEXT(X3317, "dddd"))</f>
        <v/>
      </c>
      <c r="AB3317" s="23">
        <f>VLOOKUP(U3317,'Currency Sheet'!A:C,3,)</f>
        <v/>
      </c>
      <c r="AC3317" s="44">
        <f>VLOOKUP(P3317,'Customer List'!B:D,3,)</f>
        <v/>
      </c>
    </row>
    <row r="3318">
      <c r="A3318" s="23">
        <f>A3317+1</f>
        <v/>
      </c>
      <c r="B3318" s="23" t="inlineStr">
        <is>
          <t>EED119711</t>
        </is>
      </c>
      <c r="C3318" s="32" t="n">
        <v>45933</v>
      </c>
      <c r="D3318" s="32" t="n">
        <v>45938</v>
      </c>
      <c r="E3318" s="51" t="n">
        <v>275.1</v>
      </c>
      <c r="F3318" s="51">
        <f>IF(AB3318="DOLLAR",E3318*88,E3318)</f>
        <v/>
      </c>
      <c r="G3318" s="62">
        <f>F3318*J3318</f>
        <v/>
      </c>
      <c r="H3318" s="23" t="n">
        <v>302864</v>
      </c>
      <c r="I3318" s="23" t="inlineStr">
        <is>
          <t>anti-human CD27</t>
        </is>
      </c>
      <c r="J3318" s="23" t="n">
        <v>1</v>
      </c>
      <c r="K3318" s="23" t="n">
        <v>1</v>
      </c>
      <c r="L3318" s="23">
        <f>J3318-K3318</f>
        <v/>
      </c>
      <c r="M3318" s="23" t="inlineStr">
        <is>
          <t>DC-179/25-26</t>
        </is>
      </c>
      <c r="N3318" s="32" t="n">
        <v>45945</v>
      </c>
      <c r="O3318" s="62" t="n">
        <v>0</v>
      </c>
      <c r="P3318" s="23" t="inlineStr">
        <is>
          <t>AIIMS</t>
        </is>
      </c>
      <c r="Q3318" s="23" t="inlineStr">
        <is>
          <t>BY HAND</t>
        </is>
      </c>
      <c r="R3318" s="23" t="inlineStr">
        <is>
          <t>PRIYANKA MADAM</t>
        </is>
      </c>
      <c r="S3318" s="63" t="n">
        <v>4</v>
      </c>
      <c r="T3318" s="39" t="n"/>
      <c r="U3318" s="23" t="inlineStr">
        <is>
          <t>BioLegend</t>
        </is>
      </c>
      <c r="V3318" s="23">
        <f>VLOOKUP(P3318,'Customer List'!B:C,2,)</f>
        <v/>
      </c>
      <c r="W3318" s="40" t="n"/>
      <c r="X3318" s="32">
        <f>IF(OR(R3318 = "PRIYANKA MADAM", R3318 = "DEEPAK", R3318 = "PORTER"),N3318,"")</f>
        <v/>
      </c>
      <c r="Y3318" s="23">
        <f>IF(X3318="", "", X3318-N3318)</f>
        <v/>
      </c>
      <c r="Z3318" s="23">
        <f>IF(N3318="", "", TEXT(N3318, "dddd"))</f>
        <v/>
      </c>
      <c r="AA3318" s="23">
        <f>IF(X3318="", "", TEXT(X3318, "dddd"))</f>
        <v/>
      </c>
      <c r="AB3318" s="23">
        <f>VLOOKUP(U3318,'Currency Sheet'!A:C,3,)</f>
        <v/>
      </c>
      <c r="AC3318" s="44">
        <f>VLOOKUP(P3318,'Customer List'!B:D,3,)</f>
        <v/>
      </c>
    </row>
    <row r="3319">
      <c r="A3319" s="23">
        <f>A3318+1</f>
        <v/>
      </c>
      <c r="B3319" s="23" t="inlineStr">
        <is>
          <t>EED119711</t>
        </is>
      </c>
      <c r="C3319" s="32" t="n">
        <v>45933</v>
      </c>
      <c r="D3319" s="32" t="n">
        <v>45938</v>
      </c>
      <c r="E3319" s="51" t="n">
        <v>123.2</v>
      </c>
      <c r="F3319" s="51">
        <f>IF(AB3319="DOLLAR",E3319*88,E3319)</f>
        <v/>
      </c>
      <c r="G3319" s="62">
        <f>F3319*J3319</f>
        <v/>
      </c>
      <c r="H3319" s="23" t="n">
        <v>302904</v>
      </c>
      <c r="I3319" s="23" t="inlineStr">
        <is>
          <t>anti-human CD28</t>
        </is>
      </c>
      <c r="J3319" s="23" t="n">
        <v>1</v>
      </c>
      <c r="K3319" s="23" t="n">
        <v>1</v>
      </c>
      <c r="L3319" s="23">
        <f>J3319-K3319</f>
        <v/>
      </c>
      <c r="M3319" s="23" t="inlineStr">
        <is>
          <t>T-1396/25-26</t>
        </is>
      </c>
      <c r="N3319" s="32" t="n">
        <v>45941</v>
      </c>
      <c r="O3319" s="62" t="n">
        <v>19096</v>
      </c>
      <c r="P3319" s="23" t="inlineStr">
        <is>
          <t>POPVAX</t>
        </is>
      </c>
      <c r="Q3319" s="23" t="n">
        <v>58156812615</v>
      </c>
      <c r="R3319" s="23" t="inlineStr">
        <is>
          <t>Delivered</t>
        </is>
      </c>
      <c r="S3319" s="63" t="n">
        <v>4</v>
      </c>
      <c r="T3319" s="39" t="n"/>
      <c r="U3319" s="23" t="inlineStr">
        <is>
          <t>BioLegend</t>
        </is>
      </c>
      <c r="V3319" s="23">
        <f>VLOOKUP(P3319,'Customer List'!B:C,2,)</f>
        <v/>
      </c>
      <c r="W3319" s="40" t="n"/>
      <c r="X3319" s="32" t="n">
        <v>45943</v>
      </c>
      <c r="Y3319" s="23">
        <f>IF(X3319="", "", X3319-N3319)</f>
        <v/>
      </c>
      <c r="Z3319" s="23">
        <f>IF(N3319="", "", TEXT(N3319, "dddd"))</f>
        <v/>
      </c>
      <c r="AA3319" s="23">
        <f>IF(X3319="", "", TEXT(X3319, "dddd"))</f>
        <v/>
      </c>
      <c r="AB3319" s="23">
        <f>VLOOKUP(U3319,'Currency Sheet'!A:C,3,)</f>
        <v/>
      </c>
      <c r="AC3319" s="44">
        <f>VLOOKUP(P3319,'Customer List'!B:D,3,)</f>
        <v/>
      </c>
    </row>
    <row r="3320">
      <c r="A3320" s="23">
        <f>A3319+1</f>
        <v/>
      </c>
      <c r="B3320" s="23" t="inlineStr">
        <is>
          <t>EED119711</t>
        </is>
      </c>
      <c r="C3320" s="32" t="n">
        <v>45933</v>
      </c>
      <c r="D3320" s="32" t="n">
        <v>45938</v>
      </c>
      <c r="E3320" s="51" t="n">
        <v>74.90000000000001</v>
      </c>
      <c r="F3320" s="51">
        <f>IF(AB3320="DOLLAR",E3320*88,E3320)</f>
        <v/>
      </c>
      <c r="G3320" s="62">
        <f>F3320*J3320</f>
        <v/>
      </c>
      <c r="H3320" s="23" t="n">
        <v>303403</v>
      </c>
      <c r="I3320" s="23" t="inlineStr">
        <is>
          <t>anti-human CD33</t>
        </is>
      </c>
      <c r="J3320" s="23" t="n">
        <v>1</v>
      </c>
      <c r="K3320" s="23" t="n">
        <v>1</v>
      </c>
      <c r="L3320" s="23">
        <f>J3320-K3320</f>
        <v/>
      </c>
      <c r="M3320" s="23" t="inlineStr">
        <is>
          <t>T-1392/25-26</t>
        </is>
      </c>
      <c r="N3320" s="32" t="n">
        <v>45941</v>
      </c>
      <c r="O3320" s="62" t="n">
        <v>9148.5</v>
      </c>
      <c r="P3320" s="23" t="inlineStr">
        <is>
          <t>ILS</t>
        </is>
      </c>
      <c r="Q3320" s="23" t="n">
        <v>58156839753</v>
      </c>
      <c r="R3320" s="32" t="inlineStr">
        <is>
          <t>Delivered</t>
        </is>
      </c>
      <c r="S3320" s="63" t="n">
        <v>4</v>
      </c>
      <c r="T3320" s="39" t="n"/>
      <c r="U3320" s="23" t="inlineStr">
        <is>
          <t>BioLegend</t>
        </is>
      </c>
      <c r="V3320" s="23">
        <f>VLOOKUP(P3320,'Customer List'!B:C,2,)</f>
        <v/>
      </c>
      <c r="W3320" s="40" t="n"/>
      <c r="X3320" s="32" t="n">
        <v>45945</v>
      </c>
      <c r="Y3320" s="23">
        <f>IF(X3320="", "", X3320-N3320)</f>
        <v/>
      </c>
      <c r="Z3320" s="23">
        <f>IF(N3320="", "", TEXT(N3320, "dddd"))</f>
        <v/>
      </c>
      <c r="AA3320" s="23">
        <f>IF(X3320="", "", TEXT(X3320, "dddd"))</f>
        <v/>
      </c>
      <c r="AB3320" s="23">
        <f>VLOOKUP(U3320,'Currency Sheet'!A:C,3,)</f>
        <v/>
      </c>
      <c r="AC3320" s="44">
        <f>VLOOKUP(P3320,'Customer List'!B:D,3,)</f>
        <v/>
      </c>
    </row>
    <row r="3321">
      <c r="A3321" s="23">
        <f>A3320+1</f>
        <v/>
      </c>
      <c r="B3321" s="23" t="inlineStr">
        <is>
          <t>EED119711</t>
        </is>
      </c>
      <c r="C3321" s="32" t="n">
        <v>45933</v>
      </c>
      <c r="D3321" s="32" t="n">
        <v>45938</v>
      </c>
      <c r="E3321" s="51" t="n">
        <v>196</v>
      </c>
      <c r="F3321" s="51">
        <f>IF(AB3321="DOLLAR",E3321*88,E3321)</f>
        <v/>
      </c>
      <c r="G3321" s="62">
        <f>F3321*J3321</f>
        <v/>
      </c>
      <c r="H3321" s="23" t="n">
        <v>303508</v>
      </c>
      <c r="I3321" s="23" t="inlineStr">
        <is>
          <t>anti-human CD38</t>
        </is>
      </c>
      <c r="J3321" s="23" t="n">
        <v>3</v>
      </c>
      <c r="K3321" s="23" t="n">
        <v>3</v>
      </c>
      <c r="L3321" s="23">
        <f>J3321-K3321</f>
        <v/>
      </c>
      <c r="M3321" s="23" t="inlineStr">
        <is>
          <t>T-1414/25-26</t>
        </is>
      </c>
      <c r="N3321" s="32" t="n">
        <v>45941</v>
      </c>
      <c r="O3321" s="62" t="n">
        <v>91140</v>
      </c>
      <c r="P3321" s="23" t="inlineStr">
        <is>
          <t>MICRO VAPI</t>
        </is>
      </c>
      <c r="Q3321" s="23" t="n">
        <v>58156842866</v>
      </c>
      <c r="R3321" s="23" t="inlineStr">
        <is>
          <t>Delivered</t>
        </is>
      </c>
      <c r="S3321" s="63" t="n">
        <v>4</v>
      </c>
      <c r="T3321" s="39" t="n"/>
      <c r="U3321" s="23" t="inlineStr">
        <is>
          <t>BioLegend</t>
        </is>
      </c>
      <c r="V3321" s="23">
        <f>VLOOKUP(P3321,'Customer List'!B:C,2,)</f>
        <v/>
      </c>
      <c r="W3321" s="40" t="n"/>
      <c r="X3321" s="32" t="n">
        <v>45944</v>
      </c>
      <c r="Y3321" s="23">
        <f>IF(X3321="", "", X3321-N3321)</f>
        <v/>
      </c>
      <c r="Z3321" s="23">
        <f>IF(N3321="", "", TEXT(N3321, "dddd"))</f>
        <v/>
      </c>
      <c r="AA3321" s="23">
        <f>IF(X3321="", "", TEXT(X3321, "dddd"))</f>
        <v/>
      </c>
      <c r="AB3321" s="23">
        <f>VLOOKUP(U3321,'Currency Sheet'!A:C,3,)</f>
        <v/>
      </c>
      <c r="AC3321" s="44">
        <f>VLOOKUP(P3321,'Customer List'!B:D,3,)</f>
        <v/>
      </c>
    </row>
    <row r="3322">
      <c r="A3322" s="23">
        <f>A3321+1</f>
        <v/>
      </c>
      <c r="B3322" s="23" t="inlineStr">
        <is>
          <t>EED119711</t>
        </is>
      </c>
      <c r="C3322" s="32" t="n">
        <v>45933</v>
      </c>
      <c r="D3322" s="32" t="n">
        <v>45938</v>
      </c>
      <c r="E3322" s="51" t="n">
        <v>235.3</v>
      </c>
      <c r="F3322" s="51">
        <f>IF(AB3322="DOLLAR",E3322*88,E3322)</f>
        <v/>
      </c>
      <c r="G3322" s="62">
        <f>F3322*J3322</f>
        <v/>
      </c>
      <c r="H3322" s="23" t="n">
        <v>304128</v>
      </c>
      <c r="I3322" s="23" t="inlineStr">
        <is>
          <t>anti-human CD45RA</t>
        </is>
      </c>
      <c r="J3322" s="23" t="n">
        <v>1</v>
      </c>
      <c r="K3322" s="23" t="n">
        <v>1</v>
      </c>
      <c r="L3322" s="23">
        <f>J3322-K3322</f>
        <v/>
      </c>
      <c r="M3322" s="23" t="inlineStr">
        <is>
          <t>T-1393/25-26</t>
        </is>
      </c>
      <c r="N3322" s="32" t="n">
        <v>45941</v>
      </c>
      <c r="O3322" s="62" t="n">
        <v>36456</v>
      </c>
      <c r="P3322" s="23" t="inlineStr">
        <is>
          <t>IMMUNEEL</t>
        </is>
      </c>
      <c r="Q3322" s="23" t="n">
        <v>58156813326</v>
      </c>
      <c r="R3322" s="23" t="inlineStr">
        <is>
          <t>Delivered</t>
        </is>
      </c>
      <c r="S3322" s="63" t="n">
        <v>4</v>
      </c>
      <c r="T3322" s="39" t="n"/>
      <c r="U3322" s="23" t="inlineStr">
        <is>
          <t>BioLegend</t>
        </is>
      </c>
      <c r="V3322" s="23">
        <f>VLOOKUP(P3322,'Customer List'!B:C,2,)</f>
        <v/>
      </c>
      <c r="W3322" s="40" t="n"/>
      <c r="X3322" s="32" t="n">
        <v>45943</v>
      </c>
      <c r="Y3322" s="23">
        <f>IF(X3322="", "", X3322-N3322)</f>
        <v/>
      </c>
      <c r="Z3322" s="23">
        <f>IF(N3322="", "", TEXT(N3322, "dddd"))</f>
        <v/>
      </c>
      <c r="AA3322" s="23">
        <f>IF(X3322="", "", TEXT(X3322, "dddd"))</f>
        <v/>
      </c>
      <c r="AB3322" s="23">
        <f>VLOOKUP(U3322,'Currency Sheet'!A:C,3,)</f>
        <v/>
      </c>
      <c r="AC3322" s="44">
        <f>VLOOKUP(P3322,'Customer List'!B:D,3,)</f>
        <v/>
      </c>
    </row>
    <row r="3323">
      <c r="A3323" s="23">
        <f>A3322+1</f>
        <v/>
      </c>
      <c r="B3323" s="23" t="inlineStr">
        <is>
          <t>EED119711</t>
        </is>
      </c>
      <c r="C3323" s="32" t="n">
        <v>45933</v>
      </c>
      <c r="D3323" s="32" t="n">
        <v>45938</v>
      </c>
      <c r="E3323" s="51" t="n">
        <v>221.2</v>
      </c>
      <c r="F3323" s="51">
        <f>IF(AB3323="DOLLAR",E3323*88,E3323)</f>
        <v/>
      </c>
      <c r="G3323" s="62">
        <f>F3323*J3323</f>
        <v/>
      </c>
      <c r="H3323" s="23" t="n">
        <v>304810</v>
      </c>
      <c r="I3323" s="23" t="inlineStr">
        <is>
          <t>anti-human CD62L</t>
        </is>
      </c>
      <c r="J3323" s="23" t="n">
        <v>1</v>
      </c>
      <c r="K3323" s="23" t="n">
        <v>1</v>
      </c>
      <c r="L3323" s="23">
        <f>J3323-K3323</f>
        <v/>
      </c>
      <c r="M3323" s="23" t="inlineStr">
        <is>
          <t>DC-179/25-26</t>
        </is>
      </c>
      <c r="N3323" s="32" t="n">
        <v>45945</v>
      </c>
      <c r="O3323" s="62" t="n">
        <v>0</v>
      </c>
      <c r="P3323" s="23" t="inlineStr">
        <is>
          <t>AIIMS</t>
        </is>
      </c>
      <c r="Q3323" s="23" t="inlineStr">
        <is>
          <t>BY HAND</t>
        </is>
      </c>
      <c r="R3323" s="23" t="inlineStr">
        <is>
          <t>PRIYANKA MADAM</t>
        </is>
      </c>
      <c r="S3323" s="63" t="n">
        <v>4</v>
      </c>
      <c r="T3323" s="39" t="n"/>
      <c r="U3323" s="23" t="inlineStr">
        <is>
          <t>BioLegend</t>
        </is>
      </c>
      <c r="V3323" s="23">
        <f>VLOOKUP(P3323,'Customer List'!B:C,2,)</f>
        <v/>
      </c>
      <c r="W3323" s="40" t="n"/>
      <c r="X3323" s="32">
        <f>IF(OR(R3323 = "PRIYANKA MADAM", R3323 = "DEEPAK", R3323 = "PORTER"),N3323,"")</f>
        <v/>
      </c>
      <c r="Y3323" s="23">
        <f>IF(X3323="", "", X3323-N3323)</f>
        <v/>
      </c>
      <c r="Z3323" s="23">
        <f>IF(N3323="", "", TEXT(N3323, "dddd"))</f>
        <v/>
      </c>
      <c r="AA3323" s="23">
        <f>IF(X3323="", "", TEXT(X3323, "dddd"))</f>
        <v/>
      </c>
      <c r="AB3323" s="23">
        <f>VLOOKUP(U3323,'Currency Sheet'!A:C,3,)</f>
        <v/>
      </c>
      <c r="AC3323" s="44">
        <f>VLOOKUP(P3323,'Customer List'!B:D,3,)</f>
        <v/>
      </c>
    </row>
    <row r="3324">
      <c r="A3324" s="23">
        <f>A3323+1</f>
        <v/>
      </c>
      <c r="B3324" s="23" t="inlineStr">
        <is>
          <t>EED119711</t>
        </is>
      </c>
      <c r="C3324" s="32" t="n">
        <v>45933</v>
      </c>
      <c r="D3324" s="32" t="n">
        <v>45938</v>
      </c>
      <c r="E3324" s="51" t="n">
        <v>217.7</v>
      </c>
      <c r="F3324" s="51">
        <f>IF(AB3324="DOLLAR",E3324*88,E3324)</f>
        <v/>
      </c>
      <c r="G3324" s="62">
        <f>F3324*J3324</f>
        <v/>
      </c>
      <c r="H3324" s="23" t="n">
        <v>307616</v>
      </c>
      <c r="I3324" s="23" t="inlineStr">
        <is>
          <t>anti-human HLA-DR</t>
        </is>
      </c>
      <c r="J3324" s="23" t="n">
        <v>1</v>
      </c>
      <c r="K3324" s="23" t="n">
        <v>1</v>
      </c>
      <c r="L3324" s="23">
        <f>J3324-K3324</f>
        <v/>
      </c>
      <c r="M3324" s="23" t="inlineStr">
        <is>
          <t>DC-174/25-26</t>
        </is>
      </c>
      <c r="N3324" s="32" t="n">
        <v>45940</v>
      </c>
      <c r="O3324" s="62" t="n">
        <v>0</v>
      </c>
      <c r="P3324" s="23" t="inlineStr">
        <is>
          <t>ICGEB</t>
        </is>
      </c>
      <c r="Q3324" s="23" t="inlineStr">
        <is>
          <t>BY HAND</t>
        </is>
      </c>
      <c r="R3324" s="23" t="inlineStr">
        <is>
          <t>PRIYANKA MADAM</t>
        </is>
      </c>
      <c r="S3324" s="63" t="n">
        <v>4</v>
      </c>
      <c r="T3324" s="39" t="inlineStr">
        <is>
          <t>FOC</t>
        </is>
      </c>
      <c r="U3324" s="23" t="inlineStr">
        <is>
          <t>BioLegend</t>
        </is>
      </c>
      <c r="V3324" s="23">
        <f>VLOOKUP(P3324,'Customer List'!B:C,2,)</f>
        <v/>
      </c>
      <c r="W3324" s="40" t="n"/>
      <c r="X3324" s="32">
        <f>IF(OR(R3324 = "PRIYANKA MADAM", R3324 = "DEEPAK", R3324 = "PORTER"),N3324,"")</f>
        <v/>
      </c>
      <c r="Y3324" s="23">
        <f>IF(X3324="", "", X3324-N3324)</f>
        <v/>
      </c>
      <c r="Z3324" s="23">
        <f>IF(N3324="", "", TEXT(N3324, "dddd"))</f>
        <v/>
      </c>
      <c r="AA3324" s="23">
        <f>IF(X3324="", "", TEXT(X3324, "dddd"))</f>
        <v/>
      </c>
      <c r="AB3324" s="23">
        <f>VLOOKUP(U3324,'Currency Sheet'!A:C,3,)</f>
        <v/>
      </c>
      <c r="AC3324" s="44">
        <f>VLOOKUP(P3324,'Customer List'!B:D,3,)</f>
        <v/>
      </c>
    </row>
    <row r="3325">
      <c r="A3325" s="23">
        <f>A3324+1</f>
        <v/>
      </c>
      <c r="B3325" s="23" t="inlineStr">
        <is>
          <t>EED119711</t>
        </is>
      </c>
      <c r="C3325" s="32" t="n">
        <v>45933</v>
      </c>
      <c r="D3325" s="32" t="n">
        <v>45938</v>
      </c>
      <c r="E3325" s="51" t="n">
        <v>107.8</v>
      </c>
      <c r="F3325" s="51">
        <f>IF(AB3325="DOLLAR",E3325*88,E3325)</f>
        <v/>
      </c>
      <c r="G3325" s="62">
        <f>F3325*J3325</f>
        <v/>
      </c>
      <c r="H3325" s="23" t="n">
        <v>310910</v>
      </c>
      <c r="I3325" s="23" t="inlineStr">
        <is>
          <t>anti-human CD69</t>
        </is>
      </c>
      <c r="J3325" s="23" t="n">
        <v>5</v>
      </c>
      <c r="K3325" s="23" t="n">
        <v>5</v>
      </c>
      <c r="L3325" s="23">
        <f>J3325-K3325</f>
        <v/>
      </c>
      <c r="M3325" s="23" t="inlineStr">
        <is>
          <t>T-1408/25-26</t>
        </is>
      </c>
      <c r="N3325" s="32" t="n">
        <v>45941</v>
      </c>
      <c r="O3325" s="62" t="n">
        <v>83545</v>
      </c>
      <c r="P3325" s="23" t="inlineStr">
        <is>
          <t>MICRO VAPI</t>
        </is>
      </c>
      <c r="Q3325" s="23" t="n">
        <v>58156842866</v>
      </c>
      <c r="R3325" s="23" t="inlineStr">
        <is>
          <t>Delivered</t>
        </is>
      </c>
      <c r="S3325" s="63" t="n">
        <v>4</v>
      </c>
      <c r="T3325" s="39" t="n"/>
      <c r="U3325" s="23" t="inlineStr">
        <is>
          <t>BioLegend</t>
        </is>
      </c>
      <c r="V3325" s="23">
        <f>VLOOKUP(P3325,'Customer List'!B:C,2,)</f>
        <v/>
      </c>
      <c r="W3325" s="40" t="n"/>
      <c r="X3325" s="32" t="n">
        <v>45944</v>
      </c>
      <c r="Y3325" s="23">
        <f>IF(X3325="", "", X3325-N3325)</f>
        <v/>
      </c>
      <c r="Z3325" s="23">
        <f>IF(N3325="", "", TEXT(N3325, "dddd"))</f>
        <v/>
      </c>
      <c r="AA3325" s="23">
        <f>IF(X3325="", "", TEXT(X3325, "dddd"))</f>
        <v/>
      </c>
      <c r="AB3325" s="23">
        <f>VLOOKUP(U3325,'Currency Sheet'!A:C,3,)</f>
        <v/>
      </c>
      <c r="AC3325" s="44">
        <f>VLOOKUP(P3325,'Customer List'!B:D,3,)</f>
        <v/>
      </c>
    </row>
    <row r="3326">
      <c r="A3326" s="23">
        <f>A3325+1</f>
        <v/>
      </c>
      <c r="B3326" s="23" t="inlineStr">
        <is>
          <t>EED119711</t>
        </is>
      </c>
      <c r="C3326" s="32" t="n">
        <v>45933</v>
      </c>
      <c r="D3326" s="32" t="n">
        <v>45938</v>
      </c>
      <c r="E3326" s="51" t="n">
        <v>277.5</v>
      </c>
      <c r="F3326" s="51">
        <f>IF(AB3326="DOLLAR",E3326*88,E3326)</f>
        <v/>
      </c>
      <c r="G3326" s="62">
        <f>F3326*J3326</f>
        <v/>
      </c>
      <c r="H3326" s="23" t="n">
        <v>317434</v>
      </c>
      <c r="I3326" s="23" t="inlineStr">
        <is>
          <t>anti-human CD4</t>
        </is>
      </c>
      <c r="J3326" s="23" t="n">
        <v>1</v>
      </c>
      <c r="K3326" s="23" t="n">
        <v>1</v>
      </c>
      <c r="L3326" s="23">
        <f>J3326-K3326</f>
        <v/>
      </c>
      <c r="M3326" s="23" t="inlineStr">
        <is>
          <t>T-1403/25-26</t>
        </is>
      </c>
      <c r="N3326" s="32" t="n">
        <v>45941</v>
      </c>
      <c r="O3326" s="62" t="n">
        <v>40145</v>
      </c>
      <c r="P3326" s="23" t="inlineStr">
        <is>
          <t>MICRO VAPI</t>
        </is>
      </c>
      <c r="Q3326" s="23" t="n">
        <v>58156842866</v>
      </c>
      <c r="R3326" s="23" t="inlineStr">
        <is>
          <t>Delivered</t>
        </is>
      </c>
      <c r="S3326" s="63" t="n">
        <v>4</v>
      </c>
      <c r="T3326" s="39" t="n"/>
      <c r="U3326" s="23" t="inlineStr">
        <is>
          <t>BioLegend</t>
        </is>
      </c>
      <c r="V3326" s="23">
        <f>VLOOKUP(P3326,'Customer List'!B:C,2,)</f>
        <v/>
      </c>
      <c r="W3326" s="40" t="n"/>
      <c r="X3326" s="32" t="n">
        <v>45944</v>
      </c>
      <c r="Y3326" s="23">
        <f>IF(X3326="", "", X3326-N3326)</f>
        <v/>
      </c>
      <c r="Z3326" s="23">
        <f>IF(N3326="", "", TEXT(N3326, "dddd"))</f>
        <v/>
      </c>
      <c r="AA3326" s="23">
        <f>IF(X3326="", "", TEXT(X3326, "dddd"))</f>
        <v/>
      </c>
      <c r="AB3326" s="23">
        <f>VLOOKUP(U3326,'Currency Sheet'!A:C,3,)</f>
        <v/>
      </c>
      <c r="AC3326" s="44">
        <f>VLOOKUP(P3326,'Customer List'!B:D,3,)</f>
        <v/>
      </c>
    </row>
    <row r="3327">
      <c r="A3327" s="23">
        <f>A3326+1</f>
        <v/>
      </c>
      <c r="B3327" s="23" t="inlineStr">
        <is>
          <t>EED119711</t>
        </is>
      </c>
      <c r="C3327" s="32" t="n">
        <v>45933</v>
      </c>
      <c r="D3327" s="32" t="n">
        <v>45938</v>
      </c>
      <c r="E3327" s="51" t="n">
        <v>305.25</v>
      </c>
      <c r="F3327" s="51">
        <f>IF(AB3327="DOLLAR",E3327*88,E3327)</f>
        <v/>
      </c>
      <c r="G3327" s="62">
        <f>F3327*J3327</f>
        <v/>
      </c>
      <c r="H3327" s="23" t="n">
        <v>318340</v>
      </c>
      <c r="I3327" s="23" t="inlineStr">
        <is>
          <t>anti-human CD56 (NCAM)</t>
        </is>
      </c>
      <c r="J3327" s="23" t="n">
        <v>1</v>
      </c>
      <c r="K3327" s="23" t="n">
        <v>1</v>
      </c>
      <c r="L3327" s="23">
        <f>J3327-K3327</f>
        <v/>
      </c>
      <c r="M3327" s="23" t="inlineStr">
        <is>
          <t>T-1420/25-26</t>
        </is>
      </c>
      <c r="N3327" s="32" t="n">
        <v>45941</v>
      </c>
      <c r="O3327" s="62" t="n">
        <v>44159.5</v>
      </c>
      <c r="P3327" s="23" t="inlineStr">
        <is>
          <t>AURIGINE ONCO</t>
        </is>
      </c>
      <c r="Q3327" s="23" t="n">
        <v>58156813050</v>
      </c>
      <c r="R3327" s="23" t="inlineStr">
        <is>
          <t>Delivered</t>
        </is>
      </c>
      <c r="S3327" s="63" t="n">
        <v>4</v>
      </c>
      <c r="T3327" s="39" t="n"/>
      <c r="U3327" s="23" t="inlineStr">
        <is>
          <t>BioLegend</t>
        </is>
      </c>
      <c r="V3327" s="23">
        <f>VLOOKUP(P3327,'Customer List'!B:C,2,)</f>
        <v/>
      </c>
      <c r="W3327" s="40" t="n"/>
      <c r="X3327" s="32" t="n">
        <v>45943</v>
      </c>
      <c r="Y3327" s="23">
        <f>IF(X3327="", "", X3327-N3327)</f>
        <v/>
      </c>
      <c r="Z3327" s="23">
        <f>IF(N3327="", "", TEXT(N3327, "dddd"))</f>
        <v/>
      </c>
      <c r="AA3327" s="23">
        <f>IF(X3327="", "", TEXT(X3327, "dddd"))</f>
        <v/>
      </c>
      <c r="AB3327" s="23">
        <f>VLOOKUP(U3327,'Currency Sheet'!A:C,3,)</f>
        <v/>
      </c>
      <c r="AC3327" s="44">
        <f>VLOOKUP(P3327,'Customer List'!B:D,3,)</f>
        <v/>
      </c>
    </row>
    <row r="3328">
      <c r="A3328" s="23">
        <f>A3327+1</f>
        <v/>
      </c>
      <c r="B3328" s="23" t="inlineStr">
        <is>
          <t>EED119711</t>
        </is>
      </c>
      <c r="C3328" s="32" t="n">
        <v>45933</v>
      </c>
      <c r="D3328" s="32" t="n">
        <v>45938</v>
      </c>
      <c r="E3328" s="51" t="n">
        <v>219.8</v>
      </c>
      <c r="F3328" s="51">
        <f>IF(AB3328="DOLLAR",E3328*88,E3328)</f>
        <v/>
      </c>
      <c r="G3328" s="62">
        <f>F3328*J3328</f>
        <v/>
      </c>
      <c r="H3328" s="23" t="n">
        <v>328114</v>
      </c>
      <c r="I3328" s="23" t="inlineStr">
        <is>
          <t>anti-human CD90 (Thy1)</t>
        </is>
      </c>
      <c r="J3328" s="23" t="n">
        <v>2</v>
      </c>
      <c r="K3328" s="23" t="n">
        <v>2</v>
      </c>
      <c r="L3328" s="23">
        <f>J3328-K3328</f>
        <v/>
      </c>
      <c r="M3328" s="23" t="inlineStr">
        <is>
          <t>T-1414/25-26</t>
        </is>
      </c>
      <c r="N3328" s="32" t="n">
        <v>45941</v>
      </c>
      <c r="O3328" s="62" t="n">
        <v>68138</v>
      </c>
      <c r="P3328" s="23" t="inlineStr">
        <is>
          <t>MICRO VAPI</t>
        </is>
      </c>
      <c r="Q3328" s="23" t="n">
        <v>58156842866</v>
      </c>
      <c r="R3328" s="23" t="inlineStr">
        <is>
          <t>Delivered</t>
        </is>
      </c>
      <c r="S3328" s="63" t="n">
        <v>4</v>
      </c>
      <c r="T3328" s="39" t="n"/>
      <c r="U3328" s="23" t="inlineStr">
        <is>
          <t>BioLegend</t>
        </is>
      </c>
      <c r="V3328" s="23">
        <f>VLOOKUP(P3328,'Customer List'!B:C,2,)</f>
        <v/>
      </c>
      <c r="W3328" s="40" t="n"/>
      <c r="X3328" s="32" t="n">
        <v>45944</v>
      </c>
      <c r="Y3328" s="23">
        <f>IF(X3328="", "", X3328-N3328)</f>
        <v/>
      </c>
      <c r="Z3328" s="23">
        <f>IF(N3328="", "", TEXT(N3328, "dddd"))</f>
        <v/>
      </c>
      <c r="AA3328" s="23">
        <f>IF(X3328="", "", TEXT(X3328, "dddd"))</f>
        <v/>
      </c>
      <c r="AB3328" s="23">
        <f>VLOOKUP(U3328,'Currency Sheet'!A:C,3,)</f>
        <v/>
      </c>
      <c r="AC3328" s="44">
        <f>VLOOKUP(P3328,'Customer List'!B:D,3,)</f>
        <v/>
      </c>
    </row>
    <row r="3329">
      <c r="A3329" s="23">
        <f>A3328+1</f>
        <v/>
      </c>
      <c r="B3329" s="23" t="inlineStr">
        <is>
          <t>EED119711</t>
        </is>
      </c>
      <c r="C3329" s="32" t="n">
        <v>45933</v>
      </c>
      <c r="D3329" s="32" t="n">
        <v>45938</v>
      </c>
      <c r="E3329" s="51" t="n">
        <v>313.5</v>
      </c>
      <c r="F3329" s="51">
        <f>IF(AB3329="DOLLAR",E3329*88,E3329)</f>
        <v/>
      </c>
      <c r="G3329" s="62">
        <f>F3329*J3329</f>
        <v/>
      </c>
      <c r="H3329" s="23" t="n">
        <v>329950</v>
      </c>
      <c r="I3329" s="23" t="inlineStr">
        <is>
          <t>anti-human CD279 (PD-1)</t>
        </is>
      </c>
      <c r="J3329" s="23" t="n">
        <v>1</v>
      </c>
      <c r="K3329" s="23" t="n">
        <v>1</v>
      </c>
      <c r="L3329" s="23">
        <f>J3329-K3329</f>
        <v/>
      </c>
      <c r="M3329" s="23" t="inlineStr">
        <is>
          <t>DC-179/25-26</t>
        </is>
      </c>
      <c r="N3329" s="32" t="n">
        <v>45945</v>
      </c>
      <c r="O3329" s="62" t="n">
        <v>0</v>
      </c>
      <c r="P3329" s="23" t="inlineStr">
        <is>
          <t>AIIMS</t>
        </is>
      </c>
      <c r="Q3329" s="23" t="inlineStr">
        <is>
          <t>BY HAND</t>
        </is>
      </c>
      <c r="R3329" s="23" t="inlineStr">
        <is>
          <t>PRIYANKA MADAM</t>
        </is>
      </c>
      <c r="S3329" s="63" t="n">
        <v>4</v>
      </c>
      <c r="T3329" s="39" t="n"/>
      <c r="U3329" s="23" t="inlineStr">
        <is>
          <t>BioLegend</t>
        </is>
      </c>
      <c r="V3329" s="23">
        <f>VLOOKUP(P3329,'Customer List'!B:C,2,)</f>
        <v/>
      </c>
      <c r="W3329" s="40" t="n"/>
      <c r="X3329" s="32">
        <f>IF(OR(R3329 = "PRIYANKA MADAM", R3329 = "DEEPAK", R3329 = "PORTER"),N3329,"")</f>
        <v/>
      </c>
      <c r="Y3329" s="23">
        <f>IF(X3329="", "", X3329-N3329)</f>
        <v/>
      </c>
      <c r="Z3329" s="23">
        <f>IF(N3329="", "", TEXT(N3329, "dddd"))</f>
        <v/>
      </c>
      <c r="AA3329" s="23">
        <f>IF(X3329="", "", TEXT(X3329, "dddd"))</f>
        <v/>
      </c>
      <c r="AB3329" s="23">
        <f>VLOOKUP(U3329,'Currency Sheet'!A:C,3,)</f>
        <v/>
      </c>
      <c r="AC3329" s="44">
        <f>VLOOKUP(P3329,'Customer List'!B:D,3,)</f>
        <v/>
      </c>
    </row>
    <row r="3330">
      <c r="A3330" s="23">
        <f>A3329+1</f>
        <v/>
      </c>
      <c r="B3330" s="23" t="inlineStr">
        <is>
          <t>EED119711</t>
        </is>
      </c>
      <c r="C3330" s="32" t="n">
        <v>45933</v>
      </c>
      <c r="D3330" s="32" t="n">
        <v>45938</v>
      </c>
      <c r="E3330" s="51" t="n">
        <v>262.5</v>
      </c>
      <c r="F3330" s="51">
        <f>IF(AB3330="DOLLAR",E3330*88,E3330)</f>
        <v/>
      </c>
      <c r="G3330" s="62">
        <f>F3330*J3330</f>
        <v/>
      </c>
      <c r="H3330" s="23" t="n">
        <v>331416</v>
      </c>
      <c r="I3330" s="23" t="inlineStr">
        <is>
          <t>anti-human TCR Vδ2</t>
        </is>
      </c>
      <c r="J3330" s="23" t="n">
        <v>1</v>
      </c>
      <c r="K3330" s="23" t="n">
        <v>1</v>
      </c>
      <c r="L3330" s="23">
        <f>J3330-K3330</f>
        <v/>
      </c>
      <c r="M3330" s="23" t="inlineStr">
        <is>
          <t>T-1393/25-26</t>
        </is>
      </c>
      <c r="N3330" s="32" t="n">
        <v>45941</v>
      </c>
      <c r="O3330" s="62" t="n">
        <v>40687.5</v>
      </c>
      <c r="P3330" s="23" t="inlineStr">
        <is>
          <t>IMMUNEEL</t>
        </is>
      </c>
      <c r="Q3330" s="23" t="n">
        <v>58156813326</v>
      </c>
      <c r="R3330" s="23" t="inlineStr">
        <is>
          <t>Delivered</t>
        </is>
      </c>
      <c r="S3330" s="63" t="n">
        <v>4</v>
      </c>
      <c r="T3330" s="39" t="n"/>
      <c r="U3330" s="23" t="inlineStr">
        <is>
          <t>BioLegend</t>
        </is>
      </c>
      <c r="V3330" s="23">
        <f>VLOOKUP(P3330,'Customer List'!B:C,2,)</f>
        <v/>
      </c>
      <c r="W3330" s="40" t="n"/>
      <c r="X3330" s="32" t="n">
        <v>45943</v>
      </c>
      <c r="Y3330" s="23">
        <f>IF(X3330="", "", X3330-N3330)</f>
        <v/>
      </c>
      <c r="Z3330" s="23">
        <f>IF(N3330="", "", TEXT(N3330, "dddd"))</f>
        <v/>
      </c>
      <c r="AA3330" s="23">
        <f>IF(X3330="", "", TEXT(X3330, "dddd"))</f>
        <v/>
      </c>
      <c r="AB3330" s="23">
        <f>VLOOKUP(U3330,'Currency Sheet'!A:C,3,)</f>
        <v/>
      </c>
      <c r="AC3330" s="44">
        <f>VLOOKUP(P3330,'Customer List'!B:D,3,)</f>
        <v/>
      </c>
    </row>
    <row r="3331">
      <c r="A3331" s="23">
        <f>A3330+1</f>
        <v/>
      </c>
      <c r="B3331" s="23" t="inlineStr">
        <is>
          <t>EED119711</t>
        </is>
      </c>
      <c r="C3331" s="32" t="n">
        <v>45933</v>
      </c>
      <c r="D3331" s="32" t="n">
        <v>45938</v>
      </c>
      <c r="E3331" s="51" t="n">
        <v>318</v>
      </c>
      <c r="F3331" s="51">
        <f>IF(AB3331="DOLLAR",E3331*88,E3331)</f>
        <v/>
      </c>
      <c r="G3331" s="62">
        <f>F3331*J3331</f>
        <v/>
      </c>
      <c r="H3331" s="23" t="n">
        <v>334330</v>
      </c>
      <c r="I3331" s="23" t="inlineStr">
        <is>
          <t>anti-human CD40</t>
        </is>
      </c>
      <c r="J3331" s="23" t="n">
        <v>1</v>
      </c>
      <c r="K3331" s="23" t="n">
        <v>1</v>
      </c>
      <c r="L3331" s="23">
        <f>J3331-K3331</f>
        <v/>
      </c>
      <c r="M3331" s="23" t="inlineStr">
        <is>
          <t>DC-179/25-26</t>
        </is>
      </c>
      <c r="N3331" s="32" t="n">
        <v>45945</v>
      </c>
      <c r="O3331" s="62" t="n">
        <v>0</v>
      </c>
      <c r="P3331" s="23" t="inlineStr">
        <is>
          <t>AIIMS</t>
        </is>
      </c>
      <c r="Q3331" s="23" t="inlineStr">
        <is>
          <t>BY HAND</t>
        </is>
      </c>
      <c r="R3331" s="23" t="inlineStr">
        <is>
          <t>PRIYANKA MADAM</t>
        </is>
      </c>
      <c r="S3331" s="63" t="n">
        <v>4</v>
      </c>
      <c r="T3331" s="39" t="n"/>
      <c r="U3331" s="23" t="inlineStr">
        <is>
          <t>BioLegend</t>
        </is>
      </c>
      <c r="V3331" s="23">
        <f>VLOOKUP(P3331,'Customer List'!B:C,2,)</f>
        <v/>
      </c>
      <c r="W3331" s="40" t="n"/>
      <c r="X3331" s="32">
        <f>IF(OR(R3331 = "PRIYANKA MADAM", R3331 = "DEEPAK", R3331 = "PORTER"),N3331,"")</f>
        <v/>
      </c>
      <c r="Y3331" s="23">
        <f>IF(X3331="", "", X3331-N3331)</f>
        <v/>
      </c>
      <c r="Z3331" s="23">
        <f>IF(N3331="", "", TEXT(N3331, "dddd"))</f>
        <v/>
      </c>
      <c r="AA3331" s="23">
        <f>IF(X3331="", "", TEXT(X3331, "dddd"))</f>
        <v/>
      </c>
      <c r="AB3331" s="23">
        <f>VLOOKUP(U3331,'Currency Sheet'!A:C,3,)</f>
        <v/>
      </c>
      <c r="AC3331" s="44">
        <f>VLOOKUP(P3331,'Customer List'!B:D,3,)</f>
        <v/>
      </c>
    </row>
    <row r="3332">
      <c r="A3332" s="23">
        <f>A3331+1</f>
        <v/>
      </c>
      <c r="B3332" s="23" t="inlineStr">
        <is>
          <t>EED119711</t>
        </is>
      </c>
      <c r="C3332" s="32" t="n">
        <v>45933</v>
      </c>
      <c r="D3332" s="32" t="n">
        <v>45938</v>
      </c>
      <c r="E3332" s="51" t="n">
        <v>124.6</v>
      </c>
      <c r="F3332" s="51">
        <f>IF(AB3332="DOLLAR",E3332*88,E3332)</f>
        <v/>
      </c>
      <c r="G3332" s="62">
        <f>F3332*J3332</f>
        <v/>
      </c>
      <c r="H3332" s="23" t="n">
        <v>336119</v>
      </c>
      <c r="I3332" s="23" t="inlineStr">
        <is>
          <t>anti-human CD93</t>
        </is>
      </c>
      <c r="J3332" s="23" t="n">
        <v>1</v>
      </c>
      <c r="K3332" s="23" t="n">
        <v>1</v>
      </c>
      <c r="L3332" s="23">
        <f>J3332-K3332</f>
        <v/>
      </c>
      <c r="M3332" s="23" t="inlineStr">
        <is>
          <t>T-1392/25-26</t>
        </is>
      </c>
      <c r="N3332" s="32" t="n">
        <v>45941</v>
      </c>
      <c r="O3332" s="62" t="n">
        <v>15219</v>
      </c>
      <c r="P3332" s="23" t="inlineStr">
        <is>
          <t>ILS</t>
        </is>
      </c>
      <c r="Q3332" s="23" t="n">
        <v>58156839753</v>
      </c>
      <c r="R3332" s="32" t="inlineStr">
        <is>
          <t>Delivered</t>
        </is>
      </c>
      <c r="S3332" s="63" t="n">
        <v>4</v>
      </c>
      <c r="T3332" s="39" t="n"/>
      <c r="U3332" s="23" t="inlineStr">
        <is>
          <t>BioLegend</t>
        </is>
      </c>
      <c r="V3332" s="23">
        <f>VLOOKUP(P3332,'Customer List'!B:C,2,)</f>
        <v/>
      </c>
      <c r="W3332" s="40" t="n"/>
      <c r="X3332" s="32" t="n">
        <v>45945</v>
      </c>
      <c r="Y3332" s="23">
        <f>IF(X3332="", "", X3332-N3332)</f>
        <v/>
      </c>
      <c r="Z3332" s="23">
        <f>IF(N3332="", "", TEXT(N3332, "dddd"))</f>
        <v/>
      </c>
      <c r="AA3332" s="23">
        <f>IF(X3332="", "", TEXT(X3332, "dddd"))</f>
        <v/>
      </c>
      <c r="AB3332" s="23">
        <f>VLOOKUP(U3332,'Currency Sheet'!A:C,3,)</f>
        <v/>
      </c>
      <c r="AC3332" s="44">
        <f>VLOOKUP(P3332,'Customer List'!B:D,3,)</f>
        <v/>
      </c>
    </row>
    <row r="3333">
      <c r="A3333" s="23">
        <f>A3332+1</f>
        <v/>
      </c>
      <c r="B3333" s="23" t="inlineStr">
        <is>
          <t>EED119711</t>
        </is>
      </c>
      <c r="C3333" s="32" t="n">
        <v>45933</v>
      </c>
      <c r="D3333" s="32" t="n">
        <v>45938</v>
      </c>
      <c r="E3333" s="51" t="n">
        <v>144.75</v>
      </c>
      <c r="F3333" s="51">
        <f>IF(AB3333="DOLLAR",E3333*88,E3333)</f>
        <v/>
      </c>
      <c r="G3333" s="62">
        <f>F3333*J3333</f>
        <v/>
      </c>
      <c r="H3333" s="23" t="n">
        <v>342915</v>
      </c>
      <c r="I3333" s="23" t="inlineStr">
        <is>
          <t>anti-human TCR Vα24-Jα18 (iNKT cell)</t>
        </is>
      </c>
      <c r="J3333" s="23" t="n">
        <v>1</v>
      </c>
      <c r="K3333" s="23" t="n">
        <v>1</v>
      </c>
      <c r="L3333" s="23">
        <f>J3333-K3333</f>
        <v/>
      </c>
      <c r="M3333" s="23" t="inlineStr">
        <is>
          <t>DC-177/25-26</t>
        </is>
      </c>
      <c r="N3333" s="32" t="n">
        <v>45941</v>
      </c>
      <c r="O3333" s="62" t="n">
        <v>0</v>
      </c>
      <c r="P3333" s="23" t="inlineStr">
        <is>
          <t>ACTREC</t>
        </is>
      </c>
      <c r="Q3333" s="23" t="n">
        <v>58156838563</v>
      </c>
      <c r="R3333" s="23" t="inlineStr">
        <is>
          <t>Delivered</t>
        </is>
      </c>
      <c r="S3333" s="63" t="n">
        <v>4</v>
      </c>
      <c r="T3333" s="39" t="inlineStr">
        <is>
          <t>SAMPLE (sent to Anas)</t>
        </is>
      </c>
      <c r="U3333" s="23" t="inlineStr">
        <is>
          <t>BioLegend</t>
        </is>
      </c>
      <c r="V3333" s="23">
        <f>VLOOKUP(P3333,'Customer List'!B:C,2,)</f>
        <v/>
      </c>
      <c r="W3333" s="40" t="n"/>
      <c r="X3333" s="32" t="n">
        <v>45943</v>
      </c>
      <c r="Y3333" s="23">
        <f>IF(X3333="", "", X3333-N3333)</f>
        <v/>
      </c>
      <c r="Z3333" s="23">
        <f>IF(N3333="", "", TEXT(N3333, "dddd"))</f>
        <v/>
      </c>
      <c r="AA3333" s="23">
        <f>IF(X3333="", "", TEXT(X3333, "dddd"))</f>
        <v/>
      </c>
      <c r="AB3333" s="23">
        <f>VLOOKUP(U3333,'Currency Sheet'!A:C,3,)</f>
        <v/>
      </c>
      <c r="AC3333" s="44">
        <f>VLOOKUP(P3333,'Customer List'!B:D,3,)</f>
        <v/>
      </c>
    </row>
    <row r="3334">
      <c r="A3334" s="23">
        <f>A3333+1</f>
        <v/>
      </c>
      <c r="B3334" s="23" t="inlineStr">
        <is>
          <t>EED119711</t>
        </is>
      </c>
      <c r="C3334" s="32" t="n">
        <v>45933</v>
      </c>
      <c r="D3334" s="32" t="n">
        <v>45938</v>
      </c>
      <c r="E3334" s="51" t="n">
        <v>205.1</v>
      </c>
      <c r="F3334" s="51">
        <f>IF(AB3334="DOLLAR",E3334*88,E3334)</f>
        <v/>
      </c>
      <c r="G3334" s="62">
        <f>F3334*J3334</f>
        <v/>
      </c>
      <c r="H3334" s="23" t="n">
        <v>343512</v>
      </c>
      <c r="I3334" s="23" t="inlineStr">
        <is>
          <t>anti-human CD34</t>
        </is>
      </c>
      <c r="J3334" s="23" t="n">
        <v>5</v>
      </c>
      <c r="K3334" s="23" t="n">
        <v>5</v>
      </c>
      <c r="L3334" s="23">
        <f>J3334-K3334</f>
        <v/>
      </c>
      <c r="M3334" s="23" t="inlineStr">
        <is>
          <t>T-1414/25-26</t>
        </is>
      </c>
      <c r="N3334" s="32" t="n">
        <v>45941</v>
      </c>
      <c r="O3334" s="62" t="n">
        <v>158952.5</v>
      </c>
      <c r="P3334" s="23" t="inlineStr">
        <is>
          <t>MICRO VAPI</t>
        </is>
      </c>
      <c r="Q3334" s="23" t="n">
        <v>58156842866</v>
      </c>
      <c r="R3334" s="23" t="inlineStr">
        <is>
          <t>Delivered</t>
        </is>
      </c>
      <c r="S3334" s="63" t="n">
        <v>4</v>
      </c>
      <c r="T3334" s="39" t="n"/>
      <c r="U3334" s="23" t="inlineStr">
        <is>
          <t>BioLegend</t>
        </is>
      </c>
      <c r="V3334" s="23">
        <f>VLOOKUP(P3334,'Customer List'!B:C,2,)</f>
        <v/>
      </c>
      <c r="W3334" s="40" t="n"/>
      <c r="X3334" s="32" t="n">
        <v>45944</v>
      </c>
      <c r="Y3334" s="23">
        <f>IF(X3334="", "", X3334-N3334)</f>
        <v/>
      </c>
      <c r="Z3334" s="23">
        <f>IF(N3334="", "", TEXT(N3334, "dddd"))</f>
        <v/>
      </c>
      <c r="AA3334" s="23">
        <f>IF(X3334="", "", TEXT(X3334, "dddd"))</f>
        <v/>
      </c>
      <c r="AB3334" s="23">
        <f>VLOOKUP(U3334,'Currency Sheet'!A:C,3,)</f>
        <v/>
      </c>
      <c r="AC3334" s="44">
        <f>VLOOKUP(P3334,'Customer List'!B:D,3,)</f>
        <v/>
      </c>
    </row>
    <row r="3335">
      <c r="A3335" s="23">
        <f>A3334+1</f>
        <v/>
      </c>
      <c r="B3335" s="23" t="inlineStr">
        <is>
          <t>EED119711</t>
        </is>
      </c>
      <c r="C3335" s="32" t="n">
        <v>45933</v>
      </c>
      <c r="D3335" s="32" t="n">
        <v>45938</v>
      </c>
      <c r="E3335" s="51" t="n">
        <v>38.5</v>
      </c>
      <c r="F3335" s="51">
        <f>IF(AB3335="DOLLAR",E3335*88,E3335)</f>
        <v/>
      </c>
      <c r="G3335" s="62">
        <f>F3335*J3335</f>
        <v/>
      </c>
      <c r="H3335" s="23" t="n">
        <v>344604</v>
      </c>
      <c r="I3335" s="23" t="inlineStr">
        <is>
          <t>anti-human CD4</t>
        </is>
      </c>
      <c r="J3335" s="23" t="n">
        <v>1</v>
      </c>
      <c r="K3335" s="23" t="n">
        <v>1</v>
      </c>
      <c r="L3335" s="23">
        <f>J3335-K3335</f>
        <v/>
      </c>
      <c r="M3335" s="23" t="inlineStr">
        <is>
          <t>T-1380/25-26</t>
        </is>
      </c>
      <c r="N3335" s="32" t="n">
        <v>45939</v>
      </c>
      <c r="O3335" s="62" t="n">
        <v>5280</v>
      </c>
      <c r="P3335" s="23" t="inlineStr">
        <is>
          <t>BTL</t>
        </is>
      </c>
      <c r="Q3335" s="23" t="inlineStr">
        <is>
          <t>PORTER</t>
        </is>
      </c>
      <c r="R3335" s="23" t="inlineStr">
        <is>
          <t>PORTER</t>
        </is>
      </c>
      <c r="S3335" s="63" t="n">
        <v>4</v>
      </c>
      <c r="T3335" s="39" t="n"/>
      <c r="U3335" s="23" t="inlineStr">
        <is>
          <t>BioLegend</t>
        </is>
      </c>
      <c r="V3335" s="23">
        <f>VLOOKUP(P3335,'Customer List'!B:C,2,)</f>
        <v/>
      </c>
      <c r="W3335" s="40" t="n"/>
      <c r="X3335" s="32">
        <f>IF(OR(R3335 = "PRIYANKA MADAM", R3335 = "DEEPAK", R3335 = "PORTER"),N3335,"")</f>
        <v/>
      </c>
      <c r="Y3335" s="23">
        <f>IF(X3335="", "", X3335-N3335)</f>
        <v/>
      </c>
      <c r="Z3335" s="23">
        <f>IF(N3335="", "", TEXT(N3335, "dddd"))</f>
        <v/>
      </c>
      <c r="AA3335" s="23">
        <f>IF(X3335="", "", TEXT(X3335, "dddd"))</f>
        <v/>
      </c>
      <c r="AB3335" s="23">
        <f>VLOOKUP(U3335,'Currency Sheet'!A:C,3,)</f>
        <v/>
      </c>
      <c r="AC3335" s="44">
        <f>VLOOKUP(P3335,'Customer List'!B:D,3,)</f>
        <v/>
      </c>
    </row>
    <row r="3336">
      <c r="A3336" s="23">
        <f>A3335+1</f>
        <v/>
      </c>
      <c r="B3336" s="23" t="inlineStr">
        <is>
          <t>EED119711</t>
        </is>
      </c>
      <c r="C3336" s="32" t="n">
        <v>45933</v>
      </c>
      <c r="D3336" s="32" t="n">
        <v>45938</v>
      </c>
      <c r="E3336" s="51" t="n">
        <v>297</v>
      </c>
      <c r="F3336" s="51">
        <f>IF(AB3336="DOLLAR",E3336*88,E3336)</f>
        <v/>
      </c>
      <c r="G3336" s="62">
        <f>F3336*J3336</f>
        <v/>
      </c>
      <c r="H3336" s="23" t="n">
        <v>344748</v>
      </c>
      <c r="I3336" s="23" t="inlineStr">
        <is>
          <t>anti-human CD8</t>
        </is>
      </c>
      <c r="J3336" s="23" t="n">
        <v>1</v>
      </c>
      <c r="K3336" s="23" t="n">
        <v>1</v>
      </c>
      <c r="L3336" s="23">
        <f>J3336-K3336</f>
        <v/>
      </c>
      <c r="M3336" s="23" t="inlineStr">
        <is>
          <t>T-1401/25-26</t>
        </is>
      </c>
      <c r="N3336" s="32" t="n">
        <v>45941</v>
      </c>
      <c r="O3336" s="62" t="n">
        <v>42966</v>
      </c>
      <c r="P3336" s="23" t="inlineStr">
        <is>
          <t>MICRO VAPI</t>
        </is>
      </c>
      <c r="Q3336" s="23" t="n">
        <v>58156842866</v>
      </c>
      <c r="R3336" s="23" t="inlineStr">
        <is>
          <t>Delivered</t>
        </is>
      </c>
      <c r="S3336" s="63" t="n">
        <v>4</v>
      </c>
      <c r="T3336" s="39" t="n"/>
      <c r="U3336" s="23" t="inlineStr">
        <is>
          <t>BioLegend</t>
        </is>
      </c>
      <c r="V3336" s="23">
        <f>VLOOKUP(P3336,'Customer List'!B:C,2,)</f>
        <v/>
      </c>
      <c r="W3336" s="40" t="n"/>
      <c r="X3336" s="32" t="n">
        <v>45944</v>
      </c>
      <c r="Y3336" s="23">
        <f>IF(X3336="", "", X3336-N3336)</f>
        <v/>
      </c>
      <c r="Z3336" s="23">
        <f>IF(N3336="", "", TEXT(N3336, "dddd"))</f>
        <v/>
      </c>
      <c r="AA3336" s="23">
        <f>IF(X3336="", "", TEXT(X3336, "dddd"))</f>
        <v/>
      </c>
      <c r="AB3336" s="23">
        <f>VLOOKUP(U3336,'Currency Sheet'!A:C,3,)</f>
        <v/>
      </c>
      <c r="AC3336" s="44">
        <f>VLOOKUP(P3336,'Customer List'!B:D,3,)</f>
        <v/>
      </c>
    </row>
    <row r="3337">
      <c r="A3337" s="23">
        <f>A3336+1</f>
        <v/>
      </c>
      <c r="B3337" s="23" t="inlineStr">
        <is>
          <t>EED119711</t>
        </is>
      </c>
      <c r="C3337" s="32" t="n">
        <v>45933</v>
      </c>
      <c r="D3337" s="32" t="n">
        <v>45938</v>
      </c>
      <c r="E3337" s="51" t="n">
        <v>297</v>
      </c>
      <c r="F3337" s="51">
        <f>IF(AB3337="DOLLAR",E3337*88,E3337)</f>
        <v/>
      </c>
      <c r="G3337" s="62">
        <f>F3337*J3337</f>
        <v/>
      </c>
      <c r="H3337" s="23" t="n">
        <v>344748</v>
      </c>
      <c r="I3337" s="23" t="inlineStr">
        <is>
          <t>anti-human CD8</t>
        </is>
      </c>
      <c r="J3337" s="23" t="n">
        <v>1</v>
      </c>
      <c r="K3337" s="23" t="n">
        <v>1</v>
      </c>
      <c r="L3337" s="23">
        <f>J3337-K3337</f>
        <v/>
      </c>
      <c r="M3337" s="23" t="inlineStr">
        <is>
          <t>T-1416/25-26</t>
        </is>
      </c>
      <c r="N3337" s="32" t="n">
        <v>45941</v>
      </c>
      <c r="O3337" s="62" t="n">
        <v>42966</v>
      </c>
      <c r="P3337" s="23" t="inlineStr">
        <is>
          <t>MICRO VAPI</t>
        </is>
      </c>
      <c r="Q3337" s="23" t="n">
        <v>58156842866</v>
      </c>
      <c r="R3337" s="23" t="inlineStr">
        <is>
          <t>Delivered</t>
        </is>
      </c>
      <c r="S3337" s="63" t="n">
        <v>4</v>
      </c>
      <c r="T3337" s="39" t="n"/>
      <c r="U3337" s="23" t="inlineStr">
        <is>
          <t>BioLegend</t>
        </is>
      </c>
      <c r="V3337" s="23">
        <f>VLOOKUP(P3337,'Customer List'!B:C,2,)</f>
        <v/>
      </c>
      <c r="W3337" s="40" t="n"/>
      <c r="X3337" s="32" t="n">
        <v>45944</v>
      </c>
      <c r="Y3337" s="23">
        <f>IF(X3337="", "", X3337-N3337)</f>
        <v/>
      </c>
      <c r="Z3337" s="23">
        <f>IF(N3337="", "", TEXT(N3337, "dddd"))</f>
        <v/>
      </c>
      <c r="AA3337" s="23">
        <f>IF(X3337="", "", TEXT(X3337, "dddd"))</f>
        <v/>
      </c>
      <c r="AB3337" s="23">
        <f>VLOOKUP(U3337,'Currency Sheet'!A:C,3,)</f>
        <v/>
      </c>
      <c r="AC3337" s="44">
        <f>VLOOKUP(P3337,'Customer List'!B:D,3,)</f>
        <v/>
      </c>
    </row>
    <row r="3338">
      <c r="A3338" s="23">
        <f>A3337+1</f>
        <v/>
      </c>
      <c r="B3338" s="23" t="inlineStr">
        <is>
          <t>EED119711</t>
        </is>
      </c>
      <c r="C3338" s="32" t="n">
        <v>45933</v>
      </c>
      <c r="D3338" s="32" t="n">
        <v>45938</v>
      </c>
      <c r="E3338" s="51" t="n">
        <v>116.2</v>
      </c>
      <c r="F3338" s="51">
        <f>IF(AB3338="DOLLAR",E3338*88,E3338)</f>
        <v/>
      </c>
      <c r="G3338" s="62">
        <f>F3338*J3338</f>
        <v/>
      </c>
      <c r="H3338" s="23" t="n">
        <v>347507</v>
      </c>
      <c r="I3338" s="23" t="inlineStr">
        <is>
          <t>anti-human CD254 (TRANCE, RANKL)</t>
        </is>
      </c>
      <c r="J3338" s="23" t="n">
        <v>1</v>
      </c>
      <c r="K3338" s="23" t="n">
        <v>1</v>
      </c>
      <c r="L3338" s="23">
        <f>J3338-K3338</f>
        <v/>
      </c>
      <c r="M3338" s="23" t="inlineStr">
        <is>
          <t>T-1392/25-26</t>
        </is>
      </c>
      <c r="N3338" s="32" t="n">
        <v>45941</v>
      </c>
      <c r="O3338" s="62" t="n">
        <v>14193</v>
      </c>
      <c r="P3338" s="23" t="inlineStr">
        <is>
          <t>ILS</t>
        </is>
      </c>
      <c r="Q3338" s="23" t="n">
        <v>58156839753</v>
      </c>
      <c r="R3338" s="32" t="inlineStr">
        <is>
          <t>Delivered</t>
        </is>
      </c>
      <c r="S3338" s="63" t="n">
        <v>4</v>
      </c>
      <c r="T3338" s="39" t="n"/>
      <c r="U3338" s="23" t="inlineStr">
        <is>
          <t>BioLegend</t>
        </is>
      </c>
      <c r="V3338" s="23">
        <f>VLOOKUP(P3338,'Customer List'!B:C,2,)</f>
        <v/>
      </c>
      <c r="W3338" s="40" t="n"/>
      <c r="X3338" s="32" t="n">
        <v>45945</v>
      </c>
      <c r="Y3338" s="23">
        <f>IF(X3338="", "", X3338-N3338)</f>
        <v/>
      </c>
      <c r="Z3338" s="23">
        <f>IF(N3338="", "", TEXT(N3338, "dddd"))</f>
        <v/>
      </c>
      <c r="AA3338" s="23">
        <f>IF(X3338="", "", TEXT(X3338, "dddd"))</f>
        <v/>
      </c>
      <c r="AB3338" s="23">
        <f>VLOOKUP(U3338,'Currency Sheet'!A:C,3,)</f>
        <v/>
      </c>
      <c r="AC3338" s="44">
        <f>VLOOKUP(P3338,'Customer List'!B:D,3,)</f>
        <v/>
      </c>
    </row>
    <row r="3339">
      <c r="A3339" s="23">
        <f>A3338+1</f>
        <v/>
      </c>
      <c r="B3339" s="23" t="inlineStr">
        <is>
          <t>EED119711</t>
        </is>
      </c>
      <c r="C3339" s="32" t="n">
        <v>45933</v>
      </c>
      <c r="D3339" s="32" t="n">
        <v>45938</v>
      </c>
      <c r="E3339" s="51" t="n">
        <v>176.4</v>
      </c>
      <c r="F3339" s="51">
        <f>IF(AB3339="DOLLAR",E3339*88,E3339)</f>
        <v/>
      </c>
      <c r="G3339" s="62">
        <f>F3339*J3339</f>
        <v/>
      </c>
      <c r="H3339" s="23" t="n">
        <v>348206</v>
      </c>
      <c r="I3339" s="23" t="inlineStr">
        <is>
          <t>anti-human IgD</t>
        </is>
      </c>
      <c r="J3339" s="23" t="n">
        <v>1</v>
      </c>
      <c r="K3339" s="23" t="n">
        <v>1</v>
      </c>
      <c r="L3339" s="23">
        <f>J3339-K3339</f>
        <v/>
      </c>
      <c r="M3339" s="23" t="inlineStr">
        <is>
          <t>DC-179/25-26</t>
        </is>
      </c>
      <c r="N3339" s="32" t="n">
        <v>45945</v>
      </c>
      <c r="O3339" s="62" t="n">
        <v>0</v>
      </c>
      <c r="P3339" s="23" t="inlineStr">
        <is>
          <t>AIIMS</t>
        </is>
      </c>
      <c r="Q3339" s="23" t="inlineStr">
        <is>
          <t>BY HAND</t>
        </is>
      </c>
      <c r="R3339" s="23" t="inlineStr">
        <is>
          <t>PRIYANKA MADAM</t>
        </is>
      </c>
      <c r="S3339" s="63" t="n">
        <v>4</v>
      </c>
      <c r="T3339" s="39" t="n"/>
      <c r="U3339" s="23" t="inlineStr">
        <is>
          <t>BioLegend</t>
        </is>
      </c>
      <c r="V3339" s="23">
        <f>VLOOKUP(P3339,'Customer List'!B:C,2,)</f>
        <v/>
      </c>
      <c r="W3339" s="40" t="n"/>
      <c r="X3339" s="32">
        <f>IF(OR(R3339 = "PRIYANKA MADAM", R3339 = "DEEPAK", R3339 = "PORTER"),N3339,"")</f>
        <v/>
      </c>
      <c r="Y3339" s="23">
        <f>IF(X3339="", "", X3339-N3339)</f>
        <v/>
      </c>
      <c r="Z3339" s="23">
        <f>IF(N3339="", "", TEXT(N3339, "dddd"))</f>
        <v/>
      </c>
      <c r="AA3339" s="23">
        <f>IF(X3339="", "", TEXT(X3339, "dddd"))</f>
        <v/>
      </c>
      <c r="AB3339" s="23">
        <f>VLOOKUP(U3339,'Currency Sheet'!A:C,3,)</f>
        <v/>
      </c>
      <c r="AC3339" s="44">
        <f>VLOOKUP(P3339,'Customer List'!B:D,3,)</f>
        <v/>
      </c>
    </row>
    <row r="3340">
      <c r="A3340" s="23">
        <f>A3339+1</f>
        <v/>
      </c>
      <c r="B3340" s="23" t="inlineStr">
        <is>
          <t>EED119711</t>
        </is>
      </c>
      <c r="C3340" s="32" t="n">
        <v>45933</v>
      </c>
      <c r="D3340" s="32" t="n">
        <v>45938</v>
      </c>
      <c r="E3340" s="51" t="n">
        <v>250.6</v>
      </c>
      <c r="F3340" s="51">
        <f>IF(AB3340="DOLLAR",E3340*88,E3340)</f>
        <v/>
      </c>
      <c r="G3340" s="62">
        <f>F3340*J3340</f>
        <v/>
      </c>
      <c r="H3340" s="23" t="n">
        <v>351336</v>
      </c>
      <c r="I3340" s="23" t="inlineStr">
        <is>
          <t>anti-human CD127 (IL-7Rα)</t>
        </is>
      </c>
      <c r="J3340" s="23" t="n">
        <v>1</v>
      </c>
      <c r="K3340" s="23" t="n">
        <v>1</v>
      </c>
      <c r="L3340" s="23">
        <f>J3340-K3340</f>
        <v/>
      </c>
      <c r="M3340" s="23" t="inlineStr">
        <is>
          <t>DC-179/25-26</t>
        </is>
      </c>
      <c r="N3340" s="32" t="n">
        <v>45945</v>
      </c>
      <c r="O3340" s="62" t="n">
        <v>0</v>
      </c>
      <c r="P3340" s="23" t="inlineStr">
        <is>
          <t>AIIMS</t>
        </is>
      </c>
      <c r="Q3340" s="23" t="inlineStr">
        <is>
          <t>BY HAND</t>
        </is>
      </c>
      <c r="R3340" s="23" t="inlineStr">
        <is>
          <t>PRIYANKA MADAM</t>
        </is>
      </c>
      <c r="S3340" s="63" t="n">
        <v>4</v>
      </c>
      <c r="T3340" s="39" t="n"/>
      <c r="U3340" s="23" t="inlineStr">
        <is>
          <t>BioLegend</t>
        </is>
      </c>
      <c r="V3340" s="23">
        <f>VLOOKUP(P3340,'Customer List'!B:C,2,)</f>
        <v/>
      </c>
      <c r="W3340" s="40" t="n"/>
      <c r="X3340" s="32">
        <f>IF(OR(R3340 = "PRIYANKA MADAM", R3340 = "DEEPAK", R3340 = "PORTER"),N3340,"")</f>
        <v/>
      </c>
      <c r="Y3340" s="23">
        <f>IF(X3340="", "", X3340-N3340)</f>
        <v/>
      </c>
      <c r="Z3340" s="23">
        <f>IF(N3340="", "", TEXT(N3340, "dddd"))</f>
        <v/>
      </c>
      <c r="AA3340" s="23">
        <f>IF(X3340="", "", TEXT(X3340, "dddd"))</f>
        <v/>
      </c>
      <c r="AB3340" s="23">
        <f>VLOOKUP(U3340,'Currency Sheet'!A:C,3,)</f>
        <v/>
      </c>
      <c r="AC3340" s="44">
        <f>VLOOKUP(P3340,'Customer List'!B:D,3,)</f>
        <v/>
      </c>
    </row>
    <row r="3341">
      <c r="A3341" s="23">
        <f>A3340+1</f>
        <v/>
      </c>
      <c r="B3341" s="23" t="inlineStr">
        <is>
          <t>EED119711</t>
        </is>
      </c>
      <c r="C3341" s="32" t="n">
        <v>45933</v>
      </c>
      <c r="D3341" s="32" t="n">
        <v>45938</v>
      </c>
      <c r="E3341" s="51" t="n">
        <v>300.3</v>
      </c>
      <c r="F3341" s="51">
        <f>IF(AB3341="DOLLAR",E3341*88,E3341)</f>
        <v/>
      </c>
      <c r="G3341" s="62">
        <f>F3341*J3341</f>
        <v/>
      </c>
      <c r="H3341" s="23" t="n">
        <v>352318</v>
      </c>
      <c r="I3341" s="23" t="inlineStr">
        <is>
          <t>anti-human CD138 (Syndecan-1)</t>
        </is>
      </c>
      <c r="J3341" s="23" t="n">
        <v>1</v>
      </c>
      <c r="K3341" s="23" t="n">
        <v>1</v>
      </c>
      <c r="L3341" s="23">
        <f>J3341-K3341</f>
        <v/>
      </c>
      <c r="M3341" s="23" t="inlineStr">
        <is>
          <t>DC-179/25-26</t>
        </is>
      </c>
      <c r="N3341" s="32" t="n">
        <v>45945</v>
      </c>
      <c r="O3341" s="62" t="n">
        <v>0</v>
      </c>
      <c r="P3341" s="23" t="inlineStr">
        <is>
          <t>AIIMS</t>
        </is>
      </c>
      <c r="Q3341" s="23" t="inlineStr">
        <is>
          <t>BY HAND</t>
        </is>
      </c>
      <c r="R3341" s="23" t="inlineStr">
        <is>
          <t>PRIYANKA MADAM</t>
        </is>
      </c>
      <c r="S3341" s="63" t="n">
        <v>4</v>
      </c>
      <c r="T3341" s="39" t="n"/>
      <c r="U3341" s="23" t="inlineStr">
        <is>
          <t>BioLegend</t>
        </is>
      </c>
      <c r="V3341" s="23">
        <f>VLOOKUP(P3341,'Customer List'!B:C,2,)</f>
        <v/>
      </c>
      <c r="W3341" s="40" t="n"/>
      <c r="X3341" s="32">
        <f>IF(OR(R3341 = "PRIYANKA MADAM", R3341 = "DEEPAK", R3341 = "PORTER"),N3341,"")</f>
        <v/>
      </c>
      <c r="Y3341" s="23">
        <f>IF(X3341="", "", X3341-N3341)</f>
        <v/>
      </c>
      <c r="Z3341" s="23">
        <f>IF(N3341="", "", TEXT(N3341, "dddd"))</f>
        <v/>
      </c>
      <c r="AA3341" s="23">
        <f>IF(X3341="", "", TEXT(X3341, "dddd"))</f>
        <v/>
      </c>
      <c r="AB3341" s="23">
        <f>VLOOKUP(U3341,'Currency Sheet'!A:C,3,)</f>
        <v/>
      </c>
      <c r="AC3341" s="44">
        <f>VLOOKUP(P3341,'Customer List'!B:D,3,)</f>
        <v/>
      </c>
    </row>
    <row r="3342">
      <c r="A3342" s="23">
        <f>A3341+1</f>
        <v/>
      </c>
      <c r="B3342" s="23" t="inlineStr">
        <is>
          <t>EED119711</t>
        </is>
      </c>
      <c r="C3342" s="32" t="n">
        <v>45933</v>
      </c>
      <c r="D3342" s="32" t="n">
        <v>45938</v>
      </c>
      <c r="E3342" s="51" t="n">
        <v>111.3</v>
      </c>
      <c r="F3342" s="51">
        <f>IF(AB3342="DOLLAR",E3342*88,E3342)</f>
        <v/>
      </c>
      <c r="G3342" s="62">
        <f>F3342*J3342</f>
        <v/>
      </c>
      <c r="H3342" s="23" t="n">
        <v>353719</v>
      </c>
      <c r="I3342" s="23" t="inlineStr">
        <is>
          <t>anti-human CD183 (CXCR3)</t>
        </is>
      </c>
      <c r="J3342" s="23" t="n">
        <v>1</v>
      </c>
      <c r="K3342" s="23" t="n">
        <v>1</v>
      </c>
      <c r="L3342" s="23">
        <f>J3342-K3342</f>
        <v/>
      </c>
      <c r="M3342" s="23" t="inlineStr">
        <is>
          <t>DC-178/25-26</t>
        </is>
      </c>
      <c r="N3342" s="32" t="n">
        <v>45941</v>
      </c>
      <c r="O3342" s="62" t="n">
        <v>0</v>
      </c>
      <c r="P3342" s="23" t="inlineStr">
        <is>
          <t>NIV</t>
        </is>
      </c>
      <c r="Q3342" s="23" t="n">
        <v>58156838563</v>
      </c>
      <c r="R3342" s="23" t="inlineStr">
        <is>
          <t>Delivered</t>
        </is>
      </c>
      <c r="S3342" s="63" t="n">
        <v>4</v>
      </c>
      <c r="T3342" s="39" t="inlineStr">
        <is>
          <t>SAMPLE (sent to Anas)</t>
        </is>
      </c>
      <c r="U3342" s="23" t="inlineStr">
        <is>
          <t>BioLegend</t>
        </is>
      </c>
      <c r="V3342" s="23">
        <f>VLOOKUP(P3342,'Customer List'!B:C,2,)</f>
        <v/>
      </c>
      <c r="W3342" s="40" t="n"/>
      <c r="X3342" s="32" t="n">
        <v>45943</v>
      </c>
      <c r="Y3342" s="23">
        <f>IF(X3342="", "", X3342-N3342)</f>
        <v/>
      </c>
      <c r="Z3342" s="23">
        <f>IF(N3342="", "", TEXT(N3342, "dddd"))</f>
        <v/>
      </c>
      <c r="AA3342" s="23">
        <f>IF(X3342="", "", TEXT(X3342, "dddd"))</f>
        <v/>
      </c>
      <c r="AB3342" s="23">
        <f>VLOOKUP(U3342,'Currency Sheet'!A:C,3,)</f>
        <v/>
      </c>
      <c r="AC3342" s="44">
        <f>VLOOKUP(P3342,'Customer List'!B:D,3,)</f>
        <v/>
      </c>
    </row>
    <row r="3343">
      <c r="A3343" s="23">
        <f>A3342+1</f>
        <v/>
      </c>
      <c r="B3343" s="23" t="inlineStr">
        <is>
          <t>EED119711</t>
        </is>
      </c>
      <c r="C3343" s="32" t="n">
        <v>45933</v>
      </c>
      <c r="D3343" s="32" t="n">
        <v>45938</v>
      </c>
      <c r="E3343" s="51" t="n">
        <v>252</v>
      </c>
      <c r="F3343" s="51">
        <f>IF(AB3343="DOLLAR",E3343*88,E3343)</f>
        <v/>
      </c>
      <c r="G3343" s="62">
        <f>F3343*J3343</f>
        <v/>
      </c>
      <c r="H3343" s="23" t="n">
        <v>357504</v>
      </c>
      <c r="I3343" s="23" t="inlineStr">
        <is>
          <t>anti-human CD269 (BCMA)</t>
        </is>
      </c>
      <c r="J3343" s="23" t="n">
        <v>1</v>
      </c>
      <c r="K3343" s="23" t="n">
        <v>1</v>
      </c>
      <c r="L3343" s="23">
        <f>J3343-K3343</f>
        <v/>
      </c>
      <c r="M3343" s="23" t="inlineStr">
        <is>
          <t>T-1412/25-26</t>
        </is>
      </c>
      <c r="N3343" s="32" t="n">
        <v>45941</v>
      </c>
      <c r="O3343" s="62" t="n">
        <v>39060</v>
      </c>
      <c r="P3343" s="23" t="inlineStr">
        <is>
          <t>MICRO VAPI</t>
        </is>
      </c>
      <c r="Q3343" s="23" t="n">
        <v>58156842866</v>
      </c>
      <c r="R3343" s="23" t="inlineStr">
        <is>
          <t>Delivered</t>
        </is>
      </c>
      <c r="S3343" s="63" t="n">
        <v>4</v>
      </c>
      <c r="T3343" s="39" t="n"/>
      <c r="U3343" s="23" t="inlineStr">
        <is>
          <t>BioLegend</t>
        </is>
      </c>
      <c r="V3343" s="23">
        <f>VLOOKUP(P3343,'Customer List'!B:C,2,)</f>
        <v/>
      </c>
      <c r="W3343" s="40" t="n"/>
      <c r="X3343" s="32" t="n">
        <v>45944</v>
      </c>
      <c r="Y3343" s="23">
        <f>IF(X3343="", "", X3343-N3343)</f>
        <v/>
      </c>
      <c r="Z3343" s="23">
        <f>IF(N3343="", "", TEXT(N3343, "dddd"))</f>
        <v/>
      </c>
      <c r="AA3343" s="23">
        <f>IF(X3343="", "", TEXT(X3343, "dddd"))</f>
        <v/>
      </c>
      <c r="AB3343" s="23">
        <f>VLOOKUP(U3343,'Currency Sheet'!A:C,3,)</f>
        <v/>
      </c>
      <c r="AC3343" s="44">
        <f>VLOOKUP(P3343,'Customer List'!B:D,3,)</f>
        <v/>
      </c>
    </row>
    <row r="3344">
      <c r="A3344" s="23">
        <f>A3343+1</f>
        <v/>
      </c>
      <c r="B3344" s="23" t="inlineStr">
        <is>
          <t>EED119711</t>
        </is>
      </c>
      <c r="C3344" s="32" t="n">
        <v>45933</v>
      </c>
      <c r="D3344" s="32" t="n">
        <v>45938</v>
      </c>
      <c r="E3344" s="51" t="n">
        <v>221.9</v>
      </c>
      <c r="F3344" s="51">
        <f>IF(AB3344="DOLLAR",E3344*88,E3344)</f>
        <v/>
      </c>
      <c r="G3344" s="62">
        <f>F3344*J3344</f>
        <v/>
      </c>
      <c r="H3344" s="23" t="n">
        <v>363010</v>
      </c>
      <c r="I3344" s="23" t="inlineStr">
        <is>
          <t>anti-human CD19</t>
        </is>
      </c>
      <c r="J3344" s="23" t="n">
        <v>1</v>
      </c>
      <c r="K3344" s="23" t="n">
        <v>1</v>
      </c>
      <c r="L3344" s="23">
        <f>J3344-K3344</f>
        <v/>
      </c>
      <c r="M3344" s="23" t="inlineStr">
        <is>
          <t>T-1427/25-26</t>
        </is>
      </c>
      <c r="N3344" s="32" t="n">
        <v>45941</v>
      </c>
      <c r="O3344" s="62" t="n">
        <v>33411.8</v>
      </c>
      <c r="P3344" s="23" t="inlineStr">
        <is>
          <t>RG SONS</t>
        </is>
      </c>
      <c r="Q3344" s="23" t="n">
        <v>58156810375</v>
      </c>
      <c r="R3344" s="23" t="inlineStr">
        <is>
          <t>Delivered</t>
        </is>
      </c>
      <c r="S3344" s="63" t="n">
        <v>4</v>
      </c>
      <c r="T3344" s="39" t="n"/>
      <c r="U3344" s="23" t="inlineStr">
        <is>
          <t>BioLegend</t>
        </is>
      </c>
      <c r="V3344" s="23">
        <f>VLOOKUP(P3344,'Customer List'!B:C,2,)</f>
        <v/>
      </c>
      <c r="W3344" s="40" t="n"/>
      <c r="X3344" s="32" t="n">
        <v>45943</v>
      </c>
      <c r="Y3344" s="23">
        <f>IF(X3344="", "", X3344-N3344)</f>
        <v/>
      </c>
      <c r="Z3344" s="23">
        <f>IF(N3344="", "", TEXT(N3344, "dddd"))</f>
        <v/>
      </c>
      <c r="AA3344" s="23">
        <f>IF(X3344="", "", TEXT(X3344, "dddd"))</f>
        <v/>
      </c>
      <c r="AB3344" s="23">
        <f>VLOOKUP(U3344,'Currency Sheet'!A:C,3,)</f>
        <v/>
      </c>
      <c r="AC3344" s="44">
        <f>VLOOKUP(P3344,'Customer List'!B:D,3,)</f>
        <v/>
      </c>
    </row>
    <row r="3345">
      <c r="A3345" s="23">
        <f>A3344+1</f>
        <v/>
      </c>
      <c r="B3345" s="23" t="inlineStr">
        <is>
          <t>EED119711</t>
        </is>
      </c>
      <c r="C3345" s="32" t="n">
        <v>45933</v>
      </c>
      <c r="D3345" s="32" t="n">
        <v>45938</v>
      </c>
      <c r="E3345" s="51" t="n">
        <v>183.4</v>
      </c>
      <c r="F3345" s="51">
        <f>IF(AB3345="DOLLAR",E3345*88,E3345)</f>
        <v/>
      </c>
      <c r="G3345" s="62">
        <f>F3345*J3345</f>
        <v/>
      </c>
      <c r="H3345" s="23" t="n">
        <v>366608</v>
      </c>
      <c r="I3345" s="23" t="inlineStr">
        <is>
          <t>anti-human CD33</t>
        </is>
      </c>
      <c r="J3345" s="23" t="n">
        <v>3</v>
      </c>
      <c r="K3345" s="23" t="n">
        <v>3</v>
      </c>
      <c r="L3345" s="23">
        <f>J3345-K3345</f>
        <v/>
      </c>
      <c r="M3345" s="23" t="inlineStr">
        <is>
          <t>T-1413/25-26</t>
        </is>
      </c>
      <c r="N3345" s="32" t="n">
        <v>45941</v>
      </c>
      <c r="O3345" s="62" t="n">
        <v>85281</v>
      </c>
      <c r="P3345" s="23" t="inlineStr">
        <is>
          <t>MICRO VAPI</t>
        </is>
      </c>
      <c r="Q3345" s="23" t="n">
        <v>58156842866</v>
      </c>
      <c r="R3345" s="23" t="inlineStr">
        <is>
          <t>Delivered</t>
        </is>
      </c>
      <c r="S3345" s="63" t="n">
        <v>4</v>
      </c>
      <c r="T3345" s="39" t="n"/>
      <c r="U3345" s="23" t="inlineStr">
        <is>
          <t>BioLegend</t>
        </is>
      </c>
      <c r="V3345" s="23">
        <f>VLOOKUP(P3345,'Customer List'!B:C,2,)</f>
        <v/>
      </c>
      <c r="W3345" s="40" t="n"/>
      <c r="X3345" s="32" t="n">
        <v>45944</v>
      </c>
      <c r="Y3345" s="23">
        <f>IF(X3345="", "", X3345-N3345)</f>
        <v/>
      </c>
      <c r="Z3345" s="23">
        <f>IF(N3345="", "", TEXT(N3345, "dddd"))</f>
        <v/>
      </c>
      <c r="AA3345" s="23">
        <f>IF(X3345="", "", TEXT(X3345, "dddd"))</f>
        <v/>
      </c>
      <c r="AB3345" s="23">
        <f>VLOOKUP(U3345,'Currency Sheet'!A:C,3,)</f>
        <v/>
      </c>
      <c r="AC3345" s="44">
        <f>VLOOKUP(P3345,'Customer List'!B:D,3,)</f>
        <v/>
      </c>
    </row>
    <row r="3346">
      <c r="A3346" s="23">
        <f>A3345+1</f>
        <v/>
      </c>
      <c r="B3346" s="23" t="inlineStr">
        <is>
          <t>EED119711</t>
        </is>
      </c>
      <c r="C3346" s="32" t="n">
        <v>45933</v>
      </c>
      <c r="D3346" s="32" t="n">
        <v>45938</v>
      </c>
      <c r="E3346" s="51" t="n">
        <v>254.1</v>
      </c>
      <c r="F3346" s="51">
        <f>IF(AB3346="DOLLAR",E3346*88,E3346)</f>
        <v/>
      </c>
      <c r="G3346" s="62">
        <f>F3346*J3346</f>
        <v/>
      </c>
      <c r="H3346" s="23" t="n">
        <v>366914</v>
      </c>
      <c r="I3346" s="23" t="inlineStr">
        <is>
          <t>anti-human IgG Fc Recombinant</t>
        </is>
      </c>
      <c r="J3346" s="23" t="n">
        <v>1</v>
      </c>
      <c r="K3346" s="23" t="n">
        <v>1</v>
      </c>
      <c r="L3346" s="23">
        <f>J3346-K3346</f>
        <v/>
      </c>
      <c r="M3346" s="23" t="inlineStr">
        <is>
          <t>T-1402/25-26</t>
        </is>
      </c>
      <c r="N3346" s="32" t="n">
        <v>45941</v>
      </c>
      <c r="O3346" s="62" t="n">
        <v>39385</v>
      </c>
      <c r="P3346" s="23" t="inlineStr">
        <is>
          <t>MICRO VAPI</t>
        </is>
      </c>
      <c r="Q3346" s="23" t="n">
        <v>58156842866</v>
      </c>
      <c r="R3346" s="23" t="inlineStr">
        <is>
          <t>Delivered</t>
        </is>
      </c>
      <c r="S3346" s="63" t="n">
        <v>4</v>
      </c>
      <c r="T3346" s="39" t="n"/>
      <c r="U3346" s="23" t="inlineStr">
        <is>
          <t>BioLegend</t>
        </is>
      </c>
      <c r="V3346" s="23">
        <f>VLOOKUP(P3346,'Customer List'!B:C,2,)</f>
        <v/>
      </c>
      <c r="W3346" s="40" t="n"/>
      <c r="X3346" s="32" t="n">
        <v>45944</v>
      </c>
      <c r="Y3346" s="23">
        <f>IF(X3346="", "", X3346-N3346)</f>
        <v/>
      </c>
      <c r="Z3346" s="23">
        <f>IF(N3346="", "", TEXT(N3346, "dddd"))</f>
        <v/>
      </c>
      <c r="AA3346" s="23">
        <f>IF(X3346="", "", TEXT(X3346, "dddd"))</f>
        <v/>
      </c>
      <c r="AB3346" s="23">
        <f>VLOOKUP(U3346,'Currency Sheet'!A:C,3,)</f>
        <v/>
      </c>
      <c r="AC3346" s="44">
        <f>VLOOKUP(P3346,'Customer List'!B:D,3,)</f>
        <v/>
      </c>
    </row>
    <row r="3347">
      <c r="A3347" s="23">
        <f>A3346+1</f>
        <v/>
      </c>
      <c r="B3347" s="23" t="inlineStr">
        <is>
          <t>EED119711</t>
        </is>
      </c>
      <c r="C3347" s="32" t="n">
        <v>45933</v>
      </c>
      <c r="D3347" s="32" t="n">
        <v>45938</v>
      </c>
      <c r="E3347" s="51" t="n">
        <v>96.59999999999999</v>
      </c>
      <c r="F3347" s="51">
        <f>IF(AB3347="DOLLAR",E3347*88,E3347)</f>
        <v/>
      </c>
      <c r="G3347" s="62">
        <f>F3347*J3347</f>
        <v/>
      </c>
      <c r="H3347" s="23" t="n">
        <v>368508</v>
      </c>
      <c r="I3347" s="23" t="inlineStr">
        <is>
          <t>anti-human CD45</t>
        </is>
      </c>
      <c r="J3347" s="23" t="n">
        <v>2</v>
      </c>
      <c r="K3347" s="23" t="n">
        <v>2</v>
      </c>
      <c r="L3347" s="23">
        <f>J3347-K3347</f>
        <v/>
      </c>
      <c r="M3347" s="23" t="inlineStr">
        <is>
          <t>T-1380/25-26</t>
        </is>
      </c>
      <c r="N3347" s="32" t="n">
        <v>45939</v>
      </c>
      <c r="O3347" s="62" t="n">
        <v>26496</v>
      </c>
      <c r="P3347" s="23" t="inlineStr">
        <is>
          <t>BTL</t>
        </is>
      </c>
      <c r="Q3347" s="23" t="inlineStr">
        <is>
          <t>PORTER</t>
        </is>
      </c>
      <c r="R3347" s="23" t="inlineStr">
        <is>
          <t>PORTER</t>
        </is>
      </c>
      <c r="S3347" s="63" t="n">
        <v>4</v>
      </c>
      <c r="T3347" s="39" t="n"/>
      <c r="U3347" s="23" t="inlineStr">
        <is>
          <t>BioLegend</t>
        </is>
      </c>
      <c r="V3347" s="23">
        <f>VLOOKUP(P3347,'Customer List'!B:C,2,)</f>
        <v/>
      </c>
      <c r="W3347" s="40" t="n"/>
      <c r="X3347" s="32">
        <f>IF(OR(R3347 = "PRIYANKA MADAM", R3347 = "DEEPAK", R3347 = "PORTER"),N3347,"")</f>
        <v/>
      </c>
      <c r="Y3347" s="23">
        <f>IF(X3347="", "", X3347-N3347)</f>
        <v/>
      </c>
      <c r="Z3347" s="23">
        <f>IF(N3347="", "", TEXT(N3347, "dddd"))</f>
        <v/>
      </c>
      <c r="AA3347" s="23">
        <f>IF(X3347="", "", TEXT(X3347, "dddd"))</f>
        <v/>
      </c>
      <c r="AB3347" s="23">
        <f>VLOOKUP(U3347,'Currency Sheet'!A:C,3,)</f>
        <v/>
      </c>
      <c r="AC3347" s="44">
        <f>VLOOKUP(P3347,'Customer List'!B:D,3,)</f>
        <v/>
      </c>
    </row>
    <row r="3348">
      <c r="A3348" s="23">
        <f>A3347+1</f>
        <v/>
      </c>
      <c r="B3348" s="23" t="inlineStr">
        <is>
          <t>EED119711</t>
        </is>
      </c>
      <c r="C3348" s="32" t="n">
        <v>45933</v>
      </c>
      <c r="D3348" s="32" t="n">
        <v>45938</v>
      </c>
      <c r="E3348" s="51" t="n">
        <v>107.8</v>
      </c>
      <c r="F3348" s="51">
        <f>IF(AB3348="DOLLAR",E3348*88,E3348)</f>
        <v/>
      </c>
      <c r="G3348" s="62">
        <f>F3348*J3348</f>
        <v/>
      </c>
      <c r="H3348" s="23" t="n">
        <v>369905</v>
      </c>
      <c r="I3348" s="23" t="inlineStr">
        <is>
          <t>anti-human CD120a</t>
        </is>
      </c>
      <c r="J3348" s="23" t="n">
        <v>1</v>
      </c>
      <c r="K3348" s="23" t="n">
        <v>1</v>
      </c>
      <c r="L3348" s="23">
        <f>J3348-K3348</f>
        <v/>
      </c>
      <c r="M3348" s="23" t="inlineStr">
        <is>
          <t>T-1392/25-26</t>
        </is>
      </c>
      <c r="N3348" s="32" t="n">
        <v>45941</v>
      </c>
      <c r="O3348" s="62" t="n">
        <v>13167</v>
      </c>
      <c r="P3348" s="23" t="inlineStr">
        <is>
          <t>ILS</t>
        </is>
      </c>
      <c r="Q3348" s="23" t="n">
        <v>58156839753</v>
      </c>
      <c r="R3348" s="32" t="inlineStr">
        <is>
          <t>Delivered</t>
        </is>
      </c>
      <c r="S3348" s="63" t="n">
        <v>4</v>
      </c>
      <c r="T3348" s="39" t="n"/>
      <c r="U3348" s="23" t="inlineStr">
        <is>
          <t>BioLegend</t>
        </is>
      </c>
      <c r="V3348" s="23">
        <f>VLOOKUP(P3348,'Customer List'!B:C,2,)</f>
        <v/>
      </c>
      <c r="W3348" s="40" t="n"/>
      <c r="X3348" s="32" t="n">
        <v>45945</v>
      </c>
      <c r="Y3348" s="23">
        <f>IF(X3348="", "", X3348-N3348)</f>
        <v/>
      </c>
      <c r="Z3348" s="23">
        <f>IF(N3348="", "", TEXT(N3348, "dddd"))</f>
        <v/>
      </c>
      <c r="AA3348" s="23">
        <f>IF(X3348="", "", TEXT(X3348, "dddd"))</f>
        <v/>
      </c>
      <c r="AB3348" s="23">
        <f>VLOOKUP(U3348,'Currency Sheet'!A:C,3,)</f>
        <v/>
      </c>
      <c r="AC3348" s="44">
        <f>VLOOKUP(P3348,'Customer List'!B:D,3,)</f>
        <v/>
      </c>
    </row>
    <row r="3349">
      <c r="A3349" s="23">
        <f>A3348+1</f>
        <v/>
      </c>
      <c r="B3349" s="23" t="inlineStr">
        <is>
          <t>EED119711</t>
        </is>
      </c>
      <c r="C3349" s="32" t="n">
        <v>45933</v>
      </c>
      <c r="D3349" s="32" t="n">
        <v>45938</v>
      </c>
      <c r="E3349" s="51" t="n">
        <v>82.59999999999999</v>
      </c>
      <c r="F3349" s="51">
        <f>IF(AB3349="DOLLAR",E3349*88,E3349)</f>
        <v/>
      </c>
      <c r="G3349" s="62">
        <f>F3349*J3349</f>
        <v/>
      </c>
      <c r="H3349" s="23" t="n">
        <v>398202</v>
      </c>
      <c r="I3349" s="23" t="inlineStr">
        <is>
          <t>anti-human CD99</t>
        </is>
      </c>
      <c r="J3349" s="23" t="n">
        <v>1</v>
      </c>
      <c r="K3349" s="23" t="n">
        <v>1</v>
      </c>
      <c r="L3349" s="23">
        <f>J3349-K3349</f>
        <v/>
      </c>
      <c r="M3349" s="23" t="inlineStr">
        <is>
          <t>T-1392/25-26</t>
        </is>
      </c>
      <c r="N3349" s="32" t="n">
        <v>45941</v>
      </c>
      <c r="O3349" s="62" t="n">
        <v>10089</v>
      </c>
      <c r="P3349" s="23" t="inlineStr">
        <is>
          <t>ILS</t>
        </is>
      </c>
      <c r="Q3349" s="23" t="n">
        <v>58156839753</v>
      </c>
      <c r="R3349" s="32" t="inlineStr">
        <is>
          <t>Delivered</t>
        </is>
      </c>
      <c r="S3349" s="63" t="n">
        <v>4</v>
      </c>
      <c r="T3349" s="39" t="n"/>
      <c r="U3349" s="23" t="inlineStr">
        <is>
          <t>BioLegend</t>
        </is>
      </c>
      <c r="V3349" s="23">
        <f>VLOOKUP(P3349,'Customer List'!B:C,2,)</f>
        <v/>
      </c>
      <c r="W3349" s="40" t="n"/>
      <c r="X3349" s="32" t="n">
        <v>45945</v>
      </c>
      <c r="Y3349" s="23">
        <f>IF(X3349="", "", X3349-N3349)</f>
        <v/>
      </c>
      <c r="Z3349" s="23">
        <f>IF(N3349="", "", TEXT(N3349, "dddd"))</f>
        <v/>
      </c>
      <c r="AA3349" s="23">
        <f>IF(X3349="", "", TEXT(X3349, "dddd"))</f>
        <v/>
      </c>
      <c r="AB3349" s="23">
        <f>VLOOKUP(U3349,'Currency Sheet'!A:C,3,)</f>
        <v/>
      </c>
      <c r="AC3349" s="44">
        <f>VLOOKUP(P3349,'Customer List'!B:D,3,)</f>
        <v/>
      </c>
    </row>
    <row r="3350">
      <c r="A3350" s="23">
        <f>A3349+1</f>
        <v/>
      </c>
      <c r="B3350" s="23" t="inlineStr">
        <is>
          <t>EED119711</t>
        </is>
      </c>
      <c r="C3350" s="32" t="n">
        <v>45933</v>
      </c>
      <c r="D3350" s="32" t="n">
        <v>45938</v>
      </c>
      <c r="E3350" s="51" t="n">
        <v>61.6</v>
      </c>
      <c r="F3350" s="51">
        <f>IF(AB3350="DOLLAR",E3350*88,E3350)</f>
        <v/>
      </c>
      <c r="G3350" s="62">
        <f>F3350*J3350</f>
        <v/>
      </c>
      <c r="H3350" s="23" t="n">
        <v>400120</v>
      </c>
      <c r="I3350" s="23" t="inlineStr">
        <is>
          <t>Mouse IgG1, κ Isotype Ctrl</t>
        </is>
      </c>
      <c r="J3350" s="23" t="n">
        <v>1</v>
      </c>
      <c r="K3350" s="23" t="n">
        <v>1</v>
      </c>
      <c r="L3350" s="23">
        <f>J3350-K3350</f>
        <v/>
      </c>
      <c r="M3350" s="23" t="inlineStr">
        <is>
          <t>T-1401/25-26</t>
        </is>
      </c>
      <c r="N3350" s="32" t="n">
        <v>45941</v>
      </c>
      <c r="O3350" s="62" t="n">
        <v>9548</v>
      </c>
      <c r="P3350" s="23" t="inlineStr">
        <is>
          <t>MICRO VAPI</t>
        </is>
      </c>
      <c r="Q3350" s="23" t="n">
        <v>58156842866</v>
      </c>
      <c r="R3350" s="23" t="inlineStr">
        <is>
          <t>Delivered</t>
        </is>
      </c>
      <c r="S3350" s="63" t="n">
        <v>4</v>
      </c>
      <c r="T3350" s="39" t="n"/>
      <c r="U3350" s="23" t="inlineStr">
        <is>
          <t>BioLegend</t>
        </is>
      </c>
      <c r="V3350" s="23">
        <f>VLOOKUP(P3350,'Customer List'!B:C,2,)</f>
        <v/>
      </c>
      <c r="W3350" s="40" t="n"/>
      <c r="X3350" s="32" t="n">
        <v>45944</v>
      </c>
      <c r="Y3350" s="23">
        <f>IF(X3350="", "", X3350-N3350)</f>
        <v/>
      </c>
      <c r="Z3350" s="23">
        <f>IF(N3350="", "", TEXT(N3350, "dddd"))</f>
        <v/>
      </c>
      <c r="AA3350" s="23">
        <f>IF(X3350="", "", TEXT(X3350, "dddd"))</f>
        <v/>
      </c>
      <c r="AB3350" s="23">
        <f>VLOOKUP(U3350,'Currency Sheet'!A:C,3,)</f>
        <v/>
      </c>
      <c r="AC3350" s="44">
        <f>VLOOKUP(P3350,'Customer List'!B:D,3,)</f>
        <v/>
      </c>
    </row>
    <row r="3351">
      <c r="A3351" s="23">
        <f>A3350+1</f>
        <v/>
      </c>
      <c r="B3351" s="23" t="inlineStr">
        <is>
          <t>EED119711</t>
        </is>
      </c>
      <c r="C3351" s="32" t="n">
        <v>45933</v>
      </c>
      <c r="D3351" s="32" t="n">
        <v>45938</v>
      </c>
      <c r="E3351" s="51" t="n">
        <v>125.3</v>
      </c>
      <c r="F3351" s="51">
        <f>IF(AB3351="DOLLAR",E3351*88,E3351)</f>
        <v/>
      </c>
      <c r="G3351" s="62">
        <f>F3351*J3351</f>
        <v/>
      </c>
      <c r="H3351" s="23" t="n">
        <v>400126</v>
      </c>
      <c r="I3351" s="23" t="inlineStr">
        <is>
          <t>Mouse IgG1, κ Isotype Ctrl</t>
        </is>
      </c>
      <c r="J3351" s="23" t="n">
        <v>2</v>
      </c>
      <c r="K3351" s="23" t="n">
        <v>2</v>
      </c>
      <c r="L3351" s="23">
        <f>J3351-K3351</f>
        <v/>
      </c>
      <c r="M3351" s="23" t="inlineStr">
        <is>
          <t>T-1410/25-26</t>
        </is>
      </c>
      <c r="N3351" s="32" t="n">
        <v>45941</v>
      </c>
      <c r="O3351" s="62" t="n">
        <v>38843</v>
      </c>
      <c r="P3351" s="23" t="inlineStr">
        <is>
          <t>MICRO VAPI</t>
        </is>
      </c>
      <c r="Q3351" s="23" t="n">
        <v>58156842866</v>
      </c>
      <c r="R3351" s="23" t="inlineStr">
        <is>
          <t>Delivered</t>
        </is>
      </c>
      <c r="S3351" s="63" t="n">
        <v>4</v>
      </c>
      <c r="T3351" s="39" t="n"/>
      <c r="U3351" s="23" t="inlineStr">
        <is>
          <t>BioLegend</t>
        </is>
      </c>
      <c r="V3351" s="23">
        <f>VLOOKUP(P3351,'Customer List'!B:C,2,)</f>
        <v/>
      </c>
      <c r="W3351" s="40" t="n"/>
      <c r="X3351" s="32" t="n">
        <v>45944</v>
      </c>
      <c r="Y3351" s="23">
        <f>IF(X3351="", "", X3351-N3351)</f>
        <v/>
      </c>
      <c r="Z3351" s="23">
        <f>IF(N3351="", "", TEXT(N3351, "dddd"))</f>
        <v/>
      </c>
      <c r="AA3351" s="23">
        <f>IF(X3351="", "", TEXT(X3351, "dddd"))</f>
        <v/>
      </c>
      <c r="AB3351" s="23">
        <f>VLOOKUP(U3351,'Currency Sheet'!A:C,3,)</f>
        <v/>
      </c>
      <c r="AC3351" s="44">
        <f>VLOOKUP(P3351,'Customer List'!B:D,3,)</f>
        <v/>
      </c>
    </row>
    <row r="3352">
      <c r="A3352" s="23">
        <f>A3351+1</f>
        <v/>
      </c>
      <c r="B3352" s="23" t="inlineStr">
        <is>
          <t>EED119711</t>
        </is>
      </c>
      <c r="C3352" s="32" t="n">
        <v>45933</v>
      </c>
      <c r="D3352" s="32" t="n">
        <v>45938</v>
      </c>
      <c r="E3352" s="51" t="n">
        <v>135.1</v>
      </c>
      <c r="F3352" s="51">
        <f>IF(AB3352="DOLLAR",E3352*88,E3352)</f>
        <v/>
      </c>
      <c r="G3352" s="62">
        <f>F3352*J3352</f>
        <v/>
      </c>
      <c r="H3352" s="23" t="n">
        <v>400144</v>
      </c>
      <c r="I3352" s="23" t="inlineStr">
        <is>
          <t>Mouse IgG1, κ Isotype Ctrl</t>
        </is>
      </c>
      <c r="J3352" s="23" t="n">
        <v>2</v>
      </c>
      <c r="K3352" s="23" t="n">
        <v>2</v>
      </c>
      <c r="L3352" s="23">
        <f>J3352-K3352</f>
        <v/>
      </c>
      <c r="M3352" s="23" t="inlineStr">
        <is>
          <t>T-1415/25-26</t>
        </is>
      </c>
      <c r="N3352" s="32" t="n">
        <v>45941</v>
      </c>
      <c r="O3352" s="62" t="n">
        <v>41881</v>
      </c>
      <c r="P3352" s="23" t="inlineStr">
        <is>
          <t>MICRO VAPI</t>
        </is>
      </c>
      <c r="Q3352" s="23" t="n">
        <v>58156842866</v>
      </c>
      <c r="R3352" s="23" t="inlineStr">
        <is>
          <t>Delivered</t>
        </is>
      </c>
      <c r="S3352" s="63" t="n">
        <v>4</v>
      </c>
      <c r="T3352" s="39" t="n"/>
      <c r="U3352" s="23" t="inlineStr">
        <is>
          <t>BioLegend</t>
        </is>
      </c>
      <c r="V3352" s="23">
        <f>VLOOKUP(P3352,'Customer List'!B:C,2,)</f>
        <v/>
      </c>
      <c r="W3352" s="40" t="n"/>
      <c r="X3352" s="32" t="n">
        <v>45944</v>
      </c>
      <c r="Y3352" s="23">
        <f>IF(X3352="", "", X3352-N3352)</f>
        <v/>
      </c>
      <c r="Z3352" s="23">
        <f>IF(N3352="", "", TEXT(N3352, "dddd"))</f>
        <v/>
      </c>
      <c r="AA3352" s="23">
        <f>IF(X3352="", "", TEXT(X3352, "dddd"))</f>
        <v/>
      </c>
      <c r="AB3352" s="23">
        <f>VLOOKUP(U3352,'Currency Sheet'!A:C,3,)</f>
        <v/>
      </c>
      <c r="AC3352" s="44">
        <f>VLOOKUP(P3352,'Customer List'!B:D,3,)</f>
        <v/>
      </c>
    </row>
    <row r="3353">
      <c r="A3353" s="23">
        <f>A3352+1</f>
        <v/>
      </c>
      <c r="B3353" s="23" t="inlineStr">
        <is>
          <t>EED119711</t>
        </is>
      </c>
      <c r="C3353" s="32" t="n">
        <v>45933</v>
      </c>
      <c r="D3353" s="32" t="n">
        <v>45938</v>
      </c>
      <c r="E3353" s="51" t="n">
        <v>144.75</v>
      </c>
      <c r="F3353" s="51">
        <f>IF(AB3353="DOLLAR",E3353*88,E3353)</f>
        <v/>
      </c>
      <c r="G3353" s="62">
        <f>F3353*J3353</f>
        <v/>
      </c>
      <c r="H3353" s="23" t="n">
        <v>400171</v>
      </c>
      <c r="I3353" s="23" t="inlineStr">
        <is>
          <t>Mouse IgG1, κ Isotype Ctrl</t>
        </is>
      </c>
      <c r="J3353" s="23" t="n">
        <v>1</v>
      </c>
      <c r="K3353" s="23" t="n">
        <v>1</v>
      </c>
      <c r="L3353" s="23">
        <f>J3353-K3353</f>
        <v/>
      </c>
      <c r="M3353" s="23" t="inlineStr">
        <is>
          <t>T-1420/25-26</t>
        </is>
      </c>
      <c r="N3353" s="32" t="n">
        <v>45941</v>
      </c>
      <c r="O3353" s="62" t="n">
        <v>20940.5</v>
      </c>
      <c r="P3353" s="23" t="inlineStr">
        <is>
          <t>AURIGINE ONCO</t>
        </is>
      </c>
      <c r="Q3353" s="23" t="n">
        <v>58156813050</v>
      </c>
      <c r="R3353" s="23" t="inlineStr">
        <is>
          <t>Delivered</t>
        </is>
      </c>
      <c r="S3353" s="63" t="n">
        <v>4</v>
      </c>
      <c r="T3353" s="39" t="n"/>
      <c r="U3353" s="23" t="inlineStr">
        <is>
          <t>BioLegend</t>
        </is>
      </c>
      <c r="V3353" s="23">
        <f>VLOOKUP(P3353,'Customer List'!B:C,2,)</f>
        <v/>
      </c>
      <c r="W3353" s="40" t="n"/>
      <c r="X3353" s="32" t="n">
        <v>45943</v>
      </c>
      <c r="Y3353" s="23">
        <f>IF(X3353="", "", X3353-N3353)</f>
        <v/>
      </c>
      <c r="Z3353" s="23">
        <f>IF(N3353="", "", TEXT(N3353, "dddd"))</f>
        <v/>
      </c>
      <c r="AA3353" s="23">
        <f>IF(X3353="", "", TEXT(X3353, "dddd"))</f>
        <v/>
      </c>
      <c r="AB3353" s="23">
        <f>VLOOKUP(U3353,'Currency Sheet'!A:C,3,)</f>
        <v/>
      </c>
      <c r="AC3353" s="44">
        <f>VLOOKUP(P3353,'Customer List'!B:D,3,)</f>
        <v/>
      </c>
    </row>
    <row r="3354">
      <c r="A3354" s="23">
        <f>A3353+1</f>
        <v/>
      </c>
      <c r="B3354" s="23" t="inlineStr">
        <is>
          <t>EED119711</t>
        </is>
      </c>
      <c r="C3354" s="32" t="n">
        <v>45933</v>
      </c>
      <c r="D3354" s="32" t="n">
        <v>45938</v>
      </c>
      <c r="E3354" s="51" t="n">
        <v>147.7</v>
      </c>
      <c r="F3354" s="51">
        <f>IF(AB3354="DOLLAR",E3354*88,E3354)</f>
        <v/>
      </c>
      <c r="G3354" s="62">
        <f>F3354*J3354</f>
        <v/>
      </c>
      <c r="H3354" s="23" t="n">
        <v>400250</v>
      </c>
      <c r="I3354" s="23" t="inlineStr">
        <is>
          <t>Mouse IgG2a, κ Isotype Ctrl</t>
        </is>
      </c>
      <c r="J3354" s="23" t="n">
        <v>2</v>
      </c>
      <c r="K3354" s="23" t="n">
        <v>2</v>
      </c>
      <c r="L3354" s="23">
        <f>J3354-K3354</f>
        <v/>
      </c>
      <c r="M3354" s="23" t="inlineStr">
        <is>
          <t>T-1415/25-26</t>
        </is>
      </c>
      <c r="N3354" s="32" t="n">
        <v>45941</v>
      </c>
      <c r="O3354" s="62" t="n">
        <v>45787</v>
      </c>
      <c r="P3354" s="23" t="inlineStr">
        <is>
          <t>MICRO VAPI</t>
        </is>
      </c>
      <c r="Q3354" s="23" t="n">
        <v>58156842866</v>
      </c>
      <c r="R3354" s="23" t="inlineStr">
        <is>
          <t>Delivered</t>
        </is>
      </c>
      <c r="S3354" s="63" t="n">
        <v>4</v>
      </c>
      <c r="T3354" s="39" t="n"/>
      <c r="U3354" s="23" t="inlineStr">
        <is>
          <t>BioLegend</t>
        </is>
      </c>
      <c r="V3354" s="23">
        <f>VLOOKUP(P3354,'Customer List'!B:C,2,)</f>
        <v/>
      </c>
      <c r="W3354" s="40" t="n"/>
      <c r="X3354" s="32" t="n">
        <v>45944</v>
      </c>
      <c r="Y3354" s="23">
        <f>IF(X3354="", "", X3354-N3354)</f>
        <v/>
      </c>
      <c r="Z3354" s="23">
        <f>IF(N3354="", "", TEXT(N3354, "dddd"))</f>
        <v/>
      </c>
      <c r="AA3354" s="23">
        <f>IF(X3354="", "", TEXT(X3354, "dddd"))</f>
        <v/>
      </c>
      <c r="AB3354" s="23">
        <f>VLOOKUP(U3354,'Currency Sheet'!A:C,3,)</f>
        <v/>
      </c>
      <c r="AC3354" s="44">
        <f>VLOOKUP(P3354,'Customer List'!B:D,3,)</f>
        <v/>
      </c>
    </row>
    <row r="3355">
      <c r="A3355" s="23">
        <f>A3354+1</f>
        <v/>
      </c>
      <c r="B3355" s="23" t="inlineStr">
        <is>
          <t>EED119711</t>
        </is>
      </c>
      <c r="C3355" s="32" t="n">
        <v>45933</v>
      </c>
      <c r="D3355" s="32" t="n">
        <v>45938</v>
      </c>
      <c r="E3355" s="51" t="n">
        <v>309.75</v>
      </c>
      <c r="F3355" s="51">
        <f>IF(AB3355="DOLLAR",E3355*88,E3355)</f>
        <v/>
      </c>
      <c r="G3355" s="62">
        <f>F3355*J3355</f>
        <v/>
      </c>
      <c r="H3355" s="23" t="n">
        <v>400266</v>
      </c>
      <c r="I3355" s="23" t="inlineStr">
        <is>
          <t>Mouse IgG2a, κ Isotype Ctrl</t>
        </is>
      </c>
      <c r="J3355" s="23" t="n">
        <v>2</v>
      </c>
      <c r="K3355" s="23" t="n">
        <v>2</v>
      </c>
      <c r="L3355" s="23">
        <f>J3355-K3355</f>
        <v/>
      </c>
      <c r="M3355" s="23" t="inlineStr">
        <is>
          <t>T-1415/25-26</t>
        </is>
      </c>
      <c r="N3355" s="32" t="n">
        <v>45941</v>
      </c>
      <c r="O3355" s="62" t="n">
        <v>89621</v>
      </c>
      <c r="P3355" s="23" t="inlineStr">
        <is>
          <t>MICRO VAPI</t>
        </is>
      </c>
      <c r="Q3355" s="23" t="n">
        <v>58156842866</v>
      </c>
      <c r="R3355" s="23" t="inlineStr">
        <is>
          <t>Delivered</t>
        </is>
      </c>
      <c r="S3355" s="63" t="n">
        <v>4</v>
      </c>
      <c r="T3355" s="39" t="n"/>
      <c r="U3355" s="23" t="inlineStr">
        <is>
          <t>BioLegend</t>
        </is>
      </c>
      <c r="V3355" s="23">
        <f>VLOOKUP(P3355,'Customer List'!B:C,2,)</f>
        <v/>
      </c>
      <c r="W3355" s="40" t="n"/>
      <c r="X3355" s="32" t="n">
        <v>45944</v>
      </c>
      <c r="Y3355" s="23">
        <f>IF(X3355="", "", X3355-N3355)</f>
        <v/>
      </c>
      <c r="Z3355" s="23">
        <f>IF(N3355="", "", TEXT(N3355, "dddd"))</f>
        <v/>
      </c>
      <c r="AA3355" s="23">
        <f>IF(X3355="", "", TEXT(X3355, "dddd"))</f>
        <v/>
      </c>
      <c r="AB3355" s="23">
        <f>VLOOKUP(U3355,'Currency Sheet'!A:C,3,)</f>
        <v/>
      </c>
      <c r="AC3355" s="44">
        <f>VLOOKUP(P3355,'Customer List'!B:D,3,)</f>
        <v/>
      </c>
    </row>
    <row r="3356">
      <c r="A3356" s="23">
        <f>A3355+1</f>
        <v/>
      </c>
      <c r="B3356" s="23" t="inlineStr">
        <is>
          <t>EED119711</t>
        </is>
      </c>
      <c r="C3356" s="32" t="n">
        <v>45933</v>
      </c>
      <c r="D3356" s="32" t="n">
        <v>45938</v>
      </c>
      <c r="E3356" s="51" t="n">
        <v>301.5</v>
      </c>
      <c r="F3356" s="51">
        <f>IF(AB3356="DOLLAR",E3356*88,E3356)</f>
        <v/>
      </c>
      <c r="G3356" s="62">
        <f>F3356*J3356</f>
        <v/>
      </c>
      <c r="H3356" s="23" t="n">
        <v>400268</v>
      </c>
      <c r="I3356" s="23" t="inlineStr">
        <is>
          <t>Mouse IgG2a, κ Isotype Ctrl</t>
        </is>
      </c>
      <c r="J3356" s="23" t="n">
        <v>2</v>
      </c>
      <c r="K3356" s="23" t="n">
        <v>2</v>
      </c>
      <c r="L3356" s="23">
        <f>J3356-K3356</f>
        <v/>
      </c>
      <c r="M3356" s="23" t="inlineStr">
        <is>
          <t>T-1415/25-26</t>
        </is>
      </c>
      <c r="N3356" s="32" t="n">
        <v>45941</v>
      </c>
      <c r="O3356" s="62" t="n">
        <v>87234</v>
      </c>
      <c r="P3356" s="23" t="inlineStr">
        <is>
          <t>MICRO VAPI</t>
        </is>
      </c>
      <c r="Q3356" s="23" t="n">
        <v>58156842866</v>
      </c>
      <c r="R3356" s="23" t="inlineStr">
        <is>
          <t>Delivered</t>
        </is>
      </c>
      <c r="S3356" s="63" t="n">
        <v>4</v>
      </c>
      <c r="T3356" s="39" t="n"/>
      <c r="U3356" s="23" t="inlineStr">
        <is>
          <t>BioLegend</t>
        </is>
      </c>
      <c r="V3356" s="23">
        <f>VLOOKUP(P3356,'Customer List'!B:C,2,)</f>
        <v/>
      </c>
      <c r="W3356" s="40" t="n"/>
      <c r="X3356" s="32" t="n">
        <v>45944</v>
      </c>
      <c r="Y3356" s="23">
        <f>IF(X3356="", "", X3356-N3356)</f>
        <v/>
      </c>
      <c r="Z3356" s="23">
        <f>IF(N3356="", "", TEXT(N3356, "dddd"))</f>
        <v/>
      </c>
      <c r="AA3356" s="23">
        <f>IF(X3356="", "", TEXT(X3356, "dddd"))</f>
        <v/>
      </c>
      <c r="AB3356" s="23">
        <f>VLOOKUP(U3356,'Currency Sheet'!A:C,3,)</f>
        <v/>
      </c>
      <c r="AC3356" s="44">
        <f>VLOOKUP(P3356,'Customer List'!B:D,3,)</f>
        <v/>
      </c>
    </row>
    <row r="3357">
      <c r="A3357" s="23">
        <f>A3356+1</f>
        <v/>
      </c>
      <c r="B3357" s="23" t="inlineStr">
        <is>
          <t>EED119711</t>
        </is>
      </c>
      <c r="C3357" s="32" t="n">
        <v>45933</v>
      </c>
      <c r="D3357" s="32" t="n">
        <v>45938</v>
      </c>
      <c r="E3357" s="51" t="n">
        <v>268.5</v>
      </c>
      <c r="F3357" s="51">
        <f>IF(AB3357="DOLLAR",E3357*88,E3357)</f>
        <v/>
      </c>
      <c r="G3357" s="62">
        <f>F3357*J3357</f>
        <v/>
      </c>
      <c r="H3357" s="23" t="n">
        <v>400342</v>
      </c>
      <c r="I3357" s="23" t="inlineStr">
        <is>
          <t>Mouse IgG2b, κ Isotype Ctrl</t>
        </is>
      </c>
      <c r="J3357" s="23" t="n">
        <v>2</v>
      </c>
      <c r="K3357" s="23" t="n">
        <v>2</v>
      </c>
      <c r="L3357" s="23">
        <f>J3357-K3357</f>
        <v/>
      </c>
      <c r="M3357" s="23" t="inlineStr">
        <is>
          <t>T-1415/25-26</t>
        </is>
      </c>
      <c r="N3357" s="32" t="n">
        <v>45941</v>
      </c>
      <c r="O3357" s="62" t="n">
        <v>77686</v>
      </c>
      <c r="P3357" s="23" t="inlineStr">
        <is>
          <t>MICRO VAPI</t>
        </is>
      </c>
      <c r="Q3357" s="23" t="n">
        <v>58156842866</v>
      </c>
      <c r="R3357" s="23" t="inlineStr">
        <is>
          <t>Delivered</t>
        </is>
      </c>
      <c r="S3357" s="63" t="n">
        <v>4</v>
      </c>
      <c r="T3357" s="39" t="n"/>
      <c r="U3357" s="23" t="inlineStr">
        <is>
          <t>BioLegend</t>
        </is>
      </c>
      <c r="V3357" s="23">
        <f>VLOOKUP(P3357,'Customer List'!B:C,2,)</f>
        <v/>
      </c>
      <c r="W3357" s="40" t="n"/>
      <c r="X3357" s="32" t="n">
        <v>45944</v>
      </c>
      <c r="Y3357" s="23">
        <f>IF(X3357="", "", X3357-N3357)</f>
        <v/>
      </c>
      <c r="Z3357" s="23">
        <f>IF(N3357="", "", TEXT(N3357, "dddd"))</f>
        <v/>
      </c>
      <c r="AA3357" s="23">
        <f>IF(X3357="", "", TEXT(X3357, "dddd"))</f>
        <v/>
      </c>
      <c r="AB3357" s="23">
        <f>VLOOKUP(U3357,'Currency Sheet'!A:C,3,)</f>
        <v/>
      </c>
      <c r="AC3357" s="44">
        <f>VLOOKUP(P3357,'Customer List'!B:D,3,)</f>
        <v/>
      </c>
    </row>
    <row r="3358">
      <c r="A3358" s="23">
        <f>A3357+1</f>
        <v/>
      </c>
      <c r="B3358" s="23" t="inlineStr">
        <is>
          <t>EED119711</t>
        </is>
      </c>
      <c r="C3358" s="32" t="n">
        <v>45933</v>
      </c>
      <c r="D3358" s="32" t="n">
        <v>45938</v>
      </c>
      <c r="E3358" s="51" t="n">
        <v>153</v>
      </c>
      <c r="F3358" s="51">
        <f>IF(AB3358="DOLLAR",E3358*88,E3358)</f>
        <v/>
      </c>
      <c r="G3358" s="62">
        <f>F3358*J3358</f>
        <v/>
      </c>
      <c r="H3358" s="23" t="n">
        <v>400647</v>
      </c>
      <c r="I3358" s="23" t="inlineStr">
        <is>
          <t>Rat IgG2b, κ Isotype Ctrl</t>
        </is>
      </c>
      <c r="J3358" s="23" t="n">
        <v>1</v>
      </c>
      <c r="K3358" s="23" t="n">
        <v>1</v>
      </c>
      <c r="L3358" s="23">
        <f>J3358-K3358</f>
        <v/>
      </c>
      <c r="M3358" s="23" t="inlineStr">
        <is>
          <t>T-1392/25-26</t>
        </is>
      </c>
      <c r="N3358" s="32" t="n">
        <v>45941</v>
      </c>
      <c r="O3358" s="62" t="n">
        <v>17442</v>
      </c>
      <c r="P3358" s="23" t="inlineStr">
        <is>
          <t>ILS</t>
        </is>
      </c>
      <c r="Q3358" s="23" t="n">
        <v>58156839753</v>
      </c>
      <c r="R3358" s="32" t="inlineStr">
        <is>
          <t>Delivered</t>
        </is>
      </c>
      <c r="S3358" s="63" t="n">
        <v>4</v>
      </c>
      <c r="T3358" s="39" t="n"/>
      <c r="U3358" s="23" t="inlineStr">
        <is>
          <t>BioLegend</t>
        </is>
      </c>
      <c r="V3358" s="23">
        <f>VLOOKUP(P3358,'Customer List'!B:C,2,)</f>
        <v/>
      </c>
      <c r="W3358" s="40" t="n"/>
      <c r="X3358" s="32" t="n">
        <v>45945</v>
      </c>
      <c r="Y3358" s="23">
        <f>IF(X3358="", "", X3358-N3358)</f>
        <v/>
      </c>
      <c r="Z3358" s="23">
        <f>IF(N3358="", "", TEXT(N3358, "dddd"))</f>
        <v/>
      </c>
      <c r="AA3358" s="23">
        <f>IF(X3358="", "", TEXT(X3358, "dddd"))</f>
        <v/>
      </c>
      <c r="AB3358" s="23">
        <f>VLOOKUP(U3358,'Currency Sheet'!A:C,3,)</f>
        <v/>
      </c>
      <c r="AC3358" s="44">
        <f>VLOOKUP(P3358,'Customer List'!B:D,3,)</f>
        <v/>
      </c>
    </row>
    <row r="3359">
      <c r="A3359" s="23">
        <f>A3358+1</f>
        <v/>
      </c>
      <c r="B3359" s="23" t="inlineStr">
        <is>
          <t>EED119711</t>
        </is>
      </c>
      <c r="C3359" s="32" t="n">
        <v>45933</v>
      </c>
      <c r="D3359" s="32" t="n">
        <v>45938</v>
      </c>
      <c r="E3359" s="51" t="n">
        <v>186</v>
      </c>
      <c r="F3359" s="51">
        <f>IF(AB3359="DOLLAR",E3359*88,E3359)</f>
        <v/>
      </c>
      <c r="G3359" s="62">
        <f>F3359*J3359</f>
        <v/>
      </c>
      <c r="H3359" s="23" t="n">
        <v>400655</v>
      </c>
      <c r="I3359" s="23" t="inlineStr">
        <is>
          <t>Rat IgG2b, κ Isotype Ctrl</t>
        </is>
      </c>
      <c r="J3359" s="23" t="n">
        <v>1</v>
      </c>
      <c r="K3359" s="23" t="n">
        <v>1</v>
      </c>
      <c r="L3359" s="23">
        <f>J3359-K3359</f>
        <v/>
      </c>
      <c r="M3359" s="23" t="inlineStr">
        <is>
          <t>T-1420/25-26</t>
        </is>
      </c>
      <c r="N3359" s="32" t="n">
        <v>45941</v>
      </c>
      <c r="O3359" s="62" t="n">
        <v>26908</v>
      </c>
      <c r="P3359" s="23" t="inlineStr">
        <is>
          <t>AURIGINE ONCO</t>
        </is>
      </c>
      <c r="Q3359" s="23" t="n">
        <v>58156813050</v>
      </c>
      <c r="R3359" s="23" t="inlineStr">
        <is>
          <t>Delivered</t>
        </is>
      </c>
      <c r="S3359" s="63" t="n">
        <v>4</v>
      </c>
      <c r="T3359" s="39" t="n"/>
      <c r="U3359" s="23" t="inlineStr">
        <is>
          <t>BioLegend</t>
        </is>
      </c>
      <c r="V3359" s="23">
        <f>VLOOKUP(P3359,'Customer List'!B:C,2,)</f>
        <v/>
      </c>
      <c r="W3359" s="40" t="n"/>
      <c r="X3359" s="32" t="n">
        <v>45943</v>
      </c>
      <c r="Y3359" s="23">
        <f>IF(X3359="", "", X3359-N3359)</f>
        <v/>
      </c>
      <c r="Z3359" s="23">
        <f>IF(N3359="", "", TEXT(N3359, "dddd"))</f>
        <v/>
      </c>
      <c r="AA3359" s="23">
        <f>IF(X3359="", "", TEXT(X3359, "dddd"))</f>
        <v/>
      </c>
      <c r="AB3359" s="23">
        <f>VLOOKUP(U3359,'Currency Sheet'!A:C,3,)</f>
        <v/>
      </c>
      <c r="AC3359" s="44">
        <f>VLOOKUP(P3359,'Customer List'!B:D,3,)</f>
        <v/>
      </c>
    </row>
    <row r="3360">
      <c r="A3360" s="23">
        <f>A3359+1</f>
        <v/>
      </c>
      <c r="B3360" s="23" t="inlineStr">
        <is>
          <t>EED119711</t>
        </is>
      </c>
      <c r="C3360" s="32" t="n">
        <v>45933</v>
      </c>
      <c r="D3360" s="32" t="n">
        <v>45938</v>
      </c>
      <c r="E3360" s="51" t="n">
        <v>219</v>
      </c>
      <c r="F3360" s="51">
        <f>IF(AB3360="DOLLAR",E3360*88,E3360)</f>
        <v/>
      </c>
      <c r="G3360" s="62">
        <f>F3360*J3360</f>
        <v/>
      </c>
      <c r="H3360" s="23" t="n">
        <v>402607</v>
      </c>
      <c r="I3360" s="23" t="inlineStr">
        <is>
          <t>Rat IgG2a, κ Isotype Ctrl</t>
        </is>
      </c>
      <c r="J3360" s="23" t="n">
        <v>2</v>
      </c>
      <c r="K3360" s="23" t="n">
        <v>2</v>
      </c>
      <c r="L3360" s="23">
        <f>J3360-K3360</f>
        <v/>
      </c>
      <c r="M3360" s="23" t="inlineStr">
        <is>
          <t>T-1415/25-26</t>
        </is>
      </c>
      <c r="N3360" s="32" t="n">
        <v>45941</v>
      </c>
      <c r="O3360" s="62" t="n">
        <v>63364</v>
      </c>
      <c r="P3360" s="23" t="inlineStr">
        <is>
          <t>MICRO VAPI</t>
        </is>
      </c>
      <c r="Q3360" s="23" t="n">
        <v>58156842866</v>
      </c>
      <c r="R3360" s="23" t="inlineStr">
        <is>
          <t>Delivered</t>
        </is>
      </c>
      <c r="S3360" s="63" t="n">
        <v>4</v>
      </c>
      <c r="T3360" s="39" t="n"/>
      <c r="U3360" s="23" t="inlineStr">
        <is>
          <t>BioLegend</t>
        </is>
      </c>
      <c r="V3360" s="23">
        <f>VLOOKUP(P3360,'Customer List'!B:C,2,)</f>
        <v/>
      </c>
      <c r="W3360" s="40" t="n"/>
      <c r="X3360" s="32" t="n">
        <v>45944</v>
      </c>
      <c r="Y3360" s="23">
        <f>IF(X3360="", "", X3360-N3360)</f>
        <v/>
      </c>
      <c r="Z3360" s="23">
        <f>IF(N3360="", "", TEXT(N3360, "dddd"))</f>
        <v/>
      </c>
      <c r="AA3360" s="23">
        <f>IF(X3360="", "", TEXT(X3360, "dddd"))</f>
        <v/>
      </c>
      <c r="AB3360" s="23">
        <f>VLOOKUP(U3360,'Currency Sheet'!A:C,3,)</f>
        <v/>
      </c>
      <c r="AC3360" s="44">
        <f>VLOOKUP(P3360,'Customer List'!B:D,3,)</f>
        <v/>
      </c>
    </row>
    <row r="3361">
      <c r="A3361" s="23">
        <f>A3360+1</f>
        <v/>
      </c>
      <c r="B3361" s="23" t="inlineStr">
        <is>
          <t>EED119711</t>
        </is>
      </c>
      <c r="C3361" s="32" t="n">
        <v>45933</v>
      </c>
      <c r="D3361" s="32" t="n">
        <v>45938</v>
      </c>
      <c r="E3361" s="51" t="n">
        <v>311.5</v>
      </c>
      <c r="F3361" s="51">
        <f>IF(AB3361="DOLLAR",E3361*88,E3361)</f>
        <v/>
      </c>
      <c r="G3361" s="62">
        <f>F3361*J3361</f>
        <v/>
      </c>
      <c r="H3361" s="23" t="n">
        <v>403504</v>
      </c>
      <c r="I3361" s="23" t="inlineStr">
        <is>
          <t>Human IgG1 Isotype Ctrl Recombinant</t>
        </is>
      </c>
      <c r="J3361" s="23" t="n">
        <v>2</v>
      </c>
      <c r="K3361" s="23" t="n">
        <v>2</v>
      </c>
      <c r="L3361" s="23">
        <f>J3361-K3361</f>
        <v/>
      </c>
      <c r="M3361" s="23" t="inlineStr">
        <is>
          <t>T-1415/25-26</t>
        </is>
      </c>
      <c r="N3361" s="32" t="n">
        <v>45941</v>
      </c>
      <c r="O3361" s="62" t="n">
        <v>96565</v>
      </c>
      <c r="P3361" s="23" t="inlineStr">
        <is>
          <t>MICRO VAPI</t>
        </is>
      </c>
      <c r="Q3361" s="23" t="n">
        <v>58156842866</v>
      </c>
      <c r="R3361" s="23" t="inlineStr">
        <is>
          <t>Delivered</t>
        </is>
      </c>
      <c r="S3361" s="63" t="n">
        <v>4</v>
      </c>
      <c r="T3361" s="39" t="n"/>
      <c r="U3361" s="23" t="inlineStr">
        <is>
          <t>BioLegend</t>
        </is>
      </c>
      <c r="V3361" s="23">
        <f>VLOOKUP(P3361,'Customer List'!B:C,2,)</f>
        <v/>
      </c>
      <c r="W3361" s="40" t="n"/>
      <c r="X3361" s="32" t="n">
        <v>45944</v>
      </c>
      <c r="Y3361" s="23">
        <f>IF(X3361="", "", X3361-N3361)</f>
        <v/>
      </c>
      <c r="Z3361" s="23">
        <f>IF(N3361="", "", TEXT(N3361, "dddd"))</f>
        <v/>
      </c>
      <c r="AA3361" s="23">
        <f>IF(X3361="", "", TEXT(X3361, "dddd"))</f>
        <v/>
      </c>
      <c r="AB3361" s="23">
        <f>VLOOKUP(U3361,'Currency Sheet'!A:C,3,)</f>
        <v/>
      </c>
      <c r="AC3361" s="44">
        <f>VLOOKUP(P3361,'Customer List'!B:D,3,)</f>
        <v/>
      </c>
    </row>
    <row r="3362">
      <c r="A3362" s="23">
        <f>A3361+1</f>
        <v/>
      </c>
      <c r="B3362" s="23" t="inlineStr">
        <is>
          <t>EED119711</t>
        </is>
      </c>
      <c r="C3362" s="32" t="n">
        <v>45933</v>
      </c>
      <c r="D3362" s="32" t="n">
        <v>45938</v>
      </c>
      <c r="E3362" s="51" t="n">
        <v>82.59999999999999</v>
      </c>
      <c r="F3362" s="51">
        <f>IF(AB3362="DOLLAR",E3362*88,E3362)</f>
        <v/>
      </c>
      <c r="G3362" s="62">
        <f>F3362*J3362</f>
        <v/>
      </c>
      <c r="H3362" s="23" t="n">
        <v>405202</v>
      </c>
      <c r="I3362" s="23" t="inlineStr">
        <is>
          <t>Streptavidin</t>
        </is>
      </c>
      <c r="J3362" s="23" t="n">
        <v>1</v>
      </c>
      <c r="K3362" s="23" t="n">
        <v>1</v>
      </c>
      <c r="L3362" s="23">
        <f>J3362-K3362</f>
        <v/>
      </c>
      <c r="M3362" s="23" t="inlineStr">
        <is>
          <t>T-1425/25-26</t>
        </is>
      </c>
      <c r="N3362" s="32" t="n">
        <v>45941</v>
      </c>
      <c r="O3362" s="62" t="n">
        <v>12036</v>
      </c>
      <c r="P3362" s="23" t="inlineStr">
        <is>
          <t>BIO SOLUTION</t>
        </is>
      </c>
      <c r="Q3362" s="23" t="n">
        <v>58156809782</v>
      </c>
      <c r="R3362" s="23" t="inlineStr">
        <is>
          <t>Delivered</t>
        </is>
      </c>
      <c r="S3362" s="63" t="n">
        <v>4</v>
      </c>
      <c r="T3362" s="39" t="n"/>
      <c r="U3362" s="23" t="inlineStr">
        <is>
          <t>BioLegend</t>
        </is>
      </c>
      <c r="V3362" s="23">
        <f>VLOOKUP(P3362,'Customer List'!B:C,2,)</f>
        <v/>
      </c>
      <c r="W3362" s="40" t="n"/>
      <c r="X3362" s="32" t="n">
        <v>45943</v>
      </c>
      <c r="Y3362" s="23">
        <f>IF(X3362="", "", X3362-N3362)</f>
        <v/>
      </c>
      <c r="Z3362" s="23">
        <f>IF(N3362="", "", TEXT(N3362, "dddd"))</f>
        <v/>
      </c>
      <c r="AA3362" s="23">
        <f>IF(X3362="", "", TEXT(X3362, "dddd"))</f>
        <v/>
      </c>
      <c r="AB3362" s="23">
        <f>VLOOKUP(U3362,'Currency Sheet'!A:C,3,)</f>
        <v/>
      </c>
      <c r="AC3362" s="44">
        <f>VLOOKUP(P3362,'Customer List'!B:D,3,)</f>
        <v/>
      </c>
    </row>
    <row r="3363">
      <c r="A3363" s="23">
        <f>A3362+1</f>
        <v/>
      </c>
      <c r="B3363" s="23" t="inlineStr">
        <is>
          <t>EED119711</t>
        </is>
      </c>
      <c r="C3363" s="32" t="n">
        <v>45933</v>
      </c>
      <c r="D3363" s="32" t="n">
        <v>45938</v>
      </c>
      <c r="E3363" s="51" t="n">
        <v>127.4</v>
      </c>
      <c r="F3363" s="51">
        <f>IF(AB3363="DOLLAR",E3363*88,E3363)</f>
        <v/>
      </c>
      <c r="G3363" s="62">
        <f>F3363*J3363</f>
        <v/>
      </c>
      <c r="H3363" s="23" t="n">
        <v>405301</v>
      </c>
      <c r="I3363" s="23" t="inlineStr">
        <is>
          <t>Goat anti-mouse IgG (minimal x-reactivity)</t>
        </is>
      </c>
      <c r="J3363" s="23" t="n">
        <v>1</v>
      </c>
      <c r="K3363" s="23" t="n">
        <v>1</v>
      </c>
      <c r="L3363" s="23">
        <f>J3363-K3363</f>
        <v/>
      </c>
      <c r="M3363" s="23" t="inlineStr">
        <is>
          <t>T-1392/25-26</t>
        </is>
      </c>
      <c r="N3363" s="32" t="n">
        <v>45941</v>
      </c>
      <c r="O3363" s="62" t="n">
        <v>15561</v>
      </c>
      <c r="P3363" s="23" t="inlineStr">
        <is>
          <t>ILS</t>
        </is>
      </c>
      <c r="Q3363" s="23" t="n">
        <v>58156839753</v>
      </c>
      <c r="R3363" s="32" t="inlineStr">
        <is>
          <t>Delivered</t>
        </is>
      </c>
      <c r="S3363" s="63" t="n">
        <v>4</v>
      </c>
      <c r="T3363" s="39" t="n"/>
      <c r="U3363" s="23" t="inlineStr">
        <is>
          <t>BioLegend</t>
        </is>
      </c>
      <c r="V3363" s="23">
        <f>VLOOKUP(P3363,'Customer List'!B:C,2,)</f>
        <v/>
      </c>
      <c r="W3363" s="40" t="n"/>
      <c r="X3363" s="32" t="n">
        <v>45945</v>
      </c>
      <c r="Y3363" s="23">
        <f>IF(X3363="", "", X3363-N3363)</f>
        <v/>
      </c>
      <c r="Z3363" s="23">
        <f>IF(N3363="", "", TEXT(N3363, "dddd"))</f>
        <v/>
      </c>
      <c r="AA3363" s="23">
        <f>IF(X3363="", "", TEXT(X3363, "dddd"))</f>
        <v/>
      </c>
      <c r="AB3363" s="23">
        <f>VLOOKUP(U3363,'Currency Sheet'!A:C,3,)</f>
        <v/>
      </c>
      <c r="AC3363" s="44">
        <f>VLOOKUP(P3363,'Customer List'!B:D,3,)</f>
        <v/>
      </c>
    </row>
    <row r="3364">
      <c r="A3364" s="23">
        <f>A3363+1</f>
        <v/>
      </c>
      <c r="B3364" s="23" t="inlineStr">
        <is>
          <t>EED119711</t>
        </is>
      </c>
      <c r="C3364" s="32" t="n">
        <v>45933</v>
      </c>
      <c r="D3364" s="32" t="n">
        <v>45938</v>
      </c>
      <c r="E3364" s="51" t="n">
        <v>153</v>
      </c>
      <c r="F3364" s="51">
        <f>IF(AB3364="DOLLAR",E3364*88,E3364)</f>
        <v/>
      </c>
      <c r="G3364" s="62">
        <f>F3364*J3364</f>
        <v/>
      </c>
      <c r="H3364" s="23" t="n">
        <v>405317</v>
      </c>
      <c r="I3364" s="23" t="inlineStr">
        <is>
          <t>Goat anti-mouse IgG (minimal x-reactivity)</t>
        </is>
      </c>
      <c r="J3364" s="23" t="n">
        <v>2</v>
      </c>
      <c r="K3364" s="23" t="n">
        <v>2</v>
      </c>
      <c r="L3364" s="23">
        <f>J3364-K3364</f>
        <v/>
      </c>
      <c r="M3364" s="23" t="inlineStr">
        <is>
          <t>T-1422/25-26</t>
        </is>
      </c>
      <c r="N3364" s="32" t="n">
        <v>45941</v>
      </c>
      <c r="O3364" s="62" t="n">
        <v>43003.2</v>
      </c>
      <c r="P3364" s="23" t="inlineStr">
        <is>
          <t>SUPRV</t>
        </is>
      </c>
      <c r="Q3364" s="23" t="n">
        <v>58156808990</v>
      </c>
      <c r="R3364" s="23" t="inlineStr">
        <is>
          <t>Delivered</t>
        </is>
      </c>
      <c r="S3364" s="63" t="n">
        <v>4</v>
      </c>
      <c r="T3364" s="39" t="n"/>
      <c r="U3364" s="23" t="inlineStr">
        <is>
          <t>BioLegend</t>
        </is>
      </c>
      <c r="V3364" s="23">
        <f>VLOOKUP(P3364,'Customer List'!B:C,2,)</f>
        <v/>
      </c>
      <c r="W3364" s="40" t="n"/>
      <c r="X3364" s="32" t="n">
        <v>45943</v>
      </c>
      <c r="Y3364" s="23">
        <f>IF(X3364="", "", X3364-N3364)</f>
        <v/>
      </c>
      <c r="Z3364" s="23">
        <f>IF(N3364="", "", TEXT(N3364, "dddd"))</f>
        <v/>
      </c>
      <c r="AA3364" s="23">
        <f>IF(X3364="", "", TEXT(X3364, "dddd"))</f>
        <v/>
      </c>
      <c r="AB3364" s="23">
        <f>VLOOKUP(U3364,'Currency Sheet'!A:C,3,)</f>
        <v/>
      </c>
      <c r="AC3364" s="44">
        <f>VLOOKUP(P3364,'Customer List'!B:D,3,)</f>
        <v/>
      </c>
    </row>
    <row r="3365">
      <c r="A3365" s="23">
        <f>A3364+1</f>
        <v/>
      </c>
      <c r="B3365" s="23" t="inlineStr">
        <is>
          <t>EED119711</t>
        </is>
      </c>
      <c r="C3365" s="32" t="n">
        <v>45933</v>
      </c>
      <c r="D3365" s="32" t="n">
        <v>45938</v>
      </c>
      <c r="E3365" s="51" t="n">
        <v>58.1</v>
      </c>
      <c r="F3365" s="51">
        <f>IF(AB3365="DOLLAR",E3365*88,E3365)</f>
        <v/>
      </c>
      <c r="G3365" s="62">
        <f>F3365*J3365</f>
        <v/>
      </c>
      <c r="H3365" s="23" t="n">
        <v>406403</v>
      </c>
      <c r="I3365" s="23" t="inlineStr">
        <is>
          <t>Donkey anti-rabbit IgG (min. x-reactivity)</t>
        </is>
      </c>
      <c r="J3365" s="23" t="n">
        <v>1</v>
      </c>
      <c r="K3365" s="23" t="n">
        <v>1</v>
      </c>
      <c r="L3365" s="23">
        <f>J3365-K3365</f>
        <v/>
      </c>
      <c r="M3365" s="23" t="inlineStr">
        <is>
          <t>DC-175/25-26</t>
        </is>
      </c>
      <c r="N3365" s="32" t="n">
        <v>45940</v>
      </c>
      <c r="O3365" s="62" t="n">
        <v>9641.25</v>
      </c>
      <c r="P3365" s="23" t="inlineStr">
        <is>
          <t>ILBS</t>
        </is>
      </c>
      <c r="Q3365" s="23" t="inlineStr">
        <is>
          <t>BY HAND</t>
        </is>
      </c>
      <c r="R3365" s="23" t="inlineStr">
        <is>
          <t>PRIYANKA MADAM</t>
        </is>
      </c>
      <c r="S3365" s="63" t="n">
        <v>4</v>
      </c>
      <c r="T3365" s="39" t="n"/>
      <c r="U3365" s="23" t="inlineStr">
        <is>
          <t>BioLegend</t>
        </is>
      </c>
      <c r="V3365" s="23">
        <f>VLOOKUP(P3365,'Customer List'!B:C,2,)</f>
        <v/>
      </c>
      <c r="W3365" s="40" t="n"/>
      <c r="X3365" s="32">
        <f>IF(OR(R3365 = "PRIYANKA MADAM", R3365 = "DEEPAK", R3365 = "PORTER"),N3365,"")</f>
        <v/>
      </c>
      <c r="Y3365" s="23">
        <f>IF(X3365="", "", X3365-N3365)</f>
        <v/>
      </c>
      <c r="Z3365" s="23">
        <f>IF(N3365="", "", TEXT(N3365, "dddd"))</f>
        <v/>
      </c>
      <c r="AA3365" s="23">
        <f>IF(X3365="", "", TEXT(X3365, "dddd"))</f>
        <v/>
      </c>
      <c r="AB3365" s="23">
        <f>VLOOKUP(U3365,'Currency Sheet'!A:C,3,)</f>
        <v/>
      </c>
      <c r="AC3365" s="44">
        <f>VLOOKUP(P3365,'Customer List'!B:D,3,)</f>
        <v/>
      </c>
    </row>
    <row r="3366">
      <c r="A3366" s="23">
        <f>A3365+1</f>
        <v/>
      </c>
      <c r="B3366" s="23" t="inlineStr">
        <is>
          <t>EED119711</t>
        </is>
      </c>
      <c r="C3366" s="32" t="n">
        <v>45933</v>
      </c>
      <c r="D3366" s="32" t="n">
        <v>45938</v>
      </c>
      <c r="E3366" s="51" t="n">
        <v>72.8</v>
      </c>
      <c r="F3366" s="51">
        <f>IF(AB3366="DOLLAR",E3366*88,E3366)</f>
        <v/>
      </c>
      <c r="G3366" s="62">
        <f>F3366*J3366</f>
        <v/>
      </c>
      <c r="H3366" s="23" t="n">
        <v>406421</v>
      </c>
      <c r="I3366" s="23" t="inlineStr">
        <is>
          <t>Donkey anti-rabbit IgG (min. x-reactivity)</t>
        </is>
      </c>
      <c r="J3366" s="23" t="n">
        <v>1</v>
      </c>
      <c r="K3366" s="23" t="n">
        <v>1</v>
      </c>
      <c r="L3366" s="23">
        <f>J3366-K3366</f>
        <v/>
      </c>
      <c r="M3366" s="23" t="inlineStr">
        <is>
          <t>DC-175/25-26</t>
        </is>
      </c>
      <c r="N3366" s="32" t="n">
        <v>45940</v>
      </c>
      <c r="O3366" s="62" t="n">
        <v>12090</v>
      </c>
      <c r="P3366" s="23" t="inlineStr">
        <is>
          <t>ILBS</t>
        </is>
      </c>
      <c r="Q3366" s="23" t="inlineStr">
        <is>
          <t>BY HAND</t>
        </is>
      </c>
      <c r="R3366" s="23" t="inlineStr">
        <is>
          <t>PRIYANKA MADAM</t>
        </is>
      </c>
      <c r="S3366" s="63" t="n">
        <v>4</v>
      </c>
      <c r="T3366" s="39" t="n"/>
      <c r="U3366" s="23" t="inlineStr">
        <is>
          <t>BioLegend</t>
        </is>
      </c>
      <c r="V3366" s="23">
        <f>VLOOKUP(P3366,'Customer List'!B:C,2,)</f>
        <v/>
      </c>
      <c r="W3366" s="40" t="n"/>
      <c r="X3366" s="32">
        <f>IF(OR(R3366 = "PRIYANKA MADAM", R3366 = "DEEPAK"), N3366, "")</f>
        <v/>
      </c>
      <c r="Y3366" s="23">
        <f>IF(X3366="", "", X3366-N3366)</f>
        <v/>
      </c>
      <c r="Z3366" s="23">
        <f>IF(N3366="", "", TEXT(N3366, "dddd"))</f>
        <v/>
      </c>
      <c r="AA3366" s="23">
        <f>IF(X3366="", "", TEXT(X3366, "dddd"))</f>
        <v/>
      </c>
      <c r="AB3366" s="23">
        <f>VLOOKUP(U3366,'Currency Sheet'!A:C,3,)</f>
        <v/>
      </c>
      <c r="AC3366" s="44">
        <f>VLOOKUP(P3366,'Customer List'!B:D,3,)</f>
        <v/>
      </c>
    </row>
    <row r="3367">
      <c r="A3367" s="23">
        <f>A3366+1</f>
        <v/>
      </c>
      <c r="B3367" s="23" t="inlineStr">
        <is>
          <t>EED119711</t>
        </is>
      </c>
      <c r="C3367" s="32" t="n">
        <v>45933</v>
      </c>
      <c r="D3367" s="32" t="n">
        <v>45938</v>
      </c>
      <c r="E3367" s="51" t="n">
        <v>111.3</v>
      </c>
      <c r="F3367" s="51">
        <f>IF(AB3367="DOLLAR",E3367*88,E3367)</f>
        <v/>
      </c>
      <c r="G3367" s="62">
        <f>F3367*J3367</f>
        <v/>
      </c>
      <c r="H3367" s="23" t="n">
        <v>406502</v>
      </c>
      <c r="I3367" s="23" t="inlineStr">
        <is>
          <t>anti-mouse IgM</t>
        </is>
      </c>
      <c r="J3367" s="23" t="n">
        <v>1</v>
      </c>
      <c r="K3367" s="23" t="n">
        <v>1</v>
      </c>
      <c r="L3367" s="23">
        <f>J3367-K3367</f>
        <v/>
      </c>
      <c r="M3367" s="23" t="inlineStr">
        <is>
          <t>T-1430/25-26</t>
        </is>
      </c>
      <c r="N3367" s="32" t="n">
        <v>45943</v>
      </c>
      <c r="O3367" s="62" t="n">
        <v>18483.75</v>
      </c>
      <c r="P3367" s="23" t="inlineStr">
        <is>
          <t>BARC</t>
        </is>
      </c>
      <c r="Q3367" s="23" t="n">
        <v>58156922471</v>
      </c>
      <c r="R3367" s="23" t="inlineStr">
        <is>
          <t>Delivered</t>
        </is>
      </c>
      <c r="S3367" s="63" t="n">
        <v>4</v>
      </c>
      <c r="T3367" s="39" t="inlineStr">
        <is>
          <t>Sent on DC</t>
        </is>
      </c>
      <c r="U3367" s="23" t="inlineStr">
        <is>
          <t>BioLegend</t>
        </is>
      </c>
      <c r="V3367" s="23">
        <f>VLOOKUP(P3367,'Customer List'!B:C,2,)</f>
        <v/>
      </c>
      <c r="W3367" s="40" t="n"/>
      <c r="X3367" s="32" t="n">
        <v>45944</v>
      </c>
      <c r="Y3367" s="23">
        <f>IF(X3367="", "", X3367-N3367)</f>
        <v/>
      </c>
      <c r="Z3367" s="23">
        <f>IF(N3367="", "", TEXT(N3367, "dddd"))</f>
        <v/>
      </c>
      <c r="AA3367" s="23">
        <f>IF(X3367="", "", TEXT(X3367, "dddd"))</f>
        <v/>
      </c>
      <c r="AB3367" s="23">
        <f>VLOOKUP(U3367,'Currency Sheet'!A:C,3,)</f>
        <v/>
      </c>
      <c r="AC3367" s="44">
        <f>VLOOKUP(P3367,'Customer List'!B:D,3,)</f>
        <v/>
      </c>
    </row>
    <row r="3368">
      <c r="A3368" s="23">
        <f>A3367+1</f>
        <v/>
      </c>
      <c r="B3368" s="23" t="inlineStr">
        <is>
          <t>EED119711</t>
        </is>
      </c>
      <c r="C3368" s="32" t="n">
        <v>45933</v>
      </c>
      <c r="D3368" s="32" t="n">
        <v>45938</v>
      </c>
      <c r="E3368" s="51" t="n">
        <v>119.7</v>
      </c>
      <c r="F3368" s="51">
        <f>IF(AB3368="DOLLAR",E3368*88,E3368)</f>
        <v/>
      </c>
      <c r="G3368" s="62">
        <f>F3368*J3368</f>
        <v/>
      </c>
      <c r="H3368" s="23" t="n">
        <v>406602</v>
      </c>
      <c r="I3368" s="23" t="inlineStr">
        <is>
          <t>anti-mouse IgG1</t>
        </is>
      </c>
      <c r="J3368" s="23" t="n">
        <v>1</v>
      </c>
      <c r="K3368" s="23" t="n">
        <v>1</v>
      </c>
      <c r="L3368" s="23">
        <f>J3368-K3368</f>
        <v/>
      </c>
      <c r="M3368" s="23" t="inlineStr">
        <is>
          <t>T-1430/25-26</t>
        </is>
      </c>
      <c r="N3368" s="32" t="n">
        <v>45943</v>
      </c>
      <c r="O3368" s="62" t="n">
        <v>19878.75</v>
      </c>
      <c r="P3368" s="23" t="inlineStr">
        <is>
          <t>BARC</t>
        </is>
      </c>
      <c r="Q3368" s="23" t="n">
        <v>58156922471</v>
      </c>
      <c r="R3368" s="23" t="inlineStr">
        <is>
          <t>Delivered</t>
        </is>
      </c>
      <c r="S3368" s="63" t="n">
        <v>4</v>
      </c>
      <c r="T3368" s="39" t="inlineStr">
        <is>
          <t>Sent on DC</t>
        </is>
      </c>
      <c r="U3368" s="23" t="inlineStr">
        <is>
          <t>BioLegend</t>
        </is>
      </c>
      <c r="V3368" s="23">
        <f>VLOOKUP(P3368,'Customer List'!B:C,2,)</f>
        <v/>
      </c>
      <c r="W3368" s="40" t="n"/>
      <c r="X3368" s="32" t="n">
        <v>45944</v>
      </c>
      <c r="Y3368" s="23">
        <f>IF(X3368="", "", X3368-N3368)</f>
        <v/>
      </c>
      <c r="Z3368" s="23">
        <f>IF(N3368="", "", TEXT(N3368, "dddd"))</f>
        <v/>
      </c>
      <c r="AA3368" s="23">
        <f>IF(X3368="", "", TEXT(X3368, "dddd"))</f>
        <v/>
      </c>
      <c r="AB3368" s="23">
        <f>VLOOKUP(U3368,'Currency Sheet'!A:C,3,)</f>
        <v/>
      </c>
      <c r="AC3368" s="44">
        <f>VLOOKUP(P3368,'Customer List'!B:D,3,)</f>
        <v/>
      </c>
    </row>
    <row r="3369">
      <c r="A3369" s="23">
        <f>A3368+1</f>
        <v/>
      </c>
      <c r="B3369" s="23" t="inlineStr">
        <is>
          <t>EED119711</t>
        </is>
      </c>
      <c r="C3369" s="32" t="n">
        <v>45933</v>
      </c>
      <c r="D3369" s="32" t="n">
        <v>45938</v>
      </c>
      <c r="E3369" s="51" t="n">
        <v>119.7</v>
      </c>
      <c r="F3369" s="51">
        <f>IF(AB3369="DOLLAR",E3369*88,E3369)</f>
        <v/>
      </c>
      <c r="G3369" s="62">
        <f>F3369*J3369</f>
        <v/>
      </c>
      <c r="H3369" s="23" t="n">
        <v>406702</v>
      </c>
      <c r="I3369" s="23" t="inlineStr">
        <is>
          <t>anti-mouse IgG2b</t>
        </is>
      </c>
      <c r="J3369" s="23" t="n">
        <v>1</v>
      </c>
      <c r="K3369" s="23" t="n">
        <v>1</v>
      </c>
      <c r="L3369" s="23">
        <f>J3369-K3369</f>
        <v/>
      </c>
      <c r="M3369" s="23" t="inlineStr">
        <is>
          <t>T-1430/25-26</t>
        </is>
      </c>
      <c r="N3369" s="32" t="n">
        <v>45943</v>
      </c>
      <c r="O3369" s="62" t="n">
        <v>19878.75</v>
      </c>
      <c r="P3369" s="23" t="inlineStr">
        <is>
          <t>BARC</t>
        </is>
      </c>
      <c r="Q3369" s="23" t="n">
        <v>58156922471</v>
      </c>
      <c r="R3369" s="23" t="inlineStr">
        <is>
          <t>Delivered</t>
        </is>
      </c>
      <c r="S3369" s="63" t="n">
        <v>4</v>
      </c>
      <c r="T3369" s="39" t="inlineStr">
        <is>
          <t>Sent on DC</t>
        </is>
      </c>
      <c r="U3369" s="23" t="inlineStr">
        <is>
          <t>BioLegend</t>
        </is>
      </c>
      <c r="V3369" s="23">
        <f>VLOOKUP(P3369,'Customer List'!B:C,2,)</f>
        <v/>
      </c>
      <c r="W3369" s="40" t="n"/>
      <c r="X3369" s="32" t="n">
        <v>45944</v>
      </c>
      <c r="Y3369" s="23">
        <f>IF(X3369="", "", X3369-N3369)</f>
        <v/>
      </c>
      <c r="Z3369" s="23">
        <f>IF(N3369="", "", TEXT(N3369, "dddd"))</f>
        <v/>
      </c>
      <c r="AA3369" s="23">
        <f>IF(X3369="", "", TEXT(X3369, "dddd"))</f>
        <v/>
      </c>
      <c r="AB3369" s="23">
        <f>VLOOKUP(U3369,'Currency Sheet'!A:C,3,)</f>
        <v/>
      </c>
      <c r="AC3369" s="44">
        <f>VLOOKUP(P3369,'Customer List'!B:D,3,)</f>
        <v/>
      </c>
    </row>
    <row r="3370">
      <c r="A3370" s="23">
        <f>A3369+1</f>
        <v/>
      </c>
      <c r="B3370" s="23" t="inlineStr">
        <is>
          <t>EED119711</t>
        </is>
      </c>
      <c r="C3370" s="32" t="n">
        <v>45933</v>
      </c>
      <c r="D3370" s="32" t="n">
        <v>45938</v>
      </c>
      <c r="E3370" s="51" t="n">
        <v>119.7</v>
      </c>
      <c r="F3370" s="51">
        <f>IF(AB3370="DOLLAR",E3370*88,E3370)</f>
        <v/>
      </c>
      <c r="G3370" s="62">
        <f>F3370*J3370</f>
        <v/>
      </c>
      <c r="H3370" s="23" t="n">
        <v>406802</v>
      </c>
      <c r="I3370" s="23" t="inlineStr">
        <is>
          <t>anti-mouse IgG3</t>
        </is>
      </c>
      <c r="J3370" s="23" t="n">
        <v>1</v>
      </c>
      <c r="K3370" s="23" t="n">
        <v>1</v>
      </c>
      <c r="L3370" s="23">
        <f>J3370-K3370</f>
        <v/>
      </c>
      <c r="M3370" s="23" t="inlineStr">
        <is>
          <t>T-1430/25-26</t>
        </is>
      </c>
      <c r="N3370" s="32" t="n">
        <v>45943</v>
      </c>
      <c r="O3370" s="62" t="n">
        <v>19878.75</v>
      </c>
      <c r="P3370" s="23" t="inlineStr">
        <is>
          <t>BARC</t>
        </is>
      </c>
      <c r="Q3370" s="23" t="n">
        <v>58156922471</v>
      </c>
      <c r="R3370" s="23" t="inlineStr">
        <is>
          <t>Delivered</t>
        </is>
      </c>
      <c r="S3370" s="63" t="n">
        <v>4</v>
      </c>
      <c r="T3370" s="39" t="inlineStr">
        <is>
          <t>Sent on DC</t>
        </is>
      </c>
      <c r="U3370" s="23" t="inlineStr">
        <is>
          <t>BioLegend</t>
        </is>
      </c>
      <c r="V3370" s="23">
        <f>VLOOKUP(P3370,'Customer List'!B:C,2,)</f>
        <v/>
      </c>
      <c r="W3370" s="40" t="n"/>
      <c r="X3370" s="32" t="n">
        <v>45944</v>
      </c>
      <c r="Y3370" s="23">
        <f>IF(X3370="", "", X3370-N3370)</f>
        <v/>
      </c>
      <c r="Z3370" s="23">
        <f>IF(N3370="", "", TEXT(N3370, "dddd"))</f>
        <v/>
      </c>
      <c r="AA3370" s="23">
        <f>IF(X3370="", "", TEXT(X3370, "dddd"))</f>
        <v/>
      </c>
      <c r="AB3370" s="23">
        <f>VLOOKUP(U3370,'Currency Sheet'!A:C,3,)</f>
        <v/>
      </c>
      <c r="AC3370" s="44">
        <f>VLOOKUP(P3370,'Customer List'!B:D,3,)</f>
        <v/>
      </c>
    </row>
    <row r="3371">
      <c r="A3371" s="23">
        <f>A3370+1</f>
        <v/>
      </c>
      <c r="B3371" s="23" t="inlineStr">
        <is>
          <t>EED119711</t>
        </is>
      </c>
      <c r="C3371" s="32" t="n">
        <v>45933</v>
      </c>
      <c r="D3371" s="32" t="n">
        <v>45938</v>
      </c>
      <c r="E3371" s="51" t="n">
        <v>119.7</v>
      </c>
      <c r="F3371" s="51">
        <f>IF(AB3371="DOLLAR",E3371*88,E3371)</f>
        <v/>
      </c>
      <c r="G3371" s="62">
        <f>F3371*J3371</f>
        <v/>
      </c>
      <c r="H3371" s="23" t="n">
        <v>406902</v>
      </c>
      <c r="I3371" s="23" t="inlineStr">
        <is>
          <t>anti-mouse IgE</t>
        </is>
      </c>
      <c r="J3371" s="23" t="n">
        <v>1</v>
      </c>
      <c r="K3371" s="23" t="n">
        <v>1</v>
      </c>
      <c r="L3371" s="23">
        <f>J3371-K3371</f>
        <v/>
      </c>
      <c r="M3371" s="23" t="inlineStr">
        <is>
          <t>T-1430/25-26</t>
        </is>
      </c>
      <c r="N3371" s="32" t="n">
        <v>45943</v>
      </c>
      <c r="O3371" s="62" t="n">
        <v>19878.75</v>
      </c>
      <c r="P3371" s="23" t="inlineStr">
        <is>
          <t>BARC</t>
        </is>
      </c>
      <c r="Q3371" s="23" t="n">
        <v>58156922471</v>
      </c>
      <c r="R3371" s="23" t="inlineStr">
        <is>
          <t>Delivered</t>
        </is>
      </c>
      <c r="S3371" s="63" t="n">
        <v>4</v>
      </c>
      <c r="T3371" s="39" t="inlineStr">
        <is>
          <t>Sent on DC</t>
        </is>
      </c>
      <c r="U3371" s="23" t="inlineStr">
        <is>
          <t>BioLegend</t>
        </is>
      </c>
      <c r="V3371" s="23">
        <f>VLOOKUP(P3371,'Customer List'!B:C,2,)</f>
        <v/>
      </c>
      <c r="W3371" s="40" t="n"/>
      <c r="X3371" s="32" t="n">
        <v>45944</v>
      </c>
      <c r="Y3371" s="23">
        <f>IF(X3371="", "", X3371-N3371)</f>
        <v/>
      </c>
      <c r="Z3371" s="23">
        <f>IF(N3371="", "", TEXT(N3371, "dddd"))</f>
        <v/>
      </c>
      <c r="AA3371" s="23">
        <f>IF(X3371="", "", TEXT(X3371, "dddd"))</f>
        <v/>
      </c>
      <c r="AB3371" s="23">
        <f>VLOOKUP(U3371,'Currency Sheet'!A:C,3,)</f>
        <v/>
      </c>
      <c r="AC3371" s="44">
        <f>VLOOKUP(P3371,'Customer List'!B:D,3,)</f>
        <v/>
      </c>
    </row>
    <row r="3372">
      <c r="A3372" s="23">
        <f>A3371+1</f>
        <v/>
      </c>
      <c r="B3372" s="23" t="inlineStr">
        <is>
          <t>EED119711</t>
        </is>
      </c>
      <c r="C3372" s="32" t="n">
        <v>45933</v>
      </c>
      <c r="D3372" s="32" t="n">
        <v>45938</v>
      </c>
      <c r="E3372" s="51" t="n">
        <v>119.7</v>
      </c>
      <c r="F3372" s="51">
        <f>IF(AB3372="DOLLAR",E3372*88,E3372)</f>
        <v/>
      </c>
      <c r="G3372" s="62">
        <f>F3372*J3372</f>
        <v/>
      </c>
      <c r="H3372" s="23" t="n">
        <v>407002</v>
      </c>
      <c r="I3372" s="23" t="inlineStr">
        <is>
          <t>anti-mouse IgA</t>
        </is>
      </c>
      <c r="J3372" s="23" t="n">
        <v>1</v>
      </c>
      <c r="K3372" s="23" t="n">
        <v>1</v>
      </c>
      <c r="L3372" s="23">
        <f>J3372-K3372</f>
        <v/>
      </c>
      <c r="M3372" s="23" t="inlineStr">
        <is>
          <t>T-1430/25-26</t>
        </is>
      </c>
      <c r="N3372" s="32" t="n">
        <v>45943</v>
      </c>
      <c r="O3372" s="62" t="n">
        <v>19878.75</v>
      </c>
      <c r="P3372" s="23" t="inlineStr">
        <is>
          <t>BARC</t>
        </is>
      </c>
      <c r="Q3372" s="23" t="n">
        <v>58156922471</v>
      </c>
      <c r="R3372" s="23" t="inlineStr">
        <is>
          <t>Delivered</t>
        </is>
      </c>
      <c r="S3372" s="63" t="n">
        <v>4</v>
      </c>
      <c r="T3372" s="39" t="inlineStr">
        <is>
          <t>Sent on DC</t>
        </is>
      </c>
      <c r="U3372" s="23" t="inlineStr">
        <is>
          <t>BioLegend</t>
        </is>
      </c>
      <c r="V3372" s="23">
        <f>VLOOKUP(P3372,'Customer List'!B:C,2,)</f>
        <v/>
      </c>
      <c r="W3372" s="40" t="n"/>
      <c r="X3372" s="32" t="n">
        <v>45944</v>
      </c>
      <c r="Y3372" s="23">
        <f>IF(X3372="", "", X3372-N3372)</f>
        <v/>
      </c>
      <c r="Z3372" s="23">
        <f>IF(N3372="", "", TEXT(N3372, "dddd"))</f>
        <v/>
      </c>
      <c r="AA3372" s="23">
        <f>IF(X3372="", "", TEXT(X3372, "dddd"))</f>
        <v/>
      </c>
      <c r="AB3372" s="23">
        <f>VLOOKUP(U3372,'Currency Sheet'!A:C,3,)</f>
        <v/>
      </c>
      <c r="AC3372" s="44">
        <f>VLOOKUP(P3372,'Customer List'!B:D,3,)</f>
        <v/>
      </c>
    </row>
    <row r="3373">
      <c r="A3373" s="23">
        <f>A3372+1</f>
        <v/>
      </c>
      <c r="B3373" s="23" t="inlineStr">
        <is>
          <t>EED119711</t>
        </is>
      </c>
      <c r="C3373" s="32" t="n">
        <v>45933</v>
      </c>
      <c r="D3373" s="32" t="n">
        <v>45938</v>
      </c>
      <c r="E3373" s="51" t="n">
        <v>119.7</v>
      </c>
      <c r="F3373" s="51">
        <f>IF(AB3373="DOLLAR",E3373*88,E3373)</f>
        <v/>
      </c>
      <c r="G3373" s="62">
        <f>F3373*J3373</f>
        <v/>
      </c>
      <c r="H3373" s="23" t="n">
        <v>407102</v>
      </c>
      <c r="I3373" s="23" t="inlineStr">
        <is>
          <t>anti-mouse IgG2a</t>
        </is>
      </c>
      <c r="J3373" s="23" t="n">
        <v>1</v>
      </c>
      <c r="K3373" s="23" t="n">
        <v>1</v>
      </c>
      <c r="L3373" s="23">
        <f>J3373-K3373</f>
        <v/>
      </c>
      <c r="M3373" s="23" t="inlineStr">
        <is>
          <t>T-1430/25-26</t>
        </is>
      </c>
      <c r="N3373" s="32" t="n">
        <v>45943</v>
      </c>
      <c r="O3373" s="62" t="n">
        <v>19878.75</v>
      </c>
      <c r="P3373" s="23" t="inlineStr">
        <is>
          <t>BARC</t>
        </is>
      </c>
      <c r="Q3373" s="23" t="n">
        <v>58156922471</v>
      </c>
      <c r="R3373" s="23" t="inlineStr">
        <is>
          <t>Delivered</t>
        </is>
      </c>
      <c r="S3373" s="63" t="n">
        <v>4</v>
      </c>
      <c r="T3373" s="39" t="inlineStr">
        <is>
          <t>Sent on DC</t>
        </is>
      </c>
      <c r="U3373" s="23" t="inlineStr">
        <is>
          <t>BioLegend</t>
        </is>
      </c>
      <c r="V3373" s="23">
        <f>VLOOKUP(P3373,'Customer List'!B:C,2,)</f>
        <v/>
      </c>
      <c r="W3373" s="40" t="n"/>
      <c r="X3373" s="32" t="n">
        <v>45944</v>
      </c>
      <c r="Y3373" s="23">
        <f>IF(X3373="", "", X3373-N3373)</f>
        <v/>
      </c>
      <c r="Z3373" s="23">
        <f>IF(N3373="", "", TEXT(N3373, "dddd"))</f>
        <v/>
      </c>
      <c r="AA3373" s="23">
        <f>IF(X3373="", "", TEXT(X3373, "dddd"))</f>
        <v/>
      </c>
      <c r="AB3373" s="23">
        <f>VLOOKUP(U3373,'Currency Sheet'!A:C,3,)</f>
        <v/>
      </c>
      <c r="AC3373" s="44">
        <f>VLOOKUP(P3373,'Customer List'!B:D,3,)</f>
        <v/>
      </c>
    </row>
    <row r="3374">
      <c r="A3374" s="23">
        <f>A3373+1</f>
        <v/>
      </c>
      <c r="B3374" s="23" t="inlineStr">
        <is>
          <t>EED119711</t>
        </is>
      </c>
      <c r="C3374" s="32" t="n">
        <v>45933</v>
      </c>
      <c r="D3374" s="32" t="n">
        <v>45938</v>
      </c>
      <c r="E3374" s="51" t="n">
        <v>149.8</v>
      </c>
      <c r="F3374" s="51">
        <f>IF(AB3374="DOLLAR",E3374*88,E3374)</f>
        <v/>
      </c>
      <c r="G3374" s="62">
        <f>F3374*J3374</f>
        <v/>
      </c>
      <c r="H3374" s="23" t="n">
        <v>410504</v>
      </c>
      <c r="I3374" s="23" t="inlineStr">
        <is>
          <t>anti-Streptavidin</t>
        </is>
      </c>
      <c r="J3374" s="23" t="n">
        <v>1</v>
      </c>
      <c r="K3374" s="23" t="n">
        <v>1</v>
      </c>
      <c r="L3374" s="23">
        <f>J3374-K3374</f>
        <v/>
      </c>
      <c r="M3374" s="23" t="inlineStr">
        <is>
          <t>T-1396/25-26</t>
        </is>
      </c>
      <c r="N3374" s="32" t="n">
        <v>45941</v>
      </c>
      <c r="O3374" s="62" t="n">
        <v>23219</v>
      </c>
      <c r="P3374" s="23" t="inlineStr">
        <is>
          <t>POPVAX</t>
        </is>
      </c>
      <c r="Q3374" s="23" t="n">
        <v>58156812615</v>
      </c>
      <c r="R3374" s="23" t="inlineStr">
        <is>
          <t>Delivered</t>
        </is>
      </c>
      <c r="S3374" s="63" t="n">
        <v>4</v>
      </c>
      <c r="T3374" s="39" t="n"/>
      <c r="U3374" s="23" t="inlineStr">
        <is>
          <t>BioLegend</t>
        </is>
      </c>
      <c r="V3374" s="23">
        <f>VLOOKUP(P3374,'Customer List'!B:C,2,)</f>
        <v/>
      </c>
      <c r="W3374" s="40" t="n"/>
      <c r="X3374" s="32" t="n">
        <v>45943</v>
      </c>
      <c r="Y3374" s="23">
        <f>IF(X3374="", "", X3374-N3374)</f>
        <v/>
      </c>
      <c r="Z3374" s="23">
        <f>IF(N3374="", "", TEXT(N3374, "dddd"))</f>
        <v/>
      </c>
      <c r="AA3374" s="23">
        <f>IF(X3374="", "", TEXT(X3374, "dddd"))</f>
        <v/>
      </c>
      <c r="AB3374" s="23">
        <f>VLOOKUP(U3374,'Currency Sheet'!A:C,3,)</f>
        <v/>
      </c>
      <c r="AC3374" s="44">
        <f>VLOOKUP(P3374,'Customer List'!B:D,3,)</f>
        <v/>
      </c>
    </row>
    <row r="3375">
      <c r="A3375" s="23">
        <f>A3374+1</f>
        <v/>
      </c>
      <c r="B3375" s="23" t="inlineStr">
        <is>
          <t>EED119711</t>
        </is>
      </c>
      <c r="C3375" s="32" t="n">
        <v>45933</v>
      </c>
      <c r="D3375" s="32" t="n">
        <v>45938</v>
      </c>
      <c r="E3375" s="51" t="n">
        <v>21</v>
      </c>
      <c r="F3375" s="51">
        <f>IF(AB3375="DOLLAR",E3375*88,E3375)</f>
        <v/>
      </c>
      <c r="G3375" s="62">
        <f>F3375*J3375</f>
        <v/>
      </c>
      <c r="H3375" s="23" t="n">
        <v>420403</v>
      </c>
      <c r="I3375" s="23" t="inlineStr">
        <is>
          <t>7-AAD Viability Staining Solution</t>
        </is>
      </c>
      <c r="J3375" s="23" t="n">
        <v>1</v>
      </c>
      <c r="K3375" s="23" t="n">
        <v>1</v>
      </c>
      <c r="L3375" s="23">
        <f>J3375-K3375</f>
        <v/>
      </c>
      <c r="M3375" s="23" t="inlineStr">
        <is>
          <t>T-1424/25-26</t>
        </is>
      </c>
      <c r="N3375" s="32" t="n">
        <v>45941</v>
      </c>
      <c r="O3375" s="62" t="n">
        <v>3150</v>
      </c>
      <c r="P3375" s="23" t="inlineStr">
        <is>
          <t>BIO SOLUTION</t>
        </is>
      </c>
      <c r="Q3375" s="23" t="n">
        <v>58156809782</v>
      </c>
      <c r="R3375" s="23" t="inlineStr">
        <is>
          <t>Delivered</t>
        </is>
      </c>
      <c r="S3375" s="63" t="n">
        <v>4</v>
      </c>
      <c r="T3375" s="39" t="n"/>
      <c r="U3375" s="23" t="inlineStr">
        <is>
          <t>BioLegend</t>
        </is>
      </c>
      <c r="V3375" s="23">
        <f>VLOOKUP(P3375,'Customer List'!B:C,2,)</f>
        <v/>
      </c>
      <c r="W3375" s="40" t="n"/>
      <c r="X3375" s="32" t="n">
        <v>45943</v>
      </c>
      <c r="Y3375" s="23">
        <f>IF(X3375="", "", X3375-N3375)</f>
        <v/>
      </c>
      <c r="Z3375" s="23">
        <f>IF(N3375="", "", TEXT(N3375, "dddd"))</f>
        <v/>
      </c>
      <c r="AA3375" s="23">
        <f>IF(X3375="", "", TEXT(X3375, "dddd"))</f>
        <v/>
      </c>
      <c r="AB3375" s="23">
        <f>VLOOKUP(U3375,'Currency Sheet'!A:C,3,)</f>
        <v/>
      </c>
      <c r="AC3375" s="44">
        <f>VLOOKUP(P3375,'Customer List'!B:D,3,)</f>
        <v/>
      </c>
    </row>
    <row r="3376">
      <c r="A3376" s="23">
        <f>A3375+1</f>
        <v/>
      </c>
      <c r="B3376" s="23" t="inlineStr">
        <is>
          <t>EED119711</t>
        </is>
      </c>
      <c r="C3376" s="32" t="n">
        <v>45933</v>
      </c>
      <c r="D3376" s="32" t="n">
        <v>45938</v>
      </c>
      <c r="E3376" s="51" t="n">
        <v>41.3</v>
      </c>
      <c r="F3376" s="51">
        <f>IF(AB3376="DOLLAR",E3376*88,E3376)</f>
        <v/>
      </c>
      <c r="G3376" s="62">
        <f>F3376*J3376</f>
        <v/>
      </c>
      <c r="H3376" s="23" t="n">
        <v>420404</v>
      </c>
      <c r="I3376" s="23" t="inlineStr">
        <is>
          <t>7-AAD Viability Staining Solution</t>
        </is>
      </c>
      <c r="J3376" s="23" t="n">
        <v>5</v>
      </c>
      <c r="K3376" s="23" t="n">
        <v>5</v>
      </c>
      <c r="L3376" s="23">
        <f>J3376-K3376</f>
        <v/>
      </c>
      <c r="M3376" s="23" t="inlineStr">
        <is>
          <t>T-1404/25-26</t>
        </is>
      </c>
      <c r="N3376" s="32" t="n">
        <v>45941</v>
      </c>
      <c r="O3376" s="62" t="n">
        <v>32007.5</v>
      </c>
      <c r="P3376" s="23" t="inlineStr">
        <is>
          <t>MICRO VAPI</t>
        </is>
      </c>
      <c r="Q3376" s="23" t="n">
        <v>58156842866</v>
      </c>
      <c r="R3376" s="23" t="inlineStr">
        <is>
          <t>Delivered</t>
        </is>
      </c>
      <c r="S3376" s="63" t="n">
        <v>4</v>
      </c>
      <c r="T3376" s="39" t="n"/>
      <c r="U3376" s="23" t="inlineStr">
        <is>
          <t>BioLegend</t>
        </is>
      </c>
      <c r="V3376" s="23">
        <f>VLOOKUP(P3376,'Customer List'!B:C,2,)</f>
        <v/>
      </c>
      <c r="W3376" s="40" t="n"/>
      <c r="X3376" s="32" t="n">
        <v>45944</v>
      </c>
      <c r="Y3376" s="23">
        <f>IF(X3376="", "", X3376-N3376)</f>
        <v/>
      </c>
      <c r="Z3376" s="23">
        <f>IF(N3376="", "", TEXT(N3376, "dddd"))</f>
        <v/>
      </c>
      <c r="AA3376" s="23">
        <f>IF(X3376="", "", TEXT(X3376, "dddd"))</f>
        <v/>
      </c>
      <c r="AB3376" s="23">
        <f>VLOOKUP(U3376,'Currency Sheet'!A:C,3,)</f>
        <v/>
      </c>
      <c r="AC3376" s="44">
        <f>VLOOKUP(P3376,'Customer List'!B:D,3,)</f>
        <v/>
      </c>
    </row>
    <row r="3377">
      <c r="A3377" s="23">
        <f>A3376+1</f>
        <v/>
      </c>
      <c r="B3377" s="23" t="inlineStr">
        <is>
          <t>EED119711</t>
        </is>
      </c>
      <c r="C3377" s="32" t="n">
        <v>45933</v>
      </c>
      <c r="D3377" s="32" t="n">
        <v>45938</v>
      </c>
      <c r="E3377" s="51" t="n">
        <v>41.3</v>
      </c>
      <c r="F3377" s="51">
        <f>IF(AB3377="DOLLAR",E3377*88,E3377)</f>
        <v/>
      </c>
      <c r="G3377" s="62">
        <f>F3377*J3377</f>
        <v/>
      </c>
      <c r="H3377" s="23" t="n">
        <v>420801</v>
      </c>
      <c r="I3377" s="23" t="inlineStr">
        <is>
          <t>Fixation Buffer</t>
        </is>
      </c>
      <c r="J3377" s="23" t="n">
        <v>1</v>
      </c>
      <c r="K3377" s="23" t="n">
        <v>1</v>
      </c>
      <c r="L3377" s="23">
        <f>J3377-K3377</f>
        <v/>
      </c>
      <c r="M3377" s="23" t="inlineStr">
        <is>
          <t>T-1392/25-26</t>
        </is>
      </c>
      <c r="N3377" s="32" t="n">
        <v>45941</v>
      </c>
      <c r="O3377" s="62" t="n">
        <v>5044.5</v>
      </c>
      <c r="P3377" s="23" t="inlineStr">
        <is>
          <t>ILS</t>
        </is>
      </c>
      <c r="Q3377" s="23" t="n">
        <v>58156839753</v>
      </c>
      <c r="R3377" s="32" t="inlineStr">
        <is>
          <t>Delivered</t>
        </is>
      </c>
      <c r="S3377" s="63" t="n">
        <v>4</v>
      </c>
      <c r="T3377" s="39" t="n"/>
      <c r="U3377" s="23" t="inlineStr">
        <is>
          <t>BioLegend</t>
        </is>
      </c>
      <c r="V3377" s="23">
        <f>VLOOKUP(P3377,'Customer List'!B:C,2,)</f>
        <v/>
      </c>
      <c r="W3377" s="40" t="n"/>
      <c r="X3377" s="32" t="n">
        <v>45945</v>
      </c>
      <c r="Y3377" s="23">
        <f>IF(X3377="", "", X3377-N3377)</f>
        <v/>
      </c>
      <c r="Z3377" s="23">
        <f>IF(N3377="", "", TEXT(N3377, "dddd"))</f>
        <v/>
      </c>
      <c r="AA3377" s="23">
        <f>IF(X3377="", "", TEXT(X3377, "dddd"))</f>
        <v/>
      </c>
      <c r="AB3377" s="23">
        <f>VLOOKUP(U3377,'Currency Sheet'!A:C,3,)</f>
        <v/>
      </c>
      <c r="AC3377" s="44">
        <f>VLOOKUP(P3377,'Customer List'!B:D,3,)</f>
        <v/>
      </c>
    </row>
    <row r="3378">
      <c r="A3378" s="23">
        <f>A3377+1</f>
        <v/>
      </c>
      <c r="B3378" s="23" t="inlineStr">
        <is>
          <t>EED119711</t>
        </is>
      </c>
      <c r="C3378" s="32" t="n">
        <v>45933</v>
      </c>
      <c r="D3378" s="32" t="n">
        <v>45938</v>
      </c>
      <c r="E3378" s="51" t="n">
        <v>41.3</v>
      </c>
      <c r="F3378" s="51">
        <f>IF(AB3378="DOLLAR",E3378*88,E3378)</f>
        <v/>
      </c>
      <c r="G3378" s="62">
        <f>F3378*J3378</f>
        <v/>
      </c>
      <c r="H3378" s="23" t="n">
        <v>420801</v>
      </c>
      <c r="I3378" s="23" t="inlineStr">
        <is>
          <t>Fixation Buffer</t>
        </is>
      </c>
      <c r="J3378" s="23" t="n">
        <v>1</v>
      </c>
      <c r="K3378" s="23" t="n">
        <v>1</v>
      </c>
      <c r="L3378" s="23">
        <f>J3378-K3378</f>
        <v/>
      </c>
      <c r="M3378" s="23" t="inlineStr">
        <is>
          <t>T-1424/25-26</t>
        </is>
      </c>
      <c r="N3378" s="32" t="n">
        <v>45941</v>
      </c>
      <c r="O3378" s="62" t="n">
        <v>6195</v>
      </c>
      <c r="P3378" s="23" t="inlineStr">
        <is>
          <t>BIO SOLUTION</t>
        </is>
      </c>
      <c r="Q3378" s="23" t="n">
        <v>58156809782</v>
      </c>
      <c r="R3378" s="23" t="inlineStr">
        <is>
          <t>Delivered</t>
        </is>
      </c>
      <c r="S3378" s="63" t="n">
        <v>4</v>
      </c>
      <c r="T3378" s="39" t="n"/>
      <c r="U3378" s="23" t="inlineStr">
        <is>
          <t>BioLegend</t>
        </is>
      </c>
      <c r="V3378" s="23">
        <f>VLOOKUP(P3378,'Customer List'!B:C,2,)</f>
        <v/>
      </c>
      <c r="W3378" s="40" t="n"/>
      <c r="X3378" s="32" t="n">
        <v>45943</v>
      </c>
      <c r="Y3378" s="23">
        <f>IF(X3378="", "", X3378-N3378)</f>
        <v/>
      </c>
      <c r="Z3378" s="23">
        <f>IF(N3378="", "", TEXT(N3378, "dddd"))</f>
        <v/>
      </c>
      <c r="AA3378" s="23">
        <f>IF(X3378="", "", TEXT(X3378, "dddd"))</f>
        <v/>
      </c>
      <c r="AB3378" s="23">
        <f>VLOOKUP(U3378,'Currency Sheet'!A:C,3,)</f>
        <v/>
      </c>
      <c r="AC3378" s="44">
        <f>VLOOKUP(P3378,'Customer List'!B:D,3,)</f>
        <v/>
      </c>
    </row>
    <row r="3379">
      <c r="A3379" s="23">
        <f>A3378+1</f>
        <v/>
      </c>
      <c r="B3379" s="23" t="inlineStr">
        <is>
          <t>EED119711</t>
        </is>
      </c>
      <c r="C3379" s="32" t="n">
        <v>45933</v>
      </c>
      <c r="D3379" s="32" t="n">
        <v>45938</v>
      </c>
      <c r="E3379" s="51" t="n">
        <v>65.8</v>
      </c>
      <c r="F3379" s="51">
        <f>IF(AB3379="DOLLAR",E3379*88,E3379)</f>
        <v/>
      </c>
      <c r="G3379" s="62">
        <f>F3379*J3379</f>
        <v/>
      </c>
      <c r="H3379" s="23" t="n">
        <v>421002</v>
      </c>
      <c r="I3379" s="23" t="inlineStr">
        <is>
          <t>Intracellular Staining Perm Wash Buffer (10X)</t>
        </is>
      </c>
      <c r="J3379" s="23" t="n">
        <v>1</v>
      </c>
      <c r="K3379" s="23" t="n">
        <v>1</v>
      </c>
      <c r="L3379" s="23">
        <f>J3379-K3379</f>
        <v/>
      </c>
      <c r="M3379" s="23" t="inlineStr">
        <is>
          <t>T-1392/25-26</t>
        </is>
      </c>
      <c r="N3379" s="32" t="n">
        <v>45941</v>
      </c>
      <c r="O3379" s="62" t="n">
        <v>8037</v>
      </c>
      <c r="P3379" s="23" t="inlineStr">
        <is>
          <t>ILS</t>
        </is>
      </c>
      <c r="Q3379" s="23" t="n">
        <v>58156839753</v>
      </c>
      <c r="R3379" s="32" t="inlineStr">
        <is>
          <t>Delivered</t>
        </is>
      </c>
      <c r="S3379" s="63" t="n">
        <v>4</v>
      </c>
      <c r="T3379" s="39" t="n"/>
      <c r="U3379" s="23" t="inlineStr">
        <is>
          <t>BioLegend</t>
        </is>
      </c>
      <c r="V3379" s="23">
        <f>VLOOKUP(P3379,'Customer List'!B:C,2,)</f>
        <v/>
      </c>
      <c r="W3379" s="40" t="n"/>
      <c r="X3379" s="32" t="n">
        <v>45945</v>
      </c>
      <c r="Y3379" s="23">
        <f>IF(X3379="", "", X3379-N3379)</f>
        <v/>
      </c>
      <c r="Z3379" s="23">
        <f>IF(N3379="", "", TEXT(N3379, "dddd"))</f>
        <v/>
      </c>
      <c r="AA3379" s="23">
        <f>IF(X3379="", "", TEXT(X3379, "dddd"))</f>
        <v/>
      </c>
      <c r="AB3379" s="23">
        <f>VLOOKUP(U3379,'Currency Sheet'!A:C,3,)</f>
        <v/>
      </c>
      <c r="AC3379" s="44">
        <f>VLOOKUP(P3379,'Customer List'!B:D,3,)</f>
        <v/>
      </c>
    </row>
    <row r="3380">
      <c r="A3380" s="23">
        <f>A3379+1</f>
        <v/>
      </c>
      <c r="B3380" s="23" t="inlineStr">
        <is>
          <t>EED119711</t>
        </is>
      </c>
      <c r="C3380" s="32" t="n">
        <v>45933</v>
      </c>
      <c r="D3380" s="32" t="n">
        <v>45938</v>
      </c>
      <c r="E3380" s="51" t="n">
        <v>29.4</v>
      </c>
      <c r="F3380" s="51">
        <f>IF(AB3380="DOLLAR",E3380*88,E3380)</f>
        <v/>
      </c>
      <c r="G3380" s="62">
        <f>F3380*J3380</f>
        <v/>
      </c>
      <c r="H3380" s="23" t="n">
        <v>421101</v>
      </c>
      <c r="I3380" s="23" t="inlineStr">
        <is>
          <t>TMB Substrate Set</t>
        </is>
      </c>
      <c r="J3380" s="23" t="n">
        <v>1</v>
      </c>
      <c r="K3380" s="23" t="n">
        <v>1</v>
      </c>
      <c r="L3380" s="23">
        <f>J3380-K3380</f>
        <v/>
      </c>
      <c r="M3380" s="23" t="inlineStr">
        <is>
          <t>T-1428/25-26</t>
        </is>
      </c>
      <c r="N3380" s="32" t="n">
        <v>45941</v>
      </c>
      <c r="O3380" s="62" t="n">
        <v>4426.8</v>
      </c>
      <c r="P3380" s="23" t="inlineStr">
        <is>
          <t>RG SONS</t>
        </is>
      </c>
      <c r="Q3380" s="23" t="n">
        <v>58156810375</v>
      </c>
      <c r="R3380" s="23" t="inlineStr">
        <is>
          <t>Delivered</t>
        </is>
      </c>
      <c r="S3380" s="63" t="n">
        <v>4</v>
      </c>
      <c r="T3380" s="39" t="n"/>
      <c r="U3380" s="23" t="inlineStr">
        <is>
          <t>BioLegend</t>
        </is>
      </c>
      <c r="V3380" s="23">
        <f>VLOOKUP(P3380,'Customer List'!B:C,2,)</f>
        <v/>
      </c>
      <c r="W3380" s="40" t="n"/>
      <c r="X3380" s="32" t="n">
        <v>45943</v>
      </c>
      <c r="Y3380" s="23">
        <f>IF(X3380="", "", X3380-N3380)</f>
        <v/>
      </c>
      <c r="Z3380" s="23">
        <f>IF(N3380="", "", TEXT(N3380, "dddd"))</f>
        <v/>
      </c>
      <c r="AA3380" s="23">
        <f>IF(X3380="", "", TEXT(X3380, "dddd"))</f>
        <v/>
      </c>
      <c r="AB3380" s="23">
        <f>VLOOKUP(U3380,'Currency Sheet'!A:C,3,)</f>
        <v/>
      </c>
      <c r="AC3380" s="44">
        <f>VLOOKUP(P3380,'Customer List'!B:D,3,)</f>
        <v/>
      </c>
    </row>
    <row r="3381">
      <c r="A3381" s="23">
        <f>A3380+1</f>
        <v/>
      </c>
      <c r="B3381" s="23" t="inlineStr">
        <is>
          <t>EED119711</t>
        </is>
      </c>
      <c r="C3381" s="32" t="n">
        <v>45933</v>
      </c>
      <c r="D3381" s="32" t="n">
        <v>45938</v>
      </c>
      <c r="E3381" s="51" t="n">
        <v>160.3</v>
      </c>
      <c r="F3381" s="51">
        <f>IF(AB3381="DOLLAR",E3381*88,E3381)</f>
        <v/>
      </c>
      <c r="G3381" s="62">
        <f>F3381*J3381</f>
        <v/>
      </c>
      <c r="H3381" s="23" t="n">
        <v>422302</v>
      </c>
      <c r="I3381" s="23" t="inlineStr">
        <is>
          <t>Human TruStain FcX™</t>
        </is>
      </c>
      <c r="J3381" s="23" t="n">
        <v>1</v>
      </c>
      <c r="K3381" s="23" t="n">
        <v>1</v>
      </c>
      <c r="L3381" s="23">
        <f>J3381-K3381</f>
        <v/>
      </c>
      <c r="M3381" s="23" t="inlineStr">
        <is>
          <t>T-1420/25-26</t>
        </is>
      </c>
      <c r="N3381" s="32" t="n">
        <v>45941</v>
      </c>
      <c r="O3381" s="62" t="n">
        <v>34846.5</v>
      </c>
      <c r="P3381" s="23" t="inlineStr">
        <is>
          <t>AURIGINE ONCO</t>
        </is>
      </c>
      <c r="Q3381" s="23" t="n">
        <v>58156813050</v>
      </c>
      <c r="R3381" s="23" t="inlineStr">
        <is>
          <t>Delivered</t>
        </is>
      </c>
      <c r="S3381" s="63" t="n">
        <v>4</v>
      </c>
      <c r="T3381" s="39" t="n"/>
      <c r="U3381" s="23" t="inlineStr">
        <is>
          <t>BioLegend</t>
        </is>
      </c>
      <c r="V3381" s="23">
        <f>VLOOKUP(P3381,'Customer List'!B:C,2,)</f>
        <v/>
      </c>
      <c r="W3381" s="40" t="n"/>
      <c r="X3381" s="32" t="n">
        <v>45943</v>
      </c>
      <c r="Y3381" s="23">
        <f>IF(X3381="", "", X3381-N3381)</f>
        <v/>
      </c>
      <c r="Z3381" s="23">
        <f>IF(N3381="", "", TEXT(N3381, "dddd"))</f>
        <v/>
      </c>
      <c r="AA3381" s="23">
        <f>IF(X3381="", "", TEXT(X3381, "dddd"))</f>
        <v/>
      </c>
      <c r="AB3381" s="23">
        <f>VLOOKUP(U3381,'Currency Sheet'!A:C,3,)</f>
        <v/>
      </c>
      <c r="AC3381" s="44">
        <f>VLOOKUP(P3381,'Customer List'!B:D,3,)</f>
        <v/>
      </c>
    </row>
    <row r="3382">
      <c r="A3382" s="23">
        <f>A3381+1</f>
        <v/>
      </c>
      <c r="B3382" s="23" t="inlineStr">
        <is>
          <t>EED119711</t>
        </is>
      </c>
      <c r="C3382" s="32" t="n">
        <v>45933</v>
      </c>
      <c r="D3382" s="32" t="n">
        <v>45938</v>
      </c>
      <c r="E3382" s="51" t="n">
        <v>53.9</v>
      </c>
      <c r="F3382" s="51">
        <f>IF(AB3382="DOLLAR",E3382*88,E3382)</f>
        <v/>
      </c>
      <c r="G3382" s="62">
        <f>F3382*J3382</f>
        <v/>
      </c>
      <c r="H3382" s="23" t="n">
        <v>422501</v>
      </c>
      <c r="I3382" s="23" t="inlineStr">
        <is>
          <t>Cyto-Last™ Buffer</t>
        </is>
      </c>
      <c r="J3382" s="23" t="n">
        <v>1</v>
      </c>
      <c r="K3382" s="23" t="n">
        <v>1</v>
      </c>
      <c r="L3382" s="23">
        <f>J3382-K3382</f>
        <v/>
      </c>
      <c r="M3382" s="23" t="inlineStr">
        <is>
          <t>T-1392/25-26</t>
        </is>
      </c>
      <c r="N3382" s="32" t="n">
        <v>45941</v>
      </c>
      <c r="O3382" s="62" t="n">
        <v>6583.5</v>
      </c>
      <c r="P3382" s="23" t="inlineStr">
        <is>
          <t>ILS</t>
        </is>
      </c>
      <c r="Q3382" s="23" t="n">
        <v>58156839753</v>
      </c>
      <c r="R3382" s="32" t="inlineStr">
        <is>
          <t>Delivered</t>
        </is>
      </c>
      <c r="S3382" s="63" t="n">
        <v>4</v>
      </c>
      <c r="T3382" s="39" t="n"/>
      <c r="U3382" s="23" t="inlineStr">
        <is>
          <t>BioLegend</t>
        </is>
      </c>
      <c r="V3382" s="23">
        <f>VLOOKUP(P3382,'Customer List'!B:C,2,)</f>
        <v/>
      </c>
      <c r="W3382" s="40" t="n"/>
      <c r="X3382" s="32" t="n">
        <v>45945</v>
      </c>
      <c r="Y3382" s="23">
        <f>IF(X3382="", "", X3382-N3382)</f>
        <v/>
      </c>
      <c r="Z3382" s="23">
        <f>IF(N3382="", "", TEXT(N3382, "dddd"))</f>
        <v/>
      </c>
      <c r="AA3382" s="23">
        <f>IF(X3382="", "", TEXT(X3382, "dddd"))</f>
        <v/>
      </c>
      <c r="AB3382" s="23">
        <f>VLOOKUP(U3382,'Currency Sheet'!A:C,3,)</f>
        <v/>
      </c>
      <c r="AC3382" s="44">
        <f>VLOOKUP(P3382,'Customer List'!B:D,3,)</f>
        <v/>
      </c>
    </row>
    <row r="3383">
      <c r="A3383" s="23">
        <f>A3382+1</f>
        <v/>
      </c>
      <c r="B3383" s="23" t="inlineStr">
        <is>
          <t>EED119711</t>
        </is>
      </c>
      <c r="C3383" s="32" t="n">
        <v>45933</v>
      </c>
      <c r="D3383" s="32" t="n">
        <v>45938</v>
      </c>
      <c r="E3383" s="51" t="n">
        <v>62.3</v>
      </c>
      <c r="F3383" s="51">
        <f>IF(AB3383="DOLLAR",E3383*88,E3383)</f>
        <v/>
      </c>
      <c r="G3383" s="62">
        <f>F3383*J3383</f>
        <v/>
      </c>
      <c r="H3383" s="23" t="n">
        <v>423101</v>
      </c>
      <c r="I3383" s="23" t="inlineStr">
        <is>
          <t>Zombie Aqua™ Fixable Viability Kit</t>
        </is>
      </c>
      <c r="J3383" s="23" t="n">
        <v>2</v>
      </c>
      <c r="K3383" s="23" t="n">
        <v>2</v>
      </c>
      <c r="L3383" s="23">
        <f>J3383-K3383</f>
        <v/>
      </c>
      <c r="M3383" s="23" t="inlineStr">
        <is>
          <t>T-1417/25-26</t>
        </is>
      </c>
      <c r="N3383" s="32" t="n">
        <v>45941</v>
      </c>
      <c r="O3383" s="62" t="n">
        <v>19313</v>
      </c>
      <c r="P3383" s="23" t="inlineStr">
        <is>
          <t>MICRO VAPI</t>
        </is>
      </c>
      <c r="Q3383" s="23" t="n">
        <v>58156842866</v>
      </c>
      <c r="R3383" s="23" t="inlineStr">
        <is>
          <t>Delivered</t>
        </is>
      </c>
      <c r="S3383" s="63" t="n">
        <v>-20</v>
      </c>
      <c r="T3383" s="39" t="n"/>
      <c r="U3383" s="23" t="inlineStr">
        <is>
          <t>BioLegend</t>
        </is>
      </c>
      <c r="V3383" s="23">
        <f>VLOOKUP(P3383,'Customer List'!B:C,2,)</f>
        <v/>
      </c>
      <c r="W3383" s="40" t="n"/>
      <c r="X3383" s="32" t="n">
        <v>45944</v>
      </c>
      <c r="Y3383" s="23">
        <f>IF(X3383="", "", X3383-N3383)</f>
        <v/>
      </c>
      <c r="Z3383" s="23">
        <f>IF(N3383="", "", TEXT(N3383, "dddd"))</f>
        <v/>
      </c>
      <c r="AA3383" s="23">
        <f>IF(X3383="", "", TEXT(X3383, "dddd"))</f>
        <v/>
      </c>
      <c r="AB3383" s="23">
        <f>VLOOKUP(U3383,'Currency Sheet'!A:C,3,)</f>
        <v/>
      </c>
      <c r="AC3383" s="44">
        <f>VLOOKUP(P3383,'Customer List'!B:D,3,)</f>
        <v/>
      </c>
    </row>
    <row r="3384">
      <c r="A3384" s="23">
        <f>A3383+1</f>
        <v/>
      </c>
      <c r="B3384" s="23" t="inlineStr">
        <is>
          <t>EED119711</t>
        </is>
      </c>
      <c r="C3384" s="32" t="n">
        <v>45933</v>
      </c>
      <c r="D3384" s="32" t="n">
        <v>45938</v>
      </c>
      <c r="E3384" s="51" t="n">
        <v>234.5</v>
      </c>
      <c r="F3384" s="51">
        <f>IF(AB3384="DOLLAR",E3384*88,E3384)</f>
        <v/>
      </c>
      <c r="G3384" s="62">
        <f>F3384*J3384</f>
        <v/>
      </c>
      <c r="H3384" s="23" t="n">
        <v>423108</v>
      </c>
      <c r="I3384" s="23" t="inlineStr">
        <is>
          <t>Zombie UV™ Fixable Viability Kit</t>
        </is>
      </c>
      <c r="J3384" s="23" t="n">
        <v>1</v>
      </c>
      <c r="K3384" s="23" t="n">
        <v>1</v>
      </c>
      <c r="L3384" s="23">
        <f>J3384-K3384</f>
        <v/>
      </c>
      <c r="M3384" s="23" t="inlineStr">
        <is>
          <t>T-1392/25-26</t>
        </is>
      </c>
      <c r="N3384" s="32" t="n">
        <v>45941</v>
      </c>
      <c r="O3384" s="62" t="n">
        <v>28642.5</v>
      </c>
      <c r="P3384" s="23" t="inlineStr">
        <is>
          <t>ILS</t>
        </is>
      </c>
      <c r="Q3384" s="23" t="n">
        <v>58156839753</v>
      </c>
      <c r="R3384" s="32" t="inlineStr">
        <is>
          <t>Delivered</t>
        </is>
      </c>
      <c r="S3384" s="63" t="n">
        <v>-20</v>
      </c>
      <c r="T3384" s="39" t="n"/>
      <c r="U3384" s="23" t="inlineStr">
        <is>
          <t>BioLegend</t>
        </is>
      </c>
      <c r="V3384" s="23">
        <f>VLOOKUP(P3384,'Customer List'!B:C,2,)</f>
        <v/>
      </c>
      <c r="W3384" s="40" t="n"/>
      <c r="X3384" s="32" t="n">
        <v>45945</v>
      </c>
      <c r="Y3384" s="23">
        <f>IF(X3384="", "", X3384-N3384)</f>
        <v/>
      </c>
      <c r="Z3384" s="23">
        <f>IF(N3384="", "", TEXT(N3384, "dddd"))</f>
        <v/>
      </c>
      <c r="AA3384" s="23">
        <f>IF(X3384="", "", TEXT(X3384, "dddd"))</f>
        <v/>
      </c>
      <c r="AB3384" s="23">
        <f>VLOOKUP(U3384,'Currency Sheet'!A:C,3,)</f>
        <v/>
      </c>
      <c r="AC3384" s="44">
        <f>VLOOKUP(P3384,'Customer List'!B:D,3,)</f>
        <v/>
      </c>
    </row>
    <row r="3385">
      <c r="A3385" s="23">
        <f>A3384+1</f>
        <v/>
      </c>
      <c r="B3385" s="23" t="inlineStr">
        <is>
          <t>EED119711</t>
        </is>
      </c>
      <c r="C3385" s="32" t="n">
        <v>45933</v>
      </c>
      <c r="D3385" s="32" t="n">
        <v>45938</v>
      </c>
      <c r="E3385" s="51" t="n">
        <v>58.1</v>
      </c>
      <c r="F3385" s="51">
        <f>IF(AB3385="DOLLAR",E3385*88,E3385)</f>
        <v/>
      </c>
      <c r="G3385" s="62">
        <f>F3385*J3385</f>
        <v/>
      </c>
      <c r="H3385" s="23" t="n">
        <v>423113</v>
      </c>
      <c r="I3385" s="23" t="inlineStr">
        <is>
          <t>Zombie Violet™ Fixable Viability Kit</t>
        </is>
      </c>
      <c r="J3385" s="23" t="n">
        <v>1</v>
      </c>
      <c r="K3385" s="23" t="n">
        <v>1</v>
      </c>
      <c r="L3385" s="23">
        <f>J3385-K3385</f>
        <v/>
      </c>
      <c r="M3385" s="23" t="inlineStr">
        <is>
          <t>T-1392/25-26</t>
        </is>
      </c>
      <c r="N3385" s="32" t="n">
        <v>45941</v>
      </c>
      <c r="O3385" s="62" t="n">
        <v>7096.5</v>
      </c>
      <c r="P3385" s="23" t="inlineStr">
        <is>
          <t>ILS</t>
        </is>
      </c>
      <c r="Q3385" s="23" t="n">
        <v>58156839753</v>
      </c>
      <c r="R3385" s="32" t="inlineStr">
        <is>
          <t>Delivered</t>
        </is>
      </c>
      <c r="S3385" s="63" t="n">
        <v>-20</v>
      </c>
      <c r="T3385" s="39" t="n"/>
      <c r="U3385" s="23" t="inlineStr">
        <is>
          <t>BioLegend</t>
        </is>
      </c>
      <c r="V3385" s="23">
        <f>VLOOKUP(P3385,'Customer List'!B:C,2,)</f>
        <v/>
      </c>
      <c r="W3385" s="40" t="n"/>
      <c r="X3385" s="32" t="n">
        <v>45945</v>
      </c>
      <c r="Y3385" s="23">
        <f>IF(X3385="", "", X3385-N3385)</f>
        <v/>
      </c>
      <c r="Z3385" s="23">
        <f>IF(N3385="", "", TEXT(N3385, "dddd"))</f>
        <v/>
      </c>
      <c r="AA3385" s="23">
        <f>IF(X3385="", "", TEXT(X3385, "dddd"))</f>
        <v/>
      </c>
      <c r="AB3385" s="23">
        <f>VLOOKUP(U3385,'Currency Sheet'!A:C,3,)</f>
        <v/>
      </c>
      <c r="AC3385" s="44">
        <f>VLOOKUP(P3385,'Customer List'!B:D,3,)</f>
        <v/>
      </c>
    </row>
    <row r="3386">
      <c r="A3386" s="23">
        <f>A3385+1</f>
        <v/>
      </c>
      <c r="B3386" s="23" t="inlineStr">
        <is>
          <t>EED119711</t>
        </is>
      </c>
      <c r="C3386" s="32" t="n">
        <v>45933</v>
      </c>
      <c r="D3386" s="32" t="n">
        <v>45938</v>
      </c>
      <c r="E3386" s="51" t="n">
        <v>246.4</v>
      </c>
      <c r="F3386" s="51">
        <f>IF(AB3386="DOLLAR",E3386*88,E3386)</f>
        <v/>
      </c>
      <c r="G3386" s="62">
        <f>F3386*J3386</f>
        <v/>
      </c>
      <c r="H3386" s="23" t="n">
        <v>423117</v>
      </c>
      <c r="I3386" s="23" t="inlineStr">
        <is>
          <t>Zombie Fixable Viability™ Sampler Kit</t>
        </is>
      </c>
      <c r="J3386" s="23" t="n">
        <v>1</v>
      </c>
      <c r="K3386" s="23" t="n">
        <v>1</v>
      </c>
      <c r="L3386" s="23">
        <f>J3386-K3386</f>
        <v/>
      </c>
      <c r="M3386" s="23" t="inlineStr">
        <is>
          <t>T-1380/25-26</t>
        </is>
      </c>
      <c r="N3386" s="32" t="n">
        <v>45939</v>
      </c>
      <c r="O3386" s="62" t="n">
        <v>33792</v>
      </c>
      <c r="P3386" s="23" t="inlineStr">
        <is>
          <t>BTL</t>
        </is>
      </c>
      <c r="Q3386" s="23" t="inlineStr">
        <is>
          <t>PORTER</t>
        </is>
      </c>
      <c r="R3386" s="23" t="inlineStr">
        <is>
          <t>PORTER</t>
        </is>
      </c>
      <c r="S3386" s="63" t="n">
        <v>-20</v>
      </c>
      <c r="T3386" s="39" t="n"/>
      <c r="U3386" s="23" t="inlineStr">
        <is>
          <t>BioLegend</t>
        </is>
      </c>
      <c r="V3386" s="23">
        <f>VLOOKUP(P3386,'Customer List'!B:C,2,)</f>
        <v/>
      </c>
      <c r="W3386" s="40" t="n"/>
      <c r="X3386" s="32">
        <f>IF(OR(R3386 = "PRIYANKA MADAM", R3386 = "DEEPAK", R3386 = "PORTER"),N3386,"")</f>
        <v/>
      </c>
      <c r="Y3386" s="23">
        <f>IF(X3386="", "", X3386-N3386)</f>
        <v/>
      </c>
      <c r="Z3386" s="23">
        <f>IF(N3386="", "", TEXT(N3386, "dddd"))</f>
        <v/>
      </c>
      <c r="AA3386" s="23">
        <f>IF(X3386="", "", TEXT(X3386, "dddd"))</f>
        <v/>
      </c>
      <c r="AB3386" s="23">
        <f>VLOOKUP(U3386,'Currency Sheet'!A:C,3,)</f>
        <v/>
      </c>
      <c r="AC3386" s="44">
        <f>VLOOKUP(P3386,'Customer List'!B:D,3,)</f>
        <v/>
      </c>
    </row>
    <row r="3387">
      <c r="A3387" s="23">
        <f>A3386+1</f>
        <v/>
      </c>
      <c r="B3387" s="23" t="inlineStr">
        <is>
          <t>EED119711</t>
        </is>
      </c>
      <c r="C3387" s="32" t="n">
        <v>45933</v>
      </c>
      <c r="D3387" s="32" t="n">
        <v>45938</v>
      </c>
      <c r="E3387" s="51" t="n">
        <v>29.4</v>
      </c>
      <c r="F3387" s="51">
        <f>IF(AB3387="DOLLAR",E3387*88,E3387)</f>
        <v/>
      </c>
      <c r="G3387" s="62">
        <f>F3387*J3387</f>
        <v/>
      </c>
      <c r="H3387" s="23" t="n">
        <v>423501</v>
      </c>
      <c r="I3387" s="23" t="inlineStr">
        <is>
          <t>Nunc™ MaxiSorp™ ELISA Plates, Uncoated</t>
        </is>
      </c>
      <c r="J3387" s="23" t="n">
        <v>20</v>
      </c>
      <c r="K3387" s="23" t="n">
        <v>20</v>
      </c>
      <c r="L3387" s="23">
        <f>J3387-K3387</f>
        <v/>
      </c>
      <c r="M3387" s="23" t="inlineStr">
        <is>
          <t>T-1406/25-26</t>
        </is>
      </c>
      <c r="N3387" s="32" t="n">
        <v>45941</v>
      </c>
      <c r="O3387" s="62" t="n">
        <v>18228</v>
      </c>
      <c r="P3387" s="23" t="inlineStr">
        <is>
          <t>MICRO VAPI</t>
        </is>
      </c>
      <c r="Q3387" s="23" t="n">
        <v>58156842866</v>
      </c>
      <c r="R3387" s="23" t="inlineStr">
        <is>
          <t>Delivered</t>
        </is>
      </c>
      <c r="S3387" s="63" t="inlineStr">
        <is>
          <t>RT</t>
        </is>
      </c>
      <c r="T3387" s="39" t="n"/>
      <c r="U3387" s="23" t="inlineStr">
        <is>
          <t>BioLegend</t>
        </is>
      </c>
      <c r="V3387" s="23">
        <f>VLOOKUP(P3387,'Customer List'!B:C,2,)</f>
        <v/>
      </c>
      <c r="W3387" s="40" t="n"/>
      <c r="X3387" s="32" t="n">
        <v>45944</v>
      </c>
      <c r="Y3387" s="23">
        <f>IF(X3387="", "", X3387-N3387)</f>
        <v/>
      </c>
      <c r="Z3387" s="23">
        <f>IF(N3387="", "", TEXT(N3387, "dddd"))</f>
        <v/>
      </c>
      <c r="AA3387" s="23">
        <f>IF(X3387="", "", TEXT(X3387, "dddd"))</f>
        <v/>
      </c>
      <c r="AB3387" s="23">
        <f>VLOOKUP(U3387,'Currency Sheet'!A:C,3,)</f>
        <v/>
      </c>
      <c r="AC3387" s="44">
        <f>VLOOKUP(P3387,'Customer List'!B:D,3,)</f>
        <v/>
      </c>
    </row>
    <row r="3388">
      <c r="A3388" s="23">
        <f>A3387+1</f>
        <v/>
      </c>
      <c r="B3388" s="23" t="inlineStr">
        <is>
          <t>EED119711</t>
        </is>
      </c>
      <c r="C3388" s="32" t="n">
        <v>45933</v>
      </c>
      <c r="D3388" s="32" t="n">
        <v>45938</v>
      </c>
      <c r="E3388" s="51" t="n">
        <v>164.5</v>
      </c>
      <c r="F3388" s="51">
        <f>IF(AB3388="DOLLAR",E3388*88,E3388)</f>
        <v/>
      </c>
      <c r="G3388" s="62">
        <f>F3388*J3388</f>
        <v/>
      </c>
      <c r="H3388" s="23" t="n">
        <v>424602</v>
      </c>
      <c r="I3388" s="23" t="inlineStr">
        <is>
          <t>Compensation Beads</t>
        </is>
      </c>
      <c r="J3388" s="23" t="n">
        <v>1</v>
      </c>
      <c r="K3388" s="23" t="n">
        <v>1</v>
      </c>
      <c r="L3388" s="23">
        <f>J3388-K3388</f>
        <v/>
      </c>
      <c r="M3388" s="23" t="inlineStr">
        <is>
          <t>T-1392/25-26</t>
        </is>
      </c>
      <c r="N3388" s="32" t="n">
        <v>45941</v>
      </c>
      <c r="O3388" s="62" t="n">
        <v>20092.5</v>
      </c>
      <c r="P3388" s="23" t="inlineStr">
        <is>
          <t>ILS</t>
        </is>
      </c>
      <c r="Q3388" s="23" t="n">
        <v>58156839753</v>
      </c>
      <c r="R3388" s="32" t="inlineStr">
        <is>
          <t>Delivered</t>
        </is>
      </c>
      <c r="S3388" s="63" t="n">
        <v>4</v>
      </c>
      <c r="T3388" s="39" t="n"/>
      <c r="U3388" s="23" t="inlineStr">
        <is>
          <t>BioLegend</t>
        </is>
      </c>
      <c r="V3388" s="23">
        <f>VLOOKUP(P3388,'Customer List'!B:C,2,)</f>
        <v/>
      </c>
      <c r="W3388" s="40" t="n"/>
      <c r="X3388" s="32" t="n">
        <v>45945</v>
      </c>
      <c r="Y3388" s="23">
        <f>IF(X3388="", "", X3388-N3388)</f>
        <v/>
      </c>
      <c r="Z3388" s="23">
        <f>IF(N3388="", "", TEXT(N3388, "dddd"))</f>
        <v/>
      </c>
      <c r="AA3388" s="23">
        <f>IF(X3388="", "", TEXT(X3388, "dddd"))</f>
        <v/>
      </c>
      <c r="AB3388" s="23">
        <f>VLOOKUP(U3388,'Currency Sheet'!A:C,3,)</f>
        <v/>
      </c>
      <c r="AC3388" s="44">
        <f>VLOOKUP(P3388,'Customer List'!B:D,3,)</f>
        <v/>
      </c>
    </row>
    <row r="3389">
      <c r="A3389" s="23">
        <f>A3388+1</f>
        <v/>
      </c>
      <c r="B3389" s="23" t="inlineStr">
        <is>
          <t>EED119711</t>
        </is>
      </c>
      <c r="C3389" s="32" t="n">
        <v>45933</v>
      </c>
      <c r="D3389" s="32" t="n">
        <v>45938</v>
      </c>
      <c r="E3389" s="51" t="n">
        <v>410.2</v>
      </c>
      <c r="F3389" s="51">
        <f>IF(AB3389="DOLLAR",E3389*88,E3389)</f>
        <v/>
      </c>
      <c r="G3389" s="62">
        <f>F3389*J3389</f>
        <v/>
      </c>
      <c r="H3389" s="23" t="n">
        <v>426002</v>
      </c>
      <c r="I3389" s="23" t="inlineStr">
        <is>
          <t>Leukocytes</t>
        </is>
      </c>
      <c r="J3389" s="23" t="n">
        <v>1</v>
      </c>
      <c r="K3389" s="23" t="n">
        <v>1</v>
      </c>
      <c r="L3389" s="23">
        <f>J3389-K3389</f>
        <v/>
      </c>
      <c r="M3389" s="23" t="inlineStr">
        <is>
          <t>T-1424/25-26</t>
        </is>
      </c>
      <c r="N3389" s="32" t="n">
        <v>45941</v>
      </c>
      <c r="O3389" s="62" t="n">
        <v>61530</v>
      </c>
      <c r="P3389" s="23" t="inlineStr">
        <is>
          <t>BIO SOLUTION</t>
        </is>
      </c>
      <c r="Q3389" s="23" t="n">
        <v>58156809782</v>
      </c>
      <c r="R3389" s="23" t="inlineStr">
        <is>
          <t>Delivered</t>
        </is>
      </c>
      <c r="S3389" s="63" t="n">
        <v>4</v>
      </c>
      <c r="T3389" s="39" t="n"/>
      <c r="U3389" s="23" t="inlineStr">
        <is>
          <t>BioLegend</t>
        </is>
      </c>
      <c r="V3389" s="23">
        <f>VLOOKUP(P3389,'Customer List'!B:C,2,)</f>
        <v/>
      </c>
      <c r="W3389" s="40" t="n"/>
      <c r="X3389" s="32" t="n">
        <v>45943</v>
      </c>
      <c r="Y3389" s="23">
        <f>IF(X3389="", "", X3389-N3389)</f>
        <v/>
      </c>
      <c r="Z3389" s="23">
        <f>IF(N3389="", "", TEXT(N3389, "dddd"))</f>
        <v/>
      </c>
      <c r="AA3389" s="23">
        <f>IF(X3389="", "", TEXT(X3389, "dddd"))</f>
        <v/>
      </c>
      <c r="AB3389" s="23">
        <f>VLOOKUP(U3389,'Currency Sheet'!A:C,3,)</f>
        <v/>
      </c>
      <c r="AC3389" s="44">
        <f>VLOOKUP(P3389,'Customer List'!B:D,3,)</f>
        <v/>
      </c>
    </row>
    <row r="3390">
      <c r="A3390" s="23">
        <f>A3389+1</f>
        <v/>
      </c>
      <c r="B3390" s="23" t="inlineStr">
        <is>
          <t>EED119711</t>
        </is>
      </c>
      <c r="C3390" s="32" t="n">
        <v>45933</v>
      </c>
      <c r="D3390" s="32" t="n">
        <v>45938</v>
      </c>
      <c r="E3390" s="51" t="n">
        <v>98.7</v>
      </c>
      <c r="F3390" s="51">
        <f>IF(AB3390="DOLLAR",E3390*88,E3390)</f>
        <v/>
      </c>
      <c r="G3390" s="62">
        <f>F3390*J3390</f>
        <v/>
      </c>
      <c r="H3390" s="23" t="n">
        <v>426102</v>
      </c>
      <c r="I3390" s="23" t="inlineStr">
        <is>
          <t>True-Stain Monocyte Blocker™</t>
        </is>
      </c>
      <c r="J3390" s="23" t="n">
        <v>1</v>
      </c>
      <c r="K3390" s="23" t="n">
        <v>1</v>
      </c>
      <c r="L3390" s="23">
        <f>J3390-K3390</f>
        <v/>
      </c>
      <c r="M3390" s="23" t="inlineStr">
        <is>
          <t>T-1411/25-26</t>
        </is>
      </c>
      <c r="N3390" s="32" t="n">
        <v>45941</v>
      </c>
      <c r="O3390" s="62" t="n">
        <v>15298.5</v>
      </c>
      <c r="P3390" s="23" t="inlineStr">
        <is>
          <t>MICRO VAPI</t>
        </is>
      </c>
      <c r="Q3390" s="23" t="n">
        <v>58156842866</v>
      </c>
      <c r="R3390" s="23" t="inlineStr">
        <is>
          <t>Delivered</t>
        </is>
      </c>
      <c r="S3390" s="63" t="n">
        <v>4</v>
      </c>
      <c r="T3390" s="39" t="n"/>
      <c r="U3390" s="23" t="inlineStr">
        <is>
          <t>BioLegend</t>
        </is>
      </c>
      <c r="V3390" s="23">
        <f>VLOOKUP(P3390,'Customer List'!B:C,2,)</f>
        <v/>
      </c>
      <c r="W3390" s="40" t="n"/>
      <c r="X3390" s="32" t="n">
        <v>45944</v>
      </c>
      <c r="Y3390" s="23">
        <f>IF(X3390="", "", X3390-N3390)</f>
        <v/>
      </c>
      <c r="Z3390" s="23">
        <f>IF(N3390="", "", TEXT(N3390, "dddd"))</f>
        <v/>
      </c>
      <c r="AA3390" s="23">
        <f>IF(X3390="", "", TEXT(X3390, "dddd"))</f>
        <v/>
      </c>
      <c r="AB3390" s="23">
        <f>VLOOKUP(U3390,'Currency Sheet'!A:C,3,)</f>
        <v/>
      </c>
      <c r="AC3390" s="44">
        <f>VLOOKUP(P3390,'Customer List'!B:D,3,)</f>
        <v/>
      </c>
    </row>
    <row r="3391">
      <c r="A3391" s="23">
        <f>A3390+1</f>
        <v/>
      </c>
      <c r="B3391" s="23" t="inlineStr">
        <is>
          <t>EED119711</t>
        </is>
      </c>
      <c r="C3391" s="32" t="n">
        <v>45933</v>
      </c>
      <c r="D3391" s="32" t="n">
        <v>45938</v>
      </c>
      <c r="E3391" s="51" t="n">
        <v>87.5</v>
      </c>
      <c r="F3391" s="51">
        <f>IF(AB3391="DOLLAR",E3391*88,E3391)</f>
        <v/>
      </c>
      <c r="G3391" s="62">
        <f>F3391*J3391</f>
        <v/>
      </c>
      <c r="H3391" s="23" t="n">
        <v>426105</v>
      </c>
      <c r="I3391" s="23" t="inlineStr">
        <is>
          <t>True-Stain™ Multi-Fluor Buffer</t>
        </is>
      </c>
      <c r="J3391" s="23" t="n">
        <v>1</v>
      </c>
      <c r="K3391" s="23" t="n">
        <v>1</v>
      </c>
      <c r="L3391" s="23">
        <f>J3391-K3391</f>
        <v/>
      </c>
      <c r="M3391" s="23" t="inlineStr">
        <is>
          <t>T-1411/25-26</t>
        </is>
      </c>
      <c r="N3391" s="32" t="n">
        <v>45941</v>
      </c>
      <c r="O3391" s="62" t="n">
        <v>13562.5</v>
      </c>
      <c r="P3391" s="23" t="inlineStr">
        <is>
          <t>MICRO VAPI</t>
        </is>
      </c>
      <c r="Q3391" s="23" t="n">
        <v>58156842866</v>
      </c>
      <c r="R3391" s="23" t="inlineStr">
        <is>
          <t>Delivered</t>
        </is>
      </c>
      <c r="S3391" s="63" t="n">
        <v>4</v>
      </c>
      <c r="T3391" s="39" t="n"/>
      <c r="U3391" s="23" t="inlineStr">
        <is>
          <t>BioLegend</t>
        </is>
      </c>
      <c r="V3391" s="23">
        <f>VLOOKUP(P3391,'Customer List'!B:C,2,)</f>
        <v/>
      </c>
      <c r="W3391" s="40" t="n"/>
      <c r="X3391" s="32" t="n">
        <v>45944</v>
      </c>
      <c r="Y3391" s="23">
        <f>IF(X3391="", "", X3391-N3391)</f>
        <v/>
      </c>
      <c r="Z3391" s="23">
        <f>IF(N3391="", "", TEXT(N3391, "dddd"))</f>
        <v/>
      </c>
      <c r="AA3391" s="23">
        <f>IF(X3391="", "", TEXT(X3391, "dddd"))</f>
        <v/>
      </c>
      <c r="AB3391" s="23">
        <f>VLOOKUP(U3391,'Currency Sheet'!A:C,3,)</f>
        <v/>
      </c>
      <c r="AC3391" s="44">
        <f>VLOOKUP(P3391,'Customer List'!B:D,3,)</f>
        <v/>
      </c>
    </row>
    <row r="3392">
      <c r="A3392" s="23">
        <f>A3391+1</f>
        <v/>
      </c>
      <c r="B3392" s="23" t="inlineStr">
        <is>
          <t>EED119711</t>
        </is>
      </c>
      <c r="C3392" s="32" t="n">
        <v>45933</v>
      </c>
      <c r="D3392" s="32" t="n">
        <v>45938</v>
      </c>
      <c r="E3392" s="51" t="n">
        <v>490.5</v>
      </c>
      <c r="F3392" s="51">
        <f>IF(AB3392="DOLLAR",E3392*88,E3392)</f>
        <v/>
      </c>
      <c r="G3392" s="62">
        <f>F3392*J3392</f>
        <v/>
      </c>
      <c r="H3392" s="23" t="n">
        <v>480058</v>
      </c>
      <c r="I3392" s="23" t="inlineStr">
        <is>
          <t>Mouse Neutrophil Isolation Kit</t>
        </is>
      </c>
      <c r="J3392" s="23" t="n">
        <v>1</v>
      </c>
      <c r="K3392" s="23" t="n">
        <v>1</v>
      </c>
      <c r="L3392" s="23">
        <f>J3392-K3392</f>
        <v/>
      </c>
      <c r="M3392" s="23" t="inlineStr">
        <is>
          <t>T-0082/25-26</t>
        </is>
      </c>
      <c r="N3392" s="32" t="n">
        <v>45941</v>
      </c>
      <c r="O3392" s="62" t="n">
        <v>62130</v>
      </c>
      <c r="P3392" s="23" t="inlineStr">
        <is>
          <t>MANIPAL</t>
        </is>
      </c>
      <c r="Q3392" s="23" t="n">
        <v>58156838364</v>
      </c>
      <c r="R3392" s="23" t="inlineStr">
        <is>
          <t>Delivered</t>
        </is>
      </c>
      <c r="S3392" s="63" t="n">
        <v>4</v>
      </c>
      <c r="T3392" s="39" t="n"/>
      <c r="U3392" s="23" t="inlineStr">
        <is>
          <t>BioLegend</t>
        </is>
      </c>
      <c r="V3392" s="23">
        <f>VLOOKUP(P3392,'Customer List'!B:C,2,)</f>
        <v/>
      </c>
      <c r="W3392" s="40" t="n"/>
      <c r="X3392" s="32" t="n">
        <v>45943</v>
      </c>
      <c r="Y3392" s="23">
        <f>IF(X3392="", "", X3392-N3392)</f>
        <v/>
      </c>
      <c r="Z3392" s="23">
        <f>IF(N3392="", "", TEXT(N3392, "dddd"))</f>
        <v/>
      </c>
      <c r="AA3392" s="23">
        <f>IF(X3392="", "", TEXT(X3392, "dddd"))</f>
        <v/>
      </c>
      <c r="AB3392" s="23">
        <f>VLOOKUP(U3392,'Currency Sheet'!A:C,3,)</f>
        <v/>
      </c>
      <c r="AC3392" s="44">
        <f>VLOOKUP(P3392,'Customer List'!B:D,3,)</f>
        <v/>
      </c>
    </row>
    <row r="3393">
      <c r="A3393" s="23">
        <f>A3392+1</f>
        <v/>
      </c>
      <c r="B3393" s="23" t="inlineStr">
        <is>
          <t>EED119711</t>
        </is>
      </c>
      <c r="C3393" s="32" t="n">
        <v>45933</v>
      </c>
      <c r="D3393" s="32" t="n">
        <v>45938</v>
      </c>
      <c r="E3393" s="51" t="n">
        <v>123.2</v>
      </c>
      <c r="F3393" s="51">
        <f>IF(AB3393="DOLLAR",E3393*88,E3393)</f>
        <v/>
      </c>
      <c r="G3393" s="62">
        <f>F3393*J3393</f>
        <v/>
      </c>
      <c r="H3393" s="23" t="n">
        <v>502311</v>
      </c>
      <c r="I3393" s="23" t="inlineStr">
        <is>
          <t>anti-human GM-CSF</t>
        </is>
      </c>
      <c r="J3393" s="23" t="n">
        <v>1</v>
      </c>
      <c r="K3393" s="23" t="n">
        <v>1</v>
      </c>
      <c r="L3393" s="23">
        <f>J3393-K3393</f>
        <v/>
      </c>
      <c r="M3393" s="23" t="inlineStr">
        <is>
          <t>T-1392/25-26</t>
        </is>
      </c>
      <c r="N3393" s="32" t="n">
        <v>45941</v>
      </c>
      <c r="O3393" s="62" t="n">
        <v>15048</v>
      </c>
      <c r="P3393" s="23" t="inlineStr">
        <is>
          <t>ILS</t>
        </is>
      </c>
      <c r="Q3393" s="23" t="n">
        <v>58156839753</v>
      </c>
      <c r="R3393" s="32" t="inlineStr">
        <is>
          <t>Delivered</t>
        </is>
      </c>
      <c r="S3393" s="63" t="n">
        <v>4</v>
      </c>
      <c r="T3393" s="39" t="n"/>
      <c r="U3393" s="23" t="inlineStr">
        <is>
          <t>BioLegend</t>
        </is>
      </c>
      <c r="V3393" s="23">
        <f>VLOOKUP(P3393,'Customer List'!B:C,2,)</f>
        <v/>
      </c>
      <c r="W3393" s="40" t="n"/>
      <c r="X3393" s="32" t="n">
        <v>45945</v>
      </c>
      <c r="Y3393" s="23">
        <f>IF(X3393="", "", X3393-N3393)</f>
        <v/>
      </c>
      <c r="Z3393" s="23">
        <f>IF(N3393="", "", TEXT(N3393, "dddd"))</f>
        <v/>
      </c>
      <c r="AA3393" s="23">
        <f>IF(X3393="", "", TEXT(X3393, "dddd"))</f>
        <v/>
      </c>
      <c r="AB3393" s="23">
        <f>VLOOKUP(U3393,'Currency Sheet'!A:C,3,)</f>
        <v/>
      </c>
      <c r="AC3393" s="44">
        <f>VLOOKUP(P3393,'Customer List'!B:D,3,)</f>
        <v/>
      </c>
    </row>
    <row r="3394">
      <c r="A3394" s="23">
        <f>A3393+1</f>
        <v/>
      </c>
      <c r="B3394" s="23" t="inlineStr">
        <is>
          <t>EED119711</t>
        </is>
      </c>
      <c r="C3394" s="32" t="n">
        <v>45933</v>
      </c>
      <c r="D3394" s="32" t="n">
        <v>45938</v>
      </c>
      <c r="E3394" s="51" t="n">
        <v>226.1</v>
      </c>
      <c r="F3394" s="51">
        <f>IF(AB3394="DOLLAR",E3394*88,E3394)</f>
        <v/>
      </c>
      <c r="G3394" s="62">
        <f>F3394*J3394</f>
        <v/>
      </c>
      <c r="H3394" s="23" t="n">
        <v>503822</v>
      </c>
      <c r="I3394" s="23" t="inlineStr">
        <is>
          <t>anti-mouse IL-2</t>
        </is>
      </c>
      <c r="J3394" s="23" t="n">
        <v>2</v>
      </c>
      <c r="K3394" s="23" t="n">
        <v>2</v>
      </c>
      <c r="L3394" s="23">
        <f>J3394-K3394</f>
        <v/>
      </c>
      <c r="M3394" s="23" t="inlineStr">
        <is>
          <t>T-1407/25-26</t>
        </is>
      </c>
      <c r="N3394" s="32" t="n">
        <v>45941</v>
      </c>
      <c r="O3394" s="62">
        <f>35045.5*2</f>
        <v/>
      </c>
      <c r="P3394" s="23" t="inlineStr">
        <is>
          <t>MICRO VAPI</t>
        </is>
      </c>
      <c r="Q3394" s="23" t="n">
        <v>58156842866</v>
      </c>
      <c r="R3394" s="23" t="inlineStr">
        <is>
          <t>Delivered</t>
        </is>
      </c>
      <c r="S3394" s="63" t="n">
        <v>4</v>
      </c>
      <c r="T3394" s="39" t="n"/>
      <c r="U3394" s="23" t="inlineStr">
        <is>
          <t>BioLegend</t>
        </is>
      </c>
      <c r="V3394" s="23">
        <f>VLOOKUP(P3394,'Customer List'!B:C,2,)</f>
        <v/>
      </c>
      <c r="W3394" s="40" t="n"/>
      <c r="X3394" s="32" t="n">
        <v>45944</v>
      </c>
      <c r="Y3394" s="23">
        <f>IF(X3394="", "", X3394-N3394)</f>
        <v/>
      </c>
      <c r="Z3394" s="23">
        <f>IF(N3394="", "", TEXT(N3394, "dddd"))</f>
        <v/>
      </c>
      <c r="AA3394" s="23">
        <f>IF(X3394="", "", TEXT(X3394, "dddd"))</f>
        <v/>
      </c>
      <c r="AB3394" s="23">
        <f>VLOOKUP(U3394,'Currency Sheet'!A:C,3,)</f>
        <v/>
      </c>
      <c r="AC3394" s="44">
        <f>VLOOKUP(P3394,'Customer List'!B:D,3,)</f>
        <v/>
      </c>
    </row>
    <row r="3395">
      <c r="A3395" s="23">
        <f>A3394+1</f>
        <v/>
      </c>
      <c r="B3395" s="23" t="inlineStr">
        <is>
          <t>EED119711</t>
        </is>
      </c>
      <c r="C3395" s="32" t="n">
        <v>45933</v>
      </c>
      <c r="D3395" s="32" t="n">
        <v>45938</v>
      </c>
      <c r="E3395" s="51" t="n">
        <v>177.1</v>
      </c>
      <c r="F3395" s="51">
        <f>IF(AB3395="DOLLAR",E3395*88,E3395)</f>
        <v/>
      </c>
      <c r="G3395" s="62">
        <f>F3395*J3395</f>
        <v/>
      </c>
      <c r="H3395" s="23" t="n">
        <v>503832</v>
      </c>
      <c r="I3395" s="23" t="inlineStr">
        <is>
          <t>anti-mouse IL-2</t>
        </is>
      </c>
      <c r="J3395" s="23" t="n">
        <v>2</v>
      </c>
      <c r="K3395" s="23" t="n">
        <v>2</v>
      </c>
      <c r="L3395" s="23">
        <f>J3395-K3395</f>
        <v/>
      </c>
      <c r="M3395" s="23" t="inlineStr">
        <is>
          <t>T-1407/25-26</t>
        </is>
      </c>
      <c r="N3395" s="32" t="n">
        <v>45941</v>
      </c>
      <c r="O3395" s="62">
        <f>27450.5*2</f>
        <v/>
      </c>
      <c r="P3395" s="23" t="inlineStr">
        <is>
          <t>MICRO VAPI</t>
        </is>
      </c>
      <c r="Q3395" s="23" t="n">
        <v>58156842866</v>
      </c>
      <c r="R3395" s="23" t="inlineStr">
        <is>
          <t>Delivered</t>
        </is>
      </c>
      <c r="S3395" s="63" t="n">
        <v>4</v>
      </c>
      <c r="T3395" s="39" t="n"/>
      <c r="U3395" s="23" t="inlineStr">
        <is>
          <t>BioLegend</t>
        </is>
      </c>
      <c r="V3395" s="23">
        <f>VLOOKUP(P3395,'Customer List'!B:C,2,)</f>
        <v/>
      </c>
      <c r="W3395" s="40" t="n"/>
      <c r="X3395" s="32" t="n">
        <v>45944</v>
      </c>
      <c r="Y3395" s="23">
        <f>IF(X3395="", "", X3395-N3395)</f>
        <v/>
      </c>
      <c r="Z3395" s="23">
        <f>IF(N3395="", "", TEXT(N3395, "dddd"))</f>
        <v/>
      </c>
      <c r="AA3395" s="23">
        <f>IF(X3395="", "", TEXT(X3395, "dddd"))</f>
        <v/>
      </c>
      <c r="AB3395" s="23">
        <f>VLOOKUP(U3395,'Currency Sheet'!A:C,3,)</f>
        <v/>
      </c>
      <c r="AC3395" s="44">
        <f>VLOOKUP(P3395,'Customer List'!B:D,3,)</f>
        <v/>
      </c>
    </row>
    <row r="3396">
      <c r="A3396" s="23">
        <f>A3395+1</f>
        <v/>
      </c>
      <c r="B3396" s="23" t="inlineStr">
        <is>
          <t>EED119711</t>
        </is>
      </c>
      <c r="C3396" s="32" t="n">
        <v>45933</v>
      </c>
      <c r="D3396" s="32" t="n">
        <v>45938</v>
      </c>
      <c r="E3396" s="51" t="n">
        <v>92.40000000000001</v>
      </c>
      <c r="F3396" s="51">
        <f>IF(AB3396="DOLLAR",E3396*88,E3396)</f>
        <v/>
      </c>
      <c r="G3396" s="62">
        <f>F3396*J3396</f>
        <v/>
      </c>
      <c r="H3396" s="23" t="n">
        <v>505810</v>
      </c>
      <c r="I3396" s="23" t="inlineStr">
        <is>
          <t>anti-mouse IFN-γ</t>
        </is>
      </c>
      <c r="J3396" s="23" t="n">
        <v>1</v>
      </c>
      <c r="K3396" s="23" t="n">
        <v>1</v>
      </c>
      <c r="L3396" s="23">
        <f>J3396-K3396</f>
        <v/>
      </c>
      <c r="M3396" s="23" t="inlineStr">
        <is>
          <t>T-1389/25-26</t>
        </is>
      </c>
      <c r="N3396" s="32" t="n">
        <v>45941</v>
      </c>
      <c r="O3396" s="62" t="n">
        <v>15345</v>
      </c>
      <c r="P3396" s="23" t="inlineStr">
        <is>
          <t>BHARAT BIOTECH</t>
        </is>
      </c>
      <c r="Q3396" s="23" t="n">
        <v>58156812770</v>
      </c>
      <c r="R3396" s="23" t="inlineStr">
        <is>
          <t>Delivered</t>
        </is>
      </c>
      <c r="S3396" s="63" t="n">
        <v>4</v>
      </c>
      <c r="T3396" s="39" t="n"/>
      <c r="U3396" s="23" t="inlineStr">
        <is>
          <t>BioLegend</t>
        </is>
      </c>
      <c r="V3396" s="23">
        <f>VLOOKUP(P3396,'Customer List'!B:C,2,)</f>
        <v/>
      </c>
      <c r="W3396" s="40" t="n"/>
      <c r="X3396" s="32" t="n">
        <v>45943</v>
      </c>
      <c r="Y3396" s="23">
        <f>IF(X3396="", "", X3396-N3396)</f>
        <v/>
      </c>
      <c r="Z3396" s="23">
        <f>IF(N3396="", "", TEXT(N3396, "dddd"))</f>
        <v/>
      </c>
      <c r="AA3396" s="23">
        <f>IF(X3396="", "", TEXT(X3396, "dddd"))</f>
        <v/>
      </c>
      <c r="AB3396" s="23">
        <f>VLOOKUP(U3396,'Currency Sheet'!A:C,3,)</f>
        <v/>
      </c>
      <c r="AC3396" s="44">
        <f>VLOOKUP(P3396,'Customer List'!B:D,3,)</f>
        <v/>
      </c>
    </row>
    <row r="3397">
      <c r="A3397" s="23">
        <f>A3396+1</f>
        <v/>
      </c>
      <c r="B3397" s="23" t="inlineStr">
        <is>
          <t>EED119711</t>
        </is>
      </c>
      <c r="C3397" s="32" t="n">
        <v>45933</v>
      </c>
      <c r="D3397" s="32" t="n">
        <v>45938</v>
      </c>
      <c r="E3397" s="51" t="n">
        <v>166.6</v>
      </c>
      <c r="F3397" s="51">
        <f>IF(AB3397="DOLLAR",E3397*88,E3397)</f>
        <v/>
      </c>
      <c r="G3397" s="62">
        <f>F3397*J3397</f>
        <v/>
      </c>
      <c r="H3397" s="23" t="n">
        <v>506306</v>
      </c>
      <c r="I3397" s="23" t="inlineStr">
        <is>
          <t>anti-mouse TNF-α</t>
        </is>
      </c>
      <c r="J3397" s="23" t="n">
        <v>1</v>
      </c>
      <c r="K3397" s="23" t="n">
        <v>1</v>
      </c>
      <c r="L3397" s="23">
        <f>J3397-K3397</f>
        <v/>
      </c>
      <c r="M3397" s="23" t="inlineStr">
        <is>
          <t>T-1407/25-26</t>
        </is>
      </c>
      <c r="N3397" s="32" t="n">
        <v>45941</v>
      </c>
      <c r="O3397" s="62" t="n">
        <v>25823</v>
      </c>
      <c r="P3397" s="23" t="inlineStr">
        <is>
          <t>MICRO VAPI</t>
        </is>
      </c>
      <c r="Q3397" s="23" t="n">
        <v>58156842866</v>
      </c>
      <c r="R3397" s="23" t="inlineStr">
        <is>
          <t>Delivered</t>
        </is>
      </c>
      <c r="S3397" s="63" t="n">
        <v>4</v>
      </c>
      <c r="T3397" s="39" t="n"/>
      <c r="U3397" s="23" t="inlineStr">
        <is>
          <t>BioLegend</t>
        </is>
      </c>
      <c r="V3397" s="23">
        <f>VLOOKUP(P3397,'Customer List'!B:C,2,)</f>
        <v/>
      </c>
      <c r="W3397" s="40" t="n"/>
      <c r="X3397" s="32" t="n">
        <v>45944</v>
      </c>
      <c r="Y3397" s="23">
        <f>IF(X3397="", "", X3397-N3397)</f>
        <v/>
      </c>
      <c r="Z3397" s="23">
        <f>IF(N3397="", "", TEXT(N3397, "dddd"))</f>
        <v/>
      </c>
      <c r="AA3397" s="23">
        <f>IF(X3397="", "", TEXT(X3397, "dddd"))</f>
        <v/>
      </c>
      <c r="AB3397" s="23">
        <f>VLOOKUP(U3397,'Currency Sheet'!A:C,3,)</f>
        <v/>
      </c>
      <c r="AC3397" s="44">
        <f>VLOOKUP(P3397,'Customer List'!B:D,3,)</f>
        <v/>
      </c>
    </row>
    <row r="3398">
      <c r="A3398" s="23">
        <f>A3397+1</f>
        <v/>
      </c>
      <c r="B3398" s="23" t="inlineStr">
        <is>
          <t>EED119711</t>
        </is>
      </c>
      <c r="C3398" s="32" t="n">
        <v>45933</v>
      </c>
      <c r="D3398" s="32" t="n">
        <v>45938</v>
      </c>
      <c r="E3398" s="51" t="n">
        <v>74.2</v>
      </c>
      <c r="F3398" s="51">
        <f>IF(AB3398="DOLLAR",E3398*88,E3398)</f>
        <v/>
      </c>
      <c r="G3398" s="62">
        <f>F3398*J3398</f>
        <v/>
      </c>
      <c r="H3398" s="23" t="n">
        <v>511001</v>
      </c>
      <c r="I3398" s="23" t="inlineStr">
        <is>
          <t>anti-human IL-12 (p70)</t>
        </is>
      </c>
      <c r="J3398" s="23" t="n">
        <v>1</v>
      </c>
      <c r="K3398" s="23" t="n">
        <v>1</v>
      </c>
      <c r="L3398" s="23">
        <f>J3398-K3398</f>
        <v/>
      </c>
      <c r="M3398" s="23" t="inlineStr">
        <is>
          <t>T-1382/25-26</t>
        </is>
      </c>
      <c r="N3398" s="32" t="n">
        <v>45939</v>
      </c>
      <c r="O3398" s="62" t="n">
        <v>10070</v>
      </c>
      <c r="P3398" s="23" t="inlineStr">
        <is>
          <t>LABEX</t>
        </is>
      </c>
      <c r="Q3398" s="23" t="inlineStr">
        <is>
          <t>PORTER</t>
        </is>
      </c>
      <c r="R3398" s="23" t="inlineStr">
        <is>
          <t>PORTER</t>
        </is>
      </c>
      <c r="S3398" s="63" t="n">
        <v>4</v>
      </c>
      <c r="T3398" s="39" t="n"/>
      <c r="U3398" s="23" t="inlineStr">
        <is>
          <t>BioLegend</t>
        </is>
      </c>
      <c r="V3398" s="23">
        <f>VLOOKUP(P3398,'Customer List'!B:C,2,)</f>
        <v/>
      </c>
      <c r="W3398" s="40" t="n"/>
      <c r="X3398" s="32">
        <f>IF(OR(R3398 = "PRIYANKA MADAM", R3398 = "DEEPAK", R3398 = "PORTER"),N3398,"")</f>
        <v/>
      </c>
      <c r="Y3398" s="23">
        <f>IF(X3398="", "", X3398-N3398)</f>
        <v/>
      </c>
      <c r="Z3398" s="23">
        <f>IF(N3398="", "", TEXT(N3398, "dddd"))</f>
        <v/>
      </c>
      <c r="AA3398" s="23">
        <f>IF(X3398="", "", TEXT(X3398, "dddd"))</f>
        <v/>
      </c>
      <c r="AB3398" s="23">
        <f>VLOOKUP(U3398,'Currency Sheet'!A:C,3,)</f>
        <v/>
      </c>
      <c r="AC3398" s="44">
        <f>VLOOKUP(P3398,'Customer List'!B:D,3,)</f>
        <v/>
      </c>
    </row>
    <row r="3399">
      <c r="A3399" s="23">
        <f>A3398+1</f>
        <v/>
      </c>
      <c r="B3399" s="23" t="inlineStr">
        <is>
          <t>EED119711</t>
        </is>
      </c>
      <c r="C3399" s="32" t="n">
        <v>45933</v>
      </c>
      <c r="D3399" s="32" t="n">
        <v>45938</v>
      </c>
      <c r="E3399" s="51" t="n">
        <v>165.9</v>
      </c>
      <c r="F3399" s="51">
        <f>IF(AB3399="DOLLAR",E3399*88,E3399)</f>
        <v/>
      </c>
      <c r="G3399" s="62">
        <f>F3399*J3399</f>
        <v/>
      </c>
      <c r="H3399" s="23" t="n">
        <v>521707</v>
      </c>
      <c r="I3399" s="23" t="inlineStr">
        <is>
          <t>anti-human/mouse TGF-β1</t>
        </is>
      </c>
      <c r="J3399" s="23" t="n">
        <v>1</v>
      </c>
      <c r="K3399" s="23" t="n">
        <v>1</v>
      </c>
      <c r="L3399" s="23">
        <f>J3399-K3399</f>
        <v/>
      </c>
      <c r="M3399" s="23" t="inlineStr">
        <is>
          <t>T-1382/25-26</t>
        </is>
      </c>
      <c r="N3399" s="32" t="n">
        <v>45939</v>
      </c>
      <c r="O3399" s="62" t="n">
        <v>22515</v>
      </c>
      <c r="P3399" s="23" t="inlineStr">
        <is>
          <t>LABEX</t>
        </is>
      </c>
      <c r="Q3399" s="23" t="inlineStr">
        <is>
          <t>PORTER</t>
        </is>
      </c>
      <c r="R3399" s="23" t="inlineStr">
        <is>
          <t>PORTER</t>
        </is>
      </c>
      <c r="S3399" s="63" t="n">
        <v>4</v>
      </c>
      <c r="T3399" s="39" t="n"/>
      <c r="U3399" s="23" t="inlineStr">
        <is>
          <t>BioLegend</t>
        </is>
      </c>
      <c r="V3399" s="23">
        <f>VLOOKUP(P3399,'Customer List'!B:C,2,)</f>
        <v/>
      </c>
      <c r="W3399" s="40" t="n"/>
      <c r="X3399" s="32">
        <f>IF(OR(R3399 = "PRIYANKA MADAM", R3399 = "DEEPAK", R3399 = "PORTER"),N3399,"")</f>
        <v/>
      </c>
      <c r="Y3399" s="23">
        <f>IF(X3399="", "", X3399-N3399)</f>
        <v/>
      </c>
      <c r="Z3399" s="23">
        <f>IF(N3399="", "", TEXT(N3399, "dddd"))</f>
        <v/>
      </c>
      <c r="AA3399" s="23">
        <f>IF(X3399="", "", TEXT(X3399, "dddd"))</f>
        <v/>
      </c>
      <c r="AB3399" s="23">
        <f>VLOOKUP(U3399,'Currency Sheet'!A:C,3,)</f>
        <v/>
      </c>
      <c r="AC3399" s="44">
        <f>VLOOKUP(P3399,'Customer List'!B:D,3,)</f>
        <v/>
      </c>
    </row>
    <row r="3400">
      <c r="A3400" s="23">
        <f>A3399+1</f>
        <v/>
      </c>
      <c r="B3400" s="23" t="inlineStr">
        <is>
          <t>EED119711</t>
        </is>
      </c>
      <c r="C3400" s="32" t="n">
        <v>45933</v>
      </c>
      <c r="D3400" s="32" t="n">
        <v>45938</v>
      </c>
      <c r="E3400" s="51" t="n">
        <v>324.8</v>
      </c>
      <c r="F3400" s="51">
        <f>IF(AB3400="DOLLAR",E3400*88,E3400)</f>
        <v/>
      </c>
      <c r="G3400" s="62">
        <f>F3400*J3400</f>
        <v/>
      </c>
      <c r="H3400" s="23" t="n">
        <v>571104</v>
      </c>
      <c r="I3400" s="23" t="inlineStr">
        <is>
          <t>Human IL-13 (carrier-free)</t>
        </is>
      </c>
      <c r="J3400" s="23" t="n">
        <v>1</v>
      </c>
      <c r="K3400" s="23" t="n">
        <v>1</v>
      </c>
      <c r="L3400" s="23">
        <f>J3400-K3400</f>
        <v/>
      </c>
      <c r="M3400" s="23" t="inlineStr">
        <is>
          <t>T-1427/25-26</t>
        </is>
      </c>
      <c r="N3400" s="32" t="n">
        <v>45941</v>
      </c>
      <c r="O3400" s="62" t="n">
        <v>48905.6</v>
      </c>
      <c r="P3400" s="23" t="inlineStr">
        <is>
          <t>RG SONS</t>
        </is>
      </c>
      <c r="Q3400" s="23" t="n">
        <v>58156810375</v>
      </c>
      <c r="R3400" s="23" t="inlineStr">
        <is>
          <t>Delivered</t>
        </is>
      </c>
      <c r="S3400" s="63" t="n">
        <v>-20</v>
      </c>
      <c r="T3400" s="39" t="n"/>
      <c r="U3400" s="23" t="inlineStr">
        <is>
          <t>BioLegend</t>
        </is>
      </c>
      <c r="V3400" s="23">
        <f>VLOOKUP(P3400,'Customer List'!B:C,2,)</f>
        <v/>
      </c>
      <c r="W3400" s="40" t="n"/>
      <c r="X3400" s="32" t="n">
        <v>45943</v>
      </c>
      <c r="Y3400" s="23">
        <f>IF(X3400="", "", X3400-N3400)</f>
        <v/>
      </c>
      <c r="Z3400" s="23">
        <f>IF(N3400="", "", TEXT(N3400, "dddd"))</f>
        <v/>
      </c>
      <c r="AA3400" s="23">
        <f>IF(X3400="", "", TEXT(X3400, "dddd"))</f>
        <v/>
      </c>
      <c r="AB3400" s="23">
        <f>VLOOKUP(U3400,'Currency Sheet'!A:C,3,)</f>
        <v/>
      </c>
      <c r="AC3400" s="44">
        <f>VLOOKUP(P3400,'Customer List'!B:D,3,)</f>
        <v/>
      </c>
    </row>
    <row r="3401">
      <c r="A3401" s="23">
        <f>A3400+1</f>
        <v/>
      </c>
      <c r="B3401" s="23" t="inlineStr">
        <is>
          <t>EED119711</t>
        </is>
      </c>
      <c r="C3401" s="32" t="n">
        <v>45933</v>
      </c>
      <c r="D3401" s="32" t="n">
        <v>45938</v>
      </c>
      <c r="E3401" s="51" t="n">
        <v>160.3</v>
      </c>
      <c r="F3401" s="51">
        <f>IF(AB3401="DOLLAR",E3401*88,E3401)</f>
        <v/>
      </c>
      <c r="G3401" s="62">
        <f>F3401*J3401</f>
        <v/>
      </c>
      <c r="H3401" s="23" t="n">
        <v>573002</v>
      </c>
      <c r="I3401" s="23" t="inlineStr">
        <is>
          <t>Human IL-12 (p70) (carrier-free)</t>
        </is>
      </c>
      <c r="J3401" s="23" t="n">
        <v>1</v>
      </c>
      <c r="K3401" s="23" t="n">
        <v>1</v>
      </c>
      <c r="L3401" s="23">
        <f>J3401-K3401</f>
        <v/>
      </c>
      <c r="M3401" s="23" t="inlineStr">
        <is>
          <t>T-1382/25-26</t>
        </is>
      </c>
      <c r="N3401" s="32" t="n">
        <v>45939</v>
      </c>
      <c r="O3401" s="62" t="n">
        <v>21755</v>
      </c>
      <c r="P3401" s="23" t="inlineStr">
        <is>
          <t>LABEX</t>
        </is>
      </c>
      <c r="Q3401" s="23" t="inlineStr">
        <is>
          <t>PORTER</t>
        </is>
      </c>
      <c r="R3401" s="23" t="inlineStr">
        <is>
          <t>PORTER</t>
        </is>
      </c>
      <c r="S3401" s="63" t="n">
        <v>-20</v>
      </c>
      <c r="T3401" s="39" t="n"/>
      <c r="U3401" s="23" t="inlineStr">
        <is>
          <t>BioLegend</t>
        </is>
      </c>
      <c r="V3401" s="23">
        <f>VLOOKUP(P3401,'Customer List'!B:C,2,)</f>
        <v/>
      </c>
      <c r="W3401" s="40" t="n"/>
      <c r="X3401" s="32">
        <f>IF(OR(R3401 = "PRIYANKA MADAM", R3401 = "DEEPAK", R3401 = "PORTER"),N3401,"")</f>
        <v/>
      </c>
      <c r="Y3401" s="23">
        <f>IF(X3401="", "", X3401-N3401)</f>
        <v/>
      </c>
      <c r="Z3401" s="23">
        <f>IF(N3401="", "", TEXT(N3401, "dddd"))</f>
        <v/>
      </c>
      <c r="AA3401" s="23">
        <f>IF(X3401="", "", TEXT(X3401, "dddd"))</f>
        <v/>
      </c>
      <c r="AB3401" s="23">
        <f>VLOOKUP(U3401,'Currency Sheet'!A:C,3,)</f>
        <v/>
      </c>
      <c r="AC3401" s="44">
        <f>VLOOKUP(P3401,'Customer List'!B:D,3,)</f>
        <v/>
      </c>
    </row>
    <row r="3402">
      <c r="A3402" s="23">
        <f>A3401+1</f>
        <v/>
      </c>
      <c r="B3402" s="23" t="inlineStr">
        <is>
          <t>EED119711</t>
        </is>
      </c>
      <c r="C3402" s="32" t="n">
        <v>45933</v>
      </c>
      <c r="D3402" s="32" t="n">
        <v>45938</v>
      </c>
      <c r="E3402" s="51" t="n">
        <v>451.5</v>
      </c>
      <c r="F3402" s="51">
        <f>IF(AB3402="DOLLAR",E3402*88,E3402)</f>
        <v/>
      </c>
      <c r="G3402" s="62">
        <f>F3402*J3402</f>
        <v/>
      </c>
      <c r="H3402" s="23" t="n">
        <v>574806</v>
      </c>
      <c r="I3402" s="23" t="inlineStr">
        <is>
          <t>Human M-CSF (carrier-free)</t>
        </is>
      </c>
      <c r="J3402" s="23" t="n">
        <v>1</v>
      </c>
      <c r="K3402" s="23" t="n">
        <v>1</v>
      </c>
      <c r="L3402" s="23">
        <f>J3402-K3402</f>
        <v/>
      </c>
      <c r="M3402" s="23" t="inlineStr">
        <is>
          <t>T-1395/25-26</t>
        </is>
      </c>
      <c r="N3402" s="32" t="n">
        <v>45941</v>
      </c>
      <c r="O3402" s="62" t="n">
        <v>61275</v>
      </c>
      <c r="P3402" s="23" t="inlineStr">
        <is>
          <t>MANIPAL</t>
        </is>
      </c>
      <c r="Q3402" s="23" t="n">
        <v>58156810622</v>
      </c>
      <c r="R3402" s="23" t="inlineStr">
        <is>
          <t>Delivered</t>
        </is>
      </c>
      <c r="S3402" s="63" t="n">
        <v>-20</v>
      </c>
      <c r="T3402" s="39" t="n"/>
      <c r="U3402" s="23" t="inlineStr">
        <is>
          <t>BioLegend</t>
        </is>
      </c>
      <c r="V3402" s="23">
        <f>VLOOKUP(P3402,'Customer List'!B:C,2,)</f>
        <v/>
      </c>
      <c r="W3402" s="40" t="n"/>
      <c r="X3402" s="32" t="n">
        <v>45943</v>
      </c>
      <c r="Y3402" s="23">
        <f>IF(X3402="", "", X3402-N3402)</f>
        <v/>
      </c>
      <c r="Z3402" s="23">
        <f>IF(N3402="", "", TEXT(N3402, "dddd"))</f>
        <v/>
      </c>
      <c r="AA3402" s="23">
        <f>IF(X3402="", "", TEXT(X3402, "dddd"))</f>
        <v/>
      </c>
      <c r="AB3402" s="23">
        <f>VLOOKUP(U3402,'Currency Sheet'!A:C,3,)</f>
        <v/>
      </c>
      <c r="AC3402" s="44">
        <f>VLOOKUP(P3402,'Customer List'!B:D,3,)</f>
        <v/>
      </c>
    </row>
    <row r="3403">
      <c r="A3403" s="23">
        <f>A3402+1</f>
        <v/>
      </c>
      <c r="B3403" s="23" t="inlineStr">
        <is>
          <t>EED119711</t>
        </is>
      </c>
      <c r="C3403" s="32" t="n">
        <v>45933</v>
      </c>
      <c r="D3403" s="32" t="n">
        <v>45938</v>
      </c>
      <c r="E3403" s="51" t="n">
        <v>177.1</v>
      </c>
      <c r="F3403" s="51">
        <f>IF(AB3403="DOLLAR",E3403*88,E3403)</f>
        <v/>
      </c>
      <c r="G3403" s="62">
        <f>F3403*J3403</f>
        <v/>
      </c>
      <c r="H3403" s="23" t="n">
        <v>640914</v>
      </c>
      <c r="I3403" s="23" t="inlineStr">
        <is>
          <t>Annexin V Apoptosis Detection Kit with PI</t>
        </is>
      </c>
      <c r="J3403" s="23" t="n">
        <v>1</v>
      </c>
      <c r="K3403" s="23" t="n">
        <v>1</v>
      </c>
      <c r="L3403" s="23">
        <f>J3403-K3403</f>
        <v/>
      </c>
      <c r="M3403" s="23" t="inlineStr">
        <is>
          <t>T-1409/25-26</t>
        </is>
      </c>
      <c r="N3403" s="32" t="n">
        <v>45941</v>
      </c>
      <c r="O3403" s="62" t="n">
        <v>27450.5</v>
      </c>
      <c r="P3403" s="23" t="inlineStr">
        <is>
          <t>MICRO VAPI</t>
        </is>
      </c>
      <c r="Q3403" s="23" t="n">
        <v>58156842866</v>
      </c>
      <c r="R3403" s="23" t="inlineStr">
        <is>
          <t>Delivered</t>
        </is>
      </c>
      <c r="S3403" s="63" t="n">
        <v>4</v>
      </c>
      <c r="T3403" s="39" t="n"/>
      <c r="U3403" s="23" t="inlineStr">
        <is>
          <t>BioLegend</t>
        </is>
      </c>
      <c r="V3403" s="23">
        <f>VLOOKUP(P3403,'Customer List'!B:C,2,)</f>
        <v/>
      </c>
      <c r="W3403" s="40" t="n"/>
      <c r="X3403" s="32" t="n">
        <v>45944</v>
      </c>
      <c r="Y3403" s="23">
        <f>IF(X3403="", "", X3403-N3403)</f>
        <v/>
      </c>
      <c r="Z3403" s="23">
        <f>IF(N3403="", "", TEXT(N3403, "dddd"))</f>
        <v/>
      </c>
      <c r="AA3403" s="23">
        <f>IF(X3403="", "", TEXT(X3403, "dddd"))</f>
        <v/>
      </c>
      <c r="AB3403" s="23">
        <f>VLOOKUP(U3403,'Currency Sheet'!A:C,3,)</f>
        <v/>
      </c>
      <c r="AC3403" s="44">
        <f>VLOOKUP(P3403,'Customer List'!B:D,3,)</f>
        <v/>
      </c>
    </row>
    <row r="3404">
      <c r="A3404" s="23">
        <f>A3403+1</f>
        <v/>
      </c>
      <c r="B3404" s="23" t="inlineStr">
        <is>
          <t>EED119711</t>
        </is>
      </c>
      <c r="C3404" s="32" t="n">
        <v>45933</v>
      </c>
      <c r="D3404" s="32" t="n">
        <v>45938</v>
      </c>
      <c r="E3404" s="51" t="n">
        <v>82.59999999999999</v>
      </c>
      <c r="F3404" s="51">
        <f>IF(AB3404="DOLLAR",E3404*88,E3404)</f>
        <v/>
      </c>
      <c r="G3404" s="62">
        <f>F3404*J3404</f>
        <v/>
      </c>
      <c r="H3404" s="23" t="n">
        <v>740368</v>
      </c>
      <c r="I3404" s="23" t="inlineStr">
        <is>
          <t>Buffer Set A</t>
        </is>
      </c>
      <c r="J3404" s="23" t="n">
        <v>1</v>
      </c>
      <c r="K3404" s="23" t="n">
        <v>1</v>
      </c>
      <c r="L3404" s="23">
        <f>J3404-K3404</f>
        <v/>
      </c>
      <c r="M3404" s="23" t="inlineStr">
        <is>
          <t>T-1399/25-26</t>
        </is>
      </c>
      <c r="N3404" s="32" t="n">
        <v>45941</v>
      </c>
      <c r="O3404" s="62" t="n">
        <v>14190</v>
      </c>
      <c r="P3404" s="23" t="inlineStr">
        <is>
          <t>SUN PHARMA</t>
        </is>
      </c>
      <c r="Q3404" s="23" t="n">
        <v>58156810935</v>
      </c>
      <c r="R3404" s="23" t="inlineStr">
        <is>
          <t>Delivered</t>
        </is>
      </c>
      <c r="S3404" s="63" t="n">
        <v>4</v>
      </c>
      <c r="T3404" s="39" t="n"/>
      <c r="U3404" s="23" t="inlineStr">
        <is>
          <t>BioLegend</t>
        </is>
      </c>
      <c r="V3404" s="23">
        <f>VLOOKUP(P3404,'Customer List'!B:C,2,)</f>
        <v/>
      </c>
      <c r="W3404" s="40" t="n"/>
      <c r="X3404" s="32" t="n">
        <v>45944</v>
      </c>
      <c r="Y3404" s="23">
        <f>IF(X3404="", "", X3404-N3404)</f>
        <v/>
      </c>
      <c r="Z3404" s="23">
        <f>IF(N3404="", "", TEXT(N3404, "dddd"))</f>
        <v/>
      </c>
      <c r="AA3404" s="23">
        <f>IF(X3404="", "", TEXT(X3404, "dddd"))</f>
        <v/>
      </c>
      <c r="AB3404" s="23">
        <f>VLOOKUP(U3404,'Currency Sheet'!A:C,3,)</f>
        <v/>
      </c>
      <c r="AC3404" s="44">
        <f>VLOOKUP(P3404,'Customer List'!B:D,3,)</f>
        <v/>
      </c>
    </row>
    <row r="3405">
      <c r="A3405" s="23">
        <f>A3404+1</f>
        <v/>
      </c>
      <c r="B3405" s="23" t="inlineStr">
        <is>
          <t>EED119711</t>
        </is>
      </c>
      <c r="C3405" s="32" t="n">
        <v>45933</v>
      </c>
      <c r="D3405" s="32" t="n">
        <v>45938</v>
      </c>
      <c r="E3405" s="51" t="n">
        <v>1232.7</v>
      </c>
      <c r="F3405" s="51">
        <f>IF(AB3405="DOLLAR",E3405*88,E3405)</f>
        <v/>
      </c>
      <c r="G3405" s="62">
        <f>F3405*J3405</f>
        <v/>
      </c>
      <c r="H3405" s="23" t="n">
        <v>740809</v>
      </c>
      <c r="I3405" s="23" t="inlineStr">
        <is>
          <t>Human Inflammation Panel 1 (13-plex) w/VbP</t>
        </is>
      </c>
      <c r="J3405" s="23" t="n">
        <v>1</v>
      </c>
      <c r="K3405" s="23" t="n">
        <v>1</v>
      </c>
      <c r="L3405" s="23">
        <f>J3405-K3405</f>
        <v/>
      </c>
      <c r="M3405" s="23" t="inlineStr">
        <is>
          <t>T-1399/25-26</t>
        </is>
      </c>
      <c r="N3405" s="32" t="n">
        <v>45941</v>
      </c>
      <c r="O3405" s="62" t="n">
        <v>204716.25</v>
      </c>
      <c r="P3405" s="23" t="inlineStr">
        <is>
          <t>SUN PHARMA</t>
        </is>
      </c>
      <c r="Q3405" s="23" t="n">
        <v>58156810935</v>
      </c>
      <c r="R3405" s="23" t="inlineStr">
        <is>
          <t>Delivered</t>
        </is>
      </c>
      <c r="S3405" s="63" t="n">
        <v>4</v>
      </c>
      <c r="T3405" s="39" t="n"/>
      <c r="U3405" s="23" t="inlineStr">
        <is>
          <t>BioLegend</t>
        </is>
      </c>
      <c r="V3405" s="23">
        <f>VLOOKUP(P3405,'Customer List'!B:C,2,)</f>
        <v/>
      </c>
      <c r="W3405" s="40" t="n"/>
      <c r="X3405" s="32" t="n">
        <v>45944</v>
      </c>
      <c r="Y3405" s="23">
        <f>IF(X3405="", "", X3405-N3405)</f>
        <v/>
      </c>
      <c r="Z3405" s="23">
        <f>IF(N3405="", "", TEXT(N3405, "dddd"))</f>
        <v/>
      </c>
      <c r="AA3405" s="23">
        <f>IF(X3405="", "", TEXT(X3405, "dddd"))</f>
        <v/>
      </c>
      <c r="AB3405" s="23">
        <f>VLOOKUP(U3405,'Currency Sheet'!A:C,3,)</f>
        <v/>
      </c>
      <c r="AC3405" s="44">
        <f>VLOOKUP(P3405,'Customer List'!B:D,3,)</f>
        <v/>
      </c>
    </row>
    <row r="3406">
      <c r="A3406" s="23">
        <f>A3405+1</f>
        <v/>
      </c>
      <c r="B3406" s="23" t="inlineStr">
        <is>
          <t>EED119711</t>
        </is>
      </c>
      <c r="C3406" s="32" t="n">
        <v>45933</v>
      </c>
      <c r="D3406" s="32" t="n">
        <v>45938</v>
      </c>
      <c r="E3406" s="51" t="n">
        <v>86.8</v>
      </c>
      <c r="F3406" s="51">
        <f>IF(AB3406="DOLLAR",E3406*88,E3406)</f>
        <v/>
      </c>
      <c r="G3406" s="62">
        <f>F3406*J3406</f>
        <v/>
      </c>
      <c r="H3406" s="23" t="n">
        <v>773302</v>
      </c>
      <c r="I3406" s="23" t="inlineStr">
        <is>
          <t>Prime-Step™ Prestained Broad Range Protein Ladder</t>
        </is>
      </c>
      <c r="J3406" s="23" t="n">
        <v>1</v>
      </c>
      <c r="K3406" s="23" t="n">
        <v>1</v>
      </c>
      <c r="L3406" s="23">
        <f>J3406-K3406</f>
        <v/>
      </c>
      <c r="M3406" s="23" t="inlineStr">
        <is>
          <t>T-1394/25-26</t>
        </is>
      </c>
      <c r="N3406" s="32" t="n">
        <v>45941</v>
      </c>
      <c r="O3406" s="62" t="n">
        <v>13454</v>
      </c>
      <c r="P3406" s="23" t="inlineStr">
        <is>
          <t>JUBILANT</t>
        </is>
      </c>
      <c r="Q3406" s="23" t="n">
        <v>58156810762</v>
      </c>
      <c r="R3406" s="23" t="inlineStr">
        <is>
          <t>Delivered</t>
        </is>
      </c>
      <c r="S3406" s="63" t="n">
        <v>-20</v>
      </c>
      <c r="T3406" s="39" t="n"/>
      <c r="U3406" s="23" t="inlineStr">
        <is>
          <t>BioLegend</t>
        </is>
      </c>
      <c r="V3406" s="23">
        <f>VLOOKUP(P3406,'Customer List'!B:C,2,)</f>
        <v/>
      </c>
      <c r="W3406" s="40" t="n"/>
      <c r="X3406" s="32" t="n">
        <v>45943</v>
      </c>
      <c r="Y3406" s="23">
        <f>IF(X3406="", "", X3406-N3406)</f>
        <v/>
      </c>
      <c r="Z3406" s="23">
        <f>IF(N3406="", "", TEXT(N3406, "dddd"))</f>
        <v/>
      </c>
      <c r="AA3406" s="23">
        <f>IF(X3406="", "", TEXT(X3406, "dddd"))</f>
        <v/>
      </c>
      <c r="AB3406" s="23">
        <f>VLOOKUP(U3406,'Currency Sheet'!A:C,3,)</f>
        <v/>
      </c>
      <c r="AC3406" s="44">
        <f>VLOOKUP(P3406,'Customer List'!B:D,3,)</f>
        <v/>
      </c>
    </row>
    <row r="3407">
      <c r="A3407" s="23">
        <f>A3406+1</f>
        <v/>
      </c>
      <c r="B3407" s="23" t="inlineStr">
        <is>
          <t>EED119711</t>
        </is>
      </c>
      <c r="C3407" s="32" t="n">
        <v>45933</v>
      </c>
      <c r="D3407" s="32" t="n">
        <v>45938</v>
      </c>
      <c r="E3407" s="51" t="n">
        <v>58.1</v>
      </c>
      <c r="F3407" s="51">
        <f>IF(AB3407="DOLLAR",E3407*88,E3407)</f>
        <v/>
      </c>
      <c r="G3407" s="62">
        <f>F3407*J3407</f>
        <v/>
      </c>
      <c r="H3407" s="23" t="n">
        <v>776702</v>
      </c>
      <c r="I3407" s="23" t="inlineStr">
        <is>
          <t>Mouse DLL4 (carrier-free)</t>
        </is>
      </c>
      <c r="J3407" s="23" t="n">
        <v>1</v>
      </c>
      <c r="K3407" s="23" t="n">
        <v>1</v>
      </c>
      <c r="L3407" s="23">
        <f>J3407-K3407</f>
        <v/>
      </c>
      <c r="M3407" s="23" t="inlineStr">
        <is>
          <t>T-1391/25-26</t>
        </is>
      </c>
      <c r="N3407" s="32" t="n">
        <v>45941</v>
      </c>
      <c r="O3407" s="62" t="n">
        <v>9005.5</v>
      </c>
      <c r="P3407" s="23" t="inlineStr">
        <is>
          <t>HELIX</t>
        </is>
      </c>
      <c r="Q3407" s="23" t="n">
        <v>58156812453</v>
      </c>
      <c r="R3407" s="23" t="inlineStr">
        <is>
          <t>Delivered</t>
        </is>
      </c>
      <c r="S3407" s="63" t="n">
        <v>-20</v>
      </c>
      <c r="T3407" s="39" t="n"/>
      <c r="U3407" s="23" t="inlineStr">
        <is>
          <t>BioLegend</t>
        </is>
      </c>
      <c r="V3407" s="23">
        <f>VLOOKUP(P3407,'Customer List'!B:C,2,)</f>
        <v/>
      </c>
      <c r="W3407" s="40" t="n"/>
      <c r="X3407" s="32" t="n">
        <v>45944</v>
      </c>
      <c r="Y3407" s="23">
        <f>IF(X3407="", "", X3407-N3407)</f>
        <v/>
      </c>
      <c r="Z3407" s="23">
        <f>IF(N3407="", "", TEXT(N3407, "dddd"))</f>
        <v/>
      </c>
      <c r="AA3407" s="23">
        <f>IF(X3407="", "", TEXT(X3407, "dddd"))</f>
        <v/>
      </c>
      <c r="AB3407" s="23">
        <f>VLOOKUP(U3407,'Currency Sheet'!A:C,3,)</f>
        <v/>
      </c>
      <c r="AC3407" s="44">
        <f>VLOOKUP(P3407,'Customer List'!B:D,3,)</f>
        <v/>
      </c>
    </row>
    <row r="3408">
      <c r="A3408" s="23">
        <f>A3407+1</f>
        <v/>
      </c>
      <c r="B3408" s="23" t="inlineStr">
        <is>
          <t>EED119711</t>
        </is>
      </c>
      <c r="C3408" s="32" t="n">
        <v>45933</v>
      </c>
      <c r="D3408" s="32" t="n">
        <v>45938</v>
      </c>
      <c r="E3408" s="51" t="n">
        <v>451.5</v>
      </c>
      <c r="F3408" s="51">
        <f>IF(AB3408="DOLLAR",E3408*88,E3408)</f>
        <v/>
      </c>
      <c r="G3408" s="62">
        <f>F3408*J3408</f>
        <v/>
      </c>
      <c r="H3408" s="23" t="n">
        <v>777406</v>
      </c>
      <c r="I3408" s="23" t="inlineStr">
        <is>
          <t>Human CXADR/CAR-Fc Chimera (carrier-free)</t>
        </is>
      </c>
      <c r="J3408" s="23" t="n">
        <v>1</v>
      </c>
      <c r="K3408" s="23" t="n">
        <v>1</v>
      </c>
      <c r="L3408" s="23">
        <f>J3408-K3408</f>
        <v/>
      </c>
      <c r="M3408" s="23" t="inlineStr">
        <is>
          <t>T-1397/25-26</t>
        </is>
      </c>
      <c r="N3408" s="32" t="n">
        <v>45941</v>
      </c>
      <c r="O3408" s="62" t="n">
        <v>59985</v>
      </c>
      <c r="P3408" s="23" t="inlineStr">
        <is>
          <t>SAI LIFE</t>
        </is>
      </c>
      <c r="Q3408" s="23" t="n">
        <v>58156811112</v>
      </c>
      <c r="R3408" s="23" t="inlineStr">
        <is>
          <t>Delivered</t>
        </is>
      </c>
      <c r="S3408" s="63" t="n">
        <v>-20</v>
      </c>
      <c r="T3408" s="39" t="n"/>
      <c r="U3408" s="23" t="inlineStr">
        <is>
          <t>BioLegend</t>
        </is>
      </c>
      <c r="V3408" s="23">
        <f>VLOOKUP(P3408,'Customer List'!B:C,2,)</f>
        <v/>
      </c>
      <c r="W3408" s="40" t="n"/>
      <c r="X3408" s="32" t="n">
        <v>45943</v>
      </c>
      <c r="Y3408" s="23">
        <f>IF(X3408="", "", X3408-N3408)</f>
        <v/>
      </c>
      <c r="Z3408" s="23">
        <f>IF(N3408="", "", TEXT(N3408, "dddd"))</f>
        <v/>
      </c>
      <c r="AA3408" s="23">
        <f>IF(X3408="", "", TEXT(X3408, "dddd"))</f>
        <v/>
      </c>
      <c r="AB3408" s="23">
        <f>VLOOKUP(U3408,'Currency Sheet'!A:C,3,)</f>
        <v/>
      </c>
      <c r="AC3408" s="44">
        <f>VLOOKUP(P3408,'Customer List'!B:D,3,)</f>
        <v/>
      </c>
    </row>
    <row r="3409">
      <c r="A3409" s="23">
        <f>A3408+1</f>
        <v/>
      </c>
      <c r="B3409" s="23" t="inlineStr">
        <is>
          <t>EED119711</t>
        </is>
      </c>
      <c r="C3409" s="32" t="n">
        <v>45933</v>
      </c>
      <c r="D3409" s="32" t="n">
        <v>45938</v>
      </c>
      <c r="E3409" s="51" t="n">
        <v>78.40000000000001</v>
      </c>
      <c r="F3409" s="51">
        <f>IF(AB3409="DOLLAR",E3409*88,E3409)</f>
        <v/>
      </c>
      <c r="G3409" s="62">
        <f>F3409*J3409</f>
        <v/>
      </c>
      <c r="H3409" s="23" t="n">
        <v>801702</v>
      </c>
      <c r="I3409" s="23" t="inlineStr">
        <is>
          <t>anti-Neurofilament H (NF-H), Nonphosphorylated</t>
        </is>
      </c>
      <c r="J3409" s="23" t="n">
        <v>2</v>
      </c>
      <c r="K3409" s="23" t="n">
        <v>2</v>
      </c>
      <c r="L3409" s="23">
        <f>J3409-K3409</f>
        <v/>
      </c>
      <c r="M3409" s="23" t="inlineStr">
        <is>
          <t>T-1381/25-26</t>
        </is>
      </c>
      <c r="N3409" s="32" t="n">
        <v>45939</v>
      </c>
      <c r="O3409" s="62" t="n">
        <v>21280</v>
      </c>
      <c r="P3409" s="23" t="inlineStr">
        <is>
          <t>LABEX</t>
        </is>
      </c>
      <c r="Q3409" s="23" t="inlineStr">
        <is>
          <t>PORTER</t>
        </is>
      </c>
      <c r="R3409" s="23" t="inlineStr">
        <is>
          <t>PORTER</t>
        </is>
      </c>
      <c r="S3409" s="63" t="n">
        <v>4</v>
      </c>
      <c r="T3409" s="39" t="n"/>
      <c r="U3409" s="23" t="inlineStr">
        <is>
          <t>BioLegend</t>
        </is>
      </c>
      <c r="V3409" s="23">
        <f>VLOOKUP(P3409,'Customer List'!B:C,2,)</f>
        <v/>
      </c>
      <c r="W3409" s="40" t="n"/>
      <c r="X3409" s="32">
        <f>IF(OR(R3409 = "PRIYANKA MADAM", R3409 = "DEEPAK", R3409 = "PORTER"),N3409,"")</f>
        <v/>
      </c>
      <c r="Y3409" s="23">
        <f>IF(X3409="", "", X3409-N3409)</f>
        <v/>
      </c>
      <c r="Z3409" s="23">
        <f>IF(N3409="", "", TEXT(N3409, "dddd"))</f>
        <v/>
      </c>
      <c r="AA3409" s="23">
        <f>IF(X3409="", "", TEXT(X3409, "dddd"))</f>
        <v/>
      </c>
      <c r="AB3409" s="23">
        <f>VLOOKUP(U3409,'Currency Sheet'!A:C,3,)</f>
        <v/>
      </c>
      <c r="AC3409" s="44">
        <f>VLOOKUP(P3409,'Customer List'!B:D,3,)</f>
        <v/>
      </c>
    </row>
    <row r="3410">
      <c r="A3410" s="23">
        <f>A3409+1</f>
        <v/>
      </c>
      <c r="B3410" s="23" t="inlineStr">
        <is>
          <t>SE041956</t>
        </is>
      </c>
      <c r="C3410" s="32" t="n">
        <v>45936</v>
      </c>
      <c r="D3410" s="32" t="n">
        <v>45939</v>
      </c>
      <c r="E3410" s="51" t="n">
        <v>136.8</v>
      </c>
      <c r="F3410" s="51">
        <f>IF(AB3410="DOLLAR",E3410*88,E3410)</f>
        <v/>
      </c>
      <c r="G3410" s="62">
        <f>F3410*J3410</f>
        <v/>
      </c>
      <c r="H3410" s="23" t="inlineStr">
        <is>
          <t>3617-1</t>
        </is>
      </c>
      <c r="I3410" s="23" t="inlineStr">
        <is>
          <t>CEFTA (CD4), human</t>
        </is>
      </c>
      <c r="J3410" s="23" t="n">
        <v>10</v>
      </c>
      <c r="K3410" s="23" t="n">
        <v>10</v>
      </c>
      <c r="L3410" s="23">
        <f>J3410-K3410</f>
        <v/>
      </c>
      <c r="M3410" s="23" t="inlineStr">
        <is>
          <t>T-1400/25-26</t>
        </is>
      </c>
      <c r="N3410" s="32" t="n">
        <v>45941</v>
      </c>
      <c r="O3410" s="62" t="n">
        <v>172900</v>
      </c>
      <c r="P3410" s="23" t="inlineStr">
        <is>
          <t>SUN PHARMACEUTICALS</t>
        </is>
      </c>
      <c r="Q3410" s="23" t="n">
        <v>58156840210</v>
      </c>
      <c r="R3410" s="23" t="inlineStr">
        <is>
          <t>Delivered</t>
        </is>
      </c>
      <c r="S3410" s="63" t="n">
        <v>-20</v>
      </c>
      <c r="T3410" s="39" t="n"/>
      <c r="U3410" s="23" t="inlineStr">
        <is>
          <t>MABTECH</t>
        </is>
      </c>
      <c r="V3410" s="23">
        <f>VLOOKUP(P3410,'Customer List'!B:C,2,)</f>
        <v/>
      </c>
      <c r="W3410" s="40" t="n"/>
      <c r="X3410" s="32" t="n">
        <v>45943</v>
      </c>
      <c r="Y3410" s="23">
        <f>IF(X3410="", "", X3410-N3410)</f>
        <v/>
      </c>
      <c r="Z3410" s="23">
        <f>IF(N3410="", "", TEXT(N3410, "dddd"))</f>
        <v/>
      </c>
      <c r="AA3410" s="23">
        <f>IF(X3410="", "", TEXT(X3410, "dddd"))</f>
        <v/>
      </c>
      <c r="AB3410" s="23">
        <f>VLOOKUP(U3410,'Currency Sheet'!A:C,3,)</f>
        <v/>
      </c>
      <c r="AC3410" s="44">
        <f>VLOOKUP(P3410,'Customer List'!B:D,3,)</f>
        <v/>
      </c>
    </row>
    <row r="3411">
      <c r="A3411" s="23">
        <f>A3410+1</f>
        <v/>
      </c>
      <c r="B3411" s="23" t="inlineStr">
        <is>
          <t>SE041956</t>
        </is>
      </c>
      <c r="C3411" s="32" t="n">
        <v>45936</v>
      </c>
      <c r="D3411" s="32" t="n">
        <v>45939</v>
      </c>
      <c r="E3411" s="51" t="n">
        <v>136.8</v>
      </c>
      <c r="F3411" s="51">
        <f>IF(AB3411="DOLLAR",E3411*88,E3411)</f>
        <v/>
      </c>
      <c r="G3411" s="62">
        <f>F3411*J3411</f>
        <v/>
      </c>
      <c r="H3411" s="23" t="inlineStr">
        <is>
          <t>3617-1</t>
        </is>
      </c>
      <c r="I3411" s="23" t="inlineStr">
        <is>
          <t>CEFTA (CD4), human</t>
        </is>
      </c>
      <c r="J3411" s="23" t="n">
        <v>4</v>
      </c>
      <c r="K3411" s="23" t="n">
        <v>4</v>
      </c>
      <c r="L3411" s="23">
        <f>J3411-K3411</f>
        <v/>
      </c>
      <c r="M3411" s="23" t="inlineStr">
        <is>
          <t>T-1385/25-26</t>
        </is>
      </c>
      <c r="N3411" s="32" t="n">
        <v>45939</v>
      </c>
      <c r="O3411" s="62" t="n">
        <v>85120</v>
      </c>
      <c r="P3411" s="23" t="inlineStr">
        <is>
          <t>IKESIA</t>
        </is>
      </c>
      <c r="Q3411" s="23" t="n">
        <v>58156706370</v>
      </c>
      <c r="R3411" s="23" t="inlineStr">
        <is>
          <t>Delivered</t>
        </is>
      </c>
      <c r="S3411" s="63" t="n">
        <v>-20</v>
      </c>
      <c r="T3411" s="39" t="n"/>
      <c r="U3411" s="23" t="inlineStr">
        <is>
          <t>MABTECH</t>
        </is>
      </c>
      <c r="V3411" s="23">
        <f>VLOOKUP(P3411,'Customer List'!B:C,2,)</f>
        <v/>
      </c>
      <c r="W3411" s="40" t="n"/>
      <c r="X3411" s="32" t="n">
        <v>45941</v>
      </c>
      <c r="Y3411" s="23">
        <f>IF(X3411="", "", X3411-N3411)</f>
        <v/>
      </c>
      <c r="Z3411" s="23">
        <f>IF(N3411="", "", TEXT(N3411, "dddd"))</f>
        <v/>
      </c>
      <c r="AA3411" s="23">
        <f>IF(X3411="", "", TEXT(X3411, "dddd"))</f>
        <v/>
      </c>
      <c r="AB3411" s="23">
        <f>VLOOKUP(U3411,'Currency Sheet'!A:C,3,)</f>
        <v/>
      </c>
      <c r="AC3411" s="44">
        <f>VLOOKUP(P3411,'Customer List'!B:D,3,)</f>
        <v/>
      </c>
    </row>
    <row r="3412">
      <c r="A3412" s="23">
        <f>A3411+1</f>
        <v/>
      </c>
      <c r="B3412" s="23" t="inlineStr">
        <is>
          <t>SE041956</t>
        </is>
      </c>
      <c r="C3412" s="32" t="n">
        <v>45936</v>
      </c>
      <c r="D3412" s="32" t="n">
        <v>45939</v>
      </c>
      <c r="E3412" s="51" t="n">
        <v>2631.9</v>
      </c>
      <c r="F3412" s="51">
        <f>IF(AB3412="DOLLAR",E3412*88,E3412)</f>
        <v/>
      </c>
      <c r="G3412" s="62">
        <f>F3412*J3412</f>
        <v/>
      </c>
      <c r="H3412" s="23" t="inlineStr">
        <is>
          <t>FSP-0108-10</t>
        </is>
      </c>
      <c r="I3412" s="23" t="inlineStr">
        <is>
          <t>FluoroSpot Plus: Human IFN‑γ/IL‑5</t>
        </is>
      </c>
      <c r="J3412" s="23" t="n">
        <v>2</v>
      </c>
      <c r="K3412" s="23" t="n">
        <v>2</v>
      </c>
      <c r="L3412" s="23">
        <f>J3412-K3412</f>
        <v/>
      </c>
      <c r="M3412" s="23" t="inlineStr">
        <is>
          <t>T-1400/25-26</t>
        </is>
      </c>
      <c r="N3412" s="32" t="n">
        <v>45941</v>
      </c>
      <c r="O3412" s="62" t="n">
        <v>772590</v>
      </c>
      <c r="P3412" s="23" t="inlineStr">
        <is>
          <t>SUN PHARMACEUTICALS</t>
        </is>
      </c>
      <c r="Q3412" s="23" t="n">
        <v>58156840210</v>
      </c>
      <c r="R3412" s="23" t="inlineStr">
        <is>
          <t>Delivered</t>
        </is>
      </c>
      <c r="S3412" s="63" t="n">
        <v>4</v>
      </c>
      <c r="T3412" s="39" t="n"/>
      <c r="U3412" s="23" t="inlineStr">
        <is>
          <t>MABTECH</t>
        </is>
      </c>
      <c r="V3412" s="23">
        <f>VLOOKUP(P3412,'Customer List'!B:C,2,)</f>
        <v/>
      </c>
      <c r="W3412" s="40" t="n"/>
      <c r="X3412" s="32" t="n">
        <v>45943</v>
      </c>
      <c r="Y3412" s="23">
        <f>IF(X3412="", "", X3412-N3412)</f>
        <v/>
      </c>
      <c r="Z3412" s="23">
        <f>IF(N3412="", "", TEXT(N3412, "dddd"))</f>
        <v/>
      </c>
      <c r="AA3412" s="23">
        <f>IF(X3412="", "", TEXT(X3412, "dddd"))</f>
        <v/>
      </c>
      <c r="AB3412" s="23">
        <f>VLOOKUP(U3412,'Currency Sheet'!A:C,3,)</f>
        <v/>
      </c>
      <c r="AC3412" s="44">
        <f>VLOOKUP(P3412,'Customer List'!B:D,3,)</f>
        <v/>
      </c>
    </row>
    <row r="3413">
      <c r="A3413" s="23">
        <f>A3412+1</f>
        <v/>
      </c>
      <c r="B3413" s="23" t="inlineStr">
        <is>
          <t>SE041956</t>
        </is>
      </c>
      <c r="C3413" s="32" t="n">
        <v>45936</v>
      </c>
      <c r="D3413" s="32" t="n">
        <v>45939</v>
      </c>
      <c r="E3413" s="51" t="n">
        <v>220.5</v>
      </c>
      <c r="F3413" s="51">
        <f>IF(AB3413="DOLLAR",E3413*88,E3413)</f>
        <v/>
      </c>
      <c r="G3413" s="62">
        <f>F3413*J3413</f>
        <v/>
      </c>
      <c r="H3413" s="23" t="inlineStr">
        <is>
          <t>3124-72-100T</t>
        </is>
      </c>
      <c r="I3413" s="23" t="inlineStr">
        <is>
          <t>Anti-guinea pig IFN-γ mAb (MT4A27), PF647P</t>
        </is>
      </c>
      <c r="J3413" s="23" t="n">
        <v>2</v>
      </c>
      <c r="K3413" s="23" t="n">
        <v>2</v>
      </c>
      <c r="L3413" s="23">
        <f>J3413-K3413</f>
        <v/>
      </c>
      <c r="M3413" s="23" t="inlineStr">
        <is>
          <t>T-1421/25-26</t>
        </is>
      </c>
      <c r="N3413" s="32" t="n">
        <v>45941</v>
      </c>
      <c r="O3413" s="62" t="n">
        <v>61740</v>
      </c>
      <c r="P3413" s="23" t="inlineStr">
        <is>
          <t>SUPRV</t>
        </is>
      </c>
      <c r="Q3413" s="23" t="n">
        <v>58156808990</v>
      </c>
      <c r="R3413" s="23" t="inlineStr">
        <is>
          <t>Delivered</t>
        </is>
      </c>
      <c r="S3413" s="63" t="n">
        <v>4</v>
      </c>
      <c r="T3413" s="39" t="n"/>
      <c r="U3413" s="23" t="inlineStr">
        <is>
          <t>MABTECH</t>
        </is>
      </c>
      <c r="V3413" s="23">
        <f>VLOOKUP(P3413,'Customer List'!B:C,2,)</f>
        <v/>
      </c>
      <c r="W3413" s="40" t="n"/>
      <c r="X3413" s="32" t="n">
        <v>45943</v>
      </c>
      <c r="Y3413" s="23">
        <f>IF(X3413="", "", X3413-N3413)</f>
        <v/>
      </c>
      <c r="Z3413" s="23">
        <f>IF(N3413="", "", TEXT(N3413, "dddd"))</f>
        <v/>
      </c>
      <c r="AA3413" s="23">
        <f>IF(X3413="", "", TEXT(X3413, "dddd"))</f>
        <v/>
      </c>
      <c r="AB3413" s="23">
        <f>VLOOKUP(U3413,'Currency Sheet'!A:C,3,)</f>
        <v/>
      </c>
      <c r="AC3413" s="44">
        <f>VLOOKUP(P3413,'Customer List'!B:D,3,)</f>
        <v/>
      </c>
    </row>
    <row r="3414">
      <c r="A3414" s="23">
        <f>A3413+1</f>
        <v/>
      </c>
      <c r="B3414" s="23" t="n">
        <v>179957</v>
      </c>
      <c r="C3414" s="32" t="n">
        <v>45936</v>
      </c>
      <c r="D3414" s="32" t="n">
        <v>45939</v>
      </c>
      <c r="E3414" s="51" t="n">
        <v>171.99</v>
      </c>
      <c r="F3414" s="51">
        <f>IF(AB3414="DOLLAR",E3414*88,E3414)</f>
        <v/>
      </c>
      <c r="G3414" s="62">
        <f>F3414*J3414</f>
        <v/>
      </c>
      <c r="H3414" s="23" t="inlineStr">
        <is>
          <t>BE0108</t>
        </is>
      </c>
      <c r="I3414" s="23" t="inlineStr">
        <is>
          <t>InVivoMAb anti-mouse MHC Class II (I-A/I-E), M5/114</t>
        </is>
      </c>
      <c r="J3414" s="23" t="n">
        <v>1</v>
      </c>
      <c r="K3414" s="23" t="n">
        <v>1</v>
      </c>
      <c r="L3414" s="23">
        <f>J3414-K3414</f>
        <v/>
      </c>
      <c r="M3414" s="23" t="inlineStr">
        <is>
          <t>T-1423/25-26</t>
        </is>
      </c>
      <c r="N3414" s="32" t="n">
        <v>45941</v>
      </c>
      <c r="O3414" s="62" t="n">
        <v>12642</v>
      </c>
      <c r="P3414" s="23" t="inlineStr">
        <is>
          <t>BIO SOLUTION</t>
        </is>
      </c>
      <c r="Q3414" s="23" t="n">
        <v>58156809782</v>
      </c>
      <c r="R3414" s="23" t="inlineStr">
        <is>
          <t>Delivered</t>
        </is>
      </c>
      <c r="S3414" s="63" t="n">
        <v>4</v>
      </c>
      <c r="T3414" s="39" t="n"/>
      <c r="U3414" s="23" t="inlineStr">
        <is>
          <t>BioXcell</t>
        </is>
      </c>
      <c r="V3414" s="23">
        <f>VLOOKUP(P3414,'Customer List'!B:C,2,)</f>
        <v/>
      </c>
      <c r="W3414" s="40" t="n"/>
      <c r="X3414" s="32" t="n">
        <v>45943</v>
      </c>
      <c r="Y3414" s="23">
        <f>IF(X3414="", "", X3414-N3414)</f>
        <v/>
      </c>
      <c r="Z3414" s="23">
        <f>IF(N3414="", "", TEXT(N3414, "dddd"))</f>
        <v/>
      </c>
      <c r="AA3414" s="23">
        <f>IF(X3414="", "", TEXT(X3414, "dddd"))</f>
        <v/>
      </c>
      <c r="AB3414" s="23">
        <f>VLOOKUP(U3414,'Currency Sheet'!A:C,3,)</f>
        <v/>
      </c>
      <c r="AC3414" s="44">
        <f>VLOOKUP(P3414,'Customer List'!B:D,3,)</f>
        <v/>
      </c>
    </row>
    <row r="3415">
      <c r="A3415" s="23">
        <f>A3414+1</f>
        <v/>
      </c>
      <c r="B3415" s="23" t="n">
        <v>179957</v>
      </c>
      <c r="C3415" s="32" t="n">
        <v>45936</v>
      </c>
      <c r="D3415" s="32" t="n">
        <v>45939</v>
      </c>
      <c r="E3415" s="51">
        <f>8020.41/3</f>
        <v/>
      </c>
      <c r="F3415" s="51">
        <f>IF(AB3415="DOLLAR",E3415*88,E3415)</f>
        <v/>
      </c>
      <c r="G3415" s="62">
        <f>F3415*J3415</f>
        <v/>
      </c>
      <c r="H3415" s="23" t="inlineStr">
        <is>
          <t>BE0003-1</t>
        </is>
      </c>
      <c r="I3415" s="23" t="inlineStr">
        <is>
          <t>InVivoMAb anti-mouse CD4, GK1.5</t>
        </is>
      </c>
      <c r="J3415" s="23" t="n">
        <v>3</v>
      </c>
      <c r="K3415" s="23" t="n">
        <v>3</v>
      </c>
      <c r="L3415" s="23">
        <f>J3415-K3415</f>
        <v/>
      </c>
      <c r="M3415" s="23" t="inlineStr">
        <is>
          <t>T-1398/25-26</t>
        </is>
      </c>
      <c r="N3415" s="32" t="n">
        <v>45941</v>
      </c>
      <c r="O3415" s="62" t="n">
        <v>849366</v>
      </c>
      <c r="P3415" s="23" t="inlineStr">
        <is>
          <t>Sun Pharma</t>
        </is>
      </c>
      <c r="Q3415" s="23" t="n">
        <v>58156810935</v>
      </c>
      <c r="R3415" s="23" t="inlineStr">
        <is>
          <t>Delivered</t>
        </is>
      </c>
      <c r="S3415" s="63" t="n">
        <v>4</v>
      </c>
      <c r="T3415" s="39" t="n"/>
      <c r="U3415" s="23" t="inlineStr">
        <is>
          <t>BioXcell</t>
        </is>
      </c>
      <c r="V3415" s="23">
        <f>VLOOKUP(P3415,'Customer List'!B:C,2,)</f>
        <v/>
      </c>
      <c r="W3415" s="40" t="n"/>
      <c r="X3415" s="32" t="n">
        <v>45944</v>
      </c>
      <c r="Y3415" s="23">
        <f>IF(X3415="", "", X3415-N3415)</f>
        <v/>
      </c>
      <c r="Z3415" s="23">
        <f>IF(N3415="", "", TEXT(N3415, "dddd"))</f>
        <v/>
      </c>
      <c r="AA3415" s="23">
        <f>IF(X3415="", "", TEXT(X3415, "dddd"))</f>
        <v/>
      </c>
      <c r="AB3415" s="23">
        <f>VLOOKUP(U3415,'Currency Sheet'!A:C,3,)</f>
        <v/>
      </c>
      <c r="AC3415" s="44">
        <f>VLOOKUP(P3415,'Customer List'!B:D,3,)</f>
        <v/>
      </c>
    </row>
    <row r="3416">
      <c r="A3416" s="23">
        <f>A3415+1</f>
        <v/>
      </c>
      <c r="B3416" s="23" t="inlineStr">
        <is>
          <t>INV251010-045</t>
        </is>
      </c>
      <c r="C3416" s="32" t="n">
        <v>45940</v>
      </c>
      <c r="D3416" s="32" t="n">
        <v>45943</v>
      </c>
      <c r="E3416" s="51" t="n">
        <v>99.59999999999999</v>
      </c>
      <c r="F3416" s="51">
        <f>IF(AB3416="DOLLAR",E3416*88,E3416)</f>
        <v/>
      </c>
      <c r="G3416" s="62">
        <f>F3416*J3416</f>
        <v/>
      </c>
      <c r="H3416" s="23" t="inlineStr">
        <is>
          <t>TN1729</t>
        </is>
      </c>
      <c r="I3416" s="23" t="inlineStr">
        <is>
          <t xml:space="preserve"> Hellebrigenol 508-79-2 Spec 5 mg</t>
        </is>
      </c>
      <c r="J3416" s="23" t="n">
        <v>1</v>
      </c>
      <c r="K3416" s="23" t="n">
        <v>1</v>
      </c>
      <c r="L3416" s="23">
        <f>J3416-K3416</f>
        <v/>
      </c>
      <c r="M3416" s="23" t="inlineStr">
        <is>
          <t>T-1434/25-26</t>
        </is>
      </c>
      <c r="N3416" s="32" t="n">
        <v>45944</v>
      </c>
      <c r="O3416" s="62" t="n">
        <v>16367.6</v>
      </c>
      <c r="P3416" s="23" t="inlineStr">
        <is>
          <t>RG SONS</t>
        </is>
      </c>
      <c r="Q3416" s="23" t="n">
        <v>58156994700</v>
      </c>
      <c r="R3416" s="23" t="inlineStr">
        <is>
          <t>Delivered</t>
        </is>
      </c>
      <c r="S3416" s="63" t="n">
        <v>-20</v>
      </c>
      <c r="T3416" s="39" t="n"/>
      <c r="U3416" s="23" t="inlineStr">
        <is>
          <t>TARGETMOL</t>
        </is>
      </c>
      <c r="V3416" s="23">
        <f>VLOOKUP(P3416,'Customer List'!B:C,2,)</f>
        <v/>
      </c>
      <c r="W3416" s="40" t="n"/>
      <c r="X3416" s="32" t="n">
        <v>45946</v>
      </c>
      <c r="Y3416" s="23">
        <f>IF(X3416="", "", X3416-N3416)</f>
        <v/>
      </c>
      <c r="Z3416" s="23">
        <f>IF(N3416="", "", TEXT(N3416, "dddd"))</f>
        <v/>
      </c>
      <c r="AA3416" s="23">
        <f>IF(X3416="", "", TEXT(X3416, "dddd"))</f>
        <v/>
      </c>
      <c r="AB3416" s="23">
        <f>VLOOKUP(U3416,'Currency Sheet'!A:C,3,)</f>
        <v/>
      </c>
      <c r="AC3416" s="44">
        <f>VLOOKUP(P3416,'Customer List'!B:D,3,)</f>
        <v/>
      </c>
    </row>
    <row r="3417">
      <c r="A3417" s="23">
        <f>A3416+1</f>
        <v/>
      </c>
      <c r="B3417" s="23" t="inlineStr">
        <is>
          <t>INV251010-045</t>
        </is>
      </c>
      <c r="C3417" s="32" t="n">
        <v>45940</v>
      </c>
      <c r="D3417" s="32" t="n">
        <v>45943</v>
      </c>
      <c r="E3417" s="51" t="n">
        <v>5</v>
      </c>
      <c r="F3417" s="51">
        <f>IF(AB3417="DOLLAR",E3417*88,E3417)</f>
        <v/>
      </c>
      <c r="G3417" s="62">
        <f>F3417*J3417</f>
        <v/>
      </c>
      <c r="H3417" s="23" t="inlineStr">
        <is>
          <t>T6280</t>
        </is>
      </c>
      <c r="I3417" s="23" t="inlineStr">
        <is>
          <t xml:space="preserve"> Enzastaurin 170364-57-5 Spec 2 mg</t>
        </is>
      </c>
      <c r="J3417" s="23" t="n">
        <v>2</v>
      </c>
      <c r="K3417" s="23" t="n"/>
      <c r="L3417" s="23">
        <f>J3417-K3417</f>
        <v/>
      </c>
      <c r="M3417" s="23" t="n"/>
      <c r="N3417" s="32" t="n"/>
      <c r="O3417" s="62" t="n"/>
      <c r="P3417" s="23" t="inlineStr">
        <is>
          <t>RCB</t>
        </is>
      </c>
      <c r="Q3417" s="23" t="n"/>
      <c r="R3417" s="23" t="n"/>
      <c r="S3417" s="63" t="n">
        <v>-20</v>
      </c>
      <c r="T3417" s="39" t="inlineStr">
        <is>
          <t>SAMPLE</t>
        </is>
      </c>
      <c r="U3417" s="23" t="inlineStr">
        <is>
          <t>TARGETMOL</t>
        </is>
      </c>
      <c r="V3417" s="23">
        <f>VLOOKUP(P3417,'Customer List'!B:C,2,)</f>
        <v/>
      </c>
      <c r="W3417" s="40" t="inlineStr">
        <is>
          <t>Deepak/Priyanka Madam</t>
        </is>
      </c>
      <c r="X3417" s="32">
        <f>IF(OR(R3417 = "PRIYANKA MADAM", R3417 = "DEEPAK", R3417 = "PORTER"),N3417,"")</f>
        <v/>
      </c>
      <c r="Y3417" s="23">
        <f>IF(X3417="", "", X3417-N3417)</f>
        <v/>
      </c>
      <c r="Z3417" s="23">
        <f>IF(N3417="", "", TEXT(N3417, "dddd"))</f>
        <v/>
      </c>
      <c r="AA3417" s="23">
        <f>IF(X3417="", "", TEXT(X3417, "dddd"))</f>
        <v/>
      </c>
      <c r="AB3417" s="23">
        <f>VLOOKUP(U3417,'Currency Sheet'!A:C,3,)</f>
        <v/>
      </c>
      <c r="AC3417" s="44">
        <f>VLOOKUP(P3417,'Customer List'!B:D,3,)</f>
        <v/>
      </c>
    </row>
    <row r="3418">
      <c r="A3418" s="23">
        <f>A3417+1</f>
        <v/>
      </c>
      <c r="B3418" s="23" t="inlineStr">
        <is>
          <t>INV251010-046</t>
        </is>
      </c>
      <c r="C3418" s="32" t="n">
        <v>45940</v>
      </c>
      <c r="D3418" s="32" t="n">
        <v>45943</v>
      </c>
      <c r="E3418" s="51" t="n">
        <v>18</v>
      </c>
      <c r="F3418" s="51">
        <f>IF(AB3418="DOLLAR",E3418*88,E3418)</f>
        <v/>
      </c>
      <c r="G3418" s="62">
        <f>F3418*J3418</f>
        <v/>
      </c>
      <c r="H3418" s="23" t="inlineStr">
        <is>
          <t>T1477</t>
        </is>
      </c>
      <c r="I3418" s="23" t="inlineStr">
        <is>
          <t xml:space="preserve"> AICAR 2627-69-2 Spec 25 mg</t>
        </is>
      </c>
      <c r="J3418" s="23" t="n">
        <v>1</v>
      </c>
      <c r="K3418" s="23" t="n">
        <v>1</v>
      </c>
      <c r="L3418" s="23">
        <f>J3418-K3418</f>
        <v/>
      </c>
      <c r="M3418" s="23" t="inlineStr">
        <is>
          <t>T-1435/25-26</t>
        </is>
      </c>
      <c r="N3418" s="32" t="n">
        <v>45944</v>
      </c>
      <c r="O3418" s="62" t="n">
        <v>2827</v>
      </c>
      <c r="P3418" s="23" t="inlineStr">
        <is>
          <t>Vector</t>
        </is>
      </c>
      <c r="Q3418" s="23" t="n">
        <v>58156995444</v>
      </c>
      <c r="R3418" s="23" t="inlineStr">
        <is>
          <t>Delivered</t>
        </is>
      </c>
      <c r="S3418" s="63" t="n">
        <v>-20</v>
      </c>
      <c r="T3418" s="39" t="n"/>
      <c r="U3418" s="23" t="inlineStr">
        <is>
          <t>TARGETMOL</t>
        </is>
      </c>
      <c r="V3418" s="23">
        <f>VLOOKUP(P3418,'Customer List'!B:C,2,)</f>
        <v/>
      </c>
      <c r="W3418" s="40" t="n"/>
      <c r="X3418" s="32" t="n">
        <v>45946</v>
      </c>
      <c r="Y3418" s="23">
        <f>IF(X3418="", "", X3418-N3418)</f>
        <v/>
      </c>
      <c r="Z3418" s="23">
        <f>IF(N3418="", "", TEXT(N3418, "dddd"))</f>
        <v/>
      </c>
      <c r="AA3418" s="23">
        <f>IF(X3418="", "", TEXT(X3418, "dddd"))</f>
        <v/>
      </c>
      <c r="AB3418" s="23">
        <f>VLOOKUP(U3418,'Currency Sheet'!A:C,3,)</f>
        <v/>
      </c>
      <c r="AC3418" s="44">
        <f>VLOOKUP(P3418,'Customer List'!B:D,3,)</f>
        <v/>
      </c>
    </row>
    <row r="3419">
      <c r="A3419" s="23">
        <f>A3418+1</f>
        <v/>
      </c>
      <c r="B3419" s="23" t="inlineStr">
        <is>
          <t>INV251010-046</t>
        </is>
      </c>
      <c r="C3419" s="32" t="n">
        <v>45940</v>
      </c>
      <c r="D3419" s="32" t="n">
        <v>45943</v>
      </c>
      <c r="E3419" s="51" t="n">
        <v>325</v>
      </c>
      <c r="F3419" s="51">
        <f>IF(AB3419="DOLLAR",E3419*88,E3419)</f>
        <v/>
      </c>
      <c r="G3419" s="62">
        <f>F3419*J3419</f>
        <v/>
      </c>
      <c r="H3419" s="23" t="inlineStr">
        <is>
          <t>T9902</t>
        </is>
      </c>
      <c r="I3419" s="23" t="inlineStr">
        <is>
          <t xml:space="preserve"> Atezolizumab 1380723-44-3 Spec 1 mg</t>
        </is>
      </c>
      <c r="J3419" s="23" t="n">
        <v>1</v>
      </c>
      <c r="K3419" s="23" t="n">
        <v>1</v>
      </c>
      <c r="L3419" s="23">
        <f>J3419-K3419</f>
        <v/>
      </c>
      <c r="M3419" s="23" t="inlineStr">
        <is>
          <t>T-1435/25-26</t>
        </is>
      </c>
      <c r="N3419" s="32" t="n">
        <v>45944</v>
      </c>
      <c r="O3419" s="62" t="n">
        <v>51178</v>
      </c>
      <c r="P3419" s="23" t="inlineStr">
        <is>
          <t>Vector</t>
        </is>
      </c>
      <c r="Q3419" s="23" t="n">
        <v>58156995444</v>
      </c>
      <c r="R3419" s="23" t="inlineStr">
        <is>
          <t>Delivered</t>
        </is>
      </c>
      <c r="S3419" s="63" t="n">
        <v>-20</v>
      </c>
      <c r="T3419" s="39" t="n"/>
      <c r="U3419" s="23" t="inlineStr">
        <is>
          <t>TARGETMOL</t>
        </is>
      </c>
      <c r="V3419" s="23">
        <f>VLOOKUP(P3419,'Customer List'!B:C,2,)</f>
        <v/>
      </c>
      <c r="W3419" s="40" t="n"/>
      <c r="X3419" s="32" t="n">
        <v>45946</v>
      </c>
      <c r="Y3419" s="23">
        <f>IF(X3419="", "", X3419-N3419)</f>
        <v/>
      </c>
      <c r="Z3419" s="23">
        <f>IF(N3419="", "", TEXT(N3419, "dddd"))</f>
        <v/>
      </c>
      <c r="AA3419" s="23">
        <f>IF(X3419="", "", TEXT(X3419, "dddd"))</f>
        <v/>
      </c>
      <c r="AB3419" s="23">
        <f>VLOOKUP(U3419,'Currency Sheet'!A:C,3,)</f>
        <v/>
      </c>
      <c r="AC3419" s="44">
        <f>VLOOKUP(P3419,'Customer List'!B:D,3,)</f>
        <v/>
      </c>
    </row>
    <row r="3420">
      <c r="A3420" s="23">
        <f>A3419+1</f>
        <v/>
      </c>
      <c r="B3420" s="23" t="inlineStr">
        <is>
          <t>INV251010-046</t>
        </is>
      </c>
      <c r="C3420" s="32" t="n">
        <v>45940</v>
      </c>
      <c r="D3420" s="32" t="n">
        <v>45943</v>
      </c>
      <c r="E3420" s="51" t="n">
        <v>40.8</v>
      </c>
      <c r="F3420" s="51">
        <f>IF(AB3420="DOLLAR",E3420*88,E3420)</f>
        <v/>
      </c>
      <c r="G3420" s="62">
        <f>F3420*J3420</f>
        <v/>
      </c>
      <c r="H3420" s="23" t="inlineStr">
        <is>
          <t>T6855</t>
        </is>
      </c>
      <c r="I3420" s="23" t="inlineStr">
        <is>
          <t xml:space="preserve"> HA15 1609402-14-3 Spec 2 mg</t>
        </is>
      </c>
      <c r="J3420" s="23" t="n">
        <v>1</v>
      </c>
      <c r="K3420" s="23" t="n">
        <v>1</v>
      </c>
      <c r="L3420" s="23">
        <f>J3420-K3420</f>
        <v/>
      </c>
      <c r="M3420" s="23" t="inlineStr">
        <is>
          <t>T-0083/25-26</t>
        </is>
      </c>
      <c r="N3420" s="32" t="n">
        <v>45944</v>
      </c>
      <c r="O3420" s="62" t="n">
        <v>7888</v>
      </c>
      <c r="P3420" s="23" t="inlineStr">
        <is>
          <t>SNU</t>
        </is>
      </c>
      <c r="Q3420" s="23" t="inlineStr">
        <is>
          <t>PORTER</t>
        </is>
      </c>
      <c r="R3420" s="23" t="inlineStr">
        <is>
          <t>porter</t>
        </is>
      </c>
      <c r="S3420" s="63" t="n">
        <v>-20</v>
      </c>
      <c r="T3420" s="39" t="n"/>
      <c r="U3420" s="23" t="inlineStr">
        <is>
          <t>TARGETMOL</t>
        </is>
      </c>
      <c r="V3420" s="23">
        <f>VLOOKUP(P3420,'Customer List'!B:C,2,)</f>
        <v/>
      </c>
      <c r="W3420" s="40" t="n"/>
      <c r="X3420" s="32">
        <f>IF(OR(R3420 = "PRIYANKA MADAM", R3420 = "DEEPAK", R3420 = "PORTER"),N3420,"")</f>
        <v/>
      </c>
      <c r="Y3420" s="23">
        <f>IF(X3420="", "", X3420-N3420)</f>
        <v/>
      </c>
      <c r="Z3420" s="23">
        <f>IF(N3420="", "", TEXT(N3420, "dddd"))</f>
        <v/>
      </c>
      <c r="AA3420" s="23">
        <f>IF(X3420="", "", TEXT(X3420, "dddd"))</f>
        <v/>
      </c>
      <c r="AB3420" s="23">
        <f>VLOOKUP(U3420,'Currency Sheet'!A:C,3,)</f>
        <v/>
      </c>
      <c r="AC3420" s="44">
        <f>VLOOKUP(P3420,'Customer List'!B:D,3,)</f>
        <v/>
      </c>
    </row>
    <row r="3421">
      <c r="A3421" s="23">
        <f>A3420+1</f>
        <v/>
      </c>
      <c r="B3421" s="23" t="inlineStr">
        <is>
          <t>INV251010-047</t>
        </is>
      </c>
      <c r="C3421" s="32" t="n">
        <v>45940</v>
      </c>
      <c r="D3421" s="32" t="n">
        <v>45943</v>
      </c>
      <c r="E3421" s="51" t="n">
        <v>55.2</v>
      </c>
      <c r="F3421" s="51">
        <f>IF(AB3421="DOLLAR",E3421*88,E3421)</f>
        <v/>
      </c>
      <c r="G3421" s="62">
        <f>F3421*J3421</f>
        <v/>
      </c>
      <c r="H3421" s="23" t="inlineStr">
        <is>
          <t>T14017</t>
        </is>
      </c>
      <c r="I3421" s="23" t="inlineStr">
        <is>
          <t xml:space="preserve"> 2-NBDG 186689-07-6 Spec 5 mg</t>
        </is>
      </c>
      <c r="J3421" s="23" t="n">
        <v>1</v>
      </c>
      <c r="K3421" s="23" t="n">
        <v>1</v>
      </c>
      <c r="L3421" s="23">
        <f>J3421-K3421</f>
        <v/>
      </c>
      <c r="M3421" s="23" t="inlineStr">
        <is>
          <t>T-1431/25-26</t>
        </is>
      </c>
      <c r="N3421" s="32" t="n">
        <v>45943</v>
      </c>
      <c r="O3421" s="62" t="n">
        <v>9338</v>
      </c>
      <c r="P3421" s="23" t="inlineStr">
        <is>
          <t>LIFESENZ</t>
        </is>
      </c>
      <c r="Q3421" s="23" t="n">
        <v>58156922110</v>
      </c>
      <c r="R3421" s="32" t="inlineStr">
        <is>
          <t>Delivered</t>
        </is>
      </c>
      <c r="S3421" s="63" t="n">
        <v>-20</v>
      </c>
      <c r="T3421" s="39" t="n"/>
      <c r="U3421" s="23" t="inlineStr">
        <is>
          <t>TARGETMOL</t>
        </is>
      </c>
      <c r="V3421" s="23">
        <f>VLOOKUP(P3421,'Customer List'!B:C,2,)</f>
        <v/>
      </c>
      <c r="W3421" s="40" t="n"/>
      <c r="X3421" s="32" t="n">
        <v>45945</v>
      </c>
      <c r="Y3421" s="23">
        <f>IF(X3421="", "", X3421-N3421)</f>
        <v/>
      </c>
      <c r="Z3421" s="23">
        <f>IF(N3421="", "", TEXT(N3421, "dddd"))</f>
        <v/>
      </c>
      <c r="AA3421" s="23">
        <f>IF(X3421="", "", TEXT(X3421, "dddd"))</f>
        <v/>
      </c>
      <c r="AB3421" s="23">
        <f>VLOOKUP(U3421,'Currency Sheet'!A:C,3,)</f>
        <v/>
      </c>
      <c r="AC3421" s="44">
        <f>VLOOKUP(P3421,'Customer List'!B:D,3,)</f>
        <v/>
      </c>
    </row>
    <row r="3422">
      <c r="A3422" s="23">
        <f>A3421+1</f>
        <v/>
      </c>
      <c r="B3422" s="23" t="inlineStr">
        <is>
          <t>INV251010-048</t>
        </is>
      </c>
      <c r="C3422" s="32" t="n">
        <v>45940</v>
      </c>
      <c r="D3422" s="32" t="n">
        <v>45943</v>
      </c>
      <c r="E3422" s="51" t="n">
        <v>5</v>
      </c>
      <c r="F3422" s="51">
        <f>IF(AB3422="DOLLAR",E3422*88,E3422)</f>
        <v/>
      </c>
      <c r="G3422" s="62">
        <f>F3422*J3422</f>
        <v/>
      </c>
      <c r="H3422" s="23" t="inlineStr">
        <is>
          <t>T6045</t>
        </is>
      </c>
      <c r="I3422" s="23" t="inlineStr">
        <is>
          <t xml:space="preserve"> Torin 1 1222998-36-8 Spec 2 mg</t>
        </is>
      </c>
      <c r="J3422" s="23" t="n">
        <v>1</v>
      </c>
      <c r="K3422" s="23" t="n"/>
      <c r="L3422" s="23">
        <f>J3422-K3422</f>
        <v/>
      </c>
      <c r="M3422" s="23" t="n"/>
      <c r="N3422" s="32" t="n"/>
      <c r="O3422" s="62" t="n"/>
      <c r="P3422" s="23" t="inlineStr">
        <is>
          <t>ICGEB</t>
        </is>
      </c>
      <c r="Q3422" s="23" t="n"/>
      <c r="R3422" s="23" t="n"/>
      <c r="S3422" s="63" t="n">
        <v>-20</v>
      </c>
      <c r="T3422" s="39" t="inlineStr">
        <is>
          <t>SAMPLE</t>
        </is>
      </c>
      <c r="U3422" s="23" t="inlineStr">
        <is>
          <t>TARGETMOL</t>
        </is>
      </c>
      <c r="V3422" s="23">
        <f>VLOOKUP(P3422,'Customer List'!B:C,2,)</f>
        <v/>
      </c>
      <c r="W3422" s="40" t="inlineStr">
        <is>
          <t>Priyanka Madam</t>
        </is>
      </c>
      <c r="X3422" s="32">
        <f>IF(OR(R3422 = "PRIYANKA MADAM", R3422 = "DEEPAK", R3422 = "PORTER"),N3422,"")</f>
        <v/>
      </c>
      <c r="Y3422" s="23">
        <f>IF(X3422="", "", X3422-N3422)</f>
        <v/>
      </c>
      <c r="Z3422" s="23">
        <f>IF(N3422="", "", TEXT(N3422, "dddd"))</f>
        <v/>
      </c>
      <c r="AA3422" s="23">
        <f>IF(X3422="", "", TEXT(X3422, "dddd"))</f>
        <v/>
      </c>
      <c r="AB3422" s="23">
        <f>VLOOKUP(U3422,'Currency Sheet'!A:C,3,)</f>
        <v/>
      </c>
      <c r="AC3422" s="44">
        <f>VLOOKUP(P3422,'Customer List'!B:D,3,)</f>
        <v/>
      </c>
    </row>
    <row r="3423">
      <c r="A3423" s="23">
        <f>A3422+1</f>
        <v/>
      </c>
      <c r="B3423" s="23" t="inlineStr">
        <is>
          <t>INV251010-048</t>
        </is>
      </c>
      <c r="C3423" s="32" t="n">
        <v>45940</v>
      </c>
      <c r="D3423" s="32" t="n">
        <v>45943</v>
      </c>
      <c r="E3423" s="51" t="n">
        <v>5</v>
      </c>
      <c r="F3423" s="51">
        <f>IF(AB3423="DOLLAR",E3423*88,E3423)</f>
        <v/>
      </c>
      <c r="G3423" s="62">
        <f>F3423*J3423</f>
        <v/>
      </c>
      <c r="H3423" s="23" t="inlineStr">
        <is>
          <t>T4535</t>
        </is>
      </c>
      <c r="I3423" s="23" t="inlineStr">
        <is>
          <t xml:space="preserve"> Etomoxir sodium salt 828934-41-4 Spec 2 mg</t>
        </is>
      </c>
      <c r="J3423" s="23" t="n">
        <v>1</v>
      </c>
      <c r="K3423" s="23" t="n"/>
      <c r="L3423" s="23">
        <f>J3423-K3423</f>
        <v/>
      </c>
      <c r="M3423" s="23" t="n"/>
      <c r="N3423" s="32" t="n"/>
      <c r="O3423" s="62" t="n"/>
      <c r="P3423" s="23" t="inlineStr">
        <is>
          <t>ICGEB</t>
        </is>
      </c>
      <c r="Q3423" s="23" t="n"/>
      <c r="R3423" s="23" t="n"/>
      <c r="S3423" s="63" t="n">
        <v>-20</v>
      </c>
      <c r="T3423" s="39" t="inlineStr">
        <is>
          <t>SAMPLE</t>
        </is>
      </c>
      <c r="U3423" s="23" t="inlineStr">
        <is>
          <t>TARGETMOL</t>
        </is>
      </c>
      <c r="V3423" s="23">
        <f>VLOOKUP(P3423,'Customer List'!B:C,2,)</f>
        <v/>
      </c>
      <c r="W3423" s="40" t="inlineStr">
        <is>
          <t>Priyanka Madam</t>
        </is>
      </c>
      <c r="X3423" s="32">
        <f>IF(OR(R3423 = "PRIYANKA MADAM", R3423 = "DEEPAK", R3423 = "PORTER"),N3423,"")</f>
        <v/>
      </c>
      <c r="Y3423" s="23">
        <f>IF(X3423="", "", X3423-N3423)</f>
        <v/>
      </c>
      <c r="Z3423" s="23">
        <f>IF(N3423="", "", TEXT(N3423, "dddd"))</f>
        <v/>
      </c>
      <c r="AA3423" s="23">
        <f>IF(X3423="", "", TEXT(X3423, "dddd"))</f>
        <v/>
      </c>
      <c r="AB3423" s="23">
        <f>VLOOKUP(U3423,'Currency Sheet'!A:C,3,)</f>
        <v/>
      </c>
      <c r="AC3423" s="44">
        <f>VLOOKUP(P3423,'Customer List'!B:D,3,)</f>
        <v/>
      </c>
    </row>
    <row r="3424">
      <c r="A3424" s="23">
        <f>A3423+1</f>
        <v/>
      </c>
      <c r="B3424" s="23" t="inlineStr">
        <is>
          <t>INV251010-048</t>
        </is>
      </c>
      <c r="C3424" s="32" t="n">
        <v>45940</v>
      </c>
      <c r="D3424" s="32" t="n">
        <v>45943</v>
      </c>
      <c r="E3424" s="51" t="n">
        <v>5</v>
      </c>
      <c r="F3424" s="51">
        <f>IF(AB3424="DOLLAR",E3424*88,E3424)</f>
        <v/>
      </c>
      <c r="G3424" s="62">
        <f>F3424*J3424</f>
        <v/>
      </c>
      <c r="H3424" s="23" t="inlineStr">
        <is>
          <t>T1784</t>
        </is>
      </c>
      <c r="I3424" s="23" t="inlineStr">
        <is>
          <t xml:space="preserve"> Everolimus 159351-69-6 Spec 2 mg</t>
        </is>
      </c>
      <c r="J3424" s="23" t="n">
        <v>1</v>
      </c>
      <c r="K3424" s="23" t="n"/>
      <c r="L3424" s="23">
        <f>J3424-K3424</f>
        <v/>
      </c>
      <c r="M3424" s="23" t="n"/>
      <c r="N3424" s="32" t="n"/>
      <c r="O3424" s="62" t="n"/>
      <c r="P3424" s="23" t="inlineStr">
        <is>
          <t>ICGEB</t>
        </is>
      </c>
      <c r="Q3424" s="23" t="n"/>
      <c r="R3424" s="23" t="n"/>
      <c r="S3424" s="63" t="n">
        <v>-20</v>
      </c>
      <c r="T3424" s="39" t="inlineStr">
        <is>
          <t>SAMPLE</t>
        </is>
      </c>
      <c r="U3424" s="23" t="inlineStr">
        <is>
          <t>TARGETMOL</t>
        </is>
      </c>
      <c r="V3424" s="23">
        <f>VLOOKUP(P3424,'Customer List'!B:C,2,)</f>
        <v/>
      </c>
      <c r="W3424" s="40" t="inlineStr">
        <is>
          <t>Priyanka Madam</t>
        </is>
      </c>
      <c r="X3424" s="32">
        <f>IF(OR(R3424 = "PRIYANKA MADAM", R3424 = "DEEPAK", R3424 = "PORTER"),N3424,"")</f>
        <v/>
      </c>
      <c r="Y3424" s="23">
        <f>IF(X3424="", "", X3424-N3424)</f>
        <v/>
      </c>
      <c r="Z3424" s="23">
        <f>IF(N3424="", "", TEXT(N3424, "dddd"))</f>
        <v/>
      </c>
      <c r="AA3424" s="23">
        <f>IF(X3424="", "", TEXT(X3424, "dddd"))</f>
        <v/>
      </c>
      <c r="AB3424" s="23">
        <f>VLOOKUP(U3424,'Currency Sheet'!A:C,3,)</f>
        <v/>
      </c>
      <c r="AC3424" s="44">
        <f>VLOOKUP(P3424,'Customer List'!B:D,3,)</f>
        <v/>
      </c>
    </row>
    <row r="3425">
      <c r="A3425" s="23">
        <f>A3424+1</f>
        <v/>
      </c>
      <c r="B3425" s="23" t="inlineStr">
        <is>
          <t>INV251010-048</t>
        </is>
      </c>
      <c r="C3425" s="32" t="n">
        <v>45940</v>
      </c>
      <c r="D3425" s="32" t="n">
        <v>45943</v>
      </c>
      <c r="E3425" s="51" t="n">
        <v>5</v>
      </c>
      <c r="F3425" s="51">
        <f>IF(AB3425="DOLLAR",E3425*88,E3425)</f>
        <v/>
      </c>
      <c r="G3425" s="62">
        <f>F3425*J3425</f>
        <v/>
      </c>
      <c r="H3425" s="23" t="inlineStr">
        <is>
          <t>T1537</t>
        </is>
      </c>
      <c r="I3425" s="23" t="inlineStr">
        <is>
          <t xml:space="preserve"> Rapamycin 53123-88-9 Spec 10 mg_x000D_
Item</t>
        </is>
      </c>
      <c r="J3425" s="23" t="n">
        <v>1</v>
      </c>
      <c r="K3425" s="23" t="n"/>
      <c r="L3425" s="23">
        <f>J3425-K3425</f>
        <v/>
      </c>
      <c r="M3425" s="23" t="n"/>
      <c r="N3425" s="32" t="n"/>
      <c r="O3425" s="62" t="n"/>
      <c r="P3425" s="23" t="inlineStr">
        <is>
          <t>ICGEB</t>
        </is>
      </c>
      <c r="Q3425" s="23" t="n"/>
      <c r="R3425" s="23" t="n"/>
      <c r="S3425" s="63" t="n">
        <v>-20</v>
      </c>
      <c r="T3425" s="39" t="inlineStr">
        <is>
          <t>SAMPLE</t>
        </is>
      </c>
      <c r="U3425" s="23" t="inlineStr">
        <is>
          <t>TARGETMOL</t>
        </is>
      </c>
      <c r="V3425" s="23">
        <f>VLOOKUP(P3425,'Customer List'!B:C,2,)</f>
        <v/>
      </c>
      <c r="W3425" s="40" t="inlineStr">
        <is>
          <t>Priyanka Madam</t>
        </is>
      </c>
      <c r="X3425" s="32">
        <f>IF(OR(R3425 = "PRIYANKA MADAM", R3425 = "DEEPAK", R3425 = "PORTER"),N3425,"")</f>
        <v/>
      </c>
      <c r="Y3425" s="23">
        <f>IF(X3425="", "", X3425-N3425)</f>
        <v/>
      </c>
      <c r="Z3425" s="23">
        <f>IF(N3425="", "", TEXT(N3425, "dddd"))</f>
        <v/>
      </c>
      <c r="AA3425" s="23">
        <f>IF(X3425="", "", TEXT(X3425, "dddd"))</f>
        <v/>
      </c>
      <c r="AB3425" s="23">
        <f>VLOOKUP(U3425,'Currency Sheet'!A:C,3,)</f>
        <v/>
      </c>
      <c r="AC3425" s="44">
        <f>VLOOKUP(P3425,'Customer List'!B:D,3,)</f>
        <v/>
      </c>
    </row>
    <row r="3426">
      <c r="A3426" s="23">
        <f>A3425+1</f>
        <v/>
      </c>
      <c r="B3426" s="23" t="n">
        <v>340077</v>
      </c>
      <c r="C3426" s="32" t="n">
        <v>45940</v>
      </c>
      <c r="D3426" s="32" t="n">
        <v>45943</v>
      </c>
      <c r="E3426" s="51" t="n">
        <v>99</v>
      </c>
      <c r="F3426" s="51">
        <f>IF(AB3426="DOLLAR",E3426*88,E3426)</f>
        <v/>
      </c>
      <c r="G3426" s="62">
        <f>F3426*J3426</f>
        <v/>
      </c>
      <c r="H3426" s="23" t="inlineStr">
        <is>
          <t>2023-05</t>
        </is>
      </c>
      <c r="I3426" s="23" t="inlineStr">
        <is>
          <t>Goat Anti-Human IgM, Mouse/Bovine/Horse SP ads-HRP</t>
        </is>
      </c>
      <c r="J3426" s="23" t="n">
        <v>1</v>
      </c>
      <c r="K3426" s="23" t="n">
        <v>1</v>
      </c>
      <c r="L3426" s="23">
        <f>J3426-K3426</f>
        <v/>
      </c>
      <c r="M3426" s="23" t="inlineStr">
        <is>
          <t>T-1436/25-26</t>
        </is>
      </c>
      <c r="N3426" s="32" t="n">
        <v>45944</v>
      </c>
      <c r="O3426" s="62" t="n">
        <v>14731</v>
      </c>
      <c r="P3426" s="23" t="inlineStr">
        <is>
          <t>BTL</t>
        </is>
      </c>
      <c r="Q3426" s="23" t="inlineStr">
        <is>
          <t>PORTER</t>
        </is>
      </c>
      <c r="R3426" s="23" t="inlineStr">
        <is>
          <t>PORTER</t>
        </is>
      </c>
      <c r="S3426" s="63" t="n">
        <v>4</v>
      </c>
      <c r="T3426" s="39" t="n"/>
      <c r="U3426" s="23" t="inlineStr">
        <is>
          <t>SouthernBiotech</t>
        </is>
      </c>
      <c r="V3426" s="23">
        <f>VLOOKUP(P3426,'Customer List'!B:C,2,)</f>
        <v/>
      </c>
      <c r="W3426" s="40" t="n"/>
      <c r="X3426" s="32">
        <f>IF(OR(R3426 = "PRIYANKA MADAM", R3426 = "DEEPAK", R3426 = "PORTER"),N3426,"")</f>
        <v/>
      </c>
      <c r="Y3426" s="23">
        <f>IF(X3426="", "", X3426-N3426)</f>
        <v/>
      </c>
      <c r="Z3426" s="23">
        <f>IF(N3426="", "", TEXT(N3426, "dddd"))</f>
        <v/>
      </c>
      <c r="AA3426" s="23">
        <f>IF(X3426="", "", TEXT(X3426, "dddd"))</f>
        <v/>
      </c>
      <c r="AB3426" s="23">
        <f>VLOOKUP(U3426,'Currency Sheet'!A:C,3,)</f>
        <v/>
      </c>
      <c r="AC3426" s="44">
        <f>VLOOKUP(P3426,'Customer List'!B:D,3,)</f>
        <v/>
      </c>
    </row>
    <row r="3427">
      <c r="A3427" s="23">
        <f>A3426+1</f>
        <v/>
      </c>
      <c r="B3427" s="23" t="n">
        <v>340077</v>
      </c>
      <c r="C3427" s="32" t="n">
        <v>45940</v>
      </c>
      <c r="D3427" s="32" t="n">
        <v>45943</v>
      </c>
      <c r="E3427" s="51" t="n">
        <v>60.75</v>
      </c>
      <c r="F3427" s="51">
        <f>IF(AB3427="DOLLAR",E3427*88,E3427)</f>
        <v/>
      </c>
      <c r="G3427" s="62">
        <f>F3427*J3427</f>
        <v/>
      </c>
      <c r="H3427" s="23" t="inlineStr">
        <is>
          <t>6030-05</t>
        </is>
      </c>
      <c r="I3427" s="23" t="inlineStr">
        <is>
          <t>Goat Anti-Bovine IgG(H+L)-HRP</t>
        </is>
      </c>
      <c r="J3427" s="23" t="n">
        <v>1</v>
      </c>
      <c r="K3427" s="23" t="n">
        <v>1</v>
      </c>
      <c r="L3427" s="23">
        <f>J3427-K3427</f>
        <v/>
      </c>
      <c r="M3427" s="23" t="inlineStr">
        <is>
          <t>T-1432/25-26</t>
        </is>
      </c>
      <c r="N3427" s="32" t="n">
        <v>45943</v>
      </c>
      <c r="O3427" s="62" t="n">
        <v>8808.75</v>
      </c>
      <c r="P3427" s="23" t="inlineStr">
        <is>
          <t>Biogenics Lifecare</t>
        </is>
      </c>
      <c r="Q3427" s="23" t="n">
        <v>58156922342</v>
      </c>
      <c r="R3427" s="23" t="inlineStr">
        <is>
          <t>Delivered</t>
        </is>
      </c>
      <c r="S3427" s="63" t="n">
        <v>4</v>
      </c>
      <c r="T3427" s="39" t="n"/>
      <c r="U3427" s="23" t="inlineStr">
        <is>
          <t>SouthernBiotech</t>
        </is>
      </c>
      <c r="V3427" s="23">
        <f>VLOOKUP(P3427,'Customer List'!B:C,2,)</f>
        <v/>
      </c>
      <c r="W3427" s="40" t="n"/>
      <c r="X3427" s="32" t="n">
        <v>45944</v>
      </c>
      <c r="Y3427" s="23">
        <f>IF(X3427="", "", X3427-N3427)</f>
        <v/>
      </c>
      <c r="Z3427" s="23">
        <f>IF(N3427="", "", TEXT(N3427, "dddd"))</f>
        <v/>
      </c>
      <c r="AA3427" s="23">
        <f>IF(X3427="", "", TEXT(X3427, "dddd"))</f>
        <v/>
      </c>
      <c r="AB3427" s="23">
        <f>VLOOKUP(U3427,'Currency Sheet'!A:C,3,)</f>
        <v/>
      </c>
      <c r="AC3427" s="44">
        <f>VLOOKUP(P3427,'Customer List'!B:D,3,)</f>
        <v/>
      </c>
    </row>
    <row r="3428">
      <c r="A3428" s="23">
        <f>A3427+1</f>
        <v/>
      </c>
      <c r="B3428" s="23" t="inlineStr">
        <is>
          <t>90232929</t>
        </is>
      </c>
      <c r="C3428" s="32" t="n">
        <v>45940</v>
      </c>
      <c r="D3428" s="32" t="n">
        <v>45943</v>
      </c>
      <c r="E3428" s="51" t="n">
        <v>88.90000000000001</v>
      </c>
      <c r="F3428" s="51">
        <f>IF(AB3428="DOLLAR",E3428*88,E3428)</f>
        <v/>
      </c>
      <c r="G3428" s="62">
        <f>F3428*J3428</f>
        <v/>
      </c>
      <c r="H3428" s="23" t="inlineStr">
        <is>
          <t>A70-106P</t>
        </is>
      </c>
      <c r="I3428" s="23" t="inlineStr">
        <is>
          <t>Horse IgG Heavy and Light Chain Antibody, HRP</t>
        </is>
      </c>
      <c r="J3428" s="23" t="n">
        <v>2</v>
      </c>
      <c r="K3428" s="23" t="n"/>
      <c r="L3428" s="23">
        <f>J3428-K3428</f>
        <v/>
      </c>
      <c r="M3428" s="23" t="n"/>
      <c r="N3428" s="32" t="n"/>
      <c r="O3428" s="62" t="n"/>
      <c r="P3428" s="23" t="inlineStr">
        <is>
          <t xml:space="preserve">Biogenuix </t>
        </is>
      </c>
      <c r="Q3428" s="23" t="n"/>
      <c r="R3428" s="23" t="n"/>
      <c r="S3428" s="63" t="n">
        <v>4</v>
      </c>
      <c r="T3428" s="39" t="n"/>
      <c r="U3428" s="23" t="inlineStr">
        <is>
          <t>BETHYL</t>
        </is>
      </c>
      <c r="V3428" s="23">
        <f>VLOOKUP(P3428,'Customer List'!B:C,2,)</f>
        <v/>
      </c>
      <c r="W3428" s="40" t="inlineStr">
        <is>
          <t>Priyanka Madam</t>
        </is>
      </c>
      <c r="X3428" s="32">
        <f>IF(OR(R3428 = "PRIYANKA MADAM", R3428 = "DEEPAK", R3428 = "PORTER"),N3428,"")</f>
        <v/>
      </c>
      <c r="Y3428" s="23">
        <f>IF(X3428="", "", X3428-N3428)</f>
        <v/>
      </c>
      <c r="Z3428" s="23">
        <f>IF(N3428="", "", TEXT(N3428, "dddd"))</f>
        <v/>
      </c>
      <c r="AA3428" s="23">
        <f>IF(X3428="", "", TEXT(X3428, "dddd"))</f>
        <v/>
      </c>
      <c r="AB3428" s="23">
        <f>VLOOKUP(U3428,'Currency Sheet'!A:C,3,)</f>
        <v/>
      </c>
      <c r="AC3428" s="44">
        <f>VLOOKUP(P3428,'Customer List'!B:D,3,)</f>
        <v/>
      </c>
    </row>
    <row r="3429">
      <c r="A3429" s="23">
        <f>A3428+1</f>
        <v/>
      </c>
      <c r="B3429" s="23" t="inlineStr">
        <is>
          <t>EED119874</t>
        </is>
      </c>
      <c r="C3429" s="32" t="n">
        <v>45939</v>
      </c>
      <c r="D3429" s="32" t="n">
        <v>45944</v>
      </c>
      <c r="E3429" s="51" t="n">
        <v>219</v>
      </c>
      <c r="F3429" s="51">
        <f>IF(AB3429="DOLLAR",E3429*88,E3429)</f>
        <v/>
      </c>
      <c r="G3429" s="62">
        <f>F3429*J3429</f>
        <v/>
      </c>
      <c r="H3429" s="23" t="n">
        <v>135041</v>
      </c>
      <c r="I3429" s="23" t="inlineStr">
        <is>
          <t>anti-mouse CD127 (IL-7Rα)</t>
        </is>
      </c>
      <c r="J3429" s="23" t="n">
        <v>1</v>
      </c>
      <c r="K3429" s="23" t="n"/>
      <c r="L3429" s="23">
        <f>J3429-K3429</f>
        <v/>
      </c>
      <c r="M3429" s="23" t="n"/>
      <c r="N3429" s="32" t="n"/>
      <c r="O3429" s="62" t="n"/>
      <c r="P3429" s="23" t="inlineStr">
        <is>
          <t>NII</t>
        </is>
      </c>
      <c r="Q3429" s="23" t="n"/>
      <c r="R3429" s="23" t="n"/>
      <c r="S3429" s="63" t="n">
        <v>4</v>
      </c>
      <c r="T3429" s="39" t="n"/>
      <c r="U3429" s="23" t="inlineStr">
        <is>
          <t>BioLegend</t>
        </is>
      </c>
      <c r="V3429" s="23">
        <f>VLOOKUP(P3429,'Customer List'!B:C,2,)</f>
        <v/>
      </c>
      <c r="W3429" s="40" t="inlineStr">
        <is>
          <t>Priyanka Madam</t>
        </is>
      </c>
      <c r="X3429" s="32" t="n"/>
      <c r="Y3429" s="23">
        <f>IF(X3429="", "", X3429-N3429)</f>
        <v/>
      </c>
      <c r="Z3429" s="23">
        <f>IF(N3429="", "", TEXT(N3429, "dddd"))</f>
        <v/>
      </c>
      <c r="AA3429" s="23">
        <f>IF(X3429="", "", TEXT(X3429, "dddd"))</f>
        <v/>
      </c>
      <c r="AB3429" s="23">
        <f>VLOOKUP(U3429,'Currency Sheet'!A:C,3,)</f>
        <v/>
      </c>
      <c r="AC3429" s="44">
        <f>VLOOKUP(P3429,'Customer List'!B:D,3,)</f>
        <v/>
      </c>
    </row>
    <row r="3430">
      <c r="A3430" s="23">
        <f>A3429+1</f>
        <v/>
      </c>
      <c r="B3430" s="23" t="inlineStr">
        <is>
          <t>EED119874</t>
        </is>
      </c>
      <c r="C3430" s="32" t="n">
        <v>45939</v>
      </c>
      <c r="D3430" s="32" t="n">
        <v>45944</v>
      </c>
      <c r="E3430" s="51" t="n">
        <v>140.25</v>
      </c>
      <c r="F3430" s="51">
        <f>IF(AB3430="DOLLAR",E3430*88,E3430)</f>
        <v/>
      </c>
      <c r="G3430" s="62">
        <f>F3430*J3430</f>
        <v/>
      </c>
      <c r="H3430" s="23" t="n">
        <v>145511</v>
      </c>
      <c r="I3430" s="23" t="inlineStr">
        <is>
          <t>anti-mouse CD185 (CXCR5)</t>
        </is>
      </c>
      <c r="J3430" s="23" t="n">
        <v>1</v>
      </c>
      <c r="K3430" s="23" t="n"/>
      <c r="L3430" s="23">
        <f>J3430-K3430</f>
        <v/>
      </c>
      <c r="M3430" s="23" t="n"/>
      <c r="N3430" s="32" t="n"/>
      <c r="O3430" s="62" t="n"/>
      <c r="P3430" s="23" t="inlineStr">
        <is>
          <t>NII</t>
        </is>
      </c>
      <c r="Q3430" s="23" t="n"/>
      <c r="R3430" s="23" t="n"/>
      <c r="S3430" s="63" t="n">
        <v>4</v>
      </c>
      <c r="T3430" s="39" t="n"/>
      <c r="U3430" s="23" t="inlineStr">
        <is>
          <t>BioLegend</t>
        </is>
      </c>
      <c r="V3430" s="23">
        <f>VLOOKUP(P3430,'Customer List'!B:C,2,)</f>
        <v/>
      </c>
      <c r="W3430" s="40" t="inlineStr">
        <is>
          <t>Priyanka Madam</t>
        </is>
      </c>
      <c r="X3430" s="32" t="n"/>
      <c r="Y3430" s="23">
        <f>IF(X3430="", "", X3430-N3430)</f>
        <v/>
      </c>
      <c r="Z3430" s="23">
        <f>IF(N3430="", "", TEXT(N3430, "dddd"))</f>
        <v/>
      </c>
      <c r="AA3430" s="23">
        <f>IF(X3430="", "", TEXT(X3430, "dddd"))</f>
        <v/>
      </c>
      <c r="AB3430" s="23">
        <f>VLOOKUP(U3430,'Currency Sheet'!A:C,3,)</f>
        <v/>
      </c>
      <c r="AC3430" s="44">
        <f>VLOOKUP(P3430,'Customer List'!B:D,3,)</f>
        <v/>
      </c>
    </row>
    <row r="3431">
      <c r="A3431" s="23">
        <f>A3430+1</f>
        <v/>
      </c>
      <c r="B3431" s="23" t="inlineStr">
        <is>
          <t>EED119874</t>
        </is>
      </c>
      <c r="C3431" s="32" t="n">
        <v>45939</v>
      </c>
      <c r="D3431" s="32" t="n">
        <v>45944</v>
      </c>
      <c r="E3431" s="51" t="n">
        <v>194.6</v>
      </c>
      <c r="F3431" s="51">
        <f>IF(AB3431="DOLLAR",E3431*88,E3431)</f>
        <v/>
      </c>
      <c r="G3431" s="62">
        <f>F3431*J3431</f>
        <v/>
      </c>
      <c r="H3431" s="23" t="n">
        <v>300420</v>
      </c>
      <c r="I3431" s="23" t="inlineStr">
        <is>
          <t>anti-human CD3</t>
        </is>
      </c>
      <c r="J3431" s="23" t="n">
        <v>1</v>
      </c>
      <c r="K3431" s="23" t="n"/>
      <c r="L3431" s="23">
        <f>J3431-K3431</f>
        <v/>
      </c>
      <c r="M3431" s="23" t="n"/>
      <c r="N3431" s="32" t="n"/>
      <c r="O3431" s="62" t="n"/>
      <c r="P3431" s="23" t="inlineStr">
        <is>
          <t>NII</t>
        </is>
      </c>
      <c r="Q3431" s="23" t="n"/>
      <c r="R3431" s="23" t="n"/>
      <c r="S3431" s="63" t="n">
        <v>4</v>
      </c>
      <c r="T3431" s="39" t="n"/>
      <c r="U3431" s="23" t="inlineStr">
        <is>
          <t>BioLegend</t>
        </is>
      </c>
      <c r="V3431" s="23">
        <f>VLOOKUP(P3431,'Customer List'!B:C,2,)</f>
        <v/>
      </c>
      <c r="W3431" s="40" t="inlineStr">
        <is>
          <t>Priyanka Madam</t>
        </is>
      </c>
      <c r="X3431" s="32" t="n"/>
      <c r="Y3431" s="23">
        <f>IF(X3431="", "", X3431-N3431)</f>
        <v/>
      </c>
      <c r="Z3431" s="23">
        <f>IF(N3431="", "", TEXT(N3431, "dddd"))</f>
        <v/>
      </c>
      <c r="AA3431" s="23">
        <f>IF(X3431="", "", TEXT(X3431, "dddd"))</f>
        <v/>
      </c>
      <c r="AB3431" s="23">
        <f>VLOOKUP(U3431,'Currency Sheet'!A:C,3,)</f>
        <v/>
      </c>
      <c r="AC3431" s="44">
        <f>VLOOKUP(P3431,'Customer List'!B:D,3,)</f>
        <v/>
      </c>
    </row>
    <row r="3432">
      <c r="A3432" s="23">
        <f>A3431+1</f>
        <v/>
      </c>
      <c r="B3432" s="23" t="inlineStr">
        <is>
          <t>EED119874</t>
        </is>
      </c>
      <c r="C3432" s="32" t="n">
        <v>45939</v>
      </c>
      <c r="D3432" s="32" t="n">
        <v>45944</v>
      </c>
      <c r="E3432" s="51" t="n">
        <v>176.4</v>
      </c>
      <c r="F3432" s="51">
        <f>IF(AB3432="DOLLAR",E3432*88,E3432)</f>
        <v/>
      </c>
      <c r="G3432" s="62">
        <f>F3432*J3432</f>
        <v/>
      </c>
      <c r="H3432" s="23" t="n">
        <v>300424</v>
      </c>
      <c r="I3432" s="23" t="inlineStr">
        <is>
          <t>anti-human CD3</t>
        </is>
      </c>
      <c r="J3432" s="23" t="n">
        <v>4</v>
      </c>
      <c r="K3432" s="23" t="n"/>
      <c r="L3432" s="23">
        <f>J3432-K3432</f>
        <v/>
      </c>
      <c r="M3432" s="23" t="n"/>
      <c r="N3432" s="32" t="n"/>
      <c r="O3432" s="62" t="n"/>
      <c r="P3432" s="23" t="inlineStr">
        <is>
          <t>NII</t>
        </is>
      </c>
      <c r="Q3432" s="23" t="n"/>
      <c r="R3432" s="23" t="n"/>
      <c r="S3432" s="63" t="n">
        <v>4</v>
      </c>
      <c r="T3432" s="39" t="n"/>
      <c r="U3432" s="23" t="inlineStr">
        <is>
          <t>BioLegend</t>
        </is>
      </c>
      <c r="V3432" s="23">
        <f>VLOOKUP(P3432,'Customer List'!B:C,2,)</f>
        <v/>
      </c>
      <c r="W3432" s="40" t="inlineStr">
        <is>
          <t>Priyanka Madam</t>
        </is>
      </c>
      <c r="X3432" s="32" t="n"/>
      <c r="Y3432" s="23">
        <f>IF(X3432="", "", X3432-N3432)</f>
        <v/>
      </c>
      <c r="Z3432" s="23">
        <f>IF(N3432="", "", TEXT(N3432, "dddd"))</f>
        <v/>
      </c>
      <c r="AA3432" s="23">
        <f>IF(X3432="", "", TEXT(X3432, "dddd"))</f>
        <v/>
      </c>
      <c r="AB3432" s="23">
        <f>VLOOKUP(U3432,'Currency Sheet'!A:C,3,)</f>
        <v/>
      </c>
      <c r="AC3432" s="44">
        <f>VLOOKUP(P3432,'Customer List'!B:D,3,)</f>
        <v/>
      </c>
    </row>
    <row r="3433">
      <c r="A3433" s="23">
        <f>A3432+1</f>
        <v/>
      </c>
      <c r="B3433" s="23" t="inlineStr">
        <is>
          <t>EED119874</t>
        </is>
      </c>
      <c r="C3433" s="32" t="n">
        <v>45939</v>
      </c>
      <c r="D3433" s="32" t="n">
        <v>45944</v>
      </c>
      <c r="E3433" s="51" t="n">
        <v>245.7</v>
      </c>
      <c r="F3433" s="51">
        <f>IF(AB3433="DOLLAR",E3433*88,E3433)</f>
        <v/>
      </c>
      <c r="G3433" s="62">
        <f>F3433*J3433</f>
        <v/>
      </c>
      <c r="H3433" s="23" t="n">
        <v>301058</v>
      </c>
      <c r="I3433" s="23" t="inlineStr">
        <is>
          <t>anti-human CD8a</t>
        </is>
      </c>
      <c r="J3433" s="23" t="n">
        <v>2</v>
      </c>
      <c r="K3433" s="23" t="n"/>
      <c r="L3433" s="23">
        <f>J3433-K3433</f>
        <v/>
      </c>
      <c r="M3433" s="23" t="n"/>
      <c r="N3433" s="32" t="n"/>
      <c r="O3433" s="62" t="n"/>
      <c r="P3433" s="23" t="inlineStr">
        <is>
          <t>NII</t>
        </is>
      </c>
      <c r="Q3433" s="23" t="n"/>
      <c r="R3433" s="23" t="n"/>
      <c r="S3433" s="63" t="n">
        <v>4</v>
      </c>
      <c r="T3433" s="39" t="n"/>
      <c r="U3433" s="23" t="inlineStr">
        <is>
          <t>BioLegend</t>
        </is>
      </c>
      <c r="V3433" s="23">
        <f>VLOOKUP(P3433,'Customer List'!B:C,2,)</f>
        <v/>
      </c>
      <c r="W3433" s="40" t="inlineStr">
        <is>
          <t>Priyanka Madam</t>
        </is>
      </c>
      <c r="X3433" s="32" t="n"/>
      <c r="Y3433" s="23">
        <f>IF(X3433="", "", X3433-N3433)</f>
        <v/>
      </c>
      <c r="Z3433" s="23">
        <f>IF(N3433="", "", TEXT(N3433, "dddd"))</f>
        <v/>
      </c>
      <c r="AA3433" s="23">
        <f>IF(X3433="", "", TEXT(X3433, "dddd"))</f>
        <v/>
      </c>
      <c r="AB3433" s="23">
        <f>VLOOKUP(U3433,'Currency Sheet'!A:C,3,)</f>
        <v/>
      </c>
      <c r="AC3433" s="44">
        <f>VLOOKUP(P3433,'Customer List'!B:D,3,)</f>
        <v/>
      </c>
    </row>
    <row r="3434">
      <c r="A3434" s="23">
        <f>A3433+1</f>
        <v/>
      </c>
      <c r="B3434" s="23" t="inlineStr">
        <is>
          <t>EED119874</t>
        </is>
      </c>
      <c r="C3434" s="32" t="n">
        <v>45939</v>
      </c>
      <c r="D3434" s="32" t="n">
        <v>45944</v>
      </c>
      <c r="E3434" s="51" t="n">
        <v>326.25</v>
      </c>
      <c r="F3434" s="51">
        <f>IF(AB3434="DOLLAR",E3434*88,E3434)</f>
        <v/>
      </c>
      <c r="G3434" s="62">
        <f>F3434*J3434</f>
        <v/>
      </c>
      <c r="H3434" s="23" t="n">
        <v>304136</v>
      </c>
      <c r="I3434" s="23" t="inlineStr">
        <is>
          <t>anti-human CD45RA</t>
        </is>
      </c>
      <c r="J3434" s="23" t="n">
        <v>1</v>
      </c>
      <c r="K3434" s="23" t="n"/>
      <c r="L3434" s="23">
        <f>J3434-K3434</f>
        <v/>
      </c>
      <c r="M3434" s="23" t="n"/>
      <c r="N3434" s="32" t="n"/>
      <c r="O3434" s="62" t="n"/>
      <c r="P3434" s="23" t="inlineStr">
        <is>
          <t>NII</t>
        </is>
      </c>
      <c r="Q3434" s="23" t="n"/>
      <c r="R3434" s="23" t="n"/>
      <c r="S3434" s="63" t="n">
        <v>4</v>
      </c>
      <c r="T3434" s="39" t="n"/>
      <c r="U3434" s="23" t="inlineStr">
        <is>
          <t>BioLegend</t>
        </is>
      </c>
      <c r="V3434" s="23">
        <f>VLOOKUP(P3434,'Customer List'!B:C,2,)</f>
        <v/>
      </c>
      <c r="W3434" s="40" t="inlineStr">
        <is>
          <t>Priyanka Madam</t>
        </is>
      </c>
      <c r="X3434" s="32" t="n"/>
      <c r="Y3434" s="23">
        <f>IF(X3434="", "", X3434-N3434)</f>
        <v/>
      </c>
      <c r="Z3434" s="23">
        <f>IF(N3434="", "", TEXT(N3434, "dddd"))</f>
        <v/>
      </c>
      <c r="AA3434" s="23">
        <f>IF(X3434="", "", TEXT(X3434, "dddd"))</f>
        <v/>
      </c>
      <c r="AB3434" s="23">
        <f>VLOOKUP(U3434,'Currency Sheet'!A:C,3,)</f>
        <v/>
      </c>
      <c r="AC3434" s="44">
        <f>VLOOKUP(P3434,'Customer List'!B:D,3,)</f>
        <v/>
      </c>
    </row>
    <row r="3435">
      <c r="A3435" s="23">
        <f>A3434+1</f>
        <v/>
      </c>
      <c r="B3435" s="23" t="inlineStr">
        <is>
          <t>EED119874</t>
        </is>
      </c>
      <c r="C3435" s="32" t="n">
        <v>45939</v>
      </c>
      <c r="D3435" s="32" t="n">
        <v>45944</v>
      </c>
      <c r="E3435" s="51" t="n">
        <v>326.25</v>
      </c>
      <c r="F3435" s="51">
        <f>IF(AB3435="DOLLAR",E3435*88,E3435)</f>
        <v/>
      </c>
      <c r="G3435" s="62">
        <f>F3435*J3435</f>
        <v/>
      </c>
      <c r="H3435" s="23" t="n">
        <v>304140</v>
      </c>
      <c r="I3435" s="23" t="inlineStr">
        <is>
          <t>anti-human CD45RA</t>
        </is>
      </c>
      <c r="J3435" s="23" t="n">
        <v>1</v>
      </c>
      <c r="K3435" s="23" t="n"/>
      <c r="L3435" s="23">
        <f>J3435-K3435</f>
        <v/>
      </c>
      <c r="M3435" s="23" t="n"/>
      <c r="N3435" s="32" t="n"/>
      <c r="O3435" s="62" t="n"/>
      <c r="P3435" s="23" t="inlineStr">
        <is>
          <t>NII</t>
        </is>
      </c>
      <c r="Q3435" s="23" t="n"/>
      <c r="R3435" s="23" t="n"/>
      <c r="S3435" s="63" t="n">
        <v>4</v>
      </c>
      <c r="T3435" s="39" t="n"/>
      <c r="U3435" s="23" t="inlineStr">
        <is>
          <t>BioLegend</t>
        </is>
      </c>
      <c r="V3435" s="23">
        <f>VLOOKUP(P3435,'Customer List'!B:C,2,)</f>
        <v/>
      </c>
      <c r="W3435" s="40" t="inlineStr">
        <is>
          <t>Priyanka Madam</t>
        </is>
      </c>
      <c r="X3435" s="32" t="n"/>
      <c r="Y3435" s="23">
        <f>IF(X3435="", "", X3435-N3435)</f>
        <v/>
      </c>
      <c r="Z3435" s="23">
        <f>IF(N3435="", "", TEXT(N3435, "dddd"))</f>
        <v/>
      </c>
      <c r="AA3435" s="23">
        <f>IF(X3435="", "", TEXT(X3435, "dddd"))</f>
        <v/>
      </c>
      <c r="AB3435" s="23">
        <f>VLOOKUP(U3435,'Currency Sheet'!A:C,3,)</f>
        <v/>
      </c>
      <c r="AC3435" s="44">
        <f>VLOOKUP(P3435,'Customer List'!B:D,3,)</f>
        <v/>
      </c>
    </row>
    <row r="3436">
      <c r="A3436" s="23">
        <f>A3435+1</f>
        <v/>
      </c>
      <c r="B3436" s="23" t="inlineStr">
        <is>
          <t>EED119874</t>
        </is>
      </c>
      <c r="C3436" s="32" t="n">
        <v>45939</v>
      </c>
      <c r="D3436" s="32" t="n">
        <v>45944</v>
      </c>
      <c r="E3436" s="51" t="n">
        <v>276.75</v>
      </c>
      <c r="F3436" s="51">
        <f>IF(AB3436="DOLLAR",E3436*88,E3436)</f>
        <v/>
      </c>
      <c r="G3436" s="62">
        <f>F3436*J3436</f>
        <v/>
      </c>
      <c r="H3436" s="23" t="n">
        <v>304163</v>
      </c>
      <c r="I3436" s="23" t="inlineStr">
        <is>
          <t>0063 anti-human CD45RA</t>
        </is>
      </c>
      <c r="J3436" s="23" t="n">
        <v>1</v>
      </c>
      <c r="K3436" s="23" t="n"/>
      <c r="L3436" s="23">
        <f>J3436-K3436</f>
        <v/>
      </c>
      <c r="M3436" s="23" t="n"/>
      <c r="N3436" s="32" t="n"/>
      <c r="O3436" s="62" t="n"/>
      <c r="P3436" s="23" t="inlineStr">
        <is>
          <t>NII</t>
        </is>
      </c>
      <c r="Q3436" s="23" t="n"/>
      <c r="R3436" s="23" t="n"/>
      <c r="S3436" s="63" t="n">
        <v>4</v>
      </c>
      <c r="T3436" s="39" t="n"/>
      <c r="U3436" s="23" t="inlineStr">
        <is>
          <t>BioLegend</t>
        </is>
      </c>
      <c r="V3436" s="23">
        <f>VLOOKUP(P3436,'Customer List'!B:C,2,)</f>
        <v/>
      </c>
      <c r="W3436" s="40" t="inlineStr">
        <is>
          <t>Priyanka Madam</t>
        </is>
      </c>
      <c r="X3436" s="32" t="n"/>
      <c r="Y3436" s="23">
        <f>IF(X3436="", "", X3436-N3436)</f>
        <v/>
      </c>
      <c r="Z3436" s="23">
        <f>IF(N3436="", "", TEXT(N3436, "dddd"))</f>
        <v/>
      </c>
      <c r="AA3436" s="23">
        <f>IF(X3436="", "", TEXT(X3436, "dddd"))</f>
        <v/>
      </c>
      <c r="AB3436" s="23">
        <f>VLOOKUP(U3436,'Currency Sheet'!A:C,3,)</f>
        <v/>
      </c>
      <c r="AC3436" s="44">
        <f>VLOOKUP(P3436,'Customer List'!B:D,3,)</f>
        <v/>
      </c>
    </row>
    <row r="3437">
      <c r="A3437" s="23">
        <f>A3436+1</f>
        <v/>
      </c>
      <c r="B3437" s="23" t="inlineStr">
        <is>
          <t>EED119874</t>
        </is>
      </c>
      <c r="C3437" s="32" t="n">
        <v>45939</v>
      </c>
      <c r="D3437" s="32" t="n">
        <v>45944</v>
      </c>
      <c r="E3437" s="51" t="n">
        <v>326.25</v>
      </c>
      <c r="F3437" s="51">
        <f>IF(AB3437="DOLLAR",E3437*88,E3437)</f>
        <v/>
      </c>
      <c r="G3437" s="62">
        <f>F3437*J3437</f>
        <v/>
      </c>
      <c r="H3437" s="23" t="n">
        <v>305628</v>
      </c>
      <c r="I3437" s="23" t="inlineStr">
        <is>
          <t>anti-human CD95 (Fas)</t>
        </is>
      </c>
      <c r="J3437" s="23" t="n">
        <v>2</v>
      </c>
      <c r="K3437" s="23" t="n"/>
      <c r="L3437" s="23">
        <f>J3437-K3437</f>
        <v/>
      </c>
      <c r="M3437" s="23" t="n"/>
      <c r="N3437" s="32" t="n"/>
      <c r="O3437" s="62" t="n"/>
      <c r="P3437" s="23" t="inlineStr">
        <is>
          <t>NII</t>
        </is>
      </c>
      <c r="Q3437" s="23" t="n"/>
      <c r="R3437" s="23" t="n"/>
      <c r="S3437" s="63" t="n">
        <v>4</v>
      </c>
      <c r="T3437" s="39" t="n"/>
      <c r="U3437" s="23" t="inlineStr">
        <is>
          <t>BioLegend</t>
        </is>
      </c>
      <c r="V3437" s="23">
        <f>VLOOKUP(P3437,'Customer List'!B:C,2,)</f>
        <v/>
      </c>
      <c r="W3437" s="40" t="inlineStr">
        <is>
          <t>Priyanka Madam</t>
        </is>
      </c>
      <c r="X3437" s="32" t="n"/>
      <c r="Y3437" s="23">
        <f>IF(X3437="", "", X3437-N3437)</f>
        <v/>
      </c>
      <c r="Z3437" s="23">
        <f>IF(N3437="", "", TEXT(N3437, "dddd"))</f>
        <v/>
      </c>
      <c r="AA3437" s="23">
        <f>IF(X3437="", "", TEXT(X3437, "dddd"))</f>
        <v/>
      </c>
      <c r="AB3437" s="23">
        <f>VLOOKUP(U3437,'Currency Sheet'!A:C,3,)</f>
        <v/>
      </c>
      <c r="AC3437" s="44">
        <f>VLOOKUP(P3437,'Customer List'!B:D,3,)</f>
        <v/>
      </c>
    </row>
    <row r="3438">
      <c r="A3438" s="23">
        <f>A3437+1</f>
        <v/>
      </c>
      <c r="B3438" s="23" t="inlineStr">
        <is>
          <t>EED119874</t>
        </is>
      </c>
      <c r="C3438" s="32" t="n">
        <v>45939</v>
      </c>
      <c r="D3438" s="32" t="n">
        <v>45944</v>
      </c>
      <c r="E3438" s="51" t="n">
        <v>232.4</v>
      </c>
      <c r="F3438" s="51">
        <f>IF(AB3438="DOLLAR",E3438*88,E3438)</f>
        <v/>
      </c>
      <c r="G3438" s="62">
        <f>F3438*J3438</f>
        <v/>
      </c>
      <c r="H3438" s="23" t="n">
        <v>309810</v>
      </c>
      <c r="I3438" s="23" t="inlineStr">
        <is>
          <t>anti-human CD137 (4-1BB)</t>
        </is>
      </c>
      <c r="J3438" s="23" t="n">
        <v>1</v>
      </c>
      <c r="K3438" s="23" t="n"/>
      <c r="L3438" s="23">
        <f>J3438-K3438</f>
        <v/>
      </c>
      <c r="M3438" s="23" t="n"/>
      <c r="N3438" s="32" t="n"/>
      <c r="O3438" s="62" t="n"/>
      <c r="P3438" s="23" t="inlineStr">
        <is>
          <t>NII</t>
        </is>
      </c>
      <c r="Q3438" s="23" t="n"/>
      <c r="R3438" s="23" t="n"/>
      <c r="S3438" s="63" t="n">
        <v>4</v>
      </c>
      <c r="T3438" s="39" t="n"/>
      <c r="U3438" s="23" t="inlineStr">
        <is>
          <t>BioLegend</t>
        </is>
      </c>
      <c r="V3438" s="23">
        <f>VLOOKUP(P3438,'Customer List'!B:C,2,)</f>
        <v/>
      </c>
      <c r="W3438" s="40" t="inlineStr">
        <is>
          <t>Priyanka Madam</t>
        </is>
      </c>
      <c r="X3438" s="32" t="n"/>
      <c r="Y3438" s="23">
        <f>IF(X3438="", "", X3438-N3438)</f>
        <v/>
      </c>
      <c r="Z3438" s="23">
        <f>IF(N3438="", "", TEXT(N3438, "dddd"))</f>
        <v/>
      </c>
      <c r="AA3438" s="23">
        <f>IF(X3438="", "", TEXT(X3438, "dddd"))</f>
        <v/>
      </c>
      <c r="AB3438" s="23">
        <f>VLOOKUP(U3438,'Currency Sheet'!A:C,3,)</f>
        <v/>
      </c>
      <c r="AC3438" s="44">
        <f>VLOOKUP(P3438,'Customer List'!B:D,3,)</f>
        <v/>
      </c>
    </row>
    <row r="3439">
      <c r="A3439" s="23">
        <f>A3438+1</f>
        <v/>
      </c>
      <c r="B3439" s="23" t="inlineStr">
        <is>
          <t>EED119874</t>
        </is>
      </c>
      <c r="C3439" s="32" t="n">
        <v>45939</v>
      </c>
      <c r="D3439" s="32" t="n">
        <v>45944</v>
      </c>
      <c r="E3439" s="51" t="n">
        <v>184.1</v>
      </c>
      <c r="F3439" s="51">
        <f>IF(AB3439="DOLLAR",E3439*88,E3439)</f>
        <v/>
      </c>
      <c r="G3439" s="62">
        <f>F3439*J3439</f>
        <v/>
      </c>
      <c r="H3439" s="23" t="n">
        <v>310806</v>
      </c>
      <c r="I3439" s="23" t="inlineStr">
        <is>
          <t>anti-human CD154 (CD40L)</t>
        </is>
      </c>
      <c r="J3439" s="23" t="n">
        <v>1</v>
      </c>
      <c r="K3439" s="23" t="n"/>
      <c r="L3439" s="23">
        <f>J3439-K3439</f>
        <v/>
      </c>
      <c r="M3439" s="23" t="n"/>
      <c r="N3439" s="32" t="n"/>
      <c r="O3439" s="62" t="n"/>
      <c r="P3439" s="23" t="inlineStr">
        <is>
          <t>NII</t>
        </is>
      </c>
      <c r="Q3439" s="23" t="n"/>
      <c r="R3439" s="23" t="n"/>
      <c r="S3439" s="63" t="n">
        <v>4</v>
      </c>
      <c r="T3439" s="39" t="n"/>
      <c r="U3439" s="23" t="inlineStr">
        <is>
          <t>BioLegend</t>
        </is>
      </c>
      <c r="V3439" s="23">
        <f>VLOOKUP(P3439,'Customer List'!B:C,2,)</f>
        <v/>
      </c>
      <c r="W3439" s="40" t="inlineStr">
        <is>
          <t>Priyanka Madam</t>
        </is>
      </c>
      <c r="X3439" s="32" t="n"/>
      <c r="Y3439" s="23">
        <f>IF(X3439="", "", X3439-N3439)</f>
        <v/>
      </c>
      <c r="Z3439" s="23">
        <f>IF(N3439="", "", TEXT(N3439, "dddd"))</f>
        <v/>
      </c>
      <c r="AA3439" s="23">
        <f>IF(X3439="", "", TEXT(X3439, "dddd"))</f>
        <v/>
      </c>
      <c r="AB3439" s="23">
        <f>VLOOKUP(U3439,'Currency Sheet'!A:C,3,)</f>
        <v/>
      </c>
      <c r="AC3439" s="44">
        <f>VLOOKUP(P3439,'Customer List'!B:D,3,)</f>
        <v/>
      </c>
    </row>
    <row r="3440">
      <c r="A3440" s="23">
        <f>A3439+1</f>
        <v/>
      </c>
      <c r="B3440" s="23" t="inlineStr">
        <is>
          <t>EED119874</t>
        </is>
      </c>
      <c r="C3440" s="32" t="n">
        <v>45939</v>
      </c>
      <c r="D3440" s="32" t="n">
        <v>45944</v>
      </c>
      <c r="E3440" s="51" t="n">
        <v>221.2</v>
      </c>
      <c r="F3440" s="51">
        <f>IF(AB3440="DOLLAR",E3440*88,E3440)</f>
        <v/>
      </c>
      <c r="G3440" s="62">
        <f>F3440*J3440</f>
        <v/>
      </c>
      <c r="H3440" s="23" t="n">
        <v>310914</v>
      </c>
      <c r="I3440" s="23" t="inlineStr">
        <is>
          <t>anti-human CD69</t>
        </is>
      </c>
      <c r="J3440" s="23" t="n">
        <v>1</v>
      </c>
      <c r="K3440" s="23" t="n"/>
      <c r="L3440" s="23">
        <f>J3440-K3440</f>
        <v/>
      </c>
      <c r="M3440" s="23" t="n"/>
      <c r="N3440" s="32" t="n"/>
      <c r="O3440" s="62" t="n"/>
      <c r="P3440" s="23" t="inlineStr">
        <is>
          <t>NII</t>
        </is>
      </c>
      <c r="Q3440" s="23" t="n"/>
      <c r="R3440" s="23" t="n"/>
      <c r="S3440" s="63" t="n">
        <v>4</v>
      </c>
      <c r="T3440" s="39" t="n"/>
      <c r="U3440" s="23" t="inlineStr">
        <is>
          <t>BioLegend</t>
        </is>
      </c>
      <c r="V3440" s="23">
        <f>VLOOKUP(P3440,'Customer List'!B:C,2,)</f>
        <v/>
      </c>
      <c r="W3440" s="40" t="inlineStr">
        <is>
          <t>Priyanka Madam</t>
        </is>
      </c>
      <c r="X3440" s="32" t="n"/>
      <c r="Y3440" s="23">
        <f>IF(X3440="", "", X3440-N3440)</f>
        <v/>
      </c>
      <c r="Z3440" s="23">
        <f>IF(N3440="", "", TEXT(N3440, "dddd"))</f>
        <v/>
      </c>
      <c r="AA3440" s="23">
        <f>IF(X3440="", "", TEXT(X3440, "dddd"))</f>
        <v/>
      </c>
      <c r="AB3440" s="23">
        <f>VLOOKUP(U3440,'Currency Sheet'!A:C,3,)</f>
        <v/>
      </c>
      <c r="AC3440" s="44">
        <f>VLOOKUP(P3440,'Customer List'!B:D,3,)</f>
        <v/>
      </c>
    </row>
    <row r="3441">
      <c r="A3441" s="23">
        <f>A3440+1</f>
        <v/>
      </c>
      <c r="B3441" s="23" t="inlineStr">
        <is>
          <t>EED119874</t>
        </is>
      </c>
      <c r="C3441" s="32" t="n">
        <v>45939</v>
      </c>
      <c r="D3441" s="32" t="n">
        <v>45944</v>
      </c>
      <c r="E3441" s="51" t="n">
        <v>321.75</v>
      </c>
      <c r="F3441" s="51">
        <f>IF(AB3441="DOLLAR",E3441*88,E3441)</f>
        <v/>
      </c>
      <c r="G3441" s="62">
        <f>F3441*J3441</f>
        <v/>
      </c>
      <c r="H3441" s="23" t="n">
        <v>328644</v>
      </c>
      <c r="I3441" s="23" t="inlineStr">
        <is>
          <t>anti-human CD107a (LAMP-1)</t>
        </is>
      </c>
      <c r="J3441" s="23" t="n">
        <v>2</v>
      </c>
      <c r="K3441" s="23" t="n"/>
      <c r="L3441" s="23">
        <f>J3441-K3441</f>
        <v/>
      </c>
      <c r="M3441" s="23" t="n"/>
      <c r="N3441" s="32" t="n"/>
      <c r="O3441" s="62" t="n"/>
      <c r="P3441" s="23" t="inlineStr">
        <is>
          <t>NII</t>
        </is>
      </c>
      <c r="Q3441" s="23" t="n"/>
      <c r="R3441" s="23" t="n"/>
      <c r="S3441" s="63" t="n">
        <v>4</v>
      </c>
      <c r="T3441" s="39" t="n"/>
      <c r="U3441" s="23" t="inlineStr">
        <is>
          <t>BioLegend</t>
        </is>
      </c>
      <c r="V3441" s="23">
        <f>VLOOKUP(P3441,'Customer List'!B:C,2,)</f>
        <v/>
      </c>
      <c r="W3441" s="40" t="inlineStr">
        <is>
          <t>Priyanka Madam</t>
        </is>
      </c>
      <c r="X3441" s="32" t="n"/>
      <c r="Y3441" s="23">
        <f>IF(X3441="", "", X3441-N3441)</f>
        <v/>
      </c>
      <c r="Z3441" s="23">
        <f>IF(N3441="", "", TEXT(N3441, "dddd"))</f>
        <v/>
      </c>
      <c r="AA3441" s="23">
        <f>IF(X3441="", "", TEXT(X3441, "dddd"))</f>
        <v/>
      </c>
      <c r="AB3441" s="23">
        <f>VLOOKUP(U3441,'Currency Sheet'!A:C,3,)</f>
        <v/>
      </c>
      <c r="AC3441" s="44">
        <f>VLOOKUP(P3441,'Customer List'!B:D,3,)</f>
        <v/>
      </c>
    </row>
    <row r="3442">
      <c r="A3442" s="23">
        <f>A3441+1</f>
        <v/>
      </c>
      <c r="B3442" s="23" t="inlineStr">
        <is>
          <t>EED119874</t>
        </is>
      </c>
      <c r="C3442" s="32" t="n">
        <v>45939</v>
      </c>
      <c r="D3442" s="32" t="n">
        <v>45944</v>
      </c>
      <c r="E3442" s="51" t="n">
        <v>234.5</v>
      </c>
      <c r="F3442" s="51">
        <f>IF(AB3442="DOLLAR",E3442*88,E3442)</f>
        <v/>
      </c>
      <c r="G3442" s="62">
        <f>F3442*J3442</f>
        <v/>
      </c>
      <c r="H3442" s="23" t="n">
        <v>329522</v>
      </c>
      <c r="I3442" s="23" t="inlineStr">
        <is>
          <t>anti-human CD244 (2B4)</t>
        </is>
      </c>
      <c r="J3442" s="23" t="n">
        <v>2</v>
      </c>
      <c r="K3442" s="23" t="n"/>
      <c r="L3442" s="23">
        <f>J3442-K3442</f>
        <v/>
      </c>
      <c r="M3442" s="23" t="n"/>
      <c r="N3442" s="32" t="n"/>
      <c r="O3442" s="62" t="n"/>
      <c r="P3442" s="23" t="inlineStr">
        <is>
          <t>NII</t>
        </is>
      </c>
      <c r="Q3442" s="23" t="n"/>
      <c r="R3442" s="23" t="n"/>
      <c r="S3442" s="63" t="n">
        <v>4</v>
      </c>
      <c r="T3442" s="39" t="n"/>
      <c r="U3442" s="23" t="inlineStr">
        <is>
          <t>BioLegend</t>
        </is>
      </c>
      <c r="V3442" s="23">
        <f>VLOOKUP(P3442,'Customer List'!B:C,2,)</f>
        <v/>
      </c>
      <c r="W3442" s="40" t="inlineStr">
        <is>
          <t>Priyanka Madam</t>
        </is>
      </c>
      <c r="X3442" s="32" t="n"/>
      <c r="Y3442" s="23">
        <f>IF(X3442="", "", X3442-N3442)</f>
        <v/>
      </c>
      <c r="Z3442" s="23">
        <f>IF(N3442="", "", TEXT(N3442, "dddd"))</f>
        <v/>
      </c>
      <c r="AA3442" s="23">
        <f>IF(X3442="", "", TEXT(X3442, "dddd"))</f>
        <v/>
      </c>
      <c r="AB3442" s="23">
        <f>VLOOKUP(U3442,'Currency Sheet'!A:C,3,)</f>
        <v/>
      </c>
      <c r="AC3442" s="44">
        <f>VLOOKUP(P3442,'Customer List'!B:D,3,)</f>
        <v/>
      </c>
    </row>
    <row r="3443">
      <c r="A3443" s="23">
        <f>A3442+1</f>
        <v/>
      </c>
      <c r="B3443" s="23" t="inlineStr">
        <is>
          <t>EED119874</t>
        </is>
      </c>
      <c r="C3443" s="32" t="n">
        <v>45939</v>
      </c>
      <c r="D3443" s="32" t="n">
        <v>45944</v>
      </c>
      <c r="E3443" s="51" t="n">
        <v>301.5</v>
      </c>
      <c r="F3443" s="51">
        <f>IF(AB3443="DOLLAR",E3443*88,E3443)</f>
        <v/>
      </c>
      <c r="G3443" s="62">
        <f>F3443*J3443</f>
        <v/>
      </c>
      <c r="H3443" s="23" t="n">
        <v>329920</v>
      </c>
      <c r="I3443" s="23" t="inlineStr">
        <is>
          <t>anti-human CD279 (PD-1)</t>
        </is>
      </c>
      <c r="J3443" s="23" t="n">
        <v>1</v>
      </c>
      <c r="K3443" s="23" t="n"/>
      <c r="L3443" s="23">
        <f>J3443-K3443</f>
        <v/>
      </c>
      <c r="M3443" s="23" t="n"/>
      <c r="N3443" s="32" t="n"/>
      <c r="O3443" s="62" t="n"/>
      <c r="P3443" s="23" t="inlineStr">
        <is>
          <t>NII</t>
        </is>
      </c>
      <c r="Q3443" s="23" t="n"/>
      <c r="R3443" s="23" t="n"/>
      <c r="S3443" s="63" t="n">
        <v>4</v>
      </c>
      <c r="T3443" s="39" t="n"/>
      <c r="U3443" s="23" t="inlineStr">
        <is>
          <t>BioLegend</t>
        </is>
      </c>
      <c r="V3443" s="23">
        <f>VLOOKUP(P3443,'Customer List'!B:C,2,)</f>
        <v/>
      </c>
      <c r="W3443" s="40" t="inlineStr">
        <is>
          <t>Priyanka Madam</t>
        </is>
      </c>
      <c r="X3443" s="32" t="n"/>
      <c r="Y3443" s="23">
        <f>IF(X3443="", "", X3443-N3443)</f>
        <v/>
      </c>
      <c r="Z3443" s="23">
        <f>IF(N3443="", "", TEXT(N3443, "dddd"))</f>
        <v/>
      </c>
      <c r="AA3443" s="23">
        <f>IF(X3443="", "", TEXT(X3443, "dddd"))</f>
        <v/>
      </c>
      <c r="AB3443" s="23">
        <f>VLOOKUP(U3443,'Currency Sheet'!A:C,3,)</f>
        <v/>
      </c>
      <c r="AC3443" s="44">
        <f>VLOOKUP(P3443,'Customer List'!B:D,3,)</f>
        <v/>
      </c>
    </row>
    <row r="3444">
      <c r="A3444" s="23">
        <f>A3443+1</f>
        <v/>
      </c>
      <c r="B3444" s="23" t="inlineStr">
        <is>
          <t>EED119874</t>
        </is>
      </c>
      <c r="C3444" s="32" t="n">
        <v>45939</v>
      </c>
      <c r="D3444" s="32" t="n">
        <v>45944</v>
      </c>
      <c r="E3444" s="51" t="n">
        <v>226.1</v>
      </c>
      <c r="F3444" s="51">
        <f>IF(AB3444="DOLLAR",E3444*88,E3444)</f>
        <v/>
      </c>
      <c r="G3444" s="62">
        <f>F3444*J3444</f>
        <v/>
      </c>
      <c r="H3444" s="23" t="n">
        <v>341606</v>
      </c>
      <c r="I3444" s="23" t="inlineStr">
        <is>
          <t>anti-human CX3CR1</t>
        </is>
      </c>
      <c r="J3444" s="23" t="n">
        <v>1</v>
      </c>
      <c r="K3444" s="23" t="n"/>
      <c r="L3444" s="23">
        <f>J3444-K3444</f>
        <v/>
      </c>
      <c r="M3444" s="23" t="n"/>
      <c r="N3444" s="32" t="n"/>
      <c r="O3444" s="62" t="n"/>
      <c r="P3444" s="23" t="inlineStr">
        <is>
          <t>NII</t>
        </is>
      </c>
      <c r="Q3444" s="23" t="n"/>
      <c r="R3444" s="23" t="n"/>
      <c r="S3444" s="63" t="n">
        <v>4</v>
      </c>
      <c r="T3444" s="39" t="n"/>
      <c r="U3444" s="23" t="inlineStr">
        <is>
          <t>BioLegend</t>
        </is>
      </c>
      <c r="V3444" s="23">
        <f>VLOOKUP(P3444,'Customer List'!B:C,2,)</f>
        <v/>
      </c>
      <c r="W3444" s="40" t="inlineStr">
        <is>
          <t>Priyanka Madam</t>
        </is>
      </c>
      <c r="X3444" s="32" t="n"/>
      <c r="Y3444" s="23">
        <f>IF(X3444="", "", X3444-N3444)</f>
        <v/>
      </c>
      <c r="Z3444" s="23">
        <f>IF(N3444="", "", TEXT(N3444, "dddd"))</f>
        <v/>
      </c>
      <c r="AA3444" s="23">
        <f>IF(X3444="", "", TEXT(X3444, "dddd"))</f>
        <v/>
      </c>
      <c r="AB3444" s="23">
        <f>VLOOKUP(U3444,'Currency Sheet'!A:C,3,)</f>
        <v/>
      </c>
      <c r="AC3444" s="44">
        <f>VLOOKUP(P3444,'Customer List'!B:D,3,)</f>
        <v/>
      </c>
    </row>
    <row r="3445">
      <c r="A3445" s="23">
        <f>A3444+1</f>
        <v/>
      </c>
      <c r="B3445" s="23" t="inlineStr">
        <is>
          <t>EED119874</t>
        </is>
      </c>
      <c r="C3445" s="32" t="n">
        <v>45939</v>
      </c>
      <c r="D3445" s="32" t="n">
        <v>45944</v>
      </c>
      <c r="E3445" s="51" t="n">
        <v>305.25</v>
      </c>
      <c r="F3445" s="51">
        <f>IF(AB3445="DOLLAR",E3445*88,E3445)</f>
        <v/>
      </c>
      <c r="G3445" s="62">
        <f>F3445*J3445</f>
        <v/>
      </c>
      <c r="H3445" s="23" t="n">
        <v>341626</v>
      </c>
      <c r="I3445" s="23" t="inlineStr">
        <is>
          <t>anti-human CX3CR1</t>
        </is>
      </c>
      <c r="J3445" s="23" t="n">
        <v>1</v>
      </c>
      <c r="K3445" s="23" t="n"/>
      <c r="L3445" s="23">
        <f>J3445-K3445</f>
        <v/>
      </c>
      <c r="M3445" s="23" t="n"/>
      <c r="N3445" s="32" t="n"/>
      <c r="O3445" s="62" t="n"/>
      <c r="P3445" s="23" t="inlineStr">
        <is>
          <t>NII</t>
        </is>
      </c>
      <c r="Q3445" s="23" t="n"/>
      <c r="R3445" s="23" t="n"/>
      <c r="S3445" s="63" t="n">
        <v>4</v>
      </c>
      <c r="T3445" s="39" t="n"/>
      <c r="U3445" s="23" t="inlineStr">
        <is>
          <t>BioLegend</t>
        </is>
      </c>
      <c r="V3445" s="23">
        <f>VLOOKUP(P3445,'Customer List'!B:C,2,)</f>
        <v/>
      </c>
      <c r="W3445" s="40" t="inlineStr">
        <is>
          <t>Priyanka Madam</t>
        </is>
      </c>
      <c r="X3445" s="32" t="n"/>
      <c r="Y3445" s="23">
        <f>IF(X3445="", "", X3445-N3445)</f>
        <v/>
      </c>
      <c r="Z3445" s="23">
        <f>IF(N3445="", "", TEXT(N3445, "dddd"))</f>
        <v/>
      </c>
      <c r="AA3445" s="23">
        <f>IF(X3445="", "", TEXT(X3445, "dddd"))</f>
        <v/>
      </c>
      <c r="AB3445" s="23">
        <f>VLOOKUP(U3445,'Currency Sheet'!A:C,3,)</f>
        <v/>
      </c>
      <c r="AC3445" s="44">
        <f>VLOOKUP(P3445,'Customer List'!B:D,3,)</f>
        <v/>
      </c>
    </row>
    <row r="3446">
      <c r="A3446" s="23">
        <f>A3445+1</f>
        <v/>
      </c>
      <c r="B3446" s="23" t="inlineStr">
        <is>
          <t>EED119874</t>
        </is>
      </c>
      <c r="C3446" s="32" t="n">
        <v>45939</v>
      </c>
      <c r="D3446" s="32" t="n">
        <v>45944</v>
      </c>
      <c r="E3446" s="51" t="n">
        <v>276.75</v>
      </c>
      <c r="F3446" s="51">
        <f>IF(AB3446="DOLLAR",E3446*88,E3446)</f>
        <v/>
      </c>
      <c r="G3446" s="62">
        <f>F3446*J3446</f>
        <v/>
      </c>
      <c r="H3446" s="23" t="n">
        <v>344651</v>
      </c>
      <c r="I3446" s="23" t="inlineStr">
        <is>
          <t>0045 anti-human CD4</t>
        </is>
      </c>
      <c r="J3446" s="23" t="n">
        <v>1</v>
      </c>
      <c r="K3446" s="23" t="n"/>
      <c r="L3446" s="23">
        <f>J3446-K3446</f>
        <v/>
      </c>
      <c r="M3446" s="23" t="n"/>
      <c r="N3446" s="32" t="n"/>
      <c r="O3446" s="62" t="n"/>
      <c r="P3446" s="23" t="inlineStr">
        <is>
          <t>NII</t>
        </is>
      </c>
      <c r="Q3446" s="23" t="n"/>
      <c r="R3446" s="23" t="n"/>
      <c r="S3446" s="63" t="n">
        <v>4</v>
      </c>
      <c r="T3446" s="39" t="n"/>
      <c r="U3446" s="23" t="inlineStr">
        <is>
          <t>BioLegend</t>
        </is>
      </c>
      <c r="V3446" s="23">
        <f>VLOOKUP(P3446,'Customer List'!B:C,2,)</f>
        <v/>
      </c>
      <c r="W3446" s="40" t="inlineStr">
        <is>
          <t>Priyanka Madam</t>
        </is>
      </c>
      <c r="X3446" s="32" t="n"/>
      <c r="Y3446" s="23">
        <f>IF(X3446="", "", X3446-N3446)</f>
        <v/>
      </c>
      <c r="Z3446" s="23">
        <f>IF(N3446="", "", TEXT(N3446, "dddd"))</f>
        <v/>
      </c>
      <c r="AA3446" s="23">
        <f>IF(X3446="", "", TEXT(X3446, "dddd"))</f>
        <v/>
      </c>
      <c r="AB3446" s="23">
        <f>VLOOKUP(U3446,'Currency Sheet'!A:C,3,)</f>
        <v/>
      </c>
      <c r="AC3446" s="44">
        <f>VLOOKUP(P3446,'Customer List'!B:D,3,)</f>
        <v/>
      </c>
    </row>
    <row r="3447">
      <c r="A3447" s="23">
        <f>A3446+1</f>
        <v/>
      </c>
      <c r="B3447" s="23" t="inlineStr">
        <is>
          <t>EED119874</t>
        </is>
      </c>
      <c r="C3447" s="32" t="n">
        <v>45939</v>
      </c>
      <c r="D3447" s="32" t="n">
        <v>45944</v>
      </c>
      <c r="E3447" s="51" t="n">
        <v>276.75</v>
      </c>
      <c r="F3447" s="51">
        <f>IF(AB3447="DOLLAR",E3447*88,E3447)</f>
        <v/>
      </c>
      <c r="G3447" s="62">
        <f>F3447*J3447</f>
        <v/>
      </c>
      <c r="H3447" s="23" t="n">
        <v>344753</v>
      </c>
      <c r="I3447" s="23" t="inlineStr">
        <is>
          <t>0046 anti-human CD8</t>
        </is>
      </c>
      <c r="J3447" s="23" t="n">
        <v>1</v>
      </c>
      <c r="K3447" s="23" t="n"/>
      <c r="L3447" s="23">
        <f>J3447-K3447</f>
        <v/>
      </c>
      <c r="M3447" s="23" t="n"/>
      <c r="N3447" s="32" t="n"/>
      <c r="O3447" s="62" t="n"/>
      <c r="P3447" s="23" t="inlineStr">
        <is>
          <t>NII</t>
        </is>
      </c>
      <c r="Q3447" s="23" t="n"/>
      <c r="R3447" s="23" t="n"/>
      <c r="S3447" s="63" t="n">
        <v>4</v>
      </c>
      <c r="T3447" s="39" t="n"/>
      <c r="U3447" s="23" t="inlineStr">
        <is>
          <t>BioLegend</t>
        </is>
      </c>
      <c r="V3447" s="23">
        <f>VLOOKUP(P3447,'Customer List'!B:C,2,)</f>
        <v/>
      </c>
      <c r="W3447" s="40" t="inlineStr">
        <is>
          <t>Priyanka Madam</t>
        </is>
      </c>
      <c r="X3447" s="32" t="n"/>
      <c r="Y3447" s="23">
        <f>IF(X3447="", "", X3447-N3447)</f>
        <v/>
      </c>
      <c r="Z3447" s="23">
        <f>IF(N3447="", "", TEXT(N3447, "dddd"))</f>
        <v/>
      </c>
      <c r="AA3447" s="23">
        <f>IF(X3447="", "", TEXT(X3447, "dddd"))</f>
        <v/>
      </c>
      <c r="AB3447" s="23">
        <f>VLOOKUP(U3447,'Currency Sheet'!A:C,3,)</f>
        <v/>
      </c>
      <c r="AC3447" s="44">
        <f>VLOOKUP(P3447,'Customer List'!B:D,3,)</f>
        <v/>
      </c>
    </row>
    <row r="3448">
      <c r="A3448" s="23">
        <f>A3447+1</f>
        <v/>
      </c>
      <c r="B3448" s="23" t="inlineStr">
        <is>
          <t>EED119874</t>
        </is>
      </c>
      <c r="C3448" s="32" t="n">
        <v>45939</v>
      </c>
      <c r="D3448" s="32" t="n">
        <v>45944</v>
      </c>
      <c r="E3448" s="51" t="n">
        <v>334.5</v>
      </c>
      <c r="F3448" s="51">
        <f>IF(AB3448="DOLLAR",E3448*88,E3448)</f>
        <v/>
      </c>
      <c r="G3448" s="62">
        <f>F3448*J3448</f>
        <v/>
      </c>
      <c r="H3448" s="23" t="n">
        <v>345028</v>
      </c>
      <c r="I3448" s="23" t="inlineStr">
        <is>
          <t>anti-human CD366 (Tim-3)</t>
        </is>
      </c>
      <c r="J3448" s="23" t="n">
        <v>1</v>
      </c>
      <c r="K3448" s="23" t="n"/>
      <c r="L3448" s="23">
        <f>J3448-K3448</f>
        <v/>
      </c>
      <c r="M3448" s="23" t="n"/>
      <c r="N3448" s="32" t="n"/>
      <c r="O3448" s="62" t="n"/>
      <c r="P3448" s="23" t="inlineStr">
        <is>
          <t>NII</t>
        </is>
      </c>
      <c r="Q3448" s="23" t="n"/>
      <c r="R3448" s="23" t="n"/>
      <c r="S3448" s="63" t="n">
        <v>4</v>
      </c>
      <c r="T3448" s="39" t="n"/>
      <c r="U3448" s="23" t="inlineStr">
        <is>
          <t>BioLegend</t>
        </is>
      </c>
      <c r="V3448" s="23">
        <f>VLOOKUP(P3448,'Customer List'!B:C,2,)</f>
        <v/>
      </c>
      <c r="W3448" s="40" t="inlineStr">
        <is>
          <t>Priyanka Madam</t>
        </is>
      </c>
      <c r="X3448" s="32" t="n"/>
      <c r="Y3448" s="23">
        <f>IF(X3448="", "", X3448-N3448)</f>
        <v/>
      </c>
      <c r="Z3448" s="23">
        <f>IF(N3448="", "", TEXT(N3448, "dddd"))</f>
        <v/>
      </c>
      <c r="AA3448" s="23">
        <f>IF(X3448="", "", TEXT(X3448, "dddd"))</f>
        <v/>
      </c>
      <c r="AB3448" s="23">
        <f>VLOOKUP(U3448,'Currency Sheet'!A:C,3,)</f>
        <v/>
      </c>
      <c r="AC3448" s="44">
        <f>VLOOKUP(P3448,'Customer List'!B:D,3,)</f>
        <v/>
      </c>
    </row>
    <row r="3449">
      <c r="A3449" s="23">
        <f>A3448+1</f>
        <v/>
      </c>
      <c r="B3449" s="23" t="inlineStr">
        <is>
          <t>EED119874</t>
        </is>
      </c>
      <c r="C3449" s="32" t="n">
        <v>45939</v>
      </c>
      <c r="D3449" s="32" t="n">
        <v>45944</v>
      </c>
      <c r="E3449" s="51" t="n">
        <v>276.75</v>
      </c>
      <c r="F3449" s="51">
        <f>IF(AB3449="DOLLAR",E3449*88,E3449)</f>
        <v/>
      </c>
      <c r="G3449" s="62">
        <f>F3449*J3449</f>
        <v/>
      </c>
      <c r="H3449" s="23" t="n">
        <v>351356</v>
      </c>
      <c r="I3449" s="23" t="inlineStr">
        <is>
          <t>0390 anti-human CD127 (IL-7Rα)</t>
        </is>
      </c>
      <c r="J3449" s="23" t="n">
        <v>1</v>
      </c>
      <c r="K3449" s="23" t="n"/>
      <c r="L3449" s="23">
        <f>J3449-K3449</f>
        <v/>
      </c>
      <c r="M3449" s="23" t="n"/>
      <c r="N3449" s="32" t="n"/>
      <c r="O3449" s="62" t="n"/>
      <c r="P3449" s="23" t="inlineStr">
        <is>
          <t>NII</t>
        </is>
      </c>
      <c r="Q3449" s="23" t="n"/>
      <c r="R3449" s="23" t="n"/>
      <c r="S3449" s="63" t="n">
        <v>4</v>
      </c>
      <c r="T3449" s="39" t="n"/>
      <c r="U3449" s="23" t="inlineStr">
        <is>
          <t>BioLegend</t>
        </is>
      </c>
      <c r="V3449" s="23">
        <f>VLOOKUP(P3449,'Customer List'!B:C,2,)</f>
        <v/>
      </c>
      <c r="W3449" s="40" t="inlineStr">
        <is>
          <t>Priyanka Madam</t>
        </is>
      </c>
      <c r="X3449" s="32" t="n"/>
      <c r="Y3449" s="23">
        <f>IF(X3449="", "", X3449-N3449)</f>
        <v/>
      </c>
      <c r="Z3449" s="23">
        <f>IF(N3449="", "", TEXT(N3449, "dddd"))</f>
        <v/>
      </c>
      <c r="AA3449" s="23">
        <f>IF(X3449="", "", TEXT(X3449, "dddd"))</f>
        <v/>
      </c>
      <c r="AB3449" s="23">
        <f>VLOOKUP(U3449,'Currency Sheet'!A:C,3,)</f>
        <v/>
      </c>
      <c r="AC3449" s="44">
        <f>VLOOKUP(P3449,'Customer List'!B:D,3,)</f>
        <v/>
      </c>
    </row>
    <row r="3450">
      <c r="A3450" s="23">
        <f>A3449+1</f>
        <v/>
      </c>
      <c r="B3450" s="23" t="inlineStr">
        <is>
          <t>EED119874</t>
        </is>
      </c>
      <c r="C3450" s="32" t="n">
        <v>45939</v>
      </c>
      <c r="D3450" s="32" t="n">
        <v>45944</v>
      </c>
      <c r="E3450" s="51" t="n">
        <v>236.6</v>
      </c>
      <c r="F3450" s="51">
        <f>IF(AB3450="DOLLAR",E3450*88,E3450)</f>
        <v/>
      </c>
      <c r="G3450" s="62">
        <f>F3450*J3450</f>
        <v/>
      </c>
      <c r="H3450" s="23" t="n">
        <v>353214</v>
      </c>
      <c r="I3450" s="23" t="inlineStr">
        <is>
          <t>anti-human CD197 (CCR7)</t>
        </is>
      </c>
      <c r="J3450" s="23" t="n">
        <v>2</v>
      </c>
      <c r="K3450" s="23" t="n"/>
      <c r="L3450" s="23">
        <f>J3450-K3450</f>
        <v/>
      </c>
      <c r="M3450" s="23" t="n"/>
      <c r="N3450" s="32" t="n"/>
      <c r="O3450" s="62" t="n"/>
      <c r="P3450" s="23" t="inlineStr">
        <is>
          <t>NII</t>
        </is>
      </c>
      <c r="Q3450" s="23" t="n"/>
      <c r="R3450" s="23" t="n"/>
      <c r="S3450" s="63" t="n">
        <v>4</v>
      </c>
      <c r="T3450" s="39" t="n"/>
      <c r="U3450" s="23" t="inlineStr">
        <is>
          <t>BioLegend</t>
        </is>
      </c>
      <c r="V3450" s="23">
        <f>VLOOKUP(P3450,'Customer List'!B:C,2,)</f>
        <v/>
      </c>
      <c r="W3450" s="40" t="inlineStr">
        <is>
          <t>Priyanka Madam</t>
        </is>
      </c>
      <c r="X3450" s="32" t="n"/>
      <c r="Y3450" s="23">
        <f>IF(X3450="", "", X3450-N3450)</f>
        <v/>
      </c>
      <c r="Z3450" s="23">
        <f>IF(N3450="", "", TEXT(N3450, "dddd"))</f>
        <v/>
      </c>
      <c r="AA3450" s="23">
        <f>IF(X3450="", "", TEXT(X3450, "dddd"))</f>
        <v/>
      </c>
      <c r="AB3450" s="23">
        <f>VLOOKUP(U3450,'Currency Sheet'!A:C,3,)</f>
        <v/>
      </c>
      <c r="AC3450" s="44">
        <f>VLOOKUP(P3450,'Customer List'!B:D,3,)</f>
        <v/>
      </c>
    </row>
    <row r="3451">
      <c r="A3451" s="23">
        <f>A3450+1</f>
        <v/>
      </c>
      <c r="B3451" s="23" t="inlineStr">
        <is>
          <t>EED119874</t>
        </is>
      </c>
      <c r="C3451" s="32" t="n">
        <v>45939</v>
      </c>
      <c r="D3451" s="32" t="n">
        <v>45944</v>
      </c>
      <c r="E3451" s="51" t="n">
        <v>230.3</v>
      </c>
      <c r="F3451" s="51">
        <f>IF(AB3451="DOLLAR",E3451*88,E3451)</f>
        <v/>
      </c>
      <c r="G3451" s="62">
        <f>F3451*J3451</f>
        <v/>
      </c>
      <c r="H3451" s="23" t="n">
        <v>353304</v>
      </c>
      <c r="I3451" s="23" t="inlineStr">
        <is>
          <t>anti-human Perforin</t>
        </is>
      </c>
      <c r="J3451" s="23" t="n">
        <v>1</v>
      </c>
      <c r="K3451" s="23" t="n"/>
      <c r="L3451" s="23">
        <f>J3451-K3451</f>
        <v/>
      </c>
      <c r="M3451" s="23" t="n"/>
      <c r="N3451" s="32" t="n"/>
      <c r="O3451" s="62" t="n"/>
      <c r="P3451" s="23" t="inlineStr">
        <is>
          <t>NII</t>
        </is>
      </c>
      <c r="Q3451" s="23" t="n"/>
      <c r="R3451" s="23" t="n"/>
      <c r="S3451" s="63" t="n">
        <v>4</v>
      </c>
      <c r="T3451" s="39" t="n"/>
      <c r="U3451" s="23" t="inlineStr">
        <is>
          <t>BioLegend</t>
        </is>
      </c>
      <c r="V3451" s="23">
        <f>VLOOKUP(P3451,'Customer List'!B:C,2,)</f>
        <v/>
      </c>
      <c r="W3451" s="40" t="inlineStr">
        <is>
          <t>Priyanka Madam</t>
        </is>
      </c>
      <c r="X3451" s="32" t="n"/>
      <c r="Y3451" s="23">
        <f>IF(X3451="", "", X3451-N3451)</f>
        <v/>
      </c>
      <c r="Z3451" s="23">
        <f>IF(N3451="", "", TEXT(N3451, "dddd"))</f>
        <v/>
      </c>
      <c r="AA3451" s="23">
        <f>IF(X3451="", "", TEXT(X3451, "dddd"))</f>
        <v/>
      </c>
      <c r="AB3451" s="23">
        <f>VLOOKUP(U3451,'Currency Sheet'!A:C,3,)</f>
        <v/>
      </c>
      <c r="AC3451" s="44">
        <f>VLOOKUP(P3451,'Customer List'!B:D,3,)</f>
        <v/>
      </c>
    </row>
    <row r="3452">
      <c r="A3452" s="23">
        <f>A3451+1</f>
        <v/>
      </c>
      <c r="B3452" s="23" t="inlineStr">
        <is>
          <t>EED119874</t>
        </is>
      </c>
      <c r="C3452" s="32" t="n">
        <v>45939</v>
      </c>
      <c r="D3452" s="32" t="n">
        <v>45944</v>
      </c>
      <c r="E3452" s="51" t="n">
        <v>213.5</v>
      </c>
      <c r="F3452" s="51">
        <f>IF(AB3452="DOLLAR",E3452*88,E3452)</f>
        <v/>
      </c>
      <c r="G3452" s="62">
        <f>F3452*J3452</f>
        <v/>
      </c>
      <c r="H3452" s="23" t="n">
        <v>369354</v>
      </c>
      <c r="I3452" s="23" t="inlineStr">
        <is>
          <t>anti-human CD223 (LAG-3)</t>
        </is>
      </c>
      <c r="J3452" s="23" t="n">
        <v>1</v>
      </c>
      <c r="K3452" s="23" t="n"/>
      <c r="L3452" s="23">
        <f>J3452-K3452</f>
        <v/>
      </c>
      <c r="M3452" s="23" t="n"/>
      <c r="N3452" s="32" t="n"/>
      <c r="O3452" s="62" t="n"/>
      <c r="P3452" s="23" t="inlineStr">
        <is>
          <t>NII</t>
        </is>
      </c>
      <c r="Q3452" s="23" t="n"/>
      <c r="R3452" s="23" t="n"/>
      <c r="S3452" s="63" t="n">
        <v>4</v>
      </c>
      <c r="T3452" s="39" t="n"/>
      <c r="U3452" s="23" t="inlineStr">
        <is>
          <t>BioLegend</t>
        </is>
      </c>
      <c r="V3452" s="23">
        <f>VLOOKUP(P3452,'Customer List'!B:C,2,)</f>
        <v/>
      </c>
      <c r="W3452" s="40" t="inlineStr">
        <is>
          <t>Priyanka Madam</t>
        </is>
      </c>
      <c r="X3452" s="32" t="n"/>
      <c r="Y3452" s="23">
        <f>IF(X3452="", "", X3452-N3452)</f>
        <v/>
      </c>
      <c r="Z3452" s="23">
        <f>IF(N3452="", "", TEXT(N3452, "dddd"))</f>
        <v/>
      </c>
      <c r="AA3452" s="23">
        <f>IF(X3452="", "", TEXT(X3452, "dddd"))</f>
        <v/>
      </c>
      <c r="AB3452" s="23">
        <f>VLOOKUP(U3452,'Currency Sheet'!A:C,3,)</f>
        <v/>
      </c>
      <c r="AC3452" s="44">
        <f>VLOOKUP(P3452,'Customer List'!B:D,3,)</f>
        <v/>
      </c>
      <c r="AF3452" s="66" t="n"/>
      <c r="AG3452" s="66" t="n"/>
    </row>
    <row r="3453">
      <c r="A3453" s="23">
        <f>A3452+1</f>
        <v/>
      </c>
      <c r="B3453" s="23" t="inlineStr">
        <is>
          <t>EED119874</t>
        </is>
      </c>
      <c r="C3453" s="32" t="n">
        <v>45939</v>
      </c>
      <c r="D3453" s="32" t="n">
        <v>45944</v>
      </c>
      <c r="E3453" s="51" t="n">
        <v>184.8</v>
      </c>
      <c r="F3453" s="51">
        <f>IF(AB3453="DOLLAR",E3453*88,E3453)</f>
        <v/>
      </c>
      <c r="G3453" s="62">
        <f>F3453*J3453</f>
        <v/>
      </c>
      <c r="H3453" s="23" t="n">
        <v>369612</v>
      </c>
      <c r="I3453" s="23" t="inlineStr">
        <is>
          <t>anti-human CD152 (CTLA-4)</t>
        </is>
      </c>
      <c r="J3453" s="23" t="n">
        <v>1</v>
      </c>
      <c r="K3453" s="23" t="n"/>
      <c r="L3453" s="23">
        <f>J3453-K3453</f>
        <v/>
      </c>
      <c r="M3453" s="23" t="n"/>
      <c r="N3453" s="32" t="n"/>
      <c r="O3453" s="62" t="n"/>
      <c r="P3453" s="23" t="inlineStr">
        <is>
          <t>NII</t>
        </is>
      </c>
      <c r="Q3453" s="23" t="n"/>
      <c r="R3453" s="23" t="n"/>
      <c r="S3453" s="63" t="n">
        <v>4</v>
      </c>
      <c r="T3453" s="39" t="n"/>
      <c r="U3453" s="23" t="inlineStr">
        <is>
          <t>BioLegend</t>
        </is>
      </c>
      <c r="V3453" s="23">
        <f>VLOOKUP(P3453,'Customer List'!B:C,2,)</f>
        <v/>
      </c>
      <c r="W3453" s="40" t="inlineStr">
        <is>
          <t>Priyanka Madam</t>
        </is>
      </c>
      <c r="X3453" s="32" t="n"/>
      <c r="Y3453" s="23">
        <f>IF(X3453="", "", X3453-N3453)</f>
        <v/>
      </c>
      <c r="Z3453" s="23">
        <f>IF(N3453="", "", TEXT(N3453, "dddd"))</f>
        <v/>
      </c>
      <c r="AA3453" s="23">
        <f>IF(X3453="", "", TEXT(X3453, "dddd"))</f>
        <v/>
      </c>
      <c r="AB3453" s="23">
        <f>VLOOKUP(U3453,'Currency Sheet'!A:C,3,)</f>
        <v/>
      </c>
      <c r="AC3453" s="44">
        <f>VLOOKUP(P3453,'Customer List'!B:D,3,)</f>
        <v/>
      </c>
      <c r="AF3453" s="66" t="n"/>
      <c r="AG3453" s="66" t="n"/>
    </row>
    <row r="3454">
      <c r="A3454" s="23">
        <f>A3453+1</f>
        <v/>
      </c>
      <c r="B3454" s="23" t="inlineStr">
        <is>
          <t>EED119874</t>
        </is>
      </c>
      <c r="C3454" s="32" t="n">
        <v>45939</v>
      </c>
      <c r="D3454" s="32" t="n">
        <v>45944</v>
      </c>
      <c r="E3454" s="51" t="n">
        <v>228.2</v>
      </c>
      <c r="F3454" s="51">
        <f>IF(AB3454="DOLLAR",E3454*88,E3454)</f>
        <v/>
      </c>
      <c r="G3454" s="62">
        <f>F3454*J3454</f>
        <v/>
      </c>
      <c r="H3454" s="23" t="n">
        <v>372204</v>
      </c>
      <c r="I3454" s="23" t="inlineStr">
        <is>
          <t>anti-human/mouse Granzyme B Recombinant</t>
        </is>
      </c>
      <c r="J3454" s="23" t="n">
        <v>1</v>
      </c>
      <c r="K3454" s="23" t="n"/>
      <c r="L3454" s="23">
        <f>J3454-K3454</f>
        <v/>
      </c>
      <c r="M3454" s="23" t="n"/>
      <c r="N3454" s="32" t="n"/>
      <c r="O3454" s="62" t="n"/>
      <c r="P3454" s="23" t="inlineStr">
        <is>
          <t>NII</t>
        </is>
      </c>
      <c r="Q3454" s="23" t="n"/>
      <c r="R3454" s="23" t="n"/>
      <c r="S3454" s="63" t="n">
        <v>4</v>
      </c>
      <c r="T3454" s="39" t="n"/>
      <c r="U3454" s="23" t="inlineStr">
        <is>
          <t>BioLegend</t>
        </is>
      </c>
      <c r="V3454" s="23">
        <f>VLOOKUP(P3454,'Customer List'!B:C,2,)</f>
        <v/>
      </c>
      <c r="W3454" s="40" t="inlineStr">
        <is>
          <t>Priyanka Madam</t>
        </is>
      </c>
      <c r="X3454" s="32" t="n"/>
      <c r="Y3454" s="23">
        <f>IF(X3454="", "", X3454-N3454)</f>
        <v/>
      </c>
      <c r="Z3454" s="23">
        <f>IF(N3454="", "", TEXT(N3454, "dddd"))</f>
        <v/>
      </c>
      <c r="AA3454" s="23">
        <f>IF(X3454="", "", TEXT(X3454, "dddd"))</f>
        <v/>
      </c>
      <c r="AB3454" s="23">
        <f>VLOOKUP(U3454,'Currency Sheet'!A:C,3,)</f>
        <v/>
      </c>
      <c r="AC3454" s="44">
        <f>VLOOKUP(P3454,'Customer List'!B:D,3,)</f>
        <v/>
      </c>
      <c r="AF3454" s="66" t="n"/>
      <c r="AG3454" s="66" t="n"/>
    </row>
    <row r="3455">
      <c r="A3455" s="23">
        <f>A3454+1</f>
        <v/>
      </c>
      <c r="B3455" s="23" t="inlineStr">
        <is>
          <t>EED119874</t>
        </is>
      </c>
      <c r="C3455" s="32" t="n">
        <v>45939</v>
      </c>
      <c r="D3455" s="32" t="n">
        <v>45944</v>
      </c>
      <c r="E3455" s="51" t="n">
        <v>259</v>
      </c>
      <c r="F3455" s="51">
        <f>IF(AB3455="DOLLAR",E3455*88,E3455)</f>
        <v/>
      </c>
      <c r="G3455" s="62">
        <f>F3455*J3455</f>
        <v/>
      </c>
      <c r="H3455" s="23" t="n">
        <v>372216</v>
      </c>
      <c r="I3455" s="23" t="inlineStr">
        <is>
          <t>anti-human/mouse Granzyme B Recombinant</t>
        </is>
      </c>
      <c r="J3455" s="23" t="n">
        <v>1</v>
      </c>
      <c r="K3455" s="23" t="n"/>
      <c r="L3455" s="23">
        <f>J3455-K3455</f>
        <v/>
      </c>
      <c r="M3455" s="23" t="n"/>
      <c r="N3455" s="32" t="n"/>
      <c r="O3455" s="62" t="n"/>
      <c r="P3455" s="23" t="inlineStr">
        <is>
          <t>NII</t>
        </is>
      </c>
      <c r="Q3455" s="23" t="n"/>
      <c r="R3455" s="23" t="n"/>
      <c r="S3455" s="63" t="n">
        <v>4</v>
      </c>
      <c r="T3455" s="39" t="n"/>
      <c r="U3455" s="23" t="inlineStr">
        <is>
          <t>BioLegend</t>
        </is>
      </c>
      <c r="V3455" s="23">
        <f>VLOOKUP(P3455,'Customer List'!B:C,2,)</f>
        <v/>
      </c>
      <c r="W3455" s="40" t="inlineStr">
        <is>
          <t>Priyanka Madam</t>
        </is>
      </c>
      <c r="X3455" s="32" t="n"/>
      <c r="Y3455" s="23">
        <f>IF(X3455="", "", X3455-N3455)</f>
        <v/>
      </c>
      <c r="Z3455" s="23">
        <f>IF(N3455="", "", TEXT(N3455, "dddd"))</f>
        <v/>
      </c>
      <c r="AA3455" s="23">
        <f>IF(X3455="", "", TEXT(X3455, "dddd"))</f>
        <v/>
      </c>
      <c r="AB3455" s="23">
        <f>VLOOKUP(U3455,'Currency Sheet'!A:C,3,)</f>
        <v/>
      </c>
      <c r="AC3455" s="44">
        <f>VLOOKUP(P3455,'Customer List'!B:D,3,)</f>
        <v/>
      </c>
      <c r="AF3455" s="66" t="n"/>
      <c r="AG3455" s="66" t="n"/>
    </row>
    <row r="3456">
      <c r="A3456" s="23">
        <f>A3455+1</f>
        <v/>
      </c>
      <c r="B3456" s="23" t="inlineStr">
        <is>
          <t>EED119874</t>
        </is>
      </c>
      <c r="C3456" s="32" t="n">
        <v>45939</v>
      </c>
      <c r="D3456" s="32" t="n">
        <v>45944</v>
      </c>
      <c r="E3456" s="51" t="n">
        <v>102.9</v>
      </c>
      <c r="F3456" s="51">
        <f>IF(AB3456="DOLLAR",E3456*88,E3456)</f>
        <v/>
      </c>
      <c r="G3456" s="62">
        <f>F3456*J3456</f>
        <v/>
      </c>
      <c r="H3456" s="23" t="n">
        <v>372221</v>
      </c>
      <c r="I3456" s="23" t="inlineStr">
        <is>
          <t>anti-human/mouse Granzyme B Recombinant</t>
        </is>
      </c>
      <c r="J3456" s="23" t="n">
        <v>2</v>
      </c>
      <c r="K3456" s="23" t="n"/>
      <c r="L3456" s="23">
        <f>J3456-K3456</f>
        <v/>
      </c>
      <c r="M3456" s="23" t="n"/>
      <c r="N3456" s="32" t="n"/>
      <c r="O3456" s="62" t="n"/>
      <c r="P3456" s="23" t="inlineStr">
        <is>
          <t>NII</t>
        </is>
      </c>
      <c r="Q3456" s="23" t="n"/>
      <c r="R3456" s="23" t="n"/>
      <c r="S3456" s="63" t="n">
        <v>4</v>
      </c>
      <c r="T3456" s="39" t="n"/>
      <c r="U3456" s="23" t="inlineStr">
        <is>
          <t>BioLegend</t>
        </is>
      </c>
      <c r="V3456" s="23">
        <f>VLOOKUP(P3456,'Customer List'!B:C,2,)</f>
        <v/>
      </c>
      <c r="W3456" s="40" t="inlineStr">
        <is>
          <t>Priyanka Madam</t>
        </is>
      </c>
      <c r="X3456" s="32" t="n"/>
      <c r="Y3456" s="23">
        <f>IF(X3456="", "", X3456-N3456)</f>
        <v/>
      </c>
      <c r="Z3456" s="23">
        <f>IF(N3456="", "", TEXT(N3456, "dddd"))</f>
        <v/>
      </c>
      <c r="AA3456" s="23">
        <f>IF(X3456="", "", TEXT(X3456, "dddd"))</f>
        <v/>
      </c>
      <c r="AB3456" s="23">
        <f>VLOOKUP(U3456,'Currency Sheet'!A:C,3,)</f>
        <v/>
      </c>
      <c r="AC3456" s="44">
        <f>VLOOKUP(P3456,'Customer List'!B:D,3,)</f>
        <v/>
      </c>
      <c r="AF3456" s="66" t="n"/>
      <c r="AG3456" s="66" t="n"/>
    </row>
    <row r="3457">
      <c r="A3457" s="23">
        <f>A3456+1</f>
        <v/>
      </c>
      <c r="B3457" s="23" t="inlineStr">
        <is>
          <t>EED119874</t>
        </is>
      </c>
      <c r="C3457" s="32" t="n">
        <v>45939</v>
      </c>
      <c r="D3457" s="32" t="n">
        <v>45944</v>
      </c>
      <c r="E3457" s="51" t="n">
        <v>164.5</v>
      </c>
      <c r="F3457" s="51">
        <f>IF(AB3457="DOLLAR",E3457*88,E3457)</f>
        <v/>
      </c>
      <c r="G3457" s="62">
        <f>F3457*J3457</f>
        <v/>
      </c>
      <c r="H3457" s="23" t="n">
        <v>500304</v>
      </c>
      <c r="I3457" s="23" t="inlineStr">
        <is>
          <t>anti-human IL-2</t>
        </is>
      </c>
      <c r="J3457" s="23" t="n">
        <v>1</v>
      </c>
      <c r="K3457" s="23" t="n"/>
      <c r="L3457" s="23">
        <f>J3457-K3457</f>
        <v/>
      </c>
      <c r="M3457" s="23" t="n"/>
      <c r="N3457" s="32" t="n"/>
      <c r="O3457" s="62" t="n"/>
      <c r="P3457" s="23" t="inlineStr">
        <is>
          <t>NII</t>
        </is>
      </c>
      <c r="Q3457" s="23" t="n"/>
      <c r="R3457" s="23" t="n"/>
      <c r="S3457" s="63" t="n">
        <v>4</v>
      </c>
      <c r="T3457" s="39" t="n"/>
      <c r="U3457" s="23" t="inlineStr">
        <is>
          <t>BioLegend</t>
        </is>
      </c>
      <c r="V3457" s="23">
        <f>VLOOKUP(P3457,'Customer List'!B:C,2,)</f>
        <v/>
      </c>
      <c r="W3457" s="40" t="inlineStr">
        <is>
          <t>Priyanka Madam</t>
        </is>
      </c>
      <c r="X3457" s="32" t="n"/>
      <c r="Y3457" s="23">
        <f>IF(X3457="", "", X3457-N3457)</f>
        <v/>
      </c>
      <c r="Z3457" s="23">
        <f>IF(N3457="", "", TEXT(N3457, "dddd"))</f>
        <v/>
      </c>
      <c r="AA3457" s="23">
        <f>IF(X3457="", "", TEXT(X3457, "dddd"))</f>
        <v/>
      </c>
      <c r="AB3457" s="23">
        <f>VLOOKUP(U3457,'Currency Sheet'!A:C,3,)</f>
        <v/>
      </c>
      <c r="AC3457" s="44">
        <f>VLOOKUP(P3457,'Customer List'!B:D,3,)</f>
        <v/>
      </c>
      <c r="AF3457" s="66" t="n"/>
      <c r="AG3457" s="66" t="n"/>
    </row>
    <row r="3458">
      <c r="A3458" s="23">
        <f>A3457+1</f>
        <v/>
      </c>
      <c r="B3458" s="23" t="inlineStr">
        <is>
          <t>EED119874</t>
        </is>
      </c>
      <c r="C3458" s="32" t="n">
        <v>45939</v>
      </c>
      <c r="D3458" s="32" t="n">
        <v>45944</v>
      </c>
      <c r="E3458" s="51" t="n">
        <v>185.5</v>
      </c>
      <c r="F3458" s="51">
        <f>IF(AB3458="DOLLAR",E3458*88,E3458)</f>
        <v/>
      </c>
      <c r="G3458" s="62">
        <f>F3458*J3458</f>
        <v/>
      </c>
      <c r="H3458" s="23" t="n">
        <v>502516</v>
      </c>
      <c r="I3458" s="23" t="inlineStr">
        <is>
          <t>anti-human IFN-γ</t>
        </is>
      </c>
      <c r="J3458" s="23" t="n">
        <v>1</v>
      </c>
      <c r="K3458" s="23" t="n"/>
      <c r="L3458" s="23">
        <f>J3458-K3458</f>
        <v/>
      </c>
      <c r="M3458" s="23" t="n"/>
      <c r="N3458" s="32" t="n"/>
      <c r="O3458" s="62" t="n"/>
      <c r="P3458" s="23" t="inlineStr">
        <is>
          <t>NII</t>
        </is>
      </c>
      <c r="Q3458" s="23" t="n"/>
      <c r="R3458" s="23" t="n"/>
      <c r="S3458" s="63" t="n">
        <v>4</v>
      </c>
      <c r="T3458" s="39" t="n"/>
      <c r="U3458" s="23" t="inlineStr">
        <is>
          <t>BioLegend</t>
        </is>
      </c>
      <c r="V3458" s="23">
        <f>VLOOKUP(P3458,'Customer List'!B:C,2,)</f>
        <v/>
      </c>
      <c r="W3458" s="40" t="inlineStr">
        <is>
          <t>Priyanka Madam</t>
        </is>
      </c>
      <c r="X3458" s="32" t="n"/>
      <c r="Y3458" s="23">
        <f>IF(X3458="", "", X3458-N3458)</f>
        <v/>
      </c>
      <c r="Z3458" s="23">
        <f>IF(N3458="", "", TEXT(N3458, "dddd"))</f>
        <v/>
      </c>
      <c r="AA3458" s="23">
        <f>IF(X3458="", "", TEXT(X3458, "dddd"))</f>
        <v/>
      </c>
      <c r="AB3458" s="23">
        <f>VLOOKUP(U3458,'Currency Sheet'!A:C,3,)</f>
        <v/>
      </c>
      <c r="AC3458" s="44">
        <f>VLOOKUP(P3458,'Customer List'!B:D,3,)</f>
        <v/>
      </c>
      <c r="AF3458" s="66" t="n"/>
      <c r="AG3458" s="66" t="n"/>
    </row>
    <row r="3459">
      <c r="A3459" s="23">
        <f>A3458+1</f>
        <v/>
      </c>
      <c r="B3459" s="23" t="inlineStr">
        <is>
          <t>EED119874</t>
        </is>
      </c>
      <c r="C3459" s="32" t="n">
        <v>45939</v>
      </c>
      <c r="D3459" s="32" t="n">
        <v>45944</v>
      </c>
      <c r="E3459" s="51" t="n">
        <v>321.75</v>
      </c>
      <c r="F3459" s="51">
        <f>IF(AB3459="DOLLAR",E3459*88,E3459)</f>
        <v/>
      </c>
      <c r="G3459" s="62">
        <f>F3459*J3459</f>
        <v/>
      </c>
      <c r="H3459" s="23" t="n">
        <v>502948</v>
      </c>
      <c r="I3459" s="23" t="inlineStr">
        <is>
          <t>anti-human TNF-α</t>
        </is>
      </c>
      <c r="J3459" s="23" t="n">
        <v>1</v>
      </c>
      <c r="K3459" s="23" t="n"/>
      <c r="L3459" s="23">
        <f>J3459-K3459</f>
        <v/>
      </c>
      <c r="M3459" s="23" t="n"/>
      <c r="N3459" s="32" t="n"/>
      <c r="O3459" s="62" t="n"/>
      <c r="P3459" s="23" t="inlineStr">
        <is>
          <t>NII</t>
        </is>
      </c>
      <c r="Q3459" s="23" t="n"/>
      <c r="R3459" s="23" t="n"/>
      <c r="S3459" s="63" t="n">
        <v>4</v>
      </c>
      <c r="T3459" s="39" t="n"/>
      <c r="U3459" s="23" t="inlineStr">
        <is>
          <t>BioLegend</t>
        </is>
      </c>
      <c r="V3459" s="23">
        <f>VLOOKUP(P3459,'Customer List'!B:C,2,)</f>
        <v/>
      </c>
      <c r="W3459" s="40" t="inlineStr">
        <is>
          <t>Priyanka Madam</t>
        </is>
      </c>
      <c r="X3459" s="32" t="n"/>
      <c r="Y3459" s="23">
        <f>IF(X3459="", "", X3459-N3459)</f>
        <v/>
      </c>
      <c r="Z3459" s="23">
        <f>IF(N3459="", "", TEXT(N3459, "dddd"))</f>
        <v/>
      </c>
      <c r="AA3459" s="23">
        <f>IF(X3459="", "", TEXT(X3459, "dddd"))</f>
        <v/>
      </c>
      <c r="AB3459" s="23">
        <f>VLOOKUP(U3459,'Currency Sheet'!A:C,3,)</f>
        <v/>
      </c>
      <c r="AC3459" s="44">
        <f>VLOOKUP(P3459,'Customer List'!B:D,3,)</f>
        <v/>
      </c>
      <c r="AF3459" s="66" t="n"/>
      <c r="AG3459" s="66" t="n"/>
    </row>
    <row r="3460">
      <c r="A3460" s="23">
        <f>A3459+1</f>
        <v/>
      </c>
      <c r="B3460" s="23" t="inlineStr">
        <is>
          <t>EED119874</t>
        </is>
      </c>
      <c r="C3460" s="32" t="n">
        <v>45939</v>
      </c>
      <c r="D3460" s="32" t="n">
        <v>45944</v>
      </c>
      <c r="E3460" s="51" t="n">
        <v>252</v>
      </c>
      <c r="F3460" s="51">
        <f>IF(AB3460="DOLLAR",E3460*88,E3460)</f>
        <v/>
      </c>
      <c r="G3460" s="62">
        <f>F3460*J3460</f>
        <v/>
      </c>
      <c r="H3460" s="23" t="n">
        <v>655208</v>
      </c>
      <c r="I3460" s="23" t="inlineStr">
        <is>
          <t>anti-TCF1 (TCF7)</t>
        </is>
      </c>
      <c r="J3460" s="23" t="n">
        <v>1</v>
      </c>
      <c r="K3460" s="23" t="n"/>
      <c r="L3460" s="23">
        <f>J3460-K3460</f>
        <v/>
      </c>
      <c r="M3460" s="23" t="n"/>
      <c r="N3460" s="32" t="n"/>
      <c r="O3460" s="62" t="n"/>
      <c r="P3460" s="23" t="inlineStr">
        <is>
          <t>NII</t>
        </is>
      </c>
      <c r="Q3460" s="23" t="n"/>
      <c r="R3460" s="23" t="n"/>
      <c r="S3460" s="63" t="n">
        <v>4</v>
      </c>
      <c r="T3460" s="39" t="n"/>
      <c r="U3460" s="23" t="inlineStr">
        <is>
          <t>BioLegend</t>
        </is>
      </c>
      <c r="V3460" s="23">
        <f>VLOOKUP(P3460,'Customer List'!B:C,2,)</f>
        <v/>
      </c>
      <c r="W3460" s="40" t="inlineStr">
        <is>
          <t>Priyanka Madam</t>
        </is>
      </c>
      <c r="X3460" s="32" t="n"/>
      <c r="Y3460" s="23">
        <f>IF(X3460="", "", X3460-N3460)</f>
        <v/>
      </c>
      <c r="Z3460" s="23">
        <f>IF(N3460="", "", TEXT(N3460, "dddd"))</f>
        <v/>
      </c>
      <c r="AA3460" s="23">
        <f>IF(X3460="", "", TEXT(X3460, "dddd"))</f>
        <v/>
      </c>
      <c r="AB3460" s="23">
        <f>VLOOKUP(U3460,'Currency Sheet'!A:C,3,)</f>
        <v/>
      </c>
      <c r="AC3460" s="44">
        <f>VLOOKUP(P3460,'Customer List'!B:D,3,)</f>
        <v/>
      </c>
    </row>
    <row r="3461">
      <c r="A3461" s="23">
        <f>A3460+1</f>
        <v/>
      </c>
      <c r="B3461" s="23" t="inlineStr">
        <is>
          <t>D100825IN3322143G</t>
        </is>
      </c>
      <c r="C3461" s="32" t="n">
        <v>45940</v>
      </c>
      <c r="D3461" s="32" t="n">
        <v>45944</v>
      </c>
      <c r="E3461" s="51" t="n">
        <v>105.46</v>
      </c>
      <c r="F3461" s="51">
        <f>IF(AB3461="DOLLAR",E3461*88,E3461)</f>
        <v/>
      </c>
      <c r="G3461" s="62">
        <f>F3461*J3461</f>
        <v/>
      </c>
      <c r="H3461" s="23" t="inlineStr">
        <is>
          <t>CTM-1191683</t>
        </is>
      </c>
      <c r="I3461" s="23" t="inlineStr">
        <is>
          <t>Zeste-White10 3’ UTR siRNA: Custom siRNA, Standard 0.015 μmol Regular</t>
        </is>
      </c>
      <c r="J3461" s="23" t="n">
        <v>1</v>
      </c>
      <c r="K3461" s="23" t="n"/>
      <c r="L3461" s="23">
        <f>J3461-K3461</f>
        <v/>
      </c>
      <c r="M3461" s="23" t="n"/>
      <c r="N3461" s="32" t="n"/>
      <c r="O3461" s="62" t="n"/>
      <c r="P3461" s="23" t="inlineStr">
        <is>
          <t>HELIX</t>
        </is>
      </c>
      <c r="Q3461" s="23" t="n"/>
      <c r="R3461" s="23" t="n"/>
      <c r="S3461" s="63" t="n">
        <v>-20</v>
      </c>
      <c r="T3461" s="39" t="n"/>
      <c r="U3461" s="23" t="inlineStr">
        <is>
          <t>Dharmacon</t>
        </is>
      </c>
      <c r="V3461" s="23">
        <f>VLOOKUP(P3461,'Customer List'!B:C,2,)</f>
        <v/>
      </c>
      <c r="W3461" s="40" t="inlineStr">
        <is>
          <t>Saturday (25-10-25)</t>
        </is>
      </c>
      <c r="X3461" s="32" t="n"/>
      <c r="Y3461" s="23">
        <f>IF(X3461="", "", X3461-N3461)</f>
        <v/>
      </c>
      <c r="Z3461" s="23">
        <f>IF(N3461="", "", TEXT(N3461, "dddd"))</f>
        <v/>
      </c>
      <c r="AA3461" s="23">
        <f>IF(X3461="", "", TEXT(X3461, "dddd"))</f>
        <v/>
      </c>
      <c r="AB3461" s="23">
        <f>VLOOKUP(U3461,'Currency Sheet'!A:C,3,)</f>
        <v/>
      </c>
      <c r="AC3461" s="44">
        <f>VLOOKUP(P3461,'Customer List'!B:D,3,)</f>
        <v/>
      </c>
    </row>
    <row r="3462">
      <c r="A3462" s="23">
        <f>A3461+1</f>
        <v/>
      </c>
      <c r="B3462" s="23" t="inlineStr">
        <is>
          <t>D100825IN3322143G</t>
        </is>
      </c>
      <c r="C3462" s="32" t="n">
        <v>45940</v>
      </c>
      <c r="D3462" s="32" t="n">
        <v>45944</v>
      </c>
      <c r="E3462" s="51" t="n">
        <v>105.46</v>
      </c>
      <c r="F3462" s="51">
        <f>IF(AB3462="DOLLAR",E3462*88,E3462)</f>
        <v/>
      </c>
      <c r="G3462" s="62">
        <f>F3462*J3462</f>
        <v/>
      </c>
      <c r="H3462" s="23" t="inlineStr">
        <is>
          <t>CTM-1191684</t>
        </is>
      </c>
      <c r="I3462" s="23" t="inlineStr">
        <is>
          <t>ZWILCH 3’ UTR siRNA: Custom siRNA, Standard 0.015 μmol Regular</t>
        </is>
      </c>
      <c r="J3462" s="23" t="n">
        <v>1</v>
      </c>
      <c r="K3462" s="23" t="n"/>
      <c r="L3462" s="23">
        <f>J3462-K3462</f>
        <v/>
      </c>
      <c r="M3462" s="23" t="n"/>
      <c r="N3462" s="32" t="n"/>
      <c r="O3462" s="62" t="n"/>
      <c r="P3462" s="23" t="inlineStr">
        <is>
          <t>HELIX</t>
        </is>
      </c>
      <c r="Q3462" s="23" t="n"/>
      <c r="R3462" s="23" t="n"/>
      <c r="S3462" s="63" t="n">
        <v>-20</v>
      </c>
      <c r="T3462" s="39" t="n"/>
      <c r="U3462" s="23" t="inlineStr">
        <is>
          <t>Dharmacon</t>
        </is>
      </c>
      <c r="V3462" s="23">
        <f>VLOOKUP(P3462,'Customer List'!B:C,2,)</f>
        <v/>
      </c>
      <c r="W3462" s="40" t="inlineStr">
        <is>
          <t>Saturday (25-10-25)</t>
        </is>
      </c>
      <c r="X3462" s="32" t="n"/>
      <c r="Y3462" s="23">
        <f>IF(X3462="", "", X3462-N3462)</f>
        <v/>
      </c>
      <c r="Z3462" s="23">
        <f>IF(N3462="", "", TEXT(N3462, "dddd"))</f>
        <v/>
      </c>
      <c r="AA3462" s="23">
        <f>IF(X3462="", "", TEXT(X3462, "dddd"))</f>
        <v/>
      </c>
      <c r="AB3462" s="23">
        <f>VLOOKUP(U3462,'Currency Sheet'!A:C,3,)</f>
        <v/>
      </c>
      <c r="AC3462" s="44">
        <f>VLOOKUP(P3462,'Customer List'!B:D,3,)</f>
        <v/>
      </c>
    </row>
    <row r="3463">
      <c r="A3463" s="23">
        <f>A3462+1</f>
        <v/>
      </c>
      <c r="B3463" s="23" t="inlineStr">
        <is>
          <t>D100825IN3322143G</t>
        </is>
      </c>
      <c r="C3463" s="32" t="n">
        <v>45940</v>
      </c>
      <c r="D3463" s="32" t="n">
        <v>45944</v>
      </c>
      <c r="E3463" s="51" t="n">
        <v>124.73</v>
      </c>
      <c r="F3463" s="51">
        <f>IF(AB3463="DOLLAR",E3463*88,E3463)</f>
        <v/>
      </c>
      <c r="G3463" s="62">
        <f>F3463*J3463</f>
        <v/>
      </c>
      <c r="H3463" s="23" t="inlineStr">
        <is>
          <t>CTM-1191685</t>
        </is>
      </c>
      <c r="I3463" s="23" t="inlineStr">
        <is>
          <t>KNTC1 On-TargetsiRNA: Custom siRNA, Standard 0.015 μmol ON- TARGET</t>
        </is>
      </c>
      <c r="J3463" s="23" t="n">
        <v>1</v>
      </c>
      <c r="K3463" s="23" t="n"/>
      <c r="L3463" s="23">
        <f>J3463-K3463</f>
        <v/>
      </c>
      <c r="M3463" s="23" t="n"/>
      <c r="N3463" s="32" t="n"/>
      <c r="O3463" s="62" t="n"/>
      <c r="P3463" s="23" t="inlineStr">
        <is>
          <t>HELIX</t>
        </is>
      </c>
      <c r="Q3463" s="23" t="n"/>
      <c r="R3463" s="23" t="n"/>
      <c r="S3463" s="63" t="n">
        <v>-20</v>
      </c>
      <c r="T3463" s="39" t="n"/>
      <c r="U3463" s="23" t="inlineStr">
        <is>
          <t>Dharmacon</t>
        </is>
      </c>
      <c r="V3463" s="23">
        <f>VLOOKUP(P3463,'Customer List'!B:C,2,)</f>
        <v/>
      </c>
      <c r="W3463" s="40" t="inlineStr">
        <is>
          <t>Saturday (25-10-25)</t>
        </is>
      </c>
      <c r="X3463" s="32" t="n"/>
      <c r="Y3463" s="23">
        <f>IF(X3463="", "", X3463-N3463)</f>
        <v/>
      </c>
      <c r="Z3463" s="23">
        <f>IF(N3463="", "", TEXT(N3463, "dddd"))</f>
        <v/>
      </c>
      <c r="AA3463" s="23">
        <f>IF(X3463="", "", TEXT(X3463, "dddd"))</f>
        <v/>
      </c>
      <c r="AB3463" s="23">
        <f>VLOOKUP(U3463,'Currency Sheet'!A:C,3,)</f>
        <v/>
      </c>
      <c r="AC3463" s="44">
        <f>VLOOKUP(P3463,'Customer List'!B:D,3,)</f>
        <v/>
      </c>
    </row>
    <row r="3464">
      <c r="A3464" s="23">
        <f>A3463+1</f>
        <v/>
      </c>
      <c r="B3464" s="23" t="inlineStr">
        <is>
          <t>D100825IN3322143G</t>
        </is>
      </c>
      <c r="C3464" s="32" t="n">
        <v>45940</v>
      </c>
      <c r="D3464" s="32" t="n">
        <v>45944</v>
      </c>
      <c r="E3464" s="51" t="n">
        <v>191.57</v>
      </c>
      <c r="F3464" s="51">
        <f>IF(AB3464="DOLLAR",E3464*88,E3464)</f>
        <v/>
      </c>
      <c r="G3464" s="62">
        <f>F3464*J3464</f>
        <v/>
      </c>
      <c r="H3464" s="23" t="inlineStr">
        <is>
          <t>CTM-1196825</t>
        </is>
      </c>
      <c r="I3464" s="23" t="inlineStr">
        <is>
          <t>siRNA hPlekhm1-1273: Custom siRNA, Standard 0.025 μmol Regular</t>
        </is>
      </c>
      <c r="J3464" s="23" t="n">
        <v>1</v>
      </c>
      <c r="K3464" s="23" t="n"/>
      <c r="L3464" s="23">
        <f>J3464-K3464</f>
        <v/>
      </c>
      <c r="M3464" s="23" t="n"/>
      <c r="N3464" s="32" t="n"/>
      <c r="O3464" s="62" t="n"/>
      <c r="P3464" s="23" t="inlineStr">
        <is>
          <t>IISER MOHALI</t>
        </is>
      </c>
      <c r="Q3464" s="23" t="n"/>
      <c r="R3464" s="23" t="n"/>
      <c r="S3464" s="63" t="n">
        <v>-20</v>
      </c>
      <c r="T3464" s="39" t="n"/>
      <c r="U3464" s="23" t="inlineStr">
        <is>
          <t>Dharmacon</t>
        </is>
      </c>
      <c r="V3464" s="23">
        <f>VLOOKUP(P3464,'Customer List'!B:C,2,)</f>
        <v/>
      </c>
      <c r="W3464" s="40" t="inlineStr">
        <is>
          <t>Wednesday (22-10-25)</t>
        </is>
      </c>
      <c r="X3464" s="32" t="n"/>
      <c r="Y3464" s="23">
        <f>IF(X3464="", "", X3464-N3464)</f>
        <v/>
      </c>
      <c r="Z3464" s="23">
        <f>IF(N3464="", "", TEXT(N3464, "dddd"))</f>
        <v/>
      </c>
      <c r="AA3464" s="23">
        <f>IF(X3464="", "", TEXT(X3464, "dddd"))</f>
        <v/>
      </c>
      <c r="AB3464" s="23">
        <f>VLOOKUP(U3464,'Currency Sheet'!A:C,3,)</f>
        <v/>
      </c>
      <c r="AC3464" s="44">
        <f>VLOOKUP(P3464,'Customer List'!B:D,3,)</f>
        <v/>
      </c>
    </row>
    <row r="3465">
      <c r="A3465" s="23">
        <f>A3464+1</f>
        <v/>
      </c>
      <c r="B3465" s="23" t="inlineStr">
        <is>
          <t>D100825IN3322143G</t>
        </is>
      </c>
      <c r="C3465" s="32" t="n">
        <v>45940</v>
      </c>
      <c r="D3465" s="32" t="n">
        <v>45944</v>
      </c>
      <c r="E3465" s="51" t="n">
        <v>191.57</v>
      </c>
      <c r="F3465" s="51">
        <f>IF(AB3465="DOLLAR",E3465*88,E3465)</f>
        <v/>
      </c>
      <c r="G3465" s="62">
        <f>F3465*J3465</f>
        <v/>
      </c>
      <c r="H3465" s="23" t="inlineStr">
        <is>
          <t>CTM-1198762</t>
        </is>
      </c>
      <c r="I3465" s="23" t="inlineStr">
        <is>
          <t>Custom siRNA SLAIN2: Custom siRNA, Standard 0.025 μmol Regular</t>
        </is>
      </c>
      <c r="J3465" s="23" t="n">
        <v>1</v>
      </c>
      <c r="K3465" s="23" t="n"/>
      <c r="L3465" s="23">
        <f>J3465-K3465</f>
        <v/>
      </c>
      <c r="M3465" s="23" t="n"/>
      <c r="N3465" s="32" t="n"/>
      <c r="O3465" s="62" t="n"/>
      <c r="P3465" s="23" t="inlineStr">
        <is>
          <t>HELIX</t>
        </is>
      </c>
      <c r="Q3465" s="23" t="n"/>
      <c r="R3465" s="23" t="n"/>
      <c r="S3465" s="63" t="n">
        <v>-20</v>
      </c>
      <c r="T3465" s="39" t="n"/>
      <c r="U3465" s="23" t="inlineStr">
        <is>
          <t>Dharmacon</t>
        </is>
      </c>
      <c r="V3465" s="23">
        <f>VLOOKUP(P3465,'Customer List'!B:C,2,)</f>
        <v/>
      </c>
      <c r="W3465" s="40" t="inlineStr">
        <is>
          <t>Saturday (25-10-25)</t>
        </is>
      </c>
      <c r="X3465" s="32" t="n"/>
      <c r="Y3465" s="23">
        <f>IF(X3465="", "", X3465-N3465)</f>
        <v/>
      </c>
      <c r="Z3465" s="23">
        <f>IF(N3465="", "", TEXT(N3465, "dddd"))</f>
        <v/>
      </c>
      <c r="AA3465" s="23">
        <f>IF(X3465="", "", TEXT(X3465, "dddd"))</f>
        <v/>
      </c>
      <c r="AB3465" s="23">
        <f>VLOOKUP(U3465,'Currency Sheet'!A:C,3,)</f>
        <v/>
      </c>
      <c r="AC3465" s="44">
        <f>VLOOKUP(P3465,'Customer List'!B:D,3,)</f>
        <v/>
      </c>
    </row>
    <row r="3466">
      <c r="A3466" s="23">
        <f>A3465+1</f>
        <v/>
      </c>
      <c r="B3466" s="23" t="inlineStr">
        <is>
          <t>D100825IN3322143G</t>
        </is>
      </c>
      <c r="C3466" s="32" t="n">
        <v>45940</v>
      </c>
      <c r="D3466" s="32" t="n">
        <v>45944</v>
      </c>
      <c r="E3466" s="51" t="n">
        <v>731</v>
      </c>
      <c r="F3466" s="51">
        <f>IF(AB3466="DOLLAR",E3466*88,E3466)</f>
        <v/>
      </c>
      <c r="G3466" s="62">
        <f>F3466*J3466</f>
        <v/>
      </c>
      <c r="H3466" s="23" t="inlineStr">
        <is>
          <t>L-003472-00-0020</t>
        </is>
      </c>
      <c r="I3466" s="23" t="inlineStr">
        <is>
          <t>ON-TARGETplus Human CDKN1B (1027) siRNA - SMARTpool, 20 nmol</t>
        </is>
      </c>
      <c r="J3466" s="23" t="n">
        <v>1</v>
      </c>
      <c r="K3466" s="23" t="n">
        <v>1</v>
      </c>
      <c r="L3466" s="23">
        <f>J3466-K3466</f>
        <v/>
      </c>
      <c r="M3466" s="23" t="inlineStr">
        <is>
          <t>T-1439/25-26</t>
        </is>
      </c>
      <c r="N3466" s="32" t="n">
        <v>45945</v>
      </c>
      <c r="O3466" s="62" t="n">
        <v>93960</v>
      </c>
      <c r="P3466" s="23" t="inlineStr">
        <is>
          <t>SAI LIFE</t>
        </is>
      </c>
      <c r="Q3466" s="23" t="n">
        <v>58157077506</v>
      </c>
      <c r="R3466" s="23" t="inlineStr">
        <is>
          <t>Delivered</t>
        </is>
      </c>
      <c r="S3466" s="63" t="n">
        <v>-20</v>
      </c>
      <c r="T3466" s="39" t="n"/>
      <c r="U3466" s="23" t="inlineStr">
        <is>
          <t>Dharmacon</t>
        </is>
      </c>
      <c r="V3466" s="23">
        <f>VLOOKUP(P3466,'Customer List'!B:C,2,)</f>
        <v/>
      </c>
      <c r="W3466" s="40" t="n"/>
      <c r="X3466" s="32" t="n">
        <v>45946</v>
      </c>
      <c r="Y3466" s="23">
        <f>IF(X3466="", "", X3466-N3466)</f>
        <v/>
      </c>
      <c r="Z3466" s="23">
        <f>IF(N3466="", "", TEXT(N3466, "dddd"))</f>
        <v/>
      </c>
      <c r="AA3466" s="23">
        <f>IF(X3466="", "", TEXT(X3466, "dddd"))</f>
        <v/>
      </c>
      <c r="AB3466" s="23">
        <f>VLOOKUP(U3466,'Currency Sheet'!A:C,3,)</f>
        <v/>
      </c>
      <c r="AC3466" s="44">
        <f>VLOOKUP(P3466,'Customer List'!B:D,3,)</f>
        <v/>
      </c>
    </row>
    <row r="3467">
      <c r="A3467" s="23">
        <f>A3466+1</f>
        <v/>
      </c>
      <c r="B3467" s="23" t="inlineStr">
        <is>
          <t>D100825IN3322143G</t>
        </is>
      </c>
      <c r="C3467" s="32" t="n">
        <v>45940</v>
      </c>
      <c r="D3467" s="32" t="n">
        <v>45944</v>
      </c>
      <c r="E3467" s="51" t="n">
        <v>731</v>
      </c>
      <c r="F3467" s="51">
        <f>IF(AB3467="DOLLAR",E3467*88,E3467)</f>
        <v/>
      </c>
      <c r="G3467" s="62">
        <f>F3467*J3467</f>
        <v/>
      </c>
      <c r="H3467" s="23" t="inlineStr">
        <is>
          <t>L-029987-01-0020</t>
        </is>
      </c>
      <c r="I3467" s="23" t="inlineStr">
        <is>
          <t>ON-TARGETplus Human AMBRA1 (55626) siRNA -
SMARTpool, 20 nmol</t>
        </is>
      </c>
      <c r="J3467" s="23" t="n">
        <v>1</v>
      </c>
      <c r="K3467" s="23" t="n">
        <v>1</v>
      </c>
      <c r="L3467" s="23">
        <f>J3467-K3467</f>
        <v/>
      </c>
      <c r="M3467" s="23" t="inlineStr">
        <is>
          <t>T-1439/25-26</t>
        </is>
      </c>
      <c r="N3467" s="32" t="n">
        <v>45945</v>
      </c>
      <c r="O3467" s="62" t="n">
        <v>93960</v>
      </c>
      <c r="P3467" s="23" t="inlineStr">
        <is>
          <t>SAI LIFE</t>
        </is>
      </c>
      <c r="Q3467" s="23" t="n">
        <v>58157077506</v>
      </c>
      <c r="R3467" s="23" t="inlineStr">
        <is>
          <t>Delivered</t>
        </is>
      </c>
      <c r="S3467" s="63" t="n">
        <v>-20</v>
      </c>
      <c r="T3467" s="39" t="n"/>
      <c r="U3467" s="23" t="inlineStr">
        <is>
          <t>Dharmacon</t>
        </is>
      </c>
      <c r="V3467" s="23">
        <f>VLOOKUP(P3467,'Customer List'!B:C,2,)</f>
        <v/>
      </c>
      <c r="W3467" s="40" t="n"/>
      <c r="X3467" s="32" t="n">
        <v>45946</v>
      </c>
      <c r="Y3467" s="23">
        <f>IF(X3467="", "", X3467-N3467)</f>
        <v/>
      </c>
      <c r="Z3467" s="23">
        <f>IF(N3467="", "", TEXT(N3467, "dddd"))</f>
        <v/>
      </c>
      <c r="AA3467" s="23">
        <f>IF(X3467="", "", TEXT(X3467, "dddd"))</f>
        <v/>
      </c>
      <c r="AB3467" s="23">
        <f>VLOOKUP(U3467,'Currency Sheet'!A:C,3,)</f>
        <v/>
      </c>
      <c r="AC3467" s="44">
        <f>VLOOKUP(P3467,'Customer List'!B:D,3,)</f>
        <v/>
      </c>
    </row>
    <row r="3468">
      <c r="A3468" s="23">
        <f>A3467+1</f>
        <v/>
      </c>
      <c r="B3468" s="23" t="n">
        <v>922428</v>
      </c>
      <c r="C3468" s="32" t="n">
        <v>45940</v>
      </c>
      <c r="D3468" s="32" t="n">
        <v>45944</v>
      </c>
      <c r="E3468" s="51" t="n">
        <v>314.5</v>
      </c>
      <c r="F3468" s="51">
        <f>IF(AB3468="DOLLAR",E3468*88,E3468)</f>
        <v/>
      </c>
      <c r="G3468" s="62">
        <f>F3468*J3468</f>
        <v/>
      </c>
      <c r="H3468" s="23" t="inlineStr">
        <is>
          <t>MBS850895</t>
        </is>
      </c>
      <c r="I3468" s="23" t="inlineStr">
        <is>
          <t>FMR1 Antibody; 0.1 mg</t>
        </is>
      </c>
      <c r="J3468" s="23" t="n">
        <v>1</v>
      </c>
      <c r="K3468" s="23" t="n"/>
      <c r="L3468" s="23">
        <f>J3468-K3468</f>
        <v/>
      </c>
      <c r="M3468" s="23" t="n"/>
      <c r="N3468" s="32" t="n"/>
      <c r="O3468" s="62" t="n"/>
      <c r="P3468" s="23" t="inlineStr">
        <is>
          <t>TopClass</t>
        </is>
      </c>
      <c r="Q3468" s="23" t="n"/>
      <c r="R3468" s="23" t="n"/>
      <c r="S3468" s="63" t="n">
        <v>-20</v>
      </c>
      <c r="T3468" s="39" t="n"/>
      <c r="U3468" s="23" t="inlineStr">
        <is>
          <t>MyBiosource</t>
        </is>
      </c>
      <c r="V3468" s="23">
        <f>VLOOKUP(P3468,'Customer List'!B:C,2,)</f>
        <v/>
      </c>
      <c r="W3468" s="40" t="inlineStr">
        <is>
          <t>Deepak/Priyanka Madam</t>
        </is>
      </c>
      <c r="X3468" s="32" t="n"/>
      <c r="Y3468" s="23">
        <f>IF(X3468="", "", X3468-N3468)</f>
        <v/>
      </c>
      <c r="Z3468" s="23">
        <f>IF(N3468="", "", TEXT(N3468, "dddd"))</f>
        <v/>
      </c>
      <c r="AA3468" s="23">
        <f>IF(X3468="", "", TEXT(X3468, "dddd"))</f>
        <v/>
      </c>
      <c r="AB3468" s="23">
        <f>VLOOKUP(U3468,'Currency Sheet'!A:C,3,)</f>
        <v/>
      </c>
      <c r="AC3468" s="44">
        <f>VLOOKUP(P3468,'Customer List'!B:D,3,)</f>
        <v/>
      </c>
    </row>
    <row r="3469">
      <c r="A3469" s="23">
        <f>A3468+1</f>
        <v/>
      </c>
      <c r="B3469" s="23" t="n">
        <v>922429</v>
      </c>
      <c r="C3469" s="32" t="n">
        <v>45940</v>
      </c>
      <c r="D3469" s="32" t="n">
        <v>45944</v>
      </c>
      <c r="E3469" s="51" t="n">
        <v>561</v>
      </c>
      <c r="F3469" s="51">
        <f>IF(AB3469="DOLLAR",E3469*88,E3469)</f>
        <v/>
      </c>
      <c r="G3469" s="62">
        <f>F3469*J3469</f>
        <v/>
      </c>
      <c r="H3469" s="23" t="inlineStr">
        <is>
          <t>MBS9922282</t>
        </is>
      </c>
      <c r="I3469" s="23" t="inlineStr">
        <is>
          <t>Chloride Cotransporters 2 (KCC2) ELISA Kit; 48-Strip-Wells</t>
        </is>
      </c>
      <c r="J3469" s="23" t="n">
        <v>1</v>
      </c>
      <c r="K3469" s="23" t="n"/>
      <c r="L3469" s="23">
        <f>J3469-K3469</f>
        <v/>
      </c>
      <c r="M3469" s="23" t="n"/>
      <c r="N3469" s="32" t="n"/>
      <c r="O3469" s="62" t="n"/>
      <c r="P3469" s="23" t="inlineStr">
        <is>
          <t>Shubh Sales</t>
        </is>
      </c>
      <c r="Q3469" s="23" t="n"/>
      <c r="R3469" s="23" t="n"/>
      <c r="S3469" s="63" t="n">
        <v>4</v>
      </c>
      <c r="T3469" s="39" t="n"/>
      <c r="U3469" s="23" t="inlineStr">
        <is>
          <t>MyBiosource</t>
        </is>
      </c>
      <c r="V3469" s="23">
        <f>VLOOKUP(P3469,'Customer List'!B:C,2,)</f>
        <v/>
      </c>
      <c r="W3469" s="40" t="inlineStr">
        <is>
          <t>Saturday (25-10-25)</t>
        </is>
      </c>
      <c r="X3469" s="32" t="n"/>
      <c r="Y3469" s="23">
        <f>IF(X3469="", "", X3469-N3469)</f>
        <v/>
      </c>
      <c r="Z3469" s="23">
        <f>IF(N3469="", "", TEXT(N3469, "dddd"))</f>
        <v/>
      </c>
      <c r="AA3469" s="23">
        <f>IF(X3469="", "", TEXT(X3469, "dddd"))</f>
        <v/>
      </c>
      <c r="AB3469" s="23">
        <f>VLOOKUP(U3469,'Currency Sheet'!A:C,3,)</f>
        <v/>
      </c>
      <c r="AC3469" s="44">
        <f>VLOOKUP(P3469,'Customer List'!B:D,3,)</f>
        <v/>
      </c>
    </row>
    <row r="3470">
      <c r="A3470" s="23">
        <f>A3469+1</f>
        <v/>
      </c>
      <c r="B3470" s="23" t="n">
        <v>922429</v>
      </c>
      <c r="C3470" s="32" t="n">
        <v>45940</v>
      </c>
      <c r="D3470" s="32" t="n">
        <v>45944</v>
      </c>
      <c r="E3470" s="51" t="n">
        <v>480.25</v>
      </c>
      <c r="F3470" s="51">
        <f>IF(AB3470="DOLLAR",E3470*88,E3470)</f>
        <v/>
      </c>
      <c r="G3470" s="62">
        <f>F3470*J3470</f>
        <v/>
      </c>
      <c r="H3470" s="23" t="inlineStr">
        <is>
          <t>MBS7256268</t>
        </is>
      </c>
      <c r="I3470" s="23" t="inlineStr">
        <is>
          <t>24s-Hydroxycholesterol ELISA Kit; 48-Strip-Wells</t>
        </is>
      </c>
      <c r="J3470" s="23" t="n">
        <v>1</v>
      </c>
      <c r="K3470" s="23" t="n"/>
      <c r="L3470" s="23">
        <f>J3470-K3470</f>
        <v/>
      </c>
      <c r="M3470" s="23" t="n"/>
      <c r="N3470" s="32" t="n"/>
      <c r="O3470" s="62" t="n"/>
      <c r="P3470" s="23" t="inlineStr">
        <is>
          <t>Shubh Sales</t>
        </is>
      </c>
      <c r="Q3470" s="23" t="n"/>
      <c r="R3470" s="23" t="n"/>
      <c r="S3470" s="63" t="n">
        <v>4</v>
      </c>
      <c r="T3470" s="39" t="n"/>
      <c r="U3470" s="23" t="inlineStr">
        <is>
          <t>MyBiosource</t>
        </is>
      </c>
      <c r="V3470" s="23">
        <f>VLOOKUP(P3470,'Customer List'!B:C,2,)</f>
        <v/>
      </c>
      <c r="W3470" s="40" t="inlineStr">
        <is>
          <t>Saturday (25-10-25)</t>
        </is>
      </c>
      <c r="X3470" s="32" t="n"/>
      <c r="Y3470" s="23">
        <f>IF(X3470="", "", X3470-N3470)</f>
        <v/>
      </c>
      <c r="Z3470" s="23">
        <f>IF(N3470="", "", TEXT(N3470, "dddd"))</f>
        <v/>
      </c>
      <c r="AA3470" s="23">
        <f>IF(X3470="", "", TEXT(X3470, "dddd"))</f>
        <v/>
      </c>
      <c r="AB3470" s="23">
        <f>VLOOKUP(U3470,'Currency Sheet'!A:C,3,)</f>
        <v/>
      </c>
      <c r="AC3470" s="44">
        <f>VLOOKUP(P3470,'Customer List'!B:D,3,)</f>
        <v/>
      </c>
    </row>
    <row r="3471">
      <c r="A3471" s="23">
        <f>A3470+1</f>
        <v/>
      </c>
      <c r="B3471" s="23" t="inlineStr">
        <is>
          <t>I242972-IN</t>
        </is>
      </c>
      <c r="C3471" s="32" t="n">
        <v>45940</v>
      </c>
      <c r="D3471" s="32" t="n">
        <v>45944</v>
      </c>
      <c r="E3471" s="51" t="n">
        <v>1829.6</v>
      </c>
      <c r="F3471" s="51">
        <f>IF(AB3471="DOLLAR",E3471*88,E3471)</f>
        <v/>
      </c>
      <c r="G3471" s="62">
        <f>F3471*J3471</f>
        <v/>
      </c>
      <c r="H3471" s="23" t="inlineStr">
        <is>
          <t>41003-1</t>
        </is>
      </c>
      <c r="I3471" s="23" t="inlineStr">
        <is>
          <t>GelRed® Nucleic Acid Stain, 10,000X in water, bulk pack: (10mL</t>
        </is>
      </c>
      <c r="J3471" s="23" t="n">
        <v>3</v>
      </c>
      <c r="K3471" s="23" t="n">
        <v>3</v>
      </c>
      <c r="L3471" s="23">
        <f>J3471-K3471</f>
        <v/>
      </c>
      <c r="M3471" s="23" t="inlineStr">
        <is>
          <t>T-0084/25-26, T-0085/25-26</t>
        </is>
      </c>
      <c r="N3471" s="32" t="n">
        <v>45945</v>
      </c>
      <c r="O3471" s="62">
        <f>254016*3</f>
        <v/>
      </c>
      <c r="P3471" s="23" t="inlineStr">
        <is>
          <t>Biocon</t>
        </is>
      </c>
      <c r="Q3471" s="23" t="n">
        <v>58157075771</v>
      </c>
      <c r="R3471" s="23" t="inlineStr">
        <is>
          <t>Delivered</t>
        </is>
      </c>
      <c r="S3471" s="63" t="inlineStr">
        <is>
          <t>RT</t>
        </is>
      </c>
      <c r="T3471" s="39" t="n"/>
      <c r="U3471" s="23" t="inlineStr">
        <is>
          <t>Biotium</t>
        </is>
      </c>
      <c r="V3471" s="23">
        <f>VLOOKUP(P3471,'Customer List'!B:C,2,)</f>
        <v/>
      </c>
      <c r="W3471" s="40" t="n"/>
      <c r="X3471" s="32" t="n">
        <v>45947</v>
      </c>
      <c r="Y3471" s="23">
        <f>IF(X3471="", "", X3471-N3471)</f>
        <v/>
      </c>
      <c r="Z3471" s="23">
        <f>IF(N3471="", "", TEXT(N3471, "dddd"))</f>
        <v/>
      </c>
      <c r="AA3471" s="23">
        <f>IF(X3471="", "", TEXT(X3471, "dddd"))</f>
        <v/>
      </c>
      <c r="AB3471" s="23">
        <f>VLOOKUP(U3471,'Currency Sheet'!A:C,3,)</f>
        <v/>
      </c>
      <c r="AC3471" s="44">
        <f>VLOOKUP(P3471,'Customer List'!B:D,3,)</f>
        <v/>
      </c>
    </row>
    <row r="3472">
      <c r="A3472" s="23">
        <f>A3471+1</f>
        <v/>
      </c>
      <c r="B3472" s="23" t="inlineStr">
        <is>
          <t>I242972-IN</t>
        </is>
      </c>
      <c r="C3472" s="32" t="n">
        <v>45940</v>
      </c>
      <c r="D3472" s="32" t="n">
        <v>45944</v>
      </c>
      <c r="E3472" s="51" t="n">
        <v>266.4</v>
      </c>
      <c r="F3472" s="51">
        <f>IF(AB3472="DOLLAR",E3472*88,E3472)</f>
        <v/>
      </c>
      <c r="G3472" s="62">
        <f>F3472*J3472</f>
        <v/>
      </c>
      <c r="H3472" s="23" t="n">
        <v>92118</v>
      </c>
      <c r="I3472" s="23" t="inlineStr">
        <is>
          <t>CF430 maleimide: (1umole)</t>
        </is>
      </c>
      <c r="J3472" s="23" t="n">
        <v>1</v>
      </c>
      <c r="K3472" s="23" t="n">
        <v>1</v>
      </c>
      <c r="L3472" s="23">
        <f>J3472-K3472</f>
        <v/>
      </c>
      <c r="M3472" s="23" t="inlineStr">
        <is>
          <t>T-1440/25-26</t>
        </is>
      </c>
      <c r="N3472" s="32" t="n">
        <v>45945</v>
      </c>
      <c r="O3472" s="62" t="n">
        <v>41292</v>
      </c>
      <c r="P3472" s="23" t="inlineStr">
        <is>
          <t>Beckman</t>
        </is>
      </c>
      <c r="Q3472" s="23" t="n">
        <v>58157077930</v>
      </c>
      <c r="R3472" s="23" t="inlineStr">
        <is>
          <t>Delivered</t>
        </is>
      </c>
      <c r="S3472" s="63" t="n">
        <v>-20</v>
      </c>
      <c r="T3472" s="39" t="n"/>
      <c r="U3472" s="23" t="inlineStr">
        <is>
          <t>Biotium</t>
        </is>
      </c>
      <c r="V3472" s="23">
        <f>VLOOKUP(P3472,'Customer List'!B:C,2,)</f>
        <v/>
      </c>
      <c r="W3472" s="40" t="n"/>
      <c r="X3472" s="32" t="n">
        <v>45946</v>
      </c>
      <c r="Y3472" s="23">
        <f>IF(X3472="", "", X3472-N3472)</f>
        <v/>
      </c>
      <c r="Z3472" s="23">
        <f>IF(N3472="", "", TEXT(N3472, "dddd"))</f>
        <v/>
      </c>
      <c r="AA3472" s="23">
        <f>IF(X3472="", "", TEXT(X3472, "dddd"))</f>
        <v/>
      </c>
      <c r="AB3472" s="23">
        <f>VLOOKUP(U3472,'Currency Sheet'!A:C,3,)</f>
        <v/>
      </c>
      <c r="AC3472" s="44">
        <f>VLOOKUP(P3472,'Customer List'!B:D,3,)</f>
        <v/>
      </c>
    </row>
    <row r="3473">
      <c r="A3473" s="23">
        <f>A3472+1</f>
        <v/>
      </c>
      <c r="B3473" s="23" t="inlineStr">
        <is>
          <t>I242972-IN</t>
        </is>
      </c>
      <c r="C3473" s="32" t="n">
        <v>45940</v>
      </c>
      <c r="D3473" s="32" t="n">
        <v>45944</v>
      </c>
      <c r="E3473" s="51" t="n">
        <v>261.6</v>
      </c>
      <c r="F3473" s="51">
        <f>IF(AB3473="DOLLAR",E3473*88,E3473)</f>
        <v/>
      </c>
      <c r="G3473" s="62">
        <f>F3473*J3473</f>
        <v/>
      </c>
      <c r="H3473" s="23" t="n">
        <v>92139</v>
      </c>
      <c r="I3473" s="23" t="inlineStr">
        <is>
          <t>CF680, succinimidyl ester: (1umole)</t>
        </is>
      </c>
      <c r="J3473" s="23" t="n">
        <v>1</v>
      </c>
      <c r="K3473" s="23" t="n">
        <v>1</v>
      </c>
      <c r="L3473" s="23">
        <f>J3473-K3473</f>
        <v/>
      </c>
      <c r="M3473" s="23" t="inlineStr">
        <is>
          <t>T-1440/25-26</t>
        </is>
      </c>
      <c r="N3473" s="32" t="n">
        <v>45945</v>
      </c>
      <c r="O3473" s="62" t="n">
        <v>40548</v>
      </c>
      <c r="P3473" s="23" t="inlineStr">
        <is>
          <t>Beckman</t>
        </is>
      </c>
      <c r="Q3473" s="23" t="n">
        <v>58157077930</v>
      </c>
      <c r="R3473" s="23" t="inlineStr">
        <is>
          <t>Delivered</t>
        </is>
      </c>
      <c r="S3473" s="63" t="n">
        <v>-20</v>
      </c>
      <c r="T3473" s="39" t="n"/>
      <c r="U3473" s="23" t="inlineStr">
        <is>
          <t>Biotium</t>
        </is>
      </c>
      <c r="V3473" s="23">
        <f>VLOOKUP(P3473,'Customer List'!B:C,2,)</f>
        <v/>
      </c>
      <c r="W3473" s="40" t="n"/>
      <c r="X3473" s="32" t="n">
        <v>45946</v>
      </c>
      <c r="Y3473" s="23">
        <f>IF(X3473="", "", X3473-N3473)</f>
        <v/>
      </c>
      <c r="Z3473" s="23">
        <f>IF(N3473="", "", TEXT(N3473, "dddd"))</f>
        <v/>
      </c>
      <c r="AA3473" s="23">
        <f>IF(X3473="", "", TEXT(X3473, "dddd"))</f>
        <v/>
      </c>
      <c r="AB3473" s="23">
        <f>VLOOKUP(U3473,'Currency Sheet'!A:C,3,)</f>
        <v/>
      </c>
      <c r="AC3473" s="44">
        <f>VLOOKUP(P3473,'Customer List'!B:D,3,)</f>
        <v/>
      </c>
    </row>
    <row r="3474">
      <c r="A3474" s="23">
        <f>A3473+1</f>
        <v/>
      </c>
      <c r="B3474" s="23" t="inlineStr">
        <is>
          <t>I242972-IN</t>
        </is>
      </c>
      <c r="C3474" s="32" t="n">
        <v>45940</v>
      </c>
      <c r="D3474" s="32" t="n">
        <v>45944</v>
      </c>
      <c r="E3474" s="51" t="n">
        <v>272.8</v>
      </c>
      <c r="F3474" s="51">
        <f>IF(AB3474="DOLLAR",E3474*88,E3474)</f>
        <v/>
      </c>
      <c r="G3474" s="62">
        <f>F3474*J3474</f>
        <v/>
      </c>
      <c r="H3474" s="23" t="n">
        <v>92107</v>
      </c>
      <c r="I3474" s="23" t="inlineStr">
        <is>
          <t>CF680R succinimidyl ester: (1umole)</t>
        </is>
      </c>
      <c r="J3474" s="23" t="n">
        <v>1</v>
      </c>
      <c r="K3474" s="23" t="n">
        <v>1</v>
      </c>
      <c r="L3474" s="23">
        <f>J3474-K3474</f>
        <v/>
      </c>
      <c r="M3474" s="23" t="inlineStr">
        <is>
          <t>T-1441/25-26</t>
        </is>
      </c>
      <c r="N3474" s="32" t="n">
        <v>45945</v>
      </c>
      <c r="O3474" s="62" t="n">
        <v>42284</v>
      </c>
      <c r="P3474" s="23" t="inlineStr">
        <is>
          <t>Beckman</t>
        </is>
      </c>
      <c r="Q3474" s="23" t="n">
        <v>58157077930</v>
      </c>
      <c r="R3474" s="23" t="inlineStr">
        <is>
          <t>Delivered</t>
        </is>
      </c>
      <c r="S3474" s="63" t="n">
        <v>-20</v>
      </c>
      <c r="T3474" s="39" t="n"/>
      <c r="U3474" s="23" t="inlineStr">
        <is>
          <t>Biotium</t>
        </is>
      </c>
      <c r="V3474" s="23">
        <f>VLOOKUP(P3474,'Customer List'!B:C,2,)</f>
        <v/>
      </c>
      <c r="W3474" s="40" t="n"/>
      <c r="X3474" s="32" t="n">
        <v>45946</v>
      </c>
      <c r="Y3474" s="23">
        <f>IF(X3474="", "", X3474-N3474)</f>
        <v/>
      </c>
      <c r="Z3474" s="23">
        <f>IF(N3474="", "", TEXT(N3474, "dddd"))</f>
        <v/>
      </c>
      <c r="AA3474" s="23">
        <f>IF(X3474="", "", TEXT(X3474, "dddd"))</f>
        <v/>
      </c>
      <c r="AB3474" s="23">
        <f>VLOOKUP(U3474,'Currency Sheet'!A:C,3,)</f>
        <v/>
      </c>
      <c r="AC3474" s="44">
        <f>VLOOKUP(P3474,'Customer List'!B:D,3,)</f>
        <v/>
      </c>
    </row>
    <row r="3475">
      <c r="A3475" s="23">
        <f>A3474+1</f>
        <v/>
      </c>
      <c r="B3475" s="23" t="inlineStr">
        <is>
          <t>I242972-IN</t>
        </is>
      </c>
      <c r="C3475" s="32" t="n">
        <v>45940</v>
      </c>
      <c r="D3475" s="32" t="n">
        <v>45944</v>
      </c>
      <c r="E3475" s="51" t="n">
        <v>244</v>
      </c>
      <c r="F3475" s="51">
        <f>IF(AB3475="DOLLAR",E3475*88,E3475)</f>
        <v/>
      </c>
      <c r="G3475" s="62">
        <f>F3475*J3475</f>
        <v/>
      </c>
      <c r="H3475" s="23" t="n">
        <v>92103</v>
      </c>
      <c r="I3475" s="23" t="inlineStr">
        <is>
          <t>CF514 succinimidyl ester: (1umole)</t>
        </is>
      </c>
      <c r="J3475" s="23" t="n">
        <v>1</v>
      </c>
      <c r="K3475" s="23" t="n">
        <v>1</v>
      </c>
      <c r="L3475" s="23">
        <f>J3475-K3475</f>
        <v/>
      </c>
      <c r="M3475" s="23" t="inlineStr">
        <is>
          <t>T-1441/25-26</t>
        </is>
      </c>
      <c r="N3475" s="32" t="n">
        <v>45945</v>
      </c>
      <c r="O3475" s="62" t="n">
        <v>37820</v>
      </c>
      <c r="P3475" s="23" t="inlineStr">
        <is>
          <t>Beckman</t>
        </is>
      </c>
      <c r="Q3475" s="23" t="n">
        <v>58157077930</v>
      </c>
      <c r="R3475" s="23" t="inlineStr">
        <is>
          <t>Delivered</t>
        </is>
      </c>
      <c r="S3475" s="63" t="n">
        <v>-20</v>
      </c>
      <c r="T3475" s="39" t="n"/>
      <c r="U3475" s="23" t="inlineStr">
        <is>
          <t>Biotium</t>
        </is>
      </c>
      <c r="V3475" s="23">
        <f>VLOOKUP(P3475,'Customer List'!B:C,2,)</f>
        <v/>
      </c>
      <c r="W3475" s="40" t="n"/>
      <c r="X3475" s="32" t="n">
        <v>45946</v>
      </c>
      <c r="Y3475" s="23">
        <f>IF(X3475="", "", X3475-N3475)</f>
        <v/>
      </c>
      <c r="Z3475" s="23">
        <f>IF(N3475="", "", TEXT(N3475, "dddd"))</f>
        <v/>
      </c>
      <c r="AA3475" s="23">
        <f>IF(X3475="", "", TEXT(X3475, "dddd"))</f>
        <v/>
      </c>
      <c r="AB3475" s="23">
        <f>VLOOKUP(U3475,'Currency Sheet'!A:C,3,)</f>
        <v/>
      </c>
      <c r="AC3475" s="44">
        <f>VLOOKUP(P3475,'Customer List'!B:D,3,)</f>
        <v/>
      </c>
    </row>
    <row r="3476">
      <c r="A3476" s="23">
        <f>A3475+1</f>
        <v/>
      </c>
      <c r="B3476" s="23" t="inlineStr">
        <is>
          <t>I242983-IN</t>
        </is>
      </c>
      <c r="C3476" s="32" t="n">
        <v>45940</v>
      </c>
      <c r="D3476" s="32" t="n">
        <v>45944</v>
      </c>
      <c r="E3476" s="51" t="n">
        <v>261.6</v>
      </c>
      <c r="F3476" s="51">
        <f>IF(AB3476="DOLLAR",E3476*88,E3476)</f>
        <v/>
      </c>
      <c r="G3476" s="62">
        <f>F3476*J3476</f>
        <v/>
      </c>
      <c r="H3476" s="23" t="n">
        <v>92139</v>
      </c>
      <c r="I3476" s="23" t="inlineStr">
        <is>
          <t>CF680, succinimidyl ester: (1umole)</t>
        </is>
      </c>
      <c r="J3476" s="23" t="n">
        <v>1</v>
      </c>
      <c r="K3476" s="23" t="n">
        <v>1</v>
      </c>
      <c r="L3476" s="23">
        <f>J3476-K3476</f>
        <v/>
      </c>
      <c r="M3476" s="23" t="inlineStr">
        <is>
          <t>T-1441/25-26</t>
        </is>
      </c>
      <c r="N3476" s="32" t="n">
        <v>45945</v>
      </c>
      <c r="O3476" s="62" t="n">
        <v>40548</v>
      </c>
      <c r="P3476" s="23" t="inlineStr">
        <is>
          <t>Beckman</t>
        </is>
      </c>
      <c r="Q3476" s="23" t="n">
        <v>58157077930</v>
      </c>
      <c r="R3476" s="23" t="inlineStr">
        <is>
          <t>Delivered</t>
        </is>
      </c>
      <c r="S3476" s="63" t="n">
        <v>-20</v>
      </c>
      <c r="T3476" s="39" t="n"/>
      <c r="U3476" s="23" t="inlineStr">
        <is>
          <t>Biotium</t>
        </is>
      </c>
      <c r="V3476" s="23">
        <f>VLOOKUP(P3476,'Customer List'!B:C,2,)</f>
        <v/>
      </c>
      <c r="W3476" s="40" t="n"/>
      <c r="X3476" s="32" t="n">
        <v>45946</v>
      </c>
      <c r="Y3476" s="23">
        <f>IF(X3476="", "", X3476-N3476)</f>
        <v/>
      </c>
      <c r="Z3476" s="23">
        <f>IF(N3476="", "", TEXT(N3476, "dddd"))</f>
        <v/>
      </c>
      <c r="AA3476" s="23">
        <f>IF(X3476="", "", TEXT(X3476, "dddd"))</f>
        <v/>
      </c>
      <c r="AB3476" s="23">
        <f>VLOOKUP(U3476,'Currency Sheet'!A:C,3,)</f>
        <v/>
      </c>
      <c r="AC3476" s="44">
        <f>VLOOKUP(P3476,'Customer List'!B:D,3,)</f>
        <v/>
      </c>
    </row>
    <row r="3477">
      <c r="A3477" s="23">
        <f>A3476+1</f>
        <v/>
      </c>
      <c r="B3477" s="23" t="inlineStr">
        <is>
          <t>I242983-IN</t>
        </is>
      </c>
      <c r="C3477" s="32" t="n">
        <v>45940</v>
      </c>
      <c r="D3477" s="32" t="n">
        <v>45944</v>
      </c>
      <c r="E3477" s="51" t="n">
        <v>266.4</v>
      </c>
      <c r="F3477" s="51">
        <f>IF(AB3477="DOLLAR",E3477*88,E3477)</f>
        <v/>
      </c>
      <c r="G3477" s="62">
        <f>F3477*J3477</f>
        <v/>
      </c>
      <c r="H3477" s="23" t="n">
        <v>92118</v>
      </c>
      <c r="I3477" s="23" t="inlineStr">
        <is>
          <t>CF430 maleimide: (1umole)</t>
        </is>
      </c>
      <c r="J3477" s="23" t="n">
        <v>1</v>
      </c>
      <c r="K3477" s="23" t="n">
        <v>1</v>
      </c>
      <c r="L3477" s="23">
        <f>J3477-K3477</f>
        <v/>
      </c>
      <c r="M3477" s="23" t="inlineStr">
        <is>
          <t>T-1441/25-26</t>
        </is>
      </c>
      <c r="N3477" s="32" t="n">
        <v>45945</v>
      </c>
      <c r="O3477" s="62" t="n">
        <v>41292</v>
      </c>
      <c r="P3477" s="23" t="inlineStr">
        <is>
          <t>Beckman</t>
        </is>
      </c>
      <c r="Q3477" s="23" t="n">
        <v>58157077930</v>
      </c>
      <c r="R3477" s="23" t="inlineStr">
        <is>
          <t>Delivered</t>
        </is>
      </c>
      <c r="S3477" s="63" t="n">
        <v>-20</v>
      </c>
      <c r="T3477" s="39" t="n"/>
      <c r="U3477" s="23" t="inlineStr">
        <is>
          <t>Biotium</t>
        </is>
      </c>
      <c r="V3477" s="23">
        <f>VLOOKUP(P3477,'Customer List'!B:C,2,)</f>
        <v/>
      </c>
      <c r="W3477" s="40" t="n"/>
      <c r="X3477" s="32" t="n">
        <v>45946</v>
      </c>
      <c r="Y3477" s="23">
        <f>IF(X3477="", "", X3477-N3477)</f>
        <v/>
      </c>
      <c r="Z3477" s="23">
        <f>IF(N3477="", "", TEXT(N3477, "dddd"))</f>
        <v/>
      </c>
      <c r="AA3477" s="23">
        <f>IF(X3477="", "", TEXT(X3477, "dddd"))</f>
        <v/>
      </c>
      <c r="AB3477" s="23">
        <f>VLOOKUP(U3477,'Currency Sheet'!A:C,3,)</f>
        <v/>
      </c>
      <c r="AC3477" s="44">
        <f>VLOOKUP(P3477,'Customer List'!B:D,3,)</f>
        <v/>
      </c>
    </row>
    <row r="3478">
      <c r="A3478" s="23">
        <f>A3477+1</f>
        <v/>
      </c>
      <c r="B3478" s="23" t="inlineStr">
        <is>
          <t>SI2468818</t>
        </is>
      </c>
      <c r="C3478" s="32" t="n">
        <v>45941</v>
      </c>
      <c r="D3478" s="32" t="n">
        <v>45946</v>
      </c>
      <c r="E3478" s="51" t="n">
        <v>82.59999999999999</v>
      </c>
      <c r="F3478" s="51">
        <f>IF(AB3478="DOLLAR",E3478*88,E3478)</f>
        <v/>
      </c>
      <c r="G3478" s="62">
        <f>F3478*J3478</f>
        <v/>
      </c>
      <c r="H3478" s="23" t="n">
        <v>741100</v>
      </c>
      <c r="I3478" s="23" t="inlineStr">
        <is>
          <t>Human IL-2 Capture Bead A8, 14X</t>
        </is>
      </c>
      <c r="J3478" s="23" t="n">
        <v>5</v>
      </c>
      <c r="K3478" s="23" t="n">
        <v>5</v>
      </c>
      <c r="L3478" s="23">
        <f>J3478-K3478</f>
        <v/>
      </c>
      <c r="M3478" s="23" t="n"/>
      <c r="N3478" s="32" t="n">
        <v>45948</v>
      </c>
      <c r="O3478" s="62" t="n"/>
      <c r="P3478" s="23" t="inlineStr">
        <is>
          <t>IKESIA</t>
        </is>
      </c>
      <c r="Q3478" s="23" t="n">
        <v>58157242791</v>
      </c>
      <c r="R3478" s="23" t="n"/>
      <c r="S3478" s="63" t="n">
        <v>4</v>
      </c>
      <c r="T3478" s="39" t="n"/>
      <c r="U3478" s="23" t="inlineStr">
        <is>
          <t>BioLegend</t>
        </is>
      </c>
      <c r="V3478" s="23">
        <f>VLOOKUP(P3478,'Customer List'!B:C,2,)</f>
        <v/>
      </c>
      <c r="W3478" s="40" t="n"/>
      <c r="X3478" s="32">
        <f>IF(OR(R3478 = "PRIYANKA MADAM", R3478 = "DEEPAK", R3478 = "PORTER"),N3478,"")</f>
        <v/>
      </c>
      <c r="Y3478" s="23">
        <f>IF(X3478="", "", X3478-N3478)</f>
        <v/>
      </c>
      <c r="Z3478" s="23">
        <f>IF(N3478="", "", TEXT(N3478, "dddd"))</f>
        <v/>
      </c>
      <c r="AA3478" s="23">
        <f>IF(X3478="", "", TEXT(X3478, "dddd"))</f>
        <v/>
      </c>
      <c r="AB3478" s="23">
        <f>VLOOKUP(U3478,'Currency Sheet'!A:C,3,)</f>
        <v/>
      </c>
      <c r="AC3478" s="44">
        <f>VLOOKUP(P3478,'Customer List'!B:D,3,)</f>
        <v/>
      </c>
    </row>
    <row r="3479">
      <c r="A3479" s="23">
        <f>A3478+1</f>
        <v/>
      </c>
      <c r="B3479" s="23" t="inlineStr">
        <is>
          <t>SI2468818</t>
        </is>
      </c>
      <c r="C3479" s="32" t="n">
        <v>45941</v>
      </c>
      <c r="D3479" s="32" t="n">
        <v>45946</v>
      </c>
      <c r="E3479" s="51" t="n">
        <v>82.59999999999999</v>
      </c>
      <c r="F3479" s="51">
        <f>IF(AB3479="DOLLAR",E3479*88,E3479)</f>
        <v/>
      </c>
      <c r="G3479" s="62">
        <f>F3479*J3479</f>
        <v/>
      </c>
      <c r="H3479" s="23" t="n">
        <v>741116</v>
      </c>
      <c r="I3479" s="23" t="inlineStr">
        <is>
          <t>Human IL-5 Capture Bead A6, 14X</t>
        </is>
      </c>
      <c r="J3479" s="23" t="n">
        <v>5</v>
      </c>
      <c r="K3479" s="23" t="n">
        <v>5</v>
      </c>
      <c r="L3479" s="23">
        <f>J3479-K3479</f>
        <v/>
      </c>
      <c r="M3479" s="23" t="n"/>
      <c r="N3479" s="32" t="n">
        <v>45948</v>
      </c>
      <c r="O3479" s="62" t="n"/>
      <c r="P3479" s="23" t="inlineStr">
        <is>
          <t>IKESIA</t>
        </is>
      </c>
      <c r="Q3479" s="23" t="n">
        <v>58157242791</v>
      </c>
      <c r="R3479" s="23" t="n"/>
      <c r="S3479" s="63" t="n">
        <v>4</v>
      </c>
      <c r="T3479" s="39" t="n"/>
      <c r="U3479" s="23" t="inlineStr">
        <is>
          <t>BioLegend</t>
        </is>
      </c>
      <c r="V3479" s="23">
        <f>VLOOKUP(P3479,'Customer List'!B:C,2,)</f>
        <v/>
      </c>
      <c r="W3479" s="40" t="n"/>
      <c r="X3479" s="32">
        <f>IF(OR(R3479 = "PRIYANKA MADAM", R3479 = "DEEPAK", R3479 = "PORTER"),N3479,"")</f>
        <v/>
      </c>
      <c r="Y3479" s="23">
        <f>IF(X3479="", "", X3479-N3479)</f>
        <v/>
      </c>
      <c r="Z3479" s="23">
        <f>IF(N3479="", "", TEXT(N3479, "dddd"))</f>
        <v/>
      </c>
      <c r="AA3479" s="23">
        <f>IF(X3479="", "", TEXT(X3479, "dddd"))</f>
        <v/>
      </c>
      <c r="AB3479" s="23">
        <f>VLOOKUP(U3479,'Currency Sheet'!A:C,3,)</f>
        <v/>
      </c>
      <c r="AC3479" s="44">
        <f>VLOOKUP(P3479,'Customer List'!B:D,3,)</f>
        <v/>
      </c>
    </row>
    <row r="3480">
      <c r="A3480" s="23">
        <f>A3479+1</f>
        <v/>
      </c>
      <c r="B3480" s="23" t="inlineStr">
        <is>
          <t>SI2468818</t>
        </is>
      </c>
      <c r="C3480" s="32" t="n">
        <v>45941</v>
      </c>
      <c r="D3480" s="32" t="n">
        <v>45946</v>
      </c>
      <c r="E3480" s="51" t="n">
        <v>82.59999999999999</v>
      </c>
      <c r="F3480" s="51">
        <f>IF(AB3480="DOLLAR",E3480*88,E3480)</f>
        <v/>
      </c>
      <c r="G3480" s="62">
        <f>F3480*J3480</f>
        <v/>
      </c>
      <c r="H3480" s="23" t="n">
        <v>741104</v>
      </c>
      <c r="I3480" s="23" t="inlineStr">
        <is>
          <t>Human CXCL8 (IL-8) Capture Bead B4, 14X</t>
        </is>
      </c>
      <c r="J3480" s="23" t="n">
        <v>5</v>
      </c>
      <c r="K3480" s="23" t="n">
        <v>5</v>
      </c>
      <c r="L3480" s="23">
        <f>J3480-K3480</f>
        <v/>
      </c>
      <c r="M3480" s="23" t="n"/>
      <c r="N3480" s="32" t="n">
        <v>45948</v>
      </c>
      <c r="O3480" s="62" t="n"/>
      <c r="P3480" s="23" t="inlineStr">
        <is>
          <t>IKESIA</t>
        </is>
      </c>
      <c r="Q3480" s="23" t="n">
        <v>58157242791</v>
      </c>
      <c r="R3480" s="23" t="n"/>
      <c r="S3480" s="63" t="n">
        <v>4</v>
      </c>
      <c r="T3480" s="39" t="n"/>
      <c r="U3480" s="23" t="inlineStr">
        <is>
          <t>BioLegend</t>
        </is>
      </c>
      <c r="V3480" s="23">
        <f>VLOOKUP(P3480,'Customer List'!B:C,2,)</f>
        <v/>
      </c>
      <c r="W3480" s="40" t="n"/>
      <c r="X3480" s="32">
        <f>IF(OR(R3480 = "PRIYANKA MADAM", R3480 = "DEEPAK", R3480 = "PORTER"),N3480,"")</f>
        <v/>
      </c>
      <c r="Y3480" s="23">
        <f>IF(X3480="", "", X3480-N3480)</f>
        <v/>
      </c>
      <c r="Z3480" s="23">
        <f>IF(N3480="", "", TEXT(N3480, "dddd"))</f>
        <v/>
      </c>
      <c r="AA3480" s="23">
        <f>IF(X3480="", "", TEXT(X3480, "dddd"))</f>
        <v/>
      </c>
      <c r="AB3480" s="23">
        <f>VLOOKUP(U3480,'Currency Sheet'!A:C,3,)</f>
        <v/>
      </c>
      <c r="AC3480" s="44">
        <f>VLOOKUP(P3480,'Customer List'!B:D,3,)</f>
        <v/>
      </c>
    </row>
    <row r="3481">
      <c r="A3481" s="23">
        <f>A3480+1</f>
        <v/>
      </c>
      <c r="B3481" s="23" t="inlineStr">
        <is>
          <t>SI2468818</t>
        </is>
      </c>
      <c r="C3481" s="32" t="n">
        <v>45941</v>
      </c>
      <c r="D3481" s="32" t="n">
        <v>45946</v>
      </c>
      <c r="E3481" s="51" t="n">
        <v>82.59999999999999</v>
      </c>
      <c r="F3481" s="51">
        <f>IF(AB3481="DOLLAR",E3481*88,E3481)</f>
        <v/>
      </c>
      <c r="G3481" s="62">
        <f>F3481*J3481</f>
        <v/>
      </c>
      <c r="H3481" s="23" t="n">
        <v>741108</v>
      </c>
      <c r="I3481" s="23" t="inlineStr">
        <is>
          <t>Human IL-10 Capture Bead B9, 14X</t>
        </is>
      </c>
      <c r="J3481" s="23" t="n">
        <v>5</v>
      </c>
      <c r="K3481" s="23" t="n">
        <v>5</v>
      </c>
      <c r="L3481" s="23">
        <f>J3481-K3481</f>
        <v/>
      </c>
      <c r="M3481" s="23" t="n"/>
      <c r="N3481" s="32" t="n">
        <v>45948</v>
      </c>
      <c r="O3481" s="62" t="n"/>
      <c r="P3481" s="23" t="inlineStr">
        <is>
          <t>IKESIA</t>
        </is>
      </c>
      <c r="Q3481" s="23" t="n">
        <v>58157242791</v>
      </c>
      <c r="R3481" s="23" t="n"/>
      <c r="S3481" s="63" t="n">
        <v>4</v>
      </c>
      <c r="T3481" s="39" t="n"/>
      <c r="U3481" s="23" t="inlineStr">
        <is>
          <t>BioLegend</t>
        </is>
      </c>
      <c r="V3481" s="23">
        <f>VLOOKUP(P3481,'Customer List'!B:C,2,)</f>
        <v/>
      </c>
      <c r="W3481" s="40" t="n"/>
      <c r="X3481" s="32">
        <f>IF(OR(R3481 = "PRIYANKA MADAM", R3481 = "DEEPAK", R3481 = "PORTER"),N3481,"")</f>
        <v/>
      </c>
      <c r="Y3481" s="23">
        <f>IF(X3481="", "", X3481-N3481)</f>
        <v/>
      </c>
      <c r="Z3481" s="23">
        <f>IF(N3481="", "", TEXT(N3481, "dddd"))</f>
        <v/>
      </c>
      <c r="AA3481" s="23">
        <f>IF(X3481="", "", TEXT(X3481, "dddd"))</f>
        <v/>
      </c>
      <c r="AB3481" s="23">
        <f>VLOOKUP(U3481,'Currency Sheet'!A:C,3,)</f>
        <v/>
      </c>
      <c r="AC3481" s="44">
        <f>VLOOKUP(P3481,'Customer List'!B:D,3,)</f>
        <v/>
      </c>
    </row>
    <row r="3482">
      <c r="A3482" s="23">
        <f>A3481+1</f>
        <v/>
      </c>
      <c r="B3482" s="23" t="inlineStr">
        <is>
          <t>SI2468818</t>
        </is>
      </c>
      <c r="C3482" s="32" t="n">
        <v>45941</v>
      </c>
      <c r="D3482" s="32" t="n">
        <v>45946</v>
      </c>
      <c r="E3482" s="51" t="n">
        <v>82.59999999999999</v>
      </c>
      <c r="F3482" s="51">
        <f>IF(AB3482="DOLLAR",E3482*88,E3482)</f>
        <v/>
      </c>
      <c r="G3482" s="62">
        <f>F3482*J3482</f>
        <v/>
      </c>
      <c r="H3482" s="23" t="n">
        <v>741101</v>
      </c>
      <c r="I3482" s="23" t="inlineStr">
        <is>
          <t>Human IFN-γ Capture Bead A10, 14X</t>
        </is>
      </c>
      <c r="J3482" s="23" t="n">
        <v>5</v>
      </c>
      <c r="K3482" s="23" t="n">
        <v>5</v>
      </c>
      <c r="L3482" s="23">
        <f>J3482-K3482</f>
        <v/>
      </c>
      <c r="M3482" s="23" t="n"/>
      <c r="N3482" s="32" t="n">
        <v>45948</v>
      </c>
      <c r="O3482" s="62" t="n"/>
      <c r="P3482" s="23" t="inlineStr">
        <is>
          <t>IKESIA</t>
        </is>
      </c>
      <c r="Q3482" s="23" t="n">
        <v>58157242791</v>
      </c>
      <c r="R3482" s="23" t="n"/>
      <c r="S3482" s="63" t="n">
        <v>4</v>
      </c>
      <c r="T3482" s="39" t="n"/>
      <c r="U3482" s="23" t="inlineStr">
        <is>
          <t>BioLegend</t>
        </is>
      </c>
      <c r="V3482" s="23">
        <f>VLOOKUP(P3482,'Customer List'!B:C,2,)</f>
        <v/>
      </c>
      <c r="W3482" s="40" t="n"/>
      <c r="X3482" s="32">
        <f>IF(OR(R3482 = "PRIYANKA MADAM", R3482 = "DEEPAK", R3482 = "PORTER"),N3482,"")</f>
        <v/>
      </c>
      <c r="Y3482" s="23">
        <f>IF(X3482="", "", X3482-N3482)</f>
        <v/>
      </c>
      <c r="Z3482" s="23">
        <f>IF(N3482="", "", TEXT(N3482, "dddd"))</f>
        <v/>
      </c>
      <c r="AA3482" s="23">
        <f>IF(X3482="", "", TEXT(X3482, "dddd"))</f>
        <v/>
      </c>
      <c r="AB3482" s="23">
        <f>VLOOKUP(U3482,'Currency Sheet'!A:C,3,)</f>
        <v/>
      </c>
      <c r="AC3482" s="44">
        <f>VLOOKUP(P3482,'Customer List'!B:D,3,)</f>
        <v/>
      </c>
    </row>
    <row r="3483">
      <c r="A3483" s="23">
        <f>A3482+1</f>
        <v/>
      </c>
      <c r="B3483" s="23" t="inlineStr">
        <is>
          <t>SI2468818</t>
        </is>
      </c>
      <c r="C3483" s="32" t="n">
        <v>45941</v>
      </c>
      <c r="D3483" s="32" t="n">
        <v>45946</v>
      </c>
      <c r="E3483" s="51" t="n">
        <v>82.59999999999999</v>
      </c>
      <c r="F3483" s="51">
        <f>IF(AB3483="DOLLAR",E3483*88,E3483)</f>
        <v/>
      </c>
      <c r="G3483" s="62">
        <f>F3483*J3483</f>
        <v/>
      </c>
      <c r="H3483" s="23" t="n">
        <v>741105</v>
      </c>
      <c r="I3483" s="23" t="inlineStr">
        <is>
          <t>Human TNF-α Capture Bead B5, 14X</t>
        </is>
      </c>
      <c r="J3483" s="23" t="n">
        <v>5</v>
      </c>
      <c r="K3483" s="23" t="n">
        <v>5</v>
      </c>
      <c r="L3483" s="23">
        <f>J3483-K3483</f>
        <v/>
      </c>
      <c r="M3483" s="23" t="n"/>
      <c r="N3483" s="32" t="n">
        <v>45948</v>
      </c>
      <c r="O3483" s="62" t="n"/>
      <c r="P3483" s="23" t="inlineStr">
        <is>
          <t>IKESIA</t>
        </is>
      </c>
      <c r="Q3483" s="23" t="n">
        <v>58157242791</v>
      </c>
      <c r="R3483" s="23" t="n"/>
      <c r="S3483" s="63" t="n">
        <v>4</v>
      </c>
      <c r="T3483" s="39" t="n"/>
      <c r="U3483" s="23" t="inlineStr">
        <is>
          <t>BioLegend</t>
        </is>
      </c>
      <c r="V3483" s="23">
        <f>VLOOKUP(P3483,'Customer List'!B:C,2,)</f>
        <v/>
      </c>
      <c r="W3483" s="40" t="n"/>
      <c r="X3483" s="32">
        <f>IF(OR(R3483 = "PRIYANKA MADAM", R3483 = "DEEPAK", R3483 = "PORTER"),N3483,"")</f>
        <v/>
      </c>
      <c r="Y3483" s="23">
        <f>IF(X3483="", "", X3483-N3483)</f>
        <v/>
      </c>
      <c r="Z3483" s="23">
        <f>IF(N3483="", "", TEXT(N3483, "dddd"))</f>
        <v/>
      </c>
      <c r="AA3483" s="23">
        <f>IF(X3483="", "", TEXT(X3483, "dddd"))</f>
        <v/>
      </c>
      <c r="AB3483" s="23">
        <f>VLOOKUP(U3483,'Currency Sheet'!A:C,3,)</f>
        <v/>
      </c>
      <c r="AC3483" s="44">
        <f>VLOOKUP(P3483,'Customer List'!B:D,3,)</f>
        <v/>
      </c>
    </row>
    <row r="3484">
      <c r="A3484" s="23">
        <f>A3483+1</f>
        <v/>
      </c>
      <c r="B3484" s="23" t="inlineStr">
        <is>
          <t>SI2468818</t>
        </is>
      </c>
      <c r="C3484" s="32" t="n">
        <v>45941</v>
      </c>
      <c r="D3484" s="32" t="n">
        <v>45946</v>
      </c>
      <c r="E3484" s="51" t="n">
        <v>82.59999999999999</v>
      </c>
      <c r="F3484" s="51">
        <f>IF(AB3484="DOLLAR",E3484*88,E3484)</f>
        <v/>
      </c>
      <c r="G3484" s="62">
        <f>F3484*J3484</f>
        <v/>
      </c>
      <c r="H3484" s="23" t="n">
        <v>741120</v>
      </c>
      <c r="I3484" s="23" t="inlineStr">
        <is>
          <t>Human IL-17A Capture Bead B3, 14X</t>
        </is>
      </c>
      <c r="J3484" s="23" t="n">
        <v>5</v>
      </c>
      <c r="K3484" s="23" t="n">
        <v>5</v>
      </c>
      <c r="L3484" s="23">
        <f>J3484-K3484</f>
        <v/>
      </c>
      <c r="M3484" s="23" t="n"/>
      <c r="N3484" s="32" t="n">
        <v>45948</v>
      </c>
      <c r="O3484" s="62" t="n"/>
      <c r="P3484" s="23" t="inlineStr">
        <is>
          <t>IKESIA</t>
        </is>
      </c>
      <c r="Q3484" s="23" t="n">
        <v>58157242791</v>
      </c>
      <c r="R3484" s="23" t="n"/>
      <c r="S3484" s="63" t="n">
        <v>4</v>
      </c>
      <c r="T3484" s="39" t="n"/>
      <c r="U3484" s="23" t="inlineStr">
        <is>
          <t>BioLegend</t>
        </is>
      </c>
      <c r="V3484" s="23">
        <f>VLOOKUP(P3484,'Customer List'!B:C,2,)</f>
        <v/>
      </c>
      <c r="W3484" s="40" t="n"/>
      <c r="X3484" s="32">
        <f>IF(OR(R3484 = "PRIYANKA MADAM", R3484 = "DEEPAK", R3484 = "PORTER"),N3484,"")</f>
        <v/>
      </c>
      <c r="Y3484" s="23">
        <f>IF(X3484="", "", X3484-N3484)</f>
        <v/>
      </c>
      <c r="Z3484" s="23">
        <f>IF(N3484="", "", TEXT(N3484, "dddd"))</f>
        <v/>
      </c>
      <c r="AA3484" s="23">
        <f>IF(X3484="", "", TEXT(X3484, "dddd"))</f>
        <v/>
      </c>
      <c r="AB3484" s="23">
        <f>VLOOKUP(U3484,'Currency Sheet'!A:C,3,)</f>
        <v/>
      </c>
      <c r="AC3484" s="44">
        <f>VLOOKUP(P3484,'Customer List'!B:D,3,)</f>
        <v/>
      </c>
    </row>
    <row r="3485">
      <c r="A3485" s="23">
        <f>A3484+1</f>
        <v/>
      </c>
      <c r="B3485" s="23" t="inlineStr">
        <is>
          <t>SI2468818</t>
        </is>
      </c>
      <c r="C3485" s="32" t="n">
        <v>45941</v>
      </c>
      <c r="D3485" s="32" t="n">
        <v>45946</v>
      </c>
      <c r="E3485" s="51" t="n">
        <v>82.59999999999999</v>
      </c>
      <c r="F3485" s="51">
        <f>IF(AB3485="DOLLAR",E3485*88,E3485)</f>
        <v/>
      </c>
      <c r="G3485" s="62">
        <f>F3485*J3485</f>
        <v/>
      </c>
      <c r="H3485" s="23" t="n">
        <v>741114</v>
      </c>
      <c r="I3485" s="23" t="inlineStr">
        <is>
          <t>Human GM-CSF Capture Bead A4, 14X</t>
        </is>
      </c>
      <c r="J3485" s="23" t="n">
        <v>5</v>
      </c>
      <c r="K3485" s="23" t="n">
        <v>5</v>
      </c>
      <c r="L3485" s="23">
        <f>J3485-K3485</f>
        <v/>
      </c>
      <c r="M3485" s="23" t="n"/>
      <c r="N3485" s="32" t="n">
        <v>45948</v>
      </c>
      <c r="O3485" s="62" t="n"/>
      <c r="P3485" s="23" t="inlineStr">
        <is>
          <t>IKESIA</t>
        </is>
      </c>
      <c r="Q3485" s="23" t="n">
        <v>58157242791</v>
      </c>
      <c r="R3485" s="23" t="n"/>
      <c r="S3485" s="63" t="n">
        <v>4</v>
      </c>
      <c r="T3485" s="39" t="n"/>
      <c r="U3485" s="23" t="inlineStr">
        <is>
          <t>BioLegend</t>
        </is>
      </c>
      <c r="V3485" s="23">
        <f>VLOOKUP(P3485,'Customer List'!B:C,2,)</f>
        <v/>
      </c>
      <c r="W3485" s="40" t="n"/>
      <c r="X3485" s="32">
        <f>IF(OR(R3485 = "PRIYANKA MADAM", R3485 = "DEEPAK", R3485 = "PORTER"),N3485,"")</f>
        <v/>
      </c>
      <c r="Y3485" s="23">
        <f>IF(X3485="", "", X3485-N3485)</f>
        <v/>
      </c>
      <c r="Z3485" s="23">
        <f>IF(N3485="", "", TEXT(N3485, "dddd"))</f>
        <v/>
      </c>
      <c r="AA3485" s="23">
        <f>IF(X3485="", "", TEXT(X3485, "dddd"))</f>
        <v/>
      </c>
      <c r="AB3485" s="23">
        <f>VLOOKUP(U3485,'Currency Sheet'!A:C,3,)</f>
        <v/>
      </c>
      <c r="AC3485" s="44">
        <f>VLOOKUP(P3485,'Customer List'!B:D,3,)</f>
        <v/>
      </c>
    </row>
    <row r="3486">
      <c r="A3486" s="23">
        <f>A3485+1</f>
        <v/>
      </c>
      <c r="B3486" s="23" t="inlineStr">
        <is>
          <t>SI2468818</t>
        </is>
      </c>
      <c r="C3486" s="32" t="n">
        <v>45941</v>
      </c>
      <c r="D3486" s="32" t="n">
        <v>45946</v>
      </c>
      <c r="E3486" s="51" t="n">
        <v>41.3</v>
      </c>
      <c r="F3486" s="51">
        <f>IF(AB3486="DOLLAR",E3486*88,E3486)</f>
        <v/>
      </c>
      <c r="G3486" s="62">
        <f>F3486*J3486</f>
        <v/>
      </c>
      <c r="H3486" s="23" t="n">
        <v>741095</v>
      </c>
      <c r="I3486" s="23" t="inlineStr">
        <is>
          <t>COVID-19 Cytokine Storm Panel 1 &amp; 2 Standard</t>
        </is>
      </c>
      <c r="J3486" s="23" t="n">
        <v>5</v>
      </c>
      <c r="K3486" s="23" t="n">
        <v>5</v>
      </c>
      <c r="L3486" s="23">
        <f>J3486-K3486</f>
        <v/>
      </c>
      <c r="M3486" s="23" t="n"/>
      <c r="N3486" s="32" t="n">
        <v>45948</v>
      </c>
      <c r="O3486" s="62" t="n"/>
      <c r="P3486" s="23" t="inlineStr">
        <is>
          <t>IKESIA</t>
        </is>
      </c>
      <c r="Q3486" s="23" t="n">
        <v>58157242791</v>
      </c>
      <c r="R3486" s="23" t="n"/>
      <c r="S3486" s="63" t="n">
        <v>4</v>
      </c>
      <c r="T3486" s="39" t="n"/>
      <c r="U3486" s="23" t="inlineStr">
        <is>
          <t>BioLegend</t>
        </is>
      </c>
      <c r="V3486" s="23">
        <f>VLOOKUP(P3486,'Customer List'!B:C,2,)</f>
        <v/>
      </c>
      <c r="W3486" s="40" t="n"/>
      <c r="X3486" s="32">
        <f>IF(OR(R3486 = "PRIYANKA MADAM", R3486 = "DEEPAK", R3486 = "PORTER"),N3486,"")</f>
        <v/>
      </c>
      <c r="Y3486" s="23">
        <f>IF(X3486="", "", X3486-N3486)</f>
        <v/>
      </c>
      <c r="Z3486" s="23">
        <f>IF(N3486="", "", TEXT(N3486, "dddd"))</f>
        <v/>
      </c>
      <c r="AA3486" s="23">
        <f>IF(X3486="", "", TEXT(X3486, "dddd"))</f>
        <v/>
      </c>
      <c r="AB3486" s="23">
        <f>VLOOKUP(U3486,'Currency Sheet'!A:C,3,)</f>
        <v/>
      </c>
      <c r="AC3486" s="44">
        <f>VLOOKUP(P3486,'Customer List'!B:D,3,)</f>
        <v/>
      </c>
    </row>
    <row r="3487">
      <c r="A3487" s="23">
        <f>A3486+1</f>
        <v/>
      </c>
      <c r="B3487" s="23" t="inlineStr">
        <is>
          <t>SI2468818</t>
        </is>
      </c>
      <c r="C3487" s="32" t="n">
        <v>45941</v>
      </c>
      <c r="D3487" s="32" t="n">
        <v>45946</v>
      </c>
      <c r="E3487" s="51" t="n">
        <v>205.8</v>
      </c>
      <c r="F3487" s="51">
        <f>IF(AB3487="DOLLAR",E3487*88,E3487)</f>
        <v/>
      </c>
      <c r="G3487" s="62">
        <f>F3487*J3487</f>
        <v/>
      </c>
      <c r="H3487" s="23" t="n">
        <v>741094</v>
      </c>
      <c r="I3487" s="23" t="inlineStr">
        <is>
          <t>COVID-19 Cytokine Storm Panel 1 &amp; 2 Detection Abs</t>
        </is>
      </c>
      <c r="J3487" s="23" t="n">
        <v>5</v>
      </c>
      <c r="K3487" s="23" t="n">
        <v>5</v>
      </c>
      <c r="L3487" s="23">
        <f>J3487-K3487</f>
        <v/>
      </c>
      <c r="M3487" s="23" t="n"/>
      <c r="N3487" s="32" t="n">
        <v>45948</v>
      </c>
      <c r="O3487" s="62" t="n"/>
      <c r="P3487" s="23" t="inlineStr">
        <is>
          <t>IKESIA</t>
        </is>
      </c>
      <c r="Q3487" s="23" t="n">
        <v>58157242791</v>
      </c>
      <c r="R3487" s="23" t="n"/>
      <c r="S3487" s="63" t="n">
        <v>4</v>
      </c>
      <c r="T3487" s="39" t="n"/>
      <c r="U3487" s="23" t="inlineStr">
        <is>
          <t>BioLegend</t>
        </is>
      </c>
      <c r="V3487" s="23">
        <f>VLOOKUP(P3487,'Customer List'!B:C,2,)</f>
        <v/>
      </c>
      <c r="W3487" s="40" t="n"/>
      <c r="X3487" s="32">
        <f>IF(OR(R3487 = "PRIYANKA MADAM", R3487 = "DEEPAK", R3487 = "PORTER"),N3487,"")</f>
        <v/>
      </c>
      <c r="Y3487" s="23">
        <f>IF(X3487="", "", X3487-N3487)</f>
        <v/>
      </c>
      <c r="Z3487" s="23">
        <f>IF(N3487="", "", TEXT(N3487, "dddd"))</f>
        <v/>
      </c>
      <c r="AA3487" s="23">
        <f>IF(X3487="", "", TEXT(X3487, "dddd"))</f>
        <v/>
      </c>
      <c r="AB3487" s="23">
        <f>VLOOKUP(U3487,'Currency Sheet'!A:C,3,)</f>
        <v/>
      </c>
      <c r="AC3487" s="44">
        <f>VLOOKUP(P3487,'Customer List'!B:D,3,)</f>
        <v/>
      </c>
    </row>
    <row r="3488">
      <c r="A3488" s="23">
        <f>A3487+1</f>
        <v/>
      </c>
      <c r="B3488" s="23" t="inlineStr">
        <is>
          <t>SI2468818</t>
        </is>
      </c>
      <c r="C3488" s="32" t="n">
        <v>45941</v>
      </c>
      <c r="D3488" s="32" t="n">
        <v>45946</v>
      </c>
      <c r="E3488" s="51" t="n">
        <v>82.59999999999999</v>
      </c>
      <c r="F3488" s="51">
        <f>IF(AB3488="DOLLAR",E3488*88,E3488)</f>
        <v/>
      </c>
      <c r="G3488" s="62">
        <f>F3488*J3488</f>
        <v/>
      </c>
      <c r="H3488" s="23" t="n">
        <v>741110</v>
      </c>
      <c r="I3488" s="23" t="inlineStr">
        <is>
          <t>Buffer Set A2</t>
        </is>
      </c>
      <c r="J3488" s="23" t="n">
        <v>5</v>
      </c>
      <c r="K3488" s="23" t="n">
        <v>5</v>
      </c>
      <c r="L3488" s="23">
        <f>J3488-K3488</f>
        <v/>
      </c>
      <c r="M3488" s="23" t="n"/>
      <c r="N3488" s="32" t="n">
        <v>45948</v>
      </c>
      <c r="O3488" s="62" t="n"/>
      <c r="P3488" s="23" t="inlineStr">
        <is>
          <t>IKESIA</t>
        </is>
      </c>
      <c r="Q3488" s="23" t="n">
        <v>58157242791</v>
      </c>
      <c r="R3488" s="23" t="n"/>
      <c r="S3488" s="63" t="n">
        <v>4</v>
      </c>
      <c r="T3488" s="39" t="n"/>
      <c r="U3488" s="23" t="inlineStr">
        <is>
          <t>BioLegend</t>
        </is>
      </c>
      <c r="V3488" s="23">
        <f>VLOOKUP(P3488,'Customer List'!B:C,2,)</f>
        <v/>
      </c>
      <c r="W3488" s="40" t="n"/>
      <c r="X3488" s="32">
        <f>IF(OR(R3488 = "PRIYANKA MADAM", R3488 = "DEEPAK", R3488 = "PORTER"),N3488,"")</f>
        <v/>
      </c>
      <c r="Y3488" s="23">
        <f>IF(X3488="", "", X3488-N3488)</f>
        <v/>
      </c>
      <c r="Z3488" s="23">
        <f>IF(N3488="", "", TEXT(N3488, "dddd"))</f>
        <v/>
      </c>
      <c r="AA3488" s="23">
        <f>IF(X3488="", "", TEXT(X3488, "dddd"))</f>
        <v/>
      </c>
      <c r="AB3488" s="23">
        <f>VLOOKUP(U3488,'Currency Sheet'!A:C,3,)</f>
        <v/>
      </c>
      <c r="AC3488" s="44">
        <f>VLOOKUP(P3488,'Customer List'!B:D,3,)</f>
        <v/>
      </c>
    </row>
    <row r="3489">
      <c r="A3489" s="23">
        <f>A3488+1</f>
        <v/>
      </c>
      <c r="B3489" s="23" t="inlineStr">
        <is>
          <t>SI2468818</t>
        </is>
      </c>
      <c r="C3489" s="32" t="n">
        <v>45941</v>
      </c>
      <c r="D3489" s="32" t="n">
        <v>45946</v>
      </c>
      <c r="E3489" s="51" t="n">
        <v>123.9</v>
      </c>
      <c r="F3489" s="51">
        <f>IF(AB3489="DOLLAR",E3489*88,E3489)</f>
        <v/>
      </c>
      <c r="G3489" s="62">
        <f>F3489*J3489</f>
        <v/>
      </c>
      <c r="H3489" s="23" t="n">
        <v>740701</v>
      </c>
      <c r="I3489" s="23" t="inlineStr">
        <is>
          <t>Human Angiopoietin-1 Capture Bead A5, 13X</t>
        </is>
      </c>
      <c r="J3489" s="23" t="n">
        <v>1</v>
      </c>
      <c r="K3489" s="23" t="n"/>
      <c r="L3489" s="23">
        <f>J3489-K3489</f>
        <v/>
      </c>
      <c r="M3489" s="23" t="n"/>
      <c r="N3489" s="32" t="n"/>
      <c r="O3489" s="62" t="n"/>
      <c r="P3489" s="23" t="inlineStr">
        <is>
          <t>Vector</t>
        </is>
      </c>
      <c r="Q3489" s="23" t="n"/>
      <c r="R3489" s="23" t="n"/>
      <c r="S3489" s="63" t="n">
        <v>4</v>
      </c>
      <c r="T3489" s="39" t="n"/>
      <c r="U3489" s="23" t="inlineStr">
        <is>
          <t>BioLegend</t>
        </is>
      </c>
      <c r="V3489" s="23">
        <f>VLOOKUP(P3489,'Customer List'!B:C,2,)</f>
        <v/>
      </c>
      <c r="W3489" s="40" t="inlineStr">
        <is>
          <t>Monday (27-10-25)</t>
        </is>
      </c>
      <c r="X3489" s="32">
        <f>IF(OR(R3489 = "PRIYANKA MADAM", R3489 = "DEEPAK", R3489 = "PORTER"),N3489,"")</f>
        <v/>
      </c>
      <c r="Y3489" s="23">
        <f>IF(X3489="", "", X3489-N3489)</f>
        <v/>
      </c>
      <c r="Z3489" s="23">
        <f>IF(N3489="", "", TEXT(N3489, "dddd"))</f>
        <v/>
      </c>
      <c r="AA3489" s="23">
        <f>IF(X3489="", "", TEXT(X3489, "dddd"))</f>
        <v/>
      </c>
      <c r="AB3489" s="23">
        <f>VLOOKUP(U3489,'Currency Sheet'!A:C,3,)</f>
        <v/>
      </c>
      <c r="AC3489" s="44">
        <f>VLOOKUP(P3489,'Customer List'!B:D,3,)</f>
        <v/>
      </c>
    </row>
    <row r="3490">
      <c r="A3490" s="23">
        <f>A3489+1</f>
        <v/>
      </c>
      <c r="B3490" s="23" t="inlineStr">
        <is>
          <t>SI2468818</t>
        </is>
      </c>
      <c r="C3490" s="32" t="n">
        <v>45941</v>
      </c>
      <c r="D3490" s="32" t="n">
        <v>45946</v>
      </c>
      <c r="E3490" s="51" t="n">
        <v>123.9</v>
      </c>
      <c r="F3490" s="51">
        <f>IF(AB3490="DOLLAR",E3490*88,E3490)</f>
        <v/>
      </c>
      <c r="G3490" s="62">
        <f>F3490*J3490</f>
        <v/>
      </c>
      <c r="H3490" s="23" t="n">
        <v>741217</v>
      </c>
      <c r="I3490" s="23" t="inlineStr">
        <is>
          <t>Human Angiopoietin-2 Capture Bead A6, 13X</t>
        </is>
      </c>
      <c r="J3490" s="23" t="n">
        <v>1</v>
      </c>
      <c r="K3490" s="23" t="n"/>
      <c r="L3490" s="23">
        <f>J3490-K3490</f>
        <v/>
      </c>
      <c r="M3490" s="23" t="n"/>
      <c r="N3490" s="32" t="n"/>
      <c r="O3490" s="62" t="n"/>
      <c r="P3490" s="23" t="inlineStr">
        <is>
          <t>Vector</t>
        </is>
      </c>
      <c r="Q3490" s="23" t="n"/>
      <c r="R3490" s="23" t="n"/>
      <c r="S3490" s="63" t="n">
        <v>4</v>
      </c>
      <c r="T3490" s="39" t="n"/>
      <c r="U3490" s="23" t="inlineStr">
        <is>
          <t>BioLegend</t>
        </is>
      </c>
      <c r="V3490" s="23">
        <f>VLOOKUP(P3490,'Customer List'!B:C,2,)</f>
        <v/>
      </c>
      <c r="W3490" s="40" t="inlineStr">
        <is>
          <t>Monday (27-10-25)</t>
        </is>
      </c>
      <c r="X3490" s="32">
        <f>IF(OR(R3490 = "PRIYANKA MADAM", R3490 = "DEEPAK", R3490 = "PORTER"),N3490,"")</f>
        <v/>
      </c>
      <c r="Y3490" s="23">
        <f>IF(X3490="", "", X3490-N3490)</f>
        <v/>
      </c>
      <c r="Z3490" s="23">
        <f>IF(N3490="", "", TEXT(N3490, "dddd"))</f>
        <v/>
      </c>
      <c r="AA3490" s="23">
        <f>IF(X3490="", "", TEXT(X3490, "dddd"))</f>
        <v/>
      </c>
      <c r="AB3490" s="23">
        <f>VLOOKUP(U3490,'Currency Sheet'!A:C,3,)</f>
        <v/>
      </c>
      <c r="AC3490" s="44">
        <f>VLOOKUP(P3490,'Customer List'!B:D,3,)</f>
        <v/>
      </c>
    </row>
    <row r="3491">
      <c r="A3491" s="23">
        <f>A3490+1</f>
        <v/>
      </c>
      <c r="B3491" s="23" t="inlineStr">
        <is>
          <t>SI2468818</t>
        </is>
      </c>
      <c r="C3491" s="32" t="n">
        <v>45941</v>
      </c>
      <c r="D3491" s="32" t="n">
        <v>45946</v>
      </c>
      <c r="E3491" s="51" t="n">
        <v>82.59999999999999</v>
      </c>
      <c r="F3491" s="51">
        <f>IF(AB3491="DOLLAR",E3491*88,E3491)</f>
        <v/>
      </c>
      <c r="G3491" s="62">
        <f>F3491*J3491</f>
        <v/>
      </c>
      <c r="H3491" s="23" t="n">
        <v>740710</v>
      </c>
      <c r="I3491" s="23" t="inlineStr">
        <is>
          <t>Human VEGF Capture Bead B6, 13X</t>
        </is>
      </c>
      <c r="J3491" s="23" t="n">
        <v>1</v>
      </c>
      <c r="K3491" s="23" t="n"/>
      <c r="L3491" s="23">
        <f>J3491-K3491</f>
        <v/>
      </c>
      <c r="M3491" s="23" t="n"/>
      <c r="N3491" s="32" t="n"/>
      <c r="O3491" s="62" t="n"/>
      <c r="P3491" s="23" t="inlineStr">
        <is>
          <t>Vector</t>
        </is>
      </c>
      <c r="Q3491" s="23" t="n"/>
      <c r="R3491" s="23" t="n"/>
      <c r="S3491" s="63" t="n">
        <v>4</v>
      </c>
      <c r="T3491" s="39" t="n"/>
      <c r="U3491" s="23" t="inlineStr">
        <is>
          <t>BioLegend</t>
        </is>
      </c>
      <c r="V3491" s="23">
        <f>VLOOKUP(P3491,'Customer List'!B:C,2,)</f>
        <v/>
      </c>
      <c r="W3491" s="40" t="inlineStr">
        <is>
          <t>Monday (27-10-25)</t>
        </is>
      </c>
      <c r="X3491" s="32">
        <f>IF(OR(R3491 = "PRIYANKA MADAM", R3491 = "DEEPAK", R3491 = "PORTER"),N3491,"")</f>
        <v/>
      </c>
      <c r="Y3491" s="23">
        <f>IF(X3491="", "", X3491-N3491)</f>
        <v/>
      </c>
      <c r="Z3491" s="23">
        <f>IF(N3491="", "", TEXT(N3491, "dddd"))</f>
        <v/>
      </c>
      <c r="AA3491" s="23">
        <f>IF(X3491="", "", TEXT(X3491, "dddd"))</f>
        <v/>
      </c>
      <c r="AB3491" s="23">
        <f>VLOOKUP(U3491,'Currency Sheet'!A:C,3,)</f>
        <v/>
      </c>
      <c r="AC3491" s="44">
        <f>VLOOKUP(P3491,'Customer List'!B:D,3,)</f>
        <v/>
      </c>
    </row>
    <row r="3492">
      <c r="A3492" s="23">
        <f>A3491+1</f>
        <v/>
      </c>
      <c r="B3492" s="23" t="inlineStr">
        <is>
          <t>SI2468818</t>
        </is>
      </c>
      <c r="C3492" s="32" t="n">
        <v>45941</v>
      </c>
      <c r="D3492" s="32" t="n">
        <v>45946</v>
      </c>
      <c r="E3492" s="51" t="n">
        <v>41.3</v>
      </c>
      <c r="F3492" s="51">
        <f>IF(AB3492="DOLLAR",E3492*88,E3492)</f>
        <v/>
      </c>
      <c r="G3492" s="62">
        <f>F3492*J3492</f>
        <v/>
      </c>
      <c r="H3492" s="23" t="n">
        <v>740699</v>
      </c>
      <c r="I3492" s="23" t="inlineStr">
        <is>
          <t>Human Angiogenesis Panel 1 Standard V02</t>
        </is>
      </c>
      <c r="J3492" s="23" t="n">
        <v>1</v>
      </c>
      <c r="K3492" s="23" t="n"/>
      <c r="L3492" s="23">
        <f>J3492-K3492</f>
        <v/>
      </c>
      <c r="M3492" s="23" t="n"/>
      <c r="N3492" s="32" t="n"/>
      <c r="O3492" s="62" t="n"/>
      <c r="P3492" s="23" t="inlineStr">
        <is>
          <t>Vector</t>
        </is>
      </c>
      <c r="Q3492" s="23" t="n"/>
      <c r="R3492" s="23" t="n"/>
      <c r="S3492" s="63" t="n">
        <v>4</v>
      </c>
      <c r="T3492" s="39" t="n"/>
      <c r="U3492" s="23" t="inlineStr">
        <is>
          <t>BioLegend</t>
        </is>
      </c>
      <c r="V3492" s="23">
        <f>VLOOKUP(P3492,'Customer List'!B:C,2,)</f>
        <v/>
      </c>
      <c r="W3492" s="40" t="inlineStr">
        <is>
          <t>Monday (27-10-25)</t>
        </is>
      </c>
      <c r="X3492" s="32">
        <f>IF(OR(R3492 = "PRIYANKA MADAM", R3492 = "DEEPAK", R3492 = "PORTER"),N3492,"")</f>
        <v/>
      </c>
      <c r="Y3492" s="23">
        <f>IF(X3492="", "", X3492-N3492)</f>
        <v/>
      </c>
      <c r="Z3492" s="23">
        <f>IF(N3492="", "", TEXT(N3492, "dddd"))</f>
        <v/>
      </c>
      <c r="AA3492" s="23">
        <f>IF(X3492="", "", TEXT(X3492, "dddd"))</f>
        <v/>
      </c>
      <c r="AB3492" s="23">
        <f>VLOOKUP(U3492,'Currency Sheet'!A:C,3,)</f>
        <v/>
      </c>
      <c r="AC3492" s="44">
        <f>VLOOKUP(P3492,'Customer List'!B:D,3,)</f>
        <v/>
      </c>
    </row>
    <row r="3493">
      <c r="A3493" s="23">
        <f>A3492+1</f>
        <v/>
      </c>
      <c r="B3493" s="23" t="inlineStr">
        <is>
          <t>SI2468818</t>
        </is>
      </c>
      <c r="C3493" s="32" t="n">
        <v>45941</v>
      </c>
      <c r="D3493" s="32" t="n">
        <v>45946</v>
      </c>
      <c r="E3493" s="51" t="n">
        <v>93.8</v>
      </c>
      <c r="F3493" s="51">
        <f>IF(AB3493="DOLLAR",E3493*88,E3493)</f>
        <v/>
      </c>
      <c r="G3493" s="62">
        <f>F3493*J3493</f>
        <v/>
      </c>
      <c r="H3493" s="23" t="n">
        <v>741218</v>
      </c>
      <c r="I3493" s="23" t="inlineStr">
        <is>
          <t>Buffer Set I1</t>
        </is>
      </c>
      <c r="J3493" s="23" t="n">
        <v>1</v>
      </c>
      <c r="K3493" s="23" t="n"/>
      <c r="L3493" s="23">
        <f>J3493-K3493</f>
        <v/>
      </c>
      <c r="M3493" s="23" t="n"/>
      <c r="N3493" s="32" t="n"/>
      <c r="O3493" s="62" t="n"/>
      <c r="P3493" s="23" t="inlineStr">
        <is>
          <t>Vector</t>
        </is>
      </c>
      <c r="Q3493" s="23" t="n"/>
      <c r="R3493" s="23" t="n"/>
      <c r="S3493" s="63" t="n">
        <v>4</v>
      </c>
      <c r="T3493" s="39" t="n"/>
      <c r="U3493" s="23" t="inlineStr">
        <is>
          <t>BioLegend</t>
        </is>
      </c>
      <c r="V3493" s="23">
        <f>VLOOKUP(P3493,'Customer List'!B:C,2,)</f>
        <v/>
      </c>
      <c r="W3493" s="40" t="inlineStr">
        <is>
          <t>Monday (27-10-25)</t>
        </is>
      </c>
      <c r="X3493" s="32">
        <f>IF(OR(R3493 = "PRIYANKA MADAM", R3493 = "DEEPAK", R3493 = "PORTER"),N3493,"")</f>
        <v/>
      </c>
      <c r="Y3493" s="23">
        <f>IF(X3493="", "", X3493-N3493)</f>
        <v/>
      </c>
      <c r="Z3493" s="23">
        <f>IF(N3493="", "", TEXT(N3493, "dddd"))</f>
        <v/>
      </c>
      <c r="AA3493" s="23">
        <f>IF(X3493="", "", TEXT(X3493, "dddd"))</f>
        <v/>
      </c>
      <c r="AB3493" s="23">
        <f>VLOOKUP(U3493,'Currency Sheet'!A:C,3,)</f>
        <v/>
      </c>
      <c r="AC3493" s="44">
        <f>VLOOKUP(P3493,'Customer List'!B:D,3,)</f>
        <v/>
      </c>
    </row>
    <row r="3494">
      <c r="A3494" s="23">
        <f>A3493+1</f>
        <v/>
      </c>
      <c r="B3494" s="23" t="inlineStr">
        <is>
          <t>SI2468818</t>
        </is>
      </c>
      <c r="C3494" s="32" t="n">
        <v>45941</v>
      </c>
      <c r="D3494" s="32" t="n">
        <v>45946</v>
      </c>
      <c r="E3494" s="51" t="n">
        <v>82.59999999999999</v>
      </c>
      <c r="F3494" s="51">
        <f>IF(AB3494="DOLLAR",E3494*88,E3494)</f>
        <v/>
      </c>
      <c r="G3494" s="62">
        <f>F3494*J3494</f>
        <v/>
      </c>
      <c r="H3494" s="23" t="n">
        <v>740950</v>
      </c>
      <c r="I3494" s="23" t="inlineStr">
        <is>
          <t>Human ICAM-1 Capture Bead A5, 13X</t>
        </is>
      </c>
      <c r="J3494" s="23" t="n">
        <v>1</v>
      </c>
      <c r="K3494" s="23" t="n"/>
      <c r="L3494" s="23">
        <f>J3494-K3494</f>
        <v/>
      </c>
      <c r="M3494" s="23" t="n"/>
      <c r="N3494" s="32" t="n"/>
      <c r="O3494" s="62" t="n"/>
      <c r="P3494" s="23" t="inlineStr">
        <is>
          <t>Vector</t>
        </is>
      </c>
      <c r="Q3494" s="23" t="n"/>
      <c r="R3494" s="23" t="n"/>
      <c r="S3494" s="63" t="n">
        <v>4</v>
      </c>
      <c r="T3494" s="39" t="n"/>
      <c r="U3494" s="23" t="inlineStr">
        <is>
          <t>BioLegend</t>
        </is>
      </c>
      <c r="V3494" s="23">
        <f>VLOOKUP(P3494,'Customer List'!B:C,2,)</f>
        <v/>
      </c>
      <c r="W3494" s="40" t="inlineStr">
        <is>
          <t>Monday (27-10-25)</t>
        </is>
      </c>
      <c r="X3494" s="32">
        <f>IF(OR(R3494 = "PRIYANKA MADAM", R3494 = "DEEPAK", R3494 = "PORTER"),N3494,"")</f>
        <v/>
      </c>
      <c r="Y3494" s="23">
        <f>IF(X3494="", "", X3494-N3494)</f>
        <v/>
      </c>
      <c r="Z3494" s="23">
        <f>IF(N3494="", "", TEXT(N3494, "dddd"))</f>
        <v/>
      </c>
      <c r="AA3494" s="23">
        <f>IF(X3494="", "", TEXT(X3494, "dddd"))</f>
        <v/>
      </c>
      <c r="AB3494" s="23">
        <f>VLOOKUP(U3494,'Currency Sheet'!A:C,3,)</f>
        <v/>
      </c>
      <c r="AC3494" s="44">
        <f>VLOOKUP(P3494,'Customer List'!B:D,3,)</f>
        <v/>
      </c>
    </row>
    <row r="3495">
      <c r="A3495" s="23">
        <f>A3494+1</f>
        <v/>
      </c>
      <c r="B3495" s="23" t="inlineStr">
        <is>
          <t>SI2468818</t>
        </is>
      </c>
      <c r="C3495" s="32" t="n">
        <v>45941</v>
      </c>
      <c r="D3495" s="32" t="n">
        <v>45946</v>
      </c>
      <c r="E3495" s="51" t="n">
        <v>82.59999999999999</v>
      </c>
      <c r="F3495" s="51">
        <f>IF(AB3495="DOLLAR",E3495*88,E3495)</f>
        <v/>
      </c>
      <c r="G3495" s="62">
        <f>F3495*J3495</f>
        <v/>
      </c>
      <c r="H3495" s="23" t="n">
        <v>740951</v>
      </c>
      <c r="I3495" s="23" t="inlineStr">
        <is>
          <t>Human ICAM-2 Capture Bead A6, 13X</t>
        </is>
      </c>
      <c r="J3495" s="23" t="n">
        <v>1</v>
      </c>
      <c r="K3495" s="23" t="n"/>
      <c r="L3495" s="23">
        <f>J3495-K3495</f>
        <v/>
      </c>
      <c r="M3495" s="23" t="n"/>
      <c r="N3495" s="32" t="n"/>
      <c r="O3495" s="62" t="n"/>
      <c r="P3495" s="23" t="inlineStr">
        <is>
          <t>Vector</t>
        </is>
      </c>
      <c r="Q3495" s="23" t="n"/>
      <c r="R3495" s="23" t="n"/>
      <c r="S3495" s="63" t="n">
        <v>4</v>
      </c>
      <c r="T3495" s="39" t="n"/>
      <c r="U3495" s="23" t="inlineStr">
        <is>
          <t>BioLegend</t>
        </is>
      </c>
      <c r="V3495" s="23">
        <f>VLOOKUP(P3495,'Customer List'!B:C,2,)</f>
        <v/>
      </c>
      <c r="W3495" s="40" t="inlineStr">
        <is>
          <t>Monday (27-10-25)</t>
        </is>
      </c>
      <c r="X3495" s="32">
        <f>IF(OR(R3495 = "PRIYANKA MADAM", R3495 = "DEEPAK", R3495 = "PORTER"),N3495,"")</f>
        <v/>
      </c>
      <c r="Y3495" s="23">
        <f>IF(X3495="", "", X3495-N3495)</f>
        <v/>
      </c>
      <c r="Z3495" s="23">
        <f>IF(N3495="", "", TEXT(N3495, "dddd"))</f>
        <v/>
      </c>
      <c r="AA3495" s="23">
        <f>IF(X3495="", "", TEXT(X3495, "dddd"))</f>
        <v/>
      </c>
      <c r="AB3495" s="23">
        <f>VLOOKUP(U3495,'Currency Sheet'!A:C,3,)</f>
        <v/>
      </c>
      <c r="AC3495" s="44">
        <f>VLOOKUP(P3495,'Customer List'!B:D,3,)</f>
        <v/>
      </c>
    </row>
    <row r="3496">
      <c r="A3496" s="23">
        <f>A3495+1</f>
        <v/>
      </c>
      <c r="B3496" s="23" t="inlineStr">
        <is>
          <t>SI2468818</t>
        </is>
      </c>
      <c r="C3496" s="32" t="n">
        <v>45941</v>
      </c>
      <c r="D3496" s="32" t="n">
        <v>45946</v>
      </c>
      <c r="E3496" s="51" t="n">
        <v>82.59999999999999</v>
      </c>
      <c r="F3496" s="51">
        <f>IF(AB3496="DOLLAR",E3496*88,E3496)</f>
        <v/>
      </c>
      <c r="G3496" s="62">
        <f>F3496*J3496</f>
        <v/>
      </c>
      <c r="H3496" s="23" t="n">
        <v>740954</v>
      </c>
      <c r="I3496" s="23" t="inlineStr">
        <is>
          <t>Human VCAM-1 Capture Bead B2, 13X</t>
        </is>
      </c>
      <c r="J3496" s="23" t="n">
        <v>1</v>
      </c>
      <c r="K3496" s="23" t="n"/>
      <c r="L3496" s="23">
        <f>J3496-K3496</f>
        <v/>
      </c>
      <c r="M3496" s="23" t="n"/>
      <c r="N3496" s="32" t="n"/>
      <c r="O3496" s="62" t="n"/>
      <c r="P3496" s="23" t="inlineStr">
        <is>
          <t>Vector</t>
        </is>
      </c>
      <c r="Q3496" s="23" t="n"/>
      <c r="R3496" s="23" t="n"/>
      <c r="S3496" s="63" t="n">
        <v>4</v>
      </c>
      <c r="T3496" s="39" t="n"/>
      <c r="U3496" s="23" t="inlineStr">
        <is>
          <t>BioLegend</t>
        </is>
      </c>
      <c r="V3496" s="23">
        <f>VLOOKUP(P3496,'Customer List'!B:C,2,)</f>
        <v/>
      </c>
      <c r="W3496" s="40" t="inlineStr">
        <is>
          <t>Monday (27-10-25)</t>
        </is>
      </c>
      <c r="X3496" s="32">
        <f>IF(OR(R3496 = "PRIYANKA MADAM", R3496 = "DEEPAK", R3496 = "PORTER"),N3496,"")</f>
        <v/>
      </c>
      <c r="Y3496" s="23">
        <f>IF(X3496="", "", X3496-N3496)</f>
        <v/>
      </c>
      <c r="Z3496" s="23">
        <f>IF(N3496="", "", TEXT(N3496, "dddd"))</f>
        <v/>
      </c>
      <c r="AA3496" s="23">
        <f>IF(X3496="", "", TEXT(X3496, "dddd"))</f>
        <v/>
      </c>
      <c r="AB3496" s="23">
        <f>VLOOKUP(U3496,'Currency Sheet'!A:C,3,)</f>
        <v/>
      </c>
      <c r="AC3496" s="44">
        <f>VLOOKUP(P3496,'Customer List'!B:D,3,)</f>
        <v/>
      </c>
    </row>
    <row r="3497">
      <c r="A3497" s="23">
        <f>A3496+1</f>
        <v/>
      </c>
      <c r="B3497" s="23" t="inlineStr">
        <is>
          <t>SI2468818</t>
        </is>
      </c>
      <c r="C3497" s="32" t="n">
        <v>45941</v>
      </c>
      <c r="D3497" s="32" t="n">
        <v>45946</v>
      </c>
      <c r="E3497" s="51" t="n">
        <v>82.59999999999999</v>
      </c>
      <c r="F3497" s="51">
        <f>IF(AB3497="DOLLAR",E3497*88,E3497)</f>
        <v/>
      </c>
      <c r="G3497" s="62">
        <f>F3497*J3497</f>
        <v/>
      </c>
      <c r="H3497" s="23" t="n">
        <v>740955</v>
      </c>
      <c r="I3497" s="23" t="inlineStr">
        <is>
          <t>Human E-selectin Capture Bead B3, 13X</t>
        </is>
      </c>
      <c r="J3497" s="23" t="n">
        <v>1</v>
      </c>
      <c r="K3497" s="23" t="n"/>
      <c r="L3497" s="23">
        <f>J3497-K3497</f>
        <v/>
      </c>
      <c r="M3497" s="23" t="n"/>
      <c r="N3497" s="32" t="n"/>
      <c r="O3497" s="62" t="n"/>
      <c r="P3497" s="23" t="inlineStr">
        <is>
          <t>Vector</t>
        </is>
      </c>
      <c r="Q3497" s="23" t="n"/>
      <c r="R3497" s="23" t="n"/>
      <c r="S3497" s="63" t="n">
        <v>4</v>
      </c>
      <c r="T3497" s="39" t="n"/>
      <c r="U3497" s="23" t="inlineStr">
        <is>
          <t>BioLegend</t>
        </is>
      </c>
      <c r="V3497" s="23">
        <f>VLOOKUP(P3497,'Customer List'!B:C,2,)</f>
        <v/>
      </c>
      <c r="W3497" s="40" t="inlineStr">
        <is>
          <t>Monday (27-10-25)</t>
        </is>
      </c>
      <c r="X3497" s="32">
        <f>IF(OR(R3497 = "PRIYANKA MADAM", R3497 = "DEEPAK", R3497 = "PORTER"),N3497,"")</f>
        <v/>
      </c>
      <c r="Y3497" s="23">
        <f>IF(X3497="", "", X3497-N3497)</f>
        <v/>
      </c>
      <c r="Z3497" s="23">
        <f>IF(N3497="", "", TEXT(N3497, "dddd"))</f>
        <v/>
      </c>
      <c r="AA3497" s="23">
        <f>IF(X3497="", "", TEXT(X3497, "dddd"))</f>
        <v/>
      </c>
      <c r="AB3497" s="23">
        <f>VLOOKUP(U3497,'Currency Sheet'!A:C,3,)</f>
        <v/>
      </c>
      <c r="AC3497" s="44">
        <f>VLOOKUP(P3497,'Customer List'!B:D,3,)</f>
        <v/>
      </c>
    </row>
    <row r="3498">
      <c r="A3498" s="23">
        <f>A3497+1</f>
        <v/>
      </c>
      <c r="B3498" s="23" t="inlineStr">
        <is>
          <t>SI2468818</t>
        </is>
      </c>
      <c r="C3498" s="32" t="n">
        <v>45941</v>
      </c>
      <c r="D3498" s="32" t="n">
        <v>45946</v>
      </c>
      <c r="E3498" s="51" t="n">
        <v>82.59999999999999</v>
      </c>
      <c r="F3498" s="51">
        <f>IF(AB3498="DOLLAR",E3498*88,E3498)</f>
        <v/>
      </c>
      <c r="G3498" s="62">
        <f>F3498*J3498</f>
        <v/>
      </c>
      <c r="H3498" s="23" t="n">
        <v>740956</v>
      </c>
      <c r="I3498" s="23" t="inlineStr">
        <is>
          <t>Human PECAM-1 Capture Bead B4, 13X</t>
        </is>
      </c>
      <c r="J3498" s="23" t="n">
        <v>1</v>
      </c>
      <c r="K3498" s="23" t="n"/>
      <c r="L3498" s="23">
        <f>J3498-K3498</f>
        <v/>
      </c>
      <c r="M3498" s="23" t="n"/>
      <c r="N3498" s="32" t="n"/>
      <c r="O3498" s="62" t="n"/>
      <c r="P3498" s="23" t="inlineStr">
        <is>
          <t>Vector</t>
        </is>
      </c>
      <c r="Q3498" s="23" t="n"/>
      <c r="R3498" s="23" t="n"/>
      <c r="S3498" s="63" t="n">
        <v>4</v>
      </c>
      <c r="T3498" s="39" t="n"/>
      <c r="U3498" s="23" t="inlineStr">
        <is>
          <t>BioLegend</t>
        </is>
      </c>
      <c r="V3498" s="23">
        <f>VLOOKUP(P3498,'Customer List'!B:C,2,)</f>
        <v/>
      </c>
      <c r="W3498" s="40" t="inlineStr">
        <is>
          <t>Monday (27-10-25)</t>
        </is>
      </c>
      <c r="X3498" s="32">
        <f>IF(OR(R3498 = "PRIYANKA MADAM", R3498 = "DEEPAK", R3498 = "PORTER"),N3498,"")</f>
        <v/>
      </c>
      <c r="Y3498" s="23">
        <f>IF(X3498="", "", X3498-N3498)</f>
        <v/>
      </c>
      <c r="Z3498" s="23">
        <f>IF(N3498="", "", TEXT(N3498, "dddd"))</f>
        <v/>
      </c>
      <c r="AA3498" s="23">
        <f>IF(X3498="", "", TEXT(X3498, "dddd"))</f>
        <v/>
      </c>
      <c r="AB3498" s="23">
        <f>VLOOKUP(U3498,'Currency Sheet'!A:C,3,)</f>
        <v/>
      </c>
      <c r="AC3498" s="44">
        <f>VLOOKUP(P3498,'Customer List'!B:D,3,)</f>
        <v/>
      </c>
    </row>
    <row r="3499">
      <c r="A3499" s="23">
        <f>A3498+1</f>
        <v/>
      </c>
      <c r="B3499" s="23" t="inlineStr">
        <is>
          <t>SI2468818</t>
        </is>
      </c>
      <c r="C3499" s="32" t="n">
        <v>45941</v>
      </c>
      <c r="D3499" s="32" t="n">
        <v>45946</v>
      </c>
      <c r="E3499" s="51" t="n">
        <v>82.59999999999999</v>
      </c>
      <c r="F3499" s="51">
        <f>IF(AB3499="DOLLAR",E3499*88,E3499)</f>
        <v/>
      </c>
      <c r="G3499" s="62">
        <f>F3499*J3499</f>
        <v/>
      </c>
      <c r="H3499" s="23" t="n">
        <v>740957</v>
      </c>
      <c r="I3499" s="23" t="inlineStr">
        <is>
          <t>Human P-selectin Capture Bead B5, 13X</t>
        </is>
      </c>
      <c r="J3499" s="23" t="n">
        <v>1</v>
      </c>
      <c r="K3499" s="23" t="n"/>
      <c r="L3499" s="23">
        <f>J3499-K3499</f>
        <v/>
      </c>
      <c r="M3499" s="23" t="n"/>
      <c r="N3499" s="32" t="n"/>
      <c r="O3499" s="62" t="n"/>
      <c r="P3499" s="23" t="inlineStr">
        <is>
          <t>Vector</t>
        </is>
      </c>
      <c r="Q3499" s="23" t="n"/>
      <c r="R3499" s="23" t="n"/>
      <c r="S3499" s="63" t="n">
        <v>4</v>
      </c>
      <c r="T3499" s="39" t="n"/>
      <c r="U3499" s="23" t="inlineStr">
        <is>
          <t>BioLegend</t>
        </is>
      </c>
      <c r="V3499" s="23">
        <f>VLOOKUP(P3499,'Customer List'!B:C,2,)</f>
        <v/>
      </c>
      <c r="W3499" s="40" t="inlineStr">
        <is>
          <t>Monday (27-10-25)</t>
        </is>
      </c>
      <c r="X3499" s="32">
        <f>IF(OR(R3499 = "PRIYANKA MADAM", R3499 = "DEEPAK", R3499 = "PORTER"),N3499,"")</f>
        <v/>
      </c>
      <c r="Y3499" s="23">
        <f>IF(X3499="", "", X3499-N3499)</f>
        <v/>
      </c>
      <c r="Z3499" s="23">
        <f>IF(N3499="", "", TEXT(N3499, "dddd"))</f>
        <v/>
      </c>
      <c r="AA3499" s="23">
        <f>IF(X3499="", "", TEXT(X3499, "dddd"))</f>
        <v/>
      </c>
      <c r="AB3499" s="23">
        <f>VLOOKUP(U3499,'Currency Sheet'!A:C,3,)</f>
        <v/>
      </c>
      <c r="AC3499" s="44">
        <f>VLOOKUP(P3499,'Customer List'!B:D,3,)</f>
        <v/>
      </c>
    </row>
    <row r="3500">
      <c r="A3500" s="23">
        <f>A3499+1</f>
        <v/>
      </c>
      <c r="B3500" s="23" t="inlineStr">
        <is>
          <t>SI2468818</t>
        </is>
      </c>
      <c r="C3500" s="32" t="n">
        <v>45941</v>
      </c>
      <c r="D3500" s="32" t="n">
        <v>45946</v>
      </c>
      <c r="E3500" s="51" t="n">
        <v>82.59999999999999</v>
      </c>
      <c r="F3500" s="51">
        <f>IF(AB3500="DOLLAR",E3500*88,E3500)</f>
        <v/>
      </c>
      <c r="G3500" s="62">
        <f>F3500*J3500</f>
        <v/>
      </c>
      <c r="H3500" s="23" t="n">
        <v>740959</v>
      </c>
      <c r="I3500" s="23" t="inlineStr">
        <is>
          <t>Human ICAM-3 Capture Bead B7, 13X</t>
        </is>
      </c>
      <c r="J3500" s="23" t="n">
        <v>1</v>
      </c>
      <c r="K3500" s="23" t="n"/>
      <c r="L3500" s="23">
        <f>J3500-K3500</f>
        <v/>
      </c>
      <c r="M3500" s="23" t="n"/>
      <c r="N3500" s="32" t="n"/>
      <c r="O3500" s="62" t="n"/>
      <c r="P3500" s="23" t="inlineStr">
        <is>
          <t>Vector</t>
        </is>
      </c>
      <c r="Q3500" s="23" t="n"/>
      <c r="R3500" s="23" t="n"/>
      <c r="S3500" s="63" t="n">
        <v>4</v>
      </c>
      <c r="T3500" s="39" t="n"/>
      <c r="U3500" s="23" t="inlineStr">
        <is>
          <t>BioLegend</t>
        </is>
      </c>
      <c r="V3500" s="23">
        <f>VLOOKUP(P3500,'Customer List'!B:C,2,)</f>
        <v/>
      </c>
      <c r="W3500" s="40" t="inlineStr">
        <is>
          <t>Monday (27-10-25)</t>
        </is>
      </c>
      <c r="X3500" s="32">
        <f>IF(OR(R3500 = "PRIYANKA MADAM", R3500 = "DEEPAK", R3500 = "PORTER"),N3500,"")</f>
        <v/>
      </c>
      <c r="Y3500" s="23">
        <f>IF(X3500="", "", X3500-N3500)</f>
        <v/>
      </c>
      <c r="Z3500" s="23">
        <f>IF(N3500="", "", TEXT(N3500, "dddd"))</f>
        <v/>
      </c>
      <c r="AA3500" s="23">
        <f>IF(X3500="", "", TEXT(X3500, "dddd"))</f>
        <v/>
      </c>
      <c r="AB3500" s="23">
        <f>VLOOKUP(U3500,'Currency Sheet'!A:C,3,)</f>
        <v/>
      </c>
      <c r="AC3500" s="44">
        <f>VLOOKUP(P3500,'Customer List'!B:D,3,)</f>
        <v/>
      </c>
    </row>
    <row r="3501">
      <c r="A3501" s="23">
        <f>A3500+1</f>
        <v/>
      </c>
      <c r="B3501" s="23" t="inlineStr">
        <is>
          <t>SI2468818</t>
        </is>
      </c>
      <c r="C3501" s="32" t="n">
        <v>45941</v>
      </c>
      <c r="D3501" s="32" t="n">
        <v>45946</v>
      </c>
      <c r="E3501" s="51" t="n">
        <v>82.59999999999999</v>
      </c>
      <c r="F3501" s="51">
        <f>IF(AB3501="DOLLAR",E3501*88,E3501)</f>
        <v/>
      </c>
      <c r="G3501" s="62">
        <f>F3501*J3501</f>
        <v/>
      </c>
      <c r="H3501" s="23" t="n">
        <v>740948</v>
      </c>
      <c r="I3501" s="23" t="inlineStr">
        <is>
          <t>Human Adhesion Molecule Panel Standard</t>
        </is>
      </c>
      <c r="J3501" s="23" t="n">
        <v>1</v>
      </c>
      <c r="K3501" s="23" t="n"/>
      <c r="L3501" s="23">
        <f>J3501-K3501</f>
        <v/>
      </c>
      <c r="M3501" s="23" t="n"/>
      <c r="N3501" s="32" t="n"/>
      <c r="O3501" s="62" t="n"/>
      <c r="P3501" s="23" t="inlineStr">
        <is>
          <t>Vector</t>
        </is>
      </c>
      <c r="Q3501" s="23" t="n"/>
      <c r="R3501" s="23" t="n"/>
      <c r="S3501" s="63" t="n">
        <v>4</v>
      </c>
      <c r="T3501" s="39" t="n"/>
      <c r="U3501" s="23" t="inlineStr">
        <is>
          <t>BioLegend</t>
        </is>
      </c>
      <c r="V3501" s="23">
        <f>VLOOKUP(P3501,'Customer List'!B:C,2,)</f>
        <v/>
      </c>
      <c r="W3501" s="40" t="inlineStr">
        <is>
          <t>Monday (27-10-25)</t>
        </is>
      </c>
      <c r="X3501" s="32">
        <f>IF(OR(R3501 = "PRIYANKA MADAM", R3501 = "DEEPAK", R3501 = "PORTER"),N3501,"")</f>
        <v/>
      </c>
      <c r="Y3501" s="23">
        <f>IF(X3501="", "", X3501-N3501)</f>
        <v/>
      </c>
      <c r="Z3501" s="23">
        <f>IF(N3501="", "", TEXT(N3501, "dddd"))</f>
        <v/>
      </c>
      <c r="AA3501" s="23">
        <f>IF(X3501="", "", TEXT(X3501, "dddd"))</f>
        <v/>
      </c>
      <c r="AB3501" s="23">
        <f>VLOOKUP(U3501,'Currency Sheet'!A:C,3,)</f>
        <v/>
      </c>
      <c r="AC3501" s="44">
        <f>VLOOKUP(P3501,'Customer List'!B:D,3,)</f>
        <v/>
      </c>
    </row>
    <row r="3502">
      <c r="A3502" s="23">
        <f>A3501+1</f>
        <v/>
      </c>
      <c r="B3502" s="23" t="inlineStr">
        <is>
          <t>SI2468818</t>
        </is>
      </c>
      <c r="C3502" s="32" t="n">
        <v>45941</v>
      </c>
      <c r="D3502" s="32" t="n">
        <v>45946</v>
      </c>
      <c r="E3502" s="51" t="n">
        <v>205.8</v>
      </c>
      <c r="F3502" s="51">
        <f>IF(AB3502="DOLLAR",E3502*88,E3502)</f>
        <v/>
      </c>
      <c r="G3502" s="62">
        <f>F3502*J3502</f>
        <v/>
      </c>
      <c r="H3502" s="23" t="n">
        <v>740947</v>
      </c>
      <c r="I3502" s="23" t="inlineStr">
        <is>
          <t>Human Adhesion Molecule Panel Detection Abs</t>
        </is>
      </c>
      <c r="J3502" s="23" t="n">
        <v>1</v>
      </c>
      <c r="K3502" s="23" t="n"/>
      <c r="L3502" s="23">
        <f>J3502-K3502</f>
        <v/>
      </c>
      <c r="M3502" s="23" t="n"/>
      <c r="N3502" s="32" t="n"/>
      <c r="O3502" s="62" t="n"/>
      <c r="P3502" s="23" t="inlineStr">
        <is>
          <t>Vector</t>
        </is>
      </c>
      <c r="Q3502" s="23" t="n"/>
      <c r="R3502" s="23" t="n"/>
      <c r="S3502" s="63" t="n">
        <v>4</v>
      </c>
      <c r="T3502" s="39" t="n"/>
      <c r="U3502" s="23" t="inlineStr">
        <is>
          <t>BioLegend</t>
        </is>
      </c>
      <c r="V3502" s="23">
        <f>VLOOKUP(P3502,'Customer List'!B:C,2,)</f>
        <v/>
      </c>
      <c r="W3502" s="40" t="inlineStr">
        <is>
          <t>Monday (27-10-25)</t>
        </is>
      </c>
      <c r="X3502" s="32">
        <f>IF(OR(R3502 = "PRIYANKA MADAM", R3502 = "DEEPAK", R3502 = "PORTER"),N3502,"")</f>
        <v/>
      </c>
      <c r="Y3502" s="23">
        <f>IF(X3502="", "", X3502-N3502)</f>
        <v/>
      </c>
      <c r="Z3502" s="23">
        <f>IF(N3502="", "", TEXT(N3502, "dddd"))</f>
        <v/>
      </c>
      <c r="AA3502" s="23">
        <f>IF(X3502="", "", TEXT(X3502, "dddd"))</f>
        <v/>
      </c>
      <c r="AB3502" s="23">
        <f>VLOOKUP(U3502,'Currency Sheet'!A:C,3,)</f>
        <v/>
      </c>
      <c r="AC3502" s="44">
        <f>VLOOKUP(P3502,'Customer List'!B:D,3,)</f>
        <v/>
      </c>
    </row>
    <row r="3503">
      <c r="A3503" s="23">
        <f>A3502+1</f>
        <v/>
      </c>
      <c r="B3503" s="23" t="inlineStr">
        <is>
          <t>SI2468818</t>
        </is>
      </c>
      <c r="C3503" s="32" t="n">
        <v>45941</v>
      </c>
      <c r="D3503" s="32" t="n">
        <v>45946</v>
      </c>
      <c r="E3503" s="51" t="n">
        <v>82.59999999999999</v>
      </c>
      <c r="F3503" s="51">
        <f>IF(AB3503="DOLLAR",E3503*88,E3503)</f>
        <v/>
      </c>
      <c r="G3503" s="62">
        <f>F3503*J3503</f>
        <v/>
      </c>
      <c r="H3503" s="23" t="n">
        <v>740539</v>
      </c>
      <c r="I3503" s="23" t="inlineStr">
        <is>
          <t>Buffer Set G</t>
        </is>
      </c>
      <c r="J3503" s="23" t="n">
        <v>1</v>
      </c>
      <c r="K3503" s="23" t="n"/>
      <c r="L3503" s="23">
        <f>J3503-K3503</f>
        <v/>
      </c>
      <c r="M3503" s="23" t="n"/>
      <c r="N3503" s="32" t="n"/>
      <c r="O3503" s="62" t="n"/>
      <c r="P3503" s="23" t="inlineStr">
        <is>
          <t>Vector</t>
        </is>
      </c>
      <c r="Q3503" s="23" t="n"/>
      <c r="R3503" s="23" t="n"/>
      <c r="S3503" s="63" t="n">
        <v>4</v>
      </c>
      <c r="T3503" s="39" t="n"/>
      <c r="U3503" s="23" t="inlineStr">
        <is>
          <t>BioLegend</t>
        </is>
      </c>
      <c r="V3503" s="23">
        <f>VLOOKUP(P3503,'Customer List'!B:C,2,)</f>
        <v/>
      </c>
      <c r="W3503" s="40" t="inlineStr">
        <is>
          <t>Monday (27-10-25)</t>
        </is>
      </c>
      <c r="X3503" s="32">
        <f>IF(OR(R3503 = "PRIYANKA MADAM", R3503 = "DEEPAK", R3503 = "PORTER"),N3503,"")</f>
        <v/>
      </c>
      <c r="Y3503" s="23">
        <f>IF(X3503="", "", X3503-N3503)</f>
        <v/>
      </c>
      <c r="Z3503" s="23">
        <f>IF(N3503="", "", TEXT(N3503, "dddd"))</f>
        <v/>
      </c>
      <c r="AA3503" s="23">
        <f>IF(X3503="", "", TEXT(X3503, "dddd"))</f>
        <v/>
      </c>
      <c r="AB3503" s="23">
        <f>VLOOKUP(U3503,'Currency Sheet'!A:C,3,)</f>
        <v/>
      </c>
      <c r="AC3503" s="44">
        <f>VLOOKUP(P3503,'Customer List'!B:D,3,)</f>
        <v/>
      </c>
    </row>
    <row r="3504">
      <c r="A3504" s="23">
        <f>A3503+1</f>
        <v/>
      </c>
      <c r="B3504" s="23" t="n">
        <v>180331</v>
      </c>
      <c r="C3504" s="32" t="n">
        <v>45944</v>
      </c>
      <c r="D3504" s="32" t="n">
        <v>45947</v>
      </c>
      <c r="E3504" s="51" t="n">
        <v>171.2</v>
      </c>
      <c r="F3504" s="51">
        <f>IF(AB3504="DOLLAR",E3504*88,E3504)</f>
        <v/>
      </c>
      <c r="G3504" s="62">
        <f>F3504*J3504</f>
        <v/>
      </c>
      <c r="H3504" s="51" t="inlineStr">
        <is>
          <t>BE0193</t>
        </is>
      </c>
      <c r="I3504" s="23" t="inlineStr">
        <is>
          <t>InVivoMAb anti-human PD-1 (CD279), J110, 1 mg</t>
        </is>
      </c>
      <c r="J3504" s="23" t="n">
        <v>1</v>
      </c>
      <c r="K3504" s="23" t="n"/>
      <c r="L3504" s="23">
        <f>J3504-K3504</f>
        <v/>
      </c>
      <c r="M3504" s="23" t="n"/>
      <c r="N3504" s="32" t="n"/>
      <c r="O3504" s="62" t="n"/>
      <c r="P3504" s="23" t="inlineStr">
        <is>
          <t>ADGYL</t>
        </is>
      </c>
      <c r="Q3504" s="23" t="n"/>
      <c r="R3504" s="23" t="n"/>
      <c r="S3504" s="63" t="n">
        <v>4</v>
      </c>
      <c r="T3504" s="39" t="n"/>
      <c r="U3504" s="23" t="inlineStr">
        <is>
          <t>BIOXCELL</t>
        </is>
      </c>
      <c r="V3504" s="23">
        <f>VLOOKUP(P3504,'Customer List'!B:C,2,)</f>
        <v/>
      </c>
      <c r="W3504" s="40" t="inlineStr">
        <is>
          <t>Wednesday (22-10-25)</t>
        </is>
      </c>
      <c r="X3504" s="32" t="n"/>
      <c r="Y3504" s="23">
        <f>IF(X3504="", "", X3504-N3504)</f>
        <v/>
      </c>
      <c r="Z3504" s="23">
        <f>IF(N3504="", "", TEXT(N3504, "dddd"))</f>
        <v/>
      </c>
      <c r="AA3504" s="23">
        <f>IF(X3504="", "", TEXT(X3504, "dddd"))</f>
        <v/>
      </c>
      <c r="AB3504" s="23">
        <f>VLOOKUP(U3504,'Currency Sheet'!A:C,3,)</f>
        <v/>
      </c>
      <c r="AC3504" s="44">
        <f>VLOOKUP(P3504,'Customer List'!B:D,3,)</f>
        <v/>
      </c>
    </row>
    <row r="3505">
      <c r="A3505" s="23">
        <f>A3504+1</f>
        <v/>
      </c>
      <c r="B3505" s="23" t="n">
        <v>180331</v>
      </c>
      <c r="C3505" s="32" t="n">
        <v>45944</v>
      </c>
      <c r="D3505" s="32" t="n">
        <v>45947</v>
      </c>
      <c r="E3505" s="51" t="n">
        <v>310</v>
      </c>
      <c r="F3505" s="51">
        <f>IF(AB3505="DOLLAR",E3505*88,E3505)</f>
        <v/>
      </c>
      <c r="G3505" s="62">
        <f>F3505*J3505</f>
        <v/>
      </c>
      <c r="H3505" s="51" t="inlineStr">
        <is>
          <t>BE0239</t>
        </is>
      </c>
      <c r="I3505" s="23" t="inlineStr">
        <is>
          <t>InVivoMAb anti-mouse 4-1BB (CD137), 3H3, 5 mg</t>
        </is>
      </c>
      <c r="J3505" s="23" t="n">
        <v>1</v>
      </c>
      <c r="K3505" s="23" t="n"/>
      <c r="L3505" s="23">
        <f>J3505-K3505</f>
        <v/>
      </c>
      <c r="M3505" s="23" t="n"/>
      <c r="N3505" s="32" t="n"/>
      <c r="O3505" s="62" t="n"/>
      <c r="P3505" s="23" t="inlineStr">
        <is>
          <t>NII</t>
        </is>
      </c>
      <c r="Q3505" s="23" t="n"/>
      <c r="R3505" s="23" t="n"/>
      <c r="S3505" s="63" t="n">
        <v>4</v>
      </c>
      <c r="T3505" s="39" t="n"/>
      <c r="U3505" s="23" t="inlineStr">
        <is>
          <t>BIOXCELL</t>
        </is>
      </c>
      <c r="V3505" s="23">
        <f>VLOOKUP(P3505,'Customer List'!B:C,2,)</f>
        <v/>
      </c>
      <c r="W3505" s="40" t="inlineStr">
        <is>
          <t>Priyanka Madam</t>
        </is>
      </c>
      <c r="X3505" s="32" t="n"/>
      <c r="Y3505" s="23">
        <f>IF(X3505="", "", X3505-N3505)</f>
        <v/>
      </c>
      <c r="Z3505" s="23">
        <f>IF(N3505="", "", TEXT(N3505, "dddd"))</f>
        <v/>
      </c>
      <c r="AA3505" s="23">
        <f>IF(X3505="", "", TEXT(X3505, "dddd"))</f>
        <v/>
      </c>
      <c r="AB3505" s="23">
        <f>VLOOKUP(U3505,'Currency Sheet'!A:C,3,)</f>
        <v/>
      </c>
      <c r="AC3505" s="44">
        <f>VLOOKUP(P3505,'Customer List'!B:D,3,)</f>
        <v/>
      </c>
    </row>
    <row r="3506">
      <c r="A3506" s="23">
        <f>A3505+1</f>
        <v/>
      </c>
      <c r="B3506" s="23" t="n">
        <v>180331</v>
      </c>
      <c r="C3506" s="32" t="n">
        <v>45944</v>
      </c>
      <c r="D3506" s="32" t="n">
        <v>45947</v>
      </c>
      <c r="E3506" s="51" t="n">
        <v>310</v>
      </c>
      <c r="F3506" s="51">
        <f>IF(AB3506="DOLLAR",E3506*88,E3506)</f>
        <v/>
      </c>
      <c r="G3506" s="62">
        <f>F3506*J3506</f>
        <v/>
      </c>
      <c r="H3506" s="51" t="inlineStr">
        <is>
          <t>BE0248</t>
        </is>
      </c>
      <c r="I3506" s="23" t="inlineStr">
        <is>
          <t>InVivoMAb anti-human CD28, 9.3, 5 mg</t>
        </is>
      </c>
      <c r="J3506" s="23" t="n">
        <v>1</v>
      </c>
      <c r="K3506" s="23" t="n"/>
      <c r="L3506" s="23">
        <f>J3506-K3506</f>
        <v/>
      </c>
      <c r="M3506" s="23" t="n"/>
      <c r="N3506" s="32" t="n"/>
      <c r="O3506" s="62" t="n"/>
      <c r="P3506" s="23" t="inlineStr">
        <is>
          <t>NII</t>
        </is>
      </c>
      <c r="Q3506" s="23" t="n"/>
      <c r="R3506" s="23" t="n"/>
      <c r="S3506" s="63" t="n">
        <v>4</v>
      </c>
      <c r="T3506" s="39" t="n"/>
      <c r="U3506" s="23" t="inlineStr">
        <is>
          <t>BIOXCELL</t>
        </is>
      </c>
      <c r="V3506" s="23">
        <f>VLOOKUP(P3506,'Customer List'!B:C,2,)</f>
        <v/>
      </c>
      <c r="W3506" s="40" t="inlineStr">
        <is>
          <t>Priyanka Madam</t>
        </is>
      </c>
      <c r="X3506" s="32" t="n"/>
      <c r="Y3506" s="23">
        <f>IF(X3506="", "", X3506-N3506)</f>
        <v/>
      </c>
      <c r="Z3506" s="23">
        <f>IF(N3506="", "", TEXT(N3506, "dddd"))</f>
        <v/>
      </c>
      <c r="AA3506" s="23">
        <f>IF(X3506="", "", TEXT(X3506, "dddd"))</f>
        <v/>
      </c>
      <c r="AB3506" s="23">
        <f>VLOOKUP(U3506,'Currency Sheet'!A:C,3,)</f>
        <v/>
      </c>
      <c r="AC3506" s="44">
        <f>VLOOKUP(P3506,'Customer List'!B:D,3,)</f>
        <v/>
      </c>
    </row>
    <row r="3507">
      <c r="A3507" s="23">
        <f>A3506+1</f>
        <v/>
      </c>
      <c r="B3507" s="23" t="n">
        <v>180331</v>
      </c>
      <c r="C3507" s="32" t="n">
        <v>45944</v>
      </c>
      <c r="D3507" s="32" t="n">
        <v>45947</v>
      </c>
      <c r="E3507" s="51" t="n">
        <v>171.2</v>
      </c>
      <c r="F3507" s="51">
        <f>IF(AB3507="DOLLAR",E3507*88,E3507)</f>
        <v/>
      </c>
      <c r="G3507" s="62">
        <f>F3507*J3507</f>
        <v/>
      </c>
      <c r="H3507" s="51" t="inlineStr">
        <is>
          <t>BE0285</t>
        </is>
      </c>
      <c r="I3507" s="23" t="inlineStr">
        <is>
          <t>InVivoMAb anti-human PD-L1 (B7-H1), 29E.2A3, 1 mg</t>
        </is>
      </c>
      <c r="J3507" s="23" t="n">
        <v>1</v>
      </c>
      <c r="K3507" s="23" t="n"/>
      <c r="L3507" s="23">
        <f>J3507-K3507</f>
        <v/>
      </c>
      <c r="M3507" s="23" t="n"/>
      <c r="N3507" s="32" t="n"/>
      <c r="O3507" s="62" t="n"/>
      <c r="P3507" s="23" t="inlineStr">
        <is>
          <t>ADGYL</t>
        </is>
      </c>
      <c r="Q3507" s="23" t="n"/>
      <c r="R3507" s="23" t="n"/>
      <c r="S3507" s="63" t="n">
        <v>4</v>
      </c>
      <c r="T3507" s="39" t="n"/>
      <c r="U3507" s="23" t="inlineStr">
        <is>
          <t>BIOXCELL</t>
        </is>
      </c>
      <c r="V3507" s="23">
        <f>VLOOKUP(P3507,'Customer List'!B:C,2,)</f>
        <v/>
      </c>
      <c r="W3507" s="40" t="inlineStr">
        <is>
          <t>Wednesday (22-10-25)</t>
        </is>
      </c>
      <c r="X3507" s="32" t="n"/>
      <c r="Y3507" s="23">
        <f>IF(X3507="", "", X3507-N3507)</f>
        <v/>
      </c>
      <c r="Z3507" s="23">
        <f>IF(N3507="", "", TEXT(N3507, "dddd"))</f>
        <v/>
      </c>
      <c r="AA3507" s="23">
        <f>IF(X3507="", "", TEXT(X3507, "dddd"))</f>
        <v/>
      </c>
      <c r="AB3507" s="23">
        <f>VLOOKUP(U3507,'Currency Sheet'!A:C,3,)</f>
        <v/>
      </c>
      <c r="AC3507" s="44">
        <f>VLOOKUP(P3507,'Customer List'!B:D,3,)</f>
        <v/>
      </c>
    </row>
    <row r="3508">
      <c r="A3508" s="23">
        <f>A3507+1</f>
        <v/>
      </c>
      <c r="B3508" s="23" t="n">
        <v>21339</v>
      </c>
      <c r="C3508" s="32" t="n">
        <v>45943</v>
      </c>
      <c r="D3508" s="32" t="n">
        <v>45947</v>
      </c>
      <c r="E3508" s="51" t="n">
        <v>519.8</v>
      </c>
      <c r="F3508" s="51">
        <f>IF(AB3508="DOLLAR",E3508*88,E3508)</f>
        <v/>
      </c>
      <c r="G3508" s="62">
        <f>F3508*J3508</f>
        <v/>
      </c>
      <c r="H3508" s="51" t="inlineStr">
        <is>
          <t>CY-SC001</t>
        </is>
      </c>
      <c r="I3508" s="23" t="inlineStr">
        <is>
          <t>SiR-Action Kit</t>
        </is>
      </c>
      <c r="J3508" s="23" t="n">
        <v>1</v>
      </c>
      <c r="K3508" s="23" t="n"/>
      <c r="L3508" s="23">
        <f>J3508-K3508</f>
        <v/>
      </c>
      <c r="M3508" s="23" t="n"/>
      <c r="N3508" s="32" t="n"/>
      <c r="O3508" s="62" t="n"/>
      <c r="P3508" s="23" t="inlineStr">
        <is>
          <t>BIO SOLUTION</t>
        </is>
      </c>
      <c r="Q3508" s="23" t="n"/>
      <c r="R3508" s="23" t="n"/>
      <c r="S3508" s="63" t="n">
        <v>-20</v>
      </c>
      <c r="T3508" s="39" t="n"/>
      <c r="U3508" s="23" t="inlineStr">
        <is>
          <t>Cytoskeleton</t>
        </is>
      </c>
      <c r="V3508" s="23">
        <f>VLOOKUP(P3508,'Customer List'!B:C,2,)</f>
        <v/>
      </c>
      <c r="W3508" s="40" t="inlineStr">
        <is>
          <t>Wednesday (22-10-25)</t>
        </is>
      </c>
      <c r="X3508" s="32" t="n"/>
      <c r="Y3508" s="23">
        <f>IF(X3508="", "", X3508-N3508)</f>
        <v/>
      </c>
      <c r="Z3508" s="23">
        <f>IF(N3508="", "", TEXT(N3508, "dddd"))</f>
        <v/>
      </c>
      <c r="AA3508" s="23">
        <f>IF(X3508="", "", TEXT(X3508, "dddd"))</f>
        <v/>
      </c>
      <c r="AB3508" s="23">
        <f>VLOOKUP(U3508,'Currency Sheet'!A:C,3,)</f>
        <v/>
      </c>
      <c r="AC3508" s="44">
        <f>VLOOKUP(P3508,'Customer List'!B:D,3,)</f>
        <v/>
      </c>
    </row>
    <row r="3509">
      <c r="A3509" s="23">
        <f>A3508+1</f>
        <v/>
      </c>
      <c r="B3509" s="23" t="n">
        <v>21340</v>
      </c>
      <c r="C3509" s="32" t="n">
        <v>45943</v>
      </c>
      <c r="D3509" s="32" t="n">
        <v>45947</v>
      </c>
      <c r="E3509" s="51" t="n">
        <v>414.96</v>
      </c>
      <c r="F3509" s="51">
        <f>IF(AB3509="DOLLAR",E3509*88,E3509)</f>
        <v/>
      </c>
      <c r="G3509" s="62">
        <f>F3509*J3509</f>
        <v/>
      </c>
      <c r="H3509" s="51" t="inlineStr">
        <is>
          <t>MT002-A</t>
        </is>
      </c>
      <c r="I3509" s="23" t="inlineStr">
        <is>
          <t>Tubulin protein (pre-formed microtubules): bovine brain: 4 x 500ug</t>
        </is>
      </c>
      <c r="J3509" s="23" t="n">
        <v>1</v>
      </c>
      <c r="K3509" s="23" t="n"/>
      <c r="L3509" s="23">
        <f>J3509-K3509</f>
        <v/>
      </c>
      <c r="M3509" s="23" t="n"/>
      <c r="N3509" s="32" t="n"/>
      <c r="O3509" s="62" t="n"/>
      <c r="P3509" s="23" t="inlineStr">
        <is>
          <t>Sun pharma</t>
        </is>
      </c>
      <c r="Q3509" s="23" t="n"/>
      <c r="R3509" s="23" t="n"/>
      <c r="S3509" s="63" t="n">
        <v>4</v>
      </c>
      <c r="T3509" s="39" t="n"/>
      <c r="U3509" s="23" t="inlineStr">
        <is>
          <t>Cytoskeleton</t>
        </is>
      </c>
      <c r="V3509" s="23">
        <f>VLOOKUP(P3509,'Customer List'!B:C,2,)</f>
        <v/>
      </c>
      <c r="W3509" s="40" t="inlineStr">
        <is>
          <t>Saturday (25-10-25)</t>
        </is>
      </c>
      <c r="X3509" s="32" t="n"/>
      <c r="Y3509" s="23">
        <f>IF(X3509="", "", X3509-N3509)</f>
        <v/>
      </c>
      <c r="Z3509" s="23">
        <f>IF(N3509="", "", TEXT(N3509, "dddd"))</f>
        <v/>
      </c>
      <c r="AA3509" s="23">
        <f>IF(X3509="", "", TEXT(X3509, "dddd"))</f>
        <v/>
      </c>
      <c r="AB3509" s="23">
        <f>VLOOKUP(U3509,'Currency Sheet'!A:C,3,)</f>
        <v/>
      </c>
      <c r="AC3509" s="44">
        <f>VLOOKUP(P3509,'Customer List'!B:D,3,)</f>
        <v/>
      </c>
    </row>
    <row r="3510">
      <c r="A3510" s="23">
        <f>A3509+1</f>
        <v/>
      </c>
      <c r="B3510" s="23" t="inlineStr">
        <is>
          <t>EED119933</t>
        </is>
      </c>
      <c r="C3510" s="32" t="n">
        <v>45941</v>
      </c>
      <c r="D3510" s="32" t="n">
        <v>45948</v>
      </c>
      <c r="E3510" s="51" t="n">
        <v>21</v>
      </c>
      <c r="F3510" s="51">
        <f>IF(AB3510="DOLLAR",E3510*88,E3510)</f>
        <v/>
      </c>
      <c r="G3510" s="62">
        <f>F3510*J3510</f>
        <v/>
      </c>
      <c r="H3510" s="23" t="n">
        <v>100201</v>
      </c>
      <c r="I3510" s="23" t="inlineStr">
        <is>
          <t>anti-mouse CD3</t>
        </is>
      </c>
      <c r="J3510" s="23" t="n">
        <v>1</v>
      </c>
      <c r="K3510" s="23" t="n"/>
      <c r="L3510" s="23">
        <f>J3510-K3510</f>
        <v/>
      </c>
      <c r="M3510" s="23" t="n"/>
      <c r="N3510" s="32" t="n"/>
      <c r="O3510" s="62" t="n"/>
      <c r="P3510" s="23" t="inlineStr">
        <is>
          <t>IGIB</t>
        </is>
      </c>
      <c r="Q3510" s="23" t="n"/>
      <c r="R3510" s="23" t="n"/>
      <c r="S3510" s="63" t="n">
        <v>4</v>
      </c>
      <c r="T3510" s="39" t="n"/>
      <c r="U3510" s="23" t="inlineStr">
        <is>
          <t>BioLegend</t>
        </is>
      </c>
      <c r="V3510" s="23">
        <f>VLOOKUP(P3510,'Customer List'!B:C,2,)</f>
        <v/>
      </c>
      <c r="W3510" s="40" t="inlineStr">
        <is>
          <t>sample</t>
        </is>
      </c>
      <c r="X3510" s="32">
        <f>IF(OR(R3510 = "PRIYANKA MADAM", R3510 = "DEEPAK", R3510 = "PORTER"),N3510,"")</f>
        <v/>
      </c>
      <c r="Y3510" s="23">
        <f>IF(X3510="", "", X3510-N3510)</f>
        <v/>
      </c>
      <c r="Z3510" s="23">
        <f>IF(N3510="", "", TEXT(N3510, "dddd"))</f>
        <v/>
      </c>
      <c r="AA3510" s="23">
        <f>IF(X3510="", "", TEXT(X3510, "dddd"))</f>
        <v/>
      </c>
      <c r="AB3510" s="23">
        <f>VLOOKUP(U3510,'Currency Sheet'!A:C,3,)</f>
        <v/>
      </c>
      <c r="AC3510" s="44">
        <f>VLOOKUP(P3510,'Customer List'!B:D,3,)</f>
        <v/>
      </c>
    </row>
    <row r="3511">
      <c r="A3511" s="23">
        <f>A3510+1</f>
        <v/>
      </c>
      <c r="B3511" s="23" t="inlineStr">
        <is>
          <t>EED119933</t>
        </is>
      </c>
      <c r="C3511" s="32" t="n">
        <v>45941</v>
      </c>
      <c r="D3511" s="32" t="n">
        <v>45948</v>
      </c>
      <c r="E3511" s="51" t="n">
        <v>165.9</v>
      </c>
      <c r="F3511" s="51">
        <f>IF(AB3511="DOLLAR",E3511*88,E3511)</f>
        <v/>
      </c>
      <c r="G3511" s="62">
        <f>F3511*J3511</f>
        <v/>
      </c>
      <c r="H3511" s="23" t="n">
        <v>100328</v>
      </c>
      <c r="I3511" s="23" t="inlineStr">
        <is>
          <t>anti-mouse CD3ε</t>
        </is>
      </c>
      <c r="J3511" s="23" t="n">
        <v>1</v>
      </c>
      <c r="K3511" s="23" t="n"/>
      <c r="L3511" s="23">
        <f>J3511-K3511</f>
        <v/>
      </c>
      <c r="M3511" s="23" t="n"/>
      <c r="N3511" s="32" t="n"/>
      <c r="O3511" s="62" t="n"/>
      <c r="P3511" s="23" t="inlineStr">
        <is>
          <t>Aurigine Service</t>
        </is>
      </c>
      <c r="Q3511" s="23" t="n"/>
      <c r="R3511" s="23" t="n"/>
      <c r="S3511" s="63" t="n">
        <v>4</v>
      </c>
      <c r="T3511" s="39" t="n"/>
      <c r="U3511" s="23" t="inlineStr">
        <is>
          <t>BioLegend</t>
        </is>
      </c>
      <c r="V3511" s="23">
        <f>VLOOKUP(P3511,'Customer List'!B:C,2,)</f>
        <v/>
      </c>
      <c r="W3511" s="40" t="inlineStr">
        <is>
          <t>Wednesday (22-10-25)</t>
        </is>
      </c>
      <c r="X3511" s="32">
        <f>IF(OR(R3511 = "PRIYANKA MADAM", R3511 = "DEEPAK", R3511 = "PORTER"),N3511,"")</f>
        <v/>
      </c>
      <c r="Y3511" s="23" t="n"/>
      <c r="Z3511" s="23">
        <f>IF(N3511="", "", TEXT(N3511, "dddd"))</f>
        <v/>
      </c>
      <c r="AA3511" s="23">
        <f>IF(X3511="", "", TEXT(X3511, "dddd"))</f>
        <v/>
      </c>
      <c r="AB3511" s="23">
        <f>VLOOKUP(U3511,'Currency Sheet'!A:C,3,)</f>
        <v/>
      </c>
      <c r="AC3511" s="44">
        <f>VLOOKUP(P3511,'Customer List'!B:D,3,)</f>
        <v/>
      </c>
    </row>
    <row r="3512">
      <c r="A3512" s="23">
        <f>A3511+1</f>
        <v/>
      </c>
      <c r="B3512" s="23" t="inlineStr">
        <is>
          <t>EED119933</t>
        </is>
      </c>
      <c r="C3512" s="32" t="n">
        <v>45941</v>
      </c>
      <c r="D3512" s="32" t="n">
        <v>45948</v>
      </c>
      <c r="E3512" s="51" t="n">
        <v>288.75</v>
      </c>
      <c r="F3512" s="51">
        <f>IF(AB3512="DOLLAR",E3512*88,E3512)</f>
        <v/>
      </c>
      <c r="G3512" s="62">
        <f>F3512*J3512</f>
        <v/>
      </c>
      <c r="H3512" s="23" t="n">
        <v>100336</v>
      </c>
      <c r="I3512" s="23" t="inlineStr">
        <is>
          <t>anti-mouse CD3ε</t>
        </is>
      </c>
      <c r="J3512" s="23" t="n">
        <v>2</v>
      </c>
      <c r="K3512" s="23" t="n"/>
      <c r="L3512" s="23">
        <f>J3512-K3512</f>
        <v/>
      </c>
      <c r="M3512" s="23" t="n"/>
      <c r="N3512" s="32" t="n"/>
      <c r="O3512" s="62" t="n"/>
      <c r="P3512" s="23" t="inlineStr">
        <is>
          <t>RCB</t>
        </is>
      </c>
      <c r="Q3512" s="23" t="n"/>
      <c r="R3512" s="23" t="n"/>
      <c r="S3512" s="63" t="n">
        <v>4</v>
      </c>
      <c r="T3512" s="39" t="n"/>
      <c r="U3512" s="23" t="inlineStr">
        <is>
          <t>BioLegend</t>
        </is>
      </c>
      <c r="V3512" s="23">
        <f>VLOOKUP(P3512,'Customer List'!B:C,2,)</f>
        <v/>
      </c>
      <c r="W3512" s="40" t="inlineStr">
        <is>
          <t>Deepak</t>
        </is>
      </c>
      <c r="X3512" s="32">
        <f>IF(OR(R3512 = "PRIYANKA MADAM", R3512 = "DEEPAK", R3512 = "PORTER"),N3512,"")</f>
        <v/>
      </c>
      <c r="Y3512" s="23" t="n"/>
      <c r="Z3512" s="23">
        <f>IF(N3512="", "", TEXT(N3512, "dddd"))</f>
        <v/>
      </c>
      <c r="AA3512" s="23">
        <f>IF(X3512="", "", TEXT(X3512, "dddd"))</f>
        <v/>
      </c>
      <c r="AB3512" s="23">
        <f>VLOOKUP(U3512,'Currency Sheet'!A:C,3,)</f>
        <v/>
      </c>
      <c r="AC3512" s="44">
        <f>VLOOKUP(P3512,'Customer List'!B:D,3,)</f>
        <v/>
      </c>
    </row>
    <row r="3513">
      <c r="A3513" s="23">
        <f>A3512+1</f>
        <v/>
      </c>
      <c r="B3513" s="23" t="inlineStr">
        <is>
          <t>EED119933</t>
        </is>
      </c>
      <c r="C3513" s="32" t="n">
        <v>45941</v>
      </c>
      <c r="D3513" s="32" t="n">
        <v>45948</v>
      </c>
      <c r="E3513" s="51" t="n">
        <v>63</v>
      </c>
      <c r="F3513" s="51">
        <f>IF(AB3513="DOLLAR",E3513*88,E3513)</f>
        <v/>
      </c>
      <c r="G3513" s="62">
        <f>F3513*J3513</f>
        <v/>
      </c>
      <c r="H3513" s="23" t="n">
        <v>100512</v>
      </c>
      <c r="I3513" s="23" t="inlineStr">
        <is>
          <t>anti-mouse CD4</t>
        </is>
      </c>
      <c r="J3513" s="23" t="n">
        <v>1</v>
      </c>
      <c r="K3513" s="23" t="n"/>
      <c r="L3513" s="23">
        <f>J3513-K3513</f>
        <v/>
      </c>
      <c r="M3513" s="23" t="n"/>
      <c r="N3513" s="32" t="n"/>
      <c r="O3513" s="62" t="n"/>
      <c r="P3513" s="23" t="inlineStr">
        <is>
          <t>MICRO VAPI</t>
        </is>
      </c>
      <c r="Q3513" s="23" t="n"/>
      <c r="R3513" s="23" t="n"/>
      <c r="S3513" s="63" t="n">
        <v>4</v>
      </c>
      <c r="T3513" s="39" t="n"/>
      <c r="U3513" s="23" t="inlineStr">
        <is>
          <t>BioLegend</t>
        </is>
      </c>
      <c r="V3513" s="23">
        <f>VLOOKUP(P3513,'Customer List'!B:C,2,)</f>
        <v/>
      </c>
      <c r="W3513" s="40" t="inlineStr">
        <is>
          <t>Wednesday (22-10-25)</t>
        </is>
      </c>
      <c r="X3513" s="32">
        <f>IF(OR(R3513 = "PRIYANKA MADAM", R3513 = "DEEPAK", R3513 = "PORTER"),N3513,"")</f>
        <v/>
      </c>
      <c r="Y3513" s="23" t="n"/>
      <c r="Z3513" s="23">
        <f>IF(N3513="", "", TEXT(N3513, "dddd"))</f>
        <v/>
      </c>
      <c r="AA3513" s="23">
        <f>IF(X3513="", "", TEXT(X3513, "dddd"))</f>
        <v/>
      </c>
      <c r="AB3513" s="23">
        <f>VLOOKUP(U3513,'Currency Sheet'!A:C,3,)</f>
        <v/>
      </c>
      <c r="AC3513" s="44">
        <f>VLOOKUP(P3513,'Customer List'!B:D,3,)</f>
        <v/>
      </c>
    </row>
    <row r="3514">
      <c r="A3514" s="23">
        <f>A3513+1</f>
        <v/>
      </c>
      <c r="B3514" s="23" t="inlineStr">
        <is>
          <t>EED119933</t>
        </is>
      </c>
      <c r="C3514" s="32" t="n">
        <v>45941</v>
      </c>
      <c r="D3514" s="32" t="n">
        <v>45948</v>
      </c>
      <c r="E3514" s="51" t="n">
        <v>73.5</v>
      </c>
      <c r="F3514" s="51">
        <f>IF(AB3514="DOLLAR",E3514*88,E3514)</f>
        <v/>
      </c>
      <c r="G3514" s="62">
        <f>F3514*J3514</f>
        <v/>
      </c>
      <c r="H3514" s="23" t="n">
        <v>100712</v>
      </c>
      <c r="I3514" s="23" t="inlineStr">
        <is>
          <t>anti-mouse CD8a</t>
        </is>
      </c>
      <c r="J3514" s="23" t="n">
        <v>2</v>
      </c>
      <c r="K3514" s="23" t="n"/>
      <c r="L3514" s="23">
        <f>J3514-K3514</f>
        <v/>
      </c>
      <c r="M3514" s="23" t="n"/>
      <c r="N3514" s="32" t="n"/>
      <c r="O3514" s="62" t="n"/>
      <c r="P3514" s="23" t="inlineStr">
        <is>
          <t>MICRO VAPI</t>
        </is>
      </c>
      <c r="Q3514" s="23" t="n"/>
      <c r="R3514" s="23" t="n"/>
      <c r="S3514" s="63" t="n">
        <v>4</v>
      </c>
      <c r="T3514" s="39" t="n"/>
      <c r="U3514" s="23" t="inlineStr">
        <is>
          <t>BioLegend</t>
        </is>
      </c>
      <c r="V3514" s="23">
        <f>VLOOKUP(P3514,'Customer List'!B:C,2,)</f>
        <v/>
      </c>
      <c r="W3514" s="40" t="inlineStr">
        <is>
          <t>Wednesday (22-10-25)</t>
        </is>
      </c>
      <c r="X3514" s="32">
        <f>IF(OR(R3514 = "PRIYANKA MADAM", R3514 = "DEEPAK", R3514 = "PORTER"),N3514,"")</f>
        <v/>
      </c>
      <c r="Y3514" s="23" t="n"/>
      <c r="Z3514" s="23">
        <f>IF(N3514="", "", TEXT(N3514, "dddd"))</f>
        <v/>
      </c>
      <c r="AA3514" s="23">
        <f>IF(X3514="", "", TEXT(X3514, "dddd"))</f>
        <v/>
      </c>
      <c r="AB3514" s="23">
        <f>VLOOKUP(U3514,'Currency Sheet'!A:C,3,)</f>
        <v/>
      </c>
      <c r="AC3514" s="44">
        <f>VLOOKUP(P3514,'Customer List'!B:D,3,)</f>
        <v/>
      </c>
    </row>
    <row r="3515">
      <c r="A3515" s="23">
        <f>A3514+1</f>
        <v/>
      </c>
      <c r="B3515" s="23" t="inlineStr">
        <is>
          <t>EED119933</t>
        </is>
      </c>
      <c r="C3515" s="32" t="n">
        <v>45941</v>
      </c>
      <c r="D3515" s="32" t="n">
        <v>45948</v>
      </c>
      <c r="E3515" s="51" t="n">
        <v>160.3</v>
      </c>
      <c r="F3515" s="51">
        <f>IF(AB3515="DOLLAR",E3515*88,E3515)</f>
        <v/>
      </c>
      <c r="G3515" s="62">
        <f>F3515*J3515</f>
        <v/>
      </c>
      <c r="H3515" s="23" t="n">
        <v>101320</v>
      </c>
      <c r="I3515" s="23" t="inlineStr">
        <is>
          <t>(anti-mouse CD16/32)</t>
        </is>
      </c>
      <c r="J3515" s="23" t="n">
        <v>1</v>
      </c>
      <c r="K3515" s="23" t="n"/>
      <c r="L3515" s="23">
        <f>J3515-K3515</f>
        <v/>
      </c>
      <c r="M3515" s="23" t="n"/>
      <c r="N3515" s="32" t="n"/>
      <c r="O3515" s="62" t="n"/>
      <c r="P3515" s="23" t="inlineStr">
        <is>
          <t>AGHARKAR</t>
        </is>
      </c>
      <c r="Q3515" s="23" t="n"/>
      <c r="R3515" s="23" t="n"/>
      <c r="S3515" s="63" t="n">
        <v>4</v>
      </c>
      <c r="T3515" s="39" t="n"/>
      <c r="U3515" s="23" t="inlineStr">
        <is>
          <t>BioLegend</t>
        </is>
      </c>
      <c r="V3515" s="23">
        <f>VLOOKUP(P3515,'Customer List'!B:C,2,)</f>
        <v/>
      </c>
      <c r="W3515" s="40" t="inlineStr">
        <is>
          <t>Saturday (25-10-25)</t>
        </is>
      </c>
      <c r="X3515" s="32">
        <f>IF(OR(R3515 = "PRIYANKA MADAM", R3515 = "DEEPAK", R3515 = "PORTER"),N3515,"")</f>
        <v/>
      </c>
      <c r="Y3515" s="23" t="n"/>
      <c r="Z3515" s="23">
        <f>IF(N3515="", "", TEXT(N3515, "dddd"))</f>
        <v/>
      </c>
      <c r="AA3515" s="23">
        <f>IF(X3515="", "", TEXT(X3515, "dddd"))</f>
        <v/>
      </c>
      <c r="AB3515" s="23">
        <f>VLOOKUP(U3515,'Currency Sheet'!A:C,3,)</f>
        <v/>
      </c>
      <c r="AC3515" s="44">
        <f>VLOOKUP(P3515,'Customer List'!B:D,3,)</f>
        <v/>
      </c>
    </row>
    <row r="3516">
      <c r="A3516" s="23">
        <f>A3515+1</f>
        <v/>
      </c>
      <c r="B3516" s="23" t="inlineStr">
        <is>
          <t>EED119933</t>
        </is>
      </c>
      <c r="C3516" s="32" t="n">
        <v>45941</v>
      </c>
      <c r="D3516" s="32" t="n">
        <v>45948</v>
      </c>
      <c r="E3516" s="51" t="n">
        <v>158.2</v>
      </c>
      <c r="F3516" s="51">
        <f>IF(AB3516="DOLLAR",E3516*88,E3516)</f>
        <v/>
      </c>
      <c r="G3516" s="62">
        <f>F3516*J3516</f>
        <v/>
      </c>
      <c r="H3516" s="23" t="n">
        <v>102008</v>
      </c>
      <c r="I3516" s="23" t="inlineStr">
        <is>
          <t>anti-mouse CD25</t>
        </is>
      </c>
      <c r="J3516" s="23" t="n">
        <v>1</v>
      </c>
      <c r="K3516" s="23" t="n"/>
      <c r="L3516" s="23">
        <f>J3516-K3516</f>
        <v/>
      </c>
      <c r="M3516" s="23" t="n"/>
      <c r="N3516" s="32" t="n"/>
      <c r="O3516" s="62" t="n"/>
      <c r="P3516" s="23" t="inlineStr">
        <is>
          <t>TIFR</t>
        </is>
      </c>
      <c r="Q3516" s="23" t="n"/>
      <c r="R3516" s="23" t="n"/>
      <c r="S3516" s="63" t="n">
        <v>4</v>
      </c>
      <c r="T3516" s="39" t="n"/>
      <c r="U3516" s="23" t="inlineStr">
        <is>
          <t>BioLegend</t>
        </is>
      </c>
      <c r="V3516" s="23">
        <f>VLOOKUP(P3516,'Customer List'!B:C,2,)</f>
        <v/>
      </c>
      <c r="W3516" s="40" t="inlineStr">
        <is>
          <t>Wednesday (22-10-25)</t>
        </is>
      </c>
      <c r="X3516" s="32">
        <f>IF(OR(R3516 = "PRIYANKA MADAM", R3516 = "DEEPAK", R3516 = "PORTER"),N3516,"")</f>
        <v/>
      </c>
      <c r="Y3516" s="23" t="n"/>
      <c r="Z3516" s="23">
        <f>IF(N3516="", "", TEXT(N3516, "dddd"))</f>
        <v/>
      </c>
      <c r="AA3516" s="23">
        <f>IF(X3516="", "", TEXT(X3516, "dddd"))</f>
        <v/>
      </c>
      <c r="AB3516" s="23">
        <f>VLOOKUP(U3516,'Currency Sheet'!A:C,3,)</f>
        <v/>
      </c>
      <c r="AC3516" s="44">
        <f>VLOOKUP(P3516,'Customer List'!B:D,3,)</f>
        <v/>
      </c>
    </row>
    <row r="3517">
      <c r="A3517" s="23">
        <f>A3516+1</f>
        <v/>
      </c>
      <c r="B3517" s="23" t="inlineStr">
        <is>
          <t>EED119933</t>
        </is>
      </c>
      <c r="C3517" s="32" t="n">
        <v>45941</v>
      </c>
      <c r="D3517" s="32" t="n">
        <v>45948</v>
      </c>
      <c r="E3517" s="51" t="n">
        <v>114.8</v>
      </c>
      <c r="F3517" s="51">
        <f>IF(AB3517="DOLLAR",E3517*88,E3517)</f>
        <v/>
      </c>
      <c r="G3517" s="62">
        <f>F3517*J3517</f>
        <v/>
      </c>
      <c r="H3517" s="23" t="n">
        <v>102116</v>
      </c>
      <c r="I3517" s="23" t="inlineStr">
        <is>
          <t>anti-mouse CD28</t>
        </is>
      </c>
      <c r="J3517" s="23" t="n">
        <v>1</v>
      </c>
      <c r="K3517" s="23" t="n"/>
      <c r="L3517" s="23">
        <f>J3517-K3517</f>
        <v/>
      </c>
      <c r="M3517" s="23" t="n"/>
      <c r="N3517" s="32" t="n"/>
      <c r="O3517" s="62" t="n"/>
      <c r="P3517" s="23" t="inlineStr">
        <is>
          <t>IMTECH</t>
        </is>
      </c>
      <c r="Q3517" s="23" t="n"/>
      <c r="R3517" s="23" t="n"/>
      <c r="S3517" s="63" t="n">
        <v>4</v>
      </c>
      <c r="T3517" s="39" t="n"/>
      <c r="U3517" s="23" t="inlineStr">
        <is>
          <t>BioLegend</t>
        </is>
      </c>
      <c r="V3517" s="23">
        <f>VLOOKUP(P3517,'Customer List'!B:C,2,)</f>
        <v/>
      </c>
      <c r="W3517" s="40" t="inlineStr">
        <is>
          <t>Monday (27-10-25)</t>
        </is>
      </c>
      <c r="X3517" s="32">
        <f>IF(OR(R3517 = "PRIYANKA MADAM", R3517 = "DEEPAK", R3517 = "PORTER"),N3517,"")</f>
        <v/>
      </c>
      <c r="Y3517" s="23" t="n"/>
      <c r="Z3517" s="23">
        <f>IF(N3517="", "", TEXT(N3517, "dddd"))</f>
        <v/>
      </c>
      <c r="AA3517" s="23">
        <f>IF(X3517="", "", TEXT(X3517, "dddd"))</f>
        <v/>
      </c>
      <c r="AB3517" s="23">
        <f>VLOOKUP(U3517,'Currency Sheet'!A:C,3,)</f>
        <v/>
      </c>
      <c r="AC3517" s="44">
        <f>VLOOKUP(P3517,'Customer List'!B:D,3,)</f>
        <v/>
      </c>
    </row>
    <row r="3518">
      <c r="A3518" s="23">
        <f>A3517+1</f>
        <v/>
      </c>
      <c r="B3518" s="23" t="inlineStr">
        <is>
          <t>EED119933</t>
        </is>
      </c>
      <c r="C3518" s="32" t="n">
        <v>45941</v>
      </c>
      <c r="D3518" s="32" t="n">
        <v>45948</v>
      </c>
      <c r="E3518" s="51" t="n">
        <v>102.2</v>
      </c>
      <c r="F3518" s="51">
        <f>IF(AB3518="DOLLAR",E3518*88,E3518)</f>
        <v/>
      </c>
      <c r="G3518" s="62">
        <f>F3518*J3518</f>
        <v/>
      </c>
      <c r="H3518" s="23" t="n">
        <v>103008</v>
      </c>
      <c r="I3518" s="23" t="inlineStr">
        <is>
          <t>anti-mouse/human CD44</t>
        </is>
      </c>
      <c r="J3518" s="23" t="n">
        <v>1</v>
      </c>
      <c r="K3518" s="23" t="n"/>
      <c r="L3518" s="23">
        <f>J3518-K3518</f>
        <v/>
      </c>
      <c r="M3518" s="23" t="n"/>
      <c r="N3518" s="32" t="n"/>
      <c r="O3518" s="62" t="n"/>
      <c r="P3518" s="23" t="inlineStr">
        <is>
          <t>MICRO VAPI</t>
        </is>
      </c>
      <c r="Q3518" s="23" t="n"/>
      <c r="R3518" s="23" t="n"/>
      <c r="S3518" s="63" t="n">
        <v>4</v>
      </c>
      <c r="T3518" s="39" t="n"/>
      <c r="U3518" s="23" t="inlineStr">
        <is>
          <t>BioLegend</t>
        </is>
      </c>
      <c r="V3518" s="23">
        <f>VLOOKUP(P3518,'Customer List'!B:C,2,)</f>
        <v/>
      </c>
      <c r="W3518" s="40" t="inlineStr">
        <is>
          <t>Wednesday (22-10-25)</t>
        </is>
      </c>
      <c r="X3518" s="32">
        <f>IF(OR(R3518 = "PRIYANKA MADAM", R3518 = "DEEPAK", R3518 = "PORTER"),N3518,"")</f>
        <v/>
      </c>
      <c r="Y3518" s="23" t="n"/>
      <c r="Z3518" s="23">
        <f>IF(N3518="", "", TEXT(N3518, "dddd"))</f>
        <v/>
      </c>
      <c r="AA3518" s="23">
        <f>IF(X3518="", "", TEXT(X3518, "dddd"))</f>
        <v/>
      </c>
      <c r="AB3518" s="23">
        <f>VLOOKUP(U3518,'Currency Sheet'!A:C,3,)</f>
        <v/>
      </c>
      <c r="AC3518" s="44">
        <f>VLOOKUP(P3518,'Customer List'!B:D,3,)</f>
        <v/>
      </c>
    </row>
    <row r="3519">
      <c r="A3519" s="23">
        <f>A3518+1</f>
        <v/>
      </c>
      <c r="B3519" s="23" t="inlineStr">
        <is>
          <t>EED119933</t>
        </is>
      </c>
      <c r="C3519" s="32" t="n">
        <v>45941</v>
      </c>
      <c r="D3519" s="32" t="n">
        <v>45948</v>
      </c>
      <c r="E3519" s="51" t="n">
        <v>25.2</v>
      </c>
      <c r="F3519" s="51">
        <f>IF(AB3519="DOLLAR",E3519*88,E3519)</f>
        <v/>
      </c>
      <c r="G3519" s="62">
        <f>F3519*J3519</f>
        <v/>
      </c>
      <c r="H3519" s="23" t="n">
        <v>103107</v>
      </c>
      <c r="I3519" s="23" t="inlineStr">
        <is>
          <t>anti-mouse CD45</t>
        </is>
      </c>
      <c r="J3519" s="23" t="n">
        <v>4</v>
      </c>
      <c r="K3519" s="23" t="n"/>
      <c r="L3519" s="23">
        <f>J3519-K3519</f>
        <v/>
      </c>
      <c r="M3519" s="23" t="n"/>
      <c r="N3519" s="32" t="n"/>
      <c r="O3519" s="62" t="n"/>
      <c r="P3519" s="23" t="inlineStr">
        <is>
          <t>MICRO VAPI</t>
        </is>
      </c>
      <c r="Q3519" s="23" t="n"/>
      <c r="R3519" s="23" t="n"/>
      <c r="S3519" s="63" t="n">
        <v>4</v>
      </c>
      <c r="T3519" s="39" t="n"/>
      <c r="U3519" s="23" t="inlineStr">
        <is>
          <t>BioLegend</t>
        </is>
      </c>
      <c r="V3519" s="23">
        <f>VLOOKUP(P3519,'Customer List'!B:C,2,)</f>
        <v/>
      </c>
      <c r="W3519" s="40" t="inlineStr">
        <is>
          <t>Wednesday (22-10-25)</t>
        </is>
      </c>
      <c r="X3519" s="32">
        <f>IF(OR(R3519 = "PRIYANKA MADAM", R3519 = "DEEPAK", R3519 = "PORTER"),N3519,"")</f>
        <v/>
      </c>
      <c r="Y3519" s="23" t="n"/>
      <c r="Z3519" s="23">
        <f>IF(N3519="", "", TEXT(N3519, "dddd"))</f>
        <v/>
      </c>
      <c r="AA3519" s="23">
        <f>IF(X3519="", "", TEXT(X3519, "dddd"))</f>
        <v/>
      </c>
      <c r="AB3519" s="23">
        <f>VLOOKUP(U3519,'Currency Sheet'!A:C,3,)</f>
        <v/>
      </c>
      <c r="AC3519" s="44">
        <f>VLOOKUP(P3519,'Customer List'!B:D,3,)</f>
        <v/>
      </c>
    </row>
    <row r="3520">
      <c r="A3520" s="23">
        <f>A3519+1</f>
        <v/>
      </c>
      <c r="B3520" s="23" t="inlineStr">
        <is>
          <t>EED119933</t>
        </is>
      </c>
      <c r="C3520" s="32" t="n">
        <v>45941</v>
      </c>
      <c r="D3520" s="32" t="n">
        <v>45948</v>
      </c>
      <c r="E3520" s="51" t="n">
        <v>181.5</v>
      </c>
      <c r="F3520" s="51">
        <f>IF(AB3520="DOLLAR",E3520*88,E3520)</f>
        <v/>
      </c>
      <c r="G3520" s="62">
        <f>F3520*J3520</f>
        <v/>
      </c>
      <c r="H3520" s="23" t="n">
        <v>103134</v>
      </c>
      <c r="I3520" s="23" t="inlineStr">
        <is>
          <t>anti-mouse CD45</t>
        </is>
      </c>
      <c r="J3520" s="23" t="n">
        <v>2</v>
      </c>
      <c r="K3520" s="23" t="n"/>
      <c r="L3520" s="23">
        <f>J3520-K3520</f>
        <v/>
      </c>
      <c r="M3520" s="23" t="n"/>
      <c r="N3520" s="32" t="n"/>
      <c r="O3520" s="62" t="n"/>
      <c r="P3520" s="23" t="inlineStr">
        <is>
          <t>AURIGINE ONCO</t>
        </is>
      </c>
      <c r="Q3520" s="23" t="n"/>
      <c r="R3520" s="23" t="n"/>
      <c r="S3520" s="63" t="n">
        <v>4</v>
      </c>
      <c r="T3520" s="39" t="n"/>
      <c r="U3520" s="23" t="inlineStr">
        <is>
          <t>BioLegend</t>
        </is>
      </c>
      <c r="V3520" s="23">
        <f>VLOOKUP(P3520,'Customer List'!B:C,2,)</f>
        <v/>
      </c>
      <c r="W3520" s="40" t="inlineStr">
        <is>
          <t>Wednesday (22-10-25)</t>
        </is>
      </c>
      <c r="X3520" s="32">
        <f>IF(OR(R3520 = "PRIYANKA MADAM", R3520 = "DEEPAK", R3520 = "PORTER"),N3520,"")</f>
        <v/>
      </c>
      <c r="Y3520" s="23" t="n"/>
      <c r="Z3520" s="23">
        <f>IF(N3520="", "", TEXT(N3520, "dddd"))</f>
        <v/>
      </c>
      <c r="AA3520" s="23">
        <f>IF(X3520="", "", TEXT(X3520, "dddd"))</f>
        <v/>
      </c>
      <c r="AB3520" s="23">
        <f>VLOOKUP(U3520,'Currency Sheet'!A:C,3,)</f>
        <v/>
      </c>
      <c r="AC3520" s="44">
        <f>VLOOKUP(P3520,'Customer List'!B:D,3,)</f>
        <v/>
      </c>
    </row>
    <row r="3521">
      <c r="A3521" s="23">
        <f>A3520+1</f>
        <v/>
      </c>
      <c r="B3521" s="23" t="inlineStr">
        <is>
          <t>EED119933</t>
        </is>
      </c>
      <c r="C3521" s="32" t="n">
        <v>45941</v>
      </c>
      <c r="D3521" s="32" t="n">
        <v>45948</v>
      </c>
      <c r="E3521" s="51" t="n">
        <v>150.5</v>
      </c>
      <c r="F3521" s="51">
        <f>IF(AB3521="DOLLAR",E3521*88,E3521)</f>
        <v/>
      </c>
      <c r="G3521" s="62">
        <f>F3521*J3521</f>
        <v/>
      </c>
      <c r="H3521" s="23" t="n">
        <v>104426</v>
      </c>
      <c r="I3521" s="23" t="inlineStr">
        <is>
          <t>anti-mouse CD62L</t>
        </is>
      </c>
      <c r="J3521" s="23" t="n">
        <v>2</v>
      </c>
      <c r="K3521" s="23" t="n"/>
      <c r="L3521" s="23">
        <f>J3521-K3521</f>
        <v/>
      </c>
      <c r="M3521" s="23" t="n"/>
      <c r="N3521" s="32" t="n"/>
      <c r="O3521" s="62" t="n"/>
      <c r="P3521" s="23" t="inlineStr">
        <is>
          <t>MICRO VAPI</t>
        </is>
      </c>
      <c r="Q3521" s="23" t="n"/>
      <c r="R3521" s="23" t="n"/>
      <c r="S3521" s="63" t="n">
        <v>4</v>
      </c>
      <c r="T3521" s="39" t="n"/>
      <c r="U3521" s="23" t="inlineStr">
        <is>
          <t>BioLegend</t>
        </is>
      </c>
      <c r="V3521" s="23">
        <f>VLOOKUP(P3521,'Customer List'!B:C,2,)</f>
        <v/>
      </c>
      <c r="W3521" s="40" t="inlineStr">
        <is>
          <t>Wednesday (22-10-25)</t>
        </is>
      </c>
      <c r="X3521" s="32">
        <f>IF(OR(R3521 = "PRIYANKA MADAM", R3521 = "DEEPAK", R3521 = "PORTER"),N3521,"")</f>
        <v/>
      </c>
      <c r="Y3521" s="23" t="n"/>
      <c r="Z3521" s="23">
        <f>IF(N3521="", "", TEXT(N3521, "dddd"))</f>
        <v/>
      </c>
      <c r="AA3521" s="23">
        <f>IF(X3521="", "", TEXT(X3521, "dddd"))</f>
        <v/>
      </c>
      <c r="AB3521" s="23">
        <f>VLOOKUP(U3521,'Currency Sheet'!A:C,3,)</f>
        <v/>
      </c>
      <c r="AC3521" s="44">
        <f>VLOOKUP(P3521,'Customer List'!B:D,3,)</f>
        <v/>
      </c>
    </row>
    <row r="3522">
      <c r="A3522" s="23">
        <f>A3521+1</f>
        <v/>
      </c>
      <c r="B3522" s="23" t="inlineStr">
        <is>
          <t>EED119933</t>
        </is>
      </c>
      <c r="C3522" s="32" t="n">
        <v>45941</v>
      </c>
      <c r="D3522" s="32" t="n">
        <v>45948</v>
      </c>
      <c r="E3522" s="51" t="n">
        <v>133</v>
      </c>
      <c r="F3522" s="51">
        <f>IF(AB3522="DOLLAR",E3522*88,E3522)</f>
        <v/>
      </c>
      <c r="G3522" s="62">
        <f>F3522*J3522</f>
        <v/>
      </c>
      <c r="H3522" s="23" t="n">
        <v>104512</v>
      </c>
      <c r="I3522" s="23" t="inlineStr">
        <is>
          <t>anti-mouse CD69</t>
        </is>
      </c>
      <c r="J3522" s="23" t="n">
        <v>2</v>
      </c>
      <c r="K3522" s="23" t="n"/>
      <c r="L3522" s="23">
        <f>J3522-K3522</f>
        <v/>
      </c>
      <c r="M3522" s="23" t="n"/>
      <c r="N3522" s="32" t="n"/>
      <c r="O3522" s="62" t="n"/>
      <c r="P3522" s="23" t="inlineStr">
        <is>
          <t>MICRO VAPI</t>
        </is>
      </c>
      <c r="Q3522" s="23" t="n"/>
      <c r="R3522" s="23" t="n"/>
      <c r="S3522" s="63" t="n">
        <v>4</v>
      </c>
      <c r="T3522" s="39" t="n"/>
      <c r="U3522" s="23" t="inlineStr">
        <is>
          <t>BioLegend</t>
        </is>
      </c>
      <c r="V3522" s="23">
        <f>VLOOKUP(P3522,'Customer List'!B:C,2,)</f>
        <v/>
      </c>
      <c r="W3522" s="40" t="inlineStr">
        <is>
          <t>Wednesday (22-10-25)</t>
        </is>
      </c>
      <c r="X3522" s="32">
        <f>IF(OR(R3522 = "PRIYANKA MADAM", R3522 = "DEEPAK", R3522 = "PORTER"),N3522,"")</f>
        <v/>
      </c>
      <c r="Y3522" s="23" t="n"/>
      <c r="Z3522" s="23">
        <f>IF(N3522="", "", TEXT(N3522, "dddd"))</f>
        <v/>
      </c>
      <c r="AA3522" s="23">
        <f>IF(X3522="", "", TEXT(X3522, "dddd"))</f>
        <v/>
      </c>
      <c r="AB3522" s="23">
        <f>VLOOKUP(U3522,'Currency Sheet'!A:C,3,)</f>
        <v/>
      </c>
      <c r="AC3522" s="44">
        <f>VLOOKUP(P3522,'Customer List'!B:D,3,)</f>
        <v/>
      </c>
    </row>
    <row r="3523">
      <c r="A3523" s="23">
        <f>A3522+1</f>
        <v/>
      </c>
      <c r="B3523" s="23" t="inlineStr">
        <is>
          <t>EED119933</t>
        </is>
      </c>
      <c r="C3523" s="32" t="n">
        <v>45941</v>
      </c>
      <c r="D3523" s="32" t="n">
        <v>45948</v>
      </c>
      <c r="E3523" s="51" t="n">
        <v>196</v>
      </c>
      <c r="F3523" s="51">
        <f>IF(AB3523="DOLLAR",E3523*88,E3523)</f>
        <v/>
      </c>
      <c r="G3523" s="62">
        <f>F3523*J3523</f>
        <v/>
      </c>
      <c r="H3523" s="23" t="n">
        <v>105006</v>
      </c>
      <c r="I3523" s="23" t="inlineStr">
        <is>
          <t>anti-mouse CD86</t>
        </is>
      </c>
      <c r="J3523" s="23" t="n">
        <v>1</v>
      </c>
      <c r="K3523" s="23" t="n"/>
      <c r="L3523" s="23">
        <f>J3523-K3523</f>
        <v/>
      </c>
      <c r="M3523" s="23" t="n"/>
      <c r="N3523" s="32" t="n"/>
      <c r="O3523" s="62" t="n"/>
      <c r="P3523" s="23" t="inlineStr">
        <is>
          <t>RCB</t>
        </is>
      </c>
      <c r="Q3523" s="23" t="n"/>
      <c r="R3523" s="23" t="n"/>
      <c r="S3523" s="63" t="n">
        <v>4</v>
      </c>
      <c r="T3523" s="39" t="n"/>
      <c r="U3523" s="23" t="inlineStr">
        <is>
          <t>BioLegend</t>
        </is>
      </c>
      <c r="V3523" s="23">
        <f>VLOOKUP(P3523,'Customer List'!B:C,2,)</f>
        <v/>
      </c>
      <c r="W3523" s="40" t="inlineStr">
        <is>
          <t>Deepak</t>
        </is>
      </c>
      <c r="X3523" s="32">
        <f>IF(OR(R3523 = "PRIYANKA MADAM", R3523 = "DEEPAK", R3523 = "PORTER"),N3523,"")</f>
        <v/>
      </c>
      <c r="Y3523" s="23" t="n"/>
      <c r="Z3523" s="23">
        <f>IF(N3523="", "", TEXT(N3523, "dddd"))</f>
        <v/>
      </c>
      <c r="AA3523" s="23">
        <f>IF(X3523="", "", TEXT(X3523, "dddd"))</f>
        <v/>
      </c>
      <c r="AB3523" s="23">
        <f>VLOOKUP(U3523,'Currency Sheet'!A:C,3,)</f>
        <v/>
      </c>
      <c r="AC3523" s="44">
        <f>VLOOKUP(P3523,'Customer List'!B:D,3,)</f>
        <v/>
      </c>
    </row>
    <row r="3524">
      <c r="A3524" s="23">
        <f>A3523+1</f>
        <v/>
      </c>
      <c r="B3524" s="23" t="inlineStr">
        <is>
          <t>EED119933</t>
        </is>
      </c>
      <c r="C3524" s="32" t="n">
        <v>45941</v>
      </c>
      <c r="D3524" s="32" t="n">
        <v>45948</v>
      </c>
      <c r="E3524" s="51" t="n">
        <v>147.7</v>
      </c>
      <c r="F3524" s="51">
        <f>IF(AB3524="DOLLAR",E3524*88,E3524)</f>
        <v/>
      </c>
      <c r="G3524" s="62">
        <f>F3524*J3524</f>
        <v/>
      </c>
      <c r="H3524" s="23" t="n">
        <v>105814</v>
      </c>
      <c r="I3524" s="23" t="inlineStr">
        <is>
          <t>anti-mouse CD117 (c-kit)</t>
        </is>
      </c>
      <c r="J3524" s="23" t="n">
        <v>2</v>
      </c>
      <c r="K3524" s="23" t="n"/>
      <c r="L3524" s="23">
        <f>J3524-K3524</f>
        <v/>
      </c>
      <c r="M3524" s="23" t="n"/>
      <c r="N3524" s="32" t="n"/>
      <c r="O3524" s="62" t="n"/>
      <c r="P3524" s="23" t="inlineStr">
        <is>
          <t>MICRO VAPI</t>
        </is>
      </c>
      <c r="Q3524" s="23" t="n"/>
      <c r="R3524" s="23" t="n"/>
      <c r="S3524" s="63" t="n">
        <v>4</v>
      </c>
      <c r="T3524" s="39" t="n"/>
      <c r="U3524" s="23" t="inlineStr">
        <is>
          <t>BioLegend</t>
        </is>
      </c>
      <c r="V3524" s="23">
        <f>VLOOKUP(P3524,'Customer List'!B:C,2,)</f>
        <v/>
      </c>
      <c r="W3524" s="40" t="inlineStr">
        <is>
          <t>Wednesday (22-10-25)</t>
        </is>
      </c>
      <c r="X3524" s="32">
        <f>IF(OR(R3524 = "PRIYANKA MADAM", R3524 = "DEEPAK", R3524 = "PORTER"),N3524,"")</f>
        <v/>
      </c>
      <c r="Y3524" s="23" t="n"/>
      <c r="Z3524" s="23">
        <f>IF(N3524="", "", TEXT(N3524, "dddd"))</f>
        <v/>
      </c>
      <c r="AA3524" s="23">
        <f>IF(X3524="", "", TEXT(X3524, "dddd"))</f>
        <v/>
      </c>
      <c r="AB3524" s="23">
        <f>VLOOKUP(U3524,'Currency Sheet'!A:C,3,)</f>
        <v/>
      </c>
      <c r="AC3524" s="44">
        <f>VLOOKUP(P3524,'Customer List'!B:D,3,)</f>
        <v/>
      </c>
    </row>
    <row r="3525">
      <c r="A3525" s="23">
        <f>A3524+1</f>
        <v/>
      </c>
      <c r="B3525" s="23" t="inlineStr">
        <is>
          <t>EED119933</t>
        </is>
      </c>
      <c r="C3525" s="32" t="n">
        <v>45941</v>
      </c>
      <c r="D3525" s="32" t="n">
        <v>45948</v>
      </c>
      <c r="E3525" s="51" t="n">
        <v>204.75</v>
      </c>
      <c r="F3525" s="51">
        <f>IF(AB3525="DOLLAR",E3525*88,E3525)</f>
        <v/>
      </c>
      <c r="G3525" s="62">
        <f>F3525*J3525</f>
        <v/>
      </c>
      <c r="H3525" s="23" t="n">
        <v>107641</v>
      </c>
      <c r="I3525" s="23" t="inlineStr">
        <is>
          <t>anti-mouse I-A/I-E</t>
        </is>
      </c>
      <c r="J3525" s="23" t="n">
        <v>2</v>
      </c>
      <c r="K3525" s="23" t="n"/>
      <c r="L3525" s="23">
        <f>J3525-K3525</f>
        <v/>
      </c>
      <c r="M3525" s="23" t="n"/>
      <c r="N3525" s="32" t="n"/>
      <c r="O3525" s="62" t="n"/>
      <c r="P3525" s="23" t="inlineStr">
        <is>
          <t>RCB</t>
        </is>
      </c>
      <c r="Q3525" s="23" t="n"/>
      <c r="R3525" s="23" t="n"/>
      <c r="S3525" s="63" t="n">
        <v>4</v>
      </c>
      <c r="T3525" s="39" t="n"/>
      <c r="U3525" s="23" t="inlineStr">
        <is>
          <t>BioLegend</t>
        </is>
      </c>
      <c r="V3525" s="23">
        <f>VLOOKUP(P3525,'Customer List'!B:C,2,)</f>
        <v/>
      </c>
      <c r="W3525" s="40" t="inlineStr">
        <is>
          <t>Deepak</t>
        </is>
      </c>
      <c r="X3525" s="32">
        <f>IF(OR(R3525 = "PRIYANKA MADAM", R3525 = "DEEPAK", R3525 = "PORTER"),N3525,"")</f>
        <v/>
      </c>
      <c r="Y3525" s="23" t="n"/>
      <c r="Z3525" s="23">
        <f>IF(N3525="", "", TEXT(N3525, "dddd"))</f>
        <v/>
      </c>
      <c r="AA3525" s="23">
        <f>IF(X3525="", "", TEXT(X3525, "dddd"))</f>
        <v/>
      </c>
      <c r="AB3525" s="23">
        <f>VLOOKUP(U3525,'Currency Sheet'!A:C,3,)</f>
        <v/>
      </c>
      <c r="AC3525" s="44">
        <f>VLOOKUP(P3525,'Customer List'!B:D,3,)</f>
        <v/>
      </c>
    </row>
    <row r="3526">
      <c r="A3526" s="23">
        <f>A3525+1</f>
        <v/>
      </c>
      <c r="B3526" s="23" t="inlineStr">
        <is>
          <t>EED119933</t>
        </is>
      </c>
      <c r="C3526" s="32" t="n">
        <v>45941</v>
      </c>
      <c r="D3526" s="32" t="n">
        <v>45948</v>
      </c>
      <c r="E3526" s="51" t="n">
        <v>214.5</v>
      </c>
      <c r="F3526" s="51">
        <f>IF(AB3526="DOLLAR",E3526*88,E3526)</f>
        <v/>
      </c>
      <c r="G3526" s="62">
        <f>F3526*J3526</f>
        <v/>
      </c>
      <c r="H3526" s="23" t="n">
        <v>115555</v>
      </c>
      <c r="I3526" s="23" t="inlineStr">
        <is>
          <t>anti-mouse CD19</t>
        </is>
      </c>
      <c r="J3526" s="23" t="n">
        <v>2</v>
      </c>
      <c r="K3526" s="23" t="n"/>
      <c r="L3526" s="23">
        <f>J3526-K3526</f>
        <v/>
      </c>
      <c r="M3526" s="23" t="n"/>
      <c r="N3526" s="32" t="n"/>
      <c r="O3526" s="62" t="n"/>
      <c r="P3526" s="23" t="inlineStr">
        <is>
          <t>Aurigine Service</t>
        </is>
      </c>
      <c r="Q3526" s="23" t="n"/>
      <c r="R3526" s="23" t="n"/>
      <c r="S3526" s="63" t="n">
        <v>4</v>
      </c>
      <c r="T3526" s="39" t="n"/>
      <c r="U3526" s="23" t="inlineStr">
        <is>
          <t>BioLegend</t>
        </is>
      </c>
      <c r="V3526" s="23">
        <f>VLOOKUP(P3526,'Customer List'!B:C,2,)</f>
        <v/>
      </c>
      <c r="W3526" s="40" t="inlineStr">
        <is>
          <t>Wednesday (22-10-25)</t>
        </is>
      </c>
      <c r="X3526" s="32">
        <f>IF(OR(R3526 = "PRIYANKA MADAM", R3526 = "DEEPAK", R3526 = "PORTER"),N3526,"")</f>
        <v/>
      </c>
      <c r="Y3526" s="23" t="n"/>
      <c r="Z3526" s="23">
        <f>IF(N3526="", "", TEXT(N3526, "dddd"))</f>
        <v/>
      </c>
      <c r="AA3526" s="23">
        <f>IF(X3526="", "", TEXT(X3526, "dddd"))</f>
        <v/>
      </c>
      <c r="AB3526" s="23">
        <f>VLOOKUP(U3526,'Currency Sheet'!A:C,3,)</f>
        <v/>
      </c>
      <c r="AC3526" s="44">
        <f>VLOOKUP(P3526,'Customer List'!B:D,3,)</f>
        <v/>
      </c>
    </row>
    <row r="3527">
      <c r="A3527" s="23">
        <f>A3526+1</f>
        <v/>
      </c>
      <c r="B3527" s="23" t="inlineStr">
        <is>
          <t>EED119933</t>
        </is>
      </c>
      <c r="C3527" s="32" t="n">
        <v>45941</v>
      </c>
      <c r="D3527" s="32" t="n">
        <v>45948</v>
      </c>
      <c r="E3527" s="51" t="n">
        <v>160.3</v>
      </c>
      <c r="F3527" s="51">
        <f>IF(AB3527="DOLLAR",E3527*88,E3527)</f>
        <v/>
      </c>
      <c r="G3527" s="62">
        <f>F3527*J3527</f>
        <v/>
      </c>
      <c r="H3527" s="23" t="n">
        <v>116008</v>
      </c>
      <c r="I3527" s="23" t="inlineStr">
        <is>
          <t>anti-mouse CD4</t>
        </is>
      </c>
      <c r="J3527" s="23" t="n">
        <v>1</v>
      </c>
      <c r="K3527" s="23" t="n"/>
      <c r="L3527" s="23">
        <f>J3527-K3527</f>
        <v/>
      </c>
      <c r="M3527" s="23" t="n"/>
      <c r="N3527" s="32" t="n"/>
      <c r="O3527" s="62" t="n"/>
      <c r="P3527" s="23" t="inlineStr">
        <is>
          <t>TIFR</t>
        </is>
      </c>
      <c r="Q3527" s="23" t="n"/>
      <c r="R3527" s="23" t="n"/>
      <c r="S3527" s="63" t="n">
        <v>4</v>
      </c>
      <c r="T3527" s="39" t="n"/>
      <c r="U3527" s="23" t="inlineStr">
        <is>
          <t>BioLegend</t>
        </is>
      </c>
      <c r="V3527" s="23">
        <f>VLOOKUP(P3527,'Customer List'!B:C,2,)</f>
        <v/>
      </c>
      <c r="W3527" s="40" t="inlineStr">
        <is>
          <t>Wednesday (22-10-25)</t>
        </is>
      </c>
      <c r="X3527" s="32">
        <f>IF(OR(R3527 = "PRIYANKA MADAM", R3527 = "DEEPAK", R3527 = "PORTER"),N3527,"")</f>
        <v/>
      </c>
      <c r="Y3527" s="23" t="n"/>
      <c r="Z3527" s="23">
        <f>IF(N3527="", "", TEXT(N3527, "dddd"))</f>
        <v/>
      </c>
      <c r="AA3527" s="23">
        <f>IF(X3527="", "", TEXT(X3527, "dddd"))</f>
        <v/>
      </c>
      <c r="AB3527" s="23">
        <f>VLOOKUP(U3527,'Currency Sheet'!A:C,3,)</f>
        <v/>
      </c>
      <c r="AC3527" s="44">
        <f>VLOOKUP(P3527,'Customer List'!B:D,3,)</f>
        <v/>
      </c>
    </row>
    <row r="3528">
      <c r="A3528" s="23">
        <f>A3527+1</f>
        <v/>
      </c>
      <c r="B3528" s="23" t="inlineStr">
        <is>
          <t>EED119933</t>
        </is>
      </c>
      <c r="C3528" s="32" t="n">
        <v>45941</v>
      </c>
      <c r="D3528" s="32" t="n">
        <v>45948</v>
      </c>
      <c r="E3528" s="51" t="n">
        <v>242.9</v>
      </c>
      <c r="F3528" s="51">
        <f>IF(AB3528="DOLLAR",E3528*88,E3528)</f>
        <v/>
      </c>
      <c r="G3528" s="62">
        <f>F3528*J3528</f>
        <v/>
      </c>
      <c r="H3528" s="23" t="n">
        <v>118220</v>
      </c>
      <c r="I3528" s="23" t="inlineStr">
        <is>
          <t>anti-mouse CD326 (EpCAM)</t>
        </is>
      </c>
      <c r="J3528" s="23" t="n">
        <v>1</v>
      </c>
      <c r="K3528" s="23" t="n"/>
      <c r="L3528" s="23">
        <f>J3528-K3528</f>
        <v/>
      </c>
      <c r="M3528" s="23" t="n"/>
      <c r="N3528" s="32" t="n"/>
      <c r="O3528" s="62" t="n"/>
      <c r="P3528" s="23" t="inlineStr">
        <is>
          <t>ACTREC</t>
        </is>
      </c>
      <c r="Q3528" s="23" t="n"/>
      <c r="R3528" s="23" t="n"/>
      <c r="S3528" s="63" t="n">
        <v>4</v>
      </c>
      <c r="T3528" s="39" t="n"/>
      <c r="U3528" s="23" t="inlineStr">
        <is>
          <t>BioLegend</t>
        </is>
      </c>
      <c r="V3528" s="23">
        <f>VLOOKUP(P3528,'Customer List'!B:C,2,)</f>
        <v/>
      </c>
      <c r="W3528" s="40" t="inlineStr">
        <is>
          <t>Wednesday (22-10-25)</t>
        </is>
      </c>
      <c r="X3528" s="32">
        <f>IF(OR(R3528 = "PRIYANKA MADAM", R3528 = "DEEPAK", R3528 = "PORTER"),N3528,"")</f>
        <v/>
      </c>
      <c r="Y3528" s="23" t="n"/>
      <c r="Z3528" s="23">
        <f>IF(N3528="", "", TEXT(N3528, "dddd"))</f>
        <v/>
      </c>
      <c r="AA3528" s="23">
        <f>IF(X3528="", "", TEXT(X3528, "dddd"))</f>
        <v/>
      </c>
      <c r="AB3528" s="23">
        <f>VLOOKUP(U3528,'Currency Sheet'!A:C,3,)</f>
        <v/>
      </c>
      <c r="AC3528" s="44">
        <f>VLOOKUP(P3528,'Customer List'!B:D,3,)</f>
        <v/>
      </c>
    </row>
    <row r="3529">
      <c r="A3529" s="23">
        <f>A3528+1</f>
        <v/>
      </c>
      <c r="B3529" s="23" t="inlineStr">
        <is>
          <t>EED119933</t>
        </is>
      </c>
      <c r="C3529" s="32" t="n">
        <v>45941</v>
      </c>
      <c r="D3529" s="32" t="n">
        <v>45948</v>
      </c>
      <c r="E3529" s="51" t="n">
        <v>93.8</v>
      </c>
      <c r="F3529" s="51">
        <f>IF(AB3529="DOLLAR",E3529*88,E3529)</f>
        <v/>
      </c>
      <c r="G3529" s="62">
        <f>F3529*J3529</f>
        <v/>
      </c>
      <c r="H3529" s="23" t="n">
        <v>119703</v>
      </c>
      <c r="I3529" s="23" t="inlineStr">
        <is>
          <t>anti-mouse CD366 (Tim-3)</t>
        </is>
      </c>
      <c r="J3529" s="23" t="n">
        <v>1</v>
      </c>
      <c r="K3529" s="23" t="n"/>
      <c r="L3529" s="23">
        <f>J3529-K3529</f>
        <v/>
      </c>
      <c r="M3529" s="23" t="n"/>
      <c r="N3529" s="32" t="n"/>
      <c r="O3529" s="62" t="n"/>
      <c r="P3529" s="23" t="inlineStr">
        <is>
          <t>TIFR</t>
        </is>
      </c>
      <c r="Q3529" s="23" t="n"/>
      <c r="R3529" s="23" t="n"/>
      <c r="S3529" s="63" t="n">
        <v>4</v>
      </c>
      <c r="T3529" s="39" t="n"/>
      <c r="U3529" s="23" t="inlineStr">
        <is>
          <t>BioLegend</t>
        </is>
      </c>
      <c r="V3529" s="23">
        <f>VLOOKUP(P3529,'Customer List'!B:C,2,)</f>
        <v/>
      </c>
      <c r="W3529" s="40" t="inlineStr">
        <is>
          <t>Wednesday (22-10-25)</t>
        </is>
      </c>
      <c r="X3529" s="32">
        <f>IF(OR(R3529 = "PRIYANKA MADAM", R3529 = "DEEPAK", R3529 = "PORTER"),N3529,"")</f>
        <v/>
      </c>
      <c r="Y3529" s="23" t="n"/>
      <c r="Z3529" s="23">
        <f>IF(N3529="", "", TEXT(N3529, "dddd"))</f>
        <v/>
      </c>
      <c r="AA3529" s="23">
        <f>IF(X3529="", "", TEXT(X3529, "dddd"))</f>
        <v/>
      </c>
      <c r="AB3529" s="23">
        <f>VLOOKUP(U3529,'Currency Sheet'!A:C,3,)</f>
        <v/>
      </c>
      <c r="AC3529" s="44">
        <f>VLOOKUP(P3529,'Customer List'!B:D,3,)</f>
        <v/>
      </c>
    </row>
    <row r="3530">
      <c r="A3530" s="23">
        <f>A3529+1</f>
        <v/>
      </c>
      <c r="B3530" s="23" t="inlineStr">
        <is>
          <t>EED119933</t>
        </is>
      </c>
      <c r="C3530" s="32" t="n">
        <v>45941</v>
      </c>
      <c r="D3530" s="32" t="n">
        <v>45948</v>
      </c>
      <c r="E3530" s="51" t="n">
        <v>102.9</v>
      </c>
      <c r="F3530" s="51">
        <f>IF(AB3530="DOLLAR",E3530*88,E3530)</f>
        <v/>
      </c>
      <c r="G3530" s="62">
        <f>F3530*J3530</f>
        <v/>
      </c>
      <c r="H3530" s="23" t="n">
        <v>120205</v>
      </c>
      <c r="I3530" s="23" t="inlineStr">
        <is>
          <t>anti-mouse CD357 (GITR)</t>
        </is>
      </c>
      <c r="J3530" s="23" t="n">
        <v>1</v>
      </c>
      <c r="K3530" s="23" t="n"/>
      <c r="L3530" s="23">
        <f>J3530-K3530</f>
        <v/>
      </c>
      <c r="M3530" s="23" t="n"/>
      <c r="N3530" s="32" t="n"/>
      <c r="O3530" s="62" t="n"/>
      <c r="P3530" s="23" t="inlineStr">
        <is>
          <t>TIFR</t>
        </is>
      </c>
      <c r="Q3530" s="23" t="n"/>
      <c r="R3530" s="23" t="n"/>
      <c r="S3530" s="63" t="n">
        <v>4</v>
      </c>
      <c r="T3530" s="39" t="n"/>
      <c r="U3530" s="23" t="inlineStr">
        <is>
          <t>BioLegend</t>
        </is>
      </c>
      <c r="V3530" s="23">
        <f>VLOOKUP(P3530,'Customer List'!B:C,2,)</f>
        <v/>
      </c>
      <c r="W3530" s="40" t="inlineStr">
        <is>
          <t>Wednesday (22-10-25)</t>
        </is>
      </c>
      <c r="X3530" s="32">
        <f>IF(OR(R3530 = "PRIYANKA MADAM", R3530 = "DEEPAK", R3530 = "PORTER"),N3530,"")</f>
        <v/>
      </c>
      <c r="Y3530" s="23" t="n"/>
      <c r="Z3530" s="23">
        <f>IF(N3530="", "", TEXT(N3530, "dddd"))</f>
        <v/>
      </c>
      <c r="AA3530" s="23">
        <f>IF(X3530="", "", TEXT(X3530, "dddd"))</f>
        <v/>
      </c>
      <c r="AB3530" s="23">
        <f>VLOOKUP(U3530,'Currency Sheet'!A:C,3,)</f>
        <v/>
      </c>
      <c r="AC3530" s="44">
        <f>VLOOKUP(P3530,'Customer List'!B:D,3,)</f>
        <v/>
      </c>
    </row>
    <row r="3531">
      <c r="A3531" s="23">
        <f>A3530+1</f>
        <v/>
      </c>
      <c r="B3531" s="23" t="inlineStr">
        <is>
          <t>EED119933</t>
        </is>
      </c>
      <c r="C3531" s="32" t="n">
        <v>45941</v>
      </c>
      <c r="D3531" s="32" t="n">
        <v>45948</v>
      </c>
      <c r="E3531" s="51" t="n">
        <v>212.1</v>
      </c>
      <c r="F3531" s="51">
        <f>IF(AB3531="DOLLAR",E3531*88,E3531)</f>
        <v/>
      </c>
      <c r="G3531" s="62">
        <f>F3531*J3531</f>
        <v/>
      </c>
      <c r="H3531" s="23" t="n">
        <v>123114</v>
      </c>
      <c r="I3531" s="23" t="inlineStr">
        <is>
          <t>anti-mouse F4/80</t>
        </is>
      </c>
      <c r="J3531" s="23" t="n">
        <v>1</v>
      </c>
      <c r="K3531" s="23" t="n"/>
      <c r="L3531" s="23">
        <f>J3531-K3531</f>
        <v/>
      </c>
      <c r="M3531" s="23" t="n"/>
      <c r="N3531" s="32" t="n"/>
      <c r="O3531" s="62" t="n"/>
      <c r="P3531" s="23" t="inlineStr">
        <is>
          <t>Aurigine Service</t>
        </is>
      </c>
      <c r="Q3531" s="23" t="n"/>
      <c r="R3531" s="23" t="n"/>
      <c r="S3531" s="63" t="n">
        <v>4</v>
      </c>
      <c r="T3531" s="39" t="n"/>
      <c r="U3531" s="23" t="inlineStr">
        <is>
          <t>BioLegend</t>
        </is>
      </c>
      <c r="V3531" s="23">
        <f>VLOOKUP(P3531,'Customer List'!B:C,2,)</f>
        <v/>
      </c>
      <c r="W3531" s="40" t="inlineStr">
        <is>
          <t>Wednesday (22-10-25)</t>
        </is>
      </c>
      <c r="X3531" s="32">
        <f>IF(OR(R3531 = "PRIYANKA MADAM", R3531 = "DEEPAK", R3531 = "PORTER"),N3531,"")</f>
        <v/>
      </c>
      <c r="Y3531" s="23" t="n"/>
      <c r="Z3531" s="23">
        <f>IF(N3531="", "", TEXT(N3531, "dddd"))</f>
        <v/>
      </c>
      <c r="AA3531" s="23">
        <f>IF(X3531="", "", TEXT(X3531, "dddd"))</f>
        <v/>
      </c>
      <c r="AB3531" s="23">
        <f>VLOOKUP(U3531,'Currency Sheet'!A:C,3,)</f>
        <v/>
      </c>
      <c r="AC3531" s="44">
        <f>VLOOKUP(P3531,'Customer List'!B:D,3,)</f>
        <v/>
      </c>
    </row>
    <row r="3532">
      <c r="A3532" s="23">
        <f>A3531+1</f>
        <v/>
      </c>
      <c r="B3532" s="23" t="inlineStr">
        <is>
          <t>EED119933</t>
        </is>
      </c>
      <c r="C3532" s="32" t="n">
        <v>45941</v>
      </c>
      <c r="D3532" s="32" t="n">
        <v>45948</v>
      </c>
      <c r="E3532" s="51" t="n">
        <v>219</v>
      </c>
      <c r="F3532" s="51">
        <f>IF(AB3532="DOLLAR",E3532*88,E3532)</f>
        <v/>
      </c>
      <c r="G3532" s="62">
        <f>F3532*J3532</f>
        <v/>
      </c>
      <c r="H3532" s="23" t="n">
        <v>123173</v>
      </c>
      <c r="I3532" s="23" t="inlineStr">
        <is>
          <t>anti-mouse F4/80</t>
        </is>
      </c>
      <c r="J3532" s="23" t="n">
        <v>1</v>
      </c>
      <c r="K3532" s="23" t="n"/>
      <c r="L3532" s="23">
        <f>J3532-K3532</f>
        <v/>
      </c>
      <c r="M3532" s="23" t="n"/>
      <c r="N3532" s="32" t="n"/>
      <c r="O3532" s="62" t="n"/>
      <c r="P3532" s="23" t="inlineStr">
        <is>
          <t>MICRO VAPI</t>
        </is>
      </c>
      <c r="Q3532" s="23" t="n"/>
      <c r="R3532" s="23" t="n"/>
      <c r="S3532" s="63" t="n">
        <v>4</v>
      </c>
      <c r="T3532" s="39" t="n"/>
      <c r="U3532" s="23" t="inlineStr">
        <is>
          <t>BioLegend</t>
        </is>
      </c>
      <c r="V3532" s="23">
        <f>VLOOKUP(P3532,'Customer List'!B:C,2,)</f>
        <v/>
      </c>
      <c r="W3532" s="40" t="inlineStr">
        <is>
          <t>Wednesday (22-10-25)</t>
        </is>
      </c>
      <c r="X3532" s="32">
        <f>IF(OR(R3532 = "PRIYANKA MADAM", R3532 = "DEEPAK", R3532 = "PORTER"),N3532,"")</f>
        <v/>
      </c>
      <c r="Y3532" s="23" t="n"/>
      <c r="Z3532" s="23">
        <f>IF(N3532="", "", TEXT(N3532, "dddd"))</f>
        <v/>
      </c>
      <c r="AA3532" s="23">
        <f>IF(X3532="", "", TEXT(X3532, "dddd"))</f>
        <v/>
      </c>
      <c r="AB3532" s="23">
        <f>VLOOKUP(U3532,'Currency Sheet'!A:C,3,)</f>
        <v/>
      </c>
      <c r="AC3532" s="44">
        <f>VLOOKUP(P3532,'Customer List'!B:D,3,)</f>
        <v/>
      </c>
    </row>
    <row r="3533">
      <c r="A3533" s="23">
        <f>A3532+1</f>
        <v/>
      </c>
      <c r="B3533" s="23" t="inlineStr">
        <is>
          <t>EED119933</t>
        </is>
      </c>
      <c r="C3533" s="32" t="n">
        <v>45941</v>
      </c>
      <c r="D3533" s="32" t="n">
        <v>45948</v>
      </c>
      <c r="E3533" s="51" t="n">
        <v>193.2</v>
      </c>
      <c r="F3533" s="51">
        <f>IF(AB3533="DOLLAR",E3533*88,E3533)</f>
        <v/>
      </c>
      <c r="G3533" s="62">
        <f>F3533*J3533</f>
        <v/>
      </c>
      <c r="H3533" s="23" t="n">
        <v>125224</v>
      </c>
      <c r="I3533" s="23" t="inlineStr">
        <is>
          <t>anti-mouse CD223 (LAG-3)</t>
        </is>
      </c>
      <c r="J3533" s="23" t="n">
        <v>1</v>
      </c>
      <c r="K3533" s="23" t="n"/>
      <c r="L3533" s="23">
        <f>J3533-K3533</f>
        <v/>
      </c>
      <c r="M3533" s="23" t="n"/>
      <c r="N3533" s="32" t="n"/>
      <c r="O3533" s="62" t="n"/>
      <c r="P3533" s="23" t="inlineStr">
        <is>
          <t>ACTREC</t>
        </is>
      </c>
      <c r="Q3533" s="23" t="n"/>
      <c r="R3533" s="23" t="n"/>
      <c r="S3533" s="63" t="n">
        <v>4</v>
      </c>
      <c r="T3533" s="39" t="n"/>
      <c r="U3533" s="23" t="inlineStr">
        <is>
          <t>BioLegend</t>
        </is>
      </c>
      <c r="V3533" s="23">
        <f>VLOOKUP(P3533,'Customer List'!B:C,2,)</f>
        <v/>
      </c>
      <c r="W3533" s="40" t="inlineStr">
        <is>
          <t>Wednesday (22-10-25)</t>
        </is>
      </c>
      <c r="X3533" s="32">
        <f>IF(OR(R3533 = "PRIYANKA MADAM", R3533 = "DEEPAK", R3533 = "PORTER"),N3533,"")</f>
        <v/>
      </c>
      <c r="Y3533" s="23" t="n"/>
      <c r="Z3533" s="23">
        <f>IF(N3533="", "", TEXT(N3533, "dddd"))</f>
        <v/>
      </c>
      <c r="AA3533" s="23">
        <f>IF(X3533="", "", TEXT(X3533, "dddd"))</f>
        <v/>
      </c>
      <c r="AB3533" s="23">
        <f>VLOOKUP(U3533,'Currency Sheet'!A:C,3,)</f>
        <v/>
      </c>
      <c r="AC3533" s="44">
        <f>VLOOKUP(P3533,'Customer List'!B:D,3,)</f>
        <v/>
      </c>
    </row>
    <row r="3534">
      <c r="A3534" s="23">
        <f>A3533+1</f>
        <v/>
      </c>
      <c r="B3534" s="23" t="inlineStr">
        <is>
          <t>EED119933</t>
        </is>
      </c>
      <c r="C3534" s="32" t="n">
        <v>45941</v>
      </c>
      <c r="D3534" s="32" t="n">
        <v>45948</v>
      </c>
      <c r="E3534" s="51" t="n">
        <v>62.3</v>
      </c>
      <c r="F3534" s="51">
        <f>IF(AB3534="DOLLAR",E3534*88,E3534)</f>
        <v/>
      </c>
      <c r="G3534" s="62">
        <f>F3534*J3534</f>
        <v/>
      </c>
      <c r="H3534" s="23" t="n">
        <v>127605</v>
      </c>
      <c r="I3534" s="23" t="inlineStr">
        <is>
          <t>anti-mouse Ly-6G</t>
        </is>
      </c>
      <c r="J3534" s="23" t="n">
        <v>1</v>
      </c>
      <c r="K3534" s="23" t="n"/>
      <c r="L3534" s="23">
        <f>J3534-K3534</f>
        <v/>
      </c>
      <c r="M3534" s="23" t="n"/>
      <c r="N3534" s="32" t="n"/>
      <c r="O3534" s="62" t="n"/>
      <c r="P3534" s="23" t="inlineStr">
        <is>
          <t>TIFR</t>
        </is>
      </c>
      <c r="Q3534" s="23" t="n"/>
      <c r="R3534" s="23" t="n"/>
      <c r="S3534" s="63" t="n">
        <v>4</v>
      </c>
      <c r="T3534" s="39" t="n"/>
      <c r="U3534" s="23" t="inlineStr">
        <is>
          <t>BioLegend</t>
        </is>
      </c>
      <c r="V3534" s="23">
        <f>VLOOKUP(P3534,'Customer List'!B:C,2,)</f>
        <v/>
      </c>
      <c r="W3534" s="40" t="inlineStr">
        <is>
          <t>Wednesday (22-10-25)</t>
        </is>
      </c>
      <c r="X3534" s="32">
        <f>IF(OR(R3534 = "PRIYANKA MADAM", R3534 = "DEEPAK", R3534 = "PORTER"),N3534,"")</f>
        <v/>
      </c>
      <c r="Y3534" s="23" t="n"/>
      <c r="Z3534" s="23">
        <f>IF(N3534="", "", TEXT(N3534, "dddd"))</f>
        <v/>
      </c>
      <c r="AA3534" s="23">
        <f>IF(X3534="", "", TEXT(X3534, "dddd"))</f>
        <v/>
      </c>
      <c r="AB3534" s="23">
        <f>VLOOKUP(U3534,'Currency Sheet'!A:C,3,)</f>
        <v/>
      </c>
      <c r="AC3534" s="44">
        <f>VLOOKUP(P3534,'Customer List'!B:D,3,)</f>
        <v/>
      </c>
    </row>
    <row r="3535">
      <c r="A3535" s="23">
        <f>A3534+1</f>
        <v/>
      </c>
      <c r="B3535" s="23" t="inlineStr">
        <is>
          <t>EED119933</t>
        </is>
      </c>
      <c r="C3535" s="32" t="n">
        <v>45941</v>
      </c>
      <c r="D3535" s="32" t="n">
        <v>45948</v>
      </c>
      <c r="E3535" s="51" t="n">
        <v>255.5</v>
      </c>
      <c r="F3535" s="51">
        <f>IF(AB3535="DOLLAR",E3535*88,E3535)</f>
        <v/>
      </c>
      <c r="G3535" s="62">
        <f>F3535*J3535</f>
        <v/>
      </c>
      <c r="H3535" s="23" t="n">
        <v>135010</v>
      </c>
      <c r="I3535" s="23" t="inlineStr">
        <is>
          <t>anti-mouse CD127 (IL-7Rα)</t>
        </is>
      </c>
      <c r="J3535" s="23" t="n">
        <v>1</v>
      </c>
      <c r="K3535" s="23" t="n"/>
      <c r="L3535" s="23">
        <f>J3535-K3535</f>
        <v/>
      </c>
      <c r="M3535" s="23" t="n"/>
      <c r="N3535" s="32" t="n"/>
      <c r="O3535" s="62" t="n"/>
      <c r="P3535" s="23" t="inlineStr">
        <is>
          <t>MICRO VAPI</t>
        </is>
      </c>
      <c r="Q3535" s="23" t="n"/>
      <c r="R3535" s="23" t="n"/>
      <c r="S3535" s="63" t="n">
        <v>4</v>
      </c>
      <c r="T3535" s="39" t="n"/>
      <c r="U3535" s="23" t="inlineStr">
        <is>
          <t>BioLegend</t>
        </is>
      </c>
      <c r="V3535" s="23">
        <f>VLOOKUP(P3535,'Customer List'!B:C,2,)</f>
        <v/>
      </c>
      <c r="W3535" s="40" t="inlineStr">
        <is>
          <t>Wednesday (22-10-25)</t>
        </is>
      </c>
      <c r="X3535" s="32">
        <f>IF(OR(R3535 = "PRIYANKA MADAM", R3535 = "DEEPAK", R3535 = "PORTER"),N3535,"")</f>
        <v/>
      </c>
      <c r="Y3535" s="23" t="n"/>
      <c r="Z3535" s="23">
        <f>IF(N3535="", "", TEXT(N3535, "dddd"))</f>
        <v/>
      </c>
      <c r="AA3535" s="23">
        <f>IF(X3535="", "", TEXT(X3535, "dddd"))</f>
        <v/>
      </c>
      <c r="AB3535" s="23">
        <f>VLOOKUP(U3535,'Currency Sheet'!A:C,3,)</f>
        <v/>
      </c>
      <c r="AC3535" s="44">
        <f>VLOOKUP(P3535,'Customer List'!B:D,3,)</f>
        <v/>
      </c>
    </row>
    <row r="3536">
      <c r="A3536" s="23">
        <f>A3535+1</f>
        <v/>
      </c>
      <c r="B3536" s="23" t="inlineStr">
        <is>
          <t>EED119933</t>
        </is>
      </c>
      <c r="C3536" s="32" t="n">
        <v>45941</v>
      </c>
      <c r="D3536" s="32" t="n">
        <v>45948</v>
      </c>
      <c r="E3536" s="51" t="n">
        <v>74.2</v>
      </c>
      <c r="F3536" s="51">
        <f>IF(AB3536="DOLLAR",E3536*88,E3536)</f>
        <v/>
      </c>
      <c r="G3536" s="62">
        <f>F3536*J3536</f>
        <v/>
      </c>
      <c r="H3536" s="23" t="n">
        <v>135213</v>
      </c>
      <c r="I3536" s="23" t="inlineStr">
        <is>
          <t>anti-mouse CD279 (PD-1)</t>
        </is>
      </c>
      <c r="J3536" s="23" t="n">
        <v>1</v>
      </c>
      <c r="K3536" s="23" t="n"/>
      <c r="L3536" s="23">
        <f>J3536-K3536</f>
        <v/>
      </c>
      <c r="M3536" s="23" t="n"/>
      <c r="N3536" s="32" t="n"/>
      <c r="O3536" s="62" t="n"/>
      <c r="P3536" s="23" t="inlineStr">
        <is>
          <t>TIFR</t>
        </is>
      </c>
      <c r="Q3536" s="23" t="n"/>
      <c r="R3536" s="23" t="n"/>
      <c r="S3536" s="63" t="n">
        <v>4</v>
      </c>
      <c r="T3536" s="39" t="n"/>
      <c r="U3536" s="23" t="inlineStr">
        <is>
          <t>BioLegend</t>
        </is>
      </c>
      <c r="V3536" s="23">
        <f>VLOOKUP(P3536,'Customer List'!B:C,2,)</f>
        <v/>
      </c>
      <c r="W3536" s="40" t="inlineStr">
        <is>
          <t>Wednesday (22-10-25)</t>
        </is>
      </c>
      <c r="X3536" s="32">
        <f>IF(OR(R3536 = "PRIYANKA MADAM", R3536 = "DEEPAK", R3536 = "PORTER"),N3536,"")</f>
        <v/>
      </c>
      <c r="Y3536" s="23" t="n"/>
      <c r="Z3536" s="23">
        <f>IF(N3536="", "", TEXT(N3536, "dddd"))</f>
        <v/>
      </c>
      <c r="AA3536" s="23">
        <f>IF(X3536="", "", TEXT(X3536, "dddd"))</f>
        <v/>
      </c>
      <c r="AB3536" s="23">
        <f>VLOOKUP(U3536,'Currency Sheet'!A:C,3,)</f>
        <v/>
      </c>
      <c r="AC3536" s="44">
        <f>VLOOKUP(P3536,'Customer List'!B:D,3,)</f>
        <v/>
      </c>
    </row>
    <row r="3537">
      <c r="A3537" s="23">
        <f>A3536+1</f>
        <v/>
      </c>
      <c r="B3537" s="23" t="inlineStr">
        <is>
          <t>EED119933</t>
        </is>
      </c>
      <c r="C3537" s="32" t="n">
        <v>45941</v>
      </c>
      <c r="D3537" s="32" t="n">
        <v>45948</v>
      </c>
      <c r="E3537" s="51" t="n">
        <v>78.40000000000001</v>
      </c>
      <c r="F3537" s="51">
        <f>IF(AB3537="DOLLAR",E3537*88,E3537)</f>
        <v/>
      </c>
      <c r="G3537" s="62">
        <f>F3537*J3537</f>
        <v/>
      </c>
      <c r="H3537" s="23" t="n">
        <v>141409</v>
      </c>
      <c r="I3537" s="23" t="inlineStr">
        <is>
          <t>anti-mouse LAP (TGF-β1)</t>
        </is>
      </c>
      <c r="J3537" s="23" t="n">
        <v>1</v>
      </c>
      <c r="K3537" s="23" t="n"/>
      <c r="L3537" s="23">
        <f>J3537-K3537</f>
        <v/>
      </c>
      <c r="M3537" s="23" t="n"/>
      <c r="N3537" s="32" t="n"/>
      <c r="O3537" s="62" t="n"/>
      <c r="P3537" s="23" t="inlineStr">
        <is>
          <t>TIFR</t>
        </is>
      </c>
      <c r="Q3537" s="23" t="n"/>
      <c r="R3537" s="23" t="n"/>
      <c r="S3537" s="63" t="n">
        <v>4</v>
      </c>
      <c r="T3537" s="39" t="n"/>
      <c r="U3537" s="23" t="inlineStr">
        <is>
          <t>BioLegend</t>
        </is>
      </c>
      <c r="V3537" s="23">
        <f>VLOOKUP(P3537,'Customer List'!B:C,2,)</f>
        <v/>
      </c>
      <c r="W3537" s="40" t="inlineStr">
        <is>
          <t>Wednesday (22-10-25)</t>
        </is>
      </c>
      <c r="X3537" s="32">
        <f>IF(OR(R3537 = "PRIYANKA MADAM", R3537 = "DEEPAK", R3537 = "PORTER"),N3537,"")</f>
        <v/>
      </c>
      <c r="Y3537" s="23" t="n"/>
      <c r="Z3537" s="23">
        <f>IF(N3537="", "", TEXT(N3537, "dddd"))</f>
        <v/>
      </c>
      <c r="AA3537" s="23">
        <f>IF(X3537="", "", TEXT(X3537, "dddd"))</f>
        <v/>
      </c>
      <c r="AB3537" s="23">
        <f>VLOOKUP(U3537,'Currency Sheet'!A:C,3,)</f>
        <v/>
      </c>
      <c r="AC3537" s="44">
        <f>VLOOKUP(P3537,'Customer List'!B:D,3,)</f>
        <v/>
      </c>
    </row>
    <row r="3538">
      <c r="A3538" s="23">
        <f>A3537+1</f>
        <v/>
      </c>
      <c r="B3538" s="23" t="inlineStr">
        <is>
          <t>EED119933</t>
        </is>
      </c>
      <c r="C3538" s="32" t="n">
        <v>45941</v>
      </c>
      <c r="D3538" s="32" t="n">
        <v>45948</v>
      </c>
      <c r="E3538" s="51" t="n">
        <v>259</v>
      </c>
      <c r="F3538" s="51">
        <f>IF(AB3538="DOLLAR",E3538*88,E3538)</f>
        <v/>
      </c>
      <c r="G3538" s="62">
        <f>F3538*J3538</f>
        <v/>
      </c>
      <c r="H3538" s="23" t="n">
        <v>141732</v>
      </c>
      <c r="I3538" s="23" t="inlineStr">
        <is>
          <t>anti-mouse CD206 (MMR)</t>
        </is>
      </c>
      <c r="J3538" s="23" t="n">
        <v>1</v>
      </c>
      <c r="K3538" s="23" t="n"/>
      <c r="L3538" s="23">
        <f>J3538-K3538</f>
        <v/>
      </c>
      <c r="M3538" s="23" t="n"/>
      <c r="N3538" s="32" t="n"/>
      <c r="O3538" s="62" t="n"/>
      <c r="P3538" s="23" t="inlineStr">
        <is>
          <t>RCB</t>
        </is>
      </c>
      <c r="Q3538" s="23" t="n"/>
      <c r="R3538" s="23" t="n"/>
      <c r="S3538" s="63" t="n">
        <v>4</v>
      </c>
      <c r="T3538" s="39" t="n"/>
      <c r="U3538" s="23" t="inlineStr">
        <is>
          <t>BioLegend</t>
        </is>
      </c>
      <c r="V3538" s="23">
        <f>VLOOKUP(P3538,'Customer List'!B:C,2,)</f>
        <v/>
      </c>
      <c r="W3538" s="40" t="inlineStr">
        <is>
          <t>Deepak</t>
        </is>
      </c>
      <c r="X3538" s="32">
        <f>IF(OR(R3538 = "PRIYANKA MADAM", R3538 = "DEEPAK", R3538 = "PORTER"),N3538,"")</f>
        <v/>
      </c>
      <c r="Y3538" s="23" t="n"/>
      <c r="Z3538" s="23">
        <f>IF(N3538="", "", TEXT(N3538, "dddd"))</f>
        <v/>
      </c>
      <c r="AA3538" s="23">
        <f>IF(X3538="", "", TEXT(X3538, "dddd"))</f>
        <v/>
      </c>
      <c r="AB3538" s="23">
        <f>VLOOKUP(U3538,'Currency Sheet'!A:C,3,)</f>
        <v/>
      </c>
      <c r="AC3538" s="44">
        <f>VLOOKUP(P3538,'Customer List'!B:D,3,)</f>
        <v/>
      </c>
    </row>
    <row r="3539">
      <c r="A3539" s="23">
        <f>A3538+1</f>
        <v/>
      </c>
      <c r="B3539" s="23" t="inlineStr">
        <is>
          <t>EED119933</t>
        </is>
      </c>
      <c r="C3539" s="32" t="n">
        <v>45941</v>
      </c>
      <c r="D3539" s="32" t="n">
        <v>45948</v>
      </c>
      <c r="E3539" s="51" t="n">
        <v>161.25</v>
      </c>
      <c r="F3539" s="51">
        <f>IF(AB3539="DOLLAR",E3539*88,E3539)</f>
        <v/>
      </c>
      <c r="G3539" s="62">
        <f>F3539*J3539</f>
        <v/>
      </c>
      <c r="H3539" s="23" t="n">
        <v>145513</v>
      </c>
      <c r="I3539" s="23" t="inlineStr">
        <is>
          <t>anti-mouse CD185 (CXCR5)</t>
        </is>
      </c>
      <c r="J3539" s="23" t="n">
        <v>1</v>
      </c>
      <c r="K3539" s="23" t="n"/>
      <c r="L3539" s="23">
        <f>J3539-K3539</f>
        <v/>
      </c>
      <c r="M3539" s="23" t="n"/>
      <c r="N3539" s="32" t="n"/>
      <c r="O3539" s="62" t="n"/>
      <c r="P3539" s="23" t="inlineStr">
        <is>
          <t>TIFR</t>
        </is>
      </c>
      <c r="Q3539" s="23" t="n"/>
      <c r="R3539" s="23" t="n"/>
      <c r="S3539" s="63" t="n">
        <v>4</v>
      </c>
      <c r="T3539" s="39" t="n"/>
      <c r="U3539" s="23" t="inlineStr">
        <is>
          <t>BioLegend</t>
        </is>
      </c>
      <c r="V3539" s="23">
        <f>VLOOKUP(P3539,'Customer List'!B:C,2,)</f>
        <v/>
      </c>
      <c r="W3539" s="40" t="inlineStr">
        <is>
          <t>Wednesday (22-10-25)</t>
        </is>
      </c>
      <c r="X3539" s="32">
        <f>IF(OR(R3539 = "PRIYANKA MADAM", R3539 = "DEEPAK", R3539 = "PORTER"),N3539,"")</f>
        <v/>
      </c>
      <c r="Y3539" s="23" t="n"/>
      <c r="Z3539" s="23">
        <f>IF(N3539="", "", TEXT(N3539, "dddd"))</f>
        <v/>
      </c>
      <c r="AA3539" s="23">
        <f>IF(X3539="", "", TEXT(X3539, "dddd"))</f>
        <v/>
      </c>
      <c r="AB3539" s="23">
        <f>VLOOKUP(U3539,'Currency Sheet'!A:C,3,)</f>
        <v/>
      </c>
      <c r="AC3539" s="44">
        <f>VLOOKUP(P3539,'Customer List'!B:D,3,)</f>
        <v/>
      </c>
    </row>
    <row r="3540">
      <c r="A3540" s="23">
        <f>A3539+1</f>
        <v/>
      </c>
      <c r="B3540" s="23" t="inlineStr">
        <is>
          <t>EED119933</t>
        </is>
      </c>
      <c r="C3540" s="32" t="n">
        <v>45941</v>
      </c>
      <c r="D3540" s="32" t="n">
        <v>45948</v>
      </c>
      <c r="E3540" s="51" t="n">
        <v>98.7</v>
      </c>
      <c r="F3540" s="51">
        <f>IF(AB3540="DOLLAR",E3540*88,E3540)</f>
        <v/>
      </c>
      <c r="G3540" s="62">
        <f>F3540*J3540</f>
        <v/>
      </c>
      <c r="H3540" s="23" t="n">
        <v>149303</v>
      </c>
      <c r="I3540" s="23" t="inlineStr">
        <is>
          <t>anti-mouse CD182 (CXCR2)</t>
        </is>
      </c>
      <c r="J3540" s="23" t="n">
        <v>1</v>
      </c>
      <c r="K3540" s="23" t="n"/>
      <c r="L3540" s="23">
        <f>J3540-K3540</f>
        <v/>
      </c>
      <c r="M3540" s="23" t="n"/>
      <c r="N3540" s="32" t="n"/>
      <c r="O3540" s="62" t="n"/>
      <c r="P3540" s="23" t="inlineStr">
        <is>
          <t>TIFR</t>
        </is>
      </c>
      <c r="Q3540" s="23" t="n"/>
      <c r="R3540" s="23" t="n"/>
      <c r="S3540" s="63" t="n">
        <v>4</v>
      </c>
      <c r="T3540" s="39" t="n"/>
      <c r="U3540" s="23" t="inlineStr">
        <is>
          <t>BioLegend</t>
        </is>
      </c>
      <c r="V3540" s="23">
        <f>VLOOKUP(P3540,'Customer List'!B:C,2,)</f>
        <v/>
      </c>
      <c r="W3540" s="40" t="inlineStr">
        <is>
          <t>Wednesday (22-10-25)</t>
        </is>
      </c>
      <c r="X3540" s="32">
        <f>IF(OR(R3540 = "PRIYANKA MADAM", R3540 = "DEEPAK", R3540 = "PORTER"),N3540,"")</f>
        <v/>
      </c>
      <c r="Y3540" s="23" t="n"/>
      <c r="Z3540" s="23">
        <f>IF(N3540="", "", TEXT(N3540, "dddd"))</f>
        <v/>
      </c>
      <c r="AA3540" s="23">
        <f>IF(X3540="", "", TEXT(X3540, "dddd"))</f>
        <v/>
      </c>
      <c r="AB3540" s="23">
        <f>VLOOKUP(U3540,'Currency Sheet'!A:C,3,)</f>
        <v/>
      </c>
      <c r="AC3540" s="44">
        <f>VLOOKUP(P3540,'Customer List'!B:D,3,)</f>
        <v/>
      </c>
    </row>
    <row r="3541">
      <c r="A3541" s="23">
        <f>A3540+1</f>
        <v/>
      </c>
      <c r="B3541" s="23" t="inlineStr">
        <is>
          <t>EED119933</t>
        </is>
      </c>
      <c r="C3541" s="32" t="n">
        <v>45941</v>
      </c>
      <c r="D3541" s="32" t="n">
        <v>45948</v>
      </c>
      <c r="E3541" s="51" t="n">
        <v>107.1</v>
      </c>
      <c r="F3541" s="51">
        <f>IF(AB3541="DOLLAR",E3541*88,E3541)</f>
        <v/>
      </c>
      <c r="G3541" s="62">
        <f>F3541*J3541</f>
        <v/>
      </c>
      <c r="H3541" s="23" t="n">
        <v>155505</v>
      </c>
      <c r="I3541" s="23" t="inlineStr">
        <is>
          <t>anti-mouse CD170 (Siglec-F)</t>
        </is>
      </c>
      <c r="J3541" s="23" t="n">
        <v>1</v>
      </c>
      <c r="K3541" s="23" t="n"/>
      <c r="L3541" s="23">
        <f>J3541-K3541</f>
        <v/>
      </c>
      <c r="M3541" s="23" t="n"/>
      <c r="N3541" s="32" t="n"/>
      <c r="O3541" s="62" t="n"/>
      <c r="P3541" s="23" t="inlineStr">
        <is>
          <t>TIFR</t>
        </is>
      </c>
      <c r="Q3541" s="23" t="n"/>
      <c r="R3541" s="23" t="n"/>
      <c r="S3541" s="63" t="n">
        <v>4</v>
      </c>
      <c r="T3541" s="39" t="n"/>
      <c r="U3541" s="23" t="inlineStr">
        <is>
          <t>BioLegend</t>
        </is>
      </c>
      <c r="V3541" s="23">
        <f>VLOOKUP(P3541,'Customer List'!B:C,2,)</f>
        <v/>
      </c>
      <c r="W3541" s="40" t="inlineStr">
        <is>
          <t>Wednesday (22-10-25)</t>
        </is>
      </c>
      <c r="X3541" s="32">
        <f>IF(OR(R3541 = "PRIYANKA MADAM", R3541 = "DEEPAK", R3541 = "PORTER"),N3541,"")</f>
        <v/>
      </c>
      <c r="Y3541" s="23" t="n"/>
      <c r="Z3541" s="23">
        <f>IF(N3541="", "", TEXT(N3541, "dddd"))</f>
        <v/>
      </c>
      <c r="AA3541" s="23">
        <f>IF(X3541="", "", TEXT(X3541, "dddd"))</f>
        <v/>
      </c>
      <c r="AB3541" s="23">
        <f>VLOOKUP(U3541,'Currency Sheet'!A:C,3,)</f>
        <v/>
      </c>
      <c r="AC3541" s="44">
        <f>VLOOKUP(P3541,'Customer List'!B:D,3,)</f>
        <v/>
      </c>
    </row>
    <row r="3542">
      <c r="A3542" s="23">
        <f>A3541+1</f>
        <v/>
      </c>
      <c r="B3542" s="23" t="inlineStr">
        <is>
          <t>EED119933</t>
        </is>
      </c>
      <c r="C3542" s="32" t="n">
        <v>45941</v>
      </c>
      <c r="D3542" s="32" t="n">
        <v>45948</v>
      </c>
      <c r="E3542" s="51" t="n">
        <v>193.2</v>
      </c>
      <c r="F3542" s="51">
        <f>IF(AB3542="DOLLAR",E3542*88,E3542)</f>
        <v/>
      </c>
      <c r="G3542" s="62">
        <f>F3542*J3542</f>
        <v/>
      </c>
      <c r="H3542" s="23" t="n">
        <v>156604</v>
      </c>
      <c r="I3542" s="23" t="inlineStr">
        <is>
          <t>PLUS (anti-mouse CD16/32)</t>
        </is>
      </c>
      <c r="J3542" s="23" t="n">
        <v>3</v>
      </c>
      <c r="K3542" s="23" t="n"/>
      <c r="L3542" s="23">
        <f>J3542-K3542</f>
        <v/>
      </c>
      <c r="M3542" s="23" t="n"/>
      <c r="N3542" s="32" t="n"/>
      <c r="O3542" s="62" t="n"/>
      <c r="P3542" s="23" t="inlineStr">
        <is>
          <t>AURIGINE ONCO</t>
        </is>
      </c>
      <c r="Q3542" s="23" t="n"/>
      <c r="R3542" s="23" t="n"/>
      <c r="S3542" s="63" t="n">
        <v>4</v>
      </c>
      <c r="T3542" s="39" t="n"/>
      <c r="U3542" s="23" t="inlineStr">
        <is>
          <t>BioLegend</t>
        </is>
      </c>
      <c r="V3542" s="23">
        <f>VLOOKUP(P3542,'Customer List'!B:C,2,)</f>
        <v/>
      </c>
      <c r="W3542" s="40" t="inlineStr">
        <is>
          <t>Wednesday (22-10-25)</t>
        </is>
      </c>
      <c r="X3542" s="32">
        <f>IF(OR(R3542 = "PRIYANKA MADAM", R3542 = "DEEPAK", R3542 = "PORTER"),N3542,"")</f>
        <v/>
      </c>
      <c r="Y3542" s="23" t="n"/>
      <c r="Z3542" s="23">
        <f>IF(N3542="", "", TEXT(N3542, "dddd"))</f>
        <v/>
      </c>
      <c r="AA3542" s="23">
        <f>IF(X3542="", "", TEXT(X3542, "dddd"))</f>
        <v/>
      </c>
      <c r="AB3542" s="23">
        <f>VLOOKUP(U3542,'Currency Sheet'!A:C,3,)</f>
        <v/>
      </c>
      <c r="AC3542" s="44">
        <f>VLOOKUP(P3542,'Customer List'!B:D,3,)</f>
        <v/>
      </c>
    </row>
    <row r="3543">
      <c r="A3543" s="23">
        <f>A3542+1</f>
        <v/>
      </c>
      <c r="B3543" s="23" t="inlineStr">
        <is>
          <t>EED119933</t>
        </is>
      </c>
      <c r="C3543" s="32" t="n">
        <v>45941</v>
      </c>
      <c r="D3543" s="32" t="n">
        <v>45948</v>
      </c>
      <c r="E3543" s="51" t="n">
        <v>193.2</v>
      </c>
      <c r="F3543" s="51">
        <f>IF(AB3543="DOLLAR",E3543*88,E3543)</f>
        <v/>
      </c>
      <c r="G3543" s="62">
        <f>F3543*J3543</f>
        <v/>
      </c>
      <c r="H3543" s="23" t="n">
        <v>156604</v>
      </c>
      <c r="I3543" s="23" t="inlineStr">
        <is>
          <t>PLUS (anti-mouse CD16/32)</t>
        </is>
      </c>
      <c r="J3543" s="23" t="n">
        <v>1</v>
      </c>
      <c r="K3543" s="23" t="n"/>
      <c r="L3543" s="23">
        <f>J3543-K3543</f>
        <v/>
      </c>
      <c r="M3543" s="23" t="n"/>
      <c r="N3543" s="32" t="n"/>
      <c r="O3543" s="62" t="n"/>
      <c r="P3543" s="23" t="inlineStr">
        <is>
          <t>MICRO VAPI</t>
        </is>
      </c>
      <c r="Q3543" s="23" t="n"/>
      <c r="R3543" s="23" t="n"/>
      <c r="S3543" s="63" t="n">
        <v>4</v>
      </c>
      <c r="T3543" s="39" t="n"/>
      <c r="U3543" s="23" t="inlineStr">
        <is>
          <t>BioLegend</t>
        </is>
      </c>
      <c r="V3543" s="23">
        <f>VLOOKUP(P3543,'Customer List'!B:C,2,)</f>
        <v/>
      </c>
      <c r="W3543" s="40" t="inlineStr">
        <is>
          <t>Wednesday (22-10-25)</t>
        </is>
      </c>
      <c r="X3543" s="32">
        <f>IF(OR(R3543 = "PRIYANKA MADAM", R3543 = "DEEPAK", R3543 = "PORTER"),N3543,"")</f>
        <v/>
      </c>
      <c r="Y3543" s="23" t="n"/>
      <c r="Z3543" s="23">
        <f>IF(N3543="", "", TEXT(N3543, "dddd"))</f>
        <v/>
      </c>
      <c r="AA3543" s="23">
        <f>IF(X3543="", "", TEXT(X3543, "dddd"))</f>
        <v/>
      </c>
      <c r="AB3543" s="23">
        <f>VLOOKUP(U3543,'Currency Sheet'!A:C,3,)</f>
        <v/>
      </c>
      <c r="AC3543" s="44">
        <f>VLOOKUP(P3543,'Customer List'!B:D,3,)</f>
        <v/>
      </c>
    </row>
    <row r="3544">
      <c r="A3544" s="23">
        <f>A3543+1</f>
        <v/>
      </c>
      <c r="B3544" s="23" t="inlineStr">
        <is>
          <t>EED119933</t>
        </is>
      </c>
      <c r="C3544" s="32" t="n">
        <v>45941</v>
      </c>
      <c r="D3544" s="32" t="n">
        <v>45948</v>
      </c>
      <c r="E3544" s="51" t="n">
        <v>38.5</v>
      </c>
      <c r="F3544" s="51">
        <f>IF(AB3544="DOLLAR",E3544*88,E3544)</f>
        <v/>
      </c>
      <c r="G3544" s="62">
        <f>F3544*J3544</f>
        <v/>
      </c>
      <c r="H3544" s="23" t="n">
        <v>300306</v>
      </c>
      <c r="I3544" s="23" t="inlineStr">
        <is>
          <t>anti-human CD3</t>
        </is>
      </c>
      <c r="J3544" s="23" t="n">
        <v>2</v>
      </c>
      <c r="K3544" s="23" t="n"/>
      <c r="L3544" s="23">
        <f>J3544-K3544</f>
        <v/>
      </c>
      <c r="M3544" s="23" t="n"/>
      <c r="N3544" s="32" t="n"/>
      <c r="O3544" s="62" t="n"/>
      <c r="P3544" s="23" t="inlineStr">
        <is>
          <t>AURIGINE ONCO</t>
        </is>
      </c>
      <c r="Q3544" s="23" t="n"/>
      <c r="R3544" s="23" t="n"/>
      <c r="S3544" s="63" t="n">
        <v>4</v>
      </c>
      <c r="T3544" s="39" t="n"/>
      <c r="U3544" s="23" t="inlineStr">
        <is>
          <t>BioLegend</t>
        </is>
      </c>
      <c r="V3544" s="23">
        <f>VLOOKUP(P3544,'Customer List'!B:C,2,)</f>
        <v/>
      </c>
      <c r="W3544" s="40" t="inlineStr">
        <is>
          <t>Wednesday (22-10-25)</t>
        </is>
      </c>
      <c r="X3544" s="32">
        <f>IF(OR(R3544 = "PRIYANKA MADAM", R3544 = "DEEPAK", R3544 = "PORTER"),N3544,"")</f>
        <v/>
      </c>
      <c r="Y3544" s="23" t="n"/>
      <c r="Z3544" s="23">
        <f>IF(N3544="", "", TEXT(N3544, "dddd"))</f>
        <v/>
      </c>
      <c r="AA3544" s="23">
        <f>IF(X3544="", "", TEXT(X3544, "dddd"))</f>
        <v/>
      </c>
      <c r="AB3544" s="23">
        <f>VLOOKUP(U3544,'Currency Sheet'!A:C,3,)</f>
        <v/>
      </c>
      <c r="AC3544" s="44">
        <f>VLOOKUP(P3544,'Customer List'!B:D,3,)</f>
        <v/>
      </c>
    </row>
    <row r="3545">
      <c r="A3545" s="23">
        <f>A3544+1</f>
        <v/>
      </c>
      <c r="B3545" s="23" t="inlineStr">
        <is>
          <t>EED119933</t>
        </is>
      </c>
      <c r="C3545" s="32" t="n">
        <v>45941</v>
      </c>
      <c r="D3545" s="32" t="n">
        <v>45948</v>
      </c>
      <c r="E3545" s="51" t="n">
        <v>196</v>
      </c>
      <c r="F3545" s="51">
        <f>IF(AB3545="DOLLAR",E3545*88,E3545)</f>
        <v/>
      </c>
      <c r="G3545" s="62">
        <f>F3545*J3545</f>
        <v/>
      </c>
      <c r="H3545" s="23" t="n">
        <v>300310</v>
      </c>
      <c r="I3545" s="23" t="inlineStr">
        <is>
          <t>anti-human CD3</t>
        </is>
      </c>
      <c r="J3545" s="23" t="n">
        <v>1</v>
      </c>
      <c r="K3545" s="23" t="n"/>
      <c r="L3545" s="23">
        <f>J3545-K3545</f>
        <v/>
      </c>
      <c r="M3545" s="23" t="n"/>
      <c r="N3545" s="32" t="n"/>
      <c r="O3545" s="62" t="n"/>
      <c r="P3545" s="23" t="inlineStr">
        <is>
          <t>MICRO VAPI</t>
        </is>
      </c>
      <c r="Q3545" s="23" t="n"/>
      <c r="R3545" s="23" t="n"/>
      <c r="S3545" s="63" t="n">
        <v>4</v>
      </c>
      <c r="T3545" s="39" t="n"/>
      <c r="U3545" s="23" t="inlineStr">
        <is>
          <t>BioLegend</t>
        </is>
      </c>
      <c r="V3545" s="23">
        <f>VLOOKUP(P3545,'Customer List'!B:C,2,)</f>
        <v/>
      </c>
      <c r="W3545" s="40" t="inlineStr">
        <is>
          <t>Wednesday (22-10-25)</t>
        </is>
      </c>
      <c r="X3545" s="32">
        <f>IF(OR(R3545 = "PRIYANKA MADAM", R3545 = "DEEPAK", R3545 = "PORTER"),N3545,"")</f>
        <v/>
      </c>
      <c r="Y3545" s="23" t="n"/>
      <c r="Z3545" s="23">
        <f>IF(N3545="", "", TEXT(N3545, "dddd"))</f>
        <v/>
      </c>
      <c r="AA3545" s="23">
        <f>IF(X3545="", "", TEXT(X3545, "dddd"))</f>
        <v/>
      </c>
      <c r="AB3545" s="23">
        <f>VLOOKUP(U3545,'Currency Sheet'!A:C,3,)</f>
        <v/>
      </c>
      <c r="AC3545" s="44">
        <f>VLOOKUP(P3545,'Customer List'!B:D,3,)</f>
        <v/>
      </c>
    </row>
    <row r="3546">
      <c r="A3546" s="23">
        <f>A3545+1</f>
        <v/>
      </c>
      <c r="B3546" s="23" t="inlineStr">
        <is>
          <t>EED119933</t>
        </is>
      </c>
      <c r="C3546" s="32" t="n">
        <v>45941</v>
      </c>
      <c r="D3546" s="32" t="n">
        <v>45948</v>
      </c>
      <c r="E3546" s="51" t="n">
        <v>187.6</v>
      </c>
      <c r="F3546" s="51">
        <f>IF(AB3546="DOLLAR",E3546*88,E3546)</f>
        <v/>
      </c>
      <c r="G3546" s="62">
        <f>F3546*J3546</f>
        <v/>
      </c>
      <c r="H3546" s="23" t="n">
        <v>301028</v>
      </c>
      <c r="I3546" s="23" t="inlineStr">
        <is>
          <t>anti-human CD8a</t>
        </is>
      </c>
      <c r="J3546" s="23" t="n">
        <v>1</v>
      </c>
      <c r="K3546" s="23" t="n"/>
      <c r="L3546" s="23">
        <f>J3546-K3546</f>
        <v/>
      </c>
      <c r="M3546" s="23" t="n"/>
      <c r="N3546" s="32" t="n"/>
      <c r="O3546" s="62" t="n"/>
      <c r="P3546" s="23" t="inlineStr">
        <is>
          <t>MICRO VAPI</t>
        </is>
      </c>
      <c r="Q3546" s="23" t="n"/>
      <c r="R3546" s="23" t="n"/>
      <c r="S3546" s="63" t="n">
        <v>4</v>
      </c>
      <c r="T3546" s="39" t="n"/>
      <c r="U3546" s="23" t="inlineStr">
        <is>
          <t>BioLegend</t>
        </is>
      </c>
      <c r="V3546" s="23">
        <f>VLOOKUP(P3546,'Customer List'!B:C,2,)</f>
        <v/>
      </c>
      <c r="W3546" s="40" t="inlineStr">
        <is>
          <t>Wednesday (22-10-25)</t>
        </is>
      </c>
      <c r="X3546" s="32">
        <f>IF(OR(R3546 = "PRIYANKA MADAM", R3546 = "DEEPAK", R3546 = "PORTER"),N3546,"")</f>
        <v/>
      </c>
      <c r="Y3546" s="23" t="n"/>
      <c r="Z3546" s="23">
        <f>IF(N3546="", "", TEXT(N3546, "dddd"))</f>
        <v/>
      </c>
      <c r="AA3546" s="23">
        <f>IF(X3546="", "", TEXT(X3546, "dddd"))</f>
        <v/>
      </c>
      <c r="AB3546" s="23">
        <f>VLOOKUP(U3546,'Currency Sheet'!A:C,3,)</f>
        <v/>
      </c>
      <c r="AC3546" s="44">
        <f>VLOOKUP(P3546,'Customer List'!B:D,3,)</f>
        <v/>
      </c>
    </row>
    <row r="3547">
      <c r="A3547" s="23">
        <f>A3546+1</f>
        <v/>
      </c>
      <c r="B3547" s="23" t="inlineStr">
        <is>
          <t>EED119933</t>
        </is>
      </c>
      <c r="C3547" s="32" t="n">
        <v>45941</v>
      </c>
      <c r="D3547" s="32" t="n">
        <v>45948</v>
      </c>
      <c r="E3547" s="51" t="n">
        <v>30.8</v>
      </c>
      <c r="F3547" s="51">
        <f>IF(AB3547="DOLLAR",E3547*88,E3547)</f>
        <v/>
      </c>
      <c r="G3547" s="62">
        <f>F3547*J3547</f>
        <v/>
      </c>
      <c r="H3547" s="23" t="n">
        <v>301305</v>
      </c>
      <c r="I3547" s="23" t="inlineStr">
        <is>
          <t>anti-human CD11b</t>
        </is>
      </c>
      <c r="J3547" s="23" t="n">
        <v>1</v>
      </c>
      <c r="K3547" s="23" t="n"/>
      <c r="L3547" s="23">
        <f>J3547-K3547</f>
        <v/>
      </c>
      <c r="M3547" s="23" t="n"/>
      <c r="N3547" s="32" t="n"/>
      <c r="O3547" s="62" t="n"/>
      <c r="P3547" s="23" t="inlineStr">
        <is>
          <t>ASHOKA</t>
        </is>
      </c>
      <c r="Q3547" s="23" t="n"/>
      <c r="R3547" s="23" t="n"/>
      <c r="S3547" s="63" t="n">
        <v>4</v>
      </c>
      <c r="T3547" s="39" t="n"/>
      <c r="U3547" s="23" t="inlineStr">
        <is>
          <t>BioLegend</t>
        </is>
      </c>
      <c r="V3547" s="23">
        <f>VLOOKUP(P3547,'Customer List'!B:C,2,)</f>
        <v/>
      </c>
      <c r="W3547" s="40" t="inlineStr">
        <is>
          <t>On Hold</t>
        </is>
      </c>
      <c r="X3547" s="32">
        <f>IF(OR(R3547 = "PRIYANKA MADAM", R3547 = "DEEPAK", R3547 = "PORTER"),N3547,"")</f>
        <v/>
      </c>
      <c r="Y3547" s="23" t="n"/>
      <c r="Z3547" s="23">
        <f>IF(N3547="", "", TEXT(N3547, "dddd"))</f>
        <v/>
      </c>
      <c r="AA3547" s="23">
        <f>IF(X3547="", "", TEXT(X3547, "dddd"))</f>
        <v/>
      </c>
      <c r="AB3547" s="23">
        <f>VLOOKUP(U3547,'Currency Sheet'!A:C,3,)</f>
        <v/>
      </c>
      <c r="AC3547" s="44">
        <f>VLOOKUP(P3547,'Customer List'!B:D,3,)</f>
        <v/>
      </c>
    </row>
    <row r="3548">
      <c r="A3548" s="23">
        <f>A3547+1</f>
        <v/>
      </c>
      <c r="B3548" s="23" t="inlineStr">
        <is>
          <t>EED119933</t>
        </is>
      </c>
      <c r="C3548" s="32" t="n">
        <v>45941</v>
      </c>
      <c r="D3548" s="32" t="n">
        <v>45948</v>
      </c>
      <c r="E3548" s="51" t="n">
        <v>304.5</v>
      </c>
      <c r="F3548" s="51">
        <f>IF(AB3548="DOLLAR",E3548*88,E3548)</f>
        <v/>
      </c>
      <c r="G3548" s="62">
        <f>F3548*J3548</f>
        <v/>
      </c>
      <c r="H3548" s="23" t="n">
        <v>301836</v>
      </c>
      <c r="I3548" s="23" t="inlineStr">
        <is>
          <t>anti-human CD14</t>
        </is>
      </c>
      <c r="J3548" s="23" t="n">
        <v>2</v>
      </c>
      <c r="K3548" s="23" t="n"/>
      <c r="L3548" s="23">
        <f>J3548-K3548</f>
        <v/>
      </c>
      <c r="M3548" s="23" t="n"/>
      <c r="N3548" s="32" t="n"/>
      <c r="O3548" s="62" t="n"/>
      <c r="P3548" s="23" t="inlineStr">
        <is>
          <t>MICRO VAPI</t>
        </is>
      </c>
      <c r="Q3548" s="23" t="n"/>
      <c r="R3548" s="23" t="n"/>
      <c r="S3548" s="63" t="n">
        <v>4</v>
      </c>
      <c r="T3548" s="39" t="n"/>
      <c r="U3548" s="23" t="inlineStr">
        <is>
          <t>BioLegend</t>
        </is>
      </c>
      <c r="V3548" s="23">
        <f>VLOOKUP(P3548,'Customer List'!B:C,2,)</f>
        <v/>
      </c>
      <c r="W3548" s="40" t="inlineStr">
        <is>
          <t>Wednesday (22-10-25)</t>
        </is>
      </c>
      <c r="X3548" s="32">
        <f>IF(OR(R3548 = "PRIYANKA MADAM", R3548 = "DEEPAK", R3548 = "PORTER"),N3548,"")</f>
        <v/>
      </c>
      <c r="Y3548" s="23" t="n"/>
      <c r="Z3548" s="23">
        <f>IF(N3548="", "", TEXT(N3548, "dddd"))</f>
        <v/>
      </c>
      <c r="AA3548" s="23">
        <f>IF(X3548="", "", TEXT(X3548, "dddd"))</f>
        <v/>
      </c>
      <c r="AB3548" s="23">
        <f>VLOOKUP(U3548,'Currency Sheet'!A:C,3,)</f>
        <v/>
      </c>
      <c r="AC3548" s="44">
        <f>VLOOKUP(P3548,'Customer List'!B:D,3,)</f>
        <v/>
      </c>
    </row>
    <row r="3549">
      <c r="A3549" s="23">
        <f>A3548+1</f>
        <v/>
      </c>
      <c r="B3549" s="23" t="inlineStr">
        <is>
          <t>EED119933</t>
        </is>
      </c>
      <c r="C3549" s="32" t="n">
        <v>45941</v>
      </c>
      <c r="D3549" s="32" t="n">
        <v>45948</v>
      </c>
      <c r="E3549" s="51" t="n">
        <v>169.4</v>
      </c>
      <c r="F3549" s="51">
        <f>IF(AB3549="DOLLAR",E3549*88,E3549)</f>
        <v/>
      </c>
      <c r="G3549" s="62">
        <f>F3549*J3549</f>
        <v/>
      </c>
      <c r="H3549" s="23" t="n">
        <v>302008</v>
      </c>
      <c r="I3549" s="23" t="inlineStr">
        <is>
          <t>anti-human CD16</t>
        </is>
      </c>
      <c r="J3549" s="23" t="n">
        <v>2</v>
      </c>
      <c r="K3549" s="23" t="n"/>
      <c r="L3549" s="23">
        <f>J3549-K3549</f>
        <v/>
      </c>
      <c r="M3549" s="23" t="n"/>
      <c r="N3549" s="32" t="n"/>
      <c r="O3549" s="62" t="n"/>
      <c r="P3549" s="23" t="inlineStr">
        <is>
          <t>AURIGINE ONCO</t>
        </is>
      </c>
      <c r="Q3549" s="23" t="n"/>
      <c r="R3549" s="23" t="n"/>
      <c r="S3549" s="63" t="n">
        <v>4</v>
      </c>
      <c r="T3549" s="39" t="n"/>
      <c r="U3549" s="23" t="inlineStr">
        <is>
          <t>BioLegend</t>
        </is>
      </c>
      <c r="V3549" s="23">
        <f>VLOOKUP(P3549,'Customer List'!B:C,2,)</f>
        <v/>
      </c>
      <c r="W3549" s="40" t="inlineStr">
        <is>
          <t>Wednesday (22-10-25)</t>
        </is>
      </c>
      <c r="X3549" s="32">
        <f>IF(OR(R3549 = "PRIYANKA MADAM", R3549 = "DEEPAK", R3549 = "PORTER"),N3549,"")</f>
        <v/>
      </c>
      <c r="Y3549" s="23" t="n"/>
      <c r="Z3549" s="23">
        <f>IF(N3549="", "", TEXT(N3549, "dddd"))</f>
        <v/>
      </c>
      <c r="AA3549" s="23">
        <f>IF(X3549="", "", TEXT(X3549, "dddd"))</f>
        <v/>
      </c>
      <c r="AB3549" s="23">
        <f>VLOOKUP(U3549,'Currency Sheet'!A:C,3,)</f>
        <v/>
      </c>
      <c r="AC3549" s="44">
        <f>VLOOKUP(P3549,'Customer List'!B:D,3,)</f>
        <v/>
      </c>
    </row>
    <row r="3550">
      <c r="A3550" s="23">
        <f>A3549+1</f>
        <v/>
      </c>
      <c r="B3550" s="23" t="inlineStr">
        <is>
          <t>EED119933</t>
        </is>
      </c>
      <c r="C3550" s="32" t="n">
        <v>45941</v>
      </c>
      <c r="D3550" s="32" t="n">
        <v>45948</v>
      </c>
      <c r="E3550" s="51" t="n">
        <v>73.5</v>
      </c>
      <c r="F3550" s="51">
        <f>IF(AB3550="DOLLAR",E3550*88,E3550)</f>
        <v/>
      </c>
      <c r="G3550" s="62">
        <f>F3550*J3550</f>
        <v/>
      </c>
      <c r="H3550" s="23" t="n">
        <v>302212</v>
      </c>
      <c r="I3550" s="23" t="inlineStr">
        <is>
          <t>anti-human CD19</t>
        </is>
      </c>
      <c r="J3550" s="23" t="n">
        <v>1</v>
      </c>
      <c r="K3550" s="23" t="n"/>
      <c r="L3550" s="23">
        <f>J3550-K3550</f>
        <v/>
      </c>
      <c r="M3550" s="23" t="n"/>
      <c r="N3550" s="32" t="n"/>
      <c r="O3550" s="62" t="n"/>
      <c r="P3550" s="23" t="inlineStr">
        <is>
          <t>MICRO VAPI</t>
        </is>
      </c>
      <c r="Q3550" s="23" t="n"/>
      <c r="R3550" s="23" t="n"/>
      <c r="S3550" s="63" t="n">
        <v>4</v>
      </c>
      <c r="T3550" s="39" t="n"/>
      <c r="U3550" s="23" t="inlineStr">
        <is>
          <t>BioLegend</t>
        </is>
      </c>
      <c r="V3550" s="23">
        <f>VLOOKUP(P3550,'Customer List'!B:C,2,)</f>
        <v/>
      </c>
      <c r="W3550" s="40" t="inlineStr">
        <is>
          <t>Wednesday (22-10-25)</t>
        </is>
      </c>
      <c r="X3550" s="32">
        <f>IF(OR(R3550 = "PRIYANKA MADAM", R3550 = "DEEPAK", R3550 = "PORTER"),N3550,"")</f>
        <v/>
      </c>
      <c r="Y3550" s="23" t="n"/>
      <c r="Z3550" s="23">
        <f>IF(N3550="", "", TEXT(N3550, "dddd"))</f>
        <v/>
      </c>
      <c r="AA3550" s="23">
        <f>IF(X3550="", "", TEXT(X3550, "dddd"))</f>
        <v/>
      </c>
      <c r="AB3550" s="23">
        <f>VLOOKUP(U3550,'Currency Sheet'!A:C,3,)</f>
        <v/>
      </c>
      <c r="AC3550" s="44">
        <f>VLOOKUP(P3550,'Customer List'!B:D,3,)</f>
        <v/>
      </c>
    </row>
    <row r="3551">
      <c r="A3551" s="23">
        <f>A3550+1</f>
        <v/>
      </c>
      <c r="B3551" s="23" t="inlineStr">
        <is>
          <t>EED119933</t>
        </is>
      </c>
      <c r="C3551" s="32" t="n">
        <v>45941</v>
      </c>
      <c r="D3551" s="32" t="n">
        <v>45948</v>
      </c>
      <c r="E3551" s="51" t="n">
        <v>204.4</v>
      </c>
      <c r="F3551" s="51">
        <f>IF(AB3551="DOLLAR",E3551*88,E3551)</f>
        <v/>
      </c>
      <c r="G3551" s="62">
        <f>F3551*J3551</f>
        <v/>
      </c>
      <c r="H3551" s="23" t="n">
        <v>302216</v>
      </c>
      <c r="I3551" s="23" t="inlineStr">
        <is>
          <t>anti-human CD19</t>
        </is>
      </c>
      <c r="J3551" s="23" t="n">
        <v>2</v>
      </c>
      <c r="K3551" s="23" t="n"/>
      <c r="L3551" s="23">
        <f>J3551-K3551</f>
        <v/>
      </c>
      <c r="M3551" s="23" t="n"/>
      <c r="N3551" s="32" t="n"/>
      <c r="O3551" s="62" t="n"/>
      <c r="P3551" s="23" t="inlineStr">
        <is>
          <t>AURIGINE ONCO</t>
        </is>
      </c>
      <c r="Q3551" s="23" t="n"/>
      <c r="R3551" s="23" t="n"/>
      <c r="S3551" s="63" t="n">
        <v>4</v>
      </c>
      <c r="T3551" s="39" t="n"/>
      <c r="U3551" s="23" t="inlineStr">
        <is>
          <t>BioLegend</t>
        </is>
      </c>
      <c r="V3551" s="23">
        <f>VLOOKUP(P3551,'Customer List'!B:C,2,)</f>
        <v/>
      </c>
      <c r="W3551" s="40" t="inlineStr">
        <is>
          <t>Wednesday (22-10-25)</t>
        </is>
      </c>
      <c r="X3551" s="32">
        <f>IF(OR(R3551 = "PRIYANKA MADAM", R3551 = "DEEPAK", R3551 = "PORTER"),N3551,"")</f>
        <v/>
      </c>
      <c r="Y3551" s="23" t="n"/>
      <c r="Z3551" s="23">
        <f>IF(N3551="", "", TEXT(N3551, "dddd"))</f>
        <v/>
      </c>
      <c r="AA3551" s="23">
        <f>IF(X3551="", "", TEXT(X3551, "dddd"))</f>
        <v/>
      </c>
      <c r="AB3551" s="23">
        <f>VLOOKUP(U3551,'Currency Sheet'!A:C,3,)</f>
        <v/>
      </c>
      <c r="AC3551" s="44">
        <f>VLOOKUP(P3551,'Customer List'!B:D,3,)</f>
        <v/>
      </c>
    </row>
    <row r="3552">
      <c r="A3552" s="23">
        <f>A3551+1</f>
        <v/>
      </c>
      <c r="B3552" s="23" t="inlineStr">
        <is>
          <t>EED119933</t>
        </is>
      </c>
      <c r="C3552" s="32" t="n">
        <v>45941</v>
      </c>
      <c r="D3552" s="32" t="n">
        <v>45948</v>
      </c>
      <c r="E3552" s="51" t="n">
        <v>35</v>
      </c>
      <c r="F3552" s="51">
        <f>IF(AB3552="DOLLAR",E3552*88,E3552)</f>
        <v/>
      </c>
      <c r="G3552" s="62">
        <f>F3552*J3552</f>
        <v/>
      </c>
      <c r="H3552" s="23" t="n">
        <v>302902</v>
      </c>
      <c r="I3552" s="23" t="inlineStr">
        <is>
          <t>anti-human CD28</t>
        </is>
      </c>
      <c r="J3552" s="23" t="n">
        <v>1</v>
      </c>
      <c r="K3552" s="23" t="n"/>
      <c r="L3552" s="23">
        <f>J3552-K3552</f>
        <v/>
      </c>
      <c r="M3552" s="23" t="n"/>
      <c r="N3552" s="32" t="n"/>
      <c r="O3552" s="62" t="n"/>
      <c r="P3552" s="23" t="inlineStr">
        <is>
          <t>RANJAN</t>
        </is>
      </c>
      <c r="Q3552" s="23" t="n"/>
      <c r="R3552" s="23" t="n"/>
      <c r="S3552" s="63" t="n">
        <v>4</v>
      </c>
      <c r="T3552" s="39" t="n"/>
      <c r="U3552" s="23" t="inlineStr">
        <is>
          <t>BioLegend</t>
        </is>
      </c>
      <c r="V3552" s="23">
        <f>VLOOKUP(P3552,'Customer List'!B:C,2,)</f>
        <v/>
      </c>
      <c r="W3552" s="40" t="inlineStr">
        <is>
          <t>Saturday (25-10-25)</t>
        </is>
      </c>
      <c r="X3552" s="32">
        <f>IF(OR(R3552 = "PRIYANKA MADAM", R3552 = "DEEPAK", R3552 = "PORTER"),N3552,"")</f>
        <v/>
      </c>
      <c r="Y3552" s="23" t="n"/>
      <c r="Z3552" s="23">
        <f>IF(N3552="", "", TEXT(N3552, "dddd"))</f>
        <v/>
      </c>
      <c r="AA3552" s="23">
        <f>IF(X3552="", "", TEXT(X3552, "dddd"))</f>
        <v/>
      </c>
      <c r="AB3552" s="23">
        <f>VLOOKUP(U3552,'Currency Sheet'!A:C,3,)</f>
        <v/>
      </c>
      <c r="AC3552" s="44">
        <f>VLOOKUP(P3552,'Customer List'!B:D,3,)</f>
        <v/>
      </c>
    </row>
    <row r="3553">
      <c r="A3553" s="23">
        <f>A3552+1</f>
        <v/>
      </c>
      <c r="B3553" s="23" t="inlineStr">
        <is>
          <t>EED119933</t>
        </is>
      </c>
      <c r="C3553" s="32" t="n">
        <v>45941</v>
      </c>
      <c r="D3553" s="32" t="n">
        <v>45948</v>
      </c>
      <c r="E3553" s="51" t="n">
        <v>204.4</v>
      </c>
      <c r="F3553" s="51">
        <f>IF(AB3553="DOLLAR",E3553*88,E3553)</f>
        <v/>
      </c>
      <c r="G3553" s="62">
        <f>F3553*J3553</f>
        <v/>
      </c>
      <c r="H3553" s="23" t="n">
        <v>304014</v>
      </c>
      <c r="I3553" s="23" t="inlineStr">
        <is>
          <t>anti-human CD45</t>
        </is>
      </c>
      <c r="J3553" s="23" t="n">
        <v>2</v>
      </c>
      <c r="K3553" s="23" t="n"/>
      <c r="L3553" s="23">
        <f>J3553-K3553</f>
        <v/>
      </c>
      <c r="M3553" s="23" t="n"/>
      <c r="N3553" s="32" t="n"/>
      <c r="O3553" s="62" t="n"/>
      <c r="P3553" s="23" t="inlineStr">
        <is>
          <t>AURIGINE ONCO</t>
        </is>
      </c>
      <c r="Q3553" s="23" t="n"/>
      <c r="R3553" s="23" t="n"/>
      <c r="S3553" s="63" t="n">
        <v>4</v>
      </c>
      <c r="T3553" s="39" t="n"/>
      <c r="U3553" s="23" t="inlineStr">
        <is>
          <t>BioLegend</t>
        </is>
      </c>
      <c r="V3553" s="23">
        <f>VLOOKUP(P3553,'Customer List'!B:C,2,)</f>
        <v/>
      </c>
      <c r="W3553" s="40" t="inlineStr">
        <is>
          <t>Wednesday (22-10-25)</t>
        </is>
      </c>
      <c r="X3553" s="32">
        <f>IF(OR(R3553 = "PRIYANKA MADAM", R3553 = "DEEPAK", R3553 = "PORTER"),N3553,"")</f>
        <v/>
      </c>
      <c r="Y3553" s="23" t="n"/>
      <c r="Z3553" s="23">
        <f>IF(N3553="", "", TEXT(N3553, "dddd"))</f>
        <v/>
      </c>
      <c r="AA3553" s="23">
        <f>IF(X3553="", "", TEXT(X3553, "dddd"))</f>
        <v/>
      </c>
      <c r="AB3553" s="23">
        <f>VLOOKUP(U3553,'Currency Sheet'!A:C,3,)</f>
        <v/>
      </c>
      <c r="AC3553" s="44">
        <f>VLOOKUP(P3553,'Customer List'!B:D,3,)</f>
        <v/>
      </c>
    </row>
    <row r="3554">
      <c r="A3554" s="23">
        <f>A3553+1</f>
        <v/>
      </c>
      <c r="B3554" s="23" t="inlineStr">
        <is>
          <t>EED119933</t>
        </is>
      </c>
      <c r="C3554" s="32" t="n">
        <v>45941</v>
      </c>
      <c r="D3554" s="32" t="n">
        <v>45948</v>
      </c>
      <c r="E3554" s="51" t="n">
        <v>321.75</v>
      </c>
      <c r="F3554" s="51">
        <f>IF(AB3554="DOLLAR",E3554*88,E3554)</f>
        <v/>
      </c>
      <c r="G3554" s="62">
        <f>F3554*J3554</f>
        <v/>
      </c>
      <c r="H3554" s="23" t="n">
        <v>305034</v>
      </c>
      <c r="I3554" s="23" t="inlineStr">
        <is>
          <t>anti-human CD64</t>
        </is>
      </c>
      <c r="J3554" s="23" t="n">
        <v>1</v>
      </c>
      <c r="K3554" s="23" t="n"/>
      <c r="L3554" s="23">
        <f>J3554-K3554</f>
        <v/>
      </c>
      <c r="M3554" s="23" t="n"/>
      <c r="N3554" s="32" t="n"/>
      <c r="O3554" s="62" t="n"/>
      <c r="P3554" s="23" t="inlineStr">
        <is>
          <t>ACTREC</t>
        </is>
      </c>
      <c r="Q3554" s="23" t="n"/>
      <c r="R3554" s="23" t="n"/>
      <c r="S3554" s="63" t="n">
        <v>4</v>
      </c>
      <c r="T3554" s="39" t="n"/>
      <c r="U3554" s="23" t="inlineStr">
        <is>
          <t>BioLegend</t>
        </is>
      </c>
      <c r="V3554" s="23">
        <f>VLOOKUP(P3554,'Customer List'!B:C,2,)</f>
        <v/>
      </c>
      <c r="W3554" s="40" t="inlineStr">
        <is>
          <t>Wednesday (22-10-25)</t>
        </is>
      </c>
      <c r="X3554" s="32">
        <f>IF(OR(R3554 = "PRIYANKA MADAM", R3554 = "DEEPAK", R3554 = "PORTER"),N3554,"")</f>
        <v/>
      </c>
      <c r="Y3554" s="23" t="n"/>
      <c r="Z3554" s="23">
        <f>IF(N3554="", "", TEXT(N3554, "dddd"))</f>
        <v/>
      </c>
      <c r="AA3554" s="23">
        <f>IF(X3554="", "", TEXT(X3554, "dddd"))</f>
        <v/>
      </c>
      <c r="AB3554" s="23">
        <f>VLOOKUP(U3554,'Currency Sheet'!A:C,3,)</f>
        <v/>
      </c>
      <c r="AC3554" s="44">
        <f>VLOOKUP(P3554,'Customer List'!B:D,3,)</f>
        <v/>
      </c>
    </row>
    <row r="3555">
      <c r="A3555" s="23">
        <f>A3554+1</f>
        <v/>
      </c>
      <c r="B3555" s="23" t="inlineStr">
        <is>
          <t>EED119933</t>
        </is>
      </c>
      <c r="C3555" s="32" t="n">
        <v>45941</v>
      </c>
      <c r="D3555" s="32" t="n">
        <v>45948</v>
      </c>
      <c r="E3555" s="51" t="n">
        <v>86.8</v>
      </c>
      <c r="F3555" s="51">
        <f>IF(AB3555="DOLLAR",E3555*88,E3555)</f>
        <v/>
      </c>
      <c r="G3555" s="62">
        <f>F3555*J3555</f>
        <v/>
      </c>
      <c r="H3555" s="23" t="n">
        <v>305413</v>
      </c>
      <c r="I3555" s="23" t="inlineStr">
        <is>
          <t>anti-human CD86</t>
        </is>
      </c>
      <c r="J3555" s="23" t="n">
        <v>1</v>
      </c>
      <c r="K3555" s="23" t="n"/>
      <c r="L3555" s="23">
        <f>J3555-K3555</f>
        <v/>
      </c>
      <c r="M3555" s="23" t="n"/>
      <c r="N3555" s="32" t="n"/>
      <c r="O3555" s="62" t="n"/>
      <c r="P3555" s="23" t="inlineStr">
        <is>
          <t>ASHOKA</t>
        </is>
      </c>
      <c r="Q3555" s="23" t="n"/>
      <c r="R3555" s="23" t="n"/>
      <c r="S3555" s="63" t="n">
        <v>4</v>
      </c>
      <c r="T3555" s="39" t="n"/>
      <c r="U3555" s="23" t="inlineStr">
        <is>
          <t>BioLegend</t>
        </is>
      </c>
      <c r="V3555" s="23">
        <f>VLOOKUP(P3555,'Customer List'!B:C,2,)</f>
        <v/>
      </c>
      <c r="W3555" s="40" t="inlineStr">
        <is>
          <t>On Hold</t>
        </is>
      </c>
      <c r="X3555" s="32">
        <f>IF(OR(R3555 = "PRIYANKA MADAM", R3555 = "DEEPAK", R3555 = "PORTER"),N3555,"")</f>
        <v/>
      </c>
      <c r="Y3555" s="23" t="n"/>
      <c r="Z3555" s="23">
        <f>IF(N3555="", "", TEXT(N3555, "dddd"))</f>
        <v/>
      </c>
      <c r="AA3555" s="23">
        <f>IF(X3555="", "", TEXT(X3555, "dddd"))</f>
        <v/>
      </c>
      <c r="AB3555" s="23">
        <f>VLOOKUP(U3555,'Currency Sheet'!A:C,3,)</f>
        <v/>
      </c>
      <c r="AC3555" s="44">
        <f>VLOOKUP(P3555,'Customer List'!B:D,3,)</f>
        <v/>
      </c>
    </row>
    <row r="3556">
      <c r="A3556" s="23">
        <f>A3555+1</f>
        <v/>
      </c>
      <c r="B3556" s="23" t="inlineStr">
        <is>
          <t>EED119933</t>
        </is>
      </c>
      <c r="C3556" s="32" t="n">
        <v>45941</v>
      </c>
      <c r="D3556" s="32" t="n">
        <v>45948</v>
      </c>
      <c r="E3556" s="51" t="n">
        <v>107.8</v>
      </c>
      <c r="F3556" s="51">
        <f>IF(AB3556="DOLLAR",E3556*88,E3556)</f>
        <v/>
      </c>
      <c r="G3556" s="62">
        <f>F3556*J3556</f>
        <v/>
      </c>
      <c r="H3556" s="23" t="n">
        <v>310910</v>
      </c>
      <c r="I3556" s="23" t="inlineStr">
        <is>
          <t>anti-human CD69</t>
        </is>
      </c>
      <c r="J3556" s="23" t="n">
        <v>5</v>
      </c>
      <c r="K3556" s="23" t="n"/>
      <c r="L3556" s="23">
        <f>J3556-K3556</f>
        <v/>
      </c>
      <c r="M3556" s="23" t="n"/>
      <c r="N3556" s="32" t="n"/>
      <c r="O3556" s="62" t="n"/>
      <c r="P3556" s="23" t="inlineStr">
        <is>
          <t>MICRO VAPI</t>
        </is>
      </c>
      <c r="Q3556" s="23" t="n"/>
      <c r="R3556" s="23" t="n"/>
      <c r="S3556" s="63" t="n">
        <v>4</v>
      </c>
      <c r="T3556" s="39" t="n"/>
      <c r="U3556" s="23" t="inlineStr">
        <is>
          <t>BioLegend</t>
        </is>
      </c>
      <c r="V3556" s="23">
        <f>VLOOKUP(P3556,'Customer List'!B:C,2,)</f>
        <v/>
      </c>
      <c r="W3556" s="40" t="inlineStr">
        <is>
          <t>Wednesday (22-10-25)</t>
        </is>
      </c>
      <c r="X3556" s="32">
        <f>IF(OR(R3556 = "PRIYANKA MADAM", R3556 = "DEEPAK", R3556 = "PORTER"),N3556,"")</f>
        <v/>
      </c>
      <c r="Y3556" s="23" t="n"/>
      <c r="Z3556" s="23">
        <f>IF(N3556="", "", TEXT(N3556, "dddd"))</f>
        <v/>
      </c>
      <c r="AA3556" s="23">
        <f>IF(X3556="", "", TEXT(X3556, "dddd"))</f>
        <v/>
      </c>
      <c r="AB3556" s="23">
        <f>VLOOKUP(U3556,'Currency Sheet'!A:C,3,)</f>
        <v/>
      </c>
      <c r="AC3556" s="44">
        <f>VLOOKUP(P3556,'Customer List'!B:D,3,)</f>
        <v/>
      </c>
    </row>
    <row r="3557">
      <c r="A3557" s="23">
        <f>A3556+1</f>
        <v/>
      </c>
      <c r="B3557" s="23" t="inlineStr">
        <is>
          <t>EED119933</t>
        </is>
      </c>
      <c r="C3557" s="32" t="n">
        <v>45941</v>
      </c>
      <c r="D3557" s="32" t="n">
        <v>45948</v>
      </c>
      <c r="E3557" s="51" t="n">
        <v>207.9</v>
      </c>
      <c r="F3557" s="51">
        <f>IF(AB3557="DOLLAR",E3557*88,E3557)</f>
        <v/>
      </c>
      <c r="G3557" s="62">
        <f>F3557*J3557</f>
        <v/>
      </c>
      <c r="H3557" s="23" t="n">
        <v>312206</v>
      </c>
      <c r="I3557" s="23" t="inlineStr">
        <is>
          <t>anti-human CD10</t>
        </is>
      </c>
      <c r="J3557" s="23" t="n">
        <v>1</v>
      </c>
      <c r="K3557" s="23" t="n"/>
      <c r="L3557" s="23">
        <f>J3557-K3557</f>
        <v/>
      </c>
      <c r="M3557" s="23" t="n"/>
      <c r="N3557" s="32" t="n"/>
      <c r="O3557" s="62" t="n"/>
      <c r="P3557" s="23" t="inlineStr">
        <is>
          <t>ACTREC</t>
        </is>
      </c>
      <c r="Q3557" s="23" t="n"/>
      <c r="R3557" s="23" t="n"/>
      <c r="S3557" s="63" t="n">
        <v>4</v>
      </c>
      <c r="T3557" s="39" t="n"/>
      <c r="U3557" s="23" t="inlineStr">
        <is>
          <t>BioLegend</t>
        </is>
      </c>
      <c r="V3557" s="23">
        <f>VLOOKUP(P3557,'Customer List'!B:C,2,)</f>
        <v/>
      </c>
      <c r="W3557" s="40" t="inlineStr">
        <is>
          <t>Wednesday (22-10-25)</t>
        </is>
      </c>
      <c r="X3557" s="32">
        <f>IF(OR(R3557 = "PRIYANKA MADAM", R3557 = "DEEPAK", R3557 = "PORTER"),N3557,"")</f>
        <v/>
      </c>
      <c r="Y3557" s="23" t="n"/>
      <c r="Z3557" s="23">
        <f>IF(N3557="", "", TEXT(N3557, "dddd"))</f>
        <v/>
      </c>
      <c r="AA3557" s="23">
        <f>IF(X3557="", "", TEXT(X3557, "dddd"))</f>
        <v/>
      </c>
      <c r="AB3557" s="23">
        <f>VLOOKUP(U3557,'Currency Sheet'!A:C,3,)</f>
        <v/>
      </c>
      <c r="AC3557" s="44">
        <f>VLOOKUP(P3557,'Customer List'!B:D,3,)</f>
        <v/>
      </c>
    </row>
    <row r="3558">
      <c r="A3558" s="23">
        <f>A3557+1</f>
        <v/>
      </c>
      <c r="B3558" s="23" t="inlineStr">
        <is>
          <t>EED119933</t>
        </is>
      </c>
      <c r="C3558" s="32" t="n">
        <v>45941</v>
      </c>
      <c r="D3558" s="32" t="n">
        <v>45948</v>
      </c>
      <c r="E3558" s="51" t="n">
        <v>38.5</v>
      </c>
      <c r="F3558" s="51">
        <f>IF(AB3558="DOLLAR",E3558*88,E3558)</f>
        <v/>
      </c>
      <c r="G3558" s="62">
        <f>F3558*J3558</f>
        <v/>
      </c>
      <c r="H3558" s="23" t="n">
        <v>317302</v>
      </c>
      <c r="I3558" s="23" t="inlineStr">
        <is>
          <t>anti-human CD3</t>
        </is>
      </c>
      <c r="J3558" s="23" t="n">
        <v>1</v>
      </c>
      <c r="K3558" s="23" t="n"/>
      <c r="L3558" s="23">
        <f>J3558-K3558</f>
        <v/>
      </c>
      <c r="M3558" s="23" t="n"/>
      <c r="N3558" s="32" t="n"/>
      <c r="O3558" s="62" t="n"/>
      <c r="P3558" s="23" t="inlineStr">
        <is>
          <t>RANJAN</t>
        </is>
      </c>
      <c r="Q3558" s="23" t="n"/>
      <c r="R3558" s="23" t="n"/>
      <c r="S3558" s="63" t="n">
        <v>4</v>
      </c>
      <c r="T3558" s="39" t="n"/>
      <c r="U3558" s="23" t="inlineStr">
        <is>
          <t>BioLegend</t>
        </is>
      </c>
      <c r="V3558" s="23">
        <f>VLOOKUP(P3558,'Customer List'!B:C,2,)</f>
        <v/>
      </c>
      <c r="W3558" s="40" t="inlineStr">
        <is>
          <t>Saturday (25-10-25)</t>
        </is>
      </c>
      <c r="X3558" s="32">
        <f>IF(OR(R3558 = "PRIYANKA MADAM", R3558 = "DEEPAK", R3558 = "PORTER"),N3558,"")</f>
        <v/>
      </c>
      <c r="Y3558" s="23" t="n"/>
      <c r="Z3558" s="23">
        <f>IF(N3558="", "", TEXT(N3558, "dddd"))</f>
        <v/>
      </c>
      <c r="AA3558" s="23">
        <f>IF(X3558="", "", TEXT(X3558, "dddd"))</f>
        <v/>
      </c>
      <c r="AB3558" s="23">
        <f>VLOOKUP(U3558,'Currency Sheet'!A:C,3,)</f>
        <v/>
      </c>
      <c r="AC3558" s="44">
        <f>VLOOKUP(P3558,'Customer List'!B:D,3,)</f>
        <v/>
      </c>
    </row>
    <row r="3559">
      <c r="A3559" s="23">
        <f>A3558+1</f>
        <v/>
      </c>
      <c r="B3559" s="23" t="inlineStr">
        <is>
          <t>EED119933</t>
        </is>
      </c>
      <c r="C3559" s="32" t="n">
        <v>45941</v>
      </c>
      <c r="D3559" s="32" t="n">
        <v>45948</v>
      </c>
      <c r="E3559" s="51" t="n">
        <v>53.9</v>
      </c>
      <c r="F3559" s="51">
        <f>IF(AB3559="DOLLAR",E3559*88,E3559)</f>
        <v/>
      </c>
      <c r="G3559" s="62">
        <f>F3559*J3559</f>
        <v/>
      </c>
      <c r="H3559" s="23" t="n">
        <v>317318</v>
      </c>
      <c r="I3559" s="23" t="inlineStr">
        <is>
          <t>anti-human CD3</t>
        </is>
      </c>
      <c r="J3559" s="23" t="n">
        <v>1</v>
      </c>
      <c r="K3559" s="23" t="n"/>
      <c r="L3559" s="23">
        <f>J3559-K3559</f>
        <v/>
      </c>
      <c r="M3559" s="23" t="n"/>
      <c r="N3559" s="32" t="n"/>
      <c r="O3559" s="62" t="n"/>
      <c r="P3559" s="23" t="inlineStr">
        <is>
          <t>RANJAN</t>
        </is>
      </c>
      <c r="Q3559" s="23" t="n"/>
      <c r="R3559" s="23" t="n"/>
      <c r="S3559" s="63" t="n">
        <v>4</v>
      </c>
      <c r="T3559" s="39" t="n"/>
      <c r="U3559" s="23" t="inlineStr">
        <is>
          <t>BioLegend</t>
        </is>
      </c>
      <c r="V3559" s="23">
        <f>VLOOKUP(P3559,'Customer List'!B:C,2,)</f>
        <v/>
      </c>
      <c r="W3559" s="40" t="inlineStr">
        <is>
          <t>Saturday (25-10-25)</t>
        </is>
      </c>
      <c r="X3559" s="32">
        <f>IF(OR(R3559 = "PRIYANKA MADAM", R3559 = "DEEPAK", R3559 = "PORTER"),N3559,"")</f>
        <v/>
      </c>
      <c r="Y3559" s="23" t="n"/>
      <c r="Z3559" s="23">
        <f>IF(N3559="", "", TEXT(N3559, "dddd"))</f>
        <v/>
      </c>
      <c r="AA3559" s="23">
        <f>IF(X3559="", "", TEXT(X3559, "dddd"))</f>
        <v/>
      </c>
      <c r="AB3559" s="23">
        <f>VLOOKUP(U3559,'Currency Sheet'!A:C,3,)</f>
        <v/>
      </c>
      <c r="AC3559" s="44">
        <f>VLOOKUP(P3559,'Customer List'!B:D,3,)</f>
        <v/>
      </c>
    </row>
    <row r="3560">
      <c r="A3560" s="23">
        <f>A3559+1</f>
        <v/>
      </c>
      <c r="B3560" s="23" t="inlineStr">
        <is>
          <t>EED119933</t>
        </is>
      </c>
      <c r="C3560" s="32" t="n">
        <v>45941</v>
      </c>
      <c r="D3560" s="32" t="n">
        <v>45948</v>
      </c>
      <c r="E3560" s="51" t="n">
        <v>35</v>
      </c>
      <c r="F3560" s="51">
        <f>IF(AB3560="DOLLAR",E3560*88,E3560)</f>
        <v/>
      </c>
      <c r="G3560" s="62">
        <f>F3560*J3560</f>
        <v/>
      </c>
      <c r="H3560" s="23" t="n">
        <v>317408</v>
      </c>
      <c r="I3560" s="23" t="inlineStr">
        <is>
          <t>anti-human CD4</t>
        </is>
      </c>
      <c r="J3560" s="23" t="n">
        <v>1</v>
      </c>
      <c r="K3560" s="23" t="n"/>
      <c r="L3560" s="23">
        <f>J3560-K3560</f>
        <v/>
      </c>
      <c r="M3560" s="23" t="n"/>
      <c r="N3560" s="32" t="n"/>
      <c r="O3560" s="62" t="n"/>
      <c r="P3560" s="23" t="inlineStr">
        <is>
          <t>RANJAN</t>
        </is>
      </c>
      <c r="Q3560" s="23" t="n"/>
      <c r="R3560" s="23" t="n"/>
      <c r="S3560" s="63" t="n">
        <v>4</v>
      </c>
      <c r="T3560" s="39" t="n"/>
      <c r="U3560" s="23" t="inlineStr">
        <is>
          <t>BioLegend</t>
        </is>
      </c>
      <c r="V3560" s="23">
        <f>VLOOKUP(P3560,'Customer List'!B:C,2,)</f>
        <v/>
      </c>
      <c r="W3560" s="40" t="inlineStr">
        <is>
          <t>Saturday (25-10-25)</t>
        </is>
      </c>
      <c r="X3560" s="32">
        <f>IF(OR(R3560 = "PRIYANKA MADAM", R3560 = "DEEPAK", R3560 = "PORTER"),N3560,"")</f>
        <v/>
      </c>
      <c r="Y3560" s="23" t="n"/>
      <c r="Z3560" s="23">
        <f>IF(N3560="", "", TEXT(N3560, "dddd"))</f>
        <v/>
      </c>
      <c r="AA3560" s="23">
        <f>IF(X3560="", "", TEXT(X3560, "dddd"))</f>
        <v/>
      </c>
      <c r="AB3560" s="23">
        <f>VLOOKUP(U3560,'Currency Sheet'!A:C,3,)</f>
        <v/>
      </c>
      <c r="AC3560" s="44">
        <f>VLOOKUP(P3560,'Customer List'!B:D,3,)</f>
        <v/>
      </c>
    </row>
    <row r="3561">
      <c r="A3561" s="23">
        <f>A3560+1</f>
        <v/>
      </c>
      <c r="B3561" s="23" t="inlineStr">
        <is>
          <t>EED119933</t>
        </is>
      </c>
      <c r="C3561" s="32" t="n">
        <v>45941</v>
      </c>
      <c r="D3561" s="32" t="n">
        <v>45948</v>
      </c>
      <c r="E3561" s="51" t="n">
        <v>277.5</v>
      </c>
      <c r="F3561" s="51">
        <f>IF(AB3561="DOLLAR",E3561*88,E3561)</f>
        <v/>
      </c>
      <c r="G3561" s="62">
        <f>F3561*J3561</f>
        <v/>
      </c>
      <c r="H3561" s="23" t="n">
        <v>317434</v>
      </c>
      <c r="I3561" s="23" t="inlineStr">
        <is>
          <t>anti-human CD4</t>
        </is>
      </c>
      <c r="J3561" s="23" t="n">
        <v>1</v>
      </c>
      <c r="K3561" s="23" t="n"/>
      <c r="L3561" s="23">
        <f>J3561-K3561</f>
        <v/>
      </c>
      <c r="M3561" s="23" t="n"/>
      <c r="N3561" s="32" t="n"/>
      <c r="O3561" s="62" t="n"/>
      <c r="P3561" s="23" t="inlineStr">
        <is>
          <t>MICRO VAPI</t>
        </is>
      </c>
      <c r="Q3561" s="23" t="n"/>
      <c r="R3561" s="23" t="n"/>
      <c r="S3561" s="63" t="n">
        <v>4</v>
      </c>
      <c r="T3561" s="39" t="n"/>
      <c r="U3561" s="23" t="inlineStr">
        <is>
          <t>BioLegend</t>
        </is>
      </c>
      <c r="V3561" s="23">
        <f>VLOOKUP(P3561,'Customer List'!B:C,2,)</f>
        <v/>
      </c>
      <c r="W3561" s="40" t="inlineStr">
        <is>
          <t>Wednesday (22-10-25)</t>
        </is>
      </c>
      <c r="X3561" s="32">
        <f>IF(OR(R3561 = "PRIYANKA MADAM", R3561 = "DEEPAK", R3561 = "PORTER"),N3561,"")</f>
        <v/>
      </c>
      <c r="Y3561" s="23" t="n"/>
      <c r="Z3561" s="23">
        <f>IF(N3561="", "", TEXT(N3561, "dddd"))</f>
        <v/>
      </c>
      <c r="AA3561" s="23">
        <f>IF(X3561="", "", TEXT(X3561, "dddd"))</f>
        <v/>
      </c>
      <c r="AB3561" s="23">
        <f>VLOOKUP(U3561,'Currency Sheet'!A:C,3,)</f>
        <v/>
      </c>
      <c r="AC3561" s="44">
        <f>VLOOKUP(P3561,'Customer List'!B:D,3,)</f>
        <v/>
      </c>
    </row>
    <row r="3562">
      <c r="A3562" s="23">
        <f>A3561+1</f>
        <v/>
      </c>
      <c r="B3562" s="23" t="inlineStr">
        <is>
          <t>EED119933</t>
        </is>
      </c>
      <c r="C3562" s="32" t="n">
        <v>45941</v>
      </c>
      <c r="D3562" s="32" t="n">
        <v>45948</v>
      </c>
      <c r="E3562" s="51" t="n">
        <v>305.25</v>
      </c>
      <c r="F3562" s="51">
        <f>IF(AB3562="DOLLAR",E3562*88,E3562)</f>
        <v/>
      </c>
      <c r="G3562" s="62">
        <f>F3562*J3562</f>
        <v/>
      </c>
      <c r="H3562" s="23" t="n">
        <v>318340</v>
      </c>
      <c r="I3562" s="23" t="inlineStr">
        <is>
          <t>anti-human CD56 (NCAM)</t>
        </is>
      </c>
      <c r="J3562" s="23" t="n">
        <v>2</v>
      </c>
      <c r="K3562" s="23" t="n"/>
      <c r="L3562" s="23">
        <f>J3562-K3562</f>
        <v/>
      </c>
      <c r="M3562" s="23" t="n"/>
      <c r="N3562" s="32" t="n"/>
      <c r="O3562" s="62" t="n"/>
      <c r="P3562" s="23" t="inlineStr">
        <is>
          <t>AURIGINE ONCO</t>
        </is>
      </c>
      <c r="Q3562" s="23" t="n"/>
      <c r="R3562" s="23" t="n"/>
      <c r="S3562" s="63" t="n">
        <v>4</v>
      </c>
      <c r="T3562" s="39" t="n"/>
      <c r="U3562" s="23" t="inlineStr">
        <is>
          <t>BioLegend</t>
        </is>
      </c>
      <c r="V3562" s="23">
        <f>VLOOKUP(P3562,'Customer List'!B:C,2,)</f>
        <v/>
      </c>
      <c r="W3562" s="40" t="inlineStr">
        <is>
          <t>Wednesday (22-10-25)</t>
        </is>
      </c>
      <c r="X3562" s="32">
        <f>IF(OR(R3562 = "PRIYANKA MADAM", R3562 = "DEEPAK", R3562 = "PORTER"),N3562,"")</f>
        <v/>
      </c>
      <c r="Y3562" s="23" t="n"/>
      <c r="Z3562" s="23">
        <f>IF(N3562="", "", TEXT(N3562, "dddd"))</f>
        <v/>
      </c>
      <c r="AA3562" s="23">
        <f>IF(X3562="", "", TEXT(X3562, "dddd"))</f>
        <v/>
      </c>
      <c r="AB3562" s="23">
        <f>VLOOKUP(U3562,'Currency Sheet'!A:C,3,)</f>
        <v/>
      </c>
      <c r="AC3562" s="44">
        <f>VLOOKUP(P3562,'Customer List'!B:D,3,)</f>
        <v/>
      </c>
    </row>
    <row r="3563">
      <c r="A3563" s="23">
        <f>A3562+1</f>
        <v/>
      </c>
      <c r="B3563" s="23" t="inlineStr">
        <is>
          <t>EED119933</t>
        </is>
      </c>
      <c r="C3563" s="32" t="n">
        <v>45941</v>
      </c>
      <c r="D3563" s="32" t="n">
        <v>45948</v>
      </c>
      <c r="E3563" s="51" t="n">
        <v>224</v>
      </c>
      <c r="F3563" s="51">
        <f>IF(AB3563="DOLLAR",E3563*88,E3563)</f>
        <v/>
      </c>
      <c r="G3563" s="62">
        <f>F3563*J3563</f>
        <v/>
      </c>
      <c r="H3563" s="23" t="n">
        <v>333810</v>
      </c>
      <c r="I3563" s="23" t="inlineStr">
        <is>
          <t>anti-human CD68</t>
        </is>
      </c>
      <c r="J3563" s="23" t="n">
        <v>30</v>
      </c>
      <c r="K3563" s="23" t="n"/>
      <c r="L3563" s="23">
        <f>J3563-K3563</f>
        <v/>
      </c>
      <c r="M3563" s="23" t="n"/>
      <c r="N3563" s="32" t="n"/>
      <c r="O3563" s="62" t="n"/>
      <c r="P3563" s="23" t="inlineStr">
        <is>
          <t>BIO SOLUTION</t>
        </is>
      </c>
      <c r="Q3563" s="23" t="n"/>
      <c r="R3563" s="23" t="n"/>
      <c r="S3563" s="63" t="n">
        <v>4</v>
      </c>
      <c r="T3563" s="39" t="n"/>
      <c r="U3563" s="23" t="inlineStr">
        <is>
          <t>BioLegend</t>
        </is>
      </c>
      <c r="V3563" s="23">
        <f>VLOOKUP(P3563,'Customer List'!B:C,2,)</f>
        <v/>
      </c>
      <c r="W3563" s="40" t="inlineStr">
        <is>
          <t>Wednesday (22-10-25)</t>
        </is>
      </c>
      <c r="X3563" s="32">
        <f>IF(OR(R3563 = "PRIYANKA MADAM", R3563 = "DEEPAK", R3563 = "PORTER"),N3563,"")</f>
        <v/>
      </c>
      <c r="Y3563" s="23" t="n"/>
      <c r="Z3563" s="23">
        <f>IF(N3563="", "", TEXT(N3563, "dddd"))</f>
        <v/>
      </c>
      <c r="AA3563" s="23">
        <f>IF(X3563="", "", TEXT(X3563, "dddd"))</f>
        <v/>
      </c>
      <c r="AB3563" s="23">
        <f>VLOOKUP(U3563,'Currency Sheet'!A:C,3,)</f>
        <v/>
      </c>
      <c r="AC3563" s="44">
        <f>VLOOKUP(P3563,'Customer List'!B:D,3,)</f>
        <v/>
      </c>
    </row>
    <row r="3564">
      <c r="A3564" s="23">
        <f>A3563+1</f>
        <v/>
      </c>
      <c r="B3564" s="23" t="inlineStr">
        <is>
          <t>EED119933</t>
        </is>
      </c>
      <c r="C3564" s="32" t="n">
        <v>45941</v>
      </c>
      <c r="D3564" s="32" t="n">
        <v>45948</v>
      </c>
      <c r="E3564" s="51" t="n">
        <v>144.2</v>
      </c>
      <c r="F3564" s="51">
        <f>IF(AB3564="DOLLAR",E3564*88,E3564)</f>
        <v/>
      </c>
      <c r="G3564" s="62">
        <f>F3564*J3564</f>
        <v/>
      </c>
      <c r="H3564" s="23" t="n">
        <v>333904</v>
      </c>
      <c r="I3564" s="23" t="inlineStr">
        <is>
          <t>anti-human CD30</t>
        </is>
      </c>
      <c r="J3564" s="23" t="n">
        <v>1</v>
      </c>
      <c r="K3564" s="23" t="n"/>
      <c r="L3564" s="23">
        <f>J3564-K3564</f>
        <v/>
      </c>
      <c r="M3564" s="23" t="n"/>
      <c r="N3564" s="32" t="n"/>
      <c r="O3564" s="62" t="n"/>
      <c r="P3564" s="23" t="inlineStr">
        <is>
          <t>ACTREC</t>
        </is>
      </c>
      <c r="Q3564" s="23" t="n"/>
      <c r="R3564" s="23" t="n"/>
      <c r="S3564" s="63" t="n">
        <v>4</v>
      </c>
      <c r="T3564" s="39" t="n"/>
      <c r="U3564" s="23" t="inlineStr">
        <is>
          <t>BioLegend</t>
        </is>
      </c>
      <c r="V3564" s="23">
        <f>VLOOKUP(P3564,'Customer List'!B:C,2,)</f>
        <v/>
      </c>
      <c r="W3564" s="40" t="inlineStr">
        <is>
          <t>Wednesday (22-10-25)</t>
        </is>
      </c>
      <c r="X3564" s="32">
        <f>IF(OR(R3564 = "PRIYANKA MADAM", R3564 = "DEEPAK", R3564 = "PORTER"),N3564,"")</f>
        <v/>
      </c>
      <c r="Y3564" s="23" t="n"/>
      <c r="Z3564" s="23">
        <f>IF(N3564="", "", TEXT(N3564, "dddd"))</f>
        <v/>
      </c>
      <c r="AA3564" s="23">
        <f>IF(X3564="", "", TEXT(X3564, "dddd"))</f>
        <v/>
      </c>
      <c r="AB3564" s="23">
        <f>VLOOKUP(U3564,'Currency Sheet'!A:C,3,)</f>
        <v/>
      </c>
      <c r="AC3564" s="44">
        <f>VLOOKUP(P3564,'Customer List'!B:D,3,)</f>
        <v/>
      </c>
    </row>
    <row r="3565">
      <c r="A3565" s="23">
        <f>A3564+1</f>
        <v/>
      </c>
      <c r="B3565" s="23" t="inlineStr">
        <is>
          <t>EED119933</t>
        </is>
      </c>
      <c r="C3565" s="32" t="n">
        <v>45941</v>
      </c>
      <c r="D3565" s="32" t="n">
        <v>45948</v>
      </c>
      <c r="E3565" s="51" t="n">
        <v>267.4</v>
      </c>
      <c r="F3565" s="51">
        <f>IF(AB3565="DOLLAR",E3565*88,E3565)</f>
        <v/>
      </c>
      <c r="G3565" s="62">
        <f>F3565*J3565</f>
        <v/>
      </c>
      <c r="H3565" s="23" t="n">
        <v>337416</v>
      </c>
      <c r="I3565" s="23" t="inlineStr">
        <is>
          <t>anti-human CD112 (Nectin-2)</t>
        </is>
      </c>
      <c r="J3565" s="23" t="n">
        <v>1</v>
      </c>
      <c r="K3565" s="23" t="n"/>
      <c r="L3565" s="23">
        <f>J3565-K3565</f>
        <v/>
      </c>
      <c r="M3565" s="23" t="n"/>
      <c r="N3565" s="32" t="n"/>
      <c r="O3565" s="62" t="n"/>
      <c r="P3565" s="23" t="inlineStr">
        <is>
          <t>BIO SOLUTION</t>
        </is>
      </c>
      <c r="Q3565" s="23" t="n"/>
      <c r="R3565" s="23" t="n"/>
      <c r="S3565" s="63" t="n">
        <v>4</v>
      </c>
      <c r="T3565" s="39" t="n"/>
      <c r="U3565" s="23" t="inlineStr">
        <is>
          <t>BioLegend</t>
        </is>
      </c>
      <c r="V3565" s="23">
        <f>VLOOKUP(P3565,'Customer List'!B:C,2,)</f>
        <v/>
      </c>
      <c r="W3565" s="40" t="inlineStr">
        <is>
          <t>Wednesday (22-10-25)</t>
        </is>
      </c>
      <c r="X3565" s="32">
        <f>IF(OR(R3565 = "PRIYANKA MADAM", R3565 = "DEEPAK", R3565 = "PORTER"),N3565,"")</f>
        <v/>
      </c>
      <c r="Y3565" s="23" t="n"/>
      <c r="Z3565" s="23">
        <f>IF(N3565="", "", TEXT(N3565, "dddd"))</f>
        <v/>
      </c>
      <c r="AA3565" s="23">
        <f>IF(X3565="", "", TEXT(X3565, "dddd"))</f>
        <v/>
      </c>
      <c r="AB3565" s="23">
        <f>VLOOKUP(U3565,'Currency Sheet'!A:C,3,)</f>
        <v/>
      </c>
      <c r="AC3565" s="44">
        <f>VLOOKUP(P3565,'Customer List'!B:D,3,)</f>
        <v/>
      </c>
    </row>
    <row r="3566">
      <c r="A3566" s="23">
        <f>A3565+1</f>
        <v/>
      </c>
      <c r="B3566" s="23" t="inlineStr">
        <is>
          <t>EED119933</t>
        </is>
      </c>
      <c r="C3566" s="32" t="n">
        <v>45941</v>
      </c>
      <c r="D3566" s="32" t="n">
        <v>45948</v>
      </c>
      <c r="E3566" s="51" t="n">
        <v>267.4</v>
      </c>
      <c r="F3566" s="51">
        <f>IF(AB3566="DOLLAR",E3566*88,E3566)</f>
        <v/>
      </c>
      <c r="G3566" s="62">
        <f>F3566*J3566</f>
        <v/>
      </c>
      <c r="H3566" s="23" t="n">
        <v>337614</v>
      </c>
      <c r="I3566" s="23" t="inlineStr">
        <is>
          <t>anti-human CD155 (PVR)</t>
        </is>
      </c>
      <c r="J3566" s="23" t="n">
        <v>1</v>
      </c>
      <c r="K3566" s="23" t="n"/>
      <c r="L3566" s="23">
        <f>J3566-K3566</f>
        <v/>
      </c>
      <c r="M3566" s="23" t="n"/>
      <c r="N3566" s="32" t="n"/>
      <c r="O3566" s="62" t="n"/>
      <c r="P3566" s="23" t="inlineStr">
        <is>
          <t>BIO SOLUTION</t>
        </is>
      </c>
      <c r="Q3566" s="23" t="n"/>
      <c r="R3566" s="23" t="n"/>
      <c r="S3566" s="63" t="n">
        <v>4</v>
      </c>
      <c r="T3566" s="39" t="n"/>
      <c r="U3566" s="23" t="inlineStr">
        <is>
          <t>BioLegend</t>
        </is>
      </c>
      <c r="V3566" s="23">
        <f>VLOOKUP(P3566,'Customer List'!B:C,2,)</f>
        <v/>
      </c>
      <c r="W3566" s="40" t="inlineStr">
        <is>
          <t>Wednesday (22-10-25)</t>
        </is>
      </c>
      <c r="X3566" s="32">
        <f>IF(OR(R3566 = "PRIYANKA MADAM", R3566 = "DEEPAK", R3566 = "PORTER"),N3566,"")</f>
        <v/>
      </c>
      <c r="Y3566" s="23" t="n"/>
      <c r="Z3566" s="23">
        <f>IF(N3566="", "", TEXT(N3566, "dddd"))</f>
        <v/>
      </c>
      <c r="AA3566" s="23">
        <f>IF(X3566="", "", TEXT(X3566, "dddd"))</f>
        <v/>
      </c>
      <c r="AB3566" s="23">
        <f>VLOOKUP(U3566,'Currency Sheet'!A:C,3,)</f>
        <v/>
      </c>
      <c r="AC3566" s="44">
        <f>VLOOKUP(P3566,'Customer List'!B:D,3,)</f>
        <v/>
      </c>
    </row>
    <row r="3567">
      <c r="A3567" s="23">
        <f>A3566+1</f>
        <v/>
      </c>
      <c r="B3567" s="23" t="inlineStr">
        <is>
          <t>EED119933</t>
        </is>
      </c>
      <c r="C3567" s="32" t="n">
        <v>45941</v>
      </c>
      <c r="D3567" s="32" t="n">
        <v>45948</v>
      </c>
      <c r="E3567" s="51" t="n">
        <v>205.1</v>
      </c>
      <c r="F3567" s="51">
        <f>IF(AB3567="DOLLAR",E3567*88,E3567)</f>
        <v/>
      </c>
      <c r="G3567" s="62">
        <f>F3567*J3567</f>
        <v/>
      </c>
      <c r="H3567" s="23" t="n">
        <v>343512</v>
      </c>
      <c r="I3567" s="23" t="inlineStr">
        <is>
          <t>anti-human CD34</t>
        </is>
      </c>
      <c r="J3567" s="23" t="n">
        <v>1</v>
      </c>
      <c r="K3567" s="23" t="n"/>
      <c r="L3567" s="23">
        <f>J3567-K3567</f>
        <v/>
      </c>
      <c r="M3567" s="23" t="n"/>
      <c r="N3567" s="32" t="n"/>
      <c r="O3567" s="62" t="n"/>
      <c r="P3567" s="23" t="inlineStr">
        <is>
          <t>MICRO VAPI</t>
        </is>
      </c>
      <c r="Q3567" s="23" t="n"/>
      <c r="R3567" s="23" t="n"/>
      <c r="S3567" s="63" t="n">
        <v>4</v>
      </c>
      <c r="T3567" s="39" t="n"/>
      <c r="U3567" s="23" t="inlineStr">
        <is>
          <t>BioLegend</t>
        </is>
      </c>
      <c r="V3567" s="23">
        <f>VLOOKUP(P3567,'Customer List'!B:C,2,)</f>
        <v/>
      </c>
      <c r="W3567" s="40" t="inlineStr">
        <is>
          <t>Wednesday (22-10-25)</t>
        </is>
      </c>
      <c r="X3567" s="32">
        <f>IF(OR(R3567 = "PRIYANKA MADAM", R3567 = "DEEPAK", R3567 = "PORTER"),N3567,"")</f>
        <v/>
      </c>
      <c r="Y3567" s="23" t="n"/>
      <c r="Z3567" s="23">
        <f>IF(N3567="", "", TEXT(N3567, "dddd"))</f>
        <v/>
      </c>
      <c r="AA3567" s="23">
        <f>IF(X3567="", "", TEXT(X3567, "dddd"))</f>
        <v/>
      </c>
      <c r="AB3567" s="23">
        <f>VLOOKUP(U3567,'Currency Sheet'!A:C,3,)</f>
        <v/>
      </c>
      <c r="AC3567" s="44">
        <f>VLOOKUP(P3567,'Customer List'!B:D,3,)</f>
        <v/>
      </c>
    </row>
    <row r="3568">
      <c r="A3568" s="23">
        <f>A3567+1</f>
        <v/>
      </c>
      <c r="B3568" s="23" t="inlineStr">
        <is>
          <t>EED119933</t>
        </is>
      </c>
      <c r="C3568" s="32" t="n">
        <v>45941</v>
      </c>
      <c r="D3568" s="32" t="n">
        <v>45948</v>
      </c>
      <c r="E3568" s="51" t="n">
        <v>267.4</v>
      </c>
      <c r="F3568" s="51">
        <f>IF(AB3568="DOLLAR",E3568*88,E3568)</f>
        <v/>
      </c>
      <c r="G3568" s="62">
        <f>F3568*J3568</f>
        <v/>
      </c>
      <c r="H3568" s="23" t="n">
        <v>343614</v>
      </c>
      <c r="I3568" s="23" t="inlineStr">
        <is>
          <t>anti-human CD34</t>
        </is>
      </c>
      <c r="J3568" s="23" t="n">
        <v>1</v>
      </c>
      <c r="K3568" s="23" t="n"/>
      <c r="L3568" s="23">
        <f>J3568-K3568</f>
        <v/>
      </c>
      <c r="M3568" s="23" t="n"/>
      <c r="N3568" s="32" t="n"/>
      <c r="O3568" s="62" t="n"/>
      <c r="P3568" s="23" t="inlineStr">
        <is>
          <t>ACTREC</t>
        </is>
      </c>
      <c r="Q3568" s="23" t="n"/>
      <c r="R3568" s="23" t="n"/>
      <c r="S3568" s="63" t="n">
        <v>4</v>
      </c>
      <c r="T3568" s="39" t="n"/>
      <c r="U3568" s="23" t="inlineStr">
        <is>
          <t>BioLegend</t>
        </is>
      </c>
      <c r="V3568" s="23">
        <f>VLOOKUP(P3568,'Customer List'!B:C,2,)</f>
        <v/>
      </c>
      <c r="W3568" s="40" t="inlineStr">
        <is>
          <t>Wednesday (22-10-25)</t>
        </is>
      </c>
      <c r="X3568" s="32">
        <f>IF(OR(R3568 = "PRIYANKA MADAM", R3568 = "DEEPAK", R3568 = "PORTER"),N3568,"")</f>
        <v/>
      </c>
      <c r="Y3568" s="23" t="n"/>
      <c r="Z3568" s="23">
        <f>IF(N3568="", "", TEXT(N3568, "dddd"))</f>
        <v/>
      </c>
      <c r="AA3568" s="23">
        <f>IF(X3568="", "", TEXT(X3568, "dddd"))</f>
        <v/>
      </c>
      <c r="AB3568" s="23">
        <f>VLOOKUP(U3568,'Currency Sheet'!A:C,3,)</f>
        <v/>
      </c>
      <c r="AC3568" s="44">
        <f>VLOOKUP(P3568,'Customer List'!B:D,3,)</f>
        <v/>
      </c>
    </row>
    <row r="3569">
      <c r="A3569" s="23">
        <f>A3568+1</f>
        <v/>
      </c>
      <c r="B3569" s="23" t="inlineStr">
        <is>
          <t>EED119933</t>
        </is>
      </c>
      <c r="C3569" s="32" t="n">
        <v>45941</v>
      </c>
      <c r="D3569" s="32" t="n">
        <v>45948</v>
      </c>
      <c r="E3569" s="51" t="n">
        <v>58.1</v>
      </c>
      <c r="F3569" s="51">
        <f>IF(AB3569="DOLLAR",E3569*88,E3569)</f>
        <v/>
      </c>
      <c r="G3569" s="62">
        <f>F3569*J3569</f>
        <v/>
      </c>
      <c r="H3569" s="23" t="n">
        <v>344606</v>
      </c>
      <c r="I3569" s="23" t="inlineStr">
        <is>
          <t>anti-human CD4</t>
        </is>
      </c>
      <c r="J3569" s="23" t="n">
        <v>10</v>
      </c>
      <c r="K3569" s="23" t="n"/>
      <c r="L3569" s="23">
        <f>J3569-K3569</f>
        <v/>
      </c>
      <c r="M3569" s="23" t="n"/>
      <c r="N3569" s="32" t="n"/>
      <c r="O3569" s="62" t="n"/>
      <c r="P3569" s="23" t="inlineStr">
        <is>
          <t>BIOCON</t>
        </is>
      </c>
      <c r="Q3569" s="23" t="n"/>
      <c r="R3569" s="23" t="n"/>
      <c r="S3569" s="63" t="n">
        <v>4</v>
      </c>
      <c r="T3569" s="39" t="n"/>
      <c r="U3569" s="23" t="inlineStr">
        <is>
          <t>BioLegend</t>
        </is>
      </c>
      <c r="V3569" s="23">
        <f>VLOOKUP(P3569,'Customer List'!B:C,2,)</f>
        <v/>
      </c>
      <c r="W3569" s="40" t="inlineStr">
        <is>
          <t>Wednesday (22-10-25)</t>
        </is>
      </c>
      <c r="X3569" s="32">
        <f>IF(OR(R3569 = "PRIYANKA MADAM", R3569 = "DEEPAK", R3569 = "PORTER"),N3569,"")</f>
        <v/>
      </c>
      <c r="Y3569" s="23" t="n"/>
      <c r="Z3569" s="23">
        <f>IF(N3569="", "", TEXT(N3569, "dddd"))</f>
        <v/>
      </c>
      <c r="AA3569" s="23">
        <f>IF(X3569="", "", TEXT(X3569, "dddd"))</f>
        <v/>
      </c>
      <c r="AB3569" s="23">
        <f>VLOOKUP(U3569,'Currency Sheet'!A:C,3,)</f>
        <v/>
      </c>
      <c r="AC3569" s="44">
        <f>VLOOKUP(P3569,'Customer List'!B:D,3,)</f>
        <v/>
      </c>
    </row>
    <row r="3570">
      <c r="A3570" s="23">
        <f>A3569+1</f>
        <v/>
      </c>
      <c r="B3570" s="23" t="inlineStr">
        <is>
          <t>EED119933</t>
        </is>
      </c>
      <c r="C3570" s="32" t="n">
        <v>45941</v>
      </c>
      <c r="D3570" s="32" t="n">
        <v>45948</v>
      </c>
      <c r="E3570" s="51" t="n">
        <v>227.5</v>
      </c>
      <c r="F3570" s="51">
        <f>IF(AB3570="DOLLAR",E3570*88,E3570)</f>
        <v/>
      </c>
      <c r="G3570" s="62">
        <f>F3570*J3570</f>
        <v/>
      </c>
      <c r="H3570" s="23" t="n">
        <v>344712</v>
      </c>
      <c r="I3570" s="23" t="inlineStr">
        <is>
          <t>anti-human CD8</t>
        </is>
      </c>
      <c r="J3570" s="23" t="n">
        <v>10</v>
      </c>
      <c r="K3570" s="23" t="n"/>
      <c r="L3570" s="23">
        <f>J3570-K3570</f>
        <v/>
      </c>
      <c r="M3570" s="23" t="n"/>
      <c r="N3570" s="32" t="n"/>
      <c r="O3570" s="62" t="n"/>
      <c r="P3570" s="23" t="inlineStr">
        <is>
          <t>BIOCON</t>
        </is>
      </c>
      <c r="Q3570" s="23" t="n"/>
      <c r="R3570" s="23" t="n"/>
      <c r="S3570" s="63" t="n">
        <v>4</v>
      </c>
      <c r="T3570" s="39" t="n"/>
      <c r="U3570" s="23" t="inlineStr">
        <is>
          <t>BioLegend</t>
        </is>
      </c>
      <c r="V3570" s="23">
        <f>VLOOKUP(P3570,'Customer List'!B:C,2,)</f>
        <v/>
      </c>
      <c r="W3570" s="40" t="inlineStr">
        <is>
          <t>Wednesday (22-10-25)</t>
        </is>
      </c>
      <c r="X3570" s="32">
        <f>IF(OR(R3570 = "PRIYANKA MADAM", R3570 = "DEEPAK", R3570 = "PORTER"),N3570,"")</f>
        <v/>
      </c>
      <c r="Y3570" s="23" t="n"/>
      <c r="Z3570" s="23">
        <f>IF(N3570="", "", TEXT(N3570, "dddd"))</f>
        <v/>
      </c>
      <c r="AA3570" s="23">
        <f>IF(X3570="", "", TEXT(X3570, "dddd"))</f>
        <v/>
      </c>
      <c r="AB3570" s="23">
        <f>VLOOKUP(U3570,'Currency Sheet'!A:C,3,)</f>
        <v/>
      </c>
      <c r="AC3570" s="44">
        <f>VLOOKUP(P3570,'Customer List'!B:D,3,)</f>
        <v/>
      </c>
    </row>
    <row r="3571">
      <c r="A3571" s="23">
        <f>A3570+1</f>
        <v/>
      </c>
      <c r="B3571" s="23" t="inlineStr">
        <is>
          <t>EED119933</t>
        </is>
      </c>
      <c r="C3571" s="32" t="n">
        <v>45941</v>
      </c>
      <c r="D3571" s="32" t="n">
        <v>45948</v>
      </c>
      <c r="E3571" s="51" t="n">
        <v>334.5</v>
      </c>
      <c r="F3571" s="51">
        <f>IF(AB3571="DOLLAR",E3571*88,E3571)</f>
        <v/>
      </c>
      <c r="G3571" s="62">
        <f>F3571*J3571</f>
        <v/>
      </c>
      <c r="H3571" s="23" t="n">
        <v>348232</v>
      </c>
      <c r="I3571" s="23" t="inlineStr">
        <is>
          <t>anti-human IgD</t>
        </is>
      </c>
      <c r="J3571" s="23" t="n">
        <v>1</v>
      </c>
      <c r="K3571" s="23" t="n"/>
      <c r="L3571" s="23">
        <f>J3571-K3571</f>
        <v/>
      </c>
      <c r="M3571" s="23" t="n"/>
      <c r="N3571" s="32" t="n"/>
      <c r="O3571" s="62" t="n"/>
      <c r="P3571" s="23" t="inlineStr">
        <is>
          <t>ACTREC</t>
        </is>
      </c>
      <c r="Q3571" s="23" t="n"/>
      <c r="R3571" s="23" t="n"/>
      <c r="S3571" s="63" t="n">
        <v>4</v>
      </c>
      <c r="T3571" s="39" t="n"/>
      <c r="U3571" s="23" t="inlineStr">
        <is>
          <t>BioLegend</t>
        </is>
      </c>
      <c r="V3571" s="23">
        <f>VLOOKUP(P3571,'Customer List'!B:C,2,)</f>
        <v/>
      </c>
      <c r="W3571" s="40" t="inlineStr">
        <is>
          <t>Wednesday (22-10-25)</t>
        </is>
      </c>
      <c r="X3571" s="32">
        <f>IF(OR(R3571 = "PRIYANKA MADAM", R3571 = "DEEPAK", R3571 = "PORTER"),N3571,"")</f>
        <v/>
      </c>
      <c r="Y3571" s="23" t="n"/>
      <c r="Z3571" s="23">
        <f>IF(N3571="", "", TEXT(N3571, "dddd"))</f>
        <v/>
      </c>
      <c r="AA3571" s="23">
        <f>IF(X3571="", "", TEXT(X3571, "dddd"))</f>
        <v/>
      </c>
      <c r="AB3571" s="23">
        <f>VLOOKUP(U3571,'Currency Sheet'!A:C,3,)</f>
        <v/>
      </c>
      <c r="AC3571" s="44">
        <f>VLOOKUP(P3571,'Customer List'!B:D,3,)</f>
        <v/>
      </c>
    </row>
    <row r="3572">
      <c r="A3572" s="23">
        <f>A3571+1</f>
        <v/>
      </c>
      <c r="B3572" s="23" t="inlineStr">
        <is>
          <t>EED119933</t>
        </is>
      </c>
      <c r="C3572" s="32" t="n">
        <v>45941</v>
      </c>
      <c r="D3572" s="32" t="n">
        <v>45948</v>
      </c>
      <c r="E3572" s="51" t="n">
        <v>313.5</v>
      </c>
      <c r="F3572" s="51">
        <f>IF(AB3572="DOLLAR",E3572*88,E3572)</f>
        <v/>
      </c>
      <c r="G3572" s="62">
        <f>F3572*J3572</f>
        <v/>
      </c>
      <c r="H3572" s="23" t="n">
        <v>350214</v>
      </c>
      <c r="I3572" s="23" t="inlineStr">
        <is>
          <t>anti-human CD103 (Integrin αE)</t>
        </is>
      </c>
      <c r="J3572" s="23" t="n">
        <v>1</v>
      </c>
      <c r="K3572" s="23" t="n"/>
      <c r="L3572" s="23">
        <f>J3572-K3572</f>
        <v/>
      </c>
      <c r="M3572" s="23" t="n"/>
      <c r="N3572" s="32" t="n"/>
      <c r="O3572" s="62" t="n"/>
      <c r="P3572" s="23" t="inlineStr">
        <is>
          <t>IMMUNO ACT</t>
        </is>
      </c>
      <c r="Q3572" s="23" t="n"/>
      <c r="R3572" s="23" t="n"/>
      <c r="S3572" s="63" t="n">
        <v>4</v>
      </c>
      <c r="T3572" s="39" t="n"/>
      <c r="U3572" s="23" t="inlineStr">
        <is>
          <t>BioLegend</t>
        </is>
      </c>
      <c r="V3572" s="23">
        <f>VLOOKUP(P3572,'Customer List'!B:C,2,)</f>
        <v/>
      </c>
      <c r="W3572" s="40" t="inlineStr">
        <is>
          <t>Saturday (25-10-25)</t>
        </is>
      </c>
      <c r="X3572" s="32">
        <f>IF(OR(R3572 = "PRIYANKA MADAM", R3572 = "DEEPAK", R3572 = "PORTER"),N3572,"")</f>
        <v/>
      </c>
      <c r="Y3572" s="23" t="n"/>
      <c r="Z3572" s="23">
        <f>IF(N3572="", "", TEXT(N3572, "dddd"))</f>
        <v/>
      </c>
      <c r="AA3572" s="23">
        <f>IF(X3572="", "", TEXT(X3572, "dddd"))</f>
        <v/>
      </c>
      <c r="AB3572" s="23">
        <f>VLOOKUP(U3572,'Currency Sheet'!A:C,3,)</f>
        <v/>
      </c>
      <c r="AC3572" s="44">
        <f>VLOOKUP(P3572,'Customer List'!B:D,3,)</f>
        <v/>
      </c>
    </row>
    <row r="3573">
      <c r="A3573" s="23">
        <f>A3572+1</f>
        <v/>
      </c>
      <c r="B3573" s="23" t="inlineStr">
        <is>
          <t>EED119933</t>
        </is>
      </c>
      <c r="C3573" s="32" t="n">
        <v>45941</v>
      </c>
      <c r="D3573" s="32" t="n">
        <v>45948</v>
      </c>
      <c r="E3573" s="51" t="n">
        <v>259</v>
      </c>
      <c r="F3573" s="51">
        <f>IF(AB3573="DOLLAR",E3573*88,E3573)</f>
        <v/>
      </c>
      <c r="G3573" s="62">
        <f>F3573*J3573</f>
        <v/>
      </c>
      <c r="H3573" s="23" t="n">
        <v>354108</v>
      </c>
      <c r="I3573" s="23" t="inlineStr">
        <is>
          <t>anti-human CD89</t>
        </is>
      </c>
      <c r="J3573" s="23" t="n">
        <v>1</v>
      </c>
      <c r="K3573" s="23" t="n"/>
      <c r="L3573" s="23">
        <f>J3573-K3573</f>
        <v/>
      </c>
      <c r="M3573" s="23" t="n"/>
      <c r="N3573" s="32" t="n"/>
      <c r="O3573" s="62" t="n"/>
      <c r="P3573" s="23" t="inlineStr">
        <is>
          <t>ACTREC</t>
        </is>
      </c>
      <c r="Q3573" s="23" t="n"/>
      <c r="R3573" s="23" t="n"/>
      <c r="S3573" s="63" t="n">
        <v>4</v>
      </c>
      <c r="T3573" s="39" t="n"/>
      <c r="U3573" s="23" t="inlineStr">
        <is>
          <t>BioLegend</t>
        </is>
      </c>
      <c r="V3573" s="23">
        <f>VLOOKUP(P3573,'Customer List'!B:C,2,)</f>
        <v/>
      </c>
      <c r="W3573" s="40" t="inlineStr">
        <is>
          <t>Wednesday (22-10-25)</t>
        </is>
      </c>
      <c r="X3573" s="32">
        <f>IF(OR(R3573 = "PRIYANKA MADAM", R3573 = "DEEPAK", R3573 = "PORTER"),N3573,"")</f>
        <v/>
      </c>
      <c r="Y3573" s="23" t="n"/>
      <c r="Z3573" s="23">
        <f>IF(N3573="", "", TEXT(N3573, "dddd"))</f>
        <v/>
      </c>
      <c r="AA3573" s="23">
        <f>IF(X3573="", "", TEXT(X3573, "dddd"))</f>
        <v/>
      </c>
      <c r="AB3573" s="23">
        <f>VLOOKUP(U3573,'Currency Sheet'!A:C,3,)</f>
        <v/>
      </c>
      <c r="AC3573" s="44">
        <f>VLOOKUP(P3573,'Customer List'!B:D,3,)</f>
        <v/>
      </c>
    </row>
    <row r="3574">
      <c r="A3574" s="23">
        <f>A3573+1</f>
        <v/>
      </c>
      <c r="B3574" s="23" t="inlineStr">
        <is>
          <t>EED119933</t>
        </is>
      </c>
      <c r="C3574" s="32" t="n">
        <v>45941</v>
      </c>
      <c r="D3574" s="32" t="n">
        <v>45948</v>
      </c>
      <c r="E3574" s="51" t="n">
        <v>259</v>
      </c>
      <c r="F3574" s="51">
        <f>IF(AB3574="DOLLAR",E3574*88,E3574)</f>
        <v/>
      </c>
      <c r="G3574" s="62">
        <f>F3574*J3574</f>
        <v/>
      </c>
      <c r="H3574" s="23" t="n">
        <v>358510</v>
      </c>
      <c r="I3574" s="23" t="inlineStr">
        <is>
          <t>anti-human/mouse Bcl-6</t>
        </is>
      </c>
      <c r="J3574" s="23" t="n">
        <v>1</v>
      </c>
      <c r="K3574" s="23" t="n"/>
      <c r="L3574" s="23">
        <f>J3574-K3574</f>
        <v/>
      </c>
      <c r="M3574" s="23" t="n"/>
      <c r="N3574" s="32" t="n"/>
      <c r="O3574" s="62" t="n"/>
      <c r="P3574" s="23" t="inlineStr">
        <is>
          <t>ACTREC</t>
        </is>
      </c>
      <c r="Q3574" s="23" t="n"/>
      <c r="R3574" s="23" t="n"/>
      <c r="S3574" s="63" t="n">
        <v>4</v>
      </c>
      <c r="T3574" s="39" t="n"/>
      <c r="U3574" s="23" t="inlineStr">
        <is>
          <t>BioLegend</t>
        </is>
      </c>
      <c r="V3574" s="23">
        <f>VLOOKUP(P3574,'Customer List'!B:C,2,)</f>
        <v/>
      </c>
      <c r="W3574" s="40" t="inlineStr">
        <is>
          <t>Wednesday (22-10-25)</t>
        </is>
      </c>
      <c r="X3574" s="32">
        <f>IF(OR(R3574 = "PRIYANKA MADAM", R3574 = "DEEPAK", R3574 = "PORTER"),N3574,"")</f>
        <v/>
      </c>
      <c r="Y3574" s="23" t="n"/>
      <c r="Z3574" s="23">
        <f>IF(N3574="", "", TEXT(N3574, "dddd"))</f>
        <v/>
      </c>
      <c r="AA3574" s="23">
        <f>IF(X3574="", "", TEXT(X3574, "dddd"))</f>
        <v/>
      </c>
      <c r="AB3574" s="23">
        <f>VLOOKUP(U3574,'Currency Sheet'!A:C,3,)</f>
        <v/>
      </c>
      <c r="AC3574" s="44">
        <f>VLOOKUP(P3574,'Customer List'!B:D,3,)</f>
        <v/>
      </c>
    </row>
    <row r="3575">
      <c r="A3575" s="23">
        <f>A3574+1</f>
        <v/>
      </c>
      <c r="B3575" s="23" t="inlineStr">
        <is>
          <t>EED119933</t>
        </is>
      </c>
      <c r="C3575" s="32" t="n">
        <v>45941</v>
      </c>
      <c r="D3575" s="32" t="n">
        <v>45948</v>
      </c>
      <c r="E3575" s="51" t="n">
        <v>180.6</v>
      </c>
      <c r="F3575" s="51">
        <f>IF(AB3575="DOLLAR",E3575*88,E3575)</f>
        <v/>
      </c>
      <c r="G3575" s="62">
        <f>F3575*J3575</f>
        <v/>
      </c>
      <c r="H3575" s="23" t="n">
        <v>362526</v>
      </c>
      <c r="I3575" s="23" t="inlineStr">
        <is>
          <t>anti-human CD56 (NCAM)</t>
        </is>
      </c>
      <c r="J3575" s="23" t="n">
        <v>1</v>
      </c>
      <c r="K3575" s="23" t="n"/>
      <c r="L3575" s="23">
        <f>J3575-K3575</f>
        <v/>
      </c>
      <c r="M3575" s="23" t="n"/>
      <c r="N3575" s="32" t="n"/>
      <c r="O3575" s="62" t="n"/>
      <c r="P3575" s="23" t="inlineStr">
        <is>
          <t>ACTREC</t>
        </is>
      </c>
      <c r="Q3575" s="23" t="n"/>
      <c r="R3575" s="23" t="n"/>
      <c r="S3575" s="63" t="n">
        <v>4</v>
      </c>
      <c r="T3575" s="39" t="n"/>
      <c r="U3575" s="23" t="inlineStr">
        <is>
          <t>BioLegend</t>
        </is>
      </c>
      <c r="V3575" s="23">
        <f>VLOOKUP(P3575,'Customer List'!B:C,2,)</f>
        <v/>
      </c>
      <c r="W3575" s="40" t="inlineStr">
        <is>
          <t>Wednesday (22-10-25)</t>
        </is>
      </c>
      <c r="X3575" s="32">
        <f>IF(OR(R3575 = "PRIYANKA MADAM", R3575 = "DEEPAK", R3575 = "PORTER"),N3575,"")</f>
        <v/>
      </c>
      <c r="Y3575" s="23" t="n"/>
      <c r="Z3575" s="23">
        <f>IF(N3575="", "", TEXT(N3575, "dddd"))</f>
        <v/>
      </c>
      <c r="AA3575" s="23">
        <f>IF(X3575="", "", TEXT(X3575, "dddd"))</f>
        <v/>
      </c>
      <c r="AB3575" s="23">
        <f>VLOOKUP(U3575,'Currency Sheet'!A:C,3,)</f>
        <v/>
      </c>
      <c r="AC3575" s="44">
        <f>VLOOKUP(P3575,'Customer List'!B:D,3,)</f>
        <v/>
      </c>
    </row>
    <row r="3576">
      <c r="A3576" s="23">
        <f>A3575+1</f>
        <v/>
      </c>
      <c r="B3576" s="23" t="inlineStr">
        <is>
          <t>EED119933</t>
        </is>
      </c>
      <c r="C3576" s="32" t="n">
        <v>45941</v>
      </c>
      <c r="D3576" s="32" t="n">
        <v>45948</v>
      </c>
      <c r="E3576" s="51" t="n">
        <v>301.5</v>
      </c>
      <c r="F3576" s="51">
        <f>IF(AB3576="DOLLAR",E3576*88,E3576)</f>
        <v/>
      </c>
      <c r="G3576" s="62">
        <f>F3576*J3576</f>
        <v/>
      </c>
      <c r="H3576" s="23" t="n">
        <v>367144</v>
      </c>
      <c r="I3576" s="23" t="inlineStr">
        <is>
          <t>anti-human CD14</t>
        </is>
      </c>
      <c r="J3576" s="23" t="n">
        <v>40</v>
      </c>
      <c r="K3576" s="23" t="n"/>
      <c r="L3576" s="23">
        <f>J3576-K3576</f>
        <v/>
      </c>
      <c r="M3576" s="23" t="n"/>
      <c r="N3576" s="32" t="n"/>
      <c r="O3576" s="62" t="n"/>
      <c r="P3576" s="23" t="inlineStr">
        <is>
          <t>BIO SOLUTION</t>
        </is>
      </c>
      <c r="Q3576" s="23" t="n"/>
      <c r="R3576" s="23" t="n"/>
      <c r="S3576" s="63" t="n">
        <v>4</v>
      </c>
      <c r="T3576" s="39" t="n"/>
      <c r="U3576" s="23" t="inlineStr">
        <is>
          <t>BioLegend</t>
        </is>
      </c>
      <c r="V3576" s="23">
        <f>VLOOKUP(P3576,'Customer List'!B:C,2,)</f>
        <v/>
      </c>
      <c r="W3576" s="40" t="inlineStr">
        <is>
          <t>Wednesday (22-10-25)</t>
        </is>
      </c>
      <c r="X3576" s="32">
        <f>IF(OR(R3576 = "PRIYANKA MADAM", R3576 = "DEEPAK", R3576 = "PORTER"),N3576,"")</f>
        <v/>
      </c>
      <c r="Y3576" s="23" t="n"/>
      <c r="Z3576" s="23">
        <f>IF(N3576="", "", TEXT(N3576, "dddd"))</f>
        <v/>
      </c>
      <c r="AA3576" s="23">
        <f>IF(X3576="", "", TEXT(X3576, "dddd"))</f>
        <v/>
      </c>
      <c r="AB3576" s="23">
        <f>VLOOKUP(U3576,'Currency Sheet'!A:C,3,)</f>
        <v/>
      </c>
      <c r="AC3576" s="44">
        <f>VLOOKUP(P3576,'Customer List'!B:D,3,)</f>
        <v/>
      </c>
    </row>
    <row r="3577">
      <c r="A3577" s="23">
        <f>A3576+1</f>
        <v/>
      </c>
      <c r="B3577" s="23" t="inlineStr">
        <is>
          <t>EED119933</t>
        </is>
      </c>
      <c r="C3577" s="32" t="n">
        <v>45941</v>
      </c>
      <c r="D3577" s="32" t="n">
        <v>45948</v>
      </c>
      <c r="E3577" s="51" t="n">
        <v>285</v>
      </c>
      <c r="F3577" s="51">
        <f>IF(AB3577="DOLLAR",E3577*88,E3577)</f>
        <v/>
      </c>
      <c r="G3577" s="62">
        <f>F3577*J3577</f>
        <v/>
      </c>
      <c r="H3577" s="23" t="n">
        <v>367164</v>
      </c>
      <c r="I3577" s="23" t="inlineStr">
        <is>
          <t>anti-human CD14</t>
        </is>
      </c>
      <c r="J3577" s="23" t="n">
        <v>1</v>
      </c>
      <c r="K3577" s="23" t="n"/>
      <c r="L3577" s="23">
        <f>J3577-K3577</f>
        <v/>
      </c>
      <c r="M3577" s="23" t="n"/>
      <c r="N3577" s="32" t="n"/>
      <c r="O3577" s="62" t="n"/>
      <c r="P3577" s="23" t="inlineStr">
        <is>
          <t>ACTREC</t>
        </is>
      </c>
      <c r="Q3577" s="23" t="n"/>
      <c r="R3577" s="23" t="n"/>
      <c r="S3577" s="63" t="n">
        <v>4</v>
      </c>
      <c r="T3577" s="39" t="n"/>
      <c r="U3577" s="23" t="inlineStr">
        <is>
          <t>BioLegend</t>
        </is>
      </c>
      <c r="V3577" s="23">
        <f>VLOOKUP(P3577,'Customer List'!B:C,2,)</f>
        <v/>
      </c>
      <c r="W3577" s="40" t="inlineStr">
        <is>
          <t>Wednesday (22-10-25)</t>
        </is>
      </c>
      <c r="X3577" s="32">
        <f>IF(OR(R3577 = "PRIYANKA MADAM", R3577 = "DEEPAK", R3577 = "PORTER"),N3577,"")</f>
        <v/>
      </c>
      <c r="Y3577" s="23" t="n"/>
      <c r="Z3577" s="23">
        <f>IF(N3577="", "", TEXT(N3577, "dddd"))</f>
        <v/>
      </c>
      <c r="AA3577" s="23">
        <f>IF(X3577="", "", TEXT(X3577, "dddd"))</f>
        <v/>
      </c>
      <c r="AB3577" s="23">
        <f>VLOOKUP(U3577,'Currency Sheet'!A:C,3,)</f>
        <v/>
      </c>
      <c r="AC3577" s="44">
        <f>VLOOKUP(P3577,'Customer List'!B:D,3,)</f>
        <v/>
      </c>
    </row>
    <row r="3578">
      <c r="A3578" s="23">
        <f>A3577+1</f>
        <v/>
      </c>
      <c r="B3578" s="23" t="inlineStr">
        <is>
          <t>EED119933</t>
        </is>
      </c>
      <c r="C3578" s="32" t="n">
        <v>45941</v>
      </c>
      <c r="D3578" s="32" t="n">
        <v>45948</v>
      </c>
      <c r="E3578" s="51" t="n">
        <v>287.7</v>
      </c>
      <c r="F3578" s="51">
        <f>IF(AB3578="DOLLAR",E3578*88,E3578)</f>
        <v/>
      </c>
      <c r="G3578" s="62">
        <f>F3578*J3578</f>
        <v/>
      </c>
      <c r="H3578" s="23" t="n">
        <v>369332</v>
      </c>
      <c r="I3578" s="23" t="inlineStr">
        <is>
          <t>anti-human CD223 (LAG-3)</t>
        </is>
      </c>
      <c r="J3578" s="23" t="n">
        <v>1</v>
      </c>
      <c r="K3578" s="23" t="n"/>
      <c r="L3578" s="23">
        <f>J3578-K3578</f>
        <v/>
      </c>
      <c r="M3578" s="23" t="n"/>
      <c r="N3578" s="32" t="n"/>
      <c r="O3578" s="62" t="n"/>
      <c r="P3578" s="23" t="inlineStr">
        <is>
          <t>ACTREC</t>
        </is>
      </c>
      <c r="Q3578" s="23" t="n"/>
      <c r="R3578" s="23" t="n"/>
      <c r="S3578" s="63" t="n">
        <v>4</v>
      </c>
      <c r="T3578" s="39" t="n"/>
      <c r="U3578" s="23" t="inlineStr">
        <is>
          <t>BioLegend</t>
        </is>
      </c>
      <c r="V3578" s="23">
        <f>VLOOKUP(P3578,'Customer List'!B:C,2,)</f>
        <v/>
      </c>
      <c r="W3578" s="40" t="inlineStr">
        <is>
          <t>Wednesday (22-10-25)</t>
        </is>
      </c>
      <c r="X3578" s="32">
        <f>IF(OR(R3578 = "PRIYANKA MADAM", R3578 = "DEEPAK", R3578 = "PORTER"),N3578,"")</f>
        <v/>
      </c>
      <c r="Y3578" s="23" t="n"/>
      <c r="Z3578" s="23">
        <f>IF(N3578="", "", TEXT(N3578, "dddd"))</f>
        <v/>
      </c>
      <c r="AA3578" s="23">
        <f>IF(X3578="", "", TEXT(X3578, "dddd"))</f>
        <v/>
      </c>
      <c r="AB3578" s="23">
        <f>VLOOKUP(U3578,'Currency Sheet'!A:C,3,)</f>
        <v/>
      </c>
      <c r="AC3578" s="44">
        <f>VLOOKUP(P3578,'Customer List'!B:D,3,)</f>
        <v/>
      </c>
    </row>
    <row r="3579">
      <c r="A3579" s="23">
        <f>A3578+1</f>
        <v/>
      </c>
      <c r="B3579" s="23" t="inlineStr">
        <is>
          <t>EED119933</t>
        </is>
      </c>
      <c r="C3579" s="32" t="n">
        <v>45941</v>
      </c>
      <c r="D3579" s="32" t="n">
        <v>45948</v>
      </c>
      <c r="E3579" s="51" t="n">
        <v>107.1</v>
      </c>
      <c r="F3579" s="51">
        <f>IF(AB3579="DOLLAR",E3579*88,E3579)</f>
        <v/>
      </c>
      <c r="G3579" s="62">
        <f>F3579*J3579</f>
        <v/>
      </c>
      <c r="H3579" s="23" t="n">
        <v>369703</v>
      </c>
      <c r="I3579" s="23" t="inlineStr">
        <is>
          <t>anti-human Arginase I</t>
        </is>
      </c>
      <c r="J3579" s="23" t="n">
        <v>1</v>
      </c>
      <c r="K3579" s="23" t="n"/>
      <c r="L3579" s="23">
        <f>J3579-K3579</f>
        <v/>
      </c>
      <c r="M3579" s="23" t="n"/>
      <c r="N3579" s="32" t="n"/>
      <c r="O3579" s="62" t="n"/>
      <c r="P3579" s="23" t="inlineStr">
        <is>
          <t>ASHOKA</t>
        </is>
      </c>
      <c r="Q3579" s="23" t="n"/>
      <c r="R3579" s="23" t="n"/>
      <c r="S3579" s="63" t="n">
        <v>4</v>
      </c>
      <c r="T3579" s="39" t="n"/>
      <c r="U3579" s="23" t="inlineStr">
        <is>
          <t>BioLegend</t>
        </is>
      </c>
      <c r="V3579" s="23">
        <f>VLOOKUP(P3579,'Customer List'!B:C,2,)</f>
        <v/>
      </c>
      <c r="W3579" s="40" t="inlineStr">
        <is>
          <t>On Hold</t>
        </is>
      </c>
      <c r="X3579" s="32">
        <f>IF(OR(R3579 = "PRIYANKA MADAM", R3579 = "DEEPAK", R3579 = "PORTER"),N3579,"")</f>
        <v/>
      </c>
      <c r="Y3579" s="23" t="n"/>
      <c r="Z3579" s="23">
        <f>IF(N3579="", "", TEXT(N3579, "dddd"))</f>
        <v/>
      </c>
      <c r="AA3579" s="23">
        <f>IF(X3579="", "", TEXT(X3579, "dddd"))</f>
        <v/>
      </c>
      <c r="AB3579" s="23">
        <f>VLOOKUP(U3579,'Currency Sheet'!A:C,3,)</f>
        <v/>
      </c>
      <c r="AC3579" s="44">
        <f>VLOOKUP(P3579,'Customer List'!B:D,3,)</f>
        <v/>
      </c>
    </row>
    <row r="3580">
      <c r="A3580" s="23">
        <f>A3579+1</f>
        <v/>
      </c>
      <c r="B3580" s="23" t="inlineStr">
        <is>
          <t>EED119933</t>
        </is>
      </c>
      <c r="C3580" s="32" t="n">
        <v>45941</v>
      </c>
      <c r="D3580" s="32" t="n">
        <v>45948</v>
      </c>
      <c r="E3580" s="51" t="n">
        <v>321.75</v>
      </c>
      <c r="F3580" s="51">
        <f>IF(AB3580="DOLLAR",E3580*88,E3580)</f>
        <v/>
      </c>
      <c r="G3580" s="62">
        <f>F3580*J3580</f>
        <v/>
      </c>
      <c r="H3580" s="23" t="n">
        <v>396414</v>
      </c>
      <c r="I3580" s="23" t="inlineStr">
        <is>
          <t>anti-human/mouse Granzyme B Recombinant</t>
        </is>
      </c>
      <c r="J3580" s="23" t="n">
        <v>1</v>
      </c>
      <c r="K3580" s="23" t="n"/>
      <c r="L3580" s="23">
        <f>J3580-K3580</f>
        <v/>
      </c>
      <c r="M3580" s="23" t="n"/>
      <c r="N3580" s="32" t="n"/>
      <c r="O3580" s="62" t="n"/>
      <c r="P3580" s="23" t="inlineStr">
        <is>
          <t>NIRRCH</t>
        </is>
      </c>
      <c r="Q3580" s="23" t="n"/>
      <c r="R3580" s="23" t="n"/>
      <c r="S3580" s="63" t="n">
        <v>4</v>
      </c>
      <c r="T3580" s="39" t="n"/>
      <c r="U3580" s="23" t="inlineStr">
        <is>
          <t>BioLegend</t>
        </is>
      </c>
      <c r="V3580" s="23">
        <f>VLOOKUP(P3580,'Customer List'!B:C,2,)</f>
        <v/>
      </c>
      <c r="W3580" s="40" t="inlineStr">
        <is>
          <t>Wednesday (22-10-25)</t>
        </is>
      </c>
      <c r="X3580" s="32">
        <f>IF(OR(R3580 = "PRIYANKA MADAM", R3580 = "DEEPAK", R3580 = "PORTER"),N3580,"")</f>
        <v/>
      </c>
      <c r="Y3580" s="23" t="n"/>
      <c r="Z3580" s="23">
        <f>IF(N3580="", "", TEXT(N3580, "dddd"))</f>
        <v/>
      </c>
      <c r="AA3580" s="23">
        <f>IF(X3580="", "", TEXT(X3580, "dddd"))</f>
        <v/>
      </c>
      <c r="AB3580" s="23">
        <f>VLOOKUP(U3580,'Currency Sheet'!A:C,3,)</f>
        <v/>
      </c>
      <c r="AC3580" s="44">
        <f>VLOOKUP(P3580,'Customer List'!B:D,3,)</f>
        <v/>
      </c>
    </row>
    <row r="3581">
      <c r="A3581" s="23">
        <f>A3580+1</f>
        <v/>
      </c>
      <c r="B3581" s="23" t="inlineStr">
        <is>
          <t>EED119933</t>
        </is>
      </c>
      <c r="C3581" s="32" t="n">
        <v>45941</v>
      </c>
      <c r="D3581" s="32" t="n">
        <v>45948</v>
      </c>
      <c r="E3581" s="51" t="n">
        <v>146.3</v>
      </c>
      <c r="F3581" s="51">
        <f>IF(AB3581="DOLLAR",E3581*88,E3581)</f>
        <v/>
      </c>
      <c r="G3581" s="62">
        <f>F3581*J3581</f>
        <v/>
      </c>
      <c r="H3581" s="23" t="n">
        <v>400129</v>
      </c>
      <c r="I3581" s="23" t="inlineStr">
        <is>
          <t>Mouse IgG1, κ Isotype Ctrl (FC)</t>
        </is>
      </c>
      <c r="J3581" s="23" t="n">
        <v>1</v>
      </c>
      <c r="K3581" s="23" t="n"/>
      <c r="L3581" s="23">
        <f>J3581-K3581</f>
        <v/>
      </c>
      <c r="M3581" s="23" t="n"/>
      <c r="N3581" s="32" t="n"/>
      <c r="O3581" s="62" t="n"/>
      <c r="P3581" s="23" t="inlineStr">
        <is>
          <t>LABEX</t>
        </is>
      </c>
      <c r="Q3581" s="23" t="n"/>
      <c r="R3581" s="23" t="n"/>
      <c r="S3581" s="63" t="n">
        <v>4</v>
      </c>
      <c r="T3581" s="39" t="n"/>
      <c r="U3581" s="23" t="inlineStr">
        <is>
          <t>BioLegend</t>
        </is>
      </c>
      <c r="V3581" s="23">
        <f>VLOOKUP(P3581,'Customer List'!B:C,2,)</f>
        <v/>
      </c>
      <c r="W3581" s="40" t="inlineStr">
        <is>
          <t>Porter (not received yet)</t>
        </is>
      </c>
      <c r="X3581" s="32">
        <f>IF(OR(R3581 = "PRIYANKA MADAM", R3581 = "DEEPAK", R3581 = "PORTER"),N3581,"")</f>
        <v/>
      </c>
      <c r="Y3581" s="23" t="n"/>
      <c r="Z3581" s="23">
        <f>IF(N3581="", "", TEXT(N3581, "dddd"))</f>
        <v/>
      </c>
      <c r="AA3581" s="23">
        <f>IF(X3581="", "", TEXT(X3581, "dddd"))</f>
        <v/>
      </c>
      <c r="AB3581" s="23">
        <f>VLOOKUP(U3581,'Currency Sheet'!A:C,3,)</f>
        <v/>
      </c>
      <c r="AC3581" s="44">
        <f>VLOOKUP(P3581,'Customer List'!B:D,3,)</f>
        <v/>
      </c>
    </row>
    <row r="3582">
      <c r="A3582" s="23">
        <f>A3581+1</f>
        <v/>
      </c>
      <c r="B3582" s="23" t="inlineStr">
        <is>
          <t>EED119933</t>
        </is>
      </c>
      <c r="C3582" s="32" t="n">
        <v>45941</v>
      </c>
      <c r="D3582" s="32" t="n">
        <v>45948</v>
      </c>
      <c r="E3582" s="51" t="n">
        <v>115.5</v>
      </c>
      <c r="F3582" s="51">
        <f>IF(AB3582="DOLLAR",E3582*88,E3582)</f>
        <v/>
      </c>
      <c r="G3582" s="62">
        <f>F3582*J3582</f>
        <v/>
      </c>
      <c r="H3582" s="23" t="n">
        <v>400218</v>
      </c>
      <c r="I3582" s="23" t="inlineStr">
        <is>
          <t>Mouse IgG2a, κ Isotype Ctrl</t>
        </is>
      </c>
      <c r="J3582" s="23" t="n">
        <v>2</v>
      </c>
      <c r="K3582" s="23" t="n"/>
      <c r="L3582" s="23">
        <f>J3582-K3582</f>
        <v/>
      </c>
      <c r="M3582" s="23" t="n"/>
      <c r="N3582" s="32" t="n"/>
      <c r="O3582" s="62" t="n"/>
      <c r="P3582" s="23" t="inlineStr">
        <is>
          <t>MICRO VAPI</t>
        </is>
      </c>
      <c r="Q3582" s="23" t="n"/>
      <c r="R3582" s="23" t="n"/>
      <c r="S3582" s="63" t="n">
        <v>4</v>
      </c>
      <c r="T3582" s="39" t="n"/>
      <c r="U3582" s="23" t="inlineStr">
        <is>
          <t>BioLegend</t>
        </is>
      </c>
      <c r="V3582" s="23">
        <f>VLOOKUP(P3582,'Customer List'!B:C,2,)</f>
        <v/>
      </c>
      <c r="W3582" s="40" t="inlineStr">
        <is>
          <t>Wednesday (22-10-25)</t>
        </is>
      </c>
      <c r="X3582" s="32">
        <f>IF(OR(R3582 = "PRIYANKA MADAM", R3582 = "DEEPAK", R3582 = "PORTER"),N3582,"")</f>
        <v/>
      </c>
      <c r="Y3582" s="23" t="n"/>
      <c r="Z3582" s="23">
        <f>IF(N3582="", "", TEXT(N3582, "dddd"))</f>
        <v/>
      </c>
      <c r="AA3582" s="23">
        <f>IF(X3582="", "", TEXT(X3582, "dddd"))</f>
        <v/>
      </c>
      <c r="AB3582" s="23">
        <f>VLOOKUP(U3582,'Currency Sheet'!A:C,3,)</f>
        <v/>
      </c>
      <c r="AC3582" s="44">
        <f>VLOOKUP(P3582,'Customer List'!B:D,3,)</f>
        <v/>
      </c>
    </row>
    <row r="3583">
      <c r="A3583" s="23">
        <f>A3582+1</f>
        <v/>
      </c>
      <c r="B3583" s="23" t="inlineStr">
        <is>
          <t>EED119933</t>
        </is>
      </c>
      <c r="C3583" s="32" t="n">
        <v>45941</v>
      </c>
      <c r="D3583" s="32" t="n">
        <v>45948</v>
      </c>
      <c r="E3583" s="51" t="n">
        <v>68.59999999999999</v>
      </c>
      <c r="F3583" s="51">
        <f>IF(AB3583="DOLLAR",E3583*88,E3583)</f>
        <v/>
      </c>
      <c r="G3583" s="62">
        <f>F3583*J3583</f>
        <v/>
      </c>
      <c r="H3583" s="23" t="n">
        <v>400508</v>
      </c>
      <c r="I3583" s="23" t="inlineStr">
        <is>
          <t>Rat IgG2a, κ Isotype Ctrl</t>
        </is>
      </c>
      <c r="J3583" s="23" t="n">
        <v>1</v>
      </c>
      <c r="K3583" s="23" t="n"/>
      <c r="L3583" s="23">
        <f>J3583-K3583</f>
        <v/>
      </c>
      <c r="M3583" s="23" t="n"/>
      <c r="N3583" s="32" t="n"/>
      <c r="O3583" s="62" t="n"/>
      <c r="P3583" s="23" t="inlineStr">
        <is>
          <t>Aurigine Service</t>
        </is>
      </c>
      <c r="Q3583" s="23" t="n"/>
      <c r="R3583" s="23" t="n"/>
      <c r="S3583" s="63" t="n">
        <v>4</v>
      </c>
      <c r="T3583" s="39" t="n"/>
      <c r="U3583" s="23" t="inlineStr">
        <is>
          <t>BioLegend</t>
        </is>
      </c>
      <c r="V3583" s="23">
        <f>VLOOKUP(P3583,'Customer List'!B:C,2,)</f>
        <v/>
      </c>
      <c r="W3583" s="40" t="inlineStr">
        <is>
          <t>Wednesday (22-10-25)</t>
        </is>
      </c>
      <c r="X3583" s="32">
        <f>IF(OR(R3583 = "PRIYANKA MADAM", R3583 = "DEEPAK", R3583 = "PORTER"),N3583,"")</f>
        <v/>
      </c>
      <c r="Y3583" s="23" t="n"/>
      <c r="Z3583" s="23">
        <f>IF(N3583="", "", TEXT(N3583, "dddd"))</f>
        <v/>
      </c>
      <c r="AA3583" s="23">
        <f>IF(X3583="", "", TEXT(X3583, "dddd"))</f>
        <v/>
      </c>
      <c r="AB3583" s="23">
        <f>VLOOKUP(U3583,'Currency Sheet'!A:C,3,)</f>
        <v/>
      </c>
      <c r="AC3583" s="44">
        <f>VLOOKUP(P3583,'Customer List'!B:D,3,)</f>
        <v/>
      </c>
    </row>
    <row r="3584">
      <c r="A3584" s="23">
        <f>A3583+1</f>
        <v/>
      </c>
      <c r="B3584" s="23" t="inlineStr">
        <is>
          <t>EED119933</t>
        </is>
      </c>
      <c r="C3584" s="32" t="n">
        <v>45941</v>
      </c>
      <c r="D3584" s="32" t="n">
        <v>45948</v>
      </c>
      <c r="E3584" s="51" t="n">
        <v>123.2</v>
      </c>
      <c r="F3584" s="51">
        <f>IF(AB3584="DOLLAR",E3584*88,E3584)</f>
        <v/>
      </c>
      <c r="G3584" s="62">
        <f>F3584*J3584</f>
        <v/>
      </c>
      <c r="H3584" s="23" t="n">
        <v>400522</v>
      </c>
      <c r="I3584" s="23" t="inlineStr">
        <is>
          <t>Rat IgG2a, κ Isotype Ctrl</t>
        </is>
      </c>
      <c r="J3584" s="23" t="n">
        <v>1</v>
      </c>
      <c r="K3584" s="23" t="n"/>
      <c r="L3584" s="23">
        <f>J3584-K3584</f>
        <v/>
      </c>
      <c r="M3584" s="23" t="n"/>
      <c r="N3584" s="32" t="n"/>
      <c r="O3584" s="62" t="n"/>
      <c r="P3584" s="23" t="inlineStr">
        <is>
          <t>Aurigine Service</t>
        </is>
      </c>
      <c r="Q3584" s="23" t="n"/>
      <c r="R3584" s="23" t="n"/>
      <c r="S3584" s="63" t="n">
        <v>4</v>
      </c>
      <c r="T3584" s="39" t="n"/>
      <c r="U3584" s="23" t="inlineStr">
        <is>
          <t>BioLegend</t>
        </is>
      </c>
      <c r="V3584" s="23">
        <f>VLOOKUP(P3584,'Customer List'!B:C,2,)</f>
        <v/>
      </c>
      <c r="W3584" s="40" t="inlineStr">
        <is>
          <t>Wednesday (22-10-25)</t>
        </is>
      </c>
      <c r="X3584" s="32">
        <f>IF(OR(R3584 = "PRIYANKA MADAM", R3584 = "DEEPAK", R3584 = "PORTER"),N3584,"")</f>
        <v/>
      </c>
      <c r="Y3584" s="23" t="n"/>
      <c r="Z3584" s="23">
        <f>IF(N3584="", "", TEXT(N3584, "dddd"))</f>
        <v/>
      </c>
      <c r="AA3584" s="23">
        <f>IF(X3584="", "", TEXT(X3584, "dddd"))</f>
        <v/>
      </c>
      <c r="AB3584" s="23">
        <f>VLOOKUP(U3584,'Currency Sheet'!A:C,3,)</f>
        <v/>
      </c>
      <c r="AC3584" s="44">
        <f>VLOOKUP(P3584,'Customer List'!B:D,3,)</f>
        <v/>
      </c>
    </row>
    <row r="3585">
      <c r="A3585" s="23">
        <f>A3584+1</f>
        <v/>
      </c>
      <c r="B3585" s="23" t="inlineStr">
        <is>
          <t>EED119933</t>
        </is>
      </c>
      <c r="C3585" s="32" t="n">
        <v>45941</v>
      </c>
      <c r="D3585" s="32" t="n">
        <v>45948</v>
      </c>
      <c r="E3585" s="51" t="n">
        <v>123.2</v>
      </c>
      <c r="F3585" s="51">
        <f>IF(AB3585="DOLLAR",E3585*88,E3585)</f>
        <v/>
      </c>
      <c r="G3585" s="62">
        <f>F3585*J3585</f>
        <v/>
      </c>
      <c r="H3585" s="23" t="n">
        <v>400524</v>
      </c>
      <c r="I3585" s="23" t="inlineStr">
        <is>
          <t>Rat IgG2a, κ Isotype Ctrl</t>
        </is>
      </c>
      <c r="J3585" s="23" t="n">
        <v>1</v>
      </c>
      <c r="K3585" s="23" t="n"/>
      <c r="L3585" s="23">
        <f>J3585-K3585</f>
        <v/>
      </c>
      <c r="M3585" s="23" t="n"/>
      <c r="N3585" s="32" t="n"/>
      <c r="O3585" s="62" t="n"/>
      <c r="P3585" s="23" t="inlineStr">
        <is>
          <t>Aurigine Service</t>
        </is>
      </c>
      <c r="Q3585" s="23" t="n"/>
      <c r="R3585" s="23" t="n"/>
      <c r="S3585" s="63" t="n">
        <v>4</v>
      </c>
      <c r="T3585" s="39" t="n"/>
      <c r="U3585" s="23" t="inlineStr">
        <is>
          <t>BioLegend</t>
        </is>
      </c>
      <c r="V3585" s="23">
        <f>VLOOKUP(P3585,'Customer List'!B:C,2,)</f>
        <v/>
      </c>
      <c r="W3585" s="40" t="inlineStr">
        <is>
          <t>Wednesday (22-10-25)</t>
        </is>
      </c>
      <c r="X3585" s="32">
        <f>IF(OR(R3585 = "PRIYANKA MADAM", R3585 = "DEEPAK", R3585 = "PORTER"),N3585,"")</f>
        <v/>
      </c>
      <c r="Y3585" s="23" t="n"/>
      <c r="Z3585" s="23">
        <f>IF(N3585="", "", TEXT(N3585, "dddd"))</f>
        <v/>
      </c>
      <c r="AA3585" s="23">
        <f>IF(X3585="", "", TEXT(X3585, "dddd"))</f>
        <v/>
      </c>
      <c r="AB3585" s="23">
        <f>VLOOKUP(U3585,'Currency Sheet'!A:C,3,)</f>
        <v/>
      </c>
      <c r="AC3585" s="44">
        <f>VLOOKUP(P3585,'Customer List'!B:D,3,)</f>
        <v/>
      </c>
    </row>
    <row r="3586">
      <c r="A3586" s="23">
        <f>A3585+1</f>
        <v/>
      </c>
      <c r="B3586" s="23" t="inlineStr">
        <is>
          <t>EED119933</t>
        </is>
      </c>
      <c r="C3586" s="32" t="n">
        <v>45941</v>
      </c>
      <c r="D3586" s="32" t="n">
        <v>45948</v>
      </c>
      <c r="E3586" s="51" t="n">
        <v>202.5</v>
      </c>
      <c r="F3586" s="51">
        <f>IF(AB3586="DOLLAR",E3586*88,E3586)</f>
        <v/>
      </c>
      <c r="G3586" s="62">
        <f>F3586*J3586</f>
        <v/>
      </c>
      <c r="H3586" s="23" t="n">
        <v>400551</v>
      </c>
      <c r="I3586" s="23" t="inlineStr">
        <is>
          <t>Rat IgG2a, κ Isotype Ctrl</t>
        </is>
      </c>
      <c r="J3586" s="23" t="n">
        <v>1</v>
      </c>
      <c r="K3586" s="23" t="n"/>
      <c r="L3586" s="23">
        <f>J3586-K3586</f>
        <v/>
      </c>
      <c r="M3586" s="23" t="n"/>
      <c r="N3586" s="32" t="n"/>
      <c r="O3586" s="62" t="n"/>
      <c r="P3586" s="23" t="inlineStr">
        <is>
          <t>Aurigine Service</t>
        </is>
      </c>
      <c r="Q3586" s="23" t="n"/>
      <c r="R3586" s="23" t="n"/>
      <c r="S3586" s="63" t="n">
        <v>4</v>
      </c>
      <c r="T3586" s="39" t="n"/>
      <c r="U3586" s="23" t="inlineStr">
        <is>
          <t>BioLegend</t>
        </is>
      </c>
      <c r="V3586" s="23">
        <f>VLOOKUP(P3586,'Customer List'!B:C,2,)</f>
        <v/>
      </c>
      <c r="W3586" s="40" t="inlineStr">
        <is>
          <t>Wednesday (22-10-25)</t>
        </is>
      </c>
      <c r="X3586" s="32">
        <f>IF(OR(R3586 = "PRIYANKA MADAM", R3586 = "DEEPAK", R3586 = "PORTER"),N3586,"")</f>
        <v/>
      </c>
      <c r="Y3586" s="23" t="n"/>
      <c r="Z3586" s="23">
        <f>IF(N3586="", "", TEXT(N3586, "dddd"))</f>
        <v/>
      </c>
      <c r="AA3586" s="23">
        <f>IF(X3586="", "", TEXT(X3586, "dddd"))</f>
        <v/>
      </c>
      <c r="AB3586" s="23">
        <f>VLOOKUP(U3586,'Currency Sheet'!A:C,3,)</f>
        <v/>
      </c>
      <c r="AC3586" s="44">
        <f>VLOOKUP(P3586,'Customer List'!B:D,3,)</f>
        <v/>
      </c>
    </row>
    <row r="3587">
      <c r="A3587" s="23">
        <f>A3586+1</f>
        <v/>
      </c>
      <c r="B3587" s="23" t="inlineStr">
        <is>
          <t>EED119933</t>
        </is>
      </c>
      <c r="C3587" s="32" t="n">
        <v>45941</v>
      </c>
      <c r="D3587" s="32" t="n">
        <v>45948</v>
      </c>
      <c r="E3587" s="51" t="n">
        <v>168.7</v>
      </c>
      <c r="F3587" s="51">
        <f>IF(AB3587="DOLLAR",E3587*88,E3587)</f>
        <v/>
      </c>
      <c r="G3587" s="62">
        <f>F3587*J3587</f>
        <v/>
      </c>
      <c r="H3587" s="23" t="n">
        <v>400932</v>
      </c>
      <c r="I3587" s="23" t="inlineStr">
        <is>
          <t>Armenian Hamster IgG Isotype Ctrl</t>
        </is>
      </c>
      <c r="J3587" s="23" t="n">
        <v>1</v>
      </c>
      <c r="K3587" s="23" t="n"/>
      <c r="L3587" s="23">
        <f>J3587-K3587</f>
        <v/>
      </c>
      <c r="M3587" s="23" t="n"/>
      <c r="N3587" s="32" t="n"/>
      <c r="O3587" s="62" t="n"/>
      <c r="P3587" s="23" t="inlineStr">
        <is>
          <t>Aurigine Service</t>
        </is>
      </c>
      <c r="Q3587" s="23" t="n"/>
      <c r="R3587" s="23" t="n"/>
      <c r="S3587" s="63" t="n">
        <v>4</v>
      </c>
      <c r="T3587" s="39" t="n"/>
      <c r="U3587" s="23" t="inlineStr">
        <is>
          <t>BioLegend</t>
        </is>
      </c>
      <c r="V3587" s="23">
        <f>VLOOKUP(P3587,'Customer List'!B:C,2,)</f>
        <v/>
      </c>
      <c r="W3587" s="40" t="inlineStr">
        <is>
          <t>Wednesday (22-10-25)</t>
        </is>
      </c>
      <c r="X3587" s="32">
        <f>IF(OR(R3587 = "PRIYANKA MADAM", R3587 = "DEEPAK", R3587 = "PORTER"),N3587,"")</f>
        <v/>
      </c>
      <c r="Y3587" s="23" t="n"/>
      <c r="Z3587" s="23">
        <f>IF(N3587="", "", TEXT(N3587, "dddd"))</f>
        <v/>
      </c>
      <c r="AA3587" s="23">
        <f>IF(X3587="", "", TEXT(X3587, "dddd"))</f>
        <v/>
      </c>
      <c r="AB3587" s="23">
        <f>VLOOKUP(U3587,'Currency Sheet'!A:C,3,)</f>
        <v/>
      </c>
      <c r="AC3587" s="44">
        <f>VLOOKUP(P3587,'Customer List'!B:D,3,)</f>
        <v/>
      </c>
    </row>
    <row r="3588">
      <c r="A3588" s="23">
        <f>A3587+1</f>
        <v/>
      </c>
      <c r="B3588" s="23" t="inlineStr">
        <is>
          <t>EED119933</t>
        </is>
      </c>
      <c r="C3588" s="32" t="n">
        <v>45941</v>
      </c>
      <c r="D3588" s="32" t="n">
        <v>45948</v>
      </c>
      <c r="E3588" s="51" t="n">
        <v>127.4</v>
      </c>
      <c r="F3588" s="51">
        <f>IF(AB3588="DOLLAR",E3588*88,E3588)</f>
        <v/>
      </c>
      <c r="G3588" s="62">
        <f>F3588*J3588</f>
        <v/>
      </c>
      <c r="H3588" s="23" t="n">
        <v>405301</v>
      </c>
      <c r="I3588" s="23" t="inlineStr">
        <is>
          <t>Goat anti-mouse IgG (minimal x-reactivity)</t>
        </is>
      </c>
      <c r="J3588" s="23" t="n">
        <v>1</v>
      </c>
      <c r="K3588" s="23" t="n"/>
      <c r="L3588" s="23">
        <f>J3588-K3588</f>
        <v/>
      </c>
      <c r="M3588" s="23" t="n"/>
      <c r="N3588" s="32" t="n"/>
      <c r="O3588" s="62" t="n"/>
      <c r="P3588" s="23" t="inlineStr">
        <is>
          <t>TIFR</t>
        </is>
      </c>
      <c r="Q3588" s="23" t="n"/>
      <c r="R3588" s="23" t="n"/>
      <c r="S3588" s="63" t="n">
        <v>4</v>
      </c>
      <c r="T3588" s="39" t="n"/>
      <c r="U3588" s="23" t="inlineStr">
        <is>
          <t>BioLegend</t>
        </is>
      </c>
      <c r="V3588" s="23">
        <f>VLOOKUP(P3588,'Customer List'!B:C,2,)</f>
        <v/>
      </c>
      <c r="W3588" s="40" t="inlineStr">
        <is>
          <t>Wednesday (22-10-25)</t>
        </is>
      </c>
      <c r="X3588" s="32">
        <f>IF(OR(R3588 = "PRIYANKA MADAM", R3588 = "DEEPAK", R3588 = "PORTER"),N3588,"")</f>
        <v/>
      </c>
      <c r="Y3588" s="23" t="n"/>
      <c r="Z3588" s="23">
        <f>IF(N3588="", "", TEXT(N3588, "dddd"))</f>
        <v/>
      </c>
      <c r="AA3588" s="23">
        <f>IF(X3588="", "", TEXT(X3588, "dddd"))</f>
        <v/>
      </c>
      <c r="AB3588" s="23">
        <f>VLOOKUP(U3588,'Currency Sheet'!A:C,3,)</f>
        <v/>
      </c>
      <c r="AC3588" s="44">
        <f>VLOOKUP(P3588,'Customer List'!B:D,3,)</f>
        <v/>
      </c>
    </row>
    <row r="3589">
      <c r="A3589" s="23">
        <f>A3588+1</f>
        <v/>
      </c>
      <c r="B3589" s="23" t="inlineStr">
        <is>
          <t>EED119933</t>
        </is>
      </c>
      <c r="C3589" s="32" t="n">
        <v>45941</v>
      </c>
      <c r="D3589" s="32" t="n">
        <v>45948</v>
      </c>
      <c r="E3589" s="51" t="n">
        <v>204.4</v>
      </c>
      <c r="F3589" s="51">
        <f>IF(AB3589="DOLLAR",E3589*88,E3589)</f>
        <v/>
      </c>
      <c r="G3589" s="62">
        <f>F3589*J3589</f>
        <v/>
      </c>
      <c r="H3589" s="23" t="n">
        <v>405706</v>
      </c>
      <c r="I3589" s="23" t="inlineStr">
        <is>
          <t>anti-mouse IgD</t>
        </is>
      </c>
      <c r="J3589" s="23" t="n">
        <v>1</v>
      </c>
      <c r="K3589" s="23" t="n"/>
      <c r="L3589" s="23">
        <f>J3589-K3589</f>
        <v/>
      </c>
      <c r="M3589" s="23" t="n"/>
      <c r="N3589" s="32" t="n"/>
      <c r="O3589" s="62" t="n"/>
      <c r="P3589" s="23" t="inlineStr">
        <is>
          <t>Aurigine Service</t>
        </is>
      </c>
      <c r="Q3589" s="23" t="n"/>
      <c r="R3589" s="23" t="n"/>
      <c r="S3589" s="63" t="n">
        <v>4</v>
      </c>
      <c r="T3589" s="39" t="n"/>
      <c r="U3589" s="23" t="inlineStr">
        <is>
          <t>BioLegend</t>
        </is>
      </c>
      <c r="V3589" s="23">
        <f>VLOOKUP(P3589,'Customer List'!B:C,2,)</f>
        <v/>
      </c>
      <c r="W3589" s="40" t="inlineStr">
        <is>
          <t>Wednesday (22-10-25)</t>
        </is>
      </c>
      <c r="X3589" s="32">
        <f>IF(OR(R3589 = "PRIYANKA MADAM", R3589 = "DEEPAK", R3589 = "PORTER"),N3589,"")</f>
        <v/>
      </c>
      <c r="Y3589" s="23" t="n"/>
      <c r="Z3589" s="23">
        <f>IF(N3589="", "", TEXT(N3589, "dddd"))</f>
        <v/>
      </c>
      <c r="AA3589" s="23">
        <f>IF(X3589="", "", TEXT(X3589, "dddd"))</f>
        <v/>
      </c>
      <c r="AB3589" s="23">
        <f>VLOOKUP(U3589,'Currency Sheet'!A:C,3,)</f>
        <v/>
      </c>
      <c r="AC3589" s="44">
        <f>VLOOKUP(P3589,'Customer List'!B:D,3,)</f>
        <v/>
      </c>
    </row>
    <row r="3590">
      <c r="A3590" s="23">
        <f>A3589+1</f>
        <v/>
      </c>
      <c r="B3590" s="23" t="inlineStr">
        <is>
          <t>EED119933</t>
        </is>
      </c>
      <c r="C3590" s="32" t="n">
        <v>45941</v>
      </c>
      <c r="D3590" s="32" t="n">
        <v>45948</v>
      </c>
      <c r="E3590" s="51" t="n">
        <v>81.2</v>
      </c>
      <c r="F3590" s="51">
        <f>IF(AB3590="DOLLAR",E3590*88,E3590)</f>
        <v/>
      </c>
      <c r="G3590" s="62">
        <f>F3590*J3590</f>
        <v/>
      </c>
      <c r="H3590" s="23" t="n">
        <v>406001</v>
      </c>
      <c r="I3590" s="23" t="inlineStr">
        <is>
          <t>anti-mouse IgG</t>
        </is>
      </c>
      <c r="J3590" s="23" t="n">
        <v>1</v>
      </c>
      <c r="K3590" s="23" t="n"/>
      <c r="L3590" s="23">
        <f>J3590-K3590</f>
        <v/>
      </c>
      <c r="M3590" s="23" t="n"/>
      <c r="N3590" s="32" t="n"/>
      <c r="O3590" s="62" t="n"/>
      <c r="P3590" s="23" t="inlineStr">
        <is>
          <t>RCB</t>
        </is>
      </c>
      <c r="Q3590" s="23" t="n"/>
      <c r="R3590" s="23" t="n"/>
      <c r="S3590" s="63" t="n">
        <v>4</v>
      </c>
      <c r="T3590" s="39" t="n"/>
      <c r="U3590" s="23" t="inlineStr">
        <is>
          <t>BioLegend</t>
        </is>
      </c>
      <c r="V3590" s="23">
        <f>VLOOKUP(P3590,'Customer List'!B:C,2,)</f>
        <v/>
      </c>
      <c r="W3590" s="40" t="inlineStr">
        <is>
          <t>Deepak</t>
        </is>
      </c>
      <c r="X3590" s="32">
        <f>IF(OR(R3590 = "PRIYANKA MADAM", R3590 = "DEEPAK", R3590 = "PORTER"),N3590,"")</f>
        <v/>
      </c>
      <c r="Y3590" s="23" t="n"/>
      <c r="Z3590" s="23">
        <f>IF(N3590="", "", TEXT(N3590, "dddd"))</f>
        <v/>
      </c>
      <c r="AA3590" s="23">
        <f>IF(X3590="", "", TEXT(X3590, "dddd"))</f>
        <v/>
      </c>
      <c r="AB3590" s="23">
        <f>VLOOKUP(U3590,'Currency Sheet'!A:C,3,)</f>
        <v/>
      </c>
      <c r="AC3590" s="44">
        <f>VLOOKUP(P3590,'Customer List'!B:D,3,)</f>
        <v/>
      </c>
    </row>
    <row r="3591">
      <c r="A3591" s="23">
        <f>A3590+1</f>
        <v/>
      </c>
      <c r="B3591" s="23" t="inlineStr">
        <is>
          <t>EED119933</t>
        </is>
      </c>
      <c r="C3591" s="32" t="n">
        <v>45941</v>
      </c>
      <c r="D3591" s="32" t="n">
        <v>45948</v>
      </c>
      <c r="E3591" s="51" t="n">
        <v>98.7</v>
      </c>
      <c r="F3591" s="51">
        <f>IF(AB3591="DOLLAR",E3591*88,E3591)</f>
        <v/>
      </c>
      <c r="G3591" s="62">
        <f>F3591*J3591</f>
        <v/>
      </c>
      <c r="H3591" s="23" t="n">
        <v>406416</v>
      </c>
      <c r="I3591" s="23" t="inlineStr">
        <is>
          <t>Donkey anti-rabbit IgG (min. x-reactivity)</t>
        </is>
      </c>
      <c r="J3591" s="23" t="n">
        <v>1</v>
      </c>
      <c r="K3591" s="23" t="n"/>
      <c r="L3591" s="23">
        <f>J3591-K3591</f>
        <v/>
      </c>
      <c r="M3591" s="23" t="n"/>
      <c r="N3591" s="32" t="n"/>
      <c r="O3591" s="62" t="n"/>
      <c r="P3591" s="23" t="inlineStr">
        <is>
          <t>RCB</t>
        </is>
      </c>
      <c r="Q3591" s="23" t="n"/>
      <c r="R3591" s="23" t="n"/>
      <c r="S3591" s="63" t="n">
        <v>4</v>
      </c>
      <c r="T3591" s="39" t="n"/>
      <c r="U3591" s="23" t="inlineStr">
        <is>
          <t>BioLegend</t>
        </is>
      </c>
      <c r="V3591" s="23">
        <f>VLOOKUP(P3591,'Customer List'!B:C,2,)</f>
        <v/>
      </c>
      <c r="W3591" s="40" t="inlineStr">
        <is>
          <t>Deepak</t>
        </is>
      </c>
      <c r="X3591" s="32">
        <f>IF(OR(R3591 = "PRIYANKA MADAM", R3591 = "DEEPAK", R3591 = "PORTER"),N3591,"")</f>
        <v/>
      </c>
      <c r="Y3591" s="23" t="n"/>
      <c r="Z3591" s="23">
        <f>IF(N3591="", "", TEXT(N3591, "dddd"))</f>
        <v/>
      </c>
      <c r="AA3591" s="23">
        <f>IF(X3591="", "", TEXT(X3591, "dddd"))</f>
        <v/>
      </c>
      <c r="AB3591" s="23">
        <f>VLOOKUP(U3591,'Currency Sheet'!A:C,3,)</f>
        <v/>
      </c>
      <c r="AC3591" s="44">
        <f>VLOOKUP(P3591,'Customer List'!B:D,3,)</f>
        <v/>
      </c>
    </row>
    <row r="3592">
      <c r="A3592" s="23">
        <f>A3591+1</f>
        <v/>
      </c>
      <c r="B3592" s="23" t="inlineStr">
        <is>
          <t>EED119933</t>
        </is>
      </c>
      <c r="C3592" s="32" t="n">
        <v>45941</v>
      </c>
      <c r="D3592" s="32" t="n">
        <v>45948</v>
      </c>
      <c r="E3592" s="51" t="n">
        <v>185.5</v>
      </c>
      <c r="F3592" s="51">
        <f>IF(AB3592="DOLLAR",E3592*88,E3592)</f>
        <v/>
      </c>
      <c r="G3592" s="62">
        <f>F3592*J3592</f>
        <v/>
      </c>
      <c r="H3592" s="23" t="n">
        <v>406516</v>
      </c>
      <c r="I3592" s="23" t="inlineStr">
        <is>
          <t>anti-mouse IgM</t>
        </is>
      </c>
      <c r="J3592" s="23" t="n">
        <v>1</v>
      </c>
      <c r="K3592" s="23" t="n"/>
      <c r="L3592" s="23">
        <f>J3592-K3592</f>
        <v/>
      </c>
      <c r="M3592" s="23" t="n"/>
      <c r="N3592" s="32" t="n"/>
      <c r="O3592" s="62" t="n"/>
      <c r="P3592" s="23" t="inlineStr">
        <is>
          <t>Aurigine Service</t>
        </is>
      </c>
      <c r="Q3592" s="23" t="n"/>
      <c r="R3592" s="23" t="n"/>
      <c r="S3592" s="63" t="n">
        <v>4</v>
      </c>
      <c r="T3592" s="39" t="n"/>
      <c r="U3592" s="23" t="inlineStr">
        <is>
          <t>BioLegend</t>
        </is>
      </c>
      <c r="V3592" s="23">
        <f>VLOOKUP(P3592,'Customer List'!B:C,2,)</f>
        <v/>
      </c>
      <c r="W3592" s="40" t="inlineStr">
        <is>
          <t>Wednesday (22-10-25)</t>
        </is>
      </c>
      <c r="X3592" s="32">
        <f>IF(OR(R3592 = "PRIYANKA MADAM", R3592 = "DEEPAK", R3592 = "PORTER"),N3592,"")</f>
        <v/>
      </c>
      <c r="Y3592" s="23" t="n"/>
      <c r="Z3592" s="23">
        <f>IF(N3592="", "", TEXT(N3592, "dddd"))</f>
        <v/>
      </c>
      <c r="AA3592" s="23">
        <f>IF(X3592="", "", TEXT(X3592, "dddd"))</f>
        <v/>
      </c>
      <c r="AB3592" s="23">
        <f>VLOOKUP(U3592,'Currency Sheet'!A:C,3,)</f>
        <v/>
      </c>
      <c r="AC3592" s="44">
        <f>VLOOKUP(P3592,'Customer List'!B:D,3,)</f>
        <v/>
      </c>
    </row>
    <row r="3593">
      <c r="A3593" s="23">
        <f>A3592+1</f>
        <v/>
      </c>
      <c r="B3593" s="23" t="inlineStr">
        <is>
          <t>EED119933</t>
        </is>
      </c>
      <c r="C3593" s="32" t="n">
        <v>45941</v>
      </c>
      <c r="D3593" s="32" t="n">
        <v>45948</v>
      </c>
      <c r="E3593" s="51" t="n">
        <v>144.2</v>
      </c>
      <c r="F3593" s="51">
        <f>IF(AB3593="DOLLAR",E3593*88,E3593)</f>
        <v/>
      </c>
      <c r="G3593" s="62">
        <f>F3593*J3593</f>
        <v/>
      </c>
      <c r="H3593" s="23" t="n">
        <v>406606</v>
      </c>
      <c r="I3593" s="23" t="inlineStr">
        <is>
          <t>anti-mouse IgG1</t>
        </is>
      </c>
      <c r="J3593" s="23" t="n">
        <v>1</v>
      </c>
      <c r="K3593" s="23" t="n"/>
      <c r="L3593" s="23">
        <f>J3593-K3593</f>
        <v/>
      </c>
      <c r="M3593" s="23" t="n"/>
      <c r="N3593" s="32" t="n"/>
      <c r="O3593" s="62" t="n"/>
      <c r="P3593" s="23" t="inlineStr">
        <is>
          <t>Aurigine Service</t>
        </is>
      </c>
      <c r="Q3593" s="23" t="n"/>
      <c r="R3593" s="23" t="n"/>
      <c r="S3593" s="63" t="n">
        <v>4</v>
      </c>
      <c r="T3593" s="39" t="n"/>
      <c r="U3593" s="23" t="inlineStr">
        <is>
          <t>BioLegend</t>
        </is>
      </c>
      <c r="V3593" s="23">
        <f>VLOOKUP(P3593,'Customer List'!B:C,2,)</f>
        <v/>
      </c>
      <c r="W3593" s="40" t="inlineStr">
        <is>
          <t>Wednesday (22-10-25)</t>
        </is>
      </c>
      <c r="X3593" s="32">
        <f>IF(OR(R3593 = "PRIYANKA MADAM", R3593 = "DEEPAK", R3593 = "PORTER"),N3593,"")</f>
        <v/>
      </c>
      <c r="Y3593" s="23" t="n"/>
      <c r="Z3593" s="23">
        <f>IF(N3593="", "", TEXT(N3593, "dddd"))</f>
        <v/>
      </c>
      <c r="AA3593" s="23">
        <f>IF(X3593="", "", TEXT(X3593, "dddd"))</f>
        <v/>
      </c>
      <c r="AB3593" s="23">
        <f>VLOOKUP(U3593,'Currency Sheet'!A:C,3,)</f>
        <v/>
      </c>
      <c r="AC3593" s="44">
        <f>VLOOKUP(P3593,'Customer List'!B:D,3,)</f>
        <v/>
      </c>
    </row>
    <row r="3594">
      <c r="A3594" s="23">
        <f>A3593+1</f>
        <v/>
      </c>
      <c r="B3594" s="23" t="inlineStr">
        <is>
          <t>EED119933</t>
        </is>
      </c>
      <c r="C3594" s="32" t="n">
        <v>45941</v>
      </c>
      <c r="D3594" s="32" t="n">
        <v>45948</v>
      </c>
      <c r="E3594" s="51" t="n">
        <v>70.7</v>
      </c>
      <c r="F3594" s="51">
        <f>IF(AB3594="DOLLAR",E3594*88,E3594)</f>
        <v/>
      </c>
      <c r="G3594" s="62">
        <f>F3594*J3594</f>
        <v/>
      </c>
      <c r="H3594" s="23" t="n">
        <v>410604</v>
      </c>
      <c r="I3594" s="23" t="inlineStr">
        <is>
          <t>anti-human IgG1 Fc</t>
        </is>
      </c>
      <c r="J3594" s="23" t="n">
        <v>5</v>
      </c>
      <c r="K3594" s="23" t="n"/>
      <c r="L3594" s="23">
        <f>J3594-K3594</f>
        <v/>
      </c>
      <c r="M3594" s="23" t="n"/>
      <c r="N3594" s="32" t="n"/>
      <c r="O3594" s="62" t="n"/>
      <c r="P3594" s="23" t="inlineStr">
        <is>
          <t>THSTI</t>
        </is>
      </c>
      <c r="Q3594" s="23" t="n"/>
      <c r="R3594" s="23" t="n"/>
      <c r="S3594" s="63" t="n">
        <v>-20</v>
      </c>
      <c r="T3594" s="39" t="n"/>
      <c r="U3594" s="23" t="inlineStr">
        <is>
          <t>BioLegend</t>
        </is>
      </c>
      <c r="V3594" s="23">
        <f>VLOOKUP(P3594,'Customer List'!B:C,2,)</f>
        <v/>
      </c>
      <c r="W3594" s="40" t="inlineStr">
        <is>
          <t>Priyanka Madam</t>
        </is>
      </c>
      <c r="X3594" s="32">
        <f>IF(OR(R3594 = "PRIYANKA MADAM", R3594 = "DEEPAK", R3594 = "PORTER"),N3594,"")</f>
        <v/>
      </c>
      <c r="Y3594" s="23" t="n"/>
      <c r="Z3594" s="23">
        <f>IF(N3594="", "", TEXT(N3594, "dddd"))</f>
        <v/>
      </c>
      <c r="AA3594" s="23">
        <f>IF(X3594="", "", TEXT(X3594, "dddd"))</f>
        <v/>
      </c>
      <c r="AB3594" s="23">
        <f>VLOOKUP(U3594,'Currency Sheet'!A:C,3,)</f>
        <v/>
      </c>
      <c r="AC3594" s="44">
        <f>VLOOKUP(P3594,'Customer List'!B:D,3,)</f>
        <v/>
      </c>
    </row>
    <row r="3595">
      <c r="A3595" s="23">
        <f>A3594+1</f>
        <v/>
      </c>
      <c r="B3595" s="23" t="inlineStr">
        <is>
          <t>EED119933</t>
        </is>
      </c>
      <c r="C3595" s="32" t="n">
        <v>45941</v>
      </c>
      <c r="D3595" s="32" t="n">
        <v>45948</v>
      </c>
      <c r="E3595" s="51" t="n">
        <v>62.3</v>
      </c>
      <c r="F3595" s="51">
        <f>IF(AB3595="DOLLAR",E3595*88,E3595)</f>
        <v/>
      </c>
      <c r="G3595" s="62">
        <f>F3595*J3595</f>
        <v/>
      </c>
      <c r="H3595" s="23" t="n">
        <v>420201</v>
      </c>
      <c r="I3595" s="23" t="inlineStr">
        <is>
          <t>Cell Staining Buffer</t>
        </is>
      </c>
      <c r="J3595" s="23" t="n">
        <v>1</v>
      </c>
      <c r="K3595" s="23" t="n"/>
      <c r="L3595" s="23">
        <f>J3595-K3595</f>
        <v/>
      </c>
      <c r="M3595" s="23" t="n"/>
      <c r="N3595" s="32" t="n"/>
      <c r="O3595" s="62" t="n"/>
      <c r="P3595" s="23" t="inlineStr">
        <is>
          <t>AGHARKAR</t>
        </is>
      </c>
      <c r="Q3595" s="23" t="n"/>
      <c r="R3595" s="23" t="n"/>
      <c r="S3595" s="63" t="n">
        <v>4</v>
      </c>
      <c r="T3595" s="39" t="n"/>
      <c r="U3595" s="23" t="inlineStr">
        <is>
          <t>BioLegend</t>
        </is>
      </c>
      <c r="V3595" s="23">
        <f>VLOOKUP(P3595,'Customer List'!B:C,2,)</f>
        <v/>
      </c>
      <c r="W3595" s="40" t="inlineStr">
        <is>
          <t>Saturday (25-10-25)</t>
        </is>
      </c>
      <c r="X3595" s="32">
        <f>IF(OR(R3595 = "PRIYANKA MADAM", R3595 = "DEEPAK", R3595 = "PORTER"),N3595,"")</f>
        <v/>
      </c>
      <c r="Y3595" s="23" t="n"/>
      <c r="Z3595" s="23">
        <f>IF(N3595="", "", TEXT(N3595, "dddd"))</f>
        <v/>
      </c>
      <c r="AA3595" s="23">
        <f>IF(X3595="", "", TEXT(X3595, "dddd"))</f>
        <v/>
      </c>
      <c r="AB3595" s="23">
        <f>VLOOKUP(U3595,'Currency Sheet'!A:C,3,)</f>
        <v/>
      </c>
      <c r="AC3595" s="44">
        <f>VLOOKUP(P3595,'Customer List'!B:D,3,)</f>
        <v/>
      </c>
    </row>
    <row r="3596">
      <c r="A3596" s="23">
        <f>A3595+1</f>
        <v/>
      </c>
      <c r="B3596" s="23" t="inlineStr">
        <is>
          <t>EED119933</t>
        </is>
      </c>
      <c r="C3596" s="32" t="n">
        <v>45941</v>
      </c>
      <c r="D3596" s="32" t="n">
        <v>45948</v>
      </c>
      <c r="E3596" s="51" t="n">
        <v>45.5</v>
      </c>
      <c r="F3596" s="51">
        <f>IF(AB3596="DOLLAR",E3596*88,E3596)</f>
        <v/>
      </c>
      <c r="G3596" s="62">
        <f>F3596*J3596</f>
        <v/>
      </c>
      <c r="H3596" s="23" t="n">
        <v>420301</v>
      </c>
      <c r="I3596" s="23" t="inlineStr">
        <is>
          <t>RBC Lysis Buffer (10X)</t>
        </is>
      </c>
      <c r="J3596" s="23" t="n">
        <v>1</v>
      </c>
      <c r="K3596" s="23" t="n"/>
      <c r="L3596" s="23">
        <f>J3596-K3596</f>
        <v/>
      </c>
      <c r="M3596" s="23" t="n"/>
      <c r="N3596" s="32" t="n"/>
      <c r="O3596" s="62" t="n"/>
      <c r="P3596" s="23" t="inlineStr">
        <is>
          <t>AGHARKAR</t>
        </is>
      </c>
      <c r="Q3596" s="23" t="n"/>
      <c r="R3596" s="23" t="n"/>
      <c r="S3596" s="63" t="n">
        <v>4</v>
      </c>
      <c r="T3596" s="39" t="n"/>
      <c r="U3596" s="23" t="inlineStr">
        <is>
          <t>BioLegend</t>
        </is>
      </c>
      <c r="V3596" s="23">
        <f>VLOOKUP(P3596,'Customer List'!B:C,2,)</f>
        <v/>
      </c>
      <c r="W3596" s="40" t="inlineStr">
        <is>
          <t>Saturday (25-10-25)</t>
        </is>
      </c>
      <c r="X3596" s="32">
        <f>IF(OR(R3596 = "PRIYANKA MADAM", R3596 = "DEEPAK", R3596 = "PORTER"),N3596,"")</f>
        <v/>
      </c>
      <c r="Y3596" s="23" t="n"/>
      <c r="Z3596" s="23">
        <f>IF(N3596="", "", TEXT(N3596, "dddd"))</f>
        <v/>
      </c>
      <c r="AA3596" s="23">
        <f>IF(X3596="", "", TEXT(X3596, "dddd"))</f>
        <v/>
      </c>
      <c r="AB3596" s="23">
        <f>VLOOKUP(U3596,'Currency Sheet'!A:C,3,)</f>
        <v/>
      </c>
      <c r="AC3596" s="44">
        <f>VLOOKUP(P3596,'Customer List'!B:D,3,)</f>
        <v/>
      </c>
    </row>
    <row r="3597">
      <c r="A3597" s="23">
        <f>A3596+1</f>
        <v/>
      </c>
      <c r="B3597" s="23" t="inlineStr">
        <is>
          <t>EED119933</t>
        </is>
      </c>
      <c r="C3597" s="32" t="n">
        <v>45941</v>
      </c>
      <c r="D3597" s="32" t="n">
        <v>45948</v>
      </c>
      <c r="E3597" s="51" t="n">
        <v>21</v>
      </c>
      <c r="F3597" s="51">
        <f>IF(AB3597="DOLLAR",E3597*88,E3597)</f>
        <v/>
      </c>
      <c r="G3597" s="62">
        <f>F3597*J3597</f>
        <v/>
      </c>
      <c r="H3597" s="23" t="n">
        <v>420403</v>
      </c>
      <c r="I3597" s="23" t="inlineStr">
        <is>
          <t>7-AAD Viability Staining Solution</t>
        </is>
      </c>
      <c r="J3597" s="23" t="n">
        <v>1</v>
      </c>
      <c r="K3597" s="23" t="n"/>
      <c r="L3597" s="23">
        <f>J3597-K3597</f>
        <v/>
      </c>
      <c r="M3597" s="23" t="n"/>
      <c r="N3597" s="32" t="n"/>
      <c r="O3597" s="62" t="n"/>
      <c r="P3597" s="23" t="inlineStr">
        <is>
          <t>MICRO VAPI</t>
        </is>
      </c>
      <c r="Q3597" s="23" t="n"/>
      <c r="R3597" s="23" t="n"/>
      <c r="S3597" s="63" t="n">
        <v>4</v>
      </c>
      <c r="T3597" s="39" t="n"/>
      <c r="U3597" s="23" t="inlineStr">
        <is>
          <t>BioLegend</t>
        </is>
      </c>
      <c r="V3597" s="23">
        <f>VLOOKUP(P3597,'Customer List'!B:C,2,)</f>
        <v/>
      </c>
      <c r="W3597" s="40" t="inlineStr">
        <is>
          <t>Wednesday (22-10-25)</t>
        </is>
      </c>
      <c r="X3597" s="32">
        <f>IF(OR(R3597 = "PRIYANKA MADAM", R3597 = "DEEPAK", R3597 = "PORTER"),N3597,"")</f>
        <v/>
      </c>
      <c r="Y3597" s="23" t="n"/>
      <c r="Z3597" s="23">
        <f>IF(N3597="", "", TEXT(N3597, "dddd"))</f>
        <v/>
      </c>
      <c r="AA3597" s="23">
        <f>IF(X3597="", "", TEXT(X3597, "dddd"))</f>
        <v/>
      </c>
      <c r="AB3597" s="23">
        <f>VLOOKUP(U3597,'Currency Sheet'!A:C,3,)</f>
        <v/>
      </c>
      <c r="AC3597" s="44">
        <f>VLOOKUP(P3597,'Customer List'!B:D,3,)</f>
        <v/>
      </c>
    </row>
    <row r="3598">
      <c r="A3598" s="23">
        <f>A3597+1</f>
        <v/>
      </c>
      <c r="B3598" s="23" t="inlineStr">
        <is>
          <t>EED119933</t>
        </is>
      </c>
      <c r="C3598" s="32" t="n">
        <v>45941</v>
      </c>
      <c r="D3598" s="32" t="n">
        <v>45948</v>
      </c>
      <c r="E3598" s="51" t="n">
        <v>21</v>
      </c>
      <c r="F3598" s="51">
        <f>IF(AB3598="DOLLAR",E3598*88,E3598)</f>
        <v/>
      </c>
      <c r="G3598" s="62">
        <f>F3598*J3598</f>
        <v/>
      </c>
      <c r="H3598" s="23" t="n">
        <v>420403</v>
      </c>
      <c r="I3598" s="23" t="inlineStr">
        <is>
          <t>7-AAD Viability Staining Solution</t>
        </is>
      </c>
      <c r="J3598" s="23" t="n">
        <v>5</v>
      </c>
      <c r="K3598" s="23" t="n"/>
      <c r="L3598" s="23">
        <f>J3598-K3598</f>
        <v/>
      </c>
      <c r="M3598" s="23" t="n"/>
      <c r="N3598" s="32" t="n"/>
      <c r="O3598" s="62" t="n"/>
      <c r="P3598" s="23" t="inlineStr">
        <is>
          <t>BIOCON</t>
        </is>
      </c>
      <c r="Q3598" s="23" t="n"/>
      <c r="R3598" s="23" t="n"/>
      <c r="S3598" s="63" t="n">
        <v>4</v>
      </c>
      <c r="T3598" s="39" t="n"/>
      <c r="U3598" s="23" t="inlineStr">
        <is>
          <t>BioLegend</t>
        </is>
      </c>
      <c r="V3598" s="23">
        <f>VLOOKUP(P3598,'Customer List'!B:C,2,)</f>
        <v/>
      </c>
      <c r="W3598" s="40" t="inlineStr">
        <is>
          <t>Wednesday (22-10-25)</t>
        </is>
      </c>
      <c r="X3598" s="32">
        <f>IF(OR(R3598 = "PRIYANKA MADAM", R3598 = "DEEPAK", R3598 = "PORTER"),N3598,"")</f>
        <v/>
      </c>
      <c r="Y3598" s="23" t="n"/>
      <c r="Z3598" s="23">
        <f>IF(N3598="", "", TEXT(N3598, "dddd"))</f>
        <v/>
      </c>
      <c r="AA3598" s="23">
        <f>IF(X3598="", "", TEXT(X3598, "dddd"))</f>
        <v/>
      </c>
      <c r="AB3598" s="23">
        <f>VLOOKUP(U3598,'Currency Sheet'!A:C,3,)</f>
        <v/>
      </c>
      <c r="AC3598" s="44">
        <f>VLOOKUP(P3598,'Customer List'!B:D,3,)</f>
        <v/>
      </c>
    </row>
    <row r="3599">
      <c r="A3599" s="23">
        <f>A3598+1</f>
        <v/>
      </c>
      <c r="B3599" s="23" t="inlineStr">
        <is>
          <t>EED119933</t>
        </is>
      </c>
      <c r="C3599" s="32" t="n">
        <v>45941</v>
      </c>
      <c r="D3599" s="32" t="n">
        <v>45948</v>
      </c>
      <c r="E3599" s="51" t="n">
        <v>45.5</v>
      </c>
      <c r="F3599" s="51">
        <f>IF(AB3599="DOLLAR",E3599*88,E3599)</f>
        <v/>
      </c>
      <c r="G3599" s="62">
        <f>F3599*J3599</f>
        <v/>
      </c>
      <c r="H3599" s="23" t="n">
        <v>420601</v>
      </c>
      <c r="I3599" s="23" t="inlineStr">
        <is>
          <t>Brefeldin A Solution (1,000X)</t>
        </is>
      </c>
      <c r="J3599" s="23" t="n">
        <v>1</v>
      </c>
      <c r="K3599" s="23" t="n"/>
      <c r="L3599" s="23">
        <f>J3599-K3599</f>
        <v/>
      </c>
      <c r="M3599" s="23" t="n"/>
      <c r="N3599" s="32" t="n"/>
      <c r="O3599" s="62" t="n"/>
      <c r="P3599" s="23" t="inlineStr">
        <is>
          <t>AGHARKAR</t>
        </is>
      </c>
      <c r="Q3599" s="23" t="n"/>
      <c r="R3599" s="23" t="n"/>
      <c r="S3599" s="63" t="n">
        <v>4</v>
      </c>
      <c r="T3599" s="39" t="n"/>
      <c r="U3599" s="23" t="inlineStr">
        <is>
          <t>BioLegend</t>
        </is>
      </c>
      <c r="V3599" s="23">
        <f>VLOOKUP(P3599,'Customer List'!B:C,2,)</f>
        <v/>
      </c>
      <c r="W3599" s="40" t="inlineStr">
        <is>
          <t>Saturday (25-10-25)</t>
        </is>
      </c>
      <c r="X3599" s="32">
        <f>IF(OR(R3599 = "PRIYANKA MADAM", R3599 = "DEEPAK", R3599 = "PORTER"),N3599,"")</f>
        <v/>
      </c>
      <c r="Y3599" s="23" t="n"/>
      <c r="Z3599" s="23">
        <f>IF(N3599="", "", TEXT(N3599, "dddd"))</f>
        <v/>
      </c>
      <c r="AA3599" s="23">
        <f>IF(X3599="", "", TEXT(X3599, "dddd"))</f>
        <v/>
      </c>
      <c r="AB3599" s="23">
        <f>VLOOKUP(U3599,'Currency Sheet'!A:C,3,)</f>
        <v/>
      </c>
      <c r="AC3599" s="44">
        <f>VLOOKUP(P3599,'Customer List'!B:D,3,)</f>
        <v/>
      </c>
    </row>
    <row r="3600">
      <c r="A3600" s="23">
        <f>A3599+1</f>
        <v/>
      </c>
      <c r="B3600" s="23" t="inlineStr">
        <is>
          <t>EED119933</t>
        </is>
      </c>
      <c r="C3600" s="32" t="n">
        <v>45941</v>
      </c>
      <c r="D3600" s="32" t="n">
        <v>45948</v>
      </c>
      <c r="E3600" s="51" t="n">
        <v>45.5</v>
      </c>
      <c r="F3600" s="51">
        <f>IF(AB3600="DOLLAR",E3600*88,E3600)</f>
        <v/>
      </c>
      <c r="G3600" s="62">
        <f>F3600*J3600</f>
        <v/>
      </c>
      <c r="H3600" s="23" t="n">
        <v>420601</v>
      </c>
      <c r="I3600" s="23" t="inlineStr">
        <is>
          <t>Brefeldin A Solution (1,000X)</t>
        </is>
      </c>
      <c r="J3600" s="23" t="n">
        <v>1</v>
      </c>
      <c r="K3600" s="23" t="n"/>
      <c r="L3600" s="23">
        <f>J3600-K3600</f>
        <v/>
      </c>
      <c r="M3600" s="23" t="n"/>
      <c r="N3600" s="32" t="n"/>
      <c r="O3600" s="62" t="n"/>
      <c r="P3600" s="23" t="inlineStr">
        <is>
          <t>RGCB</t>
        </is>
      </c>
      <c r="Q3600" s="23" t="n"/>
      <c r="R3600" s="23" t="n"/>
      <c r="S3600" s="63" t="n">
        <v>4</v>
      </c>
      <c r="T3600" s="39" t="n"/>
      <c r="U3600" s="23" t="inlineStr">
        <is>
          <t>BioLegend</t>
        </is>
      </c>
      <c r="V3600" s="23">
        <f>VLOOKUP(P3600,'Customer List'!B:C,2,)</f>
        <v/>
      </c>
      <c r="W3600" s="40" t="inlineStr">
        <is>
          <t>Saturday (25-10-25)</t>
        </is>
      </c>
      <c r="X3600" s="32">
        <f>IF(OR(R3600 = "PRIYANKA MADAM", R3600 = "DEEPAK", R3600 = "PORTER"),N3600,"")</f>
        <v/>
      </c>
      <c r="Y3600" s="23" t="n"/>
      <c r="Z3600" s="23">
        <f>IF(N3600="", "", TEXT(N3600, "dddd"))</f>
        <v/>
      </c>
      <c r="AA3600" s="23">
        <f>IF(X3600="", "", TEXT(X3600, "dddd"))</f>
        <v/>
      </c>
      <c r="AB3600" s="23">
        <f>VLOOKUP(U3600,'Currency Sheet'!A:C,3,)</f>
        <v/>
      </c>
      <c r="AC3600" s="44">
        <f>VLOOKUP(P3600,'Customer List'!B:D,3,)</f>
        <v/>
      </c>
    </row>
    <row r="3601">
      <c r="A3601" s="23">
        <f>A3600+1</f>
        <v/>
      </c>
      <c r="B3601" s="23" t="inlineStr">
        <is>
          <t>EED119933</t>
        </is>
      </c>
      <c r="C3601" s="32" t="n">
        <v>45941</v>
      </c>
      <c r="D3601" s="32" t="n">
        <v>45948</v>
      </c>
      <c r="E3601" s="51" t="n">
        <v>37.8</v>
      </c>
      <c r="F3601" s="51">
        <f>IF(AB3601="DOLLAR",E3601*88,E3601)</f>
        <v/>
      </c>
      <c r="G3601" s="62">
        <f>F3601*J3601</f>
        <v/>
      </c>
      <c r="H3601" s="23" t="n">
        <v>420701</v>
      </c>
      <c r="I3601" s="23" t="inlineStr">
        <is>
          <t>Monensin Solution (1,000X)</t>
        </is>
      </c>
      <c r="J3601" s="23" t="n">
        <v>1</v>
      </c>
      <c r="K3601" s="23" t="n"/>
      <c r="L3601" s="23">
        <f>J3601-K3601</f>
        <v/>
      </c>
      <c r="M3601" s="23" t="n"/>
      <c r="N3601" s="32" t="n"/>
      <c r="O3601" s="62" t="n"/>
      <c r="P3601" s="23" t="inlineStr">
        <is>
          <t>ABHI BIO</t>
        </is>
      </c>
      <c r="Q3601" s="23" t="n"/>
      <c r="R3601" s="23" t="n"/>
      <c r="S3601" s="63" t="n">
        <v>4</v>
      </c>
      <c r="T3601" s="39" t="n"/>
      <c r="U3601" s="23" t="inlineStr">
        <is>
          <t>BioLegend</t>
        </is>
      </c>
      <c r="V3601" s="23">
        <f>VLOOKUP(P3601,'Customer List'!B:C,2,)</f>
        <v/>
      </c>
      <c r="W3601" s="40" t="inlineStr">
        <is>
          <t>Wednesday (22-10-25)</t>
        </is>
      </c>
      <c r="X3601" s="32">
        <f>IF(OR(R3601 = "PRIYANKA MADAM", R3601 = "DEEPAK", R3601 = "PORTER"),N3601,"")</f>
        <v/>
      </c>
      <c r="Y3601" s="23" t="n"/>
      <c r="Z3601" s="23">
        <f>IF(N3601="", "", TEXT(N3601, "dddd"))</f>
        <v/>
      </c>
      <c r="AA3601" s="23">
        <f>IF(X3601="", "", TEXT(X3601, "dddd"))</f>
        <v/>
      </c>
      <c r="AB3601" s="23">
        <f>VLOOKUP(U3601,'Currency Sheet'!A:C,3,)</f>
        <v/>
      </c>
      <c r="AC3601" s="44">
        <f>VLOOKUP(P3601,'Customer List'!B:D,3,)</f>
        <v/>
      </c>
    </row>
    <row r="3602">
      <c r="A3602" s="23">
        <f>A3601+1</f>
        <v/>
      </c>
      <c r="B3602" s="23" t="inlineStr">
        <is>
          <t>EED119933</t>
        </is>
      </c>
      <c r="C3602" s="32" t="n">
        <v>45941</v>
      </c>
      <c r="D3602" s="32" t="n">
        <v>45948</v>
      </c>
      <c r="E3602" s="51" t="n">
        <v>37.8</v>
      </c>
      <c r="F3602" s="51">
        <f>IF(AB3602="DOLLAR",E3602*88,E3602)</f>
        <v/>
      </c>
      <c r="G3602" s="62">
        <f>F3602*J3602</f>
        <v/>
      </c>
      <c r="H3602" s="23" t="n">
        <v>420701</v>
      </c>
      <c r="I3602" s="23" t="inlineStr">
        <is>
          <t>Monensin Solution (1,000X)</t>
        </is>
      </c>
      <c r="J3602" s="23" t="n">
        <v>4</v>
      </c>
      <c r="K3602" s="23" t="n"/>
      <c r="L3602" s="23">
        <f>J3602-K3602</f>
        <v/>
      </c>
      <c r="M3602" s="23" t="n"/>
      <c r="N3602" s="32" t="n"/>
      <c r="O3602" s="62" t="n"/>
      <c r="P3602" s="23" t="inlineStr">
        <is>
          <t>RCB</t>
        </is>
      </c>
      <c r="Q3602" s="23" t="n"/>
      <c r="R3602" s="23" t="n"/>
      <c r="S3602" s="63" t="n">
        <v>4</v>
      </c>
      <c r="T3602" s="39" t="n"/>
      <c r="U3602" s="23" t="inlineStr">
        <is>
          <t>BioLegend</t>
        </is>
      </c>
      <c r="V3602" s="23">
        <f>VLOOKUP(P3602,'Customer List'!B:C,2,)</f>
        <v/>
      </c>
      <c r="W3602" s="40" t="inlineStr">
        <is>
          <t>Deepak</t>
        </is>
      </c>
      <c r="X3602" s="32">
        <f>IF(OR(R3602 = "PRIYANKA MADAM", R3602 = "DEEPAK", R3602 = "PORTER"),N3602,"")</f>
        <v/>
      </c>
      <c r="Y3602" s="23" t="n"/>
      <c r="Z3602" s="23">
        <f>IF(N3602="", "", TEXT(N3602, "dddd"))</f>
        <v/>
      </c>
      <c r="AA3602" s="23">
        <f>IF(X3602="", "", TEXT(X3602, "dddd"))</f>
        <v/>
      </c>
      <c r="AB3602" s="23">
        <f>VLOOKUP(U3602,'Currency Sheet'!A:C,3,)</f>
        <v/>
      </c>
      <c r="AC3602" s="44">
        <f>VLOOKUP(P3602,'Customer List'!B:D,3,)</f>
        <v/>
      </c>
    </row>
    <row r="3603">
      <c r="A3603" s="23">
        <f>A3602+1</f>
        <v/>
      </c>
      <c r="B3603" s="23" t="inlineStr">
        <is>
          <t>EED119933</t>
        </is>
      </c>
      <c r="C3603" s="32" t="n">
        <v>45941</v>
      </c>
      <c r="D3603" s="32" t="n">
        <v>45948</v>
      </c>
      <c r="E3603" s="51" t="n">
        <v>160.3</v>
      </c>
      <c r="F3603" s="51">
        <f>IF(AB3603="DOLLAR",E3603*88,E3603)</f>
        <v/>
      </c>
      <c r="G3603" s="62">
        <f>F3603*J3603</f>
        <v/>
      </c>
      <c r="H3603" s="23" t="n">
        <v>422302</v>
      </c>
      <c r="I3603" s="23" t="inlineStr">
        <is>
          <t>Human TruStain FcX™</t>
        </is>
      </c>
      <c r="J3603" s="23" t="n">
        <v>15</v>
      </c>
      <c r="K3603" s="23" t="n"/>
      <c r="L3603" s="23">
        <f>J3603-K3603</f>
        <v/>
      </c>
      <c r="M3603" s="23" t="n"/>
      <c r="N3603" s="32" t="n"/>
      <c r="O3603" s="62" t="n"/>
      <c r="P3603" s="23" t="inlineStr">
        <is>
          <t>BIO SOLUTION</t>
        </is>
      </c>
      <c r="Q3603" s="23" t="n"/>
      <c r="R3603" s="23" t="n"/>
      <c r="S3603" s="63" t="n">
        <v>4</v>
      </c>
      <c r="T3603" s="39" t="n"/>
      <c r="U3603" s="23" t="inlineStr">
        <is>
          <t>BioLegend</t>
        </is>
      </c>
      <c r="V3603" s="23">
        <f>VLOOKUP(P3603,'Customer List'!B:C,2,)</f>
        <v/>
      </c>
      <c r="W3603" s="40" t="inlineStr">
        <is>
          <t>Wednesday (22-10-25)</t>
        </is>
      </c>
      <c r="X3603" s="32">
        <f>IF(OR(R3603 = "PRIYANKA MADAM", R3603 = "DEEPAK", R3603 = "PORTER"),N3603,"")</f>
        <v/>
      </c>
      <c r="Y3603" s="23" t="n"/>
      <c r="Z3603" s="23">
        <f>IF(N3603="", "", TEXT(N3603, "dddd"))</f>
        <v/>
      </c>
      <c r="AA3603" s="23">
        <f>IF(X3603="", "", TEXT(X3603, "dddd"))</f>
        <v/>
      </c>
      <c r="AB3603" s="23">
        <f>VLOOKUP(U3603,'Currency Sheet'!A:C,3,)</f>
        <v/>
      </c>
      <c r="AC3603" s="44">
        <f>VLOOKUP(P3603,'Customer List'!B:D,3,)</f>
        <v/>
      </c>
    </row>
    <row r="3604">
      <c r="A3604" s="23">
        <f>A3603+1</f>
        <v/>
      </c>
      <c r="B3604" s="23" t="inlineStr">
        <is>
          <t>EED119933</t>
        </is>
      </c>
      <c r="C3604" s="32" t="n">
        <v>45941</v>
      </c>
      <c r="D3604" s="32" t="n">
        <v>45948</v>
      </c>
      <c r="E3604" s="51" t="n">
        <v>160.3</v>
      </c>
      <c r="F3604" s="51">
        <f>IF(AB3604="DOLLAR",E3604*88,E3604)</f>
        <v/>
      </c>
      <c r="G3604" s="62">
        <f>F3604*J3604</f>
        <v/>
      </c>
      <c r="H3604" s="23" t="n">
        <v>422302</v>
      </c>
      <c r="I3604" s="23" t="inlineStr">
        <is>
          <t>Human TruStain FcX™</t>
        </is>
      </c>
      <c r="J3604" s="23" t="n">
        <v>3</v>
      </c>
      <c r="K3604" s="23" t="n"/>
      <c r="L3604" s="23">
        <f>J3604-K3604</f>
        <v/>
      </c>
      <c r="M3604" s="23" t="n"/>
      <c r="N3604" s="32" t="n"/>
      <c r="O3604" s="62" t="n"/>
      <c r="P3604" s="23" t="inlineStr">
        <is>
          <t>MICRO VAPI</t>
        </is>
      </c>
      <c r="Q3604" s="23" t="n"/>
      <c r="R3604" s="23" t="n"/>
      <c r="S3604" s="63" t="n">
        <v>4</v>
      </c>
      <c r="T3604" s="39" t="n"/>
      <c r="U3604" s="23" t="inlineStr">
        <is>
          <t>BioLegend</t>
        </is>
      </c>
      <c r="V3604" s="23">
        <f>VLOOKUP(P3604,'Customer List'!B:C,2,)</f>
        <v/>
      </c>
      <c r="W3604" s="40" t="inlineStr">
        <is>
          <t>Wednesday (22-10-25)</t>
        </is>
      </c>
      <c r="X3604" s="32">
        <f>IF(OR(R3604 = "PRIYANKA MADAM", R3604 = "DEEPAK", R3604 = "PORTER"),N3604,"")</f>
        <v/>
      </c>
      <c r="Y3604" s="23" t="n"/>
      <c r="Z3604" s="23">
        <f>IF(N3604="", "", TEXT(N3604, "dddd"))</f>
        <v/>
      </c>
      <c r="AA3604" s="23">
        <f>IF(X3604="", "", TEXT(X3604, "dddd"))</f>
        <v/>
      </c>
      <c r="AB3604" s="23">
        <f>VLOOKUP(U3604,'Currency Sheet'!A:C,3,)</f>
        <v/>
      </c>
      <c r="AC3604" s="44">
        <f>VLOOKUP(P3604,'Customer List'!B:D,3,)</f>
        <v/>
      </c>
    </row>
    <row r="3605">
      <c r="A3605" s="23">
        <f>A3604+1</f>
        <v/>
      </c>
      <c r="B3605" s="23" t="inlineStr">
        <is>
          <t>EED119933</t>
        </is>
      </c>
      <c r="C3605" s="32" t="n">
        <v>45941</v>
      </c>
      <c r="D3605" s="32" t="n">
        <v>45948</v>
      </c>
      <c r="E3605" s="51" t="n">
        <v>160.3</v>
      </c>
      <c r="F3605" s="51">
        <f>IF(AB3605="DOLLAR",E3605*88,E3605)</f>
        <v/>
      </c>
      <c r="G3605" s="62">
        <f>F3605*J3605</f>
        <v/>
      </c>
      <c r="H3605" s="23" t="n">
        <v>422302</v>
      </c>
      <c r="I3605" s="23" t="inlineStr">
        <is>
          <t>Human TruStain FcX™</t>
        </is>
      </c>
      <c r="J3605" s="23" t="n">
        <v>2</v>
      </c>
      <c r="K3605" s="23" t="n"/>
      <c r="L3605" s="23">
        <f>J3605-K3605</f>
        <v/>
      </c>
      <c r="M3605" s="23" t="n"/>
      <c r="N3605" s="32" t="n"/>
      <c r="O3605" s="62" t="n"/>
      <c r="P3605" s="23" t="inlineStr">
        <is>
          <t>AURIGINE ONCO</t>
        </is>
      </c>
      <c r="Q3605" s="23" t="n"/>
      <c r="R3605" s="23" t="n"/>
      <c r="S3605" s="63" t="n">
        <v>4</v>
      </c>
      <c r="T3605" s="39" t="n"/>
      <c r="U3605" s="23" t="inlineStr">
        <is>
          <t>BioLegend</t>
        </is>
      </c>
      <c r="V3605" s="23">
        <f>VLOOKUP(P3605,'Customer List'!B:C,2,)</f>
        <v/>
      </c>
      <c r="W3605" s="40" t="inlineStr">
        <is>
          <t>Wednesday (22-10-25)</t>
        </is>
      </c>
      <c r="X3605" s="32">
        <f>IF(OR(R3605 = "PRIYANKA MADAM", R3605 = "DEEPAK", R3605 = "PORTER"),N3605,"")</f>
        <v/>
      </c>
      <c r="Y3605" s="23" t="n"/>
      <c r="Z3605" s="23">
        <f>IF(N3605="", "", TEXT(N3605, "dddd"))</f>
        <v/>
      </c>
      <c r="AA3605" s="23">
        <f>IF(X3605="", "", TEXT(X3605, "dddd"))</f>
        <v/>
      </c>
      <c r="AB3605" s="23">
        <f>VLOOKUP(U3605,'Currency Sheet'!A:C,3,)</f>
        <v/>
      </c>
      <c r="AC3605" s="44">
        <f>VLOOKUP(P3605,'Customer List'!B:D,3,)</f>
        <v/>
      </c>
    </row>
    <row r="3606">
      <c r="A3606" s="23">
        <f>A3605+1</f>
        <v/>
      </c>
      <c r="B3606" s="23" t="inlineStr">
        <is>
          <t>EED119933</t>
        </is>
      </c>
      <c r="C3606" s="32" t="n">
        <v>45941</v>
      </c>
      <c r="D3606" s="32" t="n">
        <v>45948</v>
      </c>
      <c r="E3606" s="51" t="n">
        <v>53.9</v>
      </c>
      <c r="F3606" s="51">
        <f>IF(AB3606="DOLLAR",E3606*88,E3606)</f>
        <v/>
      </c>
      <c r="G3606" s="62">
        <f>F3606*J3606</f>
        <v/>
      </c>
      <c r="H3606" s="23" t="n">
        <v>422501</v>
      </c>
      <c r="I3606" s="23" t="inlineStr">
        <is>
          <t>Cyto-Last™ Buffer</t>
        </is>
      </c>
      <c r="J3606" s="23" t="n">
        <v>1</v>
      </c>
      <c r="K3606" s="23" t="n"/>
      <c r="L3606" s="23">
        <f>J3606-K3606</f>
        <v/>
      </c>
      <c r="M3606" s="23" t="n"/>
      <c r="N3606" s="32" t="n"/>
      <c r="O3606" s="62" t="n"/>
      <c r="P3606" s="23" t="inlineStr">
        <is>
          <t>AGHARKAR</t>
        </is>
      </c>
      <c r="Q3606" s="23" t="n"/>
      <c r="R3606" s="23" t="n"/>
      <c r="S3606" s="63" t="n">
        <v>4</v>
      </c>
      <c r="T3606" s="39" t="n"/>
      <c r="U3606" s="23" t="inlineStr">
        <is>
          <t>BioLegend</t>
        </is>
      </c>
      <c r="V3606" s="23">
        <f>VLOOKUP(P3606,'Customer List'!B:C,2,)</f>
        <v/>
      </c>
      <c r="W3606" s="40" t="inlineStr">
        <is>
          <t>Saturday (25-10-25)</t>
        </is>
      </c>
      <c r="X3606" s="32">
        <f>IF(OR(R3606 = "PRIYANKA MADAM", R3606 = "DEEPAK", R3606 = "PORTER"),N3606,"")</f>
        <v/>
      </c>
      <c r="Y3606" s="23" t="n"/>
      <c r="Z3606" s="23">
        <f>IF(N3606="", "", TEXT(N3606, "dddd"))</f>
        <v/>
      </c>
      <c r="AA3606" s="23">
        <f>IF(X3606="", "", TEXT(X3606, "dddd"))</f>
        <v/>
      </c>
      <c r="AB3606" s="23">
        <f>VLOOKUP(U3606,'Currency Sheet'!A:C,3,)</f>
        <v/>
      </c>
      <c r="AC3606" s="44">
        <f>VLOOKUP(P3606,'Customer List'!B:D,3,)</f>
        <v/>
      </c>
    </row>
    <row r="3607">
      <c r="A3607" s="23">
        <f>A3606+1</f>
        <v/>
      </c>
      <c r="B3607" s="23" t="inlineStr">
        <is>
          <t>EED119933</t>
        </is>
      </c>
      <c r="C3607" s="32" t="n">
        <v>45941</v>
      </c>
      <c r="D3607" s="32" t="n">
        <v>45948</v>
      </c>
      <c r="E3607" s="51" t="n">
        <v>62.3</v>
      </c>
      <c r="F3607" s="51">
        <f>IF(AB3607="DOLLAR",E3607*88,E3607)</f>
        <v/>
      </c>
      <c r="G3607" s="62">
        <f>F3607*J3607</f>
        <v/>
      </c>
      <c r="H3607" s="23" t="n">
        <v>423101</v>
      </c>
      <c r="I3607" s="23" t="inlineStr">
        <is>
          <t>Zombie Aqua™ Fixable Viability Kit</t>
        </is>
      </c>
      <c r="J3607" s="23" t="n">
        <v>5</v>
      </c>
      <c r="K3607" s="23" t="n"/>
      <c r="L3607" s="23">
        <f>J3607-K3607</f>
        <v/>
      </c>
      <c r="M3607" s="23" t="n"/>
      <c r="N3607" s="32" t="n"/>
      <c r="O3607" s="62" t="n"/>
      <c r="P3607" s="23" t="inlineStr">
        <is>
          <t>MICRO VAPI</t>
        </is>
      </c>
      <c r="Q3607" s="23" t="n"/>
      <c r="R3607" s="23" t="n"/>
      <c r="S3607" s="63" t="n">
        <v>-20</v>
      </c>
      <c r="T3607" s="39" t="n"/>
      <c r="U3607" s="23" t="inlineStr">
        <is>
          <t>BioLegend</t>
        </is>
      </c>
      <c r="V3607" s="23">
        <f>VLOOKUP(P3607,'Customer List'!B:C,2,)</f>
        <v/>
      </c>
      <c r="W3607" s="40" t="inlineStr">
        <is>
          <t>Wednesday (22-10-25)</t>
        </is>
      </c>
      <c r="X3607" s="32">
        <f>IF(OR(R3607 = "PRIYANKA MADAM", R3607 = "DEEPAK", R3607 = "PORTER"),N3607,"")</f>
        <v/>
      </c>
      <c r="Y3607" s="23" t="n"/>
      <c r="Z3607" s="23">
        <f>IF(N3607="", "", TEXT(N3607, "dddd"))</f>
        <v/>
      </c>
      <c r="AA3607" s="23">
        <f>IF(X3607="", "", TEXT(X3607, "dddd"))</f>
        <v/>
      </c>
      <c r="AB3607" s="23">
        <f>VLOOKUP(U3607,'Currency Sheet'!A:C,3,)</f>
        <v/>
      </c>
      <c r="AC3607" s="44">
        <f>VLOOKUP(P3607,'Customer List'!B:D,3,)</f>
        <v/>
      </c>
    </row>
    <row r="3608">
      <c r="A3608" s="23">
        <f>A3607+1</f>
        <v/>
      </c>
      <c r="B3608" s="23" t="inlineStr">
        <is>
          <t>EED119933</t>
        </is>
      </c>
      <c r="C3608" s="32" t="n">
        <v>45941</v>
      </c>
      <c r="D3608" s="32" t="n">
        <v>45948</v>
      </c>
      <c r="E3608" s="51" t="n">
        <v>234.5</v>
      </c>
      <c r="F3608" s="51">
        <f>IF(AB3608="DOLLAR",E3608*88,E3608)</f>
        <v/>
      </c>
      <c r="G3608" s="62">
        <f>F3608*J3608</f>
        <v/>
      </c>
      <c r="H3608" s="23" t="n">
        <v>423102</v>
      </c>
      <c r="I3608" s="23" t="inlineStr">
        <is>
          <t>Zombie Aqua™ Fixable Viability Kit</t>
        </is>
      </c>
      <c r="J3608" s="23" t="n">
        <v>3</v>
      </c>
      <c r="K3608" s="23" t="n"/>
      <c r="L3608" s="23">
        <f>J3608-K3608</f>
        <v/>
      </c>
      <c r="M3608" s="23" t="n"/>
      <c r="N3608" s="32" t="n"/>
      <c r="O3608" s="62" t="n"/>
      <c r="P3608" s="23" t="inlineStr">
        <is>
          <t>RCB</t>
        </is>
      </c>
      <c r="Q3608" s="23" t="n"/>
      <c r="R3608" s="23" t="n"/>
      <c r="S3608" s="63" t="n">
        <v>-20</v>
      </c>
      <c r="T3608" s="39" t="n"/>
      <c r="U3608" s="23" t="inlineStr">
        <is>
          <t>BioLegend</t>
        </is>
      </c>
      <c r="V3608" s="23">
        <f>VLOOKUP(P3608,'Customer List'!B:C,2,)</f>
        <v/>
      </c>
      <c r="W3608" s="40" t="inlineStr">
        <is>
          <t>Deepak</t>
        </is>
      </c>
      <c r="X3608" s="32">
        <f>IF(OR(R3608 = "PRIYANKA MADAM", R3608 = "DEEPAK", R3608 = "PORTER"),N3608,"")</f>
        <v/>
      </c>
      <c r="Y3608" s="23" t="n"/>
      <c r="Z3608" s="23">
        <f>IF(N3608="", "", TEXT(N3608, "dddd"))</f>
        <v/>
      </c>
      <c r="AA3608" s="23">
        <f>IF(X3608="", "", TEXT(X3608, "dddd"))</f>
        <v/>
      </c>
      <c r="AB3608" s="23">
        <f>VLOOKUP(U3608,'Currency Sheet'!A:C,3,)</f>
        <v/>
      </c>
      <c r="AC3608" s="44">
        <f>VLOOKUP(P3608,'Customer List'!B:D,3,)</f>
        <v/>
      </c>
    </row>
    <row r="3609">
      <c r="A3609" s="23">
        <f>A3608+1</f>
        <v/>
      </c>
      <c r="B3609" s="23" t="inlineStr">
        <is>
          <t>EED119933</t>
        </is>
      </c>
      <c r="C3609" s="32" t="n">
        <v>45941</v>
      </c>
      <c r="D3609" s="32" t="n">
        <v>45948</v>
      </c>
      <c r="E3609" s="51" t="n">
        <v>62.3</v>
      </c>
      <c r="F3609" s="51">
        <f>IF(AB3609="DOLLAR",E3609*88,E3609)</f>
        <v/>
      </c>
      <c r="G3609" s="62">
        <f>F3609*J3609</f>
        <v/>
      </c>
      <c r="H3609" s="23" t="n">
        <v>423105</v>
      </c>
      <c r="I3609" s="23" t="inlineStr">
        <is>
          <t>Zombie NIR™ Fixable Viability Kit</t>
        </is>
      </c>
      <c r="J3609" s="23" t="n">
        <v>2</v>
      </c>
      <c r="K3609" s="23" t="n"/>
      <c r="L3609" s="23">
        <f>J3609-K3609</f>
        <v/>
      </c>
      <c r="M3609" s="23" t="n"/>
      <c r="N3609" s="32" t="n"/>
      <c r="O3609" s="62" t="n"/>
      <c r="P3609" s="23" t="inlineStr">
        <is>
          <t>MICRO VAPI</t>
        </is>
      </c>
      <c r="Q3609" s="23" t="n"/>
      <c r="R3609" s="23" t="n"/>
      <c r="S3609" s="63" t="n">
        <v>-20</v>
      </c>
      <c r="T3609" s="39" t="n"/>
      <c r="U3609" s="23" t="inlineStr">
        <is>
          <t>BioLegend</t>
        </is>
      </c>
      <c r="V3609" s="23">
        <f>VLOOKUP(P3609,'Customer List'!B:C,2,)</f>
        <v/>
      </c>
      <c r="W3609" s="40" t="inlineStr">
        <is>
          <t>Wednesday (22-10-25)</t>
        </is>
      </c>
      <c r="X3609" s="32">
        <f>IF(OR(R3609 = "PRIYANKA MADAM", R3609 = "DEEPAK", R3609 = "PORTER"),N3609,"")</f>
        <v/>
      </c>
      <c r="Y3609" s="23" t="n"/>
      <c r="Z3609" s="23">
        <f>IF(N3609="", "", TEXT(N3609, "dddd"))</f>
        <v/>
      </c>
      <c r="AA3609" s="23">
        <f>IF(X3609="", "", TEXT(X3609, "dddd"))</f>
        <v/>
      </c>
      <c r="AB3609" s="23">
        <f>VLOOKUP(U3609,'Currency Sheet'!A:C,3,)</f>
        <v/>
      </c>
      <c r="AC3609" s="44">
        <f>VLOOKUP(P3609,'Customer List'!B:D,3,)</f>
        <v/>
      </c>
    </row>
    <row r="3610">
      <c r="A3610" s="23">
        <f>A3609+1</f>
        <v/>
      </c>
      <c r="B3610" s="23" t="inlineStr">
        <is>
          <t>EED119933</t>
        </is>
      </c>
      <c r="C3610" s="32" t="n">
        <v>45941</v>
      </c>
      <c r="D3610" s="32" t="n">
        <v>45948</v>
      </c>
      <c r="E3610" s="51" t="n">
        <v>115.5</v>
      </c>
      <c r="F3610" s="51">
        <f>IF(AB3610="DOLLAR",E3610*88,E3610)</f>
        <v/>
      </c>
      <c r="G3610" s="62">
        <f>F3610*J3610</f>
        <v/>
      </c>
      <c r="H3610" s="23" t="n">
        <v>424401</v>
      </c>
      <c r="I3610" s="23" t="inlineStr">
        <is>
          <t>True-Nuclear™ Transcription Factor Buffer Set</t>
        </is>
      </c>
      <c r="J3610" s="23" t="n">
        <v>1</v>
      </c>
      <c r="K3610" s="23" t="n"/>
      <c r="L3610" s="23">
        <f>J3610-K3610</f>
        <v/>
      </c>
      <c r="M3610" s="23" t="n"/>
      <c r="N3610" s="32" t="n"/>
      <c r="O3610" s="62" t="n"/>
      <c r="P3610" s="23" t="inlineStr">
        <is>
          <t>TIFR</t>
        </is>
      </c>
      <c r="Q3610" s="23" t="n"/>
      <c r="R3610" s="23" t="n"/>
      <c r="S3610" s="63" t="n">
        <v>4</v>
      </c>
      <c r="T3610" s="39" t="n"/>
      <c r="U3610" s="23" t="inlineStr">
        <is>
          <t>BioLegend</t>
        </is>
      </c>
      <c r="V3610" s="23">
        <f>VLOOKUP(P3610,'Customer List'!B:C,2,)</f>
        <v/>
      </c>
      <c r="W3610" s="40" t="inlineStr">
        <is>
          <t>Wednesday (22-10-25)</t>
        </is>
      </c>
      <c r="X3610" s="32">
        <f>IF(OR(R3610 = "PRIYANKA MADAM", R3610 = "DEEPAK", R3610 = "PORTER"),N3610,"")</f>
        <v/>
      </c>
      <c r="Y3610" s="23" t="n"/>
      <c r="Z3610" s="23">
        <f>IF(N3610="", "", TEXT(N3610, "dddd"))</f>
        <v/>
      </c>
      <c r="AA3610" s="23">
        <f>IF(X3610="", "", TEXT(X3610, "dddd"))</f>
        <v/>
      </c>
      <c r="AB3610" s="23">
        <f>VLOOKUP(U3610,'Currency Sheet'!A:C,3,)</f>
        <v/>
      </c>
      <c r="AC3610" s="44">
        <f>VLOOKUP(P3610,'Customer List'!B:D,3,)</f>
        <v/>
      </c>
    </row>
    <row r="3611">
      <c r="A3611" s="23">
        <f>A3610+1</f>
        <v/>
      </c>
      <c r="B3611" s="23" t="inlineStr">
        <is>
          <t>EED119933</t>
        </is>
      </c>
      <c r="C3611" s="32" t="n">
        <v>45941</v>
      </c>
      <c r="D3611" s="32" t="n">
        <v>45948</v>
      </c>
      <c r="E3611" s="51" t="n">
        <v>16.8</v>
      </c>
      <c r="F3611" s="51">
        <f>IF(AB3611="DOLLAR",E3611*88,E3611)</f>
        <v/>
      </c>
      <c r="G3611" s="62">
        <f>F3611*J3611</f>
        <v/>
      </c>
      <c r="H3611" s="23" t="n">
        <v>425501</v>
      </c>
      <c r="I3611" s="23" t="inlineStr">
        <is>
          <t>Flow Cytometry Antibody Diluent Buffer</t>
        </is>
      </c>
      <c r="J3611" s="23" t="n">
        <v>1</v>
      </c>
      <c r="K3611" s="23" t="n"/>
      <c r="L3611" s="23">
        <f>J3611-K3611</f>
        <v/>
      </c>
      <c r="M3611" s="23" t="n"/>
      <c r="N3611" s="32" t="n"/>
      <c r="O3611" s="62" t="n"/>
      <c r="P3611" s="23" t="inlineStr">
        <is>
          <t>AGHARKAR</t>
        </is>
      </c>
      <c r="Q3611" s="23" t="n"/>
      <c r="R3611" s="23" t="n"/>
      <c r="S3611" s="63" t="n">
        <v>4</v>
      </c>
      <c r="T3611" s="39" t="n"/>
      <c r="U3611" s="23" t="inlineStr">
        <is>
          <t>BioLegend</t>
        </is>
      </c>
      <c r="V3611" s="23">
        <f>VLOOKUP(P3611,'Customer List'!B:C,2,)</f>
        <v/>
      </c>
      <c r="W3611" s="40" t="inlineStr">
        <is>
          <t>Saturday (25-10-25)</t>
        </is>
      </c>
      <c r="X3611" s="32">
        <f>IF(OR(R3611 = "PRIYANKA MADAM", R3611 = "DEEPAK", R3611 = "PORTER"),N3611,"")</f>
        <v/>
      </c>
      <c r="Y3611" s="23" t="n"/>
      <c r="Z3611" s="23">
        <f>IF(N3611="", "", TEXT(N3611, "dddd"))</f>
        <v/>
      </c>
      <c r="AA3611" s="23">
        <f>IF(X3611="", "", TEXT(X3611, "dddd"))</f>
        <v/>
      </c>
      <c r="AB3611" s="23">
        <f>VLOOKUP(U3611,'Currency Sheet'!A:C,3,)</f>
        <v/>
      </c>
      <c r="AC3611" s="44">
        <f>VLOOKUP(P3611,'Customer List'!B:D,3,)</f>
        <v/>
      </c>
    </row>
    <row r="3612">
      <c r="A3612" s="23">
        <f>A3611+1</f>
        <v/>
      </c>
      <c r="B3612" s="23" t="inlineStr">
        <is>
          <t>EED119933</t>
        </is>
      </c>
      <c r="C3612" s="32" t="n">
        <v>45941</v>
      </c>
      <c r="D3612" s="32" t="n">
        <v>45948</v>
      </c>
      <c r="E3612" s="51" t="n">
        <v>98.7</v>
      </c>
      <c r="F3612" s="51">
        <f>IF(AB3612="DOLLAR",E3612*88,E3612)</f>
        <v/>
      </c>
      <c r="G3612" s="62">
        <f>F3612*J3612</f>
        <v/>
      </c>
      <c r="H3612" s="23" t="n">
        <v>426102</v>
      </c>
      <c r="I3612" s="23" t="inlineStr">
        <is>
          <t>True-Stain Monocyte Blocker™</t>
        </is>
      </c>
      <c r="J3612" s="23" t="n">
        <v>1</v>
      </c>
      <c r="K3612" s="23" t="n"/>
      <c r="L3612" s="23">
        <f>J3612-K3612</f>
        <v/>
      </c>
      <c r="M3612" s="23" t="n"/>
      <c r="N3612" s="32" t="n"/>
      <c r="O3612" s="62" t="n"/>
      <c r="P3612" s="23" t="inlineStr">
        <is>
          <t>MICRO VAPI</t>
        </is>
      </c>
      <c r="Q3612" s="23" t="n"/>
      <c r="R3612" s="23" t="n"/>
      <c r="S3612" s="63" t="n">
        <v>4</v>
      </c>
      <c r="T3612" s="39" t="n"/>
      <c r="U3612" s="23" t="inlineStr">
        <is>
          <t>BioLegend</t>
        </is>
      </c>
      <c r="V3612" s="23">
        <f>VLOOKUP(P3612,'Customer List'!B:C,2,)</f>
        <v/>
      </c>
      <c r="W3612" s="40" t="inlineStr">
        <is>
          <t>Wednesday (22-10-25)</t>
        </is>
      </c>
      <c r="X3612" s="32">
        <f>IF(OR(R3612 = "PRIYANKA MADAM", R3612 = "DEEPAK", R3612 = "PORTER"),N3612,"")</f>
        <v/>
      </c>
      <c r="Y3612" s="23" t="n"/>
      <c r="Z3612" s="23">
        <f>IF(N3612="", "", TEXT(N3612, "dddd"))</f>
        <v/>
      </c>
      <c r="AA3612" s="23">
        <f>IF(X3612="", "", TEXT(X3612, "dddd"))</f>
        <v/>
      </c>
      <c r="AB3612" s="23">
        <f>VLOOKUP(U3612,'Currency Sheet'!A:C,3,)</f>
        <v/>
      </c>
      <c r="AC3612" s="44">
        <f>VLOOKUP(P3612,'Customer List'!B:D,3,)</f>
        <v/>
      </c>
    </row>
    <row r="3613">
      <c r="A3613" s="23">
        <f>A3612+1</f>
        <v/>
      </c>
      <c r="B3613" s="23" t="inlineStr">
        <is>
          <t>EED119933</t>
        </is>
      </c>
      <c r="C3613" s="32" t="n">
        <v>45941</v>
      </c>
      <c r="D3613" s="32" t="n">
        <v>45948</v>
      </c>
      <c r="E3613" s="51" t="n">
        <v>87.5</v>
      </c>
      <c r="F3613" s="51">
        <f>IF(AB3613="DOLLAR",E3613*88,E3613)</f>
        <v/>
      </c>
      <c r="G3613" s="62">
        <f>F3613*J3613</f>
        <v/>
      </c>
      <c r="H3613" s="23" t="n">
        <v>426105</v>
      </c>
      <c r="I3613" s="23" t="inlineStr">
        <is>
          <t>True-Stain™ Multi-Fluor Buffer</t>
        </is>
      </c>
      <c r="J3613" s="23" t="n">
        <v>1</v>
      </c>
      <c r="K3613" s="23" t="n"/>
      <c r="L3613" s="23">
        <f>J3613-K3613</f>
        <v/>
      </c>
      <c r="M3613" s="23" t="n"/>
      <c r="N3613" s="32" t="n"/>
      <c r="O3613" s="62" t="n"/>
      <c r="P3613" s="23" t="inlineStr">
        <is>
          <t>MICRO VAPI</t>
        </is>
      </c>
      <c r="Q3613" s="23" t="n"/>
      <c r="R3613" s="23" t="n"/>
      <c r="S3613" s="63" t="n">
        <v>4</v>
      </c>
      <c r="T3613" s="39" t="n"/>
      <c r="U3613" s="23" t="inlineStr">
        <is>
          <t>BioLegend</t>
        </is>
      </c>
      <c r="V3613" s="23">
        <f>VLOOKUP(P3613,'Customer List'!B:C,2,)</f>
        <v/>
      </c>
      <c r="W3613" s="40" t="inlineStr">
        <is>
          <t>Wednesday (22-10-25)</t>
        </is>
      </c>
      <c r="X3613" s="32">
        <f>IF(OR(R3613 = "PRIYANKA MADAM", R3613 = "DEEPAK", R3613 = "PORTER"),N3613,"")</f>
        <v/>
      </c>
      <c r="Y3613" s="23" t="n"/>
      <c r="Z3613" s="23">
        <f>IF(N3613="", "", TEXT(N3613, "dddd"))</f>
        <v/>
      </c>
      <c r="AA3613" s="23">
        <f>IF(X3613="", "", TEXT(X3613, "dddd"))</f>
        <v/>
      </c>
      <c r="AB3613" s="23">
        <f>VLOOKUP(U3613,'Currency Sheet'!A:C,3,)</f>
        <v/>
      </c>
      <c r="AC3613" s="44">
        <f>VLOOKUP(P3613,'Customer List'!B:D,3,)</f>
        <v/>
      </c>
    </row>
    <row r="3614">
      <c r="A3614" s="23">
        <f>A3613+1</f>
        <v/>
      </c>
      <c r="B3614" s="23" t="inlineStr">
        <is>
          <t>EED119933</t>
        </is>
      </c>
      <c r="C3614" s="32" t="n">
        <v>45941</v>
      </c>
      <c r="D3614" s="32" t="n">
        <v>45948</v>
      </c>
      <c r="E3614" s="51" t="n">
        <v>193.2</v>
      </c>
      <c r="F3614" s="51">
        <f>IF(AB3614="DOLLAR",E3614*88,E3614)</f>
        <v/>
      </c>
      <c r="G3614" s="62">
        <f>F3614*J3614</f>
        <v/>
      </c>
      <c r="H3614" s="23" t="n">
        <v>426803</v>
      </c>
      <c r="I3614" s="23" t="inlineStr">
        <is>
          <t>Cyto-Fast™ Fix/Perm Buffer Set</t>
        </is>
      </c>
      <c r="J3614" s="23" t="n">
        <v>1</v>
      </c>
      <c r="K3614" s="23" t="n"/>
      <c r="L3614" s="23">
        <f>J3614-K3614</f>
        <v/>
      </c>
      <c r="M3614" s="23" t="n"/>
      <c r="N3614" s="32" t="n"/>
      <c r="O3614" s="62" t="n"/>
      <c r="P3614" s="23" t="inlineStr">
        <is>
          <t>AGHARKAR</t>
        </is>
      </c>
      <c r="Q3614" s="23" t="n"/>
      <c r="R3614" s="23" t="n"/>
      <c r="S3614" s="63" t="n">
        <v>4</v>
      </c>
      <c r="T3614" s="39" t="n"/>
      <c r="U3614" s="23" t="inlineStr">
        <is>
          <t>BioLegend</t>
        </is>
      </c>
      <c r="V3614" s="23">
        <f>VLOOKUP(P3614,'Customer List'!B:C,2,)</f>
        <v/>
      </c>
      <c r="W3614" s="40" t="inlineStr">
        <is>
          <t>Saturday (25-10-25)</t>
        </is>
      </c>
      <c r="X3614" s="32">
        <f>IF(OR(R3614 = "PRIYANKA MADAM", R3614 = "DEEPAK", R3614 = "PORTER"),N3614,"")</f>
        <v/>
      </c>
      <c r="Y3614" s="23" t="n"/>
      <c r="Z3614" s="23">
        <f>IF(N3614="", "", TEXT(N3614, "dddd"))</f>
        <v/>
      </c>
      <c r="AA3614" s="23">
        <f>IF(X3614="", "", TEXT(X3614, "dddd"))</f>
        <v/>
      </c>
      <c r="AB3614" s="23">
        <f>VLOOKUP(U3614,'Currency Sheet'!A:C,3,)</f>
        <v/>
      </c>
      <c r="AC3614" s="44">
        <f>VLOOKUP(P3614,'Customer List'!B:D,3,)</f>
        <v/>
      </c>
    </row>
    <row r="3615">
      <c r="A3615" s="23">
        <f>A3614+1</f>
        <v/>
      </c>
      <c r="B3615" s="23" t="inlineStr">
        <is>
          <t>EED119933</t>
        </is>
      </c>
      <c r="C3615" s="32" t="n">
        <v>45941</v>
      </c>
      <c r="D3615" s="32" t="n">
        <v>45948</v>
      </c>
      <c r="E3615" s="51" t="n">
        <v>158.2</v>
      </c>
      <c r="F3615" s="51">
        <f>IF(AB3615="DOLLAR",E3615*88,E3615)</f>
        <v/>
      </c>
      <c r="G3615" s="62">
        <f>F3615*J3615</f>
        <v/>
      </c>
      <c r="H3615" s="23" t="n">
        <v>505008</v>
      </c>
      <c r="I3615" s="23" t="inlineStr">
        <is>
          <t>anti-mouse IL-10</t>
        </is>
      </c>
      <c r="J3615" s="23" t="n">
        <v>1</v>
      </c>
      <c r="K3615" s="23" t="n"/>
      <c r="L3615" s="23">
        <f>J3615-K3615</f>
        <v/>
      </c>
      <c r="M3615" s="23" t="n"/>
      <c r="N3615" s="32" t="n"/>
      <c r="O3615" s="62" t="n"/>
      <c r="P3615" s="23" t="inlineStr">
        <is>
          <t>TIFR</t>
        </is>
      </c>
      <c r="Q3615" s="23" t="n"/>
      <c r="R3615" s="23" t="n"/>
      <c r="S3615" s="63" t="n">
        <v>4</v>
      </c>
      <c r="T3615" s="39" t="n"/>
      <c r="U3615" s="23" t="inlineStr">
        <is>
          <t>BioLegend</t>
        </is>
      </c>
      <c r="V3615" s="23">
        <f>VLOOKUP(P3615,'Customer List'!B:C,2,)</f>
        <v/>
      </c>
      <c r="W3615" s="40" t="inlineStr">
        <is>
          <t>Wednesday (22-10-25)</t>
        </is>
      </c>
      <c r="X3615" s="32">
        <f>IF(OR(R3615 = "PRIYANKA MADAM", R3615 = "DEEPAK", R3615 = "PORTER"),N3615,"")</f>
        <v/>
      </c>
      <c r="Y3615" s="23" t="n"/>
      <c r="Z3615" s="23">
        <f>IF(N3615="", "", TEXT(N3615, "dddd"))</f>
        <v/>
      </c>
      <c r="AA3615" s="23">
        <f>IF(X3615="", "", TEXT(X3615, "dddd"))</f>
        <v/>
      </c>
      <c r="AB3615" s="23">
        <f>VLOOKUP(U3615,'Currency Sheet'!A:C,3,)</f>
        <v/>
      </c>
      <c r="AC3615" s="44">
        <f>VLOOKUP(P3615,'Customer List'!B:D,3,)</f>
        <v/>
      </c>
    </row>
    <row r="3616">
      <c r="A3616" s="23">
        <f>A3615+1</f>
        <v/>
      </c>
      <c r="B3616" s="23" t="inlineStr">
        <is>
          <t>EED119933</t>
        </is>
      </c>
      <c r="C3616" s="32" t="n">
        <v>45941</v>
      </c>
      <c r="D3616" s="32" t="n">
        <v>45948</v>
      </c>
      <c r="E3616" s="51" t="n">
        <v>102.9</v>
      </c>
      <c r="F3616" s="51">
        <f>IF(AB3616="DOLLAR",E3616*88,E3616)</f>
        <v/>
      </c>
      <c r="G3616" s="62">
        <f>F3616*J3616</f>
        <v/>
      </c>
      <c r="H3616" s="23" t="n">
        <v>570204</v>
      </c>
      <c r="I3616" s="23" t="inlineStr">
        <is>
          <t>Human IFN-γ (carrier-free)</t>
        </is>
      </c>
      <c r="J3616" s="23" t="n">
        <v>1</v>
      </c>
      <c r="K3616" s="23" t="n"/>
      <c r="L3616" s="23">
        <f>J3616-K3616</f>
        <v/>
      </c>
      <c r="M3616" s="23" t="n"/>
      <c r="N3616" s="32" t="n"/>
      <c r="O3616" s="62" t="n"/>
      <c r="P3616" s="23" t="inlineStr">
        <is>
          <t>RCB</t>
        </is>
      </c>
      <c r="Q3616" s="23" t="n"/>
      <c r="R3616" s="23" t="n"/>
      <c r="S3616" s="63" t="n">
        <v>-20</v>
      </c>
      <c r="T3616" s="39" t="n"/>
      <c r="U3616" s="23" t="inlineStr">
        <is>
          <t>BioLegend</t>
        </is>
      </c>
      <c r="V3616" s="23">
        <f>VLOOKUP(P3616,'Customer List'!B:C,2,)</f>
        <v/>
      </c>
      <c r="W3616" s="40" t="inlineStr">
        <is>
          <t>Deepak</t>
        </is>
      </c>
      <c r="X3616" s="32">
        <f>IF(OR(R3616 = "PRIYANKA MADAM", R3616 = "DEEPAK", R3616 = "PORTER"),N3616,"")</f>
        <v/>
      </c>
      <c r="Y3616" s="23" t="n"/>
      <c r="Z3616" s="23">
        <f>IF(N3616="", "", TEXT(N3616, "dddd"))</f>
        <v/>
      </c>
      <c r="AA3616" s="23">
        <f>IF(X3616="", "", TEXT(X3616, "dddd"))</f>
        <v/>
      </c>
      <c r="AB3616" s="23">
        <f>VLOOKUP(U3616,'Currency Sheet'!A:C,3,)</f>
        <v/>
      </c>
      <c r="AC3616" s="44">
        <f>VLOOKUP(P3616,'Customer List'!B:D,3,)</f>
        <v/>
      </c>
    </row>
    <row r="3617">
      <c r="A3617" s="23">
        <f>A3616+1</f>
        <v/>
      </c>
      <c r="B3617" s="23" t="inlineStr">
        <is>
          <t>EED119933</t>
        </is>
      </c>
      <c r="C3617" s="32" t="n">
        <v>45941</v>
      </c>
      <c r="D3617" s="32" t="n">
        <v>45948</v>
      </c>
      <c r="E3617" s="51" t="n">
        <v>160.3</v>
      </c>
      <c r="F3617" s="51">
        <f>IF(AB3617="DOLLAR",E3617*88,E3617)</f>
        <v/>
      </c>
      <c r="G3617" s="62">
        <f>F3617*J3617</f>
        <v/>
      </c>
      <c r="H3617" s="23" t="n">
        <v>575306</v>
      </c>
      <c r="I3617" s="23" t="inlineStr">
        <is>
          <t>Mouse IFN-γ (carrier-free)</t>
        </is>
      </c>
      <c r="J3617" s="23" t="n">
        <v>1</v>
      </c>
      <c r="K3617" s="23" t="n"/>
      <c r="L3617" s="23">
        <f>J3617-K3617</f>
        <v/>
      </c>
      <c r="M3617" s="23" t="n"/>
      <c r="N3617" s="32" t="n"/>
      <c r="O3617" s="62" t="n"/>
      <c r="P3617" s="23" t="inlineStr">
        <is>
          <t>RCB</t>
        </is>
      </c>
      <c r="Q3617" s="23" t="n"/>
      <c r="R3617" s="23" t="n"/>
      <c r="S3617" s="63" t="n">
        <v>-20</v>
      </c>
      <c r="T3617" s="39" t="n"/>
      <c r="U3617" s="23" t="inlineStr">
        <is>
          <t>BioLegend</t>
        </is>
      </c>
      <c r="V3617" s="23">
        <f>VLOOKUP(P3617,'Customer List'!B:C,2,)</f>
        <v/>
      </c>
      <c r="W3617" s="40" t="inlineStr">
        <is>
          <t>Deepak</t>
        </is>
      </c>
      <c r="X3617" s="32">
        <f>IF(OR(R3617 = "PRIYANKA MADAM", R3617 = "DEEPAK", R3617 = "PORTER"),N3617,"")</f>
        <v/>
      </c>
      <c r="Y3617" s="23" t="n"/>
      <c r="Z3617" s="23">
        <f>IF(N3617="", "", TEXT(N3617, "dddd"))</f>
        <v/>
      </c>
      <c r="AA3617" s="23">
        <f>IF(X3617="", "", TEXT(X3617, "dddd"))</f>
        <v/>
      </c>
      <c r="AB3617" s="23">
        <f>VLOOKUP(U3617,'Currency Sheet'!A:C,3,)</f>
        <v/>
      </c>
      <c r="AC3617" s="44">
        <f>VLOOKUP(P3617,'Customer List'!B:D,3,)</f>
        <v/>
      </c>
    </row>
    <row r="3618">
      <c r="A3618" s="23">
        <f>A3617+1</f>
        <v/>
      </c>
      <c r="B3618" s="23" t="inlineStr">
        <is>
          <t>EED119933</t>
        </is>
      </c>
      <c r="C3618" s="32" t="n">
        <v>45941</v>
      </c>
      <c r="D3618" s="32" t="n">
        <v>45948</v>
      </c>
      <c r="E3618" s="51" t="n">
        <v>259</v>
      </c>
      <c r="F3618" s="51">
        <f>IF(AB3618="DOLLAR",E3618*88,E3618)</f>
        <v/>
      </c>
      <c r="G3618" s="62">
        <f>F3618*J3618</f>
        <v/>
      </c>
      <c r="H3618" s="23" t="n">
        <v>626812</v>
      </c>
      <c r="I3618" s="23" t="inlineStr">
        <is>
          <t>anti-c-Myc</t>
        </is>
      </c>
      <c r="J3618" s="23" t="n">
        <v>8</v>
      </c>
      <c r="K3618" s="23" t="n"/>
      <c r="L3618" s="23">
        <f>J3618-K3618</f>
        <v/>
      </c>
      <c r="M3618" s="23" t="n"/>
      <c r="N3618" s="32" t="n"/>
      <c r="O3618" s="62" t="n"/>
      <c r="P3618" s="23" t="inlineStr">
        <is>
          <t>AURIGINE ONCO</t>
        </is>
      </c>
      <c r="Q3618" s="23" t="n"/>
      <c r="R3618" s="23" t="n"/>
      <c r="S3618" s="63" t="n">
        <v>4</v>
      </c>
      <c r="T3618" s="39" t="n"/>
      <c r="U3618" s="23" t="inlineStr">
        <is>
          <t>BioLegend</t>
        </is>
      </c>
      <c r="V3618" s="23">
        <f>VLOOKUP(P3618,'Customer List'!B:C,2,)</f>
        <v/>
      </c>
      <c r="W3618" s="40" t="inlineStr">
        <is>
          <t>Wednesday (22-10-25)</t>
        </is>
      </c>
      <c r="X3618" s="32">
        <f>IF(OR(R3618 = "PRIYANKA MADAM", R3618 = "DEEPAK", R3618 = "PORTER"),N3618,"")</f>
        <v/>
      </c>
      <c r="Y3618" s="23" t="n"/>
      <c r="Z3618" s="23">
        <f>IF(N3618="", "", TEXT(N3618, "dddd"))</f>
        <v/>
      </c>
      <c r="AA3618" s="23">
        <f>IF(X3618="", "", TEXT(X3618, "dddd"))</f>
        <v/>
      </c>
      <c r="AB3618" s="23">
        <f>VLOOKUP(U3618,'Currency Sheet'!A:C,3,)</f>
        <v/>
      </c>
      <c r="AC3618" s="44">
        <f>VLOOKUP(P3618,'Customer List'!B:D,3,)</f>
        <v/>
      </c>
    </row>
    <row r="3619">
      <c r="A3619" s="23">
        <f>A3618+1</f>
        <v/>
      </c>
      <c r="B3619" s="23" t="inlineStr">
        <is>
          <t>EED119933</t>
        </is>
      </c>
      <c r="C3619" s="32" t="n">
        <v>45941</v>
      </c>
      <c r="D3619" s="32" t="n">
        <v>45948</v>
      </c>
      <c r="E3619" s="51" t="n">
        <v>111.3</v>
      </c>
      <c r="F3619" s="51">
        <f>IF(AB3619="DOLLAR",E3619*88,E3619)</f>
        <v/>
      </c>
      <c r="G3619" s="62">
        <f>F3619*J3619</f>
        <v/>
      </c>
      <c r="H3619" s="23" t="n">
        <v>633603</v>
      </c>
      <c r="I3619" s="23" t="inlineStr">
        <is>
          <t>anti-Bax</t>
        </is>
      </c>
      <c r="J3619" s="23" t="n">
        <v>1</v>
      </c>
      <c r="K3619" s="23" t="n"/>
      <c r="L3619" s="23">
        <f>J3619-K3619</f>
        <v/>
      </c>
      <c r="M3619" s="23" t="n"/>
      <c r="N3619" s="32" t="n"/>
      <c r="O3619" s="62" t="n"/>
      <c r="P3619" s="23" t="inlineStr">
        <is>
          <t>LABEX</t>
        </is>
      </c>
      <c r="Q3619" s="23" t="n"/>
      <c r="R3619" s="23" t="n"/>
      <c r="S3619" s="63" t="n">
        <v>4</v>
      </c>
      <c r="T3619" s="39" t="n"/>
      <c r="U3619" s="23" t="inlineStr">
        <is>
          <t>BioLegend</t>
        </is>
      </c>
      <c r="V3619" s="23">
        <f>VLOOKUP(P3619,'Customer List'!B:C,2,)</f>
        <v/>
      </c>
      <c r="W3619" s="40" t="inlineStr">
        <is>
          <t>Porter (not received yet)</t>
        </is>
      </c>
      <c r="X3619" s="32">
        <f>IF(OR(R3619 = "PRIYANKA MADAM", R3619 = "DEEPAK", R3619 = "PORTER"),N3619,"")</f>
        <v/>
      </c>
      <c r="Y3619" s="23" t="n"/>
      <c r="Z3619" s="23">
        <f>IF(N3619="", "", TEXT(N3619, "dddd"))</f>
        <v/>
      </c>
      <c r="AA3619" s="23">
        <f>IF(X3619="", "", TEXT(X3619, "dddd"))</f>
        <v/>
      </c>
      <c r="AB3619" s="23">
        <f>VLOOKUP(U3619,'Currency Sheet'!A:C,3,)</f>
        <v/>
      </c>
      <c r="AC3619" s="44">
        <f>VLOOKUP(P3619,'Customer List'!B:D,3,)</f>
        <v/>
      </c>
    </row>
    <row r="3620">
      <c r="A3620" s="23">
        <f>A3619+1</f>
        <v/>
      </c>
      <c r="B3620" s="23" t="inlineStr">
        <is>
          <t>EED119933</t>
        </is>
      </c>
      <c r="C3620" s="32" t="n">
        <v>45941</v>
      </c>
      <c r="D3620" s="32" t="n">
        <v>45948</v>
      </c>
      <c r="E3620" s="51" t="n">
        <v>135.8</v>
      </c>
      <c r="F3620" s="51">
        <f>IF(AB3620="DOLLAR",E3620*88,E3620)</f>
        <v/>
      </c>
      <c r="G3620" s="62">
        <f>F3620*J3620</f>
        <v/>
      </c>
      <c r="H3620" s="23" t="n">
        <v>640906</v>
      </c>
      <c r="I3620" s="23" t="inlineStr">
        <is>
          <t>Annexin V</t>
        </is>
      </c>
      <c r="J3620" s="23" t="n">
        <v>1</v>
      </c>
      <c r="K3620" s="23" t="n"/>
      <c r="L3620" s="23">
        <f>J3620-K3620</f>
        <v/>
      </c>
      <c r="M3620" s="23" t="n"/>
      <c r="N3620" s="32" t="n"/>
      <c r="O3620" s="62" t="n"/>
      <c r="P3620" s="23" t="inlineStr">
        <is>
          <t>RCB</t>
        </is>
      </c>
      <c r="Q3620" s="23" t="n"/>
      <c r="R3620" s="23" t="n"/>
      <c r="S3620" s="63" t="n">
        <v>4</v>
      </c>
      <c r="T3620" s="39" t="n"/>
      <c r="U3620" s="23" t="inlineStr">
        <is>
          <t>BioLegend</t>
        </is>
      </c>
      <c r="V3620" s="23">
        <f>VLOOKUP(P3620,'Customer List'!B:C,2,)</f>
        <v/>
      </c>
      <c r="W3620" s="40" t="inlineStr">
        <is>
          <t>Deepak</t>
        </is>
      </c>
      <c r="X3620" s="32">
        <f>IF(OR(R3620 = "PRIYANKA MADAM", R3620 = "DEEPAK", R3620 = "PORTER"),N3620,"")</f>
        <v/>
      </c>
      <c r="Y3620" s="23" t="n"/>
      <c r="Z3620" s="23">
        <f>IF(N3620="", "", TEXT(N3620, "dddd"))</f>
        <v/>
      </c>
      <c r="AA3620" s="23">
        <f>IF(X3620="", "", TEXT(X3620, "dddd"))</f>
        <v/>
      </c>
      <c r="AB3620" s="23">
        <f>VLOOKUP(U3620,'Currency Sheet'!A:C,3,)</f>
        <v/>
      </c>
      <c r="AC3620" s="44">
        <f>VLOOKUP(P3620,'Customer List'!B:D,3,)</f>
        <v/>
      </c>
    </row>
    <row r="3621">
      <c r="A3621" s="23">
        <f>A3620+1</f>
        <v/>
      </c>
      <c r="B3621" s="23" t="inlineStr">
        <is>
          <t>EED119933</t>
        </is>
      </c>
      <c r="C3621" s="32" t="n">
        <v>45941</v>
      </c>
      <c r="D3621" s="32" t="n">
        <v>45948</v>
      </c>
      <c r="E3621" s="51" t="n">
        <v>177.1</v>
      </c>
      <c r="F3621" s="51">
        <f>IF(AB3621="DOLLAR",E3621*88,E3621)</f>
        <v/>
      </c>
      <c r="G3621" s="62">
        <f>F3621*J3621</f>
        <v/>
      </c>
      <c r="H3621" s="23" t="n">
        <v>640914</v>
      </c>
      <c r="I3621" s="23" t="inlineStr">
        <is>
          <t>Annexin V Apoptosis Detection Kit with PI</t>
        </is>
      </c>
      <c r="J3621" s="23" t="n">
        <v>1</v>
      </c>
      <c r="K3621" s="23" t="n"/>
      <c r="L3621" s="23">
        <f>J3621-K3621</f>
        <v/>
      </c>
      <c r="M3621" s="23" t="n"/>
      <c r="N3621" s="32" t="n"/>
      <c r="O3621" s="62" t="n"/>
      <c r="P3621" s="23" t="inlineStr">
        <is>
          <t>LABEX</t>
        </is>
      </c>
      <c r="Q3621" s="23" t="n"/>
      <c r="R3621" s="23" t="n"/>
      <c r="S3621" s="63" t="n">
        <v>4</v>
      </c>
      <c r="T3621" s="39" t="n"/>
      <c r="U3621" s="23" t="inlineStr">
        <is>
          <t>BioLegend</t>
        </is>
      </c>
      <c r="V3621" s="23">
        <f>VLOOKUP(P3621,'Customer List'!B:C,2,)</f>
        <v/>
      </c>
      <c r="W3621" s="40" t="inlineStr">
        <is>
          <t>Porter (not received yet)</t>
        </is>
      </c>
      <c r="X3621" s="32">
        <f>IF(OR(R3621 = "PRIYANKA MADAM", R3621 = "DEEPAK", R3621 = "PORTER"),N3621,"")</f>
        <v/>
      </c>
      <c r="Y3621" s="23" t="n"/>
      <c r="Z3621" s="23">
        <f>IF(N3621="", "", TEXT(N3621, "dddd"))</f>
        <v/>
      </c>
      <c r="AA3621" s="23">
        <f>IF(X3621="", "", TEXT(X3621, "dddd"))</f>
        <v/>
      </c>
      <c r="AB3621" s="23">
        <f>VLOOKUP(U3621,'Currency Sheet'!A:C,3,)</f>
        <v/>
      </c>
      <c r="AC3621" s="44">
        <f>VLOOKUP(P3621,'Customer List'!B:D,3,)</f>
        <v/>
      </c>
    </row>
    <row r="3622">
      <c r="A3622" s="23">
        <f>A3621+1</f>
        <v/>
      </c>
      <c r="B3622" s="23" t="inlineStr">
        <is>
          <t>EED119933</t>
        </is>
      </c>
      <c r="C3622" s="32" t="n">
        <v>45941</v>
      </c>
      <c r="D3622" s="32" t="n">
        <v>45948</v>
      </c>
      <c r="E3622" s="51" t="n">
        <v>177.1</v>
      </c>
      <c r="F3622" s="51">
        <f>IF(AB3622="DOLLAR",E3622*88,E3622)</f>
        <v/>
      </c>
      <c r="G3622" s="62">
        <f>F3622*J3622</f>
        <v/>
      </c>
      <c r="H3622" s="23" t="n">
        <v>640914</v>
      </c>
      <c r="I3622" s="23" t="inlineStr">
        <is>
          <t>Annexin V Apoptosis Detection Kit with PI</t>
        </is>
      </c>
      <c r="J3622" s="23" t="n">
        <v>2</v>
      </c>
      <c r="K3622" s="23" t="n"/>
      <c r="L3622" s="23">
        <f>J3622-K3622</f>
        <v/>
      </c>
      <c r="M3622" s="23" t="n"/>
      <c r="N3622" s="32" t="n"/>
      <c r="O3622" s="62" t="n"/>
      <c r="P3622" s="23" t="inlineStr">
        <is>
          <t>MICRO VAPI</t>
        </is>
      </c>
      <c r="Q3622" s="23" t="n"/>
      <c r="R3622" s="23" t="n"/>
      <c r="S3622" s="63" t="n">
        <v>4</v>
      </c>
      <c r="T3622" s="39" t="n"/>
      <c r="U3622" s="23" t="inlineStr">
        <is>
          <t>BioLegend</t>
        </is>
      </c>
      <c r="V3622" s="23">
        <f>VLOOKUP(P3622,'Customer List'!B:C,2,)</f>
        <v/>
      </c>
      <c r="W3622" s="40" t="inlineStr">
        <is>
          <t>Wednesday (22-10-25)</t>
        </is>
      </c>
      <c r="X3622" s="32">
        <f>IF(OR(R3622 = "PRIYANKA MADAM", R3622 = "DEEPAK", R3622 = "PORTER"),N3622,"")</f>
        <v/>
      </c>
      <c r="Y3622" s="23" t="n"/>
      <c r="Z3622" s="23">
        <f>IF(N3622="", "", TEXT(N3622, "dddd"))</f>
        <v/>
      </c>
      <c r="AA3622" s="23">
        <f>IF(X3622="", "", TEXT(X3622, "dddd"))</f>
        <v/>
      </c>
      <c r="AB3622" s="23">
        <f>VLOOKUP(U3622,'Currency Sheet'!A:C,3,)</f>
        <v/>
      </c>
      <c r="AC3622" s="44">
        <f>VLOOKUP(P3622,'Customer List'!B:D,3,)</f>
        <v/>
      </c>
    </row>
    <row r="3623">
      <c r="A3623" s="23">
        <f>A3622+1</f>
        <v/>
      </c>
      <c r="B3623" s="23" t="inlineStr">
        <is>
          <t>EED119933</t>
        </is>
      </c>
      <c r="C3623" s="32" t="n">
        <v>45941</v>
      </c>
      <c r="D3623" s="32" t="n">
        <v>45948</v>
      </c>
      <c r="E3623" s="51" t="n">
        <v>1232.7</v>
      </c>
      <c r="F3623" s="51">
        <f>IF(AB3623="DOLLAR",E3623*88,E3623)</f>
        <v/>
      </c>
      <c r="G3623" s="62">
        <f>F3623*J3623</f>
        <v/>
      </c>
      <c r="H3623" s="23" t="n">
        <v>740809</v>
      </c>
      <c r="I3623" s="23" t="inlineStr">
        <is>
          <t>Human Inflammation Panel 1 (13-plex) w/VbP</t>
        </is>
      </c>
      <c r="J3623" s="23" t="n">
        <v>1</v>
      </c>
      <c r="K3623" s="23" t="n"/>
      <c r="L3623" s="23">
        <f>J3623-K3623</f>
        <v/>
      </c>
      <c r="M3623" s="23" t="n"/>
      <c r="N3623" s="32" t="n"/>
      <c r="O3623" s="62" t="n"/>
      <c r="P3623" s="23" t="inlineStr">
        <is>
          <t>POPVAX</t>
        </is>
      </c>
      <c r="Q3623" s="23" t="n"/>
      <c r="R3623" s="23" t="n"/>
      <c r="S3623" s="63" t="n">
        <v>4</v>
      </c>
      <c r="T3623" s="39" t="n"/>
      <c r="U3623" s="23" t="inlineStr">
        <is>
          <t>BioLegend</t>
        </is>
      </c>
      <c r="V3623" s="23">
        <f>VLOOKUP(P3623,'Customer List'!B:C,2,)</f>
        <v/>
      </c>
      <c r="W3623" s="40" t="inlineStr">
        <is>
          <t>Wednesday (22-10-25)</t>
        </is>
      </c>
      <c r="X3623" s="32">
        <f>IF(OR(R3623 = "PRIYANKA MADAM", R3623 = "DEEPAK", R3623 = "PORTER"),N3623,"")</f>
        <v/>
      </c>
      <c r="Y3623" s="23" t="n"/>
      <c r="Z3623" s="23">
        <f>IF(N3623="", "", TEXT(N3623, "dddd"))</f>
        <v/>
      </c>
      <c r="AA3623" s="23">
        <f>IF(X3623="", "", TEXT(X3623, "dddd"))</f>
        <v/>
      </c>
      <c r="AB3623" s="23">
        <f>VLOOKUP(U3623,'Currency Sheet'!A:C,3,)</f>
        <v/>
      </c>
      <c r="AC3623" s="44">
        <f>VLOOKUP(P3623,'Customer List'!B:D,3,)</f>
        <v/>
      </c>
    </row>
  </sheetData>
  <conditionalFormatting sqref="P1045">
    <cfRule type="duplicateValues" priority="56" dxfId="0"/>
  </conditionalFormatting>
  <conditionalFormatting sqref="P1101">
    <cfRule type="duplicateValues" priority="57" dxfId="0"/>
  </conditionalFormatting>
  <conditionalFormatting sqref="P1339">
    <cfRule type="duplicateValues" priority="50" dxfId="0"/>
    <cfRule type="duplicateValues" priority="51" dxfId="0"/>
    <cfRule type="duplicateValues" priority="52" dxfId="0"/>
  </conditionalFormatting>
  <pageMargins left="0.7" right="0.7" top="0.75" bottom="0.75" header="0.3" footer="0.3"/>
  <pageSetup orientation="portrait" paperSize="9" verticalDpi="0"/>
</worksheet>
</file>

<file path=xl/worksheets/sheet2.xml><?xml version="1.0" encoding="utf-8"?>
<worksheet xmlns="http://schemas.openxmlformats.org/spreadsheetml/2006/main">
  <sheetPr codeName="Sheet20">
    <outlinePr summaryBelow="1" summaryRight="1"/>
    <pageSetUpPr/>
  </sheetPr>
  <dimension ref="A1:K3507"/>
  <sheetViews>
    <sheetView zoomScale="115" zoomScaleNormal="115" workbookViewId="0">
      <selection activeCell="A1" sqref="A1:K3159"/>
    </sheetView>
  </sheetViews>
  <sheetFormatPr baseColWidth="8" defaultColWidth="30.5703125" defaultRowHeight="15"/>
  <cols>
    <col width="30.7109375" bestFit="1" customWidth="1" style="25" min="1" max="1"/>
    <col width="17" bestFit="1" customWidth="1" style="33" min="2" max="2"/>
    <col width="22.42578125" bestFit="1" customWidth="1" style="25" min="3" max="3"/>
    <col width="12" customWidth="1" style="25" min="4" max="4"/>
    <col width="4.140625" bestFit="1" customWidth="1" style="27" min="5" max="5"/>
    <col width="10" bestFit="1" customWidth="1" style="27" min="6" max="6"/>
    <col width="7.85546875" bestFit="1" customWidth="1" style="29" min="7" max="7"/>
    <col width="8.42578125" bestFit="1" customWidth="1" style="29" min="8" max="8"/>
    <col width="7.85546875" bestFit="1" customWidth="1" style="31" min="9" max="9"/>
    <col width="10" bestFit="1" customWidth="1" style="31" min="10" max="10"/>
    <col width="22.140625" bestFit="1" customWidth="1" style="25" min="11" max="11"/>
    <col width="30.5703125" customWidth="1" style="25" min="12" max="16384"/>
  </cols>
  <sheetData>
    <row r="1">
      <c r="A1" s="23">
        <f t="array" ref="A1:C3507">_xlfn.UNIQUE(CHOOSE({1,2,3},MasterSheet!B:B,MasterSheet!D:D,MasterSheet!H:H))</f>
        <v/>
      </c>
      <c r="B1" s="32" t="inlineStr">
        <is>
          <t>Goods Recd. Date</t>
        </is>
      </c>
      <c r="C1" s="23" t="inlineStr">
        <is>
          <t>Item Code</t>
        </is>
      </c>
      <c r="D1" s="23" t="inlineStr">
        <is>
          <t xml:space="preserve">Unit Price </t>
        </is>
      </c>
      <c r="E1" s="24" t="inlineStr">
        <is>
          <t>Qty</t>
        </is>
      </c>
      <c r="F1" s="24" t="inlineStr">
        <is>
          <t>Price</t>
        </is>
      </c>
      <c r="G1" s="28" t="inlineStr">
        <is>
          <t>Out Qty</t>
        </is>
      </c>
      <c r="H1" s="28" t="inlineStr">
        <is>
          <t>Price</t>
        </is>
      </c>
      <c r="I1" s="30" t="inlineStr">
        <is>
          <t>Balance</t>
        </is>
      </c>
      <c r="J1" s="30" t="inlineStr">
        <is>
          <t>Price</t>
        </is>
      </c>
      <c r="K1" s="23" t="inlineStr">
        <is>
          <t>Brand</t>
        </is>
      </c>
    </row>
    <row r="2">
      <c r="A2" s="23" t="inlineStr">
        <is>
          <t>Opening Stock</t>
        </is>
      </c>
      <c r="B2" s="32" t="n">
        <v>45808</v>
      </c>
      <c r="C2" s="23" t="n">
        <v>421101</v>
      </c>
      <c r="D2" s="23">
        <f>_xlfn.XLOOKUP(C2,MasterSheet!H:H,MasterSheet!F:F)</f>
        <v/>
      </c>
      <c r="E2" s="24">
        <f>SUMIFS(MasterSheet!J:J, MasterSheet!B:B, A2, MasterSheet!D:D, B2, MasterSheet!H:H, C2)</f>
        <v/>
      </c>
      <c r="F2" s="24">
        <f>E2*D2</f>
        <v/>
      </c>
      <c r="G2" s="28">
        <f>SUMIFS(MasterSheet!K:K, MasterSheet!B:B, A2, MasterSheet!D:D, B2, MasterSheet!H:H, C2)</f>
        <v/>
      </c>
      <c r="H2" s="28">
        <f>G2*D2</f>
        <v/>
      </c>
      <c r="I2" s="30">
        <f>SUMIFS(MasterSheet!L:L, MasterSheet!B:B, A2, MasterSheet!D:D, B2, MasterSheet!H:H, C2)</f>
        <v/>
      </c>
      <c r="J2" s="30">
        <f>I2*D2</f>
        <v/>
      </c>
      <c r="K2" s="23">
        <f>UPPER(VLOOKUP(C2,MasterSheet!H:U,14,))</f>
        <v/>
      </c>
    </row>
    <row r="3">
      <c r="A3" s="23" t="inlineStr">
        <is>
          <t>Opening Stock</t>
        </is>
      </c>
      <c r="B3" s="32" t="n">
        <v>45808</v>
      </c>
      <c r="C3" s="23" t="n">
        <v>423501</v>
      </c>
      <c r="D3" s="23">
        <f>_xlfn.XLOOKUP(C3,MasterSheet!H:H,MasterSheet!F:F)</f>
        <v/>
      </c>
      <c r="E3" s="24">
        <f>SUMIFS(MasterSheet!J:J, MasterSheet!B:B, A3, MasterSheet!D:D, B3, MasterSheet!H:H, C3)</f>
        <v/>
      </c>
      <c r="F3" s="24">
        <f>E3*D3</f>
        <v/>
      </c>
      <c r="G3" s="28">
        <f>SUMIFS(MasterSheet!K:K, MasterSheet!B:B, A3, MasterSheet!D:D, B3, MasterSheet!H:H, C3)</f>
        <v/>
      </c>
      <c r="H3" s="28">
        <f>G3*D3</f>
        <v/>
      </c>
      <c r="I3" s="30">
        <f>SUMIFS(MasterSheet!L:L, MasterSheet!B:B, A3, MasterSheet!D:D, B3, MasterSheet!H:H, C3)</f>
        <v/>
      </c>
      <c r="J3" s="30">
        <f>I3*D3</f>
        <v/>
      </c>
      <c r="K3" s="23">
        <f>UPPER(VLOOKUP(C3,MasterSheet!H:U,14,))</f>
        <v/>
      </c>
    </row>
    <row r="4">
      <c r="A4" s="23" t="inlineStr">
        <is>
          <t>Opening Stock</t>
        </is>
      </c>
      <c r="B4" s="32" t="n">
        <v>45808</v>
      </c>
      <c r="C4" s="23" t="n">
        <v>313524</v>
      </c>
      <c r="D4" s="23">
        <f>_xlfn.XLOOKUP(C4,MasterSheet!H:H,MasterSheet!F:F)</f>
        <v/>
      </c>
      <c r="E4" s="24">
        <f>SUMIFS(MasterSheet!J:J, MasterSheet!B:B, A4, MasterSheet!D:D, B4, MasterSheet!H:H, C4)</f>
        <v/>
      </c>
      <c r="F4" s="24">
        <f>E4*D4</f>
        <v/>
      </c>
      <c r="G4" s="28">
        <f>SUMIFS(MasterSheet!K:K, MasterSheet!B:B, A4, MasterSheet!D:D, B4, MasterSheet!H:H, C4)</f>
        <v/>
      </c>
      <c r="H4" s="28">
        <f>G4*D4</f>
        <v/>
      </c>
      <c r="I4" s="30">
        <f>SUMIFS(MasterSheet!L:L, MasterSheet!B:B, A4, MasterSheet!D:D, B4, MasterSheet!H:H, C4)</f>
        <v/>
      </c>
      <c r="J4" s="30">
        <f>I4*D4</f>
        <v/>
      </c>
      <c r="K4" s="23">
        <f>UPPER(VLOOKUP(C4,MasterSheet!H:U,14,))</f>
        <v/>
      </c>
    </row>
    <row r="5">
      <c r="A5" s="23" t="inlineStr">
        <is>
          <t>Opening Stock</t>
        </is>
      </c>
      <c r="B5" s="32" t="n">
        <v>45808</v>
      </c>
      <c r="C5" s="23" t="inlineStr">
        <is>
          <t>RU-187978-00-0020</t>
        </is>
      </c>
      <c r="D5" s="23">
        <f>_xlfn.XLOOKUP(C5,MasterSheet!H:H,MasterSheet!F:F)</f>
        <v/>
      </c>
      <c r="E5" s="24">
        <f>SUMIFS(MasterSheet!J:J, MasterSheet!B:B, A5, MasterSheet!D:D, B5, MasterSheet!H:H, C5)</f>
        <v/>
      </c>
      <c r="F5" s="24">
        <f>E5*D5</f>
        <v/>
      </c>
      <c r="G5" s="28">
        <f>SUMIFS(MasterSheet!K:K, MasterSheet!B:B, A5, MasterSheet!D:D, B5, MasterSheet!H:H, C5)</f>
        <v/>
      </c>
      <c r="H5" s="28">
        <f>G5*D5</f>
        <v/>
      </c>
      <c r="I5" s="30">
        <f>SUMIFS(MasterSheet!L:L, MasterSheet!B:B, A5, MasterSheet!D:D, B5, MasterSheet!H:H, C5)</f>
        <v/>
      </c>
      <c r="J5" s="30">
        <f>I5*D5</f>
        <v/>
      </c>
      <c r="K5" s="23">
        <f>UPPER(VLOOKUP(C5,MasterSheet!H:U,14,))</f>
        <v/>
      </c>
    </row>
    <row r="6">
      <c r="A6" s="23" t="inlineStr">
        <is>
          <t>Opening Stock</t>
        </is>
      </c>
      <c r="B6" s="32" t="n">
        <v>45808</v>
      </c>
      <c r="C6" s="23" t="n">
        <v>320208</v>
      </c>
      <c r="D6" s="23">
        <f>_xlfn.XLOOKUP(C6,MasterSheet!H:H,MasterSheet!F:F)</f>
        <v/>
      </c>
      <c r="E6" s="24">
        <f>SUMIFS(MasterSheet!J:J, MasterSheet!B:B, A6, MasterSheet!D:D, B6, MasterSheet!H:H, C6)</f>
        <v/>
      </c>
      <c r="F6" s="24">
        <f>E6*D6</f>
        <v/>
      </c>
      <c r="G6" s="28">
        <f>SUMIFS(MasterSheet!K:K, MasterSheet!B:B, A6, MasterSheet!D:D, B6, MasterSheet!H:H, C6)</f>
        <v/>
      </c>
      <c r="H6" s="28">
        <f>G6*D6</f>
        <v/>
      </c>
      <c r="I6" s="30">
        <f>SUMIFS(MasterSheet!L:L, MasterSheet!B:B, A6, MasterSheet!D:D, B6, MasterSheet!H:H, C6)</f>
        <v/>
      </c>
      <c r="J6" s="30">
        <f>I6*D6</f>
        <v/>
      </c>
      <c r="K6" s="23">
        <f>UPPER(VLOOKUP(C6,MasterSheet!H:U,14,))</f>
        <v/>
      </c>
    </row>
    <row r="7">
      <c r="A7" s="23" t="inlineStr">
        <is>
          <t>Opening Stock</t>
        </is>
      </c>
      <c r="B7" s="32" t="n">
        <v>45808</v>
      </c>
      <c r="C7" s="23" t="n">
        <v>344604</v>
      </c>
      <c r="D7" s="23">
        <f>_xlfn.XLOOKUP(C7,MasterSheet!H:H,MasterSheet!F:F)</f>
        <v/>
      </c>
      <c r="E7" s="24">
        <f>SUMIFS(MasterSheet!J:J, MasterSheet!B:B, A7, MasterSheet!D:D, B7, MasterSheet!H:H, C7)</f>
        <v/>
      </c>
      <c r="F7" s="24">
        <f>E7*D7</f>
        <v/>
      </c>
      <c r="G7" s="28">
        <f>SUMIFS(MasterSheet!K:K, MasterSheet!B:B, A7, MasterSheet!D:D, B7, MasterSheet!H:H, C7)</f>
        <v/>
      </c>
      <c r="H7" s="28">
        <f>G7*D7</f>
        <v/>
      </c>
      <c r="I7" s="30">
        <f>SUMIFS(MasterSheet!L:L, MasterSheet!B:B, A7, MasterSheet!D:D, B7, MasterSheet!H:H, C7)</f>
        <v/>
      </c>
      <c r="J7" s="30">
        <f>I7*D7</f>
        <v/>
      </c>
      <c r="K7" s="23">
        <f>UPPER(VLOOKUP(C7,MasterSheet!H:U,14,))</f>
        <v/>
      </c>
    </row>
    <row r="8">
      <c r="A8" s="23" t="inlineStr">
        <is>
          <t>Opening Stock</t>
        </is>
      </c>
      <c r="B8" s="32" t="n">
        <v>45808</v>
      </c>
      <c r="C8" s="23" t="n">
        <v>356908</v>
      </c>
      <c r="D8" s="23">
        <f>_xlfn.XLOOKUP(C8,MasterSheet!H:H,MasterSheet!F:F)</f>
        <v/>
      </c>
      <c r="E8" s="24">
        <f>SUMIFS(MasterSheet!J:J, MasterSheet!B:B, A8, MasterSheet!D:D, B8, MasterSheet!H:H, C8)</f>
        <v/>
      </c>
      <c r="F8" s="24">
        <f>E8*D8</f>
        <v/>
      </c>
      <c r="G8" s="28">
        <f>SUMIFS(MasterSheet!K:K, MasterSheet!B:B, A8, MasterSheet!D:D, B8, MasterSheet!H:H, C8)</f>
        <v/>
      </c>
      <c r="H8" s="28">
        <f>G8*D8</f>
        <v/>
      </c>
      <c r="I8" s="30">
        <f>SUMIFS(MasterSheet!L:L, MasterSheet!B:B, A8, MasterSheet!D:D, B8, MasterSheet!H:H, C8)</f>
        <v/>
      </c>
      <c r="J8" s="30">
        <f>I8*D8</f>
        <v/>
      </c>
      <c r="K8" s="23">
        <f>UPPER(VLOOKUP(C8,MasterSheet!H:U,14,))</f>
        <v/>
      </c>
    </row>
    <row r="9">
      <c r="A9" s="23" t="inlineStr">
        <is>
          <t>Opening Stock</t>
        </is>
      </c>
      <c r="B9" s="32" t="n">
        <v>45808</v>
      </c>
      <c r="C9" s="23" t="n">
        <v>379210</v>
      </c>
      <c r="D9" s="23">
        <f>_xlfn.XLOOKUP(C9,MasterSheet!H:H,MasterSheet!F:F)</f>
        <v/>
      </c>
      <c r="E9" s="24">
        <f>SUMIFS(MasterSheet!J:J, MasterSheet!B:B, A9, MasterSheet!D:D, B9, MasterSheet!H:H, C9)</f>
        <v/>
      </c>
      <c r="F9" s="24">
        <f>E9*D9</f>
        <v/>
      </c>
      <c r="G9" s="28">
        <f>SUMIFS(MasterSheet!K:K, MasterSheet!B:B, A9, MasterSheet!D:D, B9, MasterSheet!H:H, C9)</f>
        <v/>
      </c>
      <c r="H9" s="28">
        <f>G9*D9</f>
        <v/>
      </c>
      <c r="I9" s="30">
        <f>SUMIFS(MasterSheet!L:L, MasterSheet!B:B, A9, MasterSheet!D:D, B9, MasterSheet!H:H, C9)</f>
        <v/>
      </c>
      <c r="J9" s="30">
        <f>I9*D9</f>
        <v/>
      </c>
      <c r="K9" s="23">
        <f>UPPER(VLOOKUP(C9,MasterSheet!H:U,14,))</f>
        <v/>
      </c>
    </row>
    <row r="10">
      <c r="A10" s="23" t="inlineStr">
        <is>
          <t>Opening Stock</t>
        </is>
      </c>
      <c r="B10" s="32" t="n">
        <v>45808</v>
      </c>
      <c r="C10" s="23" t="n">
        <v>582504</v>
      </c>
      <c r="D10" s="23">
        <f>_xlfn.XLOOKUP(C10,MasterSheet!H:H,MasterSheet!F:F)</f>
        <v/>
      </c>
      <c r="E10" s="24">
        <f>SUMIFS(MasterSheet!J:J, MasterSheet!B:B, A10, MasterSheet!D:D, B10, MasterSheet!H:H, C10)</f>
        <v/>
      </c>
      <c r="F10" s="24">
        <f>E10*D10</f>
        <v/>
      </c>
      <c r="G10" s="28">
        <f>SUMIFS(MasterSheet!K:K, MasterSheet!B:B, A10, MasterSheet!D:D, B10, MasterSheet!H:H, C10)</f>
        <v/>
      </c>
      <c r="H10" s="28">
        <f>G10*D10</f>
        <v/>
      </c>
      <c r="I10" s="30">
        <f>SUMIFS(MasterSheet!L:L, MasterSheet!B:B, A10, MasterSheet!D:D, B10, MasterSheet!H:H, C10)</f>
        <v/>
      </c>
      <c r="J10" s="30">
        <f>I10*D10</f>
        <v/>
      </c>
      <c r="K10" s="23">
        <f>UPPER(VLOOKUP(C10,MasterSheet!H:U,14,))</f>
        <v/>
      </c>
    </row>
    <row r="11">
      <c r="A11" s="23" t="inlineStr">
        <is>
          <t>Opening Stock</t>
        </is>
      </c>
      <c r="B11" s="32" t="n">
        <v>45808</v>
      </c>
      <c r="C11" s="23" t="n">
        <v>505008</v>
      </c>
      <c r="D11" s="23">
        <f>_xlfn.XLOOKUP(C11,MasterSheet!H:H,MasterSheet!F:F)</f>
        <v/>
      </c>
      <c r="E11" s="24">
        <f>SUMIFS(MasterSheet!J:J, MasterSheet!B:B, A11, MasterSheet!D:D, B11, MasterSheet!H:H, C11)</f>
        <v/>
      </c>
      <c r="F11" s="24">
        <f>E11*D11</f>
        <v/>
      </c>
      <c r="G11" s="28">
        <f>SUMIFS(MasterSheet!K:K, MasterSheet!B:B, A11, MasterSheet!D:D, B11, MasterSheet!H:H, C11)</f>
        <v/>
      </c>
      <c r="H11" s="28">
        <f>G11*D11</f>
        <v/>
      </c>
      <c r="I11" s="30">
        <f>SUMIFS(MasterSheet!L:L, MasterSheet!B:B, A11, MasterSheet!D:D, B11, MasterSheet!H:H, C11)</f>
        <v/>
      </c>
      <c r="J11" s="30">
        <f>I11*D11</f>
        <v/>
      </c>
      <c r="K11" s="23">
        <f>UPPER(VLOOKUP(C11,MasterSheet!H:U,14,))</f>
        <v/>
      </c>
    </row>
    <row r="12">
      <c r="A12" s="23" t="inlineStr">
        <is>
          <t>Opening Stock</t>
        </is>
      </c>
      <c r="B12" s="32" t="n">
        <v>45808</v>
      </c>
      <c r="C12" s="23" t="n">
        <v>424602</v>
      </c>
      <c r="D12" s="23">
        <f>_xlfn.XLOOKUP(C12,MasterSheet!H:H,MasterSheet!F:F)</f>
        <v/>
      </c>
      <c r="E12" s="24">
        <f>SUMIFS(MasterSheet!J:J, MasterSheet!B:B, A12, MasterSheet!D:D, B12, MasterSheet!H:H, C12)</f>
        <v/>
      </c>
      <c r="F12" s="24">
        <f>E12*D12</f>
        <v/>
      </c>
      <c r="G12" s="28">
        <f>SUMIFS(MasterSheet!K:K, MasterSheet!B:B, A12, MasterSheet!D:D, B12, MasterSheet!H:H, C12)</f>
        <v/>
      </c>
      <c r="H12" s="28">
        <f>G12*D12</f>
        <v/>
      </c>
      <c r="I12" s="30">
        <f>SUMIFS(MasterSheet!L:L, MasterSheet!B:B, A12, MasterSheet!D:D, B12, MasterSheet!H:H, C12)</f>
        <v/>
      </c>
      <c r="J12" s="30">
        <f>I12*D12</f>
        <v/>
      </c>
      <c r="K12" s="23">
        <f>UPPER(VLOOKUP(C12,MasterSheet!H:U,14,))</f>
        <v/>
      </c>
    </row>
    <row r="13">
      <c r="A13" s="23" t="inlineStr">
        <is>
          <t>Opening Stock</t>
        </is>
      </c>
      <c r="B13" s="32" t="n">
        <v>45808</v>
      </c>
      <c r="C13" s="23" t="n">
        <v>421002</v>
      </c>
      <c r="D13" s="23">
        <f>_xlfn.XLOOKUP(C13,MasterSheet!H:H,MasterSheet!F:F)</f>
        <v/>
      </c>
      <c r="E13" s="24">
        <f>SUMIFS(MasterSheet!J:J, MasterSheet!B:B, A13, MasterSheet!D:D, B13, MasterSheet!H:H, C13)</f>
        <v/>
      </c>
      <c r="F13" s="24">
        <f>E13*D13</f>
        <v/>
      </c>
      <c r="G13" s="28">
        <f>SUMIFS(MasterSheet!K:K, MasterSheet!B:B, A13, MasterSheet!D:D, B13, MasterSheet!H:H, C13)</f>
        <v/>
      </c>
      <c r="H13" s="28">
        <f>G13*D13</f>
        <v/>
      </c>
      <c r="I13" s="30">
        <f>SUMIFS(MasterSheet!L:L, MasterSheet!B:B, A13, MasterSheet!D:D, B13, MasterSheet!H:H, C13)</f>
        <v/>
      </c>
      <c r="J13" s="30">
        <f>I13*D13</f>
        <v/>
      </c>
      <c r="K13" s="23">
        <f>UPPER(VLOOKUP(C13,MasterSheet!H:U,14,))</f>
        <v/>
      </c>
    </row>
    <row r="14">
      <c r="A14" s="23" t="inlineStr">
        <is>
          <t>Opening Stock</t>
        </is>
      </c>
      <c r="B14" s="32" t="n">
        <v>45808</v>
      </c>
      <c r="C14" s="23" t="n">
        <v>420801</v>
      </c>
      <c r="D14" s="23">
        <f>_xlfn.XLOOKUP(C14,MasterSheet!H:H,MasterSheet!F:F)</f>
        <v/>
      </c>
      <c r="E14" s="24">
        <f>SUMIFS(MasterSheet!J:J, MasterSheet!B:B, A14, MasterSheet!D:D, B14, MasterSheet!H:H, C14)</f>
        <v/>
      </c>
      <c r="F14" s="24">
        <f>E14*D14</f>
        <v/>
      </c>
      <c r="G14" s="28">
        <f>SUMIFS(MasterSheet!K:K, MasterSheet!B:B, A14, MasterSheet!D:D, B14, MasterSheet!H:H, C14)</f>
        <v/>
      </c>
      <c r="H14" s="28">
        <f>G14*D14</f>
        <v/>
      </c>
      <c r="I14" s="30">
        <f>SUMIFS(MasterSheet!L:L, MasterSheet!B:B, A14, MasterSheet!D:D, B14, MasterSheet!H:H, C14)</f>
        <v/>
      </c>
      <c r="J14" s="30">
        <f>I14*D14</f>
        <v/>
      </c>
      <c r="K14" s="23">
        <f>UPPER(VLOOKUP(C14,MasterSheet!H:U,14,))</f>
        <v/>
      </c>
    </row>
    <row r="15">
      <c r="A15" s="23" t="inlineStr">
        <is>
          <t>Opening Stock</t>
        </is>
      </c>
      <c r="B15" s="32" t="n">
        <v>45808</v>
      </c>
      <c r="C15" s="23" t="n">
        <v>421403</v>
      </c>
      <c r="D15" s="23">
        <f>_xlfn.XLOOKUP(C15,MasterSheet!H:H,MasterSheet!F:F)</f>
        <v/>
      </c>
      <c r="E15" s="24">
        <f>SUMIFS(MasterSheet!J:J, MasterSheet!B:B, A15, MasterSheet!D:D, B15, MasterSheet!H:H, C15)</f>
        <v/>
      </c>
      <c r="F15" s="24">
        <f>E15*D15</f>
        <v/>
      </c>
      <c r="G15" s="28">
        <f>SUMIFS(MasterSheet!K:K, MasterSheet!B:B, A15, MasterSheet!D:D, B15, MasterSheet!H:H, C15)</f>
        <v/>
      </c>
      <c r="H15" s="28">
        <f>G15*D15</f>
        <v/>
      </c>
      <c r="I15" s="30">
        <f>SUMIFS(MasterSheet!L:L, MasterSheet!B:B, A15, MasterSheet!D:D, B15, MasterSheet!H:H, C15)</f>
        <v/>
      </c>
      <c r="J15" s="30">
        <f>I15*D15</f>
        <v/>
      </c>
      <c r="K15" s="23">
        <f>UPPER(VLOOKUP(C15,MasterSheet!H:U,14,))</f>
        <v/>
      </c>
    </row>
    <row r="16">
      <c r="A16" s="23" t="inlineStr">
        <is>
          <t>Opening Stock</t>
        </is>
      </c>
      <c r="B16" s="32" t="n">
        <v>45808</v>
      </c>
      <c r="C16" s="23" t="n">
        <v>407107</v>
      </c>
      <c r="D16" s="23">
        <f>_xlfn.XLOOKUP(C16,MasterSheet!H:H,MasterSheet!F:F)</f>
        <v/>
      </c>
      <c r="E16" s="24">
        <f>SUMIFS(MasterSheet!J:J, MasterSheet!B:B, A16, MasterSheet!D:D, B16, MasterSheet!H:H, C16)</f>
        <v/>
      </c>
      <c r="F16" s="24">
        <f>E16*D16</f>
        <v/>
      </c>
      <c r="G16" s="28">
        <f>SUMIFS(MasterSheet!K:K, MasterSheet!B:B, A16, MasterSheet!D:D, B16, MasterSheet!H:H, C16)</f>
        <v/>
      </c>
      <c r="H16" s="28">
        <f>G16*D16</f>
        <v/>
      </c>
      <c r="I16" s="30">
        <f>SUMIFS(MasterSheet!L:L, MasterSheet!B:B, A16, MasterSheet!D:D, B16, MasterSheet!H:H, C16)</f>
        <v/>
      </c>
      <c r="J16" s="30">
        <f>I16*D16</f>
        <v/>
      </c>
      <c r="K16" s="23">
        <f>UPPER(VLOOKUP(C16,MasterSheet!H:U,14,))</f>
        <v/>
      </c>
    </row>
    <row r="17">
      <c r="A17" s="23" t="inlineStr">
        <is>
          <t>Opening Stock</t>
        </is>
      </c>
      <c r="B17" s="32" t="n">
        <v>45808</v>
      </c>
      <c r="C17" s="23" t="n">
        <v>420404</v>
      </c>
      <c r="D17" s="23">
        <f>_xlfn.XLOOKUP(C17,MasterSheet!H:H,MasterSheet!F:F)</f>
        <v/>
      </c>
      <c r="E17" s="24">
        <f>SUMIFS(MasterSheet!J:J, MasterSheet!B:B, A17, MasterSheet!D:D, B17, MasterSheet!H:H, C17)</f>
        <v/>
      </c>
      <c r="F17" s="24">
        <f>E17*D17</f>
        <v/>
      </c>
      <c r="G17" s="28">
        <f>SUMIFS(MasterSheet!K:K, MasterSheet!B:B, A17, MasterSheet!D:D, B17, MasterSheet!H:H, C17)</f>
        <v/>
      </c>
      <c r="H17" s="28">
        <f>G17*D17</f>
        <v/>
      </c>
      <c r="I17" s="30">
        <f>SUMIFS(MasterSheet!L:L, MasterSheet!B:B, A17, MasterSheet!D:D, B17, MasterSheet!H:H, C17)</f>
        <v/>
      </c>
      <c r="J17" s="30">
        <f>I17*D17</f>
        <v/>
      </c>
      <c r="K17" s="23">
        <f>UPPER(VLOOKUP(C17,MasterSheet!H:U,14,))</f>
        <v/>
      </c>
    </row>
    <row r="18">
      <c r="A18" s="23" t="inlineStr">
        <is>
          <t>Opening Stock</t>
        </is>
      </c>
      <c r="B18" s="32" t="n">
        <v>45808</v>
      </c>
      <c r="C18" s="23" t="n">
        <v>316302</v>
      </c>
      <c r="D18" s="23">
        <f>_xlfn.XLOOKUP(C18,MasterSheet!H:H,MasterSheet!F:F)</f>
        <v/>
      </c>
      <c r="E18" s="24">
        <f>SUMIFS(MasterSheet!J:J, MasterSheet!B:B, A18, MasterSheet!D:D, B18, MasterSheet!H:H, C18)</f>
        <v/>
      </c>
      <c r="F18" s="24">
        <f>E18*D18</f>
        <v/>
      </c>
      <c r="G18" s="28">
        <f>SUMIFS(MasterSheet!K:K, MasterSheet!B:B, A18, MasterSheet!D:D, B18, MasterSheet!H:H, C18)</f>
        <v/>
      </c>
      <c r="H18" s="28">
        <f>G18*D18</f>
        <v/>
      </c>
      <c r="I18" s="30">
        <f>SUMIFS(MasterSheet!L:L, MasterSheet!B:B, A18, MasterSheet!D:D, B18, MasterSheet!H:H, C18)</f>
        <v/>
      </c>
      <c r="J18" s="30">
        <f>I18*D18</f>
        <v/>
      </c>
      <c r="K18" s="23">
        <f>UPPER(VLOOKUP(C18,MasterSheet!H:U,14,))</f>
        <v/>
      </c>
    </row>
    <row r="19">
      <c r="A19" s="23" t="inlineStr">
        <is>
          <t>Opening Stock</t>
        </is>
      </c>
      <c r="B19" s="32" t="n">
        <v>45808</v>
      </c>
      <c r="C19" s="23" t="n">
        <v>556002</v>
      </c>
      <c r="D19" s="23">
        <f>_xlfn.XLOOKUP(C19,MasterSheet!H:H,MasterSheet!F:F)</f>
        <v/>
      </c>
      <c r="E19" s="24">
        <f>SUMIFS(MasterSheet!J:J, MasterSheet!B:B, A19, MasterSheet!D:D, B19, MasterSheet!H:H, C19)</f>
        <v/>
      </c>
      <c r="F19" s="24">
        <f>E19*D19</f>
        <v/>
      </c>
      <c r="G19" s="28">
        <f>SUMIFS(MasterSheet!K:K, MasterSheet!B:B, A19, MasterSheet!D:D, B19, MasterSheet!H:H, C19)</f>
        <v/>
      </c>
      <c r="H19" s="28">
        <f>G19*D19</f>
        <v/>
      </c>
      <c r="I19" s="30">
        <f>SUMIFS(MasterSheet!L:L, MasterSheet!B:B, A19, MasterSheet!D:D, B19, MasterSheet!H:H, C19)</f>
        <v/>
      </c>
      <c r="J19" s="30">
        <f>I19*D19</f>
        <v/>
      </c>
      <c r="K19" s="23">
        <f>UPPER(VLOOKUP(C19,MasterSheet!H:U,14,))</f>
        <v/>
      </c>
    </row>
    <row r="20">
      <c r="A20" s="23" t="inlineStr">
        <is>
          <t>Opening Stock</t>
        </is>
      </c>
      <c r="B20" s="32" t="n">
        <v>45808</v>
      </c>
      <c r="C20" s="23" t="n">
        <v>570802</v>
      </c>
      <c r="D20" s="23">
        <f>_xlfn.XLOOKUP(C20,MasterSheet!H:H,MasterSheet!F:F)</f>
        <v/>
      </c>
      <c r="E20" s="24">
        <f>SUMIFS(MasterSheet!J:J, MasterSheet!B:B, A20, MasterSheet!D:D, B20, MasterSheet!H:H, C20)</f>
        <v/>
      </c>
      <c r="F20" s="24">
        <f>E20*D20</f>
        <v/>
      </c>
      <c r="G20" s="28">
        <f>SUMIFS(MasterSheet!K:K, MasterSheet!B:B, A20, MasterSheet!D:D, B20, MasterSheet!H:H, C20)</f>
        <v/>
      </c>
      <c r="H20" s="28">
        <f>G20*D20</f>
        <v/>
      </c>
      <c r="I20" s="30">
        <f>SUMIFS(MasterSheet!L:L, MasterSheet!B:B, A20, MasterSheet!D:D, B20, MasterSheet!H:H, C20)</f>
        <v/>
      </c>
      <c r="J20" s="30">
        <f>I20*D20</f>
        <v/>
      </c>
      <c r="K20" s="23">
        <f>UPPER(VLOOKUP(C20,MasterSheet!H:U,14,))</f>
        <v/>
      </c>
    </row>
    <row r="21">
      <c r="A21" s="23" t="inlineStr">
        <is>
          <t>Opening Stock</t>
        </is>
      </c>
      <c r="B21" s="32" t="n">
        <v>45808</v>
      </c>
      <c r="C21" s="23" t="n">
        <v>423303</v>
      </c>
      <c r="D21" s="23">
        <f>_xlfn.XLOOKUP(C21,MasterSheet!H:H,MasterSheet!F:F)</f>
        <v/>
      </c>
      <c r="E21" s="24">
        <f>SUMIFS(MasterSheet!J:J, MasterSheet!B:B, A21, MasterSheet!D:D, B21, MasterSheet!H:H, C21)</f>
        <v/>
      </c>
      <c r="F21" s="24">
        <f>E21*D21</f>
        <v/>
      </c>
      <c r="G21" s="28">
        <f>SUMIFS(MasterSheet!K:K, MasterSheet!B:B, A21, MasterSheet!D:D, B21, MasterSheet!H:H, C21)</f>
        <v/>
      </c>
      <c r="H21" s="28">
        <f>G21*D21</f>
        <v/>
      </c>
      <c r="I21" s="30">
        <f>SUMIFS(MasterSheet!L:L, MasterSheet!B:B, A21, MasterSheet!D:D, B21, MasterSheet!H:H, C21)</f>
        <v/>
      </c>
      <c r="J21" s="30">
        <f>I21*D21</f>
        <v/>
      </c>
      <c r="K21" s="23">
        <f>UPPER(VLOOKUP(C21,MasterSheet!H:U,14,))</f>
        <v/>
      </c>
    </row>
    <row r="22">
      <c r="A22" s="23" t="inlineStr">
        <is>
          <t>Opening Stock</t>
        </is>
      </c>
      <c r="B22" s="32" t="n">
        <v>45808</v>
      </c>
      <c r="C22" s="23" t="n">
        <v>420301</v>
      </c>
      <c r="D22" s="23">
        <f>_xlfn.XLOOKUP(C22,MasterSheet!H:H,MasterSheet!F:F)</f>
        <v/>
      </c>
      <c r="E22" s="24">
        <f>SUMIFS(MasterSheet!J:J, MasterSheet!B:B, A22, MasterSheet!D:D, B22, MasterSheet!H:H, C22)</f>
        <v/>
      </c>
      <c r="F22" s="24">
        <f>E22*D22</f>
        <v/>
      </c>
      <c r="G22" s="28">
        <f>SUMIFS(MasterSheet!K:K, MasterSheet!B:B, A22, MasterSheet!D:D, B22, MasterSheet!H:H, C22)</f>
        <v/>
      </c>
      <c r="H22" s="28">
        <f>G22*D22</f>
        <v/>
      </c>
      <c r="I22" s="30">
        <f>SUMIFS(MasterSheet!L:L, MasterSheet!B:B, A22, MasterSheet!D:D, B22, MasterSheet!H:H, C22)</f>
        <v/>
      </c>
      <c r="J22" s="30">
        <f>I22*D22</f>
        <v/>
      </c>
      <c r="K22" s="23">
        <f>UPPER(VLOOKUP(C22,MasterSheet!H:U,14,))</f>
        <v/>
      </c>
    </row>
    <row r="23">
      <c r="A23" s="23" t="inlineStr">
        <is>
          <t>Opening Stock</t>
        </is>
      </c>
      <c r="B23" s="32" t="n">
        <v>45808</v>
      </c>
      <c r="C23" s="23" t="n">
        <v>420601</v>
      </c>
      <c r="D23" s="23">
        <f>_xlfn.XLOOKUP(C23,MasterSheet!H:H,MasterSheet!F:F)</f>
        <v/>
      </c>
      <c r="E23" s="24">
        <f>SUMIFS(MasterSheet!J:J, MasterSheet!B:B, A23, MasterSheet!D:D, B23, MasterSheet!H:H, C23)</f>
        <v/>
      </c>
      <c r="F23" s="24">
        <f>E23*D23</f>
        <v/>
      </c>
      <c r="G23" s="28">
        <f>SUMIFS(MasterSheet!K:K, MasterSheet!B:B, A23, MasterSheet!D:D, B23, MasterSheet!H:H, C23)</f>
        <v/>
      </c>
      <c r="H23" s="28">
        <f>G23*D23</f>
        <v/>
      </c>
      <c r="I23" s="30">
        <f>SUMIFS(MasterSheet!L:L, MasterSheet!B:B, A23, MasterSheet!D:D, B23, MasterSheet!H:H, C23)</f>
        <v/>
      </c>
      <c r="J23" s="30">
        <f>I23*D23</f>
        <v/>
      </c>
      <c r="K23" s="23">
        <f>UPPER(VLOOKUP(C23,MasterSheet!H:U,14,))</f>
        <v/>
      </c>
    </row>
    <row r="24">
      <c r="A24" s="23" t="inlineStr">
        <is>
          <t>Opening Stock</t>
        </is>
      </c>
      <c r="B24" s="32" t="n">
        <v>45808</v>
      </c>
      <c r="C24" s="23" t="n">
        <v>420701</v>
      </c>
      <c r="D24" s="23">
        <f>_xlfn.XLOOKUP(C24,MasterSheet!H:H,MasterSheet!F:F)</f>
        <v/>
      </c>
      <c r="E24" s="24">
        <f>SUMIFS(MasterSheet!J:J, MasterSheet!B:B, A24, MasterSheet!D:D, B24, MasterSheet!H:H, C24)</f>
        <v/>
      </c>
      <c r="F24" s="24">
        <f>E24*D24</f>
        <v/>
      </c>
      <c r="G24" s="28">
        <f>SUMIFS(MasterSheet!K:K, MasterSheet!B:B, A24, MasterSheet!D:D, B24, MasterSheet!H:H, C24)</f>
        <v/>
      </c>
      <c r="H24" s="28">
        <f>G24*D24</f>
        <v/>
      </c>
      <c r="I24" s="30">
        <f>SUMIFS(MasterSheet!L:L, MasterSheet!B:B, A24, MasterSheet!D:D, B24, MasterSheet!H:H, C24)</f>
        <v/>
      </c>
      <c r="J24" s="30">
        <f>I24*D24</f>
        <v/>
      </c>
      <c r="K24" s="23">
        <f>UPPER(VLOOKUP(C24,MasterSheet!H:U,14,))</f>
        <v/>
      </c>
    </row>
    <row r="25">
      <c r="A25" s="23" t="inlineStr">
        <is>
          <t>Opening Stock</t>
        </is>
      </c>
      <c r="B25" s="32" t="n">
        <v>45808</v>
      </c>
      <c r="C25" s="23" t="n">
        <v>100261</v>
      </c>
      <c r="D25" s="23">
        <f>_xlfn.XLOOKUP(C25,MasterSheet!H:H,MasterSheet!F:F)</f>
        <v/>
      </c>
      <c r="E25" s="24">
        <f>SUMIFS(MasterSheet!J:J, MasterSheet!B:B, A25, MasterSheet!D:D, B25, MasterSheet!H:H, C25)</f>
        <v/>
      </c>
      <c r="F25" s="24">
        <f>E25*D25</f>
        <v/>
      </c>
      <c r="G25" s="28">
        <f>SUMIFS(MasterSheet!K:K, MasterSheet!B:B, A25, MasterSheet!D:D, B25, MasterSheet!H:H, C25)</f>
        <v/>
      </c>
      <c r="H25" s="28">
        <f>G25*D25</f>
        <v/>
      </c>
      <c r="I25" s="30">
        <f>SUMIFS(MasterSheet!L:L, MasterSheet!B:B, A25, MasterSheet!D:D, B25, MasterSheet!H:H, C25)</f>
        <v/>
      </c>
      <c r="J25" s="30">
        <f>I25*D25</f>
        <v/>
      </c>
      <c r="K25" s="23">
        <f>UPPER(VLOOKUP(C25,MasterSheet!H:U,14,))</f>
        <v/>
      </c>
    </row>
    <row r="26">
      <c r="A26" s="23" t="inlineStr">
        <is>
          <t>Opening Stock</t>
        </is>
      </c>
      <c r="B26" s="32" t="n">
        <v>45808</v>
      </c>
      <c r="C26" s="23" t="n">
        <v>108123</v>
      </c>
      <c r="D26" s="23">
        <f>_xlfn.XLOOKUP(C26,MasterSheet!H:H,MasterSheet!F:F)</f>
        <v/>
      </c>
      <c r="E26" s="24">
        <f>SUMIFS(MasterSheet!J:J, MasterSheet!B:B, A26, MasterSheet!D:D, B26, MasterSheet!H:H, C26)</f>
        <v/>
      </c>
      <c r="F26" s="24">
        <f>E26*D26</f>
        <v/>
      </c>
      <c r="G26" s="28">
        <f>SUMIFS(MasterSheet!K:K, MasterSheet!B:B, A26, MasterSheet!D:D, B26, MasterSheet!H:H, C26)</f>
        <v/>
      </c>
      <c r="H26" s="28">
        <f>G26*D26</f>
        <v/>
      </c>
      <c r="I26" s="30">
        <f>SUMIFS(MasterSheet!L:L, MasterSheet!B:B, A26, MasterSheet!D:D, B26, MasterSheet!H:H, C26)</f>
        <v/>
      </c>
      <c r="J26" s="30">
        <f>I26*D26</f>
        <v/>
      </c>
      <c r="K26" s="23">
        <f>UPPER(VLOOKUP(C26,MasterSheet!H:U,14,))</f>
        <v/>
      </c>
    </row>
    <row r="27">
      <c r="A27" s="23" t="inlineStr">
        <is>
          <t>Opening Stock</t>
        </is>
      </c>
      <c r="B27" s="32" t="n">
        <v>45808</v>
      </c>
      <c r="C27" s="23" t="n">
        <v>626812</v>
      </c>
      <c r="D27" s="23">
        <f>_xlfn.XLOOKUP(C27,MasterSheet!H:H,MasterSheet!F:F)</f>
        <v/>
      </c>
      <c r="E27" s="24">
        <f>SUMIFS(MasterSheet!J:J, MasterSheet!B:B, A27, MasterSheet!D:D, B27, MasterSheet!H:H, C27)</f>
        <v/>
      </c>
      <c r="F27" s="24">
        <f>E27*D27</f>
        <v/>
      </c>
      <c r="G27" s="28">
        <f>SUMIFS(MasterSheet!K:K, MasterSheet!B:B, A27, MasterSheet!D:D, B27, MasterSheet!H:H, C27)</f>
        <v/>
      </c>
      <c r="H27" s="28">
        <f>G27*D27</f>
        <v/>
      </c>
      <c r="I27" s="30">
        <f>SUMIFS(MasterSheet!L:L, MasterSheet!B:B, A27, MasterSheet!D:D, B27, MasterSheet!H:H, C27)</f>
        <v/>
      </c>
      <c r="J27" s="30">
        <f>I27*D27</f>
        <v/>
      </c>
      <c r="K27" s="23">
        <f>UPPER(VLOOKUP(C27,MasterSheet!H:U,14,))</f>
        <v/>
      </c>
    </row>
    <row r="28">
      <c r="A28" s="23" t="inlineStr">
        <is>
          <t>Opening Stock</t>
        </is>
      </c>
      <c r="B28" s="32" t="n">
        <v>45808</v>
      </c>
      <c r="C28" s="23" t="n">
        <v>329702</v>
      </c>
      <c r="D28" s="23">
        <f>_xlfn.XLOOKUP(C28,MasterSheet!H:H,MasterSheet!F:F)</f>
        <v/>
      </c>
      <c r="E28" s="24">
        <f>SUMIFS(MasterSheet!J:J, MasterSheet!B:B, A28, MasterSheet!D:D, B28, MasterSheet!H:H, C28)</f>
        <v/>
      </c>
      <c r="F28" s="24">
        <f>E28*D28</f>
        <v/>
      </c>
      <c r="G28" s="28">
        <f>SUMIFS(MasterSheet!K:K, MasterSheet!B:B, A28, MasterSheet!D:D, B28, MasterSheet!H:H, C28)</f>
        <v/>
      </c>
      <c r="H28" s="28">
        <f>G28*D28</f>
        <v/>
      </c>
      <c r="I28" s="30">
        <f>SUMIFS(MasterSheet!L:L, MasterSheet!B:B, A28, MasterSheet!D:D, B28, MasterSheet!H:H, C28)</f>
        <v/>
      </c>
      <c r="J28" s="30">
        <f>I28*D28</f>
        <v/>
      </c>
      <c r="K28" s="23">
        <f>UPPER(VLOOKUP(C28,MasterSheet!H:U,14,))</f>
        <v/>
      </c>
    </row>
    <row r="29">
      <c r="A29" s="23" t="inlineStr">
        <is>
          <t>EED115978</t>
        </is>
      </c>
      <c r="B29" s="32" t="n">
        <v>45817</v>
      </c>
      <c r="C29" s="23" t="n">
        <v>101205</v>
      </c>
      <c r="D29" s="23">
        <f>_xlfn.XLOOKUP(C29,MasterSheet!H:H,MasterSheet!F:F)</f>
        <v/>
      </c>
      <c r="E29" s="24">
        <f>SUMIFS(MasterSheet!J:J, MasterSheet!B:B, A29, MasterSheet!D:D, B29, MasterSheet!H:H, C29)</f>
        <v/>
      </c>
      <c r="F29" s="24">
        <f>E29*D29</f>
        <v/>
      </c>
      <c r="G29" s="28">
        <f>SUMIFS(MasterSheet!K:K, MasterSheet!B:B, A29, MasterSheet!D:D, B29, MasterSheet!H:H, C29)</f>
        <v/>
      </c>
      <c r="H29" s="28">
        <f>G29*D29</f>
        <v/>
      </c>
      <c r="I29" s="30">
        <f>SUMIFS(MasterSheet!L:L, MasterSheet!B:B, A29, MasterSheet!D:D, B29, MasterSheet!H:H, C29)</f>
        <v/>
      </c>
      <c r="J29" s="30">
        <f>I29*D29</f>
        <v/>
      </c>
      <c r="K29" s="23">
        <f>UPPER(VLOOKUP(C29,MasterSheet!H:U,14,))</f>
        <v/>
      </c>
    </row>
    <row r="30">
      <c r="A30" s="23" t="inlineStr">
        <is>
          <t>EED115978</t>
        </is>
      </c>
      <c r="B30" s="32" t="n">
        <v>45817</v>
      </c>
      <c r="C30" s="23" t="n">
        <v>101320</v>
      </c>
      <c r="D30" s="23">
        <f>_xlfn.XLOOKUP(C30,MasterSheet!H:H,MasterSheet!F:F)</f>
        <v/>
      </c>
      <c r="E30" s="24">
        <f>SUMIFS(MasterSheet!J:J, MasterSheet!B:B, A30, MasterSheet!D:D, B30, MasterSheet!H:H, C30)</f>
        <v/>
      </c>
      <c r="F30" s="24">
        <f>E30*D30</f>
        <v/>
      </c>
      <c r="G30" s="28">
        <f>SUMIFS(MasterSheet!K:K, MasterSheet!B:B, A30, MasterSheet!D:D, B30, MasterSheet!H:H, C30)</f>
        <v/>
      </c>
      <c r="H30" s="28">
        <f>G30*D30</f>
        <v/>
      </c>
      <c r="I30" s="30">
        <f>SUMIFS(MasterSheet!L:L, MasterSheet!B:B, A30, MasterSheet!D:D, B30, MasterSheet!H:H, C30)</f>
        <v/>
      </c>
      <c r="J30" s="30">
        <f>I30*D30</f>
        <v/>
      </c>
      <c r="K30" s="23">
        <f>UPPER(VLOOKUP(C30,MasterSheet!H:U,14,))</f>
        <v/>
      </c>
    </row>
    <row r="31">
      <c r="A31" s="23" t="inlineStr">
        <is>
          <t>EED115978</t>
        </is>
      </c>
      <c r="B31" s="32" t="n">
        <v>45817</v>
      </c>
      <c r="C31" s="23" t="n">
        <v>102443</v>
      </c>
      <c r="D31" s="23">
        <f>_xlfn.XLOOKUP(C31,MasterSheet!H:H,MasterSheet!F:F)</f>
        <v/>
      </c>
      <c r="E31" s="24">
        <f>SUMIFS(MasterSheet!J:J, MasterSheet!B:B, A31, MasterSheet!D:D, B31, MasterSheet!H:H, C31)</f>
        <v/>
      </c>
      <c r="F31" s="24">
        <f>E31*D31</f>
        <v/>
      </c>
      <c r="G31" s="28">
        <f>SUMIFS(MasterSheet!K:K, MasterSheet!B:B, A31, MasterSheet!D:D, B31, MasterSheet!H:H, C31)</f>
        <v/>
      </c>
      <c r="H31" s="28">
        <f>G31*D31</f>
        <v/>
      </c>
      <c r="I31" s="30">
        <f>SUMIFS(MasterSheet!L:L, MasterSheet!B:B, A31, MasterSheet!D:D, B31, MasterSheet!H:H, C31)</f>
        <v/>
      </c>
      <c r="J31" s="30">
        <f>I31*D31</f>
        <v/>
      </c>
      <c r="K31" s="23">
        <f>UPPER(VLOOKUP(C31,MasterSheet!H:U,14,))</f>
        <v/>
      </c>
    </row>
    <row r="32">
      <c r="A32" s="23" t="inlineStr">
        <is>
          <t>EED115978</t>
        </is>
      </c>
      <c r="B32" s="32" t="n">
        <v>45817</v>
      </c>
      <c r="C32" s="23" t="n">
        <v>103116</v>
      </c>
      <c r="D32" s="23">
        <f>_xlfn.XLOOKUP(C32,MasterSheet!H:H,MasterSheet!F:F)</f>
        <v/>
      </c>
      <c r="E32" s="24">
        <f>SUMIFS(MasterSheet!J:J, MasterSheet!B:B, A32, MasterSheet!D:D, B32, MasterSheet!H:H, C32)</f>
        <v/>
      </c>
      <c r="F32" s="24">
        <f>E32*D32</f>
        <v/>
      </c>
      <c r="G32" s="28">
        <f>SUMIFS(MasterSheet!K:K, MasterSheet!B:B, A32, MasterSheet!D:D, B32, MasterSheet!H:H, C32)</f>
        <v/>
      </c>
      <c r="H32" s="28">
        <f>G32*D32</f>
        <v/>
      </c>
      <c r="I32" s="30">
        <f>SUMIFS(MasterSheet!L:L, MasterSheet!B:B, A32, MasterSheet!D:D, B32, MasterSheet!H:H, C32)</f>
        <v/>
      </c>
      <c r="J32" s="30">
        <f>I32*D32</f>
        <v/>
      </c>
      <c r="K32" s="23">
        <f>UPPER(VLOOKUP(C32,MasterSheet!H:U,14,))</f>
        <v/>
      </c>
    </row>
    <row r="33">
      <c r="A33" s="23" t="inlineStr">
        <is>
          <t>EED115978</t>
        </is>
      </c>
      <c r="B33" s="32" t="n">
        <v>45817</v>
      </c>
      <c r="C33" s="23" t="n">
        <v>107607</v>
      </c>
      <c r="D33" s="23">
        <f>_xlfn.XLOOKUP(C33,MasterSheet!H:H,MasterSheet!F:F)</f>
        <v/>
      </c>
      <c r="E33" s="24">
        <f>SUMIFS(MasterSheet!J:J, MasterSheet!B:B, A33, MasterSheet!D:D, B33, MasterSheet!H:H, C33)</f>
        <v/>
      </c>
      <c r="F33" s="24">
        <f>E33*D33</f>
        <v/>
      </c>
      <c r="G33" s="28">
        <f>SUMIFS(MasterSheet!K:K, MasterSheet!B:B, A33, MasterSheet!D:D, B33, MasterSheet!H:H, C33)</f>
        <v/>
      </c>
      <c r="H33" s="28">
        <f>G33*D33</f>
        <v/>
      </c>
      <c r="I33" s="30">
        <f>SUMIFS(MasterSheet!L:L, MasterSheet!B:B, A33, MasterSheet!D:D, B33, MasterSheet!H:H, C33)</f>
        <v/>
      </c>
      <c r="J33" s="30">
        <f>I33*D33</f>
        <v/>
      </c>
      <c r="K33" s="23">
        <f>UPPER(VLOOKUP(C33,MasterSheet!H:U,14,))</f>
        <v/>
      </c>
    </row>
    <row r="34">
      <c r="A34" s="23" t="inlineStr">
        <is>
          <t>EED115978</t>
        </is>
      </c>
      <c r="B34" s="32" t="n">
        <v>45817</v>
      </c>
      <c r="C34" s="23" t="n">
        <v>117307</v>
      </c>
      <c r="D34" s="23">
        <f>_xlfn.XLOOKUP(C34,MasterSheet!H:H,MasterSheet!F:F)</f>
        <v/>
      </c>
      <c r="E34" s="24">
        <f>SUMIFS(MasterSheet!J:J, MasterSheet!B:B, A34, MasterSheet!D:D, B34, MasterSheet!H:H, C34)</f>
        <v/>
      </c>
      <c r="F34" s="24">
        <f>E34*D34</f>
        <v/>
      </c>
      <c r="G34" s="28">
        <f>SUMIFS(MasterSheet!K:K, MasterSheet!B:B, A34, MasterSheet!D:D, B34, MasterSheet!H:H, C34)</f>
        <v/>
      </c>
      <c r="H34" s="28">
        <f>G34*D34</f>
        <v/>
      </c>
      <c r="I34" s="30">
        <f>SUMIFS(MasterSheet!L:L, MasterSheet!B:B, A34, MasterSheet!D:D, B34, MasterSheet!H:H, C34)</f>
        <v/>
      </c>
      <c r="J34" s="30">
        <f>I34*D34</f>
        <v/>
      </c>
      <c r="K34" s="23">
        <f>UPPER(VLOOKUP(C34,MasterSheet!H:U,14,))</f>
        <v/>
      </c>
    </row>
    <row r="35">
      <c r="A35" s="23" t="inlineStr">
        <is>
          <t>EED115978</t>
        </is>
      </c>
      <c r="B35" s="32" t="n">
        <v>45817</v>
      </c>
      <c r="C35" s="23" t="n">
        <v>117316</v>
      </c>
      <c r="D35" s="23">
        <f>_xlfn.XLOOKUP(C35,MasterSheet!H:H,MasterSheet!F:F)</f>
        <v/>
      </c>
      <c r="E35" s="24">
        <f>SUMIFS(MasterSheet!J:J, MasterSheet!B:B, A35, MasterSheet!D:D, B35, MasterSheet!H:H, C35)</f>
        <v/>
      </c>
      <c r="F35" s="24">
        <f>E35*D35</f>
        <v/>
      </c>
      <c r="G35" s="28">
        <f>SUMIFS(MasterSheet!K:K, MasterSheet!B:B, A35, MasterSheet!D:D, B35, MasterSheet!H:H, C35)</f>
        <v/>
      </c>
      <c r="H35" s="28">
        <f>G35*D35</f>
        <v/>
      </c>
      <c r="I35" s="30">
        <f>SUMIFS(MasterSheet!L:L, MasterSheet!B:B, A35, MasterSheet!D:D, B35, MasterSheet!H:H, C35)</f>
        <v/>
      </c>
      <c r="J35" s="30">
        <f>I35*D35</f>
        <v/>
      </c>
      <c r="K35" s="23">
        <f>UPPER(VLOOKUP(C35,MasterSheet!H:U,14,))</f>
        <v/>
      </c>
    </row>
    <row r="36">
      <c r="A36" s="23" t="inlineStr">
        <is>
          <t>EED115978</t>
        </is>
      </c>
      <c r="B36" s="32" t="n">
        <v>45817</v>
      </c>
      <c r="C36" s="23" t="n">
        <v>122505</v>
      </c>
      <c r="D36" s="23">
        <f>_xlfn.XLOOKUP(C36,MasterSheet!H:H,MasterSheet!F:F)</f>
        <v/>
      </c>
      <c r="E36" s="24">
        <f>SUMIFS(MasterSheet!J:J, MasterSheet!B:B, A36, MasterSheet!D:D, B36, MasterSheet!H:H, C36)</f>
        <v/>
      </c>
      <c r="F36" s="24">
        <f>E36*D36</f>
        <v/>
      </c>
      <c r="G36" s="28">
        <f>SUMIFS(MasterSheet!K:K, MasterSheet!B:B, A36, MasterSheet!D:D, B36, MasterSheet!H:H, C36)</f>
        <v/>
      </c>
      <c r="H36" s="28">
        <f>G36*D36</f>
        <v/>
      </c>
      <c r="I36" s="30">
        <f>SUMIFS(MasterSheet!L:L, MasterSheet!B:B, A36, MasterSheet!D:D, B36, MasterSheet!H:H, C36)</f>
        <v/>
      </c>
      <c r="J36" s="30">
        <f>I36*D36</f>
        <v/>
      </c>
      <c r="K36" s="23">
        <f>UPPER(VLOOKUP(C36,MasterSheet!H:U,14,))</f>
        <v/>
      </c>
    </row>
    <row r="37">
      <c r="A37" s="23" t="inlineStr">
        <is>
          <t>EED115978</t>
        </is>
      </c>
      <c r="B37" s="32" t="n">
        <v>45817</v>
      </c>
      <c r="C37" s="23" t="n">
        <v>123137</v>
      </c>
      <c r="D37" s="23">
        <f>_xlfn.XLOOKUP(C37,MasterSheet!H:H,MasterSheet!F:F)</f>
        <v/>
      </c>
      <c r="E37" s="24">
        <f>SUMIFS(MasterSheet!J:J, MasterSheet!B:B, A37, MasterSheet!D:D, B37, MasterSheet!H:H, C37)</f>
        <v/>
      </c>
      <c r="F37" s="24">
        <f>E37*D37</f>
        <v/>
      </c>
      <c r="G37" s="28">
        <f>SUMIFS(MasterSheet!K:K, MasterSheet!B:B, A37, MasterSheet!D:D, B37, MasterSheet!H:H, C37)</f>
        <v/>
      </c>
      <c r="H37" s="28">
        <f>G37*D37</f>
        <v/>
      </c>
      <c r="I37" s="30">
        <f>SUMIFS(MasterSheet!L:L, MasterSheet!B:B, A37, MasterSheet!D:D, B37, MasterSheet!H:H, C37)</f>
        <v/>
      </c>
      <c r="J37" s="30">
        <f>I37*D37</f>
        <v/>
      </c>
      <c r="K37" s="23">
        <f>UPPER(VLOOKUP(C37,MasterSheet!H:U,14,))</f>
        <v/>
      </c>
    </row>
    <row r="38">
      <c r="A38" s="23" t="inlineStr">
        <is>
          <t>EED115978</t>
        </is>
      </c>
      <c r="B38" s="32" t="n">
        <v>45817</v>
      </c>
      <c r="C38" s="23" t="n">
        <v>135911</v>
      </c>
      <c r="D38" s="23">
        <f>_xlfn.XLOOKUP(C38,MasterSheet!H:H,MasterSheet!F:F)</f>
        <v/>
      </c>
      <c r="E38" s="24">
        <f>SUMIFS(MasterSheet!J:J, MasterSheet!B:B, A38, MasterSheet!D:D, B38, MasterSheet!H:H, C38)</f>
        <v/>
      </c>
      <c r="F38" s="24">
        <f>E38*D38</f>
        <v/>
      </c>
      <c r="G38" s="28">
        <f>SUMIFS(MasterSheet!K:K, MasterSheet!B:B, A38, MasterSheet!D:D, B38, MasterSheet!H:H, C38)</f>
        <v/>
      </c>
      <c r="H38" s="28">
        <f>G38*D38</f>
        <v/>
      </c>
      <c r="I38" s="30">
        <f>SUMIFS(MasterSheet!L:L, MasterSheet!B:B, A38, MasterSheet!D:D, B38, MasterSheet!H:H, C38)</f>
        <v/>
      </c>
      <c r="J38" s="30">
        <f>I38*D38</f>
        <v/>
      </c>
      <c r="K38" s="23">
        <f>UPPER(VLOOKUP(C38,MasterSheet!H:U,14,))</f>
        <v/>
      </c>
    </row>
    <row r="39">
      <c r="A39" s="23" t="inlineStr">
        <is>
          <t>EED115978</t>
        </is>
      </c>
      <c r="B39" s="32" t="n">
        <v>45817</v>
      </c>
      <c r="C39" s="23" t="n">
        <v>137014</v>
      </c>
      <c r="D39" s="23">
        <f>_xlfn.XLOOKUP(C39,MasterSheet!H:H,MasterSheet!F:F)</f>
        <v/>
      </c>
      <c r="E39" s="24">
        <f>SUMIFS(MasterSheet!J:J, MasterSheet!B:B, A39, MasterSheet!D:D, B39, MasterSheet!H:H, C39)</f>
        <v/>
      </c>
      <c r="F39" s="24">
        <f>E39*D39</f>
        <v/>
      </c>
      <c r="G39" s="28">
        <f>SUMIFS(MasterSheet!K:K, MasterSheet!B:B, A39, MasterSheet!D:D, B39, MasterSheet!H:H, C39)</f>
        <v/>
      </c>
      <c r="H39" s="28">
        <f>G39*D39</f>
        <v/>
      </c>
      <c r="I39" s="30">
        <f>SUMIFS(MasterSheet!L:L, MasterSheet!B:B, A39, MasterSheet!D:D, B39, MasterSheet!H:H, C39)</f>
        <v/>
      </c>
      <c r="J39" s="30">
        <f>I39*D39</f>
        <v/>
      </c>
      <c r="K39" s="23">
        <f>UPPER(VLOOKUP(C39,MasterSheet!H:U,14,))</f>
        <v/>
      </c>
    </row>
    <row r="40">
      <c r="A40" s="23" t="inlineStr">
        <is>
          <t>EED115978</t>
        </is>
      </c>
      <c r="B40" s="32" t="n">
        <v>45817</v>
      </c>
      <c r="C40" s="23" t="n">
        <v>141708</v>
      </c>
      <c r="D40" s="23">
        <f>_xlfn.XLOOKUP(C40,MasterSheet!H:H,MasterSheet!F:F)</f>
        <v/>
      </c>
      <c r="E40" s="24">
        <f>SUMIFS(MasterSheet!J:J, MasterSheet!B:B, A40, MasterSheet!D:D, B40, MasterSheet!H:H, C40)</f>
        <v/>
      </c>
      <c r="F40" s="24">
        <f>E40*D40</f>
        <v/>
      </c>
      <c r="G40" s="28">
        <f>SUMIFS(MasterSheet!K:K, MasterSheet!B:B, A40, MasterSheet!D:D, B40, MasterSheet!H:H, C40)</f>
        <v/>
      </c>
      <c r="H40" s="28">
        <f>G40*D40</f>
        <v/>
      </c>
      <c r="I40" s="30">
        <f>SUMIFS(MasterSheet!L:L, MasterSheet!B:B, A40, MasterSheet!D:D, B40, MasterSheet!H:H, C40)</f>
        <v/>
      </c>
      <c r="J40" s="30">
        <f>I40*D40</f>
        <v/>
      </c>
      <c r="K40" s="23">
        <f>UPPER(VLOOKUP(C40,MasterSheet!H:U,14,))</f>
        <v/>
      </c>
    </row>
    <row r="41">
      <c r="A41" s="23" t="inlineStr">
        <is>
          <t>EED115978</t>
        </is>
      </c>
      <c r="B41" s="32" t="n">
        <v>45817</v>
      </c>
      <c r="C41" s="23" t="n">
        <v>423101</v>
      </c>
      <c r="D41" s="23">
        <f>_xlfn.XLOOKUP(C41,MasterSheet!H:H,MasterSheet!F:F)</f>
        <v/>
      </c>
      <c r="E41" s="24">
        <f>SUMIFS(MasterSheet!J:J, MasterSheet!B:B, A41, MasterSheet!D:D, B41, MasterSheet!H:H, C41)</f>
        <v/>
      </c>
      <c r="F41" s="24">
        <f>E41*D41</f>
        <v/>
      </c>
      <c r="G41" s="28">
        <f>SUMIFS(MasterSheet!K:K, MasterSheet!B:B, A41, MasterSheet!D:D, B41, MasterSheet!H:H, C41)</f>
        <v/>
      </c>
      <c r="H41" s="28">
        <f>G41*D41</f>
        <v/>
      </c>
      <c r="I41" s="30">
        <f>SUMIFS(MasterSheet!L:L, MasterSheet!B:B, A41, MasterSheet!D:D, B41, MasterSheet!H:H, C41)</f>
        <v/>
      </c>
      <c r="J41" s="30">
        <f>I41*D41</f>
        <v/>
      </c>
      <c r="K41" s="23">
        <f>UPPER(VLOOKUP(C41,MasterSheet!H:U,14,))</f>
        <v/>
      </c>
    </row>
    <row r="42">
      <c r="A42" s="23" t="inlineStr">
        <is>
          <t>EED115978</t>
        </is>
      </c>
      <c r="B42" s="32" t="n">
        <v>45817</v>
      </c>
      <c r="C42" s="23" t="n">
        <v>613411</v>
      </c>
      <c r="D42" s="23">
        <f>_xlfn.XLOOKUP(C42,MasterSheet!H:H,MasterSheet!F:F)</f>
        <v/>
      </c>
      <c r="E42" s="24">
        <f>SUMIFS(MasterSheet!J:J, MasterSheet!B:B, A42, MasterSheet!D:D, B42, MasterSheet!H:H, C42)</f>
        <v/>
      </c>
      <c r="F42" s="24">
        <f>E42*D42</f>
        <v/>
      </c>
      <c r="G42" s="28">
        <f>SUMIFS(MasterSheet!K:K, MasterSheet!B:B, A42, MasterSheet!D:D, B42, MasterSheet!H:H, C42)</f>
        <v/>
      </c>
      <c r="H42" s="28">
        <f>G42*D42</f>
        <v/>
      </c>
      <c r="I42" s="30">
        <f>SUMIFS(MasterSheet!L:L, MasterSheet!B:B, A42, MasterSheet!D:D, B42, MasterSheet!H:H, C42)</f>
        <v/>
      </c>
      <c r="J42" s="30">
        <f>I42*D42</f>
        <v/>
      </c>
      <c r="K42" s="23">
        <f>UPPER(VLOOKUP(C42,MasterSheet!H:U,14,))</f>
        <v/>
      </c>
    </row>
    <row r="43">
      <c r="A43" s="23" t="inlineStr">
        <is>
          <t>EED115978</t>
        </is>
      </c>
      <c r="B43" s="32" t="n">
        <v>45817</v>
      </c>
      <c r="C43" s="23" t="n">
        <v>776706</v>
      </c>
      <c r="D43" s="23">
        <f>_xlfn.XLOOKUP(C43,MasterSheet!H:H,MasterSheet!F:F)</f>
        <v/>
      </c>
      <c r="E43" s="24">
        <f>SUMIFS(MasterSheet!J:J, MasterSheet!B:B, A43, MasterSheet!D:D, B43, MasterSheet!H:H, C43)</f>
        <v/>
      </c>
      <c r="F43" s="24">
        <f>E43*D43</f>
        <v/>
      </c>
      <c r="G43" s="28">
        <f>SUMIFS(MasterSheet!K:K, MasterSheet!B:B, A43, MasterSheet!D:D, B43, MasterSheet!H:H, C43)</f>
        <v/>
      </c>
      <c r="H43" s="28">
        <f>G43*D43</f>
        <v/>
      </c>
      <c r="I43" s="30">
        <f>SUMIFS(MasterSheet!L:L, MasterSheet!B:B, A43, MasterSheet!D:D, B43, MasterSheet!H:H, C43)</f>
        <v/>
      </c>
      <c r="J43" s="30">
        <f>I43*D43</f>
        <v/>
      </c>
      <c r="K43" s="23">
        <f>UPPER(VLOOKUP(C43,MasterSheet!H:U,14,))</f>
        <v/>
      </c>
    </row>
    <row r="44">
      <c r="A44" s="23" t="inlineStr">
        <is>
          <t>EED115898</t>
        </is>
      </c>
      <c r="B44" s="32" t="n">
        <v>45818</v>
      </c>
      <c r="C44" s="23" t="n">
        <v>100202</v>
      </c>
      <c r="D44" s="23">
        <f>_xlfn.XLOOKUP(C44,MasterSheet!H:H,MasterSheet!F:F)</f>
        <v/>
      </c>
      <c r="E44" s="24">
        <f>SUMIFS(MasterSheet!J:J, MasterSheet!B:B, A44, MasterSheet!D:D, B44, MasterSheet!H:H, C44)</f>
        <v/>
      </c>
      <c r="F44" s="24">
        <f>E44*D44</f>
        <v/>
      </c>
      <c r="G44" s="28">
        <f>SUMIFS(MasterSheet!K:K, MasterSheet!B:B, A44, MasterSheet!D:D, B44, MasterSheet!H:H, C44)</f>
        <v/>
      </c>
      <c r="H44" s="28">
        <f>G44*D44</f>
        <v/>
      </c>
      <c r="I44" s="30">
        <f>SUMIFS(MasterSheet!L:L, MasterSheet!B:B, A44, MasterSheet!D:D, B44, MasterSheet!H:H, C44)</f>
        <v/>
      </c>
      <c r="J44" s="30">
        <f>I44*D44</f>
        <v/>
      </c>
      <c r="K44" s="23">
        <f>UPPER(VLOOKUP(C44,MasterSheet!H:U,14,))</f>
        <v/>
      </c>
    </row>
    <row r="45">
      <c r="A45" s="23" t="inlineStr">
        <is>
          <t>EED115898</t>
        </is>
      </c>
      <c r="B45" s="32" t="n">
        <v>45818</v>
      </c>
      <c r="C45" s="23" t="n">
        <v>100204</v>
      </c>
      <c r="D45" s="23">
        <f>_xlfn.XLOOKUP(C45,MasterSheet!H:H,MasterSheet!F:F)</f>
        <v/>
      </c>
      <c r="E45" s="24">
        <f>SUMIFS(MasterSheet!J:J, MasterSheet!B:B, A45, MasterSheet!D:D, B45, MasterSheet!H:H, C45)</f>
        <v/>
      </c>
      <c r="F45" s="24">
        <f>E45*D45</f>
        <v/>
      </c>
      <c r="G45" s="28">
        <f>SUMIFS(MasterSheet!K:K, MasterSheet!B:B, A45, MasterSheet!D:D, B45, MasterSheet!H:H, C45)</f>
        <v/>
      </c>
      <c r="H45" s="28">
        <f>G45*D45</f>
        <v/>
      </c>
      <c r="I45" s="30">
        <f>SUMIFS(MasterSheet!L:L, MasterSheet!B:B, A45, MasterSheet!D:D, B45, MasterSheet!H:H, C45)</f>
        <v/>
      </c>
      <c r="J45" s="30">
        <f>I45*D45</f>
        <v/>
      </c>
      <c r="K45" s="23">
        <f>UPPER(VLOOKUP(C45,MasterSheet!H:U,14,))</f>
        <v/>
      </c>
    </row>
    <row r="46">
      <c r="A46" s="23" t="inlineStr">
        <is>
          <t>EED115898</t>
        </is>
      </c>
      <c r="B46" s="32" t="n">
        <v>45818</v>
      </c>
      <c r="C46" s="23" t="n">
        <v>100227</v>
      </c>
      <c r="D46" s="23">
        <f>_xlfn.XLOOKUP(C46,MasterSheet!H:H,MasterSheet!F:F)</f>
        <v/>
      </c>
      <c r="E46" s="24">
        <f>SUMIFS(MasterSheet!J:J, MasterSheet!B:B, A46, MasterSheet!D:D, B46, MasterSheet!H:H, C46)</f>
        <v/>
      </c>
      <c r="F46" s="24">
        <f>E46*D46</f>
        <v/>
      </c>
      <c r="G46" s="28">
        <f>SUMIFS(MasterSheet!K:K, MasterSheet!B:B, A46, MasterSheet!D:D, B46, MasterSheet!H:H, C46)</f>
        <v/>
      </c>
      <c r="H46" s="28">
        <f>G46*D46</f>
        <v/>
      </c>
      <c r="I46" s="30">
        <f>SUMIFS(MasterSheet!L:L, MasterSheet!B:B, A46, MasterSheet!D:D, B46, MasterSheet!H:H, C46)</f>
        <v/>
      </c>
      <c r="J46" s="30">
        <f>I46*D46</f>
        <v/>
      </c>
      <c r="K46" s="23">
        <f>UPPER(VLOOKUP(C46,MasterSheet!H:U,14,))</f>
        <v/>
      </c>
    </row>
    <row r="47">
      <c r="A47" s="23" t="inlineStr">
        <is>
          <t>EED115898</t>
        </is>
      </c>
      <c r="B47" s="32" t="n">
        <v>45818</v>
      </c>
      <c r="C47" s="23" t="n">
        <v>100229</v>
      </c>
      <c r="D47" s="23">
        <f>_xlfn.XLOOKUP(C47,MasterSheet!H:H,MasterSheet!F:F)</f>
        <v/>
      </c>
      <c r="E47" s="24">
        <f>SUMIFS(MasterSheet!J:J, MasterSheet!B:B, A47, MasterSheet!D:D, B47, MasterSheet!H:H, C47)</f>
        <v/>
      </c>
      <c r="F47" s="24">
        <f>E47*D47</f>
        <v/>
      </c>
      <c r="G47" s="28">
        <f>SUMIFS(MasterSheet!K:K, MasterSheet!B:B, A47, MasterSheet!D:D, B47, MasterSheet!H:H, C47)</f>
        <v/>
      </c>
      <c r="H47" s="28">
        <f>G47*D47</f>
        <v/>
      </c>
      <c r="I47" s="30">
        <f>SUMIFS(MasterSheet!L:L, MasterSheet!B:B, A47, MasterSheet!D:D, B47, MasterSheet!H:H, C47)</f>
        <v/>
      </c>
      <c r="J47" s="30">
        <f>I47*D47</f>
        <v/>
      </c>
      <c r="K47" s="23">
        <f>UPPER(VLOOKUP(C47,MasterSheet!H:U,14,))</f>
        <v/>
      </c>
    </row>
    <row r="48">
      <c r="A48" s="23" t="inlineStr">
        <is>
          <t>EED115898</t>
        </is>
      </c>
      <c r="B48" s="32" t="n">
        <v>45818</v>
      </c>
      <c r="C48" s="23" t="n">
        <v>100231</v>
      </c>
      <c r="D48" s="23">
        <f>_xlfn.XLOOKUP(C48,MasterSheet!H:H,MasterSheet!F:F)</f>
        <v/>
      </c>
      <c r="E48" s="24">
        <f>SUMIFS(MasterSheet!J:J, MasterSheet!B:B, A48, MasterSheet!D:D, B48, MasterSheet!H:H, C48)</f>
        <v/>
      </c>
      <c r="F48" s="24">
        <f>E48*D48</f>
        <v/>
      </c>
      <c r="G48" s="28">
        <f>SUMIFS(MasterSheet!K:K, MasterSheet!B:B, A48, MasterSheet!D:D, B48, MasterSheet!H:H, C48)</f>
        <v/>
      </c>
      <c r="H48" s="28">
        <f>G48*D48</f>
        <v/>
      </c>
      <c r="I48" s="30">
        <f>SUMIFS(MasterSheet!L:L, MasterSheet!B:B, A48, MasterSheet!D:D, B48, MasterSheet!H:H, C48)</f>
        <v/>
      </c>
      <c r="J48" s="30">
        <f>I48*D48</f>
        <v/>
      </c>
      <c r="K48" s="23">
        <f>UPPER(VLOOKUP(C48,MasterSheet!H:U,14,))</f>
        <v/>
      </c>
    </row>
    <row r="49">
      <c r="A49" s="23" t="inlineStr">
        <is>
          <t>EED115898</t>
        </is>
      </c>
      <c r="B49" s="32" t="n">
        <v>45818</v>
      </c>
      <c r="C49" s="23" t="n">
        <v>100240</v>
      </c>
      <c r="D49" s="23">
        <f>_xlfn.XLOOKUP(C49,MasterSheet!H:H,MasterSheet!F:F)</f>
        <v/>
      </c>
      <c r="E49" s="24">
        <f>SUMIFS(MasterSheet!J:J, MasterSheet!B:B, A49, MasterSheet!D:D, B49, MasterSheet!H:H, C49)</f>
        <v/>
      </c>
      <c r="F49" s="24">
        <f>E49*D49</f>
        <v/>
      </c>
      <c r="G49" s="28">
        <f>SUMIFS(MasterSheet!K:K, MasterSheet!B:B, A49, MasterSheet!D:D, B49, MasterSheet!H:H, C49)</f>
        <v/>
      </c>
      <c r="H49" s="28">
        <f>G49*D49</f>
        <v/>
      </c>
      <c r="I49" s="30">
        <f>SUMIFS(MasterSheet!L:L, MasterSheet!B:B, A49, MasterSheet!D:D, B49, MasterSheet!H:H, C49)</f>
        <v/>
      </c>
      <c r="J49" s="30">
        <f>I49*D49</f>
        <v/>
      </c>
      <c r="K49" s="23">
        <f>UPPER(VLOOKUP(C49,MasterSheet!H:U,14,))</f>
        <v/>
      </c>
    </row>
    <row r="50">
      <c r="A50" s="23" t="inlineStr">
        <is>
          <t>EED115898</t>
        </is>
      </c>
      <c r="B50" s="32" t="n">
        <v>45818</v>
      </c>
      <c r="C50" s="23" t="n">
        <v>100302</v>
      </c>
      <c r="D50" s="23">
        <f>_xlfn.XLOOKUP(C50,MasterSheet!H:H,MasterSheet!F:F)</f>
        <v/>
      </c>
      <c r="E50" s="24">
        <f>SUMIFS(MasterSheet!J:J, MasterSheet!B:B, A50, MasterSheet!D:D, B50, MasterSheet!H:H, C50)</f>
        <v/>
      </c>
      <c r="F50" s="24">
        <f>E50*D50</f>
        <v/>
      </c>
      <c r="G50" s="28">
        <f>SUMIFS(MasterSheet!K:K, MasterSheet!B:B, A50, MasterSheet!D:D, B50, MasterSheet!H:H, C50)</f>
        <v/>
      </c>
      <c r="H50" s="28">
        <f>G50*D50</f>
        <v/>
      </c>
      <c r="I50" s="30">
        <f>SUMIFS(MasterSheet!L:L, MasterSheet!B:B, A50, MasterSheet!D:D, B50, MasterSheet!H:H, C50)</f>
        <v/>
      </c>
      <c r="J50" s="30">
        <f>I50*D50</f>
        <v/>
      </c>
      <c r="K50" s="23">
        <f>UPPER(VLOOKUP(C50,MasterSheet!H:U,14,))</f>
        <v/>
      </c>
    </row>
    <row r="51">
      <c r="A51" s="23" t="inlineStr">
        <is>
          <t>EED115898</t>
        </is>
      </c>
      <c r="B51" s="32" t="n">
        <v>45818</v>
      </c>
      <c r="C51" s="23" t="n">
        <v>100353</v>
      </c>
      <c r="D51" s="23">
        <f>_xlfn.XLOOKUP(C51,MasterSheet!H:H,MasterSheet!F:F)</f>
        <v/>
      </c>
      <c r="E51" s="24">
        <f>SUMIFS(MasterSheet!J:J, MasterSheet!B:B, A51, MasterSheet!D:D, B51, MasterSheet!H:H, C51)</f>
        <v/>
      </c>
      <c r="F51" s="24">
        <f>E51*D51</f>
        <v/>
      </c>
      <c r="G51" s="28">
        <f>SUMIFS(MasterSheet!K:K, MasterSheet!B:B, A51, MasterSheet!D:D, B51, MasterSheet!H:H, C51)</f>
        <v/>
      </c>
      <c r="H51" s="28">
        <f>G51*D51</f>
        <v/>
      </c>
      <c r="I51" s="30">
        <f>SUMIFS(MasterSheet!L:L, MasterSheet!B:B, A51, MasterSheet!D:D, B51, MasterSheet!H:H, C51)</f>
        <v/>
      </c>
      <c r="J51" s="30">
        <f>I51*D51</f>
        <v/>
      </c>
      <c r="K51" s="23">
        <f>UPPER(VLOOKUP(C51,MasterSheet!H:U,14,))</f>
        <v/>
      </c>
    </row>
    <row r="52">
      <c r="A52" s="23" t="inlineStr">
        <is>
          <t>EED115898</t>
        </is>
      </c>
      <c r="B52" s="32" t="n">
        <v>45818</v>
      </c>
      <c r="C52" s="23" t="n">
        <v>100412</v>
      </c>
      <c r="D52" s="23">
        <f>_xlfn.XLOOKUP(C52,MasterSheet!H:H,MasterSheet!F:F)</f>
        <v/>
      </c>
      <c r="E52" s="24">
        <f>SUMIFS(MasterSheet!J:J, MasterSheet!B:B, A52, MasterSheet!D:D, B52, MasterSheet!H:H, C52)</f>
        <v/>
      </c>
      <c r="F52" s="24">
        <f>E52*D52</f>
        <v/>
      </c>
      <c r="G52" s="28">
        <f>SUMIFS(MasterSheet!K:K, MasterSheet!B:B, A52, MasterSheet!D:D, B52, MasterSheet!H:H, C52)</f>
        <v/>
      </c>
      <c r="H52" s="28">
        <f>G52*D52</f>
        <v/>
      </c>
      <c r="I52" s="30">
        <f>SUMIFS(MasterSheet!L:L, MasterSheet!B:B, A52, MasterSheet!D:D, B52, MasterSheet!H:H, C52)</f>
        <v/>
      </c>
      <c r="J52" s="30">
        <f>I52*D52</f>
        <v/>
      </c>
      <c r="K52" s="23">
        <f>UPPER(VLOOKUP(C52,MasterSheet!H:U,14,))</f>
        <v/>
      </c>
    </row>
    <row r="53">
      <c r="A53" s="23" t="inlineStr">
        <is>
          <t>EED115898</t>
        </is>
      </c>
      <c r="B53" s="32" t="n">
        <v>45818</v>
      </c>
      <c r="C53" s="23" t="n">
        <v>100510</v>
      </c>
      <c r="D53" s="23">
        <f>_xlfn.XLOOKUP(C53,MasterSheet!H:H,MasterSheet!F:F)</f>
        <v/>
      </c>
      <c r="E53" s="24">
        <f>SUMIFS(MasterSheet!J:J, MasterSheet!B:B, A53, MasterSheet!D:D, B53, MasterSheet!H:H, C53)</f>
        <v/>
      </c>
      <c r="F53" s="24">
        <f>E53*D53</f>
        <v/>
      </c>
      <c r="G53" s="28">
        <f>SUMIFS(MasterSheet!K:K, MasterSheet!B:B, A53, MasterSheet!D:D, B53, MasterSheet!H:H, C53)</f>
        <v/>
      </c>
      <c r="H53" s="28">
        <f>G53*D53</f>
        <v/>
      </c>
      <c r="I53" s="30">
        <f>SUMIFS(MasterSheet!L:L, MasterSheet!B:B, A53, MasterSheet!D:D, B53, MasterSheet!H:H, C53)</f>
        <v/>
      </c>
      <c r="J53" s="30">
        <f>I53*D53</f>
        <v/>
      </c>
      <c r="K53" s="23">
        <f>UPPER(VLOOKUP(C53,MasterSheet!H:U,14,))</f>
        <v/>
      </c>
    </row>
    <row r="54">
      <c r="A54" s="23" t="inlineStr">
        <is>
          <t>EED115898</t>
        </is>
      </c>
      <c r="B54" s="32" t="n">
        <v>45818</v>
      </c>
      <c r="C54" s="23" t="n">
        <v>100538</v>
      </c>
      <c r="D54" s="23">
        <f>_xlfn.XLOOKUP(C54,MasterSheet!H:H,MasterSheet!F:F)</f>
        <v/>
      </c>
      <c r="E54" s="24">
        <f>SUMIFS(MasterSheet!J:J, MasterSheet!B:B, A54, MasterSheet!D:D, B54, MasterSheet!H:H, C54)</f>
        <v/>
      </c>
      <c r="F54" s="24">
        <f>E54*D54</f>
        <v/>
      </c>
      <c r="G54" s="28">
        <f>SUMIFS(MasterSheet!K:K, MasterSheet!B:B, A54, MasterSheet!D:D, B54, MasterSheet!H:H, C54)</f>
        <v/>
      </c>
      <c r="H54" s="28">
        <f>G54*D54</f>
        <v/>
      </c>
      <c r="I54" s="30">
        <f>SUMIFS(MasterSheet!L:L, MasterSheet!B:B, A54, MasterSheet!D:D, B54, MasterSheet!H:H, C54)</f>
        <v/>
      </c>
      <c r="J54" s="30">
        <f>I54*D54</f>
        <v/>
      </c>
      <c r="K54" s="23">
        <f>UPPER(VLOOKUP(C54,MasterSheet!H:U,14,))</f>
        <v/>
      </c>
    </row>
    <row r="55">
      <c r="A55" s="23" t="inlineStr">
        <is>
          <t>EED115898</t>
        </is>
      </c>
      <c r="B55" s="32" t="n">
        <v>45818</v>
      </c>
      <c r="C55" s="23" t="n">
        <v>100539</v>
      </c>
      <c r="D55" s="23">
        <f>_xlfn.XLOOKUP(C55,MasterSheet!H:H,MasterSheet!F:F)</f>
        <v/>
      </c>
      <c r="E55" s="24">
        <f>SUMIFS(MasterSheet!J:J, MasterSheet!B:B, A55, MasterSheet!D:D, B55, MasterSheet!H:H, C55)</f>
        <v/>
      </c>
      <c r="F55" s="24">
        <f>E55*D55</f>
        <v/>
      </c>
      <c r="G55" s="28">
        <f>SUMIFS(MasterSheet!K:K, MasterSheet!B:B, A55, MasterSheet!D:D, B55, MasterSheet!H:H, C55)</f>
        <v/>
      </c>
      <c r="H55" s="28">
        <f>G55*D55</f>
        <v/>
      </c>
      <c r="I55" s="30">
        <f>SUMIFS(MasterSheet!L:L, MasterSheet!B:B, A55, MasterSheet!D:D, B55, MasterSheet!H:H, C55)</f>
        <v/>
      </c>
      <c r="J55" s="30">
        <f>I55*D55</f>
        <v/>
      </c>
      <c r="K55" s="23">
        <f>UPPER(VLOOKUP(C55,MasterSheet!H:U,14,))</f>
        <v/>
      </c>
    </row>
    <row r="56">
      <c r="A56" s="23" t="inlineStr">
        <is>
          <t>EED115898</t>
        </is>
      </c>
      <c r="B56" s="32" t="n">
        <v>45818</v>
      </c>
      <c r="C56" s="23" t="n">
        <v>100552</v>
      </c>
      <c r="D56" s="23">
        <f>_xlfn.XLOOKUP(C56,MasterSheet!H:H,MasterSheet!F:F)</f>
        <v/>
      </c>
      <c r="E56" s="24">
        <f>SUMIFS(MasterSheet!J:J, MasterSheet!B:B, A56, MasterSheet!D:D, B56, MasterSheet!H:H, C56)</f>
        <v/>
      </c>
      <c r="F56" s="24">
        <f>E56*D56</f>
        <v/>
      </c>
      <c r="G56" s="28">
        <f>SUMIFS(MasterSheet!K:K, MasterSheet!B:B, A56, MasterSheet!D:D, B56, MasterSheet!H:H, C56)</f>
        <v/>
      </c>
      <c r="H56" s="28">
        <f>G56*D56</f>
        <v/>
      </c>
      <c r="I56" s="30">
        <f>SUMIFS(MasterSheet!L:L, MasterSheet!B:B, A56, MasterSheet!D:D, B56, MasterSheet!H:H, C56)</f>
        <v/>
      </c>
      <c r="J56" s="30">
        <f>I56*D56</f>
        <v/>
      </c>
      <c r="K56" s="23">
        <f>UPPER(VLOOKUP(C56,MasterSheet!H:U,14,))</f>
        <v/>
      </c>
    </row>
    <row r="57">
      <c r="A57" s="23" t="inlineStr">
        <is>
          <t>EED115898</t>
        </is>
      </c>
      <c r="B57" s="32" t="n">
        <v>45818</v>
      </c>
      <c r="C57" s="23" t="n">
        <v>100706</v>
      </c>
      <c r="D57" s="23">
        <f>_xlfn.XLOOKUP(C57,MasterSheet!H:H,MasterSheet!F:F)</f>
        <v/>
      </c>
      <c r="E57" s="24">
        <f>SUMIFS(MasterSheet!J:J, MasterSheet!B:B, A57, MasterSheet!D:D, B57, MasterSheet!H:H, C57)</f>
        <v/>
      </c>
      <c r="F57" s="24">
        <f>E57*D57</f>
        <v/>
      </c>
      <c r="G57" s="28">
        <f>SUMIFS(MasterSheet!K:K, MasterSheet!B:B, A57, MasterSheet!D:D, B57, MasterSheet!H:H, C57)</f>
        <v/>
      </c>
      <c r="H57" s="28">
        <f>G57*D57</f>
        <v/>
      </c>
      <c r="I57" s="30">
        <f>SUMIFS(MasterSheet!L:L, MasterSheet!B:B, A57, MasterSheet!D:D, B57, MasterSheet!H:H, C57)</f>
        <v/>
      </c>
      <c r="J57" s="30">
        <f>I57*D57</f>
        <v/>
      </c>
      <c r="K57" s="23">
        <f>UPPER(VLOOKUP(C57,MasterSheet!H:U,14,))</f>
        <v/>
      </c>
    </row>
    <row r="58">
      <c r="A58" s="23" t="inlineStr">
        <is>
          <t>EED115898</t>
        </is>
      </c>
      <c r="B58" s="32" t="n">
        <v>45818</v>
      </c>
      <c r="C58" s="23" t="n">
        <v>100714</v>
      </c>
      <c r="D58" s="23">
        <f>_xlfn.XLOOKUP(C58,MasterSheet!H:H,MasterSheet!F:F)</f>
        <v/>
      </c>
      <c r="E58" s="24">
        <f>SUMIFS(MasterSheet!J:J, MasterSheet!B:B, A58, MasterSheet!D:D, B58, MasterSheet!H:H, C58)</f>
        <v/>
      </c>
      <c r="F58" s="24">
        <f>E58*D58</f>
        <v/>
      </c>
      <c r="G58" s="28">
        <f>SUMIFS(MasterSheet!K:K, MasterSheet!B:B, A58, MasterSheet!D:D, B58, MasterSheet!H:H, C58)</f>
        <v/>
      </c>
      <c r="H58" s="28">
        <f>G58*D58</f>
        <v/>
      </c>
      <c r="I58" s="30">
        <f>SUMIFS(MasterSheet!L:L, MasterSheet!B:B, A58, MasterSheet!D:D, B58, MasterSheet!H:H, C58)</f>
        <v/>
      </c>
      <c r="J58" s="30">
        <f>I58*D58</f>
        <v/>
      </c>
      <c r="K58" s="23">
        <f>UPPER(VLOOKUP(C58,MasterSheet!H:U,14,))</f>
        <v/>
      </c>
    </row>
    <row r="59">
      <c r="A59" s="23" t="inlineStr">
        <is>
          <t>EED115898</t>
        </is>
      </c>
      <c r="B59" s="32" t="n">
        <v>45818</v>
      </c>
      <c r="C59" s="23" t="n">
        <v>100722</v>
      </c>
      <c r="D59" s="23">
        <f>_xlfn.XLOOKUP(C59,MasterSheet!H:H,MasterSheet!F:F)</f>
        <v/>
      </c>
      <c r="E59" s="24">
        <f>SUMIFS(MasterSheet!J:J, MasterSheet!B:B, A59, MasterSheet!D:D, B59, MasterSheet!H:H, C59)</f>
        <v/>
      </c>
      <c r="F59" s="24">
        <f>E59*D59</f>
        <v/>
      </c>
      <c r="G59" s="28">
        <f>SUMIFS(MasterSheet!K:K, MasterSheet!B:B, A59, MasterSheet!D:D, B59, MasterSheet!H:H, C59)</f>
        <v/>
      </c>
      <c r="H59" s="28">
        <f>G59*D59</f>
        <v/>
      </c>
      <c r="I59" s="30">
        <f>SUMIFS(MasterSheet!L:L, MasterSheet!B:B, A59, MasterSheet!D:D, B59, MasterSheet!H:H, C59)</f>
        <v/>
      </c>
      <c r="J59" s="30">
        <f>I59*D59</f>
        <v/>
      </c>
      <c r="K59" s="23">
        <f>UPPER(VLOOKUP(C59,MasterSheet!H:U,14,))</f>
        <v/>
      </c>
    </row>
    <row r="60">
      <c r="A60" s="23" t="inlineStr">
        <is>
          <t>EED115898</t>
        </is>
      </c>
      <c r="B60" s="32" t="n">
        <v>45818</v>
      </c>
      <c r="C60" s="23" t="n">
        <v>101207</v>
      </c>
      <c r="D60" s="23">
        <f>_xlfn.XLOOKUP(C60,MasterSheet!H:H,MasterSheet!F:F)</f>
        <v/>
      </c>
      <c r="E60" s="24">
        <f>SUMIFS(MasterSheet!J:J, MasterSheet!B:B, A60, MasterSheet!D:D, B60, MasterSheet!H:H, C60)</f>
        <v/>
      </c>
      <c r="F60" s="24">
        <f>E60*D60</f>
        <v/>
      </c>
      <c r="G60" s="28">
        <f>SUMIFS(MasterSheet!K:K, MasterSheet!B:B, A60, MasterSheet!D:D, B60, MasterSheet!H:H, C60)</f>
        <v/>
      </c>
      <c r="H60" s="28">
        <f>G60*D60</f>
        <v/>
      </c>
      <c r="I60" s="30">
        <f>SUMIFS(MasterSheet!L:L, MasterSheet!B:B, A60, MasterSheet!D:D, B60, MasterSheet!H:H, C60)</f>
        <v/>
      </c>
      <c r="J60" s="30">
        <f>I60*D60</f>
        <v/>
      </c>
      <c r="K60" s="23">
        <f>UPPER(VLOOKUP(C60,MasterSheet!H:U,14,))</f>
        <v/>
      </c>
    </row>
    <row r="61">
      <c r="A61" s="23" t="inlineStr">
        <is>
          <t>EED115898</t>
        </is>
      </c>
      <c r="B61" s="32" t="n">
        <v>45818</v>
      </c>
      <c r="C61" s="23" t="n">
        <v>101216</v>
      </c>
      <c r="D61" s="23">
        <f>_xlfn.XLOOKUP(C61,MasterSheet!H:H,MasterSheet!F:F)</f>
        <v/>
      </c>
      <c r="E61" s="24">
        <f>SUMIFS(MasterSheet!J:J, MasterSheet!B:B, A61, MasterSheet!D:D, B61, MasterSheet!H:H, C61)</f>
        <v/>
      </c>
      <c r="F61" s="24">
        <f>E61*D61</f>
        <v/>
      </c>
      <c r="G61" s="28">
        <f>SUMIFS(MasterSheet!K:K, MasterSheet!B:B, A61, MasterSheet!D:D, B61, MasterSheet!H:H, C61)</f>
        <v/>
      </c>
      <c r="H61" s="28">
        <f>G61*D61</f>
        <v/>
      </c>
      <c r="I61" s="30">
        <f>SUMIFS(MasterSheet!L:L, MasterSheet!B:B, A61, MasterSheet!D:D, B61, MasterSheet!H:H, C61)</f>
        <v/>
      </c>
      <c r="J61" s="30">
        <f>I61*D61</f>
        <v/>
      </c>
      <c r="K61" s="23">
        <f>UPPER(VLOOKUP(C61,MasterSheet!H:U,14,))</f>
        <v/>
      </c>
    </row>
    <row r="62">
      <c r="A62" s="23" t="inlineStr">
        <is>
          <t>EED115898</t>
        </is>
      </c>
      <c r="B62" s="32" t="n">
        <v>45818</v>
      </c>
      <c r="C62" s="23" t="n">
        <v>101226</v>
      </c>
      <c r="D62" s="23">
        <f>_xlfn.XLOOKUP(C62,MasterSheet!H:H,MasterSheet!F:F)</f>
        <v/>
      </c>
      <c r="E62" s="24">
        <f>SUMIFS(MasterSheet!J:J, MasterSheet!B:B, A62, MasterSheet!D:D, B62, MasterSheet!H:H, C62)</f>
        <v/>
      </c>
      <c r="F62" s="24">
        <f>E62*D62</f>
        <v/>
      </c>
      <c r="G62" s="28">
        <f>SUMIFS(MasterSheet!K:K, MasterSheet!B:B, A62, MasterSheet!D:D, B62, MasterSheet!H:H, C62)</f>
        <v/>
      </c>
      <c r="H62" s="28">
        <f>G62*D62</f>
        <v/>
      </c>
      <c r="I62" s="30">
        <f>SUMIFS(MasterSheet!L:L, MasterSheet!B:B, A62, MasterSheet!D:D, B62, MasterSheet!H:H, C62)</f>
        <v/>
      </c>
      <c r="J62" s="30">
        <f>I62*D62</f>
        <v/>
      </c>
      <c r="K62" s="23">
        <f>UPPER(VLOOKUP(C62,MasterSheet!H:U,14,))</f>
        <v/>
      </c>
    </row>
    <row r="63">
      <c r="A63" s="23" t="inlineStr">
        <is>
          <t>EED115898</t>
        </is>
      </c>
      <c r="B63" s="32" t="n">
        <v>45818</v>
      </c>
      <c r="C63" s="23" t="n">
        <v>102012</v>
      </c>
      <c r="D63" s="23">
        <f>_xlfn.XLOOKUP(C63,MasterSheet!H:H,MasterSheet!F:F)</f>
        <v/>
      </c>
      <c r="E63" s="24">
        <f>SUMIFS(MasterSheet!J:J, MasterSheet!B:B, A63, MasterSheet!D:D, B63, MasterSheet!H:H, C63)</f>
        <v/>
      </c>
      <c r="F63" s="24">
        <f>E63*D63</f>
        <v/>
      </c>
      <c r="G63" s="28">
        <f>SUMIFS(MasterSheet!K:K, MasterSheet!B:B, A63, MasterSheet!D:D, B63, MasterSheet!H:H, C63)</f>
        <v/>
      </c>
      <c r="H63" s="28">
        <f>G63*D63</f>
        <v/>
      </c>
      <c r="I63" s="30">
        <f>SUMIFS(MasterSheet!L:L, MasterSheet!B:B, A63, MasterSheet!D:D, B63, MasterSheet!H:H, C63)</f>
        <v/>
      </c>
      <c r="J63" s="30">
        <f>I63*D63</f>
        <v/>
      </c>
      <c r="K63" s="23">
        <f>UPPER(VLOOKUP(C63,MasterSheet!H:U,14,))</f>
        <v/>
      </c>
    </row>
    <row r="64">
      <c r="A64" s="23" t="inlineStr">
        <is>
          <t>EED115898</t>
        </is>
      </c>
      <c r="B64" s="32" t="n">
        <v>45818</v>
      </c>
      <c r="C64" s="23" t="n">
        <v>102102</v>
      </c>
      <c r="D64" s="23">
        <f>_xlfn.XLOOKUP(C64,MasterSheet!H:H,MasterSheet!F:F)</f>
        <v/>
      </c>
      <c r="E64" s="24">
        <f>SUMIFS(MasterSheet!J:J, MasterSheet!B:B, A64, MasterSheet!D:D, B64, MasterSheet!H:H, C64)</f>
        <v/>
      </c>
      <c r="F64" s="24">
        <f>E64*D64</f>
        <v/>
      </c>
      <c r="G64" s="28">
        <f>SUMIFS(MasterSheet!K:K, MasterSheet!B:B, A64, MasterSheet!D:D, B64, MasterSheet!H:H, C64)</f>
        <v/>
      </c>
      <c r="H64" s="28">
        <f>G64*D64</f>
        <v/>
      </c>
      <c r="I64" s="30">
        <f>SUMIFS(MasterSheet!L:L, MasterSheet!B:B, A64, MasterSheet!D:D, B64, MasterSheet!H:H, C64)</f>
        <v/>
      </c>
      <c r="J64" s="30">
        <f>I64*D64</f>
        <v/>
      </c>
      <c r="K64" s="23">
        <f>UPPER(VLOOKUP(C64,MasterSheet!H:U,14,))</f>
        <v/>
      </c>
    </row>
    <row r="65">
      <c r="A65" s="23" t="inlineStr">
        <is>
          <t>EED115898</t>
        </is>
      </c>
      <c r="B65" s="32" t="n">
        <v>45818</v>
      </c>
      <c r="C65" s="23" t="n">
        <v>103006</v>
      </c>
      <c r="D65" s="23">
        <f>_xlfn.XLOOKUP(C65,MasterSheet!H:H,MasterSheet!F:F)</f>
        <v/>
      </c>
      <c r="E65" s="24">
        <f>SUMIFS(MasterSheet!J:J, MasterSheet!B:B, A65, MasterSheet!D:D, B65, MasterSheet!H:H, C65)</f>
        <v/>
      </c>
      <c r="F65" s="24">
        <f>E65*D65</f>
        <v/>
      </c>
      <c r="G65" s="28">
        <f>SUMIFS(MasterSheet!K:K, MasterSheet!B:B, A65, MasterSheet!D:D, B65, MasterSheet!H:H, C65)</f>
        <v/>
      </c>
      <c r="H65" s="28">
        <f>G65*D65</f>
        <v/>
      </c>
      <c r="I65" s="30">
        <f>SUMIFS(MasterSheet!L:L, MasterSheet!B:B, A65, MasterSheet!D:D, B65, MasterSheet!H:H, C65)</f>
        <v/>
      </c>
      <c r="J65" s="30">
        <f>I65*D65</f>
        <v/>
      </c>
      <c r="K65" s="23">
        <f>UPPER(VLOOKUP(C65,MasterSheet!H:U,14,))</f>
        <v/>
      </c>
    </row>
    <row r="66">
      <c r="A66" s="23" t="inlineStr">
        <is>
          <t>EED115898</t>
        </is>
      </c>
      <c r="B66" s="32" t="n">
        <v>45818</v>
      </c>
      <c r="C66" s="23" t="n">
        <v>103008</v>
      </c>
      <c r="D66" s="23">
        <f>_xlfn.XLOOKUP(C66,MasterSheet!H:H,MasterSheet!F:F)</f>
        <v/>
      </c>
      <c r="E66" s="24">
        <f>SUMIFS(MasterSheet!J:J, MasterSheet!B:B, A66, MasterSheet!D:D, B66, MasterSheet!H:H, C66)</f>
        <v/>
      </c>
      <c r="F66" s="24">
        <f>E66*D66</f>
        <v/>
      </c>
      <c r="G66" s="28">
        <f>SUMIFS(MasterSheet!K:K, MasterSheet!B:B, A66, MasterSheet!D:D, B66, MasterSheet!H:H, C66)</f>
        <v/>
      </c>
      <c r="H66" s="28">
        <f>G66*D66</f>
        <v/>
      </c>
      <c r="I66" s="30">
        <f>SUMIFS(MasterSheet!L:L, MasterSheet!B:B, A66, MasterSheet!D:D, B66, MasterSheet!H:H, C66)</f>
        <v/>
      </c>
      <c r="J66" s="30">
        <f>I66*D66</f>
        <v/>
      </c>
      <c r="K66" s="23">
        <f>UPPER(VLOOKUP(C66,MasterSheet!H:U,14,))</f>
        <v/>
      </c>
    </row>
    <row r="67">
      <c r="A67" s="23" t="inlineStr">
        <is>
          <t>EED115898</t>
        </is>
      </c>
      <c r="B67" s="32" t="n">
        <v>45818</v>
      </c>
      <c r="C67" s="23" t="n">
        <v>103131</v>
      </c>
      <c r="D67" s="23">
        <f>_xlfn.XLOOKUP(C67,MasterSheet!H:H,MasterSheet!F:F)</f>
        <v/>
      </c>
      <c r="E67" s="24">
        <f>SUMIFS(MasterSheet!J:J, MasterSheet!B:B, A67, MasterSheet!D:D, B67, MasterSheet!H:H, C67)</f>
        <v/>
      </c>
      <c r="F67" s="24">
        <f>E67*D67</f>
        <v/>
      </c>
      <c r="G67" s="28">
        <f>SUMIFS(MasterSheet!K:K, MasterSheet!B:B, A67, MasterSheet!D:D, B67, MasterSheet!H:H, C67)</f>
        <v/>
      </c>
      <c r="H67" s="28">
        <f>G67*D67</f>
        <v/>
      </c>
      <c r="I67" s="30">
        <f>SUMIFS(MasterSheet!L:L, MasterSheet!B:B, A67, MasterSheet!D:D, B67, MasterSheet!H:H, C67)</f>
        <v/>
      </c>
      <c r="J67" s="30">
        <f>I67*D67</f>
        <v/>
      </c>
      <c r="K67" s="23">
        <f>UPPER(VLOOKUP(C67,MasterSheet!H:U,14,))</f>
        <v/>
      </c>
    </row>
    <row r="68">
      <c r="A68" s="23" t="inlineStr">
        <is>
          <t>EED115898</t>
        </is>
      </c>
      <c r="B68" s="32" t="n">
        <v>45818</v>
      </c>
      <c r="C68" s="23" t="n">
        <v>103228</v>
      </c>
      <c r="D68" s="23">
        <f>_xlfn.XLOOKUP(C68,MasterSheet!H:H,MasterSheet!F:F)</f>
        <v/>
      </c>
      <c r="E68" s="24">
        <f>SUMIFS(MasterSheet!J:J, MasterSheet!B:B, A68, MasterSheet!D:D, B68, MasterSheet!H:H, C68)</f>
        <v/>
      </c>
      <c r="F68" s="24">
        <f>E68*D68</f>
        <v/>
      </c>
      <c r="G68" s="28">
        <f>SUMIFS(MasterSheet!K:K, MasterSheet!B:B, A68, MasterSheet!D:D, B68, MasterSheet!H:H, C68)</f>
        <v/>
      </c>
      <c r="H68" s="28">
        <f>G68*D68</f>
        <v/>
      </c>
      <c r="I68" s="30">
        <f>SUMIFS(MasterSheet!L:L, MasterSheet!B:B, A68, MasterSheet!D:D, B68, MasterSheet!H:H, C68)</f>
        <v/>
      </c>
      <c r="J68" s="30">
        <f>I68*D68</f>
        <v/>
      </c>
      <c r="K68" s="23">
        <f>UPPER(VLOOKUP(C68,MasterSheet!H:U,14,))</f>
        <v/>
      </c>
    </row>
    <row r="69">
      <c r="A69" s="23" t="inlineStr">
        <is>
          <t>EED115898</t>
        </is>
      </c>
      <c r="B69" s="32" t="n">
        <v>45818</v>
      </c>
      <c r="C69" s="23" t="n">
        <v>103520</v>
      </c>
      <c r="D69" s="23">
        <f>_xlfn.XLOOKUP(C69,MasterSheet!H:H,MasterSheet!F:F)</f>
        <v/>
      </c>
      <c r="E69" s="24">
        <f>SUMIFS(MasterSheet!J:J, MasterSheet!B:B, A69, MasterSheet!D:D, B69, MasterSheet!H:H, C69)</f>
        <v/>
      </c>
      <c r="F69" s="24">
        <f>E69*D69</f>
        <v/>
      </c>
      <c r="G69" s="28">
        <f>SUMIFS(MasterSheet!K:K, MasterSheet!B:B, A69, MasterSheet!D:D, B69, MasterSheet!H:H, C69)</f>
        <v/>
      </c>
      <c r="H69" s="28">
        <f>G69*D69</f>
        <v/>
      </c>
      <c r="I69" s="30">
        <f>SUMIFS(MasterSheet!L:L, MasterSheet!B:B, A69, MasterSheet!D:D, B69, MasterSheet!H:H, C69)</f>
        <v/>
      </c>
      <c r="J69" s="30">
        <f>I69*D69</f>
        <v/>
      </c>
      <c r="K69" s="23">
        <f>UPPER(VLOOKUP(C69,MasterSheet!H:U,14,))</f>
        <v/>
      </c>
    </row>
    <row r="70">
      <c r="A70" s="23" t="inlineStr">
        <is>
          <t>EED115898</t>
        </is>
      </c>
      <c r="B70" s="32" t="n">
        <v>45818</v>
      </c>
      <c r="C70" s="23" t="n">
        <v>104412</v>
      </c>
      <c r="D70" s="23">
        <f>_xlfn.XLOOKUP(C70,MasterSheet!H:H,MasterSheet!F:F)</f>
        <v/>
      </c>
      <c r="E70" s="24">
        <f>SUMIFS(MasterSheet!J:J, MasterSheet!B:B, A70, MasterSheet!D:D, B70, MasterSheet!H:H, C70)</f>
        <v/>
      </c>
      <c r="F70" s="24">
        <f>E70*D70</f>
        <v/>
      </c>
      <c r="G70" s="28">
        <f>SUMIFS(MasterSheet!K:K, MasterSheet!B:B, A70, MasterSheet!D:D, B70, MasterSheet!H:H, C70)</f>
        <v/>
      </c>
      <c r="H70" s="28">
        <f>G70*D70</f>
        <v/>
      </c>
      <c r="I70" s="30">
        <f>SUMIFS(MasterSheet!L:L, MasterSheet!B:B, A70, MasterSheet!D:D, B70, MasterSheet!H:H, C70)</f>
        <v/>
      </c>
      <c r="J70" s="30">
        <f>I70*D70</f>
        <v/>
      </c>
      <c r="K70" s="23">
        <f>UPPER(VLOOKUP(C70,MasterSheet!H:U,14,))</f>
        <v/>
      </c>
    </row>
    <row r="71">
      <c r="A71" s="23" t="inlineStr">
        <is>
          <t>EED115898</t>
        </is>
      </c>
      <c r="B71" s="32" t="n">
        <v>45818</v>
      </c>
      <c r="C71" s="23" t="n">
        <v>104430</v>
      </c>
      <c r="D71" s="23">
        <f>_xlfn.XLOOKUP(C71,MasterSheet!H:H,MasterSheet!F:F)</f>
        <v/>
      </c>
      <c r="E71" s="24">
        <f>SUMIFS(MasterSheet!J:J, MasterSheet!B:B, A71, MasterSheet!D:D, B71, MasterSheet!H:H, C71)</f>
        <v/>
      </c>
      <c r="F71" s="24">
        <f>E71*D71</f>
        <v/>
      </c>
      <c r="G71" s="28">
        <f>SUMIFS(MasterSheet!K:K, MasterSheet!B:B, A71, MasterSheet!D:D, B71, MasterSheet!H:H, C71)</f>
        <v/>
      </c>
      <c r="H71" s="28">
        <f>G71*D71</f>
        <v/>
      </c>
      <c r="I71" s="30">
        <f>SUMIFS(MasterSheet!L:L, MasterSheet!B:B, A71, MasterSheet!D:D, B71, MasterSheet!H:H, C71)</f>
        <v/>
      </c>
      <c r="J71" s="30">
        <f>I71*D71</f>
        <v/>
      </c>
      <c r="K71" s="23">
        <f>UPPER(VLOOKUP(C71,MasterSheet!H:U,14,))</f>
        <v/>
      </c>
    </row>
    <row r="72">
      <c r="A72" s="23" t="inlineStr">
        <is>
          <t>EED115898</t>
        </is>
      </c>
      <c r="B72" s="32" t="n">
        <v>45818</v>
      </c>
      <c r="C72" s="23" t="n">
        <v>104510</v>
      </c>
      <c r="D72" s="23">
        <f>_xlfn.XLOOKUP(C72,MasterSheet!H:H,MasterSheet!F:F)</f>
        <v/>
      </c>
      <c r="E72" s="24">
        <f>SUMIFS(MasterSheet!J:J, MasterSheet!B:B, A72, MasterSheet!D:D, B72, MasterSheet!H:H, C72)</f>
        <v/>
      </c>
      <c r="F72" s="24">
        <f>E72*D72</f>
        <v/>
      </c>
      <c r="G72" s="28">
        <f>SUMIFS(MasterSheet!K:K, MasterSheet!B:B, A72, MasterSheet!D:D, B72, MasterSheet!H:H, C72)</f>
        <v/>
      </c>
      <c r="H72" s="28">
        <f>G72*D72</f>
        <v/>
      </c>
      <c r="I72" s="30">
        <f>SUMIFS(MasterSheet!L:L, MasterSheet!B:B, A72, MasterSheet!D:D, B72, MasterSheet!H:H, C72)</f>
        <v/>
      </c>
      <c r="J72" s="30">
        <f>I72*D72</f>
        <v/>
      </c>
      <c r="K72" s="23">
        <f>UPPER(VLOOKUP(C72,MasterSheet!H:U,14,))</f>
        <v/>
      </c>
    </row>
    <row r="73">
      <c r="A73" s="23" t="inlineStr">
        <is>
          <t>EED115898</t>
        </is>
      </c>
      <c r="B73" s="32" t="n">
        <v>45818</v>
      </c>
      <c r="C73" s="23" t="n">
        <v>104711</v>
      </c>
      <c r="D73" s="23">
        <f>_xlfn.XLOOKUP(C73,MasterSheet!H:H,MasterSheet!F:F)</f>
        <v/>
      </c>
      <c r="E73" s="24">
        <f>SUMIFS(MasterSheet!J:J, MasterSheet!B:B, A73, MasterSheet!D:D, B73, MasterSheet!H:H, C73)</f>
        <v/>
      </c>
      <c r="F73" s="24">
        <f>E73*D73</f>
        <v/>
      </c>
      <c r="G73" s="28">
        <f>SUMIFS(MasterSheet!K:K, MasterSheet!B:B, A73, MasterSheet!D:D, B73, MasterSheet!H:H, C73)</f>
        <v/>
      </c>
      <c r="H73" s="28">
        <f>G73*D73</f>
        <v/>
      </c>
      <c r="I73" s="30">
        <f>SUMIFS(MasterSheet!L:L, MasterSheet!B:B, A73, MasterSheet!D:D, B73, MasterSheet!H:H, C73)</f>
        <v/>
      </c>
      <c r="J73" s="30">
        <f>I73*D73</f>
        <v/>
      </c>
      <c r="K73" s="23">
        <f>UPPER(VLOOKUP(C73,MasterSheet!H:U,14,))</f>
        <v/>
      </c>
    </row>
    <row r="74">
      <c r="A74" s="23" t="inlineStr">
        <is>
          <t>EED115898</t>
        </is>
      </c>
      <c r="B74" s="32" t="n">
        <v>45818</v>
      </c>
      <c r="C74" s="23" t="n">
        <v>105807</v>
      </c>
      <c r="D74" s="23">
        <f>_xlfn.XLOOKUP(C74,MasterSheet!H:H,MasterSheet!F:F)</f>
        <v/>
      </c>
      <c r="E74" s="24">
        <f>SUMIFS(MasterSheet!J:J, MasterSheet!B:B, A74, MasterSheet!D:D, B74, MasterSheet!H:H, C74)</f>
        <v/>
      </c>
      <c r="F74" s="24">
        <f>E74*D74</f>
        <v/>
      </c>
      <c r="G74" s="28">
        <f>SUMIFS(MasterSheet!K:K, MasterSheet!B:B, A74, MasterSheet!D:D, B74, MasterSheet!H:H, C74)</f>
        <v/>
      </c>
      <c r="H74" s="28">
        <f>G74*D74</f>
        <v/>
      </c>
      <c r="I74" s="30">
        <f>SUMIFS(MasterSheet!L:L, MasterSheet!B:B, A74, MasterSheet!D:D, B74, MasterSheet!H:H, C74)</f>
        <v/>
      </c>
      <c r="J74" s="30">
        <f>I74*D74</f>
        <v/>
      </c>
      <c r="K74" s="23">
        <f>UPPER(VLOOKUP(C74,MasterSheet!H:U,14,))</f>
        <v/>
      </c>
    </row>
    <row r="75">
      <c r="A75" s="23" t="inlineStr">
        <is>
          <t>EED115898</t>
        </is>
      </c>
      <c r="B75" s="32" t="n">
        <v>45818</v>
      </c>
      <c r="C75" s="23" t="n">
        <v>107607</v>
      </c>
      <c r="D75" s="23">
        <f>_xlfn.XLOOKUP(C75,MasterSheet!H:H,MasterSheet!F:F)</f>
        <v/>
      </c>
      <c r="E75" s="24">
        <f>SUMIFS(MasterSheet!J:J, MasterSheet!B:B, A75, MasterSheet!D:D, B75, MasterSheet!H:H, C75)</f>
        <v/>
      </c>
      <c r="F75" s="24">
        <f>E75*D75</f>
        <v/>
      </c>
      <c r="G75" s="28">
        <f>SUMIFS(MasterSheet!K:K, MasterSheet!B:B, A75, MasterSheet!D:D, B75, MasterSheet!H:H, C75)</f>
        <v/>
      </c>
      <c r="H75" s="28">
        <f>G75*D75</f>
        <v/>
      </c>
      <c r="I75" s="30">
        <f>SUMIFS(MasterSheet!L:L, MasterSheet!B:B, A75, MasterSheet!D:D, B75, MasterSheet!H:H, C75)</f>
        <v/>
      </c>
      <c r="J75" s="30">
        <f>I75*D75</f>
        <v/>
      </c>
      <c r="K75" s="23">
        <f>UPPER(VLOOKUP(C75,MasterSheet!H:U,14,))</f>
        <v/>
      </c>
    </row>
    <row r="76">
      <c r="A76" s="23" t="inlineStr">
        <is>
          <t>EED115898</t>
        </is>
      </c>
      <c r="B76" s="32" t="n">
        <v>45818</v>
      </c>
      <c r="C76" s="23" t="n">
        <v>108127</v>
      </c>
      <c r="D76" s="23">
        <f>_xlfn.XLOOKUP(C76,MasterSheet!H:H,MasterSheet!F:F)</f>
        <v/>
      </c>
      <c r="E76" s="24">
        <f>SUMIFS(MasterSheet!J:J, MasterSheet!B:B, A76, MasterSheet!D:D, B76, MasterSheet!H:H, C76)</f>
        <v/>
      </c>
      <c r="F76" s="24">
        <f>E76*D76</f>
        <v/>
      </c>
      <c r="G76" s="28">
        <f>SUMIFS(MasterSheet!K:K, MasterSheet!B:B, A76, MasterSheet!D:D, B76, MasterSheet!H:H, C76)</f>
        <v/>
      </c>
      <c r="H76" s="28">
        <f>G76*D76</f>
        <v/>
      </c>
      <c r="I76" s="30">
        <f>SUMIFS(MasterSheet!L:L, MasterSheet!B:B, A76, MasterSheet!D:D, B76, MasterSheet!H:H, C76)</f>
        <v/>
      </c>
      <c r="J76" s="30">
        <f>I76*D76</f>
        <v/>
      </c>
      <c r="K76" s="23">
        <f>UPPER(VLOOKUP(C76,MasterSheet!H:U,14,))</f>
        <v/>
      </c>
    </row>
    <row r="77">
      <c r="A77" s="23" t="inlineStr">
        <is>
          <t>EED115898</t>
        </is>
      </c>
      <c r="B77" s="32" t="n">
        <v>45818</v>
      </c>
      <c r="C77" s="23" t="n">
        <v>115534</v>
      </c>
      <c r="D77" s="23">
        <f>_xlfn.XLOOKUP(C77,MasterSheet!H:H,MasterSheet!F:F)</f>
        <v/>
      </c>
      <c r="E77" s="24">
        <f>SUMIFS(MasterSheet!J:J, MasterSheet!B:B, A77, MasterSheet!D:D, B77, MasterSheet!H:H, C77)</f>
        <v/>
      </c>
      <c r="F77" s="24">
        <f>E77*D77</f>
        <v/>
      </c>
      <c r="G77" s="28">
        <f>SUMIFS(MasterSheet!K:K, MasterSheet!B:B, A77, MasterSheet!D:D, B77, MasterSheet!H:H, C77)</f>
        <v/>
      </c>
      <c r="H77" s="28">
        <f>G77*D77</f>
        <v/>
      </c>
      <c r="I77" s="30">
        <f>SUMIFS(MasterSheet!L:L, MasterSheet!B:B, A77, MasterSheet!D:D, B77, MasterSheet!H:H, C77)</f>
        <v/>
      </c>
      <c r="J77" s="30">
        <f>I77*D77</f>
        <v/>
      </c>
      <c r="K77" s="23">
        <f>UPPER(VLOOKUP(C77,MasterSheet!H:U,14,))</f>
        <v/>
      </c>
    </row>
    <row r="78">
      <c r="A78" s="23" t="inlineStr">
        <is>
          <t>EED115898</t>
        </is>
      </c>
      <c r="B78" s="32" t="n">
        <v>45818</v>
      </c>
      <c r="C78" s="23" t="n">
        <v>117310</v>
      </c>
      <c r="D78" s="23">
        <f>_xlfn.XLOOKUP(C78,MasterSheet!H:H,MasterSheet!F:F)</f>
        <v/>
      </c>
      <c r="E78" s="24">
        <f>SUMIFS(MasterSheet!J:J, MasterSheet!B:B, A78, MasterSheet!D:D, B78, MasterSheet!H:H, C78)</f>
        <v/>
      </c>
      <c r="F78" s="24">
        <f>E78*D78</f>
        <v/>
      </c>
      <c r="G78" s="28">
        <f>SUMIFS(MasterSheet!K:K, MasterSheet!B:B, A78, MasterSheet!D:D, B78, MasterSheet!H:H, C78)</f>
        <v/>
      </c>
      <c r="H78" s="28">
        <f>G78*D78</f>
        <v/>
      </c>
      <c r="I78" s="30">
        <f>SUMIFS(MasterSheet!L:L, MasterSheet!B:B, A78, MasterSheet!D:D, B78, MasterSheet!H:H, C78)</f>
        <v/>
      </c>
      <c r="J78" s="30">
        <f>I78*D78</f>
        <v/>
      </c>
      <c r="K78" s="23">
        <f>UPPER(VLOOKUP(C78,MasterSheet!H:U,14,))</f>
        <v/>
      </c>
    </row>
    <row r="79">
      <c r="A79" s="23" t="inlineStr">
        <is>
          <t>EED115898</t>
        </is>
      </c>
      <c r="B79" s="32" t="n">
        <v>45818</v>
      </c>
      <c r="C79" s="23" t="n">
        <v>127611</v>
      </c>
      <c r="D79" s="23">
        <f>_xlfn.XLOOKUP(C79,MasterSheet!H:H,MasterSheet!F:F)</f>
        <v/>
      </c>
      <c r="E79" s="24">
        <f>SUMIFS(MasterSheet!J:J, MasterSheet!B:B, A79, MasterSheet!D:D, B79, MasterSheet!H:H, C79)</f>
        <v/>
      </c>
      <c r="F79" s="24">
        <f>E79*D79</f>
        <v/>
      </c>
      <c r="G79" s="28">
        <f>SUMIFS(MasterSheet!K:K, MasterSheet!B:B, A79, MasterSheet!D:D, B79, MasterSheet!H:H, C79)</f>
        <v/>
      </c>
      <c r="H79" s="28">
        <f>G79*D79</f>
        <v/>
      </c>
      <c r="I79" s="30">
        <f>SUMIFS(MasterSheet!L:L, MasterSheet!B:B, A79, MasterSheet!D:D, B79, MasterSheet!H:H, C79)</f>
        <v/>
      </c>
      <c r="J79" s="30">
        <f>I79*D79</f>
        <v/>
      </c>
      <c r="K79" s="23">
        <f>UPPER(VLOOKUP(C79,MasterSheet!H:U,14,))</f>
        <v/>
      </c>
    </row>
    <row r="80">
      <c r="A80" s="23" t="inlineStr">
        <is>
          <t>EED115898</t>
        </is>
      </c>
      <c r="B80" s="32" t="n">
        <v>45818</v>
      </c>
      <c r="C80" s="23" t="n">
        <v>127641</v>
      </c>
      <c r="D80" s="23">
        <f>_xlfn.XLOOKUP(C80,MasterSheet!H:H,MasterSheet!F:F)</f>
        <v/>
      </c>
      <c r="E80" s="24">
        <f>SUMIFS(MasterSheet!J:J, MasterSheet!B:B, A80, MasterSheet!D:D, B80, MasterSheet!H:H, C80)</f>
        <v/>
      </c>
      <c r="F80" s="24">
        <f>E80*D80</f>
        <v/>
      </c>
      <c r="G80" s="28">
        <f>SUMIFS(MasterSheet!K:K, MasterSheet!B:B, A80, MasterSheet!D:D, B80, MasterSheet!H:H, C80)</f>
        <v/>
      </c>
      <c r="H80" s="28">
        <f>G80*D80</f>
        <v/>
      </c>
      <c r="I80" s="30">
        <f>SUMIFS(MasterSheet!L:L, MasterSheet!B:B, A80, MasterSheet!D:D, B80, MasterSheet!H:H, C80)</f>
        <v/>
      </c>
      <c r="J80" s="30">
        <f>I80*D80</f>
        <v/>
      </c>
      <c r="K80" s="23">
        <f>UPPER(VLOOKUP(C80,MasterSheet!H:U,14,))</f>
        <v/>
      </c>
    </row>
    <row r="81">
      <c r="A81" s="23" t="inlineStr">
        <is>
          <t>EED115898</t>
        </is>
      </c>
      <c r="B81" s="32" t="n">
        <v>45818</v>
      </c>
      <c r="C81" s="23" t="n">
        <v>128023</v>
      </c>
      <c r="D81" s="23">
        <f>_xlfn.XLOOKUP(C81,MasterSheet!H:H,MasterSheet!F:F)</f>
        <v/>
      </c>
      <c r="E81" s="24">
        <f>SUMIFS(MasterSheet!J:J, MasterSheet!B:B, A81, MasterSheet!D:D, B81, MasterSheet!H:H, C81)</f>
        <v/>
      </c>
      <c r="F81" s="24">
        <f>E81*D81</f>
        <v/>
      </c>
      <c r="G81" s="28">
        <f>SUMIFS(MasterSheet!K:K, MasterSheet!B:B, A81, MasterSheet!D:D, B81, MasterSheet!H:H, C81)</f>
        <v/>
      </c>
      <c r="H81" s="28">
        <f>G81*D81</f>
        <v/>
      </c>
      <c r="I81" s="30">
        <f>SUMIFS(MasterSheet!L:L, MasterSheet!B:B, A81, MasterSheet!D:D, B81, MasterSheet!H:H, C81)</f>
        <v/>
      </c>
      <c r="J81" s="30">
        <f>I81*D81</f>
        <v/>
      </c>
      <c r="K81" s="23">
        <f>UPPER(VLOOKUP(C81,MasterSheet!H:U,14,))</f>
        <v/>
      </c>
    </row>
    <row r="82">
      <c r="A82" s="23" t="inlineStr">
        <is>
          <t>EED115898</t>
        </is>
      </c>
      <c r="B82" s="32" t="n">
        <v>45818</v>
      </c>
      <c r="C82" s="23" t="n">
        <v>128041</v>
      </c>
      <c r="D82" s="23">
        <f>_xlfn.XLOOKUP(C82,MasterSheet!H:H,MasterSheet!F:F)</f>
        <v/>
      </c>
      <c r="E82" s="24">
        <f>SUMIFS(MasterSheet!J:J, MasterSheet!B:B, A82, MasterSheet!D:D, B82, MasterSheet!H:H, C82)</f>
        <v/>
      </c>
      <c r="F82" s="24">
        <f>E82*D82</f>
        <v/>
      </c>
      <c r="G82" s="28">
        <f>SUMIFS(MasterSheet!K:K, MasterSheet!B:B, A82, MasterSheet!D:D, B82, MasterSheet!H:H, C82)</f>
        <v/>
      </c>
      <c r="H82" s="28">
        <f>G82*D82</f>
        <v/>
      </c>
      <c r="I82" s="30">
        <f>SUMIFS(MasterSheet!L:L, MasterSheet!B:B, A82, MasterSheet!D:D, B82, MasterSheet!H:H, C82)</f>
        <v/>
      </c>
      <c r="J82" s="30">
        <f>I82*D82</f>
        <v/>
      </c>
      <c r="K82" s="23">
        <f>UPPER(VLOOKUP(C82,MasterSheet!H:U,14,))</f>
        <v/>
      </c>
    </row>
    <row r="83">
      <c r="A83" s="23" t="inlineStr">
        <is>
          <t>EED115898</t>
        </is>
      </c>
      <c r="B83" s="32" t="n">
        <v>45818</v>
      </c>
      <c r="C83" s="23" t="n">
        <v>129814</v>
      </c>
      <c r="D83" s="23">
        <f>_xlfn.XLOOKUP(C83,MasterSheet!H:H,MasterSheet!F:F)</f>
        <v/>
      </c>
      <c r="E83" s="24">
        <f>SUMIFS(MasterSheet!J:J, MasterSheet!B:B, A83, MasterSheet!D:D, B83, MasterSheet!H:H, C83)</f>
        <v/>
      </c>
      <c r="F83" s="24">
        <f>E83*D83</f>
        <v/>
      </c>
      <c r="G83" s="28">
        <f>SUMIFS(MasterSheet!K:K, MasterSheet!B:B, A83, MasterSheet!D:D, B83, MasterSheet!H:H, C83)</f>
        <v/>
      </c>
      <c r="H83" s="28">
        <f>G83*D83</f>
        <v/>
      </c>
      <c r="I83" s="30">
        <f>SUMIFS(MasterSheet!L:L, MasterSheet!B:B, A83, MasterSheet!D:D, B83, MasterSheet!H:H, C83)</f>
        <v/>
      </c>
      <c r="J83" s="30">
        <f>I83*D83</f>
        <v/>
      </c>
      <c r="K83" s="23">
        <f>UPPER(VLOOKUP(C83,MasterSheet!H:U,14,))</f>
        <v/>
      </c>
    </row>
    <row r="84">
      <c r="A84" s="23" t="inlineStr">
        <is>
          <t>EED115898</t>
        </is>
      </c>
      <c r="B84" s="32" t="n">
        <v>45818</v>
      </c>
      <c r="C84" s="23" t="n">
        <v>129819</v>
      </c>
      <c r="D84" s="23">
        <f>_xlfn.XLOOKUP(C84,MasterSheet!H:H,MasterSheet!F:F)</f>
        <v/>
      </c>
      <c r="E84" s="24">
        <f>SUMIFS(MasterSheet!J:J, MasterSheet!B:B, A84, MasterSheet!D:D, B84, MasterSheet!H:H, C84)</f>
        <v/>
      </c>
      <c r="F84" s="24">
        <f>E84*D84</f>
        <v/>
      </c>
      <c r="G84" s="28">
        <f>SUMIFS(MasterSheet!K:K, MasterSheet!B:B, A84, MasterSheet!D:D, B84, MasterSheet!H:H, C84)</f>
        <v/>
      </c>
      <c r="H84" s="28">
        <f>G84*D84</f>
        <v/>
      </c>
      <c r="I84" s="30">
        <f>SUMIFS(MasterSheet!L:L, MasterSheet!B:B, A84, MasterSheet!D:D, B84, MasterSheet!H:H, C84)</f>
        <v/>
      </c>
      <c r="J84" s="30">
        <f>I84*D84</f>
        <v/>
      </c>
      <c r="K84" s="23">
        <f>UPPER(VLOOKUP(C84,MasterSheet!H:U,14,))</f>
        <v/>
      </c>
    </row>
    <row r="85">
      <c r="A85" s="23" t="inlineStr">
        <is>
          <t>EED115898</t>
        </is>
      </c>
      <c r="B85" s="32" t="n">
        <v>45818</v>
      </c>
      <c r="C85" s="23" t="n">
        <v>133303</v>
      </c>
      <c r="D85" s="23">
        <f>_xlfn.XLOOKUP(C85,MasterSheet!H:H,MasterSheet!F:F)</f>
        <v/>
      </c>
      <c r="E85" s="24">
        <f>SUMIFS(MasterSheet!J:J, MasterSheet!B:B, A85, MasterSheet!D:D, B85, MasterSheet!H:H, C85)</f>
        <v/>
      </c>
      <c r="F85" s="24">
        <f>E85*D85</f>
        <v/>
      </c>
      <c r="G85" s="28">
        <f>SUMIFS(MasterSheet!K:K, MasterSheet!B:B, A85, MasterSheet!D:D, B85, MasterSheet!H:H, C85)</f>
        <v/>
      </c>
      <c r="H85" s="28">
        <f>G85*D85</f>
        <v/>
      </c>
      <c r="I85" s="30">
        <f>SUMIFS(MasterSheet!L:L, MasterSheet!B:B, A85, MasterSheet!D:D, B85, MasterSheet!H:H, C85)</f>
        <v/>
      </c>
      <c r="J85" s="30">
        <f>I85*D85</f>
        <v/>
      </c>
      <c r="K85" s="23">
        <f>UPPER(VLOOKUP(C85,MasterSheet!H:U,14,))</f>
        <v/>
      </c>
    </row>
    <row r="86">
      <c r="A86" s="23" t="inlineStr">
        <is>
          <t>EED115898</t>
        </is>
      </c>
      <c r="B86" s="32" t="n">
        <v>45818</v>
      </c>
      <c r="C86" s="23" t="n">
        <v>135014</v>
      </c>
      <c r="D86" s="23">
        <f>_xlfn.XLOOKUP(C86,MasterSheet!H:H,MasterSheet!F:F)</f>
        <v/>
      </c>
      <c r="E86" s="24">
        <f>SUMIFS(MasterSheet!J:J, MasterSheet!B:B, A86, MasterSheet!D:D, B86, MasterSheet!H:H, C86)</f>
        <v/>
      </c>
      <c r="F86" s="24">
        <f>E86*D86</f>
        <v/>
      </c>
      <c r="G86" s="28">
        <f>SUMIFS(MasterSheet!K:K, MasterSheet!B:B, A86, MasterSheet!D:D, B86, MasterSheet!H:H, C86)</f>
        <v/>
      </c>
      <c r="H86" s="28">
        <f>G86*D86</f>
        <v/>
      </c>
      <c r="I86" s="30">
        <f>SUMIFS(MasterSheet!L:L, MasterSheet!B:B, A86, MasterSheet!D:D, B86, MasterSheet!H:H, C86)</f>
        <v/>
      </c>
      <c r="J86" s="30">
        <f>I86*D86</f>
        <v/>
      </c>
      <c r="K86" s="23">
        <f>UPPER(VLOOKUP(C86,MasterSheet!H:U,14,))</f>
        <v/>
      </c>
    </row>
    <row r="87">
      <c r="A87" s="23" t="inlineStr">
        <is>
          <t>EED115898</t>
        </is>
      </c>
      <c r="B87" s="32" t="n">
        <v>45818</v>
      </c>
      <c r="C87" s="23" t="n">
        <v>135015</v>
      </c>
      <c r="D87" s="23">
        <f>_xlfn.XLOOKUP(C87,MasterSheet!H:H,MasterSheet!F:F)</f>
        <v/>
      </c>
      <c r="E87" s="24">
        <f>SUMIFS(MasterSheet!J:J, MasterSheet!B:B, A87, MasterSheet!D:D, B87, MasterSheet!H:H, C87)</f>
        <v/>
      </c>
      <c r="F87" s="24">
        <f>E87*D87</f>
        <v/>
      </c>
      <c r="G87" s="28">
        <f>SUMIFS(MasterSheet!K:K, MasterSheet!B:B, A87, MasterSheet!D:D, B87, MasterSheet!H:H, C87)</f>
        <v/>
      </c>
      <c r="H87" s="28">
        <f>G87*D87</f>
        <v/>
      </c>
      <c r="I87" s="30">
        <f>SUMIFS(MasterSheet!L:L, MasterSheet!B:B, A87, MasterSheet!D:D, B87, MasterSheet!H:H, C87)</f>
        <v/>
      </c>
      <c r="J87" s="30">
        <f>I87*D87</f>
        <v/>
      </c>
      <c r="K87" s="23">
        <f>UPPER(VLOOKUP(C87,MasterSheet!H:U,14,))</f>
        <v/>
      </c>
    </row>
    <row r="88">
      <c r="A88" s="23" t="inlineStr">
        <is>
          <t>EED115898</t>
        </is>
      </c>
      <c r="B88" s="32" t="n">
        <v>45818</v>
      </c>
      <c r="C88" s="23" t="n">
        <v>135241</v>
      </c>
      <c r="D88" s="23">
        <f>_xlfn.XLOOKUP(C88,MasterSheet!H:H,MasterSheet!F:F)</f>
        <v/>
      </c>
      <c r="E88" s="24">
        <f>SUMIFS(MasterSheet!J:J, MasterSheet!B:B, A88, MasterSheet!D:D, B88, MasterSheet!H:H, C88)</f>
        <v/>
      </c>
      <c r="F88" s="24">
        <f>E88*D88</f>
        <v/>
      </c>
      <c r="G88" s="28">
        <f>SUMIFS(MasterSheet!K:K, MasterSheet!B:B, A88, MasterSheet!D:D, B88, MasterSheet!H:H, C88)</f>
        <v/>
      </c>
      <c r="H88" s="28">
        <f>G88*D88</f>
        <v/>
      </c>
      <c r="I88" s="30">
        <f>SUMIFS(MasterSheet!L:L, MasterSheet!B:B, A88, MasterSheet!D:D, B88, MasterSheet!H:H, C88)</f>
        <v/>
      </c>
      <c r="J88" s="30">
        <f>I88*D88</f>
        <v/>
      </c>
      <c r="K88" s="23">
        <f>UPPER(VLOOKUP(C88,MasterSheet!H:U,14,))</f>
        <v/>
      </c>
    </row>
    <row r="89">
      <c r="A89" s="23" t="inlineStr">
        <is>
          <t>EED115898</t>
        </is>
      </c>
      <c r="B89" s="32" t="n">
        <v>45818</v>
      </c>
      <c r="C89" s="23" t="n">
        <v>137623</v>
      </c>
      <c r="D89" s="23">
        <f>_xlfn.XLOOKUP(C89,MasterSheet!H:H,MasterSheet!F:F)</f>
        <v/>
      </c>
      <c r="E89" s="24">
        <f>SUMIFS(MasterSheet!J:J, MasterSheet!B:B, A89, MasterSheet!D:D, B89, MasterSheet!H:H, C89)</f>
        <v/>
      </c>
      <c r="F89" s="24">
        <f>E89*D89</f>
        <v/>
      </c>
      <c r="G89" s="28">
        <f>SUMIFS(MasterSheet!K:K, MasterSheet!B:B, A89, MasterSheet!D:D, B89, MasterSheet!H:H, C89)</f>
        <v/>
      </c>
      <c r="H89" s="28">
        <f>G89*D89</f>
        <v/>
      </c>
      <c r="I89" s="30">
        <f>SUMIFS(MasterSheet!L:L, MasterSheet!B:B, A89, MasterSheet!D:D, B89, MasterSheet!H:H, C89)</f>
        <v/>
      </c>
      <c r="J89" s="30">
        <f>I89*D89</f>
        <v/>
      </c>
      <c r="K89" s="23">
        <f>UPPER(VLOOKUP(C89,MasterSheet!H:U,14,))</f>
        <v/>
      </c>
    </row>
    <row r="90">
      <c r="A90" s="23" t="inlineStr">
        <is>
          <t>EED115898</t>
        </is>
      </c>
      <c r="B90" s="32" t="n">
        <v>45818</v>
      </c>
      <c r="C90" s="23" t="n">
        <v>141719</v>
      </c>
      <c r="D90" s="23">
        <f>_xlfn.XLOOKUP(C90,MasterSheet!H:H,MasterSheet!F:F)</f>
        <v/>
      </c>
      <c r="E90" s="24">
        <f>SUMIFS(MasterSheet!J:J, MasterSheet!B:B, A90, MasterSheet!D:D, B90, MasterSheet!H:H, C90)</f>
        <v/>
      </c>
      <c r="F90" s="24">
        <f>E90*D90</f>
        <v/>
      </c>
      <c r="G90" s="28">
        <f>SUMIFS(MasterSheet!K:K, MasterSheet!B:B, A90, MasterSheet!D:D, B90, MasterSheet!H:H, C90)</f>
        <v/>
      </c>
      <c r="H90" s="28">
        <f>G90*D90</f>
        <v/>
      </c>
      <c r="I90" s="30">
        <f>SUMIFS(MasterSheet!L:L, MasterSheet!B:B, A90, MasterSheet!D:D, B90, MasterSheet!H:H, C90)</f>
        <v/>
      </c>
      <c r="J90" s="30">
        <f>I90*D90</f>
        <v/>
      </c>
      <c r="K90" s="23">
        <f>UPPER(VLOOKUP(C90,MasterSheet!H:U,14,))</f>
        <v/>
      </c>
    </row>
    <row r="91">
      <c r="A91" s="23" t="inlineStr">
        <is>
          <t>EED115898</t>
        </is>
      </c>
      <c r="B91" s="32" t="n">
        <v>45818</v>
      </c>
      <c r="C91" s="23" t="n">
        <v>144605</v>
      </c>
      <c r="D91" s="23">
        <f>_xlfn.XLOOKUP(C91,MasterSheet!H:H,MasterSheet!F:F)</f>
        <v/>
      </c>
      <c r="E91" s="24">
        <f>SUMIFS(MasterSheet!J:J, MasterSheet!B:B, A91, MasterSheet!D:D, B91, MasterSheet!H:H, C91)</f>
        <v/>
      </c>
      <c r="F91" s="24">
        <f>E91*D91</f>
        <v/>
      </c>
      <c r="G91" s="28">
        <f>SUMIFS(MasterSheet!K:K, MasterSheet!B:B, A91, MasterSheet!D:D, B91, MasterSheet!H:H, C91)</f>
        <v/>
      </c>
      <c r="H91" s="28">
        <f>G91*D91</f>
        <v/>
      </c>
      <c r="I91" s="30">
        <f>SUMIFS(MasterSheet!L:L, MasterSheet!B:B, A91, MasterSheet!D:D, B91, MasterSheet!H:H, C91)</f>
        <v/>
      </c>
      <c r="J91" s="30">
        <f>I91*D91</f>
        <v/>
      </c>
      <c r="K91" s="23">
        <f>UPPER(VLOOKUP(C91,MasterSheet!H:U,14,))</f>
        <v/>
      </c>
    </row>
    <row r="92">
      <c r="A92" s="23" t="inlineStr">
        <is>
          <t>EED115898</t>
        </is>
      </c>
      <c r="B92" s="32" t="n">
        <v>45818</v>
      </c>
      <c r="C92" s="23" t="n">
        <v>145505</v>
      </c>
      <c r="D92" s="23">
        <f>_xlfn.XLOOKUP(C92,MasterSheet!H:H,MasterSheet!F:F)</f>
        <v/>
      </c>
      <c r="E92" s="24">
        <f>SUMIFS(MasterSheet!J:J, MasterSheet!B:B, A92, MasterSheet!D:D, B92, MasterSheet!H:H, C92)</f>
        <v/>
      </c>
      <c r="F92" s="24">
        <f>E92*D92</f>
        <v/>
      </c>
      <c r="G92" s="28">
        <f>SUMIFS(MasterSheet!K:K, MasterSheet!B:B, A92, MasterSheet!D:D, B92, MasterSheet!H:H, C92)</f>
        <v/>
      </c>
      <c r="H92" s="28">
        <f>G92*D92</f>
        <v/>
      </c>
      <c r="I92" s="30">
        <f>SUMIFS(MasterSheet!L:L, MasterSheet!B:B, A92, MasterSheet!D:D, B92, MasterSheet!H:H, C92)</f>
        <v/>
      </c>
      <c r="J92" s="30">
        <f>I92*D92</f>
        <v/>
      </c>
      <c r="K92" s="23">
        <f>UPPER(VLOOKUP(C92,MasterSheet!H:U,14,))</f>
        <v/>
      </c>
    </row>
    <row r="93">
      <c r="A93" s="23" t="inlineStr">
        <is>
          <t>EED115898</t>
        </is>
      </c>
      <c r="B93" s="32" t="n">
        <v>45818</v>
      </c>
      <c r="C93" s="23" t="n">
        <v>145511</v>
      </c>
      <c r="D93" s="23">
        <f>_xlfn.XLOOKUP(C93,MasterSheet!H:H,MasterSheet!F:F)</f>
        <v/>
      </c>
      <c r="E93" s="24">
        <f>SUMIFS(MasterSheet!J:J, MasterSheet!B:B, A93, MasterSheet!D:D, B93, MasterSheet!H:H, C93)</f>
        <v/>
      </c>
      <c r="F93" s="24">
        <f>E93*D93</f>
        <v/>
      </c>
      <c r="G93" s="28">
        <f>SUMIFS(MasterSheet!K:K, MasterSheet!B:B, A93, MasterSheet!D:D, B93, MasterSheet!H:H, C93)</f>
        <v/>
      </c>
      <c r="H93" s="28">
        <f>G93*D93</f>
        <v/>
      </c>
      <c r="I93" s="30">
        <f>SUMIFS(MasterSheet!L:L, MasterSheet!B:B, A93, MasterSheet!D:D, B93, MasterSheet!H:H, C93)</f>
        <v/>
      </c>
      <c r="J93" s="30">
        <f>I93*D93</f>
        <v/>
      </c>
      <c r="K93" s="23">
        <f>UPPER(VLOOKUP(C93,MasterSheet!H:U,14,))</f>
        <v/>
      </c>
    </row>
    <row r="94">
      <c r="A94" s="23" t="inlineStr">
        <is>
          <t>EED115898</t>
        </is>
      </c>
      <c r="B94" s="32" t="n">
        <v>45818</v>
      </c>
      <c r="C94" s="23" t="n">
        <v>145521</v>
      </c>
      <c r="D94" s="23">
        <f>_xlfn.XLOOKUP(C94,MasterSheet!H:H,MasterSheet!F:F)</f>
        <v/>
      </c>
      <c r="E94" s="24">
        <f>SUMIFS(MasterSheet!J:J, MasterSheet!B:B, A94, MasterSheet!D:D, B94, MasterSheet!H:H, C94)</f>
        <v/>
      </c>
      <c r="F94" s="24">
        <f>E94*D94</f>
        <v/>
      </c>
      <c r="G94" s="28">
        <f>SUMIFS(MasterSheet!K:K, MasterSheet!B:B, A94, MasterSheet!D:D, B94, MasterSheet!H:H, C94)</f>
        <v/>
      </c>
      <c r="H94" s="28">
        <f>G94*D94</f>
        <v/>
      </c>
      <c r="I94" s="30">
        <f>SUMIFS(MasterSheet!L:L, MasterSheet!B:B, A94, MasterSheet!D:D, B94, MasterSheet!H:H, C94)</f>
        <v/>
      </c>
      <c r="J94" s="30">
        <f>I94*D94</f>
        <v/>
      </c>
      <c r="K94" s="23">
        <f>UPPER(VLOOKUP(C94,MasterSheet!H:U,14,))</f>
        <v/>
      </c>
    </row>
    <row r="95">
      <c r="A95" s="23" t="inlineStr">
        <is>
          <t>EED115898</t>
        </is>
      </c>
      <c r="B95" s="32" t="n">
        <v>45818</v>
      </c>
      <c r="C95" s="23" t="n">
        <v>146606</v>
      </c>
      <c r="D95" s="23">
        <f>_xlfn.XLOOKUP(C95,MasterSheet!H:H,MasterSheet!F:F)</f>
        <v/>
      </c>
      <c r="E95" s="24">
        <f>SUMIFS(MasterSheet!J:J, MasterSheet!B:B, A95, MasterSheet!D:D, B95, MasterSheet!H:H, C95)</f>
        <v/>
      </c>
      <c r="F95" s="24">
        <f>E95*D95</f>
        <v/>
      </c>
      <c r="G95" s="28">
        <f>SUMIFS(MasterSheet!K:K, MasterSheet!B:B, A95, MasterSheet!D:D, B95, MasterSheet!H:H, C95)</f>
        <v/>
      </c>
      <c r="H95" s="28">
        <f>G95*D95</f>
        <v/>
      </c>
      <c r="I95" s="30">
        <f>SUMIFS(MasterSheet!L:L, MasterSheet!B:B, A95, MasterSheet!D:D, B95, MasterSheet!H:H, C95)</f>
        <v/>
      </c>
      <c r="J95" s="30">
        <f>I95*D95</f>
        <v/>
      </c>
      <c r="K95" s="23">
        <f>UPPER(VLOOKUP(C95,MasterSheet!H:U,14,))</f>
        <v/>
      </c>
    </row>
    <row r="96">
      <c r="A96" s="23" t="inlineStr">
        <is>
          <t>EED115898</t>
        </is>
      </c>
      <c r="B96" s="32" t="n">
        <v>45818</v>
      </c>
      <c r="C96" s="23" t="n">
        <v>147710</v>
      </c>
      <c r="D96" s="23">
        <f>_xlfn.XLOOKUP(C96,MasterSheet!H:H,MasterSheet!F:F)</f>
        <v/>
      </c>
      <c r="E96" s="24">
        <f>SUMIFS(MasterSheet!J:J, MasterSheet!B:B, A96, MasterSheet!D:D, B96, MasterSheet!H:H, C96)</f>
        <v/>
      </c>
      <c r="F96" s="24">
        <f>E96*D96</f>
        <v/>
      </c>
      <c r="G96" s="28">
        <f>SUMIFS(MasterSheet!K:K, MasterSheet!B:B, A96, MasterSheet!D:D, B96, MasterSheet!H:H, C96)</f>
        <v/>
      </c>
      <c r="H96" s="28">
        <f>G96*D96</f>
        <v/>
      </c>
      <c r="I96" s="30">
        <f>SUMIFS(MasterSheet!L:L, MasterSheet!B:B, A96, MasterSheet!D:D, B96, MasterSheet!H:H, C96)</f>
        <v/>
      </c>
      <c r="J96" s="30">
        <f>I96*D96</f>
        <v/>
      </c>
      <c r="K96" s="23">
        <f>UPPER(VLOOKUP(C96,MasterSheet!H:U,14,))</f>
        <v/>
      </c>
    </row>
    <row r="97">
      <c r="A97" s="23" t="inlineStr">
        <is>
          <t>EED115898</t>
        </is>
      </c>
      <c r="B97" s="32" t="n">
        <v>45818</v>
      </c>
      <c r="C97" s="23" t="n">
        <v>148233</v>
      </c>
      <c r="D97" s="23">
        <f>_xlfn.XLOOKUP(C97,MasterSheet!H:H,MasterSheet!F:F)</f>
        <v/>
      </c>
      <c r="E97" s="24">
        <f>SUMIFS(MasterSheet!J:J, MasterSheet!B:B, A97, MasterSheet!D:D, B97, MasterSheet!H:H, C97)</f>
        <v/>
      </c>
      <c r="F97" s="24">
        <f>E97*D97</f>
        <v/>
      </c>
      <c r="G97" s="28">
        <f>SUMIFS(MasterSheet!K:K, MasterSheet!B:B, A97, MasterSheet!D:D, B97, MasterSheet!H:H, C97)</f>
        <v/>
      </c>
      <c r="H97" s="28">
        <f>G97*D97</f>
        <v/>
      </c>
      <c r="I97" s="30">
        <f>SUMIFS(MasterSheet!L:L, MasterSheet!B:B, A97, MasterSheet!D:D, B97, MasterSheet!H:H, C97)</f>
        <v/>
      </c>
      <c r="J97" s="30">
        <f>I97*D97</f>
        <v/>
      </c>
      <c r="K97" s="23">
        <f>UPPER(VLOOKUP(C97,MasterSheet!H:U,14,))</f>
        <v/>
      </c>
    </row>
    <row r="98">
      <c r="A98" s="23" t="inlineStr">
        <is>
          <t>EED115898</t>
        </is>
      </c>
      <c r="B98" s="32" t="n">
        <v>45818</v>
      </c>
      <c r="C98" s="23" t="n">
        <v>154308</v>
      </c>
      <c r="D98" s="23">
        <f>_xlfn.XLOOKUP(C98,MasterSheet!H:H,MasterSheet!F:F)</f>
        <v/>
      </c>
      <c r="E98" s="24">
        <f>SUMIFS(MasterSheet!J:J, MasterSheet!B:B, A98, MasterSheet!D:D, B98, MasterSheet!H:H, C98)</f>
        <v/>
      </c>
      <c r="F98" s="24">
        <f>E98*D98</f>
        <v/>
      </c>
      <c r="G98" s="28">
        <f>SUMIFS(MasterSheet!K:K, MasterSheet!B:B, A98, MasterSheet!D:D, B98, MasterSheet!H:H, C98)</f>
        <v/>
      </c>
      <c r="H98" s="28">
        <f>G98*D98</f>
        <v/>
      </c>
      <c r="I98" s="30">
        <f>SUMIFS(MasterSheet!L:L, MasterSheet!B:B, A98, MasterSheet!D:D, B98, MasterSheet!H:H, C98)</f>
        <v/>
      </c>
      <c r="J98" s="30">
        <f>I98*D98</f>
        <v/>
      </c>
      <c r="K98" s="23">
        <f>UPPER(VLOOKUP(C98,MasterSheet!H:U,14,))</f>
        <v/>
      </c>
    </row>
    <row r="99">
      <c r="A99" s="23" t="inlineStr">
        <is>
          <t>EED115898</t>
        </is>
      </c>
      <c r="B99" s="32" t="n">
        <v>45818</v>
      </c>
      <c r="C99" s="23" t="n">
        <v>155526</v>
      </c>
      <c r="D99" s="23">
        <f>_xlfn.XLOOKUP(C99,MasterSheet!H:H,MasterSheet!F:F)</f>
        <v/>
      </c>
      <c r="E99" s="24">
        <f>SUMIFS(MasterSheet!J:J, MasterSheet!B:B, A99, MasterSheet!D:D, B99, MasterSheet!H:H, C99)</f>
        <v/>
      </c>
      <c r="F99" s="24">
        <f>E99*D99</f>
        <v/>
      </c>
      <c r="G99" s="28">
        <f>SUMIFS(MasterSheet!K:K, MasterSheet!B:B, A99, MasterSheet!D:D, B99, MasterSheet!H:H, C99)</f>
        <v/>
      </c>
      <c r="H99" s="28">
        <f>G99*D99</f>
        <v/>
      </c>
      <c r="I99" s="30">
        <f>SUMIFS(MasterSheet!L:L, MasterSheet!B:B, A99, MasterSheet!D:D, B99, MasterSheet!H:H, C99)</f>
        <v/>
      </c>
      <c r="J99" s="30">
        <f>I99*D99</f>
        <v/>
      </c>
      <c r="K99" s="23">
        <f>UPPER(VLOOKUP(C99,MasterSheet!H:U,14,))</f>
        <v/>
      </c>
    </row>
    <row r="100">
      <c r="A100" s="23" t="inlineStr">
        <is>
          <t>EED115898</t>
        </is>
      </c>
      <c r="B100" s="32" t="n">
        <v>45818</v>
      </c>
      <c r="C100" s="23" t="n">
        <v>155909</v>
      </c>
      <c r="D100" s="23">
        <f>_xlfn.XLOOKUP(C100,MasterSheet!H:H,MasterSheet!F:F)</f>
        <v/>
      </c>
      <c r="E100" s="24">
        <f>SUMIFS(MasterSheet!J:J, MasterSheet!B:B, A100, MasterSheet!D:D, B100, MasterSheet!H:H, C100)</f>
        <v/>
      </c>
      <c r="F100" s="24">
        <f>E100*D100</f>
        <v/>
      </c>
      <c r="G100" s="28">
        <f>SUMIFS(MasterSheet!K:K, MasterSheet!B:B, A100, MasterSheet!D:D, B100, MasterSheet!H:H, C100)</f>
        <v/>
      </c>
      <c r="H100" s="28">
        <f>G100*D100</f>
        <v/>
      </c>
      <c r="I100" s="30">
        <f>SUMIFS(MasterSheet!L:L, MasterSheet!B:B, A100, MasterSheet!D:D, B100, MasterSheet!H:H, C100)</f>
        <v/>
      </c>
      <c r="J100" s="30">
        <f>I100*D100</f>
        <v/>
      </c>
      <c r="K100" s="23">
        <f>UPPER(VLOOKUP(C100,MasterSheet!H:U,14,))</f>
        <v/>
      </c>
    </row>
    <row r="101">
      <c r="A101" s="23" t="inlineStr">
        <is>
          <t>EED115898</t>
        </is>
      </c>
      <c r="B101" s="32" t="n">
        <v>45818</v>
      </c>
      <c r="C101" s="23" t="n">
        <v>156541</v>
      </c>
      <c r="D101" s="23">
        <f>_xlfn.XLOOKUP(C101,MasterSheet!H:H,MasterSheet!F:F)</f>
        <v/>
      </c>
      <c r="E101" s="24">
        <f>SUMIFS(MasterSheet!J:J, MasterSheet!B:B, A101, MasterSheet!D:D, B101, MasterSheet!H:H, C101)</f>
        <v/>
      </c>
      <c r="F101" s="24">
        <f>E101*D101</f>
        <v/>
      </c>
      <c r="G101" s="28">
        <f>SUMIFS(MasterSheet!K:K, MasterSheet!B:B, A101, MasterSheet!D:D, B101, MasterSheet!H:H, C101)</f>
        <v/>
      </c>
      <c r="H101" s="28">
        <f>G101*D101</f>
        <v/>
      </c>
      <c r="I101" s="30">
        <f>SUMIFS(MasterSheet!L:L, MasterSheet!B:B, A101, MasterSheet!D:D, B101, MasterSheet!H:H, C101)</f>
        <v/>
      </c>
      <c r="J101" s="30">
        <f>I101*D101</f>
        <v/>
      </c>
      <c r="K101" s="23">
        <f>UPPER(VLOOKUP(C101,MasterSheet!H:U,14,))</f>
        <v/>
      </c>
    </row>
    <row r="102">
      <c r="A102" s="23" t="inlineStr">
        <is>
          <t>EED115898</t>
        </is>
      </c>
      <c r="B102" s="32" t="n">
        <v>45818</v>
      </c>
      <c r="C102" s="23" t="n">
        <v>156918</v>
      </c>
      <c r="D102" s="23">
        <f>_xlfn.XLOOKUP(C102,MasterSheet!H:H,MasterSheet!F:F)</f>
        <v/>
      </c>
      <c r="E102" s="24">
        <f>SUMIFS(MasterSheet!J:J, MasterSheet!B:B, A102, MasterSheet!D:D, B102, MasterSheet!H:H, C102)</f>
        <v/>
      </c>
      <c r="F102" s="24">
        <f>E102*D102</f>
        <v/>
      </c>
      <c r="G102" s="28">
        <f>SUMIFS(MasterSheet!K:K, MasterSheet!B:B, A102, MasterSheet!D:D, B102, MasterSheet!H:H, C102)</f>
        <v/>
      </c>
      <c r="H102" s="28">
        <f>G102*D102</f>
        <v/>
      </c>
      <c r="I102" s="30">
        <f>SUMIFS(MasterSheet!L:L, MasterSheet!B:B, A102, MasterSheet!D:D, B102, MasterSheet!H:H, C102)</f>
        <v/>
      </c>
      <c r="J102" s="30">
        <f>I102*D102</f>
        <v/>
      </c>
      <c r="K102" s="23">
        <f>UPPER(VLOOKUP(C102,MasterSheet!H:U,14,))</f>
        <v/>
      </c>
    </row>
    <row r="103">
      <c r="A103" s="23" t="inlineStr">
        <is>
          <t>EED115898</t>
        </is>
      </c>
      <c r="B103" s="32" t="n">
        <v>45818</v>
      </c>
      <c r="C103" s="23" t="n">
        <v>157305</v>
      </c>
      <c r="D103" s="23">
        <f>_xlfn.XLOOKUP(C103,MasterSheet!H:H,MasterSheet!F:F)</f>
        <v/>
      </c>
      <c r="E103" s="24">
        <f>SUMIFS(MasterSheet!J:J, MasterSheet!B:B, A103, MasterSheet!D:D, B103, MasterSheet!H:H, C103)</f>
        <v/>
      </c>
      <c r="F103" s="24">
        <f>E103*D103</f>
        <v/>
      </c>
      <c r="G103" s="28">
        <f>SUMIFS(MasterSheet!K:K, MasterSheet!B:B, A103, MasterSheet!D:D, B103, MasterSheet!H:H, C103)</f>
        <v/>
      </c>
      <c r="H103" s="28">
        <f>G103*D103</f>
        <v/>
      </c>
      <c r="I103" s="30">
        <f>SUMIFS(MasterSheet!L:L, MasterSheet!B:B, A103, MasterSheet!D:D, B103, MasterSheet!H:H, C103)</f>
        <v/>
      </c>
      <c r="J103" s="30">
        <f>I103*D103</f>
        <v/>
      </c>
      <c r="K103" s="23">
        <f>UPPER(VLOOKUP(C103,MasterSheet!H:U,14,))</f>
        <v/>
      </c>
    </row>
    <row r="104">
      <c r="A104" s="23" t="inlineStr">
        <is>
          <t>EED115898</t>
        </is>
      </c>
      <c r="B104" s="32" t="n">
        <v>45818</v>
      </c>
      <c r="C104" s="23" t="n">
        <v>161006</v>
      </c>
      <c r="D104" s="23">
        <f>_xlfn.XLOOKUP(C104,MasterSheet!H:H,MasterSheet!F:F)</f>
        <v/>
      </c>
      <c r="E104" s="24">
        <f>SUMIFS(MasterSheet!J:J, MasterSheet!B:B, A104, MasterSheet!D:D, B104, MasterSheet!H:H, C104)</f>
        <v/>
      </c>
      <c r="F104" s="24">
        <f>E104*D104</f>
        <v/>
      </c>
      <c r="G104" s="28">
        <f>SUMIFS(MasterSheet!K:K, MasterSheet!B:B, A104, MasterSheet!D:D, B104, MasterSheet!H:H, C104)</f>
        <v/>
      </c>
      <c r="H104" s="28">
        <f>G104*D104</f>
        <v/>
      </c>
      <c r="I104" s="30">
        <f>SUMIFS(MasterSheet!L:L, MasterSheet!B:B, A104, MasterSheet!D:D, B104, MasterSheet!H:H, C104)</f>
        <v/>
      </c>
      <c r="J104" s="30">
        <f>I104*D104</f>
        <v/>
      </c>
      <c r="K104" s="23">
        <f>UPPER(VLOOKUP(C104,MasterSheet!H:U,14,))</f>
        <v/>
      </c>
    </row>
    <row r="105">
      <c r="A105" s="23" t="inlineStr">
        <is>
          <t>EED115898</t>
        </is>
      </c>
      <c r="B105" s="32" t="n">
        <v>45818</v>
      </c>
      <c r="C105" s="23" t="n">
        <v>161218</v>
      </c>
      <c r="D105" s="23">
        <f>_xlfn.XLOOKUP(C105,MasterSheet!H:H,MasterSheet!F:F)</f>
        <v/>
      </c>
      <c r="E105" s="24">
        <f>SUMIFS(MasterSheet!J:J, MasterSheet!B:B, A105, MasterSheet!D:D, B105, MasterSheet!H:H, C105)</f>
        <v/>
      </c>
      <c r="F105" s="24">
        <f>E105*D105</f>
        <v/>
      </c>
      <c r="G105" s="28">
        <f>SUMIFS(MasterSheet!K:K, MasterSheet!B:B, A105, MasterSheet!D:D, B105, MasterSheet!H:H, C105)</f>
        <v/>
      </c>
      <c r="H105" s="28">
        <f>G105*D105</f>
        <v/>
      </c>
      <c r="I105" s="30">
        <f>SUMIFS(MasterSheet!L:L, MasterSheet!B:B, A105, MasterSheet!D:D, B105, MasterSheet!H:H, C105)</f>
        <v/>
      </c>
      <c r="J105" s="30">
        <f>I105*D105</f>
        <v/>
      </c>
      <c r="K105" s="23">
        <f>UPPER(VLOOKUP(C105,MasterSheet!H:U,14,))</f>
        <v/>
      </c>
    </row>
    <row r="106">
      <c r="A106" s="23" t="inlineStr">
        <is>
          <t>EED115898</t>
        </is>
      </c>
      <c r="B106" s="32" t="n">
        <v>45818</v>
      </c>
      <c r="C106" s="23" t="n">
        <v>164204</v>
      </c>
      <c r="D106" s="23">
        <f>_xlfn.XLOOKUP(C106,MasterSheet!H:H,MasterSheet!F:F)</f>
        <v/>
      </c>
      <c r="E106" s="24">
        <f>SUMIFS(MasterSheet!J:J, MasterSheet!B:B, A106, MasterSheet!D:D, B106, MasterSheet!H:H, C106)</f>
        <v/>
      </c>
      <c r="F106" s="24">
        <f>E106*D106</f>
        <v/>
      </c>
      <c r="G106" s="28">
        <f>SUMIFS(MasterSheet!K:K, MasterSheet!B:B, A106, MasterSheet!D:D, B106, MasterSheet!H:H, C106)</f>
        <v/>
      </c>
      <c r="H106" s="28">
        <f>G106*D106</f>
        <v/>
      </c>
      <c r="I106" s="30">
        <f>SUMIFS(MasterSheet!L:L, MasterSheet!B:B, A106, MasterSheet!D:D, B106, MasterSheet!H:H, C106)</f>
        <v/>
      </c>
      <c r="J106" s="30">
        <f>I106*D106</f>
        <v/>
      </c>
      <c r="K106" s="23">
        <f>UPPER(VLOOKUP(C106,MasterSheet!H:U,14,))</f>
        <v/>
      </c>
    </row>
    <row r="107">
      <c r="A107" s="23" t="inlineStr">
        <is>
          <t>EED115898</t>
        </is>
      </c>
      <c r="B107" s="32" t="n">
        <v>45818</v>
      </c>
      <c r="C107" s="23" t="n">
        <v>165602</v>
      </c>
      <c r="D107" s="23">
        <f>_xlfn.XLOOKUP(C107,MasterSheet!H:H,MasterSheet!F:F)</f>
        <v/>
      </c>
      <c r="E107" s="24">
        <f>SUMIFS(MasterSheet!J:J, MasterSheet!B:B, A107, MasterSheet!D:D, B107, MasterSheet!H:H, C107)</f>
        <v/>
      </c>
      <c r="F107" s="24">
        <f>E107*D107</f>
        <v/>
      </c>
      <c r="G107" s="28">
        <f>SUMIFS(MasterSheet!K:K, MasterSheet!B:B, A107, MasterSheet!D:D, B107, MasterSheet!H:H, C107)</f>
        <v/>
      </c>
      <c r="H107" s="28">
        <f>G107*D107</f>
        <v/>
      </c>
      <c r="I107" s="30">
        <f>SUMIFS(MasterSheet!L:L, MasterSheet!B:B, A107, MasterSheet!D:D, B107, MasterSheet!H:H, C107)</f>
        <v/>
      </c>
      <c r="J107" s="30">
        <f>I107*D107</f>
        <v/>
      </c>
      <c r="K107" s="23">
        <f>UPPER(VLOOKUP(C107,MasterSheet!H:U,14,))</f>
        <v/>
      </c>
    </row>
    <row r="108">
      <c r="A108" s="23" t="inlineStr">
        <is>
          <t>EED115898</t>
        </is>
      </c>
      <c r="B108" s="32" t="n">
        <v>45818</v>
      </c>
      <c r="C108" s="23" t="n">
        <v>300406</v>
      </c>
      <c r="D108" s="23">
        <f>_xlfn.XLOOKUP(C108,MasterSheet!H:H,MasterSheet!F:F)</f>
        <v/>
      </c>
      <c r="E108" s="24">
        <f>SUMIFS(MasterSheet!J:J, MasterSheet!B:B, A108, MasterSheet!D:D, B108, MasterSheet!H:H, C108)</f>
        <v/>
      </c>
      <c r="F108" s="24">
        <f>E108*D108</f>
        <v/>
      </c>
      <c r="G108" s="28">
        <f>SUMIFS(MasterSheet!K:K, MasterSheet!B:B, A108, MasterSheet!D:D, B108, MasterSheet!H:H, C108)</f>
        <v/>
      </c>
      <c r="H108" s="28">
        <f>G108*D108</f>
        <v/>
      </c>
      <c r="I108" s="30">
        <f>SUMIFS(MasterSheet!L:L, MasterSheet!B:B, A108, MasterSheet!D:D, B108, MasterSheet!H:H, C108)</f>
        <v/>
      </c>
      <c r="J108" s="30">
        <f>I108*D108</f>
        <v/>
      </c>
      <c r="K108" s="23">
        <f>UPPER(VLOOKUP(C108,MasterSheet!H:U,14,))</f>
        <v/>
      </c>
    </row>
    <row r="109">
      <c r="A109" s="23" t="inlineStr">
        <is>
          <t>EED115898</t>
        </is>
      </c>
      <c r="B109" s="32" t="n">
        <v>45818</v>
      </c>
      <c r="C109" s="23" t="n">
        <v>300529</v>
      </c>
      <c r="D109" s="23">
        <f>_xlfn.XLOOKUP(C109,MasterSheet!H:H,MasterSheet!F:F)</f>
        <v/>
      </c>
      <c r="E109" s="24">
        <f>SUMIFS(MasterSheet!J:J, MasterSheet!B:B, A109, MasterSheet!D:D, B109, MasterSheet!H:H, C109)</f>
        <v/>
      </c>
      <c r="F109" s="24">
        <f>E109*D109</f>
        <v/>
      </c>
      <c r="G109" s="28">
        <f>SUMIFS(MasterSheet!K:K, MasterSheet!B:B, A109, MasterSheet!D:D, B109, MasterSheet!H:H, C109)</f>
        <v/>
      </c>
      <c r="H109" s="28">
        <f>G109*D109</f>
        <v/>
      </c>
      <c r="I109" s="30">
        <f>SUMIFS(MasterSheet!L:L, MasterSheet!B:B, A109, MasterSheet!D:D, B109, MasterSheet!H:H, C109)</f>
        <v/>
      </c>
      <c r="J109" s="30">
        <f>I109*D109</f>
        <v/>
      </c>
      <c r="K109" s="23">
        <f>UPPER(VLOOKUP(C109,MasterSheet!H:U,14,))</f>
        <v/>
      </c>
    </row>
    <row r="110">
      <c r="A110" s="23" t="inlineStr">
        <is>
          <t>EED115898</t>
        </is>
      </c>
      <c r="B110" s="32" t="n">
        <v>45818</v>
      </c>
      <c r="C110" s="23" t="n">
        <v>300925</v>
      </c>
      <c r="D110" s="23">
        <f>_xlfn.XLOOKUP(C110,MasterSheet!H:H,MasterSheet!F:F)</f>
        <v/>
      </c>
      <c r="E110" s="24">
        <f>SUMIFS(MasterSheet!J:J, MasterSheet!B:B, A110, MasterSheet!D:D, B110, MasterSheet!H:H, C110)</f>
        <v/>
      </c>
      <c r="F110" s="24">
        <f>E110*D110</f>
        <v/>
      </c>
      <c r="G110" s="28">
        <f>SUMIFS(MasterSheet!K:K, MasterSheet!B:B, A110, MasterSheet!D:D, B110, MasterSheet!H:H, C110)</f>
        <v/>
      </c>
      <c r="H110" s="28">
        <f>G110*D110</f>
        <v/>
      </c>
      <c r="I110" s="30">
        <f>SUMIFS(MasterSheet!L:L, MasterSheet!B:B, A110, MasterSheet!D:D, B110, MasterSheet!H:H, C110)</f>
        <v/>
      </c>
      <c r="J110" s="30">
        <f>I110*D110</f>
        <v/>
      </c>
      <c r="K110" s="23">
        <f>UPPER(VLOOKUP(C110,MasterSheet!H:U,14,))</f>
        <v/>
      </c>
    </row>
    <row r="111">
      <c r="A111" s="23" t="inlineStr">
        <is>
          <t>EED115898</t>
        </is>
      </c>
      <c r="B111" s="32" t="n">
        <v>45818</v>
      </c>
      <c r="C111" s="23" t="n">
        <v>301820</v>
      </c>
      <c r="D111" s="23">
        <f>_xlfn.XLOOKUP(C111,MasterSheet!H:H,MasterSheet!F:F)</f>
        <v/>
      </c>
      <c r="E111" s="24">
        <f>SUMIFS(MasterSheet!J:J, MasterSheet!B:B, A111, MasterSheet!D:D, B111, MasterSheet!H:H, C111)</f>
        <v/>
      </c>
      <c r="F111" s="24">
        <f>E111*D111</f>
        <v/>
      </c>
      <c r="G111" s="28">
        <f>SUMIFS(MasterSheet!K:K, MasterSheet!B:B, A111, MasterSheet!D:D, B111, MasterSheet!H:H, C111)</f>
        <v/>
      </c>
      <c r="H111" s="28">
        <f>G111*D111</f>
        <v/>
      </c>
      <c r="I111" s="30">
        <f>SUMIFS(MasterSheet!L:L, MasterSheet!B:B, A111, MasterSheet!D:D, B111, MasterSheet!H:H, C111)</f>
        <v/>
      </c>
      <c r="J111" s="30">
        <f>I111*D111</f>
        <v/>
      </c>
      <c r="K111" s="23">
        <f>UPPER(VLOOKUP(C111,MasterSheet!H:U,14,))</f>
        <v/>
      </c>
    </row>
    <row r="112">
      <c r="A112" s="23" t="inlineStr">
        <is>
          <t>EED115898</t>
        </is>
      </c>
      <c r="B112" s="32" t="n">
        <v>45818</v>
      </c>
      <c r="C112" s="23" t="n">
        <v>302011</v>
      </c>
      <c r="D112" s="23">
        <f>_xlfn.XLOOKUP(C112,MasterSheet!H:H,MasterSheet!F:F)</f>
        <v/>
      </c>
      <c r="E112" s="24">
        <f>SUMIFS(MasterSheet!J:J, MasterSheet!B:B, A112, MasterSheet!D:D, B112, MasterSheet!H:H, C112)</f>
        <v/>
      </c>
      <c r="F112" s="24">
        <f>E112*D112</f>
        <v/>
      </c>
      <c r="G112" s="28">
        <f>SUMIFS(MasterSheet!K:K, MasterSheet!B:B, A112, MasterSheet!D:D, B112, MasterSheet!H:H, C112)</f>
        <v/>
      </c>
      <c r="H112" s="28">
        <f>G112*D112</f>
        <v/>
      </c>
      <c r="I112" s="30">
        <f>SUMIFS(MasterSheet!L:L, MasterSheet!B:B, A112, MasterSheet!D:D, B112, MasterSheet!H:H, C112)</f>
        <v/>
      </c>
      <c r="J112" s="30">
        <f>I112*D112</f>
        <v/>
      </c>
      <c r="K112" s="23">
        <f>UPPER(VLOOKUP(C112,MasterSheet!H:U,14,))</f>
        <v/>
      </c>
    </row>
    <row r="113">
      <c r="A113" s="23" t="inlineStr">
        <is>
          <t>EED115898</t>
        </is>
      </c>
      <c r="B113" s="32" t="n">
        <v>45818</v>
      </c>
      <c r="C113" s="23" t="n">
        <v>302048</v>
      </c>
      <c r="D113" s="23">
        <f>_xlfn.XLOOKUP(C113,MasterSheet!H:H,MasterSheet!F:F)</f>
        <v/>
      </c>
      <c r="E113" s="24">
        <f>SUMIFS(MasterSheet!J:J, MasterSheet!B:B, A113, MasterSheet!D:D, B113, MasterSheet!H:H, C113)</f>
        <v/>
      </c>
      <c r="F113" s="24">
        <f>E113*D113</f>
        <v/>
      </c>
      <c r="G113" s="28">
        <f>SUMIFS(MasterSheet!K:K, MasterSheet!B:B, A113, MasterSheet!D:D, B113, MasterSheet!H:H, C113)</f>
        <v/>
      </c>
      <c r="H113" s="28">
        <f>G113*D113</f>
        <v/>
      </c>
      <c r="I113" s="30">
        <f>SUMIFS(MasterSheet!L:L, MasterSheet!B:B, A113, MasterSheet!D:D, B113, MasterSheet!H:H, C113)</f>
        <v/>
      </c>
      <c r="J113" s="30">
        <f>I113*D113</f>
        <v/>
      </c>
      <c r="K113" s="23">
        <f>UPPER(VLOOKUP(C113,MasterSheet!H:U,14,))</f>
        <v/>
      </c>
    </row>
    <row r="114">
      <c r="A114" s="23" t="inlineStr">
        <is>
          <t>EED115898</t>
        </is>
      </c>
      <c r="B114" s="32" t="n">
        <v>45818</v>
      </c>
      <c r="C114" s="23" t="n">
        <v>302244</v>
      </c>
      <c r="D114" s="23">
        <f>_xlfn.XLOOKUP(C114,MasterSheet!H:H,MasterSheet!F:F)</f>
        <v/>
      </c>
      <c r="E114" s="24">
        <f>SUMIFS(MasterSheet!J:J, MasterSheet!B:B, A114, MasterSheet!D:D, B114, MasterSheet!H:H, C114)</f>
        <v/>
      </c>
      <c r="F114" s="24">
        <f>E114*D114</f>
        <v/>
      </c>
      <c r="G114" s="28">
        <f>SUMIFS(MasterSheet!K:K, MasterSheet!B:B, A114, MasterSheet!D:D, B114, MasterSheet!H:H, C114)</f>
        <v/>
      </c>
      <c r="H114" s="28">
        <f>G114*D114</f>
        <v/>
      </c>
      <c r="I114" s="30">
        <f>SUMIFS(MasterSheet!L:L, MasterSheet!B:B, A114, MasterSheet!D:D, B114, MasterSheet!H:H, C114)</f>
        <v/>
      </c>
      <c r="J114" s="30">
        <f>I114*D114</f>
        <v/>
      </c>
      <c r="K114" s="23">
        <f>UPPER(VLOOKUP(C114,MasterSheet!H:U,14,))</f>
        <v/>
      </c>
    </row>
    <row r="115">
      <c r="A115" s="23" t="inlineStr">
        <is>
          <t>EED115898</t>
        </is>
      </c>
      <c r="B115" s="32" t="n">
        <v>45818</v>
      </c>
      <c r="C115" s="23" t="n">
        <v>302610</v>
      </c>
      <c r="D115" s="23">
        <f>_xlfn.XLOOKUP(C115,MasterSheet!H:H,MasterSheet!F:F)</f>
        <v/>
      </c>
      <c r="E115" s="24">
        <f>SUMIFS(MasterSheet!J:J, MasterSheet!B:B, A115, MasterSheet!D:D, B115, MasterSheet!H:H, C115)</f>
        <v/>
      </c>
      <c r="F115" s="24">
        <f>E115*D115</f>
        <v/>
      </c>
      <c r="G115" s="28">
        <f>SUMIFS(MasterSheet!K:K, MasterSheet!B:B, A115, MasterSheet!D:D, B115, MasterSheet!H:H, C115)</f>
        <v/>
      </c>
      <c r="H115" s="28">
        <f>G115*D115</f>
        <v/>
      </c>
      <c r="I115" s="30">
        <f>SUMIFS(MasterSheet!L:L, MasterSheet!B:B, A115, MasterSheet!D:D, B115, MasterSheet!H:H, C115)</f>
        <v/>
      </c>
      <c r="J115" s="30">
        <f>I115*D115</f>
        <v/>
      </c>
      <c r="K115" s="23">
        <f>UPPER(VLOOKUP(C115,MasterSheet!H:U,14,))</f>
        <v/>
      </c>
    </row>
    <row r="116">
      <c r="A116" s="23" t="inlineStr">
        <is>
          <t>EED115898</t>
        </is>
      </c>
      <c r="B116" s="32" t="n">
        <v>45818</v>
      </c>
      <c r="C116" s="23" t="n">
        <v>302902</v>
      </c>
      <c r="D116" s="23">
        <f>_xlfn.XLOOKUP(C116,MasterSheet!H:H,MasterSheet!F:F)</f>
        <v/>
      </c>
      <c r="E116" s="24">
        <f>SUMIFS(MasterSheet!J:J, MasterSheet!B:B, A116, MasterSheet!D:D, B116, MasterSheet!H:H, C116)</f>
        <v/>
      </c>
      <c r="F116" s="24">
        <f>E116*D116</f>
        <v/>
      </c>
      <c r="G116" s="28">
        <f>SUMIFS(MasterSheet!K:K, MasterSheet!B:B, A116, MasterSheet!D:D, B116, MasterSheet!H:H, C116)</f>
        <v/>
      </c>
      <c r="H116" s="28">
        <f>G116*D116</f>
        <v/>
      </c>
      <c r="I116" s="30">
        <f>SUMIFS(MasterSheet!L:L, MasterSheet!B:B, A116, MasterSheet!D:D, B116, MasterSheet!H:H, C116)</f>
        <v/>
      </c>
      <c r="J116" s="30">
        <f>I116*D116</f>
        <v/>
      </c>
      <c r="K116" s="23">
        <f>UPPER(VLOOKUP(C116,MasterSheet!H:U,14,))</f>
        <v/>
      </c>
    </row>
    <row r="117">
      <c r="A117" s="23" t="inlineStr">
        <is>
          <t>EED115898</t>
        </is>
      </c>
      <c r="B117" s="32" t="n">
        <v>45818</v>
      </c>
      <c r="C117" s="23" t="n">
        <v>303003</v>
      </c>
      <c r="D117" s="23">
        <f>_xlfn.XLOOKUP(C117,MasterSheet!H:H,MasterSheet!F:F)</f>
        <v/>
      </c>
      <c r="E117" s="24">
        <f>SUMIFS(MasterSheet!J:J, MasterSheet!B:B, A117, MasterSheet!D:D, B117, MasterSheet!H:H, C117)</f>
        <v/>
      </c>
      <c r="F117" s="24">
        <f>E117*D117</f>
        <v/>
      </c>
      <c r="G117" s="28">
        <f>SUMIFS(MasterSheet!K:K, MasterSheet!B:B, A117, MasterSheet!D:D, B117, MasterSheet!H:H, C117)</f>
        <v/>
      </c>
      <c r="H117" s="28">
        <f>G117*D117</f>
        <v/>
      </c>
      <c r="I117" s="30">
        <f>SUMIFS(MasterSheet!L:L, MasterSheet!B:B, A117, MasterSheet!D:D, B117, MasterSheet!H:H, C117)</f>
        <v/>
      </c>
      <c r="J117" s="30">
        <f>I117*D117</f>
        <v/>
      </c>
      <c r="K117" s="23">
        <f>UPPER(VLOOKUP(C117,MasterSheet!H:U,14,))</f>
        <v/>
      </c>
    </row>
    <row r="118">
      <c r="A118" s="23" t="inlineStr">
        <is>
          <t>EED115898</t>
        </is>
      </c>
      <c r="B118" s="32" t="n">
        <v>45818</v>
      </c>
      <c r="C118" s="23" t="n">
        <v>303115</v>
      </c>
      <c r="D118" s="23">
        <f>_xlfn.XLOOKUP(C118,MasterSheet!H:H,MasterSheet!F:F)</f>
        <v/>
      </c>
      <c r="E118" s="24">
        <f>SUMIFS(MasterSheet!J:J, MasterSheet!B:B, A118, MasterSheet!D:D, B118, MasterSheet!H:H, C118)</f>
        <v/>
      </c>
      <c r="F118" s="24">
        <f>E118*D118</f>
        <v/>
      </c>
      <c r="G118" s="28">
        <f>SUMIFS(MasterSheet!K:K, MasterSheet!B:B, A118, MasterSheet!D:D, B118, MasterSheet!H:H, C118)</f>
        <v/>
      </c>
      <c r="H118" s="28">
        <f>G118*D118</f>
        <v/>
      </c>
      <c r="I118" s="30">
        <f>SUMIFS(MasterSheet!L:L, MasterSheet!B:B, A118, MasterSheet!D:D, B118, MasterSheet!H:H, C118)</f>
        <v/>
      </c>
      <c r="J118" s="30">
        <f>I118*D118</f>
        <v/>
      </c>
      <c r="K118" s="23">
        <f>UPPER(VLOOKUP(C118,MasterSheet!H:U,14,))</f>
        <v/>
      </c>
    </row>
    <row r="119">
      <c r="A119" s="23" t="inlineStr">
        <is>
          <t>EED115898</t>
        </is>
      </c>
      <c r="B119" s="32" t="n">
        <v>45818</v>
      </c>
      <c r="C119" s="23" t="n">
        <v>303526</v>
      </c>
      <c r="D119" s="23">
        <f>_xlfn.XLOOKUP(C119,MasterSheet!H:H,MasterSheet!F:F)</f>
        <v/>
      </c>
      <c r="E119" s="24">
        <f>SUMIFS(MasterSheet!J:J, MasterSheet!B:B, A119, MasterSheet!D:D, B119, MasterSheet!H:H, C119)</f>
        <v/>
      </c>
      <c r="F119" s="24">
        <f>E119*D119</f>
        <v/>
      </c>
      <c r="G119" s="28">
        <f>SUMIFS(MasterSheet!K:K, MasterSheet!B:B, A119, MasterSheet!D:D, B119, MasterSheet!H:H, C119)</f>
        <v/>
      </c>
      <c r="H119" s="28">
        <f>G119*D119</f>
        <v/>
      </c>
      <c r="I119" s="30">
        <f>SUMIFS(MasterSheet!L:L, MasterSheet!B:B, A119, MasterSheet!D:D, B119, MasterSheet!H:H, C119)</f>
        <v/>
      </c>
      <c r="J119" s="30">
        <f>I119*D119</f>
        <v/>
      </c>
      <c r="K119" s="23">
        <f>UPPER(VLOOKUP(C119,MasterSheet!H:U,14,))</f>
        <v/>
      </c>
    </row>
    <row r="120">
      <c r="A120" s="23" t="inlineStr">
        <is>
          <t>EED115898</t>
        </is>
      </c>
      <c r="B120" s="32" t="n">
        <v>45818</v>
      </c>
      <c r="C120" s="23" t="n">
        <v>304006</v>
      </c>
      <c r="D120" s="23">
        <f>_xlfn.XLOOKUP(C120,MasterSheet!H:H,MasterSheet!F:F)</f>
        <v/>
      </c>
      <c r="E120" s="24">
        <f>SUMIFS(MasterSheet!J:J, MasterSheet!B:B, A120, MasterSheet!D:D, B120, MasterSheet!H:H, C120)</f>
        <v/>
      </c>
      <c r="F120" s="24">
        <f>E120*D120</f>
        <v/>
      </c>
      <c r="G120" s="28">
        <f>SUMIFS(MasterSheet!K:K, MasterSheet!B:B, A120, MasterSheet!D:D, B120, MasterSheet!H:H, C120)</f>
        <v/>
      </c>
      <c r="H120" s="28">
        <f>G120*D120</f>
        <v/>
      </c>
      <c r="I120" s="30">
        <f>SUMIFS(MasterSheet!L:L, MasterSheet!B:B, A120, MasterSheet!D:D, B120, MasterSheet!H:H, C120)</f>
        <v/>
      </c>
      <c r="J120" s="30">
        <f>I120*D120</f>
        <v/>
      </c>
      <c r="K120" s="23">
        <f>UPPER(VLOOKUP(C120,MasterSheet!H:U,14,))</f>
        <v/>
      </c>
    </row>
    <row r="121">
      <c r="A121" s="23" t="inlineStr">
        <is>
          <t>Opening Stock</t>
        </is>
      </c>
      <c r="B121" s="32" t="n">
        <v>45808</v>
      </c>
      <c r="C121" s="23" t="n">
        <v>304006</v>
      </c>
      <c r="D121" s="23">
        <f>_xlfn.XLOOKUP(C121,MasterSheet!H:H,MasterSheet!F:F)</f>
        <v/>
      </c>
      <c r="E121" s="24">
        <f>SUMIFS(MasterSheet!J:J, MasterSheet!B:B, A121, MasterSheet!D:D, B121, MasterSheet!H:H, C121)</f>
        <v/>
      </c>
      <c r="F121" s="24">
        <f>E121*D121</f>
        <v/>
      </c>
      <c r="G121" s="28">
        <f>SUMIFS(MasterSheet!K:K, MasterSheet!B:B, A121, MasterSheet!D:D, B121, MasterSheet!H:H, C121)</f>
        <v/>
      </c>
      <c r="H121" s="28">
        <f>G121*D121</f>
        <v/>
      </c>
      <c r="I121" s="30">
        <f>SUMIFS(MasterSheet!L:L, MasterSheet!B:B, A121, MasterSheet!D:D, B121, MasterSheet!H:H, C121)</f>
        <v/>
      </c>
      <c r="J121" s="30">
        <f>I121*D121</f>
        <v/>
      </c>
      <c r="K121" s="23">
        <f>UPPER(VLOOKUP(C121,MasterSheet!H:U,14,))</f>
        <v/>
      </c>
    </row>
    <row r="122">
      <c r="A122" s="23" t="inlineStr">
        <is>
          <t>EED115898</t>
        </is>
      </c>
      <c r="B122" s="32" t="n">
        <v>45818</v>
      </c>
      <c r="C122" s="23" t="n">
        <v>304242</v>
      </c>
      <c r="D122" s="23">
        <f>_xlfn.XLOOKUP(C122,MasterSheet!H:H,MasterSheet!F:F)</f>
        <v/>
      </c>
      <c r="E122" s="24">
        <f>SUMIFS(MasterSheet!J:J, MasterSheet!B:B, A122, MasterSheet!D:D, B122, MasterSheet!H:H, C122)</f>
        <v/>
      </c>
      <c r="F122" s="24">
        <f>E122*D122</f>
        <v/>
      </c>
      <c r="G122" s="28">
        <f>SUMIFS(MasterSheet!K:K, MasterSheet!B:B, A122, MasterSheet!D:D, B122, MasterSheet!H:H, C122)</f>
        <v/>
      </c>
      <c r="H122" s="28">
        <f>G122*D122</f>
        <v/>
      </c>
      <c r="I122" s="30">
        <f>SUMIFS(MasterSheet!L:L, MasterSheet!B:B, A122, MasterSheet!D:D, B122, MasterSheet!H:H, C122)</f>
        <v/>
      </c>
      <c r="J122" s="30">
        <f>I122*D122</f>
        <v/>
      </c>
      <c r="K122" s="23">
        <f>UPPER(VLOOKUP(C122,MasterSheet!H:U,14,))</f>
        <v/>
      </c>
    </row>
    <row r="123">
      <c r="A123" s="23" t="inlineStr">
        <is>
          <t>EED115898</t>
        </is>
      </c>
      <c r="B123" s="32" t="n">
        <v>45818</v>
      </c>
      <c r="C123" s="23" t="n">
        <v>305623</v>
      </c>
      <c r="D123" s="23">
        <f>_xlfn.XLOOKUP(C123,MasterSheet!H:H,MasterSheet!F:F)</f>
        <v/>
      </c>
      <c r="E123" s="24">
        <f>SUMIFS(MasterSheet!J:J, MasterSheet!B:B, A123, MasterSheet!D:D, B123, MasterSheet!H:H, C123)</f>
        <v/>
      </c>
      <c r="F123" s="24">
        <f>E123*D123</f>
        <v/>
      </c>
      <c r="G123" s="28">
        <f>SUMIFS(MasterSheet!K:K, MasterSheet!B:B, A123, MasterSheet!D:D, B123, MasterSheet!H:H, C123)</f>
        <v/>
      </c>
      <c r="H123" s="28">
        <f>G123*D123</f>
        <v/>
      </c>
      <c r="I123" s="30">
        <f>SUMIFS(MasterSheet!L:L, MasterSheet!B:B, A123, MasterSheet!D:D, B123, MasterSheet!H:H, C123)</f>
        <v/>
      </c>
      <c r="J123" s="30">
        <f>I123*D123</f>
        <v/>
      </c>
      <c r="K123" s="23">
        <f>UPPER(VLOOKUP(C123,MasterSheet!H:U,14,))</f>
        <v/>
      </c>
    </row>
    <row r="124">
      <c r="A124" s="23" t="inlineStr">
        <is>
          <t>EED115898</t>
        </is>
      </c>
      <c r="B124" s="32" t="n">
        <v>45818</v>
      </c>
      <c r="C124" s="23" t="n">
        <v>306742</v>
      </c>
      <c r="D124" s="23">
        <f>_xlfn.XLOOKUP(C124,MasterSheet!H:H,MasterSheet!F:F)</f>
        <v/>
      </c>
      <c r="E124" s="24">
        <f>SUMIFS(MasterSheet!J:J, MasterSheet!B:B, A124, MasterSheet!D:D, B124, MasterSheet!H:H, C124)</f>
        <v/>
      </c>
      <c r="F124" s="24">
        <f>E124*D124</f>
        <v/>
      </c>
      <c r="G124" s="28">
        <f>SUMIFS(MasterSheet!K:K, MasterSheet!B:B, A124, MasterSheet!D:D, B124, MasterSheet!H:H, C124)</f>
        <v/>
      </c>
      <c r="H124" s="28">
        <f>G124*D124</f>
        <v/>
      </c>
      <c r="I124" s="30">
        <f>SUMIFS(MasterSheet!L:L, MasterSheet!B:B, A124, MasterSheet!D:D, B124, MasterSheet!H:H, C124)</f>
        <v/>
      </c>
      <c r="J124" s="30">
        <f>I124*D124</f>
        <v/>
      </c>
      <c r="K124" s="23">
        <f>UPPER(VLOOKUP(C124,MasterSheet!H:U,14,))</f>
        <v/>
      </c>
    </row>
    <row r="125">
      <c r="A125" s="23" t="inlineStr">
        <is>
          <t>EED115898</t>
        </is>
      </c>
      <c r="B125" s="32" t="n">
        <v>45818</v>
      </c>
      <c r="C125" s="23" t="n">
        <v>307627</v>
      </c>
      <c r="D125" s="23">
        <f>_xlfn.XLOOKUP(C125,MasterSheet!H:H,MasterSheet!F:F)</f>
        <v/>
      </c>
      <c r="E125" s="24">
        <f>SUMIFS(MasterSheet!J:J, MasterSheet!B:B, A125, MasterSheet!D:D, B125, MasterSheet!H:H, C125)</f>
        <v/>
      </c>
      <c r="F125" s="24">
        <f>E125*D125</f>
        <v/>
      </c>
      <c r="G125" s="28">
        <f>SUMIFS(MasterSheet!K:K, MasterSheet!B:B, A125, MasterSheet!D:D, B125, MasterSheet!H:H, C125)</f>
        <v/>
      </c>
      <c r="H125" s="28">
        <f>G125*D125</f>
        <v/>
      </c>
      <c r="I125" s="30">
        <f>SUMIFS(MasterSheet!L:L, MasterSheet!B:B, A125, MasterSheet!D:D, B125, MasterSheet!H:H, C125)</f>
        <v/>
      </c>
      <c r="J125" s="30">
        <f>I125*D125</f>
        <v/>
      </c>
      <c r="K125" s="23">
        <f>UPPER(VLOOKUP(C125,MasterSheet!H:U,14,))</f>
        <v/>
      </c>
    </row>
    <row r="126">
      <c r="A126" s="23" t="inlineStr">
        <is>
          <t>EED115898</t>
        </is>
      </c>
      <c r="B126" s="32" t="n">
        <v>45818</v>
      </c>
      <c r="C126" s="23" t="n">
        <v>308102</v>
      </c>
      <c r="D126" s="23">
        <f>_xlfn.XLOOKUP(C126,MasterSheet!H:H,MasterSheet!F:F)</f>
        <v/>
      </c>
      <c r="E126" s="24">
        <f>SUMIFS(MasterSheet!J:J, MasterSheet!B:B, A126, MasterSheet!D:D, B126, MasterSheet!H:H, C126)</f>
        <v/>
      </c>
      <c r="F126" s="24">
        <f>E126*D126</f>
        <v/>
      </c>
      <c r="G126" s="28">
        <f>SUMIFS(MasterSheet!K:K, MasterSheet!B:B, A126, MasterSheet!D:D, B126, MasterSheet!H:H, C126)</f>
        <v/>
      </c>
      <c r="H126" s="28">
        <f>G126*D126</f>
        <v/>
      </c>
      <c r="I126" s="30">
        <f>SUMIFS(MasterSheet!L:L, MasterSheet!B:B, A126, MasterSheet!D:D, B126, MasterSheet!H:H, C126)</f>
        <v/>
      </c>
      <c r="J126" s="30">
        <f>I126*D126</f>
        <v/>
      </c>
      <c r="K126" s="23">
        <f>UPPER(VLOOKUP(C126,MasterSheet!H:U,14,))</f>
        <v/>
      </c>
    </row>
    <row r="127">
      <c r="A127" s="23" t="inlineStr">
        <is>
          <t>EED115898</t>
        </is>
      </c>
      <c r="B127" s="32" t="n">
        <v>45818</v>
      </c>
      <c r="C127" s="23" t="n">
        <v>308104</v>
      </c>
      <c r="D127" s="23">
        <f>_xlfn.XLOOKUP(C127,MasterSheet!H:H,MasterSheet!F:F)</f>
        <v/>
      </c>
      <c r="E127" s="24">
        <f>SUMIFS(MasterSheet!J:J, MasterSheet!B:B, A127, MasterSheet!D:D, B127, MasterSheet!H:H, C127)</f>
        <v/>
      </c>
      <c r="F127" s="24">
        <f>E127*D127</f>
        <v/>
      </c>
      <c r="G127" s="28">
        <f>SUMIFS(MasterSheet!K:K, MasterSheet!B:B, A127, MasterSheet!D:D, B127, MasterSheet!H:H, C127)</f>
        <v/>
      </c>
      <c r="H127" s="28">
        <f>G127*D127</f>
        <v/>
      </c>
      <c r="I127" s="30">
        <f>SUMIFS(MasterSheet!L:L, MasterSheet!B:B, A127, MasterSheet!D:D, B127, MasterSheet!H:H, C127)</f>
        <v/>
      </c>
      <c r="J127" s="30">
        <f>I127*D127</f>
        <v/>
      </c>
      <c r="K127" s="23">
        <f>UPPER(VLOOKUP(C127,MasterSheet!H:U,14,))</f>
        <v/>
      </c>
    </row>
    <row r="128">
      <c r="A128" s="23" t="inlineStr">
        <is>
          <t>EED115898</t>
        </is>
      </c>
      <c r="B128" s="32" t="n">
        <v>45818</v>
      </c>
      <c r="C128" s="23" t="n">
        <v>310906</v>
      </c>
      <c r="D128" s="23">
        <f>_xlfn.XLOOKUP(C128,MasterSheet!H:H,MasterSheet!F:F)</f>
        <v/>
      </c>
      <c r="E128" s="24">
        <f>SUMIFS(MasterSheet!J:J, MasterSheet!B:B, A128, MasterSheet!D:D, B128, MasterSheet!H:H, C128)</f>
        <v/>
      </c>
      <c r="F128" s="24">
        <f>E128*D128</f>
        <v/>
      </c>
      <c r="G128" s="28">
        <f>SUMIFS(MasterSheet!K:K, MasterSheet!B:B, A128, MasterSheet!D:D, B128, MasterSheet!H:H, C128)</f>
        <v/>
      </c>
      <c r="H128" s="28">
        <f>G128*D128</f>
        <v/>
      </c>
      <c r="I128" s="30">
        <f>SUMIFS(MasterSheet!L:L, MasterSheet!B:B, A128, MasterSheet!D:D, B128, MasterSheet!H:H, C128)</f>
        <v/>
      </c>
      <c r="J128" s="30">
        <f>I128*D128</f>
        <v/>
      </c>
      <c r="K128" s="23">
        <f>UPPER(VLOOKUP(C128,MasterSheet!H:U,14,))</f>
        <v/>
      </c>
    </row>
    <row r="129">
      <c r="A129" s="23" t="inlineStr">
        <is>
          <t>EED115898</t>
        </is>
      </c>
      <c r="B129" s="32" t="n">
        <v>45818</v>
      </c>
      <c r="C129" s="23" t="n">
        <v>315809</v>
      </c>
      <c r="D129" s="23">
        <f>_xlfn.XLOOKUP(C129,MasterSheet!H:H,MasterSheet!F:F)</f>
        <v/>
      </c>
      <c r="E129" s="24">
        <f>SUMIFS(MasterSheet!J:J, MasterSheet!B:B, A129, MasterSheet!D:D, B129, MasterSheet!H:H, C129)</f>
        <v/>
      </c>
      <c r="F129" s="24">
        <f>E129*D129</f>
        <v/>
      </c>
      <c r="G129" s="28">
        <f>SUMIFS(MasterSheet!K:K, MasterSheet!B:B, A129, MasterSheet!D:D, B129, MasterSheet!H:H, C129)</f>
        <v/>
      </c>
      <c r="H129" s="28">
        <f>G129*D129</f>
        <v/>
      </c>
      <c r="I129" s="30">
        <f>SUMIFS(MasterSheet!L:L, MasterSheet!B:B, A129, MasterSheet!D:D, B129, MasterSheet!H:H, C129)</f>
        <v/>
      </c>
      <c r="J129" s="30">
        <f>I129*D129</f>
        <v/>
      </c>
      <c r="K129" s="23">
        <f>UPPER(VLOOKUP(C129,MasterSheet!H:U,14,))</f>
        <v/>
      </c>
    </row>
    <row r="130">
      <c r="A130" s="23" t="inlineStr">
        <is>
          <t>EED115898</t>
        </is>
      </c>
      <c r="B130" s="32" t="n">
        <v>45818</v>
      </c>
      <c r="C130" s="23" t="n">
        <v>317302</v>
      </c>
      <c r="D130" s="23">
        <f>_xlfn.XLOOKUP(C130,MasterSheet!H:H,MasterSheet!F:F)</f>
        <v/>
      </c>
      <c r="E130" s="24">
        <f>SUMIFS(MasterSheet!J:J, MasterSheet!B:B, A130, MasterSheet!D:D, B130, MasterSheet!H:H, C130)</f>
        <v/>
      </c>
      <c r="F130" s="24">
        <f>E130*D130</f>
        <v/>
      </c>
      <c r="G130" s="28">
        <f>SUMIFS(MasterSheet!K:K, MasterSheet!B:B, A130, MasterSheet!D:D, B130, MasterSheet!H:H, C130)</f>
        <v/>
      </c>
      <c r="H130" s="28">
        <f>G130*D130</f>
        <v/>
      </c>
      <c r="I130" s="30">
        <f>SUMIFS(MasterSheet!L:L, MasterSheet!B:B, A130, MasterSheet!D:D, B130, MasterSheet!H:H, C130)</f>
        <v/>
      </c>
      <c r="J130" s="30">
        <f>I130*D130</f>
        <v/>
      </c>
      <c r="K130" s="23">
        <f>UPPER(VLOOKUP(C130,MasterSheet!H:U,14,))</f>
        <v/>
      </c>
    </row>
    <row r="131">
      <c r="A131" s="23" t="inlineStr">
        <is>
          <t>EED115898</t>
        </is>
      </c>
      <c r="B131" s="32" t="n">
        <v>45818</v>
      </c>
      <c r="C131" s="23" t="n">
        <v>317329</v>
      </c>
      <c r="D131" s="23">
        <f>_xlfn.XLOOKUP(C131,MasterSheet!H:H,MasterSheet!F:F)</f>
        <v/>
      </c>
      <c r="E131" s="24">
        <f>SUMIFS(MasterSheet!J:J, MasterSheet!B:B, A131, MasterSheet!D:D, B131, MasterSheet!H:H, C131)</f>
        <v/>
      </c>
      <c r="F131" s="24">
        <f>E131*D131</f>
        <v/>
      </c>
      <c r="G131" s="28">
        <f>SUMIFS(MasterSheet!K:K, MasterSheet!B:B, A131, MasterSheet!D:D, B131, MasterSheet!H:H, C131)</f>
        <v/>
      </c>
      <c r="H131" s="28">
        <f>G131*D131</f>
        <v/>
      </c>
      <c r="I131" s="30">
        <f>SUMIFS(MasterSheet!L:L, MasterSheet!B:B, A131, MasterSheet!D:D, B131, MasterSheet!H:H, C131)</f>
        <v/>
      </c>
      <c r="J131" s="30">
        <f>I131*D131</f>
        <v/>
      </c>
      <c r="K131" s="23">
        <f>UPPER(VLOOKUP(C131,MasterSheet!H:U,14,))</f>
        <v/>
      </c>
    </row>
    <row r="132">
      <c r="A132" s="23" t="inlineStr">
        <is>
          <t>EED115898</t>
        </is>
      </c>
      <c r="B132" s="32" t="n">
        <v>45818</v>
      </c>
      <c r="C132" s="23" t="n">
        <v>318304</v>
      </c>
      <c r="D132" s="23">
        <f>_xlfn.XLOOKUP(C132,MasterSheet!H:H,MasterSheet!F:F)</f>
        <v/>
      </c>
      <c r="E132" s="24">
        <f>SUMIFS(MasterSheet!J:J, MasterSheet!B:B, A132, MasterSheet!D:D, B132, MasterSheet!H:H, C132)</f>
        <v/>
      </c>
      <c r="F132" s="24">
        <f>E132*D132</f>
        <v/>
      </c>
      <c r="G132" s="28">
        <f>SUMIFS(MasterSheet!K:K, MasterSheet!B:B, A132, MasterSheet!D:D, B132, MasterSheet!H:H, C132)</f>
        <v/>
      </c>
      <c r="H132" s="28">
        <f>G132*D132</f>
        <v/>
      </c>
      <c r="I132" s="30">
        <f>SUMIFS(MasterSheet!L:L, MasterSheet!B:B, A132, MasterSheet!D:D, B132, MasterSheet!H:H, C132)</f>
        <v/>
      </c>
      <c r="J132" s="30">
        <f>I132*D132</f>
        <v/>
      </c>
      <c r="K132" s="23">
        <f>UPPER(VLOOKUP(C132,MasterSheet!H:U,14,))</f>
        <v/>
      </c>
    </row>
    <row r="133">
      <c r="A133" s="23" t="inlineStr">
        <is>
          <t>EED115898</t>
        </is>
      </c>
      <c r="B133" s="32" t="n">
        <v>45818</v>
      </c>
      <c r="C133" s="23" t="n">
        <v>318317</v>
      </c>
      <c r="D133" s="23">
        <f>_xlfn.XLOOKUP(C133,MasterSheet!H:H,MasterSheet!F:F)</f>
        <v/>
      </c>
      <c r="E133" s="24">
        <f>SUMIFS(MasterSheet!J:J, MasterSheet!B:B, A133, MasterSheet!D:D, B133, MasterSheet!H:H, C133)</f>
        <v/>
      </c>
      <c r="F133" s="24">
        <f>E133*D133</f>
        <v/>
      </c>
      <c r="G133" s="28">
        <f>SUMIFS(MasterSheet!K:K, MasterSheet!B:B, A133, MasterSheet!D:D, B133, MasterSheet!H:H, C133)</f>
        <v/>
      </c>
      <c r="H133" s="28">
        <f>G133*D133</f>
        <v/>
      </c>
      <c r="I133" s="30">
        <f>SUMIFS(MasterSheet!L:L, MasterSheet!B:B, A133, MasterSheet!D:D, B133, MasterSheet!H:H, C133)</f>
        <v/>
      </c>
      <c r="J133" s="30">
        <f>I133*D133</f>
        <v/>
      </c>
      <c r="K133" s="23">
        <f>UPPER(VLOOKUP(C133,MasterSheet!H:U,14,))</f>
        <v/>
      </c>
    </row>
    <row r="134">
      <c r="A134" s="23" t="inlineStr">
        <is>
          <t>EED115898</t>
        </is>
      </c>
      <c r="B134" s="32" t="n">
        <v>45818</v>
      </c>
      <c r="C134" s="23" t="n">
        <v>323204</v>
      </c>
      <c r="D134" s="23">
        <f>_xlfn.XLOOKUP(C134,MasterSheet!H:H,MasterSheet!F:F)</f>
        <v/>
      </c>
      <c r="E134" s="24">
        <f>SUMIFS(MasterSheet!J:J, MasterSheet!B:B, A134, MasterSheet!D:D, B134, MasterSheet!H:H, C134)</f>
        <v/>
      </c>
      <c r="F134" s="24">
        <f>E134*D134</f>
        <v/>
      </c>
      <c r="G134" s="28">
        <f>SUMIFS(MasterSheet!K:K, MasterSheet!B:B, A134, MasterSheet!D:D, B134, MasterSheet!H:H, C134)</f>
        <v/>
      </c>
      <c r="H134" s="28">
        <f>G134*D134</f>
        <v/>
      </c>
      <c r="I134" s="30">
        <f>SUMIFS(MasterSheet!L:L, MasterSheet!B:B, A134, MasterSheet!D:D, B134, MasterSheet!H:H, C134)</f>
        <v/>
      </c>
      <c r="J134" s="30">
        <f>I134*D134</f>
        <v/>
      </c>
      <c r="K134" s="23">
        <f>UPPER(VLOOKUP(C134,MasterSheet!H:U,14,))</f>
        <v/>
      </c>
    </row>
    <row r="135">
      <c r="A135" s="23" t="inlineStr">
        <is>
          <t>EED115898</t>
        </is>
      </c>
      <c r="B135" s="32" t="n">
        <v>45818</v>
      </c>
      <c r="C135" s="23" t="n">
        <v>328610</v>
      </c>
      <c r="D135" s="23">
        <f>_xlfn.XLOOKUP(C135,MasterSheet!H:H,MasterSheet!F:F)</f>
        <v/>
      </c>
      <c r="E135" s="24">
        <f>SUMIFS(MasterSheet!J:J, MasterSheet!B:B, A135, MasterSheet!D:D, B135, MasterSheet!H:H, C135)</f>
        <v/>
      </c>
      <c r="F135" s="24">
        <f>E135*D135</f>
        <v/>
      </c>
      <c r="G135" s="28">
        <f>SUMIFS(MasterSheet!K:K, MasterSheet!B:B, A135, MasterSheet!D:D, B135, MasterSheet!H:H, C135)</f>
        <v/>
      </c>
      <c r="H135" s="28">
        <f>G135*D135</f>
        <v/>
      </c>
      <c r="I135" s="30">
        <f>SUMIFS(MasterSheet!L:L, MasterSheet!B:B, A135, MasterSheet!D:D, B135, MasterSheet!H:H, C135)</f>
        <v/>
      </c>
      <c r="J135" s="30">
        <f>I135*D135</f>
        <v/>
      </c>
      <c r="K135" s="23">
        <f>UPPER(VLOOKUP(C135,MasterSheet!H:U,14,))</f>
        <v/>
      </c>
    </row>
    <row r="136">
      <c r="A136" s="23" t="inlineStr">
        <is>
          <t>EED115898</t>
        </is>
      </c>
      <c r="B136" s="32" t="n">
        <v>45818</v>
      </c>
      <c r="C136" s="23" t="n">
        <v>329904</v>
      </c>
      <c r="D136" s="23">
        <f>_xlfn.XLOOKUP(C136,MasterSheet!H:H,MasterSheet!F:F)</f>
        <v/>
      </c>
      <c r="E136" s="24">
        <f>SUMIFS(MasterSheet!J:J, MasterSheet!B:B, A136, MasterSheet!D:D, B136, MasterSheet!H:H, C136)</f>
        <v/>
      </c>
      <c r="F136" s="24">
        <f>E136*D136</f>
        <v/>
      </c>
      <c r="G136" s="28">
        <f>SUMIFS(MasterSheet!K:K, MasterSheet!B:B, A136, MasterSheet!D:D, B136, MasterSheet!H:H, C136)</f>
        <v/>
      </c>
      <c r="H136" s="28">
        <f>G136*D136</f>
        <v/>
      </c>
      <c r="I136" s="30">
        <f>SUMIFS(MasterSheet!L:L, MasterSheet!B:B, A136, MasterSheet!D:D, B136, MasterSheet!H:H, C136)</f>
        <v/>
      </c>
      <c r="J136" s="30">
        <f>I136*D136</f>
        <v/>
      </c>
      <c r="K136" s="23">
        <f>UPPER(VLOOKUP(C136,MasterSheet!H:U,14,))</f>
        <v/>
      </c>
    </row>
    <row r="137">
      <c r="A137" s="23" t="inlineStr">
        <is>
          <t>EED115898</t>
        </is>
      </c>
      <c r="B137" s="32" t="n">
        <v>45818</v>
      </c>
      <c r="C137" s="23" t="n">
        <v>329931</v>
      </c>
      <c r="D137" s="23">
        <f>_xlfn.XLOOKUP(C137,MasterSheet!H:H,MasterSheet!F:F)</f>
        <v/>
      </c>
      <c r="E137" s="24">
        <f>SUMIFS(MasterSheet!J:J, MasterSheet!B:B, A137, MasterSheet!D:D, B137, MasterSheet!H:H, C137)</f>
        <v/>
      </c>
      <c r="F137" s="24">
        <f>E137*D137</f>
        <v/>
      </c>
      <c r="G137" s="28">
        <f>SUMIFS(MasterSheet!K:K, MasterSheet!B:B, A137, MasterSheet!D:D, B137, MasterSheet!H:H, C137)</f>
        <v/>
      </c>
      <c r="H137" s="28">
        <f>G137*D137</f>
        <v/>
      </c>
      <c r="I137" s="30">
        <f>SUMIFS(MasterSheet!L:L, MasterSheet!B:B, A137, MasterSheet!D:D, B137, MasterSheet!H:H, C137)</f>
        <v/>
      </c>
      <c r="J137" s="30">
        <f>I137*D137</f>
        <v/>
      </c>
      <c r="K137" s="23">
        <f>UPPER(VLOOKUP(C137,MasterSheet!H:U,14,))</f>
        <v/>
      </c>
    </row>
    <row r="138">
      <c r="A138" s="23" t="inlineStr">
        <is>
          <t>EED115898</t>
        </is>
      </c>
      <c r="B138" s="32" t="n">
        <v>45818</v>
      </c>
      <c r="C138" s="23" t="n">
        <v>331210</v>
      </c>
      <c r="D138" s="23">
        <f>_xlfn.XLOOKUP(C138,MasterSheet!H:H,MasterSheet!F:F)</f>
        <v/>
      </c>
      <c r="E138" s="24">
        <f>SUMIFS(MasterSheet!J:J, MasterSheet!B:B, A138, MasterSheet!D:D, B138, MasterSheet!H:H, C138)</f>
        <v/>
      </c>
      <c r="F138" s="24">
        <f>E138*D138</f>
        <v/>
      </c>
      <c r="G138" s="28">
        <f>SUMIFS(MasterSheet!K:K, MasterSheet!B:B, A138, MasterSheet!D:D, B138, MasterSheet!H:H, C138)</f>
        <v/>
      </c>
      <c r="H138" s="28">
        <f>G138*D138</f>
        <v/>
      </c>
      <c r="I138" s="30">
        <f>SUMIFS(MasterSheet!L:L, MasterSheet!B:B, A138, MasterSheet!D:D, B138, MasterSheet!H:H, C138)</f>
        <v/>
      </c>
      <c r="J138" s="30">
        <f>I138*D138</f>
        <v/>
      </c>
      <c r="K138" s="23">
        <f>UPPER(VLOOKUP(C138,MasterSheet!H:U,14,))</f>
        <v/>
      </c>
    </row>
    <row r="139">
      <c r="A139" s="23" t="inlineStr">
        <is>
          <t>EED115898</t>
        </is>
      </c>
      <c r="B139" s="32" t="n">
        <v>45818</v>
      </c>
      <c r="C139" s="23" t="n">
        <v>343616</v>
      </c>
      <c r="D139" s="23">
        <f>_xlfn.XLOOKUP(C139,MasterSheet!H:H,MasterSheet!F:F)</f>
        <v/>
      </c>
      <c r="E139" s="24">
        <f>SUMIFS(MasterSheet!J:J, MasterSheet!B:B, A139, MasterSheet!D:D, B139, MasterSheet!H:H, C139)</f>
        <v/>
      </c>
      <c r="F139" s="24">
        <f>E139*D139</f>
        <v/>
      </c>
      <c r="G139" s="28">
        <f>SUMIFS(MasterSheet!K:K, MasterSheet!B:B, A139, MasterSheet!D:D, B139, MasterSheet!H:H, C139)</f>
        <v/>
      </c>
      <c r="H139" s="28">
        <f>G139*D139</f>
        <v/>
      </c>
      <c r="I139" s="30">
        <f>SUMIFS(MasterSheet!L:L, MasterSheet!B:B, A139, MasterSheet!D:D, B139, MasterSheet!H:H, C139)</f>
        <v/>
      </c>
      <c r="J139" s="30">
        <f>I139*D139</f>
        <v/>
      </c>
      <c r="K139" s="23">
        <f>UPPER(VLOOKUP(C139,MasterSheet!H:U,14,))</f>
        <v/>
      </c>
    </row>
    <row r="140">
      <c r="A140" s="23" t="inlineStr">
        <is>
          <t>EED115898</t>
        </is>
      </c>
      <c r="B140" s="32" t="n">
        <v>45818</v>
      </c>
      <c r="C140" s="23" t="n">
        <v>344604</v>
      </c>
      <c r="D140" s="23">
        <f>_xlfn.XLOOKUP(C140,MasterSheet!H:H,MasterSheet!F:F)</f>
        <v/>
      </c>
      <c r="E140" s="24">
        <f>SUMIFS(MasterSheet!J:J, MasterSheet!B:B, A140, MasterSheet!D:D, B140, MasterSheet!H:H, C140)</f>
        <v/>
      </c>
      <c r="F140" s="24">
        <f>E140*D140</f>
        <v/>
      </c>
      <c r="G140" s="28">
        <f>SUMIFS(MasterSheet!K:K, MasterSheet!B:B, A140, MasterSheet!D:D, B140, MasterSheet!H:H, C140)</f>
        <v/>
      </c>
      <c r="H140" s="28">
        <f>G140*D140</f>
        <v/>
      </c>
      <c r="I140" s="30">
        <f>SUMIFS(MasterSheet!L:L, MasterSheet!B:B, A140, MasterSheet!D:D, B140, MasterSheet!H:H, C140)</f>
        <v/>
      </c>
      <c r="J140" s="30">
        <f>I140*D140</f>
        <v/>
      </c>
      <c r="K140" s="23">
        <f>UPPER(VLOOKUP(C140,MasterSheet!H:U,14,))</f>
        <v/>
      </c>
    </row>
    <row r="141">
      <c r="A141" s="23" t="inlineStr">
        <is>
          <t>EED115898</t>
        </is>
      </c>
      <c r="B141" s="32" t="n">
        <v>45818</v>
      </c>
      <c r="C141" s="23" t="n">
        <v>348006</v>
      </c>
      <c r="D141" s="23">
        <f>_xlfn.XLOOKUP(C141,MasterSheet!H:H,MasterSheet!F:F)</f>
        <v/>
      </c>
      <c r="E141" s="24">
        <f>SUMIFS(MasterSheet!J:J, MasterSheet!B:B, A141, MasterSheet!D:D, B141, MasterSheet!H:H, C141)</f>
        <v/>
      </c>
      <c r="F141" s="24">
        <f>E141*D141</f>
        <v/>
      </c>
      <c r="G141" s="28">
        <f>SUMIFS(MasterSheet!K:K, MasterSheet!B:B, A141, MasterSheet!D:D, B141, MasterSheet!H:H, C141)</f>
        <v/>
      </c>
      <c r="H141" s="28">
        <f>G141*D141</f>
        <v/>
      </c>
      <c r="I141" s="30">
        <f>SUMIFS(MasterSheet!L:L, MasterSheet!B:B, A141, MasterSheet!D:D, B141, MasterSheet!H:H, C141)</f>
        <v/>
      </c>
      <c r="J141" s="30">
        <f>I141*D141</f>
        <v/>
      </c>
      <c r="K141" s="23">
        <f>UPPER(VLOOKUP(C141,MasterSheet!H:U,14,))</f>
        <v/>
      </c>
    </row>
    <row r="142">
      <c r="A142" s="23" t="inlineStr">
        <is>
          <t>EED115898</t>
        </is>
      </c>
      <c r="B142" s="32" t="n">
        <v>45818</v>
      </c>
      <c r="C142" s="23" t="n">
        <v>349509</v>
      </c>
      <c r="D142" s="23">
        <f>_xlfn.XLOOKUP(C142,MasterSheet!H:H,MasterSheet!F:F)</f>
        <v/>
      </c>
      <c r="E142" s="24">
        <f>SUMIFS(MasterSheet!J:J, MasterSheet!B:B, A142, MasterSheet!D:D, B142, MasterSheet!H:H, C142)</f>
        <v/>
      </c>
      <c r="F142" s="24">
        <f>E142*D142</f>
        <v/>
      </c>
      <c r="G142" s="28">
        <f>SUMIFS(MasterSheet!K:K, MasterSheet!B:B, A142, MasterSheet!D:D, B142, MasterSheet!H:H, C142)</f>
        <v/>
      </c>
      <c r="H142" s="28">
        <f>G142*D142</f>
        <v/>
      </c>
      <c r="I142" s="30">
        <f>SUMIFS(MasterSheet!L:L, MasterSheet!B:B, A142, MasterSheet!D:D, B142, MasterSheet!H:H, C142)</f>
        <v/>
      </c>
      <c r="J142" s="30">
        <f>I142*D142</f>
        <v/>
      </c>
      <c r="K142" s="23">
        <f>UPPER(VLOOKUP(C142,MasterSheet!H:U,14,))</f>
        <v/>
      </c>
    </row>
    <row r="143">
      <c r="A143" s="23" t="inlineStr">
        <is>
          <t>EED115898</t>
        </is>
      </c>
      <c r="B143" s="32" t="n">
        <v>45818</v>
      </c>
      <c r="C143" s="23" t="n">
        <v>351323</v>
      </c>
      <c r="D143" s="23">
        <f>_xlfn.XLOOKUP(C143,MasterSheet!H:H,MasterSheet!F:F)</f>
        <v/>
      </c>
      <c r="E143" s="24">
        <f>SUMIFS(MasterSheet!J:J, MasterSheet!B:B, A143, MasterSheet!D:D, B143, MasterSheet!H:H, C143)</f>
        <v/>
      </c>
      <c r="F143" s="24">
        <f>E143*D143</f>
        <v/>
      </c>
      <c r="G143" s="28">
        <f>SUMIFS(MasterSheet!K:K, MasterSheet!B:B, A143, MasterSheet!D:D, B143, MasterSheet!H:H, C143)</f>
        <v/>
      </c>
      <c r="H143" s="28">
        <f>G143*D143</f>
        <v/>
      </c>
      <c r="I143" s="30">
        <f>SUMIFS(MasterSheet!L:L, MasterSheet!B:B, A143, MasterSheet!D:D, B143, MasterSheet!H:H, C143)</f>
        <v/>
      </c>
      <c r="J143" s="30">
        <f>I143*D143</f>
        <v/>
      </c>
      <c r="K143" s="23">
        <f>UPPER(VLOOKUP(C143,MasterSheet!H:U,14,))</f>
        <v/>
      </c>
    </row>
    <row r="144">
      <c r="A144" s="23" t="inlineStr">
        <is>
          <t>EED115898</t>
        </is>
      </c>
      <c r="B144" s="32" t="n">
        <v>45818</v>
      </c>
      <c r="C144" s="23" t="n">
        <v>352908</v>
      </c>
      <c r="D144" s="23">
        <f>_xlfn.XLOOKUP(C144,MasterSheet!H:H,MasterSheet!F:F)</f>
        <v/>
      </c>
      <c r="E144" s="24">
        <f>SUMIFS(MasterSheet!J:J, MasterSheet!B:B, A144, MasterSheet!D:D, B144, MasterSheet!H:H, C144)</f>
        <v/>
      </c>
      <c r="F144" s="24">
        <f>E144*D144</f>
        <v/>
      </c>
      <c r="G144" s="28">
        <f>SUMIFS(MasterSheet!K:K, MasterSheet!B:B, A144, MasterSheet!D:D, B144, MasterSheet!H:H, C144)</f>
        <v/>
      </c>
      <c r="H144" s="28">
        <f>G144*D144</f>
        <v/>
      </c>
      <c r="I144" s="30">
        <f>SUMIFS(MasterSheet!L:L, MasterSheet!B:B, A144, MasterSheet!D:D, B144, MasterSheet!H:H, C144)</f>
        <v/>
      </c>
      <c r="J144" s="30">
        <f>I144*D144</f>
        <v/>
      </c>
      <c r="K144" s="23">
        <f>UPPER(VLOOKUP(C144,MasterSheet!H:U,14,))</f>
        <v/>
      </c>
    </row>
    <row r="145">
      <c r="A145" s="23" t="inlineStr">
        <is>
          <t>EED115898</t>
        </is>
      </c>
      <c r="B145" s="32" t="n">
        <v>45818</v>
      </c>
      <c r="C145" s="23" t="n">
        <v>353224</v>
      </c>
      <c r="D145" s="23">
        <f>_xlfn.XLOOKUP(C145,MasterSheet!H:H,MasterSheet!F:F)</f>
        <v/>
      </c>
      <c r="E145" s="24">
        <f>SUMIFS(MasterSheet!J:J, MasterSheet!B:B, A145, MasterSheet!D:D, B145, MasterSheet!H:H, C145)</f>
        <v/>
      </c>
      <c r="F145" s="24">
        <f>E145*D145</f>
        <v/>
      </c>
      <c r="G145" s="28">
        <f>SUMIFS(MasterSheet!K:K, MasterSheet!B:B, A145, MasterSheet!D:D, B145, MasterSheet!H:H, C145)</f>
        <v/>
      </c>
      <c r="H145" s="28">
        <f>G145*D145</f>
        <v/>
      </c>
      <c r="I145" s="30">
        <f>SUMIFS(MasterSheet!L:L, MasterSheet!B:B, A145, MasterSheet!D:D, B145, MasterSheet!H:H, C145)</f>
        <v/>
      </c>
      <c r="J145" s="30">
        <f>I145*D145</f>
        <v/>
      </c>
      <c r="K145" s="23">
        <f>UPPER(VLOOKUP(C145,MasterSheet!H:U,14,))</f>
        <v/>
      </c>
    </row>
    <row r="146">
      <c r="A146" s="23" t="inlineStr">
        <is>
          <t>EED115898</t>
        </is>
      </c>
      <c r="B146" s="32" t="n">
        <v>45818</v>
      </c>
      <c r="C146" s="23" t="n">
        <v>353227</v>
      </c>
      <c r="D146" s="23">
        <f>_xlfn.XLOOKUP(C146,MasterSheet!H:H,MasterSheet!F:F)</f>
        <v/>
      </c>
      <c r="E146" s="24">
        <f>SUMIFS(MasterSheet!J:J, MasterSheet!B:B, A146, MasterSheet!D:D, B146, MasterSheet!H:H, C146)</f>
        <v/>
      </c>
      <c r="F146" s="24">
        <f>E146*D146</f>
        <v/>
      </c>
      <c r="G146" s="28">
        <f>SUMIFS(MasterSheet!K:K, MasterSheet!B:B, A146, MasterSheet!D:D, B146, MasterSheet!H:H, C146)</f>
        <v/>
      </c>
      <c r="H146" s="28">
        <f>G146*D146</f>
        <v/>
      </c>
      <c r="I146" s="30">
        <f>SUMIFS(MasterSheet!L:L, MasterSheet!B:B, A146, MasterSheet!D:D, B146, MasterSheet!H:H, C146)</f>
        <v/>
      </c>
      <c r="J146" s="30">
        <f>I146*D146</f>
        <v/>
      </c>
      <c r="K146" s="23">
        <f>UPPER(VLOOKUP(C146,MasterSheet!H:U,14,))</f>
        <v/>
      </c>
    </row>
    <row r="147">
      <c r="A147" s="23" t="inlineStr">
        <is>
          <t>EED115898</t>
        </is>
      </c>
      <c r="B147" s="32" t="n">
        <v>45818</v>
      </c>
      <c r="C147" s="23" t="n">
        <v>353419</v>
      </c>
      <c r="D147" s="23">
        <f>_xlfn.XLOOKUP(C147,MasterSheet!H:H,MasterSheet!F:F)</f>
        <v/>
      </c>
      <c r="E147" s="24">
        <f>SUMIFS(MasterSheet!J:J, MasterSheet!B:B, A147, MasterSheet!D:D, B147, MasterSheet!H:H, C147)</f>
        <v/>
      </c>
      <c r="F147" s="24">
        <f>E147*D147</f>
        <v/>
      </c>
      <c r="G147" s="28">
        <f>SUMIFS(MasterSheet!K:K, MasterSheet!B:B, A147, MasterSheet!D:D, B147, MasterSheet!H:H, C147)</f>
        <v/>
      </c>
      <c r="H147" s="28">
        <f>G147*D147</f>
        <v/>
      </c>
      <c r="I147" s="30">
        <f>SUMIFS(MasterSheet!L:L, MasterSheet!B:B, A147, MasterSheet!D:D, B147, MasterSheet!H:H, C147)</f>
        <v/>
      </c>
      <c r="J147" s="30">
        <f>I147*D147</f>
        <v/>
      </c>
      <c r="K147" s="23">
        <f>UPPER(VLOOKUP(C147,MasterSheet!H:U,14,))</f>
        <v/>
      </c>
    </row>
    <row r="148">
      <c r="A148" s="23" t="inlineStr">
        <is>
          <t>EED115898</t>
        </is>
      </c>
      <c r="B148" s="32" t="n">
        <v>45818</v>
      </c>
      <c r="C148" s="23" t="n">
        <v>353719</v>
      </c>
      <c r="D148" s="23">
        <f>_xlfn.XLOOKUP(C148,MasterSheet!H:H,MasterSheet!F:F)</f>
        <v/>
      </c>
      <c r="E148" s="24">
        <f>SUMIFS(MasterSheet!J:J, MasterSheet!B:B, A148, MasterSheet!D:D, B148, MasterSheet!H:H, C148)</f>
        <v/>
      </c>
      <c r="F148" s="24">
        <f>E148*D148</f>
        <v/>
      </c>
      <c r="G148" s="28">
        <f>SUMIFS(MasterSheet!K:K, MasterSheet!B:B, A148, MasterSheet!D:D, B148, MasterSheet!H:H, C148)</f>
        <v/>
      </c>
      <c r="H148" s="28">
        <f>G148*D148</f>
        <v/>
      </c>
      <c r="I148" s="30">
        <f>SUMIFS(MasterSheet!L:L, MasterSheet!B:B, A148, MasterSheet!D:D, B148, MasterSheet!H:H, C148)</f>
        <v/>
      </c>
      <c r="J148" s="30">
        <f>I148*D148</f>
        <v/>
      </c>
      <c r="K148" s="23">
        <f>UPPER(VLOOKUP(C148,MasterSheet!H:U,14,))</f>
        <v/>
      </c>
    </row>
    <row r="149">
      <c r="A149" s="23" t="inlineStr">
        <is>
          <t>EED115898</t>
        </is>
      </c>
      <c r="B149" s="32" t="n">
        <v>45818</v>
      </c>
      <c r="C149" s="23" t="n">
        <v>356907</v>
      </c>
      <c r="D149" s="23">
        <f>_xlfn.XLOOKUP(C149,MasterSheet!H:H,MasterSheet!F:F)</f>
        <v/>
      </c>
      <c r="E149" s="24">
        <f>SUMIFS(MasterSheet!J:J, MasterSheet!B:B, A149, MasterSheet!D:D, B149, MasterSheet!H:H, C149)</f>
        <v/>
      </c>
      <c r="F149" s="24">
        <f>E149*D149</f>
        <v/>
      </c>
      <c r="G149" s="28">
        <f>SUMIFS(MasterSheet!K:K, MasterSheet!B:B, A149, MasterSheet!D:D, B149, MasterSheet!H:H, C149)</f>
        <v/>
      </c>
      <c r="H149" s="28">
        <f>G149*D149</f>
        <v/>
      </c>
      <c r="I149" s="30">
        <f>SUMIFS(MasterSheet!L:L, MasterSheet!B:B, A149, MasterSheet!D:D, B149, MasterSheet!H:H, C149)</f>
        <v/>
      </c>
      <c r="J149" s="30">
        <f>I149*D149</f>
        <v/>
      </c>
      <c r="K149" s="23">
        <f>UPPER(VLOOKUP(C149,MasterSheet!H:U,14,))</f>
        <v/>
      </c>
    </row>
    <row r="150">
      <c r="A150" s="23" t="inlineStr">
        <is>
          <t>EED115898</t>
        </is>
      </c>
      <c r="B150" s="32" t="n">
        <v>45818</v>
      </c>
      <c r="C150" s="23" t="n">
        <v>356927</v>
      </c>
      <c r="D150" s="23">
        <f>_xlfn.XLOOKUP(C150,MasterSheet!H:H,MasterSheet!F:F)</f>
        <v/>
      </c>
      <c r="E150" s="24">
        <f>SUMIFS(MasterSheet!J:J, MasterSheet!B:B, A150, MasterSheet!D:D, B150, MasterSheet!H:H, C150)</f>
        <v/>
      </c>
      <c r="F150" s="24">
        <f>E150*D150</f>
        <v/>
      </c>
      <c r="G150" s="28">
        <f>SUMIFS(MasterSheet!K:K, MasterSheet!B:B, A150, MasterSheet!D:D, B150, MasterSheet!H:H, C150)</f>
        <v/>
      </c>
      <c r="H150" s="28">
        <f>G150*D150</f>
        <v/>
      </c>
      <c r="I150" s="30">
        <f>SUMIFS(MasterSheet!L:L, MasterSheet!B:B, A150, MasterSheet!D:D, B150, MasterSheet!H:H, C150)</f>
        <v/>
      </c>
      <c r="J150" s="30">
        <f>I150*D150</f>
        <v/>
      </c>
      <c r="K150" s="23">
        <f>UPPER(VLOOKUP(C150,MasterSheet!H:U,14,))</f>
        <v/>
      </c>
    </row>
    <row r="151">
      <c r="A151" s="23" t="inlineStr">
        <is>
          <t>EED115898</t>
        </is>
      </c>
      <c r="B151" s="32" t="n">
        <v>45818</v>
      </c>
      <c r="C151" s="23" t="n">
        <v>357506</v>
      </c>
      <c r="D151" s="23">
        <f>_xlfn.XLOOKUP(C151,MasterSheet!H:H,MasterSheet!F:F)</f>
        <v/>
      </c>
      <c r="E151" s="24">
        <f>SUMIFS(MasterSheet!J:J, MasterSheet!B:B, A151, MasterSheet!D:D, B151, MasterSheet!H:H, C151)</f>
        <v/>
      </c>
      <c r="F151" s="24">
        <f>E151*D151</f>
        <v/>
      </c>
      <c r="G151" s="28">
        <f>SUMIFS(MasterSheet!K:K, MasterSheet!B:B, A151, MasterSheet!D:D, B151, MasterSheet!H:H, C151)</f>
        <v/>
      </c>
      <c r="H151" s="28">
        <f>G151*D151</f>
        <v/>
      </c>
      <c r="I151" s="30">
        <f>SUMIFS(MasterSheet!L:L, MasterSheet!B:B, A151, MasterSheet!D:D, B151, MasterSheet!H:H, C151)</f>
        <v/>
      </c>
      <c r="J151" s="30">
        <f>I151*D151</f>
        <v/>
      </c>
      <c r="K151" s="23">
        <f>UPPER(VLOOKUP(C151,MasterSheet!H:U,14,))</f>
        <v/>
      </c>
    </row>
    <row r="152">
      <c r="A152" s="23" t="inlineStr">
        <is>
          <t>EED115898</t>
        </is>
      </c>
      <c r="B152" s="32" t="n">
        <v>45818</v>
      </c>
      <c r="C152" s="23" t="n">
        <v>363402</v>
      </c>
      <c r="D152" s="23">
        <f>_xlfn.XLOOKUP(C152,MasterSheet!H:H,MasterSheet!F:F)</f>
        <v/>
      </c>
      <c r="E152" s="24">
        <f>SUMIFS(MasterSheet!J:J, MasterSheet!B:B, A152, MasterSheet!D:D, B152, MasterSheet!H:H, C152)</f>
        <v/>
      </c>
      <c r="F152" s="24">
        <f>E152*D152</f>
        <v/>
      </c>
      <c r="G152" s="28">
        <f>SUMIFS(MasterSheet!K:K, MasterSheet!B:B, A152, MasterSheet!D:D, B152, MasterSheet!H:H, C152)</f>
        <v/>
      </c>
      <c r="H152" s="28">
        <f>G152*D152</f>
        <v/>
      </c>
      <c r="I152" s="30">
        <f>SUMIFS(MasterSheet!L:L, MasterSheet!B:B, A152, MasterSheet!D:D, B152, MasterSheet!H:H, C152)</f>
        <v/>
      </c>
      <c r="J152" s="30">
        <f>I152*D152</f>
        <v/>
      </c>
      <c r="K152" s="23">
        <f>UPPER(VLOOKUP(C152,MasterSheet!H:U,14,))</f>
        <v/>
      </c>
    </row>
    <row r="153">
      <c r="A153" s="23" t="inlineStr">
        <is>
          <t>EED115898</t>
        </is>
      </c>
      <c r="B153" s="32" t="n">
        <v>45818</v>
      </c>
      <c r="C153" s="23" t="n">
        <v>372214</v>
      </c>
      <c r="D153" s="23">
        <f>_xlfn.XLOOKUP(C153,MasterSheet!H:H,MasterSheet!F:F)</f>
        <v/>
      </c>
      <c r="E153" s="24">
        <f>SUMIFS(MasterSheet!J:J, MasterSheet!B:B, A153, MasterSheet!D:D, B153, MasterSheet!H:H, C153)</f>
        <v/>
      </c>
      <c r="F153" s="24">
        <f>E153*D153</f>
        <v/>
      </c>
      <c r="G153" s="28">
        <f>SUMIFS(MasterSheet!K:K, MasterSheet!B:B, A153, MasterSheet!D:D, B153, MasterSheet!H:H, C153)</f>
        <v/>
      </c>
      <c r="H153" s="28">
        <f>G153*D153</f>
        <v/>
      </c>
      <c r="I153" s="30">
        <f>SUMIFS(MasterSheet!L:L, MasterSheet!B:B, A153, MasterSheet!D:D, B153, MasterSheet!H:H, C153)</f>
        <v/>
      </c>
      <c r="J153" s="30">
        <f>I153*D153</f>
        <v/>
      </c>
      <c r="K153" s="23">
        <f>UPPER(VLOOKUP(C153,MasterSheet!H:U,14,))</f>
        <v/>
      </c>
    </row>
    <row r="154">
      <c r="A154" s="23" t="inlineStr">
        <is>
          <t>EED115898</t>
        </is>
      </c>
      <c r="B154" s="32" t="n">
        <v>45818</v>
      </c>
      <c r="C154" s="23" t="n">
        <v>372714</v>
      </c>
      <c r="D154" s="23">
        <f>_xlfn.XLOOKUP(C154,MasterSheet!H:H,MasterSheet!F:F)</f>
        <v/>
      </c>
      <c r="E154" s="24">
        <f>SUMIFS(MasterSheet!J:J, MasterSheet!B:B, A154, MasterSheet!D:D, B154, MasterSheet!H:H, C154)</f>
        <v/>
      </c>
      <c r="F154" s="24">
        <f>E154*D154</f>
        <v/>
      </c>
      <c r="G154" s="28">
        <f>SUMIFS(MasterSheet!K:K, MasterSheet!B:B, A154, MasterSheet!D:D, B154, MasterSheet!H:H, C154)</f>
        <v/>
      </c>
      <c r="H154" s="28">
        <f>G154*D154</f>
        <v/>
      </c>
      <c r="I154" s="30">
        <f>SUMIFS(MasterSheet!L:L, MasterSheet!B:B, A154, MasterSheet!D:D, B154, MasterSheet!H:H, C154)</f>
        <v/>
      </c>
      <c r="J154" s="30">
        <f>I154*D154</f>
        <v/>
      </c>
      <c r="K154" s="23">
        <f>UPPER(VLOOKUP(C154,MasterSheet!H:U,14,))</f>
        <v/>
      </c>
    </row>
    <row r="155">
      <c r="A155" s="23" t="inlineStr">
        <is>
          <t>EED115898</t>
        </is>
      </c>
      <c r="B155" s="32" t="n">
        <v>45818</v>
      </c>
      <c r="C155" s="23" t="n">
        <v>388604</v>
      </c>
      <c r="D155" s="23">
        <f>_xlfn.XLOOKUP(C155,MasterSheet!H:H,MasterSheet!F:F)</f>
        <v/>
      </c>
      <c r="E155" s="24">
        <f>SUMIFS(MasterSheet!J:J, MasterSheet!B:B, A155, MasterSheet!D:D, B155, MasterSheet!H:H, C155)</f>
        <v/>
      </c>
      <c r="F155" s="24">
        <f>E155*D155</f>
        <v/>
      </c>
      <c r="G155" s="28">
        <f>SUMIFS(MasterSheet!K:K, MasterSheet!B:B, A155, MasterSheet!D:D, B155, MasterSheet!H:H, C155)</f>
        <v/>
      </c>
      <c r="H155" s="28">
        <f>G155*D155</f>
        <v/>
      </c>
      <c r="I155" s="30">
        <f>SUMIFS(MasterSheet!L:L, MasterSheet!B:B, A155, MasterSheet!D:D, B155, MasterSheet!H:H, C155)</f>
        <v/>
      </c>
      <c r="J155" s="30">
        <f>I155*D155</f>
        <v/>
      </c>
      <c r="K155" s="23">
        <f>UPPER(VLOOKUP(C155,MasterSheet!H:U,14,))</f>
        <v/>
      </c>
    </row>
    <row r="156">
      <c r="A156" s="23" t="inlineStr">
        <is>
          <t>EED115898</t>
        </is>
      </c>
      <c r="B156" s="32" t="n">
        <v>45818</v>
      </c>
      <c r="C156" s="23" t="n">
        <v>391501</v>
      </c>
      <c r="D156" s="23">
        <f>_xlfn.XLOOKUP(C156,MasterSheet!H:H,MasterSheet!F:F)</f>
        <v/>
      </c>
      <c r="E156" s="24">
        <f>SUMIFS(MasterSheet!J:J, MasterSheet!B:B, A156, MasterSheet!D:D, B156, MasterSheet!H:H, C156)</f>
        <v/>
      </c>
      <c r="F156" s="24">
        <f>E156*D156</f>
        <v/>
      </c>
      <c r="G156" s="28">
        <f>SUMIFS(MasterSheet!K:K, MasterSheet!B:B, A156, MasterSheet!D:D, B156, MasterSheet!H:H, C156)</f>
        <v/>
      </c>
      <c r="H156" s="28">
        <f>G156*D156</f>
        <v/>
      </c>
      <c r="I156" s="30">
        <f>SUMIFS(MasterSheet!L:L, MasterSheet!B:B, A156, MasterSheet!D:D, B156, MasterSheet!H:H, C156)</f>
        <v/>
      </c>
      <c r="J156" s="30">
        <f>I156*D156</f>
        <v/>
      </c>
      <c r="K156" s="23">
        <f>UPPER(VLOOKUP(C156,MasterSheet!H:U,14,))</f>
        <v/>
      </c>
    </row>
    <row r="157">
      <c r="A157" s="23" t="inlineStr">
        <is>
          <t>EED115898</t>
        </is>
      </c>
      <c r="B157" s="32" t="n">
        <v>45818</v>
      </c>
      <c r="C157" s="23" t="n">
        <v>396434</v>
      </c>
      <c r="D157" s="23">
        <f>_xlfn.XLOOKUP(C157,MasterSheet!H:H,MasterSheet!F:F)</f>
        <v/>
      </c>
      <c r="E157" s="24">
        <f>SUMIFS(MasterSheet!J:J, MasterSheet!B:B, A157, MasterSheet!D:D, B157, MasterSheet!H:H, C157)</f>
        <v/>
      </c>
      <c r="F157" s="24">
        <f>E157*D157</f>
        <v/>
      </c>
      <c r="G157" s="28">
        <f>SUMIFS(MasterSheet!K:K, MasterSheet!B:B, A157, MasterSheet!D:D, B157, MasterSheet!H:H, C157)</f>
        <v/>
      </c>
      <c r="H157" s="28">
        <f>G157*D157</f>
        <v/>
      </c>
      <c r="I157" s="30">
        <f>SUMIFS(MasterSheet!L:L, MasterSheet!B:B, A157, MasterSheet!D:D, B157, MasterSheet!H:H, C157)</f>
        <v/>
      </c>
      <c r="J157" s="30">
        <f>I157*D157</f>
        <v/>
      </c>
      <c r="K157" s="23">
        <f>UPPER(VLOOKUP(C157,MasterSheet!H:U,14,))</f>
        <v/>
      </c>
    </row>
    <row r="158">
      <c r="A158" s="23" t="inlineStr">
        <is>
          <t>EED115898</t>
        </is>
      </c>
      <c r="B158" s="32" t="n">
        <v>45818</v>
      </c>
      <c r="C158" s="23" t="n">
        <v>400110</v>
      </c>
      <c r="D158" s="23">
        <f>_xlfn.XLOOKUP(C158,MasterSheet!H:H,MasterSheet!F:F)</f>
        <v/>
      </c>
      <c r="E158" s="24">
        <f>SUMIFS(MasterSheet!J:J, MasterSheet!B:B, A158, MasterSheet!D:D, B158, MasterSheet!H:H, C158)</f>
        <v/>
      </c>
      <c r="F158" s="24">
        <f>E158*D158</f>
        <v/>
      </c>
      <c r="G158" s="28">
        <f>SUMIFS(MasterSheet!K:K, MasterSheet!B:B, A158, MasterSheet!D:D, B158, MasterSheet!H:H, C158)</f>
        <v/>
      </c>
      <c r="H158" s="28">
        <f>G158*D158</f>
        <v/>
      </c>
      <c r="I158" s="30">
        <f>SUMIFS(MasterSheet!L:L, MasterSheet!B:B, A158, MasterSheet!D:D, B158, MasterSheet!H:H, C158)</f>
        <v/>
      </c>
      <c r="J158" s="30">
        <f>I158*D158</f>
        <v/>
      </c>
      <c r="K158" s="23">
        <f>UPPER(VLOOKUP(C158,MasterSheet!H:U,14,))</f>
        <v/>
      </c>
    </row>
    <row r="159">
      <c r="A159" s="23" t="inlineStr">
        <is>
          <t>EED115898</t>
        </is>
      </c>
      <c r="B159" s="32" t="n">
        <v>45818</v>
      </c>
      <c r="C159" s="23" t="n">
        <v>420302</v>
      </c>
      <c r="D159" s="23">
        <f>_xlfn.XLOOKUP(C159,MasterSheet!H:H,MasterSheet!F:F)</f>
        <v/>
      </c>
      <c r="E159" s="24">
        <f>SUMIFS(MasterSheet!J:J, MasterSheet!B:B, A159, MasterSheet!D:D, B159, MasterSheet!H:H, C159)</f>
        <v/>
      </c>
      <c r="F159" s="24">
        <f>E159*D159</f>
        <v/>
      </c>
      <c r="G159" s="28">
        <f>SUMIFS(MasterSheet!K:K, MasterSheet!B:B, A159, MasterSheet!D:D, B159, MasterSheet!H:H, C159)</f>
        <v/>
      </c>
      <c r="H159" s="28">
        <f>G159*D159</f>
        <v/>
      </c>
      <c r="I159" s="30">
        <f>SUMIFS(MasterSheet!L:L, MasterSheet!B:B, A159, MasterSheet!D:D, B159, MasterSheet!H:H, C159)</f>
        <v/>
      </c>
      <c r="J159" s="30">
        <f>I159*D159</f>
        <v/>
      </c>
      <c r="K159" s="23">
        <f>UPPER(VLOOKUP(C159,MasterSheet!H:U,14,))</f>
        <v/>
      </c>
    </row>
    <row r="160">
      <c r="A160" s="23" t="inlineStr">
        <is>
          <t>EED115898</t>
        </is>
      </c>
      <c r="B160" s="32" t="n">
        <v>45818</v>
      </c>
      <c r="C160" s="23" t="n">
        <v>420403</v>
      </c>
      <c r="D160" s="23">
        <f>_xlfn.XLOOKUP(C160,MasterSheet!H:H,MasterSheet!F:F)</f>
        <v/>
      </c>
      <c r="E160" s="24">
        <f>SUMIFS(MasterSheet!J:J, MasterSheet!B:B, A160, MasterSheet!D:D, B160, MasterSheet!H:H, C160)</f>
        <v/>
      </c>
      <c r="F160" s="24">
        <f>E160*D160</f>
        <v/>
      </c>
      <c r="G160" s="28">
        <f>SUMIFS(MasterSheet!K:K, MasterSheet!B:B, A160, MasterSheet!D:D, B160, MasterSheet!H:H, C160)</f>
        <v/>
      </c>
      <c r="H160" s="28">
        <f>G160*D160</f>
        <v/>
      </c>
      <c r="I160" s="30">
        <f>SUMIFS(MasterSheet!L:L, MasterSheet!B:B, A160, MasterSheet!D:D, B160, MasterSheet!H:H, C160)</f>
        <v/>
      </c>
      <c r="J160" s="30">
        <f>I160*D160</f>
        <v/>
      </c>
      <c r="K160" s="23">
        <f>UPPER(VLOOKUP(C160,MasterSheet!H:U,14,))</f>
        <v/>
      </c>
    </row>
    <row r="161">
      <c r="A161" s="23" t="inlineStr">
        <is>
          <t>EED115898</t>
        </is>
      </c>
      <c r="B161" s="32" t="n">
        <v>45818</v>
      </c>
      <c r="C161" s="23" t="n">
        <v>420601</v>
      </c>
      <c r="D161" s="23">
        <f>_xlfn.XLOOKUP(C161,MasterSheet!H:H,MasterSheet!F:F)</f>
        <v/>
      </c>
      <c r="E161" s="24">
        <f>SUMIFS(MasterSheet!J:J, MasterSheet!B:B, A161, MasterSheet!D:D, B161, MasterSheet!H:H, C161)</f>
        <v/>
      </c>
      <c r="F161" s="24">
        <f>E161*D161</f>
        <v/>
      </c>
      <c r="G161" s="28">
        <f>SUMIFS(MasterSheet!K:K, MasterSheet!B:B, A161, MasterSheet!D:D, B161, MasterSheet!H:H, C161)</f>
        <v/>
      </c>
      <c r="H161" s="28">
        <f>G161*D161</f>
        <v/>
      </c>
      <c r="I161" s="30">
        <f>SUMIFS(MasterSheet!L:L, MasterSheet!B:B, A161, MasterSheet!D:D, B161, MasterSheet!H:H, C161)</f>
        <v/>
      </c>
      <c r="J161" s="30">
        <f>I161*D161</f>
        <v/>
      </c>
      <c r="K161" s="23">
        <f>UPPER(VLOOKUP(C161,MasterSheet!H:U,14,))</f>
        <v/>
      </c>
    </row>
    <row r="162">
      <c r="A162" s="23" t="inlineStr">
        <is>
          <t>EED115898</t>
        </is>
      </c>
      <c r="B162" s="32" t="n">
        <v>45818</v>
      </c>
      <c r="C162" s="23" t="n">
        <v>420801</v>
      </c>
      <c r="D162" s="23">
        <f>_xlfn.XLOOKUP(C162,MasterSheet!H:H,MasterSheet!F:F)</f>
        <v/>
      </c>
      <c r="E162" s="24">
        <f>SUMIFS(MasterSheet!J:J, MasterSheet!B:B, A162, MasterSheet!D:D, B162, MasterSheet!H:H, C162)</f>
        <v/>
      </c>
      <c r="F162" s="24">
        <f>E162*D162</f>
        <v/>
      </c>
      <c r="G162" s="28">
        <f>SUMIFS(MasterSheet!K:K, MasterSheet!B:B, A162, MasterSheet!D:D, B162, MasterSheet!H:H, C162)</f>
        <v/>
      </c>
      <c r="H162" s="28">
        <f>G162*D162</f>
        <v/>
      </c>
      <c r="I162" s="30">
        <f>SUMIFS(MasterSheet!L:L, MasterSheet!B:B, A162, MasterSheet!D:D, B162, MasterSheet!H:H, C162)</f>
        <v/>
      </c>
      <c r="J162" s="30">
        <f>I162*D162</f>
        <v/>
      </c>
      <c r="K162" s="23">
        <f>UPPER(VLOOKUP(C162,MasterSheet!H:U,14,))</f>
        <v/>
      </c>
    </row>
    <row r="163">
      <c r="A163" s="23" t="inlineStr">
        <is>
          <t>EED115898</t>
        </is>
      </c>
      <c r="B163" s="32" t="n">
        <v>45818</v>
      </c>
      <c r="C163" s="23" t="n">
        <v>421002</v>
      </c>
      <c r="D163" s="23">
        <f>_xlfn.XLOOKUP(C163,MasterSheet!H:H,MasterSheet!F:F)</f>
        <v/>
      </c>
      <c r="E163" s="24">
        <f>SUMIFS(MasterSheet!J:J, MasterSheet!B:B, A163, MasterSheet!D:D, B163, MasterSheet!H:H, C163)</f>
        <v/>
      </c>
      <c r="F163" s="24">
        <f>E163*D163</f>
        <v/>
      </c>
      <c r="G163" s="28">
        <f>SUMIFS(MasterSheet!K:K, MasterSheet!B:B, A163, MasterSheet!D:D, B163, MasterSheet!H:H, C163)</f>
        <v/>
      </c>
      <c r="H163" s="28">
        <f>G163*D163</f>
        <v/>
      </c>
      <c r="I163" s="30">
        <f>SUMIFS(MasterSheet!L:L, MasterSheet!B:B, A163, MasterSheet!D:D, B163, MasterSheet!H:H, C163)</f>
        <v/>
      </c>
      <c r="J163" s="30">
        <f>I163*D163</f>
        <v/>
      </c>
      <c r="K163" s="23">
        <f>UPPER(VLOOKUP(C163,MasterSheet!H:U,14,))</f>
        <v/>
      </c>
    </row>
    <row r="164">
      <c r="A164" s="23" t="inlineStr">
        <is>
          <t>EED115898</t>
        </is>
      </c>
      <c r="B164" s="32" t="n">
        <v>45818</v>
      </c>
      <c r="C164" s="23" t="n">
        <v>422301</v>
      </c>
      <c r="D164" s="23">
        <f>_xlfn.XLOOKUP(C164,MasterSheet!H:H,MasterSheet!F:F)</f>
        <v/>
      </c>
      <c r="E164" s="24">
        <f>SUMIFS(MasterSheet!J:J, MasterSheet!B:B, A164, MasterSheet!D:D, B164, MasterSheet!H:H, C164)</f>
        <v/>
      </c>
      <c r="F164" s="24">
        <f>E164*D164</f>
        <v/>
      </c>
      <c r="G164" s="28">
        <f>SUMIFS(MasterSheet!K:K, MasterSheet!B:B, A164, MasterSheet!D:D, B164, MasterSheet!H:H, C164)</f>
        <v/>
      </c>
      <c r="H164" s="28">
        <f>G164*D164</f>
        <v/>
      </c>
      <c r="I164" s="30">
        <f>SUMIFS(MasterSheet!L:L, MasterSheet!B:B, A164, MasterSheet!D:D, B164, MasterSheet!H:H, C164)</f>
        <v/>
      </c>
      <c r="J164" s="30">
        <f>I164*D164</f>
        <v/>
      </c>
      <c r="K164" s="23">
        <f>UPPER(VLOOKUP(C164,MasterSheet!H:U,14,))</f>
        <v/>
      </c>
    </row>
    <row r="165">
      <c r="A165" s="23" t="inlineStr">
        <is>
          <t>EED115898</t>
        </is>
      </c>
      <c r="B165" s="32" t="n">
        <v>45818</v>
      </c>
      <c r="C165" s="23" t="n">
        <v>422401</v>
      </c>
      <c r="D165" s="23">
        <f>_xlfn.XLOOKUP(C165,MasterSheet!H:H,MasterSheet!F:F)</f>
        <v/>
      </c>
      <c r="E165" s="24">
        <f>SUMIFS(MasterSheet!J:J, MasterSheet!B:B, A165, MasterSheet!D:D, B165, MasterSheet!H:H, C165)</f>
        <v/>
      </c>
      <c r="F165" s="24">
        <f>E165*D165</f>
        <v/>
      </c>
      <c r="G165" s="28">
        <f>SUMIFS(MasterSheet!K:K, MasterSheet!B:B, A165, MasterSheet!D:D, B165, MasterSheet!H:H, C165)</f>
        <v/>
      </c>
      <c r="H165" s="28">
        <f>G165*D165</f>
        <v/>
      </c>
      <c r="I165" s="30">
        <f>SUMIFS(MasterSheet!L:L, MasterSheet!B:B, A165, MasterSheet!D:D, B165, MasterSheet!H:H, C165)</f>
        <v/>
      </c>
      <c r="J165" s="30">
        <f>I165*D165</f>
        <v/>
      </c>
      <c r="K165" s="23">
        <f>UPPER(VLOOKUP(C165,MasterSheet!H:U,14,))</f>
        <v/>
      </c>
    </row>
    <row r="166">
      <c r="A166" s="23" t="inlineStr">
        <is>
          <t>EED115898</t>
        </is>
      </c>
      <c r="B166" s="32" t="n">
        <v>45818</v>
      </c>
      <c r="C166" s="23" t="n">
        <v>423102</v>
      </c>
      <c r="D166" s="23">
        <f>_xlfn.XLOOKUP(C166,MasterSheet!H:H,MasterSheet!F:F)</f>
        <v/>
      </c>
      <c r="E166" s="24">
        <f>SUMIFS(MasterSheet!J:J, MasterSheet!B:B, A166, MasterSheet!D:D, B166, MasterSheet!H:H, C166)</f>
        <v/>
      </c>
      <c r="F166" s="24">
        <f>E166*D166</f>
        <v/>
      </c>
      <c r="G166" s="28">
        <f>SUMIFS(MasterSheet!K:K, MasterSheet!B:B, A166, MasterSheet!D:D, B166, MasterSheet!H:H, C166)</f>
        <v/>
      </c>
      <c r="H166" s="28">
        <f>G166*D166</f>
        <v/>
      </c>
      <c r="I166" s="30">
        <f>SUMIFS(MasterSheet!L:L, MasterSheet!B:B, A166, MasterSheet!D:D, B166, MasterSheet!H:H, C166)</f>
        <v/>
      </c>
      <c r="J166" s="30">
        <f>I166*D166</f>
        <v/>
      </c>
      <c r="K166" s="23">
        <f>UPPER(VLOOKUP(C166,MasterSheet!H:U,14,))</f>
        <v/>
      </c>
    </row>
    <row r="167">
      <c r="A167" s="23" t="inlineStr">
        <is>
          <t>EED115898</t>
        </is>
      </c>
      <c r="B167" s="32" t="n">
        <v>45818</v>
      </c>
      <c r="C167" s="23" t="n">
        <v>423106</v>
      </c>
      <c r="D167" s="23">
        <f>_xlfn.XLOOKUP(C167,MasterSheet!H:H,MasterSheet!F:F)</f>
        <v/>
      </c>
      <c r="E167" s="24">
        <f>SUMIFS(MasterSheet!J:J, MasterSheet!B:B, A167, MasterSheet!D:D, B167, MasterSheet!H:H, C167)</f>
        <v/>
      </c>
      <c r="F167" s="24">
        <f>E167*D167</f>
        <v/>
      </c>
      <c r="G167" s="28">
        <f>SUMIFS(MasterSheet!K:K, MasterSheet!B:B, A167, MasterSheet!D:D, B167, MasterSheet!H:H, C167)</f>
        <v/>
      </c>
      <c r="H167" s="28">
        <f>G167*D167</f>
        <v/>
      </c>
      <c r="I167" s="30">
        <f>SUMIFS(MasterSheet!L:L, MasterSheet!B:B, A167, MasterSheet!D:D, B167, MasterSheet!H:H, C167)</f>
        <v/>
      </c>
      <c r="J167" s="30">
        <f>I167*D167</f>
        <v/>
      </c>
      <c r="K167" s="23">
        <f>UPPER(VLOOKUP(C167,MasterSheet!H:U,14,))</f>
        <v/>
      </c>
    </row>
    <row r="168">
      <c r="A168" s="23" t="inlineStr">
        <is>
          <t>EED115898</t>
        </is>
      </c>
      <c r="B168" s="32" t="n">
        <v>45818</v>
      </c>
      <c r="C168" s="23" t="n">
        <v>424401</v>
      </c>
      <c r="D168" s="23">
        <f>_xlfn.XLOOKUP(C168,MasterSheet!H:H,MasterSheet!F:F)</f>
        <v/>
      </c>
      <c r="E168" s="24">
        <f>SUMIFS(MasterSheet!J:J, MasterSheet!B:B, A168, MasterSheet!D:D, B168, MasterSheet!H:H, C168)</f>
        <v/>
      </c>
      <c r="F168" s="24">
        <f>E168*D168</f>
        <v/>
      </c>
      <c r="G168" s="28">
        <f>SUMIFS(MasterSheet!K:K, MasterSheet!B:B, A168, MasterSheet!D:D, B168, MasterSheet!H:H, C168)</f>
        <v/>
      </c>
      <c r="H168" s="28">
        <f>G168*D168</f>
        <v/>
      </c>
      <c r="I168" s="30">
        <f>SUMIFS(MasterSheet!L:L, MasterSheet!B:B, A168, MasterSheet!D:D, B168, MasterSheet!H:H, C168)</f>
        <v/>
      </c>
      <c r="J168" s="30">
        <f>I168*D168</f>
        <v/>
      </c>
      <c r="K168" s="23">
        <f>UPPER(VLOOKUP(C168,MasterSheet!H:U,14,))</f>
        <v/>
      </c>
    </row>
    <row r="169">
      <c r="A169" s="23" t="inlineStr">
        <is>
          <t>EED115898</t>
        </is>
      </c>
      <c r="B169" s="32" t="n">
        <v>45818</v>
      </c>
      <c r="C169" s="23" t="n">
        <v>425003</v>
      </c>
      <c r="D169" s="23">
        <f>_xlfn.XLOOKUP(C169,MasterSheet!H:H,MasterSheet!F:F)</f>
        <v/>
      </c>
      <c r="E169" s="24">
        <f>SUMIFS(MasterSheet!J:J, MasterSheet!B:B, A169, MasterSheet!D:D, B169, MasterSheet!H:H, C169)</f>
        <v/>
      </c>
      <c r="F169" s="24">
        <f>E169*D169</f>
        <v/>
      </c>
      <c r="G169" s="28">
        <f>SUMIFS(MasterSheet!K:K, MasterSheet!B:B, A169, MasterSheet!D:D, B169, MasterSheet!H:H, C169)</f>
        <v/>
      </c>
      <c r="H169" s="28">
        <f>G169*D169</f>
        <v/>
      </c>
      <c r="I169" s="30">
        <f>SUMIFS(MasterSheet!L:L, MasterSheet!B:B, A169, MasterSheet!D:D, B169, MasterSheet!H:H, C169)</f>
        <v/>
      </c>
      <c r="J169" s="30">
        <f>I169*D169</f>
        <v/>
      </c>
      <c r="K169" s="23">
        <f>UPPER(VLOOKUP(C169,MasterSheet!H:U,14,))</f>
        <v/>
      </c>
    </row>
    <row r="170">
      <c r="A170" s="23" t="inlineStr">
        <is>
          <t>EED115898</t>
        </is>
      </c>
      <c r="B170" s="32" t="n">
        <v>45818</v>
      </c>
      <c r="C170" s="23" t="n">
        <v>430515</v>
      </c>
      <c r="D170" s="23">
        <f>_xlfn.XLOOKUP(C170,MasterSheet!H:H,MasterSheet!F:F)</f>
        <v/>
      </c>
      <c r="E170" s="24">
        <f>SUMIFS(MasterSheet!J:J, MasterSheet!B:B, A170, MasterSheet!D:D, B170, MasterSheet!H:H, C170)</f>
        <v/>
      </c>
      <c r="F170" s="24">
        <f>E170*D170</f>
        <v/>
      </c>
      <c r="G170" s="28">
        <f>SUMIFS(MasterSheet!K:K, MasterSheet!B:B, A170, MasterSheet!D:D, B170, MasterSheet!H:H, C170)</f>
        <v/>
      </c>
      <c r="H170" s="28">
        <f>G170*D170</f>
        <v/>
      </c>
      <c r="I170" s="30">
        <f>SUMIFS(MasterSheet!L:L, MasterSheet!B:B, A170, MasterSheet!D:D, B170, MasterSheet!H:H, C170)</f>
        <v/>
      </c>
      <c r="J170" s="30">
        <f>I170*D170</f>
        <v/>
      </c>
      <c r="K170" s="23">
        <f>UPPER(VLOOKUP(C170,MasterSheet!H:U,14,))</f>
        <v/>
      </c>
    </row>
    <row r="171">
      <c r="A171" s="23" t="inlineStr">
        <is>
          <t>EED115898</t>
        </is>
      </c>
      <c r="B171" s="32" t="n">
        <v>45818</v>
      </c>
      <c r="C171" s="23" t="n">
        <v>503818</v>
      </c>
      <c r="D171" s="23">
        <f>_xlfn.XLOOKUP(C171,MasterSheet!H:H,MasterSheet!F:F)</f>
        <v/>
      </c>
      <c r="E171" s="24">
        <f>SUMIFS(MasterSheet!J:J, MasterSheet!B:B, A171, MasterSheet!D:D, B171, MasterSheet!H:H, C171)</f>
        <v/>
      </c>
      <c r="F171" s="24">
        <f>E171*D171</f>
        <v/>
      </c>
      <c r="G171" s="28">
        <f>SUMIFS(MasterSheet!K:K, MasterSheet!B:B, A171, MasterSheet!D:D, B171, MasterSheet!H:H, C171)</f>
        <v/>
      </c>
      <c r="H171" s="28">
        <f>G171*D171</f>
        <v/>
      </c>
      <c r="I171" s="30">
        <f>SUMIFS(MasterSheet!L:L, MasterSheet!B:B, A171, MasterSheet!D:D, B171, MasterSheet!H:H, C171)</f>
        <v/>
      </c>
      <c r="J171" s="30">
        <f>I171*D171</f>
        <v/>
      </c>
      <c r="K171" s="23">
        <f>UPPER(VLOOKUP(C171,MasterSheet!H:U,14,))</f>
        <v/>
      </c>
    </row>
    <row r="172">
      <c r="A172" s="23" t="inlineStr">
        <is>
          <t>EED115898</t>
        </is>
      </c>
      <c r="B172" s="32" t="n">
        <v>45818</v>
      </c>
      <c r="C172" s="23" t="n">
        <v>504104</v>
      </c>
      <c r="D172" s="23">
        <f>_xlfn.XLOOKUP(C172,MasterSheet!H:H,MasterSheet!F:F)</f>
        <v/>
      </c>
      <c r="E172" s="24">
        <f>SUMIFS(MasterSheet!J:J, MasterSheet!B:B, A172, MasterSheet!D:D, B172, MasterSheet!H:H, C172)</f>
        <v/>
      </c>
      <c r="F172" s="24">
        <f>E172*D172</f>
        <v/>
      </c>
      <c r="G172" s="28">
        <f>SUMIFS(MasterSheet!K:K, MasterSheet!B:B, A172, MasterSheet!D:D, B172, MasterSheet!H:H, C172)</f>
        <v/>
      </c>
      <c r="H172" s="28">
        <f>G172*D172</f>
        <v/>
      </c>
      <c r="I172" s="30">
        <f>SUMIFS(MasterSheet!L:L, MasterSheet!B:B, A172, MasterSheet!D:D, B172, MasterSheet!H:H, C172)</f>
        <v/>
      </c>
      <c r="J172" s="30">
        <f>I172*D172</f>
        <v/>
      </c>
      <c r="K172" s="23">
        <f>UPPER(VLOOKUP(C172,MasterSheet!H:U,14,))</f>
        <v/>
      </c>
    </row>
    <row r="173">
      <c r="A173" s="23" t="inlineStr">
        <is>
          <t>EED115898</t>
        </is>
      </c>
      <c r="B173" s="32" t="n">
        <v>45818</v>
      </c>
      <c r="C173" s="23" t="n">
        <v>504118</v>
      </c>
      <c r="D173" s="23">
        <f>_xlfn.XLOOKUP(C173,MasterSheet!H:H,MasterSheet!F:F)</f>
        <v/>
      </c>
      <c r="E173" s="24">
        <f>SUMIFS(MasterSheet!J:J, MasterSheet!B:B, A173, MasterSheet!D:D, B173, MasterSheet!H:H, C173)</f>
        <v/>
      </c>
      <c r="F173" s="24">
        <f>E173*D173</f>
        <v/>
      </c>
      <c r="G173" s="28">
        <f>SUMIFS(MasterSheet!K:K, MasterSheet!B:B, A173, MasterSheet!D:D, B173, MasterSheet!H:H, C173)</f>
        <v/>
      </c>
      <c r="H173" s="28">
        <f>G173*D173</f>
        <v/>
      </c>
      <c r="I173" s="30">
        <f>SUMIFS(MasterSheet!L:L, MasterSheet!B:B, A173, MasterSheet!D:D, B173, MasterSheet!H:H, C173)</f>
        <v/>
      </c>
      <c r="J173" s="30">
        <f>I173*D173</f>
        <v/>
      </c>
      <c r="K173" s="23">
        <f>UPPER(VLOOKUP(C173,MasterSheet!H:U,14,))</f>
        <v/>
      </c>
    </row>
    <row r="174">
      <c r="A174" s="23" t="inlineStr">
        <is>
          <t>EED115898</t>
        </is>
      </c>
      <c r="B174" s="32" t="n">
        <v>45818</v>
      </c>
      <c r="C174" s="23" t="n">
        <v>504124</v>
      </c>
      <c r="D174" s="23">
        <f>_xlfn.XLOOKUP(C174,MasterSheet!H:H,MasterSheet!F:F)</f>
        <v/>
      </c>
      <c r="E174" s="24">
        <f>SUMIFS(MasterSheet!J:J, MasterSheet!B:B, A174, MasterSheet!D:D, B174, MasterSheet!H:H, C174)</f>
        <v/>
      </c>
      <c r="F174" s="24">
        <f>E174*D174</f>
        <v/>
      </c>
      <c r="G174" s="28">
        <f>SUMIFS(MasterSheet!K:K, MasterSheet!B:B, A174, MasterSheet!D:D, B174, MasterSheet!H:H, C174)</f>
        <v/>
      </c>
      <c r="H174" s="28">
        <f>G174*D174</f>
        <v/>
      </c>
      <c r="I174" s="30">
        <f>SUMIFS(MasterSheet!L:L, MasterSheet!B:B, A174, MasterSheet!D:D, B174, MasterSheet!H:H, C174)</f>
        <v/>
      </c>
      <c r="J174" s="30">
        <f>I174*D174</f>
        <v/>
      </c>
      <c r="K174" s="23">
        <f>UPPER(VLOOKUP(C174,MasterSheet!H:U,14,))</f>
        <v/>
      </c>
    </row>
    <row r="175">
      <c r="A175" s="23" t="inlineStr">
        <is>
          <t>EED115898</t>
        </is>
      </c>
      <c r="B175" s="32" t="n">
        <v>45818</v>
      </c>
      <c r="C175" s="23" t="n">
        <v>505039</v>
      </c>
      <c r="D175" s="23">
        <f>_xlfn.XLOOKUP(C175,MasterSheet!H:H,MasterSheet!F:F)</f>
        <v/>
      </c>
      <c r="E175" s="24">
        <f>SUMIFS(MasterSheet!J:J, MasterSheet!B:B, A175, MasterSheet!D:D, B175, MasterSheet!H:H, C175)</f>
        <v/>
      </c>
      <c r="F175" s="24">
        <f>E175*D175</f>
        <v/>
      </c>
      <c r="G175" s="28">
        <f>SUMIFS(MasterSheet!K:K, MasterSheet!B:B, A175, MasterSheet!D:D, B175, MasterSheet!H:H, C175)</f>
        <v/>
      </c>
      <c r="H175" s="28">
        <f>G175*D175</f>
        <v/>
      </c>
      <c r="I175" s="30">
        <f>SUMIFS(MasterSheet!L:L, MasterSheet!B:B, A175, MasterSheet!D:D, B175, MasterSheet!H:H, C175)</f>
        <v/>
      </c>
      <c r="J175" s="30">
        <f>I175*D175</f>
        <v/>
      </c>
      <c r="K175" s="23">
        <f>UPPER(VLOOKUP(C175,MasterSheet!H:U,14,))</f>
        <v/>
      </c>
    </row>
    <row r="176">
      <c r="A176" s="23" t="inlineStr">
        <is>
          <t>EED115898</t>
        </is>
      </c>
      <c r="B176" s="32" t="n">
        <v>45818</v>
      </c>
      <c r="C176" s="23" t="n">
        <v>505808</v>
      </c>
      <c r="D176" s="23">
        <f>_xlfn.XLOOKUP(C176,MasterSheet!H:H,MasterSheet!F:F)</f>
        <v/>
      </c>
      <c r="E176" s="24">
        <f>SUMIFS(MasterSheet!J:J, MasterSheet!B:B, A176, MasterSheet!D:D, B176, MasterSheet!H:H, C176)</f>
        <v/>
      </c>
      <c r="F176" s="24">
        <f>E176*D176</f>
        <v/>
      </c>
      <c r="G176" s="28">
        <f>SUMIFS(MasterSheet!K:K, MasterSheet!B:B, A176, MasterSheet!D:D, B176, MasterSheet!H:H, C176)</f>
        <v/>
      </c>
      <c r="H176" s="28">
        <f>G176*D176</f>
        <v/>
      </c>
      <c r="I176" s="30">
        <f>SUMIFS(MasterSheet!L:L, MasterSheet!B:B, A176, MasterSheet!D:D, B176, MasterSheet!H:H, C176)</f>
        <v/>
      </c>
      <c r="J176" s="30">
        <f>I176*D176</f>
        <v/>
      </c>
      <c r="K176" s="23">
        <f>UPPER(VLOOKUP(C176,MasterSheet!H:U,14,))</f>
        <v/>
      </c>
    </row>
    <row r="177">
      <c r="A177" s="23" t="inlineStr">
        <is>
          <t>EED115898</t>
        </is>
      </c>
      <c r="B177" s="32" t="n">
        <v>45818</v>
      </c>
      <c r="C177" s="23" t="n">
        <v>505810</v>
      </c>
      <c r="D177" s="23">
        <f>_xlfn.XLOOKUP(C177,MasterSheet!H:H,MasterSheet!F:F)</f>
        <v/>
      </c>
      <c r="E177" s="24">
        <f>SUMIFS(MasterSheet!J:J, MasterSheet!B:B, A177, MasterSheet!D:D, B177, MasterSheet!H:H, C177)</f>
        <v/>
      </c>
      <c r="F177" s="24">
        <f>E177*D177</f>
        <v/>
      </c>
      <c r="G177" s="28">
        <f>SUMIFS(MasterSheet!K:K, MasterSheet!B:B, A177, MasterSheet!D:D, B177, MasterSheet!H:H, C177)</f>
        <v/>
      </c>
      <c r="H177" s="28">
        <f>G177*D177</f>
        <v/>
      </c>
      <c r="I177" s="30">
        <f>SUMIFS(MasterSheet!L:L, MasterSheet!B:B, A177, MasterSheet!D:D, B177, MasterSheet!H:H, C177)</f>
        <v/>
      </c>
      <c r="J177" s="30">
        <f>I177*D177</f>
        <v/>
      </c>
      <c r="K177" s="23">
        <f>UPPER(VLOOKUP(C177,MasterSheet!H:U,14,))</f>
        <v/>
      </c>
    </row>
    <row r="178">
      <c r="A178" s="23" t="inlineStr">
        <is>
          <t>EED115898</t>
        </is>
      </c>
      <c r="B178" s="32" t="n">
        <v>45818</v>
      </c>
      <c r="C178" s="23" t="n">
        <v>505842</v>
      </c>
      <c r="D178" s="23">
        <f>_xlfn.XLOOKUP(C178,MasterSheet!H:H,MasterSheet!F:F)</f>
        <v/>
      </c>
      <c r="E178" s="24">
        <f>SUMIFS(MasterSheet!J:J, MasterSheet!B:B, A178, MasterSheet!D:D, B178, MasterSheet!H:H, C178)</f>
        <v/>
      </c>
      <c r="F178" s="24">
        <f>E178*D178</f>
        <v/>
      </c>
      <c r="G178" s="28">
        <f>SUMIFS(MasterSheet!K:K, MasterSheet!B:B, A178, MasterSheet!D:D, B178, MasterSheet!H:H, C178)</f>
        <v/>
      </c>
      <c r="H178" s="28">
        <f>G178*D178</f>
        <v/>
      </c>
      <c r="I178" s="30">
        <f>SUMIFS(MasterSheet!L:L, MasterSheet!B:B, A178, MasterSheet!D:D, B178, MasterSheet!H:H, C178)</f>
        <v/>
      </c>
      <c r="J178" s="30">
        <f>I178*D178</f>
        <v/>
      </c>
      <c r="K178" s="23">
        <f>UPPER(VLOOKUP(C178,MasterSheet!H:U,14,))</f>
        <v/>
      </c>
    </row>
    <row r="179">
      <c r="A179" s="23" t="inlineStr">
        <is>
          <t>EED115898</t>
        </is>
      </c>
      <c r="B179" s="32" t="n">
        <v>45818</v>
      </c>
      <c r="C179" s="23" t="n">
        <v>506324</v>
      </c>
      <c r="D179" s="23">
        <f>_xlfn.XLOOKUP(C179,MasterSheet!H:H,MasterSheet!F:F)</f>
        <v/>
      </c>
      <c r="E179" s="24">
        <f>SUMIFS(MasterSheet!J:J, MasterSheet!B:B, A179, MasterSheet!D:D, B179, MasterSheet!H:H, C179)</f>
        <v/>
      </c>
      <c r="F179" s="24">
        <f>E179*D179</f>
        <v/>
      </c>
      <c r="G179" s="28">
        <f>SUMIFS(MasterSheet!K:K, MasterSheet!B:B, A179, MasterSheet!D:D, B179, MasterSheet!H:H, C179)</f>
        <v/>
      </c>
      <c r="H179" s="28">
        <f>G179*D179</f>
        <v/>
      </c>
      <c r="I179" s="30">
        <f>SUMIFS(MasterSheet!L:L, MasterSheet!B:B, A179, MasterSheet!D:D, B179, MasterSheet!H:H, C179)</f>
        <v/>
      </c>
      <c r="J179" s="30">
        <f>I179*D179</f>
        <v/>
      </c>
      <c r="K179" s="23">
        <f>UPPER(VLOOKUP(C179,MasterSheet!H:U,14,))</f>
        <v/>
      </c>
    </row>
    <row r="180">
      <c r="A180" s="23" t="inlineStr">
        <is>
          <t>EED115898</t>
        </is>
      </c>
      <c r="B180" s="32" t="n">
        <v>45818</v>
      </c>
      <c r="C180" s="23" t="n">
        <v>506904</v>
      </c>
      <c r="D180" s="23">
        <f>_xlfn.XLOOKUP(C180,MasterSheet!H:H,MasterSheet!F:F)</f>
        <v/>
      </c>
      <c r="E180" s="24">
        <f>SUMIFS(MasterSheet!J:J, MasterSheet!B:B, A180, MasterSheet!D:D, B180, MasterSheet!H:H, C180)</f>
        <v/>
      </c>
      <c r="F180" s="24">
        <f>E180*D180</f>
        <v/>
      </c>
      <c r="G180" s="28">
        <f>SUMIFS(MasterSheet!K:K, MasterSheet!B:B, A180, MasterSheet!D:D, B180, MasterSheet!H:H, C180)</f>
        <v/>
      </c>
      <c r="H180" s="28">
        <f>G180*D180</f>
        <v/>
      </c>
      <c r="I180" s="30">
        <f>SUMIFS(MasterSheet!L:L, MasterSheet!B:B, A180, MasterSheet!D:D, B180, MasterSheet!H:H, C180)</f>
        <v/>
      </c>
      <c r="J180" s="30">
        <f>I180*D180</f>
        <v/>
      </c>
      <c r="K180" s="23">
        <f>UPPER(VLOOKUP(C180,MasterSheet!H:U,14,))</f>
        <v/>
      </c>
    </row>
    <row r="181">
      <c r="A181" s="23" t="inlineStr">
        <is>
          <t>EED115898</t>
        </is>
      </c>
      <c r="B181" s="32" t="n">
        <v>45818</v>
      </c>
      <c r="C181" s="23" t="n">
        <v>506922</v>
      </c>
      <c r="D181" s="23">
        <f>_xlfn.XLOOKUP(C181,MasterSheet!H:H,MasterSheet!F:F)</f>
        <v/>
      </c>
      <c r="E181" s="24">
        <f>SUMIFS(MasterSheet!J:J, MasterSheet!B:B, A181, MasterSheet!D:D, B181, MasterSheet!H:H, C181)</f>
        <v/>
      </c>
      <c r="F181" s="24">
        <f>E181*D181</f>
        <v/>
      </c>
      <c r="G181" s="28">
        <f>SUMIFS(MasterSheet!K:K, MasterSheet!B:B, A181, MasterSheet!D:D, B181, MasterSheet!H:H, C181)</f>
        <v/>
      </c>
      <c r="H181" s="28">
        <f>G181*D181</f>
        <v/>
      </c>
      <c r="I181" s="30">
        <f>SUMIFS(MasterSheet!L:L, MasterSheet!B:B, A181, MasterSheet!D:D, B181, MasterSheet!H:H, C181)</f>
        <v/>
      </c>
      <c r="J181" s="30">
        <f>I181*D181</f>
        <v/>
      </c>
      <c r="K181" s="23">
        <f>UPPER(VLOOKUP(C181,MasterSheet!H:U,14,))</f>
        <v/>
      </c>
    </row>
    <row r="182">
      <c r="A182" s="23" t="inlineStr">
        <is>
          <t>EED115898</t>
        </is>
      </c>
      <c r="B182" s="32" t="n">
        <v>45818</v>
      </c>
      <c r="C182" s="23" t="n">
        <v>514104</v>
      </c>
      <c r="D182" s="23">
        <f>_xlfn.XLOOKUP(C182,MasterSheet!H:H,MasterSheet!F:F)</f>
        <v/>
      </c>
      <c r="E182" s="24">
        <f>SUMIFS(MasterSheet!J:J, MasterSheet!B:B, A182, MasterSheet!D:D, B182, MasterSheet!H:H, C182)</f>
        <v/>
      </c>
      <c r="F182" s="24">
        <f>E182*D182</f>
        <v/>
      </c>
      <c r="G182" s="28">
        <f>SUMIFS(MasterSheet!K:K, MasterSheet!B:B, A182, MasterSheet!D:D, B182, MasterSheet!H:H, C182)</f>
        <v/>
      </c>
      <c r="H182" s="28">
        <f>G182*D182</f>
        <v/>
      </c>
      <c r="I182" s="30">
        <f>SUMIFS(MasterSheet!L:L, MasterSheet!B:B, A182, MasterSheet!D:D, B182, MasterSheet!H:H, C182)</f>
        <v/>
      </c>
      <c r="J182" s="30">
        <f>I182*D182</f>
        <v/>
      </c>
      <c r="K182" s="23">
        <f>UPPER(VLOOKUP(C182,MasterSheet!H:U,14,))</f>
        <v/>
      </c>
    </row>
    <row r="183">
      <c r="A183" s="23" t="inlineStr">
        <is>
          <t>EED115898</t>
        </is>
      </c>
      <c r="B183" s="32" t="n">
        <v>45818</v>
      </c>
      <c r="C183" s="23" t="n">
        <v>552906</v>
      </c>
      <c r="D183" s="23">
        <f>_xlfn.XLOOKUP(C183,MasterSheet!H:H,MasterSheet!F:F)</f>
        <v/>
      </c>
      <c r="E183" s="24">
        <f>SUMIFS(MasterSheet!J:J, MasterSheet!B:B, A183, MasterSheet!D:D, B183, MasterSheet!H:H, C183)</f>
        <v/>
      </c>
      <c r="F183" s="24">
        <f>E183*D183</f>
        <v/>
      </c>
      <c r="G183" s="28">
        <f>SUMIFS(MasterSheet!K:K, MasterSheet!B:B, A183, MasterSheet!D:D, B183, MasterSheet!H:H, C183)</f>
        <v/>
      </c>
      <c r="H183" s="28">
        <f>G183*D183</f>
        <v/>
      </c>
      <c r="I183" s="30">
        <f>SUMIFS(MasterSheet!L:L, MasterSheet!B:B, A183, MasterSheet!D:D, B183, MasterSheet!H:H, C183)</f>
        <v/>
      </c>
      <c r="J183" s="30">
        <f>I183*D183</f>
        <v/>
      </c>
      <c r="K183" s="23">
        <f>UPPER(VLOOKUP(C183,MasterSheet!H:U,14,))</f>
        <v/>
      </c>
    </row>
    <row r="184">
      <c r="A184" s="23" t="inlineStr">
        <is>
          <t>EED115898</t>
        </is>
      </c>
      <c r="B184" s="32" t="n">
        <v>45818</v>
      </c>
      <c r="C184" s="23" t="n">
        <v>570804</v>
      </c>
      <c r="D184" s="23">
        <f>_xlfn.XLOOKUP(C184,MasterSheet!H:H,MasterSheet!F:F)</f>
        <v/>
      </c>
      <c r="E184" s="24">
        <f>SUMIFS(MasterSheet!J:J, MasterSheet!B:B, A184, MasterSheet!D:D, B184, MasterSheet!H:H, C184)</f>
        <v/>
      </c>
      <c r="F184" s="24">
        <f>E184*D184</f>
        <v/>
      </c>
      <c r="G184" s="28">
        <f>SUMIFS(MasterSheet!K:K, MasterSheet!B:B, A184, MasterSheet!D:D, B184, MasterSheet!H:H, C184)</f>
        <v/>
      </c>
      <c r="H184" s="28">
        <f>G184*D184</f>
        <v/>
      </c>
      <c r="I184" s="30">
        <f>SUMIFS(MasterSheet!L:L, MasterSheet!B:B, A184, MasterSheet!D:D, B184, MasterSheet!H:H, C184)</f>
        <v/>
      </c>
      <c r="J184" s="30">
        <f>I184*D184</f>
        <v/>
      </c>
      <c r="K184" s="23">
        <f>UPPER(VLOOKUP(C184,MasterSheet!H:U,14,))</f>
        <v/>
      </c>
    </row>
    <row r="185">
      <c r="A185" s="23" t="inlineStr">
        <is>
          <t>EED115898</t>
        </is>
      </c>
      <c r="B185" s="32" t="n">
        <v>45818</v>
      </c>
      <c r="C185" s="23" t="n">
        <v>574306</v>
      </c>
      <c r="D185" s="23">
        <f>_xlfn.XLOOKUP(C185,MasterSheet!H:H,MasterSheet!F:F)</f>
        <v/>
      </c>
      <c r="E185" s="24">
        <f>SUMIFS(MasterSheet!J:J, MasterSheet!B:B, A185, MasterSheet!D:D, B185, MasterSheet!H:H, C185)</f>
        <v/>
      </c>
      <c r="F185" s="24">
        <f>E185*D185</f>
        <v/>
      </c>
      <c r="G185" s="28">
        <f>SUMIFS(MasterSheet!K:K, MasterSheet!B:B, A185, MasterSheet!D:D, B185, MasterSheet!H:H, C185)</f>
        <v/>
      </c>
      <c r="H185" s="28">
        <f>G185*D185</f>
        <v/>
      </c>
      <c r="I185" s="30">
        <f>SUMIFS(MasterSheet!L:L, MasterSheet!B:B, A185, MasterSheet!D:D, B185, MasterSheet!H:H, C185)</f>
        <v/>
      </c>
      <c r="J185" s="30">
        <f>I185*D185</f>
        <v/>
      </c>
      <c r="K185" s="23">
        <f>UPPER(VLOOKUP(C185,MasterSheet!H:U,14,))</f>
        <v/>
      </c>
    </row>
    <row r="186">
      <c r="A186" s="23" t="inlineStr">
        <is>
          <t>EED115898</t>
        </is>
      </c>
      <c r="B186" s="32" t="n">
        <v>45818</v>
      </c>
      <c r="C186" s="23" t="n">
        <v>575804</v>
      </c>
      <c r="D186" s="23">
        <f>_xlfn.XLOOKUP(C186,MasterSheet!H:H,MasterSheet!F:F)</f>
        <v/>
      </c>
      <c r="E186" s="24">
        <f>SUMIFS(MasterSheet!J:J, MasterSheet!B:B, A186, MasterSheet!D:D, B186, MasterSheet!H:H, C186)</f>
        <v/>
      </c>
      <c r="F186" s="24">
        <f>E186*D186</f>
        <v/>
      </c>
      <c r="G186" s="28">
        <f>SUMIFS(MasterSheet!K:K, MasterSheet!B:B, A186, MasterSheet!D:D, B186, MasterSheet!H:H, C186)</f>
        <v/>
      </c>
      <c r="H186" s="28">
        <f>G186*D186</f>
        <v/>
      </c>
      <c r="I186" s="30">
        <f>SUMIFS(MasterSheet!L:L, MasterSheet!B:B, A186, MasterSheet!D:D, B186, MasterSheet!H:H, C186)</f>
        <v/>
      </c>
      <c r="J186" s="30">
        <f>I186*D186</f>
        <v/>
      </c>
      <c r="K186" s="23">
        <f>UPPER(VLOOKUP(C186,MasterSheet!H:U,14,))</f>
        <v/>
      </c>
    </row>
    <row r="187">
      <c r="A187" s="23" t="inlineStr">
        <is>
          <t>EED115898</t>
        </is>
      </c>
      <c r="B187" s="32" t="n">
        <v>45818</v>
      </c>
      <c r="C187" s="23" t="n">
        <v>576306</v>
      </c>
      <c r="D187" s="23">
        <f>_xlfn.XLOOKUP(C187,MasterSheet!H:H,MasterSheet!F:F)</f>
        <v/>
      </c>
      <c r="E187" s="24">
        <f>SUMIFS(MasterSheet!J:J, MasterSheet!B:B, A187, MasterSheet!D:D, B187, MasterSheet!H:H, C187)</f>
        <v/>
      </c>
      <c r="F187" s="24">
        <f>E187*D187</f>
        <v/>
      </c>
      <c r="G187" s="28">
        <f>SUMIFS(MasterSheet!K:K, MasterSheet!B:B, A187, MasterSheet!D:D, B187, MasterSheet!H:H, C187)</f>
        <v/>
      </c>
      <c r="H187" s="28">
        <f>G187*D187</f>
        <v/>
      </c>
      <c r="I187" s="30">
        <f>SUMIFS(MasterSheet!L:L, MasterSheet!B:B, A187, MasterSheet!D:D, B187, MasterSheet!H:H, C187)</f>
        <v/>
      </c>
      <c r="J187" s="30">
        <f>I187*D187</f>
        <v/>
      </c>
      <c r="K187" s="23">
        <f>UPPER(VLOOKUP(C187,MasterSheet!H:U,14,))</f>
        <v/>
      </c>
    </row>
    <row r="188">
      <c r="A188" s="23" t="inlineStr">
        <is>
          <t>EED115898</t>
        </is>
      </c>
      <c r="B188" s="32" t="n">
        <v>45818</v>
      </c>
      <c r="C188" s="23" t="n">
        <v>609551</v>
      </c>
      <c r="D188" s="23">
        <f>_xlfn.XLOOKUP(C188,MasterSheet!H:H,MasterSheet!F:F)</f>
        <v/>
      </c>
      <c r="E188" s="24">
        <f>SUMIFS(MasterSheet!J:J, MasterSheet!B:B, A188, MasterSheet!D:D, B188, MasterSheet!H:H, C188)</f>
        <v/>
      </c>
      <c r="F188" s="24">
        <f>E188*D188</f>
        <v/>
      </c>
      <c r="G188" s="28">
        <f>SUMIFS(MasterSheet!K:K, MasterSheet!B:B, A188, MasterSheet!D:D, B188, MasterSheet!H:H, C188)</f>
        <v/>
      </c>
      <c r="H188" s="28">
        <f>G188*D188</f>
        <v/>
      </c>
      <c r="I188" s="30">
        <f>SUMIFS(MasterSheet!L:L, MasterSheet!B:B, A188, MasterSheet!D:D, B188, MasterSheet!H:H, C188)</f>
        <v/>
      </c>
      <c r="J188" s="30">
        <f>I188*D188</f>
        <v/>
      </c>
      <c r="K188" s="23">
        <f>UPPER(VLOOKUP(C188,MasterSheet!H:U,14,))</f>
        <v/>
      </c>
    </row>
    <row r="189">
      <c r="A189" s="23" t="inlineStr">
        <is>
          <t>EED115898</t>
        </is>
      </c>
      <c r="B189" s="32" t="n">
        <v>45818</v>
      </c>
      <c r="C189" s="23" t="n">
        <v>640914</v>
      </c>
      <c r="D189" s="23">
        <f>_xlfn.XLOOKUP(C189,MasterSheet!H:H,MasterSheet!F:F)</f>
        <v/>
      </c>
      <c r="E189" s="24">
        <f>SUMIFS(MasterSheet!J:J, MasterSheet!B:B, A189, MasterSheet!D:D, B189, MasterSheet!H:H, C189)</f>
        <v/>
      </c>
      <c r="F189" s="24">
        <f>E189*D189</f>
        <v/>
      </c>
      <c r="G189" s="28">
        <f>SUMIFS(MasterSheet!K:K, MasterSheet!B:B, A189, MasterSheet!D:D, B189, MasterSheet!H:H, C189)</f>
        <v/>
      </c>
      <c r="H189" s="28">
        <f>G189*D189</f>
        <v/>
      </c>
      <c r="I189" s="30">
        <f>SUMIFS(MasterSheet!L:L, MasterSheet!B:B, A189, MasterSheet!D:D, B189, MasterSheet!H:H, C189)</f>
        <v/>
      </c>
      <c r="J189" s="30">
        <f>I189*D189</f>
        <v/>
      </c>
      <c r="K189" s="23">
        <f>UPPER(VLOOKUP(C189,MasterSheet!H:U,14,))</f>
        <v/>
      </c>
    </row>
    <row r="190">
      <c r="A190" s="23" t="inlineStr">
        <is>
          <t>EED115898</t>
        </is>
      </c>
      <c r="B190" s="32" t="n">
        <v>45818</v>
      </c>
      <c r="C190" s="23" t="n">
        <v>740715</v>
      </c>
      <c r="D190" s="23">
        <f>_xlfn.XLOOKUP(C190,MasterSheet!H:H,MasterSheet!F:F)</f>
        <v/>
      </c>
      <c r="E190" s="24">
        <f>SUMIFS(MasterSheet!J:J, MasterSheet!B:B, A190, MasterSheet!D:D, B190, MasterSheet!H:H, C190)</f>
        <v/>
      </c>
      <c r="F190" s="24">
        <f>E190*D190</f>
        <v/>
      </c>
      <c r="G190" s="28">
        <f>SUMIFS(MasterSheet!K:K, MasterSheet!B:B, A190, MasterSheet!D:D, B190, MasterSheet!H:H, C190)</f>
        <v/>
      </c>
      <c r="H190" s="28">
        <f>G190*D190</f>
        <v/>
      </c>
      <c r="I190" s="30">
        <f>SUMIFS(MasterSheet!L:L, MasterSheet!B:B, A190, MasterSheet!D:D, B190, MasterSheet!H:H, C190)</f>
        <v/>
      </c>
      <c r="J190" s="30">
        <f>I190*D190</f>
        <v/>
      </c>
      <c r="K190" s="23">
        <f>UPPER(VLOOKUP(C190,MasterSheet!H:U,14,))</f>
        <v/>
      </c>
    </row>
    <row r="191">
      <c r="A191" s="23" t="inlineStr">
        <is>
          <t>EED115898</t>
        </is>
      </c>
      <c r="B191" s="32" t="n">
        <v>45818</v>
      </c>
      <c r="C191" s="23" t="n">
        <v>741029</v>
      </c>
      <c r="D191" s="23">
        <f>_xlfn.XLOOKUP(C191,MasterSheet!H:H,MasterSheet!F:F)</f>
        <v/>
      </c>
      <c r="E191" s="24">
        <f>SUMIFS(MasterSheet!J:J, MasterSheet!B:B, A191, MasterSheet!D:D, B191, MasterSheet!H:H, C191)</f>
        <v/>
      </c>
      <c r="F191" s="24">
        <f>E191*D191</f>
        <v/>
      </c>
      <c r="G191" s="28">
        <f>SUMIFS(MasterSheet!K:K, MasterSheet!B:B, A191, MasterSheet!D:D, B191, MasterSheet!H:H, C191)</f>
        <v/>
      </c>
      <c r="H191" s="28">
        <f>G191*D191</f>
        <v/>
      </c>
      <c r="I191" s="30">
        <f>SUMIFS(MasterSheet!L:L, MasterSheet!B:B, A191, MasterSheet!D:D, B191, MasterSheet!H:H, C191)</f>
        <v/>
      </c>
      <c r="J191" s="30">
        <f>I191*D191</f>
        <v/>
      </c>
      <c r="K191" s="23">
        <f>UPPER(VLOOKUP(C191,MasterSheet!H:U,14,))</f>
        <v/>
      </c>
    </row>
    <row r="192">
      <c r="A192" s="23" t="inlineStr">
        <is>
          <t>EED115898</t>
        </is>
      </c>
      <c r="B192" s="32" t="n">
        <v>45818</v>
      </c>
      <c r="C192" s="23" t="n">
        <v>803004</v>
      </c>
      <c r="D192" s="23">
        <f>_xlfn.XLOOKUP(C192,MasterSheet!H:H,MasterSheet!F:F)</f>
        <v/>
      </c>
      <c r="E192" s="24">
        <f>SUMIFS(MasterSheet!J:J, MasterSheet!B:B, A192, MasterSheet!D:D, B192, MasterSheet!H:H, C192)</f>
        <v/>
      </c>
      <c r="F192" s="24">
        <f>E192*D192</f>
        <v/>
      </c>
      <c r="G192" s="28">
        <f>SUMIFS(MasterSheet!K:K, MasterSheet!B:B, A192, MasterSheet!D:D, B192, MasterSheet!H:H, C192)</f>
        <v/>
      </c>
      <c r="H192" s="28">
        <f>G192*D192</f>
        <v/>
      </c>
      <c r="I192" s="30">
        <f>SUMIFS(MasterSheet!L:L, MasterSheet!B:B, A192, MasterSheet!D:D, B192, MasterSheet!H:H, C192)</f>
        <v/>
      </c>
      <c r="J192" s="30">
        <f>I192*D192</f>
        <v/>
      </c>
      <c r="K192" s="23">
        <f>UPPER(VLOOKUP(C192,MasterSheet!H:U,14,))</f>
        <v/>
      </c>
    </row>
    <row r="193">
      <c r="A193" s="23" t="inlineStr">
        <is>
          <t>EED116107</t>
        </is>
      </c>
      <c r="B193" s="32" t="n">
        <v>45821</v>
      </c>
      <c r="C193" s="23" t="n">
        <v>100204</v>
      </c>
      <c r="D193" s="23">
        <f>_xlfn.XLOOKUP(C193,MasterSheet!H:H,MasterSheet!F:F)</f>
        <v/>
      </c>
      <c r="E193" s="24">
        <f>SUMIFS(MasterSheet!J:J, MasterSheet!B:B, A193, MasterSheet!D:D, B193, MasterSheet!H:H, C193)</f>
        <v/>
      </c>
      <c r="F193" s="24">
        <f>E193*D193</f>
        <v/>
      </c>
      <c r="G193" s="28">
        <f>SUMIFS(MasterSheet!K:K, MasterSheet!B:B, A193, MasterSheet!D:D, B193, MasterSheet!H:H, C193)</f>
        <v/>
      </c>
      <c r="H193" s="28">
        <f>G193*D193</f>
        <v/>
      </c>
      <c r="I193" s="30">
        <f>SUMIFS(MasterSheet!L:L, MasterSheet!B:B, A193, MasterSheet!D:D, B193, MasterSheet!H:H, C193)</f>
        <v/>
      </c>
      <c r="J193" s="30">
        <f>I193*D193</f>
        <v/>
      </c>
      <c r="K193" s="23">
        <f>UPPER(VLOOKUP(C193,MasterSheet!H:U,14,))</f>
        <v/>
      </c>
    </row>
    <row r="194">
      <c r="A194" s="23" t="inlineStr">
        <is>
          <t>EED116107</t>
        </is>
      </c>
      <c r="B194" s="32" t="n">
        <v>45821</v>
      </c>
      <c r="C194" s="23" t="n">
        <v>100220</v>
      </c>
      <c r="D194" s="23">
        <f>_xlfn.XLOOKUP(C194,MasterSheet!H:H,MasterSheet!F:F)</f>
        <v/>
      </c>
      <c r="E194" s="24">
        <f>SUMIFS(MasterSheet!J:J, MasterSheet!B:B, A194, MasterSheet!D:D, B194, MasterSheet!H:H, C194)</f>
        <v/>
      </c>
      <c r="F194" s="24">
        <f>E194*D194</f>
        <v/>
      </c>
      <c r="G194" s="28">
        <f>SUMIFS(MasterSheet!K:K, MasterSheet!B:B, A194, MasterSheet!D:D, B194, MasterSheet!H:H, C194)</f>
        <v/>
      </c>
      <c r="H194" s="28">
        <f>G194*D194</f>
        <v/>
      </c>
      <c r="I194" s="30">
        <f>SUMIFS(MasterSheet!L:L, MasterSheet!B:B, A194, MasterSheet!D:D, B194, MasterSheet!H:H, C194)</f>
        <v/>
      </c>
      <c r="J194" s="30">
        <f>I194*D194</f>
        <v/>
      </c>
      <c r="K194" s="23">
        <f>UPPER(VLOOKUP(C194,MasterSheet!H:U,14,))</f>
        <v/>
      </c>
    </row>
    <row r="195">
      <c r="A195" s="23" t="inlineStr">
        <is>
          <t>EED116107</t>
        </is>
      </c>
      <c r="B195" s="32" t="n">
        <v>45821</v>
      </c>
      <c r="C195" s="23" t="n">
        <v>100236</v>
      </c>
      <c r="D195" s="23">
        <f>_xlfn.XLOOKUP(C195,MasterSheet!H:H,MasterSheet!F:F)</f>
        <v/>
      </c>
      <c r="E195" s="24">
        <f>SUMIFS(MasterSheet!J:J, MasterSheet!B:B, A195, MasterSheet!D:D, B195, MasterSheet!H:H, C195)</f>
        <v/>
      </c>
      <c r="F195" s="24">
        <f>E195*D195</f>
        <v/>
      </c>
      <c r="G195" s="28">
        <f>SUMIFS(MasterSheet!K:K, MasterSheet!B:B, A195, MasterSheet!D:D, B195, MasterSheet!H:H, C195)</f>
        <v/>
      </c>
      <c r="H195" s="28">
        <f>G195*D195</f>
        <v/>
      </c>
      <c r="I195" s="30">
        <f>SUMIFS(MasterSheet!L:L, MasterSheet!B:B, A195, MasterSheet!D:D, B195, MasterSheet!H:H, C195)</f>
        <v/>
      </c>
      <c r="J195" s="30">
        <f>I195*D195</f>
        <v/>
      </c>
      <c r="K195" s="23">
        <f>UPPER(VLOOKUP(C195,MasterSheet!H:U,14,))</f>
        <v/>
      </c>
    </row>
    <row r="196">
      <c r="A196" s="23" t="inlineStr">
        <is>
          <t>EED116107</t>
        </is>
      </c>
      <c r="B196" s="32" t="n">
        <v>45821</v>
      </c>
      <c r="C196" s="23" t="n">
        <v>100434</v>
      </c>
      <c r="D196" s="23">
        <f>_xlfn.XLOOKUP(C196,MasterSheet!H:H,MasterSheet!F:F)</f>
        <v/>
      </c>
      <c r="E196" s="24">
        <f>SUMIFS(MasterSheet!J:J, MasterSheet!B:B, A196, MasterSheet!D:D, B196, MasterSheet!H:H, C196)</f>
        <v/>
      </c>
      <c r="F196" s="24">
        <f>E196*D196</f>
        <v/>
      </c>
      <c r="G196" s="28">
        <f>SUMIFS(MasterSheet!K:K, MasterSheet!B:B, A196, MasterSheet!D:D, B196, MasterSheet!H:H, C196)</f>
        <v/>
      </c>
      <c r="H196" s="28">
        <f>G196*D196</f>
        <v/>
      </c>
      <c r="I196" s="30">
        <f>SUMIFS(MasterSheet!L:L, MasterSheet!B:B, A196, MasterSheet!D:D, B196, MasterSheet!H:H, C196)</f>
        <v/>
      </c>
      <c r="J196" s="30">
        <f>I196*D196</f>
        <v/>
      </c>
      <c r="K196" s="23">
        <f>UPPER(VLOOKUP(C196,MasterSheet!H:U,14,))</f>
        <v/>
      </c>
    </row>
    <row r="197">
      <c r="A197" s="23" t="inlineStr">
        <is>
          <t>EED116107</t>
        </is>
      </c>
      <c r="B197" s="32" t="n">
        <v>45821</v>
      </c>
      <c r="C197" s="23" t="n">
        <v>101259</v>
      </c>
      <c r="D197" s="23">
        <f>_xlfn.XLOOKUP(C197,MasterSheet!H:H,MasterSheet!F:F)</f>
        <v/>
      </c>
      <c r="E197" s="24">
        <f>SUMIFS(MasterSheet!J:J, MasterSheet!B:B, A197, MasterSheet!D:D, B197, MasterSheet!H:H, C197)</f>
        <v/>
      </c>
      <c r="F197" s="24">
        <f>E197*D197</f>
        <v/>
      </c>
      <c r="G197" s="28">
        <f>SUMIFS(MasterSheet!K:K, MasterSheet!B:B, A197, MasterSheet!D:D, B197, MasterSheet!H:H, C197)</f>
        <v/>
      </c>
      <c r="H197" s="28">
        <f>G197*D197</f>
        <v/>
      </c>
      <c r="I197" s="30">
        <f>SUMIFS(MasterSheet!L:L, MasterSheet!B:B, A197, MasterSheet!D:D, B197, MasterSheet!H:H, C197)</f>
        <v/>
      </c>
      <c r="J197" s="30">
        <f>I197*D197</f>
        <v/>
      </c>
      <c r="K197" s="23">
        <f>UPPER(VLOOKUP(C197,MasterSheet!H:U,14,))</f>
        <v/>
      </c>
    </row>
    <row r="198">
      <c r="A198" s="23" t="inlineStr">
        <is>
          <t>EED116107</t>
        </is>
      </c>
      <c r="B198" s="32" t="n">
        <v>45821</v>
      </c>
      <c r="C198" s="23" t="n">
        <v>104445</v>
      </c>
      <c r="D198" s="23">
        <f>_xlfn.XLOOKUP(C198,MasterSheet!H:H,MasterSheet!F:F)</f>
        <v/>
      </c>
      <c r="E198" s="24">
        <f>SUMIFS(MasterSheet!J:J, MasterSheet!B:B, A198, MasterSheet!D:D, B198, MasterSheet!H:H, C198)</f>
        <v/>
      </c>
      <c r="F198" s="24">
        <f>E198*D198</f>
        <v/>
      </c>
      <c r="G198" s="28">
        <f>SUMIFS(MasterSheet!K:K, MasterSheet!B:B, A198, MasterSheet!D:D, B198, MasterSheet!H:H, C198)</f>
        <v/>
      </c>
      <c r="H198" s="28">
        <f>G198*D198</f>
        <v/>
      </c>
      <c r="I198" s="30">
        <f>SUMIFS(MasterSheet!L:L, MasterSheet!B:B, A198, MasterSheet!D:D, B198, MasterSheet!H:H, C198)</f>
        <v/>
      </c>
      <c r="J198" s="30">
        <f>I198*D198</f>
        <v/>
      </c>
      <c r="K198" s="23">
        <f>UPPER(VLOOKUP(C198,MasterSheet!H:U,14,))</f>
        <v/>
      </c>
    </row>
    <row r="199">
      <c r="A199" s="23" t="inlineStr">
        <is>
          <t>EED116107</t>
        </is>
      </c>
      <c r="B199" s="32" t="n">
        <v>45821</v>
      </c>
      <c r="C199" s="23" t="n">
        <v>118904</v>
      </c>
      <c r="D199" s="23">
        <f>_xlfn.XLOOKUP(C199,MasterSheet!H:H,MasterSheet!F:F)</f>
        <v/>
      </c>
      <c r="E199" s="24">
        <f>SUMIFS(MasterSheet!J:J, MasterSheet!B:B, A199, MasterSheet!D:D, B199, MasterSheet!H:H, C199)</f>
        <v/>
      </c>
      <c r="F199" s="24">
        <f>E199*D199</f>
        <v/>
      </c>
      <c r="G199" s="28">
        <f>SUMIFS(MasterSheet!K:K, MasterSheet!B:B, A199, MasterSheet!D:D, B199, MasterSheet!H:H, C199)</f>
        <v/>
      </c>
      <c r="H199" s="28">
        <f>G199*D199</f>
        <v/>
      </c>
      <c r="I199" s="30">
        <f>SUMIFS(MasterSheet!L:L, MasterSheet!B:B, A199, MasterSheet!D:D, B199, MasterSheet!H:H, C199)</f>
        <v/>
      </c>
      <c r="J199" s="30">
        <f>I199*D199</f>
        <v/>
      </c>
      <c r="K199" s="23">
        <f>UPPER(VLOOKUP(C199,MasterSheet!H:U,14,))</f>
        <v/>
      </c>
    </row>
    <row r="200">
      <c r="A200" s="23" t="inlineStr">
        <is>
          <t>EED116107</t>
        </is>
      </c>
      <c r="B200" s="32" t="n">
        <v>45821</v>
      </c>
      <c r="C200" s="23" t="n">
        <v>127525</v>
      </c>
      <c r="D200" s="23">
        <f>_xlfn.XLOOKUP(C200,MasterSheet!H:H,MasterSheet!F:F)</f>
        <v/>
      </c>
      <c r="E200" s="24">
        <f>SUMIFS(MasterSheet!J:J, MasterSheet!B:B, A200, MasterSheet!D:D, B200, MasterSheet!H:H, C200)</f>
        <v/>
      </c>
      <c r="F200" s="24">
        <f>E200*D200</f>
        <v/>
      </c>
      <c r="G200" s="28">
        <f>SUMIFS(MasterSheet!K:K, MasterSheet!B:B, A200, MasterSheet!D:D, B200, MasterSheet!H:H, C200)</f>
        <v/>
      </c>
      <c r="H200" s="28">
        <f>G200*D200</f>
        <v/>
      </c>
      <c r="I200" s="30">
        <f>SUMIFS(MasterSheet!L:L, MasterSheet!B:B, A200, MasterSheet!D:D, B200, MasterSheet!H:H, C200)</f>
        <v/>
      </c>
      <c r="J200" s="30">
        <f>I200*D200</f>
        <v/>
      </c>
      <c r="K200" s="23">
        <f>UPPER(VLOOKUP(C200,MasterSheet!H:U,14,))</f>
        <v/>
      </c>
    </row>
    <row r="201">
      <c r="A201" s="23" t="inlineStr">
        <is>
          <t>EED116107</t>
        </is>
      </c>
      <c r="B201" s="32" t="n">
        <v>45821</v>
      </c>
      <c r="C201" s="23" t="n">
        <v>129822</v>
      </c>
      <c r="D201" s="23">
        <f>_xlfn.XLOOKUP(C201,MasterSheet!H:H,MasterSheet!F:F)</f>
        <v/>
      </c>
      <c r="E201" s="24">
        <f>SUMIFS(MasterSheet!J:J, MasterSheet!B:B, A201, MasterSheet!D:D, B201, MasterSheet!H:H, C201)</f>
        <v/>
      </c>
      <c r="F201" s="24">
        <f>E201*D201</f>
        <v/>
      </c>
      <c r="G201" s="28">
        <f>SUMIFS(MasterSheet!K:K, MasterSheet!B:B, A201, MasterSheet!D:D, B201, MasterSheet!H:H, C201)</f>
        <v/>
      </c>
      <c r="H201" s="28">
        <f>G201*D201</f>
        <v/>
      </c>
      <c r="I201" s="30">
        <f>SUMIFS(MasterSheet!L:L, MasterSheet!B:B, A201, MasterSheet!D:D, B201, MasterSheet!H:H, C201)</f>
        <v/>
      </c>
      <c r="J201" s="30">
        <f>I201*D201</f>
        <v/>
      </c>
      <c r="K201" s="23">
        <f>UPPER(VLOOKUP(C201,MasterSheet!H:U,14,))</f>
        <v/>
      </c>
    </row>
    <row r="202">
      <c r="A202" s="23" t="inlineStr">
        <is>
          <t>EED116107</t>
        </is>
      </c>
      <c r="B202" s="32" t="n">
        <v>45821</v>
      </c>
      <c r="C202" s="23" t="n">
        <v>163002</v>
      </c>
      <c r="D202" s="23">
        <f>_xlfn.XLOOKUP(C202,MasterSheet!H:H,MasterSheet!F:F)</f>
        <v/>
      </c>
      <c r="E202" s="24">
        <f>SUMIFS(MasterSheet!J:J, MasterSheet!B:B, A202, MasterSheet!D:D, B202, MasterSheet!H:H, C202)</f>
        <v/>
      </c>
      <c r="F202" s="24">
        <f>E202*D202</f>
        <v/>
      </c>
      <c r="G202" s="28">
        <f>SUMIFS(MasterSheet!K:K, MasterSheet!B:B, A202, MasterSheet!D:D, B202, MasterSheet!H:H, C202)</f>
        <v/>
      </c>
      <c r="H202" s="28">
        <f>G202*D202</f>
        <v/>
      </c>
      <c r="I202" s="30">
        <f>SUMIFS(MasterSheet!L:L, MasterSheet!B:B, A202, MasterSheet!D:D, B202, MasterSheet!H:H, C202)</f>
        <v/>
      </c>
      <c r="J202" s="30">
        <f>I202*D202</f>
        <v/>
      </c>
      <c r="K202" s="23">
        <f>UPPER(VLOOKUP(C202,MasterSheet!H:U,14,))</f>
        <v/>
      </c>
    </row>
    <row r="203">
      <c r="A203" s="23" t="inlineStr">
        <is>
          <t>EED116107</t>
        </is>
      </c>
      <c r="B203" s="32" t="n">
        <v>45821</v>
      </c>
      <c r="C203" s="23" t="n">
        <v>300431</v>
      </c>
      <c r="D203" s="23">
        <f>_xlfn.XLOOKUP(C203,MasterSheet!H:H,MasterSheet!F:F)</f>
        <v/>
      </c>
      <c r="E203" s="24">
        <f>SUMIFS(MasterSheet!J:J, MasterSheet!B:B, A203, MasterSheet!D:D, B203, MasterSheet!H:H, C203)</f>
        <v/>
      </c>
      <c r="F203" s="24">
        <f>E203*D203</f>
        <v/>
      </c>
      <c r="G203" s="28">
        <f>SUMIFS(MasterSheet!K:K, MasterSheet!B:B, A203, MasterSheet!D:D, B203, MasterSheet!H:H, C203)</f>
        <v/>
      </c>
      <c r="H203" s="28">
        <f>G203*D203</f>
        <v/>
      </c>
      <c r="I203" s="30">
        <f>SUMIFS(MasterSheet!L:L, MasterSheet!B:B, A203, MasterSheet!D:D, B203, MasterSheet!H:H, C203)</f>
        <v/>
      </c>
      <c r="J203" s="30">
        <f>I203*D203</f>
        <v/>
      </c>
      <c r="K203" s="23">
        <f>UPPER(VLOOKUP(C203,MasterSheet!H:U,14,))</f>
        <v/>
      </c>
    </row>
    <row r="204">
      <c r="A204" s="23" t="inlineStr">
        <is>
          <t>EED116107</t>
        </is>
      </c>
      <c r="B204" s="32" t="n">
        <v>45821</v>
      </c>
      <c r="C204" s="23" t="n">
        <v>300546</v>
      </c>
      <c r="D204" s="23">
        <f>_xlfn.XLOOKUP(C204,MasterSheet!H:H,MasterSheet!F:F)</f>
        <v/>
      </c>
      <c r="E204" s="24">
        <f>SUMIFS(MasterSheet!J:J, MasterSheet!B:B, A204, MasterSheet!D:D, B204, MasterSheet!H:H, C204)</f>
        <v/>
      </c>
      <c r="F204" s="24">
        <f>E204*D204</f>
        <v/>
      </c>
      <c r="G204" s="28">
        <f>SUMIFS(MasterSheet!K:K, MasterSheet!B:B, A204, MasterSheet!D:D, B204, MasterSheet!H:H, C204)</f>
        <v/>
      </c>
      <c r="H204" s="28">
        <f>G204*D204</f>
        <v/>
      </c>
      <c r="I204" s="30">
        <f>SUMIFS(MasterSheet!L:L, MasterSheet!B:B, A204, MasterSheet!D:D, B204, MasterSheet!H:H, C204)</f>
        <v/>
      </c>
      <c r="J204" s="30">
        <f>I204*D204</f>
        <v/>
      </c>
      <c r="K204" s="23">
        <f>UPPER(VLOOKUP(C204,MasterSheet!H:U,14,))</f>
        <v/>
      </c>
    </row>
    <row r="205">
      <c r="A205" s="23" t="inlineStr">
        <is>
          <t>EED116107</t>
        </is>
      </c>
      <c r="B205" s="32" t="n">
        <v>45821</v>
      </c>
      <c r="C205" s="23" t="n">
        <v>301046</v>
      </c>
      <c r="D205" s="23">
        <f>_xlfn.XLOOKUP(C205,MasterSheet!H:H,MasterSheet!F:F)</f>
        <v/>
      </c>
      <c r="E205" s="24">
        <f>SUMIFS(MasterSheet!J:J, MasterSheet!B:B, A205, MasterSheet!D:D, B205, MasterSheet!H:H, C205)</f>
        <v/>
      </c>
      <c r="F205" s="24">
        <f>E205*D205</f>
        <v/>
      </c>
      <c r="G205" s="28">
        <f>SUMIFS(MasterSheet!K:K, MasterSheet!B:B, A205, MasterSheet!D:D, B205, MasterSheet!H:H, C205)</f>
        <v/>
      </c>
      <c r="H205" s="28">
        <f>G205*D205</f>
        <v/>
      </c>
      <c r="I205" s="30">
        <f>SUMIFS(MasterSheet!L:L, MasterSheet!B:B, A205, MasterSheet!D:D, B205, MasterSheet!H:H, C205)</f>
        <v/>
      </c>
      <c r="J205" s="30">
        <f>I205*D205</f>
        <v/>
      </c>
      <c r="K205" s="23">
        <f>UPPER(VLOOKUP(C205,MasterSheet!H:U,14,))</f>
        <v/>
      </c>
    </row>
    <row r="206">
      <c r="A206" s="23" t="inlineStr">
        <is>
          <t>EED116107</t>
        </is>
      </c>
      <c r="B206" s="32" t="n">
        <v>45821</v>
      </c>
      <c r="C206" s="23" t="n">
        <v>301334</v>
      </c>
      <c r="D206" s="23">
        <f>_xlfn.XLOOKUP(C206,MasterSheet!H:H,MasterSheet!F:F)</f>
        <v/>
      </c>
      <c r="E206" s="24">
        <f>SUMIFS(MasterSheet!J:J, MasterSheet!B:B, A206, MasterSheet!D:D, B206, MasterSheet!H:H, C206)</f>
        <v/>
      </c>
      <c r="F206" s="24">
        <f>E206*D206</f>
        <v/>
      </c>
      <c r="G206" s="28">
        <f>SUMIFS(MasterSheet!K:K, MasterSheet!B:B, A206, MasterSheet!D:D, B206, MasterSheet!H:H, C206)</f>
        <v/>
      </c>
      <c r="H206" s="28">
        <f>G206*D206</f>
        <v/>
      </c>
      <c r="I206" s="30">
        <f>SUMIFS(MasterSheet!L:L, MasterSheet!B:B, A206, MasterSheet!D:D, B206, MasterSheet!H:H, C206)</f>
        <v/>
      </c>
      <c r="J206" s="30">
        <f>I206*D206</f>
        <v/>
      </c>
      <c r="K206" s="23">
        <f>UPPER(VLOOKUP(C206,MasterSheet!H:U,14,))</f>
        <v/>
      </c>
    </row>
    <row r="207">
      <c r="A207" s="23" t="inlineStr">
        <is>
          <t>EED116107</t>
        </is>
      </c>
      <c r="B207" s="32" t="n">
        <v>45821</v>
      </c>
      <c r="C207" s="23" t="n">
        <v>301344</v>
      </c>
      <c r="D207" s="23">
        <f>_xlfn.XLOOKUP(C207,MasterSheet!H:H,MasterSheet!F:F)</f>
        <v/>
      </c>
      <c r="E207" s="24">
        <f>SUMIFS(MasterSheet!J:J, MasterSheet!B:B, A207, MasterSheet!D:D, B207, MasterSheet!H:H, C207)</f>
        <v/>
      </c>
      <c r="F207" s="24">
        <f>E207*D207</f>
        <v/>
      </c>
      <c r="G207" s="28">
        <f>SUMIFS(MasterSheet!K:K, MasterSheet!B:B, A207, MasterSheet!D:D, B207, MasterSheet!H:H, C207)</f>
        <v/>
      </c>
      <c r="H207" s="28">
        <f>G207*D207</f>
        <v/>
      </c>
      <c r="I207" s="30">
        <f>SUMIFS(MasterSheet!L:L, MasterSheet!B:B, A207, MasterSheet!D:D, B207, MasterSheet!H:H, C207)</f>
        <v/>
      </c>
      <c r="J207" s="30">
        <f>I207*D207</f>
        <v/>
      </c>
      <c r="K207" s="23">
        <f>UPPER(VLOOKUP(C207,MasterSheet!H:U,14,))</f>
        <v/>
      </c>
    </row>
    <row r="208">
      <c r="A208" s="23" t="inlineStr">
        <is>
          <t>EED116107</t>
        </is>
      </c>
      <c r="B208" s="32" t="n">
        <v>45821</v>
      </c>
      <c r="C208" s="23" t="n">
        <v>301808</v>
      </c>
      <c r="D208" s="23">
        <f>_xlfn.XLOOKUP(C208,MasterSheet!H:H,MasterSheet!F:F)</f>
        <v/>
      </c>
      <c r="E208" s="24">
        <f>SUMIFS(MasterSheet!J:J, MasterSheet!B:B, A208, MasterSheet!D:D, B208, MasterSheet!H:H, C208)</f>
        <v/>
      </c>
      <c r="F208" s="24">
        <f>E208*D208</f>
        <v/>
      </c>
      <c r="G208" s="28">
        <f>SUMIFS(MasterSheet!K:K, MasterSheet!B:B, A208, MasterSheet!D:D, B208, MasterSheet!H:H, C208)</f>
        <v/>
      </c>
      <c r="H208" s="28">
        <f>G208*D208</f>
        <v/>
      </c>
      <c r="I208" s="30">
        <f>SUMIFS(MasterSheet!L:L, MasterSheet!B:B, A208, MasterSheet!D:D, B208, MasterSheet!H:H, C208)</f>
        <v/>
      </c>
      <c r="J208" s="30">
        <f>I208*D208</f>
        <v/>
      </c>
      <c r="K208" s="23">
        <f>UPPER(VLOOKUP(C208,MasterSheet!H:U,14,))</f>
        <v/>
      </c>
    </row>
    <row r="209">
      <c r="A209" s="23" t="inlineStr">
        <is>
          <t>EED116107</t>
        </is>
      </c>
      <c r="B209" s="32" t="n">
        <v>45821</v>
      </c>
      <c r="C209" s="23" t="n">
        <v>301814</v>
      </c>
      <c r="D209" s="23">
        <f>_xlfn.XLOOKUP(C209,MasterSheet!H:H,MasterSheet!F:F)</f>
        <v/>
      </c>
      <c r="E209" s="24">
        <f>SUMIFS(MasterSheet!J:J, MasterSheet!B:B, A209, MasterSheet!D:D, B209, MasterSheet!H:H, C209)</f>
        <v/>
      </c>
      <c r="F209" s="24">
        <f>E209*D209</f>
        <v/>
      </c>
      <c r="G209" s="28">
        <f>SUMIFS(MasterSheet!K:K, MasterSheet!B:B, A209, MasterSheet!D:D, B209, MasterSheet!H:H, C209)</f>
        <v/>
      </c>
      <c r="H209" s="28">
        <f>G209*D209</f>
        <v/>
      </c>
      <c r="I209" s="30">
        <f>SUMIFS(MasterSheet!L:L, MasterSheet!B:B, A209, MasterSheet!D:D, B209, MasterSheet!H:H, C209)</f>
        <v/>
      </c>
      <c r="J209" s="30">
        <f>I209*D209</f>
        <v/>
      </c>
      <c r="K209" s="23">
        <f>UPPER(VLOOKUP(C209,MasterSheet!H:U,14,))</f>
        <v/>
      </c>
    </row>
    <row r="210">
      <c r="A210" s="23" t="inlineStr">
        <is>
          <t>EED116107</t>
        </is>
      </c>
      <c r="B210" s="32" t="n">
        <v>45821</v>
      </c>
      <c r="C210" s="23" t="n">
        <v>302044</v>
      </c>
      <c r="D210" s="23">
        <f>_xlfn.XLOOKUP(C210,MasterSheet!H:H,MasterSheet!F:F)</f>
        <v/>
      </c>
      <c r="E210" s="24">
        <f>SUMIFS(MasterSheet!J:J, MasterSheet!B:B, A210, MasterSheet!D:D, B210, MasterSheet!H:H, C210)</f>
        <v/>
      </c>
      <c r="F210" s="24">
        <f>E210*D210</f>
        <v/>
      </c>
      <c r="G210" s="28">
        <f>SUMIFS(MasterSheet!K:K, MasterSheet!B:B, A210, MasterSheet!D:D, B210, MasterSheet!H:H, C210)</f>
        <v/>
      </c>
      <c r="H210" s="28">
        <f>G210*D210</f>
        <v/>
      </c>
      <c r="I210" s="30">
        <f>SUMIFS(MasterSheet!L:L, MasterSheet!B:B, A210, MasterSheet!D:D, B210, MasterSheet!H:H, C210)</f>
        <v/>
      </c>
      <c r="J210" s="30">
        <f>I210*D210</f>
        <v/>
      </c>
      <c r="K210" s="23">
        <f>UPPER(VLOOKUP(C210,MasterSheet!H:U,14,))</f>
        <v/>
      </c>
    </row>
    <row r="211">
      <c r="A211" s="23" t="inlineStr">
        <is>
          <t>EED116107</t>
        </is>
      </c>
      <c r="B211" s="32" t="n">
        <v>45821</v>
      </c>
      <c r="C211" s="23" t="n">
        <v>302106</v>
      </c>
      <c r="D211" s="23">
        <f>_xlfn.XLOOKUP(C211,MasterSheet!H:H,MasterSheet!F:F)</f>
        <v/>
      </c>
      <c r="E211" s="24">
        <f>SUMIFS(MasterSheet!J:J, MasterSheet!B:B, A211, MasterSheet!D:D, B211, MasterSheet!H:H, C211)</f>
        <v/>
      </c>
      <c r="F211" s="24">
        <f>E211*D211</f>
        <v/>
      </c>
      <c r="G211" s="28">
        <f>SUMIFS(MasterSheet!K:K, MasterSheet!B:B, A211, MasterSheet!D:D, B211, MasterSheet!H:H, C211)</f>
        <v/>
      </c>
      <c r="H211" s="28">
        <f>G211*D211</f>
        <v/>
      </c>
      <c r="I211" s="30">
        <f>SUMIFS(MasterSheet!L:L, MasterSheet!B:B, A211, MasterSheet!D:D, B211, MasterSheet!H:H, C211)</f>
        <v/>
      </c>
      <c r="J211" s="30">
        <f>I211*D211</f>
        <v/>
      </c>
      <c r="K211" s="23">
        <f>UPPER(VLOOKUP(C211,MasterSheet!H:U,14,))</f>
        <v/>
      </c>
    </row>
    <row r="212">
      <c r="A212" s="23" t="inlineStr">
        <is>
          <t>EED116107</t>
        </is>
      </c>
      <c r="B212" s="32" t="n">
        <v>45821</v>
      </c>
      <c r="C212" s="23" t="n">
        <v>302206</v>
      </c>
      <c r="D212" s="23">
        <f>_xlfn.XLOOKUP(C212,MasterSheet!H:H,MasterSheet!F:F)</f>
        <v/>
      </c>
      <c r="E212" s="24">
        <f>SUMIFS(MasterSheet!J:J, MasterSheet!B:B, A212, MasterSheet!D:D, B212, MasterSheet!H:H, C212)</f>
        <v/>
      </c>
      <c r="F212" s="24">
        <f>E212*D212</f>
        <v/>
      </c>
      <c r="G212" s="28">
        <f>SUMIFS(MasterSheet!K:K, MasterSheet!B:B, A212, MasterSheet!D:D, B212, MasterSheet!H:H, C212)</f>
        <v/>
      </c>
      <c r="H212" s="28">
        <f>G212*D212</f>
        <v/>
      </c>
      <c r="I212" s="30">
        <f>SUMIFS(MasterSheet!L:L, MasterSheet!B:B, A212, MasterSheet!D:D, B212, MasterSheet!H:H, C212)</f>
        <v/>
      </c>
      <c r="J212" s="30">
        <f>I212*D212</f>
        <v/>
      </c>
      <c r="K212" s="23">
        <f>UPPER(VLOOKUP(C212,MasterSheet!H:U,14,))</f>
        <v/>
      </c>
    </row>
    <row r="213">
      <c r="A213" s="23" t="inlineStr">
        <is>
          <t>EED116107</t>
        </is>
      </c>
      <c r="B213" s="32" t="n">
        <v>45821</v>
      </c>
      <c r="C213" s="23" t="n">
        <v>302208</v>
      </c>
      <c r="D213" s="23">
        <f>_xlfn.XLOOKUP(C213,MasterSheet!H:H,MasterSheet!F:F)</f>
        <v/>
      </c>
      <c r="E213" s="24">
        <f>SUMIFS(MasterSheet!J:J, MasterSheet!B:B, A213, MasterSheet!D:D, B213, MasterSheet!H:H, C213)</f>
        <v/>
      </c>
      <c r="F213" s="24">
        <f>E213*D213</f>
        <v/>
      </c>
      <c r="G213" s="28">
        <f>SUMIFS(MasterSheet!K:K, MasterSheet!B:B, A213, MasterSheet!D:D, B213, MasterSheet!H:H, C213)</f>
        <v/>
      </c>
      <c r="H213" s="28">
        <f>G213*D213</f>
        <v/>
      </c>
      <c r="I213" s="30">
        <f>SUMIFS(MasterSheet!L:L, MasterSheet!B:B, A213, MasterSheet!D:D, B213, MasterSheet!H:H, C213)</f>
        <v/>
      </c>
      <c r="J213" s="30">
        <f>I213*D213</f>
        <v/>
      </c>
      <c r="K213" s="23">
        <f>UPPER(VLOOKUP(C213,MasterSheet!H:U,14,))</f>
        <v/>
      </c>
    </row>
    <row r="214">
      <c r="A214" s="23" t="inlineStr">
        <is>
          <t>EED116107</t>
        </is>
      </c>
      <c r="B214" s="32" t="n">
        <v>45821</v>
      </c>
      <c r="C214" s="23" t="n">
        <v>302220</v>
      </c>
      <c r="D214" s="23">
        <f>_xlfn.XLOOKUP(C214,MasterSheet!H:H,MasterSheet!F:F)</f>
        <v/>
      </c>
      <c r="E214" s="24">
        <f>SUMIFS(MasterSheet!J:J, MasterSheet!B:B, A214, MasterSheet!D:D, B214, MasterSheet!H:H, C214)</f>
        <v/>
      </c>
      <c r="F214" s="24">
        <f>E214*D214</f>
        <v/>
      </c>
      <c r="G214" s="28">
        <f>SUMIFS(MasterSheet!K:K, MasterSheet!B:B, A214, MasterSheet!D:D, B214, MasterSheet!H:H, C214)</f>
        <v/>
      </c>
      <c r="H214" s="28">
        <f>G214*D214</f>
        <v/>
      </c>
      <c r="I214" s="30">
        <f>SUMIFS(MasterSheet!L:L, MasterSheet!B:B, A214, MasterSheet!D:D, B214, MasterSheet!H:H, C214)</f>
        <v/>
      </c>
      <c r="J214" s="30">
        <f>I214*D214</f>
        <v/>
      </c>
      <c r="K214" s="23">
        <f>UPPER(VLOOKUP(C214,MasterSheet!H:U,14,))</f>
        <v/>
      </c>
    </row>
    <row r="215">
      <c r="A215" s="23" t="inlineStr">
        <is>
          <t>EED116107</t>
        </is>
      </c>
      <c r="B215" s="32" t="n">
        <v>45821</v>
      </c>
      <c r="C215" s="23" t="n">
        <v>302304</v>
      </c>
      <c r="D215" s="23">
        <f>_xlfn.XLOOKUP(C215,MasterSheet!H:H,MasterSheet!F:F)</f>
        <v/>
      </c>
      <c r="E215" s="24">
        <f>SUMIFS(MasterSheet!J:J, MasterSheet!B:B, A215, MasterSheet!D:D, B215, MasterSheet!H:H, C215)</f>
        <v/>
      </c>
      <c r="F215" s="24">
        <f>E215*D215</f>
        <v/>
      </c>
      <c r="G215" s="28">
        <f>SUMIFS(MasterSheet!K:K, MasterSheet!B:B, A215, MasterSheet!D:D, B215, MasterSheet!H:H, C215)</f>
        <v/>
      </c>
      <c r="H215" s="28">
        <f>G215*D215</f>
        <v/>
      </c>
      <c r="I215" s="30">
        <f>SUMIFS(MasterSheet!L:L, MasterSheet!B:B, A215, MasterSheet!D:D, B215, MasterSheet!H:H, C215)</f>
        <v/>
      </c>
      <c r="J215" s="30">
        <f>I215*D215</f>
        <v/>
      </c>
      <c r="K215" s="23">
        <f>UPPER(VLOOKUP(C215,MasterSheet!H:U,14,))</f>
        <v/>
      </c>
    </row>
    <row r="216">
      <c r="A216" s="23" t="inlineStr">
        <is>
          <t>EED116107</t>
        </is>
      </c>
      <c r="B216" s="32" t="n">
        <v>45821</v>
      </c>
      <c r="C216" s="23" t="n">
        <v>302506</v>
      </c>
      <c r="D216" s="23">
        <f>_xlfn.XLOOKUP(C216,MasterSheet!H:H,MasterSheet!F:F)</f>
        <v/>
      </c>
      <c r="E216" s="24">
        <f>SUMIFS(MasterSheet!J:J, MasterSheet!B:B, A216, MasterSheet!D:D, B216, MasterSheet!H:H, C216)</f>
        <v/>
      </c>
      <c r="F216" s="24">
        <f>E216*D216</f>
        <v/>
      </c>
      <c r="G216" s="28">
        <f>SUMIFS(MasterSheet!K:K, MasterSheet!B:B, A216, MasterSheet!D:D, B216, MasterSheet!H:H, C216)</f>
        <v/>
      </c>
      <c r="H216" s="28">
        <f>G216*D216</f>
        <v/>
      </c>
      <c r="I216" s="30">
        <f>SUMIFS(MasterSheet!L:L, MasterSheet!B:B, A216, MasterSheet!D:D, B216, MasterSheet!H:H, C216)</f>
        <v/>
      </c>
      <c r="J216" s="30">
        <f>I216*D216</f>
        <v/>
      </c>
      <c r="K216" s="23">
        <f>UPPER(VLOOKUP(C216,MasterSheet!H:U,14,))</f>
        <v/>
      </c>
    </row>
    <row r="217">
      <c r="A217" s="23" t="inlineStr">
        <is>
          <t>EED116107</t>
        </is>
      </c>
      <c r="B217" s="32" t="n">
        <v>45821</v>
      </c>
      <c r="C217" s="23" t="n">
        <v>303430</v>
      </c>
      <c r="D217" s="23">
        <f>_xlfn.XLOOKUP(C217,MasterSheet!H:H,MasterSheet!F:F)</f>
        <v/>
      </c>
      <c r="E217" s="24">
        <f>SUMIFS(MasterSheet!J:J, MasterSheet!B:B, A217, MasterSheet!D:D, B217, MasterSheet!H:H, C217)</f>
        <v/>
      </c>
      <c r="F217" s="24">
        <f>E217*D217</f>
        <v/>
      </c>
      <c r="G217" s="28">
        <f>SUMIFS(MasterSheet!K:K, MasterSheet!B:B, A217, MasterSheet!D:D, B217, MasterSheet!H:H, C217)</f>
        <v/>
      </c>
      <c r="H217" s="28">
        <f>G217*D217</f>
        <v/>
      </c>
      <c r="I217" s="30">
        <f>SUMIFS(MasterSheet!L:L, MasterSheet!B:B, A217, MasterSheet!D:D, B217, MasterSheet!H:H, C217)</f>
        <v/>
      </c>
      <c r="J217" s="30">
        <f>I217*D217</f>
        <v/>
      </c>
      <c r="K217" s="23">
        <f>UPPER(VLOOKUP(C217,MasterSheet!H:U,14,))</f>
        <v/>
      </c>
    </row>
    <row r="218">
      <c r="A218" s="23" t="inlineStr">
        <is>
          <t>EED116107</t>
        </is>
      </c>
      <c r="B218" s="32" t="n">
        <v>45821</v>
      </c>
      <c r="C218" s="23" t="n">
        <v>304006</v>
      </c>
      <c r="D218" s="23">
        <f>_xlfn.XLOOKUP(C218,MasterSheet!H:H,MasterSheet!F:F)</f>
        <v/>
      </c>
      <c r="E218" s="24">
        <f>SUMIFS(MasterSheet!J:J, MasterSheet!B:B, A218, MasterSheet!D:D, B218, MasterSheet!H:H, C218)</f>
        <v/>
      </c>
      <c r="F218" s="24">
        <f>E218*D218</f>
        <v/>
      </c>
      <c r="G218" s="28">
        <f>SUMIFS(MasterSheet!K:K, MasterSheet!B:B, A218, MasterSheet!D:D, B218, MasterSheet!H:H, C218)</f>
        <v/>
      </c>
      <c r="H218" s="28">
        <f>G218*D218</f>
        <v/>
      </c>
      <c r="I218" s="30">
        <f>SUMIFS(MasterSheet!L:L, MasterSheet!B:B, A218, MasterSheet!D:D, B218, MasterSheet!H:H, C218)</f>
        <v/>
      </c>
      <c r="J218" s="30">
        <f>I218*D218</f>
        <v/>
      </c>
      <c r="K218" s="23">
        <f>UPPER(VLOOKUP(C218,MasterSheet!H:U,14,))</f>
        <v/>
      </c>
    </row>
    <row r="219">
      <c r="A219" s="23" t="inlineStr">
        <is>
          <t>EED116107</t>
        </is>
      </c>
      <c r="B219" s="32" t="n">
        <v>45821</v>
      </c>
      <c r="C219" s="23" t="n">
        <v>304032</v>
      </c>
      <c r="D219" s="23">
        <f>_xlfn.XLOOKUP(C219,MasterSheet!H:H,MasterSheet!F:F)</f>
        <v/>
      </c>
      <c r="E219" s="24">
        <f>SUMIFS(MasterSheet!J:J, MasterSheet!B:B, A219, MasterSheet!D:D, B219, MasterSheet!H:H, C219)</f>
        <v/>
      </c>
      <c r="F219" s="24">
        <f>E219*D219</f>
        <v/>
      </c>
      <c r="G219" s="28">
        <f>SUMIFS(MasterSheet!K:K, MasterSheet!B:B, A219, MasterSheet!D:D, B219, MasterSheet!H:H, C219)</f>
        <v/>
      </c>
      <c r="H219" s="28">
        <f>G219*D219</f>
        <v/>
      </c>
      <c r="I219" s="30">
        <f>SUMIFS(MasterSheet!L:L, MasterSheet!B:B, A219, MasterSheet!D:D, B219, MasterSheet!H:H, C219)</f>
        <v/>
      </c>
      <c r="J219" s="30">
        <f>I219*D219</f>
        <v/>
      </c>
      <c r="K219" s="23">
        <f>UPPER(VLOOKUP(C219,MasterSheet!H:U,14,))</f>
        <v/>
      </c>
    </row>
    <row r="220">
      <c r="A220" s="23" t="inlineStr">
        <is>
          <t>EED116107</t>
        </is>
      </c>
      <c r="B220" s="32" t="n">
        <v>45821</v>
      </c>
      <c r="C220" s="23" t="n">
        <v>304122</v>
      </c>
      <c r="D220" s="23">
        <f>_xlfn.XLOOKUP(C220,MasterSheet!H:H,MasterSheet!F:F)</f>
        <v/>
      </c>
      <c r="E220" s="24">
        <f>SUMIFS(MasterSheet!J:J, MasterSheet!B:B, A220, MasterSheet!D:D, B220, MasterSheet!H:H, C220)</f>
        <v/>
      </c>
      <c r="F220" s="24">
        <f>E220*D220</f>
        <v/>
      </c>
      <c r="G220" s="28">
        <f>SUMIFS(MasterSheet!K:K, MasterSheet!B:B, A220, MasterSheet!D:D, B220, MasterSheet!H:H, C220)</f>
        <v/>
      </c>
      <c r="H220" s="28">
        <f>G220*D220</f>
        <v/>
      </c>
      <c r="I220" s="30">
        <f>SUMIFS(MasterSheet!L:L, MasterSheet!B:B, A220, MasterSheet!D:D, B220, MasterSheet!H:H, C220)</f>
        <v/>
      </c>
      <c r="J220" s="30">
        <f>I220*D220</f>
        <v/>
      </c>
      <c r="K220" s="23">
        <f>UPPER(VLOOKUP(C220,MasterSheet!H:U,14,))</f>
        <v/>
      </c>
    </row>
    <row r="221">
      <c r="A221" s="23" t="inlineStr">
        <is>
          <t>EED116107</t>
        </is>
      </c>
      <c r="B221" s="32" t="n">
        <v>45821</v>
      </c>
      <c r="C221" s="23" t="n">
        <v>304123</v>
      </c>
      <c r="D221" s="23">
        <f>_xlfn.XLOOKUP(C221,MasterSheet!H:H,MasterSheet!F:F)</f>
        <v/>
      </c>
      <c r="E221" s="24">
        <f>SUMIFS(MasterSheet!J:J, MasterSheet!B:B, A221, MasterSheet!D:D, B221, MasterSheet!H:H, C221)</f>
        <v/>
      </c>
      <c r="F221" s="24">
        <f>E221*D221</f>
        <v/>
      </c>
      <c r="G221" s="28">
        <f>SUMIFS(MasterSheet!K:K, MasterSheet!B:B, A221, MasterSheet!D:D, B221, MasterSheet!H:H, C221)</f>
        <v/>
      </c>
      <c r="H221" s="28">
        <f>G221*D221</f>
        <v/>
      </c>
      <c r="I221" s="30">
        <f>SUMIFS(MasterSheet!L:L, MasterSheet!B:B, A221, MasterSheet!D:D, B221, MasterSheet!H:H, C221)</f>
        <v/>
      </c>
      <c r="J221" s="30">
        <f>I221*D221</f>
        <v/>
      </c>
      <c r="K221" s="23">
        <f>UPPER(VLOOKUP(C221,MasterSheet!H:U,14,))</f>
        <v/>
      </c>
    </row>
    <row r="222">
      <c r="A222" s="23" t="inlineStr">
        <is>
          <t>EED116107</t>
        </is>
      </c>
      <c r="B222" s="32" t="n">
        <v>45821</v>
      </c>
      <c r="C222" s="23" t="n">
        <v>304218</v>
      </c>
      <c r="D222" s="23">
        <f>_xlfn.XLOOKUP(C222,MasterSheet!H:H,MasterSheet!F:F)</f>
        <v/>
      </c>
      <c r="E222" s="24">
        <f>SUMIFS(MasterSheet!J:J, MasterSheet!B:B, A222, MasterSheet!D:D, B222, MasterSheet!H:H, C222)</f>
        <v/>
      </c>
      <c r="F222" s="24">
        <f>E222*D222</f>
        <v/>
      </c>
      <c r="G222" s="28">
        <f>SUMIFS(MasterSheet!K:K, MasterSheet!B:B, A222, MasterSheet!D:D, B222, MasterSheet!H:H, C222)</f>
        <v/>
      </c>
      <c r="H222" s="28">
        <f>G222*D222</f>
        <v/>
      </c>
      <c r="I222" s="30">
        <f>SUMIFS(MasterSheet!L:L, MasterSheet!B:B, A222, MasterSheet!D:D, B222, MasterSheet!H:H, C222)</f>
        <v/>
      </c>
      <c r="J222" s="30">
        <f>I222*D222</f>
        <v/>
      </c>
      <c r="K222" s="23">
        <f>UPPER(VLOOKUP(C222,MasterSheet!H:U,14,))</f>
        <v/>
      </c>
    </row>
    <row r="223">
      <c r="A223" s="23" t="inlineStr">
        <is>
          <t>EED116107</t>
        </is>
      </c>
      <c r="B223" s="32" t="n">
        <v>45821</v>
      </c>
      <c r="C223" s="23" t="n">
        <v>305044</v>
      </c>
      <c r="D223" s="23">
        <f>_xlfn.XLOOKUP(C223,MasterSheet!H:H,MasterSheet!F:F)</f>
        <v/>
      </c>
      <c r="E223" s="24">
        <f>SUMIFS(MasterSheet!J:J, MasterSheet!B:B, A223, MasterSheet!D:D, B223, MasterSheet!H:H, C223)</f>
        <v/>
      </c>
      <c r="F223" s="24">
        <f>E223*D223</f>
        <v/>
      </c>
      <c r="G223" s="28">
        <f>SUMIFS(MasterSheet!K:K, MasterSheet!B:B, A223, MasterSheet!D:D, B223, MasterSheet!H:H, C223)</f>
        <v/>
      </c>
      <c r="H223" s="28">
        <f>G223*D223</f>
        <v/>
      </c>
      <c r="I223" s="30">
        <f>SUMIFS(MasterSheet!L:L, MasterSheet!B:B, A223, MasterSheet!D:D, B223, MasterSheet!H:H, C223)</f>
        <v/>
      </c>
      <c r="J223" s="30">
        <f>I223*D223</f>
        <v/>
      </c>
      <c r="K223" s="23">
        <f>UPPER(VLOOKUP(C223,MasterSheet!H:U,14,))</f>
        <v/>
      </c>
    </row>
    <row r="224">
      <c r="A224" s="23" t="inlineStr">
        <is>
          <t>EED116107</t>
        </is>
      </c>
      <c r="B224" s="32" t="n">
        <v>45821</v>
      </c>
      <c r="C224" s="23" t="n">
        <v>305116</v>
      </c>
      <c r="D224" s="23">
        <f>_xlfn.XLOOKUP(C224,MasterSheet!H:H,MasterSheet!F:F)</f>
        <v/>
      </c>
      <c r="E224" s="24">
        <f>SUMIFS(MasterSheet!J:J, MasterSheet!B:B, A224, MasterSheet!D:D, B224, MasterSheet!H:H, C224)</f>
        <v/>
      </c>
      <c r="F224" s="24">
        <f>E224*D224</f>
        <v/>
      </c>
      <c r="G224" s="28">
        <f>SUMIFS(MasterSheet!K:K, MasterSheet!B:B, A224, MasterSheet!D:D, B224, MasterSheet!H:H, C224)</f>
        <v/>
      </c>
      <c r="H224" s="28">
        <f>G224*D224</f>
        <v/>
      </c>
      <c r="I224" s="30">
        <f>SUMIFS(MasterSheet!L:L, MasterSheet!B:B, A224, MasterSheet!D:D, B224, MasterSheet!H:H, C224)</f>
        <v/>
      </c>
      <c r="J224" s="30">
        <f>I224*D224</f>
        <v/>
      </c>
      <c r="K224" s="23">
        <f>UPPER(VLOOKUP(C224,MasterSheet!H:U,14,))</f>
        <v/>
      </c>
    </row>
    <row r="225">
      <c r="A225" s="23" t="inlineStr">
        <is>
          <t>EED116107</t>
        </is>
      </c>
      <c r="B225" s="32" t="n">
        <v>45821</v>
      </c>
      <c r="C225" s="23" t="n">
        <v>307654</v>
      </c>
      <c r="D225" s="23">
        <f>_xlfn.XLOOKUP(C225,MasterSheet!H:H,MasterSheet!F:F)</f>
        <v/>
      </c>
      <c r="E225" s="24">
        <f>SUMIFS(MasterSheet!J:J, MasterSheet!B:B, A225, MasterSheet!D:D, B225, MasterSheet!H:H, C225)</f>
        <v/>
      </c>
      <c r="F225" s="24">
        <f>E225*D225</f>
        <v/>
      </c>
      <c r="G225" s="28">
        <f>SUMIFS(MasterSheet!K:K, MasterSheet!B:B, A225, MasterSheet!D:D, B225, MasterSheet!H:H, C225)</f>
        <v/>
      </c>
      <c r="H225" s="28">
        <f>G225*D225</f>
        <v/>
      </c>
      <c r="I225" s="30">
        <f>SUMIFS(MasterSheet!L:L, MasterSheet!B:B, A225, MasterSheet!D:D, B225, MasterSheet!H:H, C225)</f>
        <v/>
      </c>
      <c r="J225" s="30">
        <f>I225*D225</f>
        <v/>
      </c>
      <c r="K225" s="23">
        <f>UPPER(VLOOKUP(C225,MasterSheet!H:U,14,))</f>
        <v/>
      </c>
    </row>
    <row r="226">
      <c r="A226" s="23" t="inlineStr">
        <is>
          <t>EED116107</t>
        </is>
      </c>
      <c r="B226" s="32" t="n">
        <v>45821</v>
      </c>
      <c r="C226" s="23" t="n">
        <v>311504</v>
      </c>
      <c r="D226" s="23">
        <f>_xlfn.XLOOKUP(C226,MasterSheet!H:H,MasterSheet!F:F)</f>
        <v/>
      </c>
      <c r="E226" s="24">
        <f>SUMIFS(MasterSheet!J:J, MasterSheet!B:B, A226, MasterSheet!D:D, B226, MasterSheet!H:H, C226)</f>
        <v/>
      </c>
      <c r="F226" s="24">
        <f>E226*D226</f>
        <v/>
      </c>
      <c r="G226" s="28">
        <f>SUMIFS(MasterSheet!K:K, MasterSheet!B:B, A226, MasterSheet!D:D, B226, MasterSheet!H:H, C226)</f>
        <v/>
      </c>
      <c r="H226" s="28">
        <f>G226*D226</f>
        <v/>
      </c>
      <c r="I226" s="30">
        <f>SUMIFS(MasterSheet!L:L, MasterSheet!B:B, A226, MasterSheet!D:D, B226, MasterSheet!H:H, C226)</f>
        <v/>
      </c>
      <c r="J226" s="30">
        <f>I226*D226</f>
        <v/>
      </c>
      <c r="K226" s="23">
        <f>UPPER(VLOOKUP(C226,MasterSheet!H:U,14,))</f>
        <v/>
      </c>
    </row>
    <row r="227">
      <c r="A227" s="23" t="inlineStr">
        <is>
          <t>EED116107</t>
        </is>
      </c>
      <c r="B227" s="32" t="n">
        <v>45821</v>
      </c>
      <c r="C227" s="23" t="n">
        <v>312108</v>
      </c>
      <c r="D227" s="23">
        <f>_xlfn.XLOOKUP(C227,MasterSheet!H:H,MasterSheet!F:F)</f>
        <v/>
      </c>
      <c r="E227" s="24">
        <f>SUMIFS(MasterSheet!J:J, MasterSheet!B:B, A227, MasterSheet!D:D, B227, MasterSheet!H:H, C227)</f>
        <v/>
      </c>
      <c r="F227" s="24">
        <f>E227*D227</f>
        <v/>
      </c>
      <c r="G227" s="28">
        <f>SUMIFS(MasterSheet!K:K, MasterSheet!B:B, A227, MasterSheet!D:D, B227, MasterSheet!H:H, C227)</f>
        <v/>
      </c>
      <c r="H227" s="28">
        <f>G227*D227</f>
        <v/>
      </c>
      <c r="I227" s="30">
        <f>SUMIFS(MasterSheet!L:L, MasterSheet!B:B, A227, MasterSheet!D:D, B227, MasterSheet!H:H, C227)</f>
        <v/>
      </c>
      <c r="J227" s="30">
        <f>I227*D227</f>
        <v/>
      </c>
      <c r="K227" s="23">
        <f>UPPER(VLOOKUP(C227,MasterSheet!H:U,14,))</f>
        <v/>
      </c>
    </row>
    <row r="228">
      <c r="A228" s="23" t="inlineStr">
        <is>
          <t>EED116107</t>
        </is>
      </c>
      <c r="B228" s="32" t="n">
        <v>45821</v>
      </c>
      <c r="C228" s="23" t="n">
        <v>314510</v>
      </c>
      <c r="D228" s="23">
        <f>_xlfn.XLOOKUP(C228,MasterSheet!H:H,MasterSheet!F:F)</f>
        <v/>
      </c>
      <c r="E228" s="24">
        <f>SUMIFS(MasterSheet!J:J, MasterSheet!B:B, A228, MasterSheet!D:D, B228, MasterSheet!H:H, C228)</f>
        <v/>
      </c>
      <c r="F228" s="24">
        <f>E228*D228</f>
        <v/>
      </c>
      <c r="G228" s="28">
        <f>SUMIFS(MasterSheet!K:K, MasterSheet!B:B, A228, MasterSheet!D:D, B228, MasterSheet!H:H, C228)</f>
        <v/>
      </c>
      <c r="H228" s="28">
        <f>G228*D228</f>
        <v/>
      </c>
      <c r="I228" s="30">
        <f>SUMIFS(MasterSheet!L:L, MasterSheet!B:B, A228, MasterSheet!D:D, B228, MasterSheet!H:H, C228)</f>
        <v/>
      </c>
      <c r="J228" s="30">
        <f>I228*D228</f>
        <v/>
      </c>
      <c r="K228" s="23">
        <f>UPPER(VLOOKUP(C228,MasterSheet!H:U,14,))</f>
        <v/>
      </c>
    </row>
    <row r="229">
      <c r="A229" s="23" t="inlineStr">
        <is>
          <t>EED116107</t>
        </is>
      </c>
      <c r="B229" s="32" t="n">
        <v>45821</v>
      </c>
      <c r="C229" s="23" t="n">
        <v>316317</v>
      </c>
      <c r="D229" s="23">
        <f>_xlfn.XLOOKUP(C229,MasterSheet!H:H,MasterSheet!F:F)</f>
        <v/>
      </c>
      <c r="E229" s="24">
        <f>SUMIFS(MasterSheet!J:J, MasterSheet!B:B, A229, MasterSheet!D:D, B229, MasterSheet!H:H, C229)</f>
        <v/>
      </c>
      <c r="F229" s="24">
        <f>E229*D229</f>
        <v/>
      </c>
      <c r="G229" s="28">
        <f>SUMIFS(MasterSheet!K:K, MasterSheet!B:B, A229, MasterSheet!D:D, B229, MasterSheet!H:H, C229)</f>
        <v/>
      </c>
      <c r="H229" s="28">
        <f>G229*D229</f>
        <v/>
      </c>
      <c r="I229" s="30">
        <f>SUMIFS(MasterSheet!L:L, MasterSheet!B:B, A229, MasterSheet!D:D, B229, MasterSheet!H:H, C229)</f>
        <v/>
      </c>
      <c r="J229" s="30">
        <f>I229*D229</f>
        <v/>
      </c>
      <c r="K229" s="23">
        <f>UPPER(VLOOKUP(C229,MasterSheet!H:U,14,))</f>
        <v/>
      </c>
    </row>
    <row r="230">
      <c r="A230" s="23" t="inlineStr">
        <is>
          <t>EED116107</t>
        </is>
      </c>
      <c r="B230" s="32" t="n">
        <v>45821</v>
      </c>
      <c r="C230" s="23" t="n">
        <v>317352</v>
      </c>
      <c r="D230" s="23">
        <f>_xlfn.XLOOKUP(C230,MasterSheet!H:H,MasterSheet!F:F)</f>
        <v/>
      </c>
      <c r="E230" s="24">
        <f>SUMIFS(MasterSheet!J:J, MasterSheet!B:B, A230, MasterSheet!D:D, B230, MasterSheet!H:H, C230)</f>
        <v/>
      </c>
      <c r="F230" s="24">
        <f>E230*D230</f>
        <v/>
      </c>
      <c r="G230" s="28">
        <f>SUMIFS(MasterSheet!K:K, MasterSheet!B:B, A230, MasterSheet!D:D, B230, MasterSheet!H:H, C230)</f>
        <v/>
      </c>
      <c r="H230" s="28">
        <f>G230*D230</f>
        <v/>
      </c>
      <c r="I230" s="30">
        <f>SUMIFS(MasterSheet!L:L, MasterSheet!B:B, A230, MasterSheet!D:D, B230, MasterSheet!H:H, C230)</f>
        <v/>
      </c>
      <c r="J230" s="30">
        <f>I230*D230</f>
        <v/>
      </c>
      <c r="K230" s="23">
        <f>UPPER(VLOOKUP(C230,MasterSheet!H:U,14,))</f>
        <v/>
      </c>
    </row>
    <row r="231">
      <c r="A231" s="23" t="inlineStr">
        <is>
          <t>EED116107</t>
        </is>
      </c>
      <c r="B231" s="32" t="n">
        <v>45821</v>
      </c>
      <c r="C231" s="23" t="n">
        <v>321140</v>
      </c>
      <c r="D231" s="23">
        <f>_xlfn.XLOOKUP(C231,MasterSheet!H:H,MasterSheet!F:F)</f>
        <v/>
      </c>
      <c r="E231" s="24">
        <f>SUMIFS(MasterSheet!J:J, MasterSheet!B:B, A231, MasterSheet!D:D, B231, MasterSheet!H:H, C231)</f>
        <v/>
      </c>
      <c r="F231" s="24">
        <f>E231*D231</f>
        <v/>
      </c>
      <c r="G231" s="28">
        <f>SUMIFS(MasterSheet!K:K, MasterSheet!B:B, A231, MasterSheet!D:D, B231, MasterSheet!H:H, C231)</f>
        <v/>
      </c>
      <c r="H231" s="28">
        <f>G231*D231</f>
        <v/>
      </c>
      <c r="I231" s="30">
        <f>SUMIFS(MasterSheet!L:L, MasterSheet!B:B, A231, MasterSheet!D:D, B231, MasterSheet!H:H, C231)</f>
        <v/>
      </c>
      <c r="J231" s="30">
        <f>I231*D231</f>
        <v/>
      </c>
      <c r="K231" s="23">
        <f>UPPER(VLOOKUP(C231,MasterSheet!H:U,14,))</f>
        <v/>
      </c>
    </row>
    <row r="232">
      <c r="A232" s="23" t="inlineStr">
        <is>
          <t>EED116107</t>
        </is>
      </c>
      <c r="B232" s="32" t="n">
        <v>45821</v>
      </c>
      <c r="C232" s="23" t="n">
        <v>322008</v>
      </c>
      <c r="D232" s="23">
        <f>_xlfn.XLOOKUP(C232,MasterSheet!H:H,MasterSheet!F:F)</f>
        <v/>
      </c>
      <c r="E232" s="24">
        <f>SUMIFS(MasterSheet!J:J, MasterSheet!B:B, A232, MasterSheet!D:D, B232, MasterSheet!H:H, C232)</f>
        <v/>
      </c>
      <c r="F232" s="24">
        <f>E232*D232</f>
        <v/>
      </c>
      <c r="G232" s="28">
        <f>SUMIFS(MasterSheet!K:K, MasterSheet!B:B, A232, MasterSheet!D:D, B232, MasterSheet!H:H, C232)</f>
        <v/>
      </c>
      <c r="H232" s="28">
        <f>G232*D232</f>
        <v/>
      </c>
      <c r="I232" s="30">
        <f>SUMIFS(MasterSheet!L:L, MasterSheet!B:B, A232, MasterSheet!D:D, B232, MasterSheet!H:H, C232)</f>
        <v/>
      </c>
      <c r="J232" s="30">
        <f>I232*D232</f>
        <v/>
      </c>
      <c r="K232" s="23">
        <f>UPPER(VLOOKUP(C232,MasterSheet!H:U,14,))</f>
        <v/>
      </c>
    </row>
    <row r="233">
      <c r="A233" s="23" t="inlineStr">
        <is>
          <t>EED116107</t>
        </is>
      </c>
      <c r="B233" s="32" t="n">
        <v>45821</v>
      </c>
      <c r="C233" s="23" t="n">
        <v>325227</v>
      </c>
      <c r="D233" s="23">
        <f>_xlfn.XLOOKUP(C233,MasterSheet!H:H,MasterSheet!F:F)</f>
        <v/>
      </c>
      <c r="E233" s="24">
        <f>SUMIFS(MasterSheet!J:J, MasterSheet!B:B, A233, MasterSheet!D:D, B233, MasterSheet!H:H, C233)</f>
        <v/>
      </c>
      <c r="F233" s="24">
        <f>E233*D233</f>
        <v/>
      </c>
      <c r="G233" s="28">
        <f>SUMIFS(MasterSheet!K:K, MasterSheet!B:B, A233, MasterSheet!D:D, B233, MasterSheet!H:H, C233)</f>
        <v/>
      </c>
      <c r="H233" s="28">
        <f>G233*D233</f>
        <v/>
      </c>
      <c r="I233" s="30">
        <f>SUMIFS(MasterSheet!L:L, MasterSheet!B:B, A233, MasterSheet!D:D, B233, MasterSheet!H:H, C233)</f>
        <v/>
      </c>
      <c r="J233" s="30">
        <f>I233*D233</f>
        <v/>
      </c>
      <c r="K233" s="23">
        <f>UPPER(VLOOKUP(C233,MasterSheet!H:U,14,))</f>
        <v/>
      </c>
    </row>
    <row r="234">
      <c r="A234" s="23" t="inlineStr">
        <is>
          <t>EED116107</t>
        </is>
      </c>
      <c r="B234" s="32" t="n">
        <v>45821</v>
      </c>
      <c r="C234" s="23" t="n">
        <v>331917</v>
      </c>
      <c r="D234" s="23">
        <f>_xlfn.XLOOKUP(C234,MasterSheet!H:H,MasterSheet!F:F)</f>
        <v/>
      </c>
      <c r="E234" s="24">
        <f>SUMIFS(MasterSheet!J:J, MasterSheet!B:B, A234, MasterSheet!D:D, B234, MasterSheet!H:H, C234)</f>
        <v/>
      </c>
      <c r="F234" s="24">
        <f>E234*D234</f>
        <v/>
      </c>
      <c r="G234" s="28">
        <f>SUMIFS(MasterSheet!K:K, MasterSheet!B:B, A234, MasterSheet!D:D, B234, MasterSheet!H:H, C234)</f>
        <v/>
      </c>
      <c r="H234" s="28">
        <f>G234*D234</f>
        <v/>
      </c>
      <c r="I234" s="30">
        <f>SUMIFS(MasterSheet!L:L, MasterSheet!B:B, A234, MasterSheet!D:D, B234, MasterSheet!H:H, C234)</f>
        <v/>
      </c>
      <c r="J234" s="30">
        <f>I234*D234</f>
        <v/>
      </c>
      <c r="K234" s="23">
        <f>UPPER(VLOOKUP(C234,MasterSheet!H:U,14,))</f>
        <v/>
      </c>
    </row>
    <row r="235">
      <c r="A235" s="23" t="inlineStr">
        <is>
          <t>EED116107</t>
        </is>
      </c>
      <c r="B235" s="32" t="n">
        <v>45821</v>
      </c>
      <c r="C235" s="23" t="n">
        <v>333634</v>
      </c>
      <c r="D235" s="23">
        <f>_xlfn.XLOOKUP(C235,MasterSheet!H:H,MasterSheet!F:F)</f>
        <v/>
      </c>
      <c r="E235" s="24">
        <f>SUMIFS(MasterSheet!J:J, MasterSheet!B:B, A235, MasterSheet!D:D, B235, MasterSheet!H:H, C235)</f>
        <v/>
      </c>
      <c r="F235" s="24">
        <f>E235*D235</f>
        <v/>
      </c>
      <c r="G235" s="28">
        <f>SUMIFS(MasterSheet!K:K, MasterSheet!B:B, A235, MasterSheet!D:D, B235, MasterSheet!H:H, C235)</f>
        <v/>
      </c>
      <c r="H235" s="28">
        <f>G235*D235</f>
        <v/>
      </c>
      <c r="I235" s="30">
        <f>SUMIFS(MasterSheet!L:L, MasterSheet!B:B, A235, MasterSheet!D:D, B235, MasterSheet!H:H, C235)</f>
        <v/>
      </c>
      <c r="J235" s="30">
        <f>I235*D235</f>
        <v/>
      </c>
      <c r="K235" s="23">
        <f>UPPER(VLOOKUP(C235,MasterSheet!H:U,14,))</f>
        <v/>
      </c>
    </row>
    <row r="236">
      <c r="A236" s="23" t="inlineStr">
        <is>
          <t>EED116107</t>
        </is>
      </c>
      <c r="B236" s="32" t="n">
        <v>45821</v>
      </c>
      <c r="C236" s="23" t="n">
        <v>337248</v>
      </c>
      <c r="D236" s="23">
        <f>_xlfn.XLOOKUP(C236,MasterSheet!H:H,MasterSheet!F:F)</f>
        <v/>
      </c>
      <c r="E236" s="24">
        <f>SUMIFS(MasterSheet!J:J, MasterSheet!B:B, A236, MasterSheet!D:D, B236, MasterSheet!H:H, C236)</f>
        <v/>
      </c>
      <c r="F236" s="24">
        <f>E236*D236</f>
        <v/>
      </c>
      <c r="G236" s="28">
        <f>SUMIFS(MasterSheet!K:K, MasterSheet!B:B, A236, MasterSheet!D:D, B236, MasterSheet!H:H, C236)</f>
        <v/>
      </c>
      <c r="H236" s="28">
        <f>G236*D236</f>
        <v/>
      </c>
      <c r="I236" s="30">
        <f>SUMIFS(MasterSheet!L:L, MasterSheet!B:B, A236, MasterSheet!D:D, B236, MasterSheet!H:H, C236)</f>
        <v/>
      </c>
      <c r="J236" s="30">
        <f>I236*D236</f>
        <v/>
      </c>
      <c r="K236" s="23">
        <f>UPPER(VLOOKUP(C236,MasterSheet!H:U,14,))</f>
        <v/>
      </c>
    </row>
    <row r="237">
      <c r="A237" s="23" t="inlineStr">
        <is>
          <t>EED116107</t>
        </is>
      </c>
      <c r="B237" s="32" t="n">
        <v>45821</v>
      </c>
      <c r="C237" s="23" t="n">
        <v>344722</v>
      </c>
      <c r="D237" s="23">
        <f>_xlfn.XLOOKUP(C237,MasterSheet!H:H,MasterSheet!F:F)</f>
        <v/>
      </c>
      <c r="E237" s="24">
        <f>SUMIFS(MasterSheet!J:J, MasterSheet!B:B, A237, MasterSheet!D:D, B237, MasterSheet!H:H, C237)</f>
        <v/>
      </c>
      <c r="F237" s="24">
        <f>E237*D237</f>
        <v/>
      </c>
      <c r="G237" s="28">
        <f>SUMIFS(MasterSheet!K:K, MasterSheet!B:B, A237, MasterSheet!D:D, B237, MasterSheet!H:H, C237)</f>
        <v/>
      </c>
      <c r="H237" s="28">
        <f>G237*D237</f>
        <v/>
      </c>
      <c r="I237" s="30">
        <f>SUMIFS(MasterSheet!L:L, MasterSheet!B:B, A237, MasterSheet!D:D, B237, MasterSheet!H:H, C237)</f>
        <v/>
      </c>
      <c r="J237" s="30">
        <f>I237*D237</f>
        <v/>
      </c>
      <c r="K237" s="23">
        <f>UPPER(VLOOKUP(C237,MasterSheet!H:U,14,))</f>
        <v/>
      </c>
    </row>
    <row r="238">
      <c r="A238" s="23" t="inlineStr">
        <is>
          <t>EED116107</t>
        </is>
      </c>
      <c r="B238" s="32" t="n">
        <v>45821</v>
      </c>
      <c r="C238" s="23" t="n">
        <v>344804</v>
      </c>
      <c r="D238" s="23">
        <f>_xlfn.XLOOKUP(C238,MasterSheet!H:H,MasterSheet!F:F)</f>
        <v/>
      </c>
      <c r="E238" s="24">
        <f>SUMIFS(MasterSheet!J:J, MasterSheet!B:B, A238, MasterSheet!D:D, B238, MasterSheet!H:H, C238)</f>
        <v/>
      </c>
      <c r="F238" s="24">
        <f>E238*D238</f>
        <v/>
      </c>
      <c r="G238" s="28">
        <f>SUMIFS(MasterSheet!K:K, MasterSheet!B:B, A238, MasterSheet!D:D, B238, MasterSheet!H:H, C238)</f>
        <v/>
      </c>
      <c r="H238" s="28">
        <f>G238*D238</f>
        <v/>
      </c>
      <c r="I238" s="30">
        <f>SUMIFS(MasterSheet!L:L, MasterSheet!B:B, A238, MasterSheet!D:D, B238, MasterSheet!H:H, C238)</f>
        <v/>
      </c>
      <c r="J238" s="30">
        <f>I238*D238</f>
        <v/>
      </c>
      <c r="K238" s="23">
        <f>UPPER(VLOOKUP(C238,MasterSheet!H:U,14,))</f>
        <v/>
      </c>
    </row>
    <row r="239">
      <c r="A239" s="23" t="inlineStr">
        <is>
          <t>EED116107</t>
        </is>
      </c>
      <c r="B239" s="32" t="n">
        <v>45821</v>
      </c>
      <c r="C239" s="23" t="n">
        <v>344812</v>
      </c>
      <c r="D239" s="23">
        <f>_xlfn.XLOOKUP(C239,MasterSheet!H:H,MasterSheet!F:F)</f>
        <v/>
      </c>
      <c r="E239" s="24">
        <f>SUMIFS(MasterSheet!J:J, MasterSheet!B:B, A239, MasterSheet!D:D, B239, MasterSheet!H:H, C239)</f>
        <v/>
      </c>
      <c r="F239" s="24">
        <f>E239*D239</f>
        <v/>
      </c>
      <c r="G239" s="28">
        <f>SUMIFS(MasterSheet!K:K, MasterSheet!B:B, A239, MasterSheet!D:D, B239, MasterSheet!H:H, C239)</f>
        <v/>
      </c>
      <c r="H239" s="28">
        <f>G239*D239</f>
        <v/>
      </c>
      <c r="I239" s="30">
        <f>SUMIFS(MasterSheet!L:L, MasterSheet!B:B, A239, MasterSheet!D:D, B239, MasterSheet!H:H, C239)</f>
        <v/>
      </c>
      <c r="J239" s="30">
        <f>I239*D239</f>
        <v/>
      </c>
      <c r="K239" s="23">
        <f>UPPER(VLOOKUP(C239,MasterSheet!H:U,14,))</f>
        <v/>
      </c>
    </row>
    <row r="240">
      <c r="A240" s="23" t="inlineStr">
        <is>
          <t>EED116107</t>
        </is>
      </c>
      <c r="B240" s="32" t="n">
        <v>45821</v>
      </c>
      <c r="C240" s="23" t="n">
        <v>345041</v>
      </c>
      <c r="D240" s="23">
        <f>_xlfn.XLOOKUP(C240,MasterSheet!H:H,MasterSheet!F:F)</f>
        <v/>
      </c>
      <c r="E240" s="24">
        <f>SUMIFS(MasterSheet!J:J, MasterSheet!B:B, A240, MasterSheet!D:D, B240, MasterSheet!H:H, C240)</f>
        <v/>
      </c>
      <c r="F240" s="24">
        <f>E240*D240</f>
        <v/>
      </c>
      <c r="G240" s="28">
        <f>SUMIFS(MasterSheet!K:K, MasterSheet!B:B, A240, MasterSheet!D:D, B240, MasterSheet!H:H, C240)</f>
        <v/>
      </c>
      <c r="H240" s="28">
        <f>G240*D240</f>
        <v/>
      </c>
      <c r="I240" s="30">
        <f>SUMIFS(MasterSheet!L:L, MasterSheet!B:B, A240, MasterSheet!D:D, B240, MasterSheet!H:H, C240)</f>
        <v/>
      </c>
      <c r="J240" s="30">
        <f>I240*D240</f>
        <v/>
      </c>
      <c r="K240" s="23">
        <f>UPPER(VLOOKUP(C240,MasterSheet!H:U,14,))</f>
        <v/>
      </c>
    </row>
    <row r="241">
      <c r="A241" s="23" t="inlineStr">
        <is>
          <t>EED116107</t>
        </is>
      </c>
      <c r="B241" s="32" t="n">
        <v>45821</v>
      </c>
      <c r="C241" s="23" t="n">
        <v>348206</v>
      </c>
      <c r="D241" s="23">
        <f>_xlfn.XLOOKUP(C241,MasterSheet!H:H,MasterSheet!F:F)</f>
        <v/>
      </c>
      <c r="E241" s="24">
        <f>SUMIFS(MasterSheet!J:J, MasterSheet!B:B, A241, MasterSheet!D:D, B241, MasterSheet!H:H, C241)</f>
        <v/>
      </c>
      <c r="F241" s="24">
        <f>E241*D241</f>
        <v/>
      </c>
      <c r="G241" s="28">
        <f>SUMIFS(MasterSheet!K:K, MasterSheet!B:B, A241, MasterSheet!D:D, B241, MasterSheet!H:H, C241)</f>
        <v/>
      </c>
      <c r="H241" s="28">
        <f>G241*D241</f>
        <v/>
      </c>
      <c r="I241" s="30">
        <f>SUMIFS(MasterSheet!L:L, MasterSheet!B:B, A241, MasterSheet!D:D, B241, MasterSheet!H:H, C241)</f>
        <v/>
      </c>
      <c r="J241" s="30">
        <f>I241*D241</f>
        <v/>
      </c>
      <c r="K241" s="23">
        <f>UPPER(VLOOKUP(C241,MasterSheet!H:U,14,))</f>
        <v/>
      </c>
    </row>
    <row r="242">
      <c r="A242" s="23" t="inlineStr">
        <is>
          <t>EED116107</t>
        </is>
      </c>
      <c r="B242" s="32" t="n">
        <v>45821</v>
      </c>
      <c r="C242" s="23" t="n">
        <v>348801</v>
      </c>
      <c r="D242" s="23">
        <f>_xlfn.XLOOKUP(C242,MasterSheet!H:H,MasterSheet!F:F)</f>
        <v/>
      </c>
      <c r="E242" s="24">
        <f>SUMIFS(MasterSheet!J:J, MasterSheet!B:B, A242, MasterSheet!D:D, B242, MasterSheet!H:H, C242)</f>
        <v/>
      </c>
      <c r="F242" s="24">
        <f>E242*D242</f>
        <v/>
      </c>
      <c r="G242" s="28">
        <f>SUMIFS(MasterSheet!K:K, MasterSheet!B:B, A242, MasterSheet!D:D, B242, MasterSheet!H:H, C242)</f>
        <v/>
      </c>
      <c r="H242" s="28">
        <f>G242*D242</f>
        <v/>
      </c>
      <c r="I242" s="30">
        <f>SUMIFS(MasterSheet!L:L, MasterSheet!B:B, A242, MasterSheet!D:D, B242, MasterSheet!H:H, C242)</f>
        <v/>
      </c>
      <c r="J242" s="30">
        <f>I242*D242</f>
        <v/>
      </c>
      <c r="K242" s="23">
        <f>UPPER(VLOOKUP(C242,MasterSheet!H:U,14,))</f>
        <v/>
      </c>
    </row>
    <row r="243">
      <c r="A243" s="23" t="inlineStr">
        <is>
          <t>EED116107</t>
        </is>
      </c>
      <c r="B243" s="32" t="n">
        <v>45821</v>
      </c>
      <c r="C243" s="23" t="n">
        <v>358512</v>
      </c>
      <c r="D243" s="23">
        <f>_xlfn.XLOOKUP(C243,MasterSheet!H:H,MasterSheet!F:F)</f>
        <v/>
      </c>
      <c r="E243" s="24">
        <f>SUMIFS(MasterSheet!J:J, MasterSheet!B:B, A243, MasterSheet!D:D, B243, MasterSheet!H:H, C243)</f>
        <v/>
      </c>
      <c r="F243" s="24">
        <f>E243*D243</f>
        <v/>
      </c>
      <c r="G243" s="28">
        <f>SUMIFS(MasterSheet!K:K, MasterSheet!B:B, A243, MasterSheet!D:D, B243, MasterSheet!H:H, C243)</f>
        <v/>
      </c>
      <c r="H243" s="28">
        <f>G243*D243</f>
        <v/>
      </c>
      <c r="I243" s="30">
        <f>SUMIFS(MasterSheet!L:L, MasterSheet!B:B, A243, MasterSheet!D:D, B243, MasterSheet!H:H, C243)</f>
        <v/>
      </c>
      <c r="J243" s="30">
        <f>I243*D243</f>
        <v/>
      </c>
      <c r="K243" s="23">
        <f>UPPER(VLOOKUP(C243,MasterSheet!H:U,14,))</f>
        <v/>
      </c>
    </row>
    <row r="244">
      <c r="A244" s="23" t="inlineStr">
        <is>
          <t>EED116107</t>
        </is>
      </c>
      <c r="B244" s="32" t="n">
        <v>45821</v>
      </c>
      <c r="C244" s="23" t="n">
        <v>359122</v>
      </c>
      <c r="D244" s="23">
        <f>_xlfn.XLOOKUP(C244,MasterSheet!H:H,MasterSheet!F:F)</f>
        <v/>
      </c>
      <c r="E244" s="24">
        <f>SUMIFS(MasterSheet!J:J, MasterSheet!B:B, A244, MasterSheet!D:D, B244, MasterSheet!H:H, C244)</f>
        <v/>
      </c>
      <c r="F244" s="24">
        <f>E244*D244</f>
        <v/>
      </c>
      <c r="G244" s="28">
        <f>SUMIFS(MasterSheet!K:K, MasterSheet!B:B, A244, MasterSheet!D:D, B244, MasterSheet!H:H, C244)</f>
        <v/>
      </c>
      <c r="H244" s="28">
        <f>G244*D244</f>
        <v/>
      </c>
      <c r="I244" s="30">
        <f>SUMIFS(MasterSheet!L:L, MasterSheet!B:B, A244, MasterSheet!D:D, B244, MasterSheet!H:H, C244)</f>
        <v/>
      </c>
      <c r="J244" s="30">
        <f>I244*D244</f>
        <v/>
      </c>
      <c r="K244" s="23">
        <f>UPPER(VLOOKUP(C244,MasterSheet!H:U,14,))</f>
        <v/>
      </c>
    </row>
    <row r="245">
      <c r="A245" s="23" t="inlineStr">
        <is>
          <t>EED116107</t>
        </is>
      </c>
      <c r="B245" s="32" t="n">
        <v>45821</v>
      </c>
      <c r="C245" s="23" t="n">
        <v>369607</v>
      </c>
      <c r="D245" s="23">
        <f>_xlfn.XLOOKUP(C245,MasterSheet!H:H,MasterSheet!F:F)</f>
        <v/>
      </c>
      <c r="E245" s="24">
        <f>SUMIFS(MasterSheet!J:J, MasterSheet!B:B, A245, MasterSheet!D:D, B245, MasterSheet!H:H, C245)</f>
        <v/>
      </c>
      <c r="F245" s="24">
        <f>E245*D245</f>
        <v/>
      </c>
      <c r="G245" s="28">
        <f>SUMIFS(MasterSheet!K:K, MasterSheet!B:B, A245, MasterSheet!D:D, B245, MasterSheet!H:H, C245)</f>
        <v/>
      </c>
      <c r="H245" s="28">
        <f>G245*D245</f>
        <v/>
      </c>
      <c r="I245" s="30">
        <f>SUMIFS(MasterSheet!L:L, MasterSheet!B:B, A245, MasterSheet!D:D, B245, MasterSheet!H:H, C245)</f>
        <v/>
      </c>
      <c r="J245" s="30">
        <f>I245*D245</f>
        <v/>
      </c>
      <c r="K245" s="23">
        <f>UPPER(VLOOKUP(C245,MasterSheet!H:U,14,))</f>
        <v/>
      </c>
    </row>
    <row r="246">
      <c r="A246" s="23" t="inlineStr">
        <is>
          <t>EED116107</t>
        </is>
      </c>
      <c r="B246" s="32" t="n">
        <v>45821</v>
      </c>
      <c r="C246" s="23" t="n">
        <v>374209</v>
      </c>
      <c r="D246" s="23">
        <f>_xlfn.XLOOKUP(C246,MasterSheet!H:H,MasterSheet!F:F)</f>
        <v/>
      </c>
      <c r="E246" s="24">
        <f>SUMIFS(MasterSheet!J:J, MasterSheet!B:B, A246, MasterSheet!D:D, B246, MasterSheet!H:H, C246)</f>
        <v/>
      </c>
      <c r="F246" s="24">
        <f>E246*D246</f>
        <v/>
      </c>
      <c r="G246" s="28">
        <f>SUMIFS(MasterSheet!K:K, MasterSheet!B:B, A246, MasterSheet!D:D, B246, MasterSheet!H:H, C246)</f>
        <v/>
      </c>
      <c r="H246" s="28">
        <f>G246*D246</f>
        <v/>
      </c>
      <c r="I246" s="30">
        <f>SUMIFS(MasterSheet!L:L, MasterSheet!B:B, A246, MasterSheet!D:D, B246, MasterSheet!H:H, C246)</f>
        <v/>
      </c>
      <c r="J246" s="30">
        <f>I246*D246</f>
        <v/>
      </c>
      <c r="K246" s="23">
        <f>UPPER(VLOOKUP(C246,MasterSheet!H:U,14,))</f>
        <v/>
      </c>
    </row>
    <row r="247">
      <c r="A247" s="23" t="inlineStr">
        <is>
          <t>EED116107</t>
        </is>
      </c>
      <c r="B247" s="32" t="n">
        <v>45821</v>
      </c>
      <c r="C247" s="23" t="n">
        <v>375403</v>
      </c>
      <c r="D247" s="23">
        <f>_xlfn.XLOOKUP(C247,MasterSheet!H:H,MasterSheet!F:F)</f>
        <v/>
      </c>
      <c r="E247" s="24">
        <f>SUMIFS(MasterSheet!J:J, MasterSheet!B:B, A247, MasterSheet!D:D, B247, MasterSheet!H:H, C247)</f>
        <v/>
      </c>
      <c r="F247" s="24">
        <f>E247*D247</f>
        <v/>
      </c>
      <c r="G247" s="28">
        <f>SUMIFS(MasterSheet!K:K, MasterSheet!B:B, A247, MasterSheet!D:D, B247, MasterSheet!H:H, C247)</f>
        <v/>
      </c>
      <c r="H247" s="28">
        <f>G247*D247</f>
        <v/>
      </c>
      <c r="I247" s="30">
        <f>SUMIFS(MasterSheet!L:L, MasterSheet!B:B, A247, MasterSheet!D:D, B247, MasterSheet!H:H, C247)</f>
        <v/>
      </c>
      <c r="J247" s="30">
        <f>I247*D247</f>
        <v/>
      </c>
      <c r="K247" s="23">
        <f>UPPER(VLOOKUP(C247,MasterSheet!H:U,14,))</f>
        <v/>
      </c>
    </row>
    <row r="248">
      <c r="A248" s="23" t="inlineStr">
        <is>
          <t>EED116107</t>
        </is>
      </c>
      <c r="B248" s="32" t="n">
        <v>45821</v>
      </c>
      <c r="C248" s="23" t="n">
        <v>392114</v>
      </c>
      <c r="D248" s="23">
        <f>_xlfn.XLOOKUP(C248,MasterSheet!H:H,MasterSheet!F:F)</f>
        <v/>
      </c>
      <c r="E248" s="24">
        <f>SUMIFS(MasterSheet!J:J, MasterSheet!B:B, A248, MasterSheet!D:D, B248, MasterSheet!H:H, C248)</f>
        <v/>
      </c>
      <c r="F248" s="24">
        <f>E248*D248</f>
        <v/>
      </c>
      <c r="G248" s="28">
        <f>SUMIFS(MasterSheet!K:K, MasterSheet!B:B, A248, MasterSheet!D:D, B248, MasterSheet!H:H, C248)</f>
        <v/>
      </c>
      <c r="H248" s="28">
        <f>G248*D248</f>
        <v/>
      </c>
      <c r="I248" s="30">
        <f>SUMIFS(MasterSheet!L:L, MasterSheet!B:B, A248, MasterSheet!D:D, B248, MasterSheet!H:H, C248)</f>
        <v/>
      </c>
      <c r="J248" s="30">
        <f>I248*D248</f>
        <v/>
      </c>
      <c r="K248" s="23">
        <f>UPPER(VLOOKUP(C248,MasterSheet!H:U,14,))</f>
        <v/>
      </c>
    </row>
    <row r="249">
      <c r="A249" s="23" t="inlineStr">
        <is>
          <t>EED116107</t>
        </is>
      </c>
      <c r="B249" s="32" t="n">
        <v>45821</v>
      </c>
      <c r="C249" s="23" t="n">
        <v>393607</v>
      </c>
      <c r="D249" s="23">
        <f>_xlfn.XLOOKUP(C249,MasterSheet!H:H,MasterSheet!F:F)</f>
        <v/>
      </c>
      <c r="E249" s="24">
        <f>SUMIFS(MasterSheet!J:J, MasterSheet!B:B, A249, MasterSheet!D:D, B249, MasterSheet!H:H, C249)</f>
        <v/>
      </c>
      <c r="F249" s="24">
        <f>E249*D249</f>
        <v/>
      </c>
      <c r="G249" s="28">
        <f>SUMIFS(MasterSheet!K:K, MasterSheet!B:B, A249, MasterSheet!D:D, B249, MasterSheet!H:H, C249)</f>
        <v/>
      </c>
      <c r="H249" s="28">
        <f>G249*D249</f>
        <v/>
      </c>
      <c r="I249" s="30">
        <f>SUMIFS(MasterSheet!L:L, MasterSheet!B:B, A249, MasterSheet!D:D, B249, MasterSheet!H:H, C249)</f>
        <v/>
      </c>
      <c r="J249" s="30">
        <f>I249*D249</f>
        <v/>
      </c>
      <c r="K249" s="23">
        <f>UPPER(VLOOKUP(C249,MasterSheet!H:U,14,))</f>
        <v/>
      </c>
    </row>
    <row r="250">
      <c r="A250" s="23" t="inlineStr">
        <is>
          <t>EED116107</t>
        </is>
      </c>
      <c r="B250" s="32" t="n">
        <v>45821</v>
      </c>
      <c r="C250" s="23" t="n">
        <v>400329</v>
      </c>
      <c r="D250" s="23">
        <f>_xlfn.XLOOKUP(C250,MasterSheet!H:H,MasterSheet!F:F)</f>
        <v/>
      </c>
      <c r="E250" s="24">
        <f>SUMIFS(MasterSheet!J:J, MasterSheet!B:B, A250, MasterSheet!D:D, B250, MasterSheet!H:H, C250)</f>
        <v/>
      </c>
      <c r="F250" s="24">
        <f>E250*D250</f>
        <v/>
      </c>
      <c r="G250" s="28">
        <f>SUMIFS(MasterSheet!K:K, MasterSheet!B:B, A250, MasterSheet!D:D, B250, MasterSheet!H:H, C250)</f>
        <v/>
      </c>
      <c r="H250" s="28">
        <f>G250*D250</f>
        <v/>
      </c>
      <c r="I250" s="30">
        <f>SUMIFS(MasterSheet!L:L, MasterSheet!B:B, A250, MasterSheet!D:D, B250, MasterSheet!H:H, C250)</f>
        <v/>
      </c>
      <c r="J250" s="30">
        <f>I250*D250</f>
        <v/>
      </c>
      <c r="K250" s="23">
        <f>UPPER(VLOOKUP(C250,MasterSheet!H:U,14,))</f>
        <v/>
      </c>
    </row>
    <row r="251">
      <c r="A251" s="23" t="inlineStr">
        <is>
          <t>EED116107</t>
        </is>
      </c>
      <c r="B251" s="32" t="n">
        <v>45821</v>
      </c>
      <c r="C251" s="23" t="n">
        <v>405201</v>
      </c>
      <c r="D251" s="23">
        <f>_xlfn.XLOOKUP(C251,MasterSheet!H:H,MasterSheet!F:F)</f>
        <v/>
      </c>
      <c r="E251" s="24">
        <f>SUMIFS(MasterSheet!J:J, MasterSheet!B:B, A251, MasterSheet!D:D, B251, MasterSheet!H:H, C251)</f>
        <v/>
      </c>
      <c r="F251" s="24">
        <f>E251*D251</f>
        <v/>
      </c>
      <c r="G251" s="28">
        <f>SUMIFS(MasterSheet!K:K, MasterSheet!B:B, A251, MasterSheet!D:D, B251, MasterSheet!H:H, C251)</f>
        <v/>
      </c>
      <c r="H251" s="28">
        <f>G251*D251</f>
        <v/>
      </c>
      <c r="I251" s="30">
        <f>SUMIFS(MasterSheet!L:L, MasterSheet!B:B, A251, MasterSheet!D:D, B251, MasterSheet!H:H, C251)</f>
        <v/>
      </c>
      <c r="J251" s="30">
        <f>I251*D251</f>
        <v/>
      </c>
      <c r="K251" s="23">
        <f>UPPER(VLOOKUP(C251,MasterSheet!H:U,14,))</f>
        <v/>
      </c>
    </row>
    <row r="252">
      <c r="A252" s="23" t="inlineStr">
        <is>
          <t>EED116107</t>
        </is>
      </c>
      <c r="B252" s="32" t="n">
        <v>45821</v>
      </c>
      <c r="C252" s="23" t="n">
        <v>422302</v>
      </c>
      <c r="D252" s="23">
        <f>_xlfn.XLOOKUP(C252,MasterSheet!H:H,MasterSheet!F:F)</f>
        <v/>
      </c>
      <c r="E252" s="24">
        <f>SUMIFS(MasterSheet!J:J, MasterSheet!B:B, A252, MasterSheet!D:D, B252, MasterSheet!H:H, C252)</f>
        <v/>
      </c>
      <c r="F252" s="24">
        <f>E252*D252</f>
        <v/>
      </c>
      <c r="G252" s="28">
        <f>SUMIFS(MasterSheet!K:K, MasterSheet!B:B, A252, MasterSheet!D:D, B252, MasterSheet!H:H, C252)</f>
        <v/>
      </c>
      <c r="H252" s="28">
        <f>G252*D252</f>
        <v/>
      </c>
      <c r="I252" s="30">
        <f>SUMIFS(MasterSheet!L:L, MasterSheet!B:B, A252, MasterSheet!D:D, B252, MasterSheet!H:H, C252)</f>
        <v/>
      </c>
      <c r="J252" s="30">
        <f>I252*D252</f>
        <v/>
      </c>
      <c r="K252" s="23">
        <f>UPPER(VLOOKUP(C252,MasterSheet!H:U,14,))</f>
        <v/>
      </c>
    </row>
    <row r="253">
      <c r="A253" s="23" t="inlineStr">
        <is>
          <t>EED116107</t>
        </is>
      </c>
      <c r="B253" s="32" t="n">
        <v>45821</v>
      </c>
      <c r="C253" s="23" t="n">
        <v>423105</v>
      </c>
      <c r="D253" s="23">
        <f>_xlfn.XLOOKUP(C253,MasterSheet!H:H,MasterSheet!F:F)</f>
        <v/>
      </c>
      <c r="E253" s="24">
        <f>SUMIFS(MasterSheet!J:J, MasterSheet!B:B, A253, MasterSheet!D:D, B253, MasterSheet!H:H, C253)</f>
        <v/>
      </c>
      <c r="F253" s="24">
        <f>E253*D253</f>
        <v/>
      </c>
      <c r="G253" s="28">
        <f>SUMIFS(MasterSheet!K:K, MasterSheet!B:B, A253, MasterSheet!D:D, B253, MasterSheet!H:H, C253)</f>
        <v/>
      </c>
      <c r="H253" s="28">
        <f>G253*D253</f>
        <v/>
      </c>
      <c r="I253" s="30">
        <f>SUMIFS(MasterSheet!L:L, MasterSheet!B:B, A253, MasterSheet!D:D, B253, MasterSheet!H:H, C253)</f>
        <v/>
      </c>
      <c r="J253" s="30">
        <f>I253*D253</f>
        <v/>
      </c>
      <c r="K253" s="23">
        <f>UPPER(VLOOKUP(C253,MasterSheet!H:U,14,))</f>
        <v/>
      </c>
    </row>
    <row r="254">
      <c r="A254" s="23" t="inlineStr">
        <is>
          <t>EED116107</t>
        </is>
      </c>
      <c r="B254" s="32" t="n">
        <v>45821</v>
      </c>
      <c r="C254" s="23" t="n">
        <v>430115</v>
      </c>
      <c r="D254" s="23">
        <f>_xlfn.XLOOKUP(C254,MasterSheet!H:H,MasterSheet!F:F)</f>
        <v/>
      </c>
      <c r="E254" s="24">
        <f>SUMIFS(MasterSheet!J:J, MasterSheet!B:B, A254, MasterSheet!D:D, B254, MasterSheet!H:H, C254)</f>
        <v/>
      </c>
      <c r="F254" s="24">
        <f>E254*D254</f>
        <v/>
      </c>
      <c r="G254" s="28">
        <f>SUMIFS(MasterSheet!K:K, MasterSheet!B:B, A254, MasterSheet!D:D, B254, MasterSheet!H:H, C254)</f>
        <v/>
      </c>
      <c r="H254" s="28">
        <f>G254*D254</f>
        <v/>
      </c>
      <c r="I254" s="30">
        <f>SUMIFS(MasterSheet!L:L, MasterSheet!B:B, A254, MasterSheet!D:D, B254, MasterSheet!H:H, C254)</f>
        <v/>
      </c>
      <c r="J254" s="30">
        <f>I254*D254</f>
        <v/>
      </c>
      <c r="K254" s="23">
        <f>UPPER(VLOOKUP(C254,MasterSheet!H:U,14,))</f>
        <v/>
      </c>
    </row>
    <row r="255">
      <c r="A255" s="23" t="inlineStr">
        <is>
          <t>EED116107</t>
        </is>
      </c>
      <c r="B255" s="32" t="n">
        <v>45821</v>
      </c>
      <c r="C255" s="23" t="n">
        <v>480090</v>
      </c>
      <c r="D255" s="23">
        <f>_xlfn.XLOOKUP(C255,MasterSheet!H:H,MasterSheet!F:F)</f>
        <v/>
      </c>
      <c r="E255" s="24">
        <f>SUMIFS(MasterSheet!J:J, MasterSheet!B:B, A255, MasterSheet!D:D, B255, MasterSheet!H:H, C255)</f>
        <v/>
      </c>
      <c r="F255" s="24">
        <f>E255*D255</f>
        <v/>
      </c>
      <c r="G255" s="28">
        <f>SUMIFS(MasterSheet!K:K, MasterSheet!B:B, A255, MasterSheet!D:D, B255, MasterSheet!H:H, C255)</f>
        <v/>
      </c>
      <c r="H255" s="28">
        <f>G255*D255</f>
        <v/>
      </c>
      <c r="I255" s="30">
        <f>SUMIFS(MasterSheet!L:L, MasterSheet!B:B, A255, MasterSheet!D:D, B255, MasterSheet!H:H, C255)</f>
        <v/>
      </c>
      <c r="J255" s="30">
        <f>I255*D255</f>
        <v/>
      </c>
      <c r="K255" s="23">
        <f>UPPER(VLOOKUP(C255,MasterSheet!H:U,14,))</f>
        <v/>
      </c>
    </row>
    <row r="256">
      <c r="A256" s="23" t="inlineStr">
        <is>
          <t>EED116107</t>
        </is>
      </c>
      <c r="B256" s="32" t="n">
        <v>45821</v>
      </c>
      <c r="C256" s="23" t="n">
        <v>504133</v>
      </c>
      <c r="D256" s="23">
        <f>_xlfn.XLOOKUP(C256,MasterSheet!H:H,MasterSheet!F:F)</f>
        <v/>
      </c>
      <c r="E256" s="24">
        <f>SUMIFS(MasterSheet!J:J, MasterSheet!B:B, A256, MasterSheet!D:D, B256, MasterSheet!H:H, C256)</f>
        <v/>
      </c>
      <c r="F256" s="24">
        <f>E256*D256</f>
        <v/>
      </c>
      <c r="G256" s="28">
        <f>SUMIFS(MasterSheet!K:K, MasterSheet!B:B, A256, MasterSheet!D:D, B256, MasterSheet!H:H, C256)</f>
        <v/>
      </c>
      <c r="H256" s="28">
        <f>G256*D256</f>
        <v/>
      </c>
      <c r="I256" s="30">
        <f>SUMIFS(MasterSheet!L:L, MasterSheet!B:B, A256, MasterSheet!D:D, B256, MasterSheet!H:H, C256)</f>
        <v/>
      </c>
      <c r="J256" s="30">
        <f>I256*D256</f>
        <v/>
      </c>
      <c r="K256" s="23">
        <f>UPPER(VLOOKUP(C256,MasterSheet!H:U,14,))</f>
        <v/>
      </c>
    </row>
    <row r="257">
      <c r="A257" s="23" t="inlineStr">
        <is>
          <t>EED116107</t>
        </is>
      </c>
      <c r="B257" s="32" t="n">
        <v>45821</v>
      </c>
      <c r="C257" s="23" t="n">
        <v>505022</v>
      </c>
      <c r="D257" s="23">
        <f>_xlfn.XLOOKUP(C257,MasterSheet!H:H,MasterSheet!F:F)</f>
        <v/>
      </c>
      <c r="E257" s="24">
        <f>SUMIFS(MasterSheet!J:J, MasterSheet!B:B, A257, MasterSheet!D:D, B257, MasterSheet!H:H, C257)</f>
        <v/>
      </c>
      <c r="F257" s="24">
        <f>E257*D257</f>
        <v/>
      </c>
      <c r="G257" s="28">
        <f>SUMIFS(MasterSheet!K:K, MasterSheet!B:B, A257, MasterSheet!D:D, B257, MasterSheet!H:H, C257)</f>
        <v/>
      </c>
      <c r="H257" s="28">
        <f>G257*D257</f>
        <v/>
      </c>
      <c r="I257" s="30">
        <f>SUMIFS(MasterSheet!L:L, MasterSheet!B:B, A257, MasterSheet!D:D, B257, MasterSheet!H:H, C257)</f>
        <v/>
      </c>
      <c r="J257" s="30">
        <f>I257*D257</f>
        <v/>
      </c>
      <c r="K257" s="23">
        <f>UPPER(VLOOKUP(C257,MasterSheet!H:U,14,))</f>
        <v/>
      </c>
    </row>
    <row r="258">
      <c r="A258" s="23" t="inlineStr">
        <is>
          <t>EED116107</t>
        </is>
      </c>
      <c r="B258" s="32" t="n">
        <v>45821</v>
      </c>
      <c r="C258" s="23" t="n">
        <v>514104</v>
      </c>
      <c r="D258" s="23">
        <f>_xlfn.XLOOKUP(C258,MasterSheet!H:H,MasterSheet!F:F)</f>
        <v/>
      </c>
      <c r="E258" s="24">
        <f>SUMIFS(MasterSheet!J:J, MasterSheet!B:B, A258, MasterSheet!D:D, B258, MasterSheet!H:H, C258)</f>
        <v/>
      </c>
      <c r="F258" s="24">
        <f>E258*D258</f>
        <v/>
      </c>
      <c r="G258" s="28">
        <f>SUMIFS(MasterSheet!K:K, MasterSheet!B:B, A258, MasterSheet!D:D, B258, MasterSheet!H:H, C258)</f>
        <v/>
      </c>
      <c r="H258" s="28">
        <f>G258*D258</f>
        <v/>
      </c>
      <c r="I258" s="30">
        <f>SUMIFS(MasterSheet!L:L, MasterSheet!B:B, A258, MasterSheet!D:D, B258, MasterSheet!H:H, C258)</f>
        <v/>
      </c>
      <c r="J258" s="30">
        <f>I258*D258</f>
        <v/>
      </c>
      <c r="K258" s="23">
        <f>UPPER(VLOOKUP(C258,MasterSheet!H:U,14,))</f>
        <v/>
      </c>
    </row>
    <row r="259">
      <c r="A259" s="23" t="inlineStr">
        <is>
          <t>EED116107</t>
        </is>
      </c>
      <c r="B259" s="32" t="n">
        <v>45821</v>
      </c>
      <c r="C259" s="23" t="n">
        <v>576406</v>
      </c>
      <c r="D259" s="23">
        <f>_xlfn.XLOOKUP(C259,MasterSheet!H:H,MasterSheet!F:F)</f>
        <v/>
      </c>
      <c r="E259" s="24">
        <f>SUMIFS(MasterSheet!J:J, MasterSheet!B:B, A259, MasterSheet!D:D, B259, MasterSheet!H:H, C259)</f>
        <v/>
      </c>
      <c r="F259" s="24">
        <f>E259*D259</f>
        <v/>
      </c>
      <c r="G259" s="28">
        <f>SUMIFS(MasterSheet!K:K, MasterSheet!B:B, A259, MasterSheet!D:D, B259, MasterSheet!H:H, C259)</f>
        <v/>
      </c>
      <c r="H259" s="28">
        <f>G259*D259</f>
        <v/>
      </c>
      <c r="I259" s="30">
        <f>SUMIFS(MasterSheet!L:L, MasterSheet!B:B, A259, MasterSheet!D:D, B259, MasterSheet!H:H, C259)</f>
        <v/>
      </c>
      <c r="J259" s="30">
        <f>I259*D259</f>
        <v/>
      </c>
      <c r="K259" s="23">
        <f>UPPER(VLOOKUP(C259,MasterSheet!H:U,14,))</f>
        <v/>
      </c>
    </row>
    <row r="260">
      <c r="A260" s="23" t="inlineStr">
        <is>
          <t>EED116107</t>
        </is>
      </c>
      <c r="B260" s="32" t="n">
        <v>45821</v>
      </c>
      <c r="C260" s="23" t="n">
        <v>607901</v>
      </c>
      <c r="D260" s="23">
        <f>_xlfn.XLOOKUP(C260,MasterSheet!H:H,MasterSheet!F:F)</f>
        <v/>
      </c>
      <c r="E260" s="24">
        <f>SUMIFS(MasterSheet!J:J, MasterSheet!B:B, A260, MasterSheet!D:D, B260, MasterSheet!H:H, C260)</f>
        <v/>
      </c>
      <c r="F260" s="24">
        <f>E260*D260</f>
        <v/>
      </c>
      <c r="G260" s="28">
        <f>SUMIFS(MasterSheet!K:K, MasterSheet!B:B, A260, MasterSheet!D:D, B260, MasterSheet!H:H, C260)</f>
        <v/>
      </c>
      <c r="H260" s="28">
        <f>G260*D260</f>
        <v/>
      </c>
      <c r="I260" s="30">
        <f>SUMIFS(MasterSheet!L:L, MasterSheet!B:B, A260, MasterSheet!D:D, B260, MasterSheet!H:H, C260)</f>
        <v/>
      </c>
      <c r="J260" s="30">
        <f>I260*D260</f>
        <v/>
      </c>
      <c r="K260" s="23">
        <f>UPPER(VLOOKUP(C260,MasterSheet!H:U,14,))</f>
        <v/>
      </c>
    </row>
    <row r="261">
      <c r="A261" s="23" t="inlineStr">
        <is>
          <t>EED116107</t>
        </is>
      </c>
      <c r="B261" s="32" t="n">
        <v>45821</v>
      </c>
      <c r="C261" s="23" t="n">
        <v>627702</v>
      </c>
      <c r="D261" s="23">
        <f>_xlfn.XLOOKUP(C261,MasterSheet!H:H,MasterSheet!F:F)</f>
        <v/>
      </c>
      <c r="E261" s="24">
        <f>SUMIFS(MasterSheet!J:J, MasterSheet!B:B, A261, MasterSheet!D:D, B261, MasterSheet!H:H, C261)</f>
        <v/>
      </c>
      <c r="F261" s="24">
        <f>E261*D261</f>
        <v/>
      </c>
      <c r="G261" s="28">
        <f>SUMIFS(MasterSheet!K:K, MasterSheet!B:B, A261, MasterSheet!D:D, B261, MasterSheet!H:H, C261)</f>
        <v/>
      </c>
      <c r="H261" s="28">
        <f>G261*D261</f>
        <v/>
      </c>
      <c r="I261" s="30">
        <f>SUMIFS(MasterSheet!L:L, MasterSheet!B:B, A261, MasterSheet!D:D, B261, MasterSheet!H:H, C261)</f>
        <v/>
      </c>
      <c r="J261" s="30">
        <f>I261*D261</f>
        <v/>
      </c>
      <c r="K261" s="23">
        <f>UPPER(VLOOKUP(C261,MasterSheet!H:U,14,))</f>
        <v/>
      </c>
    </row>
    <row r="262">
      <c r="A262" s="23" t="inlineStr">
        <is>
          <t>EED116107</t>
        </is>
      </c>
      <c r="B262" s="32" t="n">
        <v>45821</v>
      </c>
      <c r="C262" s="23" t="n">
        <v>631151</v>
      </c>
      <c r="D262" s="23">
        <f>_xlfn.XLOOKUP(C262,MasterSheet!H:H,MasterSheet!F:F)</f>
        <v/>
      </c>
      <c r="E262" s="24">
        <f>SUMIFS(MasterSheet!J:J, MasterSheet!B:B, A262, MasterSheet!D:D, B262, MasterSheet!H:H, C262)</f>
        <v/>
      </c>
      <c r="F262" s="24">
        <f>E262*D262</f>
        <v/>
      </c>
      <c r="G262" s="28">
        <f>SUMIFS(MasterSheet!K:K, MasterSheet!B:B, A262, MasterSheet!D:D, B262, MasterSheet!H:H, C262)</f>
        <v/>
      </c>
      <c r="H262" s="28">
        <f>G262*D262</f>
        <v/>
      </c>
      <c r="I262" s="30">
        <f>SUMIFS(MasterSheet!L:L, MasterSheet!B:B, A262, MasterSheet!D:D, B262, MasterSheet!H:H, C262)</f>
        <v/>
      </c>
      <c r="J262" s="30">
        <f>I262*D262</f>
        <v/>
      </c>
      <c r="K262" s="23">
        <f>UPPER(VLOOKUP(C262,MasterSheet!H:U,14,))</f>
        <v/>
      </c>
    </row>
    <row r="263">
      <c r="A263" s="23" t="inlineStr">
        <is>
          <t>EED116107</t>
        </is>
      </c>
      <c r="B263" s="32" t="n">
        <v>45821</v>
      </c>
      <c r="C263" s="23" t="n">
        <v>656801</v>
      </c>
      <c r="D263" s="23">
        <f>_xlfn.XLOOKUP(C263,MasterSheet!H:H,MasterSheet!F:F)</f>
        <v/>
      </c>
      <c r="E263" s="24">
        <f>SUMIFS(MasterSheet!J:J, MasterSheet!B:B, A263, MasterSheet!D:D, B263, MasterSheet!H:H, C263)</f>
        <v/>
      </c>
      <c r="F263" s="24">
        <f>E263*D263</f>
        <v/>
      </c>
      <c r="G263" s="28">
        <f>SUMIFS(MasterSheet!K:K, MasterSheet!B:B, A263, MasterSheet!D:D, B263, MasterSheet!H:H, C263)</f>
        <v/>
      </c>
      <c r="H263" s="28">
        <f>G263*D263</f>
        <v/>
      </c>
      <c r="I263" s="30">
        <f>SUMIFS(MasterSheet!L:L, MasterSheet!B:B, A263, MasterSheet!D:D, B263, MasterSheet!H:H, C263)</f>
        <v/>
      </c>
      <c r="J263" s="30">
        <f>I263*D263</f>
        <v/>
      </c>
      <c r="K263" s="23">
        <f>UPPER(VLOOKUP(C263,MasterSheet!H:U,14,))</f>
        <v/>
      </c>
    </row>
    <row r="264">
      <c r="A264" s="23" t="inlineStr">
        <is>
          <t>EED116107</t>
        </is>
      </c>
      <c r="B264" s="32" t="n">
        <v>45821</v>
      </c>
      <c r="C264" s="23" t="n">
        <v>658402</v>
      </c>
      <c r="D264" s="23">
        <f>_xlfn.XLOOKUP(C264,MasterSheet!H:H,MasterSheet!F:F)</f>
        <v/>
      </c>
      <c r="E264" s="24">
        <f>SUMIFS(MasterSheet!J:J, MasterSheet!B:B, A264, MasterSheet!D:D, B264, MasterSheet!H:H, C264)</f>
        <v/>
      </c>
      <c r="F264" s="24">
        <f>E264*D264</f>
        <v/>
      </c>
      <c r="G264" s="28">
        <f>SUMIFS(MasterSheet!K:K, MasterSheet!B:B, A264, MasterSheet!D:D, B264, MasterSheet!H:H, C264)</f>
        <v/>
      </c>
      <c r="H264" s="28">
        <f>G264*D264</f>
        <v/>
      </c>
      <c r="I264" s="30">
        <f>SUMIFS(MasterSheet!L:L, MasterSheet!B:B, A264, MasterSheet!D:D, B264, MasterSheet!H:H, C264)</f>
        <v/>
      </c>
      <c r="J264" s="30">
        <f>I264*D264</f>
        <v/>
      </c>
      <c r="K264" s="23">
        <f>UPPER(VLOOKUP(C264,MasterSheet!H:U,14,))</f>
        <v/>
      </c>
    </row>
    <row r="265">
      <c r="A265" s="23" t="inlineStr">
        <is>
          <t>EED116107</t>
        </is>
      </c>
      <c r="B265" s="32" t="n">
        <v>45821</v>
      </c>
      <c r="C265" s="23" t="n">
        <v>740121</v>
      </c>
      <c r="D265" s="23">
        <f>_xlfn.XLOOKUP(C265,MasterSheet!H:H,MasterSheet!F:F)</f>
        <v/>
      </c>
      <c r="E265" s="24">
        <f>SUMIFS(MasterSheet!J:J, MasterSheet!B:B, A265, MasterSheet!D:D, B265, MasterSheet!H:H, C265)</f>
        <v/>
      </c>
      <c r="F265" s="24">
        <f>E265*D265</f>
        <v/>
      </c>
      <c r="G265" s="28">
        <f>SUMIFS(MasterSheet!K:K, MasterSheet!B:B, A265, MasterSheet!D:D, B265, MasterSheet!H:H, C265)</f>
        <v/>
      </c>
      <c r="H265" s="28">
        <f>G265*D265</f>
        <v/>
      </c>
      <c r="I265" s="30">
        <f>SUMIFS(MasterSheet!L:L, MasterSheet!B:B, A265, MasterSheet!D:D, B265, MasterSheet!H:H, C265)</f>
        <v/>
      </c>
      <c r="J265" s="30">
        <f>I265*D265</f>
        <v/>
      </c>
      <c r="K265" s="23">
        <f>UPPER(VLOOKUP(C265,MasterSheet!H:U,14,))</f>
        <v/>
      </c>
    </row>
    <row r="266">
      <c r="A266" s="23" t="inlineStr">
        <is>
          <t>EED116107</t>
        </is>
      </c>
      <c r="B266" s="32" t="n">
        <v>45821</v>
      </c>
      <c r="C266" s="23" t="n">
        <v>740122</v>
      </c>
      <c r="D266" s="23">
        <f>_xlfn.XLOOKUP(C266,MasterSheet!H:H,MasterSheet!F:F)</f>
        <v/>
      </c>
      <c r="E266" s="24">
        <f>SUMIFS(MasterSheet!J:J, MasterSheet!B:B, A266, MasterSheet!D:D, B266, MasterSheet!H:H, C266)</f>
        <v/>
      </c>
      <c r="F266" s="24">
        <f>E266*D266</f>
        <v/>
      </c>
      <c r="G266" s="28">
        <f>SUMIFS(MasterSheet!K:K, MasterSheet!B:B, A266, MasterSheet!D:D, B266, MasterSheet!H:H, C266)</f>
        <v/>
      </c>
      <c r="H266" s="28">
        <f>G266*D266</f>
        <v/>
      </c>
      <c r="I266" s="30">
        <f>SUMIFS(MasterSheet!L:L, MasterSheet!B:B, A266, MasterSheet!D:D, B266, MasterSheet!H:H, C266)</f>
        <v/>
      </c>
      <c r="J266" s="30">
        <f>I266*D266</f>
        <v/>
      </c>
      <c r="K266" s="23">
        <f>UPPER(VLOOKUP(C266,MasterSheet!H:U,14,))</f>
        <v/>
      </c>
    </row>
    <row r="267">
      <c r="A267" s="23" t="inlineStr">
        <is>
          <t>EED116107</t>
        </is>
      </c>
      <c r="B267" s="32" t="n">
        <v>45821</v>
      </c>
      <c r="C267" s="23" t="n">
        <v>740124</v>
      </c>
      <c r="D267" s="23">
        <f>_xlfn.XLOOKUP(C267,MasterSheet!H:H,MasterSheet!F:F)</f>
        <v/>
      </c>
      <c r="E267" s="24">
        <f>SUMIFS(MasterSheet!J:J, MasterSheet!B:B, A267, MasterSheet!D:D, B267, MasterSheet!H:H, C267)</f>
        <v/>
      </c>
      <c r="F267" s="24">
        <f>E267*D267</f>
        <v/>
      </c>
      <c r="G267" s="28">
        <f>SUMIFS(MasterSheet!K:K, MasterSheet!B:B, A267, MasterSheet!D:D, B267, MasterSheet!H:H, C267)</f>
        <v/>
      </c>
      <c r="H267" s="28">
        <f>G267*D267</f>
        <v/>
      </c>
      <c r="I267" s="30">
        <f>SUMIFS(MasterSheet!L:L, MasterSheet!B:B, A267, MasterSheet!D:D, B267, MasterSheet!H:H, C267)</f>
        <v/>
      </c>
      <c r="J267" s="30">
        <f>I267*D267</f>
        <v/>
      </c>
      <c r="K267" s="23">
        <f>UPPER(VLOOKUP(C267,MasterSheet!H:U,14,))</f>
        <v/>
      </c>
    </row>
    <row r="268">
      <c r="A268" s="23" t="inlineStr">
        <is>
          <t>EED116107</t>
        </is>
      </c>
      <c r="B268" s="32" t="n">
        <v>45821</v>
      </c>
      <c r="C268" s="23" t="n">
        <v>740126</v>
      </c>
      <c r="D268" s="23">
        <f>_xlfn.XLOOKUP(C268,MasterSheet!H:H,MasterSheet!F:F)</f>
        <v/>
      </c>
      <c r="E268" s="24">
        <f>SUMIFS(MasterSheet!J:J, MasterSheet!B:B, A268, MasterSheet!D:D, B268, MasterSheet!H:H, C268)</f>
        <v/>
      </c>
      <c r="F268" s="24">
        <f>E268*D268</f>
        <v/>
      </c>
      <c r="G268" s="28">
        <f>SUMIFS(MasterSheet!K:K, MasterSheet!B:B, A268, MasterSheet!D:D, B268, MasterSheet!H:H, C268)</f>
        <v/>
      </c>
      <c r="H268" s="28">
        <f>G268*D268</f>
        <v/>
      </c>
      <c r="I268" s="30">
        <f>SUMIFS(MasterSheet!L:L, MasterSheet!B:B, A268, MasterSheet!D:D, B268, MasterSheet!H:H, C268)</f>
        <v/>
      </c>
      <c r="J268" s="30">
        <f>I268*D268</f>
        <v/>
      </c>
      <c r="K268" s="23">
        <f>UPPER(VLOOKUP(C268,MasterSheet!H:U,14,))</f>
        <v/>
      </c>
    </row>
    <row r="269">
      <c r="A269" s="23" t="inlineStr">
        <is>
          <t>EED116107</t>
        </is>
      </c>
      <c r="B269" s="32" t="n">
        <v>45821</v>
      </c>
      <c r="C269" s="23" t="n">
        <v>740129</v>
      </c>
      <c r="D269" s="23">
        <f>_xlfn.XLOOKUP(C269,MasterSheet!H:H,MasterSheet!F:F)</f>
        <v/>
      </c>
      <c r="E269" s="24">
        <f>SUMIFS(MasterSheet!J:J, MasterSheet!B:B, A269, MasterSheet!D:D, B269, MasterSheet!H:H, C269)</f>
        <v/>
      </c>
      <c r="F269" s="24">
        <f>E269*D269</f>
        <v/>
      </c>
      <c r="G269" s="28">
        <f>SUMIFS(MasterSheet!K:K, MasterSheet!B:B, A269, MasterSheet!D:D, B269, MasterSheet!H:H, C269)</f>
        <v/>
      </c>
      <c r="H269" s="28">
        <f>G269*D269</f>
        <v/>
      </c>
      <c r="I269" s="30">
        <f>SUMIFS(MasterSheet!L:L, MasterSheet!B:B, A269, MasterSheet!D:D, B269, MasterSheet!H:H, C269)</f>
        <v/>
      </c>
      <c r="J269" s="30">
        <f>I269*D269</f>
        <v/>
      </c>
      <c r="K269" s="23">
        <f>UPPER(VLOOKUP(C269,MasterSheet!H:U,14,))</f>
        <v/>
      </c>
    </row>
    <row r="270">
      <c r="A270" s="23" t="inlineStr">
        <is>
          <t>EED116107</t>
        </is>
      </c>
      <c r="B270" s="32" t="n">
        <v>45821</v>
      </c>
      <c r="C270" s="23" t="n">
        <v>740379</v>
      </c>
      <c r="D270" s="23">
        <f>_xlfn.XLOOKUP(C270,MasterSheet!H:H,MasterSheet!F:F)</f>
        <v/>
      </c>
      <c r="E270" s="24">
        <f>SUMIFS(MasterSheet!J:J, MasterSheet!B:B, A270, MasterSheet!D:D, B270, MasterSheet!H:H, C270)</f>
        <v/>
      </c>
      <c r="F270" s="24">
        <f>E270*D270</f>
        <v/>
      </c>
      <c r="G270" s="28">
        <f>SUMIFS(MasterSheet!K:K, MasterSheet!B:B, A270, MasterSheet!D:D, B270, MasterSheet!H:H, C270)</f>
        <v/>
      </c>
      <c r="H270" s="28">
        <f>G270*D270</f>
        <v/>
      </c>
      <c r="I270" s="30">
        <f>SUMIFS(MasterSheet!L:L, MasterSheet!B:B, A270, MasterSheet!D:D, B270, MasterSheet!H:H, C270)</f>
        <v/>
      </c>
      <c r="J270" s="30">
        <f>I270*D270</f>
        <v/>
      </c>
      <c r="K270" s="23">
        <f>UPPER(VLOOKUP(C270,MasterSheet!H:U,14,))</f>
        <v/>
      </c>
    </row>
    <row r="271">
      <c r="A271" s="23" t="inlineStr">
        <is>
          <t>EED116107</t>
        </is>
      </c>
      <c r="B271" s="32" t="n">
        <v>45821</v>
      </c>
      <c r="C271" s="23" t="n">
        <v>740810</v>
      </c>
      <c r="D271" s="23">
        <f>_xlfn.XLOOKUP(C271,MasterSheet!H:H,MasterSheet!F:F)</f>
        <v/>
      </c>
      <c r="E271" s="24">
        <f>SUMIFS(MasterSheet!J:J, MasterSheet!B:B, A271, MasterSheet!D:D, B271, MasterSheet!H:H, C271)</f>
        <v/>
      </c>
      <c r="F271" s="24">
        <f>E271*D271</f>
        <v/>
      </c>
      <c r="G271" s="28">
        <f>SUMIFS(MasterSheet!K:K, MasterSheet!B:B, A271, MasterSheet!D:D, B271, MasterSheet!H:H, C271)</f>
        <v/>
      </c>
      <c r="H271" s="28">
        <f>G271*D271</f>
        <v/>
      </c>
      <c r="I271" s="30">
        <f>SUMIFS(MasterSheet!L:L, MasterSheet!B:B, A271, MasterSheet!D:D, B271, MasterSheet!H:H, C271)</f>
        <v/>
      </c>
      <c r="J271" s="30">
        <f>I271*D271</f>
        <v/>
      </c>
      <c r="K271" s="23">
        <f>UPPER(VLOOKUP(C271,MasterSheet!H:U,14,))</f>
        <v/>
      </c>
    </row>
    <row r="272">
      <c r="A272" s="23" t="inlineStr">
        <is>
          <t>EED116107</t>
        </is>
      </c>
      <c r="B272" s="32" t="n">
        <v>45821</v>
      </c>
      <c r="C272" s="23" t="n">
        <v>740811</v>
      </c>
      <c r="D272" s="23">
        <f>_xlfn.XLOOKUP(C272,MasterSheet!H:H,MasterSheet!F:F)</f>
        <v/>
      </c>
      <c r="E272" s="24">
        <f>SUMIFS(MasterSheet!J:J, MasterSheet!B:B, A272, MasterSheet!D:D, B272, MasterSheet!H:H, C272)</f>
        <v/>
      </c>
      <c r="F272" s="24">
        <f>E272*D272</f>
        <v/>
      </c>
      <c r="G272" s="28">
        <f>SUMIFS(MasterSheet!K:K, MasterSheet!B:B, A272, MasterSheet!D:D, B272, MasterSheet!H:H, C272)</f>
        <v/>
      </c>
      <c r="H272" s="28">
        <f>G272*D272</f>
        <v/>
      </c>
      <c r="I272" s="30">
        <f>SUMIFS(MasterSheet!L:L, MasterSheet!B:B, A272, MasterSheet!D:D, B272, MasterSheet!H:H, C272)</f>
        <v/>
      </c>
      <c r="J272" s="30">
        <f>I272*D272</f>
        <v/>
      </c>
      <c r="K272" s="23">
        <f>UPPER(VLOOKUP(C272,MasterSheet!H:U,14,))</f>
        <v/>
      </c>
    </row>
    <row r="273">
      <c r="A273" s="23" t="inlineStr">
        <is>
          <t>EED116107</t>
        </is>
      </c>
      <c r="B273" s="32" t="n">
        <v>45821</v>
      </c>
      <c r="C273" s="23" t="n">
        <v>740812</v>
      </c>
      <c r="D273" s="23">
        <f>_xlfn.XLOOKUP(C273,MasterSheet!H:H,MasterSheet!F:F)</f>
        <v/>
      </c>
      <c r="E273" s="24">
        <f>SUMIFS(MasterSheet!J:J, MasterSheet!B:B, A273, MasterSheet!D:D, B273, MasterSheet!H:H, C273)</f>
        <v/>
      </c>
      <c r="F273" s="24">
        <f>E273*D273</f>
        <v/>
      </c>
      <c r="G273" s="28">
        <f>SUMIFS(MasterSheet!K:K, MasterSheet!B:B, A273, MasterSheet!D:D, B273, MasterSheet!H:H, C273)</f>
        <v/>
      </c>
      <c r="H273" s="28">
        <f>G273*D273</f>
        <v/>
      </c>
      <c r="I273" s="30">
        <f>SUMIFS(MasterSheet!L:L, MasterSheet!B:B, A273, MasterSheet!D:D, B273, MasterSheet!H:H, C273)</f>
        <v/>
      </c>
      <c r="J273" s="30">
        <f>I273*D273</f>
        <v/>
      </c>
      <c r="K273" s="23">
        <f>UPPER(VLOOKUP(C273,MasterSheet!H:U,14,))</f>
        <v/>
      </c>
    </row>
    <row r="274">
      <c r="A274" s="23" t="inlineStr">
        <is>
          <t>EED116107</t>
        </is>
      </c>
      <c r="B274" s="32" t="n">
        <v>45821</v>
      </c>
      <c r="C274" s="23" t="n">
        <v>740986</v>
      </c>
      <c r="D274" s="23">
        <f>_xlfn.XLOOKUP(C274,MasterSheet!H:H,MasterSheet!F:F)</f>
        <v/>
      </c>
      <c r="E274" s="24">
        <f>SUMIFS(MasterSheet!J:J, MasterSheet!B:B, A274, MasterSheet!D:D, B274, MasterSheet!H:H, C274)</f>
        <v/>
      </c>
      <c r="F274" s="24">
        <f>E274*D274</f>
        <v/>
      </c>
      <c r="G274" s="28">
        <f>SUMIFS(MasterSheet!K:K, MasterSheet!B:B, A274, MasterSheet!D:D, B274, MasterSheet!H:H, C274)</f>
        <v/>
      </c>
      <c r="H274" s="28">
        <f>G274*D274</f>
        <v/>
      </c>
      <c r="I274" s="30">
        <f>SUMIFS(MasterSheet!L:L, MasterSheet!B:B, A274, MasterSheet!D:D, B274, MasterSheet!H:H, C274)</f>
        <v/>
      </c>
      <c r="J274" s="30">
        <f>I274*D274</f>
        <v/>
      </c>
      <c r="K274" s="23">
        <f>UPPER(VLOOKUP(C274,MasterSheet!H:U,14,))</f>
        <v/>
      </c>
    </row>
    <row r="275">
      <c r="A275" s="23" t="inlineStr">
        <is>
          <t>EED116107</t>
        </is>
      </c>
      <c r="B275" s="32" t="n">
        <v>45821</v>
      </c>
      <c r="C275" s="23" t="n">
        <v>740987</v>
      </c>
      <c r="D275" s="23">
        <f>_xlfn.XLOOKUP(C275,MasterSheet!H:H,MasterSheet!F:F)</f>
        <v/>
      </c>
      <c r="E275" s="24">
        <f>SUMIFS(MasterSheet!J:J, MasterSheet!B:B, A275, MasterSheet!D:D, B275, MasterSheet!H:H, C275)</f>
        <v/>
      </c>
      <c r="F275" s="24">
        <f>E275*D275</f>
        <v/>
      </c>
      <c r="G275" s="28">
        <f>SUMIFS(MasterSheet!K:K, MasterSheet!B:B, A275, MasterSheet!D:D, B275, MasterSheet!H:H, C275)</f>
        <v/>
      </c>
      <c r="H275" s="28">
        <f>G275*D275</f>
        <v/>
      </c>
      <c r="I275" s="30">
        <f>SUMIFS(MasterSheet!L:L, MasterSheet!B:B, A275, MasterSheet!D:D, B275, MasterSheet!H:H, C275)</f>
        <v/>
      </c>
      <c r="J275" s="30">
        <f>I275*D275</f>
        <v/>
      </c>
      <c r="K275" s="23">
        <f>UPPER(VLOOKUP(C275,MasterSheet!H:U,14,))</f>
        <v/>
      </c>
    </row>
    <row r="276">
      <c r="A276" s="23" t="inlineStr">
        <is>
          <t>EED116107</t>
        </is>
      </c>
      <c r="B276" s="32" t="n">
        <v>45821</v>
      </c>
      <c r="C276" s="23" t="n">
        <v>740989</v>
      </c>
      <c r="D276" s="23">
        <f>_xlfn.XLOOKUP(C276,MasterSheet!H:H,MasterSheet!F:F)</f>
        <v/>
      </c>
      <c r="E276" s="24">
        <f>SUMIFS(MasterSheet!J:J, MasterSheet!B:B, A276, MasterSheet!D:D, B276, MasterSheet!H:H, C276)</f>
        <v/>
      </c>
      <c r="F276" s="24">
        <f>E276*D276</f>
        <v/>
      </c>
      <c r="G276" s="28">
        <f>SUMIFS(MasterSheet!K:K, MasterSheet!B:B, A276, MasterSheet!D:D, B276, MasterSheet!H:H, C276)</f>
        <v/>
      </c>
      <c r="H276" s="28">
        <f>G276*D276</f>
        <v/>
      </c>
      <c r="I276" s="30">
        <f>SUMIFS(MasterSheet!L:L, MasterSheet!B:B, A276, MasterSheet!D:D, B276, MasterSheet!H:H, C276)</f>
        <v/>
      </c>
      <c r="J276" s="30">
        <f>I276*D276</f>
        <v/>
      </c>
      <c r="K276" s="23">
        <f>UPPER(VLOOKUP(C276,MasterSheet!H:U,14,))</f>
        <v/>
      </c>
    </row>
    <row r="277">
      <c r="A277" s="23" t="inlineStr">
        <is>
          <t>EED116107</t>
        </is>
      </c>
      <c r="B277" s="32" t="n">
        <v>45821</v>
      </c>
      <c r="C277" s="23" t="n">
        <v>740994</v>
      </c>
      <c r="D277" s="23">
        <f>_xlfn.XLOOKUP(C277,MasterSheet!H:H,MasterSheet!F:F)</f>
        <v/>
      </c>
      <c r="E277" s="24">
        <f>SUMIFS(MasterSheet!J:J, MasterSheet!B:B, A277, MasterSheet!D:D, B277, MasterSheet!H:H, C277)</f>
        <v/>
      </c>
      <c r="F277" s="24">
        <f>E277*D277</f>
        <v/>
      </c>
      <c r="G277" s="28">
        <f>SUMIFS(MasterSheet!K:K, MasterSheet!B:B, A277, MasterSheet!D:D, B277, MasterSheet!H:H, C277)</f>
        <v/>
      </c>
      <c r="H277" s="28">
        <f>G277*D277</f>
        <v/>
      </c>
      <c r="I277" s="30">
        <f>SUMIFS(MasterSheet!L:L, MasterSheet!B:B, A277, MasterSheet!D:D, B277, MasterSheet!H:H, C277)</f>
        <v/>
      </c>
      <c r="J277" s="30">
        <f>I277*D277</f>
        <v/>
      </c>
      <c r="K277" s="23">
        <f>UPPER(VLOOKUP(C277,MasterSheet!H:U,14,))</f>
        <v/>
      </c>
    </row>
    <row r="278">
      <c r="A278" s="23" t="inlineStr">
        <is>
          <t>EED116107</t>
        </is>
      </c>
      <c r="B278" s="32" t="n">
        <v>45821</v>
      </c>
      <c r="C278" s="23" t="n">
        <v>740995</v>
      </c>
      <c r="D278" s="23">
        <f>_xlfn.XLOOKUP(C278,MasterSheet!H:H,MasterSheet!F:F)</f>
        <v/>
      </c>
      <c r="E278" s="24">
        <f>SUMIFS(MasterSheet!J:J, MasterSheet!B:B, A278, MasterSheet!D:D, B278, MasterSheet!H:H, C278)</f>
        <v/>
      </c>
      <c r="F278" s="24">
        <f>E278*D278</f>
        <v/>
      </c>
      <c r="G278" s="28">
        <f>SUMIFS(MasterSheet!K:K, MasterSheet!B:B, A278, MasterSheet!D:D, B278, MasterSheet!H:H, C278)</f>
        <v/>
      </c>
      <c r="H278" s="28">
        <f>G278*D278</f>
        <v/>
      </c>
      <c r="I278" s="30">
        <f>SUMIFS(MasterSheet!L:L, MasterSheet!B:B, A278, MasterSheet!D:D, B278, MasterSheet!H:H, C278)</f>
        <v/>
      </c>
      <c r="J278" s="30">
        <f>I278*D278</f>
        <v/>
      </c>
      <c r="K278" s="23">
        <f>UPPER(VLOOKUP(C278,MasterSheet!H:U,14,))</f>
        <v/>
      </c>
    </row>
    <row r="279">
      <c r="A279" s="23" t="inlineStr">
        <is>
          <t>EED116107</t>
        </is>
      </c>
      <c r="B279" s="32" t="n">
        <v>45821</v>
      </c>
      <c r="C279" s="23" t="n">
        <v>741053</v>
      </c>
      <c r="D279" s="23">
        <f>_xlfn.XLOOKUP(C279,MasterSheet!H:H,MasterSheet!F:F)</f>
        <v/>
      </c>
      <c r="E279" s="24">
        <f>SUMIFS(MasterSheet!J:J, MasterSheet!B:B, A279, MasterSheet!D:D, B279, MasterSheet!H:H, C279)</f>
        <v/>
      </c>
      <c r="F279" s="24">
        <f>E279*D279</f>
        <v/>
      </c>
      <c r="G279" s="28">
        <f>SUMIFS(MasterSheet!K:K, MasterSheet!B:B, A279, MasterSheet!D:D, B279, MasterSheet!H:H, C279)</f>
        <v/>
      </c>
      <c r="H279" s="28">
        <f>G279*D279</f>
        <v/>
      </c>
      <c r="I279" s="30">
        <f>SUMIFS(MasterSheet!L:L, MasterSheet!B:B, A279, MasterSheet!D:D, B279, MasterSheet!H:H, C279)</f>
        <v/>
      </c>
      <c r="J279" s="30">
        <f>I279*D279</f>
        <v/>
      </c>
      <c r="K279" s="23">
        <f>UPPER(VLOOKUP(C279,MasterSheet!H:U,14,))</f>
        <v/>
      </c>
    </row>
    <row r="280">
      <c r="A280" s="23" t="inlineStr">
        <is>
          <t>EED116107</t>
        </is>
      </c>
      <c r="B280" s="32" t="n">
        <v>45821</v>
      </c>
      <c r="C280" s="23" t="n">
        <v>741146</v>
      </c>
      <c r="D280" s="23">
        <f>_xlfn.XLOOKUP(C280,MasterSheet!H:H,MasterSheet!F:F)</f>
        <v/>
      </c>
      <c r="E280" s="24">
        <f>SUMIFS(MasterSheet!J:J, MasterSheet!B:B, A280, MasterSheet!D:D, B280, MasterSheet!H:H, C280)</f>
        <v/>
      </c>
      <c r="F280" s="24">
        <f>E280*D280</f>
        <v/>
      </c>
      <c r="G280" s="28">
        <f>SUMIFS(MasterSheet!K:K, MasterSheet!B:B, A280, MasterSheet!D:D, B280, MasterSheet!H:H, C280)</f>
        <v/>
      </c>
      <c r="H280" s="28">
        <f>G280*D280</f>
        <v/>
      </c>
      <c r="I280" s="30">
        <f>SUMIFS(MasterSheet!L:L, MasterSheet!B:B, A280, MasterSheet!D:D, B280, MasterSheet!H:H, C280)</f>
        <v/>
      </c>
      <c r="J280" s="30">
        <f>I280*D280</f>
        <v/>
      </c>
      <c r="K280" s="23">
        <f>UPPER(VLOOKUP(C280,MasterSheet!H:U,14,))</f>
        <v/>
      </c>
    </row>
    <row r="281">
      <c r="A281" s="23" t="inlineStr">
        <is>
          <t>EED116107</t>
        </is>
      </c>
      <c r="B281" s="32" t="n">
        <v>45821</v>
      </c>
      <c r="C281" s="23" t="n">
        <v>805002</v>
      </c>
      <c r="D281" s="23">
        <f>_xlfn.XLOOKUP(C281,MasterSheet!H:H,MasterSheet!F:F)</f>
        <v/>
      </c>
      <c r="E281" s="24">
        <f>SUMIFS(MasterSheet!J:J, MasterSheet!B:B, A281, MasterSheet!D:D, B281, MasterSheet!H:H, C281)</f>
        <v/>
      </c>
      <c r="F281" s="24">
        <f>E281*D281</f>
        <v/>
      </c>
      <c r="G281" s="28">
        <f>SUMIFS(MasterSheet!K:K, MasterSheet!B:B, A281, MasterSheet!D:D, B281, MasterSheet!H:H, C281)</f>
        <v/>
      </c>
      <c r="H281" s="28">
        <f>G281*D281</f>
        <v/>
      </c>
      <c r="I281" s="30">
        <f>SUMIFS(MasterSheet!L:L, MasterSheet!B:B, A281, MasterSheet!D:D, B281, MasterSheet!H:H, C281)</f>
        <v/>
      </c>
      <c r="J281" s="30">
        <f>I281*D281</f>
        <v/>
      </c>
      <c r="K281" s="23">
        <f>UPPER(VLOOKUP(C281,MasterSheet!H:U,14,))</f>
        <v/>
      </c>
    </row>
    <row r="282">
      <c r="A282" s="23" t="inlineStr">
        <is>
          <t>EED116107</t>
        </is>
      </c>
      <c r="B282" s="32" t="n">
        <v>45821</v>
      </c>
      <c r="C282" s="23" t="n">
        <v>853318</v>
      </c>
      <c r="D282" s="23">
        <f>_xlfn.XLOOKUP(C282,MasterSheet!H:H,MasterSheet!F:F)</f>
        <v/>
      </c>
      <c r="E282" s="24">
        <f>SUMIFS(MasterSheet!J:J, MasterSheet!B:B, A282, MasterSheet!D:D, B282, MasterSheet!H:H, C282)</f>
        <v/>
      </c>
      <c r="F282" s="24">
        <f>E282*D282</f>
        <v/>
      </c>
      <c r="G282" s="28">
        <f>SUMIFS(MasterSheet!K:K, MasterSheet!B:B, A282, MasterSheet!D:D, B282, MasterSheet!H:H, C282)</f>
        <v/>
      </c>
      <c r="H282" s="28">
        <f>G282*D282</f>
        <v/>
      </c>
      <c r="I282" s="30">
        <f>SUMIFS(MasterSheet!L:L, MasterSheet!B:B, A282, MasterSheet!D:D, B282, MasterSheet!H:H, C282)</f>
        <v/>
      </c>
      <c r="J282" s="30">
        <f>I282*D282</f>
        <v/>
      </c>
      <c r="K282" s="23">
        <f>UPPER(VLOOKUP(C282,MasterSheet!H:U,14,))</f>
        <v/>
      </c>
    </row>
    <row r="283">
      <c r="A283" s="23" t="inlineStr">
        <is>
          <t>EED116209</t>
        </is>
      </c>
      <c r="B283" s="32" t="n">
        <v>45824</v>
      </c>
      <c r="C283" s="23" t="n">
        <v>100203</v>
      </c>
      <c r="D283" s="23">
        <f>_xlfn.XLOOKUP(C283,MasterSheet!H:H,MasterSheet!F:F)</f>
        <v/>
      </c>
      <c r="E283" s="24">
        <f>SUMIFS(MasterSheet!J:J, MasterSheet!B:B, A283, MasterSheet!D:D, B283, MasterSheet!H:H, C283)</f>
        <v/>
      </c>
      <c r="F283" s="24">
        <f>E283*D283</f>
        <v/>
      </c>
      <c r="G283" s="28">
        <f>SUMIFS(MasterSheet!K:K, MasterSheet!B:B, A283, MasterSheet!D:D, B283, MasterSheet!H:H, C283)</f>
        <v/>
      </c>
      <c r="H283" s="28">
        <f>G283*D283</f>
        <v/>
      </c>
      <c r="I283" s="30">
        <f>SUMIFS(MasterSheet!L:L, MasterSheet!B:B, A283, MasterSheet!D:D, B283, MasterSheet!H:H, C283)</f>
        <v/>
      </c>
      <c r="J283" s="30">
        <f>I283*D283</f>
        <v/>
      </c>
      <c r="K283" s="23">
        <f>UPPER(VLOOKUP(C283,MasterSheet!H:U,14,))</f>
        <v/>
      </c>
    </row>
    <row r="284">
      <c r="A284" s="23" t="inlineStr">
        <is>
          <t>EED116209</t>
        </is>
      </c>
      <c r="B284" s="32" t="n">
        <v>45824</v>
      </c>
      <c r="C284" s="23" t="n">
        <v>100216</v>
      </c>
      <c r="D284" s="23">
        <f>_xlfn.XLOOKUP(C284,MasterSheet!H:H,MasterSheet!F:F)</f>
        <v/>
      </c>
      <c r="E284" s="24">
        <f>SUMIFS(MasterSheet!J:J, MasterSheet!B:B, A284, MasterSheet!D:D, B284, MasterSheet!H:H, C284)</f>
        <v/>
      </c>
      <c r="F284" s="24">
        <f>E284*D284</f>
        <v/>
      </c>
      <c r="G284" s="28">
        <f>SUMIFS(MasterSheet!K:K, MasterSheet!B:B, A284, MasterSheet!D:D, B284, MasterSheet!H:H, C284)</f>
        <v/>
      </c>
      <c r="H284" s="28">
        <f>G284*D284</f>
        <v/>
      </c>
      <c r="I284" s="30">
        <f>SUMIFS(MasterSheet!L:L, MasterSheet!B:B, A284, MasterSheet!D:D, B284, MasterSheet!H:H, C284)</f>
        <v/>
      </c>
      <c r="J284" s="30">
        <f>I284*D284</f>
        <v/>
      </c>
      <c r="K284" s="23">
        <f>UPPER(VLOOKUP(C284,MasterSheet!H:U,14,))</f>
        <v/>
      </c>
    </row>
    <row r="285">
      <c r="A285" s="23" t="inlineStr">
        <is>
          <t>EED116209</t>
        </is>
      </c>
      <c r="B285" s="32" t="n">
        <v>45824</v>
      </c>
      <c r="C285" s="23" t="n">
        <v>100458</v>
      </c>
      <c r="D285" s="23">
        <f>_xlfn.XLOOKUP(C285,MasterSheet!H:H,MasterSheet!F:F)</f>
        <v/>
      </c>
      <c r="E285" s="24">
        <f>SUMIFS(MasterSheet!J:J, MasterSheet!B:B, A285, MasterSheet!D:D, B285, MasterSheet!H:H, C285)</f>
        <v/>
      </c>
      <c r="F285" s="24">
        <f>E285*D285</f>
        <v/>
      </c>
      <c r="G285" s="28">
        <f>SUMIFS(MasterSheet!K:K, MasterSheet!B:B, A285, MasterSheet!D:D, B285, MasterSheet!H:H, C285)</f>
        <v/>
      </c>
      <c r="H285" s="28">
        <f>G285*D285</f>
        <v/>
      </c>
      <c r="I285" s="30">
        <f>SUMIFS(MasterSheet!L:L, MasterSheet!B:B, A285, MasterSheet!D:D, B285, MasterSheet!H:H, C285)</f>
        <v/>
      </c>
      <c r="J285" s="30">
        <f>I285*D285</f>
        <v/>
      </c>
      <c r="K285" s="23">
        <f>UPPER(VLOOKUP(C285,MasterSheet!H:U,14,))</f>
        <v/>
      </c>
    </row>
    <row r="286">
      <c r="A286" s="23" t="inlineStr">
        <is>
          <t>EED116209</t>
        </is>
      </c>
      <c r="B286" s="32" t="n">
        <v>45824</v>
      </c>
      <c r="C286" s="23" t="n">
        <v>100536</v>
      </c>
      <c r="D286" s="23">
        <f>_xlfn.XLOOKUP(C286,MasterSheet!H:H,MasterSheet!F:F)</f>
        <v/>
      </c>
      <c r="E286" s="24">
        <f>SUMIFS(MasterSheet!J:J, MasterSheet!B:B, A286, MasterSheet!D:D, B286, MasterSheet!H:H, C286)</f>
        <v/>
      </c>
      <c r="F286" s="24">
        <f>E286*D286</f>
        <v/>
      </c>
      <c r="G286" s="28">
        <f>SUMIFS(MasterSheet!K:K, MasterSheet!B:B, A286, MasterSheet!D:D, B286, MasterSheet!H:H, C286)</f>
        <v/>
      </c>
      <c r="H286" s="28">
        <f>G286*D286</f>
        <v/>
      </c>
      <c r="I286" s="30">
        <f>SUMIFS(MasterSheet!L:L, MasterSheet!B:B, A286, MasterSheet!D:D, B286, MasterSheet!H:H, C286)</f>
        <v/>
      </c>
      <c r="J286" s="30">
        <f>I286*D286</f>
        <v/>
      </c>
      <c r="K286" s="23">
        <f>UPPER(VLOOKUP(C286,MasterSheet!H:U,14,))</f>
        <v/>
      </c>
    </row>
    <row r="287">
      <c r="A287" s="23" t="inlineStr">
        <is>
          <t>EED116209</t>
        </is>
      </c>
      <c r="B287" s="32" t="n">
        <v>45824</v>
      </c>
      <c r="C287" s="23" t="n">
        <v>100540</v>
      </c>
      <c r="D287" s="23">
        <f>_xlfn.XLOOKUP(C287,MasterSheet!H:H,MasterSheet!F:F)</f>
        <v/>
      </c>
      <c r="E287" s="24">
        <f>SUMIFS(MasterSheet!J:J, MasterSheet!B:B, A287, MasterSheet!D:D, B287, MasterSheet!H:H, C287)</f>
        <v/>
      </c>
      <c r="F287" s="24">
        <f>E287*D287</f>
        <v/>
      </c>
      <c r="G287" s="28">
        <f>SUMIFS(MasterSheet!K:K, MasterSheet!B:B, A287, MasterSheet!D:D, B287, MasterSheet!H:H, C287)</f>
        <v/>
      </c>
      <c r="H287" s="28">
        <f>G287*D287</f>
        <v/>
      </c>
      <c r="I287" s="30">
        <f>SUMIFS(MasterSheet!L:L, MasterSheet!B:B, A287, MasterSheet!D:D, B287, MasterSheet!H:H, C287)</f>
        <v/>
      </c>
      <c r="J287" s="30">
        <f>I287*D287</f>
        <v/>
      </c>
      <c r="K287" s="23">
        <f>UPPER(VLOOKUP(C287,MasterSheet!H:U,14,))</f>
        <v/>
      </c>
    </row>
    <row r="288">
      <c r="A288" s="23" t="inlineStr">
        <is>
          <t>EED116209</t>
        </is>
      </c>
      <c r="B288" s="32" t="n">
        <v>45824</v>
      </c>
      <c r="C288" s="23" t="n">
        <v>100708</v>
      </c>
      <c r="D288" s="23">
        <f>_xlfn.XLOOKUP(C288,MasterSheet!H:H,MasterSheet!F:F)</f>
        <v/>
      </c>
      <c r="E288" s="24">
        <f>SUMIFS(MasterSheet!J:J, MasterSheet!B:B, A288, MasterSheet!D:D, B288, MasterSheet!H:H, C288)</f>
        <v/>
      </c>
      <c r="F288" s="24">
        <f>E288*D288</f>
        <v/>
      </c>
      <c r="G288" s="28">
        <f>SUMIFS(MasterSheet!K:K, MasterSheet!B:B, A288, MasterSheet!D:D, B288, MasterSheet!H:H, C288)</f>
        <v/>
      </c>
      <c r="H288" s="28">
        <f>G288*D288</f>
        <v/>
      </c>
      <c r="I288" s="30">
        <f>SUMIFS(MasterSheet!L:L, MasterSheet!B:B, A288, MasterSheet!D:D, B288, MasterSheet!H:H, C288)</f>
        <v/>
      </c>
      <c r="J288" s="30">
        <f>I288*D288</f>
        <v/>
      </c>
      <c r="K288" s="23">
        <f>UPPER(VLOOKUP(C288,MasterSheet!H:U,14,))</f>
        <v/>
      </c>
    </row>
    <row r="289">
      <c r="A289" s="23" t="inlineStr">
        <is>
          <t>EED116209</t>
        </is>
      </c>
      <c r="B289" s="32" t="n">
        <v>45824</v>
      </c>
      <c r="C289" s="23" t="n">
        <v>100764</v>
      </c>
      <c r="D289" s="23">
        <f>_xlfn.XLOOKUP(C289,MasterSheet!H:H,MasterSheet!F:F)</f>
        <v/>
      </c>
      <c r="E289" s="24">
        <f>SUMIFS(MasterSheet!J:J, MasterSheet!B:B, A289, MasterSheet!D:D, B289, MasterSheet!H:H, C289)</f>
        <v/>
      </c>
      <c r="F289" s="24">
        <f>E289*D289</f>
        <v/>
      </c>
      <c r="G289" s="28">
        <f>SUMIFS(MasterSheet!K:K, MasterSheet!B:B, A289, MasterSheet!D:D, B289, MasterSheet!H:H, C289)</f>
        <v/>
      </c>
      <c r="H289" s="28">
        <f>G289*D289</f>
        <v/>
      </c>
      <c r="I289" s="30">
        <f>SUMIFS(MasterSheet!L:L, MasterSheet!B:B, A289, MasterSheet!D:D, B289, MasterSheet!H:H, C289)</f>
        <v/>
      </c>
      <c r="J289" s="30">
        <f>I289*D289</f>
        <v/>
      </c>
      <c r="K289" s="23">
        <f>UPPER(VLOOKUP(C289,MasterSheet!H:U,14,))</f>
        <v/>
      </c>
    </row>
    <row r="290">
      <c r="A290" s="23" t="inlineStr">
        <is>
          <t>EED116209</t>
        </is>
      </c>
      <c r="B290" s="32" t="n">
        <v>45824</v>
      </c>
      <c r="C290" s="23" t="n">
        <v>102702</v>
      </c>
      <c r="D290" s="23">
        <f>_xlfn.XLOOKUP(C290,MasterSheet!H:H,MasterSheet!F:F)</f>
        <v/>
      </c>
      <c r="E290" s="24">
        <f>SUMIFS(MasterSheet!J:J, MasterSheet!B:B, A290, MasterSheet!D:D, B290, MasterSheet!H:H, C290)</f>
        <v/>
      </c>
      <c r="F290" s="24">
        <f>E290*D290</f>
        <v/>
      </c>
      <c r="G290" s="28">
        <f>SUMIFS(MasterSheet!K:K, MasterSheet!B:B, A290, MasterSheet!D:D, B290, MasterSheet!H:H, C290)</f>
        <v/>
      </c>
      <c r="H290" s="28">
        <f>G290*D290</f>
        <v/>
      </c>
      <c r="I290" s="30">
        <f>SUMIFS(MasterSheet!L:L, MasterSheet!B:B, A290, MasterSheet!D:D, B290, MasterSheet!H:H, C290)</f>
        <v/>
      </c>
      <c r="J290" s="30">
        <f>I290*D290</f>
        <v/>
      </c>
      <c r="K290" s="23">
        <f>UPPER(VLOOKUP(C290,MasterSheet!H:U,14,))</f>
        <v/>
      </c>
    </row>
    <row r="291">
      <c r="A291" s="23" t="inlineStr">
        <is>
          <t>EED116209</t>
        </is>
      </c>
      <c r="B291" s="32" t="n">
        <v>45824</v>
      </c>
      <c r="C291" s="23" t="n">
        <v>102730</v>
      </c>
      <c r="D291" s="23">
        <f>_xlfn.XLOOKUP(C291,MasterSheet!H:H,MasterSheet!F:F)</f>
        <v/>
      </c>
      <c r="E291" s="24">
        <f>SUMIFS(MasterSheet!J:J, MasterSheet!B:B, A291, MasterSheet!D:D, B291, MasterSheet!H:H, C291)</f>
        <v/>
      </c>
      <c r="F291" s="24">
        <f>E291*D291</f>
        <v/>
      </c>
      <c r="G291" s="28">
        <f>SUMIFS(MasterSheet!K:K, MasterSheet!B:B, A291, MasterSheet!D:D, B291, MasterSheet!H:H, C291)</f>
        <v/>
      </c>
      <c r="H291" s="28">
        <f>G291*D291</f>
        <v/>
      </c>
      <c r="I291" s="30">
        <f>SUMIFS(MasterSheet!L:L, MasterSheet!B:B, A291, MasterSheet!D:D, B291, MasterSheet!H:H, C291)</f>
        <v/>
      </c>
      <c r="J291" s="30">
        <f>I291*D291</f>
        <v/>
      </c>
      <c r="K291" s="23">
        <f>UPPER(VLOOKUP(C291,MasterSheet!H:U,14,))</f>
        <v/>
      </c>
    </row>
    <row r="292">
      <c r="A292" s="23" t="inlineStr">
        <is>
          <t>EED116209</t>
        </is>
      </c>
      <c r="B292" s="32" t="n">
        <v>45824</v>
      </c>
      <c r="C292" s="23" t="n">
        <v>103047</v>
      </c>
      <c r="D292" s="23">
        <f>_xlfn.XLOOKUP(C292,MasterSheet!H:H,MasterSheet!F:F)</f>
        <v/>
      </c>
      <c r="E292" s="24">
        <f>SUMIFS(MasterSheet!J:J, MasterSheet!B:B, A292, MasterSheet!D:D, B292, MasterSheet!H:H, C292)</f>
        <v/>
      </c>
      <c r="F292" s="24">
        <f>E292*D292</f>
        <v/>
      </c>
      <c r="G292" s="28">
        <f>SUMIFS(MasterSheet!K:K, MasterSheet!B:B, A292, MasterSheet!D:D, B292, MasterSheet!H:H, C292)</f>
        <v/>
      </c>
      <c r="H292" s="28">
        <f>G292*D292</f>
        <v/>
      </c>
      <c r="I292" s="30">
        <f>SUMIFS(MasterSheet!L:L, MasterSheet!B:B, A292, MasterSheet!D:D, B292, MasterSheet!H:H, C292)</f>
        <v/>
      </c>
      <c r="J292" s="30">
        <f>I292*D292</f>
        <v/>
      </c>
      <c r="K292" s="23">
        <f>UPPER(VLOOKUP(C292,MasterSheet!H:U,14,))</f>
        <v/>
      </c>
    </row>
    <row r="293">
      <c r="A293" s="23" t="inlineStr">
        <is>
          <t>EED116209</t>
        </is>
      </c>
      <c r="B293" s="32" t="n">
        <v>45824</v>
      </c>
      <c r="C293" s="23" t="n">
        <v>103232</v>
      </c>
      <c r="D293" s="23">
        <f>_xlfn.XLOOKUP(C293,MasterSheet!H:H,MasterSheet!F:F)</f>
        <v/>
      </c>
      <c r="E293" s="24">
        <f>SUMIFS(MasterSheet!J:J, MasterSheet!B:B, A293, MasterSheet!D:D, B293, MasterSheet!H:H, C293)</f>
        <v/>
      </c>
      <c r="F293" s="24">
        <f>E293*D293</f>
        <v/>
      </c>
      <c r="G293" s="28">
        <f>SUMIFS(MasterSheet!K:K, MasterSheet!B:B, A293, MasterSheet!D:D, B293, MasterSheet!H:H, C293)</f>
        <v/>
      </c>
      <c r="H293" s="28">
        <f>G293*D293</f>
        <v/>
      </c>
      <c r="I293" s="30">
        <f>SUMIFS(MasterSheet!L:L, MasterSheet!B:B, A293, MasterSheet!D:D, B293, MasterSheet!H:H, C293)</f>
        <v/>
      </c>
      <c r="J293" s="30">
        <f>I293*D293</f>
        <v/>
      </c>
      <c r="K293" s="23">
        <f>UPPER(VLOOKUP(C293,MasterSheet!H:U,14,))</f>
        <v/>
      </c>
    </row>
    <row r="294">
      <c r="A294" s="23" t="inlineStr">
        <is>
          <t>EED116209</t>
        </is>
      </c>
      <c r="B294" s="32" t="n">
        <v>45824</v>
      </c>
      <c r="C294" s="23" t="n">
        <v>103241</v>
      </c>
      <c r="D294" s="23">
        <f>_xlfn.XLOOKUP(C294,MasterSheet!H:H,MasterSheet!F:F)</f>
        <v/>
      </c>
      <c r="E294" s="24">
        <f>SUMIFS(MasterSheet!J:J, MasterSheet!B:B, A294, MasterSheet!D:D, B294, MasterSheet!H:H, C294)</f>
        <v/>
      </c>
      <c r="F294" s="24">
        <f>E294*D294</f>
        <v/>
      </c>
      <c r="G294" s="28">
        <f>SUMIFS(MasterSheet!K:K, MasterSheet!B:B, A294, MasterSheet!D:D, B294, MasterSheet!H:H, C294)</f>
        <v/>
      </c>
      <c r="H294" s="28">
        <f>G294*D294</f>
        <v/>
      </c>
      <c r="I294" s="30">
        <f>SUMIFS(MasterSheet!L:L, MasterSheet!B:B, A294, MasterSheet!D:D, B294, MasterSheet!H:H, C294)</f>
        <v/>
      </c>
      <c r="J294" s="30">
        <f>I294*D294</f>
        <v/>
      </c>
      <c r="K294" s="23">
        <f>UPPER(VLOOKUP(C294,MasterSheet!H:U,14,))</f>
        <v/>
      </c>
    </row>
    <row r="295">
      <c r="A295" s="23" t="inlineStr">
        <is>
          <t>EED116209</t>
        </is>
      </c>
      <c r="B295" s="32" t="n">
        <v>45824</v>
      </c>
      <c r="C295" s="23" t="n">
        <v>104418</v>
      </c>
      <c r="D295" s="23">
        <f>_xlfn.XLOOKUP(C295,MasterSheet!H:H,MasterSheet!F:F)</f>
        <v/>
      </c>
      <c r="E295" s="24">
        <f>SUMIFS(MasterSheet!J:J, MasterSheet!B:B, A295, MasterSheet!D:D, B295, MasterSheet!H:H, C295)</f>
        <v/>
      </c>
      <c r="F295" s="24">
        <f>E295*D295</f>
        <v/>
      </c>
      <c r="G295" s="28">
        <f>SUMIFS(MasterSheet!K:K, MasterSheet!B:B, A295, MasterSheet!D:D, B295, MasterSheet!H:H, C295)</f>
        <v/>
      </c>
      <c r="H295" s="28">
        <f>G295*D295</f>
        <v/>
      </c>
      <c r="I295" s="30">
        <f>SUMIFS(MasterSheet!L:L, MasterSheet!B:B, A295, MasterSheet!D:D, B295, MasterSheet!H:H, C295)</f>
        <v/>
      </c>
      <c r="J295" s="30">
        <f>I295*D295</f>
        <v/>
      </c>
      <c r="K295" s="23">
        <f>UPPER(VLOOKUP(C295,MasterSheet!H:U,14,))</f>
        <v/>
      </c>
    </row>
    <row r="296">
      <c r="A296" s="23" t="inlineStr">
        <is>
          <t>EED116209</t>
        </is>
      </c>
      <c r="B296" s="32" t="n">
        <v>45824</v>
      </c>
      <c r="C296" s="23" t="n">
        <v>106214</v>
      </c>
      <c r="D296" s="23">
        <f>_xlfn.XLOOKUP(C296,MasterSheet!H:H,MasterSheet!F:F)</f>
        <v/>
      </c>
      <c r="E296" s="24">
        <f>SUMIFS(MasterSheet!J:J, MasterSheet!B:B, A296, MasterSheet!D:D, B296, MasterSheet!H:H, C296)</f>
        <v/>
      </c>
      <c r="F296" s="24">
        <f>E296*D296</f>
        <v/>
      </c>
      <c r="G296" s="28">
        <f>SUMIFS(MasterSheet!K:K, MasterSheet!B:B, A296, MasterSheet!D:D, B296, MasterSheet!H:H, C296)</f>
        <v/>
      </c>
      <c r="H296" s="28">
        <f>G296*D296</f>
        <v/>
      </c>
      <c r="I296" s="30">
        <f>SUMIFS(MasterSheet!L:L, MasterSheet!B:B, A296, MasterSheet!D:D, B296, MasterSheet!H:H, C296)</f>
        <v/>
      </c>
      <c r="J296" s="30">
        <f>I296*D296</f>
        <v/>
      </c>
      <c r="K296" s="23">
        <f>UPPER(VLOOKUP(C296,MasterSheet!H:U,14,))</f>
        <v/>
      </c>
    </row>
    <row r="297">
      <c r="A297" s="23" t="inlineStr">
        <is>
          <t>EED116209</t>
        </is>
      </c>
      <c r="B297" s="32" t="n">
        <v>45824</v>
      </c>
      <c r="C297" s="23" t="n">
        <v>108422</v>
      </c>
      <c r="D297" s="23">
        <f>_xlfn.XLOOKUP(C297,MasterSheet!H:H,MasterSheet!F:F)</f>
        <v/>
      </c>
      <c r="E297" s="24">
        <f>SUMIFS(MasterSheet!J:J, MasterSheet!B:B, A297, MasterSheet!D:D, B297, MasterSheet!H:H, C297)</f>
        <v/>
      </c>
      <c r="F297" s="24">
        <f>E297*D297</f>
        <v/>
      </c>
      <c r="G297" s="28">
        <f>SUMIFS(MasterSheet!K:K, MasterSheet!B:B, A297, MasterSheet!D:D, B297, MasterSheet!H:H, C297)</f>
        <v/>
      </c>
      <c r="H297" s="28">
        <f>G297*D297</f>
        <v/>
      </c>
      <c r="I297" s="30">
        <f>SUMIFS(MasterSheet!L:L, MasterSheet!B:B, A297, MasterSheet!D:D, B297, MasterSheet!H:H, C297)</f>
        <v/>
      </c>
      <c r="J297" s="30">
        <f>I297*D297</f>
        <v/>
      </c>
      <c r="K297" s="23">
        <f>UPPER(VLOOKUP(C297,MasterSheet!H:U,14,))</f>
        <v/>
      </c>
    </row>
    <row r="298">
      <c r="A298" s="23" t="inlineStr">
        <is>
          <t>EED116209</t>
        </is>
      </c>
      <c r="B298" s="32" t="n">
        <v>45824</v>
      </c>
      <c r="C298" s="23" t="n">
        <v>109104</v>
      </c>
      <c r="D298" s="23">
        <f>_xlfn.XLOOKUP(C298,MasterSheet!H:H,MasterSheet!F:F)</f>
        <v/>
      </c>
      <c r="E298" s="24">
        <f>SUMIFS(MasterSheet!J:J, MasterSheet!B:B, A298, MasterSheet!D:D, B298, MasterSheet!H:H, C298)</f>
        <v/>
      </c>
      <c r="F298" s="24">
        <f>E298*D298</f>
        <v/>
      </c>
      <c r="G298" s="28">
        <f>SUMIFS(MasterSheet!K:K, MasterSheet!B:B, A298, MasterSheet!D:D, B298, MasterSheet!H:H, C298)</f>
        <v/>
      </c>
      <c r="H298" s="28">
        <f>G298*D298</f>
        <v/>
      </c>
      <c r="I298" s="30">
        <f>SUMIFS(MasterSheet!L:L, MasterSheet!B:B, A298, MasterSheet!D:D, B298, MasterSheet!H:H, C298)</f>
        <v/>
      </c>
      <c r="J298" s="30">
        <f>I298*D298</f>
        <v/>
      </c>
      <c r="K298" s="23">
        <f>UPPER(VLOOKUP(C298,MasterSheet!H:U,14,))</f>
        <v/>
      </c>
    </row>
    <row r="299">
      <c r="A299" s="23" t="inlineStr">
        <is>
          <t>EED116209</t>
        </is>
      </c>
      <c r="B299" s="32" t="n">
        <v>45824</v>
      </c>
      <c r="C299" s="23" t="n">
        <v>109116</v>
      </c>
      <c r="D299" s="23">
        <f>_xlfn.XLOOKUP(C299,MasterSheet!H:H,MasterSheet!F:F)</f>
        <v/>
      </c>
      <c r="E299" s="24">
        <f>SUMIFS(MasterSheet!J:J, MasterSheet!B:B, A299, MasterSheet!D:D, B299, MasterSheet!H:H, C299)</f>
        <v/>
      </c>
      <c r="F299" s="24">
        <f>E299*D299</f>
        <v/>
      </c>
      <c r="G299" s="28">
        <f>SUMIFS(MasterSheet!K:K, MasterSheet!B:B, A299, MasterSheet!D:D, B299, MasterSheet!H:H, C299)</f>
        <v/>
      </c>
      <c r="H299" s="28">
        <f>G299*D299</f>
        <v/>
      </c>
      <c r="I299" s="30">
        <f>SUMIFS(MasterSheet!L:L, MasterSheet!B:B, A299, MasterSheet!D:D, B299, MasterSheet!H:H, C299)</f>
        <v/>
      </c>
      <c r="J299" s="30">
        <f>I299*D299</f>
        <v/>
      </c>
      <c r="K299" s="23">
        <f>UPPER(VLOOKUP(C299,MasterSheet!H:U,14,))</f>
        <v/>
      </c>
    </row>
    <row r="300">
      <c r="A300" s="23" t="inlineStr">
        <is>
          <t>EED116209</t>
        </is>
      </c>
      <c r="B300" s="32" t="n">
        <v>45824</v>
      </c>
      <c r="C300" s="23" t="n">
        <v>113815</v>
      </c>
      <c r="D300" s="23">
        <f>_xlfn.XLOOKUP(C300,MasterSheet!H:H,MasterSheet!F:F)</f>
        <v/>
      </c>
      <c r="E300" s="24">
        <f>SUMIFS(MasterSheet!J:J, MasterSheet!B:B, A300, MasterSheet!D:D, B300, MasterSheet!H:H, C300)</f>
        <v/>
      </c>
      <c r="F300" s="24">
        <f>E300*D300</f>
        <v/>
      </c>
      <c r="G300" s="28">
        <f>SUMIFS(MasterSheet!K:K, MasterSheet!B:B, A300, MasterSheet!D:D, B300, MasterSheet!H:H, C300)</f>
        <v/>
      </c>
      <c r="H300" s="28">
        <f>G300*D300</f>
        <v/>
      </c>
      <c r="I300" s="30">
        <f>SUMIFS(MasterSheet!L:L, MasterSheet!B:B, A300, MasterSheet!D:D, B300, MasterSheet!H:H, C300)</f>
        <v/>
      </c>
      <c r="J300" s="30">
        <f>I300*D300</f>
        <v/>
      </c>
      <c r="K300" s="23">
        <f>UPPER(VLOOKUP(C300,MasterSheet!H:U,14,))</f>
        <v/>
      </c>
    </row>
    <row r="301">
      <c r="A301" s="23" t="inlineStr">
        <is>
          <t>EED116209</t>
        </is>
      </c>
      <c r="B301" s="32" t="n">
        <v>45824</v>
      </c>
      <c r="C301" s="23" t="n">
        <v>115502</v>
      </c>
      <c r="D301" s="23">
        <f>_xlfn.XLOOKUP(C301,MasterSheet!H:H,MasterSheet!F:F)</f>
        <v/>
      </c>
      <c r="E301" s="24">
        <f>SUMIFS(MasterSheet!J:J, MasterSheet!B:B, A301, MasterSheet!D:D, B301, MasterSheet!H:H, C301)</f>
        <v/>
      </c>
      <c r="F301" s="24">
        <f>E301*D301</f>
        <v/>
      </c>
      <c r="G301" s="28">
        <f>SUMIFS(MasterSheet!K:K, MasterSheet!B:B, A301, MasterSheet!D:D, B301, MasterSheet!H:H, C301)</f>
        <v/>
      </c>
      <c r="H301" s="28">
        <f>G301*D301</f>
        <v/>
      </c>
      <c r="I301" s="30">
        <f>SUMIFS(MasterSheet!L:L, MasterSheet!B:B, A301, MasterSheet!D:D, B301, MasterSheet!H:H, C301)</f>
        <v/>
      </c>
      <c r="J301" s="30">
        <f>I301*D301</f>
        <v/>
      </c>
      <c r="K301" s="23">
        <f>UPPER(VLOOKUP(C301,MasterSheet!H:U,14,))</f>
        <v/>
      </c>
    </row>
    <row r="302">
      <c r="A302" s="23" t="inlineStr">
        <is>
          <t>EED116209</t>
        </is>
      </c>
      <c r="B302" s="32" t="n">
        <v>45824</v>
      </c>
      <c r="C302" s="23" t="n">
        <v>115520</v>
      </c>
      <c r="D302" s="23">
        <f>_xlfn.XLOOKUP(C302,MasterSheet!H:H,MasterSheet!F:F)</f>
        <v/>
      </c>
      <c r="E302" s="24">
        <f>SUMIFS(MasterSheet!J:J, MasterSheet!B:B, A302, MasterSheet!D:D, B302, MasterSheet!H:H, C302)</f>
        <v/>
      </c>
      <c r="F302" s="24">
        <f>E302*D302</f>
        <v/>
      </c>
      <c r="G302" s="28">
        <f>SUMIFS(MasterSheet!K:K, MasterSheet!B:B, A302, MasterSheet!D:D, B302, MasterSheet!H:H, C302)</f>
        <v/>
      </c>
      <c r="H302" s="28">
        <f>G302*D302</f>
        <v/>
      </c>
      <c r="I302" s="30">
        <f>SUMIFS(MasterSheet!L:L, MasterSheet!B:B, A302, MasterSheet!D:D, B302, MasterSheet!H:H, C302)</f>
        <v/>
      </c>
      <c r="J302" s="30">
        <f>I302*D302</f>
        <v/>
      </c>
      <c r="K302" s="23">
        <f>UPPER(VLOOKUP(C302,MasterSheet!H:U,14,))</f>
        <v/>
      </c>
    </row>
    <row r="303">
      <c r="A303" s="23" t="inlineStr">
        <is>
          <t>EED116209</t>
        </is>
      </c>
      <c r="B303" s="32" t="n">
        <v>45824</v>
      </c>
      <c r="C303" s="23" t="n">
        <v>116220</v>
      </c>
      <c r="D303" s="23">
        <f>_xlfn.XLOOKUP(C303,MasterSheet!H:H,MasterSheet!F:F)</f>
        <v/>
      </c>
      <c r="E303" s="24">
        <f>SUMIFS(MasterSheet!J:J, MasterSheet!B:B, A303, MasterSheet!D:D, B303, MasterSheet!H:H, C303)</f>
        <v/>
      </c>
      <c r="F303" s="24">
        <f>E303*D303</f>
        <v/>
      </c>
      <c r="G303" s="28">
        <f>SUMIFS(MasterSheet!K:K, MasterSheet!B:B, A303, MasterSheet!D:D, B303, MasterSheet!H:H, C303)</f>
        <v/>
      </c>
      <c r="H303" s="28">
        <f>G303*D303</f>
        <v/>
      </c>
      <c r="I303" s="30">
        <f>SUMIFS(MasterSheet!L:L, MasterSheet!B:B, A303, MasterSheet!D:D, B303, MasterSheet!H:H, C303)</f>
        <v/>
      </c>
      <c r="J303" s="30">
        <f>I303*D303</f>
        <v/>
      </c>
      <c r="K303" s="23">
        <f>UPPER(VLOOKUP(C303,MasterSheet!H:U,14,))</f>
        <v/>
      </c>
    </row>
    <row r="304">
      <c r="A304" s="23" t="inlineStr">
        <is>
          <t>EED116209</t>
        </is>
      </c>
      <c r="B304" s="32" t="n">
        <v>45824</v>
      </c>
      <c r="C304" s="23" t="n">
        <v>123130</v>
      </c>
      <c r="D304" s="23">
        <f>_xlfn.XLOOKUP(C304,MasterSheet!H:H,MasterSheet!F:F)</f>
        <v/>
      </c>
      <c r="E304" s="24">
        <f>SUMIFS(MasterSheet!J:J, MasterSheet!B:B, A304, MasterSheet!D:D, B304, MasterSheet!H:H, C304)</f>
        <v/>
      </c>
      <c r="F304" s="24">
        <f>E304*D304</f>
        <v/>
      </c>
      <c r="G304" s="28">
        <f>SUMIFS(MasterSheet!K:K, MasterSheet!B:B, A304, MasterSheet!D:D, B304, MasterSheet!H:H, C304)</f>
        <v/>
      </c>
      <c r="H304" s="28">
        <f>G304*D304</f>
        <v/>
      </c>
      <c r="I304" s="30">
        <f>SUMIFS(MasterSheet!L:L, MasterSheet!B:B, A304, MasterSheet!D:D, B304, MasterSheet!H:H, C304)</f>
        <v/>
      </c>
      <c r="J304" s="30">
        <f>I304*D304</f>
        <v/>
      </c>
      <c r="K304" s="23">
        <f>UPPER(VLOOKUP(C304,MasterSheet!H:U,14,))</f>
        <v/>
      </c>
    </row>
    <row r="305">
      <c r="A305" s="23" t="inlineStr">
        <is>
          <t>EED116209</t>
        </is>
      </c>
      <c r="B305" s="32" t="n">
        <v>45824</v>
      </c>
      <c r="C305" s="23" t="n">
        <v>135248</v>
      </c>
      <c r="D305" s="23">
        <f>_xlfn.XLOOKUP(C305,MasterSheet!H:H,MasterSheet!F:F)</f>
        <v/>
      </c>
      <c r="E305" s="24">
        <f>SUMIFS(MasterSheet!J:J, MasterSheet!B:B, A305, MasterSheet!D:D, B305, MasterSheet!H:H, C305)</f>
        <v/>
      </c>
      <c r="F305" s="24">
        <f>E305*D305</f>
        <v/>
      </c>
      <c r="G305" s="28">
        <f>SUMIFS(MasterSheet!K:K, MasterSheet!B:B, A305, MasterSheet!D:D, B305, MasterSheet!H:H, C305)</f>
        <v/>
      </c>
      <c r="H305" s="28">
        <f>G305*D305</f>
        <v/>
      </c>
      <c r="I305" s="30">
        <f>SUMIFS(MasterSheet!L:L, MasterSheet!B:B, A305, MasterSheet!D:D, B305, MasterSheet!H:H, C305)</f>
        <v/>
      </c>
      <c r="J305" s="30">
        <f>I305*D305</f>
        <v/>
      </c>
      <c r="K305" s="23">
        <f>UPPER(VLOOKUP(C305,MasterSheet!H:U,14,))</f>
        <v/>
      </c>
    </row>
    <row r="306">
      <c r="A306" s="23" t="inlineStr">
        <is>
          <t>EED116209</t>
        </is>
      </c>
      <c r="B306" s="32" t="n">
        <v>45824</v>
      </c>
      <c r="C306" s="23" t="n">
        <v>142512</v>
      </c>
      <c r="D306" s="23">
        <f>_xlfn.XLOOKUP(C306,MasterSheet!H:H,MasterSheet!F:F)</f>
        <v/>
      </c>
      <c r="E306" s="24">
        <f>SUMIFS(MasterSheet!J:J, MasterSheet!B:B, A306, MasterSheet!D:D, B306, MasterSheet!H:H, C306)</f>
        <v/>
      </c>
      <c r="F306" s="24">
        <f>E306*D306</f>
        <v/>
      </c>
      <c r="G306" s="28">
        <f>SUMIFS(MasterSheet!K:K, MasterSheet!B:B, A306, MasterSheet!D:D, B306, MasterSheet!H:H, C306)</f>
        <v/>
      </c>
      <c r="H306" s="28">
        <f>G306*D306</f>
        <v/>
      </c>
      <c r="I306" s="30">
        <f>SUMIFS(MasterSheet!L:L, MasterSheet!B:B, A306, MasterSheet!D:D, B306, MasterSheet!H:H, C306)</f>
        <v/>
      </c>
      <c r="J306" s="30">
        <f>I306*D306</f>
        <v/>
      </c>
      <c r="K306" s="23">
        <f>UPPER(VLOOKUP(C306,MasterSheet!H:U,14,))</f>
        <v/>
      </c>
    </row>
    <row r="307">
      <c r="A307" s="23" t="inlineStr">
        <is>
          <t>EED116209</t>
        </is>
      </c>
      <c r="B307" s="32" t="n">
        <v>45824</v>
      </c>
      <c r="C307" s="23" t="n">
        <v>144610</v>
      </c>
      <c r="D307" s="23">
        <f>_xlfn.XLOOKUP(C307,MasterSheet!H:H,MasterSheet!F:F)</f>
        <v/>
      </c>
      <c r="E307" s="24">
        <f>SUMIFS(MasterSheet!J:J, MasterSheet!B:B, A307, MasterSheet!D:D, B307, MasterSheet!H:H, C307)</f>
        <v/>
      </c>
      <c r="F307" s="24">
        <f>E307*D307</f>
        <v/>
      </c>
      <c r="G307" s="28">
        <f>SUMIFS(MasterSheet!K:K, MasterSheet!B:B, A307, MasterSheet!D:D, B307, MasterSheet!H:H, C307)</f>
        <v/>
      </c>
      <c r="H307" s="28">
        <f>G307*D307</f>
        <v/>
      </c>
      <c r="I307" s="30">
        <f>SUMIFS(MasterSheet!L:L, MasterSheet!B:B, A307, MasterSheet!D:D, B307, MasterSheet!H:H, C307)</f>
        <v/>
      </c>
      <c r="J307" s="30">
        <f>I307*D307</f>
        <v/>
      </c>
      <c r="K307" s="23">
        <f>UPPER(VLOOKUP(C307,MasterSheet!H:U,14,))</f>
        <v/>
      </c>
    </row>
    <row r="308">
      <c r="A308" s="23" t="inlineStr">
        <is>
          <t>EED116209</t>
        </is>
      </c>
      <c r="B308" s="32" t="n">
        <v>45824</v>
      </c>
      <c r="C308" s="23" t="n">
        <v>144612</v>
      </c>
      <c r="D308" s="23">
        <f>_xlfn.XLOOKUP(C308,MasterSheet!H:H,MasterSheet!F:F)</f>
        <v/>
      </c>
      <c r="E308" s="24">
        <f>SUMIFS(MasterSheet!J:J, MasterSheet!B:B, A308, MasterSheet!D:D, B308, MasterSheet!H:H, C308)</f>
        <v/>
      </c>
      <c r="F308" s="24">
        <f>E308*D308</f>
        <v/>
      </c>
      <c r="G308" s="28">
        <f>SUMIFS(MasterSheet!K:K, MasterSheet!B:B, A308, MasterSheet!D:D, B308, MasterSheet!H:H, C308)</f>
        <v/>
      </c>
      <c r="H308" s="28">
        <f>G308*D308</f>
        <v/>
      </c>
      <c r="I308" s="30">
        <f>SUMIFS(MasterSheet!L:L, MasterSheet!B:B, A308, MasterSheet!D:D, B308, MasterSheet!H:H, C308)</f>
        <v/>
      </c>
      <c r="J308" s="30">
        <f>I308*D308</f>
        <v/>
      </c>
      <c r="K308" s="23">
        <f>UPPER(VLOOKUP(C308,MasterSheet!H:U,14,))</f>
        <v/>
      </c>
    </row>
    <row r="309">
      <c r="A309" s="23" t="inlineStr">
        <is>
          <t>EED116209</t>
        </is>
      </c>
      <c r="B309" s="32" t="n">
        <v>45824</v>
      </c>
      <c r="C309" s="23" t="n">
        <v>302339</v>
      </c>
      <c r="D309" s="23">
        <f>_xlfn.XLOOKUP(C309,MasterSheet!H:H,MasterSheet!F:F)</f>
        <v/>
      </c>
      <c r="E309" s="24">
        <f>SUMIFS(MasterSheet!J:J, MasterSheet!B:B, A309, MasterSheet!D:D, B309, MasterSheet!H:H, C309)</f>
        <v/>
      </c>
      <c r="F309" s="24">
        <f>E309*D309</f>
        <v/>
      </c>
      <c r="G309" s="28">
        <f>SUMIFS(MasterSheet!K:K, MasterSheet!B:B, A309, MasterSheet!D:D, B309, MasterSheet!H:H, C309)</f>
        <v/>
      </c>
      <c r="H309" s="28">
        <f>G309*D309</f>
        <v/>
      </c>
      <c r="I309" s="30">
        <f>SUMIFS(MasterSheet!L:L, MasterSheet!B:B, A309, MasterSheet!D:D, B309, MasterSheet!H:H, C309)</f>
        <v/>
      </c>
      <c r="J309" s="30">
        <f>I309*D309</f>
        <v/>
      </c>
      <c r="K309" s="23">
        <f>UPPER(VLOOKUP(C309,MasterSheet!H:U,14,))</f>
        <v/>
      </c>
    </row>
    <row r="310">
      <c r="A310" s="23" t="inlineStr">
        <is>
          <t>EED116209</t>
        </is>
      </c>
      <c r="B310" s="32" t="n">
        <v>45824</v>
      </c>
      <c r="C310" s="23" t="n">
        <v>310910</v>
      </c>
      <c r="D310" s="23">
        <f>_xlfn.XLOOKUP(C310,MasterSheet!H:H,MasterSheet!F:F)</f>
        <v/>
      </c>
      <c r="E310" s="24">
        <f>SUMIFS(MasterSheet!J:J, MasterSheet!B:B, A310, MasterSheet!D:D, B310, MasterSheet!H:H, C310)</f>
        <v/>
      </c>
      <c r="F310" s="24">
        <f>E310*D310</f>
        <v/>
      </c>
      <c r="G310" s="28">
        <f>SUMIFS(MasterSheet!K:K, MasterSheet!B:B, A310, MasterSheet!D:D, B310, MasterSheet!H:H, C310)</f>
        <v/>
      </c>
      <c r="H310" s="28">
        <f>G310*D310</f>
        <v/>
      </c>
      <c r="I310" s="30">
        <f>SUMIFS(MasterSheet!L:L, MasterSheet!B:B, A310, MasterSheet!D:D, B310, MasterSheet!H:H, C310)</f>
        <v/>
      </c>
      <c r="J310" s="30">
        <f>I310*D310</f>
        <v/>
      </c>
      <c r="K310" s="23">
        <f>UPPER(VLOOKUP(C310,MasterSheet!H:U,14,))</f>
        <v/>
      </c>
    </row>
    <row r="311">
      <c r="A311" s="23" t="inlineStr">
        <is>
          <t>EED116209</t>
        </is>
      </c>
      <c r="B311" s="32" t="n">
        <v>45824</v>
      </c>
      <c r="C311" s="23" t="n">
        <v>317433</v>
      </c>
      <c r="D311" s="23">
        <f>_xlfn.XLOOKUP(C311,MasterSheet!H:H,MasterSheet!F:F)</f>
        <v/>
      </c>
      <c r="E311" s="24">
        <f>SUMIFS(MasterSheet!J:J, MasterSheet!B:B, A311, MasterSheet!D:D, B311, MasterSheet!H:H, C311)</f>
        <v/>
      </c>
      <c r="F311" s="24">
        <f>E311*D311</f>
        <v/>
      </c>
      <c r="G311" s="28">
        <f>SUMIFS(MasterSheet!K:K, MasterSheet!B:B, A311, MasterSheet!D:D, B311, MasterSheet!H:H, C311)</f>
        <v/>
      </c>
      <c r="H311" s="28">
        <f>G311*D311</f>
        <v/>
      </c>
      <c r="I311" s="30">
        <f>SUMIFS(MasterSheet!L:L, MasterSheet!B:B, A311, MasterSheet!D:D, B311, MasterSheet!H:H, C311)</f>
        <v/>
      </c>
      <c r="J311" s="30">
        <f>I311*D311</f>
        <v/>
      </c>
      <c r="K311" s="23">
        <f>UPPER(VLOOKUP(C311,MasterSheet!H:U,14,))</f>
        <v/>
      </c>
    </row>
    <row r="312">
      <c r="A312" s="23" t="inlineStr">
        <is>
          <t>EED116209</t>
        </is>
      </c>
      <c r="B312" s="32" t="n">
        <v>45824</v>
      </c>
      <c r="C312" s="23" t="n">
        <v>328109</v>
      </c>
      <c r="D312" s="23">
        <f>_xlfn.XLOOKUP(C312,MasterSheet!H:H,MasterSheet!F:F)</f>
        <v/>
      </c>
      <c r="E312" s="24">
        <f>SUMIFS(MasterSheet!J:J, MasterSheet!B:B, A312, MasterSheet!D:D, B312, MasterSheet!H:H, C312)</f>
        <v/>
      </c>
      <c r="F312" s="24">
        <f>E312*D312</f>
        <v/>
      </c>
      <c r="G312" s="28">
        <f>SUMIFS(MasterSheet!K:K, MasterSheet!B:B, A312, MasterSheet!D:D, B312, MasterSheet!H:H, C312)</f>
        <v/>
      </c>
      <c r="H312" s="28">
        <f>G312*D312</f>
        <v/>
      </c>
      <c r="I312" s="30">
        <f>SUMIFS(MasterSheet!L:L, MasterSheet!B:B, A312, MasterSheet!D:D, B312, MasterSheet!H:H, C312)</f>
        <v/>
      </c>
      <c r="J312" s="30">
        <f>I312*D312</f>
        <v/>
      </c>
      <c r="K312" s="23">
        <f>UPPER(VLOOKUP(C312,MasterSheet!H:U,14,))</f>
        <v/>
      </c>
    </row>
    <row r="313">
      <c r="A313" s="23" t="inlineStr">
        <is>
          <t>EED116209</t>
        </is>
      </c>
      <c r="B313" s="32" t="n">
        <v>45824</v>
      </c>
      <c r="C313" s="23" t="n">
        <v>343509</v>
      </c>
      <c r="D313" s="23">
        <f>_xlfn.XLOOKUP(C313,MasterSheet!H:H,MasterSheet!F:F)</f>
        <v/>
      </c>
      <c r="E313" s="24">
        <f>SUMIFS(MasterSheet!J:J, MasterSheet!B:B, A313, MasterSheet!D:D, B313, MasterSheet!H:H, C313)</f>
        <v/>
      </c>
      <c r="F313" s="24">
        <f>E313*D313</f>
        <v/>
      </c>
      <c r="G313" s="28">
        <f>SUMIFS(MasterSheet!K:K, MasterSheet!B:B, A313, MasterSheet!D:D, B313, MasterSheet!H:H, C313)</f>
        <v/>
      </c>
      <c r="H313" s="28">
        <f>G313*D313</f>
        <v/>
      </c>
      <c r="I313" s="30">
        <f>SUMIFS(MasterSheet!L:L, MasterSheet!B:B, A313, MasterSheet!D:D, B313, MasterSheet!H:H, C313)</f>
        <v/>
      </c>
      <c r="J313" s="30">
        <f>I313*D313</f>
        <v/>
      </c>
      <c r="K313" s="23">
        <f>UPPER(VLOOKUP(C313,MasterSheet!H:U,14,))</f>
        <v/>
      </c>
    </row>
    <row r="314">
      <c r="A314" s="23" t="inlineStr">
        <is>
          <t>EED116209</t>
        </is>
      </c>
      <c r="B314" s="32" t="n">
        <v>45824</v>
      </c>
      <c r="C314" s="23" t="n">
        <v>344007</v>
      </c>
      <c r="D314" s="23">
        <f>_xlfn.XLOOKUP(C314,MasterSheet!H:H,MasterSheet!F:F)</f>
        <v/>
      </c>
      <c r="E314" s="24">
        <f>SUMIFS(MasterSheet!J:J, MasterSheet!B:B, A314, MasterSheet!D:D, B314, MasterSheet!H:H, C314)</f>
        <v/>
      </c>
      <c r="F314" s="24">
        <f>E314*D314</f>
        <v/>
      </c>
      <c r="G314" s="28">
        <f>SUMIFS(MasterSheet!K:K, MasterSheet!B:B, A314, MasterSheet!D:D, B314, MasterSheet!H:H, C314)</f>
        <v/>
      </c>
      <c r="H314" s="28">
        <f>G314*D314</f>
        <v/>
      </c>
      <c r="I314" s="30">
        <f>SUMIFS(MasterSheet!L:L, MasterSheet!B:B, A314, MasterSheet!D:D, B314, MasterSheet!H:H, C314)</f>
        <v/>
      </c>
      <c r="J314" s="30">
        <f>I314*D314</f>
        <v/>
      </c>
      <c r="K314" s="23">
        <f>UPPER(VLOOKUP(C314,MasterSheet!H:U,14,))</f>
        <v/>
      </c>
    </row>
    <row r="315">
      <c r="A315" s="23" t="inlineStr">
        <is>
          <t>EED116209</t>
        </is>
      </c>
      <c r="B315" s="32" t="n">
        <v>45824</v>
      </c>
      <c r="C315" s="23" t="n">
        <v>353214</v>
      </c>
      <c r="D315" s="23">
        <f>_xlfn.XLOOKUP(C315,MasterSheet!H:H,MasterSheet!F:F)</f>
        <v/>
      </c>
      <c r="E315" s="24">
        <f>SUMIFS(MasterSheet!J:J, MasterSheet!B:B, A315, MasterSheet!D:D, B315, MasterSheet!H:H, C315)</f>
        <v/>
      </c>
      <c r="F315" s="24">
        <f>E315*D315</f>
        <v/>
      </c>
      <c r="G315" s="28">
        <f>SUMIFS(MasterSheet!K:K, MasterSheet!B:B, A315, MasterSheet!D:D, B315, MasterSheet!H:H, C315)</f>
        <v/>
      </c>
      <c r="H315" s="28">
        <f>G315*D315</f>
        <v/>
      </c>
      <c r="I315" s="30">
        <f>SUMIFS(MasterSheet!L:L, MasterSheet!B:B, A315, MasterSheet!D:D, B315, MasterSheet!H:H, C315)</f>
        <v/>
      </c>
      <c r="J315" s="30">
        <f>I315*D315</f>
        <v/>
      </c>
      <c r="K315" s="23">
        <f>UPPER(VLOOKUP(C315,MasterSheet!H:U,14,))</f>
        <v/>
      </c>
    </row>
    <row r="316">
      <c r="A316" s="23" t="inlineStr">
        <is>
          <t>EED116209</t>
        </is>
      </c>
      <c r="B316" s="32" t="n">
        <v>45824</v>
      </c>
      <c r="C316" s="23" t="n">
        <v>356619</v>
      </c>
      <c r="D316" s="23">
        <f>_xlfn.XLOOKUP(C316,MasterSheet!H:H,MasterSheet!F:F)</f>
        <v/>
      </c>
      <c r="E316" s="24">
        <f>SUMIFS(MasterSheet!J:J, MasterSheet!B:B, A316, MasterSheet!D:D, B316, MasterSheet!H:H, C316)</f>
        <v/>
      </c>
      <c r="F316" s="24">
        <f>E316*D316</f>
        <v/>
      </c>
      <c r="G316" s="28">
        <f>SUMIFS(MasterSheet!K:K, MasterSheet!B:B, A316, MasterSheet!D:D, B316, MasterSheet!H:H, C316)</f>
        <v/>
      </c>
      <c r="H316" s="28">
        <f>G316*D316</f>
        <v/>
      </c>
      <c r="I316" s="30">
        <f>SUMIFS(MasterSheet!L:L, MasterSheet!B:B, A316, MasterSheet!D:D, B316, MasterSheet!H:H, C316)</f>
        <v/>
      </c>
      <c r="J316" s="30">
        <f>I316*D316</f>
        <v/>
      </c>
      <c r="K316" s="23">
        <f>UPPER(VLOOKUP(C316,MasterSheet!H:U,14,))</f>
        <v/>
      </c>
    </row>
    <row r="317">
      <c r="A317" s="23" t="inlineStr">
        <is>
          <t>EED116209</t>
        </is>
      </c>
      <c r="B317" s="32" t="n">
        <v>45824</v>
      </c>
      <c r="C317" s="23" t="n">
        <v>359413</v>
      </c>
      <c r="D317" s="23">
        <f>_xlfn.XLOOKUP(C317,MasterSheet!H:H,MasterSheet!F:F)</f>
        <v/>
      </c>
      <c r="E317" s="24">
        <f>SUMIFS(MasterSheet!J:J, MasterSheet!B:B, A317, MasterSheet!D:D, B317, MasterSheet!H:H, C317)</f>
        <v/>
      </c>
      <c r="F317" s="24">
        <f>E317*D317</f>
        <v/>
      </c>
      <c r="G317" s="28">
        <f>SUMIFS(MasterSheet!K:K, MasterSheet!B:B, A317, MasterSheet!D:D, B317, MasterSheet!H:H, C317)</f>
        <v/>
      </c>
      <c r="H317" s="28">
        <f>G317*D317</f>
        <v/>
      </c>
      <c r="I317" s="30">
        <f>SUMIFS(MasterSheet!L:L, MasterSheet!B:B, A317, MasterSheet!D:D, B317, MasterSheet!H:H, C317)</f>
        <v/>
      </c>
      <c r="J317" s="30">
        <f>I317*D317</f>
        <v/>
      </c>
      <c r="K317" s="23">
        <f>UPPER(VLOOKUP(C317,MasterSheet!H:U,14,))</f>
        <v/>
      </c>
    </row>
    <row r="318">
      <c r="A318" s="23" t="inlineStr">
        <is>
          <t>EED116209</t>
        </is>
      </c>
      <c r="B318" s="32" t="n">
        <v>45824</v>
      </c>
      <c r="C318" s="23" t="n">
        <v>360731</v>
      </c>
      <c r="D318" s="23">
        <f>_xlfn.XLOOKUP(C318,MasterSheet!H:H,MasterSheet!F:F)</f>
        <v/>
      </c>
      <c r="E318" s="24">
        <f>SUMIFS(MasterSheet!J:J, MasterSheet!B:B, A318, MasterSheet!D:D, B318, MasterSheet!H:H, C318)</f>
        <v/>
      </c>
      <c r="F318" s="24">
        <f>E318*D318</f>
        <v/>
      </c>
      <c r="G318" s="28">
        <f>SUMIFS(MasterSheet!K:K, MasterSheet!B:B, A318, MasterSheet!D:D, B318, MasterSheet!H:H, C318)</f>
        <v/>
      </c>
      <c r="H318" s="28">
        <f>G318*D318</f>
        <v/>
      </c>
      <c r="I318" s="30">
        <f>SUMIFS(MasterSheet!L:L, MasterSheet!B:B, A318, MasterSheet!D:D, B318, MasterSheet!H:H, C318)</f>
        <v/>
      </c>
      <c r="J318" s="30">
        <f>I318*D318</f>
        <v/>
      </c>
      <c r="K318" s="23">
        <f>UPPER(VLOOKUP(C318,MasterSheet!H:U,14,))</f>
        <v/>
      </c>
    </row>
    <row r="319">
      <c r="A319" s="23" t="inlineStr">
        <is>
          <t>EED116209</t>
        </is>
      </c>
      <c r="B319" s="32" t="n">
        <v>45824</v>
      </c>
      <c r="C319" s="23" t="n">
        <v>362510</v>
      </c>
      <c r="D319" s="23">
        <f>_xlfn.XLOOKUP(C319,MasterSheet!H:H,MasterSheet!F:F)</f>
        <v/>
      </c>
      <c r="E319" s="24">
        <f>SUMIFS(MasterSheet!J:J, MasterSheet!B:B, A319, MasterSheet!D:D, B319, MasterSheet!H:H, C319)</f>
        <v/>
      </c>
      <c r="F319" s="24">
        <f>E319*D319</f>
        <v/>
      </c>
      <c r="G319" s="28">
        <f>SUMIFS(MasterSheet!K:K, MasterSheet!B:B, A319, MasterSheet!D:D, B319, MasterSheet!H:H, C319)</f>
        <v/>
      </c>
      <c r="H319" s="28">
        <f>G319*D319</f>
        <v/>
      </c>
      <c r="I319" s="30">
        <f>SUMIFS(MasterSheet!L:L, MasterSheet!B:B, A319, MasterSheet!D:D, B319, MasterSheet!H:H, C319)</f>
        <v/>
      </c>
      <c r="J319" s="30">
        <f>I319*D319</f>
        <v/>
      </c>
      <c r="K319" s="23">
        <f>UPPER(VLOOKUP(C319,MasterSheet!H:U,14,))</f>
        <v/>
      </c>
    </row>
    <row r="320">
      <c r="A320" s="23" t="inlineStr">
        <is>
          <t>EED116209</t>
        </is>
      </c>
      <c r="B320" s="32" t="n">
        <v>45824</v>
      </c>
      <c r="C320" s="23" t="n">
        <v>379207</v>
      </c>
      <c r="D320" s="23">
        <f>_xlfn.XLOOKUP(C320,MasterSheet!H:H,MasterSheet!F:F)</f>
        <v/>
      </c>
      <c r="E320" s="24">
        <f>SUMIFS(MasterSheet!J:J, MasterSheet!B:B, A320, MasterSheet!D:D, B320, MasterSheet!H:H, C320)</f>
        <v/>
      </c>
      <c r="F320" s="24">
        <f>E320*D320</f>
        <v/>
      </c>
      <c r="G320" s="28">
        <f>SUMIFS(MasterSheet!K:K, MasterSheet!B:B, A320, MasterSheet!D:D, B320, MasterSheet!H:H, C320)</f>
        <v/>
      </c>
      <c r="H320" s="28">
        <f>G320*D320</f>
        <v/>
      </c>
      <c r="I320" s="30">
        <f>SUMIFS(MasterSheet!L:L, MasterSheet!B:B, A320, MasterSheet!D:D, B320, MasterSheet!H:H, C320)</f>
        <v/>
      </c>
      <c r="J320" s="30">
        <f>I320*D320</f>
        <v/>
      </c>
      <c r="K320" s="23">
        <f>UPPER(VLOOKUP(C320,MasterSheet!H:U,14,))</f>
        <v/>
      </c>
    </row>
    <row r="321">
      <c r="A321" s="23" t="inlineStr">
        <is>
          <t>EED116209</t>
        </is>
      </c>
      <c r="B321" s="32" t="n">
        <v>45824</v>
      </c>
      <c r="C321" s="23" t="n">
        <v>381506</v>
      </c>
      <c r="D321" s="23">
        <f>_xlfn.XLOOKUP(C321,MasterSheet!H:H,MasterSheet!F:F)</f>
        <v/>
      </c>
      <c r="E321" s="24">
        <f>SUMIFS(MasterSheet!J:J, MasterSheet!B:B, A321, MasterSheet!D:D, B321, MasterSheet!H:H, C321)</f>
        <v/>
      </c>
      <c r="F321" s="24">
        <f>E321*D321</f>
        <v/>
      </c>
      <c r="G321" s="28">
        <f>SUMIFS(MasterSheet!K:K, MasterSheet!B:B, A321, MasterSheet!D:D, B321, MasterSheet!H:H, C321)</f>
        <v/>
      </c>
      <c r="H321" s="28">
        <f>G321*D321</f>
        <v/>
      </c>
      <c r="I321" s="30">
        <f>SUMIFS(MasterSheet!L:L, MasterSheet!B:B, A321, MasterSheet!D:D, B321, MasterSheet!H:H, C321)</f>
        <v/>
      </c>
      <c r="J321" s="30">
        <f>I321*D321</f>
        <v/>
      </c>
      <c r="K321" s="23">
        <f>UPPER(VLOOKUP(C321,MasterSheet!H:U,14,))</f>
        <v/>
      </c>
    </row>
    <row r="322">
      <c r="A322" s="23" t="inlineStr">
        <is>
          <t>EED116209</t>
        </is>
      </c>
      <c r="B322" s="32" t="n">
        <v>45824</v>
      </c>
      <c r="C322" s="23" t="n">
        <v>397907</v>
      </c>
      <c r="D322" s="23">
        <f>_xlfn.XLOOKUP(C322,MasterSheet!H:H,MasterSheet!F:F)</f>
        <v/>
      </c>
      <c r="E322" s="24">
        <f>SUMIFS(MasterSheet!J:J, MasterSheet!B:B, A322, MasterSheet!D:D, B322, MasterSheet!H:H, C322)</f>
        <v/>
      </c>
      <c r="F322" s="24">
        <f>E322*D322</f>
        <v/>
      </c>
      <c r="G322" s="28">
        <f>SUMIFS(MasterSheet!K:K, MasterSheet!B:B, A322, MasterSheet!D:D, B322, MasterSheet!H:H, C322)</f>
        <v/>
      </c>
      <c r="H322" s="28">
        <f>G322*D322</f>
        <v/>
      </c>
      <c r="I322" s="30">
        <f>SUMIFS(MasterSheet!L:L, MasterSheet!B:B, A322, MasterSheet!D:D, B322, MasterSheet!H:H, C322)</f>
        <v/>
      </c>
      <c r="J322" s="30">
        <f>I322*D322</f>
        <v/>
      </c>
      <c r="K322" s="23">
        <f>UPPER(VLOOKUP(C322,MasterSheet!H:U,14,))</f>
        <v/>
      </c>
    </row>
    <row r="323">
      <c r="A323" s="23" t="inlineStr">
        <is>
          <t>EED116209</t>
        </is>
      </c>
      <c r="B323" s="32" t="n">
        <v>45824</v>
      </c>
      <c r="C323" s="23" t="n">
        <v>400401</v>
      </c>
      <c r="D323" s="23">
        <f>_xlfn.XLOOKUP(C323,MasterSheet!H:H,MasterSheet!F:F)</f>
        <v/>
      </c>
      <c r="E323" s="24">
        <f>SUMIFS(MasterSheet!J:J, MasterSheet!B:B, A323, MasterSheet!D:D, B323, MasterSheet!H:H, C323)</f>
        <v/>
      </c>
      <c r="F323" s="24">
        <f>E323*D323</f>
        <v/>
      </c>
      <c r="G323" s="28">
        <f>SUMIFS(MasterSheet!K:K, MasterSheet!B:B, A323, MasterSheet!D:D, B323, MasterSheet!H:H, C323)</f>
        <v/>
      </c>
      <c r="H323" s="28">
        <f>G323*D323</f>
        <v/>
      </c>
      <c r="I323" s="30">
        <f>SUMIFS(MasterSheet!L:L, MasterSheet!B:B, A323, MasterSheet!D:D, B323, MasterSheet!H:H, C323)</f>
        <v/>
      </c>
      <c r="J323" s="30">
        <f>I323*D323</f>
        <v/>
      </c>
      <c r="K323" s="23">
        <f>UPPER(VLOOKUP(C323,MasterSheet!H:U,14,))</f>
        <v/>
      </c>
    </row>
    <row r="324">
      <c r="A324" s="23" t="inlineStr">
        <is>
          <t>EED116209</t>
        </is>
      </c>
      <c r="B324" s="32" t="n">
        <v>45824</v>
      </c>
      <c r="C324" s="23" t="n">
        <v>400672</v>
      </c>
      <c r="D324" s="23">
        <f>_xlfn.XLOOKUP(C324,MasterSheet!H:H,MasterSheet!F:F)</f>
        <v/>
      </c>
      <c r="E324" s="24">
        <f>SUMIFS(MasterSheet!J:J, MasterSheet!B:B, A324, MasterSheet!D:D, B324, MasterSheet!H:H, C324)</f>
        <v/>
      </c>
      <c r="F324" s="24">
        <f>E324*D324</f>
        <v/>
      </c>
      <c r="G324" s="28">
        <f>SUMIFS(MasterSheet!K:K, MasterSheet!B:B, A324, MasterSheet!D:D, B324, MasterSheet!H:H, C324)</f>
        <v/>
      </c>
      <c r="H324" s="28">
        <f>G324*D324</f>
        <v/>
      </c>
      <c r="I324" s="30">
        <f>SUMIFS(MasterSheet!L:L, MasterSheet!B:B, A324, MasterSheet!D:D, B324, MasterSheet!H:H, C324)</f>
        <v/>
      </c>
      <c r="J324" s="30">
        <f>I324*D324</f>
        <v/>
      </c>
      <c r="K324" s="23">
        <f>UPPER(VLOOKUP(C324,MasterSheet!H:U,14,))</f>
        <v/>
      </c>
    </row>
    <row r="325">
      <c r="A325" s="23" t="inlineStr">
        <is>
          <t>EED116209</t>
        </is>
      </c>
      <c r="B325" s="32" t="n">
        <v>45824</v>
      </c>
      <c r="C325" s="23" t="n">
        <v>405225</v>
      </c>
      <c r="D325" s="23">
        <f>_xlfn.XLOOKUP(C325,MasterSheet!H:H,MasterSheet!F:F)</f>
        <v/>
      </c>
      <c r="E325" s="24">
        <f>SUMIFS(MasterSheet!J:J, MasterSheet!B:B, A325, MasterSheet!D:D, B325, MasterSheet!H:H, C325)</f>
        <v/>
      </c>
      <c r="F325" s="24">
        <f>E325*D325</f>
        <v/>
      </c>
      <c r="G325" s="28">
        <f>SUMIFS(MasterSheet!K:K, MasterSheet!B:B, A325, MasterSheet!D:D, B325, MasterSheet!H:H, C325)</f>
        <v/>
      </c>
      <c r="H325" s="28">
        <f>G325*D325</f>
        <v/>
      </c>
      <c r="I325" s="30">
        <f>SUMIFS(MasterSheet!L:L, MasterSheet!B:B, A325, MasterSheet!D:D, B325, MasterSheet!H:H, C325)</f>
        <v/>
      </c>
      <c r="J325" s="30">
        <f>I325*D325</f>
        <v/>
      </c>
      <c r="K325" s="23">
        <f>UPPER(VLOOKUP(C325,MasterSheet!H:U,14,))</f>
        <v/>
      </c>
    </row>
    <row r="326">
      <c r="A326" s="23" t="inlineStr">
        <is>
          <t>EED116209</t>
        </is>
      </c>
      <c r="B326" s="32" t="n">
        <v>45824</v>
      </c>
      <c r="C326" s="23" t="n">
        <v>405235</v>
      </c>
      <c r="D326" s="23">
        <f>_xlfn.XLOOKUP(C326,MasterSheet!H:H,MasterSheet!F:F)</f>
        <v/>
      </c>
      <c r="E326" s="24">
        <f>SUMIFS(MasterSheet!J:J, MasterSheet!B:B, A326, MasterSheet!D:D, B326, MasterSheet!H:H, C326)</f>
        <v/>
      </c>
      <c r="F326" s="24">
        <f>E326*D326</f>
        <v/>
      </c>
      <c r="G326" s="28">
        <f>SUMIFS(MasterSheet!K:K, MasterSheet!B:B, A326, MasterSheet!D:D, B326, MasterSheet!H:H, C326)</f>
        <v/>
      </c>
      <c r="H326" s="28">
        <f>G326*D326</f>
        <v/>
      </c>
      <c r="I326" s="30">
        <f>SUMIFS(MasterSheet!L:L, MasterSheet!B:B, A326, MasterSheet!D:D, B326, MasterSheet!H:H, C326)</f>
        <v/>
      </c>
      <c r="J326" s="30">
        <f>I326*D326</f>
        <v/>
      </c>
      <c r="K326" s="23">
        <f>UPPER(VLOOKUP(C326,MasterSheet!H:U,14,))</f>
        <v/>
      </c>
    </row>
    <row r="327">
      <c r="A327" s="23" t="inlineStr">
        <is>
          <t>EED116209</t>
        </is>
      </c>
      <c r="B327" s="32" t="n">
        <v>45824</v>
      </c>
      <c r="C327" s="23" t="n">
        <v>405237</v>
      </c>
      <c r="D327" s="23">
        <f>_xlfn.XLOOKUP(C327,MasterSheet!H:H,MasterSheet!F:F)</f>
        <v/>
      </c>
      <c r="E327" s="24">
        <f>SUMIFS(MasterSheet!J:J, MasterSheet!B:B, A327, MasterSheet!D:D, B327, MasterSheet!H:H, C327)</f>
        <v/>
      </c>
      <c r="F327" s="24">
        <f>E327*D327</f>
        <v/>
      </c>
      <c r="G327" s="28">
        <f>SUMIFS(MasterSheet!K:K, MasterSheet!B:B, A327, MasterSheet!D:D, B327, MasterSheet!H:H, C327)</f>
        <v/>
      </c>
      <c r="H327" s="28">
        <f>G327*D327</f>
        <v/>
      </c>
      <c r="I327" s="30">
        <f>SUMIFS(MasterSheet!L:L, MasterSheet!B:B, A327, MasterSheet!D:D, B327, MasterSheet!H:H, C327)</f>
        <v/>
      </c>
      <c r="J327" s="30">
        <f>I327*D327</f>
        <v/>
      </c>
      <c r="K327" s="23">
        <f>UPPER(VLOOKUP(C327,MasterSheet!H:U,14,))</f>
        <v/>
      </c>
    </row>
    <row r="328">
      <c r="A328" s="23" t="inlineStr">
        <is>
          <t>EED116209</t>
        </is>
      </c>
      <c r="B328" s="32" t="n">
        <v>45824</v>
      </c>
      <c r="C328" s="23" t="n">
        <v>405710</v>
      </c>
      <c r="D328" s="23">
        <f>_xlfn.XLOOKUP(C328,MasterSheet!H:H,MasterSheet!F:F)</f>
        <v/>
      </c>
      <c r="E328" s="24">
        <f>SUMIFS(MasterSheet!J:J, MasterSheet!B:B, A328, MasterSheet!D:D, B328, MasterSheet!H:H, C328)</f>
        <v/>
      </c>
      <c r="F328" s="24">
        <f>E328*D328</f>
        <v/>
      </c>
      <c r="G328" s="28">
        <f>SUMIFS(MasterSheet!K:K, MasterSheet!B:B, A328, MasterSheet!D:D, B328, MasterSheet!H:H, C328)</f>
        <v/>
      </c>
      <c r="H328" s="28">
        <f>G328*D328</f>
        <v/>
      </c>
      <c r="I328" s="30">
        <f>SUMIFS(MasterSheet!L:L, MasterSheet!B:B, A328, MasterSheet!D:D, B328, MasterSheet!H:H, C328)</f>
        <v/>
      </c>
      <c r="J328" s="30">
        <f>I328*D328</f>
        <v/>
      </c>
      <c r="K328" s="23">
        <f>UPPER(VLOOKUP(C328,MasterSheet!H:U,14,))</f>
        <v/>
      </c>
    </row>
    <row r="329">
      <c r="A329" s="23" t="inlineStr">
        <is>
          <t>EED116209</t>
        </is>
      </c>
      <c r="B329" s="32" t="n">
        <v>45824</v>
      </c>
      <c r="C329" s="23" t="n">
        <v>405720</v>
      </c>
      <c r="D329" s="23">
        <f>_xlfn.XLOOKUP(C329,MasterSheet!H:H,MasterSheet!F:F)</f>
        <v/>
      </c>
      <c r="E329" s="24">
        <f>SUMIFS(MasterSheet!J:J, MasterSheet!B:B, A329, MasterSheet!D:D, B329, MasterSheet!H:H, C329)</f>
        <v/>
      </c>
      <c r="F329" s="24">
        <f>E329*D329</f>
        <v/>
      </c>
      <c r="G329" s="28">
        <f>SUMIFS(MasterSheet!K:K, MasterSheet!B:B, A329, MasterSheet!D:D, B329, MasterSheet!H:H, C329)</f>
        <v/>
      </c>
      <c r="H329" s="28">
        <f>G329*D329</f>
        <v/>
      </c>
      <c r="I329" s="30">
        <f>SUMIFS(MasterSheet!L:L, MasterSheet!B:B, A329, MasterSheet!D:D, B329, MasterSheet!H:H, C329)</f>
        <v/>
      </c>
      <c r="J329" s="30">
        <f>I329*D329</f>
        <v/>
      </c>
      <c r="K329" s="23">
        <f>UPPER(VLOOKUP(C329,MasterSheet!H:U,14,))</f>
        <v/>
      </c>
    </row>
    <row r="330">
      <c r="A330" s="23" t="inlineStr">
        <is>
          <t>EED116209</t>
        </is>
      </c>
      <c r="B330" s="32" t="n">
        <v>45824</v>
      </c>
      <c r="C330" s="23" t="n">
        <v>420404</v>
      </c>
      <c r="D330" s="23">
        <f>_xlfn.XLOOKUP(C330,MasterSheet!H:H,MasterSheet!F:F)</f>
        <v/>
      </c>
      <c r="E330" s="24">
        <f>SUMIFS(MasterSheet!J:J, MasterSheet!B:B, A330, MasterSheet!D:D, B330, MasterSheet!H:H, C330)</f>
        <v/>
      </c>
      <c r="F330" s="24">
        <f>E330*D330</f>
        <v/>
      </c>
      <c r="G330" s="28">
        <f>SUMIFS(MasterSheet!K:K, MasterSheet!B:B, A330, MasterSheet!D:D, B330, MasterSheet!H:H, C330)</f>
        <v/>
      </c>
      <c r="H330" s="28">
        <f>G330*D330</f>
        <v/>
      </c>
      <c r="I330" s="30">
        <f>SUMIFS(MasterSheet!L:L, MasterSheet!B:B, A330, MasterSheet!D:D, B330, MasterSheet!H:H, C330)</f>
        <v/>
      </c>
      <c r="J330" s="30">
        <f>I330*D330</f>
        <v/>
      </c>
      <c r="K330" s="23">
        <f>UPPER(VLOOKUP(C330,MasterSheet!H:U,14,))</f>
        <v/>
      </c>
    </row>
    <row r="331">
      <c r="A331" s="23" t="inlineStr">
        <is>
          <t>EED116209</t>
        </is>
      </c>
      <c r="B331" s="32" t="n">
        <v>45824</v>
      </c>
      <c r="C331" s="23" t="n">
        <v>422302</v>
      </c>
      <c r="D331" s="23">
        <f>_xlfn.XLOOKUP(C331,MasterSheet!H:H,MasterSheet!F:F)</f>
        <v/>
      </c>
      <c r="E331" s="24">
        <f>SUMIFS(MasterSheet!J:J, MasterSheet!B:B, A331, MasterSheet!D:D, B331, MasterSheet!H:H, C331)</f>
        <v/>
      </c>
      <c r="F331" s="24">
        <f>E331*D331</f>
        <v/>
      </c>
      <c r="G331" s="28">
        <f>SUMIFS(MasterSheet!K:K, MasterSheet!B:B, A331, MasterSheet!D:D, B331, MasterSheet!H:H, C331)</f>
        <v/>
      </c>
      <c r="H331" s="28">
        <f>G331*D331</f>
        <v/>
      </c>
      <c r="I331" s="30">
        <f>SUMIFS(MasterSheet!L:L, MasterSheet!B:B, A331, MasterSheet!D:D, B331, MasterSheet!H:H, C331)</f>
        <v/>
      </c>
      <c r="J331" s="30">
        <f>I331*D331</f>
        <v/>
      </c>
      <c r="K331" s="23">
        <f>UPPER(VLOOKUP(C331,MasterSheet!H:U,14,))</f>
        <v/>
      </c>
    </row>
    <row r="332">
      <c r="A332" s="23" t="inlineStr">
        <is>
          <t>EED116209</t>
        </is>
      </c>
      <c r="B332" s="32" t="n">
        <v>45824</v>
      </c>
      <c r="C332" s="23" t="n">
        <v>430501</v>
      </c>
      <c r="D332" s="23">
        <f>_xlfn.XLOOKUP(C332,MasterSheet!H:H,MasterSheet!F:F)</f>
        <v/>
      </c>
      <c r="E332" s="24">
        <f>SUMIFS(MasterSheet!J:J, MasterSheet!B:B, A332, MasterSheet!D:D, B332, MasterSheet!H:H, C332)</f>
        <v/>
      </c>
      <c r="F332" s="24">
        <f>E332*D332</f>
        <v/>
      </c>
      <c r="G332" s="28">
        <f>SUMIFS(MasterSheet!K:K, MasterSheet!B:B, A332, MasterSheet!D:D, B332, MasterSheet!H:H, C332)</f>
        <v/>
      </c>
      <c r="H332" s="28">
        <f>G332*D332</f>
        <v/>
      </c>
      <c r="I332" s="30">
        <f>SUMIFS(MasterSheet!L:L, MasterSheet!B:B, A332, MasterSheet!D:D, B332, MasterSheet!H:H, C332)</f>
        <v/>
      </c>
      <c r="J332" s="30">
        <f>I332*D332</f>
        <v/>
      </c>
      <c r="K332" s="23">
        <f>UPPER(VLOOKUP(C332,MasterSheet!H:U,14,))</f>
        <v/>
      </c>
    </row>
    <row r="333">
      <c r="A333" s="23" t="inlineStr">
        <is>
          <t>EED116209</t>
        </is>
      </c>
      <c r="B333" s="32" t="n">
        <v>45824</v>
      </c>
      <c r="C333" s="23" t="n">
        <v>506344</v>
      </c>
      <c r="D333" s="23">
        <f>_xlfn.XLOOKUP(C333,MasterSheet!H:H,MasterSheet!F:F)</f>
        <v/>
      </c>
      <c r="E333" s="24">
        <f>SUMIFS(MasterSheet!J:J, MasterSheet!B:B, A333, MasterSheet!D:D, B333, MasterSheet!H:H, C333)</f>
        <v/>
      </c>
      <c r="F333" s="24">
        <f>E333*D333</f>
        <v/>
      </c>
      <c r="G333" s="28">
        <f>SUMIFS(MasterSheet!K:K, MasterSheet!B:B, A333, MasterSheet!D:D, B333, MasterSheet!H:H, C333)</f>
        <v/>
      </c>
      <c r="H333" s="28">
        <f>G333*D333</f>
        <v/>
      </c>
      <c r="I333" s="30">
        <f>SUMIFS(MasterSheet!L:L, MasterSheet!B:B, A333, MasterSheet!D:D, B333, MasterSheet!H:H, C333)</f>
        <v/>
      </c>
      <c r="J333" s="30">
        <f>I333*D333</f>
        <v/>
      </c>
      <c r="K333" s="23">
        <f>UPPER(VLOOKUP(C333,MasterSheet!H:U,14,))</f>
        <v/>
      </c>
    </row>
    <row r="334">
      <c r="A334" s="23" t="inlineStr">
        <is>
          <t>EED116209</t>
        </is>
      </c>
      <c r="B334" s="32" t="n">
        <v>45824</v>
      </c>
      <c r="C334" s="23" t="n">
        <v>575306</v>
      </c>
      <c r="D334" s="23">
        <f>_xlfn.XLOOKUP(C334,MasterSheet!H:H,MasterSheet!F:F)</f>
        <v/>
      </c>
      <c r="E334" s="24">
        <f>SUMIFS(MasterSheet!J:J, MasterSheet!B:B, A334, MasterSheet!D:D, B334, MasterSheet!H:H, C334)</f>
        <v/>
      </c>
      <c r="F334" s="24">
        <f>E334*D334</f>
        <v/>
      </c>
      <c r="G334" s="28">
        <f>SUMIFS(MasterSheet!K:K, MasterSheet!B:B, A334, MasterSheet!D:D, B334, MasterSheet!H:H, C334)</f>
        <v/>
      </c>
      <c r="H334" s="28">
        <f>G334*D334</f>
        <v/>
      </c>
      <c r="I334" s="30">
        <f>SUMIFS(MasterSheet!L:L, MasterSheet!B:B, A334, MasterSheet!D:D, B334, MasterSheet!H:H, C334)</f>
        <v/>
      </c>
      <c r="J334" s="30">
        <f>I334*D334</f>
        <v/>
      </c>
      <c r="K334" s="23">
        <f>UPPER(VLOOKUP(C334,MasterSheet!H:U,14,))</f>
        <v/>
      </c>
    </row>
    <row r="335">
      <c r="A335" s="23" t="inlineStr">
        <is>
          <t>EED116333</t>
        </is>
      </c>
      <c r="B335" s="32" t="n">
        <v>45831</v>
      </c>
      <c r="C335" s="23" t="n">
        <v>100215</v>
      </c>
      <c r="D335" s="23">
        <f>_xlfn.XLOOKUP(C335,MasterSheet!H:H,MasterSheet!F:F)</f>
        <v/>
      </c>
      <c r="E335" s="24">
        <f>SUMIFS(MasterSheet!J:J, MasterSheet!B:B, A335, MasterSheet!D:D, B335, MasterSheet!H:H, C335)</f>
        <v/>
      </c>
      <c r="F335" s="24">
        <f>E335*D335</f>
        <v/>
      </c>
      <c r="G335" s="28">
        <f>SUMIFS(MasterSheet!K:K, MasterSheet!B:B, A335, MasterSheet!D:D, B335, MasterSheet!H:H, C335)</f>
        <v/>
      </c>
      <c r="H335" s="28">
        <f>G335*D335</f>
        <v/>
      </c>
      <c r="I335" s="30">
        <f>SUMIFS(MasterSheet!L:L, MasterSheet!B:B, A335, MasterSheet!D:D, B335, MasterSheet!H:H, C335)</f>
        <v/>
      </c>
      <c r="J335" s="30">
        <f>I335*D335</f>
        <v/>
      </c>
      <c r="K335" s="23">
        <f>UPPER(VLOOKUP(C335,MasterSheet!H:U,14,))</f>
        <v/>
      </c>
    </row>
    <row r="336">
      <c r="A336" s="23" t="inlineStr">
        <is>
          <t>EED116333</t>
        </is>
      </c>
      <c r="B336" s="32" t="n">
        <v>45831</v>
      </c>
      <c r="C336" s="23" t="n">
        <v>100221</v>
      </c>
      <c r="D336" s="23">
        <f>_xlfn.XLOOKUP(C336,MasterSheet!H:H,MasterSheet!F:F)</f>
        <v/>
      </c>
      <c r="E336" s="24">
        <f>SUMIFS(MasterSheet!J:J, MasterSheet!B:B, A336, MasterSheet!D:D, B336, MasterSheet!H:H, C336)</f>
        <v/>
      </c>
      <c r="F336" s="24">
        <f>E336*D336</f>
        <v/>
      </c>
      <c r="G336" s="28">
        <f>SUMIFS(MasterSheet!K:K, MasterSheet!B:B, A336, MasterSheet!D:D, B336, MasterSheet!H:H, C336)</f>
        <v/>
      </c>
      <c r="H336" s="28">
        <f>G336*D336</f>
        <v/>
      </c>
      <c r="I336" s="30">
        <f>SUMIFS(MasterSheet!L:L, MasterSheet!B:B, A336, MasterSheet!D:D, B336, MasterSheet!H:H, C336)</f>
        <v/>
      </c>
      <c r="J336" s="30">
        <f>I336*D336</f>
        <v/>
      </c>
      <c r="K336" s="23">
        <f>UPPER(VLOOKUP(C336,MasterSheet!H:U,14,))</f>
        <v/>
      </c>
    </row>
    <row r="337">
      <c r="A337" s="23" t="inlineStr">
        <is>
          <t>EED116333</t>
        </is>
      </c>
      <c r="B337" s="32" t="n">
        <v>45831</v>
      </c>
      <c r="C337" s="23" t="n">
        <v>100234</v>
      </c>
      <c r="D337" s="23">
        <f>_xlfn.XLOOKUP(C337,MasterSheet!H:H,MasterSheet!F:F)</f>
        <v/>
      </c>
      <c r="E337" s="24">
        <f>SUMIFS(MasterSheet!J:J, MasterSheet!B:B, A337, MasterSheet!D:D, B337, MasterSheet!H:H, C337)</f>
        <v/>
      </c>
      <c r="F337" s="24">
        <f>E337*D337</f>
        <v/>
      </c>
      <c r="G337" s="28">
        <f>SUMIFS(MasterSheet!K:K, MasterSheet!B:B, A337, MasterSheet!D:D, B337, MasterSheet!H:H, C337)</f>
        <v/>
      </c>
      <c r="H337" s="28">
        <f>G337*D337</f>
        <v/>
      </c>
      <c r="I337" s="30">
        <f>SUMIFS(MasterSheet!L:L, MasterSheet!B:B, A337, MasterSheet!D:D, B337, MasterSheet!H:H, C337)</f>
        <v/>
      </c>
      <c r="J337" s="30">
        <f>I337*D337</f>
        <v/>
      </c>
      <c r="K337" s="23">
        <f>UPPER(VLOOKUP(C337,MasterSheet!H:U,14,))</f>
        <v/>
      </c>
    </row>
    <row r="338">
      <c r="A338" s="23" t="inlineStr">
        <is>
          <t>EED116333</t>
        </is>
      </c>
      <c r="B338" s="32" t="n">
        <v>45831</v>
      </c>
      <c r="C338" s="23" t="n">
        <v>100306</v>
      </c>
      <c r="D338" s="23">
        <f>_xlfn.XLOOKUP(C338,MasterSheet!H:H,MasterSheet!F:F)</f>
        <v/>
      </c>
      <c r="E338" s="24">
        <f>SUMIFS(MasterSheet!J:J, MasterSheet!B:B, A338, MasterSheet!D:D, B338, MasterSheet!H:H, C338)</f>
        <v/>
      </c>
      <c r="F338" s="24">
        <f>E338*D338</f>
        <v/>
      </c>
      <c r="G338" s="28">
        <f>SUMIFS(MasterSheet!K:K, MasterSheet!B:B, A338, MasterSheet!D:D, B338, MasterSheet!H:H, C338)</f>
        <v/>
      </c>
      <c r="H338" s="28">
        <f>G338*D338</f>
        <v/>
      </c>
      <c r="I338" s="30">
        <f>SUMIFS(MasterSheet!L:L, MasterSheet!B:B, A338, MasterSheet!D:D, B338, MasterSheet!H:H, C338)</f>
        <v/>
      </c>
      <c r="J338" s="30">
        <f>I338*D338</f>
        <v/>
      </c>
      <c r="K338" s="23">
        <f>UPPER(VLOOKUP(C338,MasterSheet!H:U,14,))</f>
        <v/>
      </c>
    </row>
    <row r="339">
      <c r="A339" s="23" t="inlineStr">
        <is>
          <t>EED116333</t>
        </is>
      </c>
      <c r="B339" s="32" t="n">
        <v>45831</v>
      </c>
      <c r="C339" s="23" t="n">
        <v>100327</v>
      </c>
      <c r="D339" s="23">
        <f>_xlfn.XLOOKUP(C339,MasterSheet!H:H,MasterSheet!F:F)</f>
        <v/>
      </c>
      <c r="E339" s="24">
        <f>SUMIFS(MasterSheet!J:J, MasterSheet!B:B, A339, MasterSheet!D:D, B339, MasterSheet!H:H, C339)</f>
        <v/>
      </c>
      <c r="F339" s="24">
        <f>E339*D339</f>
        <v/>
      </c>
      <c r="G339" s="28">
        <f>SUMIFS(MasterSheet!K:K, MasterSheet!B:B, A339, MasterSheet!D:D, B339, MasterSheet!H:H, C339)</f>
        <v/>
      </c>
      <c r="H339" s="28">
        <f>G339*D339</f>
        <v/>
      </c>
      <c r="I339" s="30">
        <f>SUMIFS(MasterSheet!L:L, MasterSheet!B:B, A339, MasterSheet!D:D, B339, MasterSheet!H:H, C339)</f>
        <v/>
      </c>
      <c r="J339" s="30">
        <f>I339*D339</f>
        <v/>
      </c>
      <c r="K339" s="23">
        <f>UPPER(VLOOKUP(C339,MasterSheet!H:U,14,))</f>
        <v/>
      </c>
    </row>
    <row r="340">
      <c r="A340" s="23" t="inlineStr">
        <is>
          <t>EED116333</t>
        </is>
      </c>
      <c r="B340" s="32" t="n">
        <v>45831</v>
      </c>
      <c r="C340" s="23" t="n">
        <v>100425</v>
      </c>
      <c r="D340" s="23">
        <f>_xlfn.XLOOKUP(C340,MasterSheet!H:H,MasterSheet!F:F)</f>
        <v/>
      </c>
      <c r="E340" s="24">
        <f>SUMIFS(MasterSheet!J:J, MasterSheet!B:B, A340, MasterSheet!D:D, B340, MasterSheet!H:H, C340)</f>
        <v/>
      </c>
      <c r="F340" s="24">
        <f>E340*D340</f>
        <v/>
      </c>
      <c r="G340" s="28">
        <f>SUMIFS(MasterSheet!K:K, MasterSheet!B:B, A340, MasterSheet!D:D, B340, MasterSheet!H:H, C340)</f>
        <v/>
      </c>
      <c r="H340" s="28">
        <f>G340*D340</f>
        <v/>
      </c>
      <c r="I340" s="30">
        <f>SUMIFS(MasterSheet!L:L, MasterSheet!B:B, A340, MasterSheet!D:D, B340, MasterSheet!H:H, C340)</f>
        <v/>
      </c>
      <c r="J340" s="30">
        <f>I340*D340</f>
        <v/>
      </c>
      <c r="K340" s="23">
        <f>UPPER(VLOOKUP(C340,MasterSheet!H:U,14,))</f>
        <v/>
      </c>
    </row>
    <row r="341">
      <c r="A341" s="23" t="inlineStr">
        <is>
          <t>EED116333</t>
        </is>
      </c>
      <c r="B341" s="32" t="n">
        <v>45831</v>
      </c>
      <c r="C341" s="23" t="n">
        <v>100432</v>
      </c>
      <c r="D341" s="23">
        <f>_xlfn.XLOOKUP(C341,MasterSheet!H:H,MasterSheet!F:F)</f>
        <v/>
      </c>
      <c r="E341" s="24">
        <f>SUMIFS(MasterSheet!J:J, MasterSheet!B:B, A341, MasterSheet!D:D, B341, MasterSheet!H:H, C341)</f>
        <v/>
      </c>
      <c r="F341" s="24">
        <f>E341*D341</f>
        <v/>
      </c>
      <c r="G341" s="28">
        <f>SUMIFS(MasterSheet!K:K, MasterSheet!B:B, A341, MasterSheet!D:D, B341, MasterSheet!H:H, C341)</f>
        <v/>
      </c>
      <c r="H341" s="28">
        <f>G341*D341</f>
        <v/>
      </c>
      <c r="I341" s="30">
        <f>SUMIFS(MasterSheet!L:L, MasterSheet!B:B, A341, MasterSheet!D:D, B341, MasterSheet!H:H, C341)</f>
        <v/>
      </c>
      <c r="J341" s="30">
        <f>I341*D341</f>
        <v/>
      </c>
      <c r="K341" s="23">
        <f>UPPER(VLOOKUP(C341,MasterSheet!H:U,14,))</f>
        <v/>
      </c>
    </row>
    <row r="342">
      <c r="A342" s="23" t="inlineStr">
        <is>
          <t>EED116333</t>
        </is>
      </c>
      <c r="B342" s="32" t="n">
        <v>45831</v>
      </c>
      <c r="C342" s="23" t="n">
        <v>100510</v>
      </c>
      <c r="D342" s="23">
        <f>_xlfn.XLOOKUP(C342,MasterSheet!H:H,MasterSheet!F:F)</f>
        <v/>
      </c>
      <c r="E342" s="24">
        <f>SUMIFS(MasterSheet!J:J, MasterSheet!B:B, A342, MasterSheet!D:D, B342, MasterSheet!H:H, C342)</f>
        <v/>
      </c>
      <c r="F342" s="24">
        <f>E342*D342</f>
        <v/>
      </c>
      <c r="G342" s="28">
        <f>SUMIFS(MasterSheet!K:K, MasterSheet!B:B, A342, MasterSheet!D:D, B342, MasterSheet!H:H, C342)</f>
        <v/>
      </c>
      <c r="H342" s="28">
        <f>G342*D342</f>
        <v/>
      </c>
      <c r="I342" s="30">
        <f>SUMIFS(MasterSheet!L:L, MasterSheet!B:B, A342, MasterSheet!D:D, B342, MasterSheet!H:H, C342)</f>
        <v/>
      </c>
      <c r="J342" s="30">
        <f>I342*D342</f>
        <v/>
      </c>
      <c r="K342" s="23">
        <f>UPPER(VLOOKUP(C342,MasterSheet!H:U,14,))</f>
        <v/>
      </c>
    </row>
    <row r="343">
      <c r="A343" s="23" t="inlineStr">
        <is>
          <t>EED116333</t>
        </is>
      </c>
      <c r="B343" s="32" t="n">
        <v>45831</v>
      </c>
      <c r="C343" s="23" t="n">
        <v>100512</v>
      </c>
      <c r="D343" s="23">
        <f>_xlfn.XLOOKUP(C343,MasterSheet!H:H,MasterSheet!F:F)</f>
        <v/>
      </c>
      <c r="E343" s="24">
        <f>SUMIFS(MasterSheet!J:J, MasterSheet!B:B, A343, MasterSheet!D:D, B343, MasterSheet!H:H, C343)</f>
        <v/>
      </c>
      <c r="F343" s="24">
        <f>E343*D343</f>
        <v/>
      </c>
      <c r="G343" s="28">
        <f>SUMIFS(MasterSheet!K:K, MasterSheet!B:B, A343, MasterSheet!D:D, B343, MasterSheet!H:H, C343)</f>
        <v/>
      </c>
      <c r="H343" s="28">
        <f>G343*D343</f>
        <v/>
      </c>
      <c r="I343" s="30">
        <f>SUMIFS(MasterSheet!L:L, MasterSheet!B:B, A343, MasterSheet!D:D, B343, MasterSheet!H:H, C343)</f>
        <v/>
      </c>
      <c r="J343" s="30">
        <f>I343*D343</f>
        <v/>
      </c>
      <c r="K343" s="23">
        <f>UPPER(VLOOKUP(C343,MasterSheet!H:U,14,))</f>
        <v/>
      </c>
    </row>
    <row r="344">
      <c r="A344" s="23" t="inlineStr">
        <is>
          <t>EED116333</t>
        </is>
      </c>
      <c r="B344" s="32" t="n">
        <v>45831</v>
      </c>
      <c r="C344" s="23" t="n">
        <v>100516</v>
      </c>
      <c r="D344" s="23">
        <f>_xlfn.XLOOKUP(C344,MasterSheet!H:H,MasterSheet!F:F)</f>
        <v/>
      </c>
      <c r="E344" s="24">
        <f>SUMIFS(MasterSheet!J:J, MasterSheet!B:B, A344, MasterSheet!D:D, B344, MasterSheet!H:H, C344)</f>
        <v/>
      </c>
      <c r="F344" s="24">
        <f>E344*D344</f>
        <v/>
      </c>
      <c r="G344" s="28">
        <f>SUMIFS(MasterSheet!K:K, MasterSheet!B:B, A344, MasterSheet!D:D, B344, MasterSheet!H:H, C344)</f>
        <v/>
      </c>
      <c r="H344" s="28">
        <f>G344*D344</f>
        <v/>
      </c>
      <c r="I344" s="30">
        <f>SUMIFS(MasterSheet!L:L, MasterSheet!B:B, A344, MasterSheet!D:D, B344, MasterSheet!H:H, C344)</f>
        <v/>
      </c>
      <c r="J344" s="30">
        <f>I344*D344</f>
        <v/>
      </c>
      <c r="K344" s="23">
        <f>UPPER(VLOOKUP(C344,MasterSheet!H:U,14,))</f>
        <v/>
      </c>
    </row>
    <row r="345">
      <c r="A345" s="23" t="inlineStr">
        <is>
          <t>EED116333</t>
        </is>
      </c>
      <c r="B345" s="32" t="n">
        <v>45831</v>
      </c>
      <c r="C345" s="23" t="n">
        <v>100530</v>
      </c>
      <c r="D345" s="23">
        <f>_xlfn.XLOOKUP(C345,MasterSheet!H:H,MasterSheet!F:F)</f>
        <v/>
      </c>
      <c r="E345" s="24">
        <f>SUMIFS(MasterSheet!J:J, MasterSheet!B:B, A345, MasterSheet!D:D, B345, MasterSheet!H:H, C345)</f>
        <v/>
      </c>
      <c r="F345" s="24">
        <f>E345*D345</f>
        <v/>
      </c>
      <c r="G345" s="28">
        <f>SUMIFS(MasterSheet!K:K, MasterSheet!B:B, A345, MasterSheet!D:D, B345, MasterSheet!H:H, C345)</f>
        <v/>
      </c>
      <c r="H345" s="28">
        <f>G345*D345</f>
        <v/>
      </c>
      <c r="I345" s="30">
        <f>SUMIFS(MasterSheet!L:L, MasterSheet!B:B, A345, MasterSheet!D:D, B345, MasterSheet!H:H, C345)</f>
        <v/>
      </c>
      <c r="J345" s="30">
        <f>I345*D345</f>
        <v/>
      </c>
      <c r="K345" s="23">
        <f>UPPER(VLOOKUP(C345,MasterSheet!H:U,14,))</f>
        <v/>
      </c>
    </row>
    <row r="346">
      <c r="A346" s="23" t="inlineStr">
        <is>
          <t>EED116333</t>
        </is>
      </c>
      <c r="B346" s="32" t="n">
        <v>45831</v>
      </c>
      <c r="C346" s="23" t="n">
        <v>100705</v>
      </c>
      <c r="D346" s="23">
        <f>_xlfn.XLOOKUP(C346,MasterSheet!H:H,MasterSheet!F:F)</f>
        <v/>
      </c>
      <c r="E346" s="24">
        <f>SUMIFS(MasterSheet!J:J, MasterSheet!B:B, A346, MasterSheet!D:D, B346, MasterSheet!H:H, C346)</f>
        <v/>
      </c>
      <c r="F346" s="24">
        <f>E346*D346</f>
        <v/>
      </c>
      <c r="G346" s="28">
        <f>SUMIFS(MasterSheet!K:K, MasterSheet!B:B, A346, MasterSheet!D:D, B346, MasterSheet!H:H, C346)</f>
        <v/>
      </c>
      <c r="H346" s="28">
        <f>G346*D346</f>
        <v/>
      </c>
      <c r="I346" s="30">
        <f>SUMIFS(MasterSheet!L:L, MasterSheet!B:B, A346, MasterSheet!D:D, B346, MasterSheet!H:H, C346)</f>
        <v/>
      </c>
      <c r="J346" s="30">
        <f>I346*D346</f>
        <v/>
      </c>
      <c r="K346" s="23">
        <f>UPPER(VLOOKUP(C346,MasterSheet!H:U,14,))</f>
        <v/>
      </c>
    </row>
    <row r="347">
      <c r="A347" s="23" t="inlineStr">
        <is>
          <t>EED116333</t>
        </is>
      </c>
      <c r="B347" s="32" t="n">
        <v>45831</v>
      </c>
      <c r="C347" s="23" t="n">
        <v>100708</v>
      </c>
      <c r="D347" s="23">
        <f>_xlfn.XLOOKUP(C347,MasterSheet!H:H,MasterSheet!F:F)</f>
        <v/>
      </c>
      <c r="E347" s="24">
        <f>SUMIFS(MasterSheet!J:J, MasterSheet!B:B, A347, MasterSheet!D:D, B347, MasterSheet!H:H, C347)</f>
        <v/>
      </c>
      <c r="F347" s="24">
        <f>E347*D347</f>
        <v/>
      </c>
      <c r="G347" s="28">
        <f>SUMIFS(MasterSheet!K:K, MasterSheet!B:B, A347, MasterSheet!D:D, B347, MasterSheet!H:H, C347)</f>
        <v/>
      </c>
      <c r="H347" s="28">
        <f>G347*D347</f>
        <v/>
      </c>
      <c r="I347" s="30">
        <f>SUMIFS(MasterSheet!L:L, MasterSheet!B:B, A347, MasterSheet!D:D, B347, MasterSheet!H:H, C347)</f>
        <v/>
      </c>
      <c r="J347" s="30">
        <f>I347*D347</f>
        <v/>
      </c>
      <c r="K347" s="23">
        <f>UPPER(VLOOKUP(C347,MasterSheet!H:U,14,))</f>
        <v/>
      </c>
    </row>
    <row r="348">
      <c r="A348" s="23" t="inlineStr">
        <is>
          <t>EED116333</t>
        </is>
      </c>
      <c r="B348" s="32" t="n">
        <v>45831</v>
      </c>
      <c r="C348" s="23" t="n">
        <v>100723</v>
      </c>
      <c r="D348" s="23">
        <f>_xlfn.XLOOKUP(C348,MasterSheet!H:H,MasterSheet!F:F)</f>
        <v/>
      </c>
      <c r="E348" s="24">
        <f>SUMIFS(MasterSheet!J:J, MasterSheet!B:B, A348, MasterSheet!D:D, B348, MasterSheet!H:H, C348)</f>
        <v/>
      </c>
      <c r="F348" s="24">
        <f>E348*D348</f>
        <v/>
      </c>
      <c r="G348" s="28">
        <f>SUMIFS(MasterSheet!K:K, MasterSheet!B:B, A348, MasterSheet!D:D, B348, MasterSheet!H:H, C348)</f>
        <v/>
      </c>
      <c r="H348" s="28">
        <f>G348*D348</f>
        <v/>
      </c>
      <c r="I348" s="30">
        <f>SUMIFS(MasterSheet!L:L, MasterSheet!B:B, A348, MasterSheet!D:D, B348, MasterSheet!H:H, C348)</f>
        <v/>
      </c>
      <c r="J348" s="30">
        <f>I348*D348</f>
        <v/>
      </c>
      <c r="K348" s="23">
        <f>UPPER(VLOOKUP(C348,MasterSheet!H:U,14,))</f>
        <v/>
      </c>
    </row>
    <row r="349">
      <c r="A349" s="23" t="inlineStr">
        <is>
          <t>EED116333</t>
        </is>
      </c>
      <c r="B349" s="32" t="n">
        <v>45831</v>
      </c>
      <c r="C349" s="23" t="n">
        <v>100744</v>
      </c>
      <c r="D349" s="23">
        <f>_xlfn.XLOOKUP(C349,MasterSheet!H:H,MasterSheet!F:F)</f>
        <v/>
      </c>
      <c r="E349" s="24">
        <f>SUMIFS(MasterSheet!J:J, MasterSheet!B:B, A349, MasterSheet!D:D, B349, MasterSheet!H:H, C349)</f>
        <v/>
      </c>
      <c r="F349" s="24">
        <f>E349*D349</f>
        <v/>
      </c>
      <c r="G349" s="28">
        <f>SUMIFS(MasterSheet!K:K, MasterSheet!B:B, A349, MasterSheet!D:D, B349, MasterSheet!H:H, C349)</f>
        <v/>
      </c>
      <c r="H349" s="28">
        <f>G349*D349</f>
        <v/>
      </c>
      <c r="I349" s="30">
        <f>SUMIFS(MasterSheet!L:L, MasterSheet!B:B, A349, MasterSheet!D:D, B349, MasterSheet!H:H, C349)</f>
        <v/>
      </c>
      <c r="J349" s="30">
        <f>I349*D349</f>
        <v/>
      </c>
      <c r="K349" s="23">
        <f>UPPER(VLOOKUP(C349,MasterSheet!H:U,14,))</f>
        <v/>
      </c>
    </row>
    <row r="350">
      <c r="A350" s="23" t="inlineStr">
        <is>
          <t>EED116333</t>
        </is>
      </c>
      <c r="B350" s="32" t="n">
        <v>45831</v>
      </c>
      <c r="C350" s="23" t="n">
        <v>100753</v>
      </c>
      <c r="D350" s="23">
        <f>_xlfn.XLOOKUP(C350,MasterSheet!H:H,MasterSheet!F:F)</f>
        <v/>
      </c>
      <c r="E350" s="24">
        <f>SUMIFS(MasterSheet!J:J, MasterSheet!B:B, A350, MasterSheet!D:D, B350, MasterSheet!H:H, C350)</f>
        <v/>
      </c>
      <c r="F350" s="24">
        <f>E350*D350</f>
        <v/>
      </c>
      <c r="G350" s="28">
        <f>SUMIFS(MasterSheet!K:K, MasterSheet!B:B, A350, MasterSheet!D:D, B350, MasterSheet!H:H, C350)</f>
        <v/>
      </c>
      <c r="H350" s="28">
        <f>G350*D350</f>
        <v/>
      </c>
      <c r="I350" s="30">
        <f>SUMIFS(MasterSheet!L:L, MasterSheet!B:B, A350, MasterSheet!D:D, B350, MasterSheet!H:H, C350)</f>
        <v/>
      </c>
      <c r="J350" s="30">
        <f>I350*D350</f>
        <v/>
      </c>
      <c r="K350" s="23">
        <f>UPPER(VLOOKUP(C350,MasterSheet!H:U,14,))</f>
        <v/>
      </c>
    </row>
    <row r="351">
      <c r="A351" s="23" t="inlineStr">
        <is>
          <t>EED116333</t>
        </is>
      </c>
      <c r="B351" s="32" t="n">
        <v>45831</v>
      </c>
      <c r="C351" s="23" t="n">
        <v>101211</v>
      </c>
      <c r="D351" s="23">
        <f>_xlfn.XLOOKUP(C351,MasterSheet!H:H,MasterSheet!F:F)</f>
        <v/>
      </c>
      <c r="E351" s="24">
        <f>SUMIFS(MasterSheet!J:J, MasterSheet!B:B, A351, MasterSheet!D:D, B351, MasterSheet!H:H, C351)</f>
        <v/>
      </c>
      <c r="F351" s="24">
        <f>E351*D351</f>
        <v/>
      </c>
      <c r="G351" s="28">
        <f>SUMIFS(MasterSheet!K:K, MasterSheet!B:B, A351, MasterSheet!D:D, B351, MasterSheet!H:H, C351)</f>
        <v/>
      </c>
      <c r="H351" s="28">
        <f>G351*D351</f>
        <v/>
      </c>
      <c r="I351" s="30">
        <f>SUMIFS(MasterSheet!L:L, MasterSheet!B:B, A351, MasterSheet!D:D, B351, MasterSheet!H:H, C351)</f>
        <v/>
      </c>
      <c r="J351" s="30">
        <f>I351*D351</f>
        <v/>
      </c>
      <c r="K351" s="23">
        <f>UPPER(VLOOKUP(C351,MasterSheet!H:U,14,))</f>
        <v/>
      </c>
    </row>
    <row r="352">
      <c r="A352" s="23" t="inlineStr">
        <is>
          <t>EED116333</t>
        </is>
      </c>
      <c r="B352" s="32" t="n">
        <v>45831</v>
      </c>
      <c r="C352" s="23" t="n">
        <v>101230</v>
      </c>
      <c r="D352" s="23">
        <f>_xlfn.XLOOKUP(C352,MasterSheet!H:H,MasterSheet!F:F)</f>
        <v/>
      </c>
      <c r="E352" s="24">
        <f>SUMIFS(MasterSheet!J:J, MasterSheet!B:B, A352, MasterSheet!D:D, B352, MasterSheet!H:H, C352)</f>
        <v/>
      </c>
      <c r="F352" s="24">
        <f>E352*D352</f>
        <v/>
      </c>
      <c r="G352" s="28">
        <f>SUMIFS(MasterSheet!K:K, MasterSheet!B:B, A352, MasterSheet!D:D, B352, MasterSheet!H:H, C352)</f>
        <v/>
      </c>
      <c r="H352" s="28">
        <f>G352*D352</f>
        <v/>
      </c>
      <c r="I352" s="30">
        <f>SUMIFS(MasterSheet!L:L, MasterSheet!B:B, A352, MasterSheet!D:D, B352, MasterSheet!H:H, C352)</f>
        <v/>
      </c>
      <c r="J352" s="30">
        <f>I352*D352</f>
        <v/>
      </c>
      <c r="K352" s="23">
        <f>UPPER(VLOOKUP(C352,MasterSheet!H:U,14,))</f>
        <v/>
      </c>
    </row>
    <row r="353">
      <c r="A353" s="23" t="inlineStr">
        <is>
          <t>EED116333</t>
        </is>
      </c>
      <c r="B353" s="32" t="n">
        <v>45831</v>
      </c>
      <c r="C353" s="23" t="n">
        <v>101256</v>
      </c>
      <c r="D353" s="23">
        <f>_xlfn.XLOOKUP(C353,MasterSheet!H:H,MasterSheet!F:F)</f>
        <v/>
      </c>
      <c r="E353" s="24">
        <f>SUMIFS(MasterSheet!J:J, MasterSheet!B:B, A353, MasterSheet!D:D, B353, MasterSheet!H:H, C353)</f>
        <v/>
      </c>
      <c r="F353" s="24">
        <f>E353*D353</f>
        <v/>
      </c>
      <c r="G353" s="28">
        <f>SUMIFS(MasterSheet!K:K, MasterSheet!B:B, A353, MasterSheet!D:D, B353, MasterSheet!H:H, C353)</f>
        <v/>
      </c>
      <c r="H353" s="28">
        <f>G353*D353</f>
        <v/>
      </c>
      <c r="I353" s="30">
        <f>SUMIFS(MasterSheet!L:L, MasterSheet!B:B, A353, MasterSheet!D:D, B353, MasterSheet!H:H, C353)</f>
        <v/>
      </c>
      <c r="J353" s="30">
        <f>I353*D353</f>
        <v/>
      </c>
      <c r="K353" s="23">
        <f>UPPER(VLOOKUP(C353,MasterSheet!H:U,14,))</f>
        <v/>
      </c>
    </row>
    <row r="354">
      <c r="A354" s="23" t="inlineStr">
        <is>
          <t>EED116333</t>
        </is>
      </c>
      <c r="B354" s="32" t="n">
        <v>45831</v>
      </c>
      <c r="C354" s="23" t="n">
        <v>102005</v>
      </c>
      <c r="D354" s="23">
        <f>_xlfn.XLOOKUP(C354,MasterSheet!H:H,MasterSheet!F:F)</f>
        <v/>
      </c>
      <c r="E354" s="24">
        <f>SUMIFS(MasterSheet!J:J, MasterSheet!B:B, A354, MasterSheet!D:D, B354, MasterSheet!H:H, C354)</f>
        <v/>
      </c>
      <c r="F354" s="24">
        <f>E354*D354</f>
        <v/>
      </c>
      <c r="G354" s="28">
        <f>SUMIFS(MasterSheet!K:K, MasterSheet!B:B, A354, MasterSheet!D:D, B354, MasterSheet!H:H, C354)</f>
        <v/>
      </c>
      <c r="H354" s="28">
        <f>G354*D354</f>
        <v/>
      </c>
      <c r="I354" s="30">
        <f>SUMIFS(MasterSheet!L:L, MasterSheet!B:B, A354, MasterSheet!D:D, B354, MasterSheet!H:H, C354)</f>
        <v/>
      </c>
      <c r="J354" s="30">
        <f>I354*D354</f>
        <v/>
      </c>
      <c r="K354" s="23">
        <f>UPPER(VLOOKUP(C354,MasterSheet!H:U,14,))</f>
        <v/>
      </c>
    </row>
    <row r="355">
      <c r="A355" s="23" t="inlineStr">
        <is>
          <t>EED116333</t>
        </is>
      </c>
      <c r="B355" s="32" t="n">
        <v>45831</v>
      </c>
      <c r="C355" s="23" t="n">
        <v>102015</v>
      </c>
      <c r="D355" s="23">
        <f>_xlfn.XLOOKUP(C355,MasterSheet!H:H,MasterSheet!F:F)</f>
        <v/>
      </c>
      <c r="E355" s="24">
        <f>SUMIFS(MasterSheet!J:J, MasterSheet!B:B, A355, MasterSheet!D:D, B355, MasterSheet!H:H, C355)</f>
        <v/>
      </c>
      <c r="F355" s="24">
        <f>E355*D355</f>
        <v/>
      </c>
      <c r="G355" s="28">
        <f>SUMIFS(MasterSheet!K:K, MasterSheet!B:B, A355, MasterSheet!D:D, B355, MasterSheet!H:H, C355)</f>
        <v/>
      </c>
      <c r="H355" s="28">
        <f>G355*D355</f>
        <v/>
      </c>
      <c r="I355" s="30">
        <f>SUMIFS(MasterSheet!L:L, MasterSheet!B:B, A355, MasterSheet!D:D, B355, MasterSheet!H:H, C355)</f>
        <v/>
      </c>
      <c r="J355" s="30">
        <f>I355*D355</f>
        <v/>
      </c>
      <c r="K355" s="23">
        <f>UPPER(VLOOKUP(C355,MasterSheet!H:U,14,))</f>
        <v/>
      </c>
    </row>
    <row r="356">
      <c r="A356" s="23" t="inlineStr">
        <is>
          <t>EED116333</t>
        </is>
      </c>
      <c r="B356" s="32" t="n">
        <v>45831</v>
      </c>
      <c r="C356" s="23" t="n">
        <v>102205</v>
      </c>
      <c r="D356" s="23">
        <f>_xlfn.XLOOKUP(C356,MasterSheet!H:H,MasterSheet!F:F)</f>
        <v/>
      </c>
      <c r="E356" s="24">
        <f>SUMIFS(MasterSheet!J:J, MasterSheet!B:B, A356, MasterSheet!D:D, B356, MasterSheet!H:H, C356)</f>
        <v/>
      </c>
      <c r="F356" s="24">
        <f>E356*D356</f>
        <v/>
      </c>
      <c r="G356" s="28">
        <f>SUMIFS(MasterSheet!K:K, MasterSheet!B:B, A356, MasterSheet!D:D, B356, MasterSheet!H:H, C356)</f>
        <v/>
      </c>
      <c r="H356" s="28">
        <f>G356*D356</f>
        <v/>
      </c>
      <c r="I356" s="30">
        <f>SUMIFS(MasterSheet!L:L, MasterSheet!B:B, A356, MasterSheet!D:D, B356, MasterSheet!H:H, C356)</f>
        <v/>
      </c>
      <c r="J356" s="30">
        <f>I356*D356</f>
        <v/>
      </c>
      <c r="K356" s="23">
        <f>UPPER(VLOOKUP(C356,MasterSheet!H:U,14,))</f>
        <v/>
      </c>
    </row>
    <row r="357">
      <c r="A357" s="23" t="inlineStr">
        <is>
          <t>EED116333</t>
        </is>
      </c>
      <c r="B357" s="32" t="n">
        <v>45831</v>
      </c>
      <c r="C357" s="23" t="n">
        <v>103007</v>
      </c>
      <c r="D357" s="23">
        <f>_xlfn.XLOOKUP(C357,MasterSheet!H:H,MasterSheet!F:F)</f>
        <v/>
      </c>
      <c r="E357" s="24">
        <f>SUMIFS(MasterSheet!J:J, MasterSheet!B:B, A357, MasterSheet!D:D, B357, MasterSheet!H:H, C357)</f>
        <v/>
      </c>
      <c r="F357" s="24">
        <f>E357*D357</f>
        <v/>
      </c>
      <c r="G357" s="28">
        <f>SUMIFS(MasterSheet!K:K, MasterSheet!B:B, A357, MasterSheet!D:D, B357, MasterSheet!H:H, C357)</f>
        <v/>
      </c>
      <c r="H357" s="28">
        <f>G357*D357</f>
        <v/>
      </c>
      <c r="I357" s="30">
        <f>SUMIFS(MasterSheet!L:L, MasterSheet!B:B, A357, MasterSheet!D:D, B357, MasterSheet!H:H, C357)</f>
        <v/>
      </c>
      <c r="J357" s="30">
        <f>I357*D357</f>
        <v/>
      </c>
      <c r="K357" s="23">
        <f>UPPER(VLOOKUP(C357,MasterSheet!H:U,14,))</f>
        <v/>
      </c>
    </row>
    <row r="358">
      <c r="A358" s="23" t="inlineStr">
        <is>
          <t>EED116333</t>
        </is>
      </c>
      <c r="B358" s="32" t="n">
        <v>45831</v>
      </c>
      <c r="C358" s="23" t="n">
        <v>103017</v>
      </c>
      <c r="D358" s="23">
        <f>_xlfn.XLOOKUP(C358,MasterSheet!H:H,MasterSheet!F:F)</f>
        <v/>
      </c>
      <c r="E358" s="24">
        <f>SUMIFS(MasterSheet!J:J, MasterSheet!B:B, A358, MasterSheet!D:D, B358, MasterSheet!H:H, C358)</f>
        <v/>
      </c>
      <c r="F358" s="24">
        <f>E358*D358</f>
        <v/>
      </c>
      <c r="G358" s="28">
        <f>SUMIFS(MasterSheet!K:K, MasterSheet!B:B, A358, MasterSheet!D:D, B358, MasterSheet!H:H, C358)</f>
        <v/>
      </c>
      <c r="H358" s="28">
        <f>G358*D358</f>
        <v/>
      </c>
      <c r="I358" s="30">
        <f>SUMIFS(MasterSheet!L:L, MasterSheet!B:B, A358, MasterSheet!D:D, B358, MasterSheet!H:H, C358)</f>
        <v/>
      </c>
      <c r="J358" s="30">
        <f>I358*D358</f>
        <v/>
      </c>
      <c r="K358" s="23">
        <f>UPPER(VLOOKUP(C358,MasterSheet!H:U,14,))</f>
        <v/>
      </c>
    </row>
    <row r="359">
      <c r="A359" s="23" t="inlineStr">
        <is>
          <t>EED116333</t>
        </is>
      </c>
      <c r="B359" s="32" t="n">
        <v>45831</v>
      </c>
      <c r="C359" s="23" t="n">
        <v>103023</v>
      </c>
      <c r="D359" s="23">
        <f>_xlfn.XLOOKUP(C359,MasterSheet!H:H,MasterSheet!F:F)</f>
        <v/>
      </c>
      <c r="E359" s="24">
        <f>SUMIFS(MasterSheet!J:J, MasterSheet!B:B, A359, MasterSheet!D:D, B359, MasterSheet!H:H, C359)</f>
        <v/>
      </c>
      <c r="F359" s="24">
        <f>E359*D359</f>
        <v/>
      </c>
      <c r="G359" s="28">
        <f>SUMIFS(MasterSheet!K:K, MasterSheet!B:B, A359, MasterSheet!D:D, B359, MasterSheet!H:H, C359)</f>
        <v/>
      </c>
      <c r="H359" s="28">
        <f>G359*D359</f>
        <v/>
      </c>
      <c r="I359" s="30">
        <f>SUMIFS(MasterSheet!L:L, MasterSheet!B:B, A359, MasterSheet!D:D, B359, MasterSheet!H:H, C359)</f>
        <v/>
      </c>
      <c r="J359" s="30">
        <f>I359*D359</f>
        <v/>
      </c>
      <c r="K359" s="23">
        <f>UPPER(VLOOKUP(C359,MasterSheet!H:U,14,))</f>
        <v/>
      </c>
    </row>
    <row r="360">
      <c r="A360" s="23" t="inlineStr">
        <is>
          <t>EED116333</t>
        </is>
      </c>
      <c r="B360" s="32" t="n">
        <v>45831</v>
      </c>
      <c r="C360" s="23" t="n">
        <v>103032</v>
      </c>
      <c r="D360" s="23">
        <f>_xlfn.XLOOKUP(C360,MasterSheet!H:H,MasterSheet!F:F)</f>
        <v/>
      </c>
      <c r="E360" s="24">
        <f>SUMIFS(MasterSheet!J:J, MasterSheet!B:B, A360, MasterSheet!D:D, B360, MasterSheet!H:H, C360)</f>
        <v/>
      </c>
      <c r="F360" s="24">
        <f>E360*D360</f>
        <v/>
      </c>
      <c r="G360" s="28">
        <f>SUMIFS(MasterSheet!K:K, MasterSheet!B:B, A360, MasterSheet!D:D, B360, MasterSheet!H:H, C360)</f>
        <v/>
      </c>
      <c r="H360" s="28">
        <f>G360*D360</f>
        <v/>
      </c>
      <c r="I360" s="30">
        <f>SUMIFS(MasterSheet!L:L, MasterSheet!B:B, A360, MasterSheet!D:D, B360, MasterSheet!H:H, C360)</f>
        <v/>
      </c>
      <c r="J360" s="30">
        <f>I360*D360</f>
        <v/>
      </c>
      <c r="K360" s="23">
        <f>UPPER(VLOOKUP(C360,MasterSheet!H:U,14,))</f>
        <v/>
      </c>
    </row>
    <row r="361">
      <c r="A361" s="23" t="inlineStr">
        <is>
          <t>EED116333</t>
        </is>
      </c>
      <c r="B361" s="32" t="n">
        <v>45831</v>
      </c>
      <c r="C361" s="23" t="n">
        <v>103059</v>
      </c>
      <c r="D361" s="23">
        <f>_xlfn.XLOOKUP(C361,MasterSheet!H:H,MasterSheet!F:F)</f>
        <v/>
      </c>
      <c r="E361" s="24">
        <f>SUMIFS(MasterSheet!J:J, MasterSheet!B:B, A361, MasterSheet!D:D, B361, MasterSheet!H:H, C361)</f>
        <v/>
      </c>
      <c r="F361" s="24">
        <f>E361*D361</f>
        <v/>
      </c>
      <c r="G361" s="28">
        <f>SUMIFS(MasterSheet!K:K, MasterSheet!B:B, A361, MasterSheet!D:D, B361, MasterSheet!H:H, C361)</f>
        <v/>
      </c>
      <c r="H361" s="28">
        <f>G361*D361</f>
        <v/>
      </c>
      <c r="I361" s="30">
        <f>SUMIFS(MasterSheet!L:L, MasterSheet!B:B, A361, MasterSheet!D:D, B361, MasterSheet!H:H, C361)</f>
        <v/>
      </c>
      <c r="J361" s="30">
        <f>I361*D361</f>
        <v/>
      </c>
      <c r="K361" s="23">
        <f>UPPER(VLOOKUP(C361,MasterSheet!H:U,14,))</f>
        <v/>
      </c>
    </row>
    <row r="362">
      <c r="A362" s="23" t="inlineStr">
        <is>
          <t>EED116333</t>
        </is>
      </c>
      <c r="B362" s="32" t="n">
        <v>45831</v>
      </c>
      <c r="C362" s="23" t="n">
        <v>103133</v>
      </c>
      <c r="D362" s="23">
        <f>_xlfn.XLOOKUP(C362,MasterSheet!H:H,MasterSheet!F:F)</f>
        <v/>
      </c>
      <c r="E362" s="24">
        <f>SUMIFS(MasterSheet!J:J, MasterSheet!B:B, A362, MasterSheet!D:D, B362, MasterSheet!H:H, C362)</f>
        <v/>
      </c>
      <c r="F362" s="24">
        <f>E362*D362</f>
        <v/>
      </c>
      <c r="G362" s="28">
        <f>SUMIFS(MasterSheet!K:K, MasterSheet!B:B, A362, MasterSheet!D:D, B362, MasterSheet!H:H, C362)</f>
        <v/>
      </c>
      <c r="H362" s="28">
        <f>G362*D362</f>
        <v/>
      </c>
      <c r="I362" s="30">
        <f>SUMIFS(MasterSheet!L:L, MasterSheet!B:B, A362, MasterSheet!D:D, B362, MasterSheet!H:H, C362)</f>
        <v/>
      </c>
      <c r="J362" s="30">
        <f>I362*D362</f>
        <v/>
      </c>
      <c r="K362" s="23">
        <f>UPPER(VLOOKUP(C362,MasterSheet!H:U,14,))</f>
        <v/>
      </c>
    </row>
    <row r="363">
      <c r="A363" s="23" t="inlineStr">
        <is>
          <t>EED116333</t>
        </is>
      </c>
      <c r="B363" s="32" t="n">
        <v>45831</v>
      </c>
      <c r="C363" s="23" t="n">
        <v>103155</v>
      </c>
      <c r="D363" s="23">
        <f>_xlfn.XLOOKUP(C363,MasterSheet!H:H,MasterSheet!F:F)</f>
        <v/>
      </c>
      <c r="E363" s="24">
        <f>SUMIFS(MasterSheet!J:J, MasterSheet!B:B, A363, MasterSheet!D:D, B363, MasterSheet!H:H, C363)</f>
        <v/>
      </c>
      <c r="F363" s="24">
        <f>E363*D363</f>
        <v/>
      </c>
      <c r="G363" s="28">
        <f>SUMIFS(MasterSheet!K:K, MasterSheet!B:B, A363, MasterSheet!D:D, B363, MasterSheet!H:H, C363)</f>
        <v/>
      </c>
      <c r="H363" s="28">
        <f>G363*D363</f>
        <v/>
      </c>
      <c r="I363" s="30">
        <f>SUMIFS(MasterSheet!L:L, MasterSheet!B:B, A363, MasterSheet!D:D, B363, MasterSheet!H:H, C363)</f>
        <v/>
      </c>
      <c r="J363" s="30">
        <f>I363*D363</f>
        <v/>
      </c>
      <c r="K363" s="23">
        <f>UPPER(VLOOKUP(C363,MasterSheet!H:U,14,))</f>
        <v/>
      </c>
    </row>
    <row r="364">
      <c r="A364" s="23" t="inlineStr">
        <is>
          <t>EED116333</t>
        </is>
      </c>
      <c r="B364" s="32" t="n">
        <v>45831</v>
      </c>
      <c r="C364" s="23" t="n">
        <v>104412</v>
      </c>
      <c r="D364" s="23">
        <f>_xlfn.XLOOKUP(C364,MasterSheet!H:H,MasterSheet!F:F)</f>
        <v/>
      </c>
      <c r="E364" s="24">
        <f>SUMIFS(MasterSheet!J:J, MasterSheet!B:B, A364, MasterSheet!D:D, B364, MasterSheet!H:H, C364)</f>
        <v/>
      </c>
      <c r="F364" s="24">
        <f>E364*D364</f>
        <v/>
      </c>
      <c r="G364" s="28">
        <f>SUMIFS(MasterSheet!K:K, MasterSheet!B:B, A364, MasterSheet!D:D, B364, MasterSheet!H:H, C364)</f>
        <v/>
      </c>
      <c r="H364" s="28">
        <f>G364*D364</f>
        <v/>
      </c>
      <c r="I364" s="30">
        <f>SUMIFS(MasterSheet!L:L, MasterSheet!B:B, A364, MasterSheet!D:D, B364, MasterSheet!H:H, C364)</f>
        <v/>
      </c>
      <c r="J364" s="30">
        <f>I364*D364</f>
        <v/>
      </c>
      <c r="K364" s="23">
        <f>UPPER(VLOOKUP(C364,MasterSheet!H:U,14,))</f>
        <v/>
      </c>
    </row>
    <row r="365">
      <c r="A365" s="23" t="inlineStr">
        <is>
          <t>EED116333</t>
        </is>
      </c>
      <c r="B365" s="32" t="n">
        <v>45831</v>
      </c>
      <c r="C365" s="23" t="n">
        <v>104505</v>
      </c>
      <c r="D365" s="23">
        <f>_xlfn.XLOOKUP(C365,MasterSheet!H:H,MasterSheet!F:F)</f>
        <v/>
      </c>
      <c r="E365" s="24">
        <f>SUMIFS(MasterSheet!J:J, MasterSheet!B:B, A365, MasterSheet!D:D, B365, MasterSheet!H:H, C365)</f>
        <v/>
      </c>
      <c r="F365" s="24">
        <f>E365*D365</f>
        <v/>
      </c>
      <c r="G365" s="28">
        <f>SUMIFS(MasterSheet!K:K, MasterSheet!B:B, A365, MasterSheet!D:D, B365, MasterSheet!H:H, C365)</f>
        <v/>
      </c>
      <c r="H365" s="28">
        <f>G365*D365</f>
        <v/>
      </c>
      <c r="I365" s="30">
        <f>SUMIFS(MasterSheet!L:L, MasterSheet!B:B, A365, MasterSheet!D:D, B365, MasterSheet!H:H, C365)</f>
        <v/>
      </c>
      <c r="J365" s="30">
        <f>I365*D365</f>
        <v/>
      </c>
      <c r="K365" s="23">
        <f>UPPER(VLOOKUP(C365,MasterSheet!H:U,14,))</f>
        <v/>
      </c>
    </row>
    <row r="366">
      <c r="A366" s="23" t="inlineStr">
        <is>
          <t>EED116333</t>
        </is>
      </c>
      <c r="B366" s="32" t="n">
        <v>45831</v>
      </c>
      <c r="C366" s="23" t="n">
        <v>104508</v>
      </c>
      <c r="D366" s="23">
        <f>_xlfn.XLOOKUP(C366,MasterSheet!H:H,MasterSheet!F:F)</f>
        <v/>
      </c>
      <c r="E366" s="24">
        <f>SUMIFS(MasterSheet!J:J, MasterSheet!B:B, A366, MasterSheet!D:D, B366, MasterSheet!H:H, C366)</f>
        <v/>
      </c>
      <c r="F366" s="24">
        <f>E366*D366</f>
        <v/>
      </c>
      <c r="G366" s="28">
        <f>SUMIFS(MasterSheet!K:K, MasterSheet!B:B, A366, MasterSheet!D:D, B366, MasterSheet!H:H, C366)</f>
        <v/>
      </c>
      <c r="H366" s="28">
        <f>G366*D366</f>
        <v/>
      </c>
      <c r="I366" s="30">
        <f>SUMIFS(MasterSheet!L:L, MasterSheet!B:B, A366, MasterSheet!D:D, B366, MasterSheet!H:H, C366)</f>
        <v/>
      </c>
      <c r="J366" s="30">
        <f>I366*D366</f>
        <v/>
      </c>
      <c r="K366" s="23">
        <f>UPPER(VLOOKUP(C366,MasterSheet!H:U,14,))</f>
        <v/>
      </c>
    </row>
    <row r="367">
      <c r="A367" s="23" t="inlineStr">
        <is>
          <t>EED116333</t>
        </is>
      </c>
      <c r="B367" s="32" t="n">
        <v>45831</v>
      </c>
      <c r="C367" s="23" t="n">
        <v>104525</v>
      </c>
      <c r="D367" s="23">
        <f>_xlfn.XLOOKUP(C367,MasterSheet!H:H,MasterSheet!F:F)</f>
        <v/>
      </c>
      <c r="E367" s="24">
        <f>SUMIFS(MasterSheet!J:J, MasterSheet!B:B, A367, MasterSheet!D:D, B367, MasterSheet!H:H, C367)</f>
        <v/>
      </c>
      <c r="F367" s="24">
        <f>E367*D367</f>
        <v/>
      </c>
      <c r="G367" s="28">
        <f>SUMIFS(MasterSheet!K:K, MasterSheet!B:B, A367, MasterSheet!D:D, B367, MasterSheet!H:H, C367)</f>
        <v/>
      </c>
      <c r="H367" s="28">
        <f>G367*D367</f>
        <v/>
      </c>
      <c r="I367" s="30">
        <f>SUMIFS(MasterSheet!L:L, MasterSheet!B:B, A367, MasterSheet!D:D, B367, MasterSheet!H:H, C367)</f>
        <v/>
      </c>
      <c r="J367" s="30">
        <f>I367*D367</f>
        <v/>
      </c>
      <c r="K367" s="23">
        <f>UPPER(VLOOKUP(C367,MasterSheet!H:U,14,))</f>
        <v/>
      </c>
    </row>
    <row r="368">
      <c r="A368" s="23" t="inlineStr">
        <is>
          <t>EED116333</t>
        </is>
      </c>
      <c r="B368" s="32" t="n">
        <v>45831</v>
      </c>
      <c r="C368" s="23" t="n">
        <v>104718</v>
      </c>
      <c r="D368" s="23">
        <f>_xlfn.XLOOKUP(C368,MasterSheet!H:H,MasterSheet!F:F)</f>
        <v/>
      </c>
      <c r="E368" s="24">
        <f>SUMIFS(MasterSheet!J:J, MasterSheet!B:B, A368, MasterSheet!D:D, B368, MasterSheet!H:H, C368)</f>
        <v/>
      </c>
      <c r="F368" s="24">
        <f>E368*D368</f>
        <v/>
      </c>
      <c r="G368" s="28">
        <f>SUMIFS(MasterSheet!K:K, MasterSheet!B:B, A368, MasterSheet!D:D, B368, MasterSheet!H:H, C368)</f>
        <v/>
      </c>
      <c r="H368" s="28">
        <f>G368*D368</f>
        <v/>
      </c>
      <c r="I368" s="30">
        <f>SUMIFS(MasterSheet!L:L, MasterSheet!B:B, A368, MasterSheet!D:D, B368, MasterSheet!H:H, C368)</f>
        <v/>
      </c>
      <c r="J368" s="30">
        <f>I368*D368</f>
        <v/>
      </c>
      <c r="K368" s="23">
        <f>UPPER(VLOOKUP(C368,MasterSheet!H:U,14,))</f>
        <v/>
      </c>
    </row>
    <row r="369">
      <c r="A369" s="23" t="inlineStr">
        <is>
          <t>EED116333</t>
        </is>
      </c>
      <c r="B369" s="32" t="n">
        <v>45831</v>
      </c>
      <c r="C369" s="23" t="n">
        <v>106105</v>
      </c>
      <c r="D369" s="23">
        <f>_xlfn.XLOOKUP(C369,MasterSheet!H:H,MasterSheet!F:F)</f>
        <v/>
      </c>
      <c r="E369" s="24">
        <f>SUMIFS(MasterSheet!J:J, MasterSheet!B:B, A369, MasterSheet!D:D, B369, MasterSheet!H:H, C369)</f>
        <v/>
      </c>
      <c r="F369" s="24">
        <f>E369*D369</f>
        <v/>
      </c>
      <c r="G369" s="28">
        <f>SUMIFS(MasterSheet!K:K, MasterSheet!B:B, A369, MasterSheet!D:D, B369, MasterSheet!H:H, C369)</f>
        <v/>
      </c>
      <c r="H369" s="28">
        <f>G369*D369</f>
        <v/>
      </c>
      <c r="I369" s="30">
        <f>SUMIFS(MasterSheet!L:L, MasterSheet!B:B, A369, MasterSheet!D:D, B369, MasterSheet!H:H, C369)</f>
        <v/>
      </c>
      <c r="J369" s="30">
        <f>I369*D369</f>
        <v/>
      </c>
      <c r="K369" s="23">
        <f>UPPER(VLOOKUP(C369,MasterSheet!H:U,14,))</f>
        <v/>
      </c>
    </row>
    <row r="370">
      <c r="A370" s="23" t="inlineStr">
        <is>
          <t>EED116333</t>
        </is>
      </c>
      <c r="B370" s="32" t="n">
        <v>45831</v>
      </c>
      <c r="C370" s="23" t="n">
        <v>107614</v>
      </c>
      <c r="D370" s="23">
        <f>_xlfn.XLOOKUP(C370,MasterSheet!H:H,MasterSheet!F:F)</f>
        <v/>
      </c>
      <c r="E370" s="24">
        <f>SUMIFS(MasterSheet!J:J, MasterSheet!B:B, A370, MasterSheet!D:D, B370, MasterSheet!H:H, C370)</f>
        <v/>
      </c>
      <c r="F370" s="24">
        <f>E370*D370</f>
        <v/>
      </c>
      <c r="G370" s="28">
        <f>SUMIFS(MasterSheet!K:K, MasterSheet!B:B, A370, MasterSheet!D:D, B370, MasterSheet!H:H, C370)</f>
        <v/>
      </c>
      <c r="H370" s="28">
        <f>G370*D370</f>
        <v/>
      </c>
      <c r="I370" s="30">
        <f>SUMIFS(MasterSheet!L:L, MasterSheet!B:B, A370, MasterSheet!D:D, B370, MasterSheet!H:H, C370)</f>
        <v/>
      </c>
      <c r="J370" s="30">
        <f>I370*D370</f>
        <v/>
      </c>
      <c r="K370" s="23">
        <f>UPPER(VLOOKUP(C370,MasterSheet!H:U,14,))</f>
        <v/>
      </c>
    </row>
    <row r="371">
      <c r="A371" s="23" t="inlineStr">
        <is>
          <t>EED116333</t>
        </is>
      </c>
      <c r="B371" s="32" t="n">
        <v>45831</v>
      </c>
      <c r="C371" s="23" t="n">
        <v>108133</v>
      </c>
      <c r="D371" s="23">
        <f>_xlfn.XLOOKUP(C371,MasterSheet!H:H,MasterSheet!F:F)</f>
        <v/>
      </c>
      <c r="E371" s="24">
        <f>SUMIFS(MasterSheet!J:J, MasterSheet!B:B, A371, MasterSheet!D:D, B371, MasterSheet!H:H, C371)</f>
        <v/>
      </c>
      <c r="F371" s="24">
        <f>E371*D371</f>
        <v/>
      </c>
      <c r="G371" s="28">
        <f>SUMIFS(MasterSheet!K:K, MasterSheet!B:B, A371, MasterSheet!D:D, B371, MasterSheet!H:H, C371)</f>
        <v/>
      </c>
      <c r="H371" s="28">
        <f>G371*D371</f>
        <v/>
      </c>
      <c r="I371" s="30">
        <f>SUMIFS(MasterSheet!L:L, MasterSheet!B:B, A371, MasterSheet!D:D, B371, MasterSheet!H:H, C371)</f>
        <v/>
      </c>
      <c r="J371" s="30">
        <f>I371*D371</f>
        <v/>
      </c>
      <c r="K371" s="23">
        <f>UPPER(VLOOKUP(C371,MasterSheet!H:U,14,))</f>
        <v/>
      </c>
    </row>
    <row r="372">
      <c r="A372" s="23" t="inlineStr">
        <is>
          <t>EED116333</t>
        </is>
      </c>
      <c r="B372" s="32" t="n">
        <v>45831</v>
      </c>
      <c r="C372" s="23" t="n">
        <v>108408</v>
      </c>
      <c r="D372" s="23">
        <f>_xlfn.XLOOKUP(C372,MasterSheet!H:H,MasterSheet!F:F)</f>
        <v/>
      </c>
      <c r="E372" s="24">
        <f>SUMIFS(MasterSheet!J:J, MasterSheet!B:B, A372, MasterSheet!D:D, B372, MasterSheet!H:H, C372)</f>
        <v/>
      </c>
      <c r="F372" s="24">
        <f>E372*D372</f>
        <v/>
      </c>
      <c r="G372" s="28">
        <f>SUMIFS(MasterSheet!K:K, MasterSheet!B:B, A372, MasterSheet!D:D, B372, MasterSheet!H:H, C372)</f>
        <v/>
      </c>
      <c r="H372" s="28">
        <f>G372*D372</f>
        <v/>
      </c>
      <c r="I372" s="30">
        <f>SUMIFS(MasterSheet!L:L, MasterSheet!B:B, A372, MasterSheet!D:D, B372, MasterSheet!H:H, C372)</f>
        <v/>
      </c>
      <c r="J372" s="30">
        <f>I372*D372</f>
        <v/>
      </c>
      <c r="K372" s="23">
        <f>UPPER(VLOOKUP(C372,MasterSheet!H:U,14,))</f>
        <v/>
      </c>
    </row>
    <row r="373">
      <c r="A373" s="23" t="inlineStr">
        <is>
          <t>EED116333</t>
        </is>
      </c>
      <c r="B373" s="32" t="n">
        <v>45831</v>
      </c>
      <c r="C373" s="23" t="n">
        <v>108437</v>
      </c>
      <c r="D373" s="23">
        <f>_xlfn.XLOOKUP(C373,MasterSheet!H:H,MasterSheet!F:F)</f>
        <v/>
      </c>
      <c r="E373" s="24">
        <f>SUMIFS(MasterSheet!J:J, MasterSheet!B:B, A373, MasterSheet!D:D, B373, MasterSheet!H:H, C373)</f>
        <v/>
      </c>
      <c r="F373" s="24">
        <f>E373*D373</f>
        <v/>
      </c>
      <c r="G373" s="28">
        <f>SUMIFS(MasterSheet!K:K, MasterSheet!B:B, A373, MasterSheet!D:D, B373, MasterSheet!H:H, C373)</f>
        <v/>
      </c>
      <c r="H373" s="28">
        <f>G373*D373</f>
        <v/>
      </c>
      <c r="I373" s="30">
        <f>SUMIFS(MasterSheet!L:L, MasterSheet!B:B, A373, MasterSheet!D:D, B373, MasterSheet!H:H, C373)</f>
        <v/>
      </c>
      <c r="J373" s="30">
        <f>I373*D373</f>
        <v/>
      </c>
      <c r="K373" s="23">
        <f>UPPER(VLOOKUP(C373,MasterSheet!H:U,14,))</f>
        <v/>
      </c>
    </row>
    <row r="374">
      <c r="A374" s="23" t="inlineStr">
        <is>
          <t>EED116333</t>
        </is>
      </c>
      <c r="B374" s="32" t="n">
        <v>45831</v>
      </c>
      <c r="C374" s="23" t="n">
        <v>108442</v>
      </c>
      <c r="D374" s="23">
        <f>_xlfn.XLOOKUP(C374,MasterSheet!H:H,MasterSheet!F:F)</f>
        <v/>
      </c>
      <c r="E374" s="24">
        <f>SUMIFS(MasterSheet!J:J, MasterSheet!B:B, A374, MasterSheet!D:D, B374, MasterSheet!H:H, C374)</f>
        <v/>
      </c>
      <c r="F374" s="24">
        <f>E374*D374</f>
        <v/>
      </c>
      <c r="G374" s="28">
        <f>SUMIFS(MasterSheet!K:K, MasterSheet!B:B, A374, MasterSheet!D:D, B374, MasterSheet!H:H, C374)</f>
        <v/>
      </c>
      <c r="H374" s="28">
        <f>G374*D374</f>
        <v/>
      </c>
      <c r="I374" s="30">
        <f>SUMIFS(MasterSheet!L:L, MasterSheet!B:B, A374, MasterSheet!D:D, B374, MasterSheet!H:H, C374)</f>
        <v/>
      </c>
      <c r="J374" s="30">
        <f>I374*D374</f>
        <v/>
      </c>
      <c r="K374" s="23">
        <f>UPPER(VLOOKUP(C374,MasterSheet!H:U,14,))</f>
        <v/>
      </c>
    </row>
    <row r="375">
      <c r="A375" s="23" t="inlineStr">
        <is>
          <t>EED116333</t>
        </is>
      </c>
      <c r="B375" s="32" t="n">
        <v>45831</v>
      </c>
      <c r="C375" s="23" t="n">
        <v>108713</v>
      </c>
      <c r="D375" s="23">
        <f>_xlfn.XLOOKUP(C375,MasterSheet!H:H,MasterSheet!F:F)</f>
        <v/>
      </c>
      <c r="E375" s="24">
        <f>SUMIFS(MasterSheet!J:J, MasterSheet!B:B, A375, MasterSheet!D:D, B375, MasterSheet!H:H, C375)</f>
        <v/>
      </c>
      <c r="F375" s="24">
        <f>E375*D375</f>
        <v/>
      </c>
      <c r="G375" s="28">
        <f>SUMIFS(MasterSheet!K:K, MasterSheet!B:B, A375, MasterSheet!D:D, B375, MasterSheet!H:H, C375)</f>
        <v/>
      </c>
      <c r="H375" s="28">
        <f>G375*D375</f>
        <v/>
      </c>
      <c r="I375" s="30">
        <f>SUMIFS(MasterSheet!L:L, MasterSheet!B:B, A375, MasterSheet!D:D, B375, MasterSheet!H:H, C375)</f>
        <v/>
      </c>
      <c r="J375" s="30">
        <f>I375*D375</f>
        <v/>
      </c>
      <c r="K375" s="23">
        <f>UPPER(VLOOKUP(C375,MasterSheet!H:U,14,))</f>
        <v/>
      </c>
    </row>
    <row r="376">
      <c r="A376" s="23" t="inlineStr">
        <is>
          <t>EED116333</t>
        </is>
      </c>
      <c r="B376" s="32" t="n">
        <v>45831</v>
      </c>
      <c r="C376" s="23" t="n">
        <v>109830</v>
      </c>
      <c r="D376" s="23">
        <f>_xlfn.XLOOKUP(C376,MasterSheet!H:H,MasterSheet!F:F)</f>
        <v/>
      </c>
      <c r="E376" s="24">
        <f>SUMIFS(MasterSheet!J:J, MasterSheet!B:B, A376, MasterSheet!D:D, B376, MasterSheet!H:H, C376)</f>
        <v/>
      </c>
      <c r="F376" s="24">
        <f>E376*D376</f>
        <v/>
      </c>
      <c r="G376" s="28">
        <f>SUMIFS(MasterSheet!K:K, MasterSheet!B:B, A376, MasterSheet!D:D, B376, MasterSheet!H:H, C376)</f>
        <v/>
      </c>
      <c r="H376" s="28">
        <f>G376*D376</f>
        <v/>
      </c>
      <c r="I376" s="30">
        <f>SUMIFS(MasterSheet!L:L, MasterSheet!B:B, A376, MasterSheet!D:D, B376, MasterSheet!H:H, C376)</f>
        <v/>
      </c>
      <c r="J376" s="30">
        <f>I376*D376</f>
        <v/>
      </c>
      <c r="K376" s="23">
        <f>UPPER(VLOOKUP(C376,MasterSheet!H:U,14,))</f>
        <v/>
      </c>
    </row>
    <row r="377">
      <c r="A377" s="23" t="inlineStr">
        <is>
          <t>EED116333</t>
        </is>
      </c>
      <c r="B377" s="32" t="n">
        <v>45831</v>
      </c>
      <c r="C377" s="23" t="n">
        <v>119409</v>
      </c>
      <c r="D377" s="23">
        <f>_xlfn.XLOOKUP(C377,MasterSheet!H:H,MasterSheet!F:F)</f>
        <v/>
      </c>
      <c r="E377" s="24">
        <f>SUMIFS(MasterSheet!J:J, MasterSheet!B:B, A377, MasterSheet!D:D, B377, MasterSheet!H:H, C377)</f>
        <v/>
      </c>
      <c r="F377" s="24">
        <f>E377*D377</f>
        <v/>
      </c>
      <c r="G377" s="28">
        <f>SUMIFS(MasterSheet!K:K, MasterSheet!B:B, A377, MasterSheet!D:D, B377, MasterSheet!H:H, C377)</f>
        <v/>
      </c>
      <c r="H377" s="28">
        <f>G377*D377</f>
        <v/>
      </c>
      <c r="I377" s="30">
        <f>SUMIFS(MasterSheet!L:L, MasterSheet!B:B, A377, MasterSheet!D:D, B377, MasterSheet!H:H, C377)</f>
        <v/>
      </c>
      <c r="J377" s="30">
        <f>I377*D377</f>
        <v/>
      </c>
      <c r="K377" s="23">
        <f>UPPER(VLOOKUP(C377,MasterSheet!H:U,14,))</f>
        <v/>
      </c>
    </row>
    <row r="378">
      <c r="A378" s="23" t="inlineStr">
        <is>
          <t>EED116333</t>
        </is>
      </c>
      <c r="B378" s="32" t="n">
        <v>45831</v>
      </c>
      <c r="C378" s="23" t="n">
        <v>119413</v>
      </c>
      <c r="D378" s="23">
        <f>_xlfn.XLOOKUP(C378,MasterSheet!H:H,MasterSheet!F:F)</f>
        <v/>
      </c>
      <c r="E378" s="24">
        <f>SUMIFS(MasterSheet!J:J, MasterSheet!B:B, A378, MasterSheet!D:D, B378, MasterSheet!H:H, C378)</f>
        <v/>
      </c>
      <c r="F378" s="24">
        <f>E378*D378</f>
        <v/>
      </c>
      <c r="G378" s="28">
        <f>SUMIFS(MasterSheet!K:K, MasterSheet!B:B, A378, MasterSheet!D:D, B378, MasterSheet!H:H, C378)</f>
        <v/>
      </c>
      <c r="H378" s="28">
        <f>G378*D378</f>
        <v/>
      </c>
      <c r="I378" s="30">
        <f>SUMIFS(MasterSheet!L:L, MasterSheet!B:B, A378, MasterSheet!D:D, B378, MasterSheet!H:H, C378)</f>
        <v/>
      </c>
      <c r="J378" s="30">
        <f>I378*D378</f>
        <v/>
      </c>
      <c r="K378" s="23">
        <f>UPPER(VLOOKUP(C378,MasterSheet!H:U,14,))</f>
        <v/>
      </c>
    </row>
    <row r="379">
      <c r="A379" s="23" t="inlineStr">
        <is>
          <t>EED116333</t>
        </is>
      </c>
      <c r="B379" s="32" t="n">
        <v>45831</v>
      </c>
      <c r="C379" s="23" t="n">
        <v>120127</v>
      </c>
      <c r="D379" s="23">
        <f>_xlfn.XLOOKUP(C379,MasterSheet!H:H,MasterSheet!F:F)</f>
        <v/>
      </c>
      <c r="E379" s="24">
        <f>SUMIFS(MasterSheet!J:J, MasterSheet!B:B, A379, MasterSheet!D:D, B379, MasterSheet!H:H, C379)</f>
        <v/>
      </c>
      <c r="F379" s="24">
        <f>E379*D379</f>
        <v/>
      </c>
      <c r="G379" s="28">
        <f>SUMIFS(MasterSheet!K:K, MasterSheet!B:B, A379, MasterSheet!D:D, B379, MasterSheet!H:H, C379)</f>
        <v/>
      </c>
      <c r="H379" s="28">
        <f>G379*D379</f>
        <v/>
      </c>
      <c r="I379" s="30">
        <f>SUMIFS(MasterSheet!L:L, MasterSheet!B:B, A379, MasterSheet!D:D, B379, MasterSheet!H:H, C379)</f>
        <v/>
      </c>
      <c r="J379" s="30">
        <f>I379*D379</f>
        <v/>
      </c>
      <c r="K379" s="23">
        <f>UPPER(VLOOKUP(C379,MasterSheet!H:U,14,))</f>
        <v/>
      </c>
    </row>
    <row r="380">
      <c r="A380" s="23" t="inlineStr">
        <is>
          <t>EED116333</t>
        </is>
      </c>
      <c r="B380" s="32" t="n">
        <v>45831</v>
      </c>
      <c r="C380" s="23" t="n">
        <v>120409</v>
      </c>
      <c r="D380" s="23">
        <f>_xlfn.XLOOKUP(C380,MasterSheet!H:H,MasterSheet!F:F)</f>
        <v/>
      </c>
      <c r="E380" s="24">
        <f>SUMIFS(MasterSheet!J:J, MasterSheet!B:B, A380, MasterSheet!D:D, B380, MasterSheet!H:H, C380)</f>
        <v/>
      </c>
      <c r="F380" s="24">
        <f>E380*D380</f>
        <v/>
      </c>
      <c r="G380" s="28">
        <f>SUMIFS(MasterSheet!K:K, MasterSheet!B:B, A380, MasterSheet!D:D, B380, MasterSheet!H:H, C380)</f>
        <v/>
      </c>
      <c r="H380" s="28">
        <f>G380*D380</f>
        <v/>
      </c>
      <c r="I380" s="30">
        <f>SUMIFS(MasterSheet!L:L, MasterSheet!B:B, A380, MasterSheet!D:D, B380, MasterSheet!H:H, C380)</f>
        <v/>
      </c>
      <c r="J380" s="30">
        <f>I380*D380</f>
        <v/>
      </c>
      <c r="K380" s="23">
        <f>UPPER(VLOOKUP(C380,MasterSheet!H:U,14,))</f>
        <v/>
      </c>
    </row>
    <row r="381">
      <c r="A381" s="23" t="inlineStr">
        <is>
          <t>EED116333</t>
        </is>
      </c>
      <c r="B381" s="32" t="n">
        <v>45831</v>
      </c>
      <c r="C381" s="23" t="n">
        <v>121435</v>
      </c>
      <c r="D381" s="23">
        <f>_xlfn.XLOOKUP(C381,MasterSheet!H:H,MasterSheet!F:F)</f>
        <v/>
      </c>
      <c r="E381" s="24">
        <f>SUMIFS(MasterSheet!J:J, MasterSheet!B:B, A381, MasterSheet!D:D, B381, MasterSheet!H:H, C381)</f>
        <v/>
      </c>
      <c r="F381" s="24">
        <f>E381*D381</f>
        <v/>
      </c>
      <c r="G381" s="28">
        <f>SUMIFS(MasterSheet!K:K, MasterSheet!B:B, A381, MasterSheet!D:D, B381, MasterSheet!H:H, C381)</f>
        <v/>
      </c>
      <c r="H381" s="28">
        <f>G381*D381</f>
        <v/>
      </c>
      <c r="I381" s="30">
        <f>SUMIFS(MasterSheet!L:L, MasterSheet!B:B, A381, MasterSheet!D:D, B381, MasterSheet!H:H, C381)</f>
        <v/>
      </c>
      <c r="J381" s="30">
        <f>I381*D381</f>
        <v/>
      </c>
      <c r="K381" s="23">
        <f>UPPER(VLOOKUP(C381,MasterSheet!H:U,14,))</f>
        <v/>
      </c>
    </row>
    <row r="382">
      <c r="A382" s="23" t="inlineStr">
        <is>
          <t>EED116333</t>
        </is>
      </c>
      <c r="B382" s="32" t="n">
        <v>45831</v>
      </c>
      <c r="C382" s="23" t="n">
        <v>123110</v>
      </c>
      <c r="D382" s="23">
        <f>_xlfn.XLOOKUP(C382,MasterSheet!H:H,MasterSheet!F:F)</f>
        <v/>
      </c>
      <c r="E382" s="24">
        <f>SUMIFS(MasterSheet!J:J, MasterSheet!B:B, A382, MasterSheet!D:D, B382, MasterSheet!H:H, C382)</f>
        <v/>
      </c>
      <c r="F382" s="24">
        <f>E382*D382</f>
        <v/>
      </c>
      <c r="G382" s="28">
        <f>SUMIFS(MasterSheet!K:K, MasterSheet!B:B, A382, MasterSheet!D:D, B382, MasterSheet!H:H, C382)</f>
        <v/>
      </c>
      <c r="H382" s="28">
        <f>G382*D382</f>
        <v/>
      </c>
      <c r="I382" s="30">
        <f>SUMIFS(MasterSheet!L:L, MasterSheet!B:B, A382, MasterSheet!D:D, B382, MasterSheet!H:H, C382)</f>
        <v/>
      </c>
      <c r="J382" s="30">
        <f>I382*D382</f>
        <v/>
      </c>
      <c r="K382" s="23">
        <f>UPPER(VLOOKUP(C382,MasterSheet!H:U,14,))</f>
        <v/>
      </c>
    </row>
    <row r="383">
      <c r="A383" s="23" t="inlineStr">
        <is>
          <t>EED116333</t>
        </is>
      </c>
      <c r="B383" s="32" t="n">
        <v>45831</v>
      </c>
      <c r="C383" s="23" t="n">
        <v>123112</v>
      </c>
      <c r="D383" s="23">
        <f>_xlfn.XLOOKUP(C383,MasterSheet!H:H,MasterSheet!F:F)</f>
        <v/>
      </c>
      <c r="E383" s="24">
        <f>SUMIFS(MasterSheet!J:J, MasterSheet!B:B, A383, MasterSheet!D:D, B383, MasterSheet!H:H, C383)</f>
        <v/>
      </c>
      <c r="F383" s="24">
        <f>E383*D383</f>
        <v/>
      </c>
      <c r="G383" s="28">
        <f>SUMIFS(MasterSheet!K:K, MasterSheet!B:B, A383, MasterSheet!D:D, B383, MasterSheet!H:H, C383)</f>
        <v/>
      </c>
      <c r="H383" s="28">
        <f>G383*D383</f>
        <v/>
      </c>
      <c r="I383" s="30">
        <f>SUMIFS(MasterSheet!L:L, MasterSheet!B:B, A383, MasterSheet!D:D, B383, MasterSheet!H:H, C383)</f>
        <v/>
      </c>
      <c r="J383" s="30">
        <f>I383*D383</f>
        <v/>
      </c>
      <c r="K383" s="23">
        <f>UPPER(VLOOKUP(C383,MasterSheet!H:U,14,))</f>
        <v/>
      </c>
    </row>
    <row r="384">
      <c r="A384" s="23" t="inlineStr">
        <is>
          <t>EED116333</t>
        </is>
      </c>
      <c r="B384" s="32" t="n">
        <v>45831</v>
      </c>
      <c r="C384" s="23" t="n">
        <v>123116</v>
      </c>
      <c r="D384" s="23">
        <f>_xlfn.XLOOKUP(C384,MasterSheet!H:H,MasterSheet!F:F)</f>
        <v/>
      </c>
      <c r="E384" s="24">
        <f>SUMIFS(MasterSheet!J:J, MasterSheet!B:B, A384, MasterSheet!D:D, B384, MasterSheet!H:H, C384)</f>
        <v/>
      </c>
      <c r="F384" s="24">
        <f>E384*D384</f>
        <v/>
      </c>
      <c r="G384" s="28">
        <f>SUMIFS(MasterSheet!K:K, MasterSheet!B:B, A384, MasterSheet!D:D, B384, MasterSheet!H:H, C384)</f>
        <v/>
      </c>
      <c r="H384" s="28">
        <f>G384*D384</f>
        <v/>
      </c>
      <c r="I384" s="30">
        <f>SUMIFS(MasterSheet!L:L, MasterSheet!B:B, A384, MasterSheet!D:D, B384, MasterSheet!H:H, C384)</f>
        <v/>
      </c>
      <c r="J384" s="30">
        <f>I384*D384</f>
        <v/>
      </c>
      <c r="K384" s="23">
        <f>UPPER(VLOOKUP(C384,MasterSheet!H:U,14,))</f>
        <v/>
      </c>
    </row>
    <row r="385">
      <c r="A385" s="23" t="inlineStr">
        <is>
          <t>EED116333</t>
        </is>
      </c>
      <c r="B385" s="32" t="n">
        <v>45831</v>
      </c>
      <c r="C385" s="23" t="n">
        <v>126407</v>
      </c>
      <c r="D385" s="23">
        <f>_xlfn.XLOOKUP(C385,MasterSheet!H:H,MasterSheet!F:F)</f>
        <v/>
      </c>
      <c r="E385" s="24">
        <f>SUMIFS(MasterSheet!J:J, MasterSheet!B:B, A385, MasterSheet!D:D, B385, MasterSheet!H:H, C385)</f>
        <v/>
      </c>
      <c r="F385" s="24">
        <f>E385*D385</f>
        <v/>
      </c>
      <c r="G385" s="28">
        <f>SUMIFS(MasterSheet!K:K, MasterSheet!B:B, A385, MasterSheet!D:D, B385, MasterSheet!H:H, C385)</f>
        <v/>
      </c>
      <c r="H385" s="28">
        <f>G385*D385</f>
        <v/>
      </c>
      <c r="I385" s="30">
        <f>SUMIFS(MasterSheet!L:L, MasterSheet!B:B, A385, MasterSheet!D:D, B385, MasterSheet!H:H, C385)</f>
        <v/>
      </c>
      <c r="J385" s="30">
        <f>I385*D385</f>
        <v/>
      </c>
      <c r="K385" s="23">
        <f>UPPER(VLOOKUP(C385,MasterSheet!H:U,14,))</f>
        <v/>
      </c>
    </row>
    <row r="386">
      <c r="A386" s="23" t="inlineStr">
        <is>
          <t>EED116333</t>
        </is>
      </c>
      <c r="B386" s="32" t="n">
        <v>45831</v>
      </c>
      <c r="C386" s="23" t="n">
        <v>126408</v>
      </c>
      <c r="D386" s="23">
        <f>_xlfn.XLOOKUP(C386,MasterSheet!H:H,MasterSheet!F:F)</f>
        <v/>
      </c>
      <c r="E386" s="24">
        <f>SUMIFS(MasterSheet!J:J, MasterSheet!B:B, A386, MasterSheet!D:D, B386, MasterSheet!H:H, C386)</f>
        <v/>
      </c>
      <c r="F386" s="24">
        <f>E386*D386</f>
        <v/>
      </c>
      <c r="G386" s="28">
        <f>SUMIFS(MasterSheet!K:K, MasterSheet!B:B, A386, MasterSheet!D:D, B386, MasterSheet!H:H, C386)</f>
        <v/>
      </c>
      <c r="H386" s="28">
        <f>G386*D386</f>
        <v/>
      </c>
      <c r="I386" s="30">
        <f>SUMIFS(MasterSheet!L:L, MasterSheet!B:B, A386, MasterSheet!D:D, B386, MasterSheet!H:H, C386)</f>
        <v/>
      </c>
      <c r="J386" s="30">
        <f>I386*D386</f>
        <v/>
      </c>
      <c r="K386" s="23">
        <f>UPPER(VLOOKUP(C386,MasterSheet!H:U,14,))</f>
        <v/>
      </c>
    </row>
    <row r="387">
      <c r="A387" s="23" t="inlineStr">
        <is>
          <t>EED116333</t>
        </is>
      </c>
      <c r="B387" s="32" t="n">
        <v>45831</v>
      </c>
      <c r="C387" s="23" t="n">
        <v>127622</v>
      </c>
      <c r="D387" s="23">
        <f>_xlfn.XLOOKUP(C387,MasterSheet!H:H,MasterSheet!F:F)</f>
        <v/>
      </c>
      <c r="E387" s="24">
        <f>SUMIFS(MasterSheet!J:J, MasterSheet!B:B, A387, MasterSheet!D:D, B387, MasterSheet!H:H, C387)</f>
        <v/>
      </c>
      <c r="F387" s="24">
        <f>E387*D387</f>
        <v/>
      </c>
      <c r="G387" s="28">
        <f>SUMIFS(MasterSheet!K:K, MasterSheet!B:B, A387, MasterSheet!D:D, B387, MasterSheet!H:H, C387)</f>
        <v/>
      </c>
      <c r="H387" s="28">
        <f>G387*D387</f>
        <v/>
      </c>
      <c r="I387" s="30">
        <f>SUMIFS(MasterSheet!L:L, MasterSheet!B:B, A387, MasterSheet!D:D, B387, MasterSheet!H:H, C387)</f>
        <v/>
      </c>
      <c r="J387" s="30">
        <f>I387*D387</f>
        <v/>
      </c>
      <c r="K387" s="23">
        <f>UPPER(VLOOKUP(C387,MasterSheet!H:U,14,))</f>
        <v/>
      </c>
    </row>
    <row r="388">
      <c r="A388" s="23" t="inlineStr">
        <is>
          <t>EED116333</t>
        </is>
      </c>
      <c r="B388" s="32" t="n">
        <v>45831</v>
      </c>
      <c r="C388" s="23" t="n">
        <v>135015</v>
      </c>
      <c r="D388" s="23">
        <f>_xlfn.XLOOKUP(C388,MasterSheet!H:H,MasterSheet!F:F)</f>
        <v/>
      </c>
      <c r="E388" s="24">
        <f>SUMIFS(MasterSheet!J:J, MasterSheet!B:B, A388, MasterSheet!D:D, B388, MasterSheet!H:H, C388)</f>
        <v/>
      </c>
      <c r="F388" s="24">
        <f>E388*D388</f>
        <v/>
      </c>
      <c r="G388" s="28">
        <f>SUMIFS(MasterSheet!K:K, MasterSheet!B:B, A388, MasterSheet!D:D, B388, MasterSheet!H:H, C388)</f>
        <v/>
      </c>
      <c r="H388" s="28">
        <f>G388*D388</f>
        <v/>
      </c>
      <c r="I388" s="30">
        <f>SUMIFS(MasterSheet!L:L, MasterSheet!B:B, A388, MasterSheet!D:D, B388, MasterSheet!H:H, C388)</f>
        <v/>
      </c>
      <c r="J388" s="30">
        <f>I388*D388</f>
        <v/>
      </c>
      <c r="K388" s="23">
        <f>UPPER(VLOOKUP(C388,MasterSheet!H:U,14,))</f>
        <v/>
      </c>
    </row>
    <row r="389">
      <c r="A389" s="23" t="inlineStr">
        <is>
          <t>EED116333</t>
        </is>
      </c>
      <c r="B389" s="32" t="n">
        <v>45831</v>
      </c>
      <c r="C389" s="23" t="n">
        <v>137012</v>
      </c>
      <c r="D389" s="23">
        <f>_xlfn.XLOOKUP(C389,MasterSheet!H:H,MasterSheet!F:F)</f>
        <v/>
      </c>
      <c r="E389" s="24">
        <f>SUMIFS(MasterSheet!J:J, MasterSheet!B:B, A389, MasterSheet!D:D, B389, MasterSheet!H:H, C389)</f>
        <v/>
      </c>
      <c r="F389" s="24">
        <f>E389*D389</f>
        <v/>
      </c>
      <c r="G389" s="28">
        <f>SUMIFS(MasterSheet!K:K, MasterSheet!B:B, A389, MasterSheet!D:D, B389, MasterSheet!H:H, C389)</f>
        <v/>
      </c>
      <c r="H389" s="28">
        <f>G389*D389</f>
        <v/>
      </c>
      <c r="I389" s="30">
        <f>SUMIFS(MasterSheet!L:L, MasterSheet!B:B, A389, MasterSheet!D:D, B389, MasterSheet!H:H, C389)</f>
        <v/>
      </c>
      <c r="J389" s="30">
        <f>I389*D389</f>
        <v/>
      </c>
      <c r="K389" s="23">
        <f>UPPER(VLOOKUP(C389,MasterSheet!H:U,14,))</f>
        <v/>
      </c>
    </row>
    <row r="390">
      <c r="A390" s="23" t="inlineStr">
        <is>
          <t>EED116333</t>
        </is>
      </c>
      <c r="B390" s="32" t="n">
        <v>45831</v>
      </c>
      <c r="C390" s="23" t="n">
        <v>140417</v>
      </c>
      <c r="D390" s="23">
        <f>_xlfn.XLOOKUP(C390,MasterSheet!H:H,MasterSheet!F:F)</f>
        <v/>
      </c>
      <c r="E390" s="24">
        <f>SUMIFS(MasterSheet!J:J, MasterSheet!B:B, A390, MasterSheet!D:D, B390, MasterSheet!H:H, C390)</f>
        <v/>
      </c>
      <c r="F390" s="24">
        <f>E390*D390</f>
        <v/>
      </c>
      <c r="G390" s="28">
        <f>SUMIFS(MasterSheet!K:K, MasterSheet!B:B, A390, MasterSheet!D:D, B390, MasterSheet!H:H, C390)</f>
        <v/>
      </c>
      <c r="H390" s="28">
        <f>G390*D390</f>
        <v/>
      </c>
      <c r="I390" s="30">
        <f>SUMIFS(MasterSheet!L:L, MasterSheet!B:B, A390, MasterSheet!D:D, B390, MasterSheet!H:H, C390)</f>
        <v/>
      </c>
      <c r="J390" s="30">
        <f>I390*D390</f>
        <v/>
      </c>
      <c r="K390" s="23">
        <f>UPPER(VLOOKUP(C390,MasterSheet!H:U,14,))</f>
        <v/>
      </c>
    </row>
    <row r="391">
      <c r="A391" s="23" t="inlineStr">
        <is>
          <t>EED116333</t>
        </is>
      </c>
      <c r="B391" s="32" t="n">
        <v>45831</v>
      </c>
      <c r="C391" s="23" t="n">
        <v>141702</v>
      </c>
      <c r="D391" s="23">
        <f>_xlfn.XLOOKUP(C391,MasterSheet!H:H,MasterSheet!F:F)</f>
        <v/>
      </c>
      <c r="E391" s="24">
        <f>SUMIFS(MasterSheet!J:J, MasterSheet!B:B, A391, MasterSheet!D:D, B391, MasterSheet!H:H, C391)</f>
        <v/>
      </c>
      <c r="F391" s="24">
        <f>E391*D391</f>
        <v/>
      </c>
      <c r="G391" s="28">
        <f>SUMIFS(MasterSheet!K:K, MasterSheet!B:B, A391, MasterSheet!D:D, B391, MasterSheet!H:H, C391)</f>
        <v/>
      </c>
      <c r="H391" s="28">
        <f>G391*D391</f>
        <v/>
      </c>
      <c r="I391" s="30">
        <f>SUMIFS(MasterSheet!L:L, MasterSheet!B:B, A391, MasterSheet!D:D, B391, MasterSheet!H:H, C391)</f>
        <v/>
      </c>
      <c r="J391" s="30">
        <f>I391*D391</f>
        <v/>
      </c>
      <c r="K391" s="23">
        <f>UPPER(VLOOKUP(C391,MasterSheet!H:U,14,))</f>
        <v/>
      </c>
    </row>
    <row r="392">
      <c r="A392" s="23" t="inlineStr">
        <is>
          <t>EED116333</t>
        </is>
      </c>
      <c r="B392" s="32" t="n">
        <v>45831</v>
      </c>
      <c r="C392" s="23" t="n">
        <v>141727</v>
      </c>
      <c r="D392" s="23">
        <f>_xlfn.XLOOKUP(C392,MasterSheet!H:H,MasterSheet!F:F)</f>
        <v/>
      </c>
      <c r="E392" s="24">
        <f>SUMIFS(MasterSheet!J:J, MasterSheet!B:B, A392, MasterSheet!D:D, B392, MasterSheet!H:H, C392)</f>
        <v/>
      </c>
      <c r="F392" s="24">
        <f>E392*D392</f>
        <v/>
      </c>
      <c r="G392" s="28">
        <f>SUMIFS(MasterSheet!K:K, MasterSheet!B:B, A392, MasterSheet!D:D, B392, MasterSheet!H:H, C392)</f>
        <v/>
      </c>
      <c r="H392" s="28">
        <f>G392*D392</f>
        <v/>
      </c>
      <c r="I392" s="30">
        <f>SUMIFS(MasterSheet!L:L, MasterSheet!B:B, A392, MasterSheet!D:D, B392, MasterSheet!H:H, C392)</f>
        <v/>
      </c>
      <c r="J392" s="30">
        <f>I392*D392</f>
        <v/>
      </c>
      <c r="K392" s="23">
        <f>UPPER(VLOOKUP(C392,MasterSheet!H:U,14,))</f>
        <v/>
      </c>
    </row>
    <row r="393">
      <c r="A393" s="23" t="inlineStr">
        <is>
          <t>EED116333</t>
        </is>
      </c>
      <c r="B393" s="32" t="n">
        <v>45831</v>
      </c>
      <c r="C393" s="23" t="n">
        <v>152203</v>
      </c>
      <c r="D393" s="23">
        <f>_xlfn.XLOOKUP(C393,MasterSheet!H:H,MasterSheet!F:F)</f>
        <v/>
      </c>
      <c r="E393" s="24">
        <f>SUMIFS(MasterSheet!J:J, MasterSheet!B:B, A393, MasterSheet!D:D, B393, MasterSheet!H:H, C393)</f>
        <v/>
      </c>
      <c r="F393" s="24">
        <f>E393*D393</f>
        <v/>
      </c>
      <c r="G393" s="28">
        <f>SUMIFS(MasterSheet!K:K, MasterSheet!B:B, A393, MasterSheet!D:D, B393, MasterSheet!H:H, C393)</f>
        <v/>
      </c>
      <c r="H393" s="28">
        <f>G393*D393</f>
        <v/>
      </c>
      <c r="I393" s="30">
        <f>SUMIFS(MasterSheet!L:L, MasterSheet!B:B, A393, MasterSheet!D:D, B393, MasterSheet!H:H, C393)</f>
        <v/>
      </c>
      <c r="J393" s="30">
        <f>I393*D393</f>
        <v/>
      </c>
      <c r="K393" s="23">
        <f>UPPER(VLOOKUP(C393,MasterSheet!H:U,14,))</f>
        <v/>
      </c>
    </row>
    <row r="394">
      <c r="A394" s="23" t="inlineStr">
        <is>
          <t>EED116333</t>
        </is>
      </c>
      <c r="B394" s="32" t="n">
        <v>45831</v>
      </c>
      <c r="C394" s="23" t="n">
        <v>154316</v>
      </c>
      <c r="D394" s="23">
        <f>_xlfn.XLOOKUP(C394,MasterSheet!H:H,MasterSheet!F:F)</f>
        <v/>
      </c>
      <c r="E394" s="24">
        <f>SUMIFS(MasterSheet!J:J, MasterSheet!B:B, A394, MasterSheet!D:D, B394, MasterSheet!H:H, C394)</f>
        <v/>
      </c>
      <c r="F394" s="24">
        <f>E394*D394</f>
        <v/>
      </c>
      <c r="G394" s="28">
        <f>SUMIFS(MasterSheet!K:K, MasterSheet!B:B, A394, MasterSheet!D:D, B394, MasterSheet!H:H, C394)</f>
        <v/>
      </c>
      <c r="H394" s="28">
        <f>G394*D394</f>
        <v/>
      </c>
      <c r="I394" s="30">
        <f>SUMIFS(MasterSheet!L:L, MasterSheet!B:B, A394, MasterSheet!D:D, B394, MasterSheet!H:H, C394)</f>
        <v/>
      </c>
      <c r="J394" s="30">
        <f>I394*D394</f>
        <v/>
      </c>
      <c r="K394" s="23">
        <f>UPPER(VLOOKUP(C394,MasterSheet!H:U,14,))</f>
        <v/>
      </c>
    </row>
    <row r="395">
      <c r="A395" s="23" t="inlineStr">
        <is>
          <t>EED116333</t>
        </is>
      </c>
      <c r="B395" s="32" t="n">
        <v>45831</v>
      </c>
      <c r="C395" s="23" t="n">
        <v>155528</v>
      </c>
      <c r="D395" s="23">
        <f>_xlfn.XLOOKUP(C395,MasterSheet!H:H,MasterSheet!F:F)</f>
        <v/>
      </c>
      <c r="E395" s="24">
        <f>SUMIFS(MasterSheet!J:J, MasterSheet!B:B, A395, MasterSheet!D:D, B395, MasterSheet!H:H, C395)</f>
        <v/>
      </c>
      <c r="F395" s="24">
        <f>E395*D395</f>
        <v/>
      </c>
      <c r="G395" s="28">
        <f>SUMIFS(MasterSheet!K:K, MasterSheet!B:B, A395, MasterSheet!D:D, B395, MasterSheet!H:H, C395)</f>
        <v/>
      </c>
      <c r="H395" s="28">
        <f>G395*D395</f>
        <v/>
      </c>
      <c r="I395" s="30">
        <f>SUMIFS(MasterSheet!L:L, MasterSheet!B:B, A395, MasterSheet!D:D, B395, MasterSheet!H:H, C395)</f>
        <v/>
      </c>
      <c r="J395" s="30">
        <f>I395*D395</f>
        <v/>
      </c>
      <c r="K395" s="23">
        <f>UPPER(VLOOKUP(C395,MasterSheet!H:U,14,))</f>
        <v/>
      </c>
    </row>
    <row r="396">
      <c r="A396" s="23" t="inlineStr">
        <is>
          <t>EED116333</t>
        </is>
      </c>
      <c r="B396" s="32" t="n">
        <v>45831</v>
      </c>
      <c r="C396" s="23" t="n">
        <v>156506</v>
      </c>
      <c r="D396" s="23">
        <f>_xlfn.XLOOKUP(C396,MasterSheet!H:H,MasterSheet!F:F)</f>
        <v/>
      </c>
      <c r="E396" s="24">
        <f>SUMIFS(MasterSheet!J:J, MasterSheet!B:B, A396, MasterSheet!D:D, B396, MasterSheet!H:H, C396)</f>
        <v/>
      </c>
      <c r="F396" s="24">
        <f>E396*D396</f>
        <v/>
      </c>
      <c r="G396" s="28">
        <f>SUMIFS(MasterSheet!K:K, MasterSheet!B:B, A396, MasterSheet!D:D, B396, MasterSheet!H:H, C396)</f>
        <v/>
      </c>
      <c r="H396" s="28">
        <f>G396*D396</f>
        <v/>
      </c>
      <c r="I396" s="30">
        <f>SUMIFS(MasterSheet!L:L, MasterSheet!B:B, A396, MasterSheet!D:D, B396, MasterSheet!H:H, C396)</f>
        <v/>
      </c>
      <c r="J396" s="30">
        <f>I396*D396</f>
        <v/>
      </c>
      <c r="K396" s="23">
        <f>UPPER(VLOOKUP(C396,MasterSheet!H:U,14,))</f>
        <v/>
      </c>
    </row>
    <row r="397">
      <c r="A397" s="23" t="inlineStr">
        <is>
          <t>EED116333</t>
        </is>
      </c>
      <c r="B397" s="32" t="n">
        <v>45831</v>
      </c>
      <c r="C397" s="23" t="n">
        <v>166405</v>
      </c>
      <c r="D397" s="23">
        <f>_xlfn.XLOOKUP(C397,MasterSheet!H:H,MasterSheet!F:F)</f>
        <v/>
      </c>
      <c r="E397" s="24">
        <f>SUMIFS(MasterSheet!J:J, MasterSheet!B:B, A397, MasterSheet!D:D, B397, MasterSheet!H:H, C397)</f>
        <v/>
      </c>
      <c r="F397" s="24">
        <f>E397*D397</f>
        <v/>
      </c>
      <c r="G397" s="28">
        <f>SUMIFS(MasterSheet!K:K, MasterSheet!B:B, A397, MasterSheet!D:D, B397, MasterSheet!H:H, C397)</f>
        <v/>
      </c>
      <c r="H397" s="28">
        <f>G397*D397</f>
        <v/>
      </c>
      <c r="I397" s="30">
        <f>SUMIFS(MasterSheet!L:L, MasterSheet!B:B, A397, MasterSheet!D:D, B397, MasterSheet!H:H, C397)</f>
        <v/>
      </c>
      <c r="J397" s="30">
        <f>I397*D397</f>
        <v/>
      </c>
      <c r="K397" s="23">
        <f>UPPER(VLOOKUP(C397,MasterSheet!H:U,14,))</f>
        <v/>
      </c>
    </row>
    <row r="398">
      <c r="A398" s="23" t="inlineStr">
        <is>
          <t>EED116333</t>
        </is>
      </c>
      <c r="B398" s="32" t="n">
        <v>45831</v>
      </c>
      <c r="C398" s="23" t="n">
        <v>300308</v>
      </c>
      <c r="D398" s="23">
        <f>_xlfn.XLOOKUP(C398,MasterSheet!H:H,MasterSheet!F:F)</f>
        <v/>
      </c>
      <c r="E398" s="24">
        <f>SUMIFS(MasterSheet!J:J, MasterSheet!B:B, A398, MasterSheet!D:D, B398, MasterSheet!H:H, C398)</f>
        <v/>
      </c>
      <c r="F398" s="24">
        <f>E398*D398</f>
        <v/>
      </c>
      <c r="G398" s="28">
        <f>SUMIFS(MasterSheet!K:K, MasterSheet!B:B, A398, MasterSheet!D:D, B398, MasterSheet!H:H, C398)</f>
        <v/>
      </c>
      <c r="H398" s="28">
        <f>G398*D398</f>
        <v/>
      </c>
      <c r="I398" s="30">
        <f>SUMIFS(MasterSheet!L:L, MasterSheet!B:B, A398, MasterSheet!D:D, B398, MasterSheet!H:H, C398)</f>
        <v/>
      </c>
      <c r="J398" s="30">
        <f>I398*D398</f>
        <v/>
      </c>
      <c r="K398" s="23">
        <f>UPPER(VLOOKUP(C398,MasterSheet!H:U,14,))</f>
        <v/>
      </c>
    </row>
    <row r="399">
      <c r="A399" s="23" t="inlineStr">
        <is>
          <t>EED116333</t>
        </is>
      </c>
      <c r="B399" s="32" t="n">
        <v>45831</v>
      </c>
      <c r="C399" s="23" t="n">
        <v>300415</v>
      </c>
      <c r="D399" s="23">
        <f>_xlfn.XLOOKUP(C399,MasterSheet!H:H,MasterSheet!F:F)</f>
        <v/>
      </c>
      <c r="E399" s="24">
        <f>SUMIFS(MasterSheet!J:J, MasterSheet!B:B, A399, MasterSheet!D:D, B399, MasterSheet!H:H, C399)</f>
        <v/>
      </c>
      <c r="F399" s="24">
        <f>E399*D399</f>
        <v/>
      </c>
      <c r="G399" s="28">
        <f>SUMIFS(MasterSheet!K:K, MasterSheet!B:B, A399, MasterSheet!D:D, B399, MasterSheet!H:H, C399)</f>
        <v/>
      </c>
      <c r="H399" s="28">
        <f>G399*D399</f>
        <v/>
      </c>
      <c r="I399" s="30">
        <f>SUMIFS(MasterSheet!L:L, MasterSheet!B:B, A399, MasterSheet!D:D, B399, MasterSheet!H:H, C399)</f>
        <v/>
      </c>
      <c r="J399" s="30">
        <f>I399*D399</f>
        <v/>
      </c>
      <c r="K399" s="23">
        <f>UPPER(VLOOKUP(C399,MasterSheet!H:U,14,))</f>
        <v/>
      </c>
    </row>
    <row r="400">
      <c r="A400" s="23" t="inlineStr">
        <is>
          <t>EED116333</t>
        </is>
      </c>
      <c r="B400" s="32" t="n">
        <v>45831</v>
      </c>
      <c r="C400" s="23" t="n">
        <v>301036</v>
      </c>
      <c r="D400" s="23">
        <f>_xlfn.XLOOKUP(C400,MasterSheet!H:H,MasterSheet!F:F)</f>
        <v/>
      </c>
      <c r="E400" s="24">
        <f>SUMIFS(MasterSheet!J:J, MasterSheet!B:B, A400, MasterSheet!D:D, B400, MasterSheet!H:H, C400)</f>
        <v/>
      </c>
      <c r="F400" s="24">
        <f>E400*D400</f>
        <v/>
      </c>
      <c r="G400" s="28">
        <f>SUMIFS(MasterSheet!K:K, MasterSheet!B:B, A400, MasterSheet!D:D, B400, MasterSheet!H:H, C400)</f>
        <v/>
      </c>
      <c r="H400" s="28">
        <f>G400*D400</f>
        <v/>
      </c>
      <c r="I400" s="30">
        <f>SUMIFS(MasterSheet!L:L, MasterSheet!B:B, A400, MasterSheet!D:D, B400, MasterSheet!H:H, C400)</f>
        <v/>
      </c>
      <c r="J400" s="30">
        <f>I400*D400</f>
        <v/>
      </c>
      <c r="K400" s="23">
        <f>UPPER(VLOOKUP(C400,MasterSheet!H:U,14,))</f>
        <v/>
      </c>
    </row>
    <row r="401">
      <c r="A401" s="23" t="inlineStr">
        <is>
          <t>EED116333</t>
        </is>
      </c>
      <c r="B401" s="32" t="n">
        <v>45831</v>
      </c>
      <c r="C401" s="23" t="n">
        <v>301906</v>
      </c>
      <c r="D401" s="23">
        <f>_xlfn.XLOOKUP(C401,MasterSheet!H:H,MasterSheet!F:F)</f>
        <v/>
      </c>
      <c r="E401" s="24">
        <f>SUMIFS(MasterSheet!J:J, MasterSheet!B:B, A401, MasterSheet!D:D, B401, MasterSheet!H:H, C401)</f>
        <v/>
      </c>
      <c r="F401" s="24">
        <f>E401*D401</f>
        <v/>
      </c>
      <c r="G401" s="28">
        <f>SUMIFS(MasterSheet!K:K, MasterSheet!B:B, A401, MasterSheet!D:D, B401, MasterSheet!H:H, C401)</f>
        <v/>
      </c>
      <c r="H401" s="28">
        <f>G401*D401</f>
        <v/>
      </c>
      <c r="I401" s="30">
        <f>SUMIFS(MasterSheet!L:L, MasterSheet!B:B, A401, MasterSheet!D:D, B401, MasterSheet!H:H, C401)</f>
        <v/>
      </c>
      <c r="J401" s="30">
        <f>I401*D401</f>
        <v/>
      </c>
      <c r="K401" s="23">
        <f>UPPER(VLOOKUP(C401,MasterSheet!H:U,14,))</f>
        <v/>
      </c>
    </row>
    <row r="402">
      <c r="A402" s="23" t="inlineStr">
        <is>
          <t>EED116333</t>
        </is>
      </c>
      <c r="B402" s="32" t="n">
        <v>45831</v>
      </c>
      <c r="C402" s="23" t="n">
        <v>301928</v>
      </c>
      <c r="D402" s="23">
        <f>_xlfn.XLOOKUP(C402,MasterSheet!H:H,MasterSheet!F:F)</f>
        <v/>
      </c>
      <c r="E402" s="24">
        <f>SUMIFS(MasterSheet!J:J, MasterSheet!B:B, A402, MasterSheet!D:D, B402, MasterSheet!H:H, C402)</f>
        <v/>
      </c>
      <c r="F402" s="24">
        <f>E402*D402</f>
        <v/>
      </c>
      <c r="G402" s="28">
        <f>SUMIFS(MasterSheet!K:K, MasterSheet!B:B, A402, MasterSheet!D:D, B402, MasterSheet!H:H, C402)</f>
        <v/>
      </c>
      <c r="H402" s="28">
        <f>G402*D402</f>
        <v/>
      </c>
      <c r="I402" s="30">
        <f>SUMIFS(MasterSheet!L:L, MasterSheet!B:B, A402, MasterSheet!D:D, B402, MasterSheet!H:H, C402)</f>
        <v/>
      </c>
      <c r="J402" s="30">
        <f>I402*D402</f>
        <v/>
      </c>
      <c r="K402" s="23">
        <f>UPPER(VLOOKUP(C402,MasterSheet!H:U,14,))</f>
        <v/>
      </c>
    </row>
    <row r="403">
      <c r="A403" s="23" t="inlineStr">
        <is>
          <t>EED116333</t>
        </is>
      </c>
      <c r="B403" s="32" t="n">
        <v>45831</v>
      </c>
      <c r="C403" s="23" t="n">
        <v>302015</v>
      </c>
      <c r="D403" s="23">
        <f>_xlfn.XLOOKUP(C403,MasterSheet!H:H,MasterSheet!F:F)</f>
        <v/>
      </c>
      <c r="E403" s="24">
        <f>SUMIFS(MasterSheet!J:J, MasterSheet!B:B, A403, MasterSheet!D:D, B403, MasterSheet!H:H, C403)</f>
        <v/>
      </c>
      <c r="F403" s="24">
        <f>E403*D403</f>
        <v/>
      </c>
      <c r="G403" s="28">
        <f>SUMIFS(MasterSheet!K:K, MasterSheet!B:B, A403, MasterSheet!D:D, B403, MasterSheet!H:H, C403)</f>
        <v/>
      </c>
      <c r="H403" s="28">
        <f>G403*D403</f>
        <v/>
      </c>
      <c r="I403" s="30">
        <f>SUMIFS(MasterSheet!L:L, MasterSheet!B:B, A403, MasterSheet!D:D, B403, MasterSheet!H:H, C403)</f>
        <v/>
      </c>
      <c r="J403" s="30">
        <f>I403*D403</f>
        <v/>
      </c>
      <c r="K403" s="23">
        <f>UPPER(VLOOKUP(C403,MasterSheet!H:U,14,))</f>
        <v/>
      </c>
    </row>
    <row r="404">
      <c r="A404" s="23" t="inlineStr">
        <is>
          <t>EED116333</t>
        </is>
      </c>
      <c r="B404" s="32" t="n">
        <v>45831</v>
      </c>
      <c r="C404" s="23" t="n">
        <v>302218</v>
      </c>
      <c r="D404" s="23">
        <f>_xlfn.XLOOKUP(C404,MasterSheet!H:H,MasterSheet!F:F)</f>
        <v/>
      </c>
      <c r="E404" s="24">
        <f>SUMIFS(MasterSheet!J:J, MasterSheet!B:B, A404, MasterSheet!D:D, B404, MasterSheet!H:H, C404)</f>
        <v/>
      </c>
      <c r="F404" s="24">
        <f>E404*D404</f>
        <v/>
      </c>
      <c r="G404" s="28">
        <f>SUMIFS(MasterSheet!K:K, MasterSheet!B:B, A404, MasterSheet!D:D, B404, MasterSheet!H:H, C404)</f>
        <v/>
      </c>
      <c r="H404" s="28">
        <f>G404*D404</f>
        <v/>
      </c>
      <c r="I404" s="30">
        <f>SUMIFS(MasterSheet!L:L, MasterSheet!B:B, A404, MasterSheet!D:D, B404, MasterSheet!H:H, C404)</f>
        <v/>
      </c>
      <c r="J404" s="30">
        <f>I404*D404</f>
        <v/>
      </c>
      <c r="K404" s="23">
        <f>UPPER(VLOOKUP(C404,MasterSheet!H:U,14,))</f>
        <v/>
      </c>
    </row>
    <row r="405">
      <c r="A405" s="23" t="inlineStr">
        <is>
          <t>EED116333</t>
        </is>
      </c>
      <c r="B405" s="32" t="n">
        <v>45831</v>
      </c>
      <c r="C405" s="23" t="n">
        <v>302240</v>
      </c>
      <c r="D405" s="23">
        <f>_xlfn.XLOOKUP(C405,MasterSheet!H:H,MasterSheet!F:F)</f>
        <v/>
      </c>
      <c r="E405" s="24">
        <f>SUMIFS(MasterSheet!J:J, MasterSheet!B:B, A405, MasterSheet!D:D, B405, MasterSheet!H:H, C405)</f>
        <v/>
      </c>
      <c r="F405" s="24">
        <f>E405*D405</f>
        <v/>
      </c>
      <c r="G405" s="28">
        <f>SUMIFS(MasterSheet!K:K, MasterSheet!B:B, A405, MasterSheet!D:D, B405, MasterSheet!H:H, C405)</f>
        <v/>
      </c>
      <c r="H405" s="28">
        <f>G405*D405</f>
        <v/>
      </c>
      <c r="I405" s="30">
        <f>SUMIFS(MasterSheet!L:L, MasterSheet!B:B, A405, MasterSheet!D:D, B405, MasterSheet!H:H, C405)</f>
        <v/>
      </c>
      <c r="J405" s="30">
        <f>I405*D405</f>
        <v/>
      </c>
      <c r="K405" s="23">
        <f>UPPER(VLOOKUP(C405,MasterSheet!H:U,14,))</f>
        <v/>
      </c>
    </row>
    <row r="406">
      <c r="A406" s="23" t="inlineStr">
        <is>
          <t>EED116333</t>
        </is>
      </c>
      <c r="B406" s="32" t="n">
        <v>45831</v>
      </c>
      <c r="C406" s="23" t="n">
        <v>304012</v>
      </c>
      <c r="D406" s="23">
        <f>_xlfn.XLOOKUP(C406,MasterSheet!H:H,MasterSheet!F:F)</f>
        <v/>
      </c>
      <c r="E406" s="24">
        <f>SUMIFS(MasterSheet!J:J, MasterSheet!B:B, A406, MasterSheet!D:D, B406, MasterSheet!H:H, C406)</f>
        <v/>
      </c>
      <c r="F406" s="24">
        <f>E406*D406</f>
        <v/>
      </c>
      <c r="G406" s="28">
        <f>SUMIFS(MasterSheet!K:K, MasterSheet!B:B, A406, MasterSheet!D:D, B406, MasterSheet!H:H, C406)</f>
        <v/>
      </c>
      <c r="H406" s="28">
        <f>G406*D406</f>
        <v/>
      </c>
      <c r="I406" s="30">
        <f>SUMIFS(MasterSheet!L:L, MasterSheet!B:B, A406, MasterSheet!D:D, B406, MasterSheet!H:H, C406)</f>
        <v/>
      </c>
      <c r="J406" s="30">
        <f>I406*D406</f>
        <v/>
      </c>
      <c r="K406" s="23">
        <f>UPPER(VLOOKUP(C406,MasterSheet!H:U,14,))</f>
        <v/>
      </c>
    </row>
    <row r="407">
      <c r="A407" s="23" t="inlineStr">
        <is>
          <t>EED116333</t>
        </is>
      </c>
      <c r="B407" s="32" t="n">
        <v>45831</v>
      </c>
      <c r="C407" s="23" t="n">
        <v>304120</v>
      </c>
      <c r="D407" s="23">
        <f>_xlfn.XLOOKUP(C407,MasterSheet!H:H,MasterSheet!F:F)</f>
        <v/>
      </c>
      <c r="E407" s="24">
        <f>SUMIFS(MasterSheet!J:J, MasterSheet!B:B, A407, MasterSheet!D:D, B407, MasterSheet!H:H, C407)</f>
        <v/>
      </c>
      <c r="F407" s="24">
        <f>E407*D407</f>
        <v/>
      </c>
      <c r="G407" s="28">
        <f>SUMIFS(MasterSheet!K:K, MasterSheet!B:B, A407, MasterSheet!D:D, B407, MasterSheet!H:H, C407)</f>
        <v/>
      </c>
      <c r="H407" s="28">
        <f>G407*D407</f>
        <v/>
      </c>
      <c r="I407" s="30">
        <f>SUMIFS(MasterSheet!L:L, MasterSheet!B:B, A407, MasterSheet!D:D, B407, MasterSheet!H:H, C407)</f>
        <v/>
      </c>
      <c r="J407" s="30">
        <f>I407*D407</f>
        <v/>
      </c>
      <c r="K407" s="23">
        <f>UPPER(VLOOKUP(C407,MasterSheet!H:U,14,))</f>
        <v/>
      </c>
    </row>
    <row r="408">
      <c r="A408" s="23" t="inlineStr">
        <is>
          <t>EED116333</t>
        </is>
      </c>
      <c r="B408" s="32" t="n">
        <v>45831</v>
      </c>
      <c r="C408" s="23" t="n">
        <v>304126</v>
      </c>
      <c r="D408" s="23">
        <f>_xlfn.XLOOKUP(C408,MasterSheet!H:H,MasterSheet!F:F)</f>
        <v/>
      </c>
      <c r="E408" s="24">
        <f>SUMIFS(MasterSheet!J:J, MasterSheet!B:B, A408, MasterSheet!D:D, B408, MasterSheet!H:H, C408)</f>
        <v/>
      </c>
      <c r="F408" s="24">
        <f>E408*D408</f>
        <v/>
      </c>
      <c r="G408" s="28">
        <f>SUMIFS(MasterSheet!K:K, MasterSheet!B:B, A408, MasterSheet!D:D, B408, MasterSheet!H:H, C408)</f>
        <v/>
      </c>
      <c r="H408" s="28">
        <f>G408*D408</f>
        <v/>
      </c>
      <c r="I408" s="30">
        <f>SUMIFS(MasterSheet!L:L, MasterSheet!B:B, A408, MasterSheet!D:D, B408, MasterSheet!H:H, C408)</f>
        <v/>
      </c>
      <c r="J408" s="30">
        <f>I408*D408</f>
        <v/>
      </c>
      <c r="K408" s="23">
        <f>UPPER(VLOOKUP(C408,MasterSheet!H:U,14,))</f>
        <v/>
      </c>
    </row>
    <row r="409">
      <c r="A409" s="23" t="inlineStr">
        <is>
          <t>EED116333</t>
        </is>
      </c>
      <c r="B409" s="32" t="n">
        <v>45831</v>
      </c>
      <c r="C409" s="23" t="n">
        <v>304132</v>
      </c>
      <c r="D409" s="23">
        <f>_xlfn.XLOOKUP(C409,MasterSheet!H:H,MasterSheet!F:F)</f>
        <v/>
      </c>
      <c r="E409" s="24">
        <f>SUMIFS(MasterSheet!J:J, MasterSheet!B:B, A409, MasterSheet!D:D, B409, MasterSheet!H:H, C409)</f>
        <v/>
      </c>
      <c r="F409" s="24">
        <f>E409*D409</f>
        <v/>
      </c>
      <c r="G409" s="28">
        <f>SUMIFS(MasterSheet!K:K, MasterSheet!B:B, A409, MasterSheet!D:D, B409, MasterSheet!H:H, C409)</f>
        <v/>
      </c>
      <c r="H409" s="28">
        <f>G409*D409</f>
        <v/>
      </c>
      <c r="I409" s="30">
        <f>SUMIFS(MasterSheet!L:L, MasterSheet!B:B, A409, MasterSheet!D:D, B409, MasterSheet!H:H, C409)</f>
        <v/>
      </c>
      <c r="J409" s="30">
        <f>I409*D409</f>
        <v/>
      </c>
      <c r="K409" s="23">
        <f>UPPER(VLOOKUP(C409,MasterSheet!H:U,14,))</f>
        <v/>
      </c>
    </row>
    <row r="410">
      <c r="A410" s="23" t="inlineStr">
        <is>
          <t>EED116333</t>
        </is>
      </c>
      <c r="B410" s="32" t="n">
        <v>45831</v>
      </c>
      <c r="C410" s="23" t="n">
        <v>304154</v>
      </c>
      <c r="D410" s="23">
        <f>_xlfn.XLOOKUP(C410,MasterSheet!H:H,MasterSheet!F:F)</f>
        <v/>
      </c>
      <c r="E410" s="24">
        <f>SUMIFS(MasterSheet!J:J, MasterSheet!B:B, A410, MasterSheet!D:D, B410, MasterSheet!H:H, C410)</f>
        <v/>
      </c>
      <c r="F410" s="24">
        <f>E410*D410</f>
        <v/>
      </c>
      <c r="G410" s="28">
        <f>SUMIFS(MasterSheet!K:K, MasterSheet!B:B, A410, MasterSheet!D:D, B410, MasterSheet!H:H, C410)</f>
        <v/>
      </c>
      <c r="H410" s="28">
        <f>G410*D410</f>
        <v/>
      </c>
      <c r="I410" s="30">
        <f>SUMIFS(MasterSheet!L:L, MasterSheet!B:B, A410, MasterSheet!D:D, B410, MasterSheet!H:H, C410)</f>
        <v/>
      </c>
      <c r="J410" s="30">
        <f>I410*D410</f>
        <v/>
      </c>
      <c r="K410" s="23">
        <f>UPPER(VLOOKUP(C410,MasterSheet!H:U,14,))</f>
        <v/>
      </c>
    </row>
    <row r="411">
      <c r="A411" s="23" t="inlineStr">
        <is>
          <t>EED116333</t>
        </is>
      </c>
      <c r="B411" s="32" t="n">
        <v>45831</v>
      </c>
      <c r="C411" s="23" t="n">
        <v>304302</v>
      </c>
      <c r="D411" s="23">
        <f>_xlfn.XLOOKUP(C411,MasterSheet!H:H,MasterSheet!F:F)</f>
        <v/>
      </c>
      <c r="E411" s="24">
        <f>SUMIFS(MasterSheet!J:J, MasterSheet!B:B, A411, MasterSheet!D:D, B411, MasterSheet!H:H, C411)</f>
        <v/>
      </c>
      <c r="F411" s="24">
        <f>E411*D411</f>
        <v/>
      </c>
      <c r="G411" s="28">
        <f>SUMIFS(MasterSheet!K:K, MasterSheet!B:B, A411, MasterSheet!D:D, B411, MasterSheet!H:H, C411)</f>
        <v/>
      </c>
      <c r="H411" s="28">
        <f>G411*D411</f>
        <v/>
      </c>
      <c r="I411" s="30">
        <f>SUMIFS(MasterSheet!L:L, MasterSheet!B:B, A411, MasterSheet!D:D, B411, MasterSheet!H:H, C411)</f>
        <v/>
      </c>
      <c r="J411" s="30">
        <f>I411*D411</f>
        <v/>
      </c>
      <c r="K411" s="23">
        <f>UPPER(VLOOKUP(C411,MasterSheet!H:U,14,))</f>
        <v/>
      </c>
    </row>
    <row r="412">
      <c r="A412" s="23" t="inlineStr">
        <is>
          <t>EED116333</t>
        </is>
      </c>
      <c r="B412" s="32" t="n">
        <v>45831</v>
      </c>
      <c r="C412" s="23" t="n">
        <v>307638</v>
      </c>
      <c r="D412" s="23">
        <f>_xlfn.XLOOKUP(C412,MasterSheet!H:H,MasterSheet!F:F)</f>
        <v/>
      </c>
      <c r="E412" s="24">
        <f>SUMIFS(MasterSheet!J:J, MasterSheet!B:B, A412, MasterSheet!D:D, B412, MasterSheet!H:H, C412)</f>
        <v/>
      </c>
      <c r="F412" s="24">
        <f>E412*D412</f>
        <v/>
      </c>
      <c r="G412" s="28">
        <f>SUMIFS(MasterSheet!K:K, MasterSheet!B:B, A412, MasterSheet!D:D, B412, MasterSheet!H:H, C412)</f>
        <v/>
      </c>
      <c r="H412" s="28">
        <f>G412*D412</f>
        <v/>
      </c>
      <c r="I412" s="30">
        <f>SUMIFS(MasterSheet!L:L, MasterSheet!B:B, A412, MasterSheet!D:D, B412, MasterSheet!H:H, C412)</f>
        <v/>
      </c>
      <c r="J412" s="30">
        <f>I412*D412</f>
        <v/>
      </c>
      <c r="K412" s="23">
        <f>UPPER(VLOOKUP(C412,MasterSheet!H:U,14,))</f>
        <v/>
      </c>
    </row>
    <row r="413">
      <c r="A413" s="23" t="inlineStr">
        <is>
          <t>EED116333</t>
        </is>
      </c>
      <c r="B413" s="32" t="n">
        <v>45831</v>
      </c>
      <c r="C413" s="23" t="n">
        <v>310614</v>
      </c>
      <c r="D413" s="23">
        <f>_xlfn.XLOOKUP(C413,MasterSheet!H:H,MasterSheet!F:F)</f>
        <v/>
      </c>
      <c r="E413" s="24">
        <f>SUMIFS(MasterSheet!J:J, MasterSheet!B:B, A413, MasterSheet!D:D, B413, MasterSheet!H:H, C413)</f>
        <v/>
      </c>
      <c r="F413" s="24">
        <f>E413*D413</f>
        <v/>
      </c>
      <c r="G413" s="28">
        <f>SUMIFS(MasterSheet!K:K, MasterSheet!B:B, A413, MasterSheet!D:D, B413, MasterSheet!H:H, C413)</f>
        <v/>
      </c>
      <c r="H413" s="28">
        <f>G413*D413</f>
        <v/>
      </c>
      <c r="I413" s="30">
        <f>SUMIFS(MasterSheet!L:L, MasterSheet!B:B, A413, MasterSheet!D:D, B413, MasterSheet!H:H, C413)</f>
        <v/>
      </c>
      <c r="J413" s="30">
        <f>I413*D413</f>
        <v/>
      </c>
      <c r="K413" s="23">
        <f>UPPER(VLOOKUP(C413,MasterSheet!H:U,14,))</f>
        <v/>
      </c>
    </row>
    <row r="414">
      <c r="A414" s="23" t="inlineStr">
        <is>
          <t>EED116333</t>
        </is>
      </c>
      <c r="B414" s="32" t="n">
        <v>45831</v>
      </c>
      <c r="C414" s="23" t="n">
        <v>310930</v>
      </c>
      <c r="D414" s="23">
        <f>_xlfn.XLOOKUP(C414,MasterSheet!H:H,MasterSheet!F:F)</f>
        <v/>
      </c>
      <c r="E414" s="24">
        <f>SUMIFS(MasterSheet!J:J, MasterSheet!B:B, A414, MasterSheet!D:D, B414, MasterSheet!H:H, C414)</f>
        <v/>
      </c>
      <c r="F414" s="24">
        <f>E414*D414</f>
        <v/>
      </c>
      <c r="G414" s="28">
        <f>SUMIFS(MasterSheet!K:K, MasterSheet!B:B, A414, MasterSheet!D:D, B414, MasterSheet!H:H, C414)</f>
        <v/>
      </c>
      <c r="H414" s="28">
        <f>G414*D414</f>
        <v/>
      </c>
      <c r="I414" s="30">
        <f>SUMIFS(MasterSheet!L:L, MasterSheet!B:B, A414, MasterSheet!D:D, B414, MasterSheet!H:H, C414)</f>
        <v/>
      </c>
      <c r="J414" s="30">
        <f>I414*D414</f>
        <v/>
      </c>
      <c r="K414" s="23">
        <f>UPPER(VLOOKUP(C414,MasterSheet!H:U,14,))</f>
        <v/>
      </c>
    </row>
    <row r="415">
      <c r="A415" s="23" t="inlineStr">
        <is>
          <t>EED116333</t>
        </is>
      </c>
      <c r="B415" s="32" t="n">
        <v>45831</v>
      </c>
      <c r="C415" s="23" t="n">
        <v>313238</v>
      </c>
      <c r="D415" s="23">
        <f>_xlfn.XLOOKUP(C415,MasterSheet!H:H,MasterSheet!F:F)</f>
        <v/>
      </c>
      <c r="E415" s="24">
        <f>SUMIFS(MasterSheet!J:J, MasterSheet!B:B, A415, MasterSheet!D:D, B415, MasterSheet!H:H, C415)</f>
        <v/>
      </c>
      <c r="F415" s="24">
        <f>E415*D415</f>
        <v/>
      </c>
      <c r="G415" s="28">
        <f>SUMIFS(MasterSheet!K:K, MasterSheet!B:B, A415, MasterSheet!D:D, B415, MasterSheet!H:H, C415)</f>
        <v/>
      </c>
      <c r="H415" s="28">
        <f>G415*D415</f>
        <v/>
      </c>
      <c r="I415" s="30">
        <f>SUMIFS(MasterSheet!L:L, MasterSheet!B:B, A415, MasterSheet!D:D, B415, MasterSheet!H:H, C415)</f>
        <v/>
      </c>
      <c r="J415" s="30">
        <f>I415*D415</f>
        <v/>
      </c>
      <c r="K415" s="23">
        <f>UPPER(VLOOKUP(C415,MasterSheet!H:U,14,))</f>
        <v/>
      </c>
    </row>
    <row r="416">
      <c r="A416" s="23" t="inlineStr">
        <is>
          <t>EED116333</t>
        </is>
      </c>
      <c r="B416" s="32" t="n">
        <v>45831</v>
      </c>
      <c r="C416" s="23" t="n">
        <v>317332</v>
      </c>
      <c r="D416" s="23">
        <f>_xlfn.XLOOKUP(C416,MasterSheet!H:H,MasterSheet!F:F)</f>
        <v/>
      </c>
      <c r="E416" s="24">
        <f>SUMIFS(MasterSheet!J:J, MasterSheet!B:B, A416, MasterSheet!D:D, B416, MasterSheet!H:H, C416)</f>
        <v/>
      </c>
      <c r="F416" s="24">
        <f>E416*D416</f>
        <v/>
      </c>
      <c r="G416" s="28">
        <f>SUMIFS(MasterSheet!K:K, MasterSheet!B:B, A416, MasterSheet!D:D, B416, MasterSheet!H:H, C416)</f>
        <v/>
      </c>
      <c r="H416" s="28">
        <f>G416*D416</f>
        <v/>
      </c>
      <c r="I416" s="30">
        <f>SUMIFS(MasterSheet!L:L, MasterSheet!B:B, A416, MasterSheet!D:D, B416, MasterSheet!H:H, C416)</f>
        <v/>
      </c>
      <c r="J416" s="30">
        <f>I416*D416</f>
        <v/>
      </c>
      <c r="K416" s="23">
        <f>UPPER(VLOOKUP(C416,MasterSheet!H:U,14,))</f>
        <v/>
      </c>
    </row>
    <row r="417">
      <c r="A417" s="23" t="inlineStr">
        <is>
          <t>EED116333</t>
        </is>
      </c>
      <c r="B417" s="32" t="n">
        <v>45831</v>
      </c>
      <c r="C417" s="23" t="n">
        <v>318332</v>
      </c>
      <c r="D417" s="23">
        <f>_xlfn.XLOOKUP(C417,MasterSheet!H:H,MasterSheet!F:F)</f>
        <v/>
      </c>
      <c r="E417" s="24">
        <f>SUMIFS(MasterSheet!J:J, MasterSheet!B:B, A417, MasterSheet!D:D, B417, MasterSheet!H:H, C417)</f>
        <v/>
      </c>
      <c r="F417" s="24">
        <f>E417*D417</f>
        <v/>
      </c>
      <c r="G417" s="28">
        <f>SUMIFS(MasterSheet!K:K, MasterSheet!B:B, A417, MasterSheet!D:D, B417, MasterSheet!H:H, C417)</f>
        <v/>
      </c>
      <c r="H417" s="28">
        <f>G417*D417</f>
        <v/>
      </c>
      <c r="I417" s="30">
        <f>SUMIFS(MasterSheet!L:L, MasterSheet!B:B, A417, MasterSheet!D:D, B417, MasterSheet!H:H, C417)</f>
        <v/>
      </c>
      <c r="J417" s="30">
        <f>I417*D417</f>
        <v/>
      </c>
      <c r="K417" s="23">
        <f>UPPER(VLOOKUP(C417,MasterSheet!H:U,14,))</f>
        <v/>
      </c>
    </row>
    <row r="418">
      <c r="A418" s="23" t="inlineStr">
        <is>
          <t>EED116333</t>
        </is>
      </c>
      <c r="B418" s="32" t="n">
        <v>45831</v>
      </c>
      <c r="C418" s="23" t="n">
        <v>321142</v>
      </c>
      <c r="D418" s="23">
        <f>_xlfn.XLOOKUP(C418,MasterSheet!H:H,MasterSheet!F:F)</f>
        <v/>
      </c>
      <c r="E418" s="24">
        <f>SUMIFS(MasterSheet!J:J, MasterSheet!B:B, A418, MasterSheet!D:D, B418, MasterSheet!H:H, C418)</f>
        <v/>
      </c>
      <c r="F418" s="24">
        <f>E418*D418</f>
        <v/>
      </c>
      <c r="G418" s="28">
        <f>SUMIFS(MasterSheet!K:K, MasterSheet!B:B, A418, MasterSheet!D:D, B418, MasterSheet!H:H, C418)</f>
        <v/>
      </c>
      <c r="H418" s="28">
        <f>G418*D418</f>
        <v/>
      </c>
      <c r="I418" s="30">
        <f>SUMIFS(MasterSheet!L:L, MasterSheet!B:B, A418, MasterSheet!D:D, B418, MasterSheet!H:H, C418)</f>
        <v/>
      </c>
      <c r="J418" s="30">
        <f>I418*D418</f>
        <v/>
      </c>
      <c r="K418" s="23">
        <f>UPPER(VLOOKUP(C418,MasterSheet!H:U,14,))</f>
        <v/>
      </c>
    </row>
    <row r="419">
      <c r="A419" s="23" t="inlineStr">
        <is>
          <t>EED116333</t>
        </is>
      </c>
      <c r="B419" s="32" t="n">
        <v>45831</v>
      </c>
      <c r="C419" s="23" t="n">
        <v>325622</v>
      </c>
      <c r="D419" s="23">
        <f>_xlfn.XLOOKUP(C419,MasterSheet!H:H,MasterSheet!F:F)</f>
        <v/>
      </c>
      <c r="E419" s="24">
        <f>SUMIFS(MasterSheet!J:J, MasterSheet!B:B, A419, MasterSheet!D:D, B419, MasterSheet!H:H, C419)</f>
        <v/>
      </c>
      <c r="F419" s="24">
        <f>E419*D419</f>
        <v/>
      </c>
      <c r="G419" s="28">
        <f>SUMIFS(MasterSheet!K:K, MasterSheet!B:B, A419, MasterSheet!D:D, B419, MasterSheet!H:H, C419)</f>
        <v/>
      </c>
      <c r="H419" s="28">
        <f>G419*D419</f>
        <v/>
      </c>
      <c r="I419" s="30">
        <f>SUMIFS(MasterSheet!L:L, MasterSheet!B:B, A419, MasterSheet!D:D, B419, MasterSheet!H:H, C419)</f>
        <v/>
      </c>
      <c r="J419" s="30">
        <f>I419*D419</f>
        <v/>
      </c>
      <c r="K419" s="23">
        <f>UPPER(VLOOKUP(C419,MasterSheet!H:U,14,))</f>
        <v/>
      </c>
    </row>
    <row r="420">
      <c r="A420" s="23" t="inlineStr">
        <is>
          <t>EED116333</t>
        </is>
      </c>
      <c r="B420" s="32" t="n">
        <v>45831</v>
      </c>
      <c r="C420" s="23" t="n">
        <v>331218</v>
      </c>
      <c r="D420" s="23">
        <f>_xlfn.XLOOKUP(C420,MasterSheet!H:H,MasterSheet!F:F)</f>
        <v/>
      </c>
      <c r="E420" s="24">
        <f>SUMIFS(MasterSheet!J:J, MasterSheet!B:B, A420, MasterSheet!D:D, B420, MasterSheet!H:H, C420)</f>
        <v/>
      </c>
      <c r="F420" s="24">
        <f>E420*D420</f>
        <v/>
      </c>
      <c r="G420" s="28">
        <f>SUMIFS(MasterSheet!K:K, MasterSheet!B:B, A420, MasterSheet!D:D, B420, MasterSheet!H:H, C420)</f>
        <v/>
      </c>
      <c r="H420" s="28">
        <f>G420*D420</f>
        <v/>
      </c>
      <c r="I420" s="30">
        <f>SUMIFS(MasterSheet!L:L, MasterSheet!B:B, A420, MasterSheet!D:D, B420, MasterSheet!H:H, C420)</f>
        <v/>
      </c>
      <c r="J420" s="30">
        <f>I420*D420</f>
        <v/>
      </c>
      <c r="K420" s="23">
        <f>UPPER(VLOOKUP(C420,MasterSheet!H:U,14,))</f>
        <v/>
      </c>
    </row>
    <row r="421">
      <c r="A421" s="23" t="inlineStr">
        <is>
          <t>EED116333</t>
        </is>
      </c>
      <c r="B421" s="32" t="n">
        <v>45831</v>
      </c>
      <c r="C421" s="23" t="n">
        <v>333504</v>
      </c>
      <c r="D421" s="23">
        <f>_xlfn.XLOOKUP(C421,MasterSheet!H:H,MasterSheet!F:F)</f>
        <v/>
      </c>
      <c r="E421" s="24">
        <f>SUMIFS(MasterSheet!J:J, MasterSheet!B:B, A421, MasterSheet!D:D, B421, MasterSheet!H:H, C421)</f>
        <v/>
      </c>
      <c r="F421" s="24">
        <f>E421*D421</f>
        <v/>
      </c>
      <c r="G421" s="28">
        <f>SUMIFS(MasterSheet!K:K, MasterSheet!B:B, A421, MasterSheet!D:D, B421, MasterSheet!H:H, C421)</f>
        <v/>
      </c>
      <c r="H421" s="28">
        <f>G421*D421</f>
        <v/>
      </c>
      <c r="I421" s="30">
        <f>SUMIFS(MasterSheet!L:L, MasterSheet!B:B, A421, MasterSheet!D:D, B421, MasterSheet!H:H, C421)</f>
        <v/>
      </c>
      <c r="J421" s="30">
        <f>I421*D421</f>
        <v/>
      </c>
      <c r="K421" s="23">
        <f>UPPER(VLOOKUP(C421,MasterSheet!H:U,14,))</f>
        <v/>
      </c>
    </row>
    <row r="422">
      <c r="A422" s="23" t="inlineStr">
        <is>
          <t>EED116333</t>
        </is>
      </c>
      <c r="B422" s="32" t="n">
        <v>45831</v>
      </c>
      <c r="C422" s="23" t="n">
        <v>341424</v>
      </c>
      <c r="D422" s="23">
        <f>_xlfn.XLOOKUP(C422,MasterSheet!H:H,MasterSheet!F:F)</f>
        <v/>
      </c>
      <c r="E422" s="24">
        <f>SUMIFS(MasterSheet!J:J, MasterSheet!B:B, A422, MasterSheet!D:D, B422, MasterSheet!H:H, C422)</f>
        <v/>
      </c>
      <c r="F422" s="24">
        <f>E422*D422</f>
        <v/>
      </c>
      <c r="G422" s="28">
        <f>SUMIFS(MasterSheet!K:K, MasterSheet!B:B, A422, MasterSheet!D:D, B422, MasterSheet!H:H, C422)</f>
        <v/>
      </c>
      <c r="H422" s="28">
        <f>G422*D422</f>
        <v/>
      </c>
      <c r="I422" s="30">
        <f>SUMIFS(MasterSheet!L:L, MasterSheet!B:B, A422, MasterSheet!D:D, B422, MasterSheet!H:H, C422)</f>
        <v/>
      </c>
      <c r="J422" s="30">
        <f>I422*D422</f>
        <v/>
      </c>
      <c r="K422" s="23">
        <f>UPPER(VLOOKUP(C422,MasterSheet!H:U,14,))</f>
        <v/>
      </c>
    </row>
    <row r="423">
      <c r="A423" s="23" t="inlineStr">
        <is>
          <t>EED116333</t>
        </is>
      </c>
      <c r="B423" s="32" t="n">
        <v>45831</v>
      </c>
      <c r="C423" s="23" t="n">
        <v>342903</v>
      </c>
      <c r="D423" s="23">
        <f>_xlfn.XLOOKUP(C423,MasterSheet!H:H,MasterSheet!F:F)</f>
        <v/>
      </c>
      <c r="E423" s="24">
        <f>SUMIFS(MasterSheet!J:J, MasterSheet!B:B, A423, MasterSheet!D:D, B423, MasterSheet!H:H, C423)</f>
        <v/>
      </c>
      <c r="F423" s="24">
        <f>E423*D423</f>
        <v/>
      </c>
      <c r="G423" s="28">
        <f>SUMIFS(MasterSheet!K:K, MasterSheet!B:B, A423, MasterSheet!D:D, B423, MasterSheet!H:H, C423)</f>
        <v/>
      </c>
      <c r="H423" s="28">
        <f>G423*D423</f>
        <v/>
      </c>
      <c r="I423" s="30">
        <f>SUMIFS(MasterSheet!L:L, MasterSheet!B:B, A423, MasterSheet!D:D, B423, MasterSheet!H:H, C423)</f>
        <v/>
      </c>
      <c r="J423" s="30">
        <f>I423*D423</f>
        <v/>
      </c>
      <c r="K423" s="23">
        <f>UPPER(VLOOKUP(C423,MasterSheet!H:U,14,))</f>
        <v/>
      </c>
    </row>
    <row r="424">
      <c r="A424" s="23" t="inlineStr">
        <is>
          <t>EED116333</t>
        </is>
      </c>
      <c r="B424" s="32" t="n">
        <v>45831</v>
      </c>
      <c r="C424" s="23" t="n">
        <v>343105</v>
      </c>
      <c r="D424" s="23">
        <f>_xlfn.XLOOKUP(C424,MasterSheet!H:H,MasterSheet!F:F)</f>
        <v/>
      </c>
      <c r="E424" s="24">
        <f>SUMIFS(MasterSheet!J:J, MasterSheet!B:B, A424, MasterSheet!D:D, B424, MasterSheet!H:H, C424)</f>
        <v/>
      </c>
      <c r="F424" s="24">
        <f>E424*D424</f>
        <v/>
      </c>
      <c r="G424" s="28">
        <f>SUMIFS(MasterSheet!K:K, MasterSheet!B:B, A424, MasterSheet!D:D, B424, MasterSheet!H:H, C424)</f>
        <v/>
      </c>
      <c r="H424" s="28">
        <f>G424*D424</f>
        <v/>
      </c>
      <c r="I424" s="30">
        <f>SUMIFS(MasterSheet!L:L, MasterSheet!B:B, A424, MasterSheet!D:D, B424, MasterSheet!H:H, C424)</f>
        <v/>
      </c>
      <c r="J424" s="30">
        <f>I424*D424</f>
        <v/>
      </c>
      <c r="K424" s="23">
        <f>UPPER(VLOOKUP(C424,MasterSheet!H:U,14,))</f>
        <v/>
      </c>
    </row>
    <row r="425">
      <c r="A425" s="23" t="inlineStr">
        <is>
          <t>EED116333</t>
        </is>
      </c>
      <c r="B425" s="32" t="n">
        <v>45831</v>
      </c>
      <c r="C425" s="23" t="n">
        <v>343108</v>
      </c>
      <c r="D425" s="23">
        <f>_xlfn.XLOOKUP(C425,MasterSheet!H:H,MasterSheet!F:F)</f>
        <v/>
      </c>
      <c r="E425" s="24">
        <f>SUMIFS(MasterSheet!J:J, MasterSheet!B:B, A425, MasterSheet!D:D, B425, MasterSheet!H:H, C425)</f>
        <v/>
      </c>
      <c r="F425" s="24">
        <f>E425*D425</f>
        <v/>
      </c>
      <c r="G425" s="28">
        <f>SUMIFS(MasterSheet!K:K, MasterSheet!B:B, A425, MasterSheet!D:D, B425, MasterSheet!H:H, C425)</f>
        <v/>
      </c>
      <c r="H425" s="28">
        <f>G425*D425</f>
        <v/>
      </c>
      <c r="I425" s="30">
        <f>SUMIFS(MasterSheet!L:L, MasterSheet!B:B, A425, MasterSheet!D:D, B425, MasterSheet!H:H, C425)</f>
        <v/>
      </c>
      <c r="J425" s="30">
        <f>I425*D425</f>
        <v/>
      </c>
      <c r="K425" s="23">
        <f>UPPER(VLOOKUP(C425,MasterSheet!H:U,14,))</f>
        <v/>
      </c>
    </row>
    <row r="426">
      <c r="A426" s="23" t="inlineStr">
        <is>
          <t>EED116333</t>
        </is>
      </c>
      <c r="B426" s="32" t="n">
        <v>45831</v>
      </c>
      <c r="C426" s="23" t="n">
        <v>343510</v>
      </c>
      <c r="D426" s="23">
        <f>_xlfn.XLOOKUP(C426,MasterSheet!H:H,MasterSheet!F:F)</f>
        <v/>
      </c>
      <c r="E426" s="24">
        <f>SUMIFS(MasterSheet!J:J, MasterSheet!B:B, A426, MasterSheet!D:D, B426, MasterSheet!H:H, C426)</f>
        <v/>
      </c>
      <c r="F426" s="24">
        <f>E426*D426</f>
        <v/>
      </c>
      <c r="G426" s="28">
        <f>SUMIFS(MasterSheet!K:K, MasterSheet!B:B, A426, MasterSheet!D:D, B426, MasterSheet!H:H, C426)</f>
        <v/>
      </c>
      <c r="H426" s="28">
        <f>G426*D426</f>
        <v/>
      </c>
      <c r="I426" s="30">
        <f>SUMIFS(MasterSheet!L:L, MasterSheet!B:B, A426, MasterSheet!D:D, B426, MasterSheet!H:H, C426)</f>
        <v/>
      </c>
      <c r="J426" s="30">
        <f>I426*D426</f>
        <v/>
      </c>
      <c r="K426" s="23">
        <f>UPPER(VLOOKUP(C426,MasterSheet!H:U,14,))</f>
        <v/>
      </c>
    </row>
    <row r="427">
      <c r="A427" s="23" t="inlineStr">
        <is>
          <t>EED116333</t>
        </is>
      </c>
      <c r="B427" s="32" t="n">
        <v>45831</v>
      </c>
      <c r="C427" s="23" t="n">
        <v>343608</v>
      </c>
      <c r="D427" s="23">
        <f>_xlfn.XLOOKUP(C427,MasterSheet!H:H,MasterSheet!F:F)</f>
        <v/>
      </c>
      <c r="E427" s="24">
        <f>SUMIFS(MasterSheet!J:J, MasterSheet!B:B, A427, MasterSheet!D:D, B427, MasterSheet!H:H, C427)</f>
        <v/>
      </c>
      <c r="F427" s="24">
        <f>E427*D427</f>
        <v/>
      </c>
      <c r="G427" s="28">
        <f>SUMIFS(MasterSheet!K:K, MasterSheet!B:B, A427, MasterSheet!D:D, B427, MasterSheet!H:H, C427)</f>
        <v/>
      </c>
      <c r="H427" s="28">
        <f>G427*D427</f>
        <v/>
      </c>
      <c r="I427" s="30">
        <f>SUMIFS(MasterSheet!L:L, MasterSheet!B:B, A427, MasterSheet!D:D, B427, MasterSheet!H:H, C427)</f>
        <v/>
      </c>
      <c r="J427" s="30">
        <f>I427*D427</f>
        <v/>
      </c>
      <c r="K427" s="23">
        <f>UPPER(VLOOKUP(C427,MasterSheet!H:U,14,))</f>
        <v/>
      </c>
    </row>
    <row r="428">
      <c r="A428" s="23" t="inlineStr">
        <is>
          <t>EED116333</t>
        </is>
      </c>
      <c r="B428" s="32" t="n">
        <v>45831</v>
      </c>
      <c r="C428" s="23" t="n">
        <v>344016</v>
      </c>
      <c r="D428" s="23">
        <f>_xlfn.XLOOKUP(C428,MasterSheet!H:H,MasterSheet!F:F)</f>
        <v/>
      </c>
      <c r="E428" s="24">
        <f>SUMIFS(MasterSheet!J:J, MasterSheet!B:B, A428, MasterSheet!D:D, B428, MasterSheet!H:H, C428)</f>
        <v/>
      </c>
      <c r="F428" s="24">
        <f>E428*D428</f>
        <v/>
      </c>
      <c r="G428" s="28">
        <f>SUMIFS(MasterSheet!K:K, MasterSheet!B:B, A428, MasterSheet!D:D, B428, MasterSheet!H:H, C428)</f>
        <v/>
      </c>
      <c r="H428" s="28">
        <f>G428*D428</f>
        <v/>
      </c>
      <c r="I428" s="30">
        <f>SUMIFS(MasterSheet!L:L, MasterSheet!B:B, A428, MasterSheet!D:D, B428, MasterSheet!H:H, C428)</f>
        <v/>
      </c>
      <c r="J428" s="30">
        <f>I428*D428</f>
        <v/>
      </c>
      <c r="K428" s="23">
        <f>UPPER(VLOOKUP(C428,MasterSheet!H:U,14,))</f>
        <v/>
      </c>
    </row>
    <row r="429">
      <c r="A429" s="23" t="inlineStr">
        <is>
          <t>EED116333</t>
        </is>
      </c>
      <c r="B429" s="32" t="n">
        <v>45831</v>
      </c>
      <c r="C429" s="23" t="n">
        <v>353234</v>
      </c>
      <c r="D429" s="23">
        <f>_xlfn.XLOOKUP(C429,MasterSheet!H:H,MasterSheet!F:F)</f>
        <v/>
      </c>
      <c r="E429" s="24">
        <f>SUMIFS(MasterSheet!J:J, MasterSheet!B:B, A429, MasterSheet!D:D, B429, MasterSheet!H:H, C429)</f>
        <v/>
      </c>
      <c r="F429" s="24">
        <f>E429*D429</f>
        <v/>
      </c>
      <c r="G429" s="28">
        <f>SUMIFS(MasterSheet!K:K, MasterSheet!B:B, A429, MasterSheet!D:D, B429, MasterSheet!H:H, C429)</f>
        <v/>
      </c>
      <c r="H429" s="28">
        <f>G429*D429</f>
        <v/>
      </c>
      <c r="I429" s="30">
        <f>SUMIFS(MasterSheet!L:L, MasterSheet!B:B, A429, MasterSheet!D:D, B429, MasterSheet!H:H, C429)</f>
        <v/>
      </c>
      <c r="J429" s="30">
        <f>I429*D429</f>
        <v/>
      </c>
      <c r="K429" s="23">
        <f>UPPER(VLOOKUP(C429,MasterSheet!H:U,14,))</f>
        <v/>
      </c>
    </row>
    <row r="430">
      <c r="A430" s="23" t="inlineStr">
        <is>
          <t>EED116333</t>
        </is>
      </c>
      <c r="B430" s="32" t="n">
        <v>45831</v>
      </c>
      <c r="C430" s="23" t="n">
        <v>354515</v>
      </c>
      <c r="D430" s="23">
        <f>_xlfn.XLOOKUP(C430,MasterSheet!H:H,MasterSheet!F:F)</f>
        <v/>
      </c>
      <c r="E430" s="24">
        <f>SUMIFS(MasterSheet!J:J, MasterSheet!B:B, A430, MasterSheet!D:D, B430, MasterSheet!H:H, C430)</f>
        <v/>
      </c>
      <c r="F430" s="24">
        <f>E430*D430</f>
        <v/>
      </c>
      <c r="G430" s="28">
        <f>SUMIFS(MasterSheet!K:K, MasterSheet!B:B, A430, MasterSheet!D:D, B430, MasterSheet!H:H, C430)</f>
        <v/>
      </c>
      <c r="H430" s="28">
        <f>G430*D430</f>
        <v/>
      </c>
      <c r="I430" s="30">
        <f>SUMIFS(MasterSheet!L:L, MasterSheet!B:B, A430, MasterSheet!D:D, B430, MasterSheet!H:H, C430)</f>
        <v/>
      </c>
      <c r="J430" s="30">
        <f>I430*D430</f>
        <v/>
      </c>
      <c r="K430" s="23">
        <f>UPPER(VLOOKUP(C430,MasterSheet!H:U,14,))</f>
        <v/>
      </c>
    </row>
    <row r="431">
      <c r="A431" s="23" t="inlineStr">
        <is>
          <t>EED116333</t>
        </is>
      </c>
      <c r="B431" s="32" t="n">
        <v>45831</v>
      </c>
      <c r="C431" s="23" t="n">
        <v>362508</v>
      </c>
      <c r="D431" s="23">
        <f>_xlfn.XLOOKUP(C431,MasterSheet!H:H,MasterSheet!F:F)</f>
        <v/>
      </c>
      <c r="E431" s="24">
        <f>SUMIFS(MasterSheet!J:J, MasterSheet!B:B, A431, MasterSheet!D:D, B431, MasterSheet!H:H, C431)</f>
        <v/>
      </c>
      <c r="F431" s="24">
        <f>E431*D431</f>
        <v/>
      </c>
      <c r="G431" s="28">
        <f>SUMIFS(MasterSheet!K:K, MasterSheet!B:B, A431, MasterSheet!D:D, B431, MasterSheet!H:H, C431)</f>
        <v/>
      </c>
      <c r="H431" s="28">
        <f>G431*D431</f>
        <v/>
      </c>
      <c r="I431" s="30">
        <f>SUMIFS(MasterSheet!L:L, MasterSheet!B:B, A431, MasterSheet!D:D, B431, MasterSheet!H:H, C431)</f>
        <v/>
      </c>
      <c r="J431" s="30">
        <f>I431*D431</f>
        <v/>
      </c>
      <c r="K431" s="23">
        <f>UPPER(VLOOKUP(C431,MasterSheet!H:U,14,))</f>
        <v/>
      </c>
    </row>
    <row r="432">
      <c r="A432" s="23" t="inlineStr">
        <is>
          <t>EED116333</t>
        </is>
      </c>
      <c r="B432" s="32" t="n">
        <v>45831</v>
      </c>
      <c r="C432" s="23" t="n">
        <v>362510</v>
      </c>
      <c r="D432" s="23">
        <f>_xlfn.XLOOKUP(C432,MasterSheet!H:H,MasterSheet!F:F)</f>
        <v/>
      </c>
      <c r="E432" s="24">
        <f>SUMIFS(MasterSheet!J:J, MasterSheet!B:B, A432, MasterSheet!D:D, B432, MasterSheet!H:H, C432)</f>
        <v/>
      </c>
      <c r="F432" s="24">
        <f>E432*D432</f>
        <v/>
      </c>
      <c r="G432" s="28">
        <f>SUMIFS(MasterSheet!K:K, MasterSheet!B:B, A432, MasterSheet!D:D, B432, MasterSheet!H:H, C432)</f>
        <v/>
      </c>
      <c r="H432" s="28">
        <f>G432*D432</f>
        <v/>
      </c>
      <c r="I432" s="30">
        <f>SUMIFS(MasterSheet!L:L, MasterSheet!B:B, A432, MasterSheet!D:D, B432, MasterSheet!H:H, C432)</f>
        <v/>
      </c>
      <c r="J432" s="30">
        <f>I432*D432</f>
        <v/>
      </c>
      <c r="K432" s="23">
        <f>UPPER(VLOOKUP(C432,MasterSheet!H:U,14,))</f>
        <v/>
      </c>
    </row>
    <row r="433">
      <c r="A433" s="23" t="inlineStr">
        <is>
          <t>EED116333</t>
        </is>
      </c>
      <c r="B433" s="32" t="n">
        <v>45831</v>
      </c>
      <c r="C433" s="23" t="n">
        <v>362564</v>
      </c>
      <c r="D433" s="23">
        <f>_xlfn.XLOOKUP(C433,MasterSheet!H:H,MasterSheet!F:F)</f>
        <v/>
      </c>
      <c r="E433" s="24">
        <f>SUMIFS(MasterSheet!J:J, MasterSheet!B:B, A433, MasterSheet!D:D, B433, MasterSheet!H:H, C433)</f>
        <v/>
      </c>
      <c r="F433" s="24">
        <f>E433*D433</f>
        <v/>
      </c>
      <c r="G433" s="28">
        <f>SUMIFS(MasterSheet!K:K, MasterSheet!B:B, A433, MasterSheet!D:D, B433, MasterSheet!H:H, C433)</f>
        <v/>
      </c>
      <c r="H433" s="28">
        <f>G433*D433</f>
        <v/>
      </c>
      <c r="I433" s="30">
        <f>SUMIFS(MasterSheet!L:L, MasterSheet!B:B, A433, MasterSheet!D:D, B433, MasterSheet!H:H, C433)</f>
        <v/>
      </c>
      <c r="J433" s="30">
        <f>I433*D433</f>
        <v/>
      </c>
      <c r="K433" s="23">
        <f>UPPER(VLOOKUP(C433,MasterSheet!H:U,14,))</f>
        <v/>
      </c>
    </row>
    <row r="434">
      <c r="A434" s="23" t="inlineStr">
        <is>
          <t>EED116333</t>
        </is>
      </c>
      <c r="B434" s="32" t="n">
        <v>45831</v>
      </c>
      <c r="C434" s="23" t="n">
        <v>364804</v>
      </c>
      <c r="D434" s="23">
        <f>_xlfn.XLOOKUP(C434,MasterSheet!H:H,MasterSheet!F:F)</f>
        <v/>
      </c>
      <c r="E434" s="24">
        <f>SUMIFS(MasterSheet!J:J, MasterSheet!B:B, A434, MasterSheet!D:D, B434, MasterSheet!H:H, C434)</f>
        <v/>
      </c>
      <c r="F434" s="24">
        <f>E434*D434</f>
        <v/>
      </c>
      <c r="G434" s="28">
        <f>SUMIFS(MasterSheet!K:K, MasterSheet!B:B, A434, MasterSheet!D:D, B434, MasterSheet!H:H, C434)</f>
        <v/>
      </c>
      <c r="H434" s="28">
        <f>G434*D434</f>
        <v/>
      </c>
      <c r="I434" s="30">
        <f>SUMIFS(MasterSheet!L:L, MasterSheet!B:B, A434, MasterSheet!D:D, B434, MasterSheet!H:H, C434)</f>
        <v/>
      </c>
      <c r="J434" s="30">
        <f>I434*D434</f>
        <v/>
      </c>
      <c r="K434" s="23">
        <f>UPPER(VLOOKUP(C434,MasterSheet!H:U,14,))</f>
        <v/>
      </c>
    </row>
    <row r="435">
      <c r="A435" s="23" t="inlineStr">
        <is>
          <t>EED116333</t>
        </is>
      </c>
      <c r="B435" s="32" t="n">
        <v>45831</v>
      </c>
      <c r="C435" s="23" t="n">
        <v>369324</v>
      </c>
      <c r="D435" s="23">
        <f>_xlfn.XLOOKUP(C435,MasterSheet!H:H,MasterSheet!F:F)</f>
        <v/>
      </c>
      <c r="E435" s="24">
        <f>SUMIFS(MasterSheet!J:J, MasterSheet!B:B, A435, MasterSheet!D:D, B435, MasterSheet!H:H, C435)</f>
        <v/>
      </c>
      <c r="F435" s="24">
        <f>E435*D435</f>
        <v/>
      </c>
      <c r="G435" s="28">
        <f>SUMIFS(MasterSheet!K:K, MasterSheet!B:B, A435, MasterSheet!D:D, B435, MasterSheet!H:H, C435)</f>
        <v/>
      </c>
      <c r="H435" s="28">
        <f>G435*D435</f>
        <v/>
      </c>
      <c r="I435" s="30">
        <f>SUMIFS(MasterSheet!L:L, MasterSheet!B:B, A435, MasterSheet!D:D, B435, MasterSheet!H:H, C435)</f>
        <v/>
      </c>
      <c r="J435" s="30">
        <f>I435*D435</f>
        <v/>
      </c>
      <c r="K435" s="23">
        <f>UPPER(VLOOKUP(C435,MasterSheet!H:U,14,))</f>
        <v/>
      </c>
    </row>
    <row r="436">
      <c r="A436" s="23" t="inlineStr">
        <is>
          <t>EED116333</t>
        </is>
      </c>
      <c r="B436" s="32" t="n">
        <v>45831</v>
      </c>
      <c r="C436" s="23" t="n">
        <v>392414</v>
      </c>
      <c r="D436" s="23">
        <f>_xlfn.XLOOKUP(C436,MasterSheet!H:H,MasterSheet!F:F)</f>
        <v/>
      </c>
      <c r="E436" s="24">
        <f>SUMIFS(MasterSheet!J:J, MasterSheet!B:B, A436, MasterSheet!D:D, B436, MasterSheet!H:H, C436)</f>
        <v/>
      </c>
      <c r="F436" s="24">
        <f>E436*D436</f>
        <v/>
      </c>
      <c r="G436" s="28">
        <f>SUMIFS(MasterSheet!K:K, MasterSheet!B:B, A436, MasterSheet!D:D, B436, MasterSheet!H:H, C436)</f>
        <v/>
      </c>
      <c r="H436" s="28">
        <f>G436*D436</f>
        <v/>
      </c>
      <c r="I436" s="30">
        <f>SUMIFS(MasterSheet!L:L, MasterSheet!B:B, A436, MasterSheet!D:D, B436, MasterSheet!H:H, C436)</f>
        <v/>
      </c>
      <c r="J436" s="30">
        <f>I436*D436</f>
        <v/>
      </c>
      <c r="K436" s="23">
        <f>UPPER(VLOOKUP(C436,MasterSheet!H:U,14,))</f>
        <v/>
      </c>
    </row>
    <row r="437">
      <c r="A437" s="23" t="inlineStr">
        <is>
          <t>EED116333</t>
        </is>
      </c>
      <c r="B437" s="32" t="n">
        <v>45831</v>
      </c>
      <c r="C437" s="23" t="n">
        <v>402422</v>
      </c>
      <c r="D437" s="23">
        <f>_xlfn.XLOOKUP(C437,MasterSheet!H:H,MasterSheet!F:F)</f>
        <v/>
      </c>
      <c r="E437" s="24">
        <f>SUMIFS(MasterSheet!J:J, MasterSheet!B:B, A437, MasterSheet!D:D, B437, MasterSheet!H:H, C437)</f>
        <v/>
      </c>
      <c r="F437" s="24">
        <f>E437*D437</f>
        <v/>
      </c>
      <c r="G437" s="28">
        <f>SUMIFS(MasterSheet!K:K, MasterSheet!B:B, A437, MasterSheet!D:D, B437, MasterSheet!H:H, C437)</f>
        <v/>
      </c>
      <c r="H437" s="28">
        <f>G437*D437</f>
        <v/>
      </c>
      <c r="I437" s="30">
        <f>SUMIFS(MasterSheet!L:L, MasterSheet!B:B, A437, MasterSheet!D:D, B437, MasterSheet!H:H, C437)</f>
        <v/>
      </c>
      <c r="J437" s="30">
        <f>I437*D437</f>
        <v/>
      </c>
      <c r="K437" s="23">
        <f>UPPER(VLOOKUP(C437,MasterSheet!H:U,14,))</f>
        <v/>
      </c>
    </row>
    <row r="438">
      <c r="A438" s="23" t="inlineStr">
        <is>
          <t>EED116333</t>
        </is>
      </c>
      <c r="B438" s="32" t="n">
        <v>45831</v>
      </c>
      <c r="C438" s="23" t="n">
        <v>405201</v>
      </c>
      <c r="D438" s="23">
        <f>_xlfn.XLOOKUP(C438,MasterSheet!H:H,MasterSheet!F:F)</f>
        <v/>
      </c>
      <c r="E438" s="24">
        <f>SUMIFS(MasterSheet!J:J, MasterSheet!B:B, A438, MasterSheet!D:D, B438, MasterSheet!H:H, C438)</f>
        <v/>
      </c>
      <c r="F438" s="24">
        <f>E438*D438</f>
        <v/>
      </c>
      <c r="G438" s="28">
        <f>SUMIFS(MasterSheet!K:K, MasterSheet!B:B, A438, MasterSheet!D:D, B438, MasterSheet!H:H, C438)</f>
        <v/>
      </c>
      <c r="H438" s="28">
        <f>G438*D438</f>
        <v/>
      </c>
      <c r="I438" s="30">
        <f>SUMIFS(MasterSheet!L:L, MasterSheet!B:B, A438, MasterSheet!D:D, B438, MasterSheet!H:H, C438)</f>
        <v/>
      </c>
      <c r="J438" s="30">
        <f>I438*D438</f>
        <v/>
      </c>
      <c r="K438" s="23">
        <f>UPPER(VLOOKUP(C438,MasterSheet!H:U,14,))</f>
        <v/>
      </c>
    </row>
    <row r="439">
      <c r="A439" s="23" t="inlineStr">
        <is>
          <t>EED116333</t>
        </is>
      </c>
      <c r="B439" s="32" t="n">
        <v>45831</v>
      </c>
      <c r="C439" s="23" t="n">
        <v>405207</v>
      </c>
      <c r="D439" s="23">
        <f>_xlfn.XLOOKUP(C439,MasterSheet!H:H,MasterSheet!F:F)</f>
        <v/>
      </c>
      <c r="E439" s="24">
        <f>SUMIFS(MasterSheet!J:J, MasterSheet!B:B, A439, MasterSheet!D:D, B439, MasterSheet!H:H, C439)</f>
        <v/>
      </c>
      <c r="F439" s="24">
        <f>E439*D439</f>
        <v/>
      </c>
      <c r="G439" s="28">
        <f>SUMIFS(MasterSheet!K:K, MasterSheet!B:B, A439, MasterSheet!D:D, B439, MasterSheet!H:H, C439)</f>
        <v/>
      </c>
      <c r="H439" s="28">
        <f>G439*D439</f>
        <v/>
      </c>
      <c r="I439" s="30">
        <f>SUMIFS(MasterSheet!L:L, MasterSheet!B:B, A439, MasterSheet!D:D, B439, MasterSheet!H:H, C439)</f>
        <v/>
      </c>
      <c r="J439" s="30">
        <f>I439*D439</f>
        <v/>
      </c>
      <c r="K439" s="23">
        <f>UPPER(VLOOKUP(C439,MasterSheet!H:U,14,))</f>
        <v/>
      </c>
    </row>
    <row r="440">
      <c r="A440" s="23" t="inlineStr">
        <is>
          <t>EED116333</t>
        </is>
      </c>
      <c r="B440" s="32" t="n">
        <v>45831</v>
      </c>
      <c r="C440" s="23" t="n">
        <v>420404</v>
      </c>
      <c r="D440" s="23">
        <f>_xlfn.XLOOKUP(C440,MasterSheet!H:H,MasterSheet!F:F)</f>
        <v/>
      </c>
      <c r="E440" s="24">
        <f>SUMIFS(MasterSheet!J:J, MasterSheet!B:B, A440, MasterSheet!D:D, B440, MasterSheet!H:H, C440)</f>
        <v/>
      </c>
      <c r="F440" s="24">
        <f>E440*D440</f>
        <v/>
      </c>
      <c r="G440" s="28">
        <f>SUMIFS(MasterSheet!K:K, MasterSheet!B:B, A440, MasterSheet!D:D, B440, MasterSheet!H:H, C440)</f>
        <v/>
      </c>
      <c r="H440" s="28">
        <f>G440*D440</f>
        <v/>
      </c>
      <c r="I440" s="30">
        <f>SUMIFS(MasterSheet!L:L, MasterSheet!B:B, A440, MasterSheet!D:D, B440, MasterSheet!H:H, C440)</f>
        <v/>
      </c>
      <c r="J440" s="30">
        <f>I440*D440</f>
        <v/>
      </c>
      <c r="K440" s="23">
        <f>UPPER(VLOOKUP(C440,MasterSheet!H:U,14,))</f>
        <v/>
      </c>
    </row>
    <row r="441">
      <c r="A441" s="23" t="inlineStr">
        <is>
          <t>EED116333</t>
        </is>
      </c>
      <c r="B441" s="32" t="n">
        <v>45831</v>
      </c>
      <c r="C441" s="23" t="n">
        <v>421101</v>
      </c>
      <c r="D441" s="23">
        <f>_xlfn.XLOOKUP(C441,MasterSheet!H:H,MasterSheet!F:F)</f>
        <v/>
      </c>
      <c r="E441" s="24">
        <f>SUMIFS(MasterSheet!J:J, MasterSheet!B:B, A441, MasterSheet!D:D, B441, MasterSheet!H:H, C441)</f>
        <v/>
      </c>
      <c r="F441" s="24">
        <f>E441*D441</f>
        <v/>
      </c>
      <c r="G441" s="28">
        <f>SUMIFS(MasterSheet!K:K, MasterSheet!B:B, A441, MasterSheet!D:D, B441, MasterSheet!H:H, C441)</f>
        <v/>
      </c>
      <c r="H441" s="28">
        <f>G441*D441</f>
        <v/>
      </c>
      <c r="I441" s="30">
        <f>SUMIFS(MasterSheet!L:L, MasterSheet!B:B, A441, MasterSheet!D:D, B441, MasterSheet!H:H, C441)</f>
        <v/>
      </c>
      <c r="J441" s="30">
        <f>I441*D441</f>
        <v/>
      </c>
      <c r="K441" s="23">
        <f>UPPER(VLOOKUP(C441,MasterSheet!H:U,14,))</f>
        <v/>
      </c>
    </row>
    <row r="442">
      <c r="A442" s="23" t="inlineStr">
        <is>
          <t>EED116333</t>
        </is>
      </c>
      <c r="B442" s="32" t="n">
        <v>45831</v>
      </c>
      <c r="C442" s="23" t="n">
        <v>422301</v>
      </c>
      <c r="D442" s="23">
        <f>_xlfn.XLOOKUP(C442,MasterSheet!H:H,MasterSheet!F:F)</f>
        <v/>
      </c>
      <c r="E442" s="24">
        <f>SUMIFS(MasterSheet!J:J, MasterSheet!B:B, A442, MasterSheet!D:D, B442, MasterSheet!H:H, C442)</f>
        <v/>
      </c>
      <c r="F442" s="24">
        <f>E442*D442</f>
        <v/>
      </c>
      <c r="G442" s="28">
        <f>SUMIFS(MasterSheet!K:K, MasterSheet!B:B, A442, MasterSheet!D:D, B442, MasterSheet!H:H, C442)</f>
        <v/>
      </c>
      <c r="H442" s="28">
        <f>G442*D442</f>
        <v/>
      </c>
      <c r="I442" s="30">
        <f>SUMIFS(MasterSheet!L:L, MasterSheet!B:B, A442, MasterSheet!D:D, B442, MasterSheet!H:H, C442)</f>
        <v/>
      </c>
      <c r="J442" s="30">
        <f>I442*D442</f>
        <v/>
      </c>
      <c r="K442" s="23">
        <f>UPPER(VLOOKUP(C442,MasterSheet!H:U,14,))</f>
        <v/>
      </c>
    </row>
    <row r="443">
      <c r="A443" s="23" t="inlineStr">
        <is>
          <t>EED116333</t>
        </is>
      </c>
      <c r="B443" s="32" t="n">
        <v>45831</v>
      </c>
      <c r="C443" s="23" t="n">
        <v>422302</v>
      </c>
      <c r="D443" s="23">
        <f>_xlfn.XLOOKUP(C443,MasterSheet!H:H,MasterSheet!F:F)</f>
        <v/>
      </c>
      <c r="E443" s="24">
        <f>SUMIFS(MasterSheet!J:J, MasterSheet!B:B, A443, MasterSheet!D:D, B443, MasterSheet!H:H, C443)</f>
        <v/>
      </c>
      <c r="F443" s="24">
        <f>E443*D443</f>
        <v/>
      </c>
      <c r="G443" s="28">
        <f>SUMIFS(MasterSheet!K:K, MasterSheet!B:B, A443, MasterSheet!D:D, B443, MasterSheet!H:H, C443)</f>
        <v/>
      </c>
      <c r="H443" s="28">
        <f>G443*D443</f>
        <v/>
      </c>
      <c r="I443" s="30">
        <f>SUMIFS(MasterSheet!L:L, MasterSheet!B:B, A443, MasterSheet!D:D, B443, MasterSheet!H:H, C443)</f>
        <v/>
      </c>
      <c r="J443" s="30">
        <f>I443*D443</f>
        <v/>
      </c>
      <c r="K443" s="23">
        <f>UPPER(VLOOKUP(C443,MasterSheet!H:U,14,))</f>
        <v/>
      </c>
    </row>
    <row r="444">
      <c r="A444" s="23" t="inlineStr">
        <is>
          <t>EED116333</t>
        </is>
      </c>
      <c r="B444" s="32" t="n">
        <v>45831</v>
      </c>
      <c r="C444" s="23" t="n">
        <v>422304</v>
      </c>
      <c r="D444" s="23">
        <f>_xlfn.XLOOKUP(C444,MasterSheet!H:H,MasterSheet!F:F)</f>
        <v/>
      </c>
      <c r="E444" s="24">
        <f>SUMIFS(MasterSheet!J:J, MasterSheet!B:B, A444, MasterSheet!D:D, B444, MasterSheet!H:H, C444)</f>
        <v/>
      </c>
      <c r="F444" s="24">
        <f>E444*D444</f>
        <v/>
      </c>
      <c r="G444" s="28">
        <f>SUMIFS(MasterSheet!K:K, MasterSheet!B:B, A444, MasterSheet!D:D, B444, MasterSheet!H:H, C444)</f>
        <v/>
      </c>
      <c r="H444" s="28">
        <f>G444*D444</f>
        <v/>
      </c>
      <c r="I444" s="30">
        <f>SUMIFS(MasterSheet!L:L, MasterSheet!B:B, A444, MasterSheet!D:D, B444, MasterSheet!H:H, C444)</f>
        <v/>
      </c>
      <c r="J444" s="30">
        <f>I444*D444</f>
        <v/>
      </c>
      <c r="K444" s="23">
        <f>UPPER(VLOOKUP(C444,MasterSheet!H:U,14,))</f>
        <v/>
      </c>
    </row>
    <row r="445">
      <c r="A445" s="23" t="inlineStr">
        <is>
          <t>EED116333</t>
        </is>
      </c>
      <c r="B445" s="32" t="n">
        <v>45831</v>
      </c>
      <c r="C445" s="23" t="n">
        <v>423113</v>
      </c>
      <c r="D445" s="23">
        <f>_xlfn.XLOOKUP(C445,MasterSheet!H:H,MasterSheet!F:F)</f>
        <v/>
      </c>
      <c r="E445" s="24">
        <f>SUMIFS(MasterSheet!J:J, MasterSheet!B:B, A445, MasterSheet!D:D, B445, MasterSheet!H:H, C445)</f>
        <v/>
      </c>
      <c r="F445" s="24">
        <f>E445*D445</f>
        <v/>
      </c>
      <c r="G445" s="28">
        <f>SUMIFS(MasterSheet!K:K, MasterSheet!B:B, A445, MasterSheet!D:D, B445, MasterSheet!H:H, C445)</f>
        <v/>
      </c>
      <c r="H445" s="28">
        <f>G445*D445</f>
        <v/>
      </c>
      <c r="I445" s="30">
        <f>SUMIFS(MasterSheet!L:L, MasterSheet!B:B, A445, MasterSheet!D:D, B445, MasterSheet!H:H, C445)</f>
        <v/>
      </c>
      <c r="J445" s="30">
        <f>I445*D445</f>
        <v/>
      </c>
      <c r="K445" s="23">
        <f>UPPER(VLOOKUP(C445,MasterSheet!H:U,14,))</f>
        <v/>
      </c>
    </row>
    <row r="446">
      <c r="A446" s="23" t="inlineStr">
        <is>
          <t>EED116333</t>
        </is>
      </c>
      <c r="B446" s="32" t="n">
        <v>45831</v>
      </c>
      <c r="C446" s="23" t="n">
        <v>423601</v>
      </c>
      <c r="D446" s="23">
        <f>_xlfn.XLOOKUP(C446,MasterSheet!H:H,MasterSheet!F:F)</f>
        <v/>
      </c>
      <c r="E446" s="24">
        <f>SUMIFS(MasterSheet!J:J, MasterSheet!B:B, A446, MasterSheet!D:D, B446, MasterSheet!H:H, C446)</f>
        <v/>
      </c>
      <c r="F446" s="24">
        <f>E446*D446</f>
        <v/>
      </c>
      <c r="G446" s="28">
        <f>SUMIFS(MasterSheet!K:K, MasterSheet!B:B, A446, MasterSheet!D:D, B446, MasterSheet!H:H, C446)</f>
        <v/>
      </c>
      <c r="H446" s="28">
        <f>G446*D446</f>
        <v/>
      </c>
      <c r="I446" s="30">
        <f>SUMIFS(MasterSheet!L:L, MasterSheet!B:B, A446, MasterSheet!D:D, B446, MasterSheet!H:H, C446)</f>
        <v/>
      </c>
      <c r="J446" s="30">
        <f>I446*D446</f>
        <v/>
      </c>
      <c r="K446" s="23">
        <f>UPPER(VLOOKUP(C446,MasterSheet!H:U,14,))</f>
        <v/>
      </c>
    </row>
    <row r="447">
      <c r="A447" s="23" t="inlineStr">
        <is>
          <t>EED116333</t>
        </is>
      </c>
      <c r="B447" s="32" t="n">
        <v>45831</v>
      </c>
      <c r="C447" s="23" t="n">
        <v>449507</v>
      </c>
      <c r="D447" s="23">
        <f>_xlfn.XLOOKUP(C447,MasterSheet!H:H,MasterSheet!F:F)</f>
        <v/>
      </c>
      <c r="E447" s="24">
        <f>SUMIFS(MasterSheet!J:J, MasterSheet!B:B, A447, MasterSheet!D:D, B447, MasterSheet!H:H, C447)</f>
        <v/>
      </c>
      <c r="F447" s="24">
        <f>E447*D447</f>
        <v/>
      </c>
      <c r="G447" s="28">
        <f>SUMIFS(MasterSheet!K:K, MasterSheet!B:B, A447, MasterSheet!D:D, B447, MasterSheet!H:H, C447)</f>
        <v/>
      </c>
      <c r="H447" s="28">
        <f>G447*D447</f>
        <v/>
      </c>
      <c r="I447" s="30">
        <f>SUMIFS(MasterSheet!L:L, MasterSheet!B:B, A447, MasterSheet!D:D, B447, MasterSheet!H:H, C447)</f>
        <v/>
      </c>
      <c r="J447" s="30">
        <f>I447*D447</f>
        <v/>
      </c>
      <c r="K447" s="23">
        <f>UPPER(VLOOKUP(C447,MasterSheet!H:U,14,))</f>
        <v/>
      </c>
    </row>
    <row r="448">
      <c r="A448" s="23" t="inlineStr">
        <is>
          <t>EED116333</t>
        </is>
      </c>
      <c r="B448" s="32" t="n">
        <v>45831</v>
      </c>
      <c r="C448" s="23" t="n">
        <v>480058</v>
      </c>
      <c r="D448" s="23">
        <f>_xlfn.XLOOKUP(C448,MasterSheet!H:H,MasterSheet!F:F)</f>
        <v/>
      </c>
      <c r="E448" s="24">
        <f>SUMIFS(MasterSheet!J:J, MasterSheet!B:B, A448, MasterSheet!D:D, B448, MasterSheet!H:H, C448)</f>
        <v/>
      </c>
      <c r="F448" s="24">
        <f>E448*D448</f>
        <v/>
      </c>
      <c r="G448" s="28">
        <f>SUMIFS(MasterSheet!K:K, MasterSheet!B:B, A448, MasterSheet!D:D, B448, MasterSheet!H:H, C448)</f>
        <v/>
      </c>
      <c r="H448" s="28">
        <f>G448*D448</f>
        <v/>
      </c>
      <c r="I448" s="30">
        <f>SUMIFS(MasterSheet!L:L, MasterSheet!B:B, A448, MasterSheet!D:D, B448, MasterSheet!H:H, C448)</f>
        <v/>
      </c>
      <c r="J448" s="30">
        <f>I448*D448</f>
        <v/>
      </c>
      <c r="K448" s="23">
        <f>UPPER(VLOOKUP(C448,MasterSheet!H:U,14,))</f>
        <v/>
      </c>
    </row>
    <row r="449">
      <c r="A449" s="23" t="inlineStr">
        <is>
          <t>EED116333</t>
        </is>
      </c>
      <c r="B449" s="32" t="n">
        <v>45831</v>
      </c>
      <c r="C449" s="23" t="n">
        <v>501118</v>
      </c>
      <c r="D449" s="23">
        <f>_xlfn.XLOOKUP(C449,MasterSheet!H:H,MasterSheet!F:F)</f>
        <v/>
      </c>
      <c r="E449" s="24">
        <f>SUMIFS(MasterSheet!J:J, MasterSheet!B:B, A449, MasterSheet!D:D, B449, MasterSheet!H:H, C449)</f>
        <v/>
      </c>
      <c r="F449" s="24">
        <f>E449*D449</f>
        <v/>
      </c>
      <c r="G449" s="28">
        <f>SUMIFS(MasterSheet!K:K, MasterSheet!B:B, A449, MasterSheet!D:D, B449, MasterSheet!H:H, C449)</f>
        <v/>
      </c>
      <c r="H449" s="28">
        <f>G449*D449</f>
        <v/>
      </c>
      <c r="I449" s="30">
        <f>SUMIFS(MasterSheet!L:L, MasterSheet!B:B, A449, MasterSheet!D:D, B449, MasterSheet!H:H, C449)</f>
        <v/>
      </c>
      <c r="J449" s="30">
        <f>I449*D449</f>
        <v/>
      </c>
      <c r="K449" s="23">
        <f>UPPER(VLOOKUP(C449,MasterSheet!H:U,14,))</f>
        <v/>
      </c>
    </row>
    <row r="450">
      <c r="A450" s="23" t="inlineStr">
        <is>
          <t>EED116333</t>
        </is>
      </c>
      <c r="B450" s="32" t="n">
        <v>45831</v>
      </c>
      <c r="C450" s="23" t="n">
        <v>502510</v>
      </c>
      <c r="D450" s="23">
        <f>_xlfn.XLOOKUP(C450,MasterSheet!H:H,MasterSheet!F:F)</f>
        <v/>
      </c>
      <c r="E450" s="24">
        <f>SUMIFS(MasterSheet!J:J, MasterSheet!B:B, A450, MasterSheet!D:D, B450, MasterSheet!H:H, C450)</f>
        <v/>
      </c>
      <c r="F450" s="24">
        <f>E450*D450</f>
        <v/>
      </c>
      <c r="G450" s="28">
        <f>SUMIFS(MasterSheet!K:K, MasterSheet!B:B, A450, MasterSheet!D:D, B450, MasterSheet!H:H, C450)</f>
        <v/>
      </c>
      <c r="H450" s="28">
        <f>G450*D450</f>
        <v/>
      </c>
      <c r="I450" s="30">
        <f>SUMIFS(MasterSheet!L:L, MasterSheet!B:B, A450, MasterSheet!D:D, B450, MasterSheet!H:H, C450)</f>
        <v/>
      </c>
      <c r="J450" s="30">
        <f>I450*D450</f>
        <v/>
      </c>
      <c r="K450" s="23">
        <f>UPPER(VLOOKUP(C450,MasterSheet!H:U,14,))</f>
        <v/>
      </c>
    </row>
    <row r="451">
      <c r="A451" s="23" t="inlineStr">
        <is>
          <t>EED116333</t>
        </is>
      </c>
      <c r="B451" s="32" t="n">
        <v>45831</v>
      </c>
      <c r="C451" s="23" t="n">
        <v>502912</v>
      </c>
      <c r="D451" s="23">
        <f>_xlfn.XLOOKUP(C451,MasterSheet!H:H,MasterSheet!F:F)</f>
        <v/>
      </c>
      <c r="E451" s="24">
        <f>SUMIFS(MasterSheet!J:J, MasterSheet!B:B, A451, MasterSheet!D:D, B451, MasterSheet!H:H, C451)</f>
        <v/>
      </c>
      <c r="F451" s="24">
        <f>E451*D451</f>
        <v/>
      </c>
      <c r="G451" s="28">
        <f>SUMIFS(MasterSheet!K:K, MasterSheet!B:B, A451, MasterSheet!D:D, B451, MasterSheet!H:H, C451)</f>
        <v/>
      </c>
      <c r="H451" s="28">
        <f>G451*D451</f>
        <v/>
      </c>
      <c r="I451" s="30">
        <f>SUMIFS(MasterSheet!L:L, MasterSheet!B:B, A451, MasterSheet!D:D, B451, MasterSheet!H:H, C451)</f>
        <v/>
      </c>
      <c r="J451" s="30">
        <f>I451*D451</f>
        <v/>
      </c>
      <c r="K451" s="23">
        <f>UPPER(VLOOKUP(C451,MasterSheet!H:U,14,))</f>
        <v/>
      </c>
    </row>
    <row r="452">
      <c r="A452" s="23" t="inlineStr">
        <is>
          <t>EED116333</t>
        </is>
      </c>
      <c r="B452" s="32" t="n">
        <v>45831</v>
      </c>
      <c r="C452" s="23" t="n">
        <v>502930</v>
      </c>
      <c r="D452" s="23">
        <f>_xlfn.XLOOKUP(C452,MasterSheet!H:H,MasterSheet!F:F)</f>
        <v/>
      </c>
      <c r="E452" s="24">
        <f>SUMIFS(MasterSheet!J:J, MasterSheet!B:B, A452, MasterSheet!D:D, B452, MasterSheet!H:H, C452)</f>
        <v/>
      </c>
      <c r="F452" s="24">
        <f>E452*D452</f>
        <v/>
      </c>
      <c r="G452" s="28">
        <f>SUMIFS(MasterSheet!K:K, MasterSheet!B:B, A452, MasterSheet!D:D, B452, MasterSheet!H:H, C452)</f>
        <v/>
      </c>
      <c r="H452" s="28">
        <f>G452*D452</f>
        <v/>
      </c>
      <c r="I452" s="30">
        <f>SUMIFS(MasterSheet!L:L, MasterSheet!B:B, A452, MasterSheet!D:D, B452, MasterSheet!H:H, C452)</f>
        <v/>
      </c>
      <c r="J452" s="30">
        <f>I452*D452</f>
        <v/>
      </c>
      <c r="K452" s="23">
        <f>UPPER(VLOOKUP(C452,MasterSheet!H:U,14,))</f>
        <v/>
      </c>
    </row>
    <row r="453">
      <c r="A453" s="23" t="inlineStr">
        <is>
          <t>EED116333</t>
        </is>
      </c>
      <c r="B453" s="32" t="n">
        <v>45831</v>
      </c>
      <c r="C453" s="23" t="n">
        <v>503837</v>
      </c>
      <c r="D453" s="23">
        <f>_xlfn.XLOOKUP(C453,MasterSheet!H:H,MasterSheet!F:F)</f>
        <v/>
      </c>
      <c r="E453" s="24">
        <f>SUMIFS(MasterSheet!J:J, MasterSheet!B:B, A453, MasterSheet!D:D, B453, MasterSheet!H:H, C453)</f>
        <v/>
      </c>
      <c r="F453" s="24">
        <f>E453*D453</f>
        <v/>
      </c>
      <c r="G453" s="28">
        <f>SUMIFS(MasterSheet!K:K, MasterSheet!B:B, A453, MasterSheet!D:D, B453, MasterSheet!H:H, C453)</f>
        <v/>
      </c>
      <c r="H453" s="28">
        <f>G453*D453</f>
        <v/>
      </c>
      <c r="I453" s="30">
        <f>SUMIFS(MasterSheet!L:L, MasterSheet!B:B, A453, MasterSheet!D:D, B453, MasterSheet!H:H, C453)</f>
        <v/>
      </c>
      <c r="J453" s="30">
        <f>I453*D453</f>
        <v/>
      </c>
      <c r="K453" s="23">
        <f>UPPER(VLOOKUP(C453,MasterSheet!H:U,14,))</f>
        <v/>
      </c>
    </row>
    <row r="454">
      <c r="A454" s="23" t="inlineStr">
        <is>
          <t>EED116333</t>
        </is>
      </c>
      <c r="B454" s="32" t="n">
        <v>45831</v>
      </c>
      <c r="C454" s="23" t="n">
        <v>504105</v>
      </c>
      <c r="D454" s="23">
        <f>_xlfn.XLOOKUP(C454,MasterSheet!H:H,MasterSheet!F:F)</f>
        <v/>
      </c>
      <c r="E454" s="24">
        <f>SUMIFS(MasterSheet!J:J, MasterSheet!B:B, A454, MasterSheet!D:D, B454, MasterSheet!H:H, C454)</f>
        <v/>
      </c>
      <c r="F454" s="24">
        <f>E454*D454</f>
        <v/>
      </c>
      <c r="G454" s="28">
        <f>SUMIFS(MasterSheet!K:K, MasterSheet!B:B, A454, MasterSheet!D:D, B454, MasterSheet!H:H, C454)</f>
        <v/>
      </c>
      <c r="H454" s="28">
        <f>G454*D454</f>
        <v/>
      </c>
      <c r="I454" s="30">
        <f>SUMIFS(MasterSheet!L:L, MasterSheet!B:B, A454, MasterSheet!D:D, B454, MasterSheet!H:H, C454)</f>
        <v/>
      </c>
      <c r="J454" s="30">
        <f>I454*D454</f>
        <v/>
      </c>
      <c r="K454" s="23">
        <f>UPPER(VLOOKUP(C454,MasterSheet!H:U,14,))</f>
        <v/>
      </c>
    </row>
    <row r="455">
      <c r="A455" s="23" t="inlineStr">
        <is>
          <t>EED116333</t>
        </is>
      </c>
      <c r="B455" s="32" t="n">
        <v>45831</v>
      </c>
      <c r="C455" s="23" t="n">
        <v>504127</v>
      </c>
      <c r="D455" s="23">
        <f>_xlfn.XLOOKUP(C455,MasterSheet!H:H,MasterSheet!F:F)</f>
        <v/>
      </c>
      <c r="E455" s="24">
        <f>SUMIFS(MasterSheet!J:J, MasterSheet!B:B, A455, MasterSheet!D:D, B455, MasterSheet!H:H, C455)</f>
        <v/>
      </c>
      <c r="F455" s="24">
        <f>E455*D455</f>
        <v/>
      </c>
      <c r="G455" s="28">
        <f>SUMIFS(MasterSheet!K:K, MasterSheet!B:B, A455, MasterSheet!D:D, B455, MasterSheet!H:H, C455)</f>
        <v/>
      </c>
      <c r="H455" s="28">
        <f>G455*D455</f>
        <v/>
      </c>
      <c r="I455" s="30">
        <f>SUMIFS(MasterSheet!L:L, MasterSheet!B:B, A455, MasterSheet!D:D, B455, MasterSheet!H:H, C455)</f>
        <v/>
      </c>
      <c r="J455" s="30">
        <f>I455*D455</f>
        <v/>
      </c>
      <c r="K455" s="23">
        <f>UPPER(VLOOKUP(C455,MasterSheet!H:U,14,))</f>
        <v/>
      </c>
    </row>
    <row r="456">
      <c r="A456" s="23" t="inlineStr">
        <is>
          <t>EED116333</t>
        </is>
      </c>
      <c r="B456" s="32" t="n">
        <v>45831</v>
      </c>
      <c r="C456" s="23" t="n">
        <v>504135</v>
      </c>
      <c r="D456" s="23">
        <f>_xlfn.XLOOKUP(C456,MasterSheet!H:H,MasterSheet!F:F)</f>
        <v/>
      </c>
      <c r="E456" s="24">
        <f>SUMIFS(MasterSheet!J:J, MasterSheet!B:B, A456, MasterSheet!D:D, B456, MasterSheet!H:H, C456)</f>
        <v/>
      </c>
      <c r="F456" s="24">
        <f>E456*D456</f>
        <v/>
      </c>
      <c r="G456" s="28">
        <f>SUMIFS(MasterSheet!K:K, MasterSheet!B:B, A456, MasterSheet!D:D, B456, MasterSheet!H:H, C456)</f>
        <v/>
      </c>
      <c r="H456" s="28">
        <f>G456*D456</f>
        <v/>
      </c>
      <c r="I456" s="30">
        <f>SUMIFS(MasterSheet!L:L, MasterSheet!B:B, A456, MasterSheet!D:D, B456, MasterSheet!H:H, C456)</f>
        <v/>
      </c>
      <c r="J456" s="30">
        <f>I456*D456</f>
        <v/>
      </c>
      <c r="K456" s="23">
        <f>UPPER(VLOOKUP(C456,MasterSheet!H:U,14,))</f>
        <v/>
      </c>
    </row>
    <row r="457">
      <c r="A457" s="23" t="inlineStr">
        <is>
          <t>EED116333</t>
        </is>
      </c>
      <c r="B457" s="32" t="n">
        <v>45831</v>
      </c>
      <c r="C457" s="23" t="n">
        <v>505008</v>
      </c>
      <c r="D457" s="23">
        <f>_xlfn.XLOOKUP(C457,MasterSheet!H:H,MasterSheet!F:F)</f>
        <v/>
      </c>
      <c r="E457" s="24">
        <f>SUMIFS(MasterSheet!J:J, MasterSheet!B:B, A457, MasterSheet!D:D, B457, MasterSheet!H:H, C457)</f>
        <v/>
      </c>
      <c r="F457" s="24">
        <f>E457*D457</f>
        <v/>
      </c>
      <c r="G457" s="28">
        <f>SUMIFS(MasterSheet!K:K, MasterSheet!B:B, A457, MasterSheet!D:D, B457, MasterSheet!H:H, C457)</f>
        <v/>
      </c>
      <c r="H457" s="28">
        <f>G457*D457</f>
        <v/>
      </c>
      <c r="I457" s="30">
        <f>SUMIFS(MasterSheet!L:L, MasterSheet!B:B, A457, MasterSheet!D:D, B457, MasterSheet!H:H, C457)</f>
        <v/>
      </c>
      <c r="J457" s="30">
        <f>I457*D457</f>
        <v/>
      </c>
      <c r="K457" s="23">
        <f>UPPER(VLOOKUP(C457,MasterSheet!H:U,14,))</f>
        <v/>
      </c>
    </row>
    <row r="458">
      <c r="A458" s="23" t="inlineStr">
        <is>
          <t>EED116333</t>
        </is>
      </c>
      <c r="B458" s="32" t="n">
        <v>45831</v>
      </c>
      <c r="C458" s="23" t="n">
        <v>505710</v>
      </c>
      <c r="D458" s="23">
        <f>_xlfn.XLOOKUP(C458,MasterSheet!H:H,MasterSheet!F:F)</f>
        <v/>
      </c>
      <c r="E458" s="24">
        <f>SUMIFS(MasterSheet!J:J, MasterSheet!B:B, A458, MasterSheet!D:D, B458, MasterSheet!H:H, C458)</f>
        <v/>
      </c>
      <c r="F458" s="24">
        <f>E458*D458</f>
        <v/>
      </c>
      <c r="G458" s="28">
        <f>SUMIFS(MasterSheet!K:K, MasterSheet!B:B, A458, MasterSheet!D:D, B458, MasterSheet!H:H, C458)</f>
        <v/>
      </c>
      <c r="H458" s="28">
        <f>G458*D458</f>
        <v/>
      </c>
      <c r="I458" s="30">
        <f>SUMIFS(MasterSheet!L:L, MasterSheet!B:B, A458, MasterSheet!D:D, B458, MasterSheet!H:H, C458)</f>
        <v/>
      </c>
      <c r="J458" s="30">
        <f>I458*D458</f>
        <v/>
      </c>
      <c r="K458" s="23">
        <f>UPPER(VLOOKUP(C458,MasterSheet!H:U,14,))</f>
        <v/>
      </c>
    </row>
    <row r="459">
      <c r="A459" s="23" t="inlineStr">
        <is>
          <t>EED116333</t>
        </is>
      </c>
      <c r="B459" s="32" t="n">
        <v>45831</v>
      </c>
      <c r="C459" s="23" t="n">
        <v>505830</v>
      </c>
      <c r="D459" s="23">
        <f>_xlfn.XLOOKUP(C459,MasterSheet!H:H,MasterSheet!F:F)</f>
        <v/>
      </c>
      <c r="E459" s="24">
        <f>SUMIFS(MasterSheet!J:J, MasterSheet!B:B, A459, MasterSheet!D:D, B459, MasterSheet!H:H, C459)</f>
        <v/>
      </c>
      <c r="F459" s="24">
        <f>E459*D459</f>
        <v/>
      </c>
      <c r="G459" s="28">
        <f>SUMIFS(MasterSheet!K:K, MasterSheet!B:B, A459, MasterSheet!D:D, B459, MasterSheet!H:H, C459)</f>
        <v/>
      </c>
      <c r="H459" s="28">
        <f>G459*D459</f>
        <v/>
      </c>
      <c r="I459" s="30">
        <f>SUMIFS(MasterSheet!L:L, MasterSheet!B:B, A459, MasterSheet!D:D, B459, MasterSheet!H:H, C459)</f>
        <v/>
      </c>
      <c r="J459" s="30">
        <f>I459*D459</f>
        <v/>
      </c>
      <c r="K459" s="23">
        <f>UPPER(VLOOKUP(C459,MasterSheet!H:U,14,))</f>
        <v/>
      </c>
    </row>
    <row r="460">
      <c r="A460" s="23" t="inlineStr">
        <is>
          <t>EED116333</t>
        </is>
      </c>
      <c r="B460" s="32" t="n">
        <v>45831</v>
      </c>
      <c r="C460" s="23" t="n">
        <v>505835</v>
      </c>
      <c r="D460" s="23">
        <f>_xlfn.XLOOKUP(C460,MasterSheet!H:H,MasterSheet!F:F)</f>
        <v/>
      </c>
      <c r="E460" s="24">
        <f>SUMIFS(MasterSheet!J:J, MasterSheet!B:B, A460, MasterSheet!D:D, B460, MasterSheet!H:H, C460)</f>
        <v/>
      </c>
      <c r="F460" s="24">
        <f>E460*D460</f>
        <v/>
      </c>
      <c r="G460" s="28">
        <f>SUMIFS(MasterSheet!K:K, MasterSheet!B:B, A460, MasterSheet!D:D, B460, MasterSheet!H:H, C460)</f>
        <v/>
      </c>
      <c r="H460" s="28">
        <f>G460*D460</f>
        <v/>
      </c>
      <c r="I460" s="30">
        <f>SUMIFS(MasterSheet!L:L, MasterSheet!B:B, A460, MasterSheet!D:D, B460, MasterSheet!H:H, C460)</f>
        <v/>
      </c>
      <c r="J460" s="30">
        <f>I460*D460</f>
        <v/>
      </c>
      <c r="K460" s="23">
        <f>UPPER(VLOOKUP(C460,MasterSheet!H:U,14,))</f>
        <v/>
      </c>
    </row>
    <row r="461">
      <c r="A461" s="23" t="inlineStr">
        <is>
          <t>EED116333</t>
        </is>
      </c>
      <c r="B461" s="32" t="n">
        <v>45831</v>
      </c>
      <c r="C461" s="23" t="n">
        <v>506333</v>
      </c>
      <c r="D461" s="23">
        <f>_xlfn.XLOOKUP(C461,MasterSheet!H:H,MasterSheet!F:F)</f>
        <v/>
      </c>
      <c r="E461" s="24">
        <f>SUMIFS(MasterSheet!J:J, MasterSheet!B:B, A461, MasterSheet!D:D, B461, MasterSheet!H:H, C461)</f>
        <v/>
      </c>
      <c r="F461" s="24">
        <f>E461*D461</f>
        <v/>
      </c>
      <c r="G461" s="28">
        <f>SUMIFS(MasterSheet!K:K, MasterSheet!B:B, A461, MasterSheet!D:D, B461, MasterSheet!H:H, C461)</f>
        <v/>
      </c>
      <c r="H461" s="28">
        <f>G461*D461</f>
        <v/>
      </c>
      <c r="I461" s="30">
        <f>SUMIFS(MasterSheet!L:L, MasterSheet!B:B, A461, MasterSheet!D:D, B461, MasterSheet!H:H, C461)</f>
        <v/>
      </c>
      <c r="J461" s="30">
        <f>I461*D461</f>
        <v/>
      </c>
      <c r="K461" s="23">
        <f>UPPER(VLOOKUP(C461,MasterSheet!H:U,14,))</f>
        <v/>
      </c>
    </row>
    <row r="462">
      <c r="A462" s="23" t="inlineStr">
        <is>
          <t>EED116333</t>
        </is>
      </c>
      <c r="B462" s="32" t="n">
        <v>45831</v>
      </c>
      <c r="C462" s="23" t="n">
        <v>506341</v>
      </c>
      <c r="D462" s="23">
        <f>_xlfn.XLOOKUP(C462,MasterSheet!H:H,MasterSheet!F:F)</f>
        <v/>
      </c>
      <c r="E462" s="24">
        <f>SUMIFS(MasterSheet!J:J, MasterSheet!B:B, A462, MasterSheet!D:D, B462, MasterSheet!H:H, C462)</f>
        <v/>
      </c>
      <c r="F462" s="24">
        <f>E462*D462</f>
        <v/>
      </c>
      <c r="G462" s="28">
        <f>SUMIFS(MasterSheet!K:K, MasterSheet!B:B, A462, MasterSheet!D:D, B462, MasterSheet!H:H, C462)</f>
        <v/>
      </c>
      <c r="H462" s="28">
        <f>G462*D462</f>
        <v/>
      </c>
      <c r="I462" s="30">
        <f>SUMIFS(MasterSheet!L:L, MasterSheet!B:B, A462, MasterSheet!D:D, B462, MasterSheet!H:H, C462)</f>
        <v/>
      </c>
      <c r="J462" s="30">
        <f>I462*D462</f>
        <v/>
      </c>
      <c r="K462" s="23">
        <f>UPPER(VLOOKUP(C462,MasterSheet!H:U,14,))</f>
        <v/>
      </c>
    </row>
    <row r="463">
      <c r="A463" s="23" t="inlineStr">
        <is>
          <t>EED116333</t>
        </is>
      </c>
      <c r="B463" s="32" t="n">
        <v>45831</v>
      </c>
      <c r="C463" s="23" t="n">
        <v>506903</v>
      </c>
      <c r="D463" s="23">
        <f>_xlfn.XLOOKUP(C463,MasterSheet!H:H,MasterSheet!F:F)</f>
        <v/>
      </c>
      <c r="E463" s="24">
        <f>SUMIFS(MasterSheet!J:J, MasterSheet!B:B, A463, MasterSheet!D:D, B463, MasterSheet!H:H, C463)</f>
        <v/>
      </c>
      <c r="F463" s="24">
        <f>E463*D463</f>
        <v/>
      </c>
      <c r="G463" s="28">
        <f>SUMIFS(MasterSheet!K:K, MasterSheet!B:B, A463, MasterSheet!D:D, B463, MasterSheet!H:H, C463)</f>
        <v/>
      </c>
      <c r="H463" s="28">
        <f>G463*D463</f>
        <v/>
      </c>
      <c r="I463" s="30">
        <f>SUMIFS(MasterSheet!L:L, MasterSheet!B:B, A463, MasterSheet!D:D, B463, MasterSheet!H:H, C463)</f>
        <v/>
      </c>
      <c r="J463" s="30">
        <f>I463*D463</f>
        <v/>
      </c>
      <c r="K463" s="23">
        <f>UPPER(VLOOKUP(C463,MasterSheet!H:U,14,))</f>
        <v/>
      </c>
    </row>
    <row r="464">
      <c r="A464" s="23" t="inlineStr">
        <is>
          <t>EED116333</t>
        </is>
      </c>
      <c r="B464" s="32" t="n">
        <v>45831</v>
      </c>
      <c r="C464" s="23" t="n">
        <v>506910</v>
      </c>
      <c r="D464" s="23">
        <f>_xlfn.XLOOKUP(C464,MasterSheet!H:H,MasterSheet!F:F)</f>
        <v/>
      </c>
      <c r="E464" s="24">
        <f>SUMIFS(MasterSheet!J:J, MasterSheet!B:B, A464, MasterSheet!D:D, B464, MasterSheet!H:H, C464)</f>
        <v/>
      </c>
      <c r="F464" s="24">
        <f>E464*D464</f>
        <v/>
      </c>
      <c r="G464" s="28">
        <f>SUMIFS(MasterSheet!K:K, MasterSheet!B:B, A464, MasterSheet!D:D, B464, MasterSheet!H:H, C464)</f>
        <v/>
      </c>
      <c r="H464" s="28">
        <f>G464*D464</f>
        <v/>
      </c>
      <c r="I464" s="30">
        <f>SUMIFS(MasterSheet!L:L, MasterSheet!B:B, A464, MasterSheet!D:D, B464, MasterSheet!H:H, C464)</f>
        <v/>
      </c>
      <c r="J464" s="30">
        <f>I464*D464</f>
        <v/>
      </c>
      <c r="K464" s="23">
        <f>UPPER(VLOOKUP(C464,MasterSheet!H:U,14,))</f>
        <v/>
      </c>
    </row>
    <row r="465">
      <c r="A465" s="23" t="inlineStr">
        <is>
          <t>EED116333</t>
        </is>
      </c>
      <c r="B465" s="32" t="n">
        <v>45831</v>
      </c>
      <c r="C465" s="23" t="n">
        <v>506938</v>
      </c>
      <c r="D465" s="23">
        <f>_xlfn.XLOOKUP(C465,MasterSheet!H:H,MasterSheet!F:F)</f>
        <v/>
      </c>
      <c r="E465" s="24">
        <f>SUMIFS(MasterSheet!J:J, MasterSheet!B:B, A465, MasterSheet!D:D, B465, MasterSheet!H:H, C465)</f>
        <v/>
      </c>
      <c r="F465" s="24">
        <f>E465*D465</f>
        <v/>
      </c>
      <c r="G465" s="28">
        <f>SUMIFS(MasterSheet!K:K, MasterSheet!B:B, A465, MasterSheet!D:D, B465, MasterSheet!H:H, C465)</f>
        <v/>
      </c>
      <c r="H465" s="28">
        <f>G465*D465</f>
        <v/>
      </c>
      <c r="I465" s="30">
        <f>SUMIFS(MasterSheet!L:L, MasterSheet!B:B, A465, MasterSheet!D:D, B465, MasterSheet!H:H, C465)</f>
        <v/>
      </c>
      <c r="J465" s="30">
        <f>I465*D465</f>
        <v/>
      </c>
      <c r="K465" s="23">
        <f>UPPER(VLOOKUP(C465,MasterSheet!H:U,14,))</f>
        <v/>
      </c>
    </row>
    <row r="466">
      <c r="A466" s="23" t="inlineStr">
        <is>
          <t>EED116333</t>
        </is>
      </c>
      <c r="B466" s="32" t="n">
        <v>45831</v>
      </c>
      <c r="C466" s="23" t="n">
        <v>506941</v>
      </c>
      <c r="D466" s="23">
        <f>_xlfn.XLOOKUP(C466,MasterSheet!H:H,MasterSheet!F:F)</f>
        <v/>
      </c>
      <c r="E466" s="24">
        <f>SUMIFS(MasterSheet!J:J, MasterSheet!B:B, A466, MasterSheet!D:D, B466, MasterSheet!H:H, C466)</f>
        <v/>
      </c>
      <c r="F466" s="24">
        <f>E466*D466</f>
        <v/>
      </c>
      <c r="G466" s="28">
        <f>SUMIFS(MasterSheet!K:K, MasterSheet!B:B, A466, MasterSheet!D:D, B466, MasterSheet!H:H, C466)</f>
        <v/>
      </c>
      <c r="H466" s="28">
        <f>G466*D466</f>
        <v/>
      </c>
      <c r="I466" s="30">
        <f>SUMIFS(MasterSheet!L:L, MasterSheet!B:B, A466, MasterSheet!D:D, B466, MasterSheet!H:H, C466)</f>
        <v/>
      </c>
      <c r="J466" s="30">
        <f>I466*D466</f>
        <v/>
      </c>
      <c r="K466" s="23">
        <f>UPPER(VLOOKUP(C466,MasterSheet!H:U,14,))</f>
        <v/>
      </c>
    </row>
    <row r="467">
      <c r="A467" s="23" t="inlineStr">
        <is>
          <t>EED116333</t>
        </is>
      </c>
      <c r="B467" s="32" t="n">
        <v>45831</v>
      </c>
      <c r="C467" s="23" t="n">
        <v>613401</v>
      </c>
      <c r="D467" s="23">
        <f>_xlfn.XLOOKUP(C467,MasterSheet!H:H,MasterSheet!F:F)</f>
        <v/>
      </c>
      <c r="E467" s="24">
        <f>SUMIFS(MasterSheet!J:J, MasterSheet!B:B, A467, MasterSheet!D:D, B467, MasterSheet!H:H, C467)</f>
        <v/>
      </c>
      <c r="F467" s="24">
        <f>E467*D467</f>
        <v/>
      </c>
      <c r="G467" s="28">
        <f>SUMIFS(MasterSheet!K:K, MasterSheet!B:B, A467, MasterSheet!D:D, B467, MasterSheet!H:H, C467)</f>
        <v/>
      </c>
      <c r="H467" s="28">
        <f>G467*D467</f>
        <v/>
      </c>
      <c r="I467" s="30">
        <f>SUMIFS(MasterSheet!L:L, MasterSheet!B:B, A467, MasterSheet!D:D, B467, MasterSheet!H:H, C467)</f>
        <v/>
      </c>
      <c r="J467" s="30">
        <f>I467*D467</f>
        <v/>
      </c>
      <c r="K467" s="23">
        <f>UPPER(VLOOKUP(C467,MasterSheet!H:U,14,))</f>
        <v/>
      </c>
    </row>
    <row r="468">
      <c r="A468" s="23" t="inlineStr">
        <is>
          <t>EED116333</t>
        </is>
      </c>
      <c r="B468" s="32" t="n">
        <v>45831</v>
      </c>
      <c r="C468" s="23" t="n">
        <v>644828</v>
      </c>
      <c r="D468" s="23">
        <f>_xlfn.XLOOKUP(C468,MasterSheet!H:H,MasterSheet!F:F)</f>
        <v/>
      </c>
      <c r="E468" s="24">
        <f>SUMIFS(MasterSheet!J:J, MasterSheet!B:B, A468, MasterSheet!D:D, B468, MasterSheet!H:H, C468)</f>
        <v/>
      </c>
      <c r="F468" s="24">
        <f>E468*D468</f>
        <v/>
      </c>
      <c r="G468" s="28">
        <f>SUMIFS(MasterSheet!K:K, MasterSheet!B:B, A468, MasterSheet!D:D, B468, MasterSheet!H:H, C468)</f>
        <v/>
      </c>
      <c r="H468" s="28">
        <f>G468*D468</f>
        <v/>
      </c>
      <c r="I468" s="30">
        <f>SUMIFS(MasterSheet!L:L, MasterSheet!B:B, A468, MasterSheet!D:D, B468, MasterSheet!H:H, C468)</f>
        <v/>
      </c>
      <c r="J468" s="30">
        <f>I468*D468</f>
        <v/>
      </c>
      <c r="K468" s="23">
        <f>UPPER(VLOOKUP(C468,MasterSheet!H:U,14,))</f>
        <v/>
      </c>
    </row>
    <row r="469">
      <c r="A469" s="23" t="inlineStr">
        <is>
          <t>EED116333</t>
        </is>
      </c>
      <c r="B469" s="32" t="n">
        <v>45831</v>
      </c>
      <c r="C469" s="23" t="n">
        <v>652509</v>
      </c>
      <c r="D469" s="23">
        <f>_xlfn.XLOOKUP(C469,MasterSheet!H:H,MasterSheet!F:F)</f>
        <v/>
      </c>
      <c r="E469" s="24">
        <f>SUMIFS(MasterSheet!J:J, MasterSheet!B:B, A469, MasterSheet!D:D, B469, MasterSheet!H:H, C469)</f>
        <v/>
      </c>
      <c r="F469" s="24">
        <f>E469*D469</f>
        <v/>
      </c>
      <c r="G469" s="28">
        <f>SUMIFS(MasterSheet!K:K, MasterSheet!B:B, A469, MasterSheet!D:D, B469, MasterSheet!H:H, C469)</f>
        <v/>
      </c>
      <c r="H469" s="28">
        <f>G469*D469</f>
        <v/>
      </c>
      <c r="I469" s="30">
        <f>SUMIFS(MasterSheet!L:L, MasterSheet!B:B, A469, MasterSheet!D:D, B469, MasterSheet!H:H, C469)</f>
        <v/>
      </c>
      <c r="J469" s="30">
        <f>I469*D469</f>
        <v/>
      </c>
      <c r="K469" s="23">
        <f>UPPER(VLOOKUP(C469,MasterSheet!H:U,14,))</f>
        <v/>
      </c>
    </row>
    <row r="470">
      <c r="A470" s="23" t="inlineStr">
        <is>
          <t>EED116333</t>
        </is>
      </c>
      <c r="B470" s="32" t="n">
        <v>45831</v>
      </c>
      <c r="C470" s="23" t="n">
        <v>740368</v>
      </c>
      <c r="D470" s="23">
        <f>_xlfn.XLOOKUP(C470,MasterSheet!H:H,MasterSheet!F:F)</f>
        <v/>
      </c>
      <c r="E470" s="24">
        <f>SUMIFS(MasterSheet!J:J, MasterSheet!B:B, A470, MasterSheet!D:D, B470, MasterSheet!H:H, C470)</f>
        <v/>
      </c>
      <c r="F470" s="24">
        <f>E470*D470</f>
        <v/>
      </c>
      <c r="G470" s="28">
        <f>SUMIFS(MasterSheet!K:K, MasterSheet!B:B, A470, MasterSheet!D:D, B470, MasterSheet!H:H, C470)</f>
        <v/>
      </c>
      <c r="H470" s="28">
        <f>G470*D470</f>
        <v/>
      </c>
      <c r="I470" s="30">
        <f>SUMIFS(MasterSheet!L:L, MasterSheet!B:B, A470, MasterSheet!D:D, B470, MasterSheet!H:H, C470)</f>
        <v/>
      </c>
      <c r="J470" s="30">
        <f>I470*D470</f>
        <v/>
      </c>
      <c r="K470" s="23">
        <f>UPPER(VLOOKUP(C470,MasterSheet!H:U,14,))</f>
        <v/>
      </c>
    </row>
    <row r="471">
      <c r="A471" s="23" t="inlineStr">
        <is>
          <t>EED116333</t>
        </is>
      </c>
      <c r="B471" s="32" t="n">
        <v>45831</v>
      </c>
      <c r="C471" s="23" t="n">
        <v>825701</v>
      </c>
      <c r="D471" s="23">
        <f>_xlfn.XLOOKUP(C471,MasterSheet!H:H,MasterSheet!F:F)</f>
        <v/>
      </c>
      <c r="E471" s="24">
        <f>SUMIFS(MasterSheet!J:J, MasterSheet!B:B, A471, MasterSheet!D:D, B471, MasterSheet!H:H, C471)</f>
        <v/>
      </c>
      <c r="F471" s="24">
        <f>E471*D471</f>
        <v/>
      </c>
      <c r="G471" s="28">
        <f>SUMIFS(MasterSheet!K:K, MasterSheet!B:B, A471, MasterSheet!D:D, B471, MasterSheet!H:H, C471)</f>
        <v/>
      </c>
      <c r="H471" s="28">
        <f>G471*D471</f>
        <v/>
      </c>
      <c r="I471" s="30">
        <f>SUMIFS(MasterSheet!L:L, MasterSheet!B:B, A471, MasterSheet!D:D, B471, MasterSheet!H:H, C471)</f>
        <v/>
      </c>
      <c r="J471" s="30">
        <f>I471*D471</f>
        <v/>
      </c>
      <c r="K471" s="23">
        <f>UPPER(VLOOKUP(C471,MasterSheet!H:U,14,))</f>
        <v/>
      </c>
    </row>
    <row r="472">
      <c r="A472" s="23" t="n">
        <v>90228065</v>
      </c>
      <c r="B472" s="32" t="n">
        <v>45810</v>
      </c>
      <c r="C472" s="23" t="inlineStr">
        <is>
          <t>CGSTV-0600</t>
        </is>
      </c>
      <c r="D472" s="23">
        <f>_xlfn.XLOOKUP(C472,MasterSheet!H:H,MasterSheet!F:F)</f>
        <v/>
      </c>
      <c r="E472" s="24">
        <f>SUMIFS(MasterSheet!J:J, MasterSheet!B:B, A472, MasterSheet!D:D, B472, MasterSheet!H:H, C472)</f>
        <v/>
      </c>
      <c r="F472" s="24">
        <f>E472*D472</f>
        <v/>
      </c>
      <c r="G472" s="28">
        <f>SUMIFS(MasterSheet!K:K, MasterSheet!B:B, A472, MasterSheet!D:D, B472, MasterSheet!H:H, C472)</f>
        <v/>
      </c>
      <c r="H472" s="28">
        <f>G472*D472</f>
        <v/>
      </c>
      <c r="I472" s="30">
        <f>SUMIFS(MasterSheet!L:L, MasterSheet!B:B, A472, MasterSheet!D:D, B472, MasterSheet!H:H, C472)</f>
        <v/>
      </c>
      <c r="J472" s="30">
        <f>I472*D472</f>
        <v/>
      </c>
      <c r="K472" s="23">
        <f>UPPER(VLOOKUP(C472,MasterSheet!H:U,14,))</f>
        <v/>
      </c>
    </row>
    <row r="473">
      <c r="A473" s="23" t="n">
        <v>90228065</v>
      </c>
      <c r="B473" s="32" t="n">
        <v>45810</v>
      </c>
      <c r="C473" s="23" t="inlineStr">
        <is>
          <t>CGPTG-0601</t>
        </is>
      </c>
      <c r="D473" s="23">
        <f>_xlfn.XLOOKUP(C473,MasterSheet!H:H,MasterSheet!F:F)</f>
        <v/>
      </c>
      <c r="E473" s="24">
        <f>SUMIFS(MasterSheet!J:J, MasterSheet!B:B, A473, MasterSheet!D:D, B473, MasterSheet!H:H, C473)</f>
        <v/>
      </c>
      <c r="F473" s="24">
        <f>E473*D473</f>
        <v/>
      </c>
      <c r="G473" s="28">
        <f>SUMIFS(MasterSheet!K:K, MasterSheet!B:B, A473, MasterSheet!D:D, B473, MasterSheet!H:H, C473)</f>
        <v/>
      </c>
      <c r="H473" s="28">
        <f>G473*D473</f>
        <v/>
      </c>
      <c r="I473" s="30">
        <f>SUMIFS(MasterSheet!L:L, MasterSheet!B:B, A473, MasterSheet!D:D, B473, MasterSheet!H:H, C473)</f>
        <v/>
      </c>
      <c r="J473" s="30">
        <f>I473*D473</f>
        <v/>
      </c>
      <c r="K473" s="23">
        <f>UPPER(VLOOKUP(C473,MasterSheet!H:U,14,))</f>
        <v/>
      </c>
    </row>
    <row r="474">
      <c r="A474" s="23" t="n">
        <v>90228940</v>
      </c>
      <c r="B474" s="32" t="n">
        <v>45831</v>
      </c>
      <c r="C474" s="23" t="inlineStr">
        <is>
          <t>A303-936A</t>
        </is>
      </c>
      <c r="D474" s="23">
        <f>_xlfn.XLOOKUP(C474,MasterSheet!H:H,MasterSheet!F:F)</f>
        <v/>
      </c>
      <c r="E474" s="24">
        <f>SUMIFS(MasterSheet!J:J, MasterSheet!B:B, A474, MasterSheet!D:D, B474, MasterSheet!H:H, C474)</f>
        <v/>
      </c>
      <c r="F474" s="24">
        <f>E474*D474</f>
        <v/>
      </c>
      <c r="G474" s="28">
        <f>SUMIFS(MasterSheet!K:K, MasterSheet!B:B, A474, MasterSheet!D:D, B474, MasterSheet!H:H, C474)</f>
        <v/>
      </c>
      <c r="H474" s="28">
        <f>G474*D474</f>
        <v/>
      </c>
      <c r="I474" s="30">
        <f>SUMIFS(MasterSheet!L:L, MasterSheet!B:B, A474, MasterSheet!D:D, B474, MasterSheet!H:H, C474)</f>
        <v/>
      </c>
      <c r="J474" s="30">
        <f>I474*D474</f>
        <v/>
      </c>
      <c r="K474" s="23">
        <f>UPPER(VLOOKUP(C474,MasterSheet!H:U,14,))</f>
        <v/>
      </c>
    </row>
    <row r="475">
      <c r="A475" s="23" t="inlineStr">
        <is>
          <t>D052825IN3292836G</t>
        </is>
      </c>
      <c r="B475" s="32" t="n">
        <v>45811</v>
      </c>
      <c r="C475" s="23" t="inlineStr">
        <is>
          <t>CTM-1143308</t>
        </is>
      </c>
      <c r="D475" s="23">
        <f>_xlfn.XLOOKUP(C475,MasterSheet!H:H,MasterSheet!F:F)</f>
        <v/>
      </c>
      <c r="E475" s="24">
        <f>SUMIFS(MasterSheet!J:J, MasterSheet!B:B, A475, MasterSheet!D:D, B475, MasterSheet!H:H, C475)</f>
        <v/>
      </c>
      <c r="F475" s="24">
        <f>E475*D475</f>
        <v/>
      </c>
      <c r="G475" s="28">
        <f>SUMIFS(MasterSheet!K:K, MasterSheet!B:B, A475, MasterSheet!D:D, B475, MasterSheet!H:H, C475)</f>
        <v/>
      </c>
      <c r="H475" s="28">
        <f>G475*D475</f>
        <v/>
      </c>
      <c r="I475" s="30">
        <f>SUMIFS(MasterSheet!L:L, MasterSheet!B:B, A475, MasterSheet!D:D, B475, MasterSheet!H:H, C475)</f>
        <v/>
      </c>
      <c r="J475" s="30">
        <f>I475*D475</f>
        <v/>
      </c>
      <c r="K475" s="23">
        <f>UPPER(VLOOKUP(C475,MasterSheet!H:U,14,))</f>
        <v/>
      </c>
    </row>
    <row r="476">
      <c r="A476" s="23" t="inlineStr">
        <is>
          <t>Opening Stock</t>
        </is>
      </c>
      <c r="B476" s="32" t="n">
        <v>45808</v>
      </c>
      <c r="C476" s="23" t="inlineStr">
        <is>
          <t>T-2001-02</t>
        </is>
      </c>
      <c r="D476" s="23">
        <f>_xlfn.XLOOKUP(C476,MasterSheet!H:H,MasterSheet!F:F)</f>
        <v/>
      </c>
      <c r="E476" s="24">
        <f>SUMIFS(MasterSheet!J:J, MasterSheet!B:B, A476, MasterSheet!D:D, B476, MasterSheet!H:H, C476)</f>
        <v/>
      </c>
      <c r="F476" s="24">
        <f>E476*D476</f>
        <v/>
      </c>
      <c r="G476" s="28">
        <f>SUMIFS(MasterSheet!K:K, MasterSheet!B:B, A476, MasterSheet!D:D, B476, MasterSheet!H:H, C476)</f>
        <v/>
      </c>
      <c r="H476" s="28">
        <f>G476*D476</f>
        <v/>
      </c>
      <c r="I476" s="30">
        <f>SUMIFS(MasterSheet!L:L, MasterSheet!B:B, A476, MasterSheet!D:D, B476, MasterSheet!H:H, C476)</f>
        <v/>
      </c>
      <c r="J476" s="30">
        <f>I476*D476</f>
        <v/>
      </c>
      <c r="K476" s="23">
        <f>UPPER(VLOOKUP(C476,MasterSheet!H:U,14,))</f>
        <v/>
      </c>
    </row>
    <row r="477">
      <c r="A477" s="23" t="inlineStr">
        <is>
          <t>0052825IN3296786G</t>
        </is>
      </c>
      <c r="B477" s="32" t="n">
        <v>45814</v>
      </c>
      <c r="C477" s="23" t="inlineStr">
        <is>
          <t>CTM-1150447</t>
        </is>
      </c>
      <c r="D477" s="23">
        <f>_xlfn.XLOOKUP(C477,MasterSheet!H:H,MasterSheet!F:F)</f>
        <v/>
      </c>
      <c r="E477" s="24">
        <f>SUMIFS(MasterSheet!J:J, MasterSheet!B:B, A477, MasterSheet!D:D, B477, MasterSheet!H:H, C477)</f>
        <v/>
      </c>
      <c r="F477" s="24">
        <f>E477*D477</f>
        <v/>
      </c>
      <c r="G477" s="28">
        <f>SUMIFS(MasterSheet!K:K, MasterSheet!B:B, A477, MasterSheet!D:D, B477, MasterSheet!H:H, C477)</f>
        <v/>
      </c>
      <c r="H477" s="28">
        <f>G477*D477</f>
        <v/>
      </c>
      <c r="I477" s="30">
        <f>SUMIFS(MasterSheet!L:L, MasterSheet!B:B, A477, MasterSheet!D:D, B477, MasterSheet!H:H, C477)</f>
        <v/>
      </c>
      <c r="J477" s="30">
        <f>I477*D477</f>
        <v/>
      </c>
      <c r="K477" s="23">
        <f>UPPER(VLOOKUP(C477,MasterSheet!H:U,14,))</f>
        <v/>
      </c>
    </row>
    <row r="478">
      <c r="A478" s="23" t="inlineStr">
        <is>
          <t>0052825IN3296786G</t>
        </is>
      </c>
      <c r="B478" s="32" t="n">
        <v>45814</v>
      </c>
      <c r="C478" s="23" t="inlineStr">
        <is>
          <t>L-009935-00-0005</t>
        </is>
      </c>
      <c r="D478" s="23">
        <f>_xlfn.XLOOKUP(C478,MasterSheet!H:H,MasterSheet!F:F)</f>
        <v/>
      </c>
      <c r="E478" s="24">
        <f>SUMIFS(MasterSheet!J:J, MasterSheet!B:B, A478, MasterSheet!D:D, B478, MasterSheet!H:H, C478)</f>
        <v/>
      </c>
      <c r="F478" s="24">
        <f>E478*D478</f>
        <v/>
      </c>
      <c r="G478" s="28">
        <f>SUMIFS(MasterSheet!K:K, MasterSheet!B:B, A478, MasterSheet!D:D, B478, MasterSheet!H:H, C478)</f>
        <v/>
      </c>
      <c r="H478" s="28">
        <f>G478*D478</f>
        <v/>
      </c>
      <c r="I478" s="30">
        <f>SUMIFS(MasterSheet!L:L, MasterSheet!B:B, A478, MasterSheet!D:D, B478, MasterSheet!H:H, C478)</f>
        <v/>
      </c>
      <c r="J478" s="30">
        <f>I478*D478</f>
        <v/>
      </c>
      <c r="K478" s="23">
        <f>UPPER(VLOOKUP(C478,MasterSheet!H:U,14,))</f>
        <v/>
      </c>
    </row>
    <row r="479">
      <c r="A479" s="23" t="inlineStr">
        <is>
          <t>0052825IN3296786G</t>
        </is>
      </c>
      <c r="B479" s="32" t="n">
        <v>45814</v>
      </c>
      <c r="C479" s="23" t="inlineStr">
        <is>
          <t>L-008786-00-0005</t>
        </is>
      </c>
      <c r="D479" s="23">
        <f>_xlfn.XLOOKUP(C479,MasterSheet!H:H,MasterSheet!F:F)</f>
        <v/>
      </c>
      <c r="E479" s="24">
        <f>SUMIFS(MasterSheet!J:J, MasterSheet!B:B, A479, MasterSheet!D:D, B479, MasterSheet!H:H, C479)</f>
        <v/>
      </c>
      <c r="F479" s="24">
        <f>E479*D479</f>
        <v/>
      </c>
      <c r="G479" s="28">
        <f>SUMIFS(MasterSheet!K:K, MasterSheet!B:B, A479, MasterSheet!D:D, B479, MasterSheet!H:H, C479)</f>
        <v/>
      </c>
      <c r="H479" s="28">
        <f>G479*D479</f>
        <v/>
      </c>
      <c r="I479" s="30">
        <f>SUMIFS(MasterSheet!L:L, MasterSheet!B:B, A479, MasterSheet!D:D, B479, MasterSheet!H:H, C479)</f>
        <v/>
      </c>
      <c r="J479" s="30">
        <f>I479*D479</f>
        <v/>
      </c>
      <c r="K479" s="23">
        <f>UPPER(VLOOKUP(C479,MasterSheet!H:U,14,))</f>
        <v/>
      </c>
    </row>
    <row r="480">
      <c r="A480" s="23" t="inlineStr">
        <is>
          <t>0052825IN3296786G</t>
        </is>
      </c>
      <c r="B480" s="32" t="n">
        <v>45814</v>
      </c>
      <c r="C480" s="23" t="inlineStr">
        <is>
          <t>D-001810-10-05</t>
        </is>
      </c>
      <c r="D480" s="23">
        <f>_xlfn.XLOOKUP(C480,MasterSheet!H:H,MasterSheet!F:F)</f>
        <v/>
      </c>
      <c r="E480" s="24">
        <f>SUMIFS(MasterSheet!J:J, MasterSheet!B:B, A480, MasterSheet!D:D, B480, MasterSheet!H:H, C480)</f>
        <v/>
      </c>
      <c r="F480" s="24">
        <f>E480*D480</f>
        <v/>
      </c>
      <c r="G480" s="28">
        <f>SUMIFS(MasterSheet!K:K, MasterSheet!B:B, A480, MasterSheet!D:D, B480, MasterSheet!H:H, C480)</f>
        <v/>
      </c>
      <c r="H480" s="28">
        <f>G480*D480</f>
        <v/>
      </c>
      <c r="I480" s="30">
        <f>SUMIFS(MasterSheet!L:L, MasterSheet!B:B, A480, MasterSheet!D:D, B480, MasterSheet!H:H, C480)</f>
        <v/>
      </c>
      <c r="J480" s="30">
        <f>I480*D480</f>
        <v/>
      </c>
      <c r="K480" s="23">
        <f>UPPER(VLOOKUP(C480,MasterSheet!H:U,14,))</f>
        <v/>
      </c>
    </row>
    <row r="481">
      <c r="A481" s="23" t="inlineStr">
        <is>
          <t>0052825IN3296786G</t>
        </is>
      </c>
      <c r="B481" s="32" t="n">
        <v>45814</v>
      </c>
      <c r="C481" s="23" t="inlineStr">
        <is>
          <t>L-046846-01-0005</t>
        </is>
      </c>
      <c r="D481" s="23">
        <f>_xlfn.XLOOKUP(C481,MasterSheet!H:H,MasterSheet!F:F)</f>
        <v/>
      </c>
      <c r="E481" s="24">
        <f>SUMIFS(MasterSheet!J:J, MasterSheet!B:B, A481, MasterSheet!D:D, B481, MasterSheet!H:H, C481)</f>
        <v/>
      </c>
      <c r="F481" s="24">
        <f>E481*D481</f>
        <v/>
      </c>
      <c r="G481" s="28">
        <f>SUMIFS(MasterSheet!K:K, MasterSheet!B:B, A481, MasterSheet!D:D, B481, MasterSheet!H:H, C481)</f>
        <v/>
      </c>
      <c r="H481" s="28">
        <f>G481*D481</f>
        <v/>
      </c>
      <c r="I481" s="30">
        <f>SUMIFS(MasterSheet!L:L, MasterSheet!B:B, A481, MasterSheet!D:D, B481, MasterSheet!H:H, C481)</f>
        <v/>
      </c>
      <c r="J481" s="30">
        <f>I481*D481</f>
        <v/>
      </c>
      <c r="K481" s="23">
        <f>UPPER(VLOOKUP(C481,MasterSheet!H:U,14,))</f>
        <v/>
      </c>
    </row>
    <row r="482">
      <c r="A482" s="23" t="inlineStr">
        <is>
          <t>0052825IN3296786G</t>
        </is>
      </c>
      <c r="B482" s="32" t="n">
        <v>45814</v>
      </c>
      <c r="C482" s="23" t="inlineStr">
        <is>
          <t>D-001810-10-20</t>
        </is>
      </c>
      <c r="D482" s="23">
        <f>_xlfn.XLOOKUP(C482,MasterSheet!H:H,MasterSheet!F:F)</f>
        <v/>
      </c>
      <c r="E482" s="24">
        <f>SUMIFS(MasterSheet!J:J, MasterSheet!B:B, A482, MasterSheet!D:D, B482, MasterSheet!H:H, C482)</f>
        <v/>
      </c>
      <c r="F482" s="24">
        <f>E482*D482</f>
        <v/>
      </c>
      <c r="G482" s="28">
        <f>SUMIFS(MasterSheet!K:K, MasterSheet!B:B, A482, MasterSheet!D:D, B482, MasterSheet!H:H, C482)</f>
        <v/>
      </c>
      <c r="H482" s="28">
        <f>G482*D482</f>
        <v/>
      </c>
      <c r="I482" s="30">
        <f>SUMIFS(MasterSheet!L:L, MasterSheet!B:B, A482, MasterSheet!D:D, B482, MasterSheet!H:H, C482)</f>
        <v/>
      </c>
      <c r="J482" s="30">
        <f>I482*D482</f>
        <v/>
      </c>
      <c r="K482" s="23">
        <f>UPPER(VLOOKUP(C482,MasterSheet!H:U,14,))</f>
        <v/>
      </c>
    </row>
    <row r="483">
      <c r="A483" s="23" t="inlineStr">
        <is>
          <t>0052825IN3296786G</t>
        </is>
      </c>
      <c r="B483" s="32" t="n">
        <v>45814</v>
      </c>
      <c r="C483" s="23" t="inlineStr">
        <is>
          <t>L-006068-00-0010</t>
        </is>
      </c>
      <c r="D483" s="23">
        <f>_xlfn.XLOOKUP(C483,MasterSheet!H:H,MasterSheet!F:F)</f>
        <v/>
      </c>
      <c r="E483" s="24">
        <f>SUMIFS(MasterSheet!J:J, MasterSheet!B:B, A483, MasterSheet!D:D, B483, MasterSheet!H:H, C483)</f>
        <v/>
      </c>
      <c r="F483" s="24">
        <f>E483*D483</f>
        <v/>
      </c>
      <c r="G483" s="28">
        <f>SUMIFS(MasterSheet!K:K, MasterSheet!B:B, A483, MasterSheet!D:D, B483, MasterSheet!H:H, C483)</f>
        <v/>
      </c>
      <c r="H483" s="28">
        <f>G483*D483</f>
        <v/>
      </c>
      <c r="I483" s="30">
        <f>SUMIFS(MasterSheet!L:L, MasterSheet!B:B, A483, MasterSheet!D:D, B483, MasterSheet!H:H, C483)</f>
        <v/>
      </c>
      <c r="J483" s="30">
        <f>I483*D483</f>
        <v/>
      </c>
      <c r="K483" s="23">
        <f>UPPER(VLOOKUP(C483,MasterSheet!H:U,14,))</f>
        <v/>
      </c>
    </row>
    <row r="484">
      <c r="A484" s="23" t="inlineStr">
        <is>
          <t>0052825IN3296786G</t>
        </is>
      </c>
      <c r="B484" s="32" t="n">
        <v>45814</v>
      </c>
      <c r="C484" s="23" t="inlineStr">
        <is>
          <t>MHS6278-202807649</t>
        </is>
      </c>
      <c r="D484" s="23">
        <f>_xlfn.XLOOKUP(C484,MasterSheet!H:H,MasterSheet!F:F)</f>
        <v/>
      </c>
      <c r="E484" s="24">
        <f>SUMIFS(MasterSheet!J:J, MasterSheet!B:B, A484, MasterSheet!D:D, B484, MasterSheet!H:H, C484)</f>
        <v/>
      </c>
      <c r="F484" s="24">
        <f>E484*D484</f>
        <v/>
      </c>
      <c r="G484" s="28">
        <f>SUMIFS(MasterSheet!K:K, MasterSheet!B:B, A484, MasterSheet!D:D, B484, MasterSheet!H:H, C484)</f>
        <v/>
      </c>
      <c r="H484" s="28">
        <f>G484*D484</f>
        <v/>
      </c>
      <c r="I484" s="30">
        <f>SUMIFS(MasterSheet!L:L, MasterSheet!B:B, A484, MasterSheet!D:D, B484, MasterSheet!H:H, C484)</f>
        <v/>
      </c>
      <c r="J484" s="30">
        <f>I484*D484</f>
        <v/>
      </c>
      <c r="K484" s="23">
        <f>UPPER(VLOOKUP(C484,MasterSheet!H:U,14,))</f>
        <v/>
      </c>
    </row>
    <row r="485">
      <c r="A485" s="23" t="inlineStr">
        <is>
          <t>0052825IN3296786G</t>
        </is>
      </c>
      <c r="B485" s="32" t="n">
        <v>45814</v>
      </c>
      <c r="C485" s="23" t="inlineStr">
        <is>
          <t>MHS6278-202832260</t>
        </is>
      </c>
      <c r="D485" s="23">
        <f>_xlfn.XLOOKUP(C485,MasterSheet!H:H,MasterSheet!F:F)</f>
        <v/>
      </c>
      <c r="E485" s="24">
        <f>SUMIFS(MasterSheet!J:J, MasterSheet!B:B, A485, MasterSheet!D:D, B485, MasterSheet!H:H, C485)</f>
        <v/>
      </c>
      <c r="F485" s="24">
        <f>E485*D485</f>
        <v/>
      </c>
      <c r="G485" s="28">
        <f>SUMIFS(MasterSheet!K:K, MasterSheet!B:B, A485, MasterSheet!D:D, B485, MasterSheet!H:H, C485)</f>
        <v/>
      </c>
      <c r="H485" s="28">
        <f>G485*D485</f>
        <v/>
      </c>
      <c r="I485" s="30">
        <f>SUMIFS(MasterSheet!L:L, MasterSheet!B:B, A485, MasterSheet!D:D, B485, MasterSheet!H:H, C485)</f>
        <v/>
      </c>
      <c r="J485" s="30">
        <f>I485*D485</f>
        <v/>
      </c>
      <c r="K485" s="23">
        <f>UPPER(VLOOKUP(C485,MasterSheet!H:U,14,))</f>
        <v/>
      </c>
    </row>
    <row r="486">
      <c r="A486" s="23" t="inlineStr">
        <is>
          <t>0052825IN3296786G</t>
        </is>
      </c>
      <c r="B486" s="32" t="n">
        <v>45814</v>
      </c>
      <c r="C486" s="23" t="inlineStr">
        <is>
          <t>T-2001-01</t>
        </is>
      </c>
      <c r="D486" s="23">
        <f>_xlfn.XLOOKUP(C486,MasterSheet!H:H,MasterSheet!F:F)</f>
        <v/>
      </c>
      <c r="E486" s="24">
        <f>SUMIFS(MasterSheet!J:J, MasterSheet!B:B, A486, MasterSheet!D:D, B486, MasterSheet!H:H, C486)</f>
        <v/>
      </c>
      <c r="F486" s="24">
        <f>E486*D486</f>
        <v/>
      </c>
      <c r="G486" s="28">
        <f>SUMIFS(MasterSheet!K:K, MasterSheet!B:B, A486, MasterSheet!D:D, B486, MasterSheet!H:H, C486)</f>
        <v/>
      </c>
      <c r="H486" s="28">
        <f>G486*D486</f>
        <v/>
      </c>
      <c r="I486" s="30">
        <f>SUMIFS(MasterSheet!L:L, MasterSheet!B:B, A486, MasterSheet!D:D, B486, MasterSheet!H:H, C486)</f>
        <v/>
      </c>
      <c r="J486" s="30">
        <f>I486*D486</f>
        <v/>
      </c>
      <c r="K486" s="23">
        <f>UPPER(VLOOKUP(C486,MasterSheet!H:U,14,))</f>
        <v/>
      </c>
    </row>
    <row r="487">
      <c r="A487" s="23" t="inlineStr">
        <is>
          <t>0052825IN3296786G</t>
        </is>
      </c>
      <c r="B487" s="32" t="n">
        <v>45814</v>
      </c>
      <c r="C487" s="23" t="inlineStr">
        <is>
          <t>T-2004-01</t>
        </is>
      </c>
      <c r="D487" s="23">
        <f>_xlfn.XLOOKUP(C487,MasterSheet!H:H,MasterSheet!F:F)</f>
        <v/>
      </c>
      <c r="E487" s="24">
        <f>SUMIFS(MasterSheet!J:J, MasterSheet!B:B, A487, MasterSheet!D:D, B487, MasterSheet!H:H, C487)</f>
        <v/>
      </c>
      <c r="F487" s="24">
        <f>E487*D487</f>
        <v/>
      </c>
      <c r="G487" s="28">
        <f>SUMIFS(MasterSheet!K:K, MasterSheet!B:B, A487, MasterSheet!D:D, B487, MasterSheet!H:H, C487)</f>
        <v/>
      </c>
      <c r="H487" s="28">
        <f>G487*D487</f>
        <v/>
      </c>
      <c r="I487" s="30">
        <f>SUMIFS(MasterSheet!L:L, MasterSheet!B:B, A487, MasterSheet!D:D, B487, MasterSheet!H:H, C487)</f>
        <v/>
      </c>
      <c r="J487" s="30">
        <f>I487*D487</f>
        <v/>
      </c>
      <c r="K487" s="23">
        <f>UPPER(VLOOKUP(C487,MasterSheet!H:U,14,))</f>
        <v/>
      </c>
    </row>
    <row r="488">
      <c r="A488" s="23" t="inlineStr">
        <is>
          <t>Opening Stock</t>
        </is>
      </c>
      <c r="B488" s="32" t="n">
        <v>45808</v>
      </c>
      <c r="C488" s="23" t="inlineStr">
        <is>
          <t>B-002000-UB-100</t>
        </is>
      </c>
      <c r="D488" s="23">
        <f>_xlfn.XLOOKUP(C488,MasterSheet!H:H,MasterSheet!F:F)</f>
        <v/>
      </c>
      <c r="E488" s="24">
        <f>SUMIFS(MasterSheet!J:J, MasterSheet!B:B, A488, MasterSheet!D:D, B488, MasterSheet!H:H, C488)</f>
        <v/>
      </c>
      <c r="F488" s="24">
        <f>E488*D488</f>
        <v/>
      </c>
      <c r="G488" s="28">
        <f>SUMIFS(MasterSheet!K:K, MasterSheet!B:B, A488, MasterSheet!D:D, B488, MasterSheet!H:H, C488)</f>
        <v/>
      </c>
      <c r="H488" s="28">
        <f>G488*D488</f>
        <v/>
      </c>
      <c r="I488" s="30">
        <f>SUMIFS(MasterSheet!L:L, MasterSheet!B:B, A488, MasterSheet!D:D, B488, MasterSheet!H:H, C488)</f>
        <v/>
      </c>
      <c r="J488" s="30">
        <f>I488*D488</f>
        <v/>
      </c>
      <c r="K488" s="23">
        <f>UPPER(VLOOKUP(C488,MasterSheet!H:U,14,))</f>
        <v/>
      </c>
    </row>
    <row r="489">
      <c r="A489" s="23" t="inlineStr">
        <is>
          <t>Opening Stock</t>
        </is>
      </c>
      <c r="B489" s="32" t="n">
        <v>45808</v>
      </c>
      <c r="C489" s="23" t="inlineStr">
        <is>
          <t>J-004924-06-0010</t>
        </is>
      </c>
      <c r="D489" s="23">
        <f>_xlfn.XLOOKUP(C489,MasterSheet!H:H,MasterSheet!F:F)</f>
        <v/>
      </c>
      <c r="E489" s="24">
        <f>SUMIFS(MasterSheet!J:J, MasterSheet!B:B, A489, MasterSheet!D:D, B489, MasterSheet!H:H, C489)</f>
        <v/>
      </c>
      <c r="F489" s="24">
        <f>E489*D489</f>
        <v/>
      </c>
      <c r="G489" s="28">
        <f>SUMIFS(MasterSheet!K:K, MasterSheet!B:B, A489, MasterSheet!D:D, B489, MasterSheet!H:H, C489)</f>
        <v/>
      </c>
      <c r="H489" s="28">
        <f>G489*D489</f>
        <v/>
      </c>
      <c r="I489" s="30">
        <f>SUMIFS(MasterSheet!L:L, MasterSheet!B:B, A489, MasterSheet!D:D, B489, MasterSheet!H:H, C489)</f>
        <v/>
      </c>
      <c r="J489" s="30">
        <f>I489*D489</f>
        <v/>
      </c>
      <c r="K489" s="23">
        <f>UPPER(VLOOKUP(C489,MasterSheet!H:U,14,))</f>
        <v/>
      </c>
    </row>
    <row r="490">
      <c r="A490" s="23" t="inlineStr">
        <is>
          <t>Opening Stock</t>
        </is>
      </c>
      <c r="B490" s="32" t="n">
        <v>45808</v>
      </c>
      <c r="C490" s="23" t="inlineStr">
        <is>
          <t>B-003000-WB-100</t>
        </is>
      </c>
      <c r="D490" s="23">
        <f>_xlfn.XLOOKUP(C490,MasterSheet!H:H,MasterSheet!F:F)</f>
        <v/>
      </c>
      <c r="E490" s="24">
        <f>SUMIFS(MasterSheet!J:J, MasterSheet!B:B, A490, MasterSheet!D:D, B490, MasterSheet!H:H, C490)</f>
        <v/>
      </c>
      <c r="F490" s="24">
        <f>E490*D490</f>
        <v/>
      </c>
      <c r="G490" s="28">
        <f>SUMIFS(MasterSheet!K:K, MasterSheet!B:B, A490, MasterSheet!D:D, B490, MasterSheet!H:H, C490)</f>
        <v/>
      </c>
      <c r="H490" s="28">
        <f>G490*D490</f>
        <v/>
      </c>
      <c r="I490" s="30">
        <f>SUMIFS(MasterSheet!L:L, MasterSheet!B:B, A490, MasterSheet!D:D, B490, MasterSheet!H:H, C490)</f>
        <v/>
      </c>
      <c r="J490" s="30">
        <f>I490*D490</f>
        <v/>
      </c>
      <c r="K490" s="23">
        <f>UPPER(VLOOKUP(C490,MasterSheet!H:U,14,))</f>
        <v/>
      </c>
    </row>
    <row r="491">
      <c r="A491" s="23" t="inlineStr">
        <is>
          <t>Opening Stock</t>
        </is>
      </c>
      <c r="B491" s="32" t="n">
        <v>45808</v>
      </c>
      <c r="C491" s="23" t="inlineStr">
        <is>
          <t>T-2001-03</t>
        </is>
      </c>
      <c r="D491" s="23">
        <f>_xlfn.XLOOKUP(C491,MasterSheet!H:H,MasterSheet!F:F)</f>
        <v/>
      </c>
      <c r="E491" s="24">
        <f>SUMIFS(MasterSheet!J:J, MasterSheet!B:B, A491, MasterSheet!D:D, B491, MasterSheet!H:H, C491)</f>
        <v/>
      </c>
      <c r="F491" s="24">
        <f>E491*D491</f>
        <v/>
      </c>
      <c r="G491" s="28">
        <f>SUMIFS(MasterSheet!K:K, MasterSheet!B:B, A491, MasterSheet!D:D, B491, MasterSheet!H:H, C491)</f>
        <v/>
      </c>
      <c r="H491" s="28">
        <f>G491*D491</f>
        <v/>
      </c>
      <c r="I491" s="30">
        <f>SUMIFS(MasterSheet!L:L, MasterSheet!B:B, A491, MasterSheet!D:D, B491, MasterSheet!H:H, C491)</f>
        <v/>
      </c>
      <c r="J491" s="30">
        <f>I491*D491</f>
        <v/>
      </c>
      <c r="K491" s="23">
        <f>UPPER(VLOOKUP(C491,MasterSheet!H:U,14,))</f>
        <v/>
      </c>
    </row>
    <row r="492">
      <c r="A492" s="23" t="inlineStr">
        <is>
          <t>Opening Stock</t>
        </is>
      </c>
      <c r="B492" s="32" t="n">
        <v>45808</v>
      </c>
      <c r="C492" s="23" t="inlineStr">
        <is>
          <t>T-2001-01</t>
        </is>
      </c>
      <c r="D492" s="23">
        <f>_xlfn.XLOOKUP(C492,MasterSheet!H:H,MasterSheet!F:F)</f>
        <v/>
      </c>
      <c r="E492" s="24">
        <f>SUMIFS(MasterSheet!J:J, MasterSheet!B:B, A492, MasterSheet!D:D, B492, MasterSheet!H:H, C492)</f>
        <v/>
      </c>
      <c r="F492" s="24">
        <f>E492*D492</f>
        <v/>
      </c>
      <c r="G492" s="28">
        <f>SUMIFS(MasterSheet!K:K, MasterSheet!B:B, A492, MasterSheet!D:D, B492, MasterSheet!H:H, C492)</f>
        <v/>
      </c>
      <c r="H492" s="28">
        <f>G492*D492</f>
        <v/>
      </c>
      <c r="I492" s="30">
        <f>SUMIFS(MasterSheet!L:L, MasterSheet!B:B, A492, MasterSheet!D:D, B492, MasterSheet!H:H, C492)</f>
        <v/>
      </c>
      <c r="J492" s="30">
        <f>I492*D492</f>
        <v/>
      </c>
      <c r="K492" s="23">
        <f>UPPER(VLOOKUP(C492,MasterSheet!H:U,14,))</f>
        <v/>
      </c>
    </row>
    <row r="493">
      <c r="A493" s="23" t="inlineStr">
        <is>
          <t>D060925IN3292836G</t>
        </is>
      </c>
      <c r="B493" s="32" t="n">
        <v>45821</v>
      </c>
      <c r="C493" s="23" t="inlineStr">
        <is>
          <t>CTM-1142155</t>
        </is>
      </c>
      <c r="D493" s="23">
        <f>_xlfn.XLOOKUP(C493,MasterSheet!H:H,MasterSheet!F:F)</f>
        <v/>
      </c>
      <c r="E493" s="24">
        <f>SUMIFS(MasterSheet!J:J, MasterSheet!B:B, A493, MasterSheet!D:D, B493, MasterSheet!H:H, C493)</f>
        <v/>
      </c>
      <c r="F493" s="24">
        <f>E493*D493</f>
        <v/>
      </c>
      <c r="G493" s="28">
        <f>SUMIFS(MasterSheet!K:K, MasterSheet!B:B, A493, MasterSheet!D:D, B493, MasterSheet!H:H, C493)</f>
        <v/>
      </c>
      <c r="H493" s="28">
        <f>G493*D493</f>
        <v/>
      </c>
      <c r="I493" s="30">
        <f>SUMIFS(MasterSheet!L:L, MasterSheet!B:B, A493, MasterSheet!D:D, B493, MasterSheet!H:H, C493)</f>
        <v/>
      </c>
      <c r="J493" s="30">
        <f>I493*D493</f>
        <v/>
      </c>
      <c r="K493" s="23">
        <f>UPPER(VLOOKUP(C493,MasterSheet!H:U,14,))</f>
        <v/>
      </c>
    </row>
    <row r="494">
      <c r="A494" s="23" t="inlineStr">
        <is>
          <t>D061125IN3298458G</t>
        </is>
      </c>
      <c r="B494" s="32" t="n">
        <v>45826</v>
      </c>
      <c r="C494" s="23" t="inlineStr">
        <is>
          <t>D-001810-10-05</t>
        </is>
      </c>
      <c r="D494" s="23">
        <f>_xlfn.XLOOKUP(C494,MasterSheet!H:H,MasterSheet!F:F)</f>
        <v/>
      </c>
      <c r="E494" s="24">
        <f>SUMIFS(MasterSheet!J:J, MasterSheet!B:B, A494, MasterSheet!D:D, B494, MasterSheet!H:H, C494)</f>
        <v/>
      </c>
      <c r="F494" s="24">
        <f>E494*D494</f>
        <v/>
      </c>
      <c r="G494" s="28">
        <f>SUMIFS(MasterSheet!K:K, MasterSheet!B:B, A494, MasterSheet!D:D, B494, MasterSheet!H:H, C494)</f>
        <v/>
      </c>
      <c r="H494" s="28">
        <f>G494*D494</f>
        <v/>
      </c>
      <c r="I494" s="30">
        <f>SUMIFS(MasterSheet!L:L, MasterSheet!B:B, A494, MasterSheet!D:D, B494, MasterSheet!H:H, C494)</f>
        <v/>
      </c>
      <c r="J494" s="30">
        <f>I494*D494</f>
        <v/>
      </c>
      <c r="K494" s="23">
        <f>UPPER(VLOOKUP(C494,MasterSheet!H:U,14,))</f>
        <v/>
      </c>
    </row>
    <row r="495">
      <c r="A495" s="23" t="inlineStr">
        <is>
          <t>D061125IN3298458G</t>
        </is>
      </c>
      <c r="B495" s="32" t="n">
        <v>45826</v>
      </c>
      <c r="C495" s="23" t="inlineStr">
        <is>
          <t>L-003518-00-0005</t>
        </is>
      </c>
      <c r="D495" s="23">
        <f>_xlfn.XLOOKUP(C495,MasterSheet!H:H,MasterSheet!F:F)</f>
        <v/>
      </c>
      <c r="E495" s="24">
        <f>SUMIFS(MasterSheet!J:J, MasterSheet!B:B, A495, MasterSheet!D:D, B495, MasterSheet!H:H, C495)</f>
        <v/>
      </c>
      <c r="F495" s="24">
        <f>E495*D495</f>
        <v/>
      </c>
      <c r="G495" s="28">
        <f>SUMIFS(MasterSheet!K:K, MasterSheet!B:B, A495, MasterSheet!D:D, B495, MasterSheet!H:H, C495)</f>
        <v/>
      </c>
      <c r="H495" s="28">
        <f>G495*D495</f>
        <v/>
      </c>
      <c r="I495" s="30">
        <f>SUMIFS(MasterSheet!L:L, MasterSheet!B:B, A495, MasterSheet!D:D, B495, MasterSheet!H:H, C495)</f>
        <v/>
      </c>
      <c r="J495" s="30">
        <f>I495*D495</f>
        <v/>
      </c>
      <c r="K495" s="23">
        <f>UPPER(VLOOKUP(C495,MasterSheet!H:U,14,))</f>
        <v/>
      </c>
    </row>
    <row r="496">
      <c r="A496" s="23" t="inlineStr">
        <is>
          <t>D061125IN3298458G</t>
        </is>
      </c>
      <c r="B496" s="32" t="n">
        <v>45826</v>
      </c>
      <c r="C496" s="23" t="inlineStr">
        <is>
          <t>G-CUSTOM-1146500</t>
        </is>
      </c>
      <c r="D496" s="23">
        <f>_xlfn.XLOOKUP(C496,MasterSheet!H:H,MasterSheet!F:F)</f>
        <v/>
      </c>
      <c r="E496" s="24">
        <f>SUMIFS(MasterSheet!J:J, MasterSheet!B:B, A496, MasterSheet!D:D, B496, MasterSheet!H:H, C496)</f>
        <v/>
      </c>
      <c r="F496" s="24">
        <f>E496*D496</f>
        <v/>
      </c>
      <c r="G496" s="28">
        <f>SUMIFS(MasterSheet!K:K, MasterSheet!B:B, A496, MasterSheet!D:D, B496, MasterSheet!H:H, C496)</f>
        <v/>
      </c>
      <c r="H496" s="28">
        <f>G496*D496</f>
        <v/>
      </c>
      <c r="I496" s="30">
        <f>SUMIFS(MasterSheet!L:L, MasterSheet!B:B, A496, MasterSheet!D:D, B496, MasterSheet!H:H, C496)</f>
        <v/>
      </c>
      <c r="J496" s="30">
        <f>I496*D496</f>
        <v/>
      </c>
      <c r="K496" s="23">
        <f>UPPER(VLOOKUP(C496,MasterSheet!H:U,14,))</f>
        <v/>
      </c>
    </row>
    <row r="497">
      <c r="A497" s="23" t="inlineStr">
        <is>
          <t>D061125IN3298458G</t>
        </is>
      </c>
      <c r="B497" s="32" t="n">
        <v>45826</v>
      </c>
      <c r="C497" s="23" t="inlineStr">
        <is>
          <t>CTM-1151489</t>
        </is>
      </c>
      <c r="D497" s="23">
        <f>_xlfn.XLOOKUP(C497,MasterSheet!H:H,MasterSheet!F:F)</f>
        <v/>
      </c>
      <c r="E497" s="24">
        <f>SUMIFS(MasterSheet!J:J, MasterSheet!B:B, A497, MasterSheet!D:D, B497, MasterSheet!H:H, C497)</f>
        <v/>
      </c>
      <c r="F497" s="24">
        <f>E497*D497</f>
        <v/>
      </c>
      <c r="G497" s="28">
        <f>SUMIFS(MasterSheet!K:K, MasterSheet!B:B, A497, MasterSheet!D:D, B497, MasterSheet!H:H, C497)</f>
        <v/>
      </c>
      <c r="H497" s="28">
        <f>G497*D497</f>
        <v/>
      </c>
      <c r="I497" s="30">
        <f>SUMIFS(MasterSheet!L:L, MasterSheet!B:B, A497, MasterSheet!D:D, B497, MasterSheet!H:H, C497)</f>
        <v/>
      </c>
      <c r="J497" s="30">
        <f>I497*D497</f>
        <v/>
      </c>
      <c r="K497" s="23">
        <f>UPPER(VLOOKUP(C497,MasterSheet!H:U,14,))</f>
        <v/>
      </c>
    </row>
    <row r="498">
      <c r="A498" s="23" t="inlineStr">
        <is>
          <t>D061125IN3298458G</t>
        </is>
      </c>
      <c r="B498" s="32" t="n">
        <v>45826</v>
      </c>
      <c r="C498" s="23" t="inlineStr">
        <is>
          <t>CTM-1151490</t>
        </is>
      </c>
      <c r="D498" s="23">
        <f>_xlfn.XLOOKUP(C498,MasterSheet!H:H,MasterSheet!F:F)</f>
        <v/>
      </c>
      <c r="E498" s="24">
        <f>SUMIFS(MasterSheet!J:J, MasterSheet!B:B, A498, MasterSheet!D:D, B498, MasterSheet!H:H, C498)</f>
        <v/>
      </c>
      <c r="F498" s="24">
        <f>E498*D498</f>
        <v/>
      </c>
      <c r="G498" s="28">
        <f>SUMIFS(MasterSheet!K:K, MasterSheet!B:B, A498, MasterSheet!D:D, B498, MasterSheet!H:H, C498)</f>
        <v/>
      </c>
      <c r="H498" s="28">
        <f>G498*D498</f>
        <v/>
      </c>
      <c r="I498" s="30">
        <f>SUMIFS(MasterSheet!L:L, MasterSheet!B:B, A498, MasterSheet!D:D, B498, MasterSheet!H:H, C498)</f>
        <v/>
      </c>
      <c r="J498" s="30">
        <f>I498*D498</f>
        <v/>
      </c>
      <c r="K498" s="23">
        <f>UPPER(VLOOKUP(C498,MasterSheet!H:U,14,))</f>
        <v/>
      </c>
    </row>
    <row r="499">
      <c r="A499" s="23" t="inlineStr">
        <is>
          <t>D061125IN3298458G</t>
        </is>
      </c>
      <c r="B499" s="32" t="n">
        <v>45826</v>
      </c>
      <c r="C499" s="23" t="inlineStr">
        <is>
          <t>D-001960-01-05</t>
        </is>
      </c>
      <c r="D499" s="23">
        <f>_xlfn.XLOOKUP(C499,MasterSheet!H:H,MasterSheet!F:F)</f>
        <v/>
      </c>
      <c r="E499" s="24">
        <f>SUMIFS(MasterSheet!J:J, MasterSheet!B:B, A499, MasterSheet!D:D, B499, MasterSheet!H:H, C499)</f>
        <v/>
      </c>
      <c r="F499" s="24">
        <f>E499*D499</f>
        <v/>
      </c>
      <c r="G499" s="28">
        <f>SUMIFS(MasterSheet!K:K, MasterSheet!B:B, A499, MasterSheet!D:D, B499, MasterSheet!H:H, C499)</f>
        <v/>
      </c>
      <c r="H499" s="28">
        <f>G499*D499</f>
        <v/>
      </c>
      <c r="I499" s="30">
        <f>SUMIFS(MasterSheet!L:L, MasterSheet!B:B, A499, MasterSheet!D:D, B499, MasterSheet!H:H, C499)</f>
        <v/>
      </c>
      <c r="J499" s="30">
        <f>I499*D499</f>
        <v/>
      </c>
      <c r="K499" s="23">
        <f>UPPER(VLOOKUP(C499,MasterSheet!H:U,14,))</f>
        <v/>
      </c>
    </row>
    <row r="500">
      <c r="A500" s="23" t="inlineStr">
        <is>
          <t>D061125IN3298458G</t>
        </is>
      </c>
      <c r="B500" s="32" t="n">
        <v>45826</v>
      </c>
      <c r="C500" s="23" t="inlineStr">
        <is>
          <t>D-001630-01-05</t>
        </is>
      </c>
      <c r="D500" s="23">
        <f>_xlfn.XLOOKUP(C500,MasterSheet!H:H,MasterSheet!F:F)</f>
        <v/>
      </c>
      <c r="E500" s="24">
        <f>SUMIFS(MasterSheet!J:J, MasterSheet!B:B, A500, MasterSheet!D:D, B500, MasterSheet!H:H, C500)</f>
        <v/>
      </c>
      <c r="F500" s="24">
        <f>E500*D500</f>
        <v/>
      </c>
      <c r="G500" s="28">
        <f>SUMIFS(MasterSheet!K:K, MasterSheet!B:B, A500, MasterSheet!D:D, B500, MasterSheet!H:H, C500)</f>
        <v/>
      </c>
      <c r="H500" s="28">
        <f>G500*D500</f>
        <v/>
      </c>
      <c r="I500" s="30">
        <f>SUMIFS(MasterSheet!L:L, MasterSheet!B:B, A500, MasterSheet!D:D, B500, MasterSheet!H:H, C500)</f>
        <v/>
      </c>
      <c r="J500" s="30">
        <f>I500*D500</f>
        <v/>
      </c>
      <c r="K500" s="23">
        <f>UPPER(VLOOKUP(C500,MasterSheet!H:U,14,))</f>
        <v/>
      </c>
    </row>
    <row r="501">
      <c r="A501" s="23" t="inlineStr">
        <is>
          <t>D061125IN3298458G</t>
        </is>
      </c>
      <c r="B501" s="32" t="n">
        <v>45826</v>
      </c>
      <c r="C501" s="23" t="inlineStr">
        <is>
          <t>CTM-1155024</t>
        </is>
      </c>
      <c r="D501" s="23">
        <f>_xlfn.XLOOKUP(C501,MasterSheet!H:H,MasterSheet!F:F)</f>
        <v/>
      </c>
      <c r="E501" s="24">
        <f>SUMIFS(MasterSheet!J:J, MasterSheet!B:B, A501, MasterSheet!D:D, B501, MasterSheet!H:H, C501)</f>
        <v/>
      </c>
      <c r="F501" s="24">
        <f>E501*D501</f>
        <v/>
      </c>
      <c r="G501" s="28">
        <f>SUMIFS(MasterSheet!K:K, MasterSheet!B:B, A501, MasterSheet!D:D, B501, MasterSheet!H:H, C501)</f>
        <v/>
      </c>
      <c r="H501" s="28">
        <f>G501*D501</f>
        <v/>
      </c>
      <c r="I501" s="30">
        <f>SUMIFS(MasterSheet!L:L, MasterSheet!B:B, A501, MasterSheet!D:D, B501, MasterSheet!H:H, C501)</f>
        <v/>
      </c>
      <c r="J501" s="30">
        <f>I501*D501</f>
        <v/>
      </c>
      <c r="K501" s="23">
        <f>UPPER(VLOOKUP(C501,MasterSheet!H:U,14,))</f>
        <v/>
      </c>
    </row>
    <row r="502">
      <c r="A502" s="23" t="inlineStr">
        <is>
          <t>D061125IN3298458G</t>
        </is>
      </c>
      <c r="B502" s="32" t="n">
        <v>45826</v>
      </c>
      <c r="C502" s="23" t="inlineStr">
        <is>
          <t>L-005125-00-0005</t>
        </is>
      </c>
      <c r="D502" s="23">
        <f>_xlfn.XLOOKUP(C502,MasterSheet!H:H,MasterSheet!F:F)</f>
        <v/>
      </c>
      <c r="E502" s="24">
        <f>SUMIFS(MasterSheet!J:J, MasterSheet!B:B, A502, MasterSheet!D:D, B502, MasterSheet!H:H, C502)</f>
        <v/>
      </c>
      <c r="F502" s="24">
        <f>E502*D502</f>
        <v/>
      </c>
      <c r="G502" s="28">
        <f>SUMIFS(MasterSheet!K:K, MasterSheet!B:B, A502, MasterSheet!D:D, B502, MasterSheet!H:H, C502)</f>
        <v/>
      </c>
      <c r="H502" s="28">
        <f>G502*D502</f>
        <v/>
      </c>
      <c r="I502" s="30">
        <f>SUMIFS(MasterSheet!L:L, MasterSheet!B:B, A502, MasterSheet!D:D, B502, MasterSheet!H:H, C502)</f>
        <v/>
      </c>
      <c r="J502" s="30">
        <f>I502*D502</f>
        <v/>
      </c>
      <c r="K502" s="23">
        <f>UPPER(VLOOKUP(C502,MasterSheet!H:U,14,))</f>
        <v/>
      </c>
    </row>
    <row r="503">
      <c r="A503" s="23" t="inlineStr">
        <is>
          <t>D061125IN3298458G</t>
        </is>
      </c>
      <c r="B503" s="32" t="n">
        <v>45826</v>
      </c>
      <c r="C503" s="23" t="inlineStr">
        <is>
          <t>R-191018-00-0005</t>
        </is>
      </c>
      <c r="D503" s="23">
        <f>_xlfn.XLOOKUP(C503,MasterSheet!H:H,MasterSheet!F:F)</f>
        <v/>
      </c>
      <c r="E503" s="24">
        <f>SUMIFS(MasterSheet!J:J, MasterSheet!B:B, A503, MasterSheet!D:D, B503, MasterSheet!H:H, C503)</f>
        <v/>
      </c>
      <c r="F503" s="24">
        <f>E503*D503</f>
        <v/>
      </c>
      <c r="G503" s="28">
        <f>SUMIFS(MasterSheet!K:K, MasterSheet!B:B, A503, MasterSheet!D:D, B503, MasterSheet!H:H, C503)</f>
        <v/>
      </c>
      <c r="H503" s="28">
        <f>G503*D503</f>
        <v/>
      </c>
      <c r="I503" s="30">
        <f>SUMIFS(MasterSheet!L:L, MasterSheet!B:B, A503, MasterSheet!D:D, B503, MasterSheet!H:H, C503)</f>
        <v/>
      </c>
      <c r="J503" s="30">
        <f>I503*D503</f>
        <v/>
      </c>
      <c r="K503" s="23">
        <f>UPPER(VLOOKUP(C503,MasterSheet!H:U,14,))</f>
        <v/>
      </c>
    </row>
    <row r="504">
      <c r="A504" s="23" t="inlineStr">
        <is>
          <t>D061125IN3298458G</t>
        </is>
      </c>
      <c r="B504" s="32" t="n">
        <v>45826</v>
      </c>
      <c r="C504" s="23" t="inlineStr">
        <is>
          <t>D-001320-10-05</t>
        </is>
      </c>
      <c r="D504" s="23">
        <f>_xlfn.XLOOKUP(C504,MasterSheet!H:H,MasterSheet!F:F)</f>
        <v/>
      </c>
      <c r="E504" s="24">
        <f>SUMIFS(MasterSheet!J:J, MasterSheet!B:B, A504, MasterSheet!D:D, B504, MasterSheet!H:H, C504)</f>
        <v/>
      </c>
      <c r="F504" s="24">
        <f>E504*D504</f>
        <v/>
      </c>
      <c r="G504" s="28">
        <f>SUMIFS(MasterSheet!K:K, MasterSheet!B:B, A504, MasterSheet!D:D, B504, MasterSheet!H:H, C504)</f>
        <v/>
      </c>
      <c r="H504" s="28">
        <f>G504*D504</f>
        <v/>
      </c>
      <c r="I504" s="30">
        <f>SUMIFS(MasterSheet!L:L, MasterSheet!B:B, A504, MasterSheet!D:D, B504, MasterSheet!H:H, C504)</f>
        <v/>
      </c>
      <c r="J504" s="30">
        <f>I504*D504</f>
        <v/>
      </c>
      <c r="K504" s="23">
        <f>UPPER(VLOOKUP(C504,MasterSheet!H:U,14,))</f>
        <v/>
      </c>
    </row>
    <row r="505">
      <c r="A505" s="23" t="inlineStr">
        <is>
          <t>D061125IN3298458G</t>
        </is>
      </c>
      <c r="B505" s="32" t="n">
        <v>45826</v>
      </c>
      <c r="C505" s="23" t="inlineStr">
        <is>
          <t>EQ-172975-00-0002</t>
        </is>
      </c>
      <c r="D505" s="23">
        <f>_xlfn.XLOOKUP(C505,MasterSheet!H:H,MasterSheet!F:F)</f>
        <v/>
      </c>
      <c r="E505" s="24">
        <f>SUMIFS(MasterSheet!J:J, MasterSheet!B:B, A505, MasterSheet!D:D, B505, MasterSheet!H:H, C505)</f>
        <v/>
      </c>
      <c r="F505" s="24">
        <f>E505*D505</f>
        <v/>
      </c>
      <c r="G505" s="28">
        <f>SUMIFS(MasterSheet!K:K, MasterSheet!B:B, A505, MasterSheet!D:D, B505, MasterSheet!H:H, C505)</f>
        <v/>
      </c>
      <c r="H505" s="28">
        <f>G505*D505</f>
        <v/>
      </c>
      <c r="I505" s="30">
        <f>SUMIFS(MasterSheet!L:L, MasterSheet!B:B, A505, MasterSheet!D:D, B505, MasterSheet!H:H, C505)</f>
        <v/>
      </c>
      <c r="J505" s="30">
        <f>I505*D505</f>
        <v/>
      </c>
      <c r="K505" s="23">
        <f>UPPER(VLOOKUP(C505,MasterSheet!H:U,14,))</f>
        <v/>
      </c>
    </row>
    <row r="506">
      <c r="A506" s="23" t="inlineStr">
        <is>
          <t>D061125IN3298458G</t>
        </is>
      </c>
      <c r="B506" s="32" t="n">
        <v>45826</v>
      </c>
      <c r="C506" s="23" t="inlineStr">
        <is>
          <t>B-005000-100</t>
        </is>
      </c>
      <c r="D506" s="23">
        <f>_xlfn.XLOOKUP(C506,MasterSheet!H:H,MasterSheet!F:F)</f>
        <v/>
      </c>
      <c r="E506" s="24">
        <f>SUMIFS(MasterSheet!J:J, MasterSheet!B:B, A506, MasterSheet!D:D, B506, MasterSheet!H:H, C506)</f>
        <v/>
      </c>
      <c r="F506" s="24">
        <f>E506*D506</f>
        <v/>
      </c>
      <c r="G506" s="28">
        <f>SUMIFS(MasterSheet!K:K, MasterSheet!B:B, A506, MasterSheet!D:D, B506, MasterSheet!H:H, C506)</f>
        <v/>
      </c>
      <c r="H506" s="28">
        <f>G506*D506</f>
        <v/>
      </c>
      <c r="I506" s="30">
        <f>SUMIFS(MasterSheet!L:L, MasterSheet!B:B, A506, MasterSheet!D:D, B506, MasterSheet!H:H, C506)</f>
        <v/>
      </c>
      <c r="J506" s="30">
        <f>I506*D506</f>
        <v/>
      </c>
      <c r="K506" s="23">
        <f>UPPER(VLOOKUP(C506,MasterSheet!H:U,14,))</f>
        <v/>
      </c>
    </row>
    <row r="507">
      <c r="A507" s="23" t="n">
        <v>90228222</v>
      </c>
      <c r="B507" s="32" t="n">
        <v>45810</v>
      </c>
      <c r="C507" s="23" t="inlineStr">
        <is>
          <t>A303-069A</t>
        </is>
      </c>
      <c r="D507" s="23">
        <f>_xlfn.XLOOKUP(C507,MasterSheet!H:H,MasterSheet!F:F)</f>
        <v/>
      </c>
      <c r="E507" s="24">
        <f>SUMIFS(MasterSheet!J:J, MasterSheet!B:B, A507, MasterSheet!D:D, B507, MasterSheet!H:H, C507)</f>
        <v/>
      </c>
      <c r="F507" s="24">
        <f>E507*D507</f>
        <v/>
      </c>
      <c r="G507" s="28">
        <f>SUMIFS(MasterSheet!K:K, MasterSheet!B:B, A507, MasterSheet!D:D, B507, MasterSheet!H:H, C507)</f>
        <v/>
      </c>
      <c r="H507" s="28">
        <f>G507*D507</f>
        <v/>
      </c>
      <c r="I507" s="30">
        <f>SUMIFS(MasterSheet!L:L, MasterSheet!B:B, A507, MasterSheet!D:D, B507, MasterSheet!H:H, C507)</f>
        <v/>
      </c>
      <c r="J507" s="30">
        <f>I507*D507</f>
        <v/>
      </c>
      <c r="K507" s="23">
        <f>UPPER(VLOOKUP(C507,MasterSheet!H:U,14,))</f>
        <v/>
      </c>
    </row>
    <row r="508">
      <c r="A508" s="23" t="n">
        <v>90228222</v>
      </c>
      <c r="B508" s="32" t="n">
        <v>45810</v>
      </c>
      <c r="C508" s="23" t="inlineStr">
        <is>
          <t>A303-365A</t>
        </is>
      </c>
      <c r="D508" s="23">
        <f>_xlfn.XLOOKUP(C508,MasterSheet!H:H,MasterSheet!F:F)</f>
        <v/>
      </c>
      <c r="E508" s="24">
        <f>SUMIFS(MasterSheet!J:J, MasterSheet!B:B, A508, MasterSheet!D:D, B508, MasterSheet!H:H, C508)</f>
        <v/>
      </c>
      <c r="F508" s="24">
        <f>E508*D508</f>
        <v/>
      </c>
      <c r="G508" s="28">
        <f>SUMIFS(MasterSheet!K:K, MasterSheet!B:B, A508, MasterSheet!D:D, B508, MasterSheet!H:H, C508)</f>
        <v/>
      </c>
      <c r="H508" s="28">
        <f>G508*D508</f>
        <v/>
      </c>
      <c r="I508" s="30">
        <f>SUMIFS(MasterSheet!L:L, MasterSheet!B:B, A508, MasterSheet!D:D, B508, MasterSheet!H:H, C508)</f>
        <v/>
      </c>
      <c r="J508" s="30">
        <f>I508*D508</f>
        <v/>
      </c>
      <c r="K508" s="23">
        <f>UPPER(VLOOKUP(C508,MasterSheet!H:U,14,))</f>
        <v/>
      </c>
    </row>
    <row r="509">
      <c r="A509" s="23" t="n">
        <v>173498</v>
      </c>
      <c r="B509" s="32" t="n">
        <v>45810</v>
      </c>
      <c r="C509" s="23" t="inlineStr">
        <is>
          <t>BE0001-1</t>
        </is>
      </c>
      <c r="D509" s="23">
        <f>_xlfn.XLOOKUP(C509,MasterSheet!H:H,MasterSheet!F:F)</f>
        <v/>
      </c>
      <c r="E509" s="24">
        <f>SUMIFS(MasterSheet!J:J, MasterSheet!B:B, A509, MasterSheet!D:D, B509, MasterSheet!H:H, C509)</f>
        <v/>
      </c>
      <c r="F509" s="24">
        <f>E509*D509</f>
        <v/>
      </c>
      <c r="G509" s="28">
        <f>SUMIFS(MasterSheet!K:K, MasterSheet!B:B, A509, MasterSheet!D:D, B509, MasterSheet!H:H, C509)</f>
        <v/>
      </c>
      <c r="H509" s="28">
        <f>G509*D509</f>
        <v/>
      </c>
      <c r="I509" s="30">
        <f>SUMIFS(MasterSheet!L:L, MasterSheet!B:B, A509, MasterSheet!D:D, B509, MasterSheet!H:H, C509)</f>
        <v/>
      </c>
      <c r="J509" s="30">
        <f>I509*D509</f>
        <v/>
      </c>
      <c r="K509" s="23">
        <f>UPPER(VLOOKUP(C509,MasterSheet!H:U,14,))</f>
        <v/>
      </c>
    </row>
    <row r="510">
      <c r="A510" s="23" t="n">
        <v>173498</v>
      </c>
      <c r="B510" s="32" t="n">
        <v>45810</v>
      </c>
      <c r="C510" s="23" t="inlineStr">
        <is>
          <t>SIM0004</t>
        </is>
      </c>
      <c r="D510" s="23">
        <f>_xlfn.XLOOKUP(C510,MasterSheet!H:H,MasterSheet!F:F)</f>
        <v/>
      </c>
      <c r="E510" s="24">
        <f>SUMIFS(MasterSheet!J:J, MasterSheet!B:B, A510, MasterSheet!D:D, B510, MasterSheet!H:H, C510)</f>
        <v/>
      </c>
      <c r="F510" s="24">
        <f>E510*D510</f>
        <v/>
      </c>
      <c r="G510" s="28">
        <f>SUMIFS(MasterSheet!K:K, MasterSheet!B:B, A510, MasterSheet!D:D, B510, MasterSheet!H:H, C510)</f>
        <v/>
      </c>
      <c r="H510" s="28">
        <f>G510*D510</f>
        <v/>
      </c>
      <c r="I510" s="30">
        <f>SUMIFS(MasterSheet!L:L, MasterSheet!B:B, A510, MasterSheet!D:D, B510, MasterSheet!H:H, C510)</f>
        <v/>
      </c>
      <c r="J510" s="30">
        <f>I510*D510</f>
        <v/>
      </c>
      <c r="K510" s="23">
        <f>UPPER(VLOOKUP(C510,MasterSheet!H:U,14,))</f>
        <v/>
      </c>
    </row>
    <row r="511">
      <c r="A511" s="23" t="n">
        <v>173498</v>
      </c>
      <c r="B511" s="32" t="n">
        <v>45810</v>
      </c>
      <c r="C511" s="23" t="inlineStr">
        <is>
          <t>SIM0009</t>
        </is>
      </c>
      <c r="D511" s="23">
        <f>_xlfn.XLOOKUP(C511,MasterSheet!H:H,MasterSheet!F:F)</f>
        <v/>
      </c>
      <c r="E511" s="24">
        <f>SUMIFS(MasterSheet!J:J, MasterSheet!B:B, A511, MasterSheet!D:D, B511, MasterSheet!H:H, C511)</f>
        <v/>
      </c>
      <c r="F511" s="24">
        <f>E511*D511</f>
        <v/>
      </c>
      <c r="G511" s="28">
        <f>SUMIFS(MasterSheet!K:K, MasterSheet!B:B, A511, MasterSheet!D:D, B511, MasterSheet!H:H, C511)</f>
        <v/>
      </c>
      <c r="H511" s="28">
        <f>G511*D511</f>
        <v/>
      </c>
      <c r="I511" s="30">
        <f>SUMIFS(MasterSheet!L:L, MasterSheet!B:B, A511, MasterSheet!D:D, B511, MasterSheet!H:H, C511)</f>
        <v/>
      </c>
      <c r="J511" s="30">
        <f>I511*D511</f>
        <v/>
      </c>
      <c r="K511" s="23">
        <f>UPPER(VLOOKUP(C511,MasterSheet!H:U,14,))</f>
        <v/>
      </c>
    </row>
    <row r="512">
      <c r="A512" s="23" t="n">
        <v>173498</v>
      </c>
      <c r="B512" s="32" t="n">
        <v>45810</v>
      </c>
      <c r="C512" s="23" t="inlineStr">
        <is>
          <t>CP171</t>
        </is>
      </c>
      <c r="D512" s="23">
        <f>_xlfn.XLOOKUP(C512,MasterSheet!H:H,MasterSheet!F:F)</f>
        <v/>
      </c>
      <c r="E512" s="24">
        <f>SUMIFS(MasterSheet!J:J, MasterSheet!B:B, A512, MasterSheet!D:D, B512, MasterSheet!H:H, C512)</f>
        <v/>
      </c>
      <c r="F512" s="24">
        <f>E512*D512</f>
        <v/>
      </c>
      <c r="G512" s="28">
        <f>SUMIFS(MasterSheet!K:K, MasterSheet!B:B, A512, MasterSheet!D:D, B512, MasterSheet!H:H, C512)</f>
        <v/>
      </c>
      <c r="H512" s="28">
        <f>G512*D512</f>
        <v/>
      </c>
      <c r="I512" s="30">
        <f>SUMIFS(MasterSheet!L:L, MasterSheet!B:B, A512, MasterSheet!D:D, B512, MasterSheet!H:H, C512)</f>
        <v/>
      </c>
      <c r="J512" s="30">
        <f>I512*D512</f>
        <v/>
      </c>
      <c r="K512" s="23">
        <f>UPPER(VLOOKUP(C512,MasterSheet!H:U,14,))</f>
        <v/>
      </c>
    </row>
    <row r="513">
      <c r="A513" s="23" t="n">
        <v>173498</v>
      </c>
      <c r="B513" s="32" t="n">
        <v>45810</v>
      </c>
      <c r="C513" s="23" t="inlineStr">
        <is>
          <t>CP174</t>
        </is>
      </c>
      <c r="D513" s="23">
        <f>_xlfn.XLOOKUP(C513,MasterSheet!H:H,MasterSheet!F:F)</f>
        <v/>
      </c>
      <c r="E513" s="24">
        <f>SUMIFS(MasterSheet!J:J, MasterSheet!B:B, A513, MasterSheet!D:D, B513, MasterSheet!H:H, C513)</f>
        <v/>
      </c>
      <c r="F513" s="24">
        <f>E513*D513</f>
        <v/>
      </c>
      <c r="G513" s="28">
        <f>SUMIFS(MasterSheet!K:K, MasterSheet!B:B, A513, MasterSheet!D:D, B513, MasterSheet!H:H, C513)</f>
        <v/>
      </c>
      <c r="H513" s="28">
        <f>G513*D513</f>
        <v/>
      </c>
      <c r="I513" s="30">
        <f>SUMIFS(MasterSheet!L:L, MasterSheet!B:B, A513, MasterSheet!D:D, B513, MasterSheet!H:H, C513)</f>
        <v/>
      </c>
      <c r="J513" s="30">
        <f>I513*D513</f>
        <v/>
      </c>
      <c r="K513" s="23">
        <f>UPPER(VLOOKUP(C513,MasterSheet!H:U,14,))</f>
        <v/>
      </c>
    </row>
    <row r="514">
      <c r="A514" s="23" t="n">
        <v>173498</v>
      </c>
      <c r="B514" s="32" t="n">
        <v>45810</v>
      </c>
      <c r="C514" s="23" t="inlineStr">
        <is>
          <t>CP147</t>
        </is>
      </c>
      <c r="D514" s="23">
        <f>_xlfn.XLOOKUP(C514,MasterSheet!H:H,MasterSheet!F:F)</f>
        <v/>
      </c>
      <c r="E514" s="24">
        <f>SUMIFS(MasterSheet!J:J, MasterSheet!B:B, A514, MasterSheet!D:D, B514, MasterSheet!H:H, C514)</f>
        <v/>
      </c>
      <c r="F514" s="24">
        <f>E514*D514</f>
        <v/>
      </c>
      <c r="G514" s="28">
        <f>SUMIFS(MasterSheet!K:K, MasterSheet!B:B, A514, MasterSheet!D:D, B514, MasterSheet!H:H, C514)</f>
        <v/>
      </c>
      <c r="H514" s="28">
        <f>G514*D514</f>
        <v/>
      </c>
      <c r="I514" s="30">
        <f>SUMIFS(MasterSheet!L:L, MasterSheet!B:B, A514, MasterSheet!D:D, B514, MasterSheet!H:H, C514)</f>
        <v/>
      </c>
      <c r="J514" s="30">
        <f>I514*D514</f>
        <v/>
      </c>
      <c r="K514" s="23">
        <f>UPPER(VLOOKUP(C514,MasterSheet!H:U,14,))</f>
        <v/>
      </c>
    </row>
    <row r="515">
      <c r="A515" s="23" t="n">
        <v>173498</v>
      </c>
      <c r="B515" s="32" t="n">
        <v>45810</v>
      </c>
      <c r="C515" s="23" t="inlineStr">
        <is>
          <t>SIM0010</t>
        </is>
      </c>
      <c r="D515" s="23">
        <f>_xlfn.XLOOKUP(C515,MasterSheet!H:H,MasterSheet!F:F)</f>
        <v/>
      </c>
      <c r="E515" s="24">
        <f>SUMIFS(MasterSheet!J:J, MasterSheet!B:B, A515, MasterSheet!D:D, B515, MasterSheet!H:H, C515)</f>
        <v/>
      </c>
      <c r="F515" s="24">
        <f>E515*D515</f>
        <v/>
      </c>
      <c r="G515" s="28">
        <f>SUMIFS(MasterSheet!K:K, MasterSheet!B:B, A515, MasterSheet!D:D, B515, MasterSheet!H:H, C515)</f>
        <v/>
      </c>
      <c r="H515" s="28">
        <f>G515*D515</f>
        <v/>
      </c>
      <c r="I515" s="30">
        <f>SUMIFS(MasterSheet!L:L, MasterSheet!B:B, A515, MasterSheet!D:D, B515, MasterSheet!H:H, C515)</f>
        <v/>
      </c>
      <c r="J515" s="30">
        <f>I515*D515</f>
        <v/>
      </c>
      <c r="K515" s="23">
        <f>UPPER(VLOOKUP(C515,MasterSheet!H:U,14,))</f>
        <v/>
      </c>
    </row>
    <row r="516">
      <c r="A516" s="23" t="n">
        <v>173498</v>
      </c>
      <c r="B516" s="32" t="n">
        <v>45810</v>
      </c>
      <c r="C516" s="23" t="inlineStr">
        <is>
          <t>SIM0015</t>
        </is>
      </c>
      <c r="D516" s="23">
        <f>_xlfn.XLOOKUP(C516,MasterSheet!H:H,MasterSheet!F:F)</f>
        <v/>
      </c>
      <c r="E516" s="24">
        <f>SUMIFS(MasterSheet!J:J, MasterSheet!B:B, A516, MasterSheet!D:D, B516, MasterSheet!H:H, C516)</f>
        <v/>
      </c>
      <c r="F516" s="24">
        <f>E516*D516</f>
        <v/>
      </c>
      <c r="G516" s="28">
        <f>SUMIFS(MasterSheet!K:K, MasterSheet!B:B, A516, MasterSheet!D:D, B516, MasterSheet!H:H, C516)</f>
        <v/>
      </c>
      <c r="H516" s="28">
        <f>G516*D516</f>
        <v/>
      </c>
      <c r="I516" s="30">
        <f>SUMIFS(MasterSheet!L:L, MasterSheet!B:B, A516, MasterSheet!D:D, B516, MasterSheet!H:H, C516)</f>
        <v/>
      </c>
      <c r="J516" s="30">
        <f>I516*D516</f>
        <v/>
      </c>
      <c r="K516" s="23">
        <f>UPPER(VLOOKUP(C516,MasterSheet!H:U,14,))</f>
        <v/>
      </c>
    </row>
    <row r="517">
      <c r="A517" s="23" t="n">
        <v>173779</v>
      </c>
      <c r="B517" s="32" t="n">
        <v>45815</v>
      </c>
      <c r="C517" s="23" t="inlineStr">
        <is>
          <t>BE0003-1</t>
        </is>
      </c>
      <c r="D517" s="23">
        <f>_xlfn.XLOOKUP(C517,MasterSheet!H:H,MasterSheet!F:F)</f>
        <v/>
      </c>
      <c r="E517" s="24">
        <f>SUMIFS(MasterSheet!J:J, MasterSheet!B:B, A517, MasterSheet!D:D, B517, MasterSheet!H:H, C517)</f>
        <v/>
      </c>
      <c r="F517" s="24">
        <f>E517*D517</f>
        <v/>
      </c>
      <c r="G517" s="28">
        <f>SUMIFS(MasterSheet!K:K, MasterSheet!B:B, A517, MasterSheet!D:D, B517, MasterSheet!H:H, C517)</f>
        <v/>
      </c>
      <c r="H517" s="28">
        <f>G517*D517</f>
        <v/>
      </c>
      <c r="I517" s="30">
        <f>SUMIFS(MasterSheet!L:L, MasterSheet!B:B, A517, MasterSheet!D:D, B517, MasterSheet!H:H, C517)</f>
        <v/>
      </c>
      <c r="J517" s="30">
        <f>I517*D517</f>
        <v/>
      </c>
      <c r="K517" s="23">
        <f>UPPER(VLOOKUP(C517,MasterSheet!H:U,14,))</f>
        <v/>
      </c>
    </row>
    <row r="518">
      <c r="A518" s="23" t="n">
        <v>174006</v>
      </c>
      <c r="B518" s="32" t="n">
        <v>45818</v>
      </c>
      <c r="C518" s="23" t="inlineStr">
        <is>
          <t>BE0234</t>
        </is>
      </c>
      <c r="D518" s="23">
        <f>_xlfn.XLOOKUP(C518,MasterSheet!H:H,MasterSheet!F:F)</f>
        <v/>
      </c>
      <c r="E518" s="24">
        <f>SUMIFS(MasterSheet!J:J, MasterSheet!B:B, A518, MasterSheet!D:D, B518, MasterSheet!H:H, C518)</f>
        <v/>
      </c>
      <c r="F518" s="24">
        <f>E518*D518</f>
        <v/>
      </c>
      <c r="G518" s="28">
        <f>SUMIFS(MasterSheet!K:K, MasterSheet!B:B, A518, MasterSheet!D:D, B518, MasterSheet!H:H, C518)</f>
        <v/>
      </c>
      <c r="H518" s="28">
        <f>G518*D518</f>
        <v/>
      </c>
      <c r="I518" s="30">
        <f>SUMIFS(MasterSheet!L:L, MasterSheet!B:B, A518, MasterSheet!D:D, B518, MasterSheet!H:H, C518)</f>
        <v/>
      </c>
      <c r="J518" s="30">
        <f>I518*D518</f>
        <v/>
      </c>
      <c r="K518" s="23">
        <f>UPPER(VLOOKUP(C518,MasterSheet!H:U,14,))</f>
        <v/>
      </c>
    </row>
    <row r="519">
      <c r="A519" s="23" t="n">
        <v>174006</v>
      </c>
      <c r="B519" s="32" t="n">
        <v>45818</v>
      </c>
      <c r="C519" s="23" t="inlineStr">
        <is>
          <t>BE0235</t>
        </is>
      </c>
      <c r="D519" s="23">
        <f>_xlfn.XLOOKUP(C519,MasterSheet!H:H,MasterSheet!F:F)</f>
        <v/>
      </c>
      <c r="E519" s="24">
        <f>SUMIFS(MasterSheet!J:J, MasterSheet!B:B, A519, MasterSheet!D:D, B519, MasterSheet!H:H, C519)</f>
        <v/>
      </c>
      <c r="F519" s="24">
        <f>E519*D519</f>
        <v/>
      </c>
      <c r="G519" s="28">
        <f>SUMIFS(MasterSheet!K:K, MasterSheet!B:B, A519, MasterSheet!D:D, B519, MasterSheet!H:H, C519)</f>
        <v/>
      </c>
      <c r="H519" s="28">
        <f>G519*D519</f>
        <v/>
      </c>
      <c r="I519" s="30">
        <f>SUMIFS(MasterSheet!L:L, MasterSheet!B:B, A519, MasterSheet!D:D, B519, MasterSheet!H:H, C519)</f>
        <v/>
      </c>
      <c r="J519" s="30">
        <f>I519*D519</f>
        <v/>
      </c>
      <c r="K519" s="23">
        <f>UPPER(VLOOKUP(C519,MasterSheet!H:U,14,))</f>
        <v/>
      </c>
    </row>
    <row r="520">
      <c r="A520" s="23" t="n">
        <v>174008</v>
      </c>
      <c r="B520" s="32" t="n">
        <v>45818</v>
      </c>
      <c r="C520" s="23" t="inlineStr">
        <is>
          <t>BE0206</t>
        </is>
      </c>
      <c r="D520" s="23">
        <f>_xlfn.XLOOKUP(C520,MasterSheet!H:H,MasterSheet!F:F)</f>
        <v/>
      </c>
      <c r="E520" s="24">
        <f>SUMIFS(MasterSheet!J:J, MasterSheet!B:B, A520, MasterSheet!D:D, B520, MasterSheet!H:H, C520)</f>
        <v/>
      </c>
      <c r="F520" s="24">
        <f>E520*D520</f>
        <v/>
      </c>
      <c r="G520" s="28">
        <f>SUMIFS(MasterSheet!K:K, MasterSheet!B:B, A520, MasterSheet!D:D, B520, MasterSheet!H:H, C520)</f>
        <v/>
      </c>
      <c r="H520" s="28">
        <f>G520*D520</f>
        <v/>
      </c>
      <c r="I520" s="30">
        <f>SUMIFS(MasterSheet!L:L, MasterSheet!B:B, A520, MasterSheet!D:D, B520, MasterSheet!H:H, C520)</f>
        <v/>
      </c>
      <c r="J520" s="30">
        <f>I520*D520</f>
        <v/>
      </c>
      <c r="K520" s="23">
        <f>UPPER(VLOOKUP(C520,MasterSheet!H:U,14,))</f>
        <v/>
      </c>
    </row>
    <row r="521">
      <c r="A521" s="23" t="n">
        <v>174008</v>
      </c>
      <c r="B521" s="32" t="n">
        <v>45818</v>
      </c>
      <c r="C521" s="23" t="inlineStr">
        <is>
          <t>SIM0003</t>
        </is>
      </c>
      <c r="D521" s="23">
        <f>_xlfn.XLOOKUP(C521,MasterSheet!H:H,MasterSheet!F:F)</f>
        <v/>
      </c>
      <c r="E521" s="24">
        <f>SUMIFS(MasterSheet!J:J, MasterSheet!B:B, A521, MasterSheet!D:D, B521, MasterSheet!H:H, C521)</f>
        <v/>
      </c>
      <c r="F521" s="24">
        <f>E521*D521</f>
        <v/>
      </c>
      <c r="G521" s="28">
        <f>SUMIFS(MasterSheet!K:K, MasterSheet!B:B, A521, MasterSheet!D:D, B521, MasterSheet!H:H, C521)</f>
        <v/>
      </c>
      <c r="H521" s="28">
        <f>G521*D521</f>
        <v/>
      </c>
      <c r="I521" s="30">
        <f>SUMIFS(MasterSheet!L:L, MasterSheet!B:B, A521, MasterSheet!D:D, B521, MasterSheet!H:H, C521)</f>
        <v/>
      </c>
      <c r="J521" s="30">
        <f>I521*D521</f>
        <v/>
      </c>
      <c r="K521" s="23">
        <f>UPPER(VLOOKUP(C521,MasterSheet!H:U,14,))</f>
        <v/>
      </c>
    </row>
    <row r="522">
      <c r="A522" s="23" t="n">
        <v>174008</v>
      </c>
      <c r="B522" s="32" t="n">
        <v>45818</v>
      </c>
      <c r="C522" s="23" t="inlineStr">
        <is>
          <t>BE0207</t>
        </is>
      </c>
      <c r="D522" s="23">
        <f>_xlfn.XLOOKUP(C522,MasterSheet!H:H,MasterSheet!F:F)</f>
        <v/>
      </c>
      <c r="E522" s="24">
        <f>SUMIFS(MasterSheet!J:J, MasterSheet!B:B, A522, MasterSheet!D:D, B522, MasterSheet!H:H, C522)</f>
        <v/>
      </c>
      <c r="F522" s="24">
        <f>E522*D522</f>
        <v/>
      </c>
      <c r="G522" s="28">
        <f>SUMIFS(MasterSheet!K:K, MasterSheet!B:B, A522, MasterSheet!D:D, B522, MasterSheet!H:H, C522)</f>
        <v/>
      </c>
      <c r="H522" s="28">
        <f>G522*D522</f>
        <v/>
      </c>
      <c r="I522" s="30">
        <f>SUMIFS(MasterSheet!L:L, MasterSheet!B:B, A522, MasterSheet!D:D, B522, MasterSheet!H:H, C522)</f>
        <v/>
      </c>
      <c r="J522" s="30">
        <f>I522*D522</f>
        <v/>
      </c>
      <c r="K522" s="23">
        <f>UPPER(VLOOKUP(C522,MasterSheet!H:U,14,))</f>
        <v/>
      </c>
    </row>
    <row r="523">
      <c r="A523" s="23" t="n">
        <v>174509</v>
      </c>
      <c r="B523" s="32" t="n">
        <v>45828</v>
      </c>
      <c r="C523" s="23" t="inlineStr">
        <is>
          <t>BE0101</t>
        </is>
      </c>
      <c r="D523" s="23">
        <f>_xlfn.XLOOKUP(C523,MasterSheet!H:H,MasterSheet!F:F)</f>
        <v/>
      </c>
      <c r="E523" s="24">
        <f>SUMIFS(MasterSheet!J:J, MasterSheet!B:B, A523, MasterSheet!D:D, B523, MasterSheet!H:H, C523)</f>
        <v/>
      </c>
      <c r="F523" s="24">
        <f>E523*D523</f>
        <v/>
      </c>
      <c r="G523" s="28">
        <f>SUMIFS(MasterSheet!K:K, MasterSheet!B:B, A523, MasterSheet!D:D, B523, MasterSheet!H:H, C523)</f>
        <v/>
      </c>
      <c r="H523" s="28">
        <f>G523*D523</f>
        <v/>
      </c>
      <c r="I523" s="30">
        <f>SUMIFS(MasterSheet!L:L, MasterSheet!B:B, A523, MasterSheet!D:D, B523, MasterSheet!H:H, C523)</f>
        <v/>
      </c>
      <c r="J523" s="30">
        <f>I523*D523</f>
        <v/>
      </c>
      <c r="K523" s="23">
        <f>UPPER(VLOOKUP(C523,MasterSheet!H:U,14,))</f>
        <v/>
      </c>
    </row>
    <row r="524">
      <c r="A524" s="23" t="n">
        <v>174509</v>
      </c>
      <c r="B524" s="32" t="n">
        <v>45828</v>
      </c>
      <c r="C524" s="23" t="inlineStr">
        <is>
          <t>CS010-RCUS</t>
        </is>
      </c>
      <c r="D524" s="23">
        <f>_xlfn.XLOOKUP(C524,MasterSheet!H:H,MasterSheet!F:F)</f>
        <v/>
      </c>
      <c r="E524" s="24">
        <f>SUMIFS(MasterSheet!J:J, MasterSheet!B:B, A524, MasterSheet!D:D, B524, MasterSheet!H:H, C524)</f>
        <v/>
      </c>
      <c r="F524" s="24">
        <f>E524*D524</f>
        <v/>
      </c>
      <c r="G524" s="28">
        <f>SUMIFS(MasterSheet!K:K, MasterSheet!B:B, A524, MasterSheet!D:D, B524, MasterSheet!H:H, C524)</f>
        <v/>
      </c>
      <c r="H524" s="28">
        <f>G524*D524</f>
        <v/>
      </c>
      <c r="I524" s="30">
        <f>SUMIFS(MasterSheet!L:L, MasterSheet!B:B, A524, MasterSheet!D:D, B524, MasterSheet!H:H, C524)</f>
        <v/>
      </c>
      <c r="J524" s="30">
        <f>I524*D524</f>
        <v/>
      </c>
      <c r="K524" s="23">
        <f>UPPER(VLOOKUP(C524,MasterSheet!H:U,14,))</f>
        <v/>
      </c>
    </row>
    <row r="525">
      <c r="A525" s="23" t="inlineStr">
        <is>
          <t>Opening Stock</t>
        </is>
      </c>
      <c r="B525" s="32" t="n">
        <v>45808</v>
      </c>
      <c r="C525" s="23" t="inlineStr">
        <is>
          <t>MBS1200699</t>
        </is>
      </c>
      <c r="D525" s="23">
        <f>_xlfn.XLOOKUP(C525,MasterSheet!H:H,MasterSheet!F:F)</f>
        <v/>
      </c>
      <c r="E525" s="24">
        <f>SUMIFS(MasterSheet!J:J, MasterSheet!B:B, A525, MasterSheet!D:D, B525, MasterSheet!H:H, C525)</f>
        <v/>
      </c>
      <c r="F525" s="24">
        <f>E525*D525</f>
        <v/>
      </c>
      <c r="G525" s="28">
        <f>SUMIFS(MasterSheet!K:K, MasterSheet!B:B, A525, MasterSheet!D:D, B525, MasterSheet!H:H, C525)</f>
        <v/>
      </c>
      <c r="H525" s="28">
        <f>G525*D525</f>
        <v/>
      </c>
      <c r="I525" s="30">
        <f>SUMIFS(MasterSheet!L:L, MasterSheet!B:B, A525, MasterSheet!D:D, B525, MasterSheet!H:H, C525)</f>
        <v/>
      </c>
      <c r="J525" s="30">
        <f>I525*D525</f>
        <v/>
      </c>
      <c r="K525" s="23">
        <f>UPPER(VLOOKUP(C525,MasterSheet!H:U,14,))</f>
        <v/>
      </c>
    </row>
    <row r="526">
      <c r="A526" s="23" t="n">
        <v>919364</v>
      </c>
      <c r="B526" s="32" t="n">
        <v>45818</v>
      </c>
      <c r="C526" s="23" t="inlineStr">
        <is>
          <t>MBS706667</t>
        </is>
      </c>
      <c r="D526" s="23">
        <f>_xlfn.XLOOKUP(C526,MasterSheet!H:H,MasterSheet!F:F)</f>
        <v/>
      </c>
      <c r="E526" s="24">
        <f>SUMIFS(MasterSheet!J:J, MasterSheet!B:B, A526, MasterSheet!D:D, B526, MasterSheet!H:H, C526)</f>
        <v/>
      </c>
      <c r="F526" s="24">
        <f>E526*D526</f>
        <v/>
      </c>
      <c r="G526" s="28">
        <f>SUMIFS(MasterSheet!K:K, MasterSheet!B:B, A526, MasterSheet!D:D, B526, MasterSheet!H:H, C526)</f>
        <v/>
      </c>
      <c r="H526" s="28">
        <f>G526*D526</f>
        <v/>
      </c>
      <c r="I526" s="30">
        <f>SUMIFS(MasterSheet!L:L, MasterSheet!B:B, A526, MasterSheet!D:D, B526, MasterSheet!H:H, C526)</f>
        <v/>
      </c>
      <c r="J526" s="30">
        <f>I526*D526</f>
        <v/>
      </c>
      <c r="K526" s="23">
        <f>UPPER(VLOOKUP(C526,MasterSheet!H:U,14,))</f>
        <v/>
      </c>
    </row>
    <row r="527">
      <c r="A527" s="23" t="n">
        <v>919467</v>
      </c>
      <c r="B527" s="32" t="n">
        <v>45818</v>
      </c>
      <c r="C527" s="23" t="inlineStr">
        <is>
          <t>MBS760229</t>
        </is>
      </c>
      <c r="D527" s="23">
        <f>_xlfn.XLOOKUP(C527,MasterSheet!H:H,MasterSheet!F:F)</f>
        <v/>
      </c>
      <c r="E527" s="24">
        <f>SUMIFS(MasterSheet!J:J, MasterSheet!B:B, A527, MasterSheet!D:D, B527, MasterSheet!H:H, C527)</f>
        <v/>
      </c>
      <c r="F527" s="24">
        <f>E527*D527</f>
        <v/>
      </c>
      <c r="G527" s="28">
        <f>SUMIFS(MasterSheet!K:K, MasterSheet!B:B, A527, MasterSheet!D:D, B527, MasterSheet!H:H, C527)</f>
        <v/>
      </c>
      <c r="H527" s="28">
        <f>G527*D527</f>
        <v/>
      </c>
      <c r="I527" s="30">
        <f>SUMIFS(MasterSheet!L:L, MasterSheet!B:B, A527, MasterSheet!D:D, B527, MasterSheet!H:H, C527)</f>
        <v/>
      </c>
      <c r="J527" s="30">
        <f>I527*D527</f>
        <v/>
      </c>
      <c r="K527" s="23">
        <f>UPPER(VLOOKUP(C527,MasterSheet!H:U,14,))</f>
        <v/>
      </c>
    </row>
    <row r="528">
      <c r="A528" s="23" t="n">
        <v>919467</v>
      </c>
      <c r="B528" s="32" t="n">
        <v>45818</v>
      </c>
      <c r="C528" s="23" t="inlineStr">
        <is>
          <t>MBS704061</t>
        </is>
      </c>
      <c r="D528" s="23">
        <f>_xlfn.XLOOKUP(C528,MasterSheet!H:H,MasterSheet!F:F)</f>
        <v/>
      </c>
      <c r="E528" s="24">
        <f>SUMIFS(MasterSheet!J:J, MasterSheet!B:B, A528, MasterSheet!D:D, B528, MasterSheet!H:H, C528)</f>
        <v/>
      </c>
      <c r="F528" s="24">
        <f>E528*D528</f>
        <v/>
      </c>
      <c r="G528" s="28">
        <f>SUMIFS(MasterSheet!K:K, MasterSheet!B:B, A528, MasterSheet!D:D, B528, MasterSheet!H:H, C528)</f>
        <v/>
      </c>
      <c r="H528" s="28">
        <f>G528*D528</f>
        <v/>
      </c>
      <c r="I528" s="30">
        <f>SUMIFS(MasterSheet!L:L, MasterSheet!B:B, A528, MasterSheet!D:D, B528, MasterSheet!H:H, C528)</f>
        <v/>
      </c>
      <c r="J528" s="30">
        <f>I528*D528</f>
        <v/>
      </c>
      <c r="K528" s="23">
        <f>UPPER(VLOOKUP(C528,MasterSheet!H:U,14,))</f>
        <v/>
      </c>
    </row>
    <row r="529">
      <c r="A529" s="23" t="n">
        <v>919601</v>
      </c>
      <c r="B529" s="32" t="n">
        <v>45818</v>
      </c>
      <c r="C529" s="23" t="inlineStr">
        <is>
          <t>MBS568997</t>
        </is>
      </c>
      <c r="D529" s="23">
        <f>_xlfn.XLOOKUP(C529,MasterSheet!H:H,MasterSheet!F:F)</f>
        <v/>
      </c>
      <c r="E529" s="24">
        <f>SUMIFS(MasterSheet!J:J, MasterSheet!B:B, A529, MasterSheet!D:D, B529, MasterSheet!H:H, C529)</f>
        <v/>
      </c>
      <c r="F529" s="24">
        <f>E529*D529</f>
        <v/>
      </c>
      <c r="G529" s="28">
        <f>SUMIFS(MasterSheet!K:K, MasterSheet!B:B, A529, MasterSheet!D:D, B529, MasterSheet!H:H, C529)</f>
        <v/>
      </c>
      <c r="H529" s="28">
        <f>G529*D529</f>
        <v/>
      </c>
      <c r="I529" s="30">
        <f>SUMIFS(MasterSheet!L:L, MasterSheet!B:B, A529, MasterSheet!D:D, B529, MasterSheet!H:H, C529)</f>
        <v/>
      </c>
      <c r="J529" s="30">
        <f>I529*D529</f>
        <v/>
      </c>
      <c r="K529" s="23">
        <f>UPPER(VLOOKUP(C529,MasterSheet!H:U,14,))</f>
        <v/>
      </c>
    </row>
    <row r="530">
      <c r="A530" s="23" t="n">
        <v>919601</v>
      </c>
      <c r="B530" s="32" t="n">
        <v>45818</v>
      </c>
      <c r="C530" s="23" t="inlineStr">
        <is>
          <t>MBS568995</t>
        </is>
      </c>
      <c r="D530" s="23">
        <f>_xlfn.XLOOKUP(C530,MasterSheet!H:H,MasterSheet!F:F)</f>
        <v/>
      </c>
      <c r="E530" s="24">
        <f>SUMIFS(MasterSheet!J:J, MasterSheet!B:B, A530, MasterSheet!D:D, B530, MasterSheet!H:H, C530)</f>
        <v/>
      </c>
      <c r="F530" s="24">
        <f>E530*D530</f>
        <v/>
      </c>
      <c r="G530" s="28">
        <f>SUMIFS(MasterSheet!K:K, MasterSheet!B:B, A530, MasterSheet!D:D, B530, MasterSheet!H:H, C530)</f>
        <v/>
      </c>
      <c r="H530" s="28">
        <f>G530*D530</f>
        <v/>
      </c>
      <c r="I530" s="30">
        <f>SUMIFS(MasterSheet!L:L, MasterSheet!B:B, A530, MasterSheet!D:D, B530, MasterSheet!H:H, C530)</f>
        <v/>
      </c>
      <c r="J530" s="30">
        <f>I530*D530</f>
        <v/>
      </c>
      <c r="K530" s="23">
        <f>UPPER(VLOOKUP(C530,MasterSheet!H:U,14,))</f>
        <v/>
      </c>
    </row>
    <row r="531">
      <c r="A531" s="23" t="inlineStr">
        <is>
          <t>919467A</t>
        </is>
      </c>
      <c r="B531" s="32" t="n">
        <v>45828</v>
      </c>
      <c r="C531" s="23" t="inlineStr">
        <is>
          <t>MBS163838</t>
        </is>
      </c>
      <c r="D531" s="23">
        <f>_xlfn.XLOOKUP(C531,MasterSheet!H:H,MasterSheet!F:F)</f>
        <v/>
      </c>
      <c r="E531" s="24">
        <f>SUMIFS(MasterSheet!J:J, MasterSheet!B:B, A531, MasterSheet!D:D, B531, MasterSheet!H:H, C531)</f>
        <v/>
      </c>
      <c r="F531" s="24">
        <f>E531*D531</f>
        <v/>
      </c>
      <c r="G531" s="28">
        <f>SUMIFS(MasterSheet!K:K, MasterSheet!B:B, A531, MasterSheet!D:D, B531, MasterSheet!H:H, C531)</f>
        <v/>
      </c>
      <c r="H531" s="28">
        <f>G531*D531</f>
        <v/>
      </c>
      <c r="I531" s="30">
        <f>SUMIFS(MasterSheet!L:L, MasterSheet!B:B, A531, MasterSheet!D:D, B531, MasterSheet!H:H, C531)</f>
        <v/>
      </c>
      <c r="J531" s="30">
        <f>I531*D531</f>
        <v/>
      </c>
      <c r="K531" s="23">
        <f>UPPER(VLOOKUP(C531,MasterSheet!H:U,14,))</f>
        <v/>
      </c>
    </row>
    <row r="532">
      <c r="A532" s="23" t="n">
        <v>919889</v>
      </c>
      <c r="B532" s="32" t="n">
        <v>45828</v>
      </c>
      <c r="C532" s="23" t="inlineStr">
        <is>
          <t>MBS560259</t>
        </is>
      </c>
      <c r="D532" s="23">
        <f>_xlfn.XLOOKUP(C532,MasterSheet!H:H,MasterSheet!F:F)</f>
        <v/>
      </c>
      <c r="E532" s="24">
        <f>SUMIFS(MasterSheet!J:J, MasterSheet!B:B, A532, MasterSheet!D:D, B532, MasterSheet!H:H, C532)</f>
        <v/>
      </c>
      <c r="F532" s="24">
        <f>E532*D532</f>
        <v/>
      </c>
      <c r="G532" s="28">
        <f>SUMIFS(MasterSheet!K:K, MasterSheet!B:B, A532, MasterSheet!D:D, B532, MasterSheet!H:H, C532)</f>
        <v/>
      </c>
      <c r="H532" s="28">
        <f>G532*D532</f>
        <v/>
      </c>
      <c r="I532" s="30">
        <f>SUMIFS(MasterSheet!L:L, MasterSheet!B:B, A532, MasterSheet!D:D, B532, MasterSheet!H:H, C532)</f>
        <v/>
      </c>
      <c r="J532" s="30">
        <f>I532*D532</f>
        <v/>
      </c>
      <c r="K532" s="23">
        <f>UPPER(VLOOKUP(C532,MasterSheet!H:U,14,))</f>
        <v/>
      </c>
    </row>
    <row r="533">
      <c r="A533" s="23" t="inlineStr">
        <is>
          <t>INV5218</t>
        </is>
      </c>
      <c r="B533" s="32" t="n">
        <v>45811</v>
      </c>
      <c r="C533" s="23" t="n">
        <v>78383</v>
      </c>
      <c r="D533" s="23">
        <f>_xlfn.XLOOKUP(C533,MasterSheet!H:H,MasterSheet!F:F)</f>
        <v/>
      </c>
      <c r="E533" s="24">
        <f>SUMIFS(MasterSheet!J:J, MasterSheet!B:B, A533, MasterSheet!D:D, B533, MasterSheet!H:H, C533)</f>
        <v/>
      </c>
      <c r="F533" s="24">
        <f>E533*D533</f>
        <v/>
      </c>
      <c r="G533" s="28">
        <f>SUMIFS(MasterSheet!K:K, MasterSheet!B:B, A533, MasterSheet!D:D, B533, MasterSheet!H:H, C533)</f>
        <v/>
      </c>
      <c r="H533" s="28">
        <f>G533*D533</f>
        <v/>
      </c>
      <c r="I533" s="30">
        <f>SUMIFS(MasterSheet!L:L, MasterSheet!B:B, A533, MasterSheet!D:D, B533, MasterSheet!H:H, C533)</f>
        <v/>
      </c>
      <c r="J533" s="30">
        <f>I533*D533</f>
        <v/>
      </c>
      <c r="K533" s="23">
        <f>UPPER(VLOOKUP(C533,MasterSheet!H:U,14,))</f>
        <v/>
      </c>
    </row>
    <row r="534">
      <c r="A534" s="23" t="inlineStr">
        <is>
          <t>INV5230</t>
        </is>
      </c>
      <c r="B534" s="32" t="n">
        <v>45811</v>
      </c>
      <c r="C534" s="23" t="n">
        <v>79326</v>
      </c>
      <c r="D534" s="23">
        <f>_xlfn.XLOOKUP(C534,MasterSheet!H:H,MasterSheet!F:F)</f>
        <v/>
      </c>
      <c r="E534" s="24">
        <f>SUMIFS(MasterSheet!J:J, MasterSheet!B:B, A534, MasterSheet!D:D, B534, MasterSheet!H:H, C534)</f>
        <v/>
      </c>
      <c r="F534" s="24">
        <f>E534*D534</f>
        <v/>
      </c>
      <c r="G534" s="28">
        <f>SUMIFS(MasterSheet!K:K, MasterSheet!B:B, A534, MasterSheet!D:D, B534, MasterSheet!H:H, C534)</f>
        <v/>
      </c>
      <c r="H534" s="28">
        <f>G534*D534</f>
        <v/>
      </c>
      <c r="I534" s="30">
        <f>SUMIFS(MasterSheet!L:L, MasterSheet!B:B, A534, MasterSheet!D:D, B534, MasterSheet!H:H, C534)</f>
        <v/>
      </c>
      <c r="J534" s="30">
        <f>I534*D534</f>
        <v/>
      </c>
      <c r="K534" s="23">
        <f>UPPER(VLOOKUP(C534,MasterSheet!H:U,14,))</f>
        <v/>
      </c>
    </row>
    <row r="535">
      <c r="A535" s="23" t="inlineStr">
        <is>
          <t>INV5212</t>
        </is>
      </c>
      <c r="B535" s="32" t="n">
        <v>45811</v>
      </c>
      <c r="C535" s="23" t="n">
        <v>27003</v>
      </c>
      <c r="D535" s="23">
        <f>_xlfn.XLOOKUP(C535,MasterSheet!H:H,MasterSheet!F:F)</f>
        <v/>
      </c>
      <c r="E535" s="24">
        <f>SUMIFS(MasterSheet!J:J, MasterSheet!B:B, A535, MasterSheet!D:D, B535, MasterSheet!H:H, C535)</f>
        <v/>
      </c>
      <c r="F535" s="24">
        <f>E535*D535</f>
        <v/>
      </c>
      <c r="G535" s="28">
        <f>SUMIFS(MasterSheet!K:K, MasterSheet!B:B, A535, MasterSheet!D:D, B535, MasterSheet!H:H, C535)</f>
        <v/>
      </c>
      <c r="H535" s="28">
        <f>G535*D535</f>
        <v/>
      </c>
      <c r="I535" s="30">
        <f>SUMIFS(MasterSheet!L:L, MasterSheet!B:B, A535, MasterSheet!D:D, B535, MasterSheet!H:H, C535)</f>
        <v/>
      </c>
      <c r="J535" s="30">
        <f>I535*D535</f>
        <v/>
      </c>
      <c r="K535" s="23">
        <f>UPPER(VLOOKUP(C535,MasterSheet!H:U,14,))</f>
        <v/>
      </c>
    </row>
    <row r="536">
      <c r="A536" s="23" t="inlineStr">
        <is>
          <t>INV5388</t>
        </is>
      </c>
      <c r="B536" s="32" t="n">
        <v>45818</v>
      </c>
      <c r="C536" s="23" t="n">
        <v>40321</v>
      </c>
      <c r="D536" s="23">
        <f>_xlfn.XLOOKUP(C536,MasterSheet!H:H,MasterSheet!F:F)</f>
        <v/>
      </c>
      <c r="E536" s="24">
        <f>SUMIFS(MasterSheet!J:J, MasterSheet!B:B, A536, MasterSheet!D:D, B536, MasterSheet!H:H, C536)</f>
        <v/>
      </c>
      <c r="F536" s="24">
        <f>E536*D536</f>
        <v/>
      </c>
      <c r="G536" s="28">
        <f>SUMIFS(MasterSheet!K:K, MasterSheet!B:B, A536, MasterSheet!D:D, B536, MasterSheet!H:H, C536)</f>
        <v/>
      </c>
      <c r="H536" s="28">
        <f>G536*D536</f>
        <v/>
      </c>
      <c r="I536" s="30">
        <f>SUMIFS(MasterSheet!L:L, MasterSheet!B:B, A536, MasterSheet!D:D, B536, MasterSheet!H:H, C536)</f>
        <v/>
      </c>
      <c r="J536" s="30">
        <f>I536*D536</f>
        <v/>
      </c>
      <c r="K536" s="23">
        <f>UPPER(VLOOKUP(C536,MasterSheet!H:U,14,))</f>
        <v/>
      </c>
    </row>
    <row r="537">
      <c r="A537" s="23" t="inlineStr">
        <is>
          <t>Opening Stock</t>
        </is>
      </c>
      <c r="B537" s="32" t="n">
        <v>45808</v>
      </c>
      <c r="C537" s="23" t="n">
        <v>41010</v>
      </c>
      <c r="D537" s="23">
        <f>_xlfn.XLOOKUP(C537,MasterSheet!H:H,MasterSheet!F:F)</f>
        <v/>
      </c>
      <c r="E537" s="24">
        <f>SUMIFS(MasterSheet!J:J, MasterSheet!B:B, A537, MasterSheet!D:D, B537, MasterSheet!H:H, C537)</f>
        <v/>
      </c>
      <c r="F537" s="24">
        <f>E537*D537</f>
        <v/>
      </c>
      <c r="G537" s="28">
        <f>SUMIFS(MasterSheet!K:K, MasterSheet!B:B, A537, MasterSheet!D:D, B537, MasterSheet!H:H, C537)</f>
        <v/>
      </c>
      <c r="H537" s="28">
        <f>G537*D537</f>
        <v/>
      </c>
      <c r="I537" s="30">
        <f>SUMIFS(MasterSheet!L:L, MasterSheet!B:B, A537, MasterSheet!D:D, B537, MasterSheet!H:H, C537)</f>
        <v/>
      </c>
      <c r="J537" s="30">
        <f>I537*D537</f>
        <v/>
      </c>
      <c r="K537" s="23">
        <f>UPPER(VLOOKUP(C537,MasterSheet!H:U,14,))</f>
        <v/>
      </c>
    </row>
    <row r="538">
      <c r="A538" s="23" t="n">
        <v>3305058</v>
      </c>
      <c r="B538" s="32" t="n">
        <v>45813</v>
      </c>
      <c r="C538" s="23" t="inlineStr">
        <is>
          <t>9042-08</t>
        </is>
      </c>
      <c r="D538" s="23">
        <f>_xlfn.XLOOKUP(C538,MasterSheet!H:H,MasterSheet!F:F)</f>
        <v/>
      </c>
      <c r="E538" s="24">
        <f>SUMIFS(MasterSheet!J:J, MasterSheet!B:B, A538, MasterSheet!D:D, B538, MasterSheet!H:H, C538)</f>
        <v/>
      </c>
      <c r="F538" s="24">
        <f>E538*D538</f>
        <v/>
      </c>
      <c r="G538" s="28">
        <f>SUMIFS(MasterSheet!K:K, MasterSheet!B:B, A538, MasterSheet!D:D, B538, MasterSheet!H:H, C538)</f>
        <v/>
      </c>
      <c r="H538" s="28">
        <f>G538*D538</f>
        <v/>
      </c>
      <c r="I538" s="30">
        <f>SUMIFS(MasterSheet!L:L, MasterSheet!B:B, A538, MasterSheet!D:D, B538, MasterSheet!H:H, C538)</f>
        <v/>
      </c>
      <c r="J538" s="30">
        <f>I538*D538</f>
        <v/>
      </c>
      <c r="K538" s="23">
        <f>UPPER(VLOOKUP(C538,MasterSheet!H:U,14,))</f>
        <v/>
      </c>
    </row>
    <row r="539">
      <c r="A539" s="23" t="n">
        <v>3305058</v>
      </c>
      <c r="B539" s="32" t="n">
        <v>45813</v>
      </c>
      <c r="C539" s="23" t="inlineStr">
        <is>
          <t>9200-08</t>
        </is>
      </c>
      <c r="D539" s="23">
        <f>_xlfn.XLOOKUP(C539,MasterSheet!H:H,MasterSheet!F:F)</f>
        <v/>
      </c>
      <c r="E539" s="24">
        <f>SUMIFS(MasterSheet!J:J, MasterSheet!B:B, A539, MasterSheet!D:D, B539, MasterSheet!H:H, C539)</f>
        <v/>
      </c>
      <c r="F539" s="24">
        <f>E539*D539</f>
        <v/>
      </c>
      <c r="G539" s="28">
        <f>SUMIFS(MasterSheet!K:K, MasterSheet!B:B, A539, MasterSheet!D:D, B539, MasterSheet!H:H, C539)</f>
        <v/>
      </c>
      <c r="H539" s="28">
        <f>G539*D539</f>
        <v/>
      </c>
      <c r="I539" s="30">
        <f>SUMIFS(MasterSheet!L:L, MasterSheet!B:B, A539, MasterSheet!D:D, B539, MasterSheet!H:H, C539)</f>
        <v/>
      </c>
      <c r="J539" s="30">
        <f>I539*D539</f>
        <v/>
      </c>
      <c r="K539" s="23">
        <f>UPPER(VLOOKUP(C539,MasterSheet!H:U,14,))</f>
        <v/>
      </c>
    </row>
    <row r="540">
      <c r="A540" s="23" t="n">
        <v>335866</v>
      </c>
      <c r="B540" s="32" t="n">
        <v>45833</v>
      </c>
      <c r="C540" s="23" t="inlineStr">
        <is>
          <t>1200-01S</t>
        </is>
      </c>
      <c r="D540" s="23">
        <f>_xlfn.XLOOKUP(C540,MasterSheet!H:H,MasterSheet!F:F)</f>
        <v/>
      </c>
      <c r="E540" s="24">
        <f>SUMIFS(MasterSheet!J:J, MasterSheet!B:B, A540, MasterSheet!D:D, B540, MasterSheet!H:H, C540)</f>
        <v/>
      </c>
      <c r="F540" s="24">
        <f>E540*D540</f>
        <v/>
      </c>
      <c r="G540" s="28">
        <f>SUMIFS(MasterSheet!K:K, MasterSheet!B:B, A540, MasterSheet!D:D, B540, MasterSheet!H:H, C540)</f>
        <v/>
      </c>
      <c r="H540" s="28">
        <f>G540*D540</f>
        <v/>
      </c>
      <c r="I540" s="30">
        <f>SUMIFS(MasterSheet!L:L, MasterSheet!B:B, A540, MasterSheet!D:D, B540, MasterSheet!H:H, C540)</f>
        <v/>
      </c>
      <c r="J540" s="30">
        <f>I540*D540</f>
        <v/>
      </c>
      <c r="K540" s="23">
        <f>UPPER(VLOOKUP(C540,MasterSheet!H:U,14,))</f>
        <v/>
      </c>
    </row>
    <row r="541">
      <c r="A541" s="23" t="inlineStr">
        <is>
          <t>Opening Stock</t>
        </is>
      </c>
      <c r="B541" s="32" t="n">
        <v>45808</v>
      </c>
      <c r="C541" s="23" t="inlineStr">
        <is>
          <t>T7340</t>
        </is>
      </c>
      <c r="D541" s="23">
        <f>_xlfn.XLOOKUP(C541,MasterSheet!H:H,MasterSheet!F:F)</f>
        <v/>
      </c>
      <c r="E541" s="24">
        <f>SUMIFS(MasterSheet!J:J, MasterSheet!B:B, A541, MasterSheet!D:D, B541, MasterSheet!H:H, C541)</f>
        <v/>
      </c>
      <c r="F541" s="24">
        <f>E541*D541</f>
        <v/>
      </c>
      <c r="G541" s="28">
        <f>SUMIFS(MasterSheet!K:K, MasterSheet!B:B, A541, MasterSheet!D:D, B541, MasterSheet!H:H, C541)</f>
        <v/>
      </c>
      <c r="H541" s="28">
        <f>G541*D541</f>
        <v/>
      </c>
      <c r="I541" s="30">
        <f>SUMIFS(MasterSheet!L:L, MasterSheet!B:B, A541, MasterSheet!D:D, B541, MasterSheet!H:H, C541)</f>
        <v/>
      </c>
      <c r="J541" s="30">
        <f>I541*D541</f>
        <v/>
      </c>
      <c r="K541" s="23">
        <f>UPPER(VLOOKUP(C541,MasterSheet!H:U,14,))</f>
        <v/>
      </c>
    </row>
    <row r="542">
      <c r="A542" s="23" t="inlineStr">
        <is>
          <t>Opening Stock</t>
        </is>
      </c>
      <c r="B542" s="32" t="n">
        <v>45808</v>
      </c>
      <c r="C542" s="23" t="inlineStr">
        <is>
          <t>T6979</t>
        </is>
      </c>
      <c r="D542" s="23">
        <f>_xlfn.XLOOKUP(C542,MasterSheet!H:H,MasterSheet!F:F)</f>
        <v/>
      </c>
      <c r="E542" s="24">
        <f>SUMIFS(MasterSheet!J:J, MasterSheet!B:B, A542, MasterSheet!D:D, B542, MasterSheet!H:H, C542)</f>
        <v/>
      </c>
      <c r="F542" s="24">
        <f>E542*D542</f>
        <v/>
      </c>
      <c r="G542" s="28">
        <f>SUMIFS(MasterSheet!K:K, MasterSheet!B:B, A542, MasterSheet!D:D, B542, MasterSheet!H:H, C542)</f>
        <v/>
      </c>
      <c r="H542" s="28">
        <f>G542*D542</f>
        <v/>
      </c>
      <c r="I542" s="30">
        <f>SUMIFS(MasterSheet!L:L, MasterSheet!B:B, A542, MasterSheet!D:D, B542, MasterSheet!H:H, C542)</f>
        <v/>
      </c>
      <c r="J542" s="30">
        <f>I542*D542</f>
        <v/>
      </c>
      <c r="K542" s="23">
        <f>UPPER(VLOOKUP(C542,MasterSheet!H:U,14,))</f>
        <v/>
      </c>
    </row>
    <row r="543">
      <c r="A543" s="23" t="inlineStr">
        <is>
          <t>Opening Stock</t>
        </is>
      </c>
      <c r="B543" s="32" t="n">
        <v>45808</v>
      </c>
      <c r="C543" s="23" t="inlineStr">
        <is>
          <t>T17190</t>
        </is>
      </c>
      <c r="D543" s="23">
        <f>_xlfn.XLOOKUP(C543,MasterSheet!H:H,MasterSheet!F:F)</f>
        <v/>
      </c>
      <c r="E543" s="24">
        <f>SUMIFS(MasterSheet!J:J, MasterSheet!B:B, A543, MasterSheet!D:D, B543, MasterSheet!H:H, C543)</f>
        <v/>
      </c>
      <c r="F543" s="24">
        <f>E543*D543</f>
        <v/>
      </c>
      <c r="G543" s="28">
        <f>SUMIFS(MasterSheet!K:K, MasterSheet!B:B, A543, MasterSheet!D:D, B543, MasterSheet!H:H, C543)</f>
        <v/>
      </c>
      <c r="H543" s="28">
        <f>G543*D543</f>
        <v/>
      </c>
      <c r="I543" s="30">
        <f>SUMIFS(MasterSheet!L:L, MasterSheet!B:B, A543, MasterSheet!D:D, B543, MasterSheet!H:H, C543)</f>
        <v/>
      </c>
      <c r="J543" s="30">
        <f>I543*D543</f>
        <v/>
      </c>
      <c r="K543" s="23">
        <f>UPPER(VLOOKUP(C543,MasterSheet!H:U,14,))</f>
        <v/>
      </c>
    </row>
    <row r="544">
      <c r="A544" s="23" t="inlineStr">
        <is>
          <t>INV250606-006</t>
        </is>
      </c>
      <c r="B544" s="32" t="n">
        <v>45817</v>
      </c>
      <c r="C544" s="23" t="inlineStr">
        <is>
          <t>TN4424</t>
        </is>
      </c>
      <c r="D544" s="23">
        <f>_xlfn.XLOOKUP(C544,MasterSheet!H:H,MasterSheet!F:F)</f>
        <v/>
      </c>
      <c r="E544" s="24">
        <f>SUMIFS(MasterSheet!J:J, MasterSheet!B:B, A544, MasterSheet!D:D, B544, MasterSheet!H:H, C544)</f>
        <v/>
      </c>
      <c r="F544" s="24">
        <f>E544*D544</f>
        <v/>
      </c>
      <c r="G544" s="28">
        <f>SUMIFS(MasterSheet!K:K, MasterSheet!B:B, A544, MasterSheet!D:D, B544, MasterSheet!H:H, C544)</f>
        <v/>
      </c>
      <c r="H544" s="28">
        <f>G544*D544</f>
        <v/>
      </c>
      <c r="I544" s="30">
        <f>SUMIFS(MasterSheet!L:L, MasterSheet!B:B, A544, MasterSheet!D:D, B544, MasterSheet!H:H, C544)</f>
        <v/>
      </c>
      <c r="J544" s="30">
        <f>I544*D544</f>
        <v/>
      </c>
      <c r="K544" s="23">
        <f>UPPER(VLOOKUP(C544,MasterSheet!H:U,14,))</f>
        <v/>
      </c>
    </row>
    <row r="545">
      <c r="A545" s="23" t="inlineStr">
        <is>
          <t>INV250606-005</t>
        </is>
      </c>
      <c r="B545" s="32" t="n">
        <v>45817</v>
      </c>
      <c r="C545" s="23" t="inlineStr">
        <is>
          <t>T9267</t>
        </is>
      </c>
      <c r="D545" s="23">
        <f>_xlfn.XLOOKUP(C545,MasterSheet!H:H,MasterSheet!F:F)</f>
        <v/>
      </c>
      <c r="E545" s="24">
        <f>SUMIFS(MasterSheet!J:J, MasterSheet!B:B, A545, MasterSheet!D:D, B545, MasterSheet!H:H, C545)</f>
        <v/>
      </c>
      <c r="F545" s="24">
        <f>E545*D545</f>
        <v/>
      </c>
      <c r="G545" s="28">
        <f>SUMIFS(MasterSheet!K:K, MasterSheet!B:B, A545, MasterSheet!D:D, B545, MasterSheet!H:H, C545)</f>
        <v/>
      </c>
      <c r="H545" s="28">
        <f>G545*D545</f>
        <v/>
      </c>
      <c r="I545" s="30">
        <f>SUMIFS(MasterSheet!L:L, MasterSheet!B:B, A545, MasterSheet!D:D, B545, MasterSheet!H:H, C545)</f>
        <v/>
      </c>
      <c r="J545" s="30">
        <f>I545*D545</f>
        <v/>
      </c>
      <c r="K545" s="23">
        <f>UPPER(VLOOKUP(C545,MasterSheet!H:U,14,))</f>
        <v/>
      </c>
    </row>
    <row r="546">
      <c r="A546" s="23" t="inlineStr">
        <is>
          <t>INV250613-069</t>
        </is>
      </c>
      <c r="B546" s="32" t="n">
        <v>45826</v>
      </c>
      <c r="C546" s="23" t="inlineStr">
        <is>
          <t>TN2346</t>
        </is>
      </c>
      <c r="D546" s="23">
        <f>_xlfn.XLOOKUP(C546,MasterSheet!H:H,MasterSheet!F:F)</f>
        <v/>
      </c>
      <c r="E546" s="24">
        <f>SUMIFS(MasterSheet!J:J, MasterSheet!B:B, A546, MasterSheet!D:D, B546, MasterSheet!H:H, C546)</f>
        <v/>
      </c>
      <c r="F546" s="24">
        <f>E546*D546</f>
        <v/>
      </c>
      <c r="G546" s="28">
        <f>SUMIFS(MasterSheet!K:K, MasterSheet!B:B, A546, MasterSheet!D:D, B546, MasterSheet!H:H, C546)</f>
        <v/>
      </c>
      <c r="H546" s="28">
        <f>G546*D546</f>
        <v/>
      </c>
      <c r="I546" s="30">
        <f>SUMIFS(MasterSheet!L:L, MasterSheet!B:B, A546, MasterSheet!D:D, B546, MasterSheet!H:H, C546)</f>
        <v/>
      </c>
      <c r="J546" s="30">
        <f>I546*D546</f>
        <v/>
      </c>
      <c r="K546" s="23">
        <f>UPPER(VLOOKUP(C546,MasterSheet!H:U,14,))</f>
        <v/>
      </c>
    </row>
    <row r="547">
      <c r="A547" s="23" t="inlineStr">
        <is>
          <t>INV250613-068</t>
        </is>
      </c>
      <c r="B547" s="32" t="n">
        <v>45826</v>
      </c>
      <c r="C547" s="23" t="inlineStr">
        <is>
          <t>TMPY-01864</t>
        </is>
      </c>
      <c r="D547" s="23">
        <f>_xlfn.XLOOKUP(C547,MasterSheet!H:H,MasterSheet!F:F)</f>
        <v/>
      </c>
      <c r="E547" s="24">
        <f>SUMIFS(MasterSheet!J:J, MasterSheet!B:B, A547, MasterSheet!D:D, B547, MasterSheet!H:H, C547)</f>
        <v/>
      </c>
      <c r="F547" s="24">
        <f>E547*D547</f>
        <v/>
      </c>
      <c r="G547" s="28">
        <f>SUMIFS(MasterSheet!K:K, MasterSheet!B:B, A547, MasterSheet!D:D, B547, MasterSheet!H:H, C547)</f>
        <v/>
      </c>
      <c r="H547" s="28">
        <f>G547*D547</f>
        <v/>
      </c>
      <c r="I547" s="30">
        <f>SUMIFS(MasterSheet!L:L, MasterSheet!B:B, A547, MasterSheet!D:D, B547, MasterSheet!H:H, C547)</f>
        <v/>
      </c>
      <c r="J547" s="30">
        <f>I547*D547</f>
        <v/>
      </c>
      <c r="K547" s="23">
        <f>UPPER(VLOOKUP(C547,MasterSheet!H:U,14,))</f>
        <v/>
      </c>
    </row>
    <row r="548">
      <c r="A548" s="23" t="inlineStr">
        <is>
          <t>INV250613-068</t>
        </is>
      </c>
      <c r="B548" s="32" t="n">
        <v>45826</v>
      </c>
      <c r="C548" s="23" t="inlineStr">
        <is>
          <t>T2802</t>
        </is>
      </c>
      <c r="D548" s="23">
        <f>_xlfn.XLOOKUP(C548,MasterSheet!H:H,MasterSheet!F:F)</f>
        <v/>
      </c>
      <c r="E548" s="24">
        <f>SUMIFS(MasterSheet!J:J, MasterSheet!B:B, A548, MasterSheet!D:D, B548, MasterSheet!H:H, C548)</f>
        <v/>
      </c>
      <c r="F548" s="24">
        <f>E548*D548</f>
        <v/>
      </c>
      <c r="G548" s="28">
        <f>SUMIFS(MasterSheet!K:K, MasterSheet!B:B, A548, MasterSheet!D:D, B548, MasterSheet!H:H, C548)</f>
        <v/>
      </c>
      <c r="H548" s="28">
        <f>G548*D548</f>
        <v/>
      </c>
      <c r="I548" s="30">
        <f>SUMIFS(MasterSheet!L:L, MasterSheet!B:B, A548, MasterSheet!D:D, B548, MasterSheet!H:H, C548)</f>
        <v/>
      </c>
      <c r="J548" s="30">
        <f>I548*D548</f>
        <v/>
      </c>
      <c r="K548" s="23">
        <f>UPPER(VLOOKUP(C548,MasterSheet!H:U,14,))</f>
        <v/>
      </c>
    </row>
    <row r="549">
      <c r="A549" s="23" t="inlineStr">
        <is>
          <t>INV250613-068</t>
        </is>
      </c>
      <c r="B549" s="32" t="n">
        <v>45826</v>
      </c>
      <c r="C549" s="23" t="inlineStr">
        <is>
          <t>T6276</t>
        </is>
      </c>
      <c r="D549" s="23">
        <f>_xlfn.XLOOKUP(C549,MasterSheet!H:H,MasterSheet!F:F)</f>
        <v/>
      </c>
      <c r="E549" s="24">
        <f>SUMIFS(MasterSheet!J:J, MasterSheet!B:B, A549, MasterSheet!D:D, B549, MasterSheet!H:H, C549)</f>
        <v/>
      </c>
      <c r="F549" s="24">
        <f>E549*D549</f>
        <v/>
      </c>
      <c r="G549" s="28">
        <f>SUMIFS(MasterSheet!K:K, MasterSheet!B:B, A549, MasterSheet!D:D, B549, MasterSheet!H:H, C549)</f>
        <v/>
      </c>
      <c r="H549" s="28">
        <f>G549*D549</f>
        <v/>
      </c>
      <c r="I549" s="30">
        <f>SUMIFS(MasterSheet!L:L, MasterSheet!B:B, A549, MasterSheet!D:D, B549, MasterSheet!H:H, C549)</f>
        <v/>
      </c>
      <c r="J549" s="30">
        <f>I549*D549</f>
        <v/>
      </c>
      <c r="K549" s="23">
        <f>UPPER(VLOOKUP(C549,MasterSheet!H:U,14,))</f>
        <v/>
      </c>
    </row>
    <row r="550">
      <c r="A550" s="23" t="inlineStr">
        <is>
          <t>INV250613-068</t>
        </is>
      </c>
      <c r="B550" s="32" t="n">
        <v>45826</v>
      </c>
      <c r="C550" s="23" t="inlineStr">
        <is>
          <t>T1724</t>
        </is>
      </c>
      <c r="D550" s="23">
        <f>_xlfn.XLOOKUP(C550,MasterSheet!H:H,MasterSheet!F:F)</f>
        <v/>
      </c>
      <c r="E550" s="24">
        <f>SUMIFS(MasterSheet!J:J, MasterSheet!B:B, A550, MasterSheet!D:D, B550, MasterSheet!H:H, C550)</f>
        <v/>
      </c>
      <c r="F550" s="24">
        <f>E550*D550</f>
        <v/>
      </c>
      <c r="G550" s="28">
        <f>SUMIFS(MasterSheet!K:K, MasterSheet!B:B, A550, MasterSheet!D:D, B550, MasterSheet!H:H, C550)</f>
        <v/>
      </c>
      <c r="H550" s="28">
        <f>G550*D550</f>
        <v/>
      </c>
      <c r="I550" s="30">
        <f>SUMIFS(MasterSheet!L:L, MasterSheet!B:B, A550, MasterSheet!D:D, B550, MasterSheet!H:H, C550)</f>
        <v/>
      </c>
      <c r="J550" s="30">
        <f>I550*D550</f>
        <v/>
      </c>
      <c r="K550" s="23">
        <f>UPPER(VLOOKUP(C550,MasterSheet!H:U,14,))</f>
        <v/>
      </c>
    </row>
    <row r="551">
      <c r="A551" s="23" t="inlineStr">
        <is>
          <t>INV250613-068</t>
        </is>
      </c>
      <c r="B551" s="32" t="n">
        <v>45826</v>
      </c>
      <c r="C551" s="23" t="inlineStr">
        <is>
          <t>T6972</t>
        </is>
      </c>
      <c r="D551" s="23">
        <f>_xlfn.XLOOKUP(C551,MasterSheet!H:H,MasterSheet!F:F)</f>
        <v/>
      </c>
      <c r="E551" s="24">
        <f>SUMIFS(MasterSheet!J:J, MasterSheet!B:B, A551, MasterSheet!D:D, B551, MasterSheet!H:H, C551)</f>
        <v/>
      </c>
      <c r="F551" s="24">
        <f>E551*D551</f>
        <v/>
      </c>
      <c r="G551" s="28">
        <f>SUMIFS(MasterSheet!K:K, MasterSheet!B:B, A551, MasterSheet!D:D, B551, MasterSheet!H:H, C551)</f>
        <v/>
      </c>
      <c r="H551" s="28">
        <f>G551*D551</f>
        <v/>
      </c>
      <c r="I551" s="30">
        <f>SUMIFS(MasterSheet!L:L, MasterSheet!B:B, A551, MasterSheet!D:D, B551, MasterSheet!H:H, C551)</f>
        <v/>
      </c>
      <c r="J551" s="30">
        <f>I551*D551</f>
        <v/>
      </c>
      <c r="K551" s="23">
        <f>UPPER(VLOOKUP(C551,MasterSheet!H:U,14,))</f>
        <v/>
      </c>
    </row>
    <row r="552">
      <c r="A552" s="23" t="inlineStr">
        <is>
          <t>INV250613-068</t>
        </is>
      </c>
      <c r="B552" s="32" t="n">
        <v>45826</v>
      </c>
      <c r="C552" s="23" t="inlineStr">
        <is>
          <t>T1508</t>
        </is>
      </c>
      <c r="D552" s="23">
        <f>_xlfn.XLOOKUP(C552,MasterSheet!H:H,MasterSheet!F:F)</f>
        <v/>
      </c>
      <c r="E552" s="24">
        <f>SUMIFS(MasterSheet!J:J, MasterSheet!B:B, A552, MasterSheet!D:D, B552, MasterSheet!H:H, C552)</f>
        <v/>
      </c>
      <c r="F552" s="24">
        <f>E552*D552</f>
        <v/>
      </c>
      <c r="G552" s="28">
        <f>SUMIFS(MasterSheet!K:K, MasterSheet!B:B, A552, MasterSheet!D:D, B552, MasterSheet!H:H, C552)</f>
        <v/>
      </c>
      <c r="H552" s="28">
        <f>G552*D552</f>
        <v/>
      </c>
      <c r="I552" s="30">
        <f>SUMIFS(MasterSheet!L:L, MasterSheet!B:B, A552, MasterSheet!D:D, B552, MasterSheet!H:H, C552)</f>
        <v/>
      </c>
      <c r="J552" s="30">
        <f>I552*D552</f>
        <v/>
      </c>
      <c r="K552" s="23">
        <f>UPPER(VLOOKUP(C552,MasterSheet!H:U,14,))</f>
        <v/>
      </c>
    </row>
    <row r="553">
      <c r="A553" s="23" t="inlineStr">
        <is>
          <t>INV250613-068</t>
        </is>
      </c>
      <c r="B553" s="32" t="n">
        <v>45826</v>
      </c>
      <c r="C553" s="23" t="inlineStr">
        <is>
          <t>T2038</t>
        </is>
      </c>
      <c r="D553" s="23">
        <f>_xlfn.XLOOKUP(C553,MasterSheet!H:H,MasterSheet!F:F)</f>
        <v/>
      </c>
      <c r="E553" s="24">
        <f>SUMIFS(MasterSheet!J:J, MasterSheet!B:B, A553, MasterSheet!D:D, B553, MasterSheet!H:H, C553)</f>
        <v/>
      </c>
      <c r="F553" s="24">
        <f>E553*D553</f>
        <v/>
      </c>
      <c r="G553" s="28">
        <f>SUMIFS(MasterSheet!K:K, MasterSheet!B:B, A553, MasterSheet!D:D, B553, MasterSheet!H:H, C553)</f>
        <v/>
      </c>
      <c r="H553" s="28">
        <f>G553*D553</f>
        <v/>
      </c>
      <c r="I553" s="30">
        <f>SUMIFS(MasterSheet!L:L, MasterSheet!B:B, A553, MasterSheet!D:D, B553, MasterSheet!H:H, C553)</f>
        <v/>
      </c>
      <c r="J553" s="30">
        <f>I553*D553</f>
        <v/>
      </c>
      <c r="K553" s="23">
        <f>UPPER(VLOOKUP(C553,MasterSheet!H:U,14,))</f>
        <v/>
      </c>
    </row>
    <row r="554">
      <c r="A554" s="23" t="inlineStr">
        <is>
          <t>INV250613-068</t>
        </is>
      </c>
      <c r="B554" s="32" t="n">
        <v>45826</v>
      </c>
      <c r="C554" s="23" t="inlineStr">
        <is>
          <t>T11469</t>
        </is>
      </c>
      <c r="D554" s="23">
        <f>_xlfn.XLOOKUP(C554,MasterSheet!H:H,MasterSheet!F:F)</f>
        <v/>
      </c>
      <c r="E554" s="24">
        <f>SUMIFS(MasterSheet!J:J, MasterSheet!B:B, A554, MasterSheet!D:D, B554, MasterSheet!H:H, C554)</f>
        <v/>
      </c>
      <c r="F554" s="24">
        <f>E554*D554</f>
        <v/>
      </c>
      <c r="G554" s="28">
        <f>SUMIFS(MasterSheet!K:K, MasterSheet!B:B, A554, MasterSheet!D:D, B554, MasterSheet!H:H, C554)</f>
        <v/>
      </c>
      <c r="H554" s="28">
        <f>G554*D554</f>
        <v/>
      </c>
      <c r="I554" s="30">
        <f>SUMIFS(MasterSheet!L:L, MasterSheet!B:B, A554, MasterSheet!D:D, B554, MasterSheet!H:H, C554)</f>
        <v/>
      </c>
      <c r="J554" s="30">
        <f>I554*D554</f>
        <v/>
      </c>
      <c r="K554" s="23">
        <f>UPPER(VLOOKUP(C554,MasterSheet!H:U,14,))</f>
        <v/>
      </c>
    </row>
    <row r="555">
      <c r="A555" s="23" t="inlineStr">
        <is>
          <t>INV250613-067</t>
        </is>
      </c>
      <c r="B555" s="32" t="n">
        <v>45826</v>
      </c>
      <c r="C555" s="23" t="inlineStr">
        <is>
          <t>TN1597</t>
        </is>
      </c>
      <c r="D555" s="23">
        <f>_xlfn.XLOOKUP(C555,MasterSheet!H:H,MasterSheet!F:F)</f>
        <v/>
      </c>
      <c r="E555" s="24">
        <f>SUMIFS(MasterSheet!J:J, MasterSheet!B:B, A555, MasterSheet!D:D, B555, MasterSheet!H:H, C555)</f>
        <v/>
      </c>
      <c r="F555" s="24">
        <f>E555*D555</f>
        <v/>
      </c>
      <c r="G555" s="28">
        <f>SUMIFS(MasterSheet!K:K, MasterSheet!B:B, A555, MasterSheet!D:D, B555, MasterSheet!H:H, C555)</f>
        <v/>
      </c>
      <c r="H555" s="28">
        <f>G555*D555</f>
        <v/>
      </c>
      <c r="I555" s="30">
        <f>SUMIFS(MasterSheet!L:L, MasterSheet!B:B, A555, MasterSheet!D:D, B555, MasterSheet!H:H, C555)</f>
        <v/>
      </c>
      <c r="J555" s="30">
        <f>I555*D555</f>
        <v/>
      </c>
      <c r="K555" s="23">
        <f>UPPER(VLOOKUP(C555,MasterSheet!H:U,14,))</f>
        <v/>
      </c>
    </row>
    <row r="556">
      <c r="A556" s="23" t="inlineStr">
        <is>
          <t>INV250613-067</t>
        </is>
      </c>
      <c r="B556" s="32" t="n">
        <v>45826</v>
      </c>
      <c r="C556" s="23" t="inlineStr">
        <is>
          <t>T4964</t>
        </is>
      </c>
      <c r="D556" s="23">
        <f>_xlfn.XLOOKUP(C556,MasterSheet!H:H,MasterSheet!F:F)</f>
        <v/>
      </c>
      <c r="E556" s="24">
        <f>SUMIFS(MasterSheet!J:J, MasterSheet!B:B, A556, MasterSheet!D:D, B556, MasterSheet!H:H, C556)</f>
        <v/>
      </c>
      <c r="F556" s="24">
        <f>E556*D556</f>
        <v/>
      </c>
      <c r="G556" s="28">
        <f>SUMIFS(MasterSheet!K:K, MasterSheet!B:B, A556, MasterSheet!D:D, B556, MasterSheet!H:H, C556)</f>
        <v/>
      </c>
      <c r="H556" s="28">
        <f>G556*D556</f>
        <v/>
      </c>
      <c r="I556" s="30">
        <f>SUMIFS(MasterSheet!L:L, MasterSheet!B:B, A556, MasterSheet!D:D, B556, MasterSheet!H:H, C556)</f>
        <v/>
      </c>
      <c r="J556" s="30">
        <f>I556*D556</f>
        <v/>
      </c>
      <c r="K556" s="23">
        <f>UPPER(VLOOKUP(C556,MasterSheet!H:U,14,))</f>
        <v/>
      </c>
    </row>
    <row r="557">
      <c r="A557" s="23" t="n">
        <v>44075</v>
      </c>
      <c r="B557" s="32" t="n">
        <v>45817</v>
      </c>
      <c r="C557" s="23" t="inlineStr">
        <is>
          <t>3617-1</t>
        </is>
      </c>
      <c r="D557" s="23">
        <f>_xlfn.XLOOKUP(C557,MasterSheet!H:H,MasterSheet!F:F)</f>
        <v/>
      </c>
      <c r="E557" s="24">
        <f>SUMIFS(MasterSheet!J:J, MasterSheet!B:B, A557, MasterSheet!D:D, B557, MasterSheet!H:H, C557)</f>
        <v/>
      </c>
      <c r="F557" s="24">
        <f>E557*D557</f>
        <v/>
      </c>
      <c r="G557" s="28">
        <f>SUMIFS(MasterSheet!K:K, MasterSheet!B:B, A557, MasterSheet!D:D, B557, MasterSheet!H:H, C557)</f>
        <v/>
      </c>
      <c r="H557" s="28">
        <f>G557*D557</f>
        <v/>
      </c>
      <c r="I557" s="30">
        <f>SUMIFS(MasterSheet!L:L, MasterSheet!B:B, A557, MasterSheet!D:D, B557, MasterSheet!H:H, C557)</f>
        <v/>
      </c>
      <c r="J557" s="30">
        <f>I557*D557</f>
        <v/>
      </c>
      <c r="K557" s="23">
        <f>UPPER(VLOOKUP(C557,MasterSheet!H:U,14,))</f>
        <v/>
      </c>
    </row>
    <row r="558">
      <c r="A558" s="23" t="inlineStr">
        <is>
          <t>250530IN-BI</t>
        </is>
      </c>
      <c r="B558" s="32" t="n">
        <v>45820</v>
      </c>
      <c r="C558" s="23" t="inlineStr">
        <is>
          <t>DF12204</t>
        </is>
      </c>
      <c r="D558" s="23">
        <f>_xlfn.XLOOKUP(C558,MasterSheet!H:H,MasterSheet!F:F)</f>
        <v/>
      </c>
      <c r="E558" s="24">
        <f>SUMIFS(MasterSheet!J:J, MasterSheet!B:B, A558, MasterSheet!D:D, B558, MasterSheet!H:H, C558)</f>
        <v/>
      </c>
      <c r="F558" s="24">
        <f>E558*D558</f>
        <v/>
      </c>
      <c r="G558" s="28">
        <f>SUMIFS(MasterSheet!K:K, MasterSheet!B:B, A558, MasterSheet!D:D, B558, MasterSheet!H:H, C558)</f>
        <v/>
      </c>
      <c r="H558" s="28">
        <f>G558*D558</f>
        <v/>
      </c>
      <c r="I558" s="30">
        <f>SUMIFS(MasterSheet!L:L, MasterSheet!B:B, A558, MasterSheet!D:D, B558, MasterSheet!H:H, C558)</f>
        <v/>
      </c>
      <c r="J558" s="30">
        <f>I558*D558</f>
        <v/>
      </c>
      <c r="K558" s="23">
        <f>UPPER(VLOOKUP(C558,MasterSheet!H:U,14,))</f>
        <v/>
      </c>
    </row>
    <row r="559">
      <c r="A559" s="23" t="inlineStr">
        <is>
          <t>250530IN-BI</t>
        </is>
      </c>
      <c r="B559" s="32" t="n">
        <v>45820</v>
      </c>
      <c r="C559" s="23" t="inlineStr">
        <is>
          <t>DF8506</t>
        </is>
      </c>
      <c r="D559" s="23">
        <f>_xlfn.XLOOKUP(C559,MasterSheet!H:H,MasterSheet!F:F)</f>
        <v/>
      </c>
      <c r="E559" s="24">
        <f>SUMIFS(MasterSheet!J:J, MasterSheet!B:B, A559, MasterSheet!D:D, B559, MasterSheet!H:H, C559)</f>
        <v/>
      </c>
      <c r="F559" s="24">
        <f>E559*D559</f>
        <v/>
      </c>
      <c r="G559" s="28">
        <f>SUMIFS(MasterSheet!K:K, MasterSheet!B:B, A559, MasterSheet!D:D, B559, MasterSheet!H:H, C559)</f>
        <v/>
      </c>
      <c r="H559" s="28">
        <f>G559*D559</f>
        <v/>
      </c>
      <c r="I559" s="30">
        <f>SUMIFS(MasterSheet!L:L, MasterSheet!B:B, A559, MasterSheet!D:D, B559, MasterSheet!H:H, C559)</f>
        <v/>
      </c>
      <c r="J559" s="30">
        <f>I559*D559</f>
        <v/>
      </c>
      <c r="K559" s="23">
        <f>UPPER(VLOOKUP(C559,MasterSheet!H:U,14,))</f>
        <v/>
      </c>
    </row>
    <row r="560">
      <c r="A560" s="23" t="inlineStr">
        <is>
          <t>250604IN-BI</t>
        </is>
      </c>
      <c r="B560" s="32" t="n">
        <v>45820</v>
      </c>
      <c r="C560" s="23" t="inlineStr">
        <is>
          <t>DF10308</t>
        </is>
      </c>
      <c r="D560" s="23">
        <f>_xlfn.XLOOKUP(C560,MasterSheet!H:H,MasterSheet!F:F)</f>
        <v/>
      </c>
      <c r="E560" s="24">
        <f>SUMIFS(MasterSheet!J:J, MasterSheet!B:B, A560, MasterSheet!D:D, B560, MasterSheet!H:H, C560)</f>
        <v/>
      </c>
      <c r="F560" s="24">
        <f>E560*D560</f>
        <v/>
      </c>
      <c r="G560" s="28">
        <f>SUMIFS(MasterSheet!K:K, MasterSheet!B:B, A560, MasterSheet!D:D, B560, MasterSheet!H:H, C560)</f>
        <v/>
      </c>
      <c r="H560" s="28">
        <f>G560*D560</f>
        <v/>
      </c>
      <c r="I560" s="30">
        <f>SUMIFS(MasterSheet!L:L, MasterSheet!B:B, A560, MasterSheet!D:D, B560, MasterSheet!H:H, C560)</f>
        <v/>
      </c>
      <c r="J560" s="30">
        <f>I560*D560</f>
        <v/>
      </c>
      <c r="K560" s="23">
        <f>UPPER(VLOOKUP(C560,MasterSheet!H:U,14,))</f>
        <v/>
      </c>
    </row>
    <row r="561">
      <c r="A561" s="23" t="inlineStr">
        <is>
          <t>250604IN-BI</t>
        </is>
      </c>
      <c r="B561" s="32" t="n">
        <v>45820</v>
      </c>
      <c r="C561" s="23" t="inlineStr">
        <is>
          <t>DF12304</t>
        </is>
      </c>
      <c r="D561" s="23">
        <f>_xlfn.XLOOKUP(C561,MasterSheet!H:H,MasterSheet!F:F)</f>
        <v/>
      </c>
      <c r="E561" s="24">
        <f>SUMIFS(MasterSheet!J:J, MasterSheet!B:B, A561, MasterSheet!D:D, B561, MasterSheet!H:H, C561)</f>
        <v/>
      </c>
      <c r="F561" s="24">
        <f>E561*D561</f>
        <v/>
      </c>
      <c r="G561" s="28">
        <f>SUMIFS(MasterSheet!K:K, MasterSheet!B:B, A561, MasterSheet!D:D, B561, MasterSheet!H:H, C561)</f>
        <v/>
      </c>
      <c r="H561" s="28">
        <f>G561*D561</f>
        <v/>
      </c>
      <c r="I561" s="30">
        <f>SUMIFS(MasterSheet!L:L, MasterSheet!B:B, A561, MasterSheet!D:D, B561, MasterSheet!H:H, C561)</f>
        <v/>
      </c>
      <c r="J561" s="30">
        <f>I561*D561</f>
        <v/>
      </c>
      <c r="K561" s="23">
        <f>UPPER(VLOOKUP(C561,MasterSheet!H:U,14,))</f>
        <v/>
      </c>
    </row>
    <row r="562">
      <c r="A562" s="23" t="inlineStr">
        <is>
          <t>250604IN-BI</t>
        </is>
      </c>
      <c r="B562" s="32" t="n">
        <v>45820</v>
      </c>
      <c r="C562" s="23" t="inlineStr">
        <is>
          <t>AF7011</t>
        </is>
      </c>
      <c r="D562" s="23">
        <f>_xlfn.XLOOKUP(C562,MasterSheet!H:H,MasterSheet!F:F)</f>
        <v/>
      </c>
      <c r="E562" s="24">
        <f>SUMIFS(MasterSheet!J:J, MasterSheet!B:B, A562, MasterSheet!D:D, B562, MasterSheet!H:H, C562)</f>
        <v/>
      </c>
      <c r="F562" s="24">
        <f>E562*D562</f>
        <v/>
      </c>
      <c r="G562" s="28">
        <f>SUMIFS(MasterSheet!K:K, MasterSheet!B:B, A562, MasterSheet!D:D, B562, MasterSheet!H:H, C562)</f>
        <v/>
      </c>
      <c r="H562" s="28">
        <f>G562*D562</f>
        <v/>
      </c>
      <c r="I562" s="30">
        <f>SUMIFS(MasterSheet!L:L, MasterSheet!B:B, A562, MasterSheet!D:D, B562, MasterSheet!H:H, C562)</f>
        <v/>
      </c>
      <c r="J562" s="30">
        <f>I562*D562</f>
        <v/>
      </c>
      <c r="K562" s="23">
        <f>UPPER(VLOOKUP(C562,MasterSheet!H:U,14,))</f>
        <v/>
      </c>
    </row>
    <row r="563">
      <c r="A563" s="23" t="inlineStr">
        <is>
          <t>250604IN-BI</t>
        </is>
      </c>
      <c r="B563" s="32" t="n">
        <v>45820</v>
      </c>
      <c r="C563" s="23" t="inlineStr">
        <is>
          <t>S0001</t>
        </is>
      </c>
      <c r="D563" s="23">
        <f>_xlfn.XLOOKUP(C563,MasterSheet!H:H,MasterSheet!F:F)</f>
        <v/>
      </c>
      <c r="E563" s="24">
        <f>SUMIFS(MasterSheet!J:J, MasterSheet!B:B, A563, MasterSheet!D:D, B563, MasterSheet!H:H, C563)</f>
        <v/>
      </c>
      <c r="F563" s="24">
        <f>E563*D563</f>
        <v/>
      </c>
      <c r="G563" s="28">
        <f>SUMIFS(MasterSheet!K:K, MasterSheet!B:B, A563, MasterSheet!D:D, B563, MasterSheet!H:H, C563)</f>
        <v/>
      </c>
      <c r="H563" s="28">
        <f>G563*D563</f>
        <v/>
      </c>
      <c r="I563" s="30">
        <f>SUMIFS(MasterSheet!L:L, MasterSheet!B:B, A563, MasterSheet!D:D, B563, MasterSheet!H:H, C563)</f>
        <v/>
      </c>
      <c r="J563" s="30">
        <f>I563*D563</f>
        <v/>
      </c>
      <c r="K563" s="23">
        <f>UPPER(VLOOKUP(C563,MasterSheet!H:U,14,))</f>
        <v/>
      </c>
    </row>
    <row r="564">
      <c r="A564" s="23" t="n">
        <v>19795</v>
      </c>
      <c r="B564" s="32" t="n">
        <v>45824</v>
      </c>
      <c r="C564" s="23" t="inlineStr">
        <is>
          <t>CY-SC001</t>
        </is>
      </c>
      <c r="D564" s="23">
        <f>_xlfn.XLOOKUP(C564,MasterSheet!H:H,MasterSheet!F:F)</f>
        <v/>
      </c>
      <c r="E564" s="24">
        <f>SUMIFS(MasterSheet!J:J, MasterSheet!B:B, A564, MasterSheet!D:D, B564, MasterSheet!H:H, C564)</f>
        <v/>
      </c>
      <c r="F564" s="24">
        <f>E564*D564</f>
        <v/>
      </c>
      <c r="G564" s="28">
        <f>SUMIFS(MasterSheet!K:K, MasterSheet!B:B, A564, MasterSheet!D:D, B564, MasterSheet!H:H, C564)</f>
        <v/>
      </c>
      <c r="H564" s="28">
        <f>G564*D564</f>
        <v/>
      </c>
      <c r="I564" s="30">
        <f>SUMIFS(MasterSheet!L:L, MasterSheet!B:B, A564, MasterSheet!D:D, B564, MasterSheet!H:H, C564)</f>
        <v/>
      </c>
      <c r="J564" s="30">
        <f>I564*D564</f>
        <v/>
      </c>
      <c r="K564" s="23">
        <f>UPPER(VLOOKUP(C564,MasterSheet!H:U,14,))</f>
        <v/>
      </c>
    </row>
    <row r="565">
      <c r="A565" s="23" t="inlineStr">
        <is>
          <t>INV/2526/278</t>
        </is>
      </c>
      <c r="B565" s="32" t="n">
        <v>45831</v>
      </c>
      <c r="C565" s="23" t="inlineStr">
        <is>
          <t>R0539</t>
        </is>
      </c>
      <c r="D565" s="23">
        <f>_xlfn.XLOOKUP(C565,MasterSheet!H:H,MasterSheet!F:F)</f>
        <v/>
      </c>
      <c r="E565" s="24">
        <f>SUMIFS(MasterSheet!J:J, MasterSheet!B:B, A565, MasterSheet!D:D, B565, MasterSheet!H:H, C565)</f>
        <v/>
      </c>
      <c r="F565" s="24">
        <f>E565*D565</f>
        <v/>
      </c>
      <c r="G565" s="28">
        <f>SUMIFS(MasterSheet!K:K, MasterSheet!B:B, A565, MasterSheet!D:D, B565, MasterSheet!H:H, C565)</f>
        <v/>
      </c>
      <c r="H565" s="28">
        <f>G565*D565</f>
        <v/>
      </c>
      <c r="I565" s="30">
        <f>SUMIFS(MasterSheet!L:L, MasterSheet!B:B, A565, MasterSheet!D:D, B565, MasterSheet!H:H, C565)</f>
        <v/>
      </c>
      <c r="J565" s="30">
        <f>I565*D565</f>
        <v/>
      </c>
      <c r="K565" s="23">
        <f>UPPER(VLOOKUP(C565,MasterSheet!H:U,14,))</f>
        <v/>
      </c>
    </row>
    <row r="566">
      <c r="A566" s="23" t="inlineStr">
        <is>
          <t>INV/2526/278</t>
        </is>
      </c>
      <c r="B566" s="32" t="n">
        <v>45831</v>
      </c>
      <c r="C566" s="23" t="inlineStr">
        <is>
          <t>R0136S</t>
        </is>
      </c>
      <c r="D566" s="23">
        <f>_xlfn.XLOOKUP(C566,MasterSheet!H:H,MasterSheet!F:F)</f>
        <v/>
      </c>
      <c r="E566" s="24">
        <f>SUMIFS(MasterSheet!J:J, MasterSheet!B:B, A566, MasterSheet!D:D, B566, MasterSheet!H:H, C566)</f>
        <v/>
      </c>
      <c r="F566" s="24">
        <f>E566*D566</f>
        <v/>
      </c>
      <c r="G566" s="28">
        <f>SUMIFS(MasterSheet!K:K, MasterSheet!B:B, A566, MasterSheet!D:D, B566, MasterSheet!H:H, C566)</f>
        <v/>
      </c>
      <c r="H566" s="28">
        <f>G566*D566</f>
        <v/>
      </c>
      <c r="I566" s="30">
        <f>SUMIFS(MasterSheet!L:L, MasterSheet!B:B, A566, MasterSheet!D:D, B566, MasterSheet!H:H, C566)</f>
        <v/>
      </c>
      <c r="J566" s="30">
        <f>I566*D566</f>
        <v/>
      </c>
      <c r="K566" s="23">
        <f>UPPER(VLOOKUP(C566,MasterSheet!H:U,14,))</f>
        <v/>
      </c>
    </row>
    <row r="567">
      <c r="A567" s="23" t="inlineStr">
        <is>
          <t>INV/2526/278</t>
        </is>
      </c>
      <c r="B567" s="32" t="n">
        <v>45831</v>
      </c>
      <c r="C567" s="23" t="inlineStr">
        <is>
          <t>R0146S</t>
        </is>
      </c>
      <c r="D567" s="23">
        <f>_xlfn.XLOOKUP(C567,MasterSheet!H:H,MasterSheet!F:F)</f>
        <v/>
      </c>
      <c r="E567" s="24">
        <f>SUMIFS(MasterSheet!J:J, MasterSheet!B:B, A567, MasterSheet!D:D, B567, MasterSheet!H:H, C567)</f>
        <v/>
      </c>
      <c r="F567" s="24">
        <f>E567*D567</f>
        <v/>
      </c>
      <c r="G567" s="28">
        <f>SUMIFS(MasterSheet!K:K, MasterSheet!B:B, A567, MasterSheet!D:D, B567, MasterSheet!H:H, C567)</f>
        <v/>
      </c>
      <c r="H567" s="28">
        <f>G567*D567</f>
        <v/>
      </c>
      <c r="I567" s="30">
        <f>SUMIFS(MasterSheet!L:L, MasterSheet!B:B, A567, MasterSheet!D:D, B567, MasterSheet!H:H, C567)</f>
        <v/>
      </c>
      <c r="J567" s="30">
        <f>I567*D567</f>
        <v/>
      </c>
      <c r="K567" s="23">
        <f>UPPER(VLOOKUP(C567,MasterSheet!H:U,14,))</f>
        <v/>
      </c>
    </row>
    <row r="568">
      <c r="A568" s="23" t="inlineStr">
        <is>
          <t>INV/2526/278</t>
        </is>
      </c>
      <c r="B568" s="32" t="n">
        <v>45831</v>
      </c>
      <c r="C568" s="23" t="inlineStr">
        <is>
          <t>R3104S</t>
        </is>
      </c>
      <c r="D568" s="23">
        <f>_xlfn.XLOOKUP(C568,MasterSheet!H:H,MasterSheet!F:F)</f>
        <v/>
      </c>
      <c r="E568" s="24">
        <f>SUMIFS(MasterSheet!J:J, MasterSheet!B:B, A568, MasterSheet!D:D, B568, MasterSheet!H:H, C568)</f>
        <v/>
      </c>
      <c r="F568" s="24">
        <f>E568*D568</f>
        <v/>
      </c>
      <c r="G568" s="28">
        <f>SUMIFS(MasterSheet!K:K, MasterSheet!B:B, A568, MasterSheet!D:D, B568, MasterSheet!H:H, C568)</f>
        <v/>
      </c>
      <c r="H568" s="28">
        <f>G568*D568</f>
        <v/>
      </c>
      <c r="I568" s="30">
        <f>SUMIFS(MasterSheet!L:L, MasterSheet!B:B, A568, MasterSheet!D:D, B568, MasterSheet!H:H, C568)</f>
        <v/>
      </c>
      <c r="J568" s="30">
        <f>I568*D568</f>
        <v/>
      </c>
      <c r="K568" s="23">
        <f>UPPER(VLOOKUP(C568,MasterSheet!H:U,14,))</f>
        <v/>
      </c>
    </row>
    <row r="569">
      <c r="A569" s="23" t="inlineStr">
        <is>
          <t>INV/2526/278</t>
        </is>
      </c>
      <c r="B569" s="32" t="n">
        <v>45831</v>
      </c>
      <c r="C569" s="23" t="inlineStr">
        <is>
          <t>R3101S</t>
        </is>
      </c>
      <c r="D569" s="23">
        <f>_xlfn.XLOOKUP(C569,MasterSheet!H:H,MasterSheet!F:F)</f>
        <v/>
      </c>
      <c r="E569" s="24">
        <f>SUMIFS(MasterSheet!J:J, MasterSheet!B:B, A569, MasterSheet!D:D, B569, MasterSheet!H:H, C569)</f>
        <v/>
      </c>
      <c r="F569" s="24">
        <f>E569*D569</f>
        <v/>
      </c>
      <c r="G569" s="28">
        <f>SUMIFS(MasterSheet!K:K, MasterSheet!B:B, A569, MasterSheet!D:D, B569, MasterSheet!H:H, C569)</f>
        <v/>
      </c>
      <c r="H569" s="28">
        <f>G569*D569</f>
        <v/>
      </c>
      <c r="I569" s="30">
        <f>SUMIFS(MasterSheet!L:L, MasterSheet!B:B, A569, MasterSheet!D:D, B569, MasterSheet!H:H, C569)</f>
        <v/>
      </c>
      <c r="J569" s="30">
        <f>I569*D569</f>
        <v/>
      </c>
      <c r="K569" s="23">
        <f>UPPER(VLOOKUP(C569,MasterSheet!H:U,14,))</f>
        <v/>
      </c>
    </row>
    <row r="570">
      <c r="A570" s="23" t="inlineStr">
        <is>
          <t>919467B</t>
        </is>
      </c>
      <c r="B570" s="32" t="n">
        <v>45834</v>
      </c>
      <c r="C570" s="23" t="inlineStr">
        <is>
          <t>MBS722456</t>
        </is>
      </c>
      <c r="D570" s="23">
        <f>_xlfn.XLOOKUP(C570,MasterSheet!H:H,MasterSheet!F:F)</f>
        <v/>
      </c>
      <c r="E570" s="24">
        <f>SUMIFS(MasterSheet!J:J, MasterSheet!B:B, A570, MasterSheet!D:D, B570, MasterSheet!H:H, C570)</f>
        <v/>
      </c>
      <c r="F570" s="24">
        <f>E570*D570</f>
        <v/>
      </c>
      <c r="G570" s="28">
        <f>SUMIFS(MasterSheet!K:K, MasterSheet!B:B, A570, MasterSheet!D:D, B570, MasterSheet!H:H, C570)</f>
        <v/>
      </c>
      <c r="H570" s="28">
        <f>G570*D570</f>
        <v/>
      </c>
      <c r="I570" s="30">
        <f>SUMIFS(MasterSheet!L:L, MasterSheet!B:B, A570, MasterSheet!D:D, B570, MasterSheet!H:H, C570)</f>
        <v/>
      </c>
      <c r="J570" s="30">
        <f>I570*D570</f>
        <v/>
      </c>
      <c r="K570" s="23">
        <f>UPPER(VLOOKUP(C570,MasterSheet!H:U,14,))</f>
        <v/>
      </c>
    </row>
    <row r="571">
      <c r="A571" s="23" t="inlineStr">
        <is>
          <t>EED116563</t>
        </is>
      </c>
      <c r="B571" s="32" t="n">
        <v>45834</v>
      </c>
      <c r="C571" s="23" t="n">
        <v>100209</v>
      </c>
      <c r="D571" s="23">
        <f>_xlfn.XLOOKUP(C571,MasterSheet!H:H,MasterSheet!F:F)</f>
        <v/>
      </c>
      <c r="E571" s="24">
        <f>SUMIFS(MasterSheet!J:J, MasterSheet!B:B, A571, MasterSheet!D:D, B571, MasterSheet!H:H, C571)</f>
        <v/>
      </c>
      <c r="F571" s="24">
        <f>E571*D571</f>
        <v/>
      </c>
      <c r="G571" s="28">
        <f>SUMIFS(MasterSheet!K:K, MasterSheet!B:B, A571, MasterSheet!D:D, B571, MasterSheet!H:H, C571)</f>
        <v/>
      </c>
      <c r="H571" s="28">
        <f>G571*D571</f>
        <v/>
      </c>
      <c r="I571" s="30">
        <f>SUMIFS(MasterSheet!L:L, MasterSheet!B:B, A571, MasterSheet!D:D, B571, MasterSheet!H:H, C571)</f>
        <v/>
      </c>
      <c r="J571" s="30">
        <f>I571*D571</f>
        <v/>
      </c>
      <c r="K571" s="23">
        <f>UPPER(VLOOKUP(C571,MasterSheet!H:U,14,))</f>
        <v/>
      </c>
    </row>
    <row r="572">
      <c r="A572" s="23" t="inlineStr">
        <is>
          <t>EED116563</t>
        </is>
      </c>
      <c r="B572" s="32" t="n">
        <v>45834</v>
      </c>
      <c r="C572" s="23" t="n">
        <v>100210</v>
      </c>
      <c r="D572" s="23">
        <f>_xlfn.XLOOKUP(C572,MasterSheet!H:H,MasterSheet!F:F)</f>
        <v/>
      </c>
      <c r="E572" s="24">
        <f>SUMIFS(MasterSheet!J:J, MasterSheet!B:B, A572, MasterSheet!D:D, B572, MasterSheet!H:H, C572)</f>
        <v/>
      </c>
      <c r="F572" s="24">
        <f>E572*D572</f>
        <v/>
      </c>
      <c r="G572" s="28">
        <f>SUMIFS(MasterSheet!K:K, MasterSheet!B:B, A572, MasterSheet!D:D, B572, MasterSheet!H:H, C572)</f>
        <v/>
      </c>
      <c r="H572" s="28">
        <f>G572*D572</f>
        <v/>
      </c>
      <c r="I572" s="30">
        <f>SUMIFS(MasterSheet!L:L, MasterSheet!B:B, A572, MasterSheet!D:D, B572, MasterSheet!H:H, C572)</f>
        <v/>
      </c>
      <c r="J572" s="30">
        <f>I572*D572</f>
        <v/>
      </c>
      <c r="K572" s="23">
        <f>UPPER(VLOOKUP(C572,MasterSheet!H:U,14,))</f>
        <v/>
      </c>
    </row>
    <row r="573">
      <c r="A573" s="23" t="inlineStr">
        <is>
          <t>EED116563</t>
        </is>
      </c>
      <c r="B573" s="32" t="n">
        <v>45834</v>
      </c>
      <c r="C573" s="23" t="n">
        <v>100229</v>
      </c>
      <c r="D573" s="23">
        <f>_xlfn.XLOOKUP(C573,MasterSheet!H:H,MasterSheet!F:F)</f>
        <v/>
      </c>
      <c r="E573" s="24">
        <f>SUMIFS(MasterSheet!J:J, MasterSheet!B:B, A573, MasterSheet!D:D, B573, MasterSheet!H:H, C573)</f>
        <v/>
      </c>
      <c r="F573" s="24">
        <f>E573*D573</f>
        <v/>
      </c>
      <c r="G573" s="28">
        <f>SUMIFS(MasterSheet!K:K, MasterSheet!B:B, A573, MasterSheet!D:D, B573, MasterSheet!H:H, C573)</f>
        <v/>
      </c>
      <c r="H573" s="28">
        <f>G573*D573</f>
        <v/>
      </c>
      <c r="I573" s="30">
        <f>SUMIFS(MasterSheet!L:L, MasterSheet!B:B, A573, MasterSheet!D:D, B573, MasterSheet!H:H, C573)</f>
        <v/>
      </c>
      <c r="J573" s="30">
        <f>I573*D573</f>
        <v/>
      </c>
      <c r="K573" s="23">
        <f>UPPER(VLOOKUP(C573,MasterSheet!H:U,14,))</f>
        <v/>
      </c>
    </row>
    <row r="574">
      <c r="A574" s="23" t="inlineStr">
        <is>
          <t>EED116563</t>
        </is>
      </c>
      <c r="B574" s="32" t="n">
        <v>45834</v>
      </c>
      <c r="C574" s="23" t="n">
        <v>100320</v>
      </c>
      <c r="D574" s="23">
        <f>_xlfn.XLOOKUP(C574,MasterSheet!H:H,MasterSheet!F:F)</f>
        <v/>
      </c>
      <c r="E574" s="24">
        <f>SUMIFS(MasterSheet!J:J, MasterSheet!B:B, A574, MasterSheet!D:D, B574, MasterSheet!H:H, C574)</f>
        <v/>
      </c>
      <c r="F574" s="24">
        <f>E574*D574</f>
        <v/>
      </c>
      <c r="G574" s="28">
        <f>SUMIFS(MasterSheet!K:K, MasterSheet!B:B, A574, MasterSheet!D:D, B574, MasterSheet!H:H, C574)</f>
        <v/>
      </c>
      <c r="H574" s="28">
        <f>G574*D574</f>
        <v/>
      </c>
      <c r="I574" s="30">
        <f>SUMIFS(MasterSheet!L:L, MasterSheet!B:B, A574, MasterSheet!D:D, B574, MasterSheet!H:H, C574)</f>
        <v/>
      </c>
      <c r="J574" s="30">
        <f>I574*D574</f>
        <v/>
      </c>
      <c r="K574" s="23">
        <f>UPPER(VLOOKUP(C574,MasterSheet!H:U,14,))</f>
        <v/>
      </c>
    </row>
    <row r="575">
      <c r="A575" s="23" t="inlineStr">
        <is>
          <t>EED116563</t>
        </is>
      </c>
      <c r="B575" s="32" t="n">
        <v>45834</v>
      </c>
      <c r="C575" s="23" t="n">
        <v>100340</v>
      </c>
      <c r="D575" s="23">
        <f>_xlfn.XLOOKUP(C575,MasterSheet!H:H,MasterSheet!F:F)</f>
        <v/>
      </c>
      <c r="E575" s="24">
        <f>SUMIFS(MasterSheet!J:J, MasterSheet!B:B, A575, MasterSheet!D:D, B575, MasterSheet!H:H, C575)</f>
        <v/>
      </c>
      <c r="F575" s="24">
        <f>E575*D575</f>
        <v/>
      </c>
      <c r="G575" s="28">
        <f>SUMIFS(MasterSheet!K:K, MasterSheet!B:B, A575, MasterSheet!D:D, B575, MasterSheet!H:H, C575)</f>
        <v/>
      </c>
      <c r="H575" s="28">
        <f>G575*D575</f>
        <v/>
      </c>
      <c r="I575" s="30">
        <f>SUMIFS(MasterSheet!L:L, MasterSheet!B:B, A575, MasterSheet!D:D, B575, MasterSheet!H:H, C575)</f>
        <v/>
      </c>
      <c r="J575" s="30">
        <f>I575*D575</f>
        <v/>
      </c>
      <c r="K575" s="23">
        <f>UPPER(VLOOKUP(C575,MasterSheet!H:U,14,))</f>
        <v/>
      </c>
    </row>
    <row r="576">
      <c r="A576" s="23" t="inlineStr">
        <is>
          <t>EED116563</t>
        </is>
      </c>
      <c r="B576" s="32" t="n">
        <v>45834</v>
      </c>
      <c r="C576" s="23" t="n">
        <v>100432</v>
      </c>
      <c r="D576" s="23">
        <f>_xlfn.XLOOKUP(C576,MasterSheet!H:H,MasterSheet!F:F)</f>
        <v/>
      </c>
      <c r="E576" s="24">
        <f>SUMIFS(MasterSheet!J:J, MasterSheet!B:B, A576, MasterSheet!D:D, B576, MasterSheet!H:H, C576)</f>
        <v/>
      </c>
      <c r="F576" s="24">
        <f>E576*D576</f>
        <v/>
      </c>
      <c r="G576" s="28">
        <f>SUMIFS(MasterSheet!K:K, MasterSheet!B:B, A576, MasterSheet!D:D, B576, MasterSheet!H:H, C576)</f>
        <v/>
      </c>
      <c r="H576" s="28">
        <f>G576*D576</f>
        <v/>
      </c>
      <c r="I576" s="30">
        <f>SUMIFS(MasterSheet!L:L, MasterSheet!B:B, A576, MasterSheet!D:D, B576, MasterSheet!H:H, C576)</f>
        <v/>
      </c>
      <c r="J576" s="30">
        <f>I576*D576</f>
        <v/>
      </c>
      <c r="K576" s="23">
        <f>UPPER(VLOOKUP(C576,MasterSheet!H:U,14,))</f>
        <v/>
      </c>
    </row>
    <row r="577">
      <c r="A577" s="23" t="inlineStr">
        <is>
          <t>EED116563</t>
        </is>
      </c>
      <c r="B577" s="32" t="n">
        <v>45834</v>
      </c>
      <c r="C577" s="23" t="n">
        <v>100527</v>
      </c>
      <c r="D577" s="23">
        <f>_xlfn.XLOOKUP(C577,MasterSheet!H:H,MasterSheet!F:F)</f>
        <v/>
      </c>
      <c r="E577" s="24">
        <f>SUMIFS(MasterSheet!J:J, MasterSheet!B:B, A577, MasterSheet!D:D, B577, MasterSheet!H:H, C577)</f>
        <v/>
      </c>
      <c r="F577" s="24">
        <f>E577*D577</f>
        <v/>
      </c>
      <c r="G577" s="28">
        <f>SUMIFS(MasterSheet!K:K, MasterSheet!B:B, A577, MasterSheet!D:D, B577, MasterSheet!H:H, C577)</f>
        <v/>
      </c>
      <c r="H577" s="28">
        <f>G577*D577</f>
        <v/>
      </c>
      <c r="I577" s="30">
        <f>SUMIFS(MasterSheet!L:L, MasterSheet!B:B, A577, MasterSheet!D:D, B577, MasterSheet!H:H, C577)</f>
        <v/>
      </c>
      <c r="J577" s="30">
        <f>I577*D577</f>
        <v/>
      </c>
      <c r="K577" s="23">
        <f>UPPER(VLOOKUP(C577,MasterSheet!H:U,14,))</f>
        <v/>
      </c>
    </row>
    <row r="578">
      <c r="A578" s="23" t="inlineStr">
        <is>
          <t>EED116563</t>
        </is>
      </c>
      <c r="B578" s="32" t="n">
        <v>45834</v>
      </c>
      <c r="C578" s="23" t="n">
        <v>100607</v>
      </c>
      <c r="D578" s="23">
        <f>_xlfn.XLOOKUP(C578,MasterSheet!H:H,MasterSheet!F:F)</f>
        <v/>
      </c>
      <c r="E578" s="24">
        <f>SUMIFS(MasterSheet!J:J, MasterSheet!B:B, A578, MasterSheet!D:D, B578, MasterSheet!H:H, C578)</f>
        <v/>
      </c>
      <c r="F578" s="24">
        <f>E578*D578</f>
        <v/>
      </c>
      <c r="G578" s="28">
        <f>SUMIFS(MasterSheet!K:K, MasterSheet!B:B, A578, MasterSheet!D:D, B578, MasterSheet!H:H, C578)</f>
        <v/>
      </c>
      <c r="H578" s="28">
        <f>G578*D578</f>
        <v/>
      </c>
      <c r="I578" s="30">
        <f>SUMIFS(MasterSheet!L:L, MasterSheet!B:B, A578, MasterSheet!D:D, B578, MasterSheet!H:H, C578)</f>
        <v/>
      </c>
      <c r="J578" s="30">
        <f>I578*D578</f>
        <v/>
      </c>
      <c r="K578" s="23">
        <f>UPPER(VLOOKUP(C578,MasterSheet!H:U,14,))</f>
        <v/>
      </c>
    </row>
    <row r="579">
      <c r="A579" s="23" t="inlineStr">
        <is>
          <t>EED116563</t>
        </is>
      </c>
      <c r="B579" s="32" t="n">
        <v>45834</v>
      </c>
      <c r="C579" s="23" t="n">
        <v>100761</v>
      </c>
      <c r="D579" s="23">
        <f>_xlfn.XLOOKUP(C579,MasterSheet!H:H,MasterSheet!F:F)</f>
        <v/>
      </c>
      <c r="E579" s="24">
        <f>SUMIFS(MasterSheet!J:J, MasterSheet!B:B, A579, MasterSheet!D:D, B579, MasterSheet!H:H, C579)</f>
        <v/>
      </c>
      <c r="F579" s="24">
        <f>E579*D579</f>
        <v/>
      </c>
      <c r="G579" s="28">
        <f>SUMIFS(MasterSheet!K:K, MasterSheet!B:B, A579, MasterSheet!D:D, B579, MasterSheet!H:H, C579)</f>
        <v/>
      </c>
      <c r="H579" s="28">
        <f>G579*D579</f>
        <v/>
      </c>
      <c r="I579" s="30">
        <f>SUMIFS(MasterSheet!L:L, MasterSheet!B:B, A579, MasterSheet!D:D, B579, MasterSheet!H:H, C579)</f>
        <v/>
      </c>
      <c r="J579" s="30">
        <f>I579*D579</f>
        <v/>
      </c>
      <c r="K579" s="23">
        <f>UPPER(VLOOKUP(C579,MasterSheet!H:U,14,))</f>
        <v/>
      </c>
    </row>
    <row r="580">
      <c r="A580" s="23" t="inlineStr">
        <is>
          <t>EED116563</t>
        </is>
      </c>
      <c r="B580" s="32" t="n">
        <v>45834</v>
      </c>
      <c r="C580" s="23" t="n">
        <v>101212</v>
      </c>
      <c r="D580" s="23">
        <f>_xlfn.XLOOKUP(C580,MasterSheet!H:H,MasterSheet!F:F)</f>
        <v/>
      </c>
      <c r="E580" s="24">
        <f>SUMIFS(MasterSheet!J:J, MasterSheet!B:B, A580, MasterSheet!D:D, B580, MasterSheet!H:H, C580)</f>
        <v/>
      </c>
      <c r="F580" s="24">
        <f>E580*D580</f>
        <v/>
      </c>
      <c r="G580" s="28">
        <f>SUMIFS(MasterSheet!K:K, MasterSheet!B:B, A580, MasterSheet!D:D, B580, MasterSheet!H:H, C580)</f>
        <v/>
      </c>
      <c r="H580" s="28">
        <f>G580*D580</f>
        <v/>
      </c>
      <c r="I580" s="30">
        <f>SUMIFS(MasterSheet!L:L, MasterSheet!B:B, A580, MasterSheet!D:D, B580, MasterSheet!H:H, C580)</f>
        <v/>
      </c>
      <c r="J580" s="30">
        <f>I580*D580</f>
        <v/>
      </c>
      <c r="K580" s="23">
        <f>UPPER(VLOOKUP(C580,MasterSheet!H:U,14,))</f>
        <v/>
      </c>
    </row>
    <row r="581">
      <c r="A581" s="23" t="inlineStr">
        <is>
          <t>EED116563</t>
        </is>
      </c>
      <c r="B581" s="32" t="n">
        <v>45834</v>
      </c>
      <c r="C581" s="23" t="n">
        <v>101245</v>
      </c>
      <c r="D581" s="23">
        <f>_xlfn.XLOOKUP(C581,MasterSheet!H:H,MasterSheet!F:F)</f>
        <v/>
      </c>
      <c r="E581" s="24">
        <f>SUMIFS(MasterSheet!J:J, MasterSheet!B:B, A581, MasterSheet!D:D, B581, MasterSheet!H:H, C581)</f>
        <v/>
      </c>
      <c r="F581" s="24">
        <f>E581*D581</f>
        <v/>
      </c>
      <c r="G581" s="28">
        <f>SUMIFS(MasterSheet!K:K, MasterSheet!B:B, A581, MasterSheet!D:D, B581, MasterSheet!H:H, C581)</f>
        <v/>
      </c>
      <c r="H581" s="28">
        <f>G581*D581</f>
        <v/>
      </c>
      <c r="I581" s="30">
        <f>SUMIFS(MasterSheet!L:L, MasterSheet!B:B, A581, MasterSheet!D:D, B581, MasterSheet!H:H, C581)</f>
        <v/>
      </c>
      <c r="J581" s="30">
        <f>I581*D581</f>
        <v/>
      </c>
      <c r="K581" s="23">
        <f>UPPER(VLOOKUP(C581,MasterSheet!H:U,14,))</f>
        <v/>
      </c>
    </row>
    <row r="582">
      <c r="A582" s="23" t="inlineStr">
        <is>
          <t>EED116563</t>
        </is>
      </c>
      <c r="B582" s="32" t="n">
        <v>45834</v>
      </c>
      <c r="C582" s="23" t="n">
        <v>101255</v>
      </c>
      <c r="D582" s="23">
        <f>_xlfn.XLOOKUP(C582,MasterSheet!H:H,MasterSheet!F:F)</f>
        <v/>
      </c>
      <c r="E582" s="24">
        <f>SUMIFS(MasterSheet!J:J, MasterSheet!B:B, A582, MasterSheet!D:D, B582, MasterSheet!H:H, C582)</f>
        <v/>
      </c>
      <c r="F582" s="24">
        <f>E582*D582</f>
        <v/>
      </c>
      <c r="G582" s="28">
        <f>SUMIFS(MasterSheet!K:K, MasterSheet!B:B, A582, MasterSheet!D:D, B582, MasterSheet!H:H, C582)</f>
        <v/>
      </c>
      <c r="H582" s="28">
        <f>G582*D582</f>
        <v/>
      </c>
      <c r="I582" s="30">
        <f>SUMIFS(MasterSheet!L:L, MasterSheet!B:B, A582, MasterSheet!D:D, B582, MasterSheet!H:H, C582)</f>
        <v/>
      </c>
      <c r="J582" s="30">
        <f>I582*D582</f>
        <v/>
      </c>
      <c r="K582" s="23">
        <f>UPPER(VLOOKUP(C582,MasterSheet!H:U,14,))</f>
        <v/>
      </c>
    </row>
    <row r="583">
      <c r="A583" s="23" t="inlineStr">
        <is>
          <t>EED116563</t>
        </is>
      </c>
      <c r="B583" s="32" t="n">
        <v>45834</v>
      </c>
      <c r="C583" s="23" t="n">
        <v>101620</v>
      </c>
      <c r="D583" s="23">
        <f>_xlfn.XLOOKUP(C583,MasterSheet!H:H,MasterSheet!F:F)</f>
        <v/>
      </c>
      <c r="E583" s="24">
        <f>SUMIFS(MasterSheet!J:J, MasterSheet!B:B, A583, MasterSheet!D:D, B583, MasterSheet!H:H, C583)</f>
        <v/>
      </c>
      <c r="F583" s="24">
        <f>E583*D583</f>
        <v/>
      </c>
      <c r="G583" s="28">
        <f>SUMIFS(MasterSheet!K:K, MasterSheet!B:B, A583, MasterSheet!D:D, B583, MasterSheet!H:H, C583)</f>
        <v/>
      </c>
      <c r="H583" s="28">
        <f>G583*D583</f>
        <v/>
      </c>
      <c r="I583" s="30">
        <f>SUMIFS(MasterSheet!L:L, MasterSheet!B:B, A583, MasterSheet!D:D, B583, MasterSheet!H:H, C583)</f>
        <v/>
      </c>
      <c r="J583" s="30">
        <f>I583*D583</f>
        <v/>
      </c>
      <c r="K583" s="23">
        <f>UPPER(VLOOKUP(C583,MasterSheet!H:U,14,))</f>
        <v/>
      </c>
    </row>
    <row r="584">
      <c r="A584" s="23" t="inlineStr">
        <is>
          <t>EED116563</t>
        </is>
      </c>
      <c r="B584" s="32" t="n">
        <v>45834</v>
      </c>
      <c r="C584" s="23" t="n">
        <v>102227</v>
      </c>
      <c r="D584" s="23">
        <f>_xlfn.XLOOKUP(C584,MasterSheet!H:H,MasterSheet!F:F)</f>
        <v/>
      </c>
      <c r="E584" s="24">
        <f>SUMIFS(MasterSheet!J:J, MasterSheet!B:B, A584, MasterSheet!D:D, B584, MasterSheet!H:H, C584)</f>
        <v/>
      </c>
      <c r="F584" s="24">
        <f>E584*D584</f>
        <v/>
      </c>
      <c r="G584" s="28">
        <f>SUMIFS(MasterSheet!K:K, MasterSheet!B:B, A584, MasterSheet!D:D, B584, MasterSheet!H:H, C584)</f>
        <v/>
      </c>
      <c r="H584" s="28">
        <f>G584*D584</f>
        <v/>
      </c>
      <c r="I584" s="30">
        <f>SUMIFS(MasterSheet!L:L, MasterSheet!B:B, A584, MasterSheet!D:D, B584, MasterSheet!H:H, C584)</f>
        <v/>
      </c>
      <c r="J584" s="30">
        <f>I584*D584</f>
        <v/>
      </c>
      <c r="K584" s="23">
        <f>UPPER(VLOOKUP(C584,MasterSheet!H:U,14,))</f>
        <v/>
      </c>
    </row>
    <row r="585">
      <c r="A585" s="23" t="inlineStr">
        <is>
          <t>EED116563</t>
        </is>
      </c>
      <c r="B585" s="32" t="n">
        <v>45834</v>
      </c>
      <c r="C585" s="23" t="n">
        <v>102405</v>
      </c>
      <c r="D585" s="23">
        <f>_xlfn.XLOOKUP(C585,MasterSheet!H:H,MasterSheet!F:F)</f>
        <v/>
      </c>
      <c r="E585" s="24">
        <f>SUMIFS(MasterSheet!J:J, MasterSheet!B:B, A585, MasterSheet!D:D, B585, MasterSheet!H:H, C585)</f>
        <v/>
      </c>
      <c r="F585" s="24">
        <f>E585*D585</f>
        <v/>
      </c>
      <c r="G585" s="28">
        <f>SUMIFS(MasterSheet!K:K, MasterSheet!B:B, A585, MasterSheet!D:D, B585, MasterSheet!H:H, C585)</f>
        <v/>
      </c>
      <c r="H585" s="28">
        <f>G585*D585</f>
        <v/>
      </c>
      <c r="I585" s="30">
        <f>SUMIFS(MasterSheet!L:L, MasterSheet!B:B, A585, MasterSheet!D:D, B585, MasterSheet!H:H, C585)</f>
        <v/>
      </c>
      <c r="J585" s="30">
        <f>I585*D585</f>
        <v/>
      </c>
      <c r="K585" s="23">
        <f>UPPER(VLOOKUP(C585,MasterSheet!H:U,14,))</f>
        <v/>
      </c>
    </row>
    <row r="586">
      <c r="A586" s="23" t="inlineStr">
        <is>
          <t>EED116563</t>
        </is>
      </c>
      <c r="B586" s="32" t="n">
        <v>45834</v>
      </c>
      <c r="C586" s="23" t="n">
        <v>102705</v>
      </c>
      <c r="D586" s="23">
        <f>_xlfn.XLOOKUP(C586,MasterSheet!H:H,MasterSheet!F:F)</f>
        <v/>
      </c>
      <c r="E586" s="24">
        <f>SUMIFS(MasterSheet!J:J, MasterSheet!B:B, A586, MasterSheet!D:D, B586, MasterSheet!H:H, C586)</f>
        <v/>
      </c>
      <c r="F586" s="24">
        <f>E586*D586</f>
        <v/>
      </c>
      <c r="G586" s="28">
        <f>SUMIFS(MasterSheet!K:K, MasterSheet!B:B, A586, MasterSheet!D:D, B586, MasterSheet!H:H, C586)</f>
        <v/>
      </c>
      <c r="H586" s="28">
        <f>G586*D586</f>
        <v/>
      </c>
      <c r="I586" s="30">
        <f>SUMIFS(MasterSheet!L:L, MasterSheet!B:B, A586, MasterSheet!D:D, B586, MasterSheet!H:H, C586)</f>
        <v/>
      </c>
      <c r="J586" s="30">
        <f>I586*D586</f>
        <v/>
      </c>
      <c r="K586" s="23">
        <f>UPPER(VLOOKUP(C586,MasterSheet!H:U,14,))</f>
        <v/>
      </c>
    </row>
    <row r="587">
      <c r="A587" s="23" t="inlineStr">
        <is>
          <t>EED116563</t>
        </is>
      </c>
      <c r="B587" s="32" t="n">
        <v>45834</v>
      </c>
      <c r="C587" s="23" t="n">
        <v>103005</v>
      </c>
      <c r="D587" s="23">
        <f>_xlfn.XLOOKUP(C587,MasterSheet!H:H,MasterSheet!F:F)</f>
        <v/>
      </c>
      <c r="E587" s="24">
        <f>SUMIFS(MasterSheet!J:J, MasterSheet!B:B, A587, MasterSheet!D:D, B587, MasterSheet!H:H, C587)</f>
        <v/>
      </c>
      <c r="F587" s="24">
        <f>E587*D587</f>
        <v/>
      </c>
      <c r="G587" s="28">
        <f>SUMIFS(MasterSheet!K:K, MasterSheet!B:B, A587, MasterSheet!D:D, B587, MasterSheet!H:H, C587)</f>
        <v/>
      </c>
      <c r="H587" s="28">
        <f>G587*D587</f>
        <v/>
      </c>
      <c r="I587" s="30">
        <f>SUMIFS(MasterSheet!L:L, MasterSheet!B:B, A587, MasterSheet!D:D, B587, MasterSheet!H:H, C587)</f>
        <v/>
      </c>
      <c r="J587" s="30">
        <f>I587*D587</f>
        <v/>
      </c>
      <c r="K587" s="23">
        <f>UPPER(VLOOKUP(C587,MasterSheet!H:U,14,))</f>
        <v/>
      </c>
    </row>
    <row r="588">
      <c r="A588" s="23" t="inlineStr">
        <is>
          <t>EED116563</t>
        </is>
      </c>
      <c r="B588" s="32" t="n">
        <v>45834</v>
      </c>
      <c r="C588" s="23" t="n">
        <v>103107</v>
      </c>
      <c r="D588" s="23">
        <f>_xlfn.XLOOKUP(C588,MasterSheet!H:H,MasterSheet!F:F)</f>
        <v/>
      </c>
      <c r="E588" s="24">
        <f>SUMIFS(MasterSheet!J:J, MasterSheet!B:B, A588, MasterSheet!D:D, B588, MasterSheet!H:H, C588)</f>
        <v/>
      </c>
      <c r="F588" s="24">
        <f>E588*D588</f>
        <v/>
      </c>
      <c r="G588" s="28">
        <f>SUMIFS(MasterSheet!K:K, MasterSheet!B:B, A588, MasterSheet!D:D, B588, MasterSheet!H:H, C588)</f>
        <v/>
      </c>
      <c r="H588" s="28">
        <f>G588*D588</f>
        <v/>
      </c>
      <c r="I588" s="30">
        <f>SUMIFS(MasterSheet!L:L, MasterSheet!B:B, A588, MasterSheet!D:D, B588, MasterSheet!H:H, C588)</f>
        <v/>
      </c>
      <c r="J588" s="30">
        <f>I588*D588</f>
        <v/>
      </c>
      <c r="K588" s="23">
        <f>UPPER(VLOOKUP(C588,MasterSheet!H:U,14,))</f>
        <v/>
      </c>
    </row>
    <row r="589">
      <c r="A589" s="23" t="inlineStr">
        <is>
          <t>EED116563</t>
        </is>
      </c>
      <c r="B589" s="32" t="n">
        <v>45834</v>
      </c>
      <c r="C589" s="23" t="n">
        <v>103605</v>
      </c>
      <c r="D589" s="23">
        <f>_xlfn.XLOOKUP(C589,MasterSheet!H:H,MasterSheet!F:F)</f>
        <v/>
      </c>
      <c r="E589" s="24">
        <f>SUMIFS(MasterSheet!J:J, MasterSheet!B:B, A589, MasterSheet!D:D, B589, MasterSheet!H:H, C589)</f>
        <v/>
      </c>
      <c r="F589" s="24">
        <f>E589*D589</f>
        <v/>
      </c>
      <c r="G589" s="28">
        <f>SUMIFS(MasterSheet!K:K, MasterSheet!B:B, A589, MasterSheet!D:D, B589, MasterSheet!H:H, C589)</f>
        <v/>
      </c>
      <c r="H589" s="28">
        <f>G589*D589</f>
        <v/>
      </c>
      <c r="I589" s="30">
        <f>SUMIFS(MasterSheet!L:L, MasterSheet!B:B, A589, MasterSheet!D:D, B589, MasterSheet!H:H, C589)</f>
        <v/>
      </c>
      <c r="J589" s="30">
        <f>I589*D589</f>
        <v/>
      </c>
      <c r="K589" s="23">
        <f>UPPER(VLOOKUP(C589,MasterSheet!H:U,14,))</f>
        <v/>
      </c>
    </row>
    <row r="590">
      <c r="A590" s="23" t="inlineStr">
        <is>
          <t>EED116563</t>
        </is>
      </c>
      <c r="B590" s="32" t="n">
        <v>45834</v>
      </c>
      <c r="C590" s="23" t="inlineStr">
        <is>
          <t>104453</t>
        </is>
      </c>
      <c r="D590" s="23">
        <f>_xlfn.XLOOKUP(C590,MasterSheet!H:H,MasterSheet!F:F)</f>
        <v/>
      </c>
      <c r="E590" s="24">
        <f>SUMIFS(MasterSheet!J:J, MasterSheet!B:B, A590, MasterSheet!D:D, B590, MasterSheet!H:H, C590)</f>
        <v/>
      </c>
      <c r="F590" s="24">
        <f>E590*D590</f>
        <v/>
      </c>
      <c r="G590" s="28">
        <f>SUMIFS(MasterSheet!K:K, MasterSheet!B:B, A590, MasterSheet!D:D, B590, MasterSheet!H:H, C590)</f>
        <v/>
      </c>
      <c r="H590" s="28">
        <f>G590*D590</f>
        <v/>
      </c>
      <c r="I590" s="30">
        <f>SUMIFS(MasterSheet!L:L, MasterSheet!B:B, A590, MasterSheet!D:D, B590, MasterSheet!H:H, C590)</f>
        <v/>
      </c>
      <c r="J590" s="30">
        <f>I590*D590</f>
        <v/>
      </c>
      <c r="K590" s="23">
        <f>UPPER(VLOOKUP(C590,MasterSheet!H:U,14,))</f>
        <v/>
      </c>
    </row>
    <row r="591">
      <c r="A591" s="23" t="inlineStr">
        <is>
          <t>EED116563</t>
        </is>
      </c>
      <c r="B591" s="32" t="n">
        <v>45834</v>
      </c>
      <c r="C591" s="23" t="n">
        <v>104705</v>
      </c>
      <c r="D591" s="23">
        <f>_xlfn.XLOOKUP(C591,MasterSheet!H:H,MasterSheet!F:F)</f>
        <v/>
      </c>
      <c r="E591" s="24">
        <f>SUMIFS(MasterSheet!J:J, MasterSheet!B:B, A591, MasterSheet!D:D, B591, MasterSheet!H:H, C591)</f>
        <v/>
      </c>
      <c r="F591" s="24">
        <f>E591*D591</f>
        <v/>
      </c>
      <c r="G591" s="28">
        <f>SUMIFS(MasterSheet!K:K, MasterSheet!B:B, A591, MasterSheet!D:D, B591, MasterSheet!H:H, C591)</f>
        <v/>
      </c>
      <c r="H591" s="28">
        <f>G591*D591</f>
        <v/>
      </c>
      <c r="I591" s="30">
        <f>SUMIFS(MasterSheet!L:L, MasterSheet!B:B, A591, MasterSheet!D:D, B591, MasterSheet!H:H, C591)</f>
        <v/>
      </c>
      <c r="J591" s="30">
        <f>I591*D591</f>
        <v/>
      </c>
      <c r="K591" s="23">
        <f>UPPER(VLOOKUP(C591,MasterSheet!H:U,14,))</f>
        <v/>
      </c>
    </row>
    <row r="592">
      <c r="A592" s="23" t="inlineStr">
        <is>
          <t>EED116563</t>
        </is>
      </c>
      <c r="B592" s="32" t="n">
        <v>45834</v>
      </c>
      <c r="C592" s="23" t="n">
        <v>105011</v>
      </c>
      <c r="D592" s="23">
        <f>_xlfn.XLOOKUP(C592,MasterSheet!H:H,MasterSheet!F:F)</f>
        <v/>
      </c>
      <c r="E592" s="24">
        <f>SUMIFS(MasterSheet!J:J, MasterSheet!B:B, A592, MasterSheet!D:D, B592, MasterSheet!H:H, C592)</f>
        <v/>
      </c>
      <c r="F592" s="24">
        <f>E592*D592</f>
        <v/>
      </c>
      <c r="G592" s="28">
        <f>SUMIFS(MasterSheet!K:K, MasterSheet!B:B, A592, MasterSheet!D:D, B592, MasterSheet!H:H, C592)</f>
        <v/>
      </c>
      <c r="H592" s="28">
        <f>G592*D592</f>
        <v/>
      </c>
      <c r="I592" s="30">
        <f>SUMIFS(MasterSheet!L:L, MasterSheet!B:B, A592, MasterSheet!D:D, B592, MasterSheet!H:H, C592)</f>
        <v/>
      </c>
      <c r="J592" s="30">
        <f>I592*D592</f>
        <v/>
      </c>
      <c r="K592" s="23">
        <f>UPPER(VLOOKUP(C592,MasterSheet!H:U,14,))</f>
        <v/>
      </c>
    </row>
    <row r="593">
      <c r="A593" s="23" t="inlineStr">
        <is>
          <t>EED116563</t>
        </is>
      </c>
      <c r="B593" s="32" t="n">
        <v>45834</v>
      </c>
      <c r="C593" s="23" t="n">
        <v>106305</v>
      </c>
      <c r="D593" s="23">
        <f>_xlfn.XLOOKUP(C593,MasterSheet!H:H,MasterSheet!F:F)</f>
        <v/>
      </c>
      <c r="E593" s="24">
        <f>SUMIFS(MasterSheet!J:J, MasterSheet!B:B, A593, MasterSheet!D:D, B593, MasterSheet!H:H, C593)</f>
        <v/>
      </c>
      <c r="F593" s="24">
        <f>E593*D593</f>
        <v/>
      </c>
      <c r="G593" s="28">
        <f>SUMIFS(MasterSheet!K:K, MasterSheet!B:B, A593, MasterSheet!D:D, B593, MasterSheet!H:H, C593)</f>
        <v/>
      </c>
      <c r="H593" s="28">
        <f>G593*D593</f>
        <v/>
      </c>
      <c r="I593" s="30">
        <f>SUMIFS(MasterSheet!L:L, MasterSheet!B:B, A593, MasterSheet!D:D, B593, MasterSheet!H:H, C593)</f>
        <v/>
      </c>
      <c r="J593" s="30">
        <f>I593*D593</f>
        <v/>
      </c>
      <c r="K593" s="23">
        <f>UPPER(VLOOKUP(C593,MasterSheet!H:U,14,))</f>
        <v/>
      </c>
    </row>
    <row r="594">
      <c r="A594" s="23" t="inlineStr">
        <is>
          <t>EED116563</t>
        </is>
      </c>
      <c r="B594" s="32" t="n">
        <v>45834</v>
      </c>
      <c r="C594" s="23" t="n">
        <v>107628</v>
      </c>
      <c r="D594" s="23">
        <f>_xlfn.XLOOKUP(C594,MasterSheet!H:H,MasterSheet!F:F)</f>
        <v/>
      </c>
      <c r="E594" s="24">
        <f>SUMIFS(MasterSheet!J:J, MasterSheet!B:B, A594, MasterSheet!D:D, B594, MasterSheet!H:H, C594)</f>
        <v/>
      </c>
      <c r="F594" s="24">
        <f>E594*D594</f>
        <v/>
      </c>
      <c r="G594" s="28">
        <f>SUMIFS(MasterSheet!K:K, MasterSheet!B:B, A594, MasterSheet!D:D, B594, MasterSheet!H:H, C594)</f>
        <v/>
      </c>
      <c r="H594" s="28">
        <f>G594*D594</f>
        <v/>
      </c>
      <c r="I594" s="30">
        <f>SUMIFS(MasterSheet!L:L, MasterSheet!B:B, A594, MasterSheet!D:D, B594, MasterSheet!H:H, C594)</f>
        <v/>
      </c>
      <c r="J594" s="30">
        <f>I594*D594</f>
        <v/>
      </c>
      <c r="K594" s="23">
        <f>UPPER(VLOOKUP(C594,MasterSheet!H:U,14,))</f>
        <v/>
      </c>
    </row>
    <row r="595">
      <c r="A595" s="23" t="inlineStr">
        <is>
          <t>EED116563</t>
        </is>
      </c>
      <c r="B595" s="32" t="n">
        <v>45834</v>
      </c>
      <c r="C595" s="23" t="n">
        <v>108111</v>
      </c>
      <c r="D595" s="23">
        <f>_xlfn.XLOOKUP(C595,MasterSheet!H:H,MasterSheet!F:F)</f>
        <v/>
      </c>
      <c r="E595" s="24">
        <f>SUMIFS(MasterSheet!J:J, MasterSheet!B:B, A595, MasterSheet!D:D, B595, MasterSheet!H:H, C595)</f>
        <v/>
      </c>
      <c r="F595" s="24">
        <f>E595*D595</f>
        <v/>
      </c>
      <c r="G595" s="28">
        <f>SUMIFS(MasterSheet!K:K, MasterSheet!B:B, A595, MasterSheet!D:D, B595, MasterSheet!H:H, C595)</f>
        <v/>
      </c>
      <c r="H595" s="28">
        <f>G595*D595</f>
        <v/>
      </c>
      <c r="I595" s="30">
        <f>SUMIFS(MasterSheet!L:L, MasterSheet!B:B, A595, MasterSheet!D:D, B595, MasterSheet!H:H, C595)</f>
        <v/>
      </c>
      <c r="J595" s="30">
        <f>I595*D595</f>
        <v/>
      </c>
      <c r="K595" s="23">
        <f>UPPER(VLOOKUP(C595,MasterSheet!H:U,14,))</f>
        <v/>
      </c>
    </row>
    <row r="596">
      <c r="A596" s="23" t="inlineStr">
        <is>
          <t>EED116563</t>
        </is>
      </c>
      <c r="B596" s="32" t="n">
        <v>45834</v>
      </c>
      <c r="C596" s="23" t="n">
        <v>115533</v>
      </c>
      <c r="D596" s="23">
        <f>_xlfn.XLOOKUP(C596,MasterSheet!H:H,MasterSheet!F:F)</f>
        <v/>
      </c>
      <c r="E596" s="24">
        <f>SUMIFS(MasterSheet!J:J, MasterSheet!B:B, A596, MasterSheet!D:D, B596, MasterSheet!H:H, C596)</f>
        <v/>
      </c>
      <c r="F596" s="24">
        <f>E596*D596</f>
        <v/>
      </c>
      <c r="G596" s="28">
        <f>SUMIFS(MasterSheet!K:K, MasterSheet!B:B, A596, MasterSheet!D:D, B596, MasterSheet!H:H, C596)</f>
        <v/>
      </c>
      <c r="H596" s="28">
        <f>G596*D596</f>
        <v/>
      </c>
      <c r="I596" s="30">
        <f>SUMIFS(MasterSheet!L:L, MasterSheet!B:B, A596, MasterSheet!D:D, B596, MasterSheet!H:H, C596)</f>
        <v/>
      </c>
      <c r="J596" s="30">
        <f>I596*D596</f>
        <v/>
      </c>
      <c r="K596" s="23">
        <f>UPPER(VLOOKUP(C596,MasterSheet!H:U,14,))</f>
        <v/>
      </c>
    </row>
    <row r="597">
      <c r="A597" s="23" t="inlineStr">
        <is>
          <t>EED116563</t>
        </is>
      </c>
      <c r="B597" s="32" t="n">
        <v>45834</v>
      </c>
      <c r="C597" s="23" t="n">
        <v>117339</v>
      </c>
      <c r="D597" s="23">
        <f>_xlfn.XLOOKUP(C597,MasterSheet!H:H,MasterSheet!F:F)</f>
        <v/>
      </c>
      <c r="E597" s="24">
        <f>SUMIFS(MasterSheet!J:J, MasterSheet!B:B, A597, MasterSheet!D:D, B597, MasterSheet!H:H, C597)</f>
        <v/>
      </c>
      <c r="F597" s="24">
        <f>E597*D597</f>
        <v/>
      </c>
      <c r="G597" s="28">
        <f>SUMIFS(MasterSheet!K:K, MasterSheet!B:B, A597, MasterSheet!D:D, B597, MasterSheet!H:H, C597)</f>
        <v/>
      </c>
      <c r="H597" s="28">
        <f>G597*D597</f>
        <v/>
      </c>
      <c r="I597" s="30">
        <f>SUMIFS(MasterSheet!L:L, MasterSheet!B:B, A597, MasterSheet!D:D, B597, MasterSheet!H:H, C597)</f>
        <v/>
      </c>
      <c r="J597" s="30">
        <f>I597*D597</f>
        <v/>
      </c>
      <c r="K597" s="23">
        <f>UPPER(VLOOKUP(C597,MasterSheet!H:U,14,))</f>
        <v/>
      </c>
    </row>
    <row r="598">
      <c r="A598" s="23" t="inlineStr">
        <is>
          <t>EED116563</t>
        </is>
      </c>
      <c r="B598" s="32" t="n">
        <v>45834</v>
      </c>
      <c r="C598" s="23" t="n">
        <v>119309</v>
      </c>
      <c r="D598" s="23">
        <f>_xlfn.XLOOKUP(C598,MasterSheet!H:H,MasterSheet!F:F)</f>
        <v/>
      </c>
      <c r="E598" s="24">
        <f>SUMIFS(MasterSheet!J:J, MasterSheet!B:B, A598, MasterSheet!D:D, B598, MasterSheet!H:H, C598)</f>
        <v/>
      </c>
      <c r="F598" s="24">
        <f>E598*D598</f>
        <v/>
      </c>
      <c r="G598" s="28">
        <f>SUMIFS(MasterSheet!K:K, MasterSheet!B:B, A598, MasterSheet!D:D, B598, MasterSheet!H:H, C598)</f>
        <v/>
      </c>
      <c r="H598" s="28">
        <f>G598*D598</f>
        <v/>
      </c>
      <c r="I598" s="30">
        <f>SUMIFS(MasterSheet!L:L, MasterSheet!B:B, A598, MasterSheet!D:D, B598, MasterSheet!H:H, C598)</f>
        <v/>
      </c>
      <c r="J598" s="30">
        <f>I598*D598</f>
        <v/>
      </c>
      <c r="K598" s="23">
        <f>UPPER(VLOOKUP(C598,MasterSheet!H:U,14,))</f>
        <v/>
      </c>
    </row>
    <row r="599">
      <c r="A599" s="23" t="inlineStr">
        <is>
          <t>EED116563</t>
        </is>
      </c>
      <c r="B599" s="32" t="n">
        <v>45834</v>
      </c>
      <c r="C599" s="23" t="n">
        <v>119715</v>
      </c>
      <c r="D599" s="23">
        <f>_xlfn.XLOOKUP(C599,MasterSheet!H:H,MasterSheet!F:F)</f>
        <v/>
      </c>
      <c r="E599" s="24">
        <f>SUMIFS(MasterSheet!J:J, MasterSheet!B:B, A599, MasterSheet!D:D, B599, MasterSheet!H:H, C599)</f>
        <v/>
      </c>
      <c r="F599" s="24">
        <f>E599*D599</f>
        <v/>
      </c>
      <c r="G599" s="28">
        <f>SUMIFS(MasterSheet!K:K, MasterSheet!B:B, A599, MasterSheet!D:D, B599, MasterSheet!H:H, C599)</f>
        <v/>
      </c>
      <c r="H599" s="28">
        <f>G599*D599</f>
        <v/>
      </c>
      <c r="I599" s="30">
        <f>SUMIFS(MasterSheet!L:L, MasterSheet!B:B, A599, MasterSheet!D:D, B599, MasterSheet!H:H, C599)</f>
        <v/>
      </c>
      <c r="J599" s="30">
        <f>I599*D599</f>
        <v/>
      </c>
      <c r="K599" s="23">
        <f>UPPER(VLOOKUP(C599,MasterSheet!H:U,14,))</f>
        <v/>
      </c>
    </row>
    <row r="600">
      <c r="A600" s="23" t="inlineStr">
        <is>
          <t>EED116563</t>
        </is>
      </c>
      <c r="B600" s="32" t="n">
        <v>45834</v>
      </c>
      <c r="C600" s="23" t="n">
        <v>123109</v>
      </c>
      <c r="D600" s="23">
        <f>_xlfn.XLOOKUP(C600,MasterSheet!H:H,MasterSheet!F:F)</f>
        <v/>
      </c>
      <c r="E600" s="24">
        <f>SUMIFS(MasterSheet!J:J, MasterSheet!B:B, A600, MasterSheet!D:D, B600, MasterSheet!H:H, C600)</f>
        <v/>
      </c>
      <c r="F600" s="24">
        <f>E600*D600</f>
        <v/>
      </c>
      <c r="G600" s="28">
        <f>SUMIFS(MasterSheet!K:K, MasterSheet!B:B, A600, MasterSheet!D:D, B600, MasterSheet!H:H, C600)</f>
        <v/>
      </c>
      <c r="H600" s="28">
        <f>G600*D600</f>
        <v/>
      </c>
      <c r="I600" s="30">
        <f>SUMIFS(MasterSheet!L:L, MasterSheet!B:B, A600, MasterSheet!D:D, B600, MasterSheet!H:H, C600)</f>
        <v/>
      </c>
      <c r="J600" s="30">
        <f>I600*D600</f>
        <v/>
      </c>
      <c r="K600" s="23">
        <f>UPPER(VLOOKUP(C600,MasterSheet!H:U,14,))</f>
        <v/>
      </c>
    </row>
    <row r="601">
      <c r="A601" s="23" t="inlineStr">
        <is>
          <t>EED116563</t>
        </is>
      </c>
      <c r="B601" s="32" t="n">
        <v>45834</v>
      </c>
      <c r="C601" s="23" t="n">
        <v>124225</v>
      </c>
      <c r="D601" s="23">
        <f>_xlfn.XLOOKUP(C601,MasterSheet!H:H,MasterSheet!F:F)</f>
        <v/>
      </c>
      <c r="E601" s="24">
        <f>SUMIFS(MasterSheet!J:J, MasterSheet!B:B, A601, MasterSheet!D:D, B601, MasterSheet!H:H, C601)</f>
        <v/>
      </c>
      <c r="F601" s="24">
        <f>E601*D601</f>
        <v/>
      </c>
      <c r="G601" s="28">
        <f>SUMIFS(MasterSheet!K:K, MasterSheet!B:B, A601, MasterSheet!D:D, B601, MasterSheet!H:H, C601)</f>
        <v/>
      </c>
      <c r="H601" s="28">
        <f>G601*D601</f>
        <v/>
      </c>
      <c r="I601" s="30">
        <f>SUMIFS(MasterSheet!L:L, MasterSheet!B:B, A601, MasterSheet!D:D, B601, MasterSheet!H:H, C601)</f>
        <v/>
      </c>
      <c r="J601" s="30">
        <f>I601*D601</f>
        <v/>
      </c>
      <c r="K601" s="23">
        <f>UPPER(VLOOKUP(C601,MasterSheet!H:U,14,))</f>
        <v/>
      </c>
    </row>
    <row r="602">
      <c r="A602" s="23" t="inlineStr">
        <is>
          <t>EED116563</t>
        </is>
      </c>
      <c r="B602" s="32" t="n">
        <v>45834</v>
      </c>
      <c r="C602" s="23" t="n">
        <v>127617</v>
      </c>
      <c r="D602" s="23">
        <f>_xlfn.XLOOKUP(C602,MasterSheet!H:H,MasterSheet!F:F)</f>
        <v/>
      </c>
      <c r="E602" s="24">
        <f>SUMIFS(MasterSheet!J:J, MasterSheet!B:B, A602, MasterSheet!D:D, B602, MasterSheet!H:H, C602)</f>
        <v/>
      </c>
      <c r="F602" s="24">
        <f>E602*D602</f>
        <v/>
      </c>
      <c r="G602" s="28">
        <f>SUMIFS(MasterSheet!K:K, MasterSheet!B:B, A602, MasterSheet!D:D, B602, MasterSheet!H:H, C602)</f>
        <v/>
      </c>
      <c r="H602" s="28">
        <f>G602*D602</f>
        <v/>
      </c>
      <c r="I602" s="30">
        <f>SUMIFS(MasterSheet!L:L, MasterSheet!B:B, A602, MasterSheet!D:D, B602, MasterSheet!H:H, C602)</f>
        <v/>
      </c>
      <c r="J602" s="30">
        <f>I602*D602</f>
        <v/>
      </c>
      <c r="K602" s="23">
        <f>UPPER(VLOOKUP(C602,MasterSheet!H:U,14,))</f>
        <v/>
      </c>
    </row>
    <row r="603">
      <c r="A603" s="23" t="inlineStr">
        <is>
          <t>EED116563</t>
        </is>
      </c>
      <c r="B603" s="32" t="n">
        <v>45834</v>
      </c>
      <c r="C603" s="23" t="n">
        <v>127624</v>
      </c>
      <c r="D603" s="23">
        <f>_xlfn.XLOOKUP(C603,MasterSheet!H:H,MasterSheet!F:F)</f>
        <v/>
      </c>
      <c r="E603" s="24">
        <f>SUMIFS(MasterSheet!J:J, MasterSheet!B:B, A603, MasterSheet!D:D, B603, MasterSheet!H:H, C603)</f>
        <v/>
      </c>
      <c r="F603" s="24">
        <f>E603*D603</f>
        <v/>
      </c>
      <c r="G603" s="28">
        <f>SUMIFS(MasterSheet!K:K, MasterSheet!B:B, A603, MasterSheet!D:D, B603, MasterSheet!H:H, C603)</f>
        <v/>
      </c>
      <c r="H603" s="28">
        <f>G603*D603</f>
        <v/>
      </c>
      <c r="I603" s="30">
        <f>SUMIFS(MasterSheet!L:L, MasterSheet!B:B, A603, MasterSheet!D:D, B603, MasterSheet!H:H, C603)</f>
        <v/>
      </c>
      <c r="J603" s="30">
        <f>I603*D603</f>
        <v/>
      </c>
      <c r="K603" s="23">
        <f>UPPER(VLOOKUP(C603,MasterSheet!H:U,14,))</f>
        <v/>
      </c>
    </row>
    <row r="604">
      <c r="A604" s="23" t="inlineStr">
        <is>
          <t>EED116563</t>
        </is>
      </c>
      <c r="B604" s="32" t="n">
        <v>45834</v>
      </c>
      <c r="C604" s="23" t="n">
        <v>128011</v>
      </c>
      <c r="D604" s="23">
        <f>_xlfn.XLOOKUP(C604,MasterSheet!H:H,MasterSheet!F:F)</f>
        <v/>
      </c>
      <c r="E604" s="24">
        <f>SUMIFS(MasterSheet!J:J, MasterSheet!B:B, A604, MasterSheet!D:D, B604, MasterSheet!H:H, C604)</f>
        <v/>
      </c>
      <c r="F604" s="24">
        <f>E604*D604</f>
        <v/>
      </c>
      <c r="G604" s="28">
        <f>SUMIFS(MasterSheet!K:K, MasterSheet!B:B, A604, MasterSheet!D:D, B604, MasterSheet!H:H, C604)</f>
        <v/>
      </c>
      <c r="H604" s="28">
        <f>G604*D604</f>
        <v/>
      </c>
      <c r="I604" s="30">
        <f>SUMIFS(MasterSheet!L:L, MasterSheet!B:B, A604, MasterSheet!D:D, B604, MasterSheet!H:H, C604)</f>
        <v/>
      </c>
      <c r="J604" s="30">
        <f>I604*D604</f>
        <v/>
      </c>
      <c r="K604" s="23">
        <f>UPPER(VLOOKUP(C604,MasterSheet!H:U,14,))</f>
        <v/>
      </c>
    </row>
    <row r="605">
      <c r="A605" s="23" t="inlineStr">
        <is>
          <t>EED116563</t>
        </is>
      </c>
      <c r="B605" s="32" t="n">
        <v>45834</v>
      </c>
      <c r="C605" s="23" t="n">
        <v>128025</v>
      </c>
      <c r="D605" s="23">
        <f>_xlfn.XLOOKUP(C605,MasterSheet!H:H,MasterSheet!F:F)</f>
        <v/>
      </c>
      <c r="E605" s="24">
        <f>SUMIFS(MasterSheet!J:J, MasterSheet!B:B, A605, MasterSheet!D:D, B605, MasterSheet!H:H, C605)</f>
        <v/>
      </c>
      <c r="F605" s="24">
        <f>E605*D605</f>
        <v/>
      </c>
      <c r="G605" s="28">
        <f>SUMIFS(MasterSheet!K:K, MasterSheet!B:B, A605, MasterSheet!D:D, B605, MasterSheet!H:H, C605)</f>
        <v/>
      </c>
      <c r="H605" s="28">
        <f>G605*D605</f>
        <v/>
      </c>
      <c r="I605" s="30">
        <f>SUMIFS(MasterSheet!L:L, MasterSheet!B:B, A605, MasterSheet!D:D, B605, MasterSheet!H:H, C605)</f>
        <v/>
      </c>
      <c r="J605" s="30">
        <f>I605*D605</f>
        <v/>
      </c>
      <c r="K605" s="23">
        <f>UPPER(VLOOKUP(C605,MasterSheet!H:U,14,))</f>
        <v/>
      </c>
    </row>
    <row r="606">
      <c r="A606" s="23" t="inlineStr">
        <is>
          <t>EED116563</t>
        </is>
      </c>
      <c r="B606" s="32" t="n">
        <v>45834</v>
      </c>
      <c r="C606" s="23" t="n">
        <v>128032</v>
      </c>
      <c r="D606" s="23">
        <f>_xlfn.XLOOKUP(C606,MasterSheet!H:H,MasterSheet!F:F)</f>
        <v/>
      </c>
      <c r="E606" s="24">
        <f>SUMIFS(MasterSheet!J:J, MasterSheet!B:B, A606, MasterSheet!D:D, B606, MasterSheet!H:H, C606)</f>
        <v/>
      </c>
      <c r="F606" s="24">
        <f>E606*D606</f>
        <v/>
      </c>
      <c r="G606" s="28">
        <f>SUMIFS(MasterSheet!K:K, MasterSheet!B:B, A606, MasterSheet!D:D, B606, MasterSheet!H:H, C606)</f>
        <v/>
      </c>
      <c r="H606" s="28">
        <f>G606*D606</f>
        <v/>
      </c>
      <c r="I606" s="30">
        <f>SUMIFS(MasterSheet!L:L, MasterSheet!B:B, A606, MasterSheet!D:D, B606, MasterSheet!H:H, C606)</f>
        <v/>
      </c>
      <c r="J606" s="30">
        <f>I606*D606</f>
        <v/>
      </c>
      <c r="K606" s="23">
        <f>UPPER(VLOOKUP(C606,MasterSheet!H:U,14,))</f>
        <v/>
      </c>
    </row>
    <row r="607">
      <c r="A607" s="23" t="inlineStr">
        <is>
          <t>EED116563</t>
        </is>
      </c>
      <c r="B607" s="32" t="n">
        <v>45834</v>
      </c>
      <c r="C607" s="23" t="n">
        <v>135505</v>
      </c>
      <c r="D607" s="23">
        <f>_xlfn.XLOOKUP(C607,MasterSheet!H:H,MasterSheet!F:F)</f>
        <v/>
      </c>
      <c r="E607" s="24">
        <f>SUMIFS(MasterSheet!J:J, MasterSheet!B:B, A607, MasterSheet!D:D, B607, MasterSheet!H:H, C607)</f>
        <v/>
      </c>
      <c r="F607" s="24">
        <f>E607*D607</f>
        <v/>
      </c>
      <c r="G607" s="28">
        <f>SUMIFS(MasterSheet!K:K, MasterSheet!B:B, A607, MasterSheet!D:D, B607, MasterSheet!H:H, C607)</f>
        <v/>
      </c>
      <c r="H607" s="28">
        <f>G607*D607</f>
        <v/>
      </c>
      <c r="I607" s="30">
        <f>SUMIFS(MasterSheet!L:L, MasterSheet!B:B, A607, MasterSheet!D:D, B607, MasterSheet!H:H, C607)</f>
        <v/>
      </c>
      <c r="J607" s="30">
        <f>I607*D607</f>
        <v/>
      </c>
      <c r="K607" s="23">
        <f>UPPER(VLOOKUP(C607,MasterSheet!H:U,14,))</f>
        <v/>
      </c>
    </row>
    <row r="608">
      <c r="A608" s="23" t="inlineStr">
        <is>
          <t>EED116563</t>
        </is>
      </c>
      <c r="B608" s="32" t="n">
        <v>45834</v>
      </c>
      <c r="C608" s="23" t="n">
        <v>137618</v>
      </c>
      <c r="D608" s="23">
        <f>_xlfn.XLOOKUP(C608,MasterSheet!H:H,MasterSheet!F:F)</f>
        <v/>
      </c>
      <c r="E608" s="24">
        <f>SUMIFS(MasterSheet!J:J, MasterSheet!B:B, A608, MasterSheet!D:D, B608, MasterSheet!H:H, C608)</f>
        <v/>
      </c>
      <c r="F608" s="24">
        <f>E608*D608</f>
        <v/>
      </c>
      <c r="G608" s="28">
        <f>SUMIFS(MasterSheet!K:K, MasterSheet!B:B, A608, MasterSheet!D:D, B608, MasterSheet!H:H, C608)</f>
        <v/>
      </c>
      <c r="H608" s="28">
        <f>G608*D608</f>
        <v/>
      </c>
      <c r="I608" s="30">
        <f>SUMIFS(MasterSheet!L:L, MasterSheet!B:B, A608, MasterSheet!D:D, B608, MasterSheet!H:H, C608)</f>
        <v/>
      </c>
      <c r="J608" s="30">
        <f>I608*D608</f>
        <v/>
      </c>
      <c r="K608" s="23">
        <f>UPPER(VLOOKUP(C608,MasterSheet!H:U,14,))</f>
        <v/>
      </c>
    </row>
    <row r="609">
      <c r="A609" s="23" t="inlineStr">
        <is>
          <t>EED116563</t>
        </is>
      </c>
      <c r="B609" s="32" t="n">
        <v>45834</v>
      </c>
      <c r="C609" s="23" t="n">
        <v>138421</v>
      </c>
      <c r="D609" s="23">
        <f>_xlfn.XLOOKUP(C609,MasterSheet!H:H,MasterSheet!F:F)</f>
        <v/>
      </c>
      <c r="E609" s="24">
        <f>SUMIFS(MasterSheet!J:J, MasterSheet!B:B, A609, MasterSheet!D:D, B609, MasterSheet!H:H, C609)</f>
        <v/>
      </c>
      <c r="F609" s="24">
        <f>E609*D609</f>
        <v/>
      </c>
      <c r="G609" s="28">
        <f>SUMIFS(MasterSheet!K:K, MasterSheet!B:B, A609, MasterSheet!D:D, B609, MasterSheet!H:H, C609)</f>
        <v/>
      </c>
      <c r="H609" s="28">
        <f>G609*D609</f>
        <v/>
      </c>
      <c r="I609" s="30">
        <f>SUMIFS(MasterSheet!L:L, MasterSheet!B:B, A609, MasterSheet!D:D, B609, MasterSheet!H:H, C609)</f>
        <v/>
      </c>
      <c r="J609" s="30">
        <f>I609*D609</f>
        <v/>
      </c>
      <c r="K609" s="23">
        <f>UPPER(VLOOKUP(C609,MasterSheet!H:U,14,))</f>
        <v/>
      </c>
    </row>
    <row r="610">
      <c r="A610" s="23" t="inlineStr">
        <is>
          <t>EED116563</t>
        </is>
      </c>
      <c r="B610" s="32" t="n">
        <v>45834</v>
      </c>
      <c r="C610" s="23" t="n">
        <v>141611</v>
      </c>
      <c r="D610" s="23">
        <f>_xlfn.XLOOKUP(C610,MasterSheet!H:H,MasterSheet!F:F)</f>
        <v/>
      </c>
      <c r="E610" s="24">
        <f>SUMIFS(MasterSheet!J:J, MasterSheet!B:B, A610, MasterSheet!D:D, B610, MasterSheet!H:H, C610)</f>
        <v/>
      </c>
      <c r="F610" s="24">
        <f>E610*D610</f>
        <v/>
      </c>
      <c r="G610" s="28">
        <f>SUMIFS(MasterSheet!K:K, MasterSheet!B:B, A610, MasterSheet!D:D, B610, MasterSheet!H:H, C610)</f>
        <v/>
      </c>
      <c r="H610" s="28">
        <f>G610*D610</f>
        <v/>
      </c>
      <c r="I610" s="30">
        <f>SUMIFS(MasterSheet!L:L, MasterSheet!B:B, A610, MasterSheet!D:D, B610, MasterSheet!H:H, C610)</f>
        <v/>
      </c>
      <c r="J610" s="30">
        <f>I610*D610</f>
        <v/>
      </c>
      <c r="K610" s="23">
        <f>UPPER(VLOOKUP(C610,MasterSheet!H:U,14,))</f>
        <v/>
      </c>
    </row>
    <row r="611">
      <c r="A611" s="23" t="inlineStr">
        <is>
          <t>EED116563</t>
        </is>
      </c>
      <c r="B611" s="32" t="n">
        <v>45834</v>
      </c>
      <c r="C611" s="23" t="n">
        <v>141717</v>
      </c>
      <c r="D611" s="23">
        <f>_xlfn.XLOOKUP(C611,MasterSheet!H:H,MasterSheet!F:F)</f>
        <v/>
      </c>
      <c r="E611" s="24">
        <f>SUMIFS(MasterSheet!J:J, MasterSheet!B:B, A611, MasterSheet!D:D, B611, MasterSheet!H:H, C611)</f>
        <v/>
      </c>
      <c r="F611" s="24">
        <f>E611*D611</f>
        <v/>
      </c>
      <c r="G611" s="28">
        <f>SUMIFS(MasterSheet!K:K, MasterSheet!B:B, A611, MasterSheet!D:D, B611, MasterSheet!H:H, C611)</f>
        <v/>
      </c>
      <c r="H611" s="28">
        <f>G611*D611</f>
        <v/>
      </c>
      <c r="I611" s="30">
        <f>SUMIFS(MasterSheet!L:L, MasterSheet!B:B, A611, MasterSheet!D:D, B611, MasterSheet!H:H, C611)</f>
        <v/>
      </c>
      <c r="J611" s="30">
        <f>I611*D611</f>
        <v/>
      </c>
      <c r="K611" s="23">
        <f>UPPER(VLOOKUP(C611,MasterSheet!H:U,14,))</f>
        <v/>
      </c>
    </row>
    <row r="612">
      <c r="A612" s="23" t="inlineStr">
        <is>
          <t>EED116563</t>
        </is>
      </c>
      <c r="B612" s="32" t="n">
        <v>45834</v>
      </c>
      <c r="C612" s="23" t="n">
        <v>141720</v>
      </c>
      <c r="D612" s="23">
        <f>_xlfn.XLOOKUP(C612,MasterSheet!H:H,MasterSheet!F:F)</f>
        <v/>
      </c>
      <c r="E612" s="24">
        <f>SUMIFS(MasterSheet!J:J, MasterSheet!B:B, A612, MasterSheet!D:D, B612, MasterSheet!H:H, C612)</f>
        <v/>
      </c>
      <c r="F612" s="24">
        <f>E612*D612</f>
        <v/>
      </c>
      <c r="G612" s="28">
        <f>SUMIFS(MasterSheet!K:K, MasterSheet!B:B, A612, MasterSheet!D:D, B612, MasterSheet!H:H, C612)</f>
        <v/>
      </c>
      <c r="H612" s="28">
        <f>G612*D612</f>
        <v/>
      </c>
      <c r="I612" s="30">
        <f>SUMIFS(MasterSheet!L:L, MasterSheet!B:B, A612, MasterSheet!D:D, B612, MasterSheet!H:H, C612)</f>
        <v/>
      </c>
      <c r="J612" s="30">
        <f>I612*D612</f>
        <v/>
      </c>
      <c r="K612" s="23">
        <f>UPPER(VLOOKUP(C612,MasterSheet!H:U,14,))</f>
        <v/>
      </c>
    </row>
    <row r="613">
      <c r="A613" s="23" t="inlineStr">
        <is>
          <t>EED116563</t>
        </is>
      </c>
      <c r="B613" s="32" t="n">
        <v>45834</v>
      </c>
      <c r="C613" s="23" t="n">
        <v>142503</v>
      </c>
      <c r="D613" s="23">
        <f>_xlfn.XLOOKUP(C613,MasterSheet!H:H,MasterSheet!F:F)</f>
        <v/>
      </c>
      <c r="E613" s="24">
        <f>SUMIFS(MasterSheet!J:J, MasterSheet!B:B, A613, MasterSheet!D:D, B613, MasterSheet!H:H, C613)</f>
        <v/>
      </c>
      <c r="F613" s="24">
        <f>E613*D613</f>
        <v/>
      </c>
      <c r="G613" s="28">
        <f>SUMIFS(MasterSheet!K:K, MasterSheet!B:B, A613, MasterSheet!D:D, B613, MasterSheet!H:H, C613)</f>
        <v/>
      </c>
      <c r="H613" s="28">
        <f>G613*D613</f>
        <v/>
      </c>
      <c r="I613" s="30">
        <f>SUMIFS(MasterSheet!L:L, MasterSheet!B:B, A613, MasterSheet!D:D, B613, MasterSheet!H:H, C613)</f>
        <v/>
      </c>
      <c r="J613" s="30">
        <f>I613*D613</f>
        <v/>
      </c>
      <c r="K613" s="23">
        <f>UPPER(VLOOKUP(C613,MasterSheet!H:U,14,))</f>
        <v/>
      </c>
    </row>
    <row r="614">
      <c r="A614" s="23" t="inlineStr">
        <is>
          <t>EED116563</t>
        </is>
      </c>
      <c r="B614" s="32" t="n">
        <v>45834</v>
      </c>
      <c r="C614" s="23" t="n">
        <v>143215</v>
      </c>
      <c r="D614" s="23">
        <f>_xlfn.XLOOKUP(C614,MasterSheet!H:H,MasterSheet!F:F)</f>
        <v/>
      </c>
      <c r="E614" s="24">
        <f>SUMIFS(MasterSheet!J:J, MasterSheet!B:B, A614, MasterSheet!D:D, B614, MasterSheet!H:H, C614)</f>
        <v/>
      </c>
      <c r="F614" s="24">
        <f>E614*D614</f>
        <v/>
      </c>
      <c r="G614" s="28">
        <f>SUMIFS(MasterSheet!K:K, MasterSheet!B:B, A614, MasterSheet!D:D, B614, MasterSheet!H:H, C614)</f>
        <v/>
      </c>
      <c r="H614" s="28">
        <f>G614*D614</f>
        <v/>
      </c>
      <c r="I614" s="30">
        <f>SUMIFS(MasterSheet!L:L, MasterSheet!B:B, A614, MasterSheet!D:D, B614, MasterSheet!H:H, C614)</f>
        <v/>
      </c>
      <c r="J614" s="30">
        <f>I614*D614</f>
        <v/>
      </c>
      <c r="K614" s="23">
        <f>UPPER(VLOOKUP(C614,MasterSheet!H:U,14,))</f>
        <v/>
      </c>
    </row>
    <row r="615">
      <c r="A615" s="23" t="inlineStr">
        <is>
          <t>EED116563</t>
        </is>
      </c>
      <c r="B615" s="32" t="n">
        <v>45834</v>
      </c>
      <c r="C615" s="23" t="n">
        <v>151003</v>
      </c>
      <c r="D615" s="23">
        <f>_xlfn.XLOOKUP(C615,MasterSheet!H:H,MasterSheet!F:F)</f>
        <v/>
      </c>
      <c r="E615" s="24">
        <f>SUMIFS(MasterSheet!J:J, MasterSheet!B:B, A615, MasterSheet!D:D, B615, MasterSheet!H:H, C615)</f>
        <v/>
      </c>
      <c r="F615" s="24">
        <f>E615*D615</f>
        <v/>
      </c>
      <c r="G615" s="28">
        <f>SUMIFS(MasterSheet!K:K, MasterSheet!B:B, A615, MasterSheet!D:D, B615, MasterSheet!H:H, C615)</f>
        <v/>
      </c>
      <c r="H615" s="28">
        <f>G615*D615</f>
        <v/>
      </c>
      <c r="I615" s="30">
        <f>SUMIFS(MasterSheet!L:L, MasterSheet!B:B, A615, MasterSheet!D:D, B615, MasterSheet!H:H, C615)</f>
        <v/>
      </c>
      <c r="J615" s="30">
        <f>I615*D615</f>
        <v/>
      </c>
      <c r="K615" s="23">
        <f>UPPER(VLOOKUP(C615,MasterSheet!H:U,14,))</f>
        <v/>
      </c>
    </row>
    <row r="616">
      <c r="A616" s="23" t="inlineStr">
        <is>
          <t>EED116563</t>
        </is>
      </c>
      <c r="B616" s="32" t="n">
        <v>45834</v>
      </c>
      <c r="C616" s="23" t="n">
        <v>152404</v>
      </c>
      <c r="D616" s="23">
        <f>_xlfn.XLOOKUP(C616,MasterSheet!H:H,MasterSheet!F:F)</f>
        <v/>
      </c>
      <c r="E616" s="24">
        <f>SUMIFS(MasterSheet!J:J, MasterSheet!B:B, A616, MasterSheet!D:D, B616, MasterSheet!H:H, C616)</f>
        <v/>
      </c>
      <c r="F616" s="24">
        <f>E616*D616</f>
        <v/>
      </c>
      <c r="G616" s="28">
        <f>SUMIFS(MasterSheet!K:K, MasterSheet!B:B, A616, MasterSheet!D:D, B616, MasterSheet!H:H, C616)</f>
        <v/>
      </c>
      <c r="H616" s="28">
        <f>G616*D616</f>
        <v/>
      </c>
      <c r="I616" s="30">
        <f>SUMIFS(MasterSheet!L:L, MasterSheet!B:B, A616, MasterSheet!D:D, B616, MasterSheet!H:H, C616)</f>
        <v/>
      </c>
      <c r="J616" s="30">
        <f>I616*D616</f>
        <v/>
      </c>
      <c r="K616" s="23">
        <f>UPPER(VLOOKUP(C616,MasterSheet!H:U,14,))</f>
        <v/>
      </c>
    </row>
    <row r="617">
      <c r="A617" s="23" t="inlineStr">
        <is>
          <t>EED116563</t>
        </is>
      </c>
      <c r="B617" s="32" t="n">
        <v>45834</v>
      </c>
      <c r="C617" s="23" t="n">
        <v>152421</v>
      </c>
      <c r="D617" s="23">
        <f>_xlfn.XLOOKUP(C617,MasterSheet!H:H,MasterSheet!F:F)</f>
        <v/>
      </c>
      <c r="E617" s="24">
        <f>SUMIFS(MasterSheet!J:J, MasterSheet!B:B, A617, MasterSheet!D:D, B617, MasterSheet!H:H, C617)</f>
        <v/>
      </c>
      <c r="F617" s="24">
        <f>E617*D617</f>
        <v/>
      </c>
      <c r="G617" s="28">
        <f>SUMIFS(MasterSheet!K:K, MasterSheet!B:B, A617, MasterSheet!D:D, B617, MasterSheet!H:H, C617)</f>
        <v/>
      </c>
      <c r="H617" s="28">
        <f>G617*D617</f>
        <v/>
      </c>
      <c r="I617" s="30">
        <f>SUMIFS(MasterSheet!L:L, MasterSheet!B:B, A617, MasterSheet!D:D, B617, MasterSheet!H:H, C617)</f>
        <v/>
      </c>
      <c r="J617" s="30">
        <f>I617*D617</f>
        <v/>
      </c>
      <c r="K617" s="23">
        <f>UPPER(VLOOKUP(C617,MasterSheet!H:U,14,))</f>
        <v/>
      </c>
    </row>
    <row r="618">
      <c r="A618" s="23" t="inlineStr">
        <is>
          <t>EED116563</t>
        </is>
      </c>
      <c r="B618" s="32" t="n">
        <v>45834</v>
      </c>
      <c r="C618" s="23" t="n">
        <v>153404</v>
      </c>
      <c r="D618" s="23">
        <f>_xlfn.XLOOKUP(C618,MasterSheet!H:H,MasterSheet!F:F)</f>
        <v/>
      </c>
      <c r="E618" s="24">
        <f>SUMIFS(MasterSheet!J:J, MasterSheet!B:B, A618, MasterSheet!D:D, B618, MasterSheet!H:H, C618)</f>
        <v/>
      </c>
      <c r="F618" s="24">
        <f>E618*D618</f>
        <v/>
      </c>
      <c r="G618" s="28">
        <f>SUMIFS(MasterSheet!K:K, MasterSheet!B:B, A618, MasterSheet!D:D, B618, MasterSheet!H:H, C618)</f>
        <v/>
      </c>
      <c r="H618" s="28">
        <f>G618*D618</f>
        <v/>
      </c>
      <c r="I618" s="30">
        <f>SUMIFS(MasterSheet!L:L, MasterSheet!B:B, A618, MasterSheet!D:D, B618, MasterSheet!H:H, C618)</f>
        <v/>
      </c>
      <c r="J618" s="30">
        <f>I618*D618</f>
        <v/>
      </c>
      <c r="K618" s="23">
        <f>UPPER(VLOOKUP(C618,MasterSheet!H:U,14,))</f>
        <v/>
      </c>
    </row>
    <row r="619">
      <c r="A619" s="23" t="inlineStr">
        <is>
          <t>EED116563</t>
        </is>
      </c>
      <c r="B619" s="32" t="n">
        <v>45834</v>
      </c>
      <c r="C619" s="23" t="n">
        <v>156511</v>
      </c>
      <c r="D619" s="23">
        <f>_xlfn.XLOOKUP(C619,MasterSheet!H:H,MasterSheet!F:F)</f>
        <v/>
      </c>
      <c r="E619" s="24">
        <f>SUMIFS(MasterSheet!J:J, MasterSheet!B:B, A619, MasterSheet!D:D, B619, MasterSheet!H:H, C619)</f>
        <v/>
      </c>
      <c r="F619" s="24">
        <f>E619*D619</f>
        <v/>
      </c>
      <c r="G619" s="28">
        <f>SUMIFS(MasterSheet!K:K, MasterSheet!B:B, A619, MasterSheet!D:D, B619, MasterSheet!H:H, C619)</f>
        <v/>
      </c>
      <c r="H619" s="28">
        <f>G619*D619</f>
        <v/>
      </c>
      <c r="I619" s="30">
        <f>SUMIFS(MasterSheet!L:L, MasterSheet!B:B, A619, MasterSheet!D:D, B619, MasterSheet!H:H, C619)</f>
        <v/>
      </c>
      <c r="J619" s="30">
        <f>I619*D619</f>
        <v/>
      </c>
      <c r="K619" s="23">
        <f>UPPER(VLOOKUP(C619,MasterSheet!H:U,14,))</f>
        <v/>
      </c>
    </row>
    <row r="620">
      <c r="A620" s="23" t="inlineStr">
        <is>
          <t>EED116563</t>
        </is>
      </c>
      <c r="B620" s="32" t="n">
        <v>45834</v>
      </c>
      <c r="C620" s="23" t="n">
        <v>158007</v>
      </c>
      <c r="D620" s="23">
        <f>_xlfn.XLOOKUP(C620,MasterSheet!H:H,MasterSheet!F:F)</f>
        <v/>
      </c>
      <c r="E620" s="24">
        <f>SUMIFS(MasterSheet!J:J, MasterSheet!B:B, A620, MasterSheet!D:D, B620, MasterSheet!H:H, C620)</f>
        <v/>
      </c>
      <c r="F620" s="24">
        <f>E620*D620</f>
        <v/>
      </c>
      <c r="G620" s="28">
        <f>SUMIFS(MasterSheet!K:K, MasterSheet!B:B, A620, MasterSheet!D:D, B620, MasterSheet!H:H, C620)</f>
        <v/>
      </c>
      <c r="H620" s="28">
        <f>G620*D620</f>
        <v/>
      </c>
      <c r="I620" s="30">
        <f>SUMIFS(MasterSheet!L:L, MasterSheet!B:B, A620, MasterSheet!D:D, B620, MasterSheet!H:H, C620)</f>
        <v/>
      </c>
      <c r="J620" s="30">
        <f>I620*D620</f>
        <v/>
      </c>
      <c r="K620" s="23">
        <f>UPPER(VLOOKUP(C620,MasterSheet!H:U,14,))</f>
        <v/>
      </c>
    </row>
    <row r="621">
      <c r="A621" s="23" t="inlineStr">
        <is>
          <t>EED116563</t>
        </is>
      </c>
      <c r="B621" s="32" t="n">
        <v>45834</v>
      </c>
      <c r="C621" s="23" t="n">
        <v>162905</v>
      </c>
      <c r="D621" s="23">
        <f>_xlfn.XLOOKUP(C621,MasterSheet!H:H,MasterSheet!F:F)</f>
        <v/>
      </c>
      <c r="E621" s="24">
        <f>SUMIFS(MasterSheet!J:J, MasterSheet!B:B, A621, MasterSheet!D:D, B621, MasterSheet!H:H, C621)</f>
        <v/>
      </c>
      <c r="F621" s="24">
        <f>E621*D621</f>
        <v/>
      </c>
      <c r="G621" s="28">
        <f>SUMIFS(MasterSheet!K:K, MasterSheet!B:B, A621, MasterSheet!D:D, B621, MasterSheet!H:H, C621)</f>
        <v/>
      </c>
      <c r="H621" s="28">
        <f>G621*D621</f>
        <v/>
      </c>
      <c r="I621" s="30">
        <f>SUMIFS(MasterSheet!L:L, MasterSheet!B:B, A621, MasterSheet!D:D, B621, MasterSheet!H:H, C621)</f>
        <v/>
      </c>
      <c r="J621" s="30">
        <f>I621*D621</f>
        <v/>
      </c>
      <c r="K621" s="23">
        <f>UPPER(VLOOKUP(C621,MasterSheet!H:U,14,))</f>
        <v/>
      </c>
    </row>
    <row r="622">
      <c r="A622" s="23" t="inlineStr">
        <is>
          <t>EED116563</t>
        </is>
      </c>
      <c r="B622" s="32" t="n">
        <v>45834</v>
      </c>
      <c r="C622" s="23" t="n">
        <v>165803</v>
      </c>
      <c r="D622" s="23">
        <f>_xlfn.XLOOKUP(C622,MasterSheet!H:H,MasterSheet!F:F)</f>
        <v/>
      </c>
      <c r="E622" s="24">
        <f>SUMIFS(MasterSheet!J:J, MasterSheet!B:B, A622, MasterSheet!D:D, B622, MasterSheet!H:H, C622)</f>
        <v/>
      </c>
      <c r="F622" s="24">
        <f>E622*D622</f>
        <v/>
      </c>
      <c r="G622" s="28">
        <f>SUMIFS(MasterSheet!K:K, MasterSheet!B:B, A622, MasterSheet!D:D, B622, MasterSheet!H:H, C622)</f>
        <v/>
      </c>
      <c r="H622" s="28">
        <f>G622*D622</f>
        <v/>
      </c>
      <c r="I622" s="30">
        <f>SUMIFS(MasterSheet!L:L, MasterSheet!B:B, A622, MasterSheet!D:D, B622, MasterSheet!H:H, C622)</f>
        <v/>
      </c>
      <c r="J622" s="30">
        <f>I622*D622</f>
        <v/>
      </c>
      <c r="K622" s="23">
        <f>UPPER(VLOOKUP(C622,MasterSheet!H:U,14,))</f>
        <v/>
      </c>
    </row>
    <row r="623">
      <c r="A623" s="23" t="inlineStr">
        <is>
          <t>EED116563</t>
        </is>
      </c>
      <c r="B623" s="32" t="n">
        <v>45834</v>
      </c>
      <c r="C623" s="23" t="n">
        <v>300456</v>
      </c>
      <c r="D623" s="23">
        <f>_xlfn.XLOOKUP(C623,MasterSheet!H:H,MasterSheet!F:F)</f>
        <v/>
      </c>
      <c r="E623" s="24">
        <f>SUMIFS(MasterSheet!J:J, MasterSheet!B:B, A623, MasterSheet!D:D, B623, MasterSheet!H:H, C623)</f>
        <v/>
      </c>
      <c r="F623" s="24">
        <f>E623*D623</f>
        <v/>
      </c>
      <c r="G623" s="28">
        <f>SUMIFS(MasterSheet!K:K, MasterSheet!B:B, A623, MasterSheet!D:D, B623, MasterSheet!H:H, C623)</f>
        <v/>
      </c>
      <c r="H623" s="28">
        <f>G623*D623</f>
        <v/>
      </c>
      <c r="I623" s="30">
        <f>SUMIFS(MasterSheet!L:L, MasterSheet!B:B, A623, MasterSheet!D:D, B623, MasterSheet!H:H, C623)</f>
        <v/>
      </c>
      <c r="J623" s="30">
        <f>I623*D623</f>
        <v/>
      </c>
      <c r="K623" s="23">
        <f>UPPER(VLOOKUP(C623,MasterSheet!H:U,14,))</f>
        <v/>
      </c>
    </row>
    <row r="624">
      <c r="A624" s="23" t="inlineStr">
        <is>
          <t>EED116563</t>
        </is>
      </c>
      <c r="B624" s="32" t="n">
        <v>45834</v>
      </c>
      <c r="C624" s="23" t="n">
        <v>301334</v>
      </c>
      <c r="D624" s="23">
        <f>_xlfn.XLOOKUP(C624,MasterSheet!H:H,MasterSheet!F:F)</f>
        <v/>
      </c>
      <c r="E624" s="24">
        <f>SUMIFS(MasterSheet!J:J, MasterSheet!B:B, A624, MasterSheet!D:D, B624, MasterSheet!H:H, C624)</f>
        <v/>
      </c>
      <c r="F624" s="24">
        <f>E624*D624</f>
        <v/>
      </c>
      <c r="G624" s="28">
        <f>SUMIFS(MasterSheet!K:K, MasterSheet!B:B, A624, MasterSheet!D:D, B624, MasterSheet!H:H, C624)</f>
        <v/>
      </c>
      <c r="H624" s="28">
        <f>G624*D624</f>
        <v/>
      </c>
      <c r="I624" s="30">
        <f>SUMIFS(MasterSheet!L:L, MasterSheet!B:B, A624, MasterSheet!D:D, B624, MasterSheet!H:H, C624)</f>
        <v/>
      </c>
      <c r="J624" s="30">
        <f>I624*D624</f>
        <v/>
      </c>
      <c r="K624" s="23">
        <f>UPPER(VLOOKUP(C624,MasterSheet!H:U,14,))</f>
        <v/>
      </c>
    </row>
    <row r="625">
      <c r="A625" s="23" t="inlineStr">
        <is>
          <t>EED116563</t>
        </is>
      </c>
      <c r="B625" s="32" t="n">
        <v>45834</v>
      </c>
      <c r="C625" s="23" t="n">
        <v>301808</v>
      </c>
      <c r="D625" s="23">
        <f>_xlfn.XLOOKUP(C625,MasterSheet!H:H,MasterSheet!F:F)</f>
        <v/>
      </c>
      <c r="E625" s="24">
        <f>SUMIFS(MasterSheet!J:J, MasterSheet!B:B, A625, MasterSheet!D:D, B625, MasterSheet!H:H, C625)</f>
        <v/>
      </c>
      <c r="F625" s="24">
        <f>E625*D625</f>
        <v/>
      </c>
      <c r="G625" s="28">
        <f>SUMIFS(MasterSheet!K:K, MasterSheet!B:B, A625, MasterSheet!D:D, B625, MasterSheet!H:H, C625)</f>
        <v/>
      </c>
      <c r="H625" s="28">
        <f>G625*D625</f>
        <v/>
      </c>
      <c r="I625" s="30">
        <f>SUMIFS(MasterSheet!L:L, MasterSheet!B:B, A625, MasterSheet!D:D, B625, MasterSheet!H:H, C625)</f>
        <v/>
      </c>
      <c r="J625" s="30">
        <f>I625*D625</f>
        <v/>
      </c>
      <c r="K625" s="23">
        <f>UPPER(VLOOKUP(C625,MasterSheet!H:U,14,))</f>
        <v/>
      </c>
    </row>
    <row r="626">
      <c r="A626" s="23" t="inlineStr">
        <is>
          <t>EED116563</t>
        </is>
      </c>
      <c r="B626" s="32" t="n">
        <v>45834</v>
      </c>
      <c r="C626" s="23" t="n">
        <v>302025</v>
      </c>
      <c r="D626" s="23">
        <f>_xlfn.XLOOKUP(C626,MasterSheet!H:H,MasterSheet!F:F)</f>
        <v/>
      </c>
      <c r="E626" s="24">
        <f>SUMIFS(MasterSheet!J:J, MasterSheet!B:B, A626, MasterSheet!D:D, B626, MasterSheet!H:H, C626)</f>
        <v/>
      </c>
      <c r="F626" s="24">
        <f>E626*D626</f>
        <v/>
      </c>
      <c r="G626" s="28">
        <f>SUMIFS(MasterSheet!K:K, MasterSheet!B:B, A626, MasterSheet!D:D, B626, MasterSheet!H:H, C626)</f>
        <v/>
      </c>
      <c r="H626" s="28">
        <f>G626*D626</f>
        <v/>
      </c>
      <c r="I626" s="30">
        <f>SUMIFS(MasterSheet!L:L, MasterSheet!B:B, A626, MasterSheet!D:D, B626, MasterSheet!H:H, C626)</f>
        <v/>
      </c>
      <c r="J626" s="30">
        <f>I626*D626</f>
        <v/>
      </c>
      <c r="K626" s="23">
        <f>UPPER(VLOOKUP(C626,MasterSheet!H:U,14,))</f>
        <v/>
      </c>
    </row>
    <row r="627">
      <c r="A627" s="23" t="inlineStr">
        <is>
          <t>EED116563</t>
        </is>
      </c>
      <c r="B627" s="32" t="n">
        <v>45834</v>
      </c>
      <c r="C627" s="23" t="n">
        <v>302216</v>
      </c>
      <c r="D627" s="23">
        <f>_xlfn.XLOOKUP(C627,MasterSheet!H:H,MasterSheet!F:F)</f>
        <v/>
      </c>
      <c r="E627" s="24">
        <f>SUMIFS(MasterSheet!J:J, MasterSheet!B:B, A627, MasterSheet!D:D, B627, MasterSheet!H:H, C627)</f>
        <v/>
      </c>
      <c r="F627" s="24">
        <f>E627*D627</f>
        <v/>
      </c>
      <c r="G627" s="28">
        <f>SUMIFS(MasterSheet!K:K, MasterSheet!B:B, A627, MasterSheet!D:D, B627, MasterSheet!H:H, C627)</f>
        <v/>
      </c>
      <c r="H627" s="28">
        <f>G627*D627</f>
        <v/>
      </c>
      <c r="I627" s="30">
        <f>SUMIFS(MasterSheet!L:L, MasterSheet!B:B, A627, MasterSheet!D:D, B627, MasterSheet!H:H, C627)</f>
        <v/>
      </c>
      <c r="J627" s="30">
        <f>I627*D627</f>
        <v/>
      </c>
      <c r="K627" s="23">
        <f>UPPER(VLOOKUP(C627,MasterSheet!H:U,14,))</f>
        <v/>
      </c>
    </row>
    <row r="628">
      <c r="A628" s="23" t="inlineStr">
        <is>
          <t>EED116563</t>
        </is>
      </c>
      <c r="B628" s="32" t="n">
        <v>45834</v>
      </c>
      <c r="C628" s="23" t="n">
        <v>302244</v>
      </c>
      <c r="D628" s="23">
        <f>_xlfn.XLOOKUP(C628,MasterSheet!H:H,MasterSheet!F:F)</f>
        <v/>
      </c>
      <c r="E628" s="24">
        <f>SUMIFS(MasterSheet!J:J, MasterSheet!B:B, A628, MasterSheet!D:D, B628, MasterSheet!H:H, C628)</f>
        <v/>
      </c>
      <c r="F628" s="24">
        <f>E628*D628</f>
        <v/>
      </c>
      <c r="G628" s="28">
        <f>SUMIFS(MasterSheet!K:K, MasterSheet!B:B, A628, MasterSheet!D:D, B628, MasterSheet!H:H, C628)</f>
        <v/>
      </c>
      <c r="H628" s="28">
        <f>G628*D628</f>
        <v/>
      </c>
      <c r="I628" s="30">
        <f>SUMIFS(MasterSheet!L:L, MasterSheet!B:B, A628, MasterSheet!D:D, B628, MasterSheet!H:H, C628)</f>
        <v/>
      </c>
      <c r="J628" s="30">
        <f>I628*D628</f>
        <v/>
      </c>
      <c r="K628" s="23">
        <f>UPPER(VLOOKUP(C628,MasterSheet!H:U,14,))</f>
        <v/>
      </c>
    </row>
    <row r="629">
      <c r="A629" s="23" t="inlineStr">
        <is>
          <t>EED116563</t>
        </is>
      </c>
      <c r="B629" s="32" t="n">
        <v>45834</v>
      </c>
      <c r="C629" s="23" t="n">
        <v>302324</v>
      </c>
      <c r="D629" s="23">
        <f>_xlfn.XLOOKUP(C629,MasterSheet!H:H,MasterSheet!F:F)</f>
        <v/>
      </c>
      <c r="E629" s="24">
        <f>SUMIFS(MasterSheet!J:J, MasterSheet!B:B, A629, MasterSheet!D:D, B629, MasterSheet!H:H, C629)</f>
        <v/>
      </c>
      <c r="F629" s="24">
        <f>E629*D629</f>
        <v/>
      </c>
      <c r="G629" s="28">
        <f>SUMIFS(MasterSheet!K:K, MasterSheet!B:B, A629, MasterSheet!D:D, B629, MasterSheet!H:H, C629)</f>
        <v/>
      </c>
      <c r="H629" s="28">
        <f>G629*D629</f>
        <v/>
      </c>
      <c r="I629" s="30">
        <f>SUMIFS(MasterSheet!L:L, MasterSheet!B:B, A629, MasterSheet!D:D, B629, MasterSheet!H:H, C629)</f>
        <v/>
      </c>
      <c r="J629" s="30">
        <f>I629*D629</f>
        <v/>
      </c>
      <c r="K629" s="23">
        <f>UPPER(VLOOKUP(C629,MasterSheet!H:U,14,))</f>
        <v/>
      </c>
    </row>
    <row r="630">
      <c r="A630" s="23" t="inlineStr">
        <is>
          <t>EED116563</t>
        </is>
      </c>
      <c r="B630" s="32" t="n">
        <v>45834</v>
      </c>
      <c r="C630" s="23" t="n">
        <v>303002</v>
      </c>
      <c r="D630" s="23">
        <f>_xlfn.XLOOKUP(C630,MasterSheet!H:H,MasterSheet!F:F)</f>
        <v/>
      </c>
      <c r="E630" s="24">
        <f>SUMIFS(MasterSheet!J:J, MasterSheet!B:B, A630, MasterSheet!D:D, B630, MasterSheet!H:H, C630)</f>
        <v/>
      </c>
      <c r="F630" s="24">
        <f>E630*D630</f>
        <v/>
      </c>
      <c r="G630" s="28">
        <f>SUMIFS(MasterSheet!K:K, MasterSheet!B:B, A630, MasterSheet!D:D, B630, MasterSheet!H:H, C630)</f>
        <v/>
      </c>
      <c r="H630" s="28">
        <f>G630*D630</f>
        <v/>
      </c>
      <c r="I630" s="30">
        <f>SUMIFS(MasterSheet!L:L, MasterSheet!B:B, A630, MasterSheet!D:D, B630, MasterSheet!H:H, C630)</f>
        <v/>
      </c>
      <c r="J630" s="30">
        <f>I630*D630</f>
        <v/>
      </c>
      <c r="K630" s="23">
        <f>UPPER(VLOOKUP(C630,MasterSheet!H:U,14,))</f>
        <v/>
      </c>
    </row>
    <row r="631">
      <c r="A631" s="23" t="inlineStr">
        <is>
          <t>EED116563</t>
        </is>
      </c>
      <c r="B631" s="32" t="n">
        <v>45834</v>
      </c>
      <c r="C631" s="23" t="n">
        <v>304006</v>
      </c>
      <c r="D631" s="23">
        <f>_xlfn.XLOOKUP(C631,MasterSheet!H:H,MasterSheet!F:F)</f>
        <v/>
      </c>
      <c r="E631" s="24">
        <f>SUMIFS(MasterSheet!J:J, MasterSheet!B:B, A631, MasterSheet!D:D, B631, MasterSheet!H:H, C631)</f>
        <v/>
      </c>
      <c r="F631" s="24">
        <f>E631*D631</f>
        <v/>
      </c>
      <c r="G631" s="28">
        <f>SUMIFS(MasterSheet!K:K, MasterSheet!B:B, A631, MasterSheet!D:D, B631, MasterSheet!H:H, C631)</f>
        <v/>
      </c>
      <c r="H631" s="28">
        <f>G631*D631</f>
        <v/>
      </c>
      <c r="I631" s="30">
        <f>SUMIFS(MasterSheet!L:L, MasterSheet!B:B, A631, MasterSheet!D:D, B631, MasterSheet!H:H, C631)</f>
        <v/>
      </c>
      <c r="J631" s="30">
        <f>I631*D631</f>
        <v/>
      </c>
      <c r="K631" s="23">
        <f>UPPER(VLOOKUP(C631,MasterSheet!H:U,14,))</f>
        <v/>
      </c>
    </row>
    <row r="632">
      <c r="A632" s="23" t="inlineStr">
        <is>
          <t>EED116563</t>
        </is>
      </c>
      <c r="B632" s="32" t="n">
        <v>45834</v>
      </c>
      <c r="C632" s="23" t="n">
        <v>304128</v>
      </c>
      <c r="D632" s="23">
        <f>_xlfn.XLOOKUP(C632,MasterSheet!H:H,MasterSheet!F:F)</f>
        <v/>
      </c>
      <c r="E632" s="24">
        <f>SUMIFS(MasterSheet!J:J, MasterSheet!B:B, A632, MasterSheet!D:D, B632, MasterSheet!H:H, C632)</f>
        <v/>
      </c>
      <c r="F632" s="24">
        <f>E632*D632</f>
        <v/>
      </c>
      <c r="G632" s="28">
        <f>SUMIFS(MasterSheet!K:K, MasterSheet!B:B, A632, MasterSheet!D:D, B632, MasterSheet!H:H, C632)</f>
        <v/>
      </c>
      <c r="H632" s="28">
        <f>G632*D632</f>
        <v/>
      </c>
      <c r="I632" s="30">
        <f>SUMIFS(MasterSheet!L:L, MasterSheet!B:B, A632, MasterSheet!D:D, B632, MasterSheet!H:H, C632)</f>
        <v/>
      </c>
      <c r="J632" s="30">
        <f>I632*D632</f>
        <v/>
      </c>
      <c r="K632" s="23">
        <f>UPPER(VLOOKUP(C632,MasterSheet!H:U,14,))</f>
        <v/>
      </c>
    </row>
    <row r="633">
      <c r="A633" s="23" t="inlineStr">
        <is>
          <t>EED116563</t>
        </is>
      </c>
      <c r="B633" s="32" t="n">
        <v>45834</v>
      </c>
      <c r="C633" s="23" t="n">
        <v>304150</v>
      </c>
      <c r="D633" s="23">
        <f>_xlfn.XLOOKUP(C633,MasterSheet!H:H,MasterSheet!F:F)</f>
        <v/>
      </c>
      <c r="E633" s="24">
        <f>SUMIFS(MasterSheet!J:J, MasterSheet!B:B, A633, MasterSheet!D:D, B633, MasterSheet!H:H, C633)</f>
        <v/>
      </c>
      <c r="F633" s="24">
        <f>E633*D633</f>
        <v/>
      </c>
      <c r="G633" s="28">
        <f>SUMIFS(MasterSheet!K:K, MasterSheet!B:B, A633, MasterSheet!D:D, B633, MasterSheet!H:H, C633)</f>
        <v/>
      </c>
      <c r="H633" s="28">
        <f>G633*D633</f>
        <v/>
      </c>
      <c r="I633" s="30">
        <f>SUMIFS(MasterSheet!L:L, MasterSheet!B:B, A633, MasterSheet!D:D, B633, MasterSheet!H:H, C633)</f>
        <v/>
      </c>
      <c r="J633" s="30">
        <f>I633*D633</f>
        <v/>
      </c>
      <c r="K633" s="23">
        <f>UPPER(VLOOKUP(C633,MasterSheet!H:U,14,))</f>
        <v/>
      </c>
    </row>
    <row r="634">
      <c r="A634" s="23" t="inlineStr">
        <is>
          <t>EED116563</t>
        </is>
      </c>
      <c r="B634" s="32" t="n">
        <v>45834</v>
      </c>
      <c r="C634" s="23" t="n">
        <v>304210</v>
      </c>
      <c r="D634" s="23">
        <f>_xlfn.XLOOKUP(C634,MasterSheet!H:H,MasterSheet!F:F)</f>
        <v/>
      </c>
      <c r="E634" s="24">
        <f>SUMIFS(MasterSheet!J:J, MasterSheet!B:B, A634, MasterSheet!D:D, B634, MasterSheet!H:H, C634)</f>
        <v/>
      </c>
      <c r="F634" s="24">
        <f>E634*D634</f>
        <v/>
      </c>
      <c r="G634" s="28">
        <f>SUMIFS(MasterSheet!K:K, MasterSheet!B:B, A634, MasterSheet!D:D, B634, MasterSheet!H:H, C634)</f>
        <v/>
      </c>
      <c r="H634" s="28">
        <f>G634*D634</f>
        <v/>
      </c>
      <c r="I634" s="30">
        <f>SUMIFS(MasterSheet!L:L, MasterSheet!B:B, A634, MasterSheet!D:D, B634, MasterSheet!H:H, C634)</f>
        <v/>
      </c>
      <c r="J634" s="30">
        <f>I634*D634</f>
        <v/>
      </c>
      <c r="K634" s="23">
        <f>UPPER(VLOOKUP(C634,MasterSheet!H:U,14,))</f>
        <v/>
      </c>
    </row>
    <row r="635">
      <c r="A635" s="23" t="inlineStr">
        <is>
          <t>EED116563</t>
        </is>
      </c>
      <c r="B635" s="32" t="n">
        <v>45834</v>
      </c>
      <c r="C635" s="23" t="n">
        <v>304315</v>
      </c>
      <c r="D635" s="23">
        <f>_xlfn.XLOOKUP(C635,MasterSheet!H:H,MasterSheet!F:F)</f>
        <v/>
      </c>
      <c r="E635" s="24">
        <f>SUMIFS(MasterSheet!J:J, MasterSheet!B:B, A635, MasterSheet!D:D, B635, MasterSheet!H:H, C635)</f>
        <v/>
      </c>
      <c r="F635" s="24">
        <f>E635*D635</f>
        <v/>
      </c>
      <c r="G635" s="28">
        <f>SUMIFS(MasterSheet!K:K, MasterSheet!B:B, A635, MasterSheet!D:D, B635, MasterSheet!H:H, C635)</f>
        <v/>
      </c>
      <c r="H635" s="28">
        <f>G635*D635</f>
        <v/>
      </c>
      <c r="I635" s="30">
        <f>SUMIFS(MasterSheet!L:L, MasterSheet!B:B, A635, MasterSheet!D:D, B635, MasterSheet!H:H, C635)</f>
        <v/>
      </c>
      <c r="J635" s="30">
        <f>I635*D635</f>
        <v/>
      </c>
      <c r="K635" s="23">
        <f>UPPER(VLOOKUP(C635,MasterSheet!H:U,14,))</f>
        <v/>
      </c>
    </row>
    <row r="636">
      <c r="A636" s="23" t="inlineStr">
        <is>
          <t>EED116563</t>
        </is>
      </c>
      <c r="B636" s="32" t="n">
        <v>45834</v>
      </c>
      <c r="C636" s="23" t="n">
        <v>307616</v>
      </c>
      <c r="D636" s="23">
        <f>_xlfn.XLOOKUP(C636,MasterSheet!H:H,MasterSheet!F:F)</f>
        <v/>
      </c>
      <c r="E636" s="24">
        <f>SUMIFS(MasterSheet!J:J, MasterSheet!B:B, A636, MasterSheet!D:D, B636, MasterSheet!H:H, C636)</f>
        <v/>
      </c>
      <c r="F636" s="24">
        <f>E636*D636</f>
        <v/>
      </c>
      <c r="G636" s="28">
        <f>SUMIFS(MasterSheet!K:K, MasterSheet!B:B, A636, MasterSheet!D:D, B636, MasterSheet!H:H, C636)</f>
        <v/>
      </c>
      <c r="H636" s="28">
        <f>G636*D636</f>
        <v/>
      </c>
      <c r="I636" s="30">
        <f>SUMIFS(MasterSheet!L:L, MasterSheet!B:B, A636, MasterSheet!D:D, B636, MasterSheet!H:H, C636)</f>
        <v/>
      </c>
      <c r="J636" s="30">
        <f>I636*D636</f>
        <v/>
      </c>
      <c r="K636" s="23">
        <f>UPPER(VLOOKUP(C636,MasterSheet!H:U,14,))</f>
        <v/>
      </c>
    </row>
    <row r="637">
      <c r="A637" s="23" t="inlineStr">
        <is>
          <t>EED116563</t>
        </is>
      </c>
      <c r="B637" s="32" t="n">
        <v>45834</v>
      </c>
      <c r="C637" s="23" t="inlineStr">
        <is>
          <t>310909</t>
        </is>
      </c>
      <c r="D637" s="23">
        <f>_xlfn.XLOOKUP(C637,MasterSheet!H:H,MasterSheet!F:F)</f>
        <v/>
      </c>
      <c r="E637" s="24">
        <f>SUMIFS(MasterSheet!J:J, MasterSheet!B:B, A637, MasterSheet!D:D, B637, MasterSheet!H:H, C637)</f>
        <v/>
      </c>
      <c r="F637" s="24">
        <f>E637*D637</f>
        <v/>
      </c>
      <c r="G637" s="28">
        <f>SUMIFS(MasterSheet!K:K, MasterSheet!B:B, A637, MasterSheet!D:D, B637, MasterSheet!H:H, C637)</f>
        <v/>
      </c>
      <c r="H637" s="28">
        <f>G637*D637</f>
        <v/>
      </c>
      <c r="I637" s="30">
        <f>SUMIFS(MasterSheet!L:L, MasterSheet!B:B, A637, MasterSheet!D:D, B637, MasterSheet!H:H, C637)</f>
        <v/>
      </c>
      <c r="J637" s="30">
        <f>I637*D637</f>
        <v/>
      </c>
      <c r="K637" s="23">
        <f>UPPER(VLOOKUP(C637,MasterSheet!H:U,14,))</f>
        <v/>
      </c>
    </row>
    <row r="638">
      <c r="A638" s="23" t="inlineStr">
        <is>
          <t>EED116563</t>
        </is>
      </c>
      <c r="B638" s="32" t="n">
        <v>45834</v>
      </c>
      <c r="C638" s="23" t="n">
        <v>310930</v>
      </c>
      <c r="D638" s="23">
        <f>_xlfn.XLOOKUP(C638,MasterSheet!H:H,MasterSheet!F:F)</f>
        <v/>
      </c>
      <c r="E638" s="24">
        <f>SUMIFS(MasterSheet!J:J, MasterSheet!B:B, A638, MasterSheet!D:D, B638, MasterSheet!H:H, C638)</f>
        <v/>
      </c>
      <c r="F638" s="24">
        <f>E638*D638</f>
        <v/>
      </c>
      <c r="G638" s="28">
        <f>SUMIFS(MasterSheet!K:K, MasterSheet!B:B, A638, MasterSheet!D:D, B638, MasterSheet!H:H, C638)</f>
        <v/>
      </c>
      <c r="H638" s="28">
        <f>G638*D638</f>
        <v/>
      </c>
      <c r="I638" s="30">
        <f>SUMIFS(MasterSheet!L:L, MasterSheet!B:B, A638, MasterSheet!D:D, B638, MasterSheet!H:H, C638)</f>
        <v/>
      </c>
      <c r="J638" s="30">
        <f>I638*D638</f>
        <v/>
      </c>
      <c r="K638" s="23">
        <f>UPPER(VLOOKUP(C638,MasterSheet!H:U,14,))</f>
        <v/>
      </c>
    </row>
    <row r="639">
      <c r="A639" s="23" t="inlineStr">
        <is>
          <t>EED116563</t>
        </is>
      </c>
      <c r="B639" s="32" t="n">
        <v>45834</v>
      </c>
      <c r="C639" s="23" t="n">
        <v>311124</v>
      </c>
      <c r="D639" s="23">
        <f>_xlfn.XLOOKUP(C639,MasterSheet!H:H,MasterSheet!F:F)</f>
        <v/>
      </c>
      <c r="E639" s="24">
        <f>SUMIFS(MasterSheet!J:J, MasterSheet!B:B, A639, MasterSheet!D:D, B639, MasterSheet!H:H, C639)</f>
        <v/>
      </c>
      <c r="F639" s="24">
        <f>E639*D639</f>
        <v/>
      </c>
      <c r="G639" s="28">
        <f>SUMIFS(MasterSheet!K:K, MasterSheet!B:B, A639, MasterSheet!D:D, B639, MasterSheet!H:H, C639)</f>
        <v/>
      </c>
      <c r="H639" s="28">
        <f>G639*D639</f>
        <v/>
      </c>
      <c r="I639" s="30">
        <f>SUMIFS(MasterSheet!L:L, MasterSheet!B:B, A639, MasterSheet!D:D, B639, MasterSheet!H:H, C639)</f>
        <v/>
      </c>
      <c r="J639" s="30">
        <f>I639*D639</f>
        <v/>
      </c>
      <c r="K639" s="23">
        <f>UPPER(VLOOKUP(C639,MasterSheet!H:U,14,))</f>
        <v/>
      </c>
    </row>
    <row r="640">
      <c r="A640" s="23" t="inlineStr">
        <is>
          <t>EED116563</t>
        </is>
      </c>
      <c r="B640" s="32" t="n">
        <v>45834</v>
      </c>
      <c r="C640" s="23" t="n">
        <v>314532</v>
      </c>
      <c r="D640" s="23">
        <f>_xlfn.XLOOKUP(C640,MasterSheet!H:H,MasterSheet!F:F)</f>
        <v/>
      </c>
      <c r="E640" s="24">
        <f>SUMIFS(MasterSheet!J:J, MasterSheet!B:B, A640, MasterSheet!D:D, B640, MasterSheet!H:H, C640)</f>
        <v/>
      </c>
      <c r="F640" s="24">
        <f>E640*D640</f>
        <v/>
      </c>
      <c r="G640" s="28">
        <f>SUMIFS(MasterSheet!K:K, MasterSheet!B:B, A640, MasterSheet!D:D, B640, MasterSheet!H:H, C640)</f>
        <v/>
      </c>
      <c r="H640" s="28">
        <f>G640*D640</f>
        <v/>
      </c>
      <c r="I640" s="30">
        <f>SUMIFS(MasterSheet!L:L, MasterSheet!B:B, A640, MasterSheet!D:D, B640, MasterSheet!H:H, C640)</f>
        <v/>
      </c>
      <c r="J640" s="30">
        <f>I640*D640</f>
        <v/>
      </c>
      <c r="K640" s="23">
        <f>UPPER(VLOOKUP(C640,MasterSheet!H:U,14,))</f>
        <v/>
      </c>
    </row>
    <row r="641">
      <c r="A641" s="23" t="inlineStr">
        <is>
          <t>EED116563</t>
        </is>
      </c>
      <c r="B641" s="32" t="n">
        <v>45834</v>
      </c>
      <c r="C641" s="23" t="n">
        <v>318310</v>
      </c>
      <c r="D641" s="23">
        <f>_xlfn.XLOOKUP(C641,MasterSheet!H:H,MasterSheet!F:F)</f>
        <v/>
      </c>
      <c r="E641" s="24">
        <f>SUMIFS(MasterSheet!J:J, MasterSheet!B:B, A641, MasterSheet!D:D, B641, MasterSheet!H:H, C641)</f>
        <v/>
      </c>
      <c r="F641" s="24">
        <f>E641*D641</f>
        <v/>
      </c>
      <c r="G641" s="28">
        <f>SUMIFS(MasterSheet!K:K, MasterSheet!B:B, A641, MasterSheet!D:D, B641, MasterSheet!H:H, C641)</f>
        <v/>
      </c>
      <c r="H641" s="28">
        <f>G641*D641</f>
        <v/>
      </c>
      <c r="I641" s="30">
        <f>SUMIFS(MasterSheet!L:L, MasterSheet!B:B, A641, MasterSheet!D:D, B641, MasterSheet!H:H, C641)</f>
        <v/>
      </c>
      <c r="J641" s="30">
        <f>I641*D641</f>
        <v/>
      </c>
      <c r="K641" s="23">
        <f>UPPER(VLOOKUP(C641,MasterSheet!H:U,14,))</f>
        <v/>
      </c>
    </row>
    <row r="642">
      <c r="A642" s="23" t="inlineStr">
        <is>
          <t>EED116563</t>
        </is>
      </c>
      <c r="B642" s="32" t="n">
        <v>45834</v>
      </c>
      <c r="C642" s="23" t="n">
        <v>320812</v>
      </c>
      <c r="D642" s="23">
        <f>_xlfn.XLOOKUP(C642,MasterSheet!H:H,MasterSheet!F:F)</f>
        <v/>
      </c>
      <c r="E642" s="24">
        <f>SUMIFS(MasterSheet!J:J, MasterSheet!B:B, A642, MasterSheet!D:D, B642, MasterSheet!H:H, C642)</f>
        <v/>
      </c>
      <c r="F642" s="24">
        <f>E642*D642</f>
        <v/>
      </c>
      <c r="G642" s="28">
        <f>SUMIFS(MasterSheet!K:K, MasterSheet!B:B, A642, MasterSheet!D:D, B642, MasterSheet!H:H, C642)</f>
        <v/>
      </c>
      <c r="H642" s="28">
        <f>G642*D642</f>
        <v/>
      </c>
      <c r="I642" s="30">
        <f>SUMIFS(MasterSheet!L:L, MasterSheet!B:B, A642, MasterSheet!D:D, B642, MasterSheet!H:H, C642)</f>
        <v/>
      </c>
      <c r="J642" s="30">
        <f>I642*D642</f>
        <v/>
      </c>
      <c r="K642" s="23">
        <f>UPPER(VLOOKUP(C642,MasterSheet!H:U,14,))</f>
        <v/>
      </c>
    </row>
    <row r="643">
      <c r="A643" s="23" t="inlineStr">
        <is>
          <t>EED116563</t>
        </is>
      </c>
      <c r="B643" s="32" t="n">
        <v>45834</v>
      </c>
      <c r="C643" s="23" t="n">
        <v>326811</v>
      </c>
      <c r="D643" s="23">
        <f>_xlfn.XLOOKUP(C643,MasterSheet!H:H,MasterSheet!F:F)</f>
        <v/>
      </c>
      <c r="E643" s="24">
        <f>SUMIFS(MasterSheet!J:J, MasterSheet!B:B, A643, MasterSheet!D:D, B643, MasterSheet!H:H, C643)</f>
        <v/>
      </c>
      <c r="F643" s="24">
        <f>E643*D643</f>
        <v/>
      </c>
      <c r="G643" s="28">
        <f>SUMIFS(MasterSheet!K:K, MasterSheet!B:B, A643, MasterSheet!D:D, B643, MasterSheet!H:H, C643)</f>
        <v/>
      </c>
      <c r="H643" s="28">
        <f>G643*D643</f>
        <v/>
      </c>
      <c r="I643" s="30">
        <f>SUMIFS(MasterSheet!L:L, MasterSheet!B:B, A643, MasterSheet!D:D, B643, MasterSheet!H:H, C643)</f>
        <v/>
      </c>
      <c r="J643" s="30">
        <f>I643*D643</f>
        <v/>
      </c>
      <c r="K643" s="23">
        <f>UPPER(VLOOKUP(C643,MasterSheet!H:U,14,))</f>
        <v/>
      </c>
    </row>
    <row r="644">
      <c r="A644" s="23" t="inlineStr">
        <is>
          <t>EED116563</t>
        </is>
      </c>
      <c r="B644" s="32" t="n">
        <v>45834</v>
      </c>
      <c r="C644" s="23" t="n">
        <v>328630</v>
      </c>
      <c r="D644" s="23">
        <f>_xlfn.XLOOKUP(C644,MasterSheet!H:H,MasterSheet!F:F)</f>
        <v/>
      </c>
      <c r="E644" s="24">
        <f>SUMIFS(MasterSheet!J:J, MasterSheet!B:B, A644, MasterSheet!D:D, B644, MasterSheet!H:H, C644)</f>
        <v/>
      </c>
      <c r="F644" s="24">
        <f>E644*D644</f>
        <v/>
      </c>
      <c r="G644" s="28">
        <f>SUMIFS(MasterSheet!K:K, MasterSheet!B:B, A644, MasterSheet!D:D, B644, MasterSheet!H:H, C644)</f>
        <v/>
      </c>
      <c r="H644" s="28">
        <f>G644*D644</f>
        <v/>
      </c>
      <c r="I644" s="30">
        <f>SUMIFS(MasterSheet!L:L, MasterSheet!B:B, A644, MasterSheet!D:D, B644, MasterSheet!H:H, C644)</f>
        <v/>
      </c>
      <c r="J644" s="30">
        <f>I644*D644</f>
        <v/>
      </c>
      <c r="K644" s="23">
        <f>UPPER(VLOOKUP(C644,MasterSheet!H:U,14,))</f>
        <v/>
      </c>
    </row>
    <row r="645">
      <c r="A645" s="23" t="inlineStr">
        <is>
          <t>EED116563</t>
        </is>
      </c>
      <c r="B645" s="32" t="n">
        <v>45834</v>
      </c>
      <c r="C645" s="23" t="n">
        <v>331416</v>
      </c>
      <c r="D645" s="23">
        <f>_xlfn.XLOOKUP(C645,MasterSheet!H:H,MasterSheet!F:F)</f>
        <v/>
      </c>
      <c r="E645" s="24">
        <f>SUMIFS(MasterSheet!J:J, MasterSheet!B:B, A645, MasterSheet!D:D, B645, MasterSheet!H:H, C645)</f>
        <v/>
      </c>
      <c r="F645" s="24">
        <f>E645*D645</f>
        <v/>
      </c>
      <c r="G645" s="28">
        <f>SUMIFS(MasterSheet!K:K, MasterSheet!B:B, A645, MasterSheet!D:D, B645, MasterSheet!H:H, C645)</f>
        <v/>
      </c>
      <c r="H645" s="28">
        <f>G645*D645</f>
        <v/>
      </c>
      <c r="I645" s="30">
        <f>SUMIFS(MasterSheet!L:L, MasterSheet!B:B, A645, MasterSheet!D:D, B645, MasterSheet!H:H, C645)</f>
        <v/>
      </c>
      <c r="J645" s="30">
        <f>I645*D645</f>
        <v/>
      </c>
      <c r="K645" s="23">
        <f>UPPER(VLOOKUP(C645,MasterSheet!H:U,14,))</f>
        <v/>
      </c>
    </row>
    <row r="646">
      <c r="A646" s="23" t="inlineStr">
        <is>
          <t>EED116563</t>
        </is>
      </c>
      <c r="B646" s="32" t="n">
        <v>45834</v>
      </c>
      <c r="C646" s="23" t="n">
        <v>333808</v>
      </c>
      <c r="D646" s="23">
        <f>_xlfn.XLOOKUP(C646,MasterSheet!H:H,MasterSheet!F:F)</f>
        <v/>
      </c>
      <c r="E646" s="24">
        <f>SUMIFS(MasterSheet!J:J, MasterSheet!B:B, A646, MasterSheet!D:D, B646, MasterSheet!H:H, C646)</f>
        <v/>
      </c>
      <c r="F646" s="24">
        <f>E646*D646</f>
        <v/>
      </c>
      <c r="G646" s="28">
        <f>SUMIFS(MasterSheet!K:K, MasterSheet!B:B, A646, MasterSheet!D:D, B646, MasterSheet!H:H, C646)</f>
        <v/>
      </c>
      <c r="H646" s="28">
        <f>G646*D646</f>
        <v/>
      </c>
      <c r="I646" s="30">
        <f>SUMIFS(MasterSheet!L:L, MasterSheet!B:B, A646, MasterSheet!D:D, B646, MasterSheet!H:H, C646)</f>
        <v/>
      </c>
      <c r="J646" s="30">
        <f>I646*D646</f>
        <v/>
      </c>
      <c r="K646" s="23">
        <f>UPPER(VLOOKUP(C646,MasterSheet!H:U,14,))</f>
        <v/>
      </c>
    </row>
    <row r="647">
      <c r="A647" s="23" t="inlineStr">
        <is>
          <t>EED116563</t>
        </is>
      </c>
      <c r="B647" s="32" t="n">
        <v>45834</v>
      </c>
      <c r="C647" s="23" t="n">
        <v>337218</v>
      </c>
      <c r="D647" s="23">
        <f>_xlfn.XLOOKUP(C647,MasterSheet!H:H,MasterSheet!F:F)</f>
        <v/>
      </c>
      <c r="E647" s="24">
        <f>SUMIFS(MasterSheet!J:J, MasterSheet!B:B, A647, MasterSheet!D:D, B647, MasterSheet!H:H, C647)</f>
        <v/>
      </c>
      <c r="F647" s="24">
        <f>E647*D647</f>
        <v/>
      </c>
      <c r="G647" s="28">
        <f>SUMIFS(MasterSheet!K:K, MasterSheet!B:B, A647, MasterSheet!D:D, B647, MasterSheet!H:H, C647)</f>
        <v/>
      </c>
      <c r="H647" s="28">
        <f>G647*D647</f>
        <v/>
      </c>
      <c r="I647" s="30">
        <f>SUMIFS(MasterSheet!L:L, MasterSheet!B:B, A647, MasterSheet!D:D, B647, MasterSheet!H:H, C647)</f>
        <v/>
      </c>
      <c r="J647" s="30">
        <f>I647*D647</f>
        <v/>
      </c>
      <c r="K647" s="23">
        <f>UPPER(VLOOKUP(C647,MasterSheet!H:U,14,))</f>
        <v/>
      </c>
    </row>
    <row r="648">
      <c r="A648" s="23" t="inlineStr">
        <is>
          <t>EED116563</t>
        </is>
      </c>
      <c r="B648" s="32" t="n">
        <v>45834</v>
      </c>
      <c r="C648" s="23" t="n">
        <v>344706</v>
      </c>
      <c r="D648" s="23">
        <f>_xlfn.XLOOKUP(C648,MasterSheet!H:H,MasterSheet!F:F)</f>
        <v/>
      </c>
      <c r="E648" s="24">
        <f>SUMIFS(MasterSheet!J:J, MasterSheet!B:B, A648, MasterSheet!D:D, B648, MasterSheet!H:H, C648)</f>
        <v/>
      </c>
      <c r="F648" s="24">
        <f>E648*D648</f>
        <v/>
      </c>
      <c r="G648" s="28">
        <f>SUMIFS(MasterSheet!K:K, MasterSheet!B:B, A648, MasterSheet!D:D, B648, MasterSheet!H:H, C648)</f>
        <v/>
      </c>
      <c r="H648" s="28">
        <f>G648*D648</f>
        <v/>
      </c>
      <c r="I648" s="30">
        <f>SUMIFS(MasterSheet!L:L, MasterSheet!B:B, A648, MasterSheet!D:D, B648, MasterSheet!H:H, C648)</f>
        <v/>
      </c>
      <c r="J648" s="30">
        <f>I648*D648</f>
        <v/>
      </c>
      <c r="K648" s="23">
        <f>UPPER(VLOOKUP(C648,MasterSheet!H:U,14,))</f>
        <v/>
      </c>
    </row>
    <row r="649">
      <c r="A649" s="23" t="inlineStr">
        <is>
          <t>EED116563</t>
        </is>
      </c>
      <c r="B649" s="32" t="n">
        <v>45834</v>
      </c>
      <c r="C649" s="23" t="n">
        <v>348605</v>
      </c>
      <c r="D649" s="23">
        <f>_xlfn.XLOOKUP(C649,MasterSheet!H:H,MasterSheet!F:F)</f>
        <v/>
      </c>
      <c r="E649" s="24">
        <f>SUMIFS(MasterSheet!J:J, MasterSheet!B:B, A649, MasterSheet!D:D, B649, MasterSheet!H:H, C649)</f>
        <v/>
      </c>
      <c r="F649" s="24">
        <f>E649*D649</f>
        <v/>
      </c>
      <c r="G649" s="28">
        <f>SUMIFS(MasterSheet!K:K, MasterSheet!B:B, A649, MasterSheet!D:D, B649, MasterSheet!H:H, C649)</f>
        <v/>
      </c>
      <c r="H649" s="28">
        <f>G649*D649</f>
        <v/>
      </c>
      <c r="I649" s="30">
        <f>SUMIFS(MasterSheet!L:L, MasterSheet!B:B, A649, MasterSheet!D:D, B649, MasterSheet!H:H, C649)</f>
        <v/>
      </c>
      <c r="J649" s="30">
        <f>I649*D649</f>
        <v/>
      </c>
      <c r="K649" s="23">
        <f>UPPER(VLOOKUP(C649,MasterSheet!H:U,14,))</f>
        <v/>
      </c>
    </row>
    <row r="650">
      <c r="A650" s="23" t="inlineStr">
        <is>
          <t>EED116563</t>
        </is>
      </c>
      <c r="B650" s="32" t="n">
        <v>45834</v>
      </c>
      <c r="C650" s="23" t="n">
        <v>350504</v>
      </c>
      <c r="D650" s="23">
        <f>_xlfn.XLOOKUP(C650,MasterSheet!H:H,MasterSheet!F:F)</f>
        <v/>
      </c>
      <c r="E650" s="24">
        <f>SUMIFS(MasterSheet!J:J, MasterSheet!B:B, A650, MasterSheet!D:D, B650, MasterSheet!H:H, C650)</f>
        <v/>
      </c>
      <c r="F650" s="24">
        <f>E650*D650</f>
        <v/>
      </c>
      <c r="G650" s="28">
        <f>SUMIFS(MasterSheet!K:K, MasterSheet!B:B, A650, MasterSheet!D:D, B650, MasterSheet!H:H, C650)</f>
        <v/>
      </c>
      <c r="H650" s="28">
        <f>G650*D650</f>
        <v/>
      </c>
      <c r="I650" s="30">
        <f>SUMIFS(MasterSheet!L:L, MasterSheet!B:B, A650, MasterSheet!D:D, B650, MasterSheet!H:H, C650)</f>
        <v/>
      </c>
      <c r="J650" s="30">
        <f>I650*D650</f>
        <v/>
      </c>
      <c r="K650" s="23">
        <f>UPPER(VLOOKUP(C650,MasterSheet!H:U,14,))</f>
        <v/>
      </c>
    </row>
    <row r="651">
      <c r="A651" s="23" t="inlineStr">
        <is>
          <t>EED116563</t>
        </is>
      </c>
      <c r="B651" s="32" t="n">
        <v>45834</v>
      </c>
      <c r="C651" s="23" t="n">
        <v>353228</v>
      </c>
      <c r="D651" s="23">
        <f>_xlfn.XLOOKUP(C651,MasterSheet!H:H,MasterSheet!F:F)</f>
        <v/>
      </c>
      <c r="E651" s="24">
        <f>SUMIFS(MasterSheet!J:J, MasterSheet!B:B, A651, MasterSheet!D:D, B651, MasterSheet!H:H, C651)</f>
        <v/>
      </c>
      <c r="F651" s="24">
        <f>E651*D651</f>
        <v/>
      </c>
      <c r="G651" s="28">
        <f>SUMIFS(MasterSheet!K:K, MasterSheet!B:B, A651, MasterSheet!D:D, B651, MasterSheet!H:H, C651)</f>
        <v/>
      </c>
      <c r="H651" s="28">
        <f>G651*D651</f>
        <v/>
      </c>
      <c r="I651" s="30">
        <f>SUMIFS(MasterSheet!L:L, MasterSheet!B:B, A651, MasterSheet!D:D, B651, MasterSheet!H:H, C651)</f>
        <v/>
      </c>
      <c r="J651" s="30">
        <f>I651*D651</f>
        <v/>
      </c>
      <c r="K651" s="23">
        <f>UPPER(VLOOKUP(C651,MasterSheet!H:U,14,))</f>
        <v/>
      </c>
    </row>
    <row r="652">
      <c r="A652" s="23" t="inlineStr">
        <is>
          <t>EED116563</t>
        </is>
      </c>
      <c r="B652" s="32" t="n">
        <v>45834</v>
      </c>
      <c r="C652" s="23" t="n">
        <v>353236</v>
      </c>
      <c r="D652" s="23">
        <f>_xlfn.XLOOKUP(C652,MasterSheet!H:H,MasterSheet!F:F)</f>
        <v/>
      </c>
      <c r="E652" s="24">
        <f>SUMIFS(MasterSheet!J:J, MasterSheet!B:B, A652, MasterSheet!D:D, B652, MasterSheet!H:H, C652)</f>
        <v/>
      </c>
      <c r="F652" s="24">
        <f>E652*D652</f>
        <v/>
      </c>
      <c r="G652" s="28">
        <f>SUMIFS(MasterSheet!K:K, MasterSheet!B:B, A652, MasterSheet!D:D, B652, MasterSheet!H:H, C652)</f>
        <v/>
      </c>
      <c r="H652" s="28">
        <f>G652*D652</f>
        <v/>
      </c>
      <c r="I652" s="30">
        <f>SUMIFS(MasterSheet!L:L, MasterSheet!B:B, A652, MasterSheet!D:D, B652, MasterSheet!H:H, C652)</f>
        <v/>
      </c>
      <c r="J652" s="30">
        <f>I652*D652</f>
        <v/>
      </c>
      <c r="K652" s="23">
        <f>UPPER(VLOOKUP(C652,MasterSheet!H:U,14,))</f>
        <v/>
      </c>
    </row>
    <row r="653">
      <c r="A653" s="23" t="inlineStr">
        <is>
          <t>EED116563</t>
        </is>
      </c>
      <c r="B653" s="32" t="n">
        <v>45834</v>
      </c>
      <c r="C653" s="23" t="n">
        <v>360732</v>
      </c>
      <c r="D653" s="23">
        <f>_xlfn.XLOOKUP(C653,MasterSheet!H:H,MasterSheet!F:F)</f>
        <v/>
      </c>
      <c r="E653" s="24">
        <f>SUMIFS(MasterSheet!J:J, MasterSheet!B:B, A653, MasterSheet!D:D, B653, MasterSheet!H:H, C653)</f>
        <v/>
      </c>
      <c r="F653" s="24">
        <f>E653*D653</f>
        <v/>
      </c>
      <c r="G653" s="28">
        <f>SUMIFS(MasterSheet!K:K, MasterSheet!B:B, A653, MasterSheet!D:D, B653, MasterSheet!H:H, C653)</f>
        <v/>
      </c>
      <c r="H653" s="28">
        <f>G653*D653</f>
        <v/>
      </c>
      <c r="I653" s="30">
        <f>SUMIFS(MasterSheet!L:L, MasterSheet!B:B, A653, MasterSheet!D:D, B653, MasterSheet!H:H, C653)</f>
        <v/>
      </c>
      <c r="J653" s="30">
        <f>I653*D653</f>
        <v/>
      </c>
      <c r="K653" s="23">
        <f>UPPER(VLOOKUP(C653,MasterSheet!H:U,14,))</f>
        <v/>
      </c>
    </row>
    <row r="654">
      <c r="A654" s="23" t="inlineStr">
        <is>
          <t>EED116563</t>
        </is>
      </c>
      <c r="B654" s="32" t="n">
        <v>45834</v>
      </c>
      <c r="C654" s="23" t="n">
        <v>362526</v>
      </c>
      <c r="D654" s="23">
        <f>_xlfn.XLOOKUP(C654,MasterSheet!H:H,MasterSheet!F:F)</f>
        <v/>
      </c>
      <c r="E654" s="24">
        <f>SUMIFS(MasterSheet!J:J, MasterSheet!B:B, A654, MasterSheet!D:D, B654, MasterSheet!H:H, C654)</f>
        <v/>
      </c>
      <c r="F654" s="24">
        <f>E654*D654</f>
        <v/>
      </c>
      <c r="G654" s="28">
        <f>SUMIFS(MasterSheet!K:K, MasterSheet!B:B, A654, MasterSheet!D:D, B654, MasterSheet!H:H, C654)</f>
        <v/>
      </c>
      <c r="H654" s="28">
        <f>G654*D654</f>
        <v/>
      </c>
      <c r="I654" s="30">
        <f>SUMIFS(MasterSheet!L:L, MasterSheet!B:B, A654, MasterSheet!D:D, B654, MasterSheet!H:H, C654)</f>
        <v/>
      </c>
      <c r="J654" s="30">
        <f>I654*D654</f>
        <v/>
      </c>
      <c r="K654" s="23">
        <f>UPPER(VLOOKUP(C654,MasterSheet!H:U,14,))</f>
        <v/>
      </c>
    </row>
    <row r="655">
      <c r="A655" s="23" t="inlineStr">
        <is>
          <t>EED116563</t>
        </is>
      </c>
      <c r="B655" s="32" t="n">
        <v>45834</v>
      </c>
      <c r="C655" s="23" t="n">
        <v>362533</v>
      </c>
      <c r="D655" s="23">
        <f>_xlfn.XLOOKUP(C655,MasterSheet!H:H,MasterSheet!F:F)</f>
        <v/>
      </c>
      <c r="E655" s="24">
        <f>SUMIFS(MasterSheet!J:J, MasterSheet!B:B, A655, MasterSheet!D:D, B655, MasterSheet!H:H, C655)</f>
        <v/>
      </c>
      <c r="F655" s="24">
        <f>E655*D655</f>
        <v/>
      </c>
      <c r="G655" s="28">
        <f>SUMIFS(MasterSheet!K:K, MasterSheet!B:B, A655, MasterSheet!D:D, B655, MasterSheet!H:H, C655)</f>
        <v/>
      </c>
      <c r="H655" s="28">
        <f>G655*D655</f>
        <v/>
      </c>
      <c r="I655" s="30">
        <f>SUMIFS(MasterSheet!L:L, MasterSheet!B:B, A655, MasterSheet!D:D, B655, MasterSheet!H:H, C655)</f>
        <v/>
      </c>
      <c r="J655" s="30">
        <f>I655*D655</f>
        <v/>
      </c>
      <c r="K655" s="23">
        <f>UPPER(VLOOKUP(C655,MasterSheet!H:U,14,))</f>
        <v/>
      </c>
    </row>
    <row r="656">
      <c r="A656" s="23" t="inlineStr">
        <is>
          <t>EED116563</t>
        </is>
      </c>
      <c r="B656" s="32" t="n">
        <v>45834</v>
      </c>
      <c r="C656" s="23" t="n">
        <v>367414</v>
      </c>
      <c r="D656" s="23">
        <f>_xlfn.XLOOKUP(C656,MasterSheet!H:H,MasterSheet!F:F)</f>
        <v/>
      </c>
      <c r="E656" s="24">
        <f>SUMIFS(MasterSheet!J:J, MasterSheet!B:B, A656, MasterSheet!D:D, B656, MasterSheet!H:H, C656)</f>
        <v/>
      </c>
      <c r="F656" s="24">
        <f>E656*D656</f>
        <v/>
      </c>
      <c r="G656" s="28">
        <f>SUMIFS(MasterSheet!K:K, MasterSheet!B:B, A656, MasterSheet!D:D, B656, MasterSheet!H:H, C656)</f>
        <v/>
      </c>
      <c r="H656" s="28">
        <f>G656*D656</f>
        <v/>
      </c>
      <c r="I656" s="30">
        <f>SUMIFS(MasterSheet!L:L, MasterSheet!B:B, A656, MasterSheet!D:D, B656, MasterSheet!H:H, C656)</f>
        <v/>
      </c>
      <c r="J656" s="30">
        <f>I656*D656</f>
        <v/>
      </c>
      <c r="K656" s="23">
        <f>UPPER(VLOOKUP(C656,MasterSheet!H:U,14,))</f>
        <v/>
      </c>
    </row>
    <row r="657">
      <c r="A657" s="23" t="inlineStr">
        <is>
          <t>EED116563</t>
        </is>
      </c>
      <c r="B657" s="32" t="n">
        <v>45834</v>
      </c>
      <c r="C657" s="23" t="n">
        <v>372203</v>
      </c>
      <c r="D657" s="23">
        <f>_xlfn.XLOOKUP(C657,MasterSheet!H:H,MasterSheet!F:F)</f>
        <v/>
      </c>
      <c r="E657" s="24">
        <f>SUMIFS(MasterSheet!J:J, MasterSheet!B:B, A657, MasterSheet!D:D, B657, MasterSheet!H:H, C657)</f>
        <v/>
      </c>
      <c r="F657" s="24">
        <f>E657*D657</f>
        <v/>
      </c>
      <c r="G657" s="28">
        <f>SUMIFS(MasterSheet!K:K, MasterSheet!B:B, A657, MasterSheet!D:D, B657, MasterSheet!H:H, C657)</f>
        <v/>
      </c>
      <c r="H657" s="28">
        <f>G657*D657</f>
        <v/>
      </c>
      <c r="I657" s="30">
        <f>SUMIFS(MasterSheet!L:L, MasterSheet!B:B, A657, MasterSheet!D:D, B657, MasterSheet!H:H, C657)</f>
        <v/>
      </c>
      <c r="J657" s="30">
        <f>I657*D657</f>
        <v/>
      </c>
      <c r="K657" s="23">
        <f>UPPER(VLOOKUP(C657,MasterSheet!H:U,14,))</f>
        <v/>
      </c>
    </row>
    <row r="658">
      <c r="A658" s="23" t="inlineStr">
        <is>
          <t>EED116563</t>
        </is>
      </c>
      <c r="B658" s="32" t="n">
        <v>45834</v>
      </c>
      <c r="C658" s="23" t="n">
        <v>394706</v>
      </c>
      <c r="D658" s="23">
        <f>_xlfn.XLOOKUP(C658,MasterSheet!H:H,MasterSheet!F:F)</f>
        <v/>
      </c>
      <c r="E658" s="24">
        <f>SUMIFS(MasterSheet!J:J, MasterSheet!B:B, A658, MasterSheet!D:D, B658, MasterSheet!H:H, C658)</f>
        <v/>
      </c>
      <c r="F658" s="24">
        <f>E658*D658</f>
        <v/>
      </c>
      <c r="G658" s="28">
        <f>SUMIFS(MasterSheet!K:K, MasterSheet!B:B, A658, MasterSheet!D:D, B658, MasterSheet!H:H, C658)</f>
        <v/>
      </c>
      <c r="H658" s="28">
        <f>G658*D658</f>
        <v/>
      </c>
      <c r="I658" s="30">
        <f>SUMIFS(MasterSheet!L:L, MasterSheet!B:B, A658, MasterSheet!D:D, B658, MasterSheet!H:H, C658)</f>
        <v/>
      </c>
      <c r="J658" s="30">
        <f>I658*D658</f>
        <v/>
      </c>
      <c r="K658" s="23">
        <f>UPPER(VLOOKUP(C658,MasterSheet!H:U,14,))</f>
        <v/>
      </c>
    </row>
    <row r="659">
      <c r="A659" s="23" t="inlineStr">
        <is>
          <t>EED116563</t>
        </is>
      </c>
      <c r="B659" s="32" t="n">
        <v>45834</v>
      </c>
      <c r="C659" s="23" t="n">
        <v>396414</v>
      </c>
      <c r="D659" s="23">
        <f>_xlfn.XLOOKUP(C659,MasterSheet!H:H,MasterSheet!F:F)</f>
        <v/>
      </c>
      <c r="E659" s="24">
        <f>SUMIFS(MasterSheet!J:J, MasterSheet!B:B, A659, MasterSheet!D:D, B659, MasterSheet!H:H, C659)</f>
        <v/>
      </c>
      <c r="F659" s="24">
        <f>E659*D659</f>
        <v/>
      </c>
      <c r="G659" s="28">
        <f>SUMIFS(MasterSheet!K:K, MasterSheet!B:B, A659, MasterSheet!D:D, B659, MasterSheet!H:H, C659)</f>
        <v/>
      </c>
      <c r="H659" s="28">
        <f>G659*D659</f>
        <v/>
      </c>
      <c r="I659" s="30">
        <f>SUMIFS(MasterSheet!L:L, MasterSheet!B:B, A659, MasterSheet!D:D, B659, MasterSheet!H:H, C659)</f>
        <v/>
      </c>
      <c r="J659" s="30">
        <f>I659*D659</f>
        <v/>
      </c>
      <c r="K659" s="23">
        <f>UPPER(VLOOKUP(C659,MasterSheet!H:U,14,))</f>
        <v/>
      </c>
    </row>
    <row r="660">
      <c r="A660" s="23" t="inlineStr">
        <is>
          <t>EED116563</t>
        </is>
      </c>
      <c r="B660" s="32" t="n">
        <v>45834</v>
      </c>
      <c r="C660" s="23" t="n">
        <v>396416</v>
      </c>
      <c r="D660" s="23">
        <f>_xlfn.XLOOKUP(C660,MasterSheet!H:H,MasterSheet!F:F)</f>
        <v/>
      </c>
      <c r="E660" s="24">
        <f>SUMIFS(MasterSheet!J:J, MasterSheet!B:B, A660, MasterSheet!D:D, B660, MasterSheet!H:H, C660)</f>
        <v/>
      </c>
      <c r="F660" s="24">
        <f>E660*D660</f>
        <v/>
      </c>
      <c r="G660" s="28">
        <f>SUMIFS(MasterSheet!K:K, MasterSheet!B:B, A660, MasterSheet!D:D, B660, MasterSheet!H:H, C660)</f>
        <v/>
      </c>
      <c r="H660" s="28">
        <f>G660*D660</f>
        <v/>
      </c>
      <c r="I660" s="30">
        <f>SUMIFS(MasterSheet!L:L, MasterSheet!B:B, A660, MasterSheet!D:D, B660, MasterSheet!H:H, C660)</f>
        <v/>
      </c>
      <c r="J660" s="30">
        <f>I660*D660</f>
        <v/>
      </c>
      <c r="K660" s="23">
        <f>UPPER(VLOOKUP(C660,MasterSheet!H:U,14,))</f>
        <v/>
      </c>
    </row>
    <row r="661">
      <c r="A661" s="23" t="inlineStr">
        <is>
          <t>EED116563</t>
        </is>
      </c>
      <c r="B661" s="32" t="n">
        <v>45834</v>
      </c>
      <c r="C661" s="23" t="n">
        <v>396435</v>
      </c>
      <c r="D661" s="23">
        <f>_xlfn.XLOOKUP(C661,MasterSheet!H:H,MasterSheet!F:F)</f>
        <v/>
      </c>
      <c r="E661" s="24">
        <f>SUMIFS(MasterSheet!J:J, MasterSheet!B:B, A661, MasterSheet!D:D, B661, MasterSheet!H:H, C661)</f>
        <v/>
      </c>
      <c r="F661" s="24">
        <f>E661*D661</f>
        <v/>
      </c>
      <c r="G661" s="28">
        <f>SUMIFS(MasterSheet!K:K, MasterSheet!B:B, A661, MasterSheet!D:D, B661, MasterSheet!H:H, C661)</f>
        <v/>
      </c>
      <c r="H661" s="28">
        <f>G661*D661</f>
        <v/>
      </c>
      <c r="I661" s="30">
        <f>SUMIFS(MasterSheet!L:L, MasterSheet!B:B, A661, MasterSheet!D:D, B661, MasterSheet!H:H, C661)</f>
        <v/>
      </c>
      <c r="J661" s="30">
        <f>I661*D661</f>
        <v/>
      </c>
      <c r="K661" s="23">
        <f>UPPER(VLOOKUP(C661,MasterSheet!H:U,14,))</f>
        <v/>
      </c>
    </row>
    <row r="662">
      <c r="A662" s="23" t="inlineStr">
        <is>
          <t>EED116563</t>
        </is>
      </c>
      <c r="B662" s="32" t="n">
        <v>45834</v>
      </c>
      <c r="C662" s="23" t="n">
        <v>396910</v>
      </c>
      <c r="D662" s="23">
        <f>_xlfn.XLOOKUP(C662,MasterSheet!H:H,MasterSheet!F:F)</f>
        <v/>
      </c>
      <c r="E662" s="24">
        <f>SUMIFS(MasterSheet!J:J, MasterSheet!B:B, A662, MasterSheet!D:D, B662, MasterSheet!H:H, C662)</f>
        <v/>
      </c>
      <c r="F662" s="24">
        <f>E662*D662</f>
        <v/>
      </c>
      <c r="G662" s="28">
        <f>SUMIFS(MasterSheet!K:K, MasterSheet!B:B, A662, MasterSheet!D:D, B662, MasterSheet!H:H, C662)</f>
        <v/>
      </c>
      <c r="H662" s="28">
        <f>G662*D662</f>
        <v/>
      </c>
      <c r="I662" s="30">
        <f>SUMIFS(MasterSheet!L:L, MasterSheet!B:B, A662, MasterSheet!D:D, B662, MasterSheet!H:H, C662)</f>
        <v/>
      </c>
      <c r="J662" s="30">
        <f>I662*D662</f>
        <v/>
      </c>
      <c r="K662" s="23">
        <f>UPPER(VLOOKUP(C662,MasterSheet!H:U,14,))</f>
        <v/>
      </c>
    </row>
    <row r="663">
      <c r="A663" s="23" t="inlineStr">
        <is>
          <t>EED116563</t>
        </is>
      </c>
      <c r="B663" s="32" t="n">
        <v>45834</v>
      </c>
      <c r="C663" s="23" t="n">
        <v>399206</v>
      </c>
      <c r="D663" s="23">
        <f>_xlfn.XLOOKUP(C663,MasterSheet!H:H,MasterSheet!F:F)</f>
        <v/>
      </c>
      <c r="E663" s="24">
        <f>SUMIFS(MasterSheet!J:J, MasterSheet!B:B, A663, MasterSheet!D:D, B663, MasterSheet!H:H, C663)</f>
        <v/>
      </c>
      <c r="F663" s="24">
        <f>E663*D663</f>
        <v/>
      </c>
      <c r="G663" s="28">
        <f>SUMIFS(MasterSheet!K:K, MasterSheet!B:B, A663, MasterSheet!D:D, B663, MasterSheet!H:H, C663)</f>
        <v/>
      </c>
      <c r="H663" s="28">
        <f>G663*D663</f>
        <v/>
      </c>
      <c r="I663" s="30">
        <f>SUMIFS(MasterSheet!L:L, MasterSheet!B:B, A663, MasterSheet!D:D, B663, MasterSheet!H:H, C663)</f>
        <v/>
      </c>
      <c r="J663" s="30">
        <f>I663*D663</f>
        <v/>
      </c>
      <c r="K663" s="23">
        <f>UPPER(VLOOKUP(C663,MasterSheet!H:U,14,))</f>
        <v/>
      </c>
    </row>
    <row r="664">
      <c r="A664" s="23" t="inlineStr">
        <is>
          <t>EED116563</t>
        </is>
      </c>
      <c r="B664" s="32" t="n">
        <v>45834</v>
      </c>
      <c r="C664" s="23" t="n">
        <v>399214</v>
      </c>
      <c r="D664" s="23">
        <f>_xlfn.XLOOKUP(C664,MasterSheet!H:H,MasterSheet!F:F)</f>
        <v/>
      </c>
      <c r="E664" s="24">
        <f>SUMIFS(MasterSheet!J:J, MasterSheet!B:B, A664, MasterSheet!D:D, B664, MasterSheet!H:H, C664)</f>
        <v/>
      </c>
      <c r="F664" s="24">
        <f>E664*D664</f>
        <v/>
      </c>
      <c r="G664" s="28">
        <f>SUMIFS(MasterSheet!K:K, MasterSheet!B:B, A664, MasterSheet!D:D, B664, MasterSheet!H:H, C664)</f>
        <v/>
      </c>
      <c r="H664" s="28">
        <f>G664*D664</f>
        <v/>
      </c>
      <c r="I664" s="30">
        <f>SUMIFS(MasterSheet!L:L, MasterSheet!B:B, A664, MasterSheet!D:D, B664, MasterSheet!H:H, C664)</f>
        <v/>
      </c>
      <c r="J664" s="30">
        <f>I664*D664</f>
        <v/>
      </c>
      <c r="K664" s="23">
        <f>UPPER(VLOOKUP(C664,MasterSheet!H:U,14,))</f>
        <v/>
      </c>
    </row>
    <row r="665">
      <c r="A665" s="23" t="inlineStr">
        <is>
          <t>EED116563</t>
        </is>
      </c>
      <c r="B665" s="32" t="n">
        <v>45834</v>
      </c>
      <c r="C665" s="23" t="n">
        <v>400143</v>
      </c>
      <c r="D665" s="23">
        <f>_xlfn.XLOOKUP(C665,MasterSheet!H:H,MasterSheet!F:F)</f>
        <v/>
      </c>
      <c r="E665" s="24">
        <f>SUMIFS(MasterSheet!J:J, MasterSheet!B:B, A665, MasterSheet!D:D, B665, MasterSheet!H:H, C665)</f>
        <v/>
      </c>
      <c r="F665" s="24">
        <f>E665*D665</f>
        <v/>
      </c>
      <c r="G665" s="28">
        <f>SUMIFS(MasterSheet!K:K, MasterSheet!B:B, A665, MasterSheet!D:D, B665, MasterSheet!H:H, C665)</f>
        <v/>
      </c>
      <c r="H665" s="28">
        <f>G665*D665</f>
        <v/>
      </c>
      <c r="I665" s="30">
        <f>SUMIFS(MasterSheet!L:L, MasterSheet!B:B, A665, MasterSheet!D:D, B665, MasterSheet!H:H, C665)</f>
        <v/>
      </c>
      <c r="J665" s="30">
        <f>I665*D665</f>
        <v/>
      </c>
      <c r="K665" s="23">
        <f>UPPER(VLOOKUP(C665,MasterSheet!H:U,14,))</f>
        <v/>
      </c>
    </row>
    <row r="666">
      <c r="A666" s="23" t="inlineStr">
        <is>
          <t>EED116563</t>
        </is>
      </c>
      <c r="B666" s="32" t="n">
        <v>45834</v>
      </c>
      <c r="C666" s="23" t="n">
        <v>405207</v>
      </c>
      <c r="D666" s="23">
        <f>_xlfn.XLOOKUP(C666,MasterSheet!H:H,MasterSheet!F:F)</f>
        <v/>
      </c>
      <c r="E666" s="24">
        <f>SUMIFS(MasterSheet!J:J, MasterSheet!B:B, A666, MasterSheet!D:D, B666, MasterSheet!H:H, C666)</f>
        <v/>
      </c>
      <c r="F666" s="24">
        <f>E666*D666</f>
        <v/>
      </c>
      <c r="G666" s="28">
        <f>SUMIFS(MasterSheet!K:K, MasterSheet!B:B, A666, MasterSheet!D:D, B666, MasterSheet!H:H, C666)</f>
        <v/>
      </c>
      <c r="H666" s="28">
        <f>G666*D666</f>
        <v/>
      </c>
      <c r="I666" s="30">
        <f>SUMIFS(MasterSheet!L:L, MasterSheet!B:B, A666, MasterSheet!D:D, B666, MasterSheet!H:H, C666)</f>
        <v/>
      </c>
      <c r="J666" s="30">
        <f>I666*D666</f>
        <v/>
      </c>
      <c r="K666" s="23">
        <f>UPPER(VLOOKUP(C666,MasterSheet!H:U,14,))</f>
        <v/>
      </c>
    </row>
    <row r="667">
      <c r="A667" s="23" t="inlineStr">
        <is>
          <t>EED116563</t>
        </is>
      </c>
      <c r="B667" s="32" t="n">
        <v>45834</v>
      </c>
      <c r="C667" s="23" t="n">
        <v>405226</v>
      </c>
      <c r="D667" s="23">
        <f>_xlfn.XLOOKUP(C667,MasterSheet!H:H,MasterSheet!F:F)</f>
        <v/>
      </c>
      <c r="E667" s="24">
        <f>SUMIFS(MasterSheet!J:J, MasterSheet!B:B, A667, MasterSheet!D:D, B667, MasterSheet!H:H, C667)</f>
        <v/>
      </c>
      <c r="F667" s="24">
        <f>E667*D667</f>
        <v/>
      </c>
      <c r="G667" s="28">
        <f>SUMIFS(MasterSheet!K:K, MasterSheet!B:B, A667, MasterSheet!D:D, B667, MasterSheet!H:H, C667)</f>
        <v/>
      </c>
      <c r="H667" s="28">
        <f>G667*D667</f>
        <v/>
      </c>
      <c r="I667" s="30">
        <f>SUMIFS(MasterSheet!L:L, MasterSheet!B:B, A667, MasterSheet!D:D, B667, MasterSheet!H:H, C667)</f>
        <v/>
      </c>
      <c r="J667" s="30">
        <f>I667*D667</f>
        <v/>
      </c>
      <c r="K667" s="23">
        <f>UPPER(VLOOKUP(C667,MasterSheet!H:U,14,))</f>
        <v/>
      </c>
    </row>
    <row r="668">
      <c r="A668" s="23" t="inlineStr">
        <is>
          <t>EED116563</t>
        </is>
      </c>
      <c r="B668" s="32" t="n">
        <v>45834</v>
      </c>
      <c r="C668" s="23" t="n">
        <v>410710</v>
      </c>
      <c r="D668" s="23">
        <f>_xlfn.XLOOKUP(C668,MasterSheet!H:H,MasterSheet!F:F)</f>
        <v/>
      </c>
      <c r="E668" s="24">
        <f>SUMIFS(MasterSheet!J:J, MasterSheet!B:B, A668, MasterSheet!D:D, B668, MasterSheet!H:H, C668)</f>
        <v/>
      </c>
      <c r="F668" s="24">
        <f>E668*D668</f>
        <v/>
      </c>
      <c r="G668" s="28">
        <f>SUMIFS(MasterSheet!K:K, MasterSheet!B:B, A668, MasterSheet!D:D, B668, MasterSheet!H:H, C668)</f>
        <v/>
      </c>
      <c r="H668" s="28">
        <f>G668*D668</f>
        <v/>
      </c>
      <c r="I668" s="30">
        <f>SUMIFS(MasterSheet!L:L, MasterSheet!B:B, A668, MasterSheet!D:D, B668, MasterSheet!H:H, C668)</f>
        <v/>
      </c>
      <c r="J668" s="30">
        <f>I668*D668</f>
        <v/>
      </c>
      <c r="K668" s="23">
        <f>UPPER(VLOOKUP(C668,MasterSheet!H:U,14,))</f>
        <v/>
      </c>
    </row>
    <row r="669">
      <c r="A669" s="23" t="inlineStr">
        <is>
          <t>EED116563</t>
        </is>
      </c>
      <c r="B669" s="32" t="n">
        <v>45834</v>
      </c>
      <c r="C669" s="23" t="n">
        <v>420201</v>
      </c>
      <c r="D669" s="23">
        <f>_xlfn.XLOOKUP(C669,MasterSheet!H:H,MasterSheet!F:F)</f>
        <v/>
      </c>
      <c r="E669" s="24">
        <f>SUMIFS(MasterSheet!J:J, MasterSheet!B:B, A669, MasterSheet!D:D, B669, MasterSheet!H:H, C669)</f>
        <v/>
      </c>
      <c r="F669" s="24">
        <f>E669*D669</f>
        <v/>
      </c>
      <c r="G669" s="28">
        <f>SUMIFS(MasterSheet!K:K, MasterSheet!B:B, A669, MasterSheet!D:D, B669, MasterSheet!H:H, C669)</f>
        <v/>
      </c>
      <c r="H669" s="28">
        <f>G669*D669</f>
        <v/>
      </c>
      <c r="I669" s="30">
        <f>SUMIFS(MasterSheet!L:L, MasterSheet!B:B, A669, MasterSheet!D:D, B669, MasterSheet!H:H, C669)</f>
        <v/>
      </c>
      <c r="J669" s="30">
        <f>I669*D669</f>
        <v/>
      </c>
      <c r="K669" s="23">
        <f>UPPER(VLOOKUP(C669,MasterSheet!H:U,14,))</f>
        <v/>
      </c>
    </row>
    <row r="670">
      <c r="A670" s="23" t="inlineStr">
        <is>
          <t>EED116563</t>
        </is>
      </c>
      <c r="B670" s="32" t="n">
        <v>45834</v>
      </c>
      <c r="C670" s="23" t="n">
        <v>421002</v>
      </c>
      <c r="D670" s="23">
        <f>_xlfn.XLOOKUP(C670,MasterSheet!H:H,MasterSheet!F:F)</f>
        <v/>
      </c>
      <c r="E670" s="24">
        <f>SUMIFS(MasterSheet!J:J, MasterSheet!B:B, A670, MasterSheet!D:D, B670, MasterSheet!H:H, C670)</f>
        <v/>
      </c>
      <c r="F670" s="24">
        <f>E670*D670</f>
        <v/>
      </c>
      <c r="G670" s="28">
        <f>SUMIFS(MasterSheet!K:K, MasterSheet!B:B, A670, MasterSheet!D:D, B670, MasterSheet!H:H, C670)</f>
        <v/>
      </c>
      <c r="H670" s="28">
        <f>G670*D670</f>
        <v/>
      </c>
      <c r="I670" s="30">
        <f>SUMIFS(MasterSheet!L:L, MasterSheet!B:B, A670, MasterSheet!D:D, B670, MasterSheet!H:H, C670)</f>
        <v/>
      </c>
      <c r="J670" s="30">
        <f>I670*D670</f>
        <v/>
      </c>
      <c r="K670" s="23">
        <f>UPPER(VLOOKUP(C670,MasterSheet!H:U,14,))</f>
        <v/>
      </c>
    </row>
    <row r="671">
      <c r="A671" s="23" t="inlineStr">
        <is>
          <t>EED116563</t>
        </is>
      </c>
      <c r="B671" s="32" t="n">
        <v>45834</v>
      </c>
      <c r="C671" s="23" t="n">
        <v>421301</v>
      </c>
      <c r="D671" s="23">
        <f>_xlfn.XLOOKUP(C671,MasterSheet!H:H,MasterSheet!F:F)</f>
        <v/>
      </c>
      <c r="E671" s="24">
        <f>SUMIFS(MasterSheet!J:J, MasterSheet!B:B, A671, MasterSheet!D:D, B671, MasterSheet!H:H, C671)</f>
        <v/>
      </c>
      <c r="F671" s="24">
        <f>E671*D671</f>
        <v/>
      </c>
      <c r="G671" s="28">
        <f>SUMIFS(MasterSheet!K:K, MasterSheet!B:B, A671, MasterSheet!D:D, B671, MasterSheet!H:H, C671)</f>
        <v/>
      </c>
      <c r="H671" s="28">
        <f>G671*D671</f>
        <v/>
      </c>
      <c r="I671" s="30">
        <f>SUMIFS(MasterSheet!L:L, MasterSheet!B:B, A671, MasterSheet!D:D, B671, MasterSheet!H:H, C671)</f>
        <v/>
      </c>
      <c r="J671" s="30">
        <f>I671*D671</f>
        <v/>
      </c>
      <c r="K671" s="23">
        <f>UPPER(VLOOKUP(C671,MasterSheet!H:U,14,))</f>
        <v/>
      </c>
    </row>
    <row r="672">
      <c r="A672" s="23" t="inlineStr">
        <is>
          <t>EED116563</t>
        </is>
      </c>
      <c r="B672" s="32" t="n">
        <v>45834</v>
      </c>
      <c r="C672" s="23" t="n">
        <v>421601</v>
      </c>
      <c r="D672" s="23">
        <f>_xlfn.XLOOKUP(C672,MasterSheet!H:H,MasterSheet!F:F)</f>
        <v/>
      </c>
      <c r="E672" s="24">
        <f>SUMIFS(MasterSheet!J:J, MasterSheet!B:B, A672, MasterSheet!D:D, B672, MasterSheet!H:H, C672)</f>
        <v/>
      </c>
      <c r="F672" s="24">
        <f>E672*D672</f>
        <v/>
      </c>
      <c r="G672" s="28">
        <f>SUMIFS(MasterSheet!K:K, MasterSheet!B:B, A672, MasterSheet!D:D, B672, MasterSheet!H:H, C672)</f>
        <v/>
      </c>
      <c r="H672" s="28">
        <f>G672*D672</f>
        <v/>
      </c>
      <c r="I672" s="30">
        <f>SUMIFS(MasterSheet!L:L, MasterSheet!B:B, A672, MasterSheet!D:D, B672, MasterSheet!H:H, C672)</f>
        <v/>
      </c>
      <c r="J672" s="30">
        <f>I672*D672</f>
        <v/>
      </c>
      <c r="K672" s="23">
        <f>UPPER(VLOOKUP(C672,MasterSheet!H:U,14,))</f>
        <v/>
      </c>
    </row>
    <row r="673">
      <c r="A673" s="23" t="inlineStr">
        <is>
          <t>EED116563</t>
        </is>
      </c>
      <c r="B673" s="32" t="n">
        <v>45834</v>
      </c>
      <c r="C673" s="23" t="n">
        <v>422302</v>
      </c>
      <c r="D673" s="23">
        <f>_xlfn.XLOOKUP(C673,MasterSheet!H:H,MasterSheet!F:F)</f>
        <v/>
      </c>
      <c r="E673" s="24">
        <f>SUMIFS(MasterSheet!J:J, MasterSheet!B:B, A673, MasterSheet!D:D, B673, MasterSheet!H:H, C673)</f>
        <v/>
      </c>
      <c r="F673" s="24">
        <f>E673*D673</f>
        <v/>
      </c>
      <c r="G673" s="28">
        <f>SUMIFS(MasterSheet!K:K, MasterSheet!B:B, A673, MasterSheet!D:D, B673, MasterSheet!H:H, C673)</f>
        <v/>
      </c>
      <c r="H673" s="28">
        <f>G673*D673</f>
        <v/>
      </c>
      <c r="I673" s="30">
        <f>SUMIFS(MasterSheet!L:L, MasterSheet!B:B, A673, MasterSheet!D:D, B673, MasterSheet!H:H, C673)</f>
        <v/>
      </c>
      <c r="J673" s="30">
        <f>I673*D673</f>
        <v/>
      </c>
      <c r="K673" s="23">
        <f>UPPER(VLOOKUP(C673,MasterSheet!H:U,14,))</f>
        <v/>
      </c>
    </row>
    <row r="674">
      <c r="A674" s="23" t="inlineStr">
        <is>
          <t>EED116563</t>
        </is>
      </c>
      <c r="B674" s="32" t="n">
        <v>45834</v>
      </c>
      <c r="C674" s="23" t="n">
        <v>423101</v>
      </c>
      <c r="D674" s="23">
        <f>_xlfn.XLOOKUP(C674,MasterSheet!H:H,MasterSheet!F:F)</f>
        <v/>
      </c>
      <c r="E674" s="24">
        <f>SUMIFS(MasterSheet!J:J, MasterSheet!B:B, A674, MasterSheet!D:D, B674, MasterSheet!H:H, C674)</f>
        <v/>
      </c>
      <c r="F674" s="24">
        <f>E674*D674</f>
        <v/>
      </c>
      <c r="G674" s="28">
        <f>SUMIFS(MasterSheet!K:K, MasterSheet!B:B, A674, MasterSheet!D:D, B674, MasterSheet!H:H, C674)</f>
        <v/>
      </c>
      <c r="H674" s="28">
        <f>G674*D674</f>
        <v/>
      </c>
      <c r="I674" s="30">
        <f>SUMIFS(MasterSheet!L:L, MasterSheet!B:B, A674, MasterSheet!D:D, B674, MasterSheet!H:H, C674)</f>
        <v/>
      </c>
      <c r="J674" s="30">
        <f>I674*D674</f>
        <v/>
      </c>
      <c r="K674" s="23">
        <f>UPPER(VLOOKUP(C674,MasterSheet!H:U,14,))</f>
        <v/>
      </c>
    </row>
    <row r="675">
      <c r="A675" s="23" t="inlineStr">
        <is>
          <t>EED116563</t>
        </is>
      </c>
      <c r="B675" s="32" t="n">
        <v>45834</v>
      </c>
      <c r="C675" s="23" t="n">
        <v>423113</v>
      </c>
      <c r="D675" s="23">
        <f>_xlfn.XLOOKUP(C675,MasterSheet!H:H,MasterSheet!F:F)</f>
        <v/>
      </c>
      <c r="E675" s="24">
        <f>SUMIFS(MasterSheet!J:J, MasterSheet!B:B, A675, MasterSheet!D:D, B675, MasterSheet!H:H, C675)</f>
        <v/>
      </c>
      <c r="F675" s="24">
        <f>E675*D675</f>
        <v/>
      </c>
      <c r="G675" s="28">
        <f>SUMIFS(MasterSheet!K:K, MasterSheet!B:B, A675, MasterSheet!D:D, B675, MasterSheet!H:H, C675)</f>
        <v/>
      </c>
      <c r="H675" s="28">
        <f>G675*D675</f>
        <v/>
      </c>
      <c r="I675" s="30">
        <f>SUMIFS(MasterSheet!L:L, MasterSheet!B:B, A675, MasterSheet!D:D, B675, MasterSheet!H:H, C675)</f>
        <v/>
      </c>
      <c r="J675" s="30">
        <f>I675*D675</f>
        <v/>
      </c>
      <c r="K675" s="23">
        <f>UPPER(VLOOKUP(C675,MasterSheet!H:U,14,))</f>
        <v/>
      </c>
    </row>
    <row r="676">
      <c r="A676" s="23" t="inlineStr">
        <is>
          <t>EED116563</t>
        </is>
      </c>
      <c r="B676" s="32" t="n">
        <v>45834</v>
      </c>
      <c r="C676" s="23" t="n">
        <v>423115</v>
      </c>
      <c r="D676" s="23">
        <f>_xlfn.XLOOKUP(C676,MasterSheet!H:H,MasterSheet!F:F)</f>
        <v/>
      </c>
      <c r="E676" s="24">
        <f>SUMIFS(MasterSheet!J:J, MasterSheet!B:B, A676, MasterSheet!D:D, B676, MasterSheet!H:H, C676)</f>
        <v/>
      </c>
      <c r="F676" s="24">
        <f>E676*D676</f>
        <v/>
      </c>
      <c r="G676" s="28">
        <f>SUMIFS(MasterSheet!K:K, MasterSheet!B:B, A676, MasterSheet!D:D, B676, MasterSheet!H:H, C676)</f>
        <v/>
      </c>
      <c r="H676" s="28">
        <f>G676*D676</f>
        <v/>
      </c>
      <c r="I676" s="30">
        <f>SUMIFS(MasterSheet!L:L, MasterSheet!B:B, A676, MasterSheet!D:D, B676, MasterSheet!H:H, C676)</f>
        <v/>
      </c>
      <c r="J676" s="30">
        <f>I676*D676</f>
        <v/>
      </c>
      <c r="K676" s="23">
        <f>UPPER(VLOOKUP(C676,MasterSheet!H:U,14,))</f>
        <v/>
      </c>
    </row>
    <row r="677">
      <c r="A677" s="23" t="inlineStr">
        <is>
          <t>EED116563</t>
        </is>
      </c>
      <c r="B677" s="32" t="n">
        <v>45834</v>
      </c>
      <c r="C677" s="23" t="n">
        <v>423303</v>
      </c>
      <c r="D677" s="23">
        <f>_xlfn.XLOOKUP(C677,MasterSheet!H:H,MasterSheet!F:F)</f>
        <v/>
      </c>
      <c r="E677" s="24">
        <f>SUMIFS(MasterSheet!J:J, MasterSheet!B:B, A677, MasterSheet!D:D, B677, MasterSheet!H:H, C677)</f>
        <v/>
      </c>
      <c r="F677" s="24">
        <f>E677*D677</f>
        <v/>
      </c>
      <c r="G677" s="28">
        <f>SUMIFS(MasterSheet!K:K, MasterSheet!B:B, A677, MasterSheet!D:D, B677, MasterSheet!H:H, C677)</f>
        <v/>
      </c>
      <c r="H677" s="28">
        <f>G677*D677</f>
        <v/>
      </c>
      <c r="I677" s="30">
        <f>SUMIFS(MasterSheet!L:L, MasterSheet!B:B, A677, MasterSheet!D:D, B677, MasterSheet!H:H, C677)</f>
        <v/>
      </c>
      <c r="J677" s="30">
        <f>I677*D677</f>
        <v/>
      </c>
      <c r="K677" s="23">
        <f>UPPER(VLOOKUP(C677,MasterSheet!H:U,14,))</f>
        <v/>
      </c>
    </row>
    <row r="678">
      <c r="A678" s="23" t="inlineStr">
        <is>
          <t>EED116563</t>
        </is>
      </c>
      <c r="B678" s="32" t="n">
        <v>45834</v>
      </c>
      <c r="C678" s="23" t="n">
        <v>423801</v>
      </c>
      <c r="D678" s="23">
        <f>_xlfn.XLOOKUP(C678,MasterSheet!H:H,MasterSheet!F:F)</f>
        <v/>
      </c>
      <c r="E678" s="24">
        <f>SUMIFS(MasterSheet!J:J, MasterSheet!B:B, A678, MasterSheet!D:D, B678, MasterSheet!H:H, C678)</f>
        <v/>
      </c>
      <c r="F678" s="24">
        <f>E678*D678</f>
        <v/>
      </c>
      <c r="G678" s="28">
        <f>SUMIFS(MasterSheet!K:K, MasterSheet!B:B, A678, MasterSheet!D:D, B678, MasterSheet!H:H, C678)</f>
        <v/>
      </c>
      <c r="H678" s="28">
        <f>G678*D678</f>
        <v/>
      </c>
      <c r="I678" s="30">
        <f>SUMIFS(MasterSheet!L:L, MasterSheet!B:B, A678, MasterSheet!D:D, B678, MasterSheet!H:H, C678)</f>
        <v/>
      </c>
      <c r="J678" s="30">
        <f>I678*D678</f>
        <v/>
      </c>
      <c r="K678" s="23">
        <f>UPPER(VLOOKUP(C678,MasterSheet!H:U,14,))</f>
        <v/>
      </c>
    </row>
    <row r="679">
      <c r="A679" s="23" t="inlineStr">
        <is>
          <t>EED116563</t>
        </is>
      </c>
      <c r="B679" s="32" t="n">
        <v>45834</v>
      </c>
      <c r="C679" s="23" t="n">
        <v>426803</v>
      </c>
      <c r="D679" s="23">
        <f>_xlfn.XLOOKUP(C679,MasterSheet!H:H,MasterSheet!F:F)</f>
        <v/>
      </c>
      <c r="E679" s="24">
        <f>SUMIFS(MasterSheet!J:J, MasterSheet!B:B, A679, MasterSheet!D:D, B679, MasterSheet!H:H, C679)</f>
        <v/>
      </c>
      <c r="F679" s="24">
        <f>E679*D679</f>
        <v/>
      </c>
      <c r="G679" s="28">
        <f>SUMIFS(MasterSheet!K:K, MasterSheet!B:B, A679, MasterSheet!D:D, B679, MasterSheet!H:H, C679)</f>
        <v/>
      </c>
      <c r="H679" s="28">
        <f>G679*D679</f>
        <v/>
      </c>
      <c r="I679" s="30">
        <f>SUMIFS(MasterSheet!L:L, MasterSheet!B:B, A679, MasterSheet!D:D, B679, MasterSheet!H:H, C679)</f>
        <v/>
      </c>
      <c r="J679" s="30">
        <f>I679*D679</f>
        <v/>
      </c>
      <c r="K679" s="23">
        <f>UPPER(VLOOKUP(C679,MasterSheet!H:U,14,))</f>
        <v/>
      </c>
    </row>
    <row r="680">
      <c r="A680" s="23" t="inlineStr">
        <is>
          <t>EED116563</t>
        </is>
      </c>
      <c r="B680" s="32" t="n">
        <v>45834</v>
      </c>
      <c r="C680" s="23" t="n">
        <v>430104</v>
      </c>
      <c r="D680" s="23">
        <f>_xlfn.XLOOKUP(C680,MasterSheet!H:H,MasterSheet!F:F)</f>
        <v/>
      </c>
      <c r="E680" s="24">
        <f>SUMIFS(MasterSheet!J:J, MasterSheet!B:B, A680, MasterSheet!D:D, B680, MasterSheet!H:H, C680)</f>
        <v/>
      </c>
      <c r="F680" s="24">
        <f>E680*D680</f>
        <v/>
      </c>
      <c r="G680" s="28">
        <f>SUMIFS(MasterSheet!K:K, MasterSheet!B:B, A680, MasterSheet!D:D, B680, MasterSheet!H:H, C680)</f>
        <v/>
      </c>
      <c r="H680" s="28">
        <f>G680*D680</f>
        <v/>
      </c>
      <c r="I680" s="30">
        <f>SUMIFS(MasterSheet!L:L, MasterSheet!B:B, A680, MasterSheet!D:D, B680, MasterSheet!H:H, C680)</f>
        <v/>
      </c>
      <c r="J680" s="30">
        <f>I680*D680</f>
        <v/>
      </c>
      <c r="K680" s="23">
        <f>UPPER(VLOOKUP(C680,MasterSheet!H:U,14,))</f>
        <v/>
      </c>
    </row>
    <row r="681">
      <c r="A681" s="23" t="inlineStr">
        <is>
          <t>EED116563</t>
        </is>
      </c>
      <c r="B681" s="32" t="n">
        <v>45834</v>
      </c>
      <c r="C681" s="23" t="n">
        <v>439707</v>
      </c>
      <c r="D681" s="23">
        <f>_xlfn.XLOOKUP(C681,MasterSheet!H:H,MasterSheet!F:F)</f>
        <v/>
      </c>
      <c r="E681" s="24">
        <f>SUMIFS(MasterSheet!J:J, MasterSheet!B:B, A681, MasterSheet!D:D, B681, MasterSheet!H:H, C681)</f>
        <v/>
      </c>
      <c r="F681" s="24">
        <f>E681*D681</f>
        <v/>
      </c>
      <c r="G681" s="28">
        <f>SUMIFS(MasterSheet!K:K, MasterSheet!B:B, A681, MasterSheet!D:D, B681, MasterSheet!H:H, C681)</f>
        <v/>
      </c>
      <c r="H681" s="28">
        <f>G681*D681</f>
        <v/>
      </c>
      <c r="I681" s="30">
        <f>SUMIFS(MasterSheet!L:L, MasterSheet!B:B, A681, MasterSheet!D:D, B681, MasterSheet!H:H, C681)</f>
        <v/>
      </c>
      <c r="J681" s="30">
        <f>I681*D681</f>
        <v/>
      </c>
      <c r="K681" s="23">
        <f>UPPER(VLOOKUP(C681,MasterSheet!H:U,14,))</f>
        <v/>
      </c>
    </row>
    <row r="682">
      <c r="A682" s="23" t="inlineStr">
        <is>
          <t>EED116563</t>
        </is>
      </c>
      <c r="B682" s="32" t="n">
        <v>45834</v>
      </c>
      <c r="C682" s="23" t="n">
        <v>502528</v>
      </c>
      <c r="D682" s="23">
        <f>_xlfn.XLOOKUP(C682,MasterSheet!H:H,MasterSheet!F:F)</f>
        <v/>
      </c>
      <c r="E682" s="24">
        <f>SUMIFS(MasterSheet!J:J, MasterSheet!B:B, A682, MasterSheet!D:D, B682, MasterSheet!H:H, C682)</f>
        <v/>
      </c>
      <c r="F682" s="24">
        <f>E682*D682</f>
        <v/>
      </c>
      <c r="G682" s="28">
        <f>SUMIFS(MasterSheet!K:K, MasterSheet!B:B, A682, MasterSheet!D:D, B682, MasterSheet!H:H, C682)</f>
        <v/>
      </c>
      <c r="H682" s="28">
        <f>G682*D682</f>
        <v/>
      </c>
      <c r="I682" s="30">
        <f>SUMIFS(MasterSheet!L:L, MasterSheet!B:B, A682, MasterSheet!D:D, B682, MasterSheet!H:H, C682)</f>
        <v/>
      </c>
      <c r="J682" s="30">
        <f>I682*D682</f>
        <v/>
      </c>
      <c r="K682" s="23">
        <f>UPPER(VLOOKUP(C682,MasterSheet!H:U,14,))</f>
        <v/>
      </c>
    </row>
    <row r="683">
      <c r="A683" s="23" t="inlineStr">
        <is>
          <t>EED116563</t>
        </is>
      </c>
      <c r="B683" s="32" t="n">
        <v>45834</v>
      </c>
      <c r="C683" s="23" t="n">
        <v>503807</v>
      </c>
      <c r="D683" s="23">
        <f>_xlfn.XLOOKUP(C683,MasterSheet!H:H,MasterSheet!F:F)</f>
        <v/>
      </c>
      <c r="E683" s="24">
        <f>SUMIFS(MasterSheet!J:J, MasterSheet!B:B, A683, MasterSheet!D:D, B683, MasterSheet!H:H, C683)</f>
        <v/>
      </c>
      <c r="F683" s="24">
        <f>E683*D683</f>
        <v/>
      </c>
      <c r="G683" s="28">
        <f>SUMIFS(MasterSheet!K:K, MasterSheet!B:B, A683, MasterSheet!D:D, B683, MasterSheet!H:H, C683)</f>
        <v/>
      </c>
      <c r="H683" s="28">
        <f>G683*D683</f>
        <v/>
      </c>
      <c r="I683" s="30">
        <f>SUMIFS(MasterSheet!L:L, MasterSheet!B:B, A683, MasterSheet!D:D, B683, MasterSheet!H:H, C683)</f>
        <v/>
      </c>
      <c r="J683" s="30">
        <f>I683*D683</f>
        <v/>
      </c>
      <c r="K683" s="23">
        <f>UPPER(VLOOKUP(C683,MasterSheet!H:U,14,))</f>
        <v/>
      </c>
    </row>
    <row r="684">
      <c r="A684" s="23" t="inlineStr">
        <is>
          <t>EED116563</t>
        </is>
      </c>
      <c r="B684" s="32" t="n">
        <v>45834</v>
      </c>
      <c r="C684" s="23" t="n">
        <v>505824</v>
      </c>
      <c r="D684" s="23">
        <f>_xlfn.XLOOKUP(C684,MasterSheet!H:H,MasterSheet!F:F)</f>
        <v/>
      </c>
      <c r="E684" s="24">
        <f>SUMIFS(MasterSheet!J:J, MasterSheet!B:B, A684, MasterSheet!D:D, B684, MasterSheet!H:H, C684)</f>
        <v/>
      </c>
      <c r="F684" s="24">
        <f>E684*D684</f>
        <v/>
      </c>
      <c r="G684" s="28">
        <f>SUMIFS(MasterSheet!K:K, MasterSheet!B:B, A684, MasterSheet!D:D, B684, MasterSheet!H:H, C684)</f>
        <v/>
      </c>
      <c r="H684" s="28">
        <f>G684*D684</f>
        <v/>
      </c>
      <c r="I684" s="30">
        <f>SUMIFS(MasterSheet!L:L, MasterSheet!B:B, A684, MasterSheet!D:D, B684, MasterSheet!H:H, C684)</f>
        <v/>
      </c>
      <c r="J684" s="30">
        <f>I684*D684</f>
        <v/>
      </c>
      <c r="K684" s="23">
        <f>UPPER(VLOOKUP(C684,MasterSheet!H:U,14,))</f>
        <v/>
      </c>
    </row>
    <row r="685">
      <c r="A685" s="23" t="inlineStr">
        <is>
          <t>EED116563</t>
        </is>
      </c>
      <c r="B685" s="32" t="n">
        <v>45834</v>
      </c>
      <c r="C685" s="23" t="n">
        <v>573002</v>
      </c>
      <c r="D685" s="23">
        <f>_xlfn.XLOOKUP(C685,MasterSheet!H:H,MasterSheet!F:F)</f>
        <v/>
      </c>
      <c r="E685" s="24">
        <f>SUMIFS(MasterSheet!J:J, MasterSheet!B:B, A685, MasterSheet!D:D, B685, MasterSheet!H:H, C685)</f>
        <v/>
      </c>
      <c r="F685" s="24">
        <f>E685*D685</f>
        <v/>
      </c>
      <c r="G685" s="28">
        <f>SUMIFS(MasterSheet!K:K, MasterSheet!B:B, A685, MasterSheet!D:D, B685, MasterSheet!H:H, C685)</f>
        <v/>
      </c>
      <c r="H685" s="28">
        <f>G685*D685</f>
        <v/>
      </c>
      <c r="I685" s="30">
        <f>SUMIFS(MasterSheet!L:L, MasterSheet!B:B, A685, MasterSheet!D:D, B685, MasterSheet!H:H, C685)</f>
        <v/>
      </c>
      <c r="J685" s="30">
        <f>I685*D685</f>
        <v/>
      </c>
      <c r="K685" s="23">
        <f>UPPER(VLOOKUP(C685,MasterSheet!H:U,14,))</f>
        <v/>
      </c>
    </row>
    <row r="686">
      <c r="A686" s="23" t="inlineStr">
        <is>
          <t>EED116563</t>
        </is>
      </c>
      <c r="B686" s="32" t="n">
        <v>45834</v>
      </c>
      <c r="C686" s="23" t="n">
        <v>575402</v>
      </c>
      <c r="D686" s="23">
        <f>_xlfn.XLOOKUP(C686,MasterSheet!H:H,MasterSheet!F:F)</f>
        <v/>
      </c>
      <c r="E686" s="24">
        <f>SUMIFS(MasterSheet!J:J, MasterSheet!B:B, A686, MasterSheet!D:D, B686, MasterSheet!H:H, C686)</f>
        <v/>
      </c>
      <c r="F686" s="24">
        <f>E686*D686</f>
        <v/>
      </c>
      <c r="G686" s="28">
        <f>SUMIFS(MasterSheet!K:K, MasterSheet!B:B, A686, MasterSheet!D:D, B686, MasterSheet!H:H, C686)</f>
        <v/>
      </c>
      <c r="H686" s="28">
        <f>G686*D686</f>
        <v/>
      </c>
      <c r="I686" s="30">
        <f>SUMIFS(MasterSheet!L:L, MasterSheet!B:B, A686, MasterSheet!D:D, B686, MasterSheet!H:H, C686)</f>
        <v/>
      </c>
      <c r="J686" s="30">
        <f>I686*D686</f>
        <v/>
      </c>
      <c r="K686" s="23">
        <f>UPPER(VLOOKUP(C686,MasterSheet!H:U,14,))</f>
        <v/>
      </c>
    </row>
    <row r="687">
      <c r="A687" s="23" t="inlineStr">
        <is>
          <t>EED116563</t>
        </is>
      </c>
      <c r="B687" s="32" t="n">
        <v>45834</v>
      </c>
      <c r="C687" s="23" t="n">
        <v>633601</v>
      </c>
      <c r="D687" s="23">
        <f>_xlfn.XLOOKUP(C687,MasterSheet!H:H,MasterSheet!F:F)</f>
        <v/>
      </c>
      <c r="E687" s="24">
        <f>SUMIFS(MasterSheet!J:J, MasterSheet!B:B, A687, MasterSheet!D:D, B687, MasterSheet!H:H, C687)</f>
        <v/>
      </c>
      <c r="F687" s="24">
        <f>E687*D687</f>
        <v/>
      </c>
      <c r="G687" s="28">
        <f>SUMIFS(MasterSheet!K:K, MasterSheet!B:B, A687, MasterSheet!D:D, B687, MasterSheet!H:H, C687)</f>
        <v/>
      </c>
      <c r="H687" s="28">
        <f>G687*D687</f>
        <v/>
      </c>
      <c r="I687" s="30">
        <f>SUMIFS(MasterSheet!L:L, MasterSheet!B:B, A687, MasterSheet!D:D, B687, MasterSheet!H:H, C687)</f>
        <v/>
      </c>
      <c r="J687" s="30">
        <f>I687*D687</f>
        <v/>
      </c>
      <c r="K687" s="23">
        <f>UPPER(VLOOKUP(C687,MasterSheet!H:U,14,))</f>
        <v/>
      </c>
    </row>
    <row r="688">
      <c r="A688" s="23" t="inlineStr">
        <is>
          <t>EED116563</t>
        </is>
      </c>
      <c r="B688" s="32" t="n">
        <v>45834</v>
      </c>
      <c r="C688" s="23" t="n">
        <v>640905</v>
      </c>
      <c r="D688" s="23">
        <f>_xlfn.XLOOKUP(C688,MasterSheet!H:H,MasterSheet!F:F)</f>
        <v/>
      </c>
      <c r="E688" s="24">
        <f>SUMIFS(MasterSheet!J:J, MasterSheet!B:B, A688, MasterSheet!D:D, B688, MasterSheet!H:H, C688)</f>
        <v/>
      </c>
      <c r="F688" s="24">
        <f>E688*D688</f>
        <v/>
      </c>
      <c r="G688" s="28">
        <f>SUMIFS(MasterSheet!K:K, MasterSheet!B:B, A688, MasterSheet!D:D, B688, MasterSheet!H:H, C688)</f>
        <v/>
      </c>
      <c r="H688" s="28">
        <f>G688*D688</f>
        <v/>
      </c>
      <c r="I688" s="30">
        <f>SUMIFS(MasterSheet!L:L, MasterSheet!B:B, A688, MasterSheet!D:D, B688, MasterSheet!H:H, C688)</f>
        <v/>
      </c>
      <c r="J688" s="30">
        <f>I688*D688</f>
        <v/>
      </c>
      <c r="K688" s="23">
        <f>UPPER(VLOOKUP(C688,MasterSheet!H:U,14,))</f>
        <v/>
      </c>
    </row>
    <row r="689">
      <c r="A689" s="23" t="inlineStr">
        <is>
          <t>EED116563</t>
        </is>
      </c>
      <c r="B689" s="32" t="n">
        <v>45834</v>
      </c>
      <c r="C689" s="23" t="n">
        <v>640930</v>
      </c>
      <c r="D689" s="23">
        <f>_xlfn.XLOOKUP(C689,MasterSheet!H:H,MasterSheet!F:F)</f>
        <v/>
      </c>
      <c r="E689" s="24">
        <f>SUMIFS(MasterSheet!J:J, MasterSheet!B:B, A689, MasterSheet!D:D, B689, MasterSheet!H:H, C689)</f>
        <v/>
      </c>
      <c r="F689" s="24">
        <f>E689*D689</f>
        <v/>
      </c>
      <c r="G689" s="28">
        <f>SUMIFS(MasterSheet!K:K, MasterSheet!B:B, A689, MasterSheet!D:D, B689, MasterSheet!H:H, C689)</f>
        <v/>
      </c>
      <c r="H689" s="28">
        <f>G689*D689</f>
        <v/>
      </c>
      <c r="I689" s="30">
        <f>SUMIFS(MasterSheet!L:L, MasterSheet!B:B, A689, MasterSheet!D:D, B689, MasterSheet!H:H, C689)</f>
        <v/>
      </c>
      <c r="J689" s="30">
        <f>I689*D689</f>
        <v/>
      </c>
      <c r="K689" s="23">
        <f>UPPER(VLOOKUP(C689,MasterSheet!H:U,14,))</f>
        <v/>
      </c>
    </row>
    <row r="690">
      <c r="A690" s="23" t="inlineStr">
        <is>
          <t>EED116563</t>
        </is>
      </c>
      <c r="B690" s="32" t="n">
        <v>45834</v>
      </c>
      <c r="C690" s="23" t="n">
        <v>640932</v>
      </c>
      <c r="D690" s="23">
        <f>_xlfn.XLOOKUP(C690,MasterSheet!H:H,MasterSheet!F:F)</f>
        <v/>
      </c>
      <c r="E690" s="24">
        <f>SUMIFS(MasterSheet!J:J, MasterSheet!B:B, A690, MasterSheet!D:D, B690, MasterSheet!H:H, C690)</f>
        <v/>
      </c>
      <c r="F690" s="24">
        <f>E690*D690</f>
        <v/>
      </c>
      <c r="G690" s="28">
        <f>SUMIFS(MasterSheet!K:K, MasterSheet!B:B, A690, MasterSheet!D:D, B690, MasterSheet!H:H, C690)</f>
        <v/>
      </c>
      <c r="H690" s="28">
        <f>G690*D690</f>
        <v/>
      </c>
      <c r="I690" s="30">
        <f>SUMIFS(MasterSheet!L:L, MasterSheet!B:B, A690, MasterSheet!D:D, B690, MasterSheet!H:H, C690)</f>
        <v/>
      </c>
      <c r="J690" s="30">
        <f>I690*D690</f>
        <v/>
      </c>
      <c r="K690" s="23">
        <f>UPPER(VLOOKUP(C690,MasterSheet!H:U,14,))</f>
        <v/>
      </c>
    </row>
    <row r="691">
      <c r="A691" s="23" t="inlineStr">
        <is>
          <t>EED116563</t>
        </is>
      </c>
      <c r="B691" s="32" t="n">
        <v>45834</v>
      </c>
      <c r="C691" s="23" t="n">
        <v>801807</v>
      </c>
      <c r="D691" s="23">
        <f>_xlfn.XLOOKUP(C691,MasterSheet!H:H,MasterSheet!F:F)</f>
        <v/>
      </c>
      <c r="E691" s="24">
        <f>SUMIFS(MasterSheet!J:J, MasterSheet!B:B, A691, MasterSheet!D:D, B691, MasterSheet!H:H, C691)</f>
        <v/>
      </c>
      <c r="F691" s="24">
        <f>E691*D691</f>
        <v/>
      </c>
      <c r="G691" s="28">
        <f>SUMIFS(MasterSheet!K:K, MasterSheet!B:B, A691, MasterSheet!D:D, B691, MasterSheet!H:H, C691)</f>
        <v/>
      </c>
      <c r="H691" s="28">
        <f>G691*D691</f>
        <v/>
      </c>
      <c r="I691" s="30">
        <f>SUMIFS(MasterSheet!L:L, MasterSheet!B:B, A691, MasterSheet!D:D, B691, MasterSheet!H:H, C691)</f>
        <v/>
      </c>
      <c r="J691" s="30">
        <f>I691*D691</f>
        <v/>
      </c>
      <c r="K691" s="23">
        <f>UPPER(VLOOKUP(C691,MasterSheet!H:U,14,))</f>
        <v/>
      </c>
    </row>
    <row r="692">
      <c r="A692" s="23" t="inlineStr">
        <is>
          <t>EED116563</t>
        </is>
      </c>
      <c r="B692" s="32" t="n">
        <v>45834</v>
      </c>
      <c r="C692" s="23" t="n">
        <v>802001</v>
      </c>
      <c r="D692" s="23">
        <f>_xlfn.XLOOKUP(C692,MasterSheet!H:H,MasterSheet!F:F)</f>
        <v/>
      </c>
      <c r="E692" s="24">
        <f>SUMIFS(MasterSheet!J:J, MasterSheet!B:B, A692, MasterSheet!D:D, B692, MasterSheet!H:H, C692)</f>
        <v/>
      </c>
      <c r="F692" s="24">
        <f>E692*D692</f>
        <v/>
      </c>
      <c r="G692" s="28">
        <f>SUMIFS(MasterSheet!K:K, MasterSheet!B:B, A692, MasterSheet!D:D, B692, MasterSheet!H:H, C692)</f>
        <v/>
      </c>
      <c r="H692" s="28">
        <f>G692*D692</f>
        <v/>
      </c>
      <c r="I692" s="30">
        <f>SUMIFS(MasterSheet!L:L, MasterSheet!B:B, A692, MasterSheet!D:D, B692, MasterSheet!H:H, C692)</f>
        <v/>
      </c>
      <c r="J692" s="30">
        <f>I692*D692</f>
        <v/>
      </c>
      <c r="K692" s="23">
        <f>UPPER(VLOOKUP(C692,MasterSheet!H:U,14,))</f>
        <v/>
      </c>
    </row>
    <row r="693">
      <c r="A693" s="23" t="inlineStr">
        <is>
          <t>EED116563</t>
        </is>
      </c>
      <c r="B693" s="32" t="n">
        <v>45834</v>
      </c>
      <c r="C693" s="23" t="n">
        <v>803001</v>
      </c>
      <c r="D693" s="23">
        <f>_xlfn.XLOOKUP(C693,MasterSheet!H:H,MasterSheet!F:F)</f>
        <v/>
      </c>
      <c r="E693" s="24">
        <f>SUMIFS(MasterSheet!J:J, MasterSheet!B:B, A693, MasterSheet!D:D, B693, MasterSheet!H:H, C693)</f>
        <v/>
      </c>
      <c r="F693" s="24">
        <f>E693*D693</f>
        <v/>
      </c>
      <c r="G693" s="28">
        <f>SUMIFS(MasterSheet!K:K, MasterSheet!B:B, A693, MasterSheet!D:D, B693, MasterSheet!H:H, C693)</f>
        <v/>
      </c>
      <c r="H693" s="28">
        <f>G693*D693</f>
        <v/>
      </c>
      <c r="I693" s="30">
        <f>SUMIFS(MasterSheet!L:L, MasterSheet!B:B, A693, MasterSheet!D:D, B693, MasterSheet!H:H, C693)</f>
        <v/>
      </c>
      <c r="J693" s="30">
        <f>I693*D693</f>
        <v/>
      </c>
      <c r="K693" s="23">
        <f>UPPER(VLOOKUP(C693,MasterSheet!H:U,14,))</f>
        <v/>
      </c>
    </row>
    <row r="694">
      <c r="A694" s="23" t="inlineStr">
        <is>
          <t>AMRITA</t>
        </is>
      </c>
      <c r="B694" s="32" t="n">
        <v>45834</v>
      </c>
      <c r="C694" s="23" t="n">
        <v>740809</v>
      </c>
      <c r="D694" s="23">
        <f>_xlfn.XLOOKUP(C694,MasterSheet!H:H,MasterSheet!F:F)</f>
        <v/>
      </c>
      <c r="E694" s="24">
        <f>SUMIFS(MasterSheet!J:J, MasterSheet!B:B, A694, MasterSheet!D:D, B694, MasterSheet!H:H, C694)</f>
        <v/>
      </c>
      <c r="F694" s="24">
        <f>E694*D694</f>
        <v/>
      </c>
      <c r="G694" s="28">
        <f>SUMIFS(MasterSheet!K:K, MasterSheet!B:B, A694, MasterSheet!D:D, B694, MasterSheet!H:H, C694)</f>
        <v/>
      </c>
      <c r="H694" s="28">
        <f>G694*D694</f>
        <v/>
      </c>
      <c r="I694" s="30">
        <f>SUMIFS(MasterSheet!L:L, MasterSheet!B:B, A694, MasterSheet!D:D, B694, MasterSheet!H:H, C694)</f>
        <v/>
      </c>
      <c r="J694" s="30">
        <f>I694*D694</f>
        <v/>
      </c>
      <c r="K694" s="23">
        <f>UPPER(VLOOKUP(C694,MasterSheet!H:U,14,))</f>
        <v/>
      </c>
    </row>
    <row r="695">
      <c r="A695" s="23" t="inlineStr">
        <is>
          <t>AMRITA</t>
        </is>
      </c>
      <c r="B695" s="32" t="n">
        <v>45834</v>
      </c>
      <c r="C695" s="23" t="n">
        <v>740811</v>
      </c>
      <c r="D695" s="23">
        <f>_xlfn.XLOOKUP(C695,MasterSheet!H:H,MasterSheet!F:F)</f>
        <v/>
      </c>
      <c r="E695" s="24">
        <f>SUMIFS(MasterSheet!J:J, MasterSheet!B:B, A695, MasterSheet!D:D, B695, MasterSheet!H:H, C695)</f>
        <v/>
      </c>
      <c r="F695" s="24">
        <f>E695*D695</f>
        <v/>
      </c>
      <c r="G695" s="28">
        <f>SUMIFS(MasterSheet!K:K, MasterSheet!B:B, A695, MasterSheet!D:D, B695, MasterSheet!H:H, C695)</f>
        <v/>
      </c>
      <c r="H695" s="28">
        <f>G695*D695</f>
        <v/>
      </c>
      <c r="I695" s="30">
        <f>SUMIFS(MasterSheet!L:L, MasterSheet!B:B, A695, MasterSheet!D:D, B695, MasterSheet!H:H, C695)</f>
        <v/>
      </c>
      <c r="J695" s="30">
        <f>I695*D695</f>
        <v/>
      </c>
      <c r="K695" s="23">
        <f>UPPER(VLOOKUP(C695,MasterSheet!H:U,14,))</f>
        <v/>
      </c>
    </row>
    <row r="696">
      <c r="A696" s="23" t="inlineStr">
        <is>
          <t>AMRITA</t>
        </is>
      </c>
      <c r="B696" s="32" t="n">
        <v>45834</v>
      </c>
      <c r="C696" s="23" t="n">
        <v>741146</v>
      </c>
      <c r="D696" s="23">
        <f>_xlfn.XLOOKUP(C696,MasterSheet!H:H,MasterSheet!F:F)</f>
        <v/>
      </c>
      <c r="E696" s="24">
        <f>SUMIFS(MasterSheet!J:J, MasterSheet!B:B, A696, MasterSheet!D:D, B696, MasterSheet!H:H, C696)</f>
        <v/>
      </c>
      <c r="F696" s="24">
        <f>E696*D696</f>
        <v/>
      </c>
      <c r="G696" s="28">
        <f>SUMIFS(MasterSheet!K:K, MasterSheet!B:B, A696, MasterSheet!D:D, B696, MasterSheet!H:H, C696)</f>
        <v/>
      </c>
      <c r="H696" s="28">
        <f>G696*D696</f>
        <v/>
      </c>
      <c r="I696" s="30">
        <f>SUMIFS(MasterSheet!L:L, MasterSheet!B:B, A696, MasterSheet!D:D, B696, MasterSheet!H:H, C696)</f>
        <v/>
      </c>
      <c r="J696" s="30">
        <f>I696*D696</f>
        <v/>
      </c>
      <c r="K696" s="23">
        <f>UPPER(VLOOKUP(C696,MasterSheet!H:U,14,))</f>
        <v/>
      </c>
    </row>
    <row r="697">
      <c r="A697" s="23" t="n">
        <v>174958</v>
      </c>
      <c r="B697" s="32" t="n">
        <v>45835</v>
      </c>
      <c r="C697" s="23" t="inlineStr">
        <is>
          <t>BE0061</t>
        </is>
      </c>
      <c r="D697" s="23">
        <f>_xlfn.XLOOKUP(C697,MasterSheet!H:H,MasterSheet!F:F)</f>
        <v/>
      </c>
      <c r="E697" s="24">
        <f>SUMIFS(MasterSheet!J:J, MasterSheet!B:B, A697, MasterSheet!D:D, B697, MasterSheet!H:H, C697)</f>
        <v/>
      </c>
      <c r="F697" s="24">
        <f>E697*D697</f>
        <v/>
      </c>
      <c r="G697" s="28">
        <f>SUMIFS(MasterSheet!K:K, MasterSheet!B:B, A697, MasterSheet!D:D, B697, MasterSheet!H:H, C697)</f>
        <v/>
      </c>
      <c r="H697" s="28">
        <f>G697*D697</f>
        <v/>
      </c>
      <c r="I697" s="30">
        <f>SUMIFS(MasterSheet!L:L, MasterSheet!B:B, A697, MasterSheet!D:D, B697, MasterSheet!H:H, C697)</f>
        <v/>
      </c>
      <c r="J697" s="30">
        <f>I697*D697</f>
        <v/>
      </c>
      <c r="K697" s="23">
        <f>UPPER(VLOOKUP(C697,MasterSheet!H:U,14,))</f>
        <v/>
      </c>
    </row>
    <row r="698">
      <c r="A698" s="23" t="n">
        <v>174958</v>
      </c>
      <c r="B698" s="32" t="n">
        <v>45835</v>
      </c>
      <c r="C698" s="23" t="inlineStr">
        <is>
          <t>BE0001-1</t>
        </is>
      </c>
      <c r="D698" s="23">
        <f>_xlfn.XLOOKUP(C698,MasterSheet!H:H,MasterSheet!F:F)</f>
        <v/>
      </c>
      <c r="E698" s="24">
        <f>SUMIFS(MasterSheet!J:J, MasterSheet!B:B, A698, MasterSheet!D:D, B698, MasterSheet!H:H, C698)</f>
        <v/>
      </c>
      <c r="F698" s="24">
        <f>E698*D698</f>
        <v/>
      </c>
      <c r="G698" s="28">
        <f>SUMIFS(MasterSheet!K:K, MasterSheet!B:B, A698, MasterSheet!D:D, B698, MasterSheet!H:H, C698)</f>
        <v/>
      </c>
      <c r="H698" s="28">
        <f>G698*D698</f>
        <v/>
      </c>
      <c r="I698" s="30">
        <f>SUMIFS(MasterSheet!L:L, MasterSheet!B:B, A698, MasterSheet!D:D, B698, MasterSheet!H:H, C698)</f>
        <v/>
      </c>
      <c r="J698" s="30">
        <f>I698*D698</f>
        <v/>
      </c>
      <c r="K698" s="23">
        <f>UPPER(VLOOKUP(C698,MasterSheet!H:U,14,))</f>
        <v/>
      </c>
    </row>
    <row r="699">
      <c r="A699" s="23" t="n">
        <v>174958</v>
      </c>
      <c r="B699" s="32" t="n">
        <v>45835</v>
      </c>
      <c r="C699" s="23" t="inlineStr">
        <is>
          <t>BE0015-1</t>
        </is>
      </c>
      <c r="D699" s="23">
        <f>_xlfn.XLOOKUP(C699,MasterSheet!H:H,MasterSheet!F:F)</f>
        <v/>
      </c>
      <c r="E699" s="24">
        <f>SUMIFS(MasterSheet!J:J, MasterSheet!B:B, A699, MasterSheet!D:D, B699, MasterSheet!H:H, C699)</f>
        <v/>
      </c>
      <c r="F699" s="24">
        <f>E699*D699</f>
        <v/>
      </c>
      <c r="G699" s="28">
        <f>SUMIFS(MasterSheet!K:K, MasterSheet!B:B, A699, MasterSheet!D:D, B699, MasterSheet!H:H, C699)</f>
        <v/>
      </c>
      <c r="H699" s="28">
        <f>G699*D699</f>
        <v/>
      </c>
      <c r="I699" s="30">
        <f>SUMIFS(MasterSheet!L:L, MasterSheet!B:B, A699, MasterSheet!D:D, B699, MasterSheet!H:H, C699)</f>
        <v/>
      </c>
      <c r="J699" s="30">
        <f>I699*D699</f>
        <v/>
      </c>
      <c r="K699" s="23">
        <f>UPPER(VLOOKUP(C699,MasterSheet!H:U,14,))</f>
        <v/>
      </c>
    </row>
    <row r="700">
      <c r="A700" s="23" t="n">
        <v>174958</v>
      </c>
      <c r="B700" s="32" t="n">
        <v>45835</v>
      </c>
      <c r="C700" s="23" t="inlineStr">
        <is>
          <t>BE0045</t>
        </is>
      </c>
      <c r="D700" s="23">
        <f>_xlfn.XLOOKUP(C700,MasterSheet!H:H,MasterSheet!F:F)</f>
        <v/>
      </c>
      <c r="E700" s="24">
        <f>SUMIFS(MasterSheet!J:J, MasterSheet!B:B, A700, MasterSheet!D:D, B700, MasterSheet!H:H, C700)</f>
        <v/>
      </c>
      <c r="F700" s="24">
        <f>E700*D700</f>
        <v/>
      </c>
      <c r="G700" s="28">
        <f>SUMIFS(MasterSheet!K:K, MasterSheet!B:B, A700, MasterSheet!D:D, B700, MasterSheet!H:H, C700)</f>
        <v/>
      </c>
      <c r="H700" s="28">
        <f>G700*D700</f>
        <v/>
      </c>
      <c r="I700" s="30">
        <f>SUMIFS(MasterSheet!L:L, MasterSheet!B:B, A700, MasterSheet!D:D, B700, MasterSheet!H:H, C700)</f>
        <v/>
      </c>
      <c r="J700" s="30">
        <f>I700*D700</f>
        <v/>
      </c>
      <c r="K700" s="23">
        <f>UPPER(VLOOKUP(C700,MasterSheet!H:U,14,))</f>
        <v/>
      </c>
    </row>
    <row r="701">
      <c r="A701" s="23" t="n">
        <v>174958</v>
      </c>
      <c r="B701" s="32" t="n">
        <v>45835</v>
      </c>
      <c r="C701" s="23" t="inlineStr">
        <is>
          <t>BE0043</t>
        </is>
      </c>
      <c r="D701" s="23">
        <f>_xlfn.XLOOKUP(C701,MasterSheet!H:H,MasterSheet!F:F)</f>
        <v/>
      </c>
      <c r="E701" s="24">
        <f>SUMIFS(MasterSheet!J:J, MasterSheet!B:B, A701, MasterSheet!D:D, B701, MasterSheet!H:H, C701)</f>
        <v/>
      </c>
      <c r="F701" s="24">
        <f>E701*D701</f>
        <v/>
      </c>
      <c r="G701" s="28">
        <f>SUMIFS(MasterSheet!K:K, MasterSheet!B:B, A701, MasterSheet!D:D, B701, MasterSheet!H:H, C701)</f>
        <v/>
      </c>
      <c r="H701" s="28">
        <f>G701*D701</f>
        <v/>
      </c>
      <c r="I701" s="30">
        <f>SUMIFS(MasterSheet!L:L, MasterSheet!B:B, A701, MasterSheet!D:D, B701, MasterSheet!H:H, C701)</f>
        <v/>
      </c>
      <c r="J701" s="30">
        <f>I701*D701</f>
        <v/>
      </c>
      <c r="K701" s="23">
        <f>UPPER(VLOOKUP(C701,MasterSheet!H:U,14,))</f>
        <v/>
      </c>
    </row>
    <row r="702">
      <c r="A702" s="23" t="n">
        <v>174958</v>
      </c>
      <c r="B702" s="32" t="n">
        <v>45835</v>
      </c>
      <c r="C702" s="23" t="inlineStr">
        <is>
          <t>BE0055</t>
        </is>
      </c>
      <c r="D702" s="23">
        <f>_xlfn.XLOOKUP(C702,MasterSheet!H:H,MasterSheet!F:F)</f>
        <v/>
      </c>
      <c r="E702" s="24">
        <f>SUMIFS(MasterSheet!J:J, MasterSheet!B:B, A702, MasterSheet!D:D, B702, MasterSheet!H:H, C702)</f>
        <v/>
      </c>
      <c r="F702" s="24">
        <f>E702*D702</f>
        <v/>
      </c>
      <c r="G702" s="28">
        <f>SUMIFS(MasterSheet!K:K, MasterSheet!B:B, A702, MasterSheet!D:D, B702, MasterSheet!H:H, C702)</f>
        <v/>
      </c>
      <c r="H702" s="28">
        <f>G702*D702</f>
        <v/>
      </c>
      <c r="I702" s="30">
        <f>SUMIFS(MasterSheet!L:L, MasterSheet!B:B, A702, MasterSheet!D:D, B702, MasterSheet!H:H, C702)</f>
        <v/>
      </c>
      <c r="J702" s="30">
        <f>I702*D702</f>
        <v/>
      </c>
      <c r="K702" s="23">
        <f>UPPER(VLOOKUP(C702,MasterSheet!H:U,14,))</f>
        <v/>
      </c>
    </row>
    <row r="703">
      <c r="A703" s="23" t="inlineStr">
        <is>
          <t>SE041087</t>
        </is>
      </c>
      <c r="B703" s="32" t="n">
        <v>45835</v>
      </c>
      <c r="C703" s="23" t="inlineStr">
        <is>
          <t>3698-1</t>
        </is>
      </c>
      <c r="D703" s="23">
        <f>_xlfn.XLOOKUP(C703,MasterSheet!H:H,MasterSheet!F:F)</f>
        <v/>
      </c>
      <c r="E703" s="24">
        <f>SUMIFS(MasterSheet!J:J, MasterSheet!B:B, A703, MasterSheet!D:D, B703, MasterSheet!H:H, C703)</f>
        <v/>
      </c>
      <c r="F703" s="24">
        <f>E703*D703</f>
        <v/>
      </c>
      <c r="G703" s="28">
        <f>SUMIFS(MasterSheet!K:K, MasterSheet!B:B, A703, MasterSheet!D:D, B703, MasterSheet!H:H, C703)</f>
        <v/>
      </c>
      <c r="H703" s="28">
        <f>G703*D703</f>
        <v/>
      </c>
      <c r="I703" s="30">
        <f>SUMIFS(MasterSheet!L:L, MasterSheet!B:B, A703, MasterSheet!D:D, B703, MasterSheet!H:H, C703)</f>
        <v/>
      </c>
      <c r="J703" s="30">
        <f>I703*D703</f>
        <v/>
      </c>
      <c r="K703" s="23">
        <f>UPPER(VLOOKUP(C703,MasterSheet!H:U,14,))</f>
        <v/>
      </c>
    </row>
    <row r="704">
      <c r="A704" s="23" t="inlineStr">
        <is>
          <t>SE041087</t>
        </is>
      </c>
      <c r="B704" s="32" t="n">
        <v>45835</v>
      </c>
      <c r="C704" s="23" t="inlineStr">
        <is>
          <t>3695-1</t>
        </is>
      </c>
      <c r="D704" s="23">
        <f>_xlfn.XLOOKUP(C704,MasterSheet!H:H,MasterSheet!F:F)</f>
        <v/>
      </c>
      <c r="E704" s="24">
        <f>SUMIFS(MasterSheet!J:J, MasterSheet!B:B, A704, MasterSheet!D:D, B704, MasterSheet!H:H, C704)</f>
        <v/>
      </c>
      <c r="F704" s="24">
        <f>E704*D704</f>
        <v/>
      </c>
      <c r="G704" s="28">
        <f>SUMIFS(MasterSheet!K:K, MasterSheet!B:B, A704, MasterSheet!D:D, B704, MasterSheet!H:H, C704)</f>
        <v/>
      </c>
      <c r="H704" s="28">
        <f>G704*D704</f>
        <v/>
      </c>
      <c r="I704" s="30">
        <f>SUMIFS(MasterSheet!L:L, MasterSheet!B:B, A704, MasterSheet!D:D, B704, MasterSheet!H:H, C704)</f>
        <v/>
      </c>
      <c r="J704" s="30">
        <f>I704*D704</f>
        <v/>
      </c>
      <c r="K704" s="23">
        <f>UPPER(VLOOKUP(C704,MasterSheet!H:U,14,))</f>
        <v/>
      </c>
    </row>
    <row r="705">
      <c r="A705" s="23" t="inlineStr">
        <is>
          <t>SE041087</t>
        </is>
      </c>
      <c r="B705" s="32" t="n">
        <v>45835</v>
      </c>
      <c r="C705" s="23" t="inlineStr">
        <is>
          <t>3317-1H-6</t>
        </is>
      </c>
      <c r="D705" s="23">
        <f>_xlfn.XLOOKUP(C705,MasterSheet!H:H,MasterSheet!F:F)</f>
        <v/>
      </c>
      <c r="E705" s="24">
        <f>SUMIFS(MasterSheet!J:J, MasterSheet!B:B, A705, MasterSheet!D:D, B705, MasterSheet!H:H, C705)</f>
        <v/>
      </c>
      <c r="F705" s="24">
        <f>E705*D705</f>
        <v/>
      </c>
      <c r="G705" s="28">
        <f>SUMIFS(MasterSheet!K:K, MasterSheet!B:B, A705, MasterSheet!D:D, B705, MasterSheet!H:H, C705)</f>
        <v/>
      </c>
      <c r="H705" s="28">
        <f>G705*D705</f>
        <v/>
      </c>
      <c r="I705" s="30">
        <f>SUMIFS(MasterSheet!L:L, MasterSheet!B:B, A705, MasterSheet!D:D, B705, MasterSheet!H:H, C705)</f>
        <v/>
      </c>
      <c r="J705" s="30">
        <f>I705*D705</f>
        <v/>
      </c>
      <c r="K705" s="23">
        <f>UPPER(VLOOKUP(C705,MasterSheet!H:U,14,))</f>
        <v/>
      </c>
    </row>
    <row r="706">
      <c r="A706" s="23" t="inlineStr">
        <is>
          <t>I235615-IN</t>
        </is>
      </c>
      <c r="B706" s="32" t="n">
        <v>45835</v>
      </c>
      <c r="C706" s="23" t="inlineStr">
        <is>
          <t>31000-T</t>
        </is>
      </c>
      <c r="D706" s="23">
        <f>_xlfn.XLOOKUP(C706,MasterSheet!H:H,MasterSheet!F:F)</f>
        <v/>
      </c>
      <c r="E706" s="24">
        <f>SUMIFS(MasterSheet!J:J, MasterSheet!B:B, A706, MasterSheet!D:D, B706, MasterSheet!H:H, C706)</f>
        <v/>
      </c>
      <c r="F706" s="24">
        <f>E706*D706</f>
        <v/>
      </c>
      <c r="G706" s="28">
        <f>SUMIFS(MasterSheet!K:K, MasterSheet!B:B, A706, MasterSheet!D:D, B706, MasterSheet!H:H, C706)</f>
        <v/>
      </c>
      <c r="H706" s="28">
        <f>G706*D706</f>
        <v/>
      </c>
      <c r="I706" s="30">
        <f>SUMIFS(MasterSheet!L:L, MasterSheet!B:B, A706, MasterSheet!D:D, B706, MasterSheet!H:H, C706)</f>
        <v/>
      </c>
      <c r="J706" s="30">
        <f>I706*D706</f>
        <v/>
      </c>
      <c r="K706" s="23">
        <f>UPPER(VLOOKUP(C706,MasterSheet!H:U,14,))</f>
        <v/>
      </c>
    </row>
    <row r="707">
      <c r="A707" s="23" t="inlineStr">
        <is>
          <t>I235615-IN</t>
        </is>
      </c>
      <c r="B707" s="32" t="n">
        <v>45835</v>
      </c>
      <c r="C707" s="23" t="inlineStr">
        <is>
          <t>29024-1</t>
        </is>
      </c>
      <c r="D707" s="23">
        <f>_xlfn.XLOOKUP(C707,MasterSheet!H:H,MasterSheet!F:F)</f>
        <v/>
      </c>
      <c r="E707" s="24">
        <f>SUMIFS(MasterSheet!J:J, MasterSheet!B:B, A707, MasterSheet!D:D, B707, MasterSheet!H:H, C707)</f>
        <v/>
      </c>
      <c r="F707" s="24">
        <f>E707*D707</f>
        <v/>
      </c>
      <c r="G707" s="28">
        <f>SUMIFS(MasterSheet!K:K, MasterSheet!B:B, A707, MasterSheet!D:D, B707, MasterSheet!H:H, C707)</f>
        <v/>
      </c>
      <c r="H707" s="28">
        <f>G707*D707</f>
        <v/>
      </c>
      <c r="I707" s="30">
        <f>SUMIFS(MasterSheet!L:L, MasterSheet!B:B, A707, MasterSheet!D:D, B707, MasterSheet!H:H, C707)</f>
        <v/>
      </c>
      <c r="J707" s="30">
        <f>I707*D707</f>
        <v/>
      </c>
      <c r="K707" s="23">
        <f>UPPER(VLOOKUP(C707,MasterSheet!H:U,14,))</f>
        <v/>
      </c>
    </row>
    <row r="708">
      <c r="A708" s="23" t="inlineStr">
        <is>
          <t>I235615-IN</t>
        </is>
      </c>
      <c r="B708" s="32" t="n">
        <v>45835</v>
      </c>
      <c r="C708" s="23" t="n">
        <v>60036</v>
      </c>
      <c r="D708" s="23">
        <f>_xlfn.XLOOKUP(C708,MasterSheet!H:H,MasterSheet!F:F)</f>
        <v/>
      </c>
      <c r="E708" s="24">
        <f>SUMIFS(MasterSheet!J:J, MasterSheet!B:B, A708, MasterSheet!D:D, B708, MasterSheet!H:H, C708)</f>
        <v/>
      </c>
      <c r="F708" s="24">
        <f>E708*D708</f>
        <v/>
      </c>
      <c r="G708" s="28">
        <f>SUMIFS(MasterSheet!K:K, MasterSheet!B:B, A708, MasterSheet!D:D, B708, MasterSheet!H:H, C708)</f>
        <v/>
      </c>
      <c r="H708" s="28">
        <f>G708*D708</f>
        <v/>
      </c>
      <c r="I708" s="30">
        <f>SUMIFS(MasterSheet!L:L, MasterSheet!B:B, A708, MasterSheet!D:D, B708, MasterSheet!H:H, C708)</f>
        <v/>
      </c>
      <c r="J708" s="30">
        <f>I708*D708</f>
        <v/>
      </c>
      <c r="K708" s="23">
        <f>UPPER(VLOOKUP(C708,MasterSheet!H:U,14,))</f>
        <v/>
      </c>
    </row>
    <row r="709">
      <c r="A709" s="23" t="inlineStr">
        <is>
          <t>I235613-IN</t>
        </is>
      </c>
      <c r="B709" s="32" t="n">
        <v>45835</v>
      </c>
      <c r="C709" s="23" t="inlineStr">
        <is>
          <t>21003-1L</t>
        </is>
      </c>
      <c r="D709" s="23">
        <f>_xlfn.XLOOKUP(C709,MasterSheet!H:H,MasterSheet!F:F)</f>
        <v/>
      </c>
      <c r="E709" s="24">
        <f>SUMIFS(MasterSheet!J:J, MasterSheet!B:B, A709, MasterSheet!D:D, B709, MasterSheet!H:H, C709)</f>
        <v/>
      </c>
      <c r="F709" s="24">
        <f>E709*D709</f>
        <v/>
      </c>
      <c r="G709" s="28">
        <f>SUMIFS(MasterSheet!K:K, MasterSheet!B:B, A709, MasterSheet!D:D, B709, MasterSheet!H:H, C709)</f>
        <v/>
      </c>
      <c r="H709" s="28">
        <f>G709*D709</f>
        <v/>
      </c>
      <c r="I709" s="30">
        <f>SUMIFS(MasterSheet!L:L, MasterSheet!B:B, A709, MasterSheet!D:D, B709, MasterSheet!H:H, C709)</f>
        <v/>
      </c>
      <c r="J709" s="30">
        <f>I709*D709</f>
        <v/>
      </c>
      <c r="K709" s="23">
        <f>UPPER(VLOOKUP(C709,MasterSheet!H:U,14,))</f>
        <v/>
      </c>
    </row>
    <row r="710">
      <c r="A710" s="23" t="inlineStr">
        <is>
          <t>I235613-IN</t>
        </is>
      </c>
      <c r="B710" s="32" t="n">
        <v>45835</v>
      </c>
      <c r="C710" s="23" t="inlineStr">
        <is>
          <t>22011</t>
        </is>
      </c>
      <c r="D710" s="23">
        <f>_xlfn.XLOOKUP(C710,MasterSheet!H:H,MasterSheet!F:F)</f>
        <v/>
      </c>
      <c r="E710" s="24">
        <f>SUMIFS(MasterSheet!J:J, MasterSheet!B:B, A710, MasterSheet!D:D, B710, MasterSheet!H:H, C710)</f>
        <v/>
      </c>
      <c r="F710" s="24">
        <f>E710*D710</f>
        <v/>
      </c>
      <c r="G710" s="28">
        <f>SUMIFS(MasterSheet!K:K, MasterSheet!B:B, A710, MasterSheet!D:D, B710, MasterSheet!H:H, C710)</f>
        <v/>
      </c>
      <c r="H710" s="28">
        <f>G710*D710</f>
        <v/>
      </c>
      <c r="I710" s="30">
        <f>SUMIFS(MasterSheet!L:L, MasterSheet!B:B, A710, MasterSheet!D:D, B710, MasterSheet!H:H, C710)</f>
        <v/>
      </c>
      <c r="J710" s="30">
        <f>I710*D710</f>
        <v/>
      </c>
      <c r="K710" s="23">
        <f>UPPER(VLOOKUP(C710,MasterSheet!H:U,14,))</f>
        <v/>
      </c>
    </row>
    <row r="711">
      <c r="A711" s="23" t="inlineStr">
        <is>
          <t>I235614-IN</t>
        </is>
      </c>
      <c r="B711" s="32" t="n">
        <v>45835</v>
      </c>
      <c r="C711" s="23" t="n">
        <v>31000</v>
      </c>
      <c r="D711" s="23">
        <f>_xlfn.XLOOKUP(C711,MasterSheet!H:H,MasterSheet!F:F)</f>
        <v/>
      </c>
      <c r="E711" s="24">
        <f>SUMIFS(MasterSheet!J:J, MasterSheet!B:B, A711, MasterSheet!D:D, B711, MasterSheet!H:H, C711)</f>
        <v/>
      </c>
      <c r="F711" s="24">
        <f>E711*D711</f>
        <v/>
      </c>
      <c r="G711" s="28">
        <f>SUMIFS(MasterSheet!K:K, MasterSheet!B:B, A711, MasterSheet!D:D, B711, MasterSheet!H:H, C711)</f>
        <v/>
      </c>
      <c r="H711" s="28">
        <f>G711*D711</f>
        <v/>
      </c>
      <c r="I711" s="30">
        <f>SUMIFS(MasterSheet!L:L, MasterSheet!B:B, A711, MasterSheet!D:D, B711, MasterSheet!H:H, C711)</f>
        <v/>
      </c>
      <c r="J711" s="30">
        <f>I711*D711</f>
        <v/>
      </c>
      <c r="K711" s="23">
        <f>UPPER(VLOOKUP(C711,MasterSheet!H:U,14,))</f>
        <v/>
      </c>
    </row>
    <row r="712">
      <c r="A712" s="23" t="n">
        <v>919950</v>
      </c>
      <c r="B712" s="32" t="n">
        <v>45836</v>
      </c>
      <c r="C712" s="23" t="inlineStr">
        <is>
          <t>MBS269947</t>
        </is>
      </c>
      <c r="D712" s="23">
        <f>_xlfn.XLOOKUP(C712,MasterSheet!H:H,MasterSheet!F:F)</f>
        <v/>
      </c>
      <c r="E712" s="24">
        <f>SUMIFS(MasterSheet!J:J, MasterSheet!B:B, A712, MasterSheet!D:D, B712, MasterSheet!H:H, C712)</f>
        <v/>
      </c>
      <c r="F712" s="24">
        <f>E712*D712</f>
        <v/>
      </c>
      <c r="G712" s="28">
        <f>SUMIFS(MasterSheet!K:K, MasterSheet!B:B, A712, MasterSheet!D:D, B712, MasterSheet!H:H, C712)</f>
        <v/>
      </c>
      <c r="H712" s="28">
        <f>G712*D712</f>
        <v/>
      </c>
      <c r="I712" s="30">
        <f>SUMIFS(MasterSheet!L:L, MasterSheet!B:B, A712, MasterSheet!D:D, B712, MasterSheet!H:H, C712)</f>
        <v/>
      </c>
      <c r="J712" s="30">
        <f>I712*D712</f>
        <v/>
      </c>
      <c r="K712" s="23">
        <f>UPPER(VLOOKUP(C712,MasterSheet!H:U,14,))</f>
        <v/>
      </c>
    </row>
    <row r="713">
      <c r="A713" s="23" t="n">
        <v>919950</v>
      </c>
      <c r="B713" s="32" t="n">
        <v>45836</v>
      </c>
      <c r="C713" s="23" t="inlineStr">
        <is>
          <t>MBS7269084</t>
        </is>
      </c>
      <c r="D713" s="23">
        <f>_xlfn.XLOOKUP(C713,MasterSheet!H:H,MasterSheet!F:F)</f>
        <v/>
      </c>
      <c r="E713" s="24">
        <f>SUMIFS(MasterSheet!J:J, MasterSheet!B:B, A713, MasterSheet!D:D, B713, MasterSheet!H:H, C713)</f>
        <v/>
      </c>
      <c r="F713" s="24">
        <f>E713*D713</f>
        <v/>
      </c>
      <c r="G713" s="28">
        <f>SUMIFS(MasterSheet!K:K, MasterSheet!B:B, A713, MasterSheet!D:D, B713, MasterSheet!H:H, C713)</f>
        <v/>
      </c>
      <c r="H713" s="28">
        <f>G713*D713</f>
        <v/>
      </c>
      <c r="I713" s="30">
        <f>SUMIFS(MasterSheet!L:L, MasterSheet!B:B, A713, MasterSheet!D:D, B713, MasterSheet!H:H, C713)</f>
        <v/>
      </c>
      <c r="J713" s="30">
        <f>I713*D713</f>
        <v/>
      </c>
      <c r="K713" s="23">
        <f>UPPER(VLOOKUP(C713,MasterSheet!H:U,14,))</f>
        <v/>
      </c>
    </row>
    <row r="714">
      <c r="A714" s="23" t="n">
        <v>100039473</v>
      </c>
      <c r="B714" s="32" t="n">
        <v>45836</v>
      </c>
      <c r="C714" s="23" t="inlineStr">
        <is>
          <t>PG-122</t>
        </is>
      </c>
      <c r="D714" s="23">
        <f>_xlfn.XLOOKUP(C714,MasterSheet!H:H,MasterSheet!F:F)</f>
        <v/>
      </c>
      <c r="E714" s="24">
        <f>SUMIFS(MasterSheet!J:J, MasterSheet!B:B, A714, MasterSheet!D:D, B714, MasterSheet!H:H, C714)</f>
        <v/>
      </c>
      <c r="F714" s="24">
        <f>E714*D714</f>
        <v/>
      </c>
      <c r="G714" s="28">
        <f>SUMIFS(MasterSheet!K:K, MasterSheet!B:B, A714, MasterSheet!D:D, B714, MasterSheet!H:H, C714)</f>
        <v/>
      </c>
      <c r="H714" s="28">
        <f>G714*D714</f>
        <v/>
      </c>
      <c r="I714" s="30">
        <f>SUMIFS(MasterSheet!L:L, MasterSheet!B:B, A714, MasterSheet!D:D, B714, MasterSheet!H:H, C714)</f>
        <v/>
      </c>
      <c r="J714" s="30">
        <f>I714*D714</f>
        <v/>
      </c>
      <c r="K714" s="23">
        <f>UPPER(VLOOKUP(C714,MasterSheet!H:U,14,))</f>
        <v/>
      </c>
    </row>
    <row r="715">
      <c r="A715" s="23" t="n">
        <v>4513060194</v>
      </c>
      <c r="B715" s="32" t="n">
        <v>45838</v>
      </c>
      <c r="C715" s="23" t="inlineStr">
        <is>
          <t>TM125-220</t>
        </is>
      </c>
      <c r="D715" s="23">
        <f>_xlfn.XLOOKUP(C715,MasterSheet!H:H,MasterSheet!F:F)</f>
        <v/>
      </c>
      <c r="E715" s="24">
        <f>SUMIFS(MasterSheet!J:J, MasterSheet!B:B, A715, MasterSheet!D:D, B715, MasterSheet!H:H, C715)</f>
        <v/>
      </c>
      <c r="F715" s="24">
        <f>E715*D715</f>
        <v/>
      </c>
      <c r="G715" s="28">
        <f>SUMIFS(MasterSheet!K:K, MasterSheet!B:B, A715, MasterSheet!D:D, B715, MasterSheet!H:H, C715)</f>
        <v/>
      </c>
      <c r="H715" s="28">
        <f>G715*D715</f>
        <v/>
      </c>
      <c r="I715" s="30">
        <f>SUMIFS(MasterSheet!L:L, MasterSheet!B:B, A715, MasterSheet!D:D, B715, MasterSheet!H:H, C715)</f>
        <v/>
      </c>
      <c r="J715" s="30">
        <f>I715*D715</f>
        <v/>
      </c>
      <c r="K715" s="23">
        <f>UPPER(VLOOKUP(C715,MasterSheet!H:U,14,))</f>
        <v/>
      </c>
    </row>
    <row r="716">
      <c r="A716" s="23" t="n">
        <v>4513060239</v>
      </c>
      <c r="B716" s="32" t="n">
        <v>45838</v>
      </c>
      <c r="C716" s="23" t="inlineStr">
        <is>
          <t>TM-125-220-05</t>
        </is>
      </c>
      <c r="D716" s="23">
        <f>_xlfn.XLOOKUP(C716,MasterSheet!H:H,MasterSheet!F:F)</f>
        <v/>
      </c>
      <c r="E716" s="24">
        <f>SUMIFS(MasterSheet!J:J, MasterSheet!B:B, A716, MasterSheet!D:D, B716, MasterSheet!H:H, C716)</f>
        <v/>
      </c>
      <c r="F716" s="24">
        <f>E716*D716</f>
        <v/>
      </c>
      <c r="G716" s="28">
        <f>SUMIFS(MasterSheet!K:K, MasterSheet!B:B, A716, MasterSheet!D:D, B716, MasterSheet!H:H, C716)</f>
        <v/>
      </c>
      <c r="H716" s="28">
        <f>G716*D716</f>
        <v/>
      </c>
      <c r="I716" s="30">
        <f>SUMIFS(MasterSheet!L:L, MasterSheet!B:B, A716, MasterSheet!D:D, B716, MasterSheet!H:H, C716)</f>
        <v/>
      </c>
      <c r="J716" s="30">
        <f>I716*D716</f>
        <v/>
      </c>
      <c r="K716" s="23">
        <f>UPPER(VLOOKUP(C716,MasterSheet!H:U,14,))</f>
        <v/>
      </c>
    </row>
    <row r="717">
      <c r="A717" s="23" t="inlineStr">
        <is>
          <t>EED116673</t>
        </is>
      </c>
      <c r="B717" s="32" t="n">
        <v>45838</v>
      </c>
      <c r="C717" s="23" t="n">
        <v>100216</v>
      </c>
      <c r="D717" s="23">
        <f>_xlfn.XLOOKUP(C717,MasterSheet!H:H,MasterSheet!F:F)</f>
        <v/>
      </c>
      <c r="E717" s="24">
        <f>SUMIFS(MasterSheet!J:J, MasterSheet!B:B, A717, MasterSheet!D:D, B717, MasterSheet!H:H, C717)</f>
        <v/>
      </c>
      <c r="F717" s="24">
        <f>E717*D717</f>
        <v/>
      </c>
      <c r="G717" s="28">
        <f>SUMIFS(MasterSheet!K:K, MasterSheet!B:B, A717, MasterSheet!D:D, B717, MasterSheet!H:H, C717)</f>
        <v/>
      </c>
      <c r="H717" s="28">
        <f>G717*D717</f>
        <v/>
      </c>
      <c r="I717" s="30">
        <f>SUMIFS(MasterSheet!L:L, MasterSheet!B:B, A717, MasterSheet!D:D, B717, MasterSheet!H:H, C717)</f>
        <v/>
      </c>
      <c r="J717" s="30">
        <f>I717*D717</f>
        <v/>
      </c>
      <c r="K717" s="23">
        <f>UPPER(VLOOKUP(C717,MasterSheet!H:U,14,))</f>
        <v/>
      </c>
    </row>
    <row r="718">
      <c r="A718" s="23" t="inlineStr">
        <is>
          <t>EED116673</t>
        </is>
      </c>
      <c r="B718" s="32" t="n">
        <v>45838</v>
      </c>
      <c r="C718" s="23" t="n">
        <v>100722</v>
      </c>
      <c r="D718" s="23">
        <f>_xlfn.XLOOKUP(C718,MasterSheet!H:H,MasterSheet!F:F)</f>
        <v/>
      </c>
      <c r="E718" s="24">
        <f>SUMIFS(MasterSheet!J:J, MasterSheet!B:B, A718, MasterSheet!D:D, B718, MasterSheet!H:H, C718)</f>
        <v/>
      </c>
      <c r="F718" s="24">
        <f>E718*D718</f>
        <v/>
      </c>
      <c r="G718" s="28">
        <f>SUMIFS(MasterSheet!K:K, MasterSheet!B:B, A718, MasterSheet!D:D, B718, MasterSheet!H:H, C718)</f>
        <v/>
      </c>
      <c r="H718" s="28">
        <f>G718*D718</f>
        <v/>
      </c>
      <c r="I718" s="30">
        <f>SUMIFS(MasterSheet!L:L, MasterSheet!B:B, A718, MasterSheet!D:D, B718, MasterSheet!H:H, C718)</f>
        <v/>
      </c>
      <c r="J718" s="30">
        <f>I718*D718</f>
        <v/>
      </c>
      <c r="K718" s="23">
        <f>UPPER(VLOOKUP(C718,MasterSheet!H:U,14,))</f>
        <v/>
      </c>
    </row>
    <row r="719">
      <c r="A719" s="23" t="inlineStr">
        <is>
          <t>EED116673</t>
        </is>
      </c>
      <c r="B719" s="32" t="n">
        <v>45838</v>
      </c>
      <c r="C719" s="23" t="n">
        <v>103047</v>
      </c>
      <c r="D719" s="23">
        <f>_xlfn.XLOOKUP(C719,MasterSheet!H:H,MasterSheet!F:F)</f>
        <v/>
      </c>
      <c r="E719" s="24">
        <f>SUMIFS(MasterSheet!J:J, MasterSheet!B:B, A719, MasterSheet!D:D, B719, MasterSheet!H:H, C719)</f>
        <v/>
      </c>
      <c r="F719" s="24">
        <f>E719*D719</f>
        <v/>
      </c>
      <c r="G719" s="28">
        <f>SUMIFS(MasterSheet!K:K, MasterSheet!B:B, A719, MasterSheet!D:D, B719, MasterSheet!H:H, C719)</f>
        <v/>
      </c>
      <c r="H719" s="28">
        <f>G719*D719</f>
        <v/>
      </c>
      <c r="I719" s="30">
        <f>SUMIFS(MasterSheet!L:L, MasterSheet!B:B, A719, MasterSheet!D:D, B719, MasterSheet!H:H, C719)</f>
        <v/>
      </c>
      <c r="J719" s="30">
        <f>I719*D719</f>
        <v/>
      </c>
      <c r="K719" s="23">
        <f>UPPER(VLOOKUP(C719,MasterSheet!H:U,14,))</f>
        <v/>
      </c>
    </row>
    <row r="720">
      <c r="A720" s="23" t="inlineStr">
        <is>
          <t>EED116673</t>
        </is>
      </c>
      <c r="B720" s="32" t="n">
        <v>45838</v>
      </c>
      <c r="C720" s="23" t="n">
        <v>104448</v>
      </c>
      <c r="D720" s="23">
        <f>_xlfn.XLOOKUP(C720,MasterSheet!H:H,MasterSheet!F:F)</f>
        <v/>
      </c>
      <c r="E720" s="24">
        <f>SUMIFS(MasterSheet!J:J, MasterSheet!B:B, A720, MasterSheet!D:D, B720, MasterSheet!H:H, C720)</f>
        <v/>
      </c>
      <c r="F720" s="24">
        <f>E720*D720</f>
        <v/>
      </c>
      <c r="G720" s="28">
        <f>SUMIFS(MasterSheet!K:K, MasterSheet!B:B, A720, MasterSheet!D:D, B720, MasterSheet!H:H, C720)</f>
        <v/>
      </c>
      <c r="H720" s="28">
        <f>G720*D720</f>
        <v/>
      </c>
      <c r="I720" s="30">
        <f>SUMIFS(MasterSheet!L:L, MasterSheet!B:B, A720, MasterSheet!D:D, B720, MasterSheet!H:H, C720)</f>
        <v/>
      </c>
      <c r="J720" s="30">
        <f>I720*D720</f>
        <v/>
      </c>
      <c r="K720" s="23">
        <f>UPPER(VLOOKUP(C720,MasterSheet!H:U,14,))</f>
        <v/>
      </c>
    </row>
    <row r="721">
      <c r="A721" s="23" t="inlineStr">
        <is>
          <t>EED116673</t>
        </is>
      </c>
      <c r="B721" s="32" t="n">
        <v>45838</v>
      </c>
      <c r="C721" s="23" t="n">
        <v>116006</v>
      </c>
      <c r="D721" s="23">
        <f>_xlfn.XLOOKUP(C721,MasterSheet!H:H,MasterSheet!F:F)</f>
        <v/>
      </c>
      <c r="E721" s="24">
        <f>SUMIFS(MasterSheet!J:J, MasterSheet!B:B, A721, MasterSheet!D:D, B721, MasterSheet!H:H, C721)</f>
        <v/>
      </c>
      <c r="F721" s="24">
        <f>E721*D721</f>
        <v/>
      </c>
      <c r="G721" s="28">
        <f>SUMIFS(MasterSheet!K:K, MasterSheet!B:B, A721, MasterSheet!D:D, B721, MasterSheet!H:H, C721)</f>
        <v/>
      </c>
      <c r="H721" s="28">
        <f>G721*D721</f>
        <v/>
      </c>
      <c r="I721" s="30">
        <f>SUMIFS(MasterSheet!L:L, MasterSheet!B:B, A721, MasterSheet!D:D, B721, MasterSheet!H:H, C721)</f>
        <v/>
      </c>
      <c r="J721" s="30">
        <f>I721*D721</f>
        <v/>
      </c>
      <c r="K721" s="23">
        <f>UPPER(VLOOKUP(C721,MasterSheet!H:U,14,))</f>
        <v/>
      </c>
    </row>
    <row r="722">
      <c r="A722" s="23" t="inlineStr">
        <is>
          <t>EED116673</t>
        </is>
      </c>
      <c r="B722" s="32" t="n">
        <v>45838</v>
      </c>
      <c r="C722" s="23" t="n">
        <v>117312</v>
      </c>
      <c r="D722" s="23">
        <f>_xlfn.XLOOKUP(C722,MasterSheet!H:H,MasterSheet!F:F)</f>
        <v/>
      </c>
      <c r="E722" s="24">
        <f>SUMIFS(MasterSheet!J:J, MasterSheet!B:B, A722, MasterSheet!D:D, B722, MasterSheet!H:H, C722)</f>
        <v/>
      </c>
      <c r="F722" s="24">
        <f>E722*D722</f>
        <v/>
      </c>
      <c r="G722" s="28">
        <f>SUMIFS(MasterSheet!K:K, MasterSheet!B:B, A722, MasterSheet!D:D, B722, MasterSheet!H:H, C722)</f>
        <v/>
      </c>
      <c r="H722" s="28">
        <f>G722*D722</f>
        <v/>
      </c>
      <c r="I722" s="30">
        <f>SUMIFS(MasterSheet!L:L, MasterSheet!B:B, A722, MasterSheet!D:D, B722, MasterSheet!H:H, C722)</f>
        <v/>
      </c>
      <c r="J722" s="30">
        <f>I722*D722</f>
        <v/>
      </c>
      <c r="K722" s="23">
        <f>UPPER(VLOOKUP(C722,MasterSheet!H:U,14,))</f>
        <v/>
      </c>
    </row>
    <row r="723">
      <c r="A723" s="23" t="inlineStr">
        <is>
          <t>EED116673</t>
        </is>
      </c>
      <c r="B723" s="32" t="n">
        <v>45838</v>
      </c>
      <c r="C723" s="23" t="n">
        <v>154304</v>
      </c>
      <c r="D723" s="23">
        <f>_xlfn.XLOOKUP(C723,MasterSheet!H:H,MasterSheet!F:F)</f>
        <v/>
      </c>
      <c r="E723" s="24">
        <f>SUMIFS(MasterSheet!J:J, MasterSheet!B:B, A723, MasterSheet!D:D, B723, MasterSheet!H:H, C723)</f>
        <v/>
      </c>
      <c r="F723" s="24">
        <f>E723*D723</f>
        <v/>
      </c>
      <c r="G723" s="28">
        <f>SUMIFS(MasterSheet!K:K, MasterSheet!B:B, A723, MasterSheet!D:D, B723, MasterSheet!H:H, C723)</f>
        <v/>
      </c>
      <c r="H723" s="28">
        <f>G723*D723</f>
        <v/>
      </c>
      <c r="I723" s="30">
        <f>SUMIFS(MasterSheet!L:L, MasterSheet!B:B, A723, MasterSheet!D:D, B723, MasterSheet!H:H, C723)</f>
        <v/>
      </c>
      <c r="J723" s="30">
        <f>I723*D723</f>
        <v/>
      </c>
      <c r="K723" s="23">
        <f>UPPER(VLOOKUP(C723,MasterSheet!H:U,14,))</f>
        <v/>
      </c>
    </row>
    <row r="724">
      <c r="A724" s="23" t="inlineStr">
        <is>
          <t>EED116673</t>
        </is>
      </c>
      <c r="B724" s="32" t="n">
        <v>45838</v>
      </c>
      <c r="C724" s="23" t="n">
        <v>396414</v>
      </c>
      <c r="D724" s="23">
        <f>_xlfn.XLOOKUP(C724,MasterSheet!H:H,MasterSheet!F:F)</f>
        <v/>
      </c>
      <c r="E724" s="24">
        <f>SUMIFS(MasterSheet!J:J, MasterSheet!B:B, A724, MasterSheet!D:D, B724, MasterSheet!H:H, C724)</f>
        <v/>
      </c>
      <c r="F724" s="24">
        <f>E724*D724</f>
        <v/>
      </c>
      <c r="G724" s="28">
        <f>SUMIFS(MasterSheet!K:K, MasterSheet!B:B, A724, MasterSheet!D:D, B724, MasterSheet!H:H, C724)</f>
        <v/>
      </c>
      <c r="H724" s="28">
        <f>G724*D724</f>
        <v/>
      </c>
      <c r="I724" s="30">
        <f>SUMIFS(MasterSheet!L:L, MasterSheet!B:B, A724, MasterSheet!D:D, B724, MasterSheet!H:H, C724)</f>
        <v/>
      </c>
      <c r="J724" s="30">
        <f>I724*D724</f>
        <v/>
      </c>
      <c r="K724" s="23">
        <f>UPPER(VLOOKUP(C724,MasterSheet!H:U,14,))</f>
        <v/>
      </c>
    </row>
    <row r="725">
      <c r="A725" s="23" t="inlineStr">
        <is>
          <t>EED116673</t>
        </is>
      </c>
      <c r="B725" s="32" t="n">
        <v>45838</v>
      </c>
      <c r="C725" s="23" t="n">
        <v>400430</v>
      </c>
      <c r="D725" s="23">
        <f>_xlfn.XLOOKUP(C725,MasterSheet!H:H,MasterSheet!F:F)</f>
        <v/>
      </c>
      <c r="E725" s="24">
        <f>SUMIFS(MasterSheet!J:J, MasterSheet!B:B, A725, MasterSheet!D:D, B725, MasterSheet!H:H, C725)</f>
        <v/>
      </c>
      <c r="F725" s="24">
        <f>E725*D725</f>
        <v/>
      </c>
      <c r="G725" s="28">
        <f>SUMIFS(MasterSheet!K:K, MasterSheet!B:B, A725, MasterSheet!D:D, B725, MasterSheet!H:H, C725)</f>
        <v/>
      </c>
      <c r="H725" s="28">
        <f>G725*D725</f>
        <v/>
      </c>
      <c r="I725" s="30">
        <f>SUMIFS(MasterSheet!L:L, MasterSheet!B:B, A725, MasterSheet!D:D, B725, MasterSheet!H:H, C725)</f>
        <v/>
      </c>
      <c r="J725" s="30">
        <f>I725*D725</f>
        <v/>
      </c>
      <c r="K725" s="23">
        <f>UPPER(VLOOKUP(C725,MasterSheet!H:U,14,))</f>
        <v/>
      </c>
    </row>
    <row r="726">
      <c r="A726" s="23" t="inlineStr">
        <is>
          <t>EED116673</t>
        </is>
      </c>
      <c r="B726" s="32" t="n">
        <v>45838</v>
      </c>
      <c r="C726" s="23" t="n">
        <v>400438</v>
      </c>
      <c r="D726" s="23">
        <f>_xlfn.XLOOKUP(C726,MasterSheet!H:H,MasterSheet!F:F)</f>
        <v/>
      </c>
      <c r="E726" s="24">
        <f>SUMIFS(MasterSheet!J:J, MasterSheet!B:B, A726, MasterSheet!D:D, B726, MasterSheet!H:H, C726)</f>
        <v/>
      </c>
      <c r="F726" s="24">
        <f>E726*D726</f>
        <v/>
      </c>
      <c r="G726" s="28">
        <f>SUMIFS(MasterSheet!K:K, MasterSheet!B:B, A726, MasterSheet!D:D, B726, MasterSheet!H:H, C726)</f>
        <v/>
      </c>
      <c r="H726" s="28">
        <f>G726*D726</f>
        <v/>
      </c>
      <c r="I726" s="30">
        <f>SUMIFS(MasterSheet!L:L, MasterSheet!B:B, A726, MasterSheet!D:D, B726, MasterSheet!H:H, C726)</f>
        <v/>
      </c>
      <c r="J726" s="30">
        <f>I726*D726</f>
        <v/>
      </c>
      <c r="K726" s="23">
        <f>UPPER(VLOOKUP(C726,MasterSheet!H:U,14,))</f>
        <v/>
      </c>
    </row>
    <row r="727">
      <c r="A727" s="23" t="inlineStr">
        <is>
          <t>EED116673</t>
        </is>
      </c>
      <c r="B727" s="32" t="n">
        <v>45838</v>
      </c>
      <c r="C727" s="23" t="n">
        <v>400441</v>
      </c>
      <c r="D727" s="23">
        <f>_xlfn.XLOOKUP(C727,MasterSheet!H:H,MasterSheet!F:F)</f>
        <v/>
      </c>
      <c r="E727" s="24">
        <f>SUMIFS(MasterSheet!J:J, MasterSheet!B:B, A727, MasterSheet!D:D, B727, MasterSheet!H:H, C727)</f>
        <v/>
      </c>
      <c r="F727" s="24">
        <f>E727*D727</f>
        <v/>
      </c>
      <c r="G727" s="28">
        <f>SUMIFS(MasterSheet!K:K, MasterSheet!B:B, A727, MasterSheet!D:D, B727, MasterSheet!H:H, C727)</f>
        <v/>
      </c>
      <c r="H727" s="28">
        <f>G727*D727</f>
        <v/>
      </c>
      <c r="I727" s="30">
        <f>SUMIFS(MasterSheet!L:L, MasterSheet!B:B, A727, MasterSheet!D:D, B727, MasterSheet!H:H, C727)</f>
        <v/>
      </c>
      <c r="J727" s="30">
        <f>I727*D727</f>
        <v/>
      </c>
      <c r="K727" s="23">
        <f>UPPER(VLOOKUP(C727,MasterSheet!H:U,14,))</f>
        <v/>
      </c>
    </row>
    <row r="728">
      <c r="A728" s="23" t="inlineStr">
        <is>
          <t>EED116673</t>
        </is>
      </c>
      <c r="B728" s="32" t="n">
        <v>45838</v>
      </c>
      <c r="C728" s="23" t="n">
        <v>420601</v>
      </c>
      <c r="D728" s="23">
        <f>_xlfn.XLOOKUP(C728,MasterSheet!H:H,MasterSheet!F:F)</f>
        <v/>
      </c>
      <c r="E728" s="24">
        <f>SUMIFS(MasterSheet!J:J, MasterSheet!B:B, A728, MasterSheet!D:D, B728, MasterSheet!H:H, C728)</f>
        <v/>
      </c>
      <c r="F728" s="24">
        <f>E728*D728</f>
        <v/>
      </c>
      <c r="G728" s="28">
        <f>SUMIFS(MasterSheet!K:K, MasterSheet!B:B, A728, MasterSheet!D:D, B728, MasterSheet!H:H, C728)</f>
        <v/>
      </c>
      <c r="H728" s="28">
        <f>G728*D728</f>
        <v/>
      </c>
      <c r="I728" s="30">
        <f>SUMIFS(MasterSheet!L:L, MasterSheet!B:B, A728, MasterSheet!D:D, B728, MasterSheet!H:H, C728)</f>
        <v/>
      </c>
      <c r="J728" s="30">
        <f>I728*D728</f>
        <v/>
      </c>
      <c r="K728" s="23">
        <f>UPPER(VLOOKUP(C728,MasterSheet!H:U,14,))</f>
        <v/>
      </c>
    </row>
    <row r="729">
      <c r="A729" s="23" t="inlineStr">
        <is>
          <t>EED116673</t>
        </is>
      </c>
      <c r="B729" s="32" t="n">
        <v>45838</v>
      </c>
      <c r="C729" s="23" t="n">
        <v>505830</v>
      </c>
      <c r="D729" s="23">
        <f>_xlfn.XLOOKUP(C729,MasterSheet!H:H,MasterSheet!F:F)</f>
        <v/>
      </c>
      <c r="E729" s="24">
        <f>SUMIFS(MasterSheet!J:J, MasterSheet!B:B, A729, MasterSheet!D:D, B729, MasterSheet!H:H, C729)</f>
        <v/>
      </c>
      <c r="F729" s="24">
        <f>E729*D729</f>
        <v/>
      </c>
      <c r="G729" s="28">
        <f>SUMIFS(MasterSheet!K:K, MasterSheet!B:B, A729, MasterSheet!D:D, B729, MasterSheet!H:H, C729)</f>
        <v/>
      </c>
      <c r="H729" s="28">
        <f>G729*D729</f>
        <v/>
      </c>
      <c r="I729" s="30">
        <f>SUMIFS(MasterSheet!L:L, MasterSheet!B:B, A729, MasterSheet!D:D, B729, MasterSheet!H:H, C729)</f>
        <v/>
      </c>
      <c r="J729" s="30">
        <f>I729*D729</f>
        <v/>
      </c>
      <c r="K729" s="23">
        <f>UPPER(VLOOKUP(C729,MasterSheet!H:U,14,))</f>
        <v/>
      </c>
    </row>
    <row r="730">
      <c r="A730" s="23" t="inlineStr">
        <is>
          <t>EED116673</t>
        </is>
      </c>
      <c r="B730" s="32" t="n">
        <v>45838</v>
      </c>
      <c r="C730" s="23" t="n">
        <v>505836</v>
      </c>
      <c r="D730" s="23">
        <f>_xlfn.XLOOKUP(C730,MasterSheet!H:H,MasterSheet!F:F)</f>
        <v/>
      </c>
      <c r="E730" s="24">
        <f>SUMIFS(MasterSheet!J:J, MasterSheet!B:B, A730, MasterSheet!D:D, B730, MasterSheet!H:H, C730)</f>
        <v/>
      </c>
      <c r="F730" s="24">
        <f>E730*D730</f>
        <v/>
      </c>
      <c r="G730" s="28">
        <f>SUMIFS(MasterSheet!K:K, MasterSheet!B:B, A730, MasterSheet!D:D, B730, MasterSheet!H:H, C730)</f>
        <v/>
      </c>
      <c r="H730" s="28">
        <f>G730*D730</f>
        <v/>
      </c>
      <c r="I730" s="30">
        <f>SUMIFS(MasterSheet!L:L, MasterSheet!B:B, A730, MasterSheet!D:D, B730, MasterSheet!H:H, C730)</f>
        <v/>
      </c>
      <c r="J730" s="30">
        <f>I730*D730</f>
        <v/>
      </c>
      <c r="K730" s="23">
        <f>UPPER(VLOOKUP(C730,MasterSheet!H:U,14,))</f>
        <v/>
      </c>
    </row>
    <row r="731">
      <c r="A731" s="23" t="inlineStr">
        <is>
          <t>EED116673</t>
        </is>
      </c>
      <c r="B731" s="32" t="n">
        <v>45838</v>
      </c>
      <c r="C731" s="23" t="n">
        <v>506333</v>
      </c>
      <c r="D731" s="23">
        <f>_xlfn.XLOOKUP(C731,MasterSheet!H:H,MasterSheet!F:F)</f>
        <v/>
      </c>
      <c r="E731" s="24">
        <f>SUMIFS(MasterSheet!J:J, MasterSheet!B:B, A731, MasterSheet!D:D, B731, MasterSheet!H:H, C731)</f>
        <v/>
      </c>
      <c r="F731" s="24">
        <f>E731*D731</f>
        <v/>
      </c>
      <c r="G731" s="28">
        <f>SUMIFS(MasterSheet!K:K, MasterSheet!B:B, A731, MasterSheet!D:D, B731, MasterSheet!H:H, C731)</f>
        <v/>
      </c>
      <c r="H731" s="28">
        <f>G731*D731</f>
        <v/>
      </c>
      <c r="I731" s="30">
        <f>SUMIFS(MasterSheet!L:L, MasterSheet!B:B, A731, MasterSheet!D:D, B731, MasterSheet!H:H, C731)</f>
        <v/>
      </c>
      <c r="J731" s="30">
        <f>I731*D731</f>
        <v/>
      </c>
      <c r="K731" s="23">
        <f>UPPER(VLOOKUP(C731,MasterSheet!H:U,14,))</f>
        <v/>
      </c>
    </row>
    <row r="732">
      <c r="A732" s="23" t="inlineStr">
        <is>
          <t>EED116673</t>
        </is>
      </c>
      <c r="B732" s="32" t="n">
        <v>45838</v>
      </c>
      <c r="C732" s="23" t="n">
        <v>506346</v>
      </c>
      <c r="D732" s="23">
        <f>_xlfn.XLOOKUP(C732,MasterSheet!H:H,MasterSheet!F:F)</f>
        <v/>
      </c>
      <c r="E732" s="24">
        <f>SUMIFS(MasterSheet!J:J, MasterSheet!B:B, A732, MasterSheet!D:D, B732, MasterSheet!H:H, C732)</f>
        <v/>
      </c>
      <c r="F732" s="24">
        <f>E732*D732</f>
        <v/>
      </c>
      <c r="G732" s="28">
        <f>SUMIFS(MasterSheet!K:K, MasterSheet!B:B, A732, MasterSheet!D:D, B732, MasterSheet!H:H, C732)</f>
        <v/>
      </c>
      <c r="H732" s="28">
        <f>G732*D732</f>
        <v/>
      </c>
      <c r="I732" s="30">
        <f>SUMIFS(MasterSheet!L:L, MasterSheet!B:B, A732, MasterSheet!D:D, B732, MasterSheet!H:H, C732)</f>
        <v/>
      </c>
      <c r="J732" s="30">
        <f>I732*D732</f>
        <v/>
      </c>
      <c r="K732" s="23">
        <f>UPPER(VLOOKUP(C732,MasterSheet!H:U,14,))</f>
        <v/>
      </c>
    </row>
    <row r="733">
      <c r="A733" s="23" t="inlineStr">
        <is>
          <t>NBS/25-26/182</t>
        </is>
      </c>
      <c r="B733" s="32" t="n">
        <v>45839</v>
      </c>
      <c r="C733" s="23" t="n">
        <v>93070</v>
      </c>
      <c r="D733" s="23">
        <f>_xlfn.XLOOKUP(C733,MasterSheet!H:H,MasterSheet!F:F)</f>
        <v/>
      </c>
      <c r="E733" s="24">
        <f>SUMIFS(MasterSheet!J:J, MasterSheet!B:B, A733, MasterSheet!D:D, B733, MasterSheet!H:H, C733)</f>
        <v/>
      </c>
      <c r="F733" s="24">
        <f>E733*D733</f>
        <v/>
      </c>
      <c r="G733" s="28">
        <f>SUMIFS(MasterSheet!K:K, MasterSheet!B:B, A733, MasterSheet!D:D, B733, MasterSheet!H:H, C733)</f>
        <v/>
      </c>
      <c r="H733" s="28">
        <f>G733*D733</f>
        <v/>
      </c>
      <c r="I733" s="30">
        <f>SUMIFS(MasterSheet!L:L, MasterSheet!B:B, A733, MasterSheet!D:D, B733, MasterSheet!H:H, C733)</f>
        <v/>
      </c>
      <c r="J733" s="30">
        <f>I733*D733</f>
        <v/>
      </c>
      <c r="K733" s="23">
        <f>UPPER(VLOOKUP(C733,MasterSheet!H:U,14,))</f>
        <v/>
      </c>
    </row>
    <row r="734">
      <c r="A734" s="23" t="inlineStr">
        <is>
          <t>25-26/CS/0280</t>
        </is>
      </c>
      <c r="B734" s="32" t="n">
        <v>45838</v>
      </c>
      <c r="C734" s="23" t="n">
        <v>31800022</v>
      </c>
      <c r="D734" s="23">
        <f>_xlfn.XLOOKUP(C734,MasterSheet!H:H,MasterSheet!F:F)</f>
        <v/>
      </c>
      <c r="E734" s="24">
        <f>SUMIFS(MasterSheet!J:J, MasterSheet!B:B, A734, MasterSheet!D:D, B734, MasterSheet!H:H, C734)</f>
        <v/>
      </c>
      <c r="F734" s="24">
        <f>E734*D734</f>
        <v/>
      </c>
      <c r="G734" s="28">
        <f>SUMIFS(MasterSheet!K:K, MasterSheet!B:B, A734, MasterSheet!D:D, B734, MasterSheet!H:H, C734)</f>
        <v/>
      </c>
      <c r="H734" s="28">
        <f>G734*D734</f>
        <v/>
      </c>
      <c r="I734" s="30">
        <f>SUMIFS(MasterSheet!L:L, MasterSheet!B:B, A734, MasterSheet!D:D, B734, MasterSheet!H:H, C734)</f>
        <v/>
      </c>
      <c r="J734" s="30">
        <f>I734*D734</f>
        <v/>
      </c>
      <c r="K734" s="23">
        <f>UPPER(VLOOKUP(C734,MasterSheet!H:U,14,))</f>
        <v/>
      </c>
    </row>
    <row r="735">
      <c r="A735" s="23" t="inlineStr">
        <is>
          <t>25-26/CS/0280</t>
        </is>
      </c>
      <c r="B735" s="32" t="n">
        <v>45838</v>
      </c>
      <c r="C735" s="23" t="n">
        <v>89900</v>
      </c>
      <c r="D735" s="23">
        <f>_xlfn.XLOOKUP(C735,MasterSheet!H:H,MasterSheet!F:F)</f>
        <v/>
      </c>
      <c r="E735" s="24">
        <f>SUMIFS(MasterSheet!J:J, MasterSheet!B:B, A735, MasterSheet!D:D, B735, MasterSheet!H:H, C735)</f>
        <v/>
      </c>
      <c r="F735" s="24">
        <f>E735*D735</f>
        <v/>
      </c>
      <c r="G735" s="28">
        <f>SUMIFS(MasterSheet!K:K, MasterSheet!B:B, A735, MasterSheet!D:D, B735, MasterSheet!H:H, C735)</f>
        <v/>
      </c>
      <c r="H735" s="28">
        <f>G735*D735</f>
        <v/>
      </c>
      <c r="I735" s="30">
        <f>SUMIFS(MasterSheet!L:L, MasterSheet!B:B, A735, MasterSheet!D:D, B735, MasterSheet!H:H, C735)</f>
        <v/>
      </c>
      <c r="J735" s="30">
        <f>I735*D735</f>
        <v/>
      </c>
      <c r="K735" s="23">
        <f>UPPER(VLOOKUP(C735,MasterSheet!H:U,14,))</f>
        <v/>
      </c>
    </row>
    <row r="736">
      <c r="A736" s="23" t="inlineStr">
        <is>
          <t>O061725IN3298043G</t>
        </is>
      </c>
      <c r="B736" s="32" t="n">
        <v>45839</v>
      </c>
      <c r="C736" s="23" t="inlineStr">
        <is>
          <t>M-003104-03-0005</t>
        </is>
      </c>
      <c r="D736" s="23">
        <f>_xlfn.XLOOKUP(C736,MasterSheet!H:H,MasterSheet!F:F)</f>
        <v/>
      </c>
      <c r="E736" s="24">
        <f>SUMIFS(MasterSheet!J:J, MasterSheet!B:B, A736, MasterSheet!D:D, B736, MasterSheet!H:H, C736)</f>
        <v/>
      </c>
      <c r="F736" s="24">
        <f>E736*D736</f>
        <v/>
      </c>
      <c r="G736" s="28">
        <f>SUMIFS(MasterSheet!K:K, MasterSheet!B:B, A736, MasterSheet!D:D, B736, MasterSheet!H:H, C736)</f>
        <v/>
      </c>
      <c r="H736" s="28">
        <f>G736*D736</f>
        <v/>
      </c>
      <c r="I736" s="30">
        <f>SUMIFS(MasterSheet!L:L, MasterSheet!B:B, A736, MasterSheet!D:D, B736, MasterSheet!H:H, C736)</f>
        <v/>
      </c>
      <c r="J736" s="30">
        <f>I736*D736</f>
        <v/>
      </c>
      <c r="K736" s="23">
        <f>UPPER(VLOOKUP(C736,MasterSheet!H:U,14,))</f>
        <v/>
      </c>
    </row>
    <row r="737">
      <c r="A737" s="23" t="inlineStr">
        <is>
          <t>O061725IN3298043G</t>
        </is>
      </c>
      <c r="B737" s="32" t="n">
        <v>45839</v>
      </c>
      <c r="C737" s="23" t="inlineStr">
        <is>
          <t>IN-001005-01-05</t>
        </is>
      </c>
      <c r="D737" s="23">
        <f>_xlfn.XLOOKUP(C737,MasterSheet!H:H,MasterSheet!F:F)</f>
        <v/>
      </c>
      <c r="E737" s="24">
        <f>SUMIFS(MasterSheet!J:J, MasterSheet!B:B, A737, MasterSheet!D:D, B737, MasterSheet!H:H, C737)</f>
        <v/>
      </c>
      <c r="F737" s="24">
        <f>E737*D737</f>
        <v/>
      </c>
      <c r="G737" s="28">
        <f>SUMIFS(MasterSheet!K:K, MasterSheet!B:B, A737, MasterSheet!D:D, B737, MasterSheet!H:H, C737)</f>
        <v/>
      </c>
      <c r="H737" s="28">
        <f>G737*D737</f>
        <v/>
      </c>
      <c r="I737" s="30">
        <f>SUMIFS(MasterSheet!L:L, MasterSheet!B:B, A737, MasterSheet!D:D, B737, MasterSheet!H:H, C737)</f>
        <v/>
      </c>
      <c r="J737" s="30">
        <f>I737*D737</f>
        <v/>
      </c>
      <c r="K737" s="23">
        <f>UPPER(VLOOKUP(C737,MasterSheet!H:U,14,))</f>
        <v/>
      </c>
    </row>
    <row r="738">
      <c r="A738" s="23" t="inlineStr">
        <is>
          <t>O061725IN3298043G</t>
        </is>
      </c>
      <c r="B738" s="32" t="n">
        <v>45839</v>
      </c>
      <c r="C738" s="23" t="inlineStr">
        <is>
          <t>IH-301032-02-0005</t>
        </is>
      </c>
      <c r="D738" s="23">
        <f>_xlfn.XLOOKUP(C738,MasterSheet!H:H,MasterSheet!F:F)</f>
        <v/>
      </c>
      <c r="E738" s="24">
        <f>SUMIFS(MasterSheet!J:J, MasterSheet!B:B, A738, MasterSheet!D:D, B738, MasterSheet!H:H, C738)</f>
        <v/>
      </c>
      <c r="F738" s="24">
        <f>E738*D738</f>
        <v/>
      </c>
      <c r="G738" s="28">
        <f>SUMIFS(MasterSheet!K:K, MasterSheet!B:B, A738, MasterSheet!D:D, B738, MasterSheet!H:H, C738)</f>
        <v/>
      </c>
      <c r="H738" s="28">
        <f>G738*D738</f>
        <v/>
      </c>
      <c r="I738" s="30">
        <f>SUMIFS(MasterSheet!L:L, MasterSheet!B:B, A738, MasterSheet!D:D, B738, MasterSheet!H:H, C738)</f>
        <v/>
      </c>
      <c r="J738" s="30">
        <f>I738*D738</f>
        <v/>
      </c>
      <c r="K738" s="23">
        <f>UPPER(VLOOKUP(C738,MasterSheet!H:U,14,))</f>
        <v/>
      </c>
    </row>
    <row r="739">
      <c r="A739" s="23" t="inlineStr">
        <is>
          <t>O061725IN3298043G</t>
        </is>
      </c>
      <c r="B739" s="32" t="n">
        <v>45839</v>
      </c>
      <c r="C739" s="23" t="inlineStr">
        <is>
          <t>C-301032-01-0005</t>
        </is>
      </c>
      <c r="D739" s="23">
        <f>_xlfn.XLOOKUP(C739,MasterSheet!H:H,MasterSheet!F:F)</f>
        <v/>
      </c>
      <c r="E739" s="24">
        <f>SUMIFS(MasterSheet!J:J, MasterSheet!B:B, A739, MasterSheet!D:D, B739, MasterSheet!H:H, C739)</f>
        <v/>
      </c>
      <c r="F739" s="24">
        <f>E739*D739</f>
        <v/>
      </c>
      <c r="G739" s="28">
        <f>SUMIFS(MasterSheet!K:K, MasterSheet!B:B, A739, MasterSheet!D:D, B739, MasterSheet!H:H, C739)</f>
        <v/>
      </c>
      <c r="H739" s="28">
        <f>G739*D739</f>
        <v/>
      </c>
      <c r="I739" s="30">
        <f>SUMIFS(MasterSheet!L:L, MasterSheet!B:B, A739, MasterSheet!D:D, B739, MasterSheet!H:H, C739)</f>
        <v/>
      </c>
      <c r="J739" s="30">
        <f>I739*D739</f>
        <v/>
      </c>
      <c r="K739" s="23">
        <f>UPPER(VLOOKUP(C739,MasterSheet!H:U,14,))</f>
        <v/>
      </c>
    </row>
    <row r="740">
      <c r="A740" s="23" t="inlineStr">
        <is>
          <t>O061725IN3298043G</t>
        </is>
      </c>
      <c r="B740" s="32" t="n">
        <v>45839</v>
      </c>
      <c r="C740" s="23" t="inlineStr">
        <is>
          <t>CN-001000-01-05</t>
        </is>
      </c>
      <c r="D740" s="23">
        <f>_xlfn.XLOOKUP(C740,MasterSheet!H:H,MasterSheet!F:F)</f>
        <v/>
      </c>
      <c r="E740" s="24">
        <f>SUMIFS(MasterSheet!J:J, MasterSheet!B:B, A740, MasterSheet!D:D, B740, MasterSheet!H:H, C740)</f>
        <v/>
      </c>
      <c r="F740" s="24">
        <f>E740*D740</f>
        <v/>
      </c>
      <c r="G740" s="28">
        <f>SUMIFS(MasterSheet!K:K, MasterSheet!B:B, A740, MasterSheet!D:D, B740, MasterSheet!H:H, C740)</f>
        <v/>
      </c>
      <c r="H740" s="28">
        <f>G740*D740</f>
        <v/>
      </c>
      <c r="I740" s="30">
        <f>SUMIFS(MasterSheet!L:L, MasterSheet!B:B, A740, MasterSheet!D:D, B740, MasterSheet!H:H, C740)</f>
        <v/>
      </c>
      <c r="J740" s="30">
        <f>I740*D740</f>
        <v/>
      </c>
      <c r="K740" s="23">
        <f>UPPER(VLOOKUP(C740,MasterSheet!H:U,14,))</f>
        <v/>
      </c>
    </row>
    <row r="741">
      <c r="A741" s="23" t="inlineStr">
        <is>
          <t>O061725IN3298043G</t>
        </is>
      </c>
      <c r="B741" s="32" t="n">
        <v>45839</v>
      </c>
      <c r="C741" s="23" t="inlineStr">
        <is>
          <t>L-065395-00-0005</t>
        </is>
      </c>
      <c r="D741" s="23">
        <f>_xlfn.XLOOKUP(C741,MasterSheet!H:H,MasterSheet!F:F)</f>
        <v/>
      </c>
      <c r="E741" s="24">
        <f>SUMIFS(MasterSheet!J:J, MasterSheet!B:B, A741, MasterSheet!D:D, B741, MasterSheet!H:H, C741)</f>
        <v/>
      </c>
      <c r="F741" s="24">
        <f>E741*D741</f>
        <v/>
      </c>
      <c r="G741" s="28">
        <f>SUMIFS(MasterSheet!K:K, MasterSheet!B:B, A741, MasterSheet!D:D, B741, MasterSheet!H:H, C741)</f>
        <v/>
      </c>
      <c r="H741" s="28">
        <f>G741*D741</f>
        <v/>
      </c>
      <c r="I741" s="30">
        <f>SUMIFS(MasterSheet!L:L, MasterSheet!B:B, A741, MasterSheet!D:D, B741, MasterSheet!H:H, C741)</f>
        <v/>
      </c>
      <c r="J741" s="30">
        <f>I741*D741</f>
        <v/>
      </c>
      <c r="K741" s="23">
        <f>UPPER(VLOOKUP(C741,MasterSheet!H:U,14,))</f>
        <v/>
      </c>
    </row>
    <row r="742">
      <c r="A742" s="23" t="inlineStr">
        <is>
          <t>O061725IN3298043G</t>
        </is>
      </c>
      <c r="B742" s="32" t="n">
        <v>45839</v>
      </c>
      <c r="C742" s="23" t="inlineStr">
        <is>
          <t>D-001810-10-05</t>
        </is>
      </c>
      <c r="D742" s="23">
        <f>_xlfn.XLOOKUP(C742,MasterSheet!H:H,MasterSheet!F:F)</f>
        <v/>
      </c>
      <c r="E742" s="24">
        <f>SUMIFS(MasterSheet!J:J, MasterSheet!B:B, A742, MasterSheet!D:D, B742, MasterSheet!H:H, C742)</f>
        <v/>
      </c>
      <c r="F742" s="24">
        <f>E742*D742</f>
        <v/>
      </c>
      <c r="G742" s="28">
        <f>SUMIFS(MasterSheet!K:K, MasterSheet!B:B, A742, MasterSheet!D:D, B742, MasterSheet!H:H, C742)</f>
        <v/>
      </c>
      <c r="H742" s="28">
        <f>G742*D742</f>
        <v/>
      </c>
      <c r="I742" s="30">
        <f>SUMIFS(MasterSheet!L:L, MasterSheet!B:B, A742, MasterSheet!D:D, B742, MasterSheet!H:H, C742)</f>
        <v/>
      </c>
      <c r="J742" s="30">
        <f>I742*D742</f>
        <v/>
      </c>
      <c r="K742" s="23">
        <f>UPPER(VLOOKUP(C742,MasterSheet!H:U,14,))</f>
        <v/>
      </c>
    </row>
    <row r="743">
      <c r="A743" s="23" t="inlineStr">
        <is>
          <t>O061725IN3298043G</t>
        </is>
      </c>
      <c r="B743" s="32" t="n">
        <v>45839</v>
      </c>
      <c r="C743" s="23" t="inlineStr">
        <is>
          <t>L-050742-00-0005</t>
        </is>
      </c>
      <c r="D743" s="23">
        <f>_xlfn.XLOOKUP(C743,MasterSheet!H:H,MasterSheet!F:F)</f>
        <v/>
      </c>
      <c r="E743" s="24">
        <f>SUMIFS(MasterSheet!J:J, MasterSheet!B:B, A743, MasterSheet!D:D, B743, MasterSheet!H:H, C743)</f>
        <v/>
      </c>
      <c r="F743" s="24">
        <f>E743*D743</f>
        <v/>
      </c>
      <c r="G743" s="28">
        <f>SUMIFS(MasterSheet!K:K, MasterSheet!B:B, A743, MasterSheet!D:D, B743, MasterSheet!H:H, C743)</f>
        <v/>
      </c>
      <c r="H743" s="28">
        <f>G743*D743</f>
        <v/>
      </c>
      <c r="I743" s="30">
        <f>SUMIFS(MasterSheet!L:L, MasterSheet!B:B, A743, MasterSheet!D:D, B743, MasterSheet!H:H, C743)</f>
        <v/>
      </c>
      <c r="J743" s="30">
        <f>I743*D743</f>
        <v/>
      </c>
      <c r="K743" s="23">
        <f>UPPER(VLOOKUP(C743,MasterSheet!H:U,14,))</f>
        <v/>
      </c>
    </row>
    <row r="744">
      <c r="A744" s="23" t="inlineStr">
        <is>
          <t>O061725IN3298043G</t>
        </is>
      </c>
      <c r="B744" s="32" t="n">
        <v>45839</v>
      </c>
      <c r="C744" s="23" t="inlineStr">
        <is>
          <t>M-003690-01-0005</t>
        </is>
      </c>
      <c r="D744" s="23">
        <f>_xlfn.XLOOKUP(C744,MasterSheet!H:H,MasterSheet!F:F)</f>
        <v/>
      </c>
      <c r="E744" s="24">
        <f>SUMIFS(MasterSheet!J:J, MasterSheet!B:B, A744, MasterSheet!D:D, B744, MasterSheet!H:H, C744)</f>
        <v/>
      </c>
      <c r="F744" s="24">
        <f>E744*D744</f>
        <v/>
      </c>
      <c r="G744" s="28">
        <f>SUMIFS(MasterSheet!K:K, MasterSheet!B:B, A744, MasterSheet!D:D, B744, MasterSheet!H:H, C744)</f>
        <v/>
      </c>
      <c r="H744" s="28">
        <f>G744*D744</f>
        <v/>
      </c>
      <c r="I744" s="30">
        <f>SUMIFS(MasterSheet!L:L, MasterSheet!B:B, A744, MasterSheet!D:D, B744, MasterSheet!H:H, C744)</f>
        <v/>
      </c>
      <c r="J744" s="30">
        <f>I744*D744</f>
        <v/>
      </c>
      <c r="K744" s="23">
        <f>UPPER(VLOOKUP(C744,MasterSheet!H:U,14,))</f>
        <v/>
      </c>
    </row>
    <row r="745">
      <c r="A745" s="23" t="inlineStr">
        <is>
          <t>O061725IN3298043G</t>
        </is>
      </c>
      <c r="B745" s="32" t="n">
        <v>45839</v>
      </c>
      <c r="C745" s="23" t="inlineStr">
        <is>
          <t>L-007338-02-0005</t>
        </is>
      </c>
      <c r="D745" s="23">
        <f>_xlfn.XLOOKUP(C745,MasterSheet!H:H,MasterSheet!F:F)</f>
        <v/>
      </c>
      <c r="E745" s="24">
        <f>SUMIFS(MasterSheet!J:J, MasterSheet!B:B, A745, MasterSheet!D:D, B745, MasterSheet!H:H, C745)</f>
        <v/>
      </c>
      <c r="F745" s="24">
        <f>E745*D745</f>
        <v/>
      </c>
      <c r="G745" s="28">
        <f>SUMIFS(MasterSheet!K:K, MasterSheet!B:B, A745, MasterSheet!D:D, B745, MasterSheet!H:H, C745)</f>
        <v/>
      </c>
      <c r="H745" s="28">
        <f>G745*D745</f>
        <v/>
      </c>
      <c r="I745" s="30">
        <f>SUMIFS(MasterSheet!L:L, MasterSheet!B:B, A745, MasterSheet!D:D, B745, MasterSheet!H:H, C745)</f>
        <v/>
      </c>
      <c r="J745" s="30">
        <f>I745*D745</f>
        <v/>
      </c>
      <c r="K745" s="23">
        <f>UPPER(VLOOKUP(C745,MasterSheet!H:U,14,))</f>
        <v/>
      </c>
    </row>
    <row r="746">
      <c r="A746" s="23" t="inlineStr">
        <is>
          <t>O061725IN3298043G</t>
        </is>
      </c>
      <c r="B746" s="32" t="n">
        <v>45839</v>
      </c>
      <c r="C746" s="23" t="inlineStr">
        <is>
          <t>L-183094-00-0005</t>
        </is>
      </c>
      <c r="D746" s="23">
        <f>_xlfn.XLOOKUP(C746,MasterSheet!H:H,MasterSheet!F:F)</f>
        <v/>
      </c>
      <c r="E746" s="24">
        <f>SUMIFS(MasterSheet!J:J, MasterSheet!B:B, A746, MasterSheet!D:D, B746, MasterSheet!H:H, C746)</f>
        <v/>
      </c>
      <c r="F746" s="24">
        <f>E746*D746</f>
        <v/>
      </c>
      <c r="G746" s="28">
        <f>SUMIFS(MasterSheet!K:K, MasterSheet!B:B, A746, MasterSheet!D:D, B746, MasterSheet!H:H, C746)</f>
        <v/>
      </c>
      <c r="H746" s="28">
        <f>G746*D746</f>
        <v/>
      </c>
      <c r="I746" s="30">
        <f>SUMIFS(MasterSheet!L:L, MasterSheet!B:B, A746, MasterSheet!D:D, B746, MasterSheet!H:H, C746)</f>
        <v/>
      </c>
      <c r="J746" s="30">
        <f>I746*D746</f>
        <v/>
      </c>
      <c r="K746" s="23">
        <f>UPPER(VLOOKUP(C746,MasterSheet!H:U,14,))</f>
        <v/>
      </c>
    </row>
    <row r="747">
      <c r="A747" s="23" t="inlineStr">
        <is>
          <t>O061725IN3298043G</t>
        </is>
      </c>
      <c r="B747" s="32" t="n">
        <v>45839</v>
      </c>
      <c r="C747" s="23" t="inlineStr">
        <is>
          <t>D-001810-10-20</t>
        </is>
      </c>
      <c r="D747" s="23">
        <f>_xlfn.XLOOKUP(C747,MasterSheet!H:H,MasterSheet!F:F)</f>
        <v/>
      </c>
      <c r="E747" s="24">
        <f>SUMIFS(MasterSheet!J:J, MasterSheet!B:B, A747, MasterSheet!D:D, B747, MasterSheet!H:H, C747)</f>
        <v/>
      </c>
      <c r="F747" s="24">
        <f>E747*D747</f>
        <v/>
      </c>
      <c r="G747" s="28">
        <f>SUMIFS(MasterSheet!K:K, MasterSheet!B:B, A747, MasterSheet!D:D, B747, MasterSheet!H:H, C747)</f>
        <v/>
      </c>
      <c r="H747" s="28">
        <f>G747*D747</f>
        <v/>
      </c>
      <c r="I747" s="30">
        <f>SUMIFS(MasterSheet!L:L, MasterSheet!B:B, A747, MasterSheet!D:D, B747, MasterSheet!H:H, C747)</f>
        <v/>
      </c>
      <c r="J747" s="30">
        <f>I747*D747</f>
        <v/>
      </c>
      <c r="K747" s="23">
        <f>UPPER(VLOOKUP(C747,MasterSheet!H:U,14,))</f>
        <v/>
      </c>
    </row>
    <row r="748">
      <c r="A748" s="23" t="inlineStr">
        <is>
          <t>O061725IN3298043G</t>
        </is>
      </c>
      <c r="B748" s="32" t="n">
        <v>45839</v>
      </c>
      <c r="C748" s="23" t="inlineStr">
        <is>
          <t>L-004274-00-0005</t>
        </is>
      </c>
      <c r="D748" s="23">
        <f>_xlfn.XLOOKUP(C748,MasterSheet!H:H,MasterSheet!F:F)</f>
        <v/>
      </c>
      <c r="E748" s="24">
        <f>SUMIFS(MasterSheet!J:J, MasterSheet!B:B, A748, MasterSheet!D:D, B748, MasterSheet!H:H, C748)</f>
        <v/>
      </c>
      <c r="F748" s="24">
        <f>E748*D748</f>
        <v/>
      </c>
      <c r="G748" s="28">
        <f>SUMIFS(MasterSheet!K:K, MasterSheet!B:B, A748, MasterSheet!D:D, B748, MasterSheet!H:H, C748)</f>
        <v/>
      </c>
      <c r="H748" s="28">
        <f>G748*D748</f>
        <v/>
      </c>
      <c r="I748" s="30">
        <f>SUMIFS(MasterSheet!L:L, MasterSheet!B:B, A748, MasterSheet!D:D, B748, MasterSheet!H:H, C748)</f>
        <v/>
      </c>
      <c r="J748" s="30">
        <f>I748*D748</f>
        <v/>
      </c>
      <c r="K748" s="23">
        <f>UPPER(VLOOKUP(C748,MasterSheet!H:U,14,))</f>
        <v/>
      </c>
    </row>
    <row r="749">
      <c r="A749" s="23" t="inlineStr">
        <is>
          <t>O061725IN3298043G</t>
        </is>
      </c>
      <c r="B749" s="32" t="n">
        <v>45839</v>
      </c>
      <c r="C749" s="23" t="inlineStr">
        <is>
          <t>L-015785-01-0005</t>
        </is>
      </c>
      <c r="D749" s="23">
        <f>_xlfn.XLOOKUP(C749,MasterSheet!H:H,MasterSheet!F:F)</f>
        <v/>
      </c>
      <c r="E749" s="24">
        <f>SUMIFS(MasterSheet!J:J, MasterSheet!B:B, A749, MasterSheet!D:D, B749, MasterSheet!H:H, C749)</f>
        <v/>
      </c>
      <c r="F749" s="24">
        <f>E749*D749</f>
        <v/>
      </c>
      <c r="G749" s="28">
        <f>SUMIFS(MasterSheet!K:K, MasterSheet!B:B, A749, MasterSheet!D:D, B749, MasterSheet!H:H, C749)</f>
        <v/>
      </c>
      <c r="H749" s="28">
        <f>G749*D749</f>
        <v/>
      </c>
      <c r="I749" s="30">
        <f>SUMIFS(MasterSheet!L:L, MasterSheet!B:B, A749, MasterSheet!D:D, B749, MasterSheet!H:H, C749)</f>
        <v/>
      </c>
      <c r="J749" s="30">
        <f>I749*D749</f>
        <v/>
      </c>
      <c r="K749" s="23">
        <f>UPPER(VLOOKUP(C749,MasterSheet!H:U,14,))</f>
        <v/>
      </c>
    </row>
    <row r="750">
      <c r="A750" s="23" t="inlineStr">
        <is>
          <t>O061725IN3298043G</t>
        </is>
      </c>
      <c r="B750" s="32" t="n">
        <v>45839</v>
      </c>
      <c r="C750" s="23" t="inlineStr">
        <is>
          <t>L-021247-00-0005</t>
        </is>
      </c>
      <c r="D750" s="23">
        <f>_xlfn.XLOOKUP(C750,MasterSheet!H:H,MasterSheet!F:F)</f>
        <v/>
      </c>
      <c r="E750" s="24">
        <f>SUMIFS(MasterSheet!J:J, MasterSheet!B:B, A750, MasterSheet!D:D, B750, MasterSheet!H:H, C750)</f>
        <v/>
      </c>
      <c r="F750" s="24">
        <f>E750*D750</f>
        <v/>
      </c>
      <c r="G750" s="28">
        <f>SUMIFS(MasterSheet!K:K, MasterSheet!B:B, A750, MasterSheet!D:D, B750, MasterSheet!H:H, C750)</f>
        <v/>
      </c>
      <c r="H750" s="28">
        <f>G750*D750</f>
        <v/>
      </c>
      <c r="I750" s="30">
        <f>SUMIFS(MasterSheet!L:L, MasterSheet!B:B, A750, MasterSheet!D:D, B750, MasterSheet!H:H, C750)</f>
        <v/>
      </c>
      <c r="J750" s="30">
        <f>I750*D750</f>
        <v/>
      </c>
      <c r="K750" s="23">
        <f>UPPER(VLOOKUP(C750,MasterSheet!H:U,14,))</f>
        <v/>
      </c>
    </row>
    <row r="751">
      <c r="A751" s="23" t="inlineStr">
        <is>
          <t>O061725IN3298043G</t>
        </is>
      </c>
      <c r="B751" s="32" t="n">
        <v>45839</v>
      </c>
      <c r="C751" s="23" t="inlineStr">
        <is>
          <t>L-003422-00-0005</t>
        </is>
      </c>
      <c r="D751" s="23">
        <f>_xlfn.XLOOKUP(C751,MasterSheet!H:H,MasterSheet!F:F)</f>
        <v/>
      </c>
      <c r="E751" s="24">
        <f>SUMIFS(MasterSheet!J:J, MasterSheet!B:B, A751, MasterSheet!D:D, B751, MasterSheet!H:H, C751)</f>
        <v/>
      </c>
      <c r="F751" s="24">
        <f>E751*D751</f>
        <v/>
      </c>
      <c r="G751" s="28">
        <f>SUMIFS(MasterSheet!K:K, MasterSheet!B:B, A751, MasterSheet!D:D, B751, MasterSheet!H:H, C751)</f>
        <v/>
      </c>
      <c r="H751" s="28">
        <f>G751*D751</f>
        <v/>
      </c>
      <c r="I751" s="30">
        <f>SUMIFS(MasterSheet!L:L, MasterSheet!B:B, A751, MasterSheet!D:D, B751, MasterSheet!H:H, C751)</f>
        <v/>
      </c>
      <c r="J751" s="30">
        <f>I751*D751</f>
        <v/>
      </c>
      <c r="K751" s="23">
        <f>UPPER(VLOOKUP(C751,MasterSheet!H:U,14,))</f>
        <v/>
      </c>
    </row>
    <row r="752">
      <c r="A752" s="23" t="inlineStr">
        <is>
          <t>O061725IN3298043G</t>
        </is>
      </c>
      <c r="B752" s="32" t="n">
        <v>45839</v>
      </c>
      <c r="C752" s="23" t="inlineStr">
        <is>
          <t>G-CUSTOM-1157519</t>
        </is>
      </c>
      <c r="D752" s="23">
        <f>_xlfn.XLOOKUP(C752,MasterSheet!H:H,MasterSheet!F:F)</f>
        <v/>
      </c>
      <c r="E752" s="24">
        <f>SUMIFS(MasterSheet!J:J, MasterSheet!B:B, A752, MasterSheet!D:D, B752, MasterSheet!H:H, C752)</f>
        <v/>
      </c>
      <c r="F752" s="24">
        <f>E752*D752</f>
        <v/>
      </c>
      <c r="G752" s="28">
        <f>SUMIFS(MasterSheet!K:K, MasterSheet!B:B, A752, MasterSheet!D:D, B752, MasterSheet!H:H, C752)</f>
        <v/>
      </c>
      <c r="H752" s="28">
        <f>G752*D752</f>
        <v/>
      </c>
      <c r="I752" s="30">
        <f>SUMIFS(MasterSheet!L:L, MasterSheet!B:B, A752, MasterSheet!D:D, B752, MasterSheet!H:H, C752)</f>
        <v/>
      </c>
      <c r="J752" s="30">
        <f>I752*D752</f>
        <v/>
      </c>
      <c r="K752" s="23">
        <f>UPPER(VLOOKUP(C752,MasterSheet!H:U,14,))</f>
        <v/>
      </c>
    </row>
    <row r="753">
      <c r="A753" s="23" t="inlineStr">
        <is>
          <t>O061725IN3298043G</t>
        </is>
      </c>
      <c r="B753" s="32" t="n">
        <v>45839</v>
      </c>
      <c r="C753" s="23" t="inlineStr">
        <is>
          <t>L-047897-01-0005</t>
        </is>
      </c>
      <c r="D753" s="23">
        <f>_xlfn.XLOOKUP(C753,MasterSheet!H:H,MasterSheet!F:F)</f>
        <v/>
      </c>
      <c r="E753" s="24">
        <f>SUMIFS(MasterSheet!J:J, MasterSheet!B:B, A753, MasterSheet!D:D, B753, MasterSheet!H:H, C753)</f>
        <v/>
      </c>
      <c r="F753" s="24">
        <f>E753*D753</f>
        <v/>
      </c>
      <c r="G753" s="28">
        <f>SUMIFS(MasterSheet!K:K, MasterSheet!B:B, A753, MasterSheet!D:D, B753, MasterSheet!H:H, C753)</f>
        <v/>
      </c>
      <c r="H753" s="28">
        <f>G753*D753</f>
        <v/>
      </c>
      <c r="I753" s="30">
        <f>SUMIFS(MasterSheet!L:L, MasterSheet!B:B, A753, MasterSheet!D:D, B753, MasterSheet!H:H, C753)</f>
        <v/>
      </c>
      <c r="J753" s="30">
        <f>I753*D753</f>
        <v/>
      </c>
      <c r="K753" s="23">
        <f>UPPER(VLOOKUP(C753,MasterSheet!H:U,14,))</f>
        <v/>
      </c>
    </row>
    <row r="754">
      <c r="A754" s="23" t="inlineStr">
        <is>
          <t>O061725IN3298043G</t>
        </is>
      </c>
      <c r="B754" s="32" t="n">
        <v>45839</v>
      </c>
      <c r="C754" s="23" t="inlineStr">
        <is>
          <t>V3SH11258-245429352</t>
        </is>
      </c>
      <c r="D754" s="23">
        <f>_xlfn.XLOOKUP(C754,MasterSheet!H:H,MasterSheet!F:F)</f>
        <v/>
      </c>
      <c r="E754" s="24">
        <f>SUMIFS(MasterSheet!J:J, MasterSheet!B:B, A754, MasterSheet!D:D, B754, MasterSheet!H:H, C754)</f>
        <v/>
      </c>
      <c r="F754" s="24">
        <f>E754*D754</f>
        <v/>
      </c>
      <c r="G754" s="28">
        <f>SUMIFS(MasterSheet!K:K, MasterSheet!B:B, A754, MasterSheet!D:D, B754, MasterSheet!H:H, C754)</f>
        <v/>
      </c>
      <c r="H754" s="28">
        <f>G754*D754</f>
        <v/>
      </c>
      <c r="I754" s="30">
        <f>SUMIFS(MasterSheet!L:L, MasterSheet!B:B, A754, MasterSheet!D:D, B754, MasterSheet!H:H, C754)</f>
        <v/>
      </c>
      <c r="J754" s="30">
        <f>I754*D754</f>
        <v/>
      </c>
      <c r="K754" s="23">
        <f>UPPER(VLOOKUP(C754,MasterSheet!H:U,14,))</f>
        <v/>
      </c>
    </row>
    <row r="755">
      <c r="A755" s="23" t="inlineStr">
        <is>
          <t>O061725IN3298043G</t>
        </is>
      </c>
      <c r="B755" s="32" t="n">
        <v>45839</v>
      </c>
      <c r="C755" s="23" t="inlineStr">
        <is>
          <t>YSC6273-201936988</t>
        </is>
      </c>
      <c r="D755" s="23">
        <f>_xlfn.XLOOKUP(C755,MasterSheet!H:H,MasterSheet!F:F)</f>
        <v/>
      </c>
      <c r="E755" s="24">
        <f>SUMIFS(MasterSheet!J:J, MasterSheet!B:B, A755, MasterSheet!D:D, B755, MasterSheet!H:H, C755)</f>
        <v/>
      </c>
      <c r="F755" s="24">
        <f>E755*D755</f>
        <v/>
      </c>
      <c r="G755" s="28">
        <f>SUMIFS(MasterSheet!K:K, MasterSheet!B:B, A755, MasterSheet!D:D, B755, MasterSheet!H:H, C755)</f>
        <v/>
      </c>
      <c r="H755" s="28">
        <f>G755*D755</f>
        <v/>
      </c>
      <c r="I755" s="30">
        <f>SUMIFS(MasterSheet!L:L, MasterSheet!B:B, A755, MasterSheet!D:D, B755, MasterSheet!H:H, C755)</f>
        <v/>
      </c>
      <c r="J755" s="30">
        <f>I755*D755</f>
        <v/>
      </c>
      <c r="K755" s="23">
        <f>UPPER(VLOOKUP(C755,MasterSheet!H:U,14,))</f>
        <v/>
      </c>
    </row>
    <row r="756">
      <c r="A756" s="23" t="inlineStr">
        <is>
          <t>O061725IN3298043G</t>
        </is>
      </c>
      <c r="B756" s="32" t="n">
        <v>45839</v>
      </c>
      <c r="C756" s="23" t="inlineStr">
        <is>
          <t>OEC4987-200829875</t>
        </is>
      </c>
      <c r="D756" s="23">
        <f>_xlfn.XLOOKUP(C756,MasterSheet!H:H,MasterSheet!F:F)</f>
        <v/>
      </c>
      <c r="E756" s="24">
        <f>SUMIFS(MasterSheet!J:J, MasterSheet!B:B, A756, MasterSheet!D:D, B756, MasterSheet!H:H, C756)</f>
        <v/>
      </c>
      <c r="F756" s="24">
        <f>E756*D756</f>
        <v/>
      </c>
      <c r="G756" s="28">
        <f>SUMIFS(MasterSheet!K:K, MasterSheet!B:B, A756, MasterSheet!D:D, B756, MasterSheet!H:H, C756)</f>
        <v/>
      </c>
      <c r="H756" s="28">
        <f>G756*D756</f>
        <v/>
      </c>
      <c r="I756" s="30">
        <f>SUMIFS(MasterSheet!L:L, MasterSheet!B:B, A756, MasterSheet!D:D, B756, MasterSheet!H:H, C756)</f>
        <v/>
      </c>
      <c r="J756" s="30">
        <f>I756*D756</f>
        <v/>
      </c>
      <c r="K756" s="23">
        <f>UPPER(VLOOKUP(C756,MasterSheet!H:U,14,))</f>
        <v/>
      </c>
    </row>
    <row r="757">
      <c r="A757" s="23" t="inlineStr">
        <is>
          <t>O061725IN3298043G</t>
        </is>
      </c>
      <c r="B757" s="32" t="n">
        <v>45839</v>
      </c>
      <c r="C757" s="23" t="inlineStr">
        <is>
          <t>OEC4987-213606323</t>
        </is>
      </c>
      <c r="D757" s="23">
        <f>_xlfn.XLOOKUP(C757,MasterSheet!H:H,MasterSheet!F:F)</f>
        <v/>
      </c>
      <c r="E757" s="24">
        <f>SUMIFS(MasterSheet!J:J, MasterSheet!B:B, A757, MasterSheet!D:D, B757, MasterSheet!H:H, C757)</f>
        <v/>
      </c>
      <c r="F757" s="24">
        <f>E757*D757</f>
        <v/>
      </c>
      <c r="G757" s="28">
        <f>SUMIFS(MasterSheet!K:K, MasterSheet!B:B, A757, MasterSheet!D:D, B757, MasterSheet!H:H, C757)</f>
        <v/>
      </c>
      <c r="H757" s="28">
        <f>G757*D757</f>
        <v/>
      </c>
      <c r="I757" s="30">
        <f>SUMIFS(MasterSheet!L:L, MasterSheet!B:B, A757, MasterSheet!D:D, B757, MasterSheet!H:H, C757)</f>
        <v/>
      </c>
      <c r="J757" s="30">
        <f>I757*D757</f>
        <v/>
      </c>
      <c r="K757" s="23">
        <f>UPPER(VLOOKUP(C757,MasterSheet!H:U,14,))</f>
        <v/>
      </c>
    </row>
    <row r="758">
      <c r="A758" s="23" t="inlineStr">
        <is>
          <t>O061725IN3298043G</t>
        </is>
      </c>
      <c r="B758" s="32" t="n">
        <v>45839</v>
      </c>
      <c r="C758" s="23" t="inlineStr">
        <is>
          <t>OEC4987-213606322</t>
        </is>
      </c>
      <c r="D758" s="23">
        <f>_xlfn.XLOOKUP(C758,MasterSheet!H:H,MasterSheet!F:F)</f>
        <v/>
      </c>
      <c r="E758" s="24">
        <f>SUMIFS(MasterSheet!J:J, MasterSheet!B:B, A758, MasterSheet!D:D, B758, MasterSheet!H:H, C758)</f>
        <v/>
      </c>
      <c r="F758" s="24">
        <f>E758*D758</f>
        <v/>
      </c>
      <c r="G758" s="28">
        <f>SUMIFS(MasterSheet!K:K, MasterSheet!B:B, A758, MasterSheet!D:D, B758, MasterSheet!H:H, C758)</f>
        <v/>
      </c>
      <c r="H758" s="28">
        <f>G758*D758</f>
        <v/>
      </c>
      <c r="I758" s="30">
        <f>SUMIFS(MasterSheet!L:L, MasterSheet!B:B, A758, MasterSheet!D:D, B758, MasterSheet!H:H, C758)</f>
        <v/>
      </c>
      <c r="J758" s="30">
        <f>I758*D758</f>
        <v/>
      </c>
      <c r="K758" s="23">
        <f>UPPER(VLOOKUP(C758,MasterSheet!H:U,14,))</f>
        <v/>
      </c>
    </row>
    <row r="759">
      <c r="A759" s="23" t="inlineStr">
        <is>
          <t>O061725IN3298043G</t>
        </is>
      </c>
      <c r="B759" s="32" t="n">
        <v>45839</v>
      </c>
      <c r="C759" s="23" t="inlineStr">
        <is>
          <t>LQ-093328-02-0002</t>
        </is>
      </c>
      <c r="D759" s="23">
        <f>_xlfn.XLOOKUP(C759,MasterSheet!H:H,MasterSheet!F:F)</f>
        <v/>
      </c>
      <c r="E759" s="24">
        <f>SUMIFS(MasterSheet!J:J, MasterSheet!B:B, A759, MasterSheet!D:D, B759, MasterSheet!H:H, C759)</f>
        <v/>
      </c>
      <c r="F759" s="24">
        <f>E759*D759</f>
        <v/>
      </c>
      <c r="G759" s="28">
        <f>SUMIFS(MasterSheet!K:K, MasterSheet!B:B, A759, MasterSheet!D:D, B759, MasterSheet!H:H, C759)</f>
        <v/>
      </c>
      <c r="H759" s="28">
        <f>G759*D759</f>
        <v/>
      </c>
      <c r="I759" s="30">
        <f>SUMIFS(MasterSheet!L:L, MasterSheet!B:B, A759, MasterSheet!D:D, B759, MasterSheet!H:H, C759)</f>
        <v/>
      </c>
      <c r="J759" s="30">
        <f>I759*D759</f>
        <v/>
      </c>
      <c r="K759" s="23">
        <f>UPPER(VLOOKUP(C759,MasterSheet!H:U,14,))</f>
        <v/>
      </c>
    </row>
    <row r="760">
      <c r="A760" s="23" t="n">
        <v>175023</v>
      </c>
      <c r="B760" s="32" t="n">
        <v>45839</v>
      </c>
      <c r="C760" s="23" t="inlineStr">
        <is>
          <t>BE0079</t>
        </is>
      </c>
      <c r="D760" s="23">
        <f>_xlfn.XLOOKUP(C760,MasterSheet!H:H,MasterSheet!F:F)</f>
        <v/>
      </c>
      <c r="E760" s="24">
        <f>SUMIFS(MasterSheet!J:J, MasterSheet!B:B, A760, MasterSheet!D:D, B760, MasterSheet!H:H, C760)</f>
        <v/>
      </c>
      <c r="F760" s="24">
        <f>E760*D760</f>
        <v/>
      </c>
      <c r="G760" s="28">
        <f>SUMIFS(MasterSheet!K:K, MasterSheet!B:B, A760, MasterSheet!D:D, B760, MasterSheet!H:H, C760)</f>
        <v/>
      </c>
      <c r="H760" s="28">
        <f>G760*D760</f>
        <v/>
      </c>
      <c r="I760" s="30">
        <f>SUMIFS(MasterSheet!L:L, MasterSheet!B:B, A760, MasterSheet!D:D, B760, MasterSheet!H:H, C760)</f>
        <v/>
      </c>
      <c r="J760" s="30">
        <f>I760*D760</f>
        <v/>
      </c>
      <c r="K760" s="23">
        <f>UPPER(VLOOKUP(C760,MasterSheet!H:U,14,))</f>
        <v/>
      </c>
    </row>
    <row r="761">
      <c r="A761" s="23" t="inlineStr">
        <is>
          <t>SE041175</t>
        </is>
      </c>
      <c r="B761" s="32" t="n">
        <v>45841</v>
      </c>
      <c r="C761" s="23" t="inlineStr">
        <is>
          <t>3617-1</t>
        </is>
      </c>
      <c r="D761" s="23">
        <f>_xlfn.XLOOKUP(C761,MasterSheet!H:H,MasterSheet!F:F)</f>
        <v/>
      </c>
      <c r="E761" s="24">
        <f>SUMIFS(MasterSheet!J:J, MasterSheet!B:B, A761, MasterSheet!D:D, B761, MasterSheet!H:H, C761)</f>
        <v/>
      </c>
      <c r="F761" s="24">
        <f>E761*D761</f>
        <v/>
      </c>
      <c r="G761" s="28">
        <f>SUMIFS(MasterSheet!K:K, MasterSheet!B:B, A761, MasterSheet!D:D, B761, MasterSheet!H:H, C761)</f>
        <v/>
      </c>
      <c r="H761" s="28">
        <f>G761*D761</f>
        <v/>
      </c>
      <c r="I761" s="30">
        <f>SUMIFS(MasterSheet!L:L, MasterSheet!B:B, A761, MasterSheet!D:D, B761, MasterSheet!H:H, C761)</f>
        <v/>
      </c>
      <c r="J761" s="30">
        <f>I761*D761</f>
        <v/>
      </c>
      <c r="K761" s="23">
        <f>UPPER(VLOOKUP(C761,MasterSheet!H:U,14,))</f>
        <v/>
      </c>
    </row>
    <row r="762">
      <c r="A762" s="23" t="inlineStr">
        <is>
          <t>2506261N-BI</t>
        </is>
      </c>
      <c r="B762" s="32" t="n">
        <v>45841</v>
      </c>
      <c r="C762" s="23" t="inlineStr">
        <is>
          <t>AF7021</t>
        </is>
      </c>
      <c r="D762" s="23">
        <f>_xlfn.XLOOKUP(C762,MasterSheet!H:H,MasterSheet!F:F)</f>
        <v/>
      </c>
      <c r="E762" s="24">
        <f>SUMIFS(MasterSheet!J:J, MasterSheet!B:B, A762, MasterSheet!D:D, B762, MasterSheet!H:H, C762)</f>
        <v/>
      </c>
      <c r="F762" s="24">
        <f>E762*D762</f>
        <v/>
      </c>
      <c r="G762" s="28">
        <f>SUMIFS(MasterSheet!K:K, MasterSheet!B:B, A762, MasterSheet!D:D, B762, MasterSheet!H:H, C762)</f>
        <v/>
      </c>
      <c r="H762" s="28">
        <f>G762*D762</f>
        <v/>
      </c>
      <c r="I762" s="30">
        <f>SUMIFS(MasterSheet!L:L, MasterSheet!B:B, A762, MasterSheet!D:D, B762, MasterSheet!H:H, C762)</f>
        <v/>
      </c>
      <c r="J762" s="30">
        <f>I762*D762</f>
        <v/>
      </c>
      <c r="K762" s="23">
        <f>UPPER(VLOOKUP(C762,MasterSheet!H:U,14,))</f>
        <v/>
      </c>
    </row>
    <row r="763">
      <c r="A763" s="23" t="inlineStr">
        <is>
          <t>NBS/25-26/205</t>
        </is>
      </c>
      <c r="B763" s="32" t="n">
        <v>45841</v>
      </c>
      <c r="C763" s="23" t="n">
        <v>93070</v>
      </c>
      <c r="D763" s="23">
        <f>_xlfn.XLOOKUP(C763,MasterSheet!H:H,MasterSheet!F:F)</f>
        <v/>
      </c>
      <c r="E763" s="24">
        <f>SUMIFS(MasterSheet!J:J, MasterSheet!B:B, A763, MasterSheet!D:D, B763, MasterSheet!H:H, C763)</f>
        <v/>
      </c>
      <c r="F763" s="24">
        <f>E763*D763</f>
        <v/>
      </c>
      <c r="G763" s="28">
        <f>SUMIFS(MasterSheet!K:K, MasterSheet!B:B, A763, MasterSheet!D:D, B763, MasterSheet!H:H, C763)</f>
        <v/>
      </c>
      <c r="H763" s="28">
        <f>G763*D763</f>
        <v/>
      </c>
      <c r="I763" s="30">
        <f>SUMIFS(MasterSheet!L:L, MasterSheet!B:B, A763, MasterSheet!D:D, B763, MasterSheet!H:H, C763)</f>
        <v/>
      </c>
      <c r="J763" s="30">
        <f>I763*D763</f>
        <v/>
      </c>
      <c r="K763" s="23">
        <f>UPPER(VLOOKUP(C763,MasterSheet!H:U,14,))</f>
        <v/>
      </c>
    </row>
    <row r="764">
      <c r="A764" s="23" t="inlineStr">
        <is>
          <t>O062425IN3302513G</t>
        </is>
      </c>
      <c r="B764" s="32" t="n">
        <v>45845</v>
      </c>
      <c r="C764" s="23" t="inlineStr">
        <is>
          <t>CTM-1157442</t>
        </is>
      </c>
      <c r="D764" s="23">
        <f>_xlfn.XLOOKUP(C764,MasterSheet!H:H,MasterSheet!F:F)</f>
        <v/>
      </c>
      <c r="E764" s="24">
        <f>SUMIFS(MasterSheet!J:J, MasterSheet!B:B, A764, MasterSheet!D:D, B764, MasterSheet!H:H, C764)</f>
        <v/>
      </c>
      <c r="F764" s="24">
        <f>E764*D764</f>
        <v/>
      </c>
      <c r="G764" s="28">
        <f>SUMIFS(MasterSheet!K:K, MasterSheet!B:B, A764, MasterSheet!D:D, B764, MasterSheet!H:H, C764)</f>
        <v/>
      </c>
      <c r="H764" s="28">
        <f>G764*D764</f>
        <v/>
      </c>
      <c r="I764" s="30">
        <f>SUMIFS(MasterSheet!L:L, MasterSheet!B:B, A764, MasterSheet!D:D, B764, MasterSheet!H:H, C764)</f>
        <v/>
      </c>
      <c r="J764" s="30">
        <f>I764*D764</f>
        <v/>
      </c>
      <c r="K764" s="23">
        <f>UPPER(VLOOKUP(C764,MasterSheet!H:U,14,))</f>
        <v/>
      </c>
    </row>
    <row r="765">
      <c r="A765" s="23" t="inlineStr">
        <is>
          <t>O062425IN3302513G</t>
        </is>
      </c>
      <c r="B765" s="32" t="n">
        <v>45845</v>
      </c>
      <c r="C765" s="23" t="inlineStr">
        <is>
          <t>CTM-1157443</t>
        </is>
      </c>
      <c r="D765" s="23">
        <f>_xlfn.XLOOKUP(C765,MasterSheet!H:H,MasterSheet!F:F)</f>
        <v/>
      </c>
      <c r="E765" s="24">
        <f>SUMIFS(MasterSheet!J:J, MasterSheet!B:B, A765, MasterSheet!D:D, B765, MasterSheet!H:H, C765)</f>
        <v/>
      </c>
      <c r="F765" s="24">
        <f>E765*D765</f>
        <v/>
      </c>
      <c r="G765" s="28">
        <f>SUMIFS(MasterSheet!K:K, MasterSheet!B:B, A765, MasterSheet!D:D, B765, MasterSheet!H:H, C765)</f>
        <v/>
      </c>
      <c r="H765" s="28">
        <f>G765*D765</f>
        <v/>
      </c>
      <c r="I765" s="30">
        <f>SUMIFS(MasterSheet!L:L, MasterSheet!B:B, A765, MasterSheet!D:D, B765, MasterSheet!H:H, C765)</f>
        <v/>
      </c>
      <c r="J765" s="30">
        <f>I765*D765</f>
        <v/>
      </c>
      <c r="K765" s="23">
        <f>UPPER(VLOOKUP(C765,MasterSheet!H:U,14,))</f>
        <v/>
      </c>
    </row>
    <row r="766">
      <c r="A766" s="23" t="inlineStr">
        <is>
          <t>O062425IN3302513G</t>
        </is>
      </c>
      <c r="B766" s="32" t="n">
        <v>45845</v>
      </c>
      <c r="C766" s="23" t="inlineStr">
        <is>
          <t>CTM-1157444</t>
        </is>
      </c>
      <c r="D766" s="23">
        <f>_xlfn.XLOOKUP(C766,MasterSheet!H:H,MasterSheet!F:F)</f>
        <v/>
      </c>
      <c r="E766" s="24">
        <f>SUMIFS(MasterSheet!J:J, MasterSheet!B:B, A766, MasterSheet!D:D, B766, MasterSheet!H:H, C766)</f>
        <v/>
      </c>
      <c r="F766" s="24">
        <f>E766*D766</f>
        <v/>
      </c>
      <c r="G766" s="28">
        <f>SUMIFS(MasterSheet!K:K, MasterSheet!B:B, A766, MasterSheet!D:D, B766, MasterSheet!H:H, C766)</f>
        <v/>
      </c>
      <c r="H766" s="28">
        <f>G766*D766</f>
        <v/>
      </c>
      <c r="I766" s="30">
        <f>SUMIFS(MasterSheet!L:L, MasterSheet!B:B, A766, MasterSheet!D:D, B766, MasterSheet!H:H, C766)</f>
        <v/>
      </c>
      <c r="J766" s="30">
        <f>I766*D766</f>
        <v/>
      </c>
      <c r="K766" s="23">
        <f>UPPER(VLOOKUP(C766,MasterSheet!H:U,14,))</f>
        <v/>
      </c>
    </row>
    <row r="767">
      <c r="A767" s="23" t="inlineStr">
        <is>
          <t>O062425IN3302513G</t>
        </is>
      </c>
      <c r="B767" s="32" t="n">
        <v>45845</v>
      </c>
      <c r="C767" s="23" t="inlineStr">
        <is>
          <t>D-001810-01-20</t>
        </is>
      </c>
      <c r="D767" s="23">
        <f>_xlfn.XLOOKUP(C767,MasterSheet!H:H,MasterSheet!F:F)</f>
        <v/>
      </c>
      <c r="E767" s="24">
        <f>SUMIFS(MasterSheet!J:J, MasterSheet!B:B, A767, MasterSheet!D:D, B767, MasterSheet!H:H, C767)</f>
        <v/>
      </c>
      <c r="F767" s="24">
        <f>E767*D767</f>
        <v/>
      </c>
      <c r="G767" s="28">
        <f>SUMIFS(MasterSheet!K:K, MasterSheet!B:B, A767, MasterSheet!D:D, B767, MasterSheet!H:H, C767)</f>
        <v/>
      </c>
      <c r="H767" s="28">
        <f>G767*D767</f>
        <v/>
      </c>
      <c r="I767" s="30">
        <f>SUMIFS(MasterSheet!L:L, MasterSheet!B:B, A767, MasterSheet!D:D, B767, MasterSheet!H:H, C767)</f>
        <v/>
      </c>
      <c r="J767" s="30">
        <f>I767*D767</f>
        <v/>
      </c>
      <c r="K767" s="23">
        <f>UPPER(VLOOKUP(C767,MasterSheet!H:U,14,))</f>
        <v/>
      </c>
    </row>
    <row r="768">
      <c r="A768" s="23" t="inlineStr">
        <is>
          <t>O062425IN3302513G</t>
        </is>
      </c>
      <c r="B768" s="32" t="n">
        <v>45845</v>
      </c>
      <c r="C768" s="23" t="inlineStr">
        <is>
          <t>M-009837-00-0005</t>
        </is>
      </c>
      <c r="D768" s="23">
        <f>_xlfn.XLOOKUP(C768,MasterSheet!H:H,MasterSheet!F:F)</f>
        <v/>
      </c>
      <c r="E768" s="24">
        <f>SUMIFS(MasterSheet!J:J, MasterSheet!B:B, A768, MasterSheet!D:D, B768, MasterSheet!H:H, C768)</f>
        <v/>
      </c>
      <c r="F768" s="24">
        <f>E768*D768</f>
        <v/>
      </c>
      <c r="G768" s="28">
        <f>SUMIFS(MasterSheet!K:K, MasterSheet!B:B, A768, MasterSheet!D:D, B768, MasterSheet!H:H, C768)</f>
        <v/>
      </c>
      <c r="H768" s="28">
        <f>G768*D768</f>
        <v/>
      </c>
      <c r="I768" s="30">
        <f>SUMIFS(MasterSheet!L:L, MasterSheet!B:B, A768, MasterSheet!D:D, B768, MasterSheet!H:H, C768)</f>
        <v/>
      </c>
      <c r="J768" s="30">
        <f>I768*D768</f>
        <v/>
      </c>
      <c r="K768" s="23">
        <f>UPPER(VLOOKUP(C768,MasterSheet!H:U,14,))</f>
        <v/>
      </c>
    </row>
    <row r="769">
      <c r="A769" s="23" t="inlineStr">
        <is>
          <t>O062425IN3302513G</t>
        </is>
      </c>
      <c r="B769" s="32" t="n">
        <v>45845</v>
      </c>
      <c r="C769" s="23" t="inlineStr">
        <is>
          <t>M-020466-01-0005</t>
        </is>
      </c>
      <c r="D769" s="23">
        <f>_xlfn.XLOOKUP(C769,MasterSheet!H:H,MasterSheet!F:F)</f>
        <v/>
      </c>
      <c r="E769" s="24">
        <f>SUMIFS(MasterSheet!J:J, MasterSheet!B:B, A769, MasterSheet!D:D, B769, MasterSheet!H:H, C769)</f>
        <v/>
      </c>
      <c r="F769" s="24">
        <f>E769*D769</f>
        <v/>
      </c>
      <c r="G769" s="28">
        <f>SUMIFS(MasterSheet!K:K, MasterSheet!B:B, A769, MasterSheet!D:D, B769, MasterSheet!H:H, C769)</f>
        <v/>
      </c>
      <c r="H769" s="28">
        <f>G769*D769</f>
        <v/>
      </c>
      <c r="I769" s="30">
        <f>SUMIFS(MasterSheet!L:L, MasterSheet!B:B, A769, MasterSheet!D:D, B769, MasterSheet!H:H, C769)</f>
        <v/>
      </c>
      <c r="J769" s="30">
        <f>I769*D769</f>
        <v/>
      </c>
      <c r="K769" s="23">
        <f>UPPER(VLOOKUP(C769,MasterSheet!H:U,14,))</f>
        <v/>
      </c>
    </row>
    <row r="770">
      <c r="A770" s="23" t="inlineStr">
        <is>
          <t>O062425IN3302513G</t>
        </is>
      </c>
      <c r="B770" s="32" t="n">
        <v>45845</v>
      </c>
      <c r="C770" s="23" t="inlineStr">
        <is>
          <t>M-018929-00-0005</t>
        </is>
      </c>
      <c r="D770" s="23">
        <f>_xlfn.XLOOKUP(C770,MasterSheet!H:H,MasterSheet!F:F)</f>
        <v/>
      </c>
      <c r="E770" s="24">
        <f>SUMIFS(MasterSheet!J:J, MasterSheet!B:B, A770, MasterSheet!D:D, B770, MasterSheet!H:H, C770)</f>
        <v/>
      </c>
      <c r="F770" s="24">
        <f>E770*D770</f>
        <v/>
      </c>
      <c r="G770" s="28">
        <f>SUMIFS(MasterSheet!K:K, MasterSheet!B:B, A770, MasterSheet!D:D, B770, MasterSheet!H:H, C770)</f>
        <v/>
      </c>
      <c r="H770" s="28">
        <f>G770*D770</f>
        <v/>
      </c>
      <c r="I770" s="30">
        <f>SUMIFS(MasterSheet!L:L, MasterSheet!B:B, A770, MasterSheet!D:D, B770, MasterSheet!H:H, C770)</f>
        <v/>
      </c>
      <c r="J770" s="30">
        <f>I770*D770</f>
        <v/>
      </c>
      <c r="K770" s="23">
        <f>UPPER(VLOOKUP(C770,MasterSheet!H:U,14,))</f>
        <v/>
      </c>
    </row>
    <row r="771">
      <c r="A771" s="23" t="inlineStr">
        <is>
          <t>O062425IN3302513G</t>
        </is>
      </c>
      <c r="B771" s="32" t="n">
        <v>45845</v>
      </c>
      <c r="C771" s="23" t="inlineStr">
        <is>
          <t>M-005326-00-0005</t>
        </is>
      </c>
      <c r="D771" s="23">
        <f>_xlfn.XLOOKUP(C771,MasterSheet!H:H,MasterSheet!F:F)</f>
        <v/>
      </c>
      <c r="E771" s="24">
        <f>SUMIFS(MasterSheet!J:J, MasterSheet!B:B, A771, MasterSheet!D:D, B771, MasterSheet!H:H, C771)</f>
        <v/>
      </c>
      <c r="F771" s="24">
        <f>E771*D771</f>
        <v/>
      </c>
      <c r="G771" s="28">
        <f>SUMIFS(MasterSheet!K:K, MasterSheet!B:B, A771, MasterSheet!D:D, B771, MasterSheet!H:H, C771)</f>
        <v/>
      </c>
      <c r="H771" s="28">
        <f>G771*D771</f>
        <v/>
      </c>
      <c r="I771" s="30">
        <f>SUMIFS(MasterSheet!L:L, MasterSheet!B:B, A771, MasterSheet!D:D, B771, MasterSheet!H:H, C771)</f>
        <v/>
      </c>
      <c r="J771" s="30">
        <f>I771*D771</f>
        <v/>
      </c>
      <c r="K771" s="23">
        <f>UPPER(VLOOKUP(C771,MasterSheet!H:U,14,))</f>
        <v/>
      </c>
    </row>
    <row r="772">
      <c r="A772" s="23" t="inlineStr">
        <is>
          <t>O062425IN3302513G</t>
        </is>
      </c>
      <c r="B772" s="32" t="n">
        <v>45845</v>
      </c>
      <c r="C772" s="23" t="inlineStr">
        <is>
          <t>M-014650-00-0005</t>
        </is>
      </c>
      <c r="D772" s="23">
        <f>_xlfn.XLOOKUP(C772,MasterSheet!H:H,MasterSheet!F:F)</f>
        <v/>
      </c>
      <c r="E772" s="24">
        <f>SUMIFS(MasterSheet!J:J, MasterSheet!B:B, A772, MasterSheet!D:D, B772, MasterSheet!H:H, C772)</f>
        <v/>
      </c>
      <c r="F772" s="24">
        <f>E772*D772</f>
        <v/>
      </c>
      <c r="G772" s="28">
        <f>SUMIFS(MasterSheet!K:K, MasterSheet!B:B, A772, MasterSheet!D:D, B772, MasterSheet!H:H, C772)</f>
        <v/>
      </c>
      <c r="H772" s="28">
        <f>G772*D772</f>
        <v/>
      </c>
      <c r="I772" s="30">
        <f>SUMIFS(MasterSheet!L:L, MasterSheet!B:B, A772, MasterSheet!D:D, B772, MasterSheet!H:H, C772)</f>
        <v/>
      </c>
      <c r="J772" s="30">
        <f>I772*D772</f>
        <v/>
      </c>
      <c r="K772" s="23">
        <f>UPPER(VLOOKUP(C772,MasterSheet!H:U,14,))</f>
        <v/>
      </c>
    </row>
    <row r="773">
      <c r="A773" s="23" t="inlineStr">
        <is>
          <t>O062425IN3302513G</t>
        </is>
      </c>
      <c r="B773" s="32" t="n">
        <v>45845</v>
      </c>
      <c r="C773" s="23" t="inlineStr">
        <is>
          <t>M-004401-03-0005</t>
        </is>
      </c>
      <c r="D773" s="23">
        <f>_xlfn.XLOOKUP(C773,MasterSheet!H:H,MasterSheet!F:F)</f>
        <v/>
      </c>
      <c r="E773" s="24">
        <f>SUMIFS(MasterSheet!J:J, MasterSheet!B:B, A773, MasterSheet!D:D, B773, MasterSheet!H:H, C773)</f>
        <v/>
      </c>
      <c r="F773" s="24">
        <f>E773*D773</f>
        <v/>
      </c>
      <c r="G773" s="28">
        <f>SUMIFS(MasterSheet!K:K, MasterSheet!B:B, A773, MasterSheet!D:D, B773, MasterSheet!H:H, C773)</f>
        <v/>
      </c>
      <c r="H773" s="28">
        <f>G773*D773</f>
        <v/>
      </c>
      <c r="I773" s="30">
        <f>SUMIFS(MasterSheet!L:L, MasterSheet!B:B, A773, MasterSheet!D:D, B773, MasterSheet!H:H, C773)</f>
        <v/>
      </c>
      <c r="J773" s="30">
        <f>I773*D773</f>
        <v/>
      </c>
      <c r="K773" s="23">
        <f>UPPER(VLOOKUP(C773,MasterSheet!H:U,14,))</f>
        <v/>
      </c>
    </row>
    <row r="774">
      <c r="A774" s="23" t="inlineStr">
        <is>
          <t>O062425IN3302513G</t>
        </is>
      </c>
      <c r="B774" s="32" t="n">
        <v>45845</v>
      </c>
      <c r="C774" s="23" t="inlineStr">
        <is>
          <t>M-016512-00-0005</t>
        </is>
      </c>
      <c r="D774" s="23">
        <f>_xlfn.XLOOKUP(C774,MasterSheet!H:H,MasterSheet!F:F)</f>
        <v/>
      </c>
      <c r="E774" s="24">
        <f>SUMIFS(MasterSheet!J:J, MasterSheet!B:B, A774, MasterSheet!D:D, B774, MasterSheet!H:H, C774)</f>
        <v/>
      </c>
      <c r="F774" s="24">
        <f>E774*D774</f>
        <v/>
      </c>
      <c r="G774" s="28">
        <f>SUMIFS(MasterSheet!K:K, MasterSheet!B:B, A774, MasterSheet!D:D, B774, MasterSheet!H:H, C774)</f>
        <v/>
      </c>
      <c r="H774" s="28">
        <f>G774*D774</f>
        <v/>
      </c>
      <c r="I774" s="30">
        <f>SUMIFS(MasterSheet!L:L, MasterSheet!B:B, A774, MasterSheet!D:D, B774, MasterSheet!H:H, C774)</f>
        <v/>
      </c>
      <c r="J774" s="30">
        <f>I774*D774</f>
        <v/>
      </c>
      <c r="K774" s="23">
        <f>UPPER(VLOOKUP(C774,MasterSheet!H:U,14,))</f>
        <v/>
      </c>
    </row>
    <row r="775">
      <c r="A775" s="23" t="inlineStr">
        <is>
          <t>O062425IN3302513G</t>
        </is>
      </c>
      <c r="B775" s="32" t="n">
        <v>45845</v>
      </c>
      <c r="C775" s="23" t="inlineStr">
        <is>
          <t>G-CUSTOM-1158658</t>
        </is>
      </c>
      <c r="D775" s="23">
        <f>_xlfn.XLOOKUP(C775,MasterSheet!H:H,MasterSheet!F:F)</f>
        <v/>
      </c>
      <c r="E775" s="24">
        <f>SUMIFS(MasterSheet!J:J, MasterSheet!B:B, A775, MasterSheet!D:D, B775, MasterSheet!H:H, C775)</f>
        <v/>
      </c>
      <c r="F775" s="24">
        <f>E775*D775</f>
        <v/>
      </c>
      <c r="G775" s="28">
        <f>SUMIFS(MasterSheet!K:K, MasterSheet!B:B, A775, MasterSheet!D:D, B775, MasterSheet!H:H, C775)</f>
        <v/>
      </c>
      <c r="H775" s="28">
        <f>G775*D775</f>
        <v/>
      </c>
      <c r="I775" s="30">
        <f>SUMIFS(MasterSheet!L:L, MasterSheet!B:B, A775, MasterSheet!D:D, B775, MasterSheet!H:H, C775)</f>
        <v/>
      </c>
      <c r="J775" s="30">
        <f>I775*D775</f>
        <v/>
      </c>
      <c r="K775" s="23">
        <f>UPPER(VLOOKUP(C775,MasterSheet!H:U,14,))</f>
        <v/>
      </c>
    </row>
    <row r="776">
      <c r="A776" s="23" t="inlineStr">
        <is>
          <t>O062425IN3302513G</t>
        </is>
      </c>
      <c r="B776" s="32" t="n">
        <v>45845</v>
      </c>
      <c r="C776" s="23" t="inlineStr">
        <is>
          <t>MHS6278-202808614</t>
        </is>
      </c>
      <c r="D776" s="23">
        <f>_xlfn.XLOOKUP(C776,MasterSheet!H:H,MasterSheet!F:F)</f>
        <v/>
      </c>
      <c r="E776" s="24">
        <f>SUMIFS(MasterSheet!J:J, MasterSheet!B:B, A776, MasterSheet!D:D, B776, MasterSheet!H:H, C776)</f>
        <v/>
      </c>
      <c r="F776" s="24">
        <f>E776*D776</f>
        <v/>
      </c>
      <c r="G776" s="28">
        <f>SUMIFS(MasterSheet!K:K, MasterSheet!B:B, A776, MasterSheet!D:D, B776, MasterSheet!H:H, C776)</f>
        <v/>
      </c>
      <c r="H776" s="28">
        <f>G776*D776</f>
        <v/>
      </c>
      <c r="I776" s="30">
        <f>SUMIFS(MasterSheet!L:L, MasterSheet!B:B, A776, MasterSheet!D:D, B776, MasterSheet!H:H, C776)</f>
        <v/>
      </c>
      <c r="J776" s="30">
        <f>I776*D776</f>
        <v/>
      </c>
      <c r="K776" s="23">
        <f>UPPER(VLOOKUP(C776,MasterSheet!H:U,14,))</f>
        <v/>
      </c>
    </row>
    <row r="777">
      <c r="A777" s="23" t="inlineStr">
        <is>
          <t>O062425IN3302513G</t>
        </is>
      </c>
      <c r="B777" s="32" t="n">
        <v>45845</v>
      </c>
      <c r="C777" s="23" t="inlineStr">
        <is>
          <t>RHS4740-EG4851</t>
        </is>
      </c>
      <c r="D777" s="23">
        <f>_xlfn.XLOOKUP(C777,MasterSheet!H:H,MasterSheet!F:F)</f>
        <v/>
      </c>
      <c r="E777" s="24">
        <f>SUMIFS(MasterSheet!J:J, MasterSheet!B:B, A777, MasterSheet!D:D, B777, MasterSheet!H:H, C777)</f>
        <v/>
      </c>
      <c r="F777" s="24">
        <f>E777*D777</f>
        <v/>
      </c>
      <c r="G777" s="28">
        <f>SUMIFS(MasterSheet!K:K, MasterSheet!B:B, A777, MasterSheet!D:D, B777, MasterSheet!H:H, C777)</f>
        <v/>
      </c>
      <c r="H777" s="28">
        <f>G777*D777</f>
        <v/>
      </c>
      <c r="I777" s="30">
        <f>SUMIFS(MasterSheet!L:L, MasterSheet!B:B, A777, MasterSheet!D:D, B777, MasterSheet!H:H, C777)</f>
        <v/>
      </c>
      <c r="J777" s="30">
        <f>I777*D777</f>
        <v/>
      </c>
      <c r="K777" s="23">
        <f>UPPER(VLOOKUP(C777,MasterSheet!H:U,14,))</f>
        <v/>
      </c>
    </row>
    <row r="778">
      <c r="A778" s="23" t="inlineStr">
        <is>
          <t>O062425IN3302513G</t>
        </is>
      </c>
      <c r="B778" s="32" t="n">
        <v>45845</v>
      </c>
      <c r="C778" s="23" t="inlineStr">
        <is>
          <t>RHS4740-EG4853</t>
        </is>
      </c>
      <c r="D778" s="23">
        <f>_xlfn.XLOOKUP(C778,MasterSheet!H:H,MasterSheet!F:F)</f>
        <v/>
      </c>
      <c r="E778" s="24">
        <f>SUMIFS(MasterSheet!J:J, MasterSheet!B:B, A778, MasterSheet!D:D, B778, MasterSheet!H:H, C778)</f>
        <v/>
      </c>
      <c r="F778" s="24">
        <f>E778*D778</f>
        <v/>
      </c>
      <c r="G778" s="28">
        <f>SUMIFS(MasterSheet!K:K, MasterSheet!B:B, A778, MasterSheet!D:D, B778, MasterSheet!H:H, C778)</f>
        <v/>
      </c>
      <c r="H778" s="28">
        <f>G778*D778</f>
        <v/>
      </c>
      <c r="I778" s="30">
        <f>SUMIFS(MasterSheet!L:L, MasterSheet!B:B, A778, MasterSheet!D:D, B778, MasterSheet!H:H, C778)</f>
        <v/>
      </c>
      <c r="J778" s="30">
        <f>I778*D778</f>
        <v/>
      </c>
      <c r="K778" s="23">
        <f>UPPER(VLOOKUP(C778,MasterSheet!H:U,14,))</f>
        <v/>
      </c>
    </row>
    <row r="779">
      <c r="A779" s="23" t="inlineStr">
        <is>
          <t>O062425IN3302513G</t>
        </is>
      </c>
      <c r="B779" s="32" t="n">
        <v>45845</v>
      </c>
      <c r="C779" s="23" t="inlineStr">
        <is>
          <t>RHS4740-EG4854</t>
        </is>
      </c>
      <c r="D779" s="23">
        <f>_xlfn.XLOOKUP(C779,MasterSheet!H:H,MasterSheet!F:F)</f>
        <v/>
      </c>
      <c r="E779" s="24">
        <f>SUMIFS(MasterSheet!J:J, MasterSheet!B:B, A779, MasterSheet!D:D, B779, MasterSheet!H:H, C779)</f>
        <v/>
      </c>
      <c r="F779" s="24">
        <f>E779*D779</f>
        <v/>
      </c>
      <c r="G779" s="28">
        <f>SUMIFS(MasterSheet!K:K, MasterSheet!B:B, A779, MasterSheet!D:D, B779, MasterSheet!H:H, C779)</f>
        <v/>
      </c>
      <c r="H779" s="28">
        <f>G779*D779</f>
        <v/>
      </c>
      <c r="I779" s="30">
        <f>SUMIFS(MasterSheet!L:L, MasterSheet!B:B, A779, MasterSheet!D:D, B779, MasterSheet!H:H, C779)</f>
        <v/>
      </c>
      <c r="J779" s="30">
        <f>I779*D779</f>
        <v/>
      </c>
      <c r="K779" s="23">
        <f>UPPER(VLOOKUP(C779,MasterSheet!H:U,14,))</f>
        <v/>
      </c>
    </row>
    <row r="780">
      <c r="A780" s="23" t="inlineStr">
        <is>
          <t>O062425IN3302513G</t>
        </is>
      </c>
      <c r="B780" s="32" t="n">
        <v>45845</v>
      </c>
      <c r="C780" s="23" t="inlineStr">
        <is>
          <t>RHS4740-EG3673</t>
        </is>
      </c>
      <c r="D780" s="23">
        <f>_xlfn.XLOOKUP(C780,MasterSheet!H:H,MasterSheet!F:F)</f>
        <v/>
      </c>
      <c r="E780" s="24">
        <f>SUMIFS(MasterSheet!J:J, MasterSheet!B:B, A780, MasterSheet!D:D, B780, MasterSheet!H:H, C780)</f>
        <v/>
      </c>
      <c r="F780" s="24">
        <f>E780*D780</f>
        <v/>
      </c>
      <c r="G780" s="28">
        <f>SUMIFS(MasterSheet!K:K, MasterSheet!B:B, A780, MasterSheet!D:D, B780, MasterSheet!H:H, C780)</f>
        <v/>
      </c>
      <c r="H780" s="28">
        <f>G780*D780</f>
        <v/>
      </c>
      <c r="I780" s="30">
        <f>SUMIFS(MasterSheet!L:L, MasterSheet!B:B, A780, MasterSheet!D:D, B780, MasterSheet!H:H, C780)</f>
        <v/>
      </c>
      <c r="J780" s="30">
        <f>I780*D780</f>
        <v/>
      </c>
      <c r="K780" s="23">
        <f>UPPER(VLOOKUP(C780,MasterSheet!H:U,14,))</f>
        <v/>
      </c>
    </row>
    <row r="781">
      <c r="A781" s="23" t="inlineStr">
        <is>
          <t>O062425IN3302513G</t>
        </is>
      </c>
      <c r="B781" s="32" t="n">
        <v>45845</v>
      </c>
      <c r="C781" s="23" t="inlineStr">
        <is>
          <t>PMAPUD</t>
        </is>
      </c>
      <c r="D781" s="23">
        <f>_xlfn.XLOOKUP(C781,MasterSheet!H:H,MasterSheet!F:F)</f>
        <v/>
      </c>
      <c r="E781" s="24">
        <f>SUMIFS(MasterSheet!J:J, MasterSheet!B:B, A781, MasterSheet!D:D, B781, MasterSheet!H:H, C781)</f>
        <v/>
      </c>
      <c r="F781" s="24">
        <f>E781*D781</f>
        <v/>
      </c>
      <c r="G781" s="28">
        <f>SUMIFS(MasterSheet!K:K, MasterSheet!B:B, A781, MasterSheet!D:D, B781, MasterSheet!H:H, C781)</f>
        <v/>
      </c>
      <c r="H781" s="28">
        <f>G781*D781</f>
        <v/>
      </c>
      <c r="I781" s="30">
        <f>SUMIFS(MasterSheet!L:L, MasterSheet!B:B, A781, MasterSheet!D:D, B781, MasterSheet!H:H, C781)</f>
        <v/>
      </c>
      <c r="J781" s="30">
        <f>I781*D781</f>
        <v/>
      </c>
      <c r="K781" s="23">
        <f>UPPER(VLOOKUP(C781,MasterSheet!H:U,14,))</f>
        <v/>
      </c>
    </row>
    <row r="782">
      <c r="A782" s="23" t="inlineStr">
        <is>
          <t xml:space="preserve">EED116824  </t>
        </is>
      </c>
      <c r="B782" s="32" t="n">
        <v>45845</v>
      </c>
      <c r="C782" s="23" t="n">
        <v>100222</v>
      </c>
      <c r="D782" s="23">
        <f>_xlfn.XLOOKUP(C782,MasterSheet!H:H,MasterSheet!F:F)</f>
        <v/>
      </c>
      <c r="E782" s="24">
        <f>SUMIFS(MasterSheet!J:J, MasterSheet!B:B, A782, MasterSheet!D:D, B782, MasterSheet!H:H, C782)</f>
        <v/>
      </c>
      <c r="F782" s="24">
        <f>E782*D782</f>
        <v/>
      </c>
      <c r="G782" s="28">
        <f>SUMIFS(MasterSheet!K:K, MasterSheet!B:B, A782, MasterSheet!D:D, B782, MasterSheet!H:H, C782)</f>
        <v/>
      </c>
      <c r="H782" s="28">
        <f>G782*D782</f>
        <v/>
      </c>
      <c r="I782" s="30">
        <f>SUMIFS(MasterSheet!L:L, MasterSheet!B:B, A782, MasterSheet!D:D, B782, MasterSheet!H:H, C782)</f>
        <v/>
      </c>
      <c r="J782" s="30">
        <f>I782*D782</f>
        <v/>
      </c>
      <c r="K782" s="23">
        <f>UPPER(VLOOKUP(C782,MasterSheet!H:U,14,))</f>
        <v/>
      </c>
    </row>
    <row r="783">
      <c r="A783" s="23" t="inlineStr">
        <is>
          <t xml:space="preserve">EED116824  </t>
        </is>
      </c>
      <c r="B783" s="32" t="n">
        <v>45845</v>
      </c>
      <c r="C783" s="23" t="n">
        <v>100305</v>
      </c>
      <c r="D783" s="23">
        <f>_xlfn.XLOOKUP(C783,MasterSheet!H:H,MasterSheet!F:F)</f>
        <v/>
      </c>
      <c r="E783" s="24">
        <f>SUMIFS(MasterSheet!J:J, MasterSheet!B:B, A783, MasterSheet!D:D, B783, MasterSheet!H:H, C783)</f>
        <v/>
      </c>
      <c r="F783" s="24">
        <f>E783*D783</f>
        <v/>
      </c>
      <c r="G783" s="28">
        <f>SUMIFS(MasterSheet!K:K, MasterSheet!B:B, A783, MasterSheet!D:D, B783, MasterSheet!H:H, C783)</f>
        <v/>
      </c>
      <c r="H783" s="28">
        <f>G783*D783</f>
        <v/>
      </c>
      <c r="I783" s="30">
        <f>SUMIFS(MasterSheet!L:L, MasterSheet!B:B, A783, MasterSheet!D:D, B783, MasterSheet!H:H, C783)</f>
        <v/>
      </c>
      <c r="J783" s="30">
        <f>I783*D783</f>
        <v/>
      </c>
      <c r="K783" s="23">
        <f>UPPER(VLOOKUP(C783,MasterSheet!H:U,14,))</f>
        <v/>
      </c>
    </row>
    <row r="784">
      <c r="A784" s="23" t="inlineStr">
        <is>
          <t xml:space="preserve">EED116824  </t>
        </is>
      </c>
      <c r="B784" s="32" t="n">
        <v>45845</v>
      </c>
      <c r="C784" s="23" t="n">
        <v>100312</v>
      </c>
      <c r="D784" s="23">
        <f>_xlfn.XLOOKUP(C784,MasterSheet!H:H,MasterSheet!F:F)</f>
        <v/>
      </c>
      <c r="E784" s="24">
        <f>SUMIFS(MasterSheet!J:J, MasterSheet!B:B, A784, MasterSheet!D:D, B784, MasterSheet!H:H, C784)</f>
        <v/>
      </c>
      <c r="F784" s="24">
        <f>E784*D784</f>
        <v/>
      </c>
      <c r="G784" s="28">
        <f>SUMIFS(MasterSheet!K:K, MasterSheet!B:B, A784, MasterSheet!D:D, B784, MasterSheet!H:H, C784)</f>
        <v/>
      </c>
      <c r="H784" s="28">
        <f>G784*D784</f>
        <v/>
      </c>
      <c r="I784" s="30">
        <f>SUMIFS(MasterSheet!L:L, MasterSheet!B:B, A784, MasterSheet!D:D, B784, MasterSheet!H:H, C784)</f>
        <v/>
      </c>
      <c r="J784" s="30">
        <f>I784*D784</f>
        <v/>
      </c>
      <c r="K784" s="23">
        <f>UPPER(VLOOKUP(C784,MasterSheet!H:U,14,))</f>
        <v/>
      </c>
    </row>
    <row r="785">
      <c r="A785" s="23" t="inlineStr">
        <is>
          <t xml:space="preserve">EED116824  </t>
        </is>
      </c>
      <c r="B785" s="32" t="n">
        <v>45845</v>
      </c>
      <c r="C785" s="23" t="n">
        <v>100432</v>
      </c>
      <c r="D785" s="23">
        <f>_xlfn.XLOOKUP(C785,MasterSheet!H:H,MasterSheet!F:F)</f>
        <v/>
      </c>
      <c r="E785" s="24">
        <f>SUMIFS(MasterSheet!J:J, MasterSheet!B:B, A785, MasterSheet!D:D, B785, MasterSheet!H:H, C785)</f>
        <v/>
      </c>
      <c r="F785" s="24">
        <f>E785*D785</f>
        <v/>
      </c>
      <c r="G785" s="28">
        <f>SUMIFS(MasterSheet!K:K, MasterSheet!B:B, A785, MasterSheet!D:D, B785, MasterSheet!H:H, C785)</f>
        <v/>
      </c>
      <c r="H785" s="28">
        <f>G785*D785</f>
        <v/>
      </c>
      <c r="I785" s="30">
        <f>SUMIFS(MasterSheet!L:L, MasterSheet!B:B, A785, MasterSheet!D:D, B785, MasterSheet!H:H, C785)</f>
        <v/>
      </c>
      <c r="J785" s="30">
        <f>I785*D785</f>
        <v/>
      </c>
      <c r="K785" s="23">
        <f>UPPER(VLOOKUP(C785,MasterSheet!H:U,14,))</f>
        <v/>
      </c>
    </row>
    <row r="786">
      <c r="A786" s="23" t="inlineStr">
        <is>
          <t xml:space="preserve">EED116824  </t>
        </is>
      </c>
      <c r="B786" s="32" t="n">
        <v>45845</v>
      </c>
      <c r="C786" s="23" t="n">
        <v>100706</v>
      </c>
      <c r="D786" s="23">
        <f>_xlfn.XLOOKUP(C786,MasterSheet!H:H,MasterSheet!F:F)</f>
        <v/>
      </c>
      <c r="E786" s="24">
        <f>SUMIFS(MasterSheet!J:J, MasterSheet!B:B, A786, MasterSheet!D:D, B786, MasterSheet!H:H, C786)</f>
        <v/>
      </c>
      <c r="F786" s="24">
        <f>E786*D786</f>
        <v/>
      </c>
      <c r="G786" s="28">
        <f>SUMIFS(MasterSheet!K:K, MasterSheet!B:B, A786, MasterSheet!D:D, B786, MasterSheet!H:H, C786)</f>
        <v/>
      </c>
      <c r="H786" s="28">
        <f>G786*D786</f>
        <v/>
      </c>
      <c r="I786" s="30">
        <f>SUMIFS(MasterSheet!L:L, MasterSheet!B:B, A786, MasterSheet!D:D, B786, MasterSheet!H:H, C786)</f>
        <v/>
      </c>
      <c r="J786" s="30">
        <f>I786*D786</f>
        <v/>
      </c>
      <c r="K786" s="23">
        <f>UPPER(VLOOKUP(C786,MasterSheet!H:U,14,))</f>
        <v/>
      </c>
    </row>
    <row r="787">
      <c r="A787" s="23" t="inlineStr">
        <is>
          <t xml:space="preserve">EED116824  </t>
        </is>
      </c>
      <c r="B787" s="32" t="n">
        <v>45845</v>
      </c>
      <c r="C787" s="23" t="n">
        <v>101207</v>
      </c>
      <c r="D787" s="23">
        <f>_xlfn.XLOOKUP(C787,MasterSheet!H:H,MasterSheet!F:F)</f>
        <v/>
      </c>
      <c r="E787" s="24">
        <f>SUMIFS(MasterSheet!J:J, MasterSheet!B:B, A787, MasterSheet!D:D, B787, MasterSheet!H:H, C787)</f>
        <v/>
      </c>
      <c r="F787" s="24">
        <f>E787*D787</f>
        <v/>
      </c>
      <c r="G787" s="28">
        <f>SUMIFS(MasterSheet!K:K, MasterSheet!B:B, A787, MasterSheet!D:D, B787, MasterSheet!H:H, C787)</f>
        <v/>
      </c>
      <c r="H787" s="28">
        <f>G787*D787</f>
        <v/>
      </c>
      <c r="I787" s="30">
        <f>SUMIFS(MasterSheet!L:L, MasterSheet!B:B, A787, MasterSheet!D:D, B787, MasterSheet!H:H, C787)</f>
        <v/>
      </c>
      <c r="J787" s="30">
        <f>I787*D787</f>
        <v/>
      </c>
      <c r="K787" s="23">
        <f>UPPER(VLOOKUP(C787,MasterSheet!H:U,14,))</f>
        <v/>
      </c>
    </row>
    <row r="788">
      <c r="A788" s="23" t="inlineStr">
        <is>
          <t xml:space="preserve">EED116824  </t>
        </is>
      </c>
      <c r="B788" s="32" t="n">
        <v>45845</v>
      </c>
      <c r="C788" s="23" t="n">
        <v>104419</v>
      </c>
      <c r="D788" s="23">
        <f>_xlfn.XLOOKUP(C788,MasterSheet!H:H,MasterSheet!F:F)</f>
        <v/>
      </c>
      <c r="E788" s="24">
        <f>SUMIFS(MasterSheet!J:J, MasterSheet!B:B, A788, MasterSheet!D:D, B788, MasterSheet!H:H, C788)</f>
        <v/>
      </c>
      <c r="F788" s="24">
        <f>E788*D788</f>
        <v/>
      </c>
      <c r="G788" s="28">
        <f>SUMIFS(MasterSheet!K:K, MasterSheet!B:B, A788, MasterSheet!D:D, B788, MasterSheet!H:H, C788)</f>
        <v/>
      </c>
      <c r="H788" s="28">
        <f>G788*D788</f>
        <v/>
      </c>
      <c r="I788" s="30">
        <f>SUMIFS(MasterSheet!L:L, MasterSheet!B:B, A788, MasterSheet!D:D, B788, MasterSheet!H:H, C788)</f>
        <v/>
      </c>
      <c r="J788" s="30">
        <f>I788*D788</f>
        <v/>
      </c>
      <c r="K788" s="23">
        <f>UPPER(VLOOKUP(C788,MasterSheet!H:U,14,))</f>
        <v/>
      </c>
    </row>
    <row r="789">
      <c r="A789" s="23" t="inlineStr">
        <is>
          <t xml:space="preserve">EED116824  </t>
        </is>
      </c>
      <c r="B789" s="32" t="n">
        <v>45845</v>
      </c>
      <c r="C789" s="23" t="n">
        <v>116101</v>
      </c>
      <c r="D789" s="23">
        <f>_xlfn.XLOOKUP(C789,MasterSheet!H:H,MasterSheet!F:F)</f>
        <v/>
      </c>
      <c r="E789" s="24">
        <f>SUMIFS(MasterSheet!J:J, MasterSheet!B:B, A789, MasterSheet!D:D, B789, MasterSheet!H:H, C789)</f>
        <v/>
      </c>
      <c r="F789" s="24">
        <f>E789*D789</f>
        <v/>
      </c>
      <c r="G789" s="28">
        <f>SUMIFS(MasterSheet!K:K, MasterSheet!B:B, A789, MasterSheet!D:D, B789, MasterSheet!H:H, C789)</f>
        <v/>
      </c>
      <c r="H789" s="28">
        <f>G789*D789</f>
        <v/>
      </c>
      <c r="I789" s="30">
        <f>SUMIFS(MasterSheet!L:L, MasterSheet!B:B, A789, MasterSheet!D:D, B789, MasterSheet!H:H, C789)</f>
        <v/>
      </c>
      <c r="J789" s="30">
        <f>I789*D789</f>
        <v/>
      </c>
      <c r="K789" s="23">
        <f>UPPER(VLOOKUP(C789,MasterSheet!H:U,14,))</f>
        <v/>
      </c>
    </row>
    <row r="790">
      <c r="A790" s="23" t="inlineStr">
        <is>
          <t xml:space="preserve">EED116824  </t>
        </is>
      </c>
      <c r="B790" s="32" t="n">
        <v>45845</v>
      </c>
      <c r="C790" s="23" t="n">
        <v>117323</v>
      </c>
      <c r="D790" s="23">
        <f>_xlfn.XLOOKUP(C790,MasterSheet!H:H,MasterSheet!F:F)</f>
        <v/>
      </c>
      <c r="E790" s="24">
        <f>SUMIFS(MasterSheet!J:J, MasterSheet!B:B, A790, MasterSheet!D:D, B790, MasterSheet!H:H, C790)</f>
        <v/>
      </c>
      <c r="F790" s="24">
        <f>E790*D790</f>
        <v/>
      </c>
      <c r="G790" s="28">
        <f>SUMIFS(MasterSheet!K:K, MasterSheet!B:B, A790, MasterSheet!D:D, B790, MasterSheet!H:H, C790)</f>
        <v/>
      </c>
      <c r="H790" s="28">
        <f>G790*D790</f>
        <v/>
      </c>
      <c r="I790" s="30">
        <f>SUMIFS(MasterSheet!L:L, MasterSheet!B:B, A790, MasterSheet!D:D, B790, MasterSheet!H:H, C790)</f>
        <v/>
      </c>
      <c r="J790" s="30">
        <f>I790*D790</f>
        <v/>
      </c>
      <c r="K790" s="23">
        <f>UPPER(VLOOKUP(C790,MasterSheet!H:U,14,))</f>
        <v/>
      </c>
    </row>
    <row r="791">
      <c r="A791" s="23" t="inlineStr">
        <is>
          <t xml:space="preserve">EED116824  </t>
        </is>
      </c>
      <c r="B791" s="32" t="n">
        <v>45845</v>
      </c>
      <c r="C791" s="23" t="n">
        <v>125611</v>
      </c>
      <c r="D791" s="23">
        <f>_xlfn.XLOOKUP(C791,MasterSheet!H:H,MasterSheet!F:F)</f>
        <v/>
      </c>
      <c r="E791" s="24">
        <f>SUMIFS(MasterSheet!J:J, MasterSheet!B:B, A791, MasterSheet!D:D, B791, MasterSheet!H:H, C791)</f>
        <v/>
      </c>
      <c r="F791" s="24">
        <f>E791*D791</f>
        <v/>
      </c>
      <c r="G791" s="28">
        <f>SUMIFS(MasterSheet!K:K, MasterSheet!B:B, A791, MasterSheet!D:D, B791, MasterSheet!H:H, C791)</f>
        <v/>
      </c>
      <c r="H791" s="28">
        <f>G791*D791</f>
        <v/>
      </c>
      <c r="I791" s="30">
        <f>SUMIFS(MasterSheet!L:L, MasterSheet!B:B, A791, MasterSheet!D:D, B791, MasterSheet!H:H, C791)</f>
        <v/>
      </c>
      <c r="J791" s="30">
        <f>I791*D791</f>
        <v/>
      </c>
      <c r="K791" s="23">
        <f>UPPER(VLOOKUP(C791,MasterSheet!H:U,14,))</f>
        <v/>
      </c>
    </row>
    <row r="792">
      <c r="A792" s="23" t="inlineStr">
        <is>
          <t xml:space="preserve">EED116824  </t>
        </is>
      </c>
      <c r="B792" s="32" t="n">
        <v>45845</v>
      </c>
      <c r="C792" s="23" t="n">
        <v>127617</v>
      </c>
      <c r="D792" s="23">
        <f>_xlfn.XLOOKUP(C792,MasterSheet!H:H,MasterSheet!F:F)</f>
        <v/>
      </c>
      <c r="E792" s="24">
        <f>SUMIFS(MasterSheet!J:J, MasterSheet!B:B, A792, MasterSheet!D:D, B792, MasterSheet!H:H, C792)</f>
        <v/>
      </c>
      <c r="F792" s="24">
        <f>E792*D792</f>
        <v/>
      </c>
      <c r="G792" s="28">
        <f>SUMIFS(MasterSheet!K:K, MasterSheet!B:B, A792, MasterSheet!D:D, B792, MasterSheet!H:H, C792)</f>
        <v/>
      </c>
      <c r="H792" s="28">
        <f>G792*D792</f>
        <v/>
      </c>
      <c r="I792" s="30">
        <f>SUMIFS(MasterSheet!L:L, MasterSheet!B:B, A792, MasterSheet!D:D, B792, MasterSheet!H:H, C792)</f>
        <v/>
      </c>
      <c r="J792" s="30">
        <f>I792*D792</f>
        <v/>
      </c>
      <c r="K792" s="23">
        <f>UPPER(VLOOKUP(C792,MasterSheet!H:U,14,))</f>
        <v/>
      </c>
    </row>
    <row r="793">
      <c r="A793" s="23" t="inlineStr">
        <is>
          <t xml:space="preserve">EED116824  </t>
        </is>
      </c>
      <c r="B793" s="32" t="n">
        <v>45845</v>
      </c>
      <c r="C793" s="23" t="n">
        <v>128012</v>
      </c>
      <c r="D793" s="23">
        <f>_xlfn.XLOOKUP(C793,MasterSheet!H:H,MasterSheet!F:F)</f>
        <v/>
      </c>
      <c r="E793" s="24">
        <f>SUMIFS(MasterSheet!J:J, MasterSheet!B:B, A793, MasterSheet!D:D, B793, MasterSheet!H:H, C793)</f>
        <v/>
      </c>
      <c r="F793" s="24">
        <f>E793*D793</f>
        <v/>
      </c>
      <c r="G793" s="28">
        <f>SUMIFS(MasterSheet!K:K, MasterSheet!B:B, A793, MasterSheet!D:D, B793, MasterSheet!H:H, C793)</f>
        <v/>
      </c>
      <c r="H793" s="28">
        <f>G793*D793</f>
        <v/>
      </c>
      <c r="I793" s="30">
        <f>SUMIFS(MasterSheet!L:L, MasterSheet!B:B, A793, MasterSheet!D:D, B793, MasterSheet!H:H, C793)</f>
        <v/>
      </c>
      <c r="J793" s="30">
        <f>I793*D793</f>
        <v/>
      </c>
      <c r="K793" s="23">
        <f>UPPER(VLOOKUP(C793,MasterSheet!H:U,14,))</f>
        <v/>
      </c>
    </row>
    <row r="794">
      <c r="A794" s="23" t="inlineStr">
        <is>
          <t xml:space="preserve">EED116824  </t>
        </is>
      </c>
      <c r="B794" s="32" t="n">
        <v>45845</v>
      </c>
      <c r="C794" s="23" t="n">
        <v>129817</v>
      </c>
      <c r="D794" s="23">
        <f>_xlfn.XLOOKUP(C794,MasterSheet!H:H,MasterSheet!F:F)</f>
        <v/>
      </c>
      <c r="E794" s="24">
        <f>SUMIFS(MasterSheet!J:J, MasterSheet!B:B, A794, MasterSheet!D:D, B794, MasterSheet!H:H, C794)</f>
        <v/>
      </c>
      <c r="F794" s="24">
        <f>E794*D794</f>
        <v/>
      </c>
      <c r="G794" s="28">
        <f>SUMIFS(MasterSheet!K:K, MasterSheet!B:B, A794, MasterSheet!D:D, B794, MasterSheet!H:H, C794)</f>
        <v/>
      </c>
      <c r="H794" s="28">
        <f>G794*D794</f>
        <v/>
      </c>
      <c r="I794" s="30">
        <f>SUMIFS(MasterSheet!L:L, MasterSheet!B:B, A794, MasterSheet!D:D, B794, MasterSheet!H:H, C794)</f>
        <v/>
      </c>
      <c r="J794" s="30">
        <f>I794*D794</f>
        <v/>
      </c>
      <c r="K794" s="23">
        <f>UPPER(VLOOKUP(C794,MasterSheet!H:U,14,))</f>
        <v/>
      </c>
    </row>
    <row r="795">
      <c r="A795" s="23" t="inlineStr">
        <is>
          <t xml:space="preserve">EED116824  </t>
        </is>
      </c>
      <c r="B795" s="32" t="n">
        <v>45845</v>
      </c>
      <c r="C795" s="23" t="n">
        <v>300005</v>
      </c>
      <c r="D795" s="23">
        <f>_xlfn.XLOOKUP(C795,MasterSheet!H:H,MasterSheet!F:F)</f>
        <v/>
      </c>
      <c r="E795" s="24">
        <f>SUMIFS(MasterSheet!J:J, MasterSheet!B:B, A795, MasterSheet!D:D, B795, MasterSheet!H:H, C795)</f>
        <v/>
      </c>
      <c r="F795" s="24">
        <f>E795*D795</f>
        <v/>
      </c>
      <c r="G795" s="28">
        <f>SUMIFS(MasterSheet!K:K, MasterSheet!B:B, A795, MasterSheet!D:D, B795, MasterSheet!H:H, C795)</f>
        <v/>
      </c>
      <c r="H795" s="28">
        <f>G795*D795</f>
        <v/>
      </c>
      <c r="I795" s="30">
        <f>SUMIFS(MasterSheet!L:L, MasterSheet!B:B, A795, MasterSheet!D:D, B795, MasterSheet!H:H, C795)</f>
        <v/>
      </c>
      <c r="J795" s="30">
        <f>I795*D795</f>
        <v/>
      </c>
      <c r="K795" s="23">
        <f>UPPER(VLOOKUP(C795,MasterSheet!H:U,14,))</f>
        <v/>
      </c>
    </row>
    <row r="796">
      <c r="A796" s="23" t="inlineStr">
        <is>
          <t xml:space="preserve">EED116824  </t>
        </is>
      </c>
      <c r="B796" s="32" t="n">
        <v>45845</v>
      </c>
      <c r="C796" s="23" t="n">
        <v>300332</v>
      </c>
      <c r="D796" s="23">
        <f>_xlfn.XLOOKUP(C796,MasterSheet!H:H,MasterSheet!F:F)</f>
        <v/>
      </c>
      <c r="E796" s="24">
        <f>SUMIFS(MasterSheet!J:J, MasterSheet!B:B, A796, MasterSheet!D:D, B796, MasterSheet!H:H, C796)</f>
        <v/>
      </c>
      <c r="F796" s="24">
        <f>E796*D796</f>
        <v/>
      </c>
      <c r="G796" s="28">
        <f>SUMIFS(MasterSheet!K:K, MasterSheet!B:B, A796, MasterSheet!D:D, B796, MasterSheet!H:H, C796)</f>
        <v/>
      </c>
      <c r="H796" s="28">
        <f>G796*D796</f>
        <v/>
      </c>
      <c r="I796" s="30">
        <f>SUMIFS(MasterSheet!L:L, MasterSheet!B:B, A796, MasterSheet!D:D, B796, MasterSheet!H:H, C796)</f>
        <v/>
      </c>
      <c r="J796" s="30">
        <f>I796*D796</f>
        <v/>
      </c>
      <c r="K796" s="23">
        <f>UPPER(VLOOKUP(C796,MasterSheet!H:U,14,))</f>
        <v/>
      </c>
    </row>
    <row r="797">
      <c r="A797" s="23" t="inlineStr">
        <is>
          <t xml:space="preserve">EED116824  </t>
        </is>
      </c>
      <c r="B797" s="32" t="n">
        <v>45845</v>
      </c>
      <c r="C797" s="23" t="n">
        <v>302820</v>
      </c>
      <c r="D797" s="23">
        <f>_xlfn.XLOOKUP(C797,MasterSheet!H:H,MasterSheet!F:F)</f>
        <v/>
      </c>
      <c r="E797" s="24">
        <f>SUMIFS(MasterSheet!J:J, MasterSheet!B:B, A797, MasterSheet!D:D, B797, MasterSheet!H:H, C797)</f>
        <v/>
      </c>
      <c r="F797" s="24">
        <f>E797*D797</f>
        <v/>
      </c>
      <c r="G797" s="28">
        <f>SUMIFS(MasterSheet!K:K, MasterSheet!B:B, A797, MasterSheet!D:D, B797, MasterSheet!H:H, C797)</f>
        <v/>
      </c>
      <c r="H797" s="28">
        <f>G797*D797</f>
        <v/>
      </c>
      <c r="I797" s="30">
        <f>SUMIFS(MasterSheet!L:L, MasterSheet!B:B, A797, MasterSheet!D:D, B797, MasterSheet!H:H, C797)</f>
        <v/>
      </c>
      <c r="J797" s="30">
        <f>I797*D797</f>
        <v/>
      </c>
      <c r="K797" s="23">
        <f>UPPER(VLOOKUP(C797,MasterSheet!H:U,14,))</f>
        <v/>
      </c>
    </row>
    <row r="798">
      <c r="A798" s="23" t="inlineStr">
        <is>
          <t xml:space="preserve">EED116824  </t>
        </is>
      </c>
      <c r="B798" s="32" t="n">
        <v>45845</v>
      </c>
      <c r="C798" s="23" t="n">
        <v>302934</v>
      </c>
      <c r="D798" s="23">
        <f>_xlfn.XLOOKUP(C798,MasterSheet!H:H,MasterSheet!F:F)</f>
        <v/>
      </c>
      <c r="E798" s="24">
        <f>SUMIFS(MasterSheet!J:J, MasterSheet!B:B, A798, MasterSheet!D:D, B798, MasterSheet!H:H, C798)</f>
        <v/>
      </c>
      <c r="F798" s="24">
        <f>E798*D798</f>
        <v/>
      </c>
      <c r="G798" s="28">
        <f>SUMIFS(MasterSheet!K:K, MasterSheet!B:B, A798, MasterSheet!D:D, B798, MasterSheet!H:H, C798)</f>
        <v/>
      </c>
      <c r="H798" s="28">
        <f>G798*D798</f>
        <v/>
      </c>
      <c r="I798" s="30">
        <f>SUMIFS(MasterSheet!L:L, MasterSheet!B:B, A798, MasterSheet!D:D, B798, MasterSheet!H:H, C798)</f>
        <v/>
      </c>
      <c r="J798" s="30">
        <f>I798*D798</f>
        <v/>
      </c>
      <c r="K798" s="23">
        <f>UPPER(VLOOKUP(C798,MasterSheet!H:U,14,))</f>
        <v/>
      </c>
    </row>
    <row r="799">
      <c r="A799" s="23" t="inlineStr">
        <is>
          <t xml:space="preserve">EED116824  </t>
        </is>
      </c>
      <c r="B799" s="32" t="n">
        <v>45845</v>
      </c>
      <c r="C799" s="23" t="n">
        <v>304022</v>
      </c>
      <c r="D799" s="23">
        <f>_xlfn.XLOOKUP(C799,MasterSheet!H:H,MasterSheet!F:F)</f>
        <v/>
      </c>
      <c r="E799" s="24">
        <f>SUMIFS(MasterSheet!J:J, MasterSheet!B:B, A799, MasterSheet!D:D, B799, MasterSheet!H:H, C799)</f>
        <v/>
      </c>
      <c r="F799" s="24">
        <f>E799*D799</f>
        <v/>
      </c>
      <c r="G799" s="28">
        <f>SUMIFS(MasterSheet!K:K, MasterSheet!B:B, A799, MasterSheet!D:D, B799, MasterSheet!H:H, C799)</f>
        <v/>
      </c>
      <c r="H799" s="28">
        <f>G799*D799</f>
        <v/>
      </c>
      <c r="I799" s="30">
        <f>SUMIFS(MasterSheet!L:L, MasterSheet!B:B, A799, MasterSheet!D:D, B799, MasterSheet!H:H, C799)</f>
        <v/>
      </c>
      <c r="J799" s="30">
        <f>I799*D799</f>
        <v/>
      </c>
      <c r="K799" s="23">
        <f>UPPER(VLOOKUP(C799,MasterSheet!H:U,14,))</f>
        <v/>
      </c>
    </row>
    <row r="800">
      <c r="A800" s="23" t="inlineStr">
        <is>
          <t xml:space="preserve">EED116824  </t>
        </is>
      </c>
      <c r="B800" s="32" t="n">
        <v>45845</v>
      </c>
      <c r="C800" s="23" t="n">
        <v>309719</v>
      </c>
      <c r="D800" s="23">
        <f>_xlfn.XLOOKUP(C800,MasterSheet!H:H,MasterSheet!F:F)</f>
        <v/>
      </c>
      <c r="E800" s="24">
        <f>SUMIFS(MasterSheet!J:J, MasterSheet!B:B, A800, MasterSheet!D:D, B800, MasterSheet!H:H, C800)</f>
        <v/>
      </c>
      <c r="F800" s="24">
        <f>E800*D800</f>
        <v/>
      </c>
      <c r="G800" s="28">
        <f>SUMIFS(MasterSheet!K:K, MasterSheet!B:B, A800, MasterSheet!D:D, B800, MasterSheet!H:H, C800)</f>
        <v/>
      </c>
      <c r="H800" s="28">
        <f>G800*D800</f>
        <v/>
      </c>
      <c r="I800" s="30">
        <f>SUMIFS(MasterSheet!L:L, MasterSheet!B:B, A800, MasterSheet!D:D, B800, MasterSheet!H:H, C800)</f>
        <v/>
      </c>
      <c r="J800" s="30">
        <f>I800*D800</f>
        <v/>
      </c>
      <c r="K800" s="23">
        <f>UPPER(VLOOKUP(C800,MasterSheet!H:U,14,))</f>
        <v/>
      </c>
    </row>
    <row r="801">
      <c r="A801" s="23" t="inlineStr">
        <is>
          <t xml:space="preserve">EED116824  </t>
        </is>
      </c>
      <c r="B801" s="32" t="n">
        <v>45845</v>
      </c>
      <c r="C801" s="23" t="n">
        <v>311122</v>
      </c>
      <c r="D801" s="23">
        <f>_xlfn.XLOOKUP(C801,MasterSheet!H:H,MasterSheet!F:F)</f>
        <v/>
      </c>
      <c r="E801" s="24">
        <f>SUMIFS(MasterSheet!J:J, MasterSheet!B:B, A801, MasterSheet!D:D, B801, MasterSheet!H:H, C801)</f>
        <v/>
      </c>
      <c r="F801" s="24">
        <f>E801*D801</f>
        <v/>
      </c>
      <c r="G801" s="28">
        <f>SUMIFS(MasterSheet!K:K, MasterSheet!B:B, A801, MasterSheet!D:D, B801, MasterSheet!H:H, C801)</f>
        <v/>
      </c>
      <c r="H801" s="28">
        <f>G801*D801</f>
        <v/>
      </c>
      <c r="I801" s="30">
        <f>SUMIFS(MasterSheet!L:L, MasterSheet!B:B, A801, MasterSheet!D:D, B801, MasterSheet!H:H, C801)</f>
        <v/>
      </c>
      <c r="J801" s="30">
        <f>I801*D801</f>
        <v/>
      </c>
      <c r="K801" s="23">
        <f>UPPER(VLOOKUP(C801,MasterSheet!H:U,14,))</f>
        <v/>
      </c>
    </row>
    <row r="802">
      <c r="A802" s="23" t="inlineStr">
        <is>
          <t xml:space="preserve">EED116824  </t>
        </is>
      </c>
      <c r="B802" s="32" t="n">
        <v>45845</v>
      </c>
      <c r="C802" s="23" t="n">
        <v>312815</v>
      </c>
      <c r="D802" s="23">
        <f>_xlfn.XLOOKUP(C802,MasterSheet!H:H,MasterSheet!F:F)</f>
        <v/>
      </c>
      <c r="E802" s="24">
        <f>SUMIFS(MasterSheet!J:J, MasterSheet!B:B, A802, MasterSheet!D:D, B802, MasterSheet!H:H, C802)</f>
        <v/>
      </c>
      <c r="F802" s="24">
        <f>E802*D802</f>
        <v/>
      </c>
      <c r="G802" s="28">
        <f>SUMIFS(MasterSheet!K:K, MasterSheet!B:B, A802, MasterSheet!D:D, B802, MasterSheet!H:H, C802)</f>
        <v/>
      </c>
      <c r="H802" s="28">
        <f>G802*D802</f>
        <v/>
      </c>
      <c r="I802" s="30">
        <f>SUMIFS(MasterSheet!L:L, MasterSheet!B:B, A802, MasterSheet!D:D, B802, MasterSheet!H:H, C802)</f>
        <v/>
      </c>
      <c r="J802" s="30">
        <f>I802*D802</f>
        <v/>
      </c>
      <c r="K802" s="23">
        <f>UPPER(VLOOKUP(C802,MasterSheet!H:U,14,))</f>
        <v/>
      </c>
    </row>
    <row r="803">
      <c r="A803" s="23" t="inlineStr">
        <is>
          <t xml:space="preserve">EED116824  </t>
        </is>
      </c>
      <c r="B803" s="32" t="n">
        <v>45845</v>
      </c>
      <c r="C803" s="23" t="n">
        <v>320107</v>
      </c>
      <c r="D803" s="23">
        <f>_xlfn.XLOOKUP(C803,MasterSheet!H:H,MasterSheet!F:F)</f>
        <v/>
      </c>
      <c r="E803" s="24">
        <f>SUMIFS(MasterSheet!J:J, MasterSheet!B:B, A803, MasterSheet!D:D, B803, MasterSheet!H:H, C803)</f>
        <v/>
      </c>
      <c r="F803" s="24">
        <f>E803*D803</f>
        <v/>
      </c>
      <c r="G803" s="28">
        <f>SUMIFS(MasterSheet!K:K, MasterSheet!B:B, A803, MasterSheet!D:D, B803, MasterSheet!H:H, C803)</f>
        <v/>
      </c>
      <c r="H803" s="28">
        <f>G803*D803</f>
        <v/>
      </c>
      <c r="I803" s="30">
        <f>SUMIFS(MasterSheet!L:L, MasterSheet!B:B, A803, MasterSheet!D:D, B803, MasterSheet!H:H, C803)</f>
        <v/>
      </c>
      <c r="J803" s="30">
        <f>I803*D803</f>
        <v/>
      </c>
      <c r="K803" s="23">
        <f>UPPER(VLOOKUP(C803,MasterSheet!H:U,14,))</f>
        <v/>
      </c>
    </row>
    <row r="804">
      <c r="A804" s="23" t="inlineStr">
        <is>
          <t xml:space="preserve">EED116824  </t>
        </is>
      </c>
      <c r="B804" s="32" t="n">
        <v>45845</v>
      </c>
      <c r="C804" s="23" t="n">
        <v>323006</v>
      </c>
      <c r="D804" s="23">
        <f>_xlfn.XLOOKUP(C804,MasterSheet!H:H,MasterSheet!F:F)</f>
        <v/>
      </c>
      <c r="E804" s="24">
        <f>SUMIFS(MasterSheet!J:J, MasterSheet!B:B, A804, MasterSheet!D:D, B804, MasterSheet!H:H, C804)</f>
        <v/>
      </c>
      <c r="F804" s="24">
        <f>E804*D804</f>
        <v/>
      </c>
      <c r="G804" s="28">
        <f>SUMIFS(MasterSheet!K:K, MasterSheet!B:B, A804, MasterSheet!D:D, B804, MasterSheet!H:H, C804)</f>
        <v/>
      </c>
      <c r="H804" s="28">
        <f>G804*D804</f>
        <v/>
      </c>
      <c r="I804" s="30">
        <f>SUMIFS(MasterSheet!L:L, MasterSheet!B:B, A804, MasterSheet!D:D, B804, MasterSheet!H:H, C804)</f>
        <v/>
      </c>
      <c r="J804" s="30">
        <f>I804*D804</f>
        <v/>
      </c>
      <c r="K804" s="23">
        <f>UPPER(VLOOKUP(C804,MasterSheet!H:U,14,))</f>
        <v/>
      </c>
    </row>
    <row r="805">
      <c r="A805" s="23" t="inlineStr">
        <is>
          <t xml:space="preserve">EED116824  </t>
        </is>
      </c>
      <c r="B805" s="32" t="n">
        <v>45845</v>
      </c>
      <c r="C805" s="23" t="n">
        <v>323028</v>
      </c>
      <c r="D805" s="23">
        <f>_xlfn.XLOOKUP(C805,MasterSheet!H:H,MasterSheet!F:F)</f>
        <v/>
      </c>
      <c r="E805" s="24">
        <f>SUMIFS(MasterSheet!J:J, MasterSheet!B:B, A805, MasterSheet!D:D, B805, MasterSheet!H:H, C805)</f>
        <v/>
      </c>
      <c r="F805" s="24">
        <f>E805*D805</f>
        <v/>
      </c>
      <c r="G805" s="28">
        <f>SUMIFS(MasterSheet!K:K, MasterSheet!B:B, A805, MasterSheet!D:D, B805, MasterSheet!H:H, C805)</f>
        <v/>
      </c>
      <c r="H805" s="28">
        <f>G805*D805</f>
        <v/>
      </c>
      <c r="I805" s="30">
        <f>SUMIFS(MasterSheet!L:L, MasterSheet!B:B, A805, MasterSheet!D:D, B805, MasterSheet!H:H, C805)</f>
        <v/>
      </c>
      <c r="J805" s="30">
        <f>I805*D805</f>
        <v/>
      </c>
      <c r="K805" s="23">
        <f>UPPER(VLOOKUP(C805,MasterSheet!H:U,14,))</f>
        <v/>
      </c>
    </row>
    <row r="806">
      <c r="A806" s="23" t="inlineStr">
        <is>
          <t xml:space="preserve">EED116824  </t>
        </is>
      </c>
      <c r="B806" s="32" t="n">
        <v>45845</v>
      </c>
      <c r="C806" s="23" t="n">
        <v>332306</v>
      </c>
      <c r="D806" s="23">
        <f>_xlfn.XLOOKUP(C806,MasterSheet!H:H,MasterSheet!F:F)</f>
        <v/>
      </c>
      <c r="E806" s="24">
        <f>SUMIFS(MasterSheet!J:J, MasterSheet!B:B, A806, MasterSheet!D:D, B806, MasterSheet!H:H, C806)</f>
        <v/>
      </c>
      <c r="F806" s="24">
        <f>E806*D806</f>
        <v/>
      </c>
      <c r="G806" s="28">
        <f>SUMIFS(MasterSheet!K:K, MasterSheet!B:B, A806, MasterSheet!D:D, B806, MasterSheet!H:H, C806)</f>
        <v/>
      </c>
      <c r="H806" s="28">
        <f>G806*D806</f>
        <v/>
      </c>
      <c r="I806" s="30">
        <f>SUMIFS(MasterSheet!L:L, MasterSheet!B:B, A806, MasterSheet!D:D, B806, MasterSheet!H:H, C806)</f>
        <v/>
      </c>
      <c r="J806" s="30">
        <f>I806*D806</f>
        <v/>
      </c>
      <c r="K806" s="23">
        <f>UPPER(VLOOKUP(C806,MasterSheet!H:U,14,))</f>
        <v/>
      </c>
    </row>
    <row r="807">
      <c r="A807" s="23" t="inlineStr">
        <is>
          <t xml:space="preserve">EED116824  </t>
        </is>
      </c>
      <c r="B807" s="32" t="n">
        <v>45845</v>
      </c>
      <c r="C807" s="23" t="n">
        <v>344750</v>
      </c>
      <c r="D807" s="23">
        <f>_xlfn.XLOOKUP(C807,MasterSheet!H:H,MasterSheet!F:F)</f>
        <v/>
      </c>
      <c r="E807" s="24">
        <f>SUMIFS(MasterSheet!J:J, MasterSheet!B:B, A807, MasterSheet!D:D, B807, MasterSheet!H:H, C807)</f>
        <v/>
      </c>
      <c r="F807" s="24">
        <f>E807*D807</f>
        <v/>
      </c>
      <c r="G807" s="28">
        <f>SUMIFS(MasterSheet!K:K, MasterSheet!B:B, A807, MasterSheet!D:D, B807, MasterSheet!H:H, C807)</f>
        <v/>
      </c>
      <c r="H807" s="28">
        <f>G807*D807</f>
        <v/>
      </c>
      <c r="I807" s="30">
        <f>SUMIFS(MasterSheet!L:L, MasterSheet!B:B, A807, MasterSheet!D:D, B807, MasterSheet!H:H, C807)</f>
        <v/>
      </c>
      <c r="J807" s="30">
        <f>I807*D807</f>
        <v/>
      </c>
      <c r="K807" s="23">
        <f>UPPER(VLOOKUP(C807,MasterSheet!H:U,14,))</f>
        <v/>
      </c>
    </row>
    <row r="808">
      <c r="A808" s="23" t="inlineStr">
        <is>
          <t xml:space="preserve">EED116824  </t>
        </is>
      </c>
      <c r="B808" s="32" t="n">
        <v>45845</v>
      </c>
      <c r="C808" s="23" t="n">
        <v>348219</v>
      </c>
      <c r="D808" s="23">
        <f>_xlfn.XLOOKUP(C808,MasterSheet!H:H,MasterSheet!F:F)</f>
        <v/>
      </c>
      <c r="E808" s="24">
        <f>SUMIFS(MasterSheet!J:J, MasterSheet!B:B, A808, MasterSheet!D:D, B808, MasterSheet!H:H, C808)</f>
        <v/>
      </c>
      <c r="F808" s="24">
        <f>E808*D808</f>
        <v/>
      </c>
      <c r="G808" s="28">
        <f>SUMIFS(MasterSheet!K:K, MasterSheet!B:B, A808, MasterSheet!D:D, B808, MasterSheet!H:H, C808)</f>
        <v/>
      </c>
      <c r="H808" s="28">
        <f>G808*D808</f>
        <v/>
      </c>
      <c r="I808" s="30">
        <f>SUMIFS(MasterSheet!L:L, MasterSheet!B:B, A808, MasterSheet!D:D, B808, MasterSheet!H:H, C808)</f>
        <v/>
      </c>
      <c r="J808" s="30">
        <f>I808*D808</f>
        <v/>
      </c>
      <c r="K808" s="23">
        <f>UPPER(VLOOKUP(C808,MasterSheet!H:U,14,))</f>
        <v/>
      </c>
    </row>
    <row r="809">
      <c r="A809" s="23" t="inlineStr">
        <is>
          <t xml:space="preserve">EED116824  </t>
        </is>
      </c>
      <c r="B809" s="32" t="n">
        <v>45845</v>
      </c>
      <c r="C809" s="23" t="n">
        <v>356607</v>
      </c>
      <c r="D809" s="23">
        <f>_xlfn.XLOOKUP(C809,MasterSheet!H:H,MasterSheet!F:F)</f>
        <v/>
      </c>
      <c r="E809" s="24">
        <f>SUMIFS(MasterSheet!J:J, MasterSheet!B:B, A809, MasterSheet!D:D, B809, MasterSheet!H:H, C809)</f>
        <v/>
      </c>
      <c r="F809" s="24">
        <f>E809*D809</f>
        <v/>
      </c>
      <c r="G809" s="28">
        <f>SUMIFS(MasterSheet!K:K, MasterSheet!B:B, A809, MasterSheet!D:D, B809, MasterSheet!H:H, C809)</f>
        <v/>
      </c>
      <c r="H809" s="28">
        <f>G809*D809</f>
        <v/>
      </c>
      <c r="I809" s="30">
        <f>SUMIFS(MasterSheet!L:L, MasterSheet!B:B, A809, MasterSheet!D:D, B809, MasterSheet!H:H, C809)</f>
        <v/>
      </c>
      <c r="J809" s="30">
        <f>I809*D809</f>
        <v/>
      </c>
      <c r="K809" s="23">
        <f>UPPER(VLOOKUP(C809,MasterSheet!H:U,14,))</f>
        <v/>
      </c>
    </row>
    <row r="810">
      <c r="A810" s="23" t="inlineStr">
        <is>
          <t xml:space="preserve">EED116824  </t>
        </is>
      </c>
      <c r="B810" s="32" t="n">
        <v>45845</v>
      </c>
      <c r="C810" s="23" t="n">
        <v>368504</v>
      </c>
      <c r="D810" s="23">
        <f>_xlfn.XLOOKUP(C810,MasterSheet!H:H,MasterSheet!F:F)</f>
        <v/>
      </c>
      <c r="E810" s="24">
        <f>SUMIFS(MasterSheet!J:J, MasterSheet!B:B, A810, MasterSheet!D:D, B810, MasterSheet!H:H, C810)</f>
        <v/>
      </c>
      <c r="F810" s="24">
        <f>E810*D810</f>
        <v/>
      </c>
      <c r="G810" s="28">
        <f>SUMIFS(MasterSheet!K:K, MasterSheet!B:B, A810, MasterSheet!D:D, B810, MasterSheet!H:H, C810)</f>
        <v/>
      </c>
      <c r="H810" s="28">
        <f>G810*D810</f>
        <v/>
      </c>
      <c r="I810" s="30">
        <f>SUMIFS(MasterSheet!L:L, MasterSheet!B:B, A810, MasterSheet!D:D, B810, MasterSheet!H:H, C810)</f>
        <v/>
      </c>
      <c r="J810" s="30">
        <f>I810*D810</f>
        <v/>
      </c>
      <c r="K810" s="23">
        <f>UPPER(VLOOKUP(C810,MasterSheet!H:U,14,))</f>
        <v/>
      </c>
    </row>
    <row r="811">
      <c r="A811" s="23" t="inlineStr">
        <is>
          <t xml:space="preserve">EED116824  </t>
        </is>
      </c>
      <c r="B811" s="32" t="n">
        <v>45845</v>
      </c>
      <c r="C811" s="23" t="n">
        <v>420302</v>
      </c>
      <c r="D811" s="23">
        <f>_xlfn.XLOOKUP(C811,MasterSheet!H:H,MasterSheet!F:F)</f>
        <v/>
      </c>
      <c r="E811" s="24">
        <f>SUMIFS(MasterSheet!J:J, MasterSheet!B:B, A811, MasterSheet!D:D, B811, MasterSheet!H:H, C811)</f>
        <v/>
      </c>
      <c r="F811" s="24">
        <f>E811*D811</f>
        <v/>
      </c>
      <c r="G811" s="28">
        <f>SUMIFS(MasterSheet!K:K, MasterSheet!B:B, A811, MasterSheet!D:D, B811, MasterSheet!H:H, C811)</f>
        <v/>
      </c>
      <c r="H811" s="28">
        <f>G811*D811</f>
        <v/>
      </c>
      <c r="I811" s="30">
        <f>SUMIFS(MasterSheet!L:L, MasterSheet!B:B, A811, MasterSheet!D:D, B811, MasterSheet!H:H, C811)</f>
        <v/>
      </c>
      <c r="J811" s="30">
        <f>I811*D811</f>
        <v/>
      </c>
      <c r="K811" s="23">
        <f>UPPER(VLOOKUP(C811,MasterSheet!H:U,14,))</f>
        <v/>
      </c>
    </row>
    <row r="812">
      <c r="A812" s="23" t="inlineStr">
        <is>
          <t xml:space="preserve">EED116824  </t>
        </is>
      </c>
      <c r="B812" s="32" t="n">
        <v>45845</v>
      </c>
      <c r="C812" s="23" t="n">
        <v>421601</v>
      </c>
      <c r="D812" s="23">
        <f>_xlfn.XLOOKUP(C812,MasterSheet!H:H,MasterSheet!F:F)</f>
        <v/>
      </c>
      <c r="E812" s="24">
        <f>SUMIFS(MasterSheet!J:J, MasterSheet!B:B, A812, MasterSheet!D:D, B812, MasterSheet!H:H, C812)</f>
        <v/>
      </c>
      <c r="F812" s="24">
        <f>E812*D812</f>
        <v/>
      </c>
      <c r="G812" s="28">
        <f>SUMIFS(MasterSheet!K:K, MasterSheet!B:B, A812, MasterSheet!D:D, B812, MasterSheet!H:H, C812)</f>
        <v/>
      </c>
      <c r="H812" s="28">
        <f>G812*D812</f>
        <v/>
      </c>
      <c r="I812" s="30">
        <f>SUMIFS(MasterSheet!L:L, MasterSheet!B:B, A812, MasterSheet!D:D, B812, MasterSheet!H:H, C812)</f>
        <v/>
      </c>
      <c r="J812" s="30">
        <f>I812*D812</f>
        <v/>
      </c>
      <c r="K812" s="23">
        <f>UPPER(VLOOKUP(C812,MasterSheet!H:U,14,))</f>
        <v/>
      </c>
    </row>
    <row r="813">
      <c r="A813" s="23" t="inlineStr">
        <is>
          <t xml:space="preserve">EED116824  </t>
        </is>
      </c>
      <c r="B813" s="32" t="n">
        <v>45845</v>
      </c>
      <c r="C813" s="23" t="n">
        <v>423111</v>
      </c>
      <c r="D813" s="23">
        <f>_xlfn.XLOOKUP(C813,MasterSheet!H:H,MasterSheet!F:F)</f>
        <v/>
      </c>
      <c r="E813" s="24">
        <f>SUMIFS(MasterSheet!J:J, MasterSheet!B:B, A813, MasterSheet!D:D, B813, MasterSheet!H:H, C813)</f>
        <v/>
      </c>
      <c r="F813" s="24">
        <f>E813*D813</f>
        <v/>
      </c>
      <c r="G813" s="28">
        <f>SUMIFS(MasterSheet!K:K, MasterSheet!B:B, A813, MasterSheet!D:D, B813, MasterSheet!H:H, C813)</f>
        <v/>
      </c>
      <c r="H813" s="28">
        <f>G813*D813</f>
        <v/>
      </c>
      <c r="I813" s="30">
        <f>SUMIFS(MasterSheet!L:L, MasterSheet!B:B, A813, MasterSheet!D:D, B813, MasterSheet!H:H, C813)</f>
        <v/>
      </c>
      <c r="J813" s="30">
        <f>I813*D813</f>
        <v/>
      </c>
      <c r="K813" s="23">
        <f>UPPER(VLOOKUP(C813,MasterSheet!H:U,14,))</f>
        <v/>
      </c>
    </row>
    <row r="814">
      <c r="A814" s="23" t="inlineStr">
        <is>
          <t xml:space="preserve">EED116824  </t>
        </is>
      </c>
      <c r="B814" s="32" t="n">
        <v>45845</v>
      </c>
      <c r="C814" s="23" t="n">
        <v>430104</v>
      </c>
      <c r="D814" s="23">
        <f>_xlfn.XLOOKUP(C814,MasterSheet!H:H,MasterSheet!F:F)</f>
        <v/>
      </c>
      <c r="E814" s="24">
        <f>SUMIFS(MasterSheet!J:J, MasterSheet!B:B, A814, MasterSheet!D:D, B814, MasterSheet!H:H, C814)</f>
        <v/>
      </c>
      <c r="F814" s="24">
        <f>E814*D814</f>
        <v/>
      </c>
      <c r="G814" s="28">
        <f>SUMIFS(MasterSheet!K:K, MasterSheet!B:B, A814, MasterSheet!D:D, B814, MasterSheet!H:H, C814)</f>
        <v/>
      </c>
      <c r="H814" s="28">
        <f>G814*D814</f>
        <v/>
      </c>
      <c r="I814" s="30">
        <f>SUMIFS(MasterSheet!L:L, MasterSheet!B:B, A814, MasterSheet!D:D, B814, MasterSheet!H:H, C814)</f>
        <v/>
      </c>
      <c r="J814" s="30">
        <f>I814*D814</f>
        <v/>
      </c>
      <c r="K814" s="23">
        <f>UPPER(VLOOKUP(C814,MasterSheet!H:U,14,))</f>
        <v/>
      </c>
    </row>
    <row r="815">
      <c r="A815" s="23" t="inlineStr">
        <is>
          <t xml:space="preserve">EED116824  </t>
        </is>
      </c>
      <c r="B815" s="32" t="n">
        <v>45845</v>
      </c>
      <c r="C815" s="23" t="n">
        <v>505808</v>
      </c>
      <c r="D815" s="23">
        <f>_xlfn.XLOOKUP(C815,MasterSheet!H:H,MasterSheet!F:F)</f>
        <v/>
      </c>
      <c r="E815" s="24">
        <f>SUMIFS(MasterSheet!J:J, MasterSheet!B:B, A815, MasterSheet!D:D, B815, MasterSheet!H:H, C815)</f>
        <v/>
      </c>
      <c r="F815" s="24">
        <f>E815*D815</f>
        <v/>
      </c>
      <c r="G815" s="28">
        <f>SUMIFS(MasterSheet!K:K, MasterSheet!B:B, A815, MasterSheet!D:D, B815, MasterSheet!H:H, C815)</f>
        <v/>
      </c>
      <c r="H815" s="28">
        <f>G815*D815</f>
        <v/>
      </c>
      <c r="I815" s="30">
        <f>SUMIFS(MasterSheet!L:L, MasterSheet!B:B, A815, MasterSheet!D:D, B815, MasterSheet!H:H, C815)</f>
        <v/>
      </c>
      <c r="J815" s="30">
        <f>I815*D815</f>
        <v/>
      </c>
      <c r="K815" s="23">
        <f>UPPER(VLOOKUP(C815,MasterSheet!H:U,14,))</f>
        <v/>
      </c>
    </row>
    <row r="816">
      <c r="A816" s="23" t="inlineStr">
        <is>
          <t xml:space="preserve">EED116824  </t>
        </is>
      </c>
      <c r="B816" s="32" t="n">
        <v>45845</v>
      </c>
      <c r="C816" s="23" t="n">
        <v>505816</v>
      </c>
      <c r="D816" s="23">
        <f>_xlfn.XLOOKUP(C816,MasterSheet!H:H,MasterSheet!F:F)</f>
        <v/>
      </c>
      <c r="E816" s="24">
        <f>SUMIFS(MasterSheet!J:J, MasterSheet!B:B, A816, MasterSheet!D:D, B816, MasterSheet!H:H, C816)</f>
        <v/>
      </c>
      <c r="F816" s="24">
        <f>E816*D816</f>
        <v/>
      </c>
      <c r="G816" s="28">
        <f>SUMIFS(MasterSheet!K:K, MasterSheet!B:B, A816, MasterSheet!D:D, B816, MasterSheet!H:H, C816)</f>
        <v/>
      </c>
      <c r="H816" s="28">
        <f>G816*D816</f>
        <v/>
      </c>
      <c r="I816" s="30">
        <f>SUMIFS(MasterSheet!L:L, MasterSheet!B:B, A816, MasterSheet!D:D, B816, MasterSheet!H:H, C816)</f>
        <v/>
      </c>
      <c r="J816" s="30">
        <f>I816*D816</f>
        <v/>
      </c>
      <c r="K816" s="23">
        <f>UPPER(VLOOKUP(C816,MasterSheet!H:U,14,))</f>
        <v/>
      </c>
    </row>
    <row r="817">
      <c r="A817" s="23" t="inlineStr">
        <is>
          <t xml:space="preserve">EED116824  </t>
        </is>
      </c>
      <c r="B817" s="32" t="n">
        <v>45845</v>
      </c>
      <c r="C817" s="23" t="n">
        <v>506507</v>
      </c>
      <c r="D817" s="23">
        <f>_xlfn.XLOOKUP(C817,MasterSheet!H:H,MasterSheet!F:F)</f>
        <v/>
      </c>
      <c r="E817" s="24">
        <f>SUMIFS(MasterSheet!J:J, MasterSheet!B:B, A817, MasterSheet!D:D, B817, MasterSheet!H:H, C817)</f>
        <v/>
      </c>
      <c r="F817" s="24">
        <f>E817*D817</f>
        <v/>
      </c>
      <c r="G817" s="28">
        <f>SUMIFS(MasterSheet!K:K, MasterSheet!B:B, A817, MasterSheet!D:D, B817, MasterSheet!H:H, C817)</f>
        <v/>
      </c>
      <c r="H817" s="28">
        <f>G817*D817</f>
        <v/>
      </c>
      <c r="I817" s="30">
        <f>SUMIFS(MasterSheet!L:L, MasterSheet!B:B, A817, MasterSheet!D:D, B817, MasterSheet!H:H, C817)</f>
        <v/>
      </c>
      <c r="J817" s="30">
        <f>I817*D817</f>
        <v/>
      </c>
      <c r="K817" s="23">
        <f>UPPER(VLOOKUP(C817,MasterSheet!H:U,14,))</f>
        <v/>
      </c>
    </row>
    <row r="818">
      <c r="A818" s="23" t="inlineStr">
        <is>
          <t xml:space="preserve">EED116824  </t>
        </is>
      </c>
      <c r="B818" s="32" t="n">
        <v>45845</v>
      </c>
      <c r="C818" s="23" t="n">
        <v>506804</v>
      </c>
      <c r="D818" s="23">
        <f>_xlfn.XLOOKUP(C818,MasterSheet!H:H,MasterSheet!F:F)</f>
        <v/>
      </c>
      <c r="E818" s="24">
        <f>SUMIFS(MasterSheet!J:J, MasterSheet!B:B, A818, MasterSheet!D:D, B818, MasterSheet!H:H, C818)</f>
        <v/>
      </c>
      <c r="F818" s="24">
        <f>E818*D818</f>
        <v/>
      </c>
      <c r="G818" s="28">
        <f>SUMIFS(MasterSheet!K:K, MasterSheet!B:B, A818, MasterSheet!D:D, B818, MasterSheet!H:H, C818)</f>
        <v/>
      </c>
      <c r="H818" s="28">
        <f>G818*D818</f>
        <v/>
      </c>
      <c r="I818" s="30">
        <f>SUMIFS(MasterSheet!L:L, MasterSheet!B:B, A818, MasterSheet!D:D, B818, MasterSheet!H:H, C818)</f>
        <v/>
      </c>
      <c r="J818" s="30">
        <f>I818*D818</f>
        <v/>
      </c>
      <c r="K818" s="23">
        <f>UPPER(VLOOKUP(C818,MasterSheet!H:U,14,))</f>
        <v/>
      </c>
    </row>
    <row r="819">
      <c r="A819" s="23" t="inlineStr">
        <is>
          <t xml:space="preserve">EED116824  </t>
        </is>
      </c>
      <c r="B819" s="32" t="n">
        <v>45845</v>
      </c>
      <c r="C819" s="23" t="n">
        <v>506916</v>
      </c>
      <c r="D819" s="23">
        <f>_xlfn.XLOOKUP(C819,MasterSheet!H:H,MasterSheet!F:F)</f>
        <v/>
      </c>
      <c r="E819" s="24">
        <f>SUMIFS(MasterSheet!J:J, MasterSheet!B:B, A819, MasterSheet!D:D, B819, MasterSheet!H:H, C819)</f>
        <v/>
      </c>
      <c r="F819" s="24">
        <f>E819*D819</f>
        <v/>
      </c>
      <c r="G819" s="28">
        <f>SUMIFS(MasterSheet!K:K, MasterSheet!B:B, A819, MasterSheet!D:D, B819, MasterSheet!H:H, C819)</f>
        <v/>
      </c>
      <c r="H819" s="28">
        <f>G819*D819</f>
        <v/>
      </c>
      <c r="I819" s="30">
        <f>SUMIFS(MasterSheet!L:L, MasterSheet!B:B, A819, MasterSheet!D:D, B819, MasterSheet!H:H, C819)</f>
        <v/>
      </c>
      <c r="J819" s="30">
        <f>I819*D819</f>
        <v/>
      </c>
      <c r="K819" s="23">
        <f>UPPER(VLOOKUP(C819,MasterSheet!H:U,14,))</f>
        <v/>
      </c>
    </row>
    <row r="820">
      <c r="A820" s="23" t="inlineStr">
        <is>
          <t xml:space="preserve">EED116824  </t>
        </is>
      </c>
      <c r="B820" s="32" t="n">
        <v>45845</v>
      </c>
      <c r="C820" s="23" t="n">
        <v>591706</v>
      </c>
      <c r="D820" s="23">
        <f>_xlfn.XLOOKUP(C820,MasterSheet!H:H,MasterSheet!F:F)</f>
        <v/>
      </c>
      <c r="E820" s="24">
        <f>SUMIFS(MasterSheet!J:J, MasterSheet!B:B, A820, MasterSheet!D:D, B820, MasterSheet!H:H, C820)</f>
        <v/>
      </c>
      <c r="F820" s="24">
        <f>E820*D820</f>
        <v/>
      </c>
      <c r="G820" s="28">
        <f>SUMIFS(MasterSheet!K:K, MasterSheet!B:B, A820, MasterSheet!D:D, B820, MasterSheet!H:H, C820)</f>
        <v/>
      </c>
      <c r="H820" s="28">
        <f>G820*D820</f>
        <v/>
      </c>
      <c r="I820" s="30">
        <f>SUMIFS(MasterSheet!L:L, MasterSheet!B:B, A820, MasterSheet!D:D, B820, MasterSheet!H:H, C820)</f>
        <v/>
      </c>
      <c r="J820" s="30">
        <f>I820*D820</f>
        <v/>
      </c>
      <c r="K820" s="23">
        <f>UPPER(VLOOKUP(C820,MasterSheet!H:U,14,))</f>
        <v/>
      </c>
    </row>
    <row r="821">
      <c r="A821" s="23" t="inlineStr">
        <is>
          <t xml:space="preserve">EED116824  </t>
        </is>
      </c>
      <c r="B821" s="32" t="n">
        <v>45845</v>
      </c>
      <c r="C821" s="23" t="n">
        <v>801701</v>
      </c>
      <c r="D821" s="23">
        <f>_xlfn.XLOOKUP(C821,MasterSheet!H:H,MasterSheet!F:F)</f>
        <v/>
      </c>
      <c r="E821" s="24">
        <f>SUMIFS(MasterSheet!J:J, MasterSheet!B:B, A821, MasterSheet!D:D, B821, MasterSheet!H:H, C821)</f>
        <v/>
      </c>
      <c r="F821" s="24">
        <f>E821*D821</f>
        <v/>
      </c>
      <c r="G821" s="28">
        <f>SUMIFS(MasterSheet!K:K, MasterSheet!B:B, A821, MasterSheet!D:D, B821, MasterSheet!H:H, C821)</f>
        <v/>
      </c>
      <c r="H821" s="28">
        <f>G821*D821</f>
        <v/>
      </c>
      <c r="I821" s="30">
        <f>SUMIFS(MasterSheet!L:L, MasterSheet!B:B, A821, MasterSheet!D:D, B821, MasterSheet!H:H, C821)</f>
        <v/>
      </c>
      <c r="J821" s="30">
        <f>I821*D821</f>
        <v/>
      </c>
      <c r="K821" s="23">
        <f>UPPER(VLOOKUP(C821,MasterSheet!H:U,14,))</f>
        <v/>
      </c>
    </row>
    <row r="822">
      <c r="A822" s="23" t="inlineStr">
        <is>
          <t xml:space="preserve">EED116824  </t>
        </is>
      </c>
      <c r="B822" s="32" t="n">
        <v>45845</v>
      </c>
      <c r="C822" s="23" t="n">
        <v>100236</v>
      </c>
      <c r="D822" s="23">
        <f>_xlfn.XLOOKUP(C822,MasterSheet!H:H,MasterSheet!F:F)</f>
        <v/>
      </c>
      <c r="E822" s="24">
        <f>SUMIFS(MasterSheet!J:J, MasterSheet!B:B, A822, MasterSheet!D:D, B822, MasterSheet!H:H, C822)</f>
        <v/>
      </c>
      <c r="F822" s="24">
        <f>E822*D822</f>
        <v/>
      </c>
      <c r="G822" s="28">
        <f>SUMIFS(MasterSheet!K:K, MasterSheet!B:B, A822, MasterSheet!D:D, B822, MasterSheet!H:H, C822)</f>
        <v/>
      </c>
      <c r="H822" s="28">
        <f>G822*D822</f>
        <v/>
      </c>
      <c r="I822" s="30">
        <f>SUMIFS(MasterSheet!L:L, MasterSheet!B:B, A822, MasterSheet!D:D, B822, MasterSheet!H:H, C822)</f>
        <v/>
      </c>
      <c r="J822" s="30">
        <f>I822*D822</f>
        <v/>
      </c>
      <c r="K822" s="23">
        <f>UPPER(VLOOKUP(C822,MasterSheet!H:U,14,))</f>
        <v/>
      </c>
    </row>
    <row r="823">
      <c r="A823" s="23" t="inlineStr">
        <is>
          <t xml:space="preserve">EED116824  </t>
        </is>
      </c>
      <c r="B823" s="32" t="n">
        <v>45845</v>
      </c>
      <c r="C823" s="23" t="n">
        <v>100612</v>
      </c>
      <c r="D823" s="23">
        <f>_xlfn.XLOOKUP(C823,MasterSheet!H:H,MasterSheet!F:F)</f>
        <v/>
      </c>
      <c r="E823" s="24">
        <f>SUMIFS(MasterSheet!J:J, MasterSheet!B:B, A823, MasterSheet!D:D, B823, MasterSheet!H:H, C823)</f>
        <v/>
      </c>
      <c r="F823" s="24">
        <f>E823*D823</f>
        <v/>
      </c>
      <c r="G823" s="28">
        <f>SUMIFS(MasterSheet!K:K, MasterSheet!B:B, A823, MasterSheet!D:D, B823, MasterSheet!H:H, C823)</f>
        <v/>
      </c>
      <c r="H823" s="28">
        <f>G823*D823</f>
        <v/>
      </c>
      <c r="I823" s="30">
        <f>SUMIFS(MasterSheet!L:L, MasterSheet!B:B, A823, MasterSheet!D:D, B823, MasterSheet!H:H, C823)</f>
        <v/>
      </c>
      <c r="J823" s="30">
        <f>I823*D823</f>
        <v/>
      </c>
      <c r="K823" s="23">
        <f>UPPER(VLOOKUP(C823,MasterSheet!H:U,14,))</f>
        <v/>
      </c>
    </row>
    <row r="824">
      <c r="A824" s="23" t="inlineStr">
        <is>
          <t xml:space="preserve">EED116824  </t>
        </is>
      </c>
      <c r="B824" s="32" t="n">
        <v>45845</v>
      </c>
      <c r="C824" s="23" t="n">
        <v>100708</v>
      </c>
      <c r="D824" s="23">
        <f>_xlfn.XLOOKUP(C824,MasterSheet!H:H,MasterSheet!F:F)</f>
        <v/>
      </c>
      <c r="E824" s="24">
        <f>SUMIFS(MasterSheet!J:J, MasterSheet!B:B, A824, MasterSheet!D:D, B824, MasterSheet!H:H, C824)</f>
        <v/>
      </c>
      <c r="F824" s="24">
        <f>E824*D824</f>
        <v/>
      </c>
      <c r="G824" s="28">
        <f>SUMIFS(MasterSheet!K:K, MasterSheet!B:B, A824, MasterSheet!D:D, B824, MasterSheet!H:H, C824)</f>
        <v/>
      </c>
      <c r="H824" s="28">
        <f>G824*D824</f>
        <v/>
      </c>
      <c r="I824" s="30">
        <f>SUMIFS(MasterSheet!L:L, MasterSheet!B:B, A824, MasterSheet!D:D, B824, MasterSheet!H:H, C824)</f>
        <v/>
      </c>
      <c r="J824" s="30">
        <f>I824*D824</f>
        <v/>
      </c>
      <c r="K824" s="23">
        <f>UPPER(VLOOKUP(C824,MasterSheet!H:U,14,))</f>
        <v/>
      </c>
    </row>
    <row r="825">
      <c r="A825" s="23" t="inlineStr">
        <is>
          <t xml:space="preserve">EED116824  </t>
        </is>
      </c>
      <c r="B825" s="32" t="n">
        <v>45845</v>
      </c>
      <c r="C825" s="23" t="n">
        <v>101823</v>
      </c>
      <c r="D825" s="23">
        <f>_xlfn.XLOOKUP(C825,MasterSheet!H:H,MasterSheet!F:F)</f>
        <v/>
      </c>
      <c r="E825" s="24">
        <f>SUMIFS(MasterSheet!J:J, MasterSheet!B:B, A825, MasterSheet!D:D, B825, MasterSheet!H:H, C825)</f>
        <v/>
      </c>
      <c r="F825" s="24">
        <f>E825*D825</f>
        <v/>
      </c>
      <c r="G825" s="28">
        <f>SUMIFS(MasterSheet!K:K, MasterSheet!B:B, A825, MasterSheet!D:D, B825, MasterSheet!H:H, C825)</f>
        <v/>
      </c>
      <c r="H825" s="28">
        <f>G825*D825</f>
        <v/>
      </c>
      <c r="I825" s="30">
        <f>SUMIFS(MasterSheet!L:L, MasterSheet!B:B, A825, MasterSheet!D:D, B825, MasterSheet!H:H, C825)</f>
        <v/>
      </c>
      <c r="J825" s="30">
        <f>I825*D825</f>
        <v/>
      </c>
      <c r="K825" s="23">
        <f>UPPER(VLOOKUP(C825,MasterSheet!H:U,14,))</f>
        <v/>
      </c>
    </row>
    <row r="826">
      <c r="A826" s="23" t="inlineStr">
        <is>
          <t xml:space="preserve">EED116824  </t>
        </is>
      </c>
      <c r="B826" s="32" t="n">
        <v>45845</v>
      </c>
      <c r="C826" s="23" t="n">
        <v>102116</v>
      </c>
      <c r="D826" s="23">
        <f>_xlfn.XLOOKUP(C826,MasterSheet!H:H,MasterSheet!F:F)</f>
        <v/>
      </c>
      <c r="E826" s="24">
        <f>SUMIFS(MasterSheet!J:J, MasterSheet!B:B, A826, MasterSheet!D:D, B826, MasterSheet!H:H, C826)</f>
        <v/>
      </c>
      <c r="F826" s="24">
        <f>E826*D826</f>
        <v/>
      </c>
      <c r="G826" s="28">
        <f>SUMIFS(MasterSheet!K:K, MasterSheet!B:B, A826, MasterSheet!D:D, B826, MasterSheet!H:H, C826)</f>
        <v/>
      </c>
      <c r="H826" s="28">
        <f>G826*D826</f>
        <v/>
      </c>
      <c r="I826" s="30">
        <f>SUMIFS(MasterSheet!L:L, MasterSheet!B:B, A826, MasterSheet!D:D, B826, MasterSheet!H:H, C826)</f>
        <v/>
      </c>
      <c r="J826" s="30">
        <f>I826*D826</f>
        <v/>
      </c>
      <c r="K826" s="23">
        <f>UPPER(VLOOKUP(C826,MasterSheet!H:U,14,))</f>
        <v/>
      </c>
    </row>
    <row r="827">
      <c r="A827" s="23" t="inlineStr">
        <is>
          <t xml:space="preserve">EED116824  </t>
        </is>
      </c>
      <c r="B827" s="32" t="n">
        <v>45845</v>
      </c>
      <c r="C827" s="23" t="n">
        <v>102720</v>
      </c>
      <c r="D827" s="23">
        <f>_xlfn.XLOOKUP(C827,MasterSheet!H:H,MasterSheet!F:F)</f>
        <v/>
      </c>
      <c r="E827" s="24">
        <f>SUMIFS(MasterSheet!J:J, MasterSheet!B:B, A827, MasterSheet!D:D, B827, MasterSheet!H:H, C827)</f>
        <v/>
      </c>
      <c r="F827" s="24">
        <f>E827*D827</f>
        <v/>
      </c>
      <c r="G827" s="28">
        <f>SUMIFS(MasterSheet!K:K, MasterSheet!B:B, A827, MasterSheet!D:D, B827, MasterSheet!H:H, C827)</f>
        <v/>
      </c>
      <c r="H827" s="28">
        <f>G827*D827</f>
        <v/>
      </c>
      <c r="I827" s="30">
        <f>SUMIFS(MasterSheet!L:L, MasterSheet!B:B, A827, MasterSheet!D:D, B827, MasterSheet!H:H, C827)</f>
        <v/>
      </c>
      <c r="J827" s="30">
        <f>I827*D827</f>
        <v/>
      </c>
      <c r="K827" s="23">
        <f>UPPER(VLOOKUP(C827,MasterSheet!H:U,14,))</f>
        <v/>
      </c>
    </row>
    <row r="828">
      <c r="A828" s="23" t="inlineStr">
        <is>
          <t xml:space="preserve">EED116824  </t>
        </is>
      </c>
      <c r="B828" s="32" t="n">
        <v>45845</v>
      </c>
      <c r="C828" s="23" t="n">
        <v>103028</v>
      </c>
      <c r="D828" s="23">
        <f>_xlfn.XLOOKUP(C828,MasterSheet!H:H,MasterSheet!F:F)</f>
        <v/>
      </c>
      <c r="E828" s="24">
        <f>SUMIFS(MasterSheet!J:J, MasterSheet!B:B, A828, MasterSheet!D:D, B828, MasterSheet!H:H, C828)</f>
        <v/>
      </c>
      <c r="F828" s="24">
        <f>E828*D828</f>
        <v/>
      </c>
      <c r="G828" s="28">
        <f>SUMIFS(MasterSheet!K:K, MasterSheet!B:B, A828, MasterSheet!D:D, B828, MasterSheet!H:H, C828)</f>
        <v/>
      </c>
      <c r="H828" s="28">
        <f>G828*D828</f>
        <v/>
      </c>
      <c r="I828" s="30">
        <f>SUMIFS(MasterSheet!L:L, MasterSheet!B:B, A828, MasterSheet!D:D, B828, MasterSheet!H:H, C828)</f>
        <v/>
      </c>
      <c r="J828" s="30">
        <f>I828*D828</f>
        <v/>
      </c>
      <c r="K828" s="23">
        <f>UPPER(VLOOKUP(C828,MasterSheet!H:U,14,))</f>
        <v/>
      </c>
    </row>
    <row r="829">
      <c r="A829" s="23" t="inlineStr">
        <is>
          <t xml:space="preserve">EED116824  </t>
        </is>
      </c>
      <c r="B829" s="32" t="n">
        <v>45845</v>
      </c>
      <c r="C829" s="23" t="n">
        <v>103106</v>
      </c>
      <c r="D829" s="23">
        <f>_xlfn.XLOOKUP(C829,MasterSheet!H:H,MasterSheet!F:F)</f>
        <v/>
      </c>
      <c r="E829" s="24">
        <f>SUMIFS(MasterSheet!J:J, MasterSheet!B:B, A829, MasterSheet!D:D, B829, MasterSheet!H:H, C829)</f>
        <v/>
      </c>
      <c r="F829" s="24">
        <f>E829*D829</f>
        <v/>
      </c>
      <c r="G829" s="28">
        <f>SUMIFS(MasterSheet!K:K, MasterSheet!B:B, A829, MasterSheet!D:D, B829, MasterSheet!H:H, C829)</f>
        <v/>
      </c>
      <c r="H829" s="28">
        <f>G829*D829</f>
        <v/>
      </c>
      <c r="I829" s="30">
        <f>SUMIFS(MasterSheet!L:L, MasterSheet!B:B, A829, MasterSheet!D:D, B829, MasterSheet!H:H, C829)</f>
        <v/>
      </c>
      <c r="J829" s="30">
        <f>I829*D829</f>
        <v/>
      </c>
      <c r="K829" s="23">
        <f>UPPER(VLOOKUP(C829,MasterSheet!H:U,14,))</f>
        <v/>
      </c>
    </row>
    <row r="830">
      <c r="A830" s="23" t="inlineStr">
        <is>
          <t xml:space="preserve">EED116824  </t>
        </is>
      </c>
      <c r="B830" s="32" t="n">
        <v>45845</v>
      </c>
      <c r="C830" s="23" t="n">
        <v>104420</v>
      </c>
      <c r="D830" s="23">
        <f>_xlfn.XLOOKUP(C830,MasterSheet!H:H,MasterSheet!F:F)</f>
        <v/>
      </c>
      <c r="E830" s="24">
        <f>SUMIFS(MasterSheet!J:J, MasterSheet!B:B, A830, MasterSheet!D:D, B830, MasterSheet!H:H, C830)</f>
        <v/>
      </c>
      <c r="F830" s="24">
        <f>E830*D830</f>
        <v/>
      </c>
      <c r="G830" s="28">
        <f>SUMIFS(MasterSheet!K:K, MasterSheet!B:B, A830, MasterSheet!D:D, B830, MasterSheet!H:H, C830)</f>
        <v/>
      </c>
      <c r="H830" s="28">
        <f>G830*D830</f>
        <v/>
      </c>
      <c r="I830" s="30">
        <f>SUMIFS(MasterSheet!L:L, MasterSheet!B:B, A830, MasterSheet!D:D, B830, MasterSheet!H:H, C830)</f>
        <v/>
      </c>
      <c r="J830" s="30">
        <f>I830*D830</f>
        <v/>
      </c>
      <c r="K830" s="23">
        <f>UPPER(VLOOKUP(C830,MasterSheet!H:U,14,))</f>
        <v/>
      </c>
    </row>
    <row r="831">
      <c r="A831" s="23" t="inlineStr">
        <is>
          <t xml:space="preserve">EED116824  </t>
        </is>
      </c>
      <c r="B831" s="32" t="n">
        <v>45845</v>
      </c>
      <c r="C831" s="23" t="n">
        <v>104732</v>
      </c>
      <c r="D831" s="23">
        <f>_xlfn.XLOOKUP(C831,MasterSheet!H:H,MasterSheet!F:F)</f>
        <v/>
      </c>
      <c r="E831" s="24">
        <f>SUMIFS(MasterSheet!J:J, MasterSheet!B:B, A831, MasterSheet!D:D, B831, MasterSheet!H:H, C831)</f>
        <v/>
      </c>
      <c r="F831" s="24">
        <f>E831*D831</f>
        <v/>
      </c>
      <c r="G831" s="28">
        <f>SUMIFS(MasterSheet!K:K, MasterSheet!B:B, A831, MasterSheet!D:D, B831, MasterSheet!H:H, C831)</f>
        <v/>
      </c>
      <c r="H831" s="28">
        <f>G831*D831</f>
        <v/>
      </c>
      <c r="I831" s="30">
        <f>SUMIFS(MasterSheet!L:L, MasterSheet!B:B, A831, MasterSheet!D:D, B831, MasterSheet!H:H, C831)</f>
        <v/>
      </c>
      <c r="J831" s="30">
        <f>I831*D831</f>
        <v/>
      </c>
      <c r="K831" s="23">
        <f>UPPER(VLOOKUP(C831,MasterSheet!H:U,14,))</f>
        <v/>
      </c>
    </row>
    <row r="832">
      <c r="A832" s="23" t="inlineStr">
        <is>
          <t xml:space="preserve">EED116824  </t>
        </is>
      </c>
      <c r="B832" s="32" t="n">
        <v>45845</v>
      </c>
      <c r="C832" s="23" t="n">
        <v>105011</v>
      </c>
      <c r="D832" s="23">
        <f>_xlfn.XLOOKUP(C832,MasterSheet!H:H,MasterSheet!F:F)</f>
        <v/>
      </c>
      <c r="E832" s="24">
        <f>SUMIFS(MasterSheet!J:J, MasterSheet!B:B, A832, MasterSheet!D:D, B832, MasterSheet!H:H, C832)</f>
        <v/>
      </c>
      <c r="F832" s="24">
        <f>E832*D832</f>
        <v/>
      </c>
      <c r="G832" s="28">
        <f>SUMIFS(MasterSheet!K:K, MasterSheet!B:B, A832, MasterSheet!D:D, B832, MasterSheet!H:H, C832)</f>
        <v/>
      </c>
      <c r="H832" s="28">
        <f>G832*D832</f>
        <v/>
      </c>
      <c r="I832" s="30">
        <f>SUMIFS(MasterSheet!L:L, MasterSheet!B:B, A832, MasterSheet!D:D, B832, MasterSheet!H:H, C832)</f>
        <v/>
      </c>
      <c r="J832" s="30">
        <f>I832*D832</f>
        <v/>
      </c>
      <c r="K832" s="23">
        <f>UPPER(VLOOKUP(C832,MasterSheet!H:U,14,))</f>
        <v/>
      </c>
    </row>
    <row r="833">
      <c r="A833" s="23" t="inlineStr">
        <is>
          <t xml:space="preserve">EED116824  </t>
        </is>
      </c>
      <c r="B833" s="32" t="n">
        <v>45845</v>
      </c>
      <c r="C833" s="23" t="n">
        <v>105719</v>
      </c>
      <c r="D833" s="23">
        <f>_xlfn.XLOOKUP(C833,MasterSheet!H:H,MasterSheet!F:F)</f>
        <v/>
      </c>
      <c r="E833" s="24">
        <f>SUMIFS(MasterSheet!J:J, MasterSheet!B:B, A833, MasterSheet!D:D, B833, MasterSheet!H:H, C833)</f>
        <v/>
      </c>
      <c r="F833" s="24">
        <f>E833*D833</f>
        <v/>
      </c>
      <c r="G833" s="28">
        <f>SUMIFS(MasterSheet!K:K, MasterSheet!B:B, A833, MasterSheet!D:D, B833, MasterSheet!H:H, C833)</f>
        <v/>
      </c>
      <c r="H833" s="28">
        <f>G833*D833</f>
        <v/>
      </c>
      <c r="I833" s="30">
        <f>SUMIFS(MasterSheet!L:L, MasterSheet!B:B, A833, MasterSheet!D:D, B833, MasterSheet!H:H, C833)</f>
        <v/>
      </c>
      <c r="J833" s="30">
        <f>I833*D833</f>
        <v/>
      </c>
      <c r="K833" s="23">
        <f>UPPER(VLOOKUP(C833,MasterSheet!H:U,14,))</f>
        <v/>
      </c>
    </row>
    <row r="834">
      <c r="A834" s="23" t="inlineStr">
        <is>
          <t xml:space="preserve">EED116824  </t>
        </is>
      </c>
      <c r="B834" s="32" t="n">
        <v>45845</v>
      </c>
      <c r="C834" s="23" t="n">
        <v>106338</v>
      </c>
      <c r="D834" s="23">
        <f>_xlfn.XLOOKUP(C834,MasterSheet!H:H,MasterSheet!F:F)</f>
        <v/>
      </c>
      <c r="E834" s="24">
        <f>SUMIFS(MasterSheet!J:J, MasterSheet!B:B, A834, MasterSheet!D:D, B834, MasterSheet!H:H, C834)</f>
        <v/>
      </c>
      <c r="F834" s="24">
        <f>E834*D834</f>
        <v/>
      </c>
      <c r="G834" s="28">
        <f>SUMIFS(MasterSheet!K:K, MasterSheet!B:B, A834, MasterSheet!D:D, B834, MasterSheet!H:H, C834)</f>
        <v/>
      </c>
      <c r="H834" s="28">
        <f>G834*D834</f>
        <v/>
      </c>
      <c r="I834" s="30">
        <f>SUMIFS(MasterSheet!L:L, MasterSheet!B:B, A834, MasterSheet!D:D, B834, MasterSheet!H:H, C834)</f>
        <v/>
      </c>
      <c r="J834" s="30">
        <f>I834*D834</f>
        <v/>
      </c>
      <c r="K834" s="23">
        <f>UPPER(VLOOKUP(C834,MasterSheet!H:U,14,))</f>
        <v/>
      </c>
    </row>
    <row r="835">
      <c r="A835" s="23" t="inlineStr">
        <is>
          <t xml:space="preserve">EED116824  </t>
        </is>
      </c>
      <c r="B835" s="32" t="n">
        <v>45845</v>
      </c>
      <c r="C835" s="23" t="n">
        <v>108111</v>
      </c>
      <c r="D835" s="23">
        <f>_xlfn.XLOOKUP(C835,MasterSheet!H:H,MasterSheet!F:F)</f>
        <v/>
      </c>
      <c r="E835" s="24">
        <f>SUMIFS(MasterSheet!J:J, MasterSheet!B:B, A835, MasterSheet!D:D, B835, MasterSheet!H:H, C835)</f>
        <v/>
      </c>
      <c r="F835" s="24">
        <f>E835*D835</f>
        <v/>
      </c>
      <c r="G835" s="28">
        <f>SUMIFS(MasterSheet!K:K, MasterSheet!B:B, A835, MasterSheet!D:D, B835, MasterSheet!H:H, C835)</f>
        <v/>
      </c>
      <c r="H835" s="28">
        <f>G835*D835</f>
        <v/>
      </c>
      <c r="I835" s="30">
        <f>SUMIFS(MasterSheet!L:L, MasterSheet!B:B, A835, MasterSheet!D:D, B835, MasterSheet!H:H, C835)</f>
        <v/>
      </c>
      <c r="J835" s="30">
        <f>I835*D835</f>
        <v/>
      </c>
      <c r="K835" s="23">
        <f>UPPER(VLOOKUP(C835,MasterSheet!H:U,14,))</f>
        <v/>
      </c>
    </row>
    <row r="836">
      <c r="A836" s="23" t="inlineStr">
        <is>
          <t xml:space="preserve">EED116824  </t>
        </is>
      </c>
      <c r="B836" s="32" t="n">
        <v>45845</v>
      </c>
      <c r="C836" s="23" t="n">
        <v>113828</v>
      </c>
      <c r="D836" s="23">
        <f>_xlfn.XLOOKUP(C836,MasterSheet!H:H,MasterSheet!F:F)</f>
        <v/>
      </c>
      <c r="E836" s="24">
        <f>SUMIFS(MasterSheet!J:J, MasterSheet!B:B, A836, MasterSheet!D:D, B836, MasterSheet!H:H, C836)</f>
        <v/>
      </c>
      <c r="F836" s="24">
        <f>E836*D836</f>
        <v/>
      </c>
      <c r="G836" s="28">
        <f>SUMIFS(MasterSheet!K:K, MasterSheet!B:B, A836, MasterSheet!D:D, B836, MasterSheet!H:H, C836)</f>
        <v/>
      </c>
      <c r="H836" s="28">
        <f>G836*D836</f>
        <v/>
      </c>
      <c r="I836" s="30">
        <f>SUMIFS(MasterSheet!L:L, MasterSheet!B:B, A836, MasterSheet!D:D, B836, MasterSheet!H:H, C836)</f>
        <v/>
      </c>
      <c r="J836" s="30">
        <f>I836*D836</f>
        <v/>
      </c>
      <c r="K836" s="23">
        <f>UPPER(VLOOKUP(C836,MasterSheet!H:U,14,))</f>
        <v/>
      </c>
    </row>
    <row r="837">
      <c r="A837" s="23" t="inlineStr">
        <is>
          <t xml:space="preserve">EED116824  </t>
        </is>
      </c>
      <c r="B837" s="32" t="n">
        <v>45845</v>
      </c>
      <c r="C837" s="23" t="n">
        <v>115508</v>
      </c>
      <c r="D837" s="23">
        <f>_xlfn.XLOOKUP(C837,MasterSheet!H:H,MasterSheet!F:F)</f>
        <v/>
      </c>
      <c r="E837" s="24">
        <f>SUMIFS(MasterSheet!J:J, MasterSheet!B:B, A837, MasterSheet!D:D, B837, MasterSheet!H:H, C837)</f>
        <v/>
      </c>
      <c r="F837" s="24">
        <f>E837*D837</f>
        <v/>
      </c>
      <c r="G837" s="28">
        <f>SUMIFS(MasterSheet!K:K, MasterSheet!B:B, A837, MasterSheet!D:D, B837, MasterSheet!H:H, C837)</f>
        <v/>
      </c>
      <c r="H837" s="28">
        <f>G837*D837</f>
        <v/>
      </c>
      <c r="I837" s="30">
        <f>SUMIFS(MasterSheet!L:L, MasterSheet!B:B, A837, MasterSheet!D:D, B837, MasterSheet!H:H, C837)</f>
        <v/>
      </c>
      <c r="J837" s="30">
        <f>I837*D837</f>
        <v/>
      </c>
      <c r="K837" s="23">
        <f>UPPER(VLOOKUP(C837,MasterSheet!H:U,14,))</f>
        <v/>
      </c>
    </row>
    <row r="838">
      <c r="A838" s="23" t="inlineStr">
        <is>
          <t xml:space="preserve">EED116824  </t>
        </is>
      </c>
      <c r="B838" s="32" t="n">
        <v>45845</v>
      </c>
      <c r="C838" s="23" t="n">
        <v>115526</v>
      </c>
      <c r="D838" s="23">
        <f>_xlfn.XLOOKUP(C838,MasterSheet!H:H,MasterSheet!F:F)</f>
        <v/>
      </c>
      <c r="E838" s="24">
        <f>SUMIFS(MasterSheet!J:J, MasterSheet!B:B, A838, MasterSheet!D:D, B838, MasterSheet!H:H, C838)</f>
        <v/>
      </c>
      <c r="F838" s="24">
        <f>E838*D838</f>
        <v/>
      </c>
      <c r="G838" s="28">
        <f>SUMIFS(MasterSheet!K:K, MasterSheet!B:B, A838, MasterSheet!D:D, B838, MasterSheet!H:H, C838)</f>
        <v/>
      </c>
      <c r="H838" s="28">
        <f>G838*D838</f>
        <v/>
      </c>
      <c r="I838" s="30">
        <f>SUMIFS(MasterSheet!L:L, MasterSheet!B:B, A838, MasterSheet!D:D, B838, MasterSheet!H:H, C838)</f>
        <v/>
      </c>
      <c r="J838" s="30">
        <f>I838*D838</f>
        <v/>
      </c>
      <c r="K838" s="23">
        <f>UPPER(VLOOKUP(C838,MasterSheet!H:U,14,))</f>
        <v/>
      </c>
    </row>
    <row r="839">
      <c r="A839" s="23" t="inlineStr">
        <is>
          <t xml:space="preserve">EED116824  </t>
        </is>
      </c>
      <c r="B839" s="32" t="n">
        <v>45845</v>
      </c>
      <c r="C839" s="23" t="n">
        <v>115923</v>
      </c>
      <c r="D839" s="23">
        <f>_xlfn.XLOOKUP(C839,MasterSheet!H:H,MasterSheet!F:F)</f>
        <v/>
      </c>
      <c r="E839" s="24">
        <f>SUMIFS(MasterSheet!J:J, MasterSheet!B:B, A839, MasterSheet!D:D, B839, MasterSheet!H:H, C839)</f>
        <v/>
      </c>
      <c r="F839" s="24">
        <f>E839*D839</f>
        <v/>
      </c>
      <c r="G839" s="28">
        <f>SUMIFS(MasterSheet!K:K, MasterSheet!B:B, A839, MasterSheet!D:D, B839, MasterSheet!H:H, C839)</f>
        <v/>
      </c>
      <c r="H839" s="28">
        <f>G839*D839</f>
        <v/>
      </c>
      <c r="I839" s="30">
        <f>SUMIFS(MasterSheet!L:L, MasterSheet!B:B, A839, MasterSheet!D:D, B839, MasterSheet!H:H, C839)</f>
        <v/>
      </c>
      <c r="J839" s="30">
        <f>I839*D839</f>
        <v/>
      </c>
      <c r="K839" s="23">
        <f>UPPER(VLOOKUP(C839,MasterSheet!H:U,14,))</f>
        <v/>
      </c>
    </row>
    <row r="840">
      <c r="A840" s="23" t="inlineStr">
        <is>
          <t xml:space="preserve">EED116824  </t>
        </is>
      </c>
      <c r="B840" s="32" t="n">
        <v>45845</v>
      </c>
      <c r="C840" s="23" t="n">
        <v>118108</v>
      </c>
      <c r="D840" s="23">
        <f>_xlfn.XLOOKUP(C840,MasterSheet!H:H,MasterSheet!F:F)</f>
        <v/>
      </c>
      <c r="E840" s="24">
        <f>SUMIFS(MasterSheet!J:J, MasterSheet!B:B, A840, MasterSheet!D:D, B840, MasterSheet!H:H, C840)</f>
        <v/>
      </c>
      <c r="F840" s="24">
        <f>E840*D840</f>
        <v/>
      </c>
      <c r="G840" s="28">
        <f>SUMIFS(MasterSheet!K:K, MasterSheet!B:B, A840, MasterSheet!D:D, B840, MasterSheet!H:H, C840)</f>
        <v/>
      </c>
      <c r="H840" s="28">
        <f>G840*D840</f>
        <v/>
      </c>
      <c r="I840" s="30">
        <f>SUMIFS(MasterSheet!L:L, MasterSheet!B:B, A840, MasterSheet!D:D, B840, MasterSheet!H:H, C840)</f>
        <v/>
      </c>
      <c r="J840" s="30">
        <f>I840*D840</f>
        <v/>
      </c>
      <c r="K840" s="23">
        <f>UPPER(VLOOKUP(C840,MasterSheet!H:U,14,))</f>
        <v/>
      </c>
    </row>
    <row r="841">
      <c r="A841" s="23" t="inlineStr">
        <is>
          <t xml:space="preserve">EED116824  </t>
        </is>
      </c>
      <c r="B841" s="32" t="n">
        <v>45845</v>
      </c>
      <c r="C841" s="23" t="n">
        <v>124210</v>
      </c>
      <c r="D841" s="23">
        <f>_xlfn.XLOOKUP(C841,MasterSheet!H:H,MasterSheet!F:F)</f>
        <v/>
      </c>
      <c r="E841" s="24">
        <f>SUMIFS(MasterSheet!J:J, MasterSheet!B:B, A841, MasterSheet!D:D, B841, MasterSheet!H:H, C841)</f>
        <v/>
      </c>
      <c r="F841" s="24">
        <f>E841*D841</f>
        <v/>
      </c>
      <c r="G841" s="28">
        <f>SUMIFS(MasterSheet!K:K, MasterSheet!B:B, A841, MasterSheet!D:D, B841, MasterSheet!H:H, C841)</f>
        <v/>
      </c>
      <c r="H841" s="28">
        <f>G841*D841</f>
        <v/>
      </c>
      <c r="I841" s="30">
        <f>SUMIFS(MasterSheet!L:L, MasterSheet!B:B, A841, MasterSheet!D:D, B841, MasterSheet!H:H, C841)</f>
        <v/>
      </c>
      <c r="J841" s="30">
        <f>I841*D841</f>
        <v/>
      </c>
      <c r="K841" s="23">
        <f>UPPER(VLOOKUP(C841,MasterSheet!H:U,14,))</f>
        <v/>
      </c>
    </row>
    <row r="842">
      <c r="A842" s="23" t="inlineStr">
        <is>
          <t xml:space="preserve">EED116824  </t>
        </is>
      </c>
      <c r="B842" s="32" t="n">
        <v>45845</v>
      </c>
      <c r="C842" s="23" t="n">
        <v>124312</v>
      </c>
      <c r="D842" s="23">
        <f>_xlfn.XLOOKUP(C842,MasterSheet!H:H,MasterSheet!F:F)</f>
        <v/>
      </c>
      <c r="E842" s="24">
        <f>SUMIFS(MasterSheet!J:J, MasterSheet!B:B, A842, MasterSheet!D:D, B842, MasterSheet!H:H, C842)</f>
        <v/>
      </c>
      <c r="F842" s="24">
        <f>E842*D842</f>
        <v/>
      </c>
      <c r="G842" s="28">
        <f>SUMIFS(MasterSheet!K:K, MasterSheet!B:B, A842, MasterSheet!D:D, B842, MasterSheet!H:H, C842)</f>
        <v/>
      </c>
      <c r="H842" s="28">
        <f>G842*D842</f>
        <v/>
      </c>
      <c r="I842" s="30">
        <f>SUMIFS(MasterSheet!L:L, MasterSheet!B:B, A842, MasterSheet!D:D, B842, MasterSheet!H:H, C842)</f>
        <v/>
      </c>
      <c r="J842" s="30">
        <f>I842*D842</f>
        <v/>
      </c>
      <c r="K842" s="23">
        <f>UPPER(VLOOKUP(C842,MasterSheet!H:U,14,))</f>
        <v/>
      </c>
    </row>
    <row r="843">
      <c r="A843" s="23" t="inlineStr">
        <is>
          <t xml:space="preserve">EED116824  </t>
        </is>
      </c>
      <c r="B843" s="32" t="n">
        <v>45845</v>
      </c>
      <c r="C843" s="23" t="n">
        <v>126606</v>
      </c>
      <c r="D843" s="23">
        <f>_xlfn.XLOOKUP(C843,MasterSheet!H:H,MasterSheet!F:F)</f>
        <v/>
      </c>
      <c r="E843" s="24">
        <f>SUMIFS(MasterSheet!J:J, MasterSheet!B:B, A843, MasterSheet!D:D, B843, MasterSheet!H:H, C843)</f>
        <v/>
      </c>
      <c r="F843" s="24">
        <f>E843*D843</f>
        <v/>
      </c>
      <c r="G843" s="28">
        <f>SUMIFS(MasterSheet!K:K, MasterSheet!B:B, A843, MasterSheet!D:D, B843, MasterSheet!H:H, C843)</f>
        <v/>
      </c>
      <c r="H843" s="28">
        <f>G843*D843</f>
        <v/>
      </c>
      <c r="I843" s="30">
        <f>SUMIFS(MasterSheet!L:L, MasterSheet!B:B, A843, MasterSheet!D:D, B843, MasterSheet!H:H, C843)</f>
        <v/>
      </c>
      <c r="J843" s="30">
        <f>I843*D843</f>
        <v/>
      </c>
      <c r="K843" s="23">
        <f>UPPER(VLOOKUP(C843,MasterSheet!H:U,14,))</f>
        <v/>
      </c>
    </row>
    <row r="844">
      <c r="A844" s="23" t="inlineStr">
        <is>
          <t xml:space="preserve">EED116824  </t>
        </is>
      </c>
      <c r="B844" s="32" t="n">
        <v>45845</v>
      </c>
      <c r="C844" s="23" t="n">
        <v>126618</v>
      </c>
      <c r="D844" s="23">
        <f>_xlfn.XLOOKUP(C844,MasterSheet!H:H,MasterSheet!F:F)</f>
        <v/>
      </c>
      <c r="E844" s="24">
        <f>SUMIFS(MasterSheet!J:J, MasterSheet!B:B, A844, MasterSheet!D:D, B844, MasterSheet!H:H, C844)</f>
        <v/>
      </c>
      <c r="F844" s="24">
        <f>E844*D844</f>
        <v/>
      </c>
      <c r="G844" s="28">
        <f>SUMIFS(MasterSheet!K:K, MasterSheet!B:B, A844, MasterSheet!D:D, B844, MasterSheet!H:H, C844)</f>
        <v/>
      </c>
      <c r="H844" s="28">
        <f>G844*D844</f>
        <v/>
      </c>
      <c r="I844" s="30">
        <f>SUMIFS(MasterSheet!L:L, MasterSheet!B:B, A844, MasterSheet!D:D, B844, MasterSheet!H:H, C844)</f>
        <v/>
      </c>
      <c r="J844" s="30">
        <f>I844*D844</f>
        <v/>
      </c>
      <c r="K844" s="23">
        <f>UPPER(VLOOKUP(C844,MasterSheet!H:U,14,))</f>
        <v/>
      </c>
    </row>
    <row r="845">
      <c r="A845" s="23" t="inlineStr">
        <is>
          <t xml:space="preserve">EED116824  </t>
        </is>
      </c>
      <c r="B845" s="32" t="n">
        <v>45845</v>
      </c>
      <c r="C845" s="23" t="n">
        <v>128004</v>
      </c>
      <c r="D845" s="23">
        <f>_xlfn.XLOOKUP(C845,MasterSheet!H:H,MasterSheet!F:F)</f>
        <v/>
      </c>
      <c r="E845" s="24">
        <f>SUMIFS(MasterSheet!J:J, MasterSheet!B:B, A845, MasterSheet!D:D, B845, MasterSheet!H:H, C845)</f>
        <v/>
      </c>
      <c r="F845" s="24">
        <f>E845*D845</f>
        <v/>
      </c>
      <c r="G845" s="28">
        <f>SUMIFS(MasterSheet!K:K, MasterSheet!B:B, A845, MasterSheet!D:D, B845, MasterSheet!H:H, C845)</f>
        <v/>
      </c>
      <c r="H845" s="28">
        <f>G845*D845</f>
        <v/>
      </c>
      <c r="I845" s="30">
        <f>SUMIFS(MasterSheet!L:L, MasterSheet!B:B, A845, MasterSheet!D:D, B845, MasterSheet!H:H, C845)</f>
        <v/>
      </c>
      <c r="J845" s="30">
        <f>I845*D845</f>
        <v/>
      </c>
      <c r="K845" s="23">
        <f>UPPER(VLOOKUP(C845,MasterSheet!H:U,14,))</f>
        <v/>
      </c>
    </row>
    <row r="846">
      <c r="A846" s="23" t="inlineStr">
        <is>
          <t xml:space="preserve">EED116824  </t>
        </is>
      </c>
      <c r="B846" s="32" t="n">
        <v>45845</v>
      </c>
      <c r="C846" s="23" t="n">
        <v>133310</v>
      </c>
      <c r="D846" s="23">
        <f>_xlfn.XLOOKUP(C846,MasterSheet!H:H,MasterSheet!F:F)</f>
        <v/>
      </c>
      <c r="E846" s="24">
        <f>SUMIFS(MasterSheet!J:J, MasterSheet!B:B, A846, MasterSheet!D:D, B846, MasterSheet!H:H, C846)</f>
        <v/>
      </c>
      <c r="F846" s="24">
        <f>E846*D846</f>
        <v/>
      </c>
      <c r="G846" s="28">
        <f>SUMIFS(MasterSheet!K:K, MasterSheet!B:B, A846, MasterSheet!D:D, B846, MasterSheet!H:H, C846)</f>
        <v/>
      </c>
      <c r="H846" s="28">
        <f>G846*D846</f>
        <v/>
      </c>
      <c r="I846" s="30">
        <f>SUMIFS(MasterSheet!L:L, MasterSheet!B:B, A846, MasterSheet!D:D, B846, MasterSheet!H:H, C846)</f>
        <v/>
      </c>
      <c r="J846" s="30">
        <f>I846*D846</f>
        <v/>
      </c>
      <c r="K846" s="23">
        <f>UPPER(VLOOKUP(C846,MasterSheet!H:U,14,))</f>
        <v/>
      </c>
    </row>
    <row r="847">
      <c r="A847" s="23" t="inlineStr">
        <is>
          <t xml:space="preserve">EED116824  </t>
        </is>
      </c>
      <c r="B847" s="32" t="n">
        <v>45845</v>
      </c>
      <c r="C847" s="23" t="n">
        <v>134019</v>
      </c>
      <c r="D847" s="23">
        <f>_xlfn.XLOOKUP(C847,MasterSheet!H:H,MasterSheet!F:F)</f>
        <v/>
      </c>
      <c r="E847" s="24">
        <f>SUMIFS(MasterSheet!J:J, MasterSheet!B:B, A847, MasterSheet!D:D, B847, MasterSheet!H:H, C847)</f>
        <v/>
      </c>
      <c r="F847" s="24">
        <f>E847*D847</f>
        <v/>
      </c>
      <c r="G847" s="28">
        <f>SUMIFS(MasterSheet!K:K, MasterSheet!B:B, A847, MasterSheet!D:D, B847, MasterSheet!H:H, C847)</f>
        <v/>
      </c>
      <c r="H847" s="28">
        <f>G847*D847</f>
        <v/>
      </c>
      <c r="I847" s="30">
        <f>SUMIFS(MasterSheet!L:L, MasterSheet!B:B, A847, MasterSheet!D:D, B847, MasterSheet!H:H, C847)</f>
        <v/>
      </c>
      <c r="J847" s="30">
        <f>I847*D847</f>
        <v/>
      </c>
      <c r="K847" s="23">
        <f>UPPER(VLOOKUP(C847,MasterSheet!H:U,14,))</f>
        <v/>
      </c>
    </row>
    <row r="848">
      <c r="A848" s="23" t="inlineStr">
        <is>
          <t xml:space="preserve">EED116824  </t>
        </is>
      </c>
      <c r="B848" s="32" t="n">
        <v>45845</v>
      </c>
      <c r="C848" s="23" t="n">
        <v>134021</v>
      </c>
      <c r="D848" s="23">
        <f>_xlfn.XLOOKUP(C848,MasterSheet!H:H,MasterSheet!F:F)</f>
        <v/>
      </c>
      <c r="E848" s="24">
        <f>SUMIFS(MasterSheet!J:J, MasterSheet!B:B, A848, MasterSheet!D:D, B848, MasterSheet!H:H, C848)</f>
        <v/>
      </c>
      <c r="F848" s="24">
        <f>E848*D848</f>
        <v/>
      </c>
      <c r="G848" s="28">
        <f>SUMIFS(MasterSheet!K:K, MasterSheet!B:B, A848, MasterSheet!D:D, B848, MasterSheet!H:H, C848)</f>
        <v/>
      </c>
      <c r="H848" s="28">
        <f>G848*D848</f>
        <v/>
      </c>
      <c r="I848" s="30">
        <f>SUMIFS(MasterSheet!L:L, MasterSheet!B:B, A848, MasterSheet!D:D, B848, MasterSheet!H:H, C848)</f>
        <v/>
      </c>
      <c r="J848" s="30">
        <f>I848*D848</f>
        <v/>
      </c>
      <c r="K848" s="23">
        <f>UPPER(VLOOKUP(C848,MasterSheet!H:U,14,))</f>
        <v/>
      </c>
    </row>
    <row r="849">
      <c r="A849" s="23" t="inlineStr">
        <is>
          <t xml:space="preserve">EED116824  </t>
        </is>
      </c>
      <c r="B849" s="32" t="n">
        <v>45845</v>
      </c>
      <c r="C849" s="23" t="n">
        <v>135216</v>
      </c>
      <c r="D849" s="23">
        <f>_xlfn.XLOOKUP(C849,MasterSheet!H:H,MasterSheet!F:F)</f>
        <v/>
      </c>
      <c r="E849" s="24">
        <f>SUMIFS(MasterSheet!J:J, MasterSheet!B:B, A849, MasterSheet!D:D, B849, MasterSheet!H:H, C849)</f>
        <v/>
      </c>
      <c r="F849" s="24">
        <f>E849*D849</f>
        <v/>
      </c>
      <c r="G849" s="28">
        <f>SUMIFS(MasterSheet!K:K, MasterSheet!B:B, A849, MasterSheet!D:D, B849, MasterSheet!H:H, C849)</f>
        <v/>
      </c>
      <c r="H849" s="28">
        <f>G849*D849</f>
        <v/>
      </c>
      <c r="I849" s="30">
        <f>SUMIFS(MasterSheet!L:L, MasterSheet!B:B, A849, MasterSheet!D:D, B849, MasterSheet!H:H, C849)</f>
        <v/>
      </c>
      <c r="J849" s="30">
        <f>I849*D849</f>
        <v/>
      </c>
      <c r="K849" s="23">
        <f>UPPER(VLOOKUP(C849,MasterSheet!H:U,14,))</f>
        <v/>
      </c>
    </row>
    <row r="850">
      <c r="A850" s="23" t="inlineStr">
        <is>
          <t xml:space="preserve">EED116824  </t>
        </is>
      </c>
      <c r="B850" s="32" t="n">
        <v>45845</v>
      </c>
      <c r="C850" s="23" t="n">
        <v>140704</v>
      </c>
      <c r="D850" s="23">
        <f>_xlfn.XLOOKUP(C850,MasterSheet!H:H,MasterSheet!F:F)</f>
        <v/>
      </c>
      <c r="E850" s="24">
        <f>SUMIFS(MasterSheet!J:J, MasterSheet!B:B, A850, MasterSheet!D:D, B850, MasterSheet!H:H, C850)</f>
        <v/>
      </c>
      <c r="F850" s="24">
        <f>E850*D850</f>
        <v/>
      </c>
      <c r="G850" s="28">
        <f>SUMIFS(MasterSheet!K:K, MasterSheet!B:B, A850, MasterSheet!D:D, B850, MasterSheet!H:H, C850)</f>
        <v/>
      </c>
      <c r="H850" s="28">
        <f>G850*D850</f>
        <v/>
      </c>
      <c r="I850" s="30">
        <f>SUMIFS(MasterSheet!L:L, MasterSheet!B:B, A850, MasterSheet!D:D, B850, MasterSheet!H:H, C850)</f>
        <v/>
      </c>
      <c r="J850" s="30">
        <f>I850*D850</f>
        <v/>
      </c>
      <c r="K850" s="23">
        <f>UPPER(VLOOKUP(C850,MasterSheet!H:U,14,))</f>
        <v/>
      </c>
    </row>
    <row r="851">
      <c r="A851" s="23" t="inlineStr">
        <is>
          <t xml:space="preserve">EED116824  </t>
        </is>
      </c>
      <c r="B851" s="32" t="n">
        <v>45845</v>
      </c>
      <c r="C851" s="23" t="n">
        <v>142506</v>
      </c>
      <c r="D851" s="23">
        <f>_xlfn.XLOOKUP(C851,MasterSheet!H:H,MasterSheet!F:F)</f>
        <v/>
      </c>
      <c r="E851" s="24">
        <f>SUMIFS(MasterSheet!J:J, MasterSheet!B:B, A851, MasterSheet!D:D, B851, MasterSheet!H:H, C851)</f>
        <v/>
      </c>
      <c r="F851" s="24">
        <f>E851*D851</f>
        <v/>
      </c>
      <c r="G851" s="28">
        <f>SUMIFS(MasterSheet!K:K, MasterSheet!B:B, A851, MasterSheet!D:D, B851, MasterSheet!H:H, C851)</f>
        <v/>
      </c>
      <c r="H851" s="28">
        <f>G851*D851</f>
        <v/>
      </c>
      <c r="I851" s="30">
        <f>SUMIFS(MasterSheet!L:L, MasterSheet!B:B, A851, MasterSheet!D:D, B851, MasterSheet!H:H, C851)</f>
        <v/>
      </c>
      <c r="J851" s="30">
        <f>I851*D851</f>
        <v/>
      </c>
      <c r="K851" s="23">
        <f>UPPER(VLOOKUP(C851,MasterSheet!H:U,14,))</f>
        <v/>
      </c>
    </row>
    <row r="852">
      <c r="A852" s="23" t="inlineStr">
        <is>
          <t xml:space="preserve">EED116824  </t>
        </is>
      </c>
      <c r="B852" s="32" t="n">
        <v>45845</v>
      </c>
      <c r="C852" s="23" t="n">
        <v>142521</v>
      </c>
      <c r="D852" s="23">
        <f>_xlfn.XLOOKUP(C852,MasterSheet!H:H,MasterSheet!F:F)</f>
        <v/>
      </c>
      <c r="E852" s="24">
        <f>SUMIFS(MasterSheet!J:J, MasterSheet!B:B, A852, MasterSheet!D:D, B852, MasterSheet!H:H, C852)</f>
        <v/>
      </c>
      <c r="F852" s="24">
        <f>E852*D852</f>
        <v/>
      </c>
      <c r="G852" s="28">
        <f>SUMIFS(MasterSheet!K:K, MasterSheet!B:B, A852, MasterSheet!D:D, B852, MasterSheet!H:H, C852)</f>
        <v/>
      </c>
      <c r="H852" s="28">
        <f>G852*D852</f>
        <v/>
      </c>
      <c r="I852" s="30">
        <f>SUMIFS(MasterSheet!L:L, MasterSheet!B:B, A852, MasterSheet!D:D, B852, MasterSheet!H:H, C852)</f>
        <v/>
      </c>
      <c r="J852" s="30">
        <f>I852*D852</f>
        <v/>
      </c>
      <c r="K852" s="23">
        <f>UPPER(VLOOKUP(C852,MasterSheet!H:U,14,))</f>
        <v/>
      </c>
    </row>
    <row r="853">
      <c r="A853" s="23" t="inlineStr">
        <is>
          <t xml:space="preserve">EED116824  </t>
        </is>
      </c>
      <c r="B853" s="32" t="n">
        <v>45845</v>
      </c>
      <c r="C853" s="23" t="n">
        <v>150408</v>
      </c>
      <c r="D853" s="23">
        <f>_xlfn.XLOOKUP(C853,MasterSheet!H:H,MasterSheet!F:F)</f>
        <v/>
      </c>
      <c r="E853" s="24">
        <f>SUMIFS(MasterSheet!J:J, MasterSheet!B:B, A853, MasterSheet!D:D, B853, MasterSheet!H:H, C853)</f>
        <v/>
      </c>
      <c r="F853" s="24">
        <f>E853*D853</f>
        <v/>
      </c>
      <c r="G853" s="28">
        <f>SUMIFS(MasterSheet!K:K, MasterSheet!B:B, A853, MasterSheet!D:D, B853, MasterSheet!H:H, C853)</f>
        <v/>
      </c>
      <c r="H853" s="28">
        <f>G853*D853</f>
        <v/>
      </c>
      <c r="I853" s="30">
        <f>SUMIFS(MasterSheet!L:L, MasterSheet!B:B, A853, MasterSheet!D:D, B853, MasterSheet!H:H, C853)</f>
        <v/>
      </c>
      <c r="J853" s="30">
        <f>I853*D853</f>
        <v/>
      </c>
      <c r="K853" s="23">
        <f>UPPER(VLOOKUP(C853,MasterSheet!H:U,14,))</f>
        <v/>
      </c>
    </row>
    <row r="854">
      <c r="A854" s="23" t="inlineStr">
        <is>
          <t xml:space="preserve">EED116824  </t>
        </is>
      </c>
      <c r="B854" s="32" t="n">
        <v>45845</v>
      </c>
      <c r="C854" s="23" t="n">
        <v>158015</v>
      </c>
      <c r="D854" s="23">
        <f>_xlfn.XLOOKUP(C854,MasterSheet!H:H,MasterSheet!F:F)</f>
        <v/>
      </c>
      <c r="E854" s="24">
        <f>SUMIFS(MasterSheet!J:J, MasterSheet!B:B, A854, MasterSheet!D:D, B854, MasterSheet!H:H, C854)</f>
        <v/>
      </c>
      <c r="F854" s="24">
        <f>E854*D854</f>
        <v/>
      </c>
      <c r="G854" s="28">
        <f>SUMIFS(MasterSheet!K:K, MasterSheet!B:B, A854, MasterSheet!D:D, B854, MasterSheet!H:H, C854)</f>
        <v/>
      </c>
      <c r="H854" s="28">
        <f>G854*D854</f>
        <v/>
      </c>
      <c r="I854" s="30">
        <f>SUMIFS(MasterSheet!L:L, MasterSheet!B:B, A854, MasterSheet!D:D, B854, MasterSheet!H:H, C854)</f>
        <v/>
      </c>
      <c r="J854" s="30">
        <f>I854*D854</f>
        <v/>
      </c>
      <c r="K854" s="23">
        <f>UPPER(VLOOKUP(C854,MasterSheet!H:U,14,))</f>
        <v/>
      </c>
    </row>
    <row r="855">
      <c r="A855" s="23" t="inlineStr">
        <is>
          <t xml:space="preserve">EED116824  </t>
        </is>
      </c>
      <c r="B855" s="32" t="n">
        <v>45845</v>
      </c>
      <c r="C855" s="23" t="n">
        <v>160903</v>
      </c>
      <c r="D855" s="23">
        <f>_xlfn.XLOOKUP(C855,MasterSheet!H:H,MasterSheet!F:F)</f>
        <v/>
      </c>
      <c r="E855" s="24">
        <f>SUMIFS(MasterSheet!J:J, MasterSheet!B:B, A855, MasterSheet!D:D, B855, MasterSheet!H:H, C855)</f>
        <v/>
      </c>
      <c r="F855" s="24">
        <f>E855*D855</f>
        <v/>
      </c>
      <c r="G855" s="28">
        <f>SUMIFS(MasterSheet!K:K, MasterSheet!B:B, A855, MasterSheet!D:D, B855, MasterSheet!H:H, C855)</f>
        <v/>
      </c>
      <c r="H855" s="28">
        <f>G855*D855</f>
        <v/>
      </c>
      <c r="I855" s="30">
        <f>SUMIFS(MasterSheet!L:L, MasterSheet!B:B, A855, MasterSheet!D:D, B855, MasterSheet!H:H, C855)</f>
        <v/>
      </c>
      <c r="J855" s="30">
        <f>I855*D855</f>
        <v/>
      </c>
      <c r="K855" s="23">
        <f>UPPER(VLOOKUP(C855,MasterSheet!H:U,14,))</f>
        <v/>
      </c>
    </row>
    <row r="856">
      <c r="A856" s="23" t="inlineStr">
        <is>
          <t xml:space="preserve">EED116824  </t>
        </is>
      </c>
      <c r="B856" s="32" t="n">
        <v>45845</v>
      </c>
      <c r="C856" s="23" t="n">
        <v>166403</v>
      </c>
      <c r="D856" s="23">
        <f>_xlfn.XLOOKUP(C856,MasterSheet!H:H,MasterSheet!F:F)</f>
        <v/>
      </c>
      <c r="E856" s="24">
        <f>SUMIFS(MasterSheet!J:J, MasterSheet!B:B, A856, MasterSheet!D:D, B856, MasterSheet!H:H, C856)</f>
        <v/>
      </c>
      <c r="F856" s="24">
        <f>E856*D856</f>
        <v/>
      </c>
      <c r="G856" s="28">
        <f>SUMIFS(MasterSheet!K:K, MasterSheet!B:B, A856, MasterSheet!D:D, B856, MasterSheet!H:H, C856)</f>
        <v/>
      </c>
      <c r="H856" s="28">
        <f>G856*D856</f>
        <v/>
      </c>
      <c r="I856" s="30">
        <f>SUMIFS(MasterSheet!L:L, MasterSheet!B:B, A856, MasterSheet!D:D, B856, MasterSheet!H:H, C856)</f>
        <v/>
      </c>
      <c r="J856" s="30">
        <f>I856*D856</f>
        <v/>
      </c>
      <c r="K856" s="23">
        <f>UPPER(VLOOKUP(C856,MasterSheet!H:U,14,))</f>
        <v/>
      </c>
    </row>
    <row r="857">
      <c r="A857" s="23" t="inlineStr">
        <is>
          <t xml:space="preserve">EED116824  </t>
        </is>
      </c>
      <c r="B857" s="32" t="n">
        <v>45845</v>
      </c>
      <c r="C857" s="23" t="n">
        <v>300006</v>
      </c>
      <c r="D857" s="23">
        <f>_xlfn.XLOOKUP(C857,MasterSheet!H:H,MasterSheet!F:F)</f>
        <v/>
      </c>
      <c r="E857" s="24">
        <f>SUMIFS(MasterSheet!J:J, MasterSheet!B:B, A857, MasterSheet!D:D, B857, MasterSheet!H:H, C857)</f>
        <v/>
      </c>
      <c r="F857" s="24">
        <f>E857*D857</f>
        <v/>
      </c>
      <c r="G857" s="28">
        <f>SUMIFS(MasterSheet!K:K, MasterSheet!B:B, A857, MasterSheet!D:D, B857, MasterSheet!H:H, C857)</f>
        <v/>
      </c>
      <c r="H857" s="28">
        <f>G857*D857</f>
        <v/>
      </c>
      <c r="I857" s="30">
        <f>SUMIFS(MasterSheet!L:L, MasterSheet!B:B, A857, MasterSheet!D:D, B857, MasterSheet!H:H, C857)</f>
        <v/>
      </c>
      <c r="J857" s="30">
        <f>I857*D857</f>
        <v/>
      </c>
      <c r="K857" s="23">
        <f>UPPER(VLOOKUP(C857,MasterSheet!H:U,14,))</f>
        <v/>
      </c>
    </row>
    <row r="858">
      <c r="A858" s="23" t="inlineStr">
        <is>
          <t xml:space="preserve">EED116824  </t>
        </is>
      </c>
      <c r="B858" s="32" t="n">
        <v>45845</v>
      </c>
      <c r="C858" s="23" t="n">
        <v>300308</v>
      </c>
      <c r="D858" s="23">
        <f>_xlfn.XLOOKUP(C858,MasterSheet!H:H,MasterSheet!F:F)</f>
        <v/>
      </c>
      <c r="E858" s="24">
        <f>SUMIFS(MasterSheet!J:J, MasterSheet!B:B, A858, MasterSheet!D:D, B858, MasterSheet!H:H, C858)</f>
        <v/>
      </c>
      <c r="F858" s="24">
        <f>E858*D858</f>
        <v/>
      </c>
      <c r="G858" s="28">
        <f>SUMIFS(MasterSheet!K:K, MasterSheet!B:B, A858, MasterSheet!D:D, B858, MasterSheet!H:H, C858)</f>
        <v/>
      </c>
      <c r="H858" s="28">
        <f>G858*D858</f>
        <v/>
      </c>
      <c r="I858" s="30">
        <f>SUMIFS(MasterSheet!L:L, MasterSheet!B:B, A858, MasterSheet!D:D, B858, MasterSheet!H:H, C858)</f>
        <v/>
      </c>
      <c r="J858" s="30">
        <f>I858*D858</f>
        <v/>
      </c>
      <c r="K858" s="23">
        <f>UPPER(VLOOKUP(C858,MasterSheet!H:U,14,))</f>
        <v/>
      </c>
    </row>
    <row r="859">
      <c r="A859" s="23" t="inlineStr">
        <is>
          <t xml:space="preserve">EED116824  </t>
        </is>
      </c>
      <c r="B859" s="32" t="n">
        <v>45845</v>
      </c>
      <c r="C859" s="23" t="n">
        <v>300312</v>
      </c>
      <c r="D859" s="23">
        <f>_xlfn.XLOOKUP(C859,MasterSheet!H:H,MasterSheet!F:F)</f>
        <v/>
      </c>
      <c r="E859" s="24">
        <f>SUMIFS(MasterSheet!J:J, MasterSheet!B:B, A859, MasterSheet!D:D, B859, MasterSheet!H:H, C859)</f>
        <v/>
      </c>
      <c r="F859" s="24">
        <f>E859*D859</f>
        <v/>
      </c>
      <c r="G859" s="28">
        <f>SUMIFS(MasterSheet!K:K, MasterSheet!B:B, A859, MasterSheet!D:D, B859, MasterSheet!H:H, C859)</f>
        <v/>
      </c>
      <c r="H859" s="28">
        <f>G859*D859</f>
        <v/>
      </c>
      <c r="I859" s="30">
        <f>SUMIFS(MasterSheet!L:L, MasterSheet!B:B, A859, MasterSheet!D:D, B859, MasterSheet!H:H, C859)</f>
        <v/>
      </c>
      <c r="J859" s="30">
        <f>I859*D859</f>
        <v/>
      </c>
      <c r="K859" s="23">
        <f>UPPER(VLOOKUP(C859,MasterSheet!H:U,14,))</f>
        <v/>
      </c>
    </row>
    <row r="860">
      <c r="A860" s="23" t="inlineStr">
        <is>
          <t xml:space="preserve">EED116824  </t>
        </is>
      </c>
      <c r="B860" s="32" t="n">
        <v>45845</v>
      </c>
      <c r="C860" s="23" t="n">
        <v>300406</v>
      </c>
      <c r="D860" s="23">
        <f>_xlfn.XLOOKUP(C860,MasterSheet!H:H,MasterSheet!F:F)</f>
        <v/>
      </c>
      <c r="E860" s="24">
        <f>SUMIFS(MasterSheet!J:J, MasterSheet!B:B, A860, MasterSheet!D:D, B860, MasterSheet!H:H, C860)</f>
        <v/>
      </c>
      <c r="F860" s="24">
        <f>E860*D860</f>
        <v/>
      </c>
      <c r="G860" s="28">
        <f>SUMIFS(MasterSheet!K:K, MasterSheet!B:B, A860, MasterSheet!D:D, B860, MasterSheet!H:H, C860)</f>
        <v/>
      </c>
      <c r="H860" s="28">
        <f>G860*D860</f>
        <v/>
      </c>
      <c r="I860" s="30">
        <f>SUMIFS(MasterSheet!L:L, MasterSheet!B:B, A860, MasterSheet!D:D, B860, MasterSheet!H:H, C860)</f>
        <v/>
      </c>
      <c r="J860" s="30">
        <f>I860*D860</f>
        <v/>
      </c>
      <c r="K860" s="23">
        <f>UPPER(VLOOKUP(C860,MasterSheet!H:U,14,))</f>
        <v/>
      </c>
    </row>
    <row r="861">
      <c r="A861" s="23" t="inlineStr">
        <is>
          <t xml:space="preserve">EED116824  </t>
        </is>
      </c>
      <c r="B861" s="32" t="n">
        <v>45845</v>
      </c>
      <c r="C861" s="23" t="n">
        <v>300428</v>
      </c>
      <c r="D861" s="23">
        <f>_xlfn.XLOOKUP(C861,MasterSheet!H:H,MasterSheet!F:F)</f>
        <v/>
      </c>
      <c r="E861" s="24">
        <f>SUMIFS(MasterSheet!J:J, MasterSheet!B:B, A861, MasterSheet!D:D, B861, MasterSheet!H:H, C861)</f>
        <v/>
      </c>
      <c r="F861" s="24">
        <f>E861*D861</f>
        <v/>
      </c>
      <c r="G861" s="28">
        <f>SUMIFS(MasterSheet!K:K, MasterSheet!B:B, A861, MasterSheet!D:D, B861, MasterSheet!H:H, C861)</f>
        <v/>
      </c>
      <c r="H861" s="28">
        <f>G861*D861</f>
        <v/>
      </c>
      <c r="I861" s="30">
        <f>SUMIFS(MasterSheet!L:L, MasterSheet!B:B, A861, MasterSheet!D:D, B861, MasterSheet!H:H, C861)</f>
        <v/>
      </c>
      <c r="J861" s="30">
        <f>I861*D861</f>
        <v/>
      </c>
      <c r="K861" s="23">
        <f>UPPER(VLOOKUP(C861,MasterSheet!H:U,14,))</f>
        <v/>
      </c>
    </row>
    <row r="862">
      <c r="A862" s="23" t="inlineStr">
        <is>
          <t xml:space="preserve">EED116824  </t>
        </is>
      </c>
      <c r="B862" s="32" t="n">
        <v>45845</v>
      </c>
      <c r="C862" s="23" t="n">
        <v>302077</v>
      </c>
      <c r="D862" s="23">
        <f>_xlfn.XLOOKUP(C862,MasterSheet!H:H,MasterSheet!F:F)</f>
        <v/>
      </c>
      <c r="E862" s="24">
        <f>SUMIFS(MasterSheet!J:J, MasterSheet!B:B, A862, MasterSheet!D:D, B862, MasterSheet!H:H, C862)</f>
        <v/>
      </c>
      <c r="F862" s="24">
        <f>E862*D862</f>
        <v/>
      </c>
      <c r="G862" s="28">
        <f>SUMIFS(MasterSheet!K:K, MasterSheet!B:B, A862, MasterSheet!D:D, B862, MasterSheet!H:H, C862)</f>
        <v/>
      </c>
      <c r="H862" s="28">
        <f>G862*D862</f>
        <v/>
      </c>
      <c r="I862" s="30">
        <f>SUMIFS(MasterSheet!L:L, MasterSheet!B:B, A862, MasterSheet!D:D, B862, MasterSheet!H:H, C862)</f>
        <v/>
      </c>
      <c r="J862" s="30">
        <f>I862*D862</f>
        <v/>
      </c>
      <c r="K862" s="23">
        <f>UPPER(VLOOKUP(C862,MasterSheet!H:U,14,))</f>
        <v/>
      </c>
    </row>
    <row r="863">
      <c r="A863" s="23" t="inlineStr">
        <is>
          <t xml:space="preserve">EED116824  </t>
        </is>
      </c>
      <c r="B863" s="32" t="n">
        <v>45845</v>
      </c>
      <c r="C863" s="23" t="n">
        <v>302109</v>
      </c>
      <c r="D863" s="23">
        <f>_xlfn.XLOOKUP(C863,MasterSheet!H:H,MasterSheet!F:F)</f>
        <v/>
      </c>
      <c r="E863" s="24">
        <f>SUMIFS(MasterSheet!J:J, MasterSheet!B:B, A863, MasterSheet!D:D, B863, MasterSheet!H:H, C863)</f>
        <v/>
      </c>
      <c r="F863" s="24">
        <f>E863*D863</f>
        <v/>
      </c>
      <c r="G863" s="28">
        <f>SUMIFS(MasterSheet!K:K, MasterSheet!B:B, A863, MasterSheet!D:D, B863, MasterSheet!H:H, C863)</f>
        <v/>
      </c>
      <c r="H863" s="28">
        <f>G863*D863</f>
        <v/>
      </c>
      <c r="I863" s="30">
        <f>SUMIFS(MasterSheet!L:L, MasterSheet!B:B, A863, MasterSheet!D:D, B863, MasterSheet!H:H, C863)</f>
        <v/>
      </c>
      <c r="J863" s="30">
        <f>I863*D863</f>
        <v/>
      </c>
      <c r="K863" s="23">
        <f>UPPER(VLOOKUP(C863,MasterSheet!H:U,14,))</f>
        <v/>
      </c>
    </row>
    <row r="864">
      <c r="A864" s="23" t="inlineStr">
        <is>
          <t xml:space="preserve">EED116824  </t>
        </is>
      </c>
      <c r="B864" s="32" t="n">
        <v>45845</v>
      </c>
      <c r="C864" s="23" t="n">
        <v>302630</v>
      </c>
      <c r="D864" s="23">
        <f>_xlfn.XLOOKUP(C864,MasterSheet!H:H,MasterSheet!F:F)</f>
        <v/>
      </c>
      <c r="E864" s="24">
        <f>SUMIFS(MasterSheet!J:J, MasterSheet!B:B, A864, MasterSheet!D:D, B864, MasterSheet!H:H, C864)</f>
        <v/>
      </c>
      <c r="F864" s="24">
        <f>E864*D864</f>
        <v/>
      </c>
      <c r="G864" s="28">
        <f>SUMIFS(MasterSheet!K:K, MasterSheet!B:B, A864, MasterSheet!D:D, B864, MasterSheet!H:H, C864)</f>
        <v/>
      </c>
      <c r="H864" s="28">
        <f>G864*D864</f>
        <v/>
      </c>
      <c r="I864" s="30">
        <f>SUMIFS(MasterSheet!L:L, MasterSheet!B:B, A864, MasterSheet!D:D, B864, MasterSheet!H:H, C864)</f>
        <v/>
      </c>
      <c r="J864" s="30">
        <f>I864*D864</f>
        <v/>
      </c>
      <c r="K864" s="23">
        <f>UPPER(VLOOKUP(C864,MasterSheet!H:U,14,))</f>
        <v/>
      </c>
    </row>
    <row r="865">
      <c r="A865" s="23" t="inlineStr">
        <is>
          <t xml:space="preserve">EED116824  </t>
        </is>
      </c>
      <c r="B865" s="32" t="n">
        <v>45845</v>
      </c>
      <c r="C865" s="23" t="n">
        <v>303706</v>
      </c>
      <c r="D865" s="23">
        <f>_xlfn.XLOOKUP(C865,MasterSheet!H:H,MasterSheet!F:F)</f>
        <v/>
      </c>
      <c r="E865" s="24">
        <f>SUMIFS(MasterSheet!J:J, MasterSheet!B:B, A865, MasterSheet!D:D, B865, MasterSheet!H:H, C865)</f>
        <v/>
      </c>
      <c r="F865" s="24">
        <f>E865*D865</f>
        <v/>
      </c>
      <c r="G865" s="28">
        <f>SUMIFS(MasterSheet!K:K, MasterSheet!B:B, A865, MasterSheet!D:D, B865, MasterSheet!H:H, C865)</f>
        <v/>
      </c>
      <c r="H865" s="28">
        <f>G865*D865</f>
        <v/>
      </c>
      <c r="I865" s="30">
        <f>SUMIFS(MasterSheet!L:L, MasterSheet!B:B, A865, MasterSheet!D:D, B865, MasterSheet!H:H, C865)</f>
        <v/>
      </c>
      <c r="J865" s="30">
        <f>I865*D865</f>
        <v/>
      </c>
      <c r="K865" s="23">
        <f>UPPER(VLOOKUP(C865,MasterSheet!H:U,14,))</f>
        <v/>
      </c>
    </row>
    <row r="866">
      <c r="A866" s="23" t="inlineStr">
        <is>
          <t xml:space="preserve">EED116824  </t>
        </is>
      </c>
      <c r="B866" s="32" t="n">
        <v>45845</v>
      </c>
      <c r="C866" s="23" t="n">
        <v>304024</v>
      </c>
      <c r="D866" s="23">
        <f>_xlfn.XLOOKUP(C866,MasterSheet!H:H,MasterSheet!F:F)</f>
        <v/>
      </c>
      <c r="E866" s="24">
        <f>SUMIFS(MasterSheet!J:J, MasterSheet!B:B, A866, MasterSheet!D:D, B866, MasterSheet!H:H, C866)</f>
        <v/>
      </c>
      <c r="F866" s="24">
        <f>E866*D866</f>
        <v/>
      </c>
      <c r="G866" s="28">
        <f>SUMIFS(MasterSheet!K:K, MasterSheet!B:B, A866, MasterSheet!D:D, B866, MasterSheet!H:H, C866)</f>
        <v/>
      </c>
      <c r="H866" s="28">
        <f>G866*D866</f>
        <v/>
      </c>
      <c r="I866" s="30">
        <f>SUMIFS(MasterSheet!L:L, MasterSheet!B:B, A866, MasterSheet!D:D, B866, MasterSheet!H:H, C866)</f>
        <v/>
      </c>
      <c r="J866" s="30">
        <f>I866*D866</f>
        <v/>
      </c>
      <c r="K866" s="23">
        <f>UPPER(VLOOKUP(C866,MasterSheet!H:U,14,))</f>
        <v/>
      </c>
    </row>
    <row r="867">
      <c r="A867" s="23" t="inlineStr">
        <is>
          <t xml:space="preserve">EED116824  </t>
        </is>
      </c>
      <c r="B867" s="32" t="n">
        <v>45845</v>
      </c>
      <c r="C867" s="23" t="n">
        <v>304105</v>
      </c>
      <c r="D867" s="23">
        <f>_xlfn.XLOOKUP(C867,MasterSheet!H:H,MasterSheet!F:F)</f>
        <v/>
      </c>
      <c r="E867" s="24">
        <f>SUMIFS(MasterSheet!J:J, MasterSheet!B:B, A867, MasterSheet!D:D, B867, MasterSheet!H:H, C867)</f>
        <v/>
      </c>
      <c r="F867" s="24">
        <f>E867*D867</f>
        <v/>
      </c>
      <c r="G867" s="28">
        <f>SUMIFS(MasterSheet!K:K, MasterSheet!B:B, A867, MasterSheet!D:D, B867, MasterSheet!H:H, C867)</f>
        <v/>
      </c>
      <c r="H867" s="28">
        <f>G867*D867</f>
        <v/>
      </c>
      <c r="I867" s="30">
        <f>SUMIFS(MasterSheet!L:L, MasterSheet!B:B, A867, MasterSheet!D:D, B867, MasterSheet!H:H, C867)</f>
        <v/>
      </c>
      <c r="J867" s="30">
        <f>I867*D867</f>
        <v/>
      </c>
      <c r="K867" s="23">
        <f>UPPER(VLOOKUP(C867,MasterSheet!H:U,14,))</f>
        <v/>
      </c>
    </row>
    <row r="868">
      <c r="A868" s="23" t="inlineStr">
        <is>
          <t xml:space="preserve">EED116824  </t>
        </is>
      </c>
      <c r="B868" s="32" t="n">
        <v>45845</v>
      </c>
      <c r="C868" s="23" t="n">
        <v>305227</v>
      </c>
      <c r="D868" s="23">
        <f>_xlfn.XLOOKUP(C868,MasterSheet!H:H,MasterSheet!F:F)</f>
        <v/>
      </c>
      <c r="E868" s="24">
        <f>SUMIFS(MasterSheet!J:J, MasterSheet!B:B, A868, MasterSheet!D:D, B868, MasterSheet!H:H, C868)</f>
        <v/>
      </c>
      <c r="F868" s="24">
        <f>E868*D868</f>
        <v/>
      </c>
      <c r="G868" s="28">
        <f>SUMIFS(MasterSheet!K:K, MasterSheet!B:B, A868, MasterSheet!D:D, B868, MasterSheet!H:H, C868)</f>
        <v/>
      </c>
      <c r="H868" s="28">
        <f>G868*D868</f>
        <v/>
      </c>
      <c r="I868" s="30">
        <f>SUMIFS(MasterSheet!L:L, MasterSheet!B:B, A868, MasterSheet!D:D, B868, MasterSheet!H:H, C868)</f>
        <v/>
      </c>
      <c r="J868" s="30">
        <f>I868*D868</f>
        <v/>
      </c>
      <c r="K868" s="23">
        <f>UPPER(VLOOKUP(C868,MasterSheet!H:U,14,))</f>
        <v/>
      </c>
    </row>
    <row r="869">
      <c r="A869" s="23" t="inlineStr">
        <is>
          <t xml:space="preserve">EED116824  </t>
        </is>
      </c>
      <c r="B869" s="32" t="n">
        <v>45845</v>
      </c>
      <c r="C869" s="23" t="n">
        <v>305461</v>
      </c>
      <c r="D869" s="23">
        <f>_xlfn.XLOOKUP(C869,MasterSheet!H:H,MasterSheet!F:F)</f>
        <v/>
      </c>
      <c r="E869" s="24">
        <f>SUMIFS(MasterSheet!J:J, MasterSheet!B:B, A869, MasterSheet!D:D, B869, MasterSheet!H:H, C869)</f>
        <v/>
      </c>
      <c r="F869" s="24">
        <f>E869*D869</f>
        <v/>
      </c>
      <c r="G869" s="28">
        <f>SUMIFS(MasterSheet!K:K, MasterSheet!B:B, A869, MasterSheet!D:D, B869, MasterSheet!H:H, C869)</f>
        <v/>
      </c>
      <c r="H869" s="28">
        <f>G869*D869</f>
        <v/>
      </c>
      <c r="I869" s="30">
        <f>SUMIFS(MasterSheet!L:L, MasterSheet!B:B, A869, MasterSheet!D:D, B869, MasterSheet!H:H, C869)</f>
        <v/>
      </c>
      <c r="J869" s="30">
        <f>I869*D869</f>
        <v/>
      </c>
      <c r="K869" s="23">
        <f>UPPER(VLOOKUP(C869,MasterSheet!H:U,14,))</f>
        <v/>
      </c>
    </row>
    <row r="870">
      <c r="A870" s="23" t="inlineStr">
        <is>
          <t xml:space="preserve">EED116824  </t>
        </is>
      </c>
      <c r="B870" s="32" t="n">
        <v>45845</v>
      </c>
      <c r="C870" s="23" t="n">
        <v>306505</v>
      </c>
      <c r="D870" s="23">
        <f>_xlfn.XLOOKUP(C870,MasterSheet!H:H,MasterSheet!F:F)</f>
        <v/>
      </c>
      <c r="E870" s="24">
        <f>SUMIFS(MasterSheet!J:J, MasterSheet!B:B, A870, MasterSheet!D:D, B870, MasterSheet!H:H, C870)</f>
        <v/>
      </c>
      <c r="F870" s="24">
        <f>E870*D870</f>
        <v/>
      </c>
      <c r="G870" s="28">
        <f>SUMIFS(MasterSheet!K:K, MasterSheet!B:B, A870, MasterSheet!D:D, B870, MasterSheet!H:H, C870)</f>
        <v/>
      </c>
      <c r="H870" s="28">
        <f>G870*D870</f>
        <v/>
      </c>
      <c r="I870" s="30">
        <f>SUMIFS(MasterSheet!L:L, MasterSheet!B:B, A870, MasterSheet!D:D, B870, MasterSheet!H:H, C870)</f>
        <v/>
      </c>
      <c r="J870" s="30">
        <f>I870*D870</f>
        <v/>
      </c>
      <c r="K870" s="23">
        <f>UPPER(VLOOKUP(C870,MasterSheet!H:U,14,))</f>
        <v/>
      </c>
    </row>
    <row r="871">
      <c r="A871" s="23" t="inlineStr">
        <is>
          <t xml:space="preserve">EED116824  </t>
        </is>
      </c>
      <c r="B871" s="32" t="n">
        <v>45845</v>
      </c>
      <c r="C871" s="23" t="n">
        <v>307626</v>
      </c>
      <c r="D871" s="23">
        <f>_xlfn.XLOOKUP(C871,MasterSheet!H:H,MasterSheet!F:F)</f>
        <v/>
      </c>
      <c r="E871" s="24">
        <f>SUMIFS(MasterSheet!J:J, MasterSheet!B:B, A871, MasterSheet!D:D, B871, MasterSheet!H:H, C871)</f>
        <v/>
      </c>
      <c r="F871" s="24">
        <f>E871*D871</f>
        <v/>
      </c>
      <c r="G871" s="28">
        <f>SUMIFS(MasterSheet!K:K, MasterSheet!B:B, A871, MasterSheet!D:D, B871, MasterSheet!H:H, C871)</f>
        <v/>
      </c>
      <c r="H871" s="28">
        <f>G871*D871</f>
        <v/>
      </c>
      <c r="I871" s="30">
        <f>SUMIFS(MasterSheet!L:L, MasterSheet!B:B, A871, MasterSheet!D:D, B871, MasterSheet!H:H, C871)</f>
        <v/>
      </c>
      <c r="J871" s="30">
        <f>I871*D871</f>
        <v/>
      </c>
      <c r="K871" s="23">
        <f>UPPER(VLOOKUP(C871,MasterSheet!H:U,14,))</f>
        <v/>
      </c>
    </row>
    <row r="872">
      <c r="A872" s="23" t="inlineStr">
        <is>
          <t xml:space="preserve">EED116824  </t>
        </is>
      </c>
      <c r="B872" s="32" t="n">
        <v>45845</v>
      </c>
      <c r="C872" s="23" t="n">
        <v>307673</v>
      </c>
      <c r="D872" s="23">
        <f>_xlfn.XLOOKUP(C872,MasterSheet!H:H,MasterSheet!F:F)</f>
        <v/>
      </c>
      <c r="E872" s="24">
        <f>SUMIFS(MasterSheet!J:J, MasterSheet!B:B, A872, MasterSheet!D:D, B872, MasterSheet!H:H, C872)</f>
        <v/>
      </c>
      <c r="F872" s="24">
        <f>E872*D872</f>
        <v/>
      </c>
      <c r="G872" s="28">
        <f>SUMIFS(MasterSheet!K:K, MasterSheet!B:B, A872, MasterSheet!D:D, B872, MasterSheet!H:H, C872)</f>
        <v/>
      </c>
      <c r="H872" s="28">
        <f>G872*D872</f>
        <v/>
      </c>
      <c r="I872" s="30">
        <f>SUMIFS(MasterSheet!L:L, MasterSheet!B:B, A872, MasterSheet!D:D, B872, MasterSheet!H:H, C872)</f>
        <v/>
      </c>
      <c r="J872" s="30">
        <f>I872*D872</f>
        <v/>
      </c>
      <c r="K872" s="23">
        <f>UPPER(VLOOKUP(C872,MasterSheet!H:U,14,))</f>
        <v/>
      </c>
    </row>
    <row r="873">
      <c r="A873" s="23" t="inlineStr">
        <is>
          <t xml:space="preserve">EED116824  </t>
        </is>
      </c>
      <c r="B873" s="32" t="n">
        <v>45845</v>
      </c>
      <c r="C873" s="23" t="n">
        <v>308119</v>
      </c>
      <c r="D873" s="23">
        <f>_xlfn.XLOOKUP(C873,MasterSheet!H:H,MasterSheet!F:F)</f>
        <v/>
      </c>
      <c r="E873" s="24">
        <f>SUMIFS(MasterSheet!J:J, MasterSheet!B:B, A873, MasterSheet!D:D, B873, MasterSheet!H:H, C873)</f>
        <v/>
      </c>
      <c r="F873" s="24">
        <f>E873*D873</f>
        <v/>
      </c>
      <c r="G873" s="28">
        <f>SUMIFS(MasterSheet!K:K, MasterSheet!B:B, A873, MasterSheet!D:D, B873, MasterSheet!H:H, C873)</f>
        <v/>
      </c>
      <c r="H873" s="28">
        <f>G873*D873</f>
        <v/>
      </c>
      <c r="I873" s="30">
        <f>SUMIFS(MasterSheet!L:L, MasterSheet!B:B, A873, MasterSheet!D:D, B873, MasterSheet!H:H, C873)</f>
        <v/>
      </c>
      <c r="J873" s="30">
        <f>I873*D873</f>
        <v/>
      </c>
      <c r="K873" s="23">
        <f>UPPER(VLOOKUP(C873,MasterSheet!H:U,14,))</f>
        <v/>
      </c>
    </row>
    <row r="874">
      <c r="A874" s="23" t="inlineStr">
        <is>
          <t xml:space="preserve">EED116824  </t>
        </is>
      </c>
      <c r="B874" s="32" t="n">
        <v>45845</v>
      </c>
      <c r="C874" s="23" t="n">
        <v>310918</v>
      </c>
      <c r="D874" s="23">
        <f>_xlfn.XLOOKUP(C874,MasterSheet!H:H,MasterSheet!F:F)</f>
        <v/>
      </c>
      <c r="E874" s="24">
        <f>SUMIFS(MasterSheet!J:J, MasterSheet!B:B, A874, MasterSheet!D:D, B874, MasterSheet!H:H, C874)</f>
        <v/>
      </c>
      <c r="F874" s="24">
        <f>E874*D874</f>
        <v/>
      </c>
      <c r="G874" s="28">
        <f>SUMIFS(MasterSheet!K:K, MasterSheet!B:B, A874, MasterSheet!D:D, B874, MasterSheet!H:H, C874)</f>
        <v/>
      </c>
      <c r="H874" s="28">
        <f>G874*D874</f>
        <v/>
      </c>
      <c r="I874" s="30">
        <f>SUMIFS(MasterSheet!L:L, MasterSheet!B:B, A874, MasterSheet!D:D, B874, MasterSheet!H:H, C874)</f>
        <v/>
      </c>
      <c r="J874" s="30">
        <f>I874*D874</f>
        <v/>
      </c>
      <c r="K874" s="23">
        <f>UPPER(VLOOKUP(C874,MasterSheet!H:U,14,))</f>
        <v/>
      </c>
    </row>
    <row r="875">
      <c r="A875" s="23" t="inlineStr">
        <is>
          <t xml:space="preserve">EED116824  </t>
        </is>
      </c>
      <c r="B875" s="32" t="n">
        <v>45845</v>
      </c>
      <c r="C875" s="23" t="n">
        <v>311115</v>
      </c>
      <c r="D875" s="23">
        <f>_xlfn.XLOOKUP(C875,MasterSheet!H:H,MasterSheet!F:F)</f>
        <v/>
      </c>
      <c r="E875" s="24">
        <f>SUMIFS(MasterSheet!J:J, MasterSheet!B:B, A875, MasterSheet!D:D, B875, MasterSheet!H:H, C875)</f>
        <v/>
      </c>
      <c r="F875" s="24">
        <f>E875*D875</f>
        <v/>
      </c>
      <c r="G875" s="28">
        <f>SUMIFS(MasterSheet!K:K, MasterSheet!B:B, A875, MasterSheet!D:D, B875, MasterSheet!H:H, C875)</f>
        <v/>
      </c>
      <c r="H875" s="28">
        <f>G875*D875</f>
        <v/>
      </c>
      <c r="I875" s="30">
        <f>SUMIFS(MasterSheet!L:L, MasterSheet!B:B, A875, MasterSheet!D:D, B875, MasterSheet!H:H, C875)</f>
        <v/>
      </c>
      <c r="J875" s="30">
        <f>I875*D875</f>
        <v/>
      </c>
      <c r="K875" s="23">
        <f>UPPER(VLOOKUP(C875,MasterSheet!H:U,14,))</f>
        <v/>
      </c>
    </row>
    <row r="876">
      <c r="A876" s="23" t="inlineStr">
        <is>
          <t xml:space="preserve">EED116824  </t>
        </is>
      </c>
      <c r="B876" s="32" t="n">
        <v>45845</v>
      </c>
      <c r="C876" s="23" t="n">
        <v>311430</v>
      </c>
      <c r="D876" s="23">
        <f>_xlfn.XLOOKUP(C876,MasterSheet!H:H,MasterSheet!F:F)</f>
        <v/>
      </c>
      <c r="E876" s="24">
        <f>SUMIFS(MasterSheet!J:J, MasterSheet!B:B, A876, MasterSheet!D:D, B876, MasterSheet!H:H, C876)</f>
        <v/>
      </c>
      <c r="F876" s="24">
        <f>E876*D876</f>
        <v/>
      </c>
      <c r="G876" s="28">
        <f>SUMIFS(MasterSheet!K:K, MasterSheet!B:B, A876, MasterSheet!D:D, B876, MasterSheet!H:H, C876)</f>
        <v/>
      </c>
      <c r="H876" s="28">
        <f>G876*D876</f>
        <v/>
      </c>
      <c r="I876" s="30">
        <f>SUMIFS(MasterSheet!L:L, MasterSheet!B:B, A876, MasterSheet!D:D, B876, MasterSheet!H:H, C876)</f>
        <v/>
      </c>
      <c r="J876" s="30">
        <f>I876*D876</f>
        <v/>
      </c>
      <c r="K876" s="23">
        <f>UPPER(VLOOKUP(C876,MasterSheet!H:U,14,))</f>
        <v/>
      </c>
    </row>
    <row r="877">
      <c r="A877" s="23" t="inlineStr">
        <is>
          <t xml:space="preserve">EED116824  </t>
        </is>
      </c>
      <c r="B877" s="32" t="n">
        <v>45845</v>
      </c>
      <c r="C877" s="23" t="n">
        <v>311504</v>
      </c>
      <c r="D877" s="23">
        <f>_xlfn.XLOOKUP(C877,MasterSheet!H:H,MasterSheet!F:F)</f>
        <v/>
      </c>
      <c r="E877" s="24">
        <f>SUMIFS(MasterSheet!J:J, MasterSheet!B:B, A877, MasterSheet!D:D, B877, MasterSheet!H:H, C877)</f>
        <v/>
      </c>
      <c r="F877" s="24">
        <f>E877*D877</f>
        <v/>
      </c>
      <c r="G877" s="28">
        <f>SUMIFS(MasterSheet!K:K, MasterSheet!B:B, A877, MasterSheet!D:D, B877, MasterSheet!H:H, C877)</f>
        <v/>
      </c>
      <c r="H877" s="28">
        <f>G877*D877</f>
        <v/>
      </c>
      <c r="I877" s="30">
        <f>SUMIFS(MasterSheet!L:L, MasterSheet!B:B, A877, MasterSheet!D:D, B877, MasterSheet!H:H, C877)</f>
        <v/>
      </c>
      <c r="J877" s="30">
        <f>I877*D877</f>
        <v/>
      </c>
      <c r="K877" s="23">
        <f>UPPER(VLOOKUP(C877,MasterSheet!H:U,14,))</f>
        <v/>
      </c>
    </row>
    <row r="878">
      <c r="A878" s="23" t="inlineStr">
        <is>
          <t xml:space="preserve">EED116824  </t>
        </is>
      </c>
      <c r="B878" s="32" t="n">
        <v>45845</v>
      </c>
      <c r="C878" s="23" t="n">
        <v>314520</v>
      </c>
      <c r="D878" s="23">
        <f>_xlfn.XLOOKUP(C878,MasterSheet!H:H,MasterSheet!F:F)</f>
        <v/>
      </c>
      <c r="E878" s="24">
        <f>SUMIFS(MasterSheet!J:J, MasterSheet!B:B, A878, MasterSheet!D:D, B878, MasterSheet!H:H, C878)</f>
        <v/>
      </c>
      <c r="F878" s="24">
        <f>E878*D878</f>
        <v/>
      </c>
      <c r="G878" s="28">
        <f>SUMIFS(MasterSheet!K:K, MasterSheet!B:B, A878, MasterSheet!D:D, B878, MasterSheet!H:H, C878)</f>
        <v/>
      </c>
      <c r="H878" s="28">
        <f>G878*D878</f>
        <v/>
      </c>
      <c r="I878" s="30">
        <f>SUMIFS(MasterSheet!L:L, MasterSheet!B:B, A878, MasterSheet!D:D, B878, MasterSheet!H:H, C878)</f>
        <v/>
      </c>
      <c r="J878" s="30">
        <f>I878*D878</f>
        <v/>
      </c>
      <c r="K878" s="23">
        <f>UPPER(VLOOKUP(C878,MasterSheet!H:U,14,))</f>
        <v/>
      </c>
    </row>
    <row r="879">
      <c r="A879" s="23" t="inlineStr">
        <is>
          <t xml:space="preserve">EED116824  </t>
        </is>
      </c>
      <c r="B879" s="32" t="n">
        <v>45845</v>
      </c>
      <c r="C879" s="23" t="n">
        <v>317307</v>
      </c>
      <c r="D879" s="23">
        <f>_xlfn.XLOOKUP(C879,MasterSheet!H:H,MasterSheet!F:F)</f>
        <v/>
      </c>
      <c r="E879" s="24">
        <f>SUMIFS(MasterSheet!J:J, MasterSheet!B:B, A879, MasterSheet!D:D, B879, MasterSheet!H:H, C879)</f>
        <v/>
      </c>
      <c r="F879" s="24">
        <f>E879*D879</f>
        <v/>
      </c>
      <c r="G879" s="28">
        <f>SUMIFS(MasterSheet!K:K, MasterSheet!B:B, A879, MasterSheet!D:D, B879, MasterSheet!H:H, C879)</f>
        <v/>
      </c>
      <c r="H879" s="28">
        <f>G879*D879</f>
        <v/>
      </c>
      <c r="I879" s="30">
        <f>SUMIFS(MasterSheet!L:L, MasterSheet!B:B, A879, MasterSheet!D:D, B879, MasterSheet!H:H, C879)</f>
        <v/>
      </c>
      <c r="J879" s="30">
        <f>I879*D879</f>
        <v/>
      </c>
      <c r="K879" s="23">
        <f>UPPER(VLOOKUP(C879,MasterSheet!H:U,14,))</f>
        <v/>
      </c>
    </row>
    <row r="880">
      <c r="A880" s="23" t="inlineStr">
        <is>
          <t xml:space="preserve">EED116824  </t>
        </is>
      </c>
      <c r="B880" s="32" t="n">
        <v>45845</v>
      </c>
      <c r="C880" s="23" t="n">
        <v>317332</v>
      </c>
      <c r="D880" s="23">
        <f>_xlfn.XLOOKUP(C880,MasterSheet!H:H,MasterSheet!F:F)</f>
        <v/>
      </c>
      <c r="E880" s="24">
        <f>SUMIFS(MasterSheet!J:J, MasterSheet!B:B, A880, MasterSheet!D:D, B880, MasterSheet!H:H, C880)</f>
        <v/>
      </c>
      <c r="F880" s="24">
        <f>E880*D880</f>
        <v/>
      </c>
      <c r="G880" s="28">
        <f>SUMIFS(MasterSheet!K:K, MasterSheet!B:B, A880, MasterSheet!D:D, B880, MasterSheet!H:H, C880)</f>
        <v/>
      </c>
      <c r="H880" s="28">
        <f>G880*D880</f>
        <v/>
      </c>
      <c r="I880" s="30">
        <f>SUMIFS(MasterSheet!L:L, MasterSheet!B:B, A880, MasterSheet!D:D, B880, MasterSheet!H:H, C880)</f>
        <v/>
      </c>
      <c r="J880" s="30">
        <f>I880*D880</f>
        <v/>
      </c>
      <c r="K880" s="23">
        <f>UPPER(VLOOKUP(C880,MasterSheet!H:U,14,))</f>
        <v/>
      </c>
    </row>
    <row r="881">
      <c r="A881" s="23" t="inlineStr">
        <is>
          <t xml:space="preserve">EED116824  </t>
        </is>
      </c>
      <c r="B881" s="32" t="n">
        <v>45845</v>
      </c>
      <c r="C881" s="23" t="n">
        <v>317409</v>
      </c>
      <c r="D881" s="23">
        <f>_xlfn.XLOOKUP(C881,MasterSheet!H:H,MasterSheet!F:F)</f>
        <v/>
      </c>
      <c r="E881" s="24">
        <f>SUMIFS(MasterSheet!J:J, MasterSheet!B:B, A881, MasterSheet!D:D, B881, MasterSheet!H:H, C881)</f>
        <v/>
      </c>
      <c r="F881" s="24">
        <f>E881*D881</f>
        <v/>
      </c>
      <c r="G881" s="28">
        <f>SUMIFS(MasterSheet!K:K, MasterSheet!B:B, A881, MasterSheet!D:D, B881, MasterSheet!H:H, C881)</f>
        <v/>
      </c>
      <c r="H881" s="28">
        <f>G881*D881</f>
        <v/>
      </c>
      <c r="I881" s="30">
        <f>SUMIFS(MasterSheet!L:L, MasterSheet!B:B, A881, MasterSheet!D:D, B881, MasterSheet!H:H, C881)</f>
        <v/>
      </c>
      <c r="J881" s="30">
        <f>I881*D881</f>
        <v/>
      </c>
      <c r="K881" s="23">
        <f>UPPER(VLOOKUP(C881,MasterSheet!H:U,14,))</f>
        <v/>
      </c>
    </row>
    <row r="882">
      <c r="A882" s="23" t="inlineStr">
        <is>
          <t xml:space="preserve">EED116824  </t>
        </is>
      </c>
      <c r="B882" s="32" t="n">
        <v>45845</v>
      </c>
      <c r="C882" s="23" t="n">
        <v>317438</v>
      </c>
      <c r="D882" s="23">
        <f>_xlfn.XLOOKUP(C882,MasterSheet!H:H,MasterSheet!F:F)</f>
        <v/>
      </c>
      <c r="E882" s="24">
        <f>SUMIFS(MasterSheet!J:J, MasterSheet!B:B, A882, MasterSheet!D:D, B882, MasterSheet!H:H, C882)</f>
        <v/>
      </c>
      <c r="F882" s="24">
        <f>E882*D882</f>
        <v/>
      </c>
      <c r="G882" s="28">
        <f>SUMIFS(MasterSheet!K:K, MasterSheet!B:B, A882, MasterSheet!D:D, B882, MasterSheet!H:H, C882)</f>
        <v/>
      </c>
      <c r="H882" s="28">
        <f>G882*D882</f>
        <v/>
      </c>
      <c r="I882" s="30">
        <f>SUMIFS(MasterSheet!L:L, MasterSheet!B:B, A882, MasterSheet!D:D, B882, MasterSheet!H:H, C882)</f>
        <v/>
      </c>
      <c r="J882" s="30">
        <f>I882*D882</f>
        <v/>
      </c>
      <c r="K882" s="23">
        <f>UPPER(VLOOKUP(C882,MasterSheet!H:U,14,))</f>
        <v/>
      </c>
    </row>
    <row r="883">
      <c r="A883" s="23" t="inlineStr">
        <is>
          <t xml:space="preserve">EED116824  </t>
        </is>
      </c>
      <c r="B883" s="32" t="n">
        <v>45845</v>
      </c>
      <c r="C883" s="23" t="n">
        <v>318306</v>
      </c>
      <c r="D883" s="23">
        <f>_xlfn.XLOOKUP(C883,MasterSheet!H:H,MasterSheet!F:F)</f>
        <v/>
      </c>
      <c r="E883" s="24">
        <f>SUMIFS(MasterSheet!J:J, MasterSheet!B:B, A883, MasterSheet!D:D, B883, MasterSheet!H:H, C883)</f>
        <v/>
      </c>
      <c r="F883" s="24">
        <f>E883*D883</f>
        <v/>
      </c>
      <c r="G883" s="28">
        <f>SUMIFS(MasterSheet!K:K, MasterSheet!B:B, A883, MasterSheet!D:D, B883, MasterSheet!H:H, C883)</f>
        <v/>
      </c>
      <c r="H883" s="28">
        <f>G883*D883</f>
        <v/>
      </c>
      <c r="I883" s="30">
        <f>SUMIFS(MasterSheet!L:L, MasterSheet!B:B, A883, MasterSheet!D:D, B883, MasterSheet!H:H, C883)</f>
        <v/>
      </c>
      <c r="J883" s="30">
        <f>I883*D883</f>
        <v/>
      </c>
      <c r="K883" s="23">
        <f>UPPER(VLOOKUP(C883,MasterSheet!H:U,14,))</f>
        <v/>
      </c>
    </row>
    <row r="884">
      <c r="A884" s="23" t="inlineStr">
        <is>
          <t xml:space="preserve">EED116824  </t>
        </is>
      </c>
      <c r="B884" s="32" t="n">
        <v>45845</v>
      </c>
      <c r="C884" s="23" t="n">
        <v>320114</v>
      </c>
      <c r="D884" s="23">
        <f>_xlfn.XLOOKUP(C884,MasterSheet!H:H,MasterSheet!F:F)</f>
        <v/>
      </c>
      <c r="E884" s="24">
        <f>SUMIFS(MasterSheet!J:J, MasterSheet!B:B, A884, MasterSheet!D:D, B884, MasterSheet!H:H, C884)</f>
        <v/>
      </c>
      <c r="F884" s="24">
        <f>E884*D884</f>
        <v/>
      </c>
      <c r="G884" s="28">
        <f>SUMIFS(MasterSheet!K:K, MasterSheet!B:B, A884, MasterSheet!D:D, B884, MasterSheet!H:H, C884)</f>
        <v/>
      </c>
      <c r="H884" s="28">
        <f>G884*D884</f>
        <v/>
      </c>
      <c r="I884" s="30">
        <f>SUMIFS(MasterSheet!L:L, MasterSheet!B:B, A884, MasterSheet!D:D, B884, MasterSheet!H:H, C884)</f>
        <v/>
      </c>
      <c r="J884" s="30">
        <f>I884*D884</f>
        <v/>
      </c>
      <c r="K884" s="23">
        <f>UPPER(VLOOKUP(C884,MasterSheet!H:U,14,))</f>
        <v/>
      </c>
    </row>
    <row r="885">
      <c r="A885" s="23" t="inlineStr">
        <is>
          <t xml:space="preserve">EED116824  </t>
        </is>
      </c>
      <c r="B885" s="32" t="n">
        <v>45845</v>
      </c>
      <c r="C885" s="23" t="n">
        <v>321120</v>
      </c>
      <c r="D885" s="23">
        <f>_xlfn.XLOOKUP(C885,MasterSheet!H:H,MasterSheet!F:F)</f>
        <v/>
      </c>
      <c r="E885" s="24">
        <f>SUMIFS(MasterSheet!J:J, MasterSheet!B:B, A885, MasterSheet!D:D, B885, MasterSheet!H:H, C885)</f>
        <v/>
      </c>
      <c r="F885" s="24">
        <f>E885*D885</f>
        <v/>
      </c>
      <c r="G885" s="28">
        <f>SUMIFS(MasterSheet!K:K, MasterSheet!B:B, A885, MasterSheet!D:D, B885, MasterSheet!H:H, C885)</f>
        <v/>
      </c>
      <c r="H885" s="28">
        <f>G885*D885</f>
        <v/>
      </c>
      <c r="I885" s="30">
        <f>SUMIFS(MasterSheet!L:L, MasterSheet!B:B, A885, MasterSheet!D:D, B885, MasterSheet!H:H, C885)</f>
        <v/>
      </c>
      <c r="J885" s="30">
        <f>I885*D885</f>
        <v/>
      </c>
      <c r="K885" s="23">
        <f>UPPER(VLOOKUP(C885,MasterSheet!H:U,14,))</f>
        <v/>
      </c>
    </row>
    <row r="886">
      <c r="A886" s="23" t="inlineStr">
        <is>
          <t xml:space="preserve">EED116824  </t>
        </is>
      </c>
      <c r="B886" s="32" t="n">
        <v>45845</v>
      </c>
      <c r="C886" s="23" t="n">
        <v>321122</v>
      </c>
      <c r="D886" s="23">
        <f>_xlfn.XLOOKUP(C886,MasterSheet!H:H,MasterSheet!F:F)</f>
        <v/>
      </c>
      <c r="E886" s="24">
        <f>SUMIFS(MasterSheet!J:J, MasterSheet!B:B, A886, MasterSheet!D:D, B886, MasterSheet!H:H, C886)</f>
        <v/>
      </c>
      <c r="F886" s="24">
        <f>E886*D886</f>
        <v/>
      </c>
      <c r="G886" s="28">
        <f>SUMIFS(MasterSheet!K:K, MasterSheet!B:B, A886, MasterSheet!D:D, B886, MasterSheet!H:H, C886)</f>
        <v/>
      </c>
      <c r="H886" s="28">
        <f>G886*D886</f>
        <v/>
      </c>
      <c r="I886" s="30">
        <f>SUMIFS(MasterSheet!L:L, MasterSheet!B:B, A886, MasterSheet!D:D, B886, MasterSheet!H:H, C886)</f>
        <v/>
      </c>
      <c r="J886" s="30">
        <f>I886*D886</f>
        <v/>
      </c>
      <c r="K886" s="23">
        <f>UPPER(VLOOKUP(C886,MasterSheet!H:U,14,))</f>
        <v/>
      </c>
    </row>
    <row r="887">
      <c r="A887" s="23" t="inlineStr">
        <is>
          <t xml:space="preserve">EED116824  </t>
        </is>
      </c>
      <c r="B887" s="32" t="n">
        <v>45845</v>
      </c>
      <c r="C887" s="23" t="n">
        <v>324217</v>
      </c>
      <c r="D887" s="23">
        <f>_xlfn.XLOOKUP(C887,MasterSheet!H:H,MasterSheet!F:F)</f>
        <v/>
      </c>
      <c r="E887" s="24">
        <f>SUMIFS(MasterSheet!J:J, MasterSheet!B:B, A887, MasterSheet!D:D, B887, MasterSheet!H:H, C887)</f>
        <v/>
      </c>
      <c r="F887" s="24">
        <f>E887*D887</f>
        <v/>
      </c>
      <c r="G887" s="28">
        <f>SUMIFS(MasterSheet!K:K, MasterSheet!B:B, A887, MasterSheet!D:D, B887, MasterSheet!H:H, C887)</f>
        <v/>
      </c>
      <c r="H887" s="28">
        <f>G887*D887</f>
        <v/>
      </c>
      <c r="I887" s="30">
        <f>SUMIFS(MasterSheet!L:L, MasterSheet!B:B, A887, MasterSheet!D:D, B887, MasterSheet!H:H, C887)</f>
        <v/>
      </c>
      <c r="J887" s="30">
        <f>I887*D887</f>
        <v/>
      </c>
      <c r="K887" s="23">
        <f>UPPER(VLOOKUP(C887,MasterSheet!H:U,14,))</f>
        <v/>
      </c>
    </row>
    <row r="888">
      <c r="A888" s="23" t="inlineStr">
        <is>
          <t xml:space="preserve">EED116824  </t>
        </is>
      </c>
      <c r="B888" s="32" t="n">
        <v>45845</v>
      </c>
      <c r="C888" s="23" t="n">
        <v>328239</v>
      </c>
      <c r="D888" s="23">
        <f>_xlfn.XLOOKUP(C888,MasterSheet!H:H,MasterSheet!F:F)</f>
        <v/>
      </c>
      <c r="E888" s="24">
        <f>SUMIFS(MasterSheet!J:J, MasterSheet!B:B, A888, MasterSheet!D:D, B888, MasterSheet!H:H, C888)</f>
        <v/>
      </c>
      <c r="F888" s="24">
        <f>E888*D888</f>
        <v/>
      </c>
      <c r="G888" s="28">
        <f>SUMIFS(MasterSheet!K:K, MasterSheet!B:B, A888, MasterSheet!D:D, B888, MasterSheet!H:H, C888)</f>
        <v/>
      </c>
      <c r="H888" s="28">
        <f>G888*D888</f>
        <v/>
      </c>
      <c r="I888" s="30">
        <f>SUMIFS(MasterSheet!L:L, MasterSheet!B:B, A888, MasterSheet!D:D, B888, MasterSheet!H:H, C888)</f>
        <v/>
      </c>
      <c r="J888" s="30">
        <f>I888*D888</f>
        <v/>
      </c>
      <c r="K888" s="23">
        <f>UPPER(VLOOKUP(C888,MasterSheet!H:U,14,))</f>
        <v/>
      </c>
    </row>
    <row r="889">
      <c r="A889" s="23" t="inlineStr">
        <is>
          <t xml:space="preserve">EED116824  </t>
        </is>
      </c>
      <c r="B889" s="32" t="n">
        <v>45845</v>
      </c>
      <c r="C889" s="23" t="n">
        <v>328629</v>
      </c>
      <c r="D889" s="23">
        <f>_xlfn.XLOOKUP(C889,MasterSheet!H:H,MasterSheet!F:F)</f>
        <v/>
      </c>
      <c r="E889" s="24">
        <f>SUMIFS(MasterSheet!J:J, MasterSheet!B:B, A889, MasterSheet!D:D, B889, MasterSheet!H:H, C889)</f>
        <v/>
      </c>
      <c r="F889" s="24">
        <f>E889*D889</f>
        <v/>
      </c>
      <c r="G889" s="28">
        <f>SUMIFS(MasterSheet!K:K, MasterSheet!B:B, A889, MasterSheet!D:D, B889, MasterSheet!H:H, C889)</f>
        <v/>
      </c>
      <c r="H889" s="28">
        <f>G889*D889</f>
        <v/>
      </c>
      <c r="I889" s="30">
        <f>SUMIFS(MasterSheet!L:L, MasterSheet!B:B, A889, MasterSheet!D:D, B889, MasterSheet!H:H, C889)</f>
        <v/>
      </c>
      <c r="J889" s="30">
        <f>I889*D889</f>
        <v/>
      </c>
      <c r="K889" s="23">
        <f>UPPER(VLOOKUP(C889,MasterSheet!H:U,14,))</f>
        <v/>
      </c>
    </row>
    <row r="890">
      <c r="A890" s="23" t="inlineStr">
        <is>
          <t xml:space="preserve">EED116824  </t>
        </is>
      </c>
      <c r="B890" s="32" t="n">
        <v>45845</v>
      </c>
      <c r="C890" s="23" t="n">
        <v>329740</v>
      </c>
      <c r="D890" s="23">
        <f>_xlfn.XLOOKUP(C890,MasterSheet!H:H,MasterSheet!F:F)</f>
        <v/>
      </c>
      <c r="E890" s="24">
        <f>SUMIFS(MasterSheet!J:J, MasterSheet!B:B, A890, MasterSheet!D:D, B890, MasterSheet!H:H, C890)</f>
        <v/>
      </c>
      <c r="F890" s="24">
        <f>E890*D890</f>
        <v/>
      </c>
      <c r="G890" s="28">
        <f>SUMIFS(MasterSheet!K:K, MasterSheet!B:B, A890, MasterSheet!D:D, B890, MasterSheet!H:H, C890)</f>
        <v/>
      </c>
      <c r="H890" s="28">
        <f>G890*D890</f>
        <v/>
      </c>
      <c r="I890" s="30">
        <f>SUMIFS(MasterSheet!L:L, MasterSheet!B:B, A890, MasterSheet!D:D, B890, MasterSheet!H:H, C890)</f>
        <v/>
      </c>
      <c r="J890" s="30">
        <f>I890*D890</f>
        <v/>
      </c>
      <c r="K890" s="23">
        <f>UPPER(VLOOKUP(C890,MasterSheet!H:U,14,))</f>
        <v/>
      </c>
    </row>
    <row r="891">
      <c r="A891" s="23" t="inlineStr">
        <is>
          <t xml:space="preserve">EED116824  </t>
        </is>
      </c>
      <c r="B891" s="32" t="n">
        <v>45845</v>
      </c>
      <c r="C891" s="23" t="n">
        <v>329920</v>
      </c>
      <c r="D891" s="23">
        <f>_xlfn.XLOOKUP(C891,MasterSheet!H:H,MasterSheet!F:F)</f>
        <v/>
      </c>
      <c r="E891" s="24">
        <f>SUMIFS(MasterSheet!J:J, MasterSheet!B:B, A891, MasterSheet!D:D, B891, MasterSheet!H:H, C891)</f>
        <v/>
      </c>
      <c r="F891" s="24">
        <f>E891*D891</f>
        <v/>
      </c>
      <c r="G891" s="28">
        <f>SUMIFS(MasterSheet!K:K, MasterSheet!B:B, A891, MasterSheet!D:D, B891, MasterSheet!H:H, C891)</f>
        <v/>
      </c>
      <c r="H891" s="28">
        <f>G891*D891</f>
        <v/>
      </c>
      <c r="I891" s="30">
        <f>SUMIFS(MasterSheet!L:L, MasterSheet!B:B, A891, MasterSheet!D:D, B891, MasterSheet!H:H, C891)</f>
        <v/>
      </c>
      <c r="J891" s="30">
        <f>I891*D891</f>
        <v/>
      </c>
      <c r="K891" s="23">
        <f>UPPER(VLOOKUP(C891,MasterSheet!H:U,14,))</f>
        <v/>
      </c>
    </row>
    <row r="892">
      <c r="A892" s="23" t="inlineStr">
        <is>
          <t xml:space="preserve">EED116824  </t>
        </is>
      </c>
      <c r="B892" s="32" t="n">
        <v>45845</v>
      </c>
      <c r="C892" s="23" t="n">
        <v>333614</v>
      </c>
      <c r="D892" s="23">
        <f>_xlfn.XLOOKUP(C892,MasterSheet!H:H,MasterSheet!F:F)</f>
        <v/>
      </c>
      <c r="E892" s="24">
        <f>SUMIFS(MasterSheet!J:J, MasterSheet!B:B, A892, MasterSheet!D:D, B892, MasterSheet!H:H, C892)</f>
        <v/>
      </c>
      <c r="F892" s="24">
        <f>E892*D892</f>
        <v/>
      </c>
      <c r="G892" s="28">
        <f>SUMIFS(MasterSheet!K:K, MasterSheet!B:B, A892, MasterSheet!D:D, B892, MasterSheet!H:H, C892)</f>
        <v/>
      </c>
      <c r="H892" s="28">
        <f>G892*D892</f>
        <v/>
      </c>
      <c r="I892" s="30">
        <f>SUMIFS(MasterSheet!L:L, MasterSheet!B:B, A892, MasterSheet!D:D, B892, MasterSheet!H:H, C892)</f>
        <v/>
      </c>
      <c r="J892" s="30">
        <f>I892*D892</f>
        <v/>
      </c>
      <c r="K892" s="23">
        <f>UPPER(VLOOKUP(C892,MasterSheet!H:U,14,))</f>
        <v/>
      </c>
    </row>
    <row r="893">
      <c r="A893" s="23" t="inlineStr">
        <is>
          <t xml:space="preserve">EED116824  </t>
        </is>
      </c>
      <c r="B893" s="32" t="n">
        <v>45845</v>
      </c>
      <c r="C893" s="23" t="n">
        <v>334110</v>
      </c>
      <c r="D893" s="23">
        <f>_xlfn.XLOOKUP(C893,MasterSheet!H:H,MasterSheet!F:F)</f>
        <v/>
      </c>
      <c r="E893" s="24">
        <f>SUMIFS(MasterSheet!J:J, MasterSheet!B:B, A893, MasterSheet!D:D, B893, MasterSheet!H:H, C893)</f>
        <v/>
      </c>
      <c r="F893" s="24">
        <f>E893*D893</f>
        <v/>
      </c>
      <c r="G893" s="28">
        <f>SUMIFS(MasterSheet!K:K, MasterSheet!B:B, A893, MasterSheet!D:D, B893, MasterSheet!H:H, C893)</f>
        <v/>
      </c>
      <c r="H893" s="28">
        <f>G893*D893</f>
        <v/>
      </c>
      <c r="I893" s="30">
        <f>SUMIFS(MasterSheet!L:L, MasterSheet!B:B, A893, MasterSheet!D:D, B893, MasterSheet!H:H, C893)</f>
        <v/>
      </c>
      <c r="J893" s="30">
        <f>I893*D893</f>
        <v/>
      </c>
      <c r="K893" s="23">
        <f>UPPER(VLOOKUP(C893,MasterSheet!H:U,14,))</f>
        <v/>
      </c>
    </row>
    <row r="894">
      <c r="A894" s="23" t="inlineStr">
        <is>
          <t xml:space="preserve">EED116824  </t>
        </is>
      </c>
      <c r="B894" s="32" t="n">
        <v>45845</v>
      </c>
      <c r="C894" s="23" t="n">
        <v>334338</v>
      </c>
      <c r="D894" s="23">
        <f>_xlfn.XLOOKUP(C894,MasterSheet!H:H,MasterSheet!F:F)</f>
        <v/>
      </c>
      <c r="E894" s="24">
        <f>SUMIFS(MasterSheet!J:J, MasterSheet!B:B, A894, MasterSheet!D:D, B894, MasterSheet!H:H, C894)</f>
        <v/>
      </c>
      <c r="F894" s="24">
        <f>E894*D894</f>
        <v/>
      </c>
      <c r="G894" s="28">
        <f>SUMIFS(MasterSheet!K:K, MasterSheet!B:B, A894, MasterSheet!D:D, B894, MasterSheet!H:H, C894)</f>
        <v/>
      </c>
      <c r="H894" s="28">
        <f>G894*D894</f>
        <v/>
      </c>
      <c r="I894" s="30">
        <f>SUMIFS(MasterSheet!L:L, MasterSheet!B:B, A894, MasterSheet!D:D, B894, MasterSheet!H:H, C894)</f>
        <v/>
      </c>
      <c r="J894" s="30">
        <f>I894*D894</f>
        <v/>
      </c>
      <c r="K894" s="23">
        <f>UPPER(VLOOKUP(C894,MasterSheet!H:U,14,))</f>
        <v/>
      </c>
    </row>
    <row r="895">
      <c r="A895" s="23" t="inlineStr">
        <is>
          <t xml:space="preserve">EED116824  </t>
        </is>
      </c>
      <c r="B895" s="32" t="n">
        <v>45845</v>
      </c>
      <c r="C895" s="23" t="n">
        <v>344133</v>
      </c>
      <c r="D895" s="23">
        <f>_xlfn.XLOOKUP(C895,MasterSheet!H:H,MasterSheet!F:F)</f>
        <v/>
      </c>
      <c r="E895" s="24">
        <f>SUMIFS(MasterSheet!J:J, MasterSheet!B:B, A895, MasterSheet!D:D, B895, MasterSheet!H:H, C895)</f>
        <v/>
      </c>
      <c r="F895" s="24">
        <f>E895*D895</f>
        <v/>
      </c>
      <c r="G895" s="28">
        <f>SUMIFS(MasterSheet!K:K, MasterSheet!B:B, A895, MasterSheet!D:D, B895, MasterSheet!H:H, C895)</f>
        <v/>
      </c>
      <c r="H895" s="28">
        <f>G895*D895</f>
        <v/>
      </c>
      <c r="I895" s="30">
        <f>SUMIFS(MasterSheet!L:L, MasterSheet!B:B, A895, MasterSheet!D:D, B895, MasterSheet!H:H, C895)</f>
        <v/>
      </c>
      <c r="J895" s="30">
        <f>I895*D895</f>
        <v/>
      </c>
      <c r="K895" s="23">
        <f>UPPER(VLOOKUP(C895,MasterSheet!H:U,14,))</f>
        <v/>
      </c>
    </row>
    <row r="896">
      <c r="A896" s="23" t="inlineStr">
        <is>
          <t xml:space="preserve">EED116824  </t>
        </is>
      </c>
      <c r="B896" s="32" t="n">
        <v>45845</v>
      </c>
      <c r="C896" s="23" t="n">
        <v>344622</v>
      </c>
      <c r="D896" s="23">
        <f>_xlfn.XLOOKUP(C896,MasterSheet!H:H,MasterSheet!F:F)</f>
        <v/>
      </c>
      <c r="E896" s="24">
        <f>SUMIFS(MasterSheet!J:J, MasterSheet!B:B, A896, MasterSheet!D:D, B896, MasterSheet!H:H, C896)</f>
        <v/>
      </c>
      <c r="F896" s="24">
        <f>E896*D896</f>
        <v/>
      </c>
      <c r="G896" s="28">
        <f>SUMIFS(MasterSheet!K:K, MasterSheet!B:B, A896, MasterSheet!D:D, B896, MasterSheet!H:H, C896)</f>
        <v/>
      </c>
      <c r="H896" s="28">
        <f>G896*D896</f>
        <v/>
      </c>
      <c r="I896" s="30">
        <f>SUMIFS(MasterSheet!L:L, MasterSheet!B:B, A896, MasterSheet!D:D, B896, MasterSheet!H:H, C896)</f>
        <v/>
      </c>
      <c r="J896" s="30">
        <f>I896*D896</f>
        <v/>
      </c>
      <c r="K896" s="23">
        <f>UPPER(VLOOKUP(C896,MasterSheet!H:U,14,))</f>
        <v/>
      </c>
    </row>
    <row r="897">
      <c r="A897" s="23" t="inlineStr">
        <is>
          <t xml:space="preserve">EED116824  </t>
        </is>
      </c>
      <c r="B897" s="32" t="n">
        <v>45845</v>
      </c>
      <c r="C897" s="23" t="n">
        <v>344747</v>
      </c>
      <c r="D897" s="23">
        <f>_xlfn.XLOOKUP(C897,MasterSheet!H:H,MasterSheet!F:F)</f>
        <v/>
      </c>
      <c r="E897" s="24">
        <f>SUMIFS(MasterSheet!J:J, MasterSheet!B:B, A897, MasterSheet!D:D, B897, MasterSheet!H:H, C897)</f>
        <v/>
      </c>
      <c r="F897" s="24">
        <f>E897*D897</f>
        <v/>
      </c>
      <c r="G897" s="28">
        <f>SUMIFS(MasterSheet!K:K, MasterSheet!B:B, A897, MasterSheet!D:D, B897, MasterSheet!H:H, C897)</f>
        <v/>
      </c>
      <c r="H897" s="28">
        <f>G897*D897</f>
        <v/>
      </c>
      <c r="I897" s="30">
        <f>SUMIFS(MasterSheet!L:L, MasterSheet!B:B, A897, MasterSheet!D:D, B897, MasterSheet!H:H, C897)</f>
        <v/>
      </c>
      <c r="J897" s="30">
        <f>I897*D897</f>
        <v/>
      </c>
      <c r="K897" s="23">
        <f>UPPER(VLOOKUP(C897,MasterSheet!H:U,14,))</f>
        <v/>
      </c>
    </row>
    <row r="898">
      <c r="A898" s="23" t="inlineStr">
        <is>
          <t xml:space="preserve">EED116824  </t>
        </is>
      </c>
      <c r="B898" s="32" t="n">
        <v>45845</v>
      </c>
      <c r="C898" s="23" t="n">
        <v>344769</v>
      </c>
      <c r="D898" s="23">
        <f>_xlfn.XLOOKUP(C898,MasterSheet!H:H,MasterSheet!F:F)</f>
        <v/>
      </c>
      <c r="E898" s="24">
        <f>SUMIFS(MasterSheet!J:J, MasterSheet!B:B, A898, MasterSheet!D:D, B898, MasterSheet!H:H, C898)</f>
        <v/>
      </c>
      <c r="F898" s="24">
        <f>E898*D898</f>
        <v/>
      </c>
      <c r="G898" s="28">
        <f>SUMIFS(MasterSheet!K:K, MasterSheet!B:B, A898, MasterSheet!D:D, B898, MasterSheet!H:H, C898)</f>
        <v/>
      </c>
      <c r="H898" s="28">
        <f>G898*D898</f>
        <v/>
      </c>
      <c r="I898" s="30">
        <f>SUMIFS(MasterSheet!L:L, MasterSheet!B:B, A898, MasterSheet!D:D, B898, MasterSheet!H:H, C898)</f>
        <v/>
      </c>
      <c r="J898" s="30">
        <f>I898*D898</f>
        <v/>
      </c>
      <c r="K898" s="23">
        <f>UPPER(VLOOKUP(C898,MasterSheet!H:U,14,))</f>
        <v/>
      </c>
    </row>
    <row r="899">
      <c r="A899" s="23" t="inlineStr">
        <is>
          <t xml:space="preserve">EED116824  </t>
        </is>
      </c>
      <c r="B899" s="32" t="n">
        <v>45845</v>
      </c>
      <c r="C899" s="23" t="n">
        <v>345024</v>
      </c>
      <c r="D899" s="23">
        <f>_xlfn.XLOOKUP(C899,MasterSheet!H:H,MasterSheet!F:F)</f>
        <v/>
      </c>
      <c r="E899" s="24">
        <f>SUMIFS(MasterSheet!J:J, MasterSheet!B:B, A899, MasterSheet!D:D, B899, MasterSheet!H:H, C899)</f>
        <v/>
      </c>
      <c r="F899" s="24">
        <f>E899*D899</f>
        <v/>
      </c>
      <c r="G899" s="28">
        <f>SUMIFS(MasterSheet!K:K, MasterSheet!B:B, A899, MasterSheet!D:D, B899, MasterSheet!H:H, C899)</f>
        <v/>
      </c>
      <c r="H899" s="28">
        <f>G899*D899</f>
        <v/>
      </c>
      <c r="I899" s="30">
        <f>SUMIFS(MasterSheet!L:L, MasterSheet!B:B, A899, MasterSheet!D:D, B899, MasterSheet!H:H, C899)</f>
        <v/>
      </c>
      <c r="J899" s="30">
        <f>I899*D899</f>
        <v/>
      </c>
      <c r="K899" s="23">
        <f>UPPER(VLOOKUP(C899,MasterSheet!H:U,14,))</f>
        <v/>
      </c>
    </row>
    <row r="900">
      <c r="A900" s="23" t="inlineStr">
        <is>
          <t xml:space="preserve">EED116824  </t>
        </is>
      </c>
      <c r="B900" s="32" t="n">
        <v>45845</v>
      </c>
      <c r="C900" s="23" t="n">
        <v>345108</v>
      </c>
      <c r="D900" s="23">
        <f>_xlfn.XLOOKUP(C900,MasterSheet!H:H,MasterSheet!F:F)</f>
        <v/>
      </c>
      <c r="E900" s="24">
        <f>SUMIFS(MasterSheet!J:J, MasterSheet!B:B, A900, MasterSheet!D:D, B900, MasterSheet!H:H, C900)</f>
        <v/>
      </c>
      <c r="F900" s="24">
        <f>E900*D900</f>
        <v/>
      </c>
      <c r="G900" s="28">
        <f>SUMIFS(MasterSheet!K:K, MasterSheet!B:B, A900, MasterSheet!D:D, B900, MasterSheet!H:H, C900)</f>
        <v/>
      </c>
      <c r="H900" s="28">
        <f>G900*D900</f>
        <v/>
      </c>
      <c r="I900" s="30">
        <f>SUMIFS(MasterSheet!L:L, MasterSheet!B:B, A900, MasterSheet!D:D, B900, MasterSheet!H:H, C900)</f>
        <v/>
      </c>
      <c r="J900" s="30">
        <f>I900*D900</f>
        <v/>
      </c>
      <c r="K900" s="23">
        <f>UPPER(VLOOKUP(C900,MasterSheet!H:U,14,))</f>
        <v/>
      </c>
    </row>
    <row r="901">
      <c r="A901" s="23" t="inlineStr">
        <is>
          <t xml:space="preserve">EED116824  </t>
        </is>
      </c>
      <c r="B901" s="32" t="n">
        <v>45845</v>
      </c>
      <c r="C901" s="23" t="n">
        <v>346109</v>
      </c>
      <c r="D901" s="23">
        <f>_xlfn.XLOOKUP(C901,MasterSheet!H:H,MasterSheet!F:F)</f>
        <v/>
      </c>
      <c r="E901" s="24">
        <f>SUMIFS(MasterSheet!J:J, MasterSheet!B:B, A901, MasterSheet!D:D, B901, MasterSheet!H:H, C901)</f>
        <v/>
      </c>
      <c r="F901" s="24">
        <f>E901*D901</f>
        <v/>
      </c>
      <c r="G901" s="28">
        <f>SUMIFS(MasterSheet!K:K, MasterSheet!B:B, A901, MasterSheet!D:D, B901, MasterSheet!H:H, C901)</f>
        <v/>
      </c>
      <c r="H901" s="28">
        <f>G901*D901</f>
        <v/>
      </c>
      <c r="I901" s="30">
        <f>SUMIFS(MasterSheet!L:L, MasterSheet!B:B, A901, MasterSheet!D:D, B901, MasterSheet!H:H, C901)</f>
        <v/>
      </c>
      <c r="J901" s="30">
        <f>I901*D901</f>
        <v/>
      </c>
      <c r="K901" s="23">
        <f>UPPER(VLOOKUP(C901,MasterSheet!H:U,14,))</f>
        <v/>
      </c>
    </row>
    <row r="902">
      <c r="A902" s="23" t="inlineStr">
        <is>
          <t xml:space="preserve">EED116824  </t>
        </is>
      </c>
      <c r="B902" s="32" t="n">
        <v>45845</v>
      </c>
      <c r="C902" s="23" t="n">
        <v>348211</v>
      </c>
      <c r="D902" s="23">
        <f>_xlfn.XLOOKUP(C902,MasterSheet!H:H,MasterSheet!F:F)</f>
        <v/>
      </c>
      <c r="E902" s="24">
        <f>SUMIFS(MasterSheet!J:J, MasterSheet!B:B, A902, MasterSheet!D:D, B902, MasterSheet!H:H, C902)</f>
        <v/>
      </c>
      <c r="F902" s="24">
        <f>E902*D902</f>
        <v/>
      </c>
      <c r="G902" s="28">
        <f>SUMIFS(MasterSheet!K:K, MasterSheet!B:B, A902, MasterSheet!D:D, B902, MasterSheet!H:H, C902)</f>
        <v/>
      </c>
      <c r="H902" s="28">
        <f>G902*D902</f>
        <v/>
      </c>
      <c r="I902" s="30">
        <f>SUMIFS(MasterSheet!L:L, MasterSheet!B:B, A902, MasterSheet!D:D, B902, MasterSheet!H:H, C902)</f>
        <v/>
      </c>
      <c r="J902" s="30">
        <f>I902*D902</f>
        <v/>
      </c>
      <c r="K902" s="23">
        <f>UPPER(VLOOKUP(C902,MasterSheet!H:U,14,))</f>
        <v/>
      </c>
    </row>
    <row r="903">
      <c r="A903" s="23" t="inlineStr">
        <is>
          <t xml:space="preserve">EED116824  </t>
        </is>
      </c>
      <c r="B903" s="32" t="n">
        <v>45845</v>
      </c>
      <c r="C903" s="23" t="n">
        <v>353218</v>
      </c>
      <c r="D903" s="23">
        <f>_xlfn.XLOOKUP(C903,MasterSheet!H:H,MasterSheet!F:F)</f>
        <v/>
      </c>
      <c r="E903" s="24">
        <f>SUMIFS(MasterSheet!J:J, MasterSheet!B:B, A903, MasterSheet!D:D, B903, MasterSheet!H:H, C903)</f>
        <v/>
      </c>
      <c r="F903" s="24">
        <f>E903*D903</f>
        <v/>
      </c>
      <c r="G903" s="28">
        <f>SUMIFS(MasterSheet!K:K, MasterSheet!B:B, A903, MasterSheet!D:D, B903, MasterSheet!H:H, C903)</f>
        <v/>
      </c>
      <c r="H903" s="28">
        <f>G903*D903</f>
        <v/>
      </c>
      <c r="I903" s="30">
        <f>SUMIFS(MasterSheet!L:L, MasterSheet!B:B, A903, MasterSheet!D:D, B903, MasterSheet!H:H, C903)</f>
        <v/>
      </c>
      <c r="J903" s="30">
        <f>I903*D903</f>
        <v/>
      </c>
      <c r="K903" s="23">
        <f>UPPER(VLOOKUP(C903,MasterSheet!H:U,14,))</f>
        <v/>
      </c>
    </row>
    <row r="904">
      <c r="A904" s="23" t="inlineStr">
        <is>
          <t xml:space="preserve">EED116824  </t>
        </is>
      </c>
      <c r="B904" s="32" t="n">
        <v>45845</v>
      </c>
      <c r="C904" s="23" t="n">
        <v>356518</v>
      </c>
      <c r="D904" s="23">
        <f>_xlfn.XLOOKUP(C904,MasterSheet!H:H,MasterSheet!F:F)</f>
        <v/>
      </c>
      <c r="E904" s="24">
        <f>SUMIFS(MasterSheet!J:J, MasterSheet!B:B, A904, MasterSheet!D:D, B904, MasterSheet!H:H, C904)</f>
        <v/>
      </c>
      <c r="F904" s="24">
        <f>E904*D904</f>
        <v/>
      </c>
      <c r="G904" s="28">
        <f>SUMIFS(MasterSheet!K:K, MasterSheet!B:B, A904, MasterSheet!D:D, B904, MasterSheet!H:H, C904)</f>
        <v/>
      </c>
      <c r="H904" s="28">
        <f>G904*D904</f>
        <v/>
      </c>
      <c r="I904" s="30">
        <f>SUMIFS(MasterSheet!L:L, MasterSheet!B:B, A904, MasterSheet!D:D, B904, MasterSheet!H:H, C904)</f>
        <v/>
      </c>
      <c r="J904" s="30">
        <f>I904*D904</f>
        <v/>
      </c>
      <c r="K904" s="23">
        <f>UPPER(VLOOKUP(C904,MasterSheet!H:U,14,))</f>
        <v/>
      </c>
    </row>
    <row r="905">
      <c r="A905" s="23" t="inlineStr">
        <is>
          <t xml:space="preserve">EED116824  </t>
        </is>
      </c>
      <c r="B905" s="32" t="n">
        <v>45845</v>
      </c>
      <c r="C905" s="23" t="n">
        <v>356930</v>
      </c>
      <c r="D905" s="23">
        <f>_xlfn.XLOOKUP(C905,MasterSheet!H:H,MasterSheet!F:F)</f>
        <v/>
      </c>
      <c r="E905" s="24">
        <f>SUMIFS(MasterSheet!J:J, MasterSheet!B:B, A905, MasterSheet!D:D, B905, MasterSheet!H:H, C905)</f>
        <v/>
      </c>
      <c r="F905" s="24">
        <f>E905*D905</f>
        <v/>
      </c>
      <c r="G905" s="28">
        <f>SUMIFS(MasterSheet!K:K, MasterSheet!B:B, A905, MasterSheet!D:D, B905, MasterSheet!H:H, C905)</f>
        <v/>
      </c>
      <c r="H905" s="28">
        <f>G905*D905</f>
        <v/>
      </c>
      <c r="I905" s="30">
        <f>SUMIFS(MasterSheet!L:L, MasterSheet!B:B, A905, MasterSheet!D:D, B905, MasterSheet!H:H, C905)</f>
        <v/>
      </c>
      <c r="J905" s="30">
        <f>I905*D905</f>
        <v/>
      </c>
      <c r="K905" s="23">
        <f>UPPER(VLOOKUP(C905,MasterSheet!H:U,14,))</f>
        <v/>
      </c>
    </row>
    <row r="906">
      <c r="A906" s="23" t="inlineStr">
        <is>
          <t xml:space="preserve">EED116824  </t>
        </is>
      </c>
      <c r="B906" s="32" t="n">
        <v>45845</v>
      </c>
      <c r="C906" s="23" t="n">
        <v>357504</v>
      </c>
      <c r="D906" s="23">
        <f>_xlfn.XLOOKUP(C906,MasterSheet!H:H,MasterSheet!F:F)</f>
        <v/>
      </c>
      <c r="E906" s="24">
        <f>SUMIFS(MasterSheet!J:J, MasterSheet!B:B, A906, MasterSheet!D:D, B906, MasterSheet!H:H, C906)</f>
        <v/>
      </c>
      <c r="F906" s="24">
        <f>E906*D906</f>
        <v/>
      </c>
      <c r="G906" s="28">
        <f>SUMIFS(MasterSheet!K:K, MasterSheet!B:B, A906, MasterSheet!D:D, B906, MasterSheet!H:H, C906)</f>
        <v/>
      </c>
      <c r="H906" s="28">
        <f>G906*D906</f>
        <v/>
      </c>
      <c r="I906" s="30">
        <f>SUMIFS(MasterSheet!L:L, MasterSheet!B:B, A906, MasterSheet!D:D, B906, MasterSheet!H:H, C906)</f>
        <v/>
      </c>
      <c r="J906" s="30">
        <f>I906*D906</f>
        <v/>
      </c>
      <c r="K906" s="23">
        <f>UPPER(VLOOKUP(C906,MasterSheet!H:U,14,))</f>
        <v/>
      </c>
    </row>
    <row r="907">
      <c r="A907" s="23" t="inlineStr">
        <is>
          <t xml:space="preserve">EED116824  </t>
        </is>
      </c>
      <c r="B907" s="32" t="n">
        <v>45845</v>
      </c>
      <c r="C907" s="23" t="n">
        <v>357905</v>
      </c>
      <c r="D907" s="23">
        <f>_xlfn.XLOOKUP(C907,MasterSheet!H:H,MasterSheet!F:F)</f>
        <v/>
      </c>
      <c r="E907" s="24">
        <f>SUMIFS(MasterSheet!J:J, MasterSheet!B:B, A907, MasterSheet!D:D, B907, MasterSheet!H:H, C907)</f>
        <v/>
      </c>
      <c r="F907" s="24">
        <f>E907*D907</f>
        <v/>
      </c>
      <c r="G907" s="28">
        <f>SUMIFS(MasterSheet!K:K, MasterSheet!B:B, A907, MasterSheet!D:D, B907, MasterSheet!H:H, C907)</f>
        <v/>
      </c>
      <c r="H907" s="28">
        <f>G907*D907</f>
        <v/>
      </c>
      <c r="I907" s="30">
        <f>SUMIFS(MasterSheet!L:L, MasterSheet!B:B, A907, MasterSheet!D:D, B907, MasterSheet!H:H, C907)</f>
        <v/>
      </c>
      <c r="J907" s="30">
        <f>I907*D907</f>
        <v/>
      </c>
      <c r="K907" s="23">
        <f>UPPER(VLOOKUP(C907,MasterSheet!H:U,14,))</f>
        <v/>
      </c>
    </row>
    <row r="908">
      <c r="A908" s="23" t="inlineStr">
        <is>
          <t xml:space="preserve">EED116824  </t>
        </is>
      </c>
      <c r="B908" s="32" t="n">
        <v>45845</v>
      </c>
      <c r="C908" s="23" t="n">
        <v>360707</v>
      </c>
      <c r="D908" s="23">
        <f>_xlfn.XLOOKUP(C908,MasterSheet!H:H,MasterSheet!F:F)</f>
        <v/>
      </c>
      <c r="E908" s="24">
        <f>SUMIFS(MasterSheet!J:J, MasterSheet!B:B, A908, MasterSheet!D:D, B908, MasterSheet!H:H, C908)</f>
        <v/>
      </c>
      <c r="F908" s="24">
        <f>E908*D908</f>
        <v/>
      </c>
      <c r="G908" s="28">
        <f>SUMIFS(MasterSheet!K:K, MasterSheet!B:B, A908, MasterSheet!D:D, B908, MasterSheet!H:H, C908)</f>
        <v/>
      </c>
      <c r="H908" s="28">
        <f>G908*D908</f>
        <v/>
      </c>
      <c r="I908" s="30">
        <f>SUMIFS(MasterSheet!L:L, MasterSheet!B:B, A908, MasterSheet!D:D, B908, MasterSheet!H:H, C908)</f>
        <v/>
      </c>
      <c r="J908" s="30">
        <f>I908*D908</f>
        <v/>
      </c>
      <c r="K908" s="23">
        <f>UPPER(VLOOKUP(C908,MasterSheet!H:U,14,))</f>
        <v/>
      </c>
    </row>
    <row r="909">
      <c r="A909" s="23" t="inlineStr">
        <is>
          <t xml:space="preserve">EED116824  </t>
        </is>
      </c>
      <c r="B909" s="32" t="n">
        <v>45845</v>
      </c>
      <c r="C909" s="23" t="n">
        <v>361710</v>
      </c>
      <c r="D909" s="23">
        <f>_xlfn.XLOOKUP(C909,MasterSheet!H:H,MasterSheet!F:F)</f>
        <v/>
      </c>
      <c r="E909" s="24">
        <f>SUMIFS(MasterSheet!J:J, MasterSheet!B:B, A909, MasterSheet!D:D, B909, MasterSheet!H:H, C909)</f>
        <v/>
      </c>
      <c r="F909" s="24">
        <f>E909*D909</f>
        <v/>
      </c>
      <c r="G909" s="28">
        <f>SUMIFS(MasterSheet!K:K, MasterSheet!B:B, A909, MasterSheet!D:D, B909, MasterSheet!H:H, C909)</f>
        <v/>
      </c>
      <c r="H909" s="28">
        <f>G909*D909</f>
        <v/>
      </c>
      <c r="I909" s="30">
        <f>SUMIFS(MasterSheet!L:L, MasterSheet!B:B, A909, MasterSheet!D:D, B909, MasterSheet!H:H, C909)</f>
        <v/>
      </c>
      <c r="J909" s="30">
        <f>I909*D909</f>
        <v/>
      </c>
      <c r="K909" s="23">
        <f>UPPER(VLOOKUP(C909,MasterSheet!H:U,14,))</f>
        <v/>
      </c>
    </row>
    <row r="910">
      <c r="A910" s="23" t="inlineStr">
        <is>
          <t xml:space="preserve">EED116824  </t>
        </is>
      </c>
      <c r="B910" s="32" t="n">
        <v>45845</v>
      </c>
      <c r="C910" s="23" t="n">
        <v>362503</v>
      </c>
      <c r="D910" s="23">
        <f>_xlfn.XLOOKUP(C910,MasterSheet!H:H,MasterSheet!F:F)</f>
        <v/>
      </c>
      <c r="E910" s="24">
        <f>SUMIFS(MasterSheet!J:J, MasterSheet!B:B, A910, MasterSheet!D:D, B910, MasterSheet!H:H, C910)</f>
        <v/>
      </c>
      <c r="F910" s="24">
        <f>E910*D910</f>
        <v/>
      </c>
      <c r="G910" s="28">
        <f>SUMIFS(MasterSheet!K:K, MasterSheet!B:B, A910, MasterSheet!D:D, B910, MasterSheet!H:H, C910)</f>
        <v/>
      </c>
      <c r="H910" s="28">
        <f>G910*D910</f>
        <v/>
      </c>
      <c r="I910" s="30">
        <f>SUMIFS(MasterSheet!L:L, MasterSheet!B:B, A910, MasterSheet!D:D, B910, MasterSheet!H:H, C910)</f>
        <v/>
      </c>
      <c r="J910" s="30">
        <f>I910*D910</f>
        <v/>
      </c>
      <c r="K910" s="23">
        <f>UPPER(VLOOKUP(C910,MasterSheet!H:U,14,))</f>
        <v/>
      </c>
    </row>
    <row r="911">
      <c r="A911" s="23" t="inlineStr">
        <is>
          <t xml:space="preserve">EED116824  </t>
        </is>
      </c>
      <c r="B911" s="32" t="n">
        <v>45845</v>
      </c>
      <c r="C911" s="23" t="n">
        <v>369314</v>
      </c>
      <c r="D911" s="23">
        <f>_xlfn.XLOOKUP(C911,MasterSheet!H:H,MasterSheet!F:F)</f>
        <v/>
      </c>
      <c r="E911" s="24">
        <f>SUMIFS(MasterSheet!J:J, MasterSheet!B:B, A911, MasterSheet!D:D, B911, MasterSheet!H:H, C911)</f>
        <v/>
      </c>
      <c r="F911" s="24">
        <f>E911*D911</f>
        <v/>
      </c>
      <c r="G911" s="28">
        <f>SUMIFS(MasterSheet!K:K, MasterSheet!B:B, A911, MasterSheet!D:D, B911, MasterSheet!H:H, C911)</f>
        <v/>
      </c>
      <c r="H911" s="28">
        <f>G911*D911</f>
        <v/>
      </c>
      <c r="I911" s="30">
        <f>SUMIFS(MasterSheet!L:L, MasterSheet!B:B, A911, MasterSheet!D:D, B911, MasterSheet!H:H, C911)</f>
        <v/>
      </c>
      <c r="J911" s="30">
        <f>I911*D911</f>
        <v/>
      </c>
      <c r="K911" s="23">
        <f>UPPER(VLOOKUP(C911,MasterSheet!H:U,14,))</f>
        <v/>
      </c>
    </row>
    <row r="912">
      <c r="A912" s="23" t="inlineStr">
        <is>
          <t xml:space="preserve">EED116824  </t>
        </is>
      </c>
      <c r="B912" s="32" t="n">
        <v>45845</v>
      </c>
      <c r="C912" s="23" t="n">
        <v>369604</v>
      </c>
      <c r="D912" s="23">
        <f>_xlfn.XLOOKUP(C912,MasterSheet!H:H,MasterSheet!F:F)</f>
        <v/>
      </c>
      <c r="E912" s="24">
        <f>SUMIFS(MasterSheet!J:J, MasterSheet!B:B, A912, MasterSheet!D:D, B912, MasterSheet!H:H, C912)</f>
        <v/>
      </c>
      <c r="F912" s="24">
        <f>E912*D912</f>
        <v/>
      </c>
      <c r="G912" s="28">
        <f>SUMIFS(MasterSheet!K:K, MasterSheet!B:B, A912, MasterSheet!D:D, B912, MasterSheet!H:H, C912)</f>
        <v/>
      </c>
      <c r="H912" s="28">
        <f>G912*D912</f>
        <v/>
      </c>
      <c r="I912" s="30">
        <f>SUMIFS(MasterSheet!L:L, MasterSheet!B:B, A912, MasterSheet!D:D, B912, MasterSheet!H:H, C912)</f>
        <v/>
      </c>
      <c r="J912" s="30">
        <f>I912*D912</f>
        <v/>
      </c>
      <c r="K912" s="23">
        <f>UPPER(VLOOKUP(C912,MasterSheet!H:U,14,))</f>
        <v/>
      </c>
    </row>
    <row r="913">
      <c r="A913" s="23" t="inlineStr">
        <is>
          <t xml:space="preserve">EED116824  </t>
        </is>
      </c>
      <c r="B913" s="32" t="n">
        <v>45845</v>
      </c>
      <c r="C913" s="23" t="n">
        <v>374208</v>
      </c>
      <c r="D913" s="23">
        <f>_xlfn.XLOOKUP(C913,MasterSheet!H:H,MasterSheet!F:F)</f>
        <v/>
      </c>
      <c r="E913" s="24">
        <f>SUMIFS(MasterSheet!J:J, MasterSheet!B:B, A913, MasterSheet!D:D, B913, MasterSheet!H:H, C913)</f>
        <v/>
      </c>
      <c r="F913" s="24">
        <f>E913*D913</f>
        <v/>
      </c>
      <c r="G913" s="28">
        <f>SUMIFS(MasterSheet!K:K, MasterSheet!B:B, A913, MasterSheet!D:D, B913, MasterSheet!H:H, C913)</f>
        <v/>
      </c>
      <c r="H913" s="28">
        <f>G913*D913</f>
        <v/>
      </c>
      <c r="I913" s="30">
        <f>SUMIFS(MasterSheet!L:L, MasterSheet!B:B, A913, MasterSheet!D:D, B913, MasterSheet!H:H, C913)</f>
        <v/>
      </c>
      <c r="J913" s="30">
        <f>I913*D913</f>
        <v/>
      </c>
      <c r="K913" s="23">
        <f>UPPER(VLOOKUP(C913,MasterSheet!H:U,14,))</f>
        <v/>
      </c>
    </row>
    <row r="914">
      <c r="A914" s="23" t="inlineStr">
        <is>
          <t xml:space="preserve">EED116824  </t>
        </is>
      </c>
      <c r="B914" s="32" t="n">
        <v>45845</v>
      </c>
      <c r="C914" s="23" t="n">
        <v>375406</v>
      </c>
      <c r="D914" s="23">
        <f>_xlfn.XLOOKUP(C914,MasterSheet!H:H,MasterSheet!F:F)</f>
        <v/>
      </c>
      <c r="E914" s="24">
        <f>SUMIFS(MasterSheet!J:J, MasterSheet!B:B, A914, MasterSheet!D:D, B914, MasterSheet!H:H, C914)</f>
        <v/>
      </c>
      <c r="F914" s="24">
        <f>E914*D914</f>
        <v/>
      </c>
      <c r="G914" s="28">
        <f>SUMIFS(MasterSheet!K:K, MasterSheet!B:B, A914, MasterSheet!D:D, B914, MasterSheet!H:H, C914)</f>
        <v/>
      </c>
      <c r="H914" s="28">
        <f>G914*D914</f>
        <v/>
      </c>
      <c r="I914" s="30">
        <f>SUMIFS(MasterSheet!L:L, MasterSheet!B:B, A914, MasterSheet!D:D, B914, MasterSheet!H:H, C914)</f>
        <v/>
      </c>
      <c r="J914" s="30">
        <f>I914*D914</f>
        <v/>
      </c>
      <c r="K914" s="23">
        <f>UPPER(VLOOKUP(C914,MasterSheet!H:U,14,))</f>
        <v/>
      </c>
    </row>
    <row r="915">
      <c r="A915" s="23" t="inlineStr">
        <is>
          <t xml:space="preserve">EED116824  </t>
        </is>
      </c>
      <c r="B915" s="32" t="n">
        <v>45845</v>
      </c>
      <c r="C915" s="23" t="n">
        <v>379206</v>
      </c>
      <c r="D915" s="23">
        <f>_xlfn.XLOOKUP(C915,MasterSheet!H:H,MasterSheet!F:F)</f>
        <v/>
      </c>
      <c r="E915" s="24">
        <f>SUMIFS(MasterSheet!J:J, MasterSheet!B:B, A915, MasterSheet!D:D, B915, MasterSheet!H:H, C915)</f>
        <v/>
      </c>
      <c r="F915" s="24">
        <f>E915*D915</f>
        <v/>
      </c>
      <c r="G915" s="28">
        <f>SUMIFS(MasterSheet!K:K, MasterSheet!B:B, A915, MasterSheet!D:D, B915, MasterSheet!H:H, C915)</f>
        <v/>
      </c>
      <c r="H915" s="28">
        <f>G915*D915</f>
        <v/>
      </c>
      <c r="I915" s="30">
        <f>SUMIFS(MasterSheet!L:L, MasterSheet!B:B, A915, MasterSheet!D:D, B915, MasterSheet!H:H, C915)</f>
        <v/>
      </c>
      <c r="J915" s="30">
        <f>I915*D915</f>
        <v/>
      </c>
      <c r="K915" s="23">
        <f>UPPER(VLOOKUP(C915,MasterSheet!H:U,14,))</f>
        <v/>
      </c>
    </row>
    <row r="916">
      <c r="A916" s="23" t="inlineStr">
        <is>
          <t xml:space="preserve">EED116824  </t>
        </is>
      </c>
      <c r="B916" s="32" t="n">
        <v>45845</v>
      </c>
      <c r="C916" s="23" t="n">
        <v>381504</v>
      </c>
      <c r="D916" s="23">
        <f>_xlfn.XLOOKUP(C916,MasterSheet!H:H,MasterSheet!F:F)</f>
        <v/>
      </c>
      <c r="E916" s="24">
        <f>SUMIFS(MasterSheet!J:J, MasterSheet!B:B, A916, MasterSheet!D:D, B916, MasterSheet!H:H, C916)</f>
        <v/>
      </c>
      <c r="F916" s="24">
        <f>E916*D916</f>
        <v/>
      </c>
      <c r="G916" s="28">
        <f>SUMIFS(MasterSheet!K:K, MasterSheet!B:B, A916, MasterSheet!D:D, B916, MasterSheet!H:H, C916)</f>
        <v/>
      </c>
      <c r="H916" s="28">
        <f>G916*D916</f>
        <v/>
      </c>
      <c r="I916" s="30">
        <f>SUMIFS(MasterSheet!L:L, MasterSheet!B:B, A916, MasterSheet!D:D, B916, MasterSheet!H:H, C916)</f>
        <v/>
      </c>
      <c r="J916" s="30">
        <f>I916*D916</f>
        <v/>
      </c>
      <c r="K916" s="23">
        <f>UPPER(VLOOKUP(C916,MasterSheet!H:U,14,))</f>
        <v/>
      </c>
    </row>
    <row r="917">
      <c r="A917" s="23" t="inlineStr">
        <is>
          <t xml:space="preserve">EED116824  </t>
        </is>
      </c>
      <c r="B917" s="32" t="n">
        <v>45845</v>
      </c>
      <c r="C917" s="23" t="n">
        <v>389212</v>
      </c>
      <c r="D917" s="23">
        <f>_xlfn.XLOOKUP(C917,MasterSheet!H:H,MasterSheet!F:F)</f>
        <v/>
      </c>
      <c r="E917" s="24">
        <f>SUMIFS(MasterSheet!J:J, MasterSheet!B:B, A917, MasterSheet!D:D, B917, MasterSheet!H:H, C917)</f>
        <v/>
      </c>
      <c r="F917" s="24">
        <f>E917*D917</f>
        <v/>
      </c>
      <c r="G917" s="28">
        <f>SUMIFS(MasterSheet!K:K, MasterSheet!B:B, A917, MasterSheet!D:D, B917, MasterSheet!H:H, C917)</f>
        <v/>
      </c>
      <c r="H917" s="28">
        <f>G917*D917</f>
        <v/>
      </c>
      <c r="I917" s="30">
        <f>SUMIFS(MasterSheet!L:L, MasterSheet!B:B, A917, MasterSheet!D:D, B917, MasterSheet!H:H, C917)</f>
        <v/>
      </c>
      <c r="J917" s="30">
        <f>I917*D917</f>
        <v/>
      </c>
      <c r="K917" s="23">
        <f>UPPER(VLOOKUP(C917,MasterSheet!H:U,14,))</f>
        <v/>
      </c>
    </row>
    <row r="918">
      <c r="A918" s="23" t="inlineStr">
        <is>
          <t xml:space="preserve">EED116824  </t>
        </is>
      </c>
      <c r="B918" s="32" t="n">
        <v>45845</v>
      </c>
      <c r="C918" s="23" t="n">
        <v>398315</v>
      </c>
      <c r="D918" s="23">
        <f>_xlfn.XLOOKUP(C918,MasterSheet!H:H,MasterSheet!F:F)</f>
        <v/>
      </c>
      <c r="E918" s="24">
        <f>SUMIFS(MasterSheet!J:J, MasterSheet!B:B, A918, MasterSheet!D:D, B918, MasterSheet!H:H, C918)</f>
        <v/>
      </c>
      <c r="F918" s="24">
        <f>E918*D918</f>
        <v/>
      </c>
      <c r="G918" s="28">
        <f>SUMIFS(MasterSheet!K:K, MasterSheet!B:B, A918, MasterSheet!D:D, B918, MasterSheet!H:H, C918)</f>
        <v/>
      </c>
      <c r="H918" s="28">
        <f>G918*D918</f>
        <v/>
      </c>
      <c r="I918" s="30">
        <f>SUMIFS(MasterSheet!L:L, MasterSheet!B:B, A918, MasterSheet!D:D, B918, MasterSheet!H:H, C918)</f>
        <v/>
      </c>
      <c r="J918" s="30">
        <f>I918*D918</f>
        <v/>
      </c>
      <c r="K918" s="23">
        <f>UPPER(VLOOKUP(C918,MasterSheet!H:U,14,))</f>
        <v/>
      </c>
    </row>
    <row r="919">
      <c r="A919" s="23" t="inlineStr">
        <is>
          <t xml:space="preserve">EED116824  </t>
        </is>
      </c>
      <c r="B919" s="32" t="n">
        <v>45845</v>
      </c>
      <c r="C919" s="23" t="n">
        <v>400107</v>
      </c>
      <c r="D919" s="23">
        <f>_xlfn.XLOOKUP(C919,MasterSheet!H:H,MasterSheet!F:F)</f>
        <v/>
      </c>
      <c r="E919" s="24">
        <f>SUMIFS(MasterSheet!J:J, MasterSheet!B:B, A919, MasterSheet!D:D, B919, MasterSheet!H:H, C919)</f>
        <v/>
      </c>
      <c r="F919" s="24">
        <f>E919*D919</f>
        <v/>
      </c>
      <c r="G919" s="28">
        <f>SUMIFS(MasterSheet!K:K, MasterSheet!B:B, A919, MasterSheet!D:D, B919, MasterSheet!H:H, C919)</f>
        <v/>
      </c>
      <c r="H919" s="28">
        <f>G919*D919</f>
        <v/>
      </c>
      <c r="I919" s="30">
        <f>SUMIFS(MasterSheet!L:L, MasterSheet!B:B, A919, MasterSheet!D:D, B919, MasterSheet!H:H, C919)</f>
        <v/>
      </c>
      <c r="J919" s="30">
        <f>I919*D919</f>
        <v/>
      </c>
      <c r="K919" s="23">
        <f>UPPER(VLOOKUP(C919,MasterSheet!H:U,14,))</f>
        <v/>
      </c>
    </row>
    <row r="920">
      <c r="A920" s="23" t="inlineStr">
        <is>
          <t xml:space="preserve">EED116824  </t>
        </is>
      </c>
      <c r="B920" s="32" t="n">
        <v>45845</v>
      </c>
      <c r="C920" s="23" t="n">
        <v>400114</v>
      </c>
      <c r="D920" s="23">
        <f>_xlfn.XLOOKUP(C920,MasterSheet!H:H,MasterSheet!F:F)</f>
        <v/>
      </c>
      <c r="E920" s="24">
        <f>SUMIFS(MasterSheet!J:J, MasterSheet!B:B, A920, MasterSheet!D:D, B920, MasterSheet!H:H, C920)</f>
        <v/>
      </c>
      <c r="F920" s="24">
        <f>E920*D920</f>
        <v/>
      </c>
      <c r="G920" s="28">
        <f>SUMIFS(MasterSheet!K:K, MasterSheet!B:B, A920, MasterSheet!D:D, B920, MasterSheet!H:H, C920)</f>
        <v/>
      </c>
      <c r="H920" s="28">
        <f>G920*D920</f>
        <v/>
      </c>
      <c r="I920" s="30">
        <f>SUMIFS(MasterSheet!L:L, MasterSheet!B:B, A920, MasterSheet!D:D, B920, MasterSheet!H:H, C920)</f>
        <v/>
      </c>
      <c r="J920" s="30">
        <f>I920*D920</f>
        <v/>
      </c>
      <c r="K920" s="23">
        <f>UPPER(VLOOKUP(C920,MasterSheet!H:U,14,))</f>
        <v/>
      </c>
    </row>
    <row r="921">
      <c r="A921" s="23" t="inlineStr">
        <is>
          <t xml:space="preserve">EED116824  </t>
        </is>
      </c>
      <c r="B921" s="32" t="n">
        <v>45845</v>
      </c>
      <c r="C921" s="23" t="n">
        <v>400120</v>
      </c>
      <c r="D921" s="23">
        <f>_xlfn.XLOOKUP(C921,MasterSheet!H:H,MasterSheet!F:F)</f>
        <v/>
      </c>
      <c r="E921" s="24">
        <f>SUMIFS(MasterSheet!J:J, MasterSheet!B:B, A921, MasterSheet!D:D, B921, MasterSheet!H:H, C921)</f>
        <v/>
      </c>
      <c r="F921" s="24">
        <f>E921*D921</f>
        <v/>
      </c>
      <c r="G921" s="28">
        <f>SUMIFS(MasterSheet!K:K, MasterSheet!B:B, A921, MasterSheet!D:D, B921, MasterSheet!H:H, C921)</f>
        <v/>
      </c>
      <c r="H921" s="28">
        <f>G921*D921</f>
        <v/>
      </c>
      <c r="I921" s="30">
        <f>SUMIFS(MasterSheet!L:L, MasterSheet!B:B, A921, MasterSheet!D:D, B921, MasterSheet!H:H, C921)</f>
        <v/>
      </c>
      <c r="J921" s="30">
        <f>I921*D921</f>
        <v/>
      </c>
      <c r="K921" s="23">
        <f>UPPER(VLOOKUP(C921,MasterSheet!H:U,14,))</f>
        <v/>
      </c>
    </row>
    <row r="922">
      <c r="A922" s="23" t="inlineStr">
        <is>
          <t xml:space="preserve">EED116824  </t>
        </is>
      </c>
      <c r="B922" s="32" t="n">
        <v>45845</v>
      </c>
      <c r="C922" s="23" t="n">
        <v>400121</v>
      </c>
      <c r="D922" s="23">
        <f>_xlfn.XLOOKUP(C922,MasterSheet!H:H,MasterSheet!F:F)</f>
        <v/>
      </c>
      <c r="E922" s="24">
        <f>SUMIFS(MasterSheet!J:J, MasterSheet!B:B, A922, MasterSheet!D:D, B922, MasterSheet!H:H, C922)</f>
        <v/>
      </c>
      <c r="F922" s="24">
        <f>E922*D922</f>
        <v/>
      </c>
      <c r="G922" s="28">
        <f>SUMIFS(MasterSheet!K:K, MasterSheet!B:B, A922, MasterSheet!D:D, B922, MasterSheet!H:H, C922)</f>
        <v/>
      </c>
      <c r="H922" s="28">
        <f>G922*D922</f>
        <v/>
      </c>
      <c r="I922" s="30">
        <f>SUMIFS(MasterSheet!L:L, MasterSheet!B:B, A922, MasterSheet!D:D, B922, MasterSheet!H:H, C922)</f>
        <v/>
      </c>
      <c r="J922" s="30">
        <f>I922*D922</f>
        <v/>
      </c>
      <c r="K922" s="23">
        <f>UPPER(VLOOKUP(C922,MasterSheet!H:U,14,))</f>
        <v/>
      </c>
    </row>
    <row r="923">
      <c r="A923" s="23" t="inlineStr">
        <is>
          <t xml:space="preserve">EED116824  </t>
        </is>
      </c>
      <c r="B923" s="32" t="n">
        <v>45845</v>
      </c>
      <c r="C923" s="23" t="n">
        <v>400143</v>
      </c>
      <c r="D923" s="23">
        <f>_xlfn.XLOOKUP(C923,MasterSheet!H:H,MasterSheet!F:F)</f>
        <v/>
      </c>
      <c r="E923" s="24">
        <f>SUMIFS(MasterSheet!J:J, MasterSheet!B:B, A923, MasterSheet!D:D, B923, MasterSheet!H:H, C923)</f>
        <v/>
      </c>
      <c r="F923" s="24">
        <f>E923*D923</f>
        <v/>
      </c>
      <c r="G923" s="28">
        <f>SUMIFS(MasterSheet!K:K, MasterSheet!B:B, A923, MasterSheet!D:D, B923, MasterSheet!H:H, C923)</f>
        <v/>
      </c>
      <c r="H923" s="28">
        <f>G923*D923</f>
        <v/>
      </c>
      <c r="I923" s="30">
        <f>SUMIFS(MasterSheet!L:L, MasterSheet!B:B, A923, MasterSheet!D:D, B923, MasterSheet!H:H, C923)</f>
        <v/>
      </c>
      <c r="J923" s="30">
        <f>I923*D923</f>
        <v/>
      </c>
      <c r="K923" s="23">
        <f>UPPER(VLOOKUP(C923,MasterSheet!H:U,14,))</f>
        <v/>
      </c>
    </row>
    <row r="924">
      <c r="A924" s="23" t="inlineStr">
        <is>
          <t xml:space="preserve">EED116824  </t>
        </is>
      </c>
      <c r="B924" s="32" t="n">
        <v>45845</v>
      </c>
      <c r="C924" s="23" t="n">
        <v>400150</v>
      </c>
      <c r="D924" s="23">
        <f>_xlfn.XLOOKUP(C924,MasterSheet!H:H,MasterSheet!F:F)</f>
        <v/>
      </c>
      <c r="E924" s="24">
        <f>SUMIFS(MasterSheet!J:J, MasterSheet!B:B, A924, MasterSheet!D:D, B924, MasterSheet!H:H, C924)</f>
        <v/>
      </c>
      <c r="F924" s="24">
        <f>E924*D924</f>
        <v/>
      </c>
      <c r="G924" s="28">
        <f>SUMIFS(MasterSheet!K:K, MasterSheet!B:B, A924, MasterSheet!D:D, B924, MasterSheet!H:H, C924)</f>
        <v/>
      </c>
      <c r="H924" s="28">
        <f>G924*D924</f>
        <v/>
      </c>
      <c r="I924" s="30">
        <f>SUMIFS(MasterSheet!L:L, MasterSheet!B:B, A924, MasterSheet!D:D, B924, MasterSheet!H:H, C924)</f>
        <v/>
      </c>
      <c r="J924" s="30">
        <f>I924*D924</f>
        <v/>
      </c>
      <c r="K924" s="23">
        <f>UPPER(VLOOKUP(C924,MasterSheet!H:U,14,))</f>
        <v/>
      </c>
    </row>
    <row r="925">
      <c r="A925" s="23" t="inlineStr">
        <is>
          <t xml:space="preserve">EED116824  </t>
        </is>
      </c>
      <c r="B925" s="32" t="n">
        <v>45845</v>
      </c>
      <c r="C925" s="23" t="n">
        <v>400163</v>
      </c>
      <c r="D925" s="23">
        <f>_xlfn.XLOOKUP(C925,MasterSheet!H:H,MasterSheet!F:F)</f>
        <v/>
      </c>
      <c r="E925" s="24">
        <f>SUMIFS(MasterSheet!J:J, MasterSheet!B:B, A925, MasterSheet!D:D, B925, MasterSheet!H:H, C925)</f>
        <v/>
      </c>
      <c r="F925" s="24">
        <f>E925*D925</f>
        <v/>
      </c>
      <c r="G925" s="28">
        <f>SUMIFS(MasterSheet!K:K, MasterSheet!B:B, A925, MasterSheet!D:D, B925, MasterSheet!H:H, C925)</f>
        <v/>
      </c>
      <c r="H925" s="28">
        <f>G925*D925</f>
        <v/>
      </c>
      <c r="I925" s="30">
        <f>SUMIFS(MasterSheet!L:L, MasterSheet!B:B, A925, MasterSheet!D:D, B925, MasterSheet!H:H, C925)</f>
        <v/>
      </c>
      <c r="J925" s="30">
        <f>I925*D925</f>
        <v/>
      </c>
      <c r="K925" s="23">
        <f>UPPER(VLOOKUP(C925,MasterSheet!H:U,14,))</f>
        <v/>
      </c>
    </row>
    <row r="926">
      <c r="A926" s="23" t="inlineStr">
        <is>
          <t xml:space="preserve">EED116824  </t>
        </is>
      </c>
      <c r="B926" s="32" t="n">
        <v>45845</v>
      </c>
      <c r="C926" s="23" t="n">
        <v>400211</v>
      </c>
      <c r="D926" s="23">
        <f>_xlfn.XLOOKUP(C926,MasterSheet!H:H,MasterSheet!F:F)</f>
        <v/>
      </c>
      <c r="E926" s="24">
        <f>SUMIFS(MasterSheet!J:J, MasterSheet!B:B, A926, MasterSheet!D:D, B926, MasterSheet!H:H, C926)</f>
        <v/>
      </c>
      <c r="F926" s="24">
        <f>E926*D926</f>
        <v/>
      </c>
      <c r="G926" s="28">
        <f>SUMIFS(MasterSheet!K:K, MasterSheet!B:B, A926, MasterSheet!D:D, B926, MasterSheet!H:H, C926)</f>
        <v/>
      </c>
      <c r="H926" s="28">
        <f>G926*D926</f>
        <v/>
      </c>
      <c r="I926" s="30">
        <f>SUMIFS(MasterSheet!L:L, MasterSheet!B:B, A926, MasterSheet!D:D, B926, MasterSheet!H:H, C926)</f>
        <v/>
      </c>
      <c r="J926" s="30">
        <f>I926*D926</f>
        <v/>
      </c>
      <c r="K926" s="23">
        <f>UPPER(VLOOKUP(C926,MasterSheet!H:U,14,))</f>
        <v/>
      </c>
    </row>
    <row r="927">
      <c r="A927" s="23" t="inlineStr">
        <is>
          <t xml:space="preserve">EED116824  </t>
        </is>
      </c>
      <c r="B927" s="32" t="n">
        <v>45845</v>
      </c>
      <c r="C927" s="23" t="n">
        <v>400220</v>
      </c>
      <c r="D927" s="23">
        <f>_xlfn.XLOOKUP(C927,MasterSheet!H:H,MasterSheet!F:F)</f>
        <v/>
      </c>
      <c r="E927" s="24">
        <f>SUMIFS(MasterSheet!J:J, MasterSheet!B:B, A927, MasterSheet!D:D, B927, MasterSheet!H:H, C927)</f>
        <v/>
      </c>
      <c r="F927" s="24">
        <f>E927*D927</f>
        <v/>
      </c>
      <c r="G927" s="28">
        <f>SUMIFS(MasterSheet!K:K, MasterSheet!B:B, A927, MasterSheet!D:D, B927, MasterSheet!H:H, C927)</f>
        <v/>
      </c>
      <c r="H927" s="28">
        <f>G927*D927</f>
        <v/>
      </c>
      <c r="I927" s="30">
        <f>SUMIFS(MasterSheet!L:L, MasterSheet!B:B, A927, MasterSheet!D:D, B927, MasterSheet!H:H, C927)</f>
        <v/>
      </c>
      <c r="J927" s="30">
        <f>I927*D927</f>
        <v/>
      </c>
      <c r="K927" s="23">
        <f>UPPER(VLOOKUP(C927,MasterSheet!H:U,14,))</f>
        <v/>
      </c>
    </row>
    <row r="928">
      <c r="A928" s="23" t="inlineStr">
        <is>
          <t xml:space="preserve">EED116824  </t>
        </is>
      </c>
      <c r="B928" s="32" t="n">
        <v>45845</v>
      </c>
      <c r="C928" s="23" t="n">
        <v>400234</v>
      </c>
      <c r="D928" s="23">
        <f>_xlfn.XLOOKUP(C928,MasterSheet!H:H,MasterSheet!F:F)</f>
        <v/>
      </c>
      <c r="E928" s="24">
        <f>SUMIFS(MasterSheet!J:J, MasterSheet!B:B, A928, MasterSheet!D:D, B928, MasterSheet!H:H, C928)</f>
        <v/>
      </c>
      <c r="F928" s="24">
        <f>E928*D928</f>
        <v/>
      </c>
      <c r="G928" s="28">
        <f>SUMIFS(MasterSheet!K:K, MasterSheet!B:B, A928, MasterSheet!D:D, B928, MasterSheet!H:H, C928)</f>
        <v/>
      </c>
      <c r="H928" s="28">
        <f>G928*D928</f>
        <v/>
      </c>
      <c r="I928" s="30">
        <f>SUMIFS(MasterSheet!L:L, MasterSheet!B:B, A928, MasterSheet!D:D, B928, MasterSheet!H:H, C928)</f>
        <v/>
      </c>
      <c r="J928" s="30">
        <f>I928*D928</f>
        <v/>
      </c>
      <c r="K928" s="23">
        <f>UPPER(VLOOKUP(C928,MasterSheet!H:U,14,))</f>
        <v/>
      </c>
    </row>
    <row r="929">
      <c r="A929" s="23" t="inlineStr">
        <is>
          <t xml:space="preserve">EED116824  </t>
        </is>
      </c>
      <c r="B929" s="32" t="n">
        <v>45845</v>
      </c>
      <c r="C929" s="23" t="n">
        <v>400253</v>
      </c>
      <c r="D929" s="23">
        <f>_xlfn.XLOOKUP(C929,MasterSheet!H:H,MasterSheet!F:F)</f>
        <v/>
      </c>
      <c r="E929" s="24">
        <f>SUMIFS(MasterSheet!J:J, MasterSheet!B:B, A929, MasterSheet!D:D, B929, MasterSheet!H:H, C929)</f>
        <v/>
      </c>
      <c r="F929" s="24">
        <f>E929*D929</f>
        <v/>
      </c>
      <c r="G929" s="28">
        <f>SUMIFS(MasterSheet!K:K, MasterSheet!B:B, A929, MasterSheet!D:D, B929, MasterSheet!H:H, C929)</f>
        <v/>
      </c>
      <c r="H929" s="28">
        <f>G929*D929</f>
        <v/>
      </c>
      <c r="I929" s="30">
        <f>SUMIFS(MasterSheet!L:L, MasterSheet!B:B, A929, MasterSheet!D:D, B929, MasterSheet!H:H, C929)</f>
        <v/>
      </c>
      <c r="J929" s="30">
        <f>I929*D929</f>
        <v/>
      </c>
      <c r="K929" s="23">
        <f>UPPER(VLOOKUP(C929,MasterSheet!H:U,14,))</f>
        <v/>
      </c>
    </row>
    <row r="930">
      <c r="A930" s="23" t="inlineStr">
        <is>
          <t xml:space="preserve">EED116824  </t>
        </is>
      </c>
      <c r="B930" s="32" t="n">
        <v>45845</v>
      </c>
      <c r="C930" s="23" t="n">
        <v>400268</v>
      </c>
      <c r="D930" s="23">
        <f>_xlfn.XLOOKUP(C930,MasterSheet!H:H,MasterSheet!F:F)</f>
        <v/>
      </c>
      <c r="E930" s="24">
        <f>SUMIFS(MasterSheet!J:J, MasterSheet!B:B, A930, MasterSheet!D:D, B930, MasterSheet!H:H, C930)</f>
        <v/>
      </c>
      <c r="F930" s="24">
        <f>E930*D930</f>
        <v/>
      </c>
      <c r="G930" s="28">
        <f>SUMIFS(MasterSheet!K:K, MasterSheet!B:B, A930, MasterSheet!D:D, B930, MasterSheet!H:H, C930)</f>
        <v/>
      </c>
      <c r="H930" s="28">
        <f>G930*D930</f>
        <v/>
      </c>
      <c r="I930" s="30">
        <f>SUMIFS(MasterSheet!L:L, MasterSheet!B:B, A930, MasterSheet!D:D, B930, MasterSheet!H:H, C930)</f>
        <v/>
      </c>
      <c r="J930" s="30">
        <f>I930*D930</f>
        <v/>
      </c>
      <c r="K930" s="23">
        <f>UPPER(VLOOKUP(C930,MasterSheet!H:U,14,))</f>
        <v/>
      </c>
    </row>
    <row r="931">
      <c r="A931" s="23" t="inlineStr">
        <is>
          <t xml:space="preserve">EED116824  </t>
        </is>
      </c>
      <c r="B931" s="32" t="n">
        <v>45845</v>
      </c>
      <c r="C931" s="23" t="n">
        <v>400322</v>
      </c>
      <c r="D931" s="23">
        <f>_xlfn.XLOOKUP(C931,MasterSheet!H:H,MasterSheet!F:F)</f>
        <v/>
      </c>
      <c r="E931" s="24">
        <f>SUMIFS(MasterSheet!J:J, MasterSheet!B:B, A931, MasterSheet!D:D, B931, MasterSheet!H:H, C931)</f>
        <v/>
      </c>
      <c r="F931" s="24">
        <f>E931*D931</f>
        <v/>
      </c>
      <c r="G931" s="28">
        <f>SUMIFS(MasterSheet!K:K, MasterSheet!B:B, A931, MasterSheet!D:D, B931, MasterSheet!H:H, C931)</f>
        <v/>
      </c>
      <c r="H931" s="28">
        <f>G931*D931</f>
        <v/>
      </c>
      <c r="I931" s="30">
        <f>SUMIFS(MasterSheet!L:L, MasterSheet!B:B, A931, MasterSheet!D:D, B931, MasterSheet!H:H, C931)</f>
        <v/>
      </c>
      <c r="J931" s="30">
        <f>I931*D931</f>
        <v/>
      </c>
      <c r="K931" s="23">
        <f>UPPER(VLOOKUP(C931,MasterSheet!H:U,14,))</f>
        <v/>
      </c>
    </row>
    <row r="932">
      <c r="A932" s="23" t="inlineStr">
        <is>
          <t xml:space="preserve">EED116824  </t>
        </is>
      </c>
      <c r="B932" s="32" t="n">
        <v>45845</v>
      </c>
      <c r="C932" s="23" t="n">
        <v>400511</v>
      </c>
      <c r="D932" s="23">
        <f>_xlfn.XLOOKUP(C932,MasterSheet!H:H,MasterSheet!F:F)</f>
        <v/>
      </c>
      <c r="E932" s="24">
        <f>SUMIFS(MasterSheet!J:J, MasterSheet!B:B, A932, MasterSheet!D:D, B932, MasterSheet!H:H, C932)</f>
        <v/>
      </c>
      <c r="F932" s="24">
        <f>E932*D932</f>
        <v/>
      </c>
      <c r="G932" s="28">
        <f>SUMIFS(MasterSheet!K:K, MasterSheet!B:B, A932, MasterSheet!D:D, B932, MasterSheet!H:H, C932)</f>
        <v/>
      </c>
      <c r="H932" s="28">
        <f>G932*D932</f>
        <v/>
      </c>
      <c r="I932" s="30">
        <f>SUMIFS(MasterSheet!L:L, MasterSheet!B:B, A932, MasterSheet!D:D, B932, MasterSheet!H:H, C932)</f>
        <v/>
      </c>
      <c r="J932" s="30">
        <f>I932*D932</f>
        <v/>
      </c>
      <c r="K932" s="23">
        <f>UPPER(VLOOKUP(C932,MasterSheet!H:U,14,))</f>
        <v/>
      </c>
    </row>
    <row r="933">
      <c r="A933" s="23" t="inlineStr">
        <is>
          <t xml:space="preserve">EED116824  </t>
        </is>
      </c>
      <c r="B933" s="32" t="n">
        <v>45845</v>
      </c>
      <c r="C933" s="23" t="n">
        <v>400512</v>
      </c>
      <c r="D933" s="23">
        <f>_xlfn.XLOOKUP(C933,MasterSheet!H:H,MasterSheet!F:F)</f>
        <v/>
      </c>
      <c r="E933" s="24">
        <f>SUMIFS(MasterSheet!J:J, MasterSheet!B:B, A933, MasterSheet!D:D, B933, MasterSheet!H:H, C933)</f>
        <v/>
      </c>
      <c r="F933" s="24">
        <f>E933*D933</f>
        <v/>
      </c>
      <c r="G933" s="28">
        <f>SUMIFS(MasterSheet!K:K, MasterSheet!B:B, A933, MasterSheet!D:D, B933, MasterSheet!H:H, C933)</f>
        <v/>
      </c>
      <c r="H933" s="28">
        <f>G933*D933</f>
        <v/>
      </c>
      <c r="I933" s="30">
        <f>SUMIFS(MasterSheet!L:L, MasterSheet!B:B, A933, MasterSheet!D:D, B933, MasterSheet!H:H, C933)</f>
        <v/>
      </c>
      <c r="J933" s="30">
        <f>I933*D933</f>
        <v/>
      </c>
      <c r="K933" s="23">
        <f>UPPER(VLOOKUP(C933,MasterSheet!H:U,14,))</f>
        <v/>
      </c>
    </row>
    <row r="934">
      <c r="A934" s="23" t="inlineStr">
        <is>
          <t xml:space="preserve">EED116824  </t>
        </is>
      </c>
      <c r="B934" s="32" t="n">
        <v>45845</v>
      </c>
      <c r="C934" s="23" t="n">
        <v>400527</v>
      </c>
      <c r="D934" s="23">
        <f>_xlfn.XLOOKUP(C934,MasterSheet!H:H,MasterSheet!F:F)</f>
        <v/>
      </c>
      <c r="E934" s="24">
        <f>SUMIFS(MasterSheet!J:J, MasterSheet!B:B, A934, MasterSheet!D:D, B934, MasterSheet!H:H, C934)</f>
        <v/>
      </c>
      <c r="F934" s="24">
        <f>E934*D934</f>
        <v/>
      </c>
      <c r="G934" s="28">
        <f>SUMIFS(MasterSheet!K:K, MasterSheet!B:B, A934, MasterSheet!D:D, B934, MasterSheet!H:H, C934)</f>
        <v/>
      </c>
      <c r="H934" s="28">
        <f>G934*D934</f>
        <v/>
      </c>
      <c r="I934" s="30">
        <f>SUMIFS(MasterSheet!L:L, MasterSheet!B:B, A934, MasterSheet!D:D, B934, MasterSheet!H:H, C934)</f>
        <v/>
      </c>
      <c r="J934" s="30">
        <f>I934*D934</f>
        <v/>
      </c>
      <c r="K934" s="23">
        <f>UPPER(VLOOKUP(C934,MasterSheet!H:U,14,))</f>
        <v/>
      </c>
    </row>
    <row r="935">
      <c r="A935" s="23" t="inlineStr">
        <is>
          <t xml:space="preserve">EED116824  </t>
        </is>
      </c>
      <c r="B935" s="32" t="n">
        <v>45845</v>
      </c>
      <c r="C935" s="23" t="n">
        <v>400557</v>
      </c>
      <c r="D935" s="23">
        <f>_xlfn.XLOOKUP(C935,MasterSheet!H:H,MasterSheet!F:F)</f>
        <v/>
      </c>
      <c r="E935" s="24">
        <f>SUMIFS(MasterSheet!J:J, MasterSheet!B:B, A935, MasterSheet!D:D, B935, MasterSheet!H:H, C935)</f>
        <v/>
      </c>
      <c r="F935" s="24">
        <f>E935*D935</f>
        <v/>
      </c>
      <c r="G935" s="28">
        <f>SUMIFS(MasterSheet!K:K, MasterSheet!B:B, A935, MasterSheet!D:D, B935, MasterSheet!H:H, C935)</f>
        <v/>
      </c>
      <c r="H935" s="28">
        <f>G935*D935</f>
        <v/>
      </c>
      <c r="I935" s="30">
        <f>SUMIFS(MasterSheet!L:L, MasterSheet!B:B, A935, MasterSheet!D:D, B935, MasterSheet!H:H, C935)</f>
        <v/>
      </c>
      <c r="J935" s="30">
        <f>I935*D935</f>
        <v/>
      </c>
      <c r="K935" s="23">
        <f>UPPER(VLOOKUP(C935,MasterSheet!H:U,14,))</f>
        <v/>
      </c>
    </row>
    <row r="936">
      <c r="A936" s="23" t="inlineStr">
        <is>
          <t xml:space="preserve">EED116824  </t>
        </is>
      </c>
      <c r="B936" s="32" t="n">
        <v>45845</v>
      </c>
      <c r="C936" s="23" t="n">
        <v>400625</v>
      </c>
      <c r="D936" s="23">
        <f>_xlfn.XLOOKUP(C936,MasterSheet!H:H,MasterSheet!F:F)</f>
        <v/>
      </c>
      <c r="E936" s="24">
        <f>SUMIFS(MasterSheet!J:J, MasterSheet!B:B, A936, MasterSheet!D:D, B936, MasterSheet!H:H, C936)</f>
        <v/>
      </c>
      <c r="F936" s="24">
        <f>E936*D936</f>
        <v/>
      </c>
      <c r="G936" s="28">
        <f>SUMIFS(MasterSheet!K:K, MasterSheet!B:B, A936, MasterSheet!D:D, B936, MasterSheet!H:H, C936)</f>
        <v/>
      </c>
      <c r="H936" s="28">
        <f>G936*D936</f>
        <v/>
      </c>
      <c r="I936" s="30">
        <f>SUMIFS(MasterSheet!L:L, MasterSheet!B:B, A936, MasterSheet!D:D, B936, MasterSheet!H:H, C936)</f>
        <v/>
      </c>
      <c r="J936" s="30">
        <f>I936*D936</f>
        <v/>
      </c>
      <c r="K936" s="23">
        <f>UPPER(VLOOKUP(C936,MasterSheet!H:U,14,))</f>
        <v/>
      </c>
    </row>
    <row r="937">
      <c r="A937" s="23" t="inlineStr">
        <is>
          <t xml:space="preserve">EED116824  </t>
        </is>
      </c>
      <c r="B937" s="32" t="n">
        <v>45845</v>
      </c>
      <c r="C937" s="23" t="n">
        <v>400633</v>
      </c>
      <c r="D937" s="23">
        <f>_xlfn.XLOOKUP(C937,MasterSheet!H:H,MasterSheet!F:F)</f>
        <v/>
      </c>
      <c r="E937" s="24">
        <f>SUMIFS(MasterSheet!J:J, MasterSheet!B:B, A937, MasterSheet!D:D, B937, MasterSheet!H:H, C937)</f>
        <v/>
      </c>
      <c r="F937" s="24">
        <f>E937*D937</f>
        <v/>
      </c>
      <c r="G937" s="28">
        <f>SUMIFS(MasterSheet!K:K, MasterSheet!B:B, A937, MasterSheet!D:D, B937, MasterSheet!H:H, C937)</f>
        <v/>
      </c>
      <c r="H937" s="28">
        <f>G937*D937</f>
        <v/>
      </c>
      <c r="I937" s="30">
        <f>SUMIFS(MasterSheet!L:L, MasterSheet!B:B, A937, MasterSheet!D:D, B937, MasterSheet!H:H, C937)</f>
        <v/>
      </c>
      <c r="J937" s="30">
        <f>I937*D937</f>
        <v/>
      </c>
      <c r="K937" s="23">
        <f>UPPER(VLOOKUP(C937,MasterSheet!H:U,14,))</f>
        <v/>
      </c>
    </row>
    <row r="938">
      <c r="A938" s="23" t="inlineStr">
        <is>
          <t xml:space="preserve">EED116824  </t>
        </is>
      </c>
      <c r="B938" s="32" t="n">
        <v>45845</v>
      </c>
      <c r="C938" s="23" t="n">
        <v>400636</v>
      </c>
      <c r="D938" s="23">
        <f>_xlfn.XLOOKUP(C938,MasterSheet!H:H,MasterSheet!F:F)</f>
        <v/>
      </c>
      <c r="E938" s="24">
        <f>SUMIFS(MasterSheet!J:J, MasterSheet!B:B, A938, MasterSheet!D:D, B938, MasterSheet!H:H, C938)</f>
        <v/>
      </c>
      <c r="F938" s="24">
        <f>E938*D938</f>
        <v/>
      </c>
      <c r="G938" s="28">
        <f>SUMIFS(MasterSheet!K:K, MasterSheet!B:B, A938, MasterSheet!D:D, B938, MasterSheet!H:H, C938)</f>
        <v/>
      </c>
      <c r="H938" s="28">
        <f>G938*D938</f>
        <v/>
      </c>
      <c r="I938" s="30">
        <f>SUMIFS(MasterSheet!L:L, MasterSheet!B:B, A938, MasterSheet!D:D, B938, MasterSheet!H:H, C938)</f>
        <v/>
      </c>
      <c r="J938" s="30">
        <f>I938*D938</f>
        <v/>
      </c>
      <c r="K938" s="23">
        <f>UPPER(VLOOKUP(C938,MasterSheet!H:U,14,))</f>
        <v/>
      </c>
    </row>
    <row r="939">
      <c r="A939" s="23" t="inlineStr">
        <is>
          <t xml:space="preserve">EED116824  </t>
        </is>
      </c>
      <c r="B939" s="32" t="n">
        <v>45845</v>
      </c>
      <c r="C939" s="23" t="n">
        <v>400703</v>
      </c>
      <c r="D939" s="23">
        <f>_xlfn.XLOOKUP(C939,MasterSheet!H:H,MasterSheet!F:F)</f>
        <v/>
      </c>
      <c r="E939" s="24">
        <f>SUMIFS(MasterSheet!J:J, MasterSheet!B:B, A939, MasterSheet!D:D, B939, MasterSheet!H:H, C939)</f>
        <v/>
      </c>
      <c r="F939" s="24">
        <f>E939*D939</f>
        <v/>
      </c>
      <c r="G939" s="28">
        <f>SUMIFS(MasterSheet!K:K, MasterSheet!B:B, A939, MasterSheet!D:D, B939, MasterSheet!H:H, C939)</f>
        <v/>
      </c>
      <c r="H939" s="28">
        <f>G939*D939</f>
        <v/>
      </c>
      <c r="I939" s="30">
        <f>SUMIFS(MasterSheet!L:L, MasterSheet!B:B, A939, MasterSheet!D:D, B939, MasterSheet!H:H, C939)</f>
        <v/>
      </c>
      <c r="J939" s="30">
        <f>I939*D939</f>
        <v/>
      </c>
      <c r="K939" s="23">
        <f>UPPER(VLOOKUP(C939,MasterSheet!H:U,14,))</f>
        <v/>
      </c>
    </row>
    <row r="940">
      <c r="A940" s="23" t="inlineStr">
        <is>
          <t xml:space="preserve">EED116824  </t>
        </is>
      </c>
      <c r="B940" s="32" t="n">
        <v>45845</v>
      </c>
      <c r="C940" s="23" t="n">
        <v>405103</v>
      </c>
      <c r="D940" s="23">
        <f>_xlfn.XLOOKUP(C940,MasterSheet!H:H,MasterSheet!F:F)</f>
        <v/>
      </c>
      <c r="E940" s="24">
        <f>SUMIFS(MasterSheet!J:J, MasterSheet!B:B, A940, MasterSheet!D:D, B940, MasterSheet!H:H, C940)</f>
        <v/>
      </c>
      <c r="F940" s="24">
        <f>E940*D940</f>
        <v/>
      </c>
      <c r="G940" s="28">
        <f>SUMIFS(MasterSheet!K:K, MasterSheet!B:B, A940, MasterSheet!D:D, B940, MasterSheet!H:H, C940)</f>
        <v/>
      </c>
      <c r="H940" s="28">
        <f>G940*D940</f>
        <v/>
      </c>
      <c r="I940" s="30">
        <f>SUMIFS(MasterSheet!L:L, MasterSheet!B:B, A940, MasterSheet!D:D, B940, MasterSheet!H:H, C940)</f>
        <v/>
      </c>
      <c r="J940" s="30">
        <f>I940*D940</f>
        <v/>
      </c>
      <c r="K940" s="23">
        <f>UPPER(VLOOKUP(C940,MasterSheet!H:U,14,))</f>
        <v/>
      </c>
    </row>
    <row r="941">
      <c r="A941" s="23" t="inlineStr">
        <is>
          <t xml:space="preserve">EED116824  </t>
        </is>
      </c>
      <c r="B941" s="32" t="n">
        <v>45845</v>
      </c>
      <c r="C941" s="23" t="n">
        <v>405203</v>
      </c>
      <c r="D941" s="23">
        <f>_xlfn.XLOOKUP(C941,MasterSheet!H:H,MasterSheet!F:F)</f>
        <v/>
      </c>
      <c r="E941" s="24">
        <f>SUMIFS(MasterSheet!J:J, MasterSheet!B:B, A941, MasterSheet!D:D, B941, MasterSheet!H:H, C941)</f>
        <v/>
      </c>
      <c r="F941" s="24">
        <f>E941*D941</f>
        <v/>
      </c>
      <c r="G941" s="28">
        <f>SUMIFS(MasterSheet!K:K, MasterSheet!B:B, A941, MasterSheet!D:D, B941, MasterSheet!H:H, C941)</f>
        <v/>
      </c>
      <c r="H941" s="28">
        <f>G941*D941</f>
        <v/>
      </c>
      <c r="I941" s="30">
        <f>SUMIFS(MasterSheet!L:L, MasterSheet!B:B, A941, MasterSheet!D:D, B941, MasterSheet!H:H, C941)</f>
        <v/>
      </c>
      <c r="J941" s="30">
        <f>I941*D941</f>
        <v/>
      </c>
      <c r="K941" s="23">
        <f>UPPER(VLOOKUP(C941,MasterSheet!H:U,14,))</f>
        <v/>
      </c>
    </row>
    <row r="942">
      <c r="A942" s="23" t="inlineStr">
        <is>
          <t xml:space="preserve">EED116824  </t>
        </is>
      </c>
      <c r="B942" s="32" t="n">
        <v>45845</v>
      </c>
      <c r="C942" s="23" t="n">
        <v>405334</v>
      </c>
      <c r="D942" s="23">
        <f>_xlfn.XLOOKUP(C942,MasterSheet!H:H,MasterSheet!F:F)</f>
        <v/>
      </c>
      <c r="E942" s="24">
        <f>SUMIFS(MasterSheet!J:J, MasterSheet!B:B, A942, MasterSheet!D:D, B942, MasterSheet!H:H, C942)</f>
        <v/>
      </c>
      <c r="F942" s="24">
        <f>E942*D942</f>
        <v/>
      </c>
      <c r="G942" s="28">
        <f>SUMIFS(MasterSheet!K:K, MasterSheet!B:B, A942, MasterSheet!D:D, B942, MasterSheet!H:H, C942)</f>
        <v/>
      </c>
      <c r="H942" s="28">
        <f>G942*D942</f>
        <v/>
      </c>
      <c r="I942" s="30">
        <f>SUMIFS(MasterSheet!L:L, MasterSheet!B:B, A942, MasterSheet!D:D, B942, MasterSheet!H:H, C942)</f>
        <v/>
      </c>
      <c r="J942" s="30">
        <f>I942*D942</f>
        <v/>
      </c>
      <c r="K942" s="23">
        <f>UPPER(VLOOKUP(C942,MasterSheet!H:U,14,))</f>
        <v/>
      </c>
    </row>
    <row r="943">
      <c r="A943" s="23" t="inlineStr">
        <is>
          <t xml:space="preserve">EED116824  </t>
        </is>
      </c>
      <c r="B943" s="32" t="n">
        <v>45845</v>
      </c>
      <c r="C943" s="23" t="n">
        <v>406516</v>
      </c>
      <c r="D943" s="23">
        <f>_xlfn.XLOOKUP(C943,MasterSheet!H:H,MasterSheet!F:F)</f>
        <v/>
      </c>
      <c r="E943" s="24">
        <f>SUMIFS(MasterSheet!J:J, MasterSheet!B:B, A943, MasterSheet!D:D, B943, MasterSheet!H:H, C943)</f>
        <v/>
      </c>
      <c r="F943" s="24">
        <f>E943*D943</f>
        <v/>
      </c>
      <c r="G943" s="28">
        <f>SUMIFS(MasterSheet!K:K, MasterSheet!B:B, A943, MasterSheet!D:D, B943, MasterSheet!H:H, C943)</f>
        <v/>
      </c>
      <c r="H943" s="28">
        <f>G943*D943</f>
        <v/>
      </c>
      <c r="I943" s="30">
        <f>SUMIFS(MasterSheet!L:L, MasterSheet!B:B, A943, MasterSheet!D:D, B943, MasterSheet!H:H, C943)</f>
        <v/>
      </c>
      <c r="J943" s="30">
        <f>I943*D943</f>
        <v/>
      </c>
      <c r="K943" s="23">
        <f>UPPER(VLOOKUP(C943,MasterSheet!H:U,14,))</f>
        <v/>
      </c>
    </row>
    <row r="944">
      <c r="A944" s="23" t="inlineStr">
        <is>
          <t xml:space="preserve">EED116824  </t>
        </is>
      </c>
      <c r="B944" s="32" t="n">
        <v>45845</v>
      </c>
      <c r="C944" s="23" t="n">
        <v>407105</v>
      </c>
      <c r="D944" s="23">
        <f>_xlfn.XLOOKUP(C944,MasterSheet!H:H,MasterSheet!F:F)</f>
        <v/>
      </c>
      <c r="E944" s="24">
        <f>SUMIFS(MasterSheet!J:J, MasterSheet!B:B, A944, MasterSheet!D:D, B944, MasterSheet!H:H, C944)</f>
        <v/>
      </c>
      <c r="F944" s="24">
        <f>E944*D944</f>
        <v/>
      </c>
      <c r="G944" s="28">
        <f>SUMIFS(MasterSheet!K:K, MasterSheet!B:B, A944, MasterSheet!D:D, B944, MasterSheet!H:H, C944)</f>
        <v/>
      </c>
      <c r="H944" s="28">
        <f>G944*D944</f>
        <v/>
      </c>
      <c r="I944" s="30">
        <f>SUMIFS(MasterSheet!L:L, MasterSheet!B:B, A944, MasterSheet!D:D, B944, MasterSheet!H:H, C944)</f>
        <v/>
      </c>
      <c r="J944" s="30">
        <f>I944*D944</f>
        <v/>
      </c>
      <c r="K944" s="23">
        <f>UPPER(VLOOKUP(C944,MasterSheet!H:U,14,))</f>
        <v/>
      </c>
    </row>
    <row r="945">
      <c r="A945" s="23" t="inlineStr">
        <is>
          <t xml:space="preserve">EED116824  </t>
        </is>
      </c>
      <c r="B945" s="32" t="n">
        <v>45845</v>
      </c>
      <c r="C945" s="23" t="n">
        <v>410708</v>
      </c>
      <c r="D945" s="23">
        <f>_xlfn.XLOOKUP(C945,MasterSheet!H:H,MasterSheet!F:F)</f>
        <v/>
      </c>
      <c r="E945" s="24">
        <f>SUMIFS(MasterSheet!J:J, MasterSheet!B:B, A945, MasterSheet!D:D, B945, MasterSheet!H:H, C945)</f>
        <v/>
      </c>
      <c r="F945" s="24">
        <f>E945*D945</f>
        <v/>
      </c>
      <c r="G945" s="28">
        <f>SUMIFS(MasterSheet!K:K, MasterSheet!B:B, A945, MasterSheet!D:D, B945, MasterSheet!H:H, C945)</f>
        <v/>
      </c>
      <c r="H945" s="28">
        <f>G945*D945</f>
        <v/>
      </c>
      <c r="I945" s="30">
        <f>SUMIFS(MasterSheet!L:L, MasterSheet!B:B, A945, MasterSheet!D:D, B945, MasterSheet!H:H, C945)</f>
        <v/>
      </c>
      <c r="J945" s="30">
        <f>I945*D945</f>
        <v/>
      </c>
      <c r="K945" s="23">
        <f>UPPER(VLOOKUP(C945,MasterSheet!H:U,14,))</f>
        <v/>
      </c>
    </row>
    <row r="946">
      <c r="A946" s="23" t="inlineStr">
        <is>
          <t xml:space="preserve">EED116824  </t>
        </is>
      </c>
      <c r="B946" s="32" t="n">
        <v>45845</v>
      </c>
      <c r="C946" s="23" t="n">
        <v>420201</v>
      </c>
      <c r="D946" s="23">
        <f>_xlfn.XLOOKUP(C946,MasterSheet!H:H,MasterSheet!F:F)</f>
        <v/>
      </c>
      <c r="E946" s="24">
        <f>SUMIFS(MasterSheet!J:J, MasterSheet!B:B, A946, MasterSheet!D:D, B946, MasterSheet!H:H, C946)</f>
        <v/>
      </c>
      <c r="F946" s="24">
        <f>E946*D946</f>
        <v/>
      </c>
      <c r="G946" s="28">
        <f>SUMIFS(MasterSheet!K:K, MasterSheet!B:B, A946, MasterSheet!D:D, B946, MasterSheet!H:H, C946)</f>
        <v/>
      </c>
      <c r="H946" s="28">
        <f>G946*D946</f>
        <v/>
      </c>
      <c r="I946" s="30">
        <f>SUMIFS(MasterSheet!L:L, MasterSheet!B:B, A946, MasterSheet!D:D, B946, MasterSheet!H:H, C946)</f>
        <v/>
      </c>
      <c r="J946" s="30">
        <f>I946*D946</f>
        <v/>
      </c>
      <c r="K946" s="23">
        <f>UPPER(VLOOKUP(C946,MasterSheet!H:U,14,))</f>
        <v/>
      </c>
    </row>
    <row r="947">
      <c r="A947" s="23" t="inlineStr">
        <is>
          <t xml:space="preserve">EED116824  </t>
        </is>
      </c>
      <c r="B947" s="32" t="n">
        <v>45845</v>
      </c>
      <c r="C947" s="23" t="n">
        <v>420701</v>
      </c>
      <c r="D947" s="23">
        <f>_xlfn.XLOOKUP(C947,MasterSheet!H:H,MasterSheet!F:F)</f>
        <v/>
      </c>
      <c r="E947" s="24">
        <f>SUMIFS(MasterSheet!J:J, MasterSheet!B:B, A947, MasterSheet!D:D, B947, MasterSheet!H:H, C947)</f>
        <v/>
      </c>
      <c r="F947" s="24">
        <f>E947*D947</f>
        <v/>
      </c>
      <c r="G947" s="28">
        <f>SUMIFS(MasterSheet!K:K, MasterSheet!B:B, A947, MasterSheet!D:D, B947, MasterSheet!H:H, C947)</f>
        <v/>
      </c>
      <c r="H947" s="28">
        <f>G947*D947</f>
        <v/>
      </c>
      <c r="I947" s="30">
        <f>SUMIFS(MasterSheet!L:L, MasterSheet!B:B, A947, MasterSheet!D:D, B947, MasterSheet!H:H, C947)</f>
        <v/>
      </c>
      <c r="J947" s="30">
        <f>I947*D947</f>
        <v/>
      </c>
      <c r="K947" s="23">
        <f>UPPER(VLOOKUP(C947,MasterSheet!H:U,14,))</f>
        <v/>
      </c>
    </row>
    <row r="948">
      <c r="A948" s="23" t="inlineStr">
        <is>
          <t xml:space="preserve">EED116824  </t>
        </is>
      </c>
      <c r="B948" s="32" t="n">
        <v>45845</v>
      </c>
      <c r="C948" s="23" t="n">
        <v>422302</v>
      </c>
      <c r="D948" s="23">
        <f>_xlfn.XLOOKUP(C948,MasterSheet!H:H,MasterSheet!F:F)</f>
        <v/>
      </c>
      <c r="E948" s="24">
        <f>SUMIFS(MasterSheet!J:J, MasterSheet!B:B, A948, MasterSheet!D:D, B948, MasterSheet!H:H, C948)</f>
        <v/>
      </c>
      <c r="F948" s="24">
        <f>E948*D948</f>
        <v/>
      </c>
      <c r="G948" s="28">
        <f>SUMIFS(MasterSheet!K:K, MasterSheet!B:B, A948, MasterSheet!D:D, B948, MasterSheet!H:H, C948)</f>
        <v/>
      </c>
      <c r="H948" s="28">
        <f>G948*D948</f>
        <v/>
      </c>
      <c r="I948" s="30">
        <f>SUMIFS(MasterSheet!L:L, MasterSheet!B:B, A948, MasterSheet!D:D, B948, MasterSheet!H:H, C948)</f>
        <v/>
      </c>
      <c r="J948" s="30">
        <f>I948*D948</f>
        <v/>
      </c>
      <c r="K948" s="23">
        <f>UPPER(VLOOKUP(C948,MasterSheet!H:U,14,))</f>
        <v/>
      </c>
    </row>
    <row r="949">
      <c r="A949" s="23" t="inlineStr">
        <is>
          <t xml:space="preserve">EED116824  </t>
        </is>
      </c>
      <c r="B949" s="32" t="n">
        <v>45845</v>
      </c>
      <c r="C949" s="23" t="n">
        <v>423101</v>
      </c>
      <c r="D949" s="23">
        <f>_xlfn.XLOOKUP(C949,MasterSheet!H:H,MasterSheet!F:F)</f>
        <v/>
      </c>
      <c r="E949" s="24">
        <f>SUMIFS(MasterSheet!J:J, MasterSheet!B:B, A949, MasterSheet!D:D, B949, MasterSheet!H:H, C949)</f>
        <v/>
      </c>
      <c r="F949" s="24">
        <f>E949*D949</f>
        <v/>
      </c>
      <c r="G949" s="28">
        <f>SUMIFS(MasterSheet!K:K, MasterSheet!B:B, A949, MasterSheet!D:D, B949, MasterSheet!H:H, C949)</f>
        <v/>
      </c>
      <c r="H949" s="28">
        <f>G949*D949</f>
        <v/>
      </c>
      <c r="I949" s="30">
        <f>SUMIFS(MasterSheet!L:L, MasterSheet!B:B, A949, MasterSheet!D:D, B949, MasterSheet!H:H, C949)</f>
        <v/>
      </c>
      <c r="J949" s="30">
        <f>I949*D949</f>
        <v/>
      </c>
      <c r="K949" s="23">
        <f>UPPER(VLOOKUP(C949,MasterSheet!H:U,14,))</f>
        <v/>
      </c>
    </row>
    <row r="950">
      <c r="A950" s="23" t="inlineStr">
        <is>
          <t xml:space="preserve">EED116824  </t>
        </is>
      </c>
      <c r="B950" s="32" t="n">
        <v>45845</v>
      </c>
      <c r="C950" s="23" t="n">
        <v>423113</v>
      </c>
      <c r="D950" s="23">
        <f>_xlfn.XLOOKUP(C950,MasterSheet!H:H,MasterSheet!F:F)</f>
        <v/>
      </c>
      <c r="E950" s="24">
        <f>SUMIFS(MasterSheet!J:J, MasterSheet!B:B, A950, MasterSheet!D:D, B950, MasterSheet!H:H, C950)</f>
        <v/>
      </c>
      <c r="F950" s="24">
        <f>E950*D950</f>
        <v/>
      </c>
      <c r="G950" s="28">
        <f>SUMIFS(MasterSheet!K:K, MasterSheet!B:B, A950, MasterSheet!D:D, B950, MasterSheet!H:H, C950)</f>
        <v/>
      </c>
      <c r="H950" s="28">
        <f>G950*D950</f>
        <v/>
      </c>
      <c r="I950" s="30">
        <f>SUMIFS(MasterSheet!L:L, MasterSheet!B:B, A950, MasterSheet!D:D, B950, MasterSheet!H:H, C950)</f>
        <v/>
      </c>
      <c r="J950" s="30">
        <f>I950*D950</f>
        <v/>
      </c>
      <c r="K950" s="23">
        <f>UPPER(VLOOKUP(C950,MasterSheet!H:U,14,))</f>
        <v/>
      </c>
    </row>
    <row r="951">
      <c r="A951" s="23" t="inlineStr">
        <is>
          <t xml:space="preserve">EED116824  </t>
        </is>
      </c>
      <c r="B951" s="32" t="n">
        <v>45845</v>
      </c>
      <c r="C951" s="23" t="n">
        <v>426105</v>
      </c>
      <c r="D951" s="23">
        <f>_xlfn.XLOOKUP(C951,MasterSheet!H:H,MasterSheet!F:F)</f>
        <v/>
      </c>
      <c r="E951" s="24">
        <f>SUMIFS(MasterSheet!J:J, MasterSheet!B:B, A951, MasterSheet!D:D, B951, MasterSheet!H:H, C951)</f>
        <v/>
      </c>
      <c r="F951" s="24">
        <f>E951*D951</f>
        <v/>
      </c>
      <c r="G951" s="28">
        <f>SUMIFS(MasterSheet!K:K, MasterSheet!B:B, A951, MasterSheet!D:D, B951, MasterSheet!H:H, C951)</f>
        <v/>
      </c>
      <c r="H951" s="28">
        <f>G951*D951</f>
        <v/>
      </c>
      <c r="I951" s="30">
        <f>SUMIFS(MasterSheet!L:L, MasterSheet!B:B, A951, MasterSheet!D:D, B951, MasterSheet!H:H, C951)</f>
        <v/>
      </c>
      <c r="J951" s="30">
        <f>I951*D951</f>
        <v/>
      </c>
      <c r="K951" s="23">
        <f>UPPER(VLOOKUP(C951,MasterSheet!H:U,14,))</f>
        <v/>
      </c>
    </row>
    <row r="952">
      <c r="A952" s="23" t="inlineStr">
        <is>
          <t xml:space="preserve">EED116824  </t>
        </is>
      </c>
      <c r="B952" s="32" t="n">
        <v>45845</v>
      </c>
      <c r="C952" s="23" t="n">
        <v>426201</v>
      </c>
      <c r="D952" s="23">
        <f>_xlfn.XLOOKUP(C952,MasterSheet!H:H,MasterSheet!F:F)</f>
        <v/>
      </c>
      <c r="E952" s="24">
        <f>SUMIFS(MasterSheet!J:J, MasterSheet!B:B, A952, MasterSheet!D:D, B952, MasterSheet!H:H, C952)</f>
        <v/>
      </c>
      <c r="F952" s="24">
        <f>E952*D952</f>
        <v/>
      </c>
      <c r="G952" s="28">
        <f>SUMIFS(MasterSheet!K:K, MasterSheet!B:B, A952, MasterSheet!D:D, B952, MasterSheet!H:H, C952)</f>
        <v/>
      </c>
      <c r="H952" s="28">
        <f>G952*D952</f>
        <v/>
      </c>
      <c r="I952" s="30">
        <f>SUMIFS(MasterSheet!L:L, MasterSheet!B:B, A952, MasterSheet!D:D, B952, MasterSheet!H:H, C952)</f>
        <v/>
      </c>
      <c r="J952" s="30">
        <f>I952*D952</f>
        <v/>
      </c>
      <c r="K952" s="23">
        <f>UPPER(VLOOKUP(C952,MasterSheet!H:U,14,))</f>
        <v/>
      </c>
    </row>
    <row r="953">
      <c r="A953" s="23" t="inlineStr">
        <is>
          <t xml:space="preserve">EED116824  </t>
        </is>
      </c>
      <c r="B953" s="32" t="n">
        <v>45845</v>
      </c>
      <c r="C953" s="23" t="n">
        <v>430101</v>
      </c>
      <c r="D953" s="23">
        <f>_xlfn.XLOOKUP(C953,MasterSheet!H:H,MasterSheet!F:F)</f>
        <v/>
      </c>
      <c r="E953" s="24">
        <f>SUMIFS(MasterSheet!J:J, MasterSheet!B:B, A953, MasterSheet!D:D, B953, MasterSheet!H:H, C953)</f>
        <v/>
      </c>
      <c r="F953" s="24">
        <f>E953*D953</f>
        <v/>
      </c>
      <c r="G953" s="28">
        <f>SUMIFS(MasterSheet!K:K, MasterSheet!B:B, A953, MasterSheet!D:D, B953, MasterSheet!H:H, C953)</f>
        <v/>
      </c>
      <c r="H953" s="28">
        <f>G953*D953</f>
        <v/>
      </c>
      <c r="I953" s="30">
        <f>SUMIFS(MasterSheet!L:L, MasterSheet!B:B, A953, MasterSheet!D:D, B953, MasterSheet!H:H, C953)</f>
        <v/>
      </c>
      <c r="J953" s="30">
        <f>I953*D953</f>
        <v/>
      </c>
      <c r="K953" s="23">
        <f>UPPER(VLOOKUP(C953,MasterSheet!H:U,14,))</f>
        <v/>
      </c>
    </row>
    <row r="954">
      <c r="A954" s="23" t="inlineStr">
        <is>
          <t xml:space="preserve">EED116824  </t>
        </is>
      </c>
      <c r="B954" s="32" t="n">
        <v>45845</v>
      </c>
      <c r="C954" s="23" t="n">
        <v>430501</v>
      </c>
      <c r="D954" s="23">
        <f>_xlfn.XLOOKUP(C954,MasterSheet!H:H,MasterSheet!F:F)</f>
        <v/>
      </c>
      <c r="E954" s="24">
        <f>SUMIFS(MasterSheet!J:J, MasterSheet!B:B, A954, MasterSheet!D:D, B954, MasterSheet!H:H, C954)</f>
        <v/>
      </c>
      <c r="F954" s="24">
        <f>E954*D954</f>
        <v/>
      </c>
      <c r="G954" s="28">
        <f>SUMIFS(MasterSheet!K:K, MasterSheet!B:B, A954, MasterSheet!D:D, B954, MasterSheet!H:H, C954)</f>
        <v/>
      </c>
      <c r="H954" s="28">
        <f>G954*D954</f>
        <v/>
      </c>
      <c r="I954" s="30">
        <f>SUMIFS(MasterSheet!L:L, MasterSheet!B:B, A954, MasterSheet!D:D, B954, MasterSheet!H:H, C954)</f>
        <v/>
      </c>
      <c r="J954" s="30">
        <f>I954*D954</f>
        <v/>
      </c>
      <c r="K954" s="23">
        <f>UPPER(VLOOKUP(C954,MasterSheet!H:U,14,))</f>
        <v/>
      </c>
    </row>
    <row r="955">
      <c r="A955" s="23" t="inlineStr">
        <is>
          <t xml:space="preserve">EED116824  </t>
        </is>
      </c>
      <c r="B955" s="32" t="n">
        <v>45845</v>
      </c>
      <c r="C955" s="23" t="n">
        <v>430601</v>
      </c>
      <c r="D955" s="23">
        <f>_xlfn.XLOOKUP(C955,MasterSheet!H:H,MasterSheet!F:F)</f>
        <v/>
      </c>
      <c r="E955" s="24">
        <f>SUMIFS(MasterSheet!J:J, MasterSheet!B:B, A955, MasterSheet!D:D, B955, MasterSheet!H:H, C955)</f>
        <v/>
      </c>
      <c r="F955" s="24">
        <f>E955*D955</f>
        <v/>
      </c>
      <c r="G955" s="28">
        <f>SUMIFS(MasterSheet!K:K, MasterSheet!B:B, A955, MasterSheet!D:D, B955, MasterSheet!H:H, C955)</f>
        <v/>
      </c>
      <c r="H955" s="28">
        <f>G955*D955</f>
        <v/>
      </c>
      <c r="I955" s="30">
        <f>SUMIFS(MasterSheet!L:L, MasterSheet!B:B, A955, MasterSheet!D:D, B955, MasterSheet!H:H, C955)</f>
        <v/>
      </c>
      <c r="J955" s="30">
        <f>I955*D955</f>
        <v/>
      </c>
      <c r="K955" s="23">
        <f>UPPER(VLOOKUP(C955,MasterSheet!H:U,14,))</f>
        <v/>
      </c>
    </row>
    <row r="956">
      <c r="A956" s="23" t="inlineStr">
        <is>
          <t xml:space="preserve">EED116824  </t>
        </is>
      </c>
      <c r="B956" s="32" t="n">
        <v>45845</v>
      </c>
      <c r="C956" s="23" t="n">
        <v>430801</v>
      </c>
      <c r="D956" s="23">
        <f>_xlfn.XLOOKUP(C956,MasterSheet!H:H,MasterSheet!F:F)</f>
        <v/>
      </c>
      <c r="E956" s="24">
        <f>SUMIFS(MasterSheet!J:J, MasterSheet!B:B, A956, MasterSheet!D:D, B956, MasterSheet!H:H, C956)</f>
        <v/>
      </c>
      <c r="F956" s="24">
        <f>E956*D956</f>
        <v/>
      </c>
      <c r="G956" s="28">
        <f>SUMIFS(MasterSheet!K:K, MasterSheet!B:B, A956, MasterSheet!D:D, B956, MasterSheet!H:H, C956)</f>
        <v/>
      </c>
      <c r="H956" s="28">
        <f>G956*D956</f>
        <v/>
      </c>
      <c r="I956" s="30">
        <f>SUMIFS(MasterSheet!L:L, MasterSheet!B:B, A956, MasterSheet!D:D, B956, MasterSheet!H:H, C956)</f>
        <v/>
      </c>
      <c r="J956" s="30">
        <f>I956*D956</f>
        <v/>
      </c>
      <c r="K956" s="23">
        <f>UPPER(VLOOKUP(C956,MasterSheet!H:U,14,))</f>
        <v/>
      </c>
    </row>
    <row r="957">
      <c r="A957" s="23" t="inlineStr">
        <is>
          <t xml:space="preserve">EED116824  </t>
        </is>
      </c>
      <c r="B957" s="32" t="n">
        <v>45845</v>
      </c>
      <c r="C957" s="23" t="n">
        <v>431104</v>
      </c>
      <c r="D957" s="23">
        <f>_xlfn.XLOOKUP(C957,MasterSheet!H:H,MasterSheet!F:F)</f>
        <v/>
      </c>
      <c r="E957" s="24">
        <f>SUMIFS(MasterSheet!J:J, MasterSheet!B:B, A957, MasterSheet!D:D, B957, MasterSheet!H:H, C957)</f>
        <v/>
      </c>
      <c r="F957" s="24">
        <f>E957*D957</f>
        <v/>
      </c>
      <c r="G957" s="28">
        <f>SUMIFS(MasterSheet!K:K, MasterSheet!B:B, A957, MasterSheet!D:D, B957, MasterSheet!H:H, C957)</f>
        <v/>
      </c>
      <c r="H957" s="28">
        <f>G957*D957</f>
        <v/>
      </c>
      <c r="I957" s="30">
        <f>SUMIFS(MasterSheet!L:L, MasterSheet!B:B, A957, MasterSheet!D:D, B957, MasterSheet!H:H, C957)</f>
        <v/>
      </c>
      <c r="J957" s="30">
        <f>I957*D957</f>
        <v/>
      </c>
      <c r="K957" s="23">
        <f>UPPER(VLOOKUP(C957,MasterSheet!H:U,14,))</f>
        <v/>
      </c>
    </row>
    <row r="958">
      <c r="A958" s="23" t="inlineStr">
        <is>
          <t xml:space="preserve">EED116824  </t>
        </is>
      </c>
      <c r="B958" s="32" t="n">
        <v>45845</v>
      </c>
      <c r="C958" s="23" t="n">
        <v>431411</v>
      </c>
      <c r="D958" s="23">
        <f>_xlfn.XLOOKUP(C958,MasterSheet!H:H,MasterSheet!F:F)</f>
        <v/>
      </c>
      <c r="E958" s="24">
        <f>SUMIFS(MasterSheet!J:J, MasterSheet!B:B, A958, MasterSheet!D:D, B958, MasterSheet!H:H, C958)</f>
        <v/>
      </c>
      <c r="F958" s="24">
        <f>E958*D958</f>
        <v/>
      </c>
      <c r="G958" s="28">
        <f>SUMIFS(MasterSheet!K:K, MasterSheet!B:B, A958, MasterSheet!D:D, B958, MasterSheet!H:H, C958)</f>
        <v/>
      </c>
      <c r="H958" s="28">
        <f>G958*D958</f>
        <v/>
      </c>
      <c r="I958" s="30">
        <f>SUMIFS(MasterSheet!L:L, MasterSheet!B:B, A958, MasterSheet!D:D, B958, MasterSheet!H:H, C958)</f>
        <v/>
      </c>
      <c r="J958" s="30">
        <f>I958*D958</f>
        <v/>
      </c>
      <c r="K958" s="23">
        <f>UPPER(VLOOKUP(C958,MasterSheet!H:U,14,))</f>
        <v/>
      </c>
    </row>
    <row r="959">
      <c r="A959" s="23" t="inlineStr">
        <is>
          <t xml:space="preserve">EED116824  </t>
        </is>
      </c>
      <c r="B959" s="32" t="n">
        <v>45845</v>
      </c>
      <c r="C959" s="23" t="n">
        <v>439707</v>
      </c>
      <c r="D959" s="23">
        <f>_xlfn.XLOOKUP(C959,MasterSheet!H:H,MasterSheet!F:F)</f>
        <v/>
      </c>
      <c r="E959" s="24">
        <f>SUMIFS(MasterSheet!J:J, MasterSheet!B:B, A959, MasterSheet!D:D, B959, MasterSheet!H:H, C959)</f>
        <v/>
      </c>
      <c r="F959" s="24">
        <f>E959*D959</f>
        <v/>
      </c>
      <c r="G959" s="28">
        <f>SUMIFS(MasterSheet!K:K, MasterSheet!B:B, A959, MasterSheet!D:D, B959, MasterSheet!H:H, C959)</f>
        <v/>
      </c>
      <c r="H959" s="28">
        <f>G959*D959</f>
        <v/>
      </c>
      <c r="I959" s="30">
        <f>SUMIFS(MasterSheet!L:L, MasterSheet!B:B, A959, MasterSheet!D:D, B959, MasterSheet!H:H, C959)</f>
        <v/>
      </c>
      <c r="J959" s="30">
        <f>I959*D959</f>
        <v/>
      </c>
      <c r="K959" s="23">
        <f>UPPER(VLOOKUP(C959,MasterSheet!H:U,14,))</f>
        <v/>
      </c>
    </row>
    <row r="960">
      <c r="A960" s="23" t="inlineStr">
        <is>
          <t xml:space="preserve">EED116824  </t>
        </is>
      </c>
      <c r="B960" s="32" t="n">
        <v>45845</v>
      </c>
      <c r="C960" s="23" t="n">
        <v>502317</v>
      </c>
      <c r="D960" s="23">
        <f>_xlfn.XLOOKUP(C960,MasterSheet!H:H,MasterSheet!F:F)</f>
        <v/>
      </c>
      <c r="E960" s="24">
        <f>SUMIFS(MasterSheet!J:J, MasterSheet!B:B, A960, MasterSheet!D:D, B960, MasterSheet!H:H, C960)</f>
        <v/>
      </c>
      <c r="F960" s="24">
        <f>E960*D960</f>
        <v/>
      </c>
      <c r="G960" s="28">
        <f>SUMIFS(MasterSheet!K:K, MasterSheet!B:B, A960, MasterSheet!D:D, B960, MasterSheet!H:H, C960)</f>
        <v/>
      </c>
      <c r="H960" s="28">
        <f>G960*D960</f>
        <v/>
      </c>
      <c r="I960" s="30">
        <f>SUMIFS(MasterSheet!L:L, MasterSheet!B:B, A960, MasterSheet!D:D, B960, MasterSheet!H:H, C960)</f>
        <v/>
      </c>
      <c r="J960" s="30">
        <f>I960*D960</f>
        <v/>
      </c>
      <c r="K960" s="23">
        <f>UPPER(VLOOKUP(C960,MasterSheet!H:U,14,))</f>
        <v/>
      </c>
    </row>
    <row r="961">
      <c r="A961" s="23" t="inlineStr">
        <is>
          <t xml:space="preserve">EED116824  </t>
        </is>
      </c>
      <c r="B961" s="32" t="n">
        <v>45845</v>
      </c>
      <c r="C961" s="23" t="n">
        <v>502323</v>
      </c>
      <c r="D961" s="23">
        <f>_xlfn.XLOOKUP(C961,MasterSheet!H:H,MasterSheet!F:F)</f>
        <v/>
      </c>
      <c r="E961" s="24">
        <f>SUMIFS(MasterSheet!J:J, MasterSheet!B:B, A961, MasterSheet!D:D, B961, MasterSheet!H:H, C961)</f>
        <v/>
      </c>
      <c r="F961" s="24">
        <f>E961*D961</f>
        <v/>
      </c>
      <c r="G961" s="28">
        <f>SUMIFS(MasterSheet!K:K, MasterSheet!B:B, A961, MasterSheet!D:D, B961, MasterSheet!H:H, C961)</f>
        <v/>
      </c>
      <c r="H961" s="28">
        <f>G961*D961</f>
        <v/>
      </c>
      <c r="I961" s="30">
        <f>SUMIFS(MasterSheet!L:L, MasterSheet!B:B, A961, MasterSheet!D:D, B961, MasterSheet!H:H, C961)</f>
        <v/>
      </c>
      <c r="J961" s="30">
        <f>I961*D961</f>
        <v/>
      </c>
      <c r="K961" s="23">
        <f>UPPER(VLOOKUP(C961,MasterSheet!H:U,14,))</f>
        <v/>
      </c>
    </row>
    <row r="962">
      <c r="A962" s="23" t="inlineStr">
        <is>
          <t xml:space="preserve">EED116824  </t>
        </is>
      </c>
      <c r="B962" s="32" t="n">
        <v>45845</v>
      </c>
      <c r="C962" s="23" t="n">
        <v>502515</v>
      </c>
      <c r="D962" s="23">
        <f>_xlfn.XLOOKUP(C962,MasterSheet!H:H,MasterSheet!F:F)</f>
        <v/>
      </c>
      <c r="E962" s="24">
        <f>SUMIFS(MasterSheet!J:J, MasterSheet!B:B, A962, MasterSheet!D:D, B962, MasterSheet!H:H, C962)</f>
        <v/>
      </c>
      <c r="F962" s="24">
        <f>E962*D962</f>
        <v/>
      </c>
      <c r="G962" s="28">
        <f>SUMIFS(MasterSheet!K:K, MasterSheet!B:B, A962, MasterSheet!D:D, B962, MasterSheet!H:H, C962)</f>
        <v/>
      </c>
      <c r="H962" s="28">
        <f>G962*D962</f>
        <v/>
      </c>
      <c r="I962" s="30">
        <f>SUMIFS(MasterSheet!L:L, MasterSheet!B:B, A962, MasterSheet!D:D, B962, MasterSheet!H:H, C962)</f>
        <v/>
      </c>
      <c r="J962" s="30">
        <f>I962*D962</f>
        <v/>
      </c>
      <c r="K962" s="23">
        <f>UPPER(VLOOKUP(C962,MasterSheet!H:U,14,))</f>
        <v/>
      </c>
    </row>
    <row r="963">
      <c r="A963" s="23" t="inlineStr">
        <is>
          <t xml:space="preserve">EED116824  </t>
        </is>
      </c>
      <c r="B963" s="32" t="n">
        <v>45845</v>
      </c>
      <c r="C963" s="23" t="n">
        <v>502516</v>
      </c>
      <c r="D963" s="23">
        <f>_xlfn.XLOOKUP(C963,MasterSheet!H:H,MasterSheet!F:F)</f>
        <v/>
      </c>
      <c r="E963" s="24">
        <f>SUMIFS(MasterSheet!J:J, MasterSheet!B:B, A963, MasterSheet!D:D, B963, MasterSheet!H:H, C963)</f>
        <v/>
      </c>
      <c r="F963" s="24">
        <f>E963*D963</f>
        <v/>
      </c>
      <c r="G963" s="28">
        <f>SUMIFS(MasterSheet!K:K, MasterSheet!B:B, A963, MasterSheet!D:D, B963, MasterSheet!H:H, C963)</f>
        <v/>
      </c>
      <c r="H963" s="28">
        <f>G963*D963</f>
        <v/>
      </c>
      <c r="I963" s="30">
        <f>SUMIFS(MasterSheet!L:L, MasterSheet!B:B, A963, MasterSheet!D:D, B963, MasterSheet!H:H, C963)</f>
        <v/>
      </c>
      <c r="J963" s="30">
        <f>I963*D963</f>
        <v/>
      </c>
      <c r="K963" s="23">
        <f>UPPER(VLOOKUP(C963,MasterSheet!H:U,14,))</f>
        <v/>
      </c>
    </row>
    <row r="964">
      <c r="A964" s="23" t="inlineStr">
        <is>
          <t xml:space="preserve">EED116824  </t>
        </is>
      </c>
      <c r="B964" s="32" t="n">
        <v>45845</v>
      </c>
      <c r="C964" s="23" t="n">
        <v>502926</v>
      </c>
      <c r="D964" s="23">
        <f>_xlfn.XLOOKUP(C964,MasterSheet!H:H,MasterSheet!F:F)</f>
        <v/>
      </c>
      <c r="E964" s="24">
        <f>SUMIFS(MasterSheet!J:J, MasterSheet!B:B, A964, MasterSheet!D:D, B964, MasterSheet!H:H, C964)</f>
        <v/>
      </c>
      <c r="F964" s="24">
        <f>E964*D964</f>
        <v/>
      </c>
      <c r="G964" s="28">
        <f>SUMIFS(MasterSheet!K:K, MasterSheet!B:B, A964, MasterSheet!D:D, B964, MasterSheet!H:H, C964)</f>
        <v/>
      </c>
      <c r="H964" s="28">
        <f>G964*D964</f>
        <v/>
      </c>
      <c r="I964" s="30">
        <f>SUMIFS(MasterSheet!L:L, MasterSheet!B:B, A964, MasterSheet!D:D, B964, MasterSheet!H:H, C964)</f>
        <v/>
      </c>
      <c r="J964" s="30">
        <f>I964*D964</f>
        <v/>
      </c>
      <c r="K964" s="23">
        <f>UPPER(VLOOKUP(C964,MasterSheet!H:U,14,))</f>
        <v/>
      </c>
    </row>
    <row r="965">
      <c r="A965" s="23" t="inlineStr">
        <is>
          <t xml:space="preserve">EED116824  </t>
        </is>
      </c>
      <c r="B965" s="32" t="n">
        <v>45845</v>
      </c>
      <c r="C965" s="23" t="n">
        <v>502927</v>
      </c>
      <c r="D965" s="23">
        <f>_xlfn.XLOOKUP(C965,MasterSheet!H:H,MasterSheet!F:F)</f>
        <v/>
      </c>
      <c r="E965" s="24">
        <f>SUMIFS(MasterSheet!J:J, MasterSheet!B:B, A965, MasterSheet!D:D, B965, MasterSheet!H:H, C965)</f>
        <v/>
      </c>
      <c r="F965" s="24">
        <f>E965*D965</f>
        <v/>
      </c>
      <c r="G965" s="28">
        <f>SUMIFS(MasterSheet!K:K, MasterSheet!B:B, A965, MasterSheet!D:D, B965, MasterSheet!H:H, C965)</f>
        <v/>
      </c>
      <c r="H965" s="28">
        <f>G965*D965</f>
        <v/>
      </c>
      <c r="I965" s="30">
        <f>SUMIFS(MasterSheet!L:L, MasterSheet!B:B, A965, MasterSheet!D:D, B965, MasterSheet!H:H, C965)</f>
        <v/>
      </c>
      <c r="J965" s="30">
        <f>I965*D965</f>
        <v/>
      </c>
      <c r="K965" s="23">
        <f>UPPER(VLOOKUP(C965,MasterSheet!H:U,14,))</f>
        <v/>
      </c>
    </row>
    <row r="966">
      <c r="A966" s="23" t="inlineStr">
        <is>
          <t xml:space="preserve">EED116824  </t>
        </is>
      </c>
      <c r="B966" s="32" t="n">
        <v>45845</v>
      </c>
      <c r="C966" s="23" t="n">
        <v>502928</v>
      </c>
      <c r="D966" s="23">
        <f>_xlfn.XLOOKUP(C966,MasterSheet!H:H,MasterSheet!F:F)</f>
        <v/>
      </c>
      <c r="E966" s="24">
        <f>SUMIFS(MasterSheet!J:J, MasterSheet!B:B, A966, MasterSheet!D:D, B966, MasterSheet!H:H, C966)</f>
        <v/>
      </c>
      <c r="F966" s="24">
        <f>E966*D966</f>
        <v/>
      </c>
      <c r="G966" s="28">
        <f>SUMIFS(MasterSheet!K:K, MasterSheet!B:B, A966, MasterSheet!D:D, B966, MasterSheet!H:H, C966)</f>
        <v/>
      </c>
      <c r="H966" s="28">
        <f>G966*D966</f>
        <v/>
      </c>
      <c r="I966" s="30">
        <f>SUMIFS(MasterSheet!L:L, MasterSheet!B:B, A966, MasterSheet!D:D, B966, MasterSheet!H:H, C966)</f>
        <v/>
      </c>
      <c r="J966" s="30">
        <f>I966*D966</f>
        <v/>
      </c>
      <c r="K966" s="23">
        <f>UPPER(VLOOKUP(C966,MasterSheet!H:U,14,))</f>
        <v/>
      </c>
    </row>
    <row r="967">
      <c r="A967" s="23" t="inlineStr">
        <is>
          <t xml:space="preserve">EED116824  </t>
        </is>
      </c>
      <c r="B967" s="32" t="n">
        <v>45845</v>
      </c>
      <c r="C967" s="23" t="n">
        <v>505039</v>
      </c>
      <c r="D967" s="23">
        <f>_xlfn.XLOOKUP(C967,MasterSheet!H:H,MasterSheet!F:F)</f>
        <v/>
      </c>
      <c r="E967" s="24">
        <f>SUMIFS(MasterSheet!J:J, MasterSheet!B:B, A967, MasterSheet!D:D, B967, MasterSheet!H:H, C967)</f>
        <v/>
      </c>
      <c r="F967" s="24">
        <f>E967*D967</f>
        <v/>
      </c>
      <c r="G967" s="28">
        <f>SUMIFS(MasterSheet!K:K, MasterSheet!B:B, A967, MasterSheet!D:D, B967, MasterSheet!H:H, C967)</f>
        <v/>
      </c>
      <c r="H967" s="28">
        <f>G967*D967</f>
        <v/>
      </c>
      <c r="I967" s="30">
        <f>SUMIFS(MasterSheet!L:L, MasterSheet!B:B, A967, MasterSheet!D:D, B967, MasterSheet!H:H, C967)</f>
        <v/>
      </c>
      <c r="J967" s="30">
        <f>I967*D967</f>
        <v/>
      </c>
      <c r="K967" s="23">
        <f>UPPER(VLOOKUP(C967,MasterSheet!H:U,14,))</f>
        <v/>
      </c>
    </row>
    <row r="968">
      <c r="A968" s="23" t="inlineStr">
        <is>
          <t xml:space="preserve">EED116824  </t>
        </is>
      </c>
      <c r="B968" s="32" t="n">
        <v>45845</v>
      </c>
      <c r="C968" s="23" t="n">
        <v>505813</v>
      </c>
      <c r="D968" s="23">
        <f>_xlfn.XLOOKUP(C968,MasterSheet!H:H,MasterSheet!F:F)</f>
        <v/>
      </c>
      <c r="E968" s="24">
        <f>SUMIFS(MasterSheet!J:J, MasterSheet!B:B, A968, MasterSheet!D:D, B968, MasterSheet!H:H, C968)</f>
        <v/>
      </c>
      <c r="F968" s="24">
        <f>E968*D968</f>
        <v/>
      </c>
      <c r="G968" s="28">
        <f>SUMIFS(MasterSheet!K:K, MasterSheet!B:B, A968, MasterSheet!D:D, B968, MasterSheet!H:H, C968)</f>
        <v/>
      </c>
      <c r="H968" s="28">
        <f>G968*D968</f>
        <v/>
      </c>
      <c r="I968" s="30">
        <f>SUMIFS(MasterSheet!L:L, MasterSheet!B:B, A968, MasterSheet!D:D, B968, MasterSheet!H:H, C968)</f>
        <v/>
      </c>
      <c r="J968" s="30">
        <f>I968*D968</f>
        <v/>
      </c>
      <c r="K968" s="23">
        <f>UPPER(VLOOKUP(C968,MasterSheet!H:U,14,))</f>
        <v/>
      </c>
    </row>
    <row r="969">
      <c r="A969" s="23" t="inlineStr">
        <is>
          <t xml:space="preserve">EED116824  </t>
        </is>
      </c>
      <c r="B969" s="32" t="n">
        <v>45845</v>
      </c>
      <c r="C969" s="23" t="n">
        <v>512306</v>
      </c>
      <c r="D969" s="23">
        <f>_xlfn.XLOOKUP(C969,MasterSheet!H:H,MasterSheet!F:F)</f>
        <v/>
      </c>
      <c r="E969" s="24">
        <f>SUMIFS(MasterSheet!J:J, MasterSheet!B:B, A969, MasterSheet!D:D, B969, MasterSheet!H:H, C969)</f>
        <v/>
      </c>
      <c r="F969" s="24">
        <f>E969*D969</f>
        <v/>
      </c>
      <c r="G969" s="28">
        <f>SUMIFS(MasterSheet!K:K, MasterSheet!B:B, A969, MasterSheet!D:D, B969, MasterSheet!H:H, C969)</f>
        <v/>
      </c>
      <c r="H969" s="28">
        <f>G969*D969</f>
        <v/>
      </c>
      <c r="I969" s="30">
        <f>SUMIFS(MasterSheet!L:L, MasterSheet!B:B, A969, MasterSheet!D:D, B969, MasterSheet!H:H, C969)</f>
        <v/>
      </c>
      <c r="J969" s="30">
        <f>I969*D969</f>
        <v/>
      </c>
      <c r="K969" s="23">
        <f>UPPER(VLOOKUP(C969,MasterSheet!H:U,14,))</f>
        <v/>
      </c>
    </row>
    <row r="970">
      <c r="A970" s="23" t="inlineStr">
        <is>
          <t xml:space="preserve">EED116824  </t>
        </is>
      </c>
      <c r="B970" s="32" t="n">
        <v>45845</v>
      </c>
      <c r="C970" s="23" t="n">
        <v>576304</v>
      </c>
      <c r="D970" s="23">
        <f>_xlfn.XLOOKUP(C970,MasterSheet!H:H,MasterSheet!F:F)</f>
        <v/>
      </c>
      <c r="E970" s="24">
        <f>SUMIFS(MasterSheet!J:J, MasterSheet!B:B, A970, MasterSheet!D:D, B970, MasterSheet!H:H, C970)</f>
        <v/>
      </c>
      <c r="F970" s="24">
        <f>E970*D970</f>
        <v/>
      </c>
      <c r="G970" s="28">
        <f>SUMIFS(MasterSheet!K:K, MasterSheet!B:B, A970, MasterSheet!D:D, B970, MasterSheet!H:H, C970)</f>
        <v/>
      </c>
      <c r="H970" s="28">
        <f>G970*D970</f>
        <v/>
      </c>
      <c r="I970" s="30">
        <f>SUMIFS(MasterSheet!L:L, MasterSheet!B:B, A970, MasterSheet!D:D, B970, MasterSheet!H:H, C970)</f>
        <v/>
      </c>
      <c r="J970" s="30">
        <f>I970*D970</f>
        <v/>
      </c>
      <c r="K970" s="23">
        <f>UPPER(VLOOKUP(C970,MasterSheet!H:U,14,))</f>
        <v/>
      </c>
    </row>
    <row r="971">
      <c r="A971" s="23" t="inlineStr">
        <is>
          <t xml:space="preserve">EED116824  </t>
        </is>
      </c>
      <c r="B971" s="32" t="n">
        <v>45845</v>
      </c>
      <c r="C971" s="23" t="n">
        <v>576402</v>
      </c>
      <c r="D971" s="23">
        <f>_xlfn.XLOOKUP(C971,MasterSheet!H:H,MasterSheet!F:F)</f>
        <v/>
      </c>
      <c r="E971" s="24">
        <f>SUMIFS(MasterSheet!J:J, MasterSheet!B:B, A971, MasterSheet!D:D, B971, MasterSheet!H:H, C971)</f>
        <v/>
      </c>
      <c r="F971" s="24">
        <f>E971*D971</f>
        <v/>
      </c>
      <c r="G971" s="28">
        <f>SUMIFS(MasterSheet!K:K, MasterSheet!B:B, A971, MasterSheet!D:D, B971, MasterSheet!H:H, C971)</f>
        <v/>
      </c>
      <c r="H971" s="28">
        <f>G971*D971</f>
        <v/>
      </c>
      <c r="I971" s="30">
        <f>SUMIFS(MasterSheet!L:L, MasterSheet!B:B, A971, MasterSheet!D:D, B971, MasterSheet!H:H, C971)</f>
        <v/>
      </c>
      <c r="J971" s="30">
        <f>I971*D971</f>
        <v/>
      </c>
      <c r="K971" s="23">
        <f>UPPER(VLOOKUP(C971,MasterSheet!H:U,14,))</f>
        <v/>
      </c>
    </row>
    <row r="972">
      <c r="A972" s="23" t="inlineStr">
        <is>
          <t xml:space="preserve">EED116824  </t>
        </is>
      </c>
      <c r="B972" s="32" t="n">
        <v>45845</v>
      </c>
      <c r="C972" s="23" t="n">
        <v>587306</v>
      </c>
      <c r="D972" s="23">
        <f>_xlfn.XLOOKUP(C972,MasterSheet!H:H,MasterSheet!F:F)</f>
        <v/>
      </c>
      <c r="E972" s="24">
        <f>SUMIFS(MasterSheet!J:J, MasterSheet!B:B, A972, MasterSheet!D:D, B972, MasterSheet!H:H, C972)</f>
        <v/>
      </c>
      <c r="F972" s="24">
        <f>E972*D972</f>
        <v/>
      </c>
      <c r="G972" s="28">
        <f>SUMIFS(MasterSheet!K:K, MasterSheet!B:B, A972, MasterSheet!D:D, B972, MasterSheet!H:H, C972)</f>
        <v/>
      </c>
      <c r="H972" s="28">
        <f>G972*D972</f>
        <v/>
      </c>
      <c r="I972" s="30">
        <f>SUMIFS(MasterSheet!L:L, MasterSheet!B:B, A972, MasterSheet!D:D, B972, MasterSheet!H:H, C972)</f>
        <v/>
      </c>
      <c r="J972" s="30">
        <f>I972*D972</f>
        <v/>
      </c>
      <c r="K972" s="23">
        <f>UPPER(VLOOKUP(C972,MasterSheet!H:U,14,))</f>
        <v/>
      </c>
    </row>
    <row r="973">
      <c r="A973" s="23" t="inlineStr">
        <is>
          <t xml:space="preserve">EED116824  </t>
        </is>
      </c>
      <c r="B973" s="32" t="n">
        <v>45845</v>
      </c>
      <c r="C973" s="23" t="n">
        <v>648003</v>
      </c>
      <c r="D973" s="23">
        <f>_xlfn.XLOOKUP(C973,MasterSheet!H:H,MasterSheet!F:F)</f>
        <v/>
      </c>
      <c r="E973" s="24">
        <f>SUMIFS(MasterSheet!J:J, MasterSheet!B:B, A973, MasterSheet!D:D, B973, MasterSheet!H:H, C973)</f>
        <v/>
      </c>
      <c r="F973" s="24">
        <f>E973*D973</f>
        <v/>
      </c>
      <c r="G973" s="28">
        <f>SUMIFS(MasterSheet!K:K, MasterSheet!B:B, A973, MasterSheet!D:D, B973, MasterSheet!H:H, C973)</f>
        <v/>
      </c>
      <c r="H973" s="28">
        <f>G973*D973</f>
        <v/>
      </c>
      <c r="I973" s="30">
        <f>SUMIFS(MasterSheet!L:L, MasterSheet!B:B, A973, MasterSheet!D:D, B973, MasterSheet!H:H, C973)</f>
        <v/>
      </c>
      <c r="J973" s="30">
        <f>I973*D973</f>
        <v/>
      </c>
      <c r="K973" s="23">
        <f>UPPER(VLOOKUP(C973,MasterSheet!H:U,14,))</f>
        <v/>
      </c>
    </row>
    <row r="974">
      <c r="A974" s="23" t="inlineStr">
        <is>
          <t xml:space="preserve">EED116824  </t>
        </is>
      </c>
      <c r="B974" s="32" t="n">
        <v>45845</v>
      </c>
      <c r="C974" s="23" t="n">
        <v>651403</v>
      </c>
      <c r="D974" s="23">
        <f>_xlfn.XLOOKUP(C974,MasterSheet!H:H,MasterSheet!F:F)</f>
        <v/>
      </c>
      <c r="E974" s="24">
        <f>SUMIFS(MasterSheet!J:J, MasterSheet!B:B, A974, MasterSheet!D:D, B974, MasterSheet!H:H, C974)</f>
        <v/>
      </c>
      <c r="F974" s="24">
        <f>E974*D974</f>
        <v/>
      </c>
      <c r="G974" s="28">
        <f>SUMIFS(MasterSheet!K:K, MasterSheet!B:B, A974, MasterSheet!D:D, B974, MasterSheet!H:H, C974)</f>
        <v/>
      </c>
      <c r="H974" s="28">
        <f>G974*D974</f>
        <v/>
      </c>
      <c r="I974" s="30">
        <f>SUMIFS(MasterSheet!L:L, MasterSheet!B:B, A974, MasterSheet!D:D, B974, MasterSheet!H:H, C974)</f>
        <v/>
      </c>
      <c r="J974" s="30">
        <f>I974*D974</f>
        <v/>
      </c>
      <c r="K974" s="23">
        <f>UPPER(VLOOKUP(C974,MasterSheet!H:U,14,))</f>
        <v/>
      </c>
    </row>
    <row r="975">
      <c r="A975" s="23" t="inlineStr">
        <is>
          <t xml:space="preserve">EED116824  </t>
        </is>
      </c>
      <c r="B975" s="32" t="n">
        <v>45845</v>
      </c>
      <c r="C975" s="23" t="n">
        <v>655207</v>
      </c>
      <c r="D975" s="23">
        <f>_xlfn.XLOOKUP(C975,MasterSheet!H:H,MasterSheet!F:F)</f>
        <v/>
      </c>
      <c r="E975" s="24">
        <f>SUMIFS(MasterSheet!J:J, MasterSheet!B:B, A975, MasterSheet!D:D, B975, MasterSheet!H:H, C975)</f>
        <v/>
      </c>
      <c r="F975" s="24">
        <f>E975*D975</f>
        <v/>
      </c>
      <c r="G975" s="28">
        <f>SUMIFS(MasterSheet!K:K, MasterSheet!B:B, A975, MasterSheet!D:D, B975, MasterSheet!H:H, C975)</f>
        <v/>
      </c>
      <c r="H975" s="28">
        <f>G975*D975</f>
        <v/>
      </c>
      <c r="I975" s="30">
        <f>SUMIFS(MasterSheet!L:L, MasterSheet!B:B, A975, MasterSheet!D:D, B975, MasterSheet!H:H, C975)</f>
        <v/>
      </c>
      <c r="J975" s="30">
        <f>I975*D975</f>
        <v/>
      </c>
      <c r="K975" s="23">
        <f>UPPER(VLOOKUP(C975,MasterSheet!H:U,14,))</f>
        <v/>
      </c>
    </row>
    <row r="976">
      <c r="A976" s="23" t="inlineStr">
        <is>
          <t xml:space="preserve">EED116824  </t>
        </is>
      </c>
      <c r="B976" s="32" t="n">
        <v>45845</v>
      </c>
      <c r="C976" s="23" t="n">
        <v>659702</v>
      </c>
      <c r="D976" s="23">
        <f>_xlfn.XLOOKUP(C976,MasterSheet!H:H,MasterSheet!F:F)</f>
        <v/>
      </c>
      <c r="E976" s="24">
        <f>SUMIFS(MasterSheet!J:J, MasterSheet!B:B, A976, MasterSheet!D:D, B976, MasterSheet!H:H, C976)</f>
        <v/>
      </c>
      <c r="F976" s="24">
        <f>E976*D976</f>
        <v/>
      </c>
      <c r="G976" s="28">
        <f>SUMIFS(MasterSheet!K:K, MasterSheet!B:B, A976, MasterSheet!D:D, B976, MasterSheet!H:H, C976)</f>
        <v/>
      </c>
      <c r="H976" s="28">
        <f>G976*D976</f>
        <v/>
      </c>
      <c r="I976" s="30">
        <f>SUMIFS(MasterSheet!L:L, MasterSheet!B:B, A976, MasterSheet!D:D, B976, MasterSheet!H:H, C976)</f>
        <v/>
      </c>
      <c r="J976" s="30">
        <f>I976*D976</f>
        <v/>
      </c>
      <c r="K976" s="23">
        <f>UPPER(VLOOKUP(C976,MasterSheet!H:U,14,))</f>
        <v/>
      </c>
    </row>
    <row r="977">
      <c r="A977" s="23" t="inlineStr">
        <is>
          <t xml:space="preserve">EED116824  </t>
        </is>
      </c>
      <c r="B977" s="32" t="n">
        <v>45845</v>
      </c>
      <c r="C977" s="23" t="n">
        <v>666404</v>
      </c>
      <c r="D977" s="23">
        <f>_xlfn.XLOOKUP(C977,MasterSheet!H:H,MasterSheet!F:F)</f>
        <v/>
      </c>
      <c r="E977" s="24">
        <f>SUMIFS(MasterSheet!J:J, MasterSheet!B:B, A977, MasterSheet!D:D, B977, MasterSheet!H:H, C977)</f>
        <v/>
      </c>
      <c r="F977" s="24">
        <f>E977*D977</f>
        <v/>
      </c>
      <c r="G977" s="28">
        <f>SUMIFS(MasterSheet!K:K, MasterSheet!B:B, A977, MasterSheet!D:D, B977, MasterSheet!H:H, C977)</f>
        <v/>
      </c>
      <c r="H977" s="28">
        <f>G977*D977</f>
        <v/>
      </c>
      <c r="I977" s="30">
        <f>SUMIFS(MasterSheet!L:L, MasterSheet!B:B, A977, MasterSheet!D:D, B977, MasterSheet!H:H, C977)</f>
        <v/>
      </c>
      <c r="J977" s="30">
        <f>I977*D977</f>
        <v/>
      </c>
      <c r="K977" s="23">
        <f>UPPER(VLOOKUP(C977,MasterSheet!H:U,14,))</f>
        <v/>
      </c>
    </row>
    <row r="978">
      <c r="A978" s="23" t="inlineStr">
        <is>
          <t xml:space="preserve">EED116824  </t>
        </is>
      </c>
      <c r="B978" s="32" t="n">
        <v>45845</v>
      </c>
      <c r="C978" s="23" t="n">
        <v>686019</v>
      </c>
      <c r="D978" s="23">
        <f>_xlfn.XLOOKUP(C978,MasterSheet!H:H,MasterSheet!F:F)</f>
        <v/>
      </c>
      <c r="E978" s="24">
        <f>SUMIFS(MasterSheet!J:J, MasterSheet!B:B, A978, MasterSheet!D:D, B978, MasterSheet!H:H, C978)</f>
        <v/>
      </c>
      <c r="F978" s="24">
        <f>E978*D978</f>
        <v/>
      </c>
      <c r="G978" s="28">
        <f>SUMIFS(MasterSheet!K:K, MasterSheet!B:B, A978, MasterSheet!D:D, B978, MasterSheet!H:H, C978)</f>
        <v/>
      </c>
      <c r="H978" s="28">
        <f>G978*D978</f>
        <v/>
      </c>
      <c r="I978" s="30">
        <f>SUMIFS(MasterSheet!L:L, MasterSheet!B:B, A978, MasterSheet!D:D, B978, MasterSheet!H:H, C978)</f>
        <v/>
      </c>
      <c r="J978" s="30">
        <f>I978*D978</f>
        <v/>
      </c>
      <c r="K978" s="23">
        <f>UPPER(VLOOKUP(C978,MasterSheet!H:U,14,))</f>
        <v/>
      </c>
    </row>
    <row r="979">
      <c r="A979" s="23" t="inlineStr">
        <is>
          <t xml:space="preserve">EED116824  </t>
        </is>
      </c>
      <c r="B979" s="32" t="n">
        <v>45845</v>
      </c>
      <c r="C979" s="23" t="n">
        <v>686411</v>
      </c>
      <c r="D979" s="23">
        <f>_xlfn.XLOOKUP(C979,MasterSheet!H:H,MasterSheet!F:F)</f>
        <v/>
      </c>
      <c r="E979" s="24">
        <f>SUMIFS(MasterSheet!J:J, MasterSheet!B:B, A979, MasterSheet!D:D, B979, MasterSheet!H:H, C979)</f>
        <v/>
      </c>
      <c r="F979" s="24">
        <f>E979*D979</f>
        <v/>
      </c>
      <c r="G979" s="28">
        <f>SUMIFS(MasterSheet!K:K, MasterSheet!B:B, A979, MasterSheet!D:D, B979, MasterSheet!H:H, C979)</f>
        <v/>
      </c>
      <c r="H979" s="28">
        <f>G979*D979</f>
        <v/>
      </c>
      <c r="I979" s="30">
        <f>SUMIFS(MasterSheet!L:L, MasterSheet!B:B, A979, MasterSheet!D:D, B979, MasterSheet!H:H, C979)</f>
        <v/>
      </c>
      <c r="J979" s="30">
        <f>I979*D979</f>
        <v/>
      </c>
      <c r="K979" s="23">
        <f>UPPER(VLOOKUP(C979,MasterSheet!H:U,14,))</f>
        <v/>
      </c>
    </row>
    <row r="980">
      <c r="A980" s="23" t="inlineStr">
        <is>
          <t xml:space="preserve">EED116824  </t>
        </is>
      </c>
      <c r="B980" s="32" t="n">
        <v>45845</v>
      </c>
      <c r="C980" s="23" t="n">
        <v>698905</v>
      </c>
      <c r="D980" s="23">
        <f>_xlfn.XLOOKUP(C980,MasterSheet!H:H,MasterSheet!F:F)</f>
        <v/>
      </c>
      <c r="E980" s="24">
        <f>SUMIFS(MasterSheet!J:J, MasterSheet!B:B, A980, MasterSheet!D:D, B980, MasterSheet!H:H, C980)</f>
        <v/>
      </c>
      <c r="F980" s="24">
        <f>E980*D980</f>
        <v/>
      </c>
      <c r="G980" s="28">
        <f>SUMIFS(MasterSheet!K:K, MasterSheet!B:B, A980, MasterSheet!D:D, B980, MasterSheet!H:H, C980)</f>
        <v/>
      </c>
      <c r="H980" s="28">
        <f>G980*D980</f>
        <v/>
      </c>
      <c r="I980" s="30">
        <f>SUMIFS(MasterSheet!L:L, MasterSheet!B:B, A980, MasterSheet!D:D, B980, MasterSheet!H:H, C980)</f>
        <v/>
      </c>
      <c r="J980" s="30">
        <f>I980*D980</f>
        <v/>
      </c>
      <c r="K980" s="23">
        <f>UPPER(VLOOKUP(C980,MasterSheet!H:U,14,))</f>
        <v/>
      </c>
    </row>
    <row r="981">
      <c r="A981" s="23" t="inlineStr">
        <is>
          <t xml:space="preserve">EED116824  </t>
        </is>
      </c>
      <c r="B981" s="32" t="n">
        <v>45845</v>
      </c>
      <c r="C981" s="23" t="n">
        <v>740379</v>
      </c>
      <c r="D981" s="23">
        <f>_xlfn.XLOOKUP(C981,MasterSheet!H:H,MasterSheet!F:F)</f>
        <v/>
      </c>
      <c r="E981" s="24">
        <f>SUMIFS(MasterSheet!J:J, MasterSheet!B:B, A981, MasterSheet!D:D, B981, MasterSheet!H:H, C981)</f>
        <v/>
      </c>
      <c r="F981" s="24">
        <f>E981*D981</f>
        <v/>
      </c>
      <c r="G981" s="28">
        <f>SUMIFS(MasterSheet!K:K, MasterSheet!B:B, A981, MasterSheet!D:D, B981, MasterSheet!H:H, C981)</f>
        <v/>
      </c>
      <c r="H981" s="28">
        <f>G981*D981</f>
        <v/>
      </c>
      <c r="I981" s="30">
        <f>SUMIFS(MasterSheet!L:L, MasterSheet!B:B, A981, MasterSheet!D:D, B981, MasterSheet!H:H, C981)</f>
        <v/>
      </c>
      <c r="J981" s="30">
        <f>I981*D981</f>
        <v/>
      </c>
      <c r="K981" s="23">
        <f>UPPER(VLOOKUP(C981,MasterSheet!H:U,14,))</f>
        <v/>
      </c>
    </row>
    <row r="982">
      <c r="A982" s="23" t="inlineStr">
        <is>
          <t xml:space="preserve">EED116824  </t>
        </is>
      </c>
      <c r="B982" s="32" t="n">
        <v>45845</v>
      </c>
      <c r="C982" s="23" t="n">
        <v>740851</v>
      </c>
      <c r="D982" s="23">
        <f>_xlfn.XLOOKUP(C982,MasterSheet!H:H,MasterSheet!F:F)</f>
        <v/>
      </c>
      <c r="E982" s="24">
        <f>SUMIFS(MasterSheet!J:J, MasterSheet!B:B, A982, MasterSheet!D:D, B982, MasterSheet!H:H, C982)</f>
        <v/>
      </c>
      <c r="F982" s="24">
        <f>E982*D982</f>
        <v/>
      </c>
      <c r="G982" s="28">
        <f>SUMIFS(MasterSheet!K:K, MasterSheet!B:B, A982, MasterSheet!D:D, B982, MasterSheet!H:H, C982)</f>
        <v/>
      </c>
      <c r="H982" s="28">
        <f>G982*D982</f>
        <v/>
      </c>
      <c r="I982" s="30">
        <f>SUMIFS(MasterSheet!L:L, MasterSheet!B:B, A982, MasterSheet!D:D, B982, MasterSheet!H:H, C982)</f>
        <v/>
      </c>
      <c r="J982" s="30">
        <f>I982*D982</f>
        <v/>
      </c>
      <c r="K982" s="23">
        <f>UPPER(VLOOKUP(C982,MasterSheet!H:U,14,))</f>
        <v/>
      </c>
    </row>
    <row r="983">
      <c r="A983" s="23" t="inlineStr">
        <is>
          <t xml:space="preserve">EED116824  </t>
        </is>
      </c>
      <c r="B983" s="32" t="n">
        <v>45845</v>
      </c>
      <c r="C983" s="23" t="n">
        <v>740852</v>
      </c>
      <c r="D983" s="23">
        <f>_xlfn.XLOOKUP(C983,MasterSheet!H:H,MasterSheet!F:F)</f>
        <v/>
      </c>
      <c r="E983" s="24">
        <f>SUMIFS(MasterSheet!J:J, MasterSheet!B:B, A983, MasterSheet!D:D, B983, MasterSheet!H:H, C983)</f>
        <v/>
      </c>
      <c r="F983" s="24">
        <f>E983*D983</f>
        <v/>
      </c>
      <c r="G983" s="28">
        <f>SUMIFS(MasterSheet!K:K, MasterSheet!B:B, A983, MasterSheet!D:D, B983, MasterSheet!H:H, C983)</f>
        <v/>
      </c>
      <c r="H983" s="28">
        <f>G983*D983</f>
        <v/>
      </c>
      <c r="I983" s="30">
        <f>SUMIFS(MasterSheet!L:L, MasterSheet!B:B, A983, MasterSheet!D:D, B983, MasterSheet!H:H, C983)</f>
        <v/>
      </c>
      <c r="J983" s="30">
        <f>I983*D983</f>
        <v/>
      </c>
      <c r="K983" s="23">
        <f>UPPER(VLOOKUP(C983,MasterSheet!H:U,14,))</f>
        <v/>
      </c>
    </row>
    <row r="984">
      <c r="A984" s="23" t="inlineStr">
        <is>
          <t xml:space="preserve">EED116824  </t>
        </is>
      </c>
      <c r="B984" s="32" t="n">
        <v>45845</v>
      </c>
      <c r="C984" s="23" t="n">
        <v>740854</v>
      </c>
      <c r="D984" s="23">
        <f>_xlfn.XLOOKUP(C984,MasterSheet!H:H,MasterSheet!F:F)</f>
        <v/>
      </c>
      <c r="E984" s="24">
        <f>SUMIFS(MasterSheet!J:J, MasterSheet!B:B, A984, MasterSheet!D:D, B984, MasterSheet!H:H, C984)</f>
        <v/>
      </c>
      <c r="F984" s="24">
        <f>E984*D984</f>
        <v/>
      </c>
      <c r="G984" s="28">
        <f>SUMIFS(MasterSheet!K:K, MasterSheet!B:B, A984, MasterSheet!D:D, B984, MasterSheet!H:H, C984)</f>
        <v/>
      </c>
      <c r="H984" s="28">
        <f>G984*D984</f>
        <v/>
      </c>
      <c r="I984" s="30">
        <f>SUMIFS(MasterSheet!L:L, MasterSheet!B:B, A984, MasterSheet!D:D, B984, MasterSheet!H:H, C984)</f>
        <v/>
      </c>
      <c r="J984" s="30">
        <f>I984*D984</f>
        <v/>
      </c>
      <c r="K984" s="23">
        <f>UPPER(VLOOKUP(C984,MasterSheet!H:U,14,))</f>
        <v/>
      </c>
    </row>
    <row r="985">
      <c r="A985" s="23" t="inlineStr">
        <is>
          <t xml:space="preserve">EED116824  </t>
        </is>
      </c>
      <c r="B985" s="32" t="n">
        <v>45845</v>
      </c>
      <c r="C985" s="23" t="n">
        <v>740856</v>
      </c>
      <c r="D985" s="23">
        <f>_xlfn.XLOOKUP(C985,MasterSheet!H:H,MasterSheet!F:F)</f>
        <v/>
      </c>
      <c r="E985" s="24">
        <f>SUMIFS(MasterSheet!J:J, MasterSheet!B:B, A985, MasterSheet!D:D, B985, MasterSheet!H:H, C985)</f>
        <v/>
      </c>
      <c r="F985" s="24">
        <f>E985*D985</f>
        <v/>
      </c>
      <c r="G985" s="28">
        <f>SUMIFS(MasterSheet!K:K, MasterSheet!B:B, A985, MasterSheet!D:D, B985, MasterSheet!H:H, C985)</f>
        <v/>
      </c>
      <c r="H985" s="28">
        <f>G985*D985</f>
        <v/>
      </c>
      <c r="I985" s="30">
        <f>SUMIFS(MasterSheet!L:L, MasterSheet!B:B, A985, MasterSheet!D:D, B985, MasterSheet!H:H, C985)</f>
        <v/>
      </c>
      <c r="J985" s="30">
        <f>I985*D985</f>
        <v/>
      </c>
      <c r="K985" s="23">
        <f>UPPER(VLOOKUP(C985,MasterSheet!H:U,14,))</f>
        <v/>
      </c>
    </row>
    <row r="986">
      <c r="A986" s="23" t="inlineStr">
        <is>
          <t xml:space="preserve">EED116824  </t>
        </is>
      </c>
      <c r="B986" s="32" t="n">
        <v>45845</v>
      </c>
      <c r="C986" s="23" t="n">
        <v>740858</v>
      </c>
      <c r="D986" s="23">
        <f>_xlfn.XLOOKUP(C986,MasterSheet!H:H,MasterSheet!F:F)</f>
        <v/>
      </c>
      <c r="E986" s="24">
        <f>SUMIFS(MasterSheet!J:J, MasterSheet!B:B, A986, MasterSheet!D:D, B986, MasterSheet!H:H, C986)</f>
        <v/>
      </c>
      <c r="F986" s="24">
        <f>E986*D986</f>
        <v/>
      </c>
      <c r="G986" s="28">
        <f>SUMIFS(MasterSheet!K:K, MasterSheet!B:B, A986, MasterSheet!D:D, B986, MasterSheet!H:H, C986)</f>
        <v/>
      </c>
      <c r="H986" s="28">
        <f>G986*D986</f>
        <v/>
      </c>
      <c r="I986" s="30">
        <f>SUMIFS(MasterSheet!L:L, MasterSheet!B:B, A986, MasterSheet!D:D, B986, MasterSheet!H:H, C986)</f>
        <v/>
      </c>
      <c r="J986" s="30">
        <f>I986*D986</f>
        <v/>
      </c>
      <c r="K986" s="23">
        <f>UPPER(VLOOKUP(C986,MasterSheet!H:U,14,))</f>
        <v/>
      </c>
    </row>
    <row r="987">
      <c r="A987" s="23" t="inlineStr">
        <is>
          <t xml:space="preserve">EED116824  </t>
        </is>
      </c>
      <c r="B987" s="32" t="n">
        <v>45845</v>
      </c>
      <c r="C987" s="23" t="n">
        <v>740860</v>
      </c>
      <c r="D987" s="23">
        <f>_xlfn.XLOOKUP(C987,MasterSheet!H:H,MasterSheet!F:F)</f>
        <v/>
      </c>
      <c r="E987" s="24">
        <f>SUMIFS(MasterSheet!J:J, MasterSheet!B:B, A987, MasterSheet!D:D, B987, MasterSheet!H:H, C987)</f>
        <v/>
      </c>
      <c r="F987" s="24">
        <f>E987*D987</f>
        <v/>
      </c>
      <c r="G987" s="28">
        <f>SUMIFS(MasterSheet!K:K, MasterSheet!B:B, A987, MasterSheet!D:D, B987, MasterSheet!H:H, C987)</f>
        <v/>
      </c>
      <c r="H987" s="28">
        <f>G987*D987</f>
        <v/>
      </c>
      <c r="I987" s="30">
        <f>SUMIFS(MasterSheet!L:L, MasterSheet!B:B, A987, MasterSheet!D:D, B987, MasterSheet!H:H, C987)</f>
        <v/>
      </c>
      <c r="J987" s="30">
        <f>I987*D987</f>
        <v/>
      </c>
      <c r="K987" s="23">
        <f>UPPER(VLOOKUP(C987,MasterSheet!H:U,14,))</f>
        <v/>
      </c>
    </row>
    <row r="988">
      <c r="A988" s="23" t="inlineStr">
        <is>
          <t xml:space="preserve">EED116824  </t>
        </is>
      </c>
      <c r="B988" s="32" t="n">
        <v>45845</v>
      </c>
      <c r="C988" s="23" t="n">
        <v>740861</v>
      </c>
      <c r="D988" s="23">
        <f>_xlfn.XLOOKUP(C988,MasterSheet!H:H,MasterSheet!F:F)</f>
        <v/>
      </c>
      <c r="E988" s="24">
        <f>SUMIFS(MasterSheet!J:J, MasterSheet!B:B, A988, MasterSheet!D:D, B988, MasterSheet!H:H, C988)</f>
        <v/>
      </c>
      <c r="F988" s="24">
        <f>E988*D988</f>
        <v/>
      </c>
      <c r="G988" s="28">
        <f>SUMIFS(MasterSheet!K:K, MasterSheet!B:B, A988, MasterSheet!D:D, B988, MasterSheet!H:H, C988)</f>
        <v/>
      </c>
      <c r="H988" s="28">
        <f>G988*D988</f>
        <v/>
      </c>
      <c r="I988" s="30">
        <f>SUMIFS(MasterSheet!L:L, MasterSheet!B:B, A988, MasterSheet!D:D, B988, MasterSheet!H:H, C988)</f>
        <v/>
      </c>
      <c r="J988" s="30">
        <f>I988*D988</f>
        <v/>
      </c>
      <c r="K988" s="23">
        <f>UPPER(VLOOKUP(C988,MasterSheet!H:U,14,))</f>
        <v/>
      </c>
    </row>
    <row r="989">
      <c r="A989" s="23" t="inlineStr">
        <is>
          <t xml:space="preserve">EED116824  </t>
        </is>
      </c>
      <c r="B989" s="32" t="n">
        <v>45845</v>
      </c>
      <c r="C989" s="23" t="n">
        <v>740865</v>
      </c>
      <c r="D989" s="23">
        <f>_xlfn.XLOOKUP(C989,MasterSheet!H:H,MasterSheet!F:F)</f>
        <v/>
      </c>
      <c r="E989" s="24">
        <f>SUMIFS(MasterSheet!J:J, MasterSheet!B:B, A989, MasterSheet!D:D, B989, MasterSheet!H:H, C989)</f>
        <v/>
      </c>
      <c r="F989" s="24">
        <f>E989*D989</f>
        <v/>
      </c>
      <c r="G989" s="28">
        <f>SUMIFS(MasterSheet!K:K, MasterSheet!B:B, A989, MasterSheet!D:D, B989, MasterSheet!H:H, C989)</f>
        <v/>
      </c>
      <c r="H989" s="28">
        <f>G989*D989</f>
        <v/>
      </c>
      <c r="I989" s="30">
        <f>SUMIFS(MasterSheet!L:L, MasterSheet!B:B, A989, MasterSheet!D:D, B989, MasterSheet!H:H, C989)</f>
        <v/>
      </c>
      <c r="J989" s="30">
        <f>I989*D989</f>
        <v/>
      </c>
      <c r="K989" s="23">
        <f>UPPER(VLOOKUP(C989,MasterSheet!H:U,14,))</f>
        <v/>
      </c>
    </row>
    <row r="990">
      <c r="A990" s="23" t="inlineStr">
        <is>
          <t xml:space="preserve">EED116824  </t>
        </is>
      </c>
      <c r="B990" s="32" t="n">
        <v>45845</v>
      </c>
      <c r="C990" s="23" t="n">
        <v>740929</v>
      </c>
      <c r="D990" s="23">
        <f>_xlfn.XLOOKUP(C990,MasterSheet!H:H,MasterSheet!F:F)</f>
        <v/>
      </c>
      <c r="E990" s="24">
        <f>SUMIFS(MasterSheet!J:J, MasterSheet!B:B, A990, MasterSheet!D:D, B990, MasterSheet!H:H, C990)</f>
        <v/>
      </c>
      <c r="F990" s="24">
        <f>E990*D990</f>
        <v/>
      </c>
      <c r="G990" s="28">
        <f>SUMIFS(MasterSheet!K:K, MasterSheet!B:B, A990, MasterSheet!D:D, B990, MasterSheet!H:H, C990)</f>
        <v/>
      </c>
      <c r="H990" s="28">
        <f>G990*D990</f>
        <v/>
      </c>
      <c r="I990" s="30">
        <f>SUMIFS(MasterSheet!L:L, MasterSheet!B:B, A990, MasterSheet!D:D, B990, MasterSheet!H:H, C990)</f>
        <v/>
      </c>
      <c r="J990" s="30">
        <f>I990*D990</f>
        <v/>
      </c>
      <c r="K990" s="23">
        <f>UPPER(VLOOKUP(C990,MasterSheet!H:U,14,))</f>
        <v/>
      </c>
    </row>
    <row r="991">
      <c r="A991" s="23" t="inlineStr">
        <is>
          <t xml:space="preserve">EED116824  </t>
        </is>
      </c>
      <c r="B991" s="32" t="n">
        <v>45845</v>
      </c>
      <c r="C991" s="23" t="n">
        <v>741044</v>
      </c>
      <c r="D991" s="23">
        <f>_xlfn.XLOOKUP(C991,MasterSheet!H:H,MasterSheet!F:F)</f>
        <v/>
      </c>
      <c r="E991" s="24">
        <f>SUMIFS(MasterSheet!J:J, MasterSheet!B:B, A991, MasterSheet!D:D, B991, MasterSheet!H:H, C991)</f>
        <v/>
      </c>
      <c r="F991" s="24">
        <f>E991*D991</f>
        <v/>
      </c>
      <c r="G991" s="28">
        <f>SUMIFS(MasterSheet!K:K, MasterSheet!B:B, A991, MasterSheet!D:D, B991, MasterSheet!H:H, C991)</f>
        <v/>
      </c>
      <c r="H991" s="28">
        <f>G991*D991</f>
        <v/>
      </c>
      <c r="I991" s="30">
        <f>SUMIFS(MasterSheet!L:L, MasterSheet!B:B, A991, MasterSheet!D:D, B991, MasterSheet!H:H, C991)</f>
        <v/>
      </c>
      <c r="J991" s="30">
        <f>I991*D991</f>
        <v/>
      </c>
      <c r="K991" s="23">
        <f>UPPER(VLOOKUP(C991,MasterSheet!H:U,14,))</f>
        <v/>
      </c>
    </row>
    <row r="992">
      <c r="A992" s="23" t="inlineStr">
        <is>
          <t xml:space="preserve">EED116824  </t>
        </is>
      </c>
      <c r="B992" s="32" t="n">
        <v>45845</v>
      </c>
      <c r="C992" s="23" t="n">
        <v>741271</v>
      </c>
      <c r="D992" s="23">
        <f>_xlfn.XLOOKUP(C992,MasterSheet!H:H,MasterSheet!F:F)</f>
        <v/>
      </c>
      <c r="E992" s="24">
        <f>SUMIFS(MasterSheet!J:J, MasterSheet!B:B, A992, MasterSheet!D:D, B992, MasterSheet!H:H, C992)</f>
        <v/>
      </c>
      <c r="F992" s="24">
        <f>E992*D992</f>
        <v/>
      </c>
      <c r="G992" s="28">
        <f>SUMIFS(MasterSheet!K:K, MasterSheet!B:B, A992, MasterSheet!D:D, B992, MasterSheet!H:H, C992)</f>
        <v/>
      </c>
      <c r="H992" s="28">
        <f>G992*D992</f>
        <v/>
      </c>
      <c r="I992" s="30">
        <f>SUMIFS(MasterSheet!L:L, MasterSheet!B:B, A992, MasterSheet!D:D, B992, MasterSheet!H:H, C992)</f>
        <v/>
      </c>
      <c r="J992" s="30">
        <f>I992*D992</f>
        <v/>
      </c>
      <c r="K992" s="23">
        <f>UPPER(VLOOKUP(C992,MasterSheet!H:U,14,))</f>
        <v/>
      </c>
    </row>
    <row r="993">
      <c r="A993" s="23" t="inlineStr">
        <is>
          <t xml:space="preserve">EED116824  </t>
        </is>
      </c>
      <c r="B993" s="32" t="n">
        <v>45845</v>
      </c>
      <c r="C993" s="23" t="n">
        <v>741446</v>
      </c>
      <c r="D993" s="23">
        <f>_xlfn.XLOOKUP(C993,MasterSheet!H:H,MasterSheet!F:F)</f>
        <v/>
      </c>
      <c r="E993" s="24">
        <f>SUMIFS(MasterSheet!J:J, MasterSheet!B:B, A993, MasterSheet!D:D, B993, MasterSheet!H:H, C993)</f>
        <v/>
      </c>
      <c r="F993" s="24">
        <f>E993*D993</f>
        <v/>
      </c>
      <c r="G993" s="28">
        <f>SUMIFS(MasterSheet!K:K, MasterSheet!B:B, A993, MasterSheet!D:D, B993, MasterSheet!H:H, C993)</f>
        <v/>
      </c>
      <c r="H993" s="28">
        <f>G993*D993</f>
        <v/>
      </c>
      <c r="I993" s="30">
        <f>SUMIFS(MasterSheet!L:L, MasterSheet!B:B, A993, MasterSheet!D:D, B993, MasterSheet!H:H, C993)</f>
        <v/>
      </c>
      <c r="J993" s="30">
        <f>I993*D993</f>
        <v/>
      </c>
      <c r="K993" s="23">
        <f>UPPER(VLOOKUP(C993,MasterSheet!H:U,14,))</f>
        <v/>
      </c>
    </row>
    <row r="994">
      <c r="A994" s="23" t="inlineStr">
        <is>
          <t xml:space="preserve">EED116824  </t>
        </is>
      </c>
      <c r="B994" s="32" t="n">
        <v>45845</v>
      </c>
      <c r="C994" s="23" t="n">
        <v>764202</v>
      </c>
      <c r="D994" s="23">
        <f>_xlfn.XLOOKUP(C994,MasterSheet!H:H,MasterSheet!F:F)</f>
        <v/>
      </c>
      <c r="E994" s="24">
        <f>SUMIFS(MasterSheet!J:J, MasterSheet!B:B, A994, MasterSheet!D:D, B994, MasterSheet!H:H, C994)</f>
        <v/>
      </c>
      <c r="F994" s="24">
        <f>E994*D994</f>
        <v/>
      </c>
      <c r="G994" s="28">
        <f>SUMIFS(MasterSheet!K:K, MasterSheet!B:B, A994, MasterSheet!D:D, B994, MasterSheet!H:H, C994)</f>
        <v/>
      </c>
      <c r="H994" s="28">
        <f>G994*D994</f>
        <v/>
      </c>
      <c r="I994" s="30">
        <f>SUMIFS(MasterSheet!L:L, MasterSheet!B:B, A994, MasterSheet!D:D, B994, MasterSheet!H:H, C994)</f>
        <v/>
      </c>
      <c r="J994" s="30">
        <f>I994*D994</f>
        <v/>
      </c>
      <c r="K994" s="23">
        <f>UPPER(VLOOKUP(C994,MasterSheet!H:U,14,))</f>
        <v/>
      </c>
    </row>
    <row r="995">
      <c r="A995" s="23" t="inlineStr">
        <is>
          <t xml:space="preserve">EED116824  </t>
        </is>
      </c>
      <c r="B995" s="32" t="n">
        <v>45845</v>
      </c>
      <c r="C995" s="23" t="n">
        <v>781804</v>
      </c>
      <c r="D995" s="23">
        <f>_xlfn.XLOOKUP(C995,MasterSheet!H:H,MasterSheet!F:F)</f>
        <v/>
      </c>
      <c r="E995" s="24">
        <f>SUMIFS(MasterSheet!J:J, MasterSheet!B:B, A995, MasterSheet!D:D, B995, MasterSheet!H:H, C995)</f>
        <v/>
      </c>
      <c r="F995" s="24">
        <f>E995*D995</f>
        <v/>
      </c>
      <c r="G995" s="28">
        <f>SUMIFS(MasterSheet!K:K, MasterSheet!B:B, A995, MasterSheet!D:D, B995, MasterSheet!H:H, C995)</f>
        <v/>
      </c>
      <c r="H995" s="28">
        <f>G995*D995</f>
        <v/>
      </c>
      <c r="I995" s="30">
        <f>SUMIFS(MasterSheet!L:L, MasterSheet!B:B, A995, MasterSheet!D:D, B995, MasterSheet!H:H, C995)</f>
        <v/>
      </c>
      <c r="J995" s="30">
        <f>I995*D995</f>
        <v/>
      </c>
      <c r="K995" s="23">
        <f>UPPER(VLOOKUP(C995,MasterSheet!H:U,14,))</f>
        <v/>
      </c>
    </row>
    <row r="996">
      <c r="A996" s="23" t="inlineStr">
        <is>
          <t xml:space="preserve">EED116885  </t>
        </is>
      </c>
      <c r="B996" s="32" t="n">
        <v>45845</v>
      </c>
      <c r="C996" s="23" t="n">
        <v>100339</v>
      </c>
      <c r="D996" s="23">
        <f>_xlfn.XLOOKUP(C996,MasterSheet!H:H,MasterSheet!F:F)</f>
        <v/>
      </c>
      <c r="E996" s="24">
        <f>SUMIFS(MasterSheet!J:J, MasterSheet!B:B, A996, MasterSheet!D:D, B996, MasterSheet!H:H, C996)</f>
        <v/>
      </c>
      <c r="F996" s="24">
        <f>E996*D996</f>
        <v/>
      </c>
      <c r="G996" s="28">
        <f>SUMIFS(MasterSheet!K:K, MasterSheet!B:B, A996, MasterSheet!D:D, B996, MasterSheet!H:H, C996)</f>
        <v/>
      </c>
      <c r="H996" s="28">
        <f>G996*D996</f>
        <v/>
      </c>
      <c r="I996" s="30">
        <f>SUMIFS(MasterSheet!L:L, MasterSheet!B:B, A996, MasterSheet!D:D, B996, MasterSheet!H:H, C996)</f>
        <v/>
      </c>
      <c r="J996" s="30">
        <f>I996*D996</f>
        <v/>
      </c>
      <c r="K996" s="23">
        <f>UPPER(VLOOKUP(C996,MasterSheet!H:U,14,))</f>
        <v/>
      </c>
    </row>
    <row r="997">
      <c r="A997" s="23" t="inlineStr">
        <is>
          <t xml:space="preserve">EED116885  </t>
        </is>
      </c>
      <c r="B997" s="32" t="n">
        <v>45845</v>
      </c>
      <c r="C997" s="23" t="n">
        <v>101227</v>
      </c>
      <c r="D997" s="23">
        <f>_xlfn.XLOOKUP(C997,MasterSheet!H:H,MasterSheet!F:F)</f>
        <v/>
      </c>
      <c r="E997" s="24">
        <f>SUMIFS(MasterSheet!J:J, MasterSheet!B:B, A997, MasterSheet!D:D, B997, MasterSheet!H:H, C997)</f>
        <v/>
      </c>
      <c r="F997" s="24">
        <f>E997*D997</f>
        <v/>
      </c>
      <c r="G997" s="28">
        <f>SUMIFS(MasterSheet!K:K, MasterSheet!B:B, A997, MasterSheet!D:D, B997, MasterSheet!H:H, C997)</f>
        <v/>
      </c>
      <c r="H997" s="28">
        <f>G997*D997</f>
        <v/>
      </c>
      <c r="I997" s="30">
        <f>SUMIFS(MasterSheet!L:L, MasterSheet!B:B, A997, MasterSheet!D:D, B997, MasterSheet!H:H, C997)</f>
        <v/>
      </c>
      <c r="J997" s="30">
        <f>I997*D997</f>
        <v/>
      </c>
      <c r="K997" s="23">
        <f>UPPER(VLOOKUP(C997,MasterSheet!H:U,14,))</f>
        <v/>
      </c>
    </row>
    <row r="998">
      <c r="A998" s="23" t="inlineStr">
        <is>
          <t xml:space="preserve">EED116885  </t>
        </is>
      </c>
      <c r="B998" s="32" t="n">
        <v>45845</v>
      </c>
      <c r="C998" s="23" t="n">
        <v>102115</v>
      </c>
      <c r="D998" s="23">
        <f>_xlfn.XLOOKUP(C998,MasterSheet!H:H,MasterSheet!F:F)</f>
        <v/>
      </c>
      <c r="E998" s="24">
        <f>SUMIFS(MasterSheet!J:J, MasterSheet!B:B, A998, MasterSheet!D:D, B998, MasterSheet!H:H, C998)</f>
        <v/>
      </c>
      <c r="F998" s="24">
        <f>E998*D998</f>
        <v/>
      </c>
      <c r="G998" s="28">
        <f>SUMIFS(MasterSheet!K:K, MasterSheet!B:B, A998, MasterSheet!D:D, B998, MasterSheet!H:H, C998)</f>
        <v/>
      </c>
      <c r="H998" s="28">
        <f>G998*D998</f>
        <v/>
      </c>
      <c r="I998" s="30">
        <f>SUMIFS(MasterSheet!L:L, MasterSheet!B:B, A998, MasterSheet!D:D, B998, MasterSheet!H:H, C998)</f>
        <v/>
      </c>
      <c r="J998" s="30">
        <f>I998*D998</f>
        <v/>
      </c>
      <c r="K998" s="23">
        <f>UPPER(VLOOKUP(C998,MasterSheet!H:U,14,))</f>
        <v/>
      </c>
    </row>
    <row r="999">
      <c r="A999" s="23" t="inlineStr">
        <is>
          <t xml:space="preserve">EED116885  </t>
        </is>
      </c>
      <c r="B999" s="32" t="n">
        <v>45845</v>
      </c>
      <c r="C999" s="23" t="n">
        <v>103144</v>
      </c>
      <c r="D999" s="23">
        <f>_xlfn.XLOOKUP(C999,MasterSheet!H:H,MasterSheet!F:F)</f>
        <v/>
      </c>
      <c r="E999" s="24">
        <f>SUMIFS(MasterSheet!J:J, MasterSheet!B:B, A999, MasterSheet!D:D, B999, MasterSheet!H:H, C999)</f>
        <v/>
      </c>
      <c r="F999" s="24">
        <f>E999*D999</f>
        <v/>
      </c>
      <c r="G999" s="28">
        <f>SUMIFS(MasterSheet!K:K, MasterSheet!B:B, A999, MasterSheet!D:D, B999, MasterSheet!H:H, C999)</f>
        <v/>
      </c>
      <c r="H999" s="28">
        <f>G999*D999</f>
        <v/>
      </c>
      <c r="I999" s="30">
        <f>SUMIFS(MasterSheet!L:L, MasterSheet!B:B, A999, MasterSheet!D:D, B999, MasterSheet!H:H, C999)</f>
        <v/>
      </c>
      <c r="J999" s="30">
        <f>I999*D999</f>
        <v/>
      </c>
      <c r="K999" s="23">
        <f>UPPER(VLOOKUP(C999,MasterSheet!H:U,14,))</f>
        <v/>
      </c>
    </row>
    <row r="1000">
      <c r="A1000" s="23" t="inlineStr">
        <is>
          <t xml:space="preserve">EED116885  </t>
        </is>
      </c>
      <c r="B1000" s="32" t="n">
        <v>45845</v>
      </c>
      <c r="C1000" s="23" t="n">
        <v>103206</v>
      </c>
      <c r="D1000" s="23">
        <f>_xlfn.XLOOKUP(C1000,MasterSheet!H:H,MasterSheet!F:F)</f>
        <v/>
      </c>
      <c r="E1000" s="24">
        <f>SUMIFS(MasterSheet!J:J, MasterSheet!B:B, A1000, MasterSheet!D:D, B1000, MasterSheet!H:H, C1000)</f>
        <v/>
      </c>
      <c r="F1000" s="24">
        <f>E1000*D1000</f>
        <v/>
      </c>
      <c r="G1000" s="28">
        <f>SUMIFS(MasterSheet!K:K, MasterSheet!B:B, A1000, MasterSheet!D:D, B1000, MasterSheet!H:H, C1000)</f>
        <v/>
      </c>
      <c r="H1000" s="28">
        <f>G1000*D1000</f>
        <v/>
      </c>
      <c r="I1000" s="30">
        <f>SUMIFS(MasterSheet!L:L, MasterSheet!B:B, A1000, MasterSheet!D:D, B1000, MasterSheet!H:H, C1000)</f>
        <v/>
      </c>
      <c r="J1000" s="30">
        <f>I1000*D1000</f>
        <v/>
      </c>
      <c r="K1000" s="23">
        <f>UPPER(VLOOKUP(C1000,MasterSheet!H:U,14,))</f>
        <v/>
      </c>
    </row>
    <row r="1001">
      <c r="A1001" s="23" t="inlineStr">
        <is>
          <t xml:space="preserve">EED116885  </t>
        </is>
      </c>
      <c r="B1001" s="32" t="n">
        <v>45845</v>
      </c>
      <c r="C1001" s="23" t="n">
        <v>103236</v>
      </c>
      <c r="D1001" s="23">
        <f>_xlfn.XLOOKUP(C1001,MasterSheet!H:H,MasterSheet!F:F)</f>
        <v/>
      </c>
      <c r="E1001" s="24">
        <f>SUMIFS(MasterSheet!J:J, MasterSheet!B:B, A1001, MasterSheet!D:D, B1001, MasterSheet!H:H, C1001)</f>
        <v/>
      </c>
      <c r="F1001" s="24">
        <f>E1001*D1001</f>
        <v/>
      </c>
      <c r="G1001" s="28">
        <f>SUMIFS(MasterSheet!K:K, MasterSheet!B:B, A1001, MasterSheet!D:D, B1001, MasterSheet!H:H, C1001)</f>
        <v/>
      </c>
      <c r="H1001" s="28">
        <f>G1001*D1001</f>
        <v/>
      </c>
      <c r="I1001" s="30">
        <f>SUMIFS(MasterSheet!L:L, MasterSheet!B:B, A1001, MasterSheet!D:D, B1001, MasterSheet!H:H, C1001)</f>
        <v/>
      </c>
      <c r="J1001" s="30">
        <f>I1001*D1001</f>
        <v/>
      </c>
      <c r="K1001" s="23">
        <f>UPPER(VLOOKUP(C1001,MasterSheet!H:U,14,))</f>
        <v/>
      </c>
    </row>
    <row r="1002">
      <c r="A1002" s="23" t="inlineStr">
        <is>
          <t xml:space="preserve">EED116885  </t>
        </is>
      </c>
      <c r="B1002" s="32" t="n">
        <v>45845</v>
      </c>
      <c r="C1002" s="23" t="n">
        <v>104743</v>
      </c>
      <c r="D1002" s="23">
        <f>_xlfn.XLOOKUP(C1002,MasterSheet!H:H,MasterSheet!F:F)</f>
        <v/>
      </c>
      <c r="E1002" s="24">
        <f>SUMIFS(MasterSheet!J:J, MasterSheet!B:B, A1002, MasterSheet!D:D, B1002, MasterSheet!H:H, C1002)</f>
        <v/>
      </c>
      <c r="F1002" s="24">
        <f>E1002*D1002</f>
        <v/>
      </c>
      <c r="G1002" s="28">
        <f>SUMIFS(MasterSheet!K:K, MasterSheet!B:B, A1002, MasterSheet!D:D, B1002, MasterSheet!H:H, C1002)</f>
        <v/>
      </c>
      <c r="H1002" s="28">
        <f>G1002*D1002</f>
        <v/>
      </c>
      <c r="I1002" s="30">
        <f>SUMIFS(MasterSheet!L:L, MasterSheet!B:B, A1002, MasterSheet!D:D, B1002, MasterSheet!H:H, C1002)</f>
        <v/>
      </c>
      <c r="J1002" s="30">
        <f>I1002*D1002</f>
        <v/>
      </c>
      <c r="K1002" s="23">
        <f>UPPER(VLOOKUP(C1002,MasterSheet!H:U,14,))</f>
        <v/>
      </c>
    </row>
    <row r="1003">
      <c r="A1003" s="23" t="inlineStr">
        <is>
          <t xml:space="preserve">EED116885  </t>
        </is>
      </c>
      <c r="B1003" s="32" t="n">
        <v>45845</v>
      </c>
      <c r="C1003" s="23" t="n">
        <v>105032</v>
      </c>
      <c r="D1003" s="23">
        <f>_xlfn.XLOOKUP(C1003,MasterSheet!H:H,MasterSheet!F:F)</f>
        <v/>
      </c>
      <c r="E1003" s="24">
        <f>SUMIFS(MasterSheet!J:J, MasterSheet!B:B, A1003, MasterSheet!D:D, B1003, MasterSheet!H:H, C1003)</f>
        <v/>
      </c>
      <c r="F1003" s="24">
        <f>E1003*D1003</f>
        <v/>
      </c>
      <c r="G1003" s="28">
        <f>SUMIFS(MasterSheet!K:K, MasterSheet!B:B, A1003, MasterSheet!D:D, B1003, MasterSheet!H:H, C1003)</f>
        <v/>
      </c>
      <c r="H1003" s="28">
        <f>G1003*D1003</f>
        <v/>
      </c>
      <c r="I1003" s="30">
        <f>SUMIFS(MasterSheet!L:L, MasterSheet!B:B, A1003, MasterSheet!D:D, B1003, MasterSheet!H:H, C1003)</f>
        <v/>
      </c>
      <c r="J1003" s="30">
        <f>I1003*D1003</f>
        <v/>
      </c>
      <c r="K1003" s="23">
        <f>UPPER(VLOOKUP(C1003,MasterSheet!H:U,14,))</f>
        <v/>
      </c>
    </row>
    <row r="1004">
      <c r="A1004" s="23" t="inlineStr">
        <is>
          <t xml:space="preserve">EED116885  </t>
        </is>
      </c>
      <c r="B1004" s="32" t="n">
        <v>45845</v>
      </c>
      <c r="C1004" s="23" t="n">
        <v>107210</v>
      </c>
      <c r="D1004" s="23">
        <f>_xlfn.XLOOKUP(C1004,MasterSheet!H:H,MasterSheet!F:F)</f>
        <v/>
      </c>
      <c r="E1004" s="24">
        <f>SUMIFS(MasterSheet!J:J, MasterSheet!B:B, A1004, MasterSheet!D:D, B1004, MasterSheet!H:H, C1004)</f>
        <v/>
      </c>
      <c r="F1004" s="24">
        <f>E1004*D1004</f>
        <v/>
      </c>
      <c r="G1004" s="28">
        <f>SUMIFS(MasterSheet!K:K, MasterSheet!B:B, A1004, MasterSheet!D:D, B1004, MasterSheet!H:H, C1004)</f>
        <v/>
      </c>
      <c r="H1004" s="28">
        <f>G1004*D1004</f>
        <v/>
      </c>
      <c r="I1004" s="30">
        <f>SUMIFS(MasterSheet!L:L, MasterSheet!B:B, A1004, MasterSheet!D:D, B1004, MasterSheet!H:H, C1004)</f>
        <v/>
      </c>
      <c r="J1004" s="30">
        <f>I1004*D1004</f>
        <v/>
      </c>
      <c r="K1004" s="23">
        <f>UPPER(VLOOKUP(C1004,MasterSheet!H:U,14,))</f>
        <v/>
      </c>
    </row>
    <row r="1005">
      <c r="A1005" s="23" t="inlineStr">
        <is>
          <t xml:space="preserve">EED116885  </t>
        </is>
      </c>
      <c r="B1005" s="32" t="n">
        <v>45845</v>
      </c>
      <c r="C1005" s="23" t="n">
        <v>126408</v>
      </c>
      <c r="D1005" s="23">
        <f>_xlfn.XLOOKUP(C1005,MasterSheet!H:H,MasterSheet!F:F)</f>
        <v/>
      </c>
      <c r="E1005" s="24">
        <f>SUMIFS(MasterSheet!J:J, MasterSheet!B:B, A1005, MasterSheet!D:D, B1005, MasterSheet!H:H, C1005)</f>
        <v/>
      </c>
      <c r="F1005" s="24">
        <f>E1005*D1005</f>
        <v/>
      </c>
      <c r="G1005" s="28">
        <f>SUMIFS(MasterSheet!K:K, MasterSheet!B:B, A1005, MasterSheet!D:D, B1005, MasterSheet!H:H, C1005)</f>
        <v/>
      </c>
      <c r="H1005" s="28">
        <f>G1005*D1005</f>
        <v/>
      </c>
      <c r="I1005" s="30">
        <f>SUMIFS(MasterSheet!L:L, MasterSheet!B:B, A1005, MasterSheet!D:D, B1005, MasterSheet!H:H, C1005)</f>
        <v/>
      </c>
      <c r="J1005" s="30">
        <f>I1005*D1005</f>
        <v/>
      </c>
      <c r="K1005" s="23">
        <f>UPPER(VLOOKUP(C1005,MasterSheet!H:U,14,))</f>
        <v/>
      </c>
    </row>
    <row r="1006">
      <c r="A1006" s="23" t="inlineStr">
        <is>
          <t xml:space="preserve">EED116885  </t>
        </is>
      </c>
      <c r="B1006" s="32" t="n">
        <v>45845</v>
      </c>
      <c r="C1006" s="23" t="n">
        <v>141710</v>
      </c>
      <c r="D1006" s="23">
        <f>_xlfn.XLOOKUP(C1006,MasterSheet!H:H,MasterSheet!F:F)</f>
        <v/>
      </c>
      <c r="E1006" s="24">
        <f>SUMIFS(MasterSheet!J:J, MasterSheet!B:B, A1006, MasterSheet!D:D, B1006, MasterSheet!H:H, C1006)</f>
        <v/>
      </c>
      <c r="F1006" s="24">
        <f>E1006*D1006</f>
        <v/>
      </c>
      <c r="G1006" s="28">
        <f>SUMIFS(MasterSheet!K:K, MasterSheet!B:B, A1006, MasterSheet!D:D, B1006, MasterSheet!H:H, C1006)</f>
        <v/>
      </c>
      <c r="H1006" s="28">
        <f>G1006*D1006</f>
        <v/>
      </c>
      <c r="I1006" s="30">
        <f>SUMIFS(MasterSheet!L:L, MasterSheet!B:B, A1006, MasterSheet!D:D, B1006, MasterSheet!H:H, C1006)</f>
        <v/>
      </c>
      <c r="J1006" s="30">
        <f>I1006*D1006</f>
        <v/>
      </c>
      <c r="K1006" s="23">
        <f>UPPER(VLOOKUP(C1006,MasterSheet!H:U,14,))</f>
        <v/>
      </c>
    </row>
    <row r="1007">
      <c r="A1007" s="23" t="inlineStr">
        <is>
          <t xml:space="preserve">EED116885  </t>
        </is>
      </c>
      <c r="B1007" s="32" t="n">
        <v>45845</v>
      </c>
      <c r="C1007" s="23" t="n">
        <v>142534</v>
      </c>
      <c r="D1007" s="23">
        <f>_xlfn.XLOOKUP(C1007,MasterSheet!H:H,MasterSheet!F:F)</f>
        <v/>
      </c>
      <c r="E1007" s="24">
        <f>SUMIFS(MasterSheet!J:J, MasterSheet!B:B, A1007, MasterSheet!D:D, B1007, MasterSheet!H:H, C1007)</f>
        <v/>
      </c>
      <c r="F1007" s="24">
        <f>E1007*D1007</f>
        <v/>
      </c>
      <c r="G1007" s="28">
        <f>SUMIFS(MasterSheet!K:K, MasterSheet!B:B, A1007, MasterSheet!D:D, B1007, MasterSheet!H:H, C1007)</f>
        <v/>
      </c>
      <c r="H1007" s="28">
        <f>G1007*D1007</f>
        <v/>
      </c>
      <c r="I1007" s="30">
        <f>SUMIFS(MasterSheet!L:L, MasterSheet!B:B, A1007, MasterSheet!D:D, B1007, MasterSheet!H:H, C1007)</f>
        <v/>
      </c>
      <c r="J1007" s="30">
        <f>I1007*D1007</f>
        <v/>
      </c>
      <c r="K1007" s="23">
        <f>UPPER(VLOOKUP(C1007,MasterSheet!H:U,14,))</f>
        <v/>
      </c>
    </row>
    <row r="1008">
      <c r="A1008" s="23" t="inlineStr">
        <is>
          <t xml:space="preserve">EED116885  </t>
        </is>
      </c>
      <c r="B1008" s="32" t="n">
        <v>45845</v>
      </c>
      <c r="C1008" s="23" t="n">
        <v>162703</v>
      </c>
      <c r="D1008" s="23">
        <f>_xlfn.XLOOKUP(C1008,MasterSheet!H:H,MasterSheet!F:F)</f>
        <v/>
      </c>
      <c r="E1008" s="24">
        <f>SUMIFS(MasterSheet!J:J, MasterSheet!B:B, A1008, MasterSheet!D:D, B1008, MasterSheet!H:H, C1008)</f>
        <v/>
      </c>
      <c r="F1008" s="24">
        <f>E1008*D1008</f>
        <v/>
      </c>
      <c r="G1008" s="28">
        <f>SUMIFS(MasterSheet!K:K, MasterSheet!B:B, A1008, MasterSheet!D:D, B1008, MasterSheet!H:H, C1008)</f>
        <v/>
      </c>
      <c r="H1008" s="28">
        <f>G1008*D1008</f>
        <v/>
      </c>
      <c r="I1008" s="30">
        <f>SUMIFS(MasterSheet!L:L, MasterSheet!B:B, A1008, MasterSheet!D:D, B1008, MasterSheet!H:H, C1008)</f>
        <v/>
      </c>
      <c r="J1008" s="30">
        <f>I1008*D1008</f>
        <v/>
      </c>
      <c r="K1008" s="23">
        <f>UPPER(VLOOKUP(C1008,MasterSheet!H:U,14,))</f>
        <v/>
      </c>
    </row>
    <row r="1009">
      <c r="A1009" s="23" t="inlineStr">
        <is>
          <t xml:space="preserve">EED116885  </t>
        </is>
      </c>
      <c r="B1009" s="32" t="n">
        <v>45845</v>
      </c>
      <c r="C1009" s="23" t="n">
        <v>300440</v>
      </c>
      <c r="D1009" s="23">
        <f>_xlfn.XLOOKUP(C1009,MasterSheet!H:H,MasterSheet!F:F)</f>
        <v/>
      </c>
      <c r="E1009" s="24">
        <f>SUMIFS(MasterSheet!J:J, MasterSheet!B:B, A1009, MasterSheet!D:D, B1009, MasterSheet!H:H, C1009)</f>
        <v/>
      </c>
      <c r="F1009" s="24">
        <f>E1009*D1009</f>
        <v/>
      </c>
      <c r="G1009" s="28">
        <f>SUMIFS(MasterSheet!K:K, MasterSheet!B:B, A1009, MasterSheet!D:D, B1009, MasterSheet!H:H, C1009)</f>
        <v/>
      </c>
      <c r="H1009" s="28">
        <f>G1009*D1009</f>
        <v/>
      </c>
      <c r="I1009" s="30">
        <f>SUMIFS(MasterSheet!L:L, MasterSheet!B:B, A1009, MasterSheet!D:D, B1009, MasterSheet!H:H, C1009)</f>
        <v/>
      </c>
      <c r="J1009" s="30">
        <f>I1009*D1009</f>
        <v/>
      </c>
      <c r="K1009" s="23">
        <f>UPPER(VLOOKUP(C1009,MasterSheet!H:U,14,))</f>
        <v/>
      </c>
    </row>
    <row r="1010">
      <c r="A1010" s="23" t="inlineStr">
        <is>
          <t xml:space="preserve">EED116885  </t>
        </is>
      </c>
      <c r="B1010" s="32" t="n">
        <v>45845</v>
      </c>
      <c r="C1010" s="23" t="n">
        <v>300908</v>
      </c>
      <c r="D1010" s="23">
        <f>_xlfn.XLOOKUP(C1010,MasterSheet!H:H,MasterSheet!F:F)</f>
        <v/>
      </c>
      <c r="E1010" s="24">
        <f>SUMIFS(MasterSheet!J:J, MasterSheet!B:B, A1010, MasterSheet!D:D, B1010, MasterSheet!H:H, C1010)</f>
        <v/>
      </c>
      <c r="F1010" s="24">
        <f>E1010*D1010</f>
        <v/>
      </c>
      <c r="G1010" s="28">
        <f>SUMIFS(MasterSheet!K:K, MasterSheet!B:B, A1010, MasterSheet!D:D, B1010, MasterSheet!H:H, C1010)</f>
        <v/>
      </c>
      <c r="H1010" s="28">
        <f>G1010*D1010</f>
        <v/>
      </c>
      <c r="I1010" s="30">
        <f>SUMIFS(MasterSheet!L:L, MasterSheet!B:B, A1010, MasterSheet!D:D, B1010, MasterSheet!H:H, C1010)</f>
        <v/>
      </c>
      <c r="J1010" s="30">
        <f>I1010*D1010</f>
        <v/>
      </c>
      <c r="K1010" s="23">
        <f>UPPER(VLOOKUP(C1010,MasterSheet!H:U,14,))</f>
        <v/>
      </c>
    </row>
    <row r="1011">
      <c r="A1011" s="23" t="inlineStr">
        <is>
          <t xml:space="preserve">EED116885  </t>
        </is>
      </c>
      <c r="B1011" s="32" t="n">
        <v>45845</v>
      </c>
      <c r="C1011" s="23" t="n">
        <v>302828</v>
      </c>
      <c r="D1011" s="23">
        <f>_xlfn.XLOOKUP(C1011,MasterSheet!H:H,MasterSheet!F:F)</f>
        <v/>
      </c>
      <c r="E1011" s="24">
        <f>SUMIFS(MasterSheet!J:J, MasterSheet!B:B, A1011, MasterSheet!D:D, B1011, MasterSheet!H:H, C1011)</f>
        <v/>
      </c>
      <c r="F1011" s="24">
        <f>E1011*D1011</f>
        <v/>
      </c>
      <c r="G1011" s="28">
        <f>SUMIFS(MasterSheet!K:K, MasterSheet!B:B, A1011, MasterSheet!D:D, B1011, MasterSheet!H:H, C1011)</f>
        <v/>
      </c>
      <c r="H1011" s="28">
        <f>G1011*D1011</f>
        <v/>
      </c>
      <c r="I1011" s="30">
        <f>SUMIFS(MasterSheet!L:L, MasterSheet!B:B, A1011, MasterSheet!D:D, B1011, MasterSheet!H:H, C1011)</f>
        <v/>
      </c>
      <c r="J1011" s="30">
        <f>I1011*D1011</f>
        <v/>
      </c>
      <c r="K1011" s="23">
        <f>UPPER(VLOOKUP(C1011,MasterSheet!H:U,14,))</f>
        <v/>
      </c>
    </row>
    <row r="1012">
      <c r="A1012" s="23" t="inlineStr">
        <is>
          <t xml:space="preserve">EED116885  </t>
        </is>
      </c>
      <c r="B1012" s="32" t="n">
        <v>45845</v>
      </c>
      <c r="C1012" s="23" t="n">
        <v>302940</v>
      </c>
      <c r="D1012" s="23">
        <f>_xlfn.XLOOKUP(C1012,MasterSheet!H:H,MasterSheet!F:F)</f>
        <v/>
      </c>
      <c r="E1012" s="24">
        <f>SUMIFS(MasterSheet!J:J, MasterSheet!B:B, A1012, MasterSheet!D:D, B1012, MasterSheet!H:H, C1012)</f>
        <v/>
      </c>
      <c r="F1012" s="24">
        <f>E1012*D1012</f>
        <v/>
      </c>
      <c r="G1012" s="28">
        <f>SUMIFS(MasterSheet!K:K, MasterSheet!B:B, A1012, MasterSheet!D:D, B1012, MasterSheet!H:H, C1012)</f>
        <v/>
      </c>
      <c r="H1012" s="28">
        <f>G1012*D1012</f>
        <v/>
      </c>
      <c r="I1012" s="30">
        <f>SUMIFS(MasterSheet!L:L, MasterSheet!B:B, A1012, MasterSheet!D:D, B1012, MasterSheet!H:H, C1012)</f>
        <v/>
      </c>
      <c r="J1012" s="30">
        <f>I1012*D1012</f>
        <v/>
      </c>
      <c r="K1012" s="23">
        <f>UPPER(VLOOKUP(C1012,MasterSheet!H:U,14,))</f>
        <v/>
      </c>
    </row>
    <row r="1013">
      <c r="A1013" s="23" t="inlineStr">
        <is>
          <t xml:space="preserve">EED116885  </t>
        </is>
      </c>
      <c r="B1013" s="32" t="n">
        <v>45845</v>
      </c>
      <c r="C1013" s="23" t="n">
        <v>304006</v>
      </c>
      <c r="D1013" s="23">
        <f>_xlfn.XLOOKUP(C1013,MasterSheet!H:H,MasterSheet!F:F)</f>
        <v/>
      </c>
      <c r="E1013" s="24">
        <f>SUMIFS(MasterSheet!J:J, MasterSheet!B:B, A1013, MasterSheet!D:D, B1013, MasterSheet!H:H, C1013)</f>
        <v/>
      </c>
      <c r="F1013" s="24">
        <f>E1013*D1013</f>
        <v/>
      </c>
      <c r="G1013" s="28">
        <f>SUMIFS(MasterSheet!K:K, MasterSheet!B:B, A1013, MasterSheet!D:D, B1013, MasterSheet!H:H, C1013)</f>
        <v/>
      </c>
      <c r="H1013" s="28">
        <f>G1013*D1013</f>
        <v/>
      </c>
      <c r="I1013" s="30">
        <f>SUMIFS(MasterSheet!L:L, MasterSheet!B:B, A1013, MasterSheet!D:D, B1013, MasterSheet!H:H, C1013)</f>
        <v/>
      </c>
      <c r="J1013" s="30">
        <f>I1013*D1013</f>
        <v/>
      </c>
      <c r="K1013" s="23">
        <f>UPPER(VLOOKUP(C1013,MasterSheet!H:U,14,))</f>
        <v/>
      </c>
    </row>
    <row r="1014">
      <c r="A1014" s="23" t="inlineStr">
        <is>
          <t xml:space="preserve">EED116885  </t>
        </is>
      </c>
      <c r="B1014" s="32" t="n">
        <v>45845</v>
      </c>
      <c r="C1014" s="23" t="n">
        <v>304112</v>
      </c>
      <c r="D1014" s="23">
        <f>_xlfn.XLOOKUP(C1014,MasterSheet!H:H,MasterSheet!F:F)</f>
        <v/>
      </c>
      <c r="E1014" s="24">
        <f>SUMIFS(MasterSheet!J:J, MasterSheet!B:B, A1014, MasterSheet!D:D, B1014, MasterSheet!H:H, C1014)</f>
        <v/>
      </c>
      <c r="F1014" s="24">
        <f>E1014*D1014</f>
        <v/>
      </c>
      <c r="G1014" s="28">
        <f>SUMIFS(MasterSheet!K:K, MasterSheet!B:B, A1014, MasterSheet!D:D, B1014, MasterSheet!H:H, C1014)</f>
        <v/>
      </c>
      <c r="H1014" s="28">
        <f>G1014*D1014</f>
        <v/>
      </c>
      <c r="I1014" s="30">
        <f>SUMIFS(MasterSheet!L:L, MasterSheet!B:B, A1014, MasterSheet!D:D, B1014, MasterSheet!H:H, C1014)</f>
        <v/>
      </c>
      <c r="J1014" s="30">
        <f>I1014*D1014</f>
        <v/>
      </c>
      <c r="K1014" s="23">
        <f>UPPER(VLOOKUP(C1014,MasterSheet!H:U,14,))</f>
        <v/>
      </c>
    </row>
    <row r="1015">
      <c r="A1015" s="23" t="inlineStr">
        <is>
          <t xml:space="preserve">EED116885  </t>
        </is>
      </c>
      <c r="B1015" s="32" t="n">
        <v>45845</v>
      </c>
      <c r="C1015" s="23" t="n">
        <v>304140</v>
      </c>
      <c r="D1015" s="23">
        <f>_xlfn.XLOOKUP(C1015,MasterSheet!H:H,MasterSheet!F:F)</f>
        <v/>
      </c>
      <c r="E1015" s="24">
        <f>SUMIFS(MasterSheet!J:J, MasterSheet!B:B, A1015, MasterSheet!D:D, B1015, MasterSheet!H:H, C1015)</f>
        <v/>
      </c>
      <c r="F1015" s="24">
        <f>E1015*D1015</f>
        <v/>
      </c>
      <c r="G1015" s="28">
        <f>SUMIFS(MasterSheet!K:K, MasterSheet!B:B, A1015, MasterSheet!D:D, B1015, MasterSheet!H:H, C1015)</f>
        <v/>
      </c>
      <c r="H1015" s="28">
        <f>G1015*D1015</f>
        <v/>
      </c>
      <c r="I1015" s="30">
        <f>SUMIFS(MasterSheet!L:L, MasterSheet!B:B, A1015, MasterSheet!D:D, B1015, MasterSheet!H:H, C1015)</f>
        <v/>
      </c>
      <c r="J1015" s="30">
        <f>I1015*D1015</f>
        <v/>
      </c>
      <c r="K1015" s="23">
        <f>UPPER(VLOOKUP(C1015,MasterSheet!H:U,14,))</f>
        <v/>
      </c>
    </row>
    <row r="1016">
      <c r="A1016" s="23" t="inlineStr">
        <is>
          <t xml:space="preserve">EED116885  </t>
        </is>
      </c>
      <c r="B1016" s="32" t="n">
        <v>45845</v>
      </c>
      <c r="C1016" s="23" t="n">
        <v>304810</v>
      </c>
      <c r="D1016" s="23">
        <f>_xlfn.XLOOKUP(C1016,MasterSheet!H:H,MasterSheet!F:F)</f>
        <v/>
      </c>
      <c r="E1016" s="24">
        <f>SUMIFS(MasterSheet!J:J, MasterSheet!B:B, A1016, MasterSheet!D:D, B1016, MasterSheet!H:H, C1016)</f>
        <v/>
      </c>
      <c r="F1016" s="24">
        <f>E1016*D1016</f>
        <v/>
      </c>
      <c r="G1016" s="28">
        <f>SUMIFS(MasterSheet!K:K, MasterSheet!B:B, A1016, MasterSheet!D:D, B1016, MasterSheet!H:H, C1016)</f>
        <v/>
      </c>
      <c r="H1016" s="28">
        <f>G1016*D1016</f>
        <v/>
      </c>
      <c r="I1016" s="30">
        <f>SUMIFS(MasterSheet!L:L, MasterSheet!B:B, A1016, MasterSheet!D:D, B1016, MasterSheet!H:H, C1016)</f>
        <v/>
      </c>
      <c r="J1016" s="30">
        <f>I1016*D1016</f>
        <v/>
      </c>
      <c r="K1016" s="23">
        <f>UPPER(VLOOKUP(C1016,MasterSheet!H:U,14,))</f>
        <v/>
      </c>
    </row>
    <row r="1017">
      <c r="A1017" s="23" t="inlineStr">
        <is>
          <t xml:space="preserve">EED116885  </t>
        </is>
      </c>
      <c r="B1017" s="32" t="n">
        <v>45845</v>
      </c>
      <c r="C1017" s="23" t="n">
        <v>305026</v>
      </c>
      <c r="D1017" s="23">
        <f>_xlfn.XLOOKUP(C1017,MasterSheet!H:H,MasterSheet!F:F)</f>
        <v/>
      </c>
      <c r="E1017" s="24">
        <f>SUMIFS(MasterSheet!J:J, MasterSheet!B:B, A1017, MasterSheet!D:D, B1017, MasterSheet!H:H, C1017)</f>
        <v/>
      </c>
      <c r="F1017" s="24">
        <f>E1017*D1017</f>
        <v/>
      </c>
      <c r="G1017" s="28">
        <f>SUMIFS(MasterSheet!K:K, MasterSheet!B:B, A1017, MasterSheet!D:D, B1017, MasterSheet!H:H, C1017)</f>
        <v/>
      </c>
      <c r="H1017" s="28">
        <f>G1017*D1017</f>
        <v/>
      </c>
      <c r="I1017" s="30">
        <f>SUMIFS(MasterSheet!L:L, MasterSheet!B:B, A1017, MasterSheet!D:D, B1017, MasterSheet!H:H, C1017)</f>
        <v/>
      </c>
      <c r="J1017" s="30">
        <f>I1017*D1017</f>
        <v/>
      </c>
      <c r="K1017" s="23">
        <f>UPPER(VLOOKUP(C1017,MasterSheet!H:U,14,))</f>
        <v/>
      </c>
    </row>
    <row r="1018">
      <c r="A1018" s="23" t="inlineStr">
        <is>
          <t xml:space="preserve">EED116885  </t>
        </is>
      </c>
      <c r="B1018" s="32" t="n">
        <v>45845</v>
      </c>
      <c r="C1018" s="23" t="n">
        <v>307807</v>
      </c>
      <c r="D1018" s="23">
        <f>_xlfn.XLOOKUP(C1018,MasterSheet!H:H,MasterSheet!F:F)</f>
        <v/>
      </c>
      <c r="E1018" s="24">
        <f>SUMIFS(MasterSheet!J:J, MasterSheet!B:B, A1018, MasterSheet!D:D, B1018, MasterSheet!H:H, C1018)</f>
        <v/>
      </c>
      <c r="F1018" s="24">
        <f>E1018*D1018</f>
        <v/>
      </c>
      <c r="G1018" s="28">
        <f>SUMIFS(MasterSheet!K:K, MasterSheet!B:B, A1018, MasterSheet!D:D, B1018, MasterSheet!H:H, C1018)</f>
        <v/>
      </c>
      <c r="H1018" s="28">
        <f>G1018*D1018</f>
        <v/>
      </c>
      <c r="I1018" s="30">
        <f>SUMIFS(MasterSheet!L:L, MasterSheet!B:B, A1018, MasterSheet!D:D, B1018, MasterSheet!H:H, C1018)</f>
        <v/>
      </c>
      <c r="J1018" s="30">
        <f>I1018*D1018</f>
        <v/>
      </c>
      <c r="K1018" s="23">
        <f>UPPER(VLOOKUP(C1018,MasterSheet!H:U,14,))</f>
        <v/>
      </c>
    </row>
    <row r="1019">
      <c r="A1019" s="23" t="inlineStr">
        <is>
          <t xml:space="preserve">EED116885  </t>
        </is>
      </c>
      <c r="B1019" s="32" t="n">
        <v>45845</v>
      </c>
      <c r="C1019" s="23" t="n">
        <v>308120</v>
      </c>
      <c r="D1019" s="23">
        <f>_xlfn.XLOOKUP(C1019,MasterSheet!H:H,MasterSheet!F:F)</f>
        <v/>
      </c>
      <c r="E1019" s="24">
        <f>SUMIFS(MasterSheet!J:J, MasterSheet!B:B, A1019, MasterSheet!D:D, B1019, MasterSheet!H:H, C1019)</f>
        <v/>
      </c>
      <c r="F1019" s="24">
        <f>E1019*D1019</f>
        <v/>
      </c>
      <c r="G1019" s="28">
        <f>SUMIFS(MasterSheet!K:K, MasterSheet!B:B, A1019, MasterSheet!D:D, B1019, MasterSheet!H:H, C1019)</f>
        <v/>
      </c>
      <c r="H1019" s="28">
        <f>G1019*D1019</f>
        <v/>
      </c>
      <c r="I1019" s="30">
        <f>SUMIFS(MasterSheet!L:L, MasterSheet!B:B, A1019, MasterSheet!D:D, B1019, MasterSheet!H:H, C1019)</f>
        <v/>
      </c>
      <c r="J1019" s="30">
        <f>I1019*D1019</f>
        <v/>
      </c>
      <c r="K1019" s="23">
        <f>UPPER(VLOOKUP(C1019,MasterSheet!H:U,14,))</f>
        <v/>
      </c>
    </row>
    <row r="1020">
      <c r="A1020" s="23" t="inlineStr">
        <is>
          <t xml:space="preserve">EED116885  </t>
        </is>
      </c>
      <c r="B1020" s="32" t="n">
        <v>45845</v>
      </c>
      <c r="C1020" s="23" t="n">
        <v>310912</v>
      </c>
      <c r="D1020" s="23">
        <f>_xlfn.XLOOKUP(C1020,MasterSheet!H:H,MasterSheet!F:F)</f>
        <v/>
      </c>
      <c r="E1020" s="24">
        <f>SUMIFS(MasterSheet!J:J, MasterSheet!B:B, A1020, MasterSheet!D:D, B1020, MasterSheet!H:H, C1020)</f>
        <v/>
      </c>
      <c r="F1020" s="24">
        <f>E1020*D1020</f>
        <v/>
      </c>
      <c r="G1020" s="28">
        <f>SUMIFS(MasterSheet!K:K, MasterSheet!B:B, A1020, MasterSheet!D:D, B1020, MasterSheet!H:H, C1020)</f>
        <v/>
      </c>
      <c r="H1020" s="28">
        <f>G1020*D1020</f>
        <v/>
      </c>
      <c r="I1020" s="30">
        <f>SUMIFS(MasterSheet!L:L, MasterSheet!B:B, A1020, MasterSheet!D:D, B1020, MasterSheet!H:H, C1020)</f>
        <v/>
      </c>
      <c r="J1020" s="30">
        <f>I1020*D1020</f>
        <v/>
      </c>
      <c r="K1020" s="23">
        <f>UPPER(VLOOKUP(C1020,MasterSheet!H:U,14,))</f>
        <v/>
      </c>
    </row>
    <row r="1021">
      <c r="A1021" s="23" t="inlineStr">
        <is>
          <t xml:space="preserve">EED116885  </t>
        </is>
      </c>
      <c r="B1021" s="32" t="n">
        <v>45845</v>
      </c>
      <c r="C1021" s="23" t="n">
        <v>310914</v>
      </c>
      <c r="D1021" s="23">
        <f>_xlfn.XLOOKUP(C1021,MasterSheet!H:H,MasterSheet!F:F)</f>
        <v/>
      </c>
      <c r="E1021" s="24">
        <f>SUMIFS(MasterSheet!J:J, MasterSheet!B:B, A1021, MasterSheet!D:D, B1021, MasterSheet!H:H, C1021)</f>
        <v/>
      </c>
      <c r="F1021" s="24">
        <f>E1021*D1021</f>
        <v/>
      </c>
      <c r="G1021" s="28">
        <f>SUMIFS(MasterSheet!K:K, MasterSheet!B:B, A1021, MasterSheet!D:D, B1021, MasterSheet!H:H, C1021)</f>
        <v/>
      </c>
      <c r="H1021" s="28">
        <f>G1021*D1021</f>
        <v/>
      </c>
      <c r="I1021" s="30">
        <f>SUMIFS(MasterSheet!L:L, MasterSheet!B:B, A1021, MasterSheet!D:D, B1021, MasterSheet!H:H, C1021)</f>
        <v/>
      </c>
      <c r="J1021" s="30">
        <f>I1021*D1021</f>
        <v/>
      </c>
      <c r="K1021" s="23">
        <f>UPPER(VLOOKUP(C1021,MasterSheet!H:U,14,))</f>
        <v/>
      </c>
    </row>
    <row r="1022">
      <c r="A1022" s="23" t="inlineStr">
        <is>
          <t xml:space="preserve">EED116885  </t>
        </is>
      </c>
      <c r="B1022" s="32" t="n">
        <v>45845</v>
      </c>
      <c r="C1022" s="23" t="n">
        <v>314507</v>
      </c>
      <c r="D1022" s="23">
        <f>_xlfn.XLOOKUP(C1022,MasterSheet!H:H,MasterSheet!F:F)</f>
        <v/>
      </c>
      <c r="E1022" s="24">
        <f>SUMIFS(MasterSheet!J:J, MasterSheet!B:B, A1022, MasterSheet!D:D, B1022, MasterSheet!H:H, C1022)</f>
        <v/>
      </c>
      <c r="F1022" s="24">
        <f>E1022*D1022</f>
        <v/>
      </c>
      <c r="G1022" s="28">
        <f>SUMIFS(MasterSheet!K:K, MasterSheet!B:B, A1022, MasterSheet!D:D, B1022, MasterSheet!H:H, C1022)</f>
        <v/>
      </c>
      <c r="H1022" s="28">
        <f>G1022*D1022</f>
        <v/>
      </c>
      <c r="I1022" s="30">
        <f>SUMIFS(MasterSheet!L:L, MasterSheet!B:B, A1022, MasterSheet!D:D, B1022, MasterSheet!H:H, C1022)</f>
        <v/>
      </c>
      <c r="J1022" s="30">
        <f>I1022*D1022</f>
        <v/>
      </c>
      <c r="K1022" s="23">
        <f>UPPER(VLOOKUP(C1022,MasterSheet!H:U,14,))</f>
        <v/>
      </c>
    </row>
    <row r="1023">
      <c r="A1023" s="23" t="inlineStr">
        <is>
          <t xml:space="preserve">EED116885  </t>
        </is>
      </c>
      <c r="B1023" s="32" t="n">
        <v>45845</v>
      </c>
      <c r="C1023" s="23" t="n">
        <v>314512</v>
      </c>
      <c r="D1023" s="23">
        <f>_xlfn.XLOOKUP(C1023,MasterSheet!H:H,MasterSheet!F:F)</f>
        <v/>
      </c>
      <c r="E1023" s="24">
        <f>SUMIFS(MasterSheet!J:J, MasterSheet!B:B, A1023, MasterSheet!D:D, B1023, MasterSheet!H:H, C1023)</f>
        <v/>
      </c>
      <c r="F1023" s="24">
        <f>E1023*D1023</f>
        <v/>
      </c>
      <c r="G1023" s="28">
        <f>SUMIFS(MasterSheet!K:K, MasterSheet!B:B, A1023, MasterSheet!D:D, B1023, MasterSheet!H:H, C1023)</f>
        <v/>
      </c>
      <c r="H1023" s="28">
        <f>G1023*D1023</f>
        <v/>
      </c>
      <c r="I1023" s="30">
        <f>SUMIFS(MasterSheet!L:L, MasterSheet!B:B, A1023, MasterSheet!D:D, B1023, MasterSheet!H:H, C1023)</f>
        <v/>
      </c>
      <c r="J1023" s="30">
        <f>I1023*D1023</f>
        <v/>
      </c>
      <c r="K1023" s="23">
        <f>UPPER(VLOOKUP(C1023,MasterSheet!H:U,14,))</f>
        <v/>
      </c>
    </row>
    <row r="1024">
      <c r="A1024" s="23" t="inlineStr">
        <is>
          <t xml:space="preserve">EED116885  </t>
        </is>
      </c>
      <c r="B1024" s="32" t="n">
        <v>45845</v>
      </c>
      <c r="C1024" s="23" t="n">
        <v>320828</v>
      </c>
      <c r="D1024" s="23">
        <f>_xlfn.XLOOKUP(C1024,MasterSheet!H:H,MasterSheet!F:F)</f>
        <v/>
      </c>
      <c r="E1024" s="24">
        <f>SUMIFS(MasterSheet!J:J, MasterSheet!B:B, A1024, MasterSheet!D:D, B1024, MasterSheet!H:H, C1024)</f>
        <v/>
      </c>
      <c r="F1024" s="24">
        <f>E1024*D1024</f>
        <v/>
      </c>
      <c r="G1024" s="28">
        <f>SUMIFS(MasterSheet!K:K, MasterSheet!B:B, A1024, MasterSheet!D:D, B1024, MasterSheet!H:H, C1024)</f>
        <v/>
      </c>
      <c r="H1024" s="28">
        <f>G1024*D1024</f>
        <v/>
      </c>
      <c r="I1024" s="30">
        <f>SUMIFS(MasterSheet!L:L, MasterSheet!B:B, A1024, MasterSheet!D:D, B1024, MasterSheet!H:H, C1024)</f>
        <v/>
      </c>
      <c r="J1024" s="30">
        <f>I1024*D1024</f>
        <v/>
      </c>
      <c r="K1024" s="23">
        <f>UPPER(VLOOKUP(C1024,MasterSheet!H:U,14,))</f>
        <v/>
      </c>
    </row>
    <row r="1025">
      <c r="A1025" s="23" t="inlineStr">
        <is>
          <t xml:space="preserve">EED116885  </t>
        </is>
      </c>
      <c r="B1025" s="32" t="n">
        <v>45845</v>
      </c>
      <c r="C1025" s="23" t="n">
        <v>323050</v>
      </c>
      <c r="D1025" s="23">
        <f>_xlfn.XLOOKUP(C1025,MasterSheet!H:H,MasterSheet!F:F)</f>
        <v/>
      </c>
      <c r="E1025" s="24">
        <f>SUMIFS(MasterSheet!J:J, MasterSheet!B:B, A1025, MasterSheet!D:D, B1025, MasterSheet!H:H, C1025)</f>
        <v/>
      </c>
      <c r="F1025" s="24">
        <f>E1025*D1025</f>
        <v/>
      </c>
      <c r="G1025" s="28">
        <f>SUMIFS(MasterSheet!K:K, MasterSheet!B:B, A1025, MasterSheet!D:D, B1025, MasterSheet!H:H, C1025)</f>
        <v/>
      </c>
      <c r="H1025" s="28">
        <f>G1025*D1025</f>
        <v/>
      </c>
      <c r="I1025" s="30">
        <f>SUMIFS(MasterSheet!L:L, MasterSheet!B:B, A1025, MasterSheet!D:D, B1025, MasterSheet!H:H, C1025)</f>
        <v/>
      </c>
      <c r="J1025" s="30">
        <f>I1025*D1025</f>
        <v/>
      </c>
      <c r="K1025" s="23">
        <f>UPPER(VLOOKUP(C1025,MasterSheet!H:U,14,))</f>
        <v/>
      </c>
    </row>
    <row r="1026">
      <c r="A1026" s="23" t="inlineStr">
        <is>
          <t xml:space="preserve">EED116885  </t>
        </is>
      </c>
      <c r="B1026" s="32" t="n">
        <v>45845</v>
      </c>
      <c r="C1026" s="23" t="n">
        <v>328605</v>
      </c>
      <c r="D1026" s="23">
        <f>_xlfn.XLOOKUP(C1026,MasterSheet!H:H,MasterSheet!F:F)</f>
        <v/>
      </c>
      <c r="E1026" s="24">
        <f>SUMIFS(MasterSheet!J:J, MasterSheet!B:B, A1026, MasterSheet!D:D, B1026, MasterSheet!H:H, C1026)</f>
        <v/>
      </c>
      <c r="F1026" s="24">
        <f>E1026*D1026</f>
        <v/>
      </c>
      <c r="G1026" s="28">
        <f>SUMIFS(MasterSheet!K:K, MasterSheet!B:B, A1026, MasterSheet!D:D, B1026, MasterSheet!H:H, C1026)</f>
        <v/>
      </c>
      <c r="H1026" s="28">
        <f>G1026*D1026</f>
        <v/>
      </c>
      <c r="I1026" s="30">
        <f>SUMIFS(MasterSheet!L:L, MasterSheet!B:B, A1026, MasterSheet!D:D, B1026, MasterSheet!H:H, C1026)</f>
        <v/>
      </c>
      <c r="J1026" s="30">
        <f>I1026*D1026</f>
        <v/>
      </c>
      <c r="K1026" s="23">
        <f>UPPER(VLOOKUP(C1026,MasterSheet!H:U,14,))</f>
        <v/>
      </c>
    </row>
    <row r="1027">
      <c r="A1027" s="23" t="inlineStr">
        <is>
          <t xml:space="preserve">EED116885  </t>
        </is>
      </c>
      <c r="B1027" s="32" t="n">
        <v>45845</v>
      </c>
      <c r="C1027" s="23" t="n">
        <v>328624</v>
      </c>
      <c r="D1027" s="23">
        <f>_xlfn.XLOOKUP(C1027,MasterSheet!H:H,MasterSheet!F:F)</f>
        <v/>
      </c>
      <c r="E1027" s="24">
        <f>SUMIFS(MasterSheet!J:J, MasterSheet!B:B, A1027, MasterSheet!D:D, B1027, MasterSheet!H:H, C1027)</f>
        <v/>
      </c>
      <c r="F1027" s="24">
        <f>E1027*D1027</f>
        <v/>
      </c>
      <c r="G1027" s="28">
        <f>SUMIFS(MasterSheet!K:K, MasterSheet!B:B, A1027, MasterSheet!D:D, B1027, MasterSheet!H:H, C1027)</f>
        <v/>
      </c>
      <c r="H1027" s="28">
        <f>G1027*D1027</f>
        <v/>
      </c>
      <c r="I1027" s="30">
        <f>SUMIFS(MasterSheet!L:L, MasterSheet!B:B, A1027, MasterSheet!D:D, B1027, MasterSheet!H:H, C1027)</f>
        <v/>
      </c>
      <c r="J1027" s="30">
        <f>I1027*D1027</f>
        <v/>
      </c>
      <c r="K1027" s="23">
        <f>UPPER(VLOOKUP(C1027,MasterSheet!H:U,14,))</f>
        <v/>
      </c>
    </row>
    <row r="1028">
      <c r="A1028" s="23" t="inlineStr">
        <is>
          <t xml:space="preserve">EED116885  </t>
        </is>
      </c>
      <c r="B1028" s="32" t="n">
        <v>45845</v>
      </c>
      <c r="C1028" s="23" t="n">
        <v>329908</v>
      </c>
      <c r="D1028" s="23">
        <f>_xlfn.XLOOKUP(C1028,MasterSheet!H:H,MasterSheet!F:F)</f>
        <v/>
      </c>
      <c r="E1028" s="24">
        <f>SUMIFS(MasterSheet!J:J, MasterSheet!B:B, A1028, MasterSheet!D:D, B1028, MasterSheet!H:H, C1028)</f>
        <v/>
      </c>
      <c r="F1028" s="24">
        <f>E1028*D1028</f>
        <v/>
      </c>
      <c r="G1028" s="28">
        <f>SUMIFS(MasterSheet!K:K, MasterSheet!B:B, A1028, MasterSheet!D:D, B1028, MasterSheet!H:H, C1028)</f>
        <v/>
      </c>
      <c r="H1028" s="28">
        <f>G1028*D1028</f>
        <v/>
      </c>
      <c r="I1028" s="30">
        <f>SUMIFS(MasterSheet!L:L, MasterSheet!B:B, A1028, MasterSheet!D:D, B1028, MasterSheet!H:H, C1028)</f>
        <v/>
      </c>
      <c r="J1028" s="30">
        <f>I1028*D1028</f>
        <v/>
      </c>
      <c r="K1028" s="23">
        <f>UPPER(VLOOKUP(C1028,MasterSheet!H:U,14,))</f>
        <v/>
      </c>
    </row>
    <row r="1029">
      <c r="A1029" s="23" t="inlineStr">
        <is>
          <t xml:space="preserve">EED116885  </t>
        </is>
      </c>
      <c r="B1029" s="32" t="n">
        <v>45845</v>
      </c>
      <c r="C1029" s="23" t="n">
        <v>329918</v>
      </c>
      <c r="D1029" s="23">
        <f>_xlfn.XLOOKUP(C1029,MasterSheet!H:H,MasterSheet!F:F)</f>
        <v/>
      </c>
      <c r="E1029" s="24">
        <f>SUMIFS(MasterSheet!J:J, MasterSheet!B:B, A1029, MasterSheet!D:D, B1029, MasterSheet!H:H, C1029)</f>
        <v/>
      </c>
      <c r="F1029" s="24">
        <f>E1029*D1029</f>
        <v/>
      </c>
      <c r="G1029" s="28">
        <f>SUMIFS(MasterSheet!K:K, MasterSheet!B:B, A1029, MasterSheet!D:D, B1029, MasterSheet!H:H, C1029)</f>
        <v/>
      </c>
      <c r="H1029" s="28">
        <f>G1029*D1029</f>
        <v/>
      </c>
      <c r="I1029" s="30">
        <f>SUMIFS(MasterSheet!L:L, MasterSheet!B:B, A1029, MasterSheet!D:D, B1029, MasterSheet!H:H, C1029)</f>
        <v/>
      </c>
      <c r="J1029" s="30">
        <f>I1029*D1029</f>
        <v/>
      </c>
      <c r="K1029" s="23">
        <f>UPPER(VLOOKUP(C1029,MasterSheet!H:U,14,))</f>
        <v/>
      </c>
    </row>
    <row r="1030">
      <c r="A1030" s="23" t="inlineStr">
        <is>
          <t xml:space="preserve">EED116885  </t>
        </is>
      </c>
      <c r="B1030" s="32" t="n">
        <v>45845</v>
      </c>
      <c r="C1030" s="23" t="n">
        <v>334607</v>
      </c>
      <c r="D1030" s="23">
        <f>_xlfn.XLOOKUP(C1030,MasterSheet!H:H,MasterSheet!F:F)</f>
        <v/>
      </c>
      <c r="E1030" s="24">
        <f>SUMIFS(MasterSheet!J:J, MasterSheet!B:B, A1030, MasterSheet!D:D, B1030, MasterSheet!H:H, C1030)</f>
        <v/>
      </c>
      <c r="F1030" s="24">
        <f>E1030*D1030</f>
        <v/>
      </c>
      <c r="G1030" s="28">
        <f>SUMIFS(MasterSheet!K:K, MasterSheet!B:B, A1030, MasterSheet!D:D, B1030, MasterSheet!H:H, C1030)</f>
        <v/>
      </c>
      <c r="H1030" s="28">
        <f>G1030*D1030</f>
        <v/>
      </c>
      <c r="I1030" s="30">
        <f>SUMIFS(MasterSheet!L:L, MasterSheet!B:B, A1030, MasterSheet!D:D, B1030, MasterSheet!H:H, C1030)</f>
        <v/>
      </c>
      <c r="J1030" s="30">
        <f>I1030*D1030</f>
        <v/>
      </c>
      <c r="K1030" s="23">
        <f>UPPER(VLOOKUP(C1030,MasterSheet!H:U,14,))</f>
        <v/>
      </c>
    </row>
    <row r="1031">
      <c r="A1031" s="23" t="inlineStr">
        <is>
          <t xml:space="preserve">EED116885  </t>
        </is>
      </c>
      <c r="B1031" s="32" t="n">
        <v>45845</v>
      </c>
      <c r="C1031" s="23" t="n">
        <v>338608</v>
      </c>
      <c r="D1031" s="23">
        <f>_xlfn.XLOOKUP(C1031,MasterSheet!H:H,MasterSheet!F:F)</f>
        <v/>
      </c>
      <c r="E1031" s="24">
        <f>SUMIFS(MasterSheet!J:J, MasterSheet!B:B, A1031, MasterSheet!D:D, B1031, MasterSheet!H:H, C1031)</f>
        <v/>
      </c>
      <c r="F1031" s="24">
        <f>E1031*D1031</f>
        <v/>
      </c>
      <c r="G1031" s="28">
        <f>SUMIFS(MasterSheet!K:K, MasterSheet!B:B, A1031, MasterSheet!D:D, B1031, MasterSheet!H:H, C1031)</f>
        <v/>
      </c>
      <c r="H1031" s="28">
        <f>G1031*D1031</f>
        <v/>
      </c>
      <c r="I1031" s="30">
        <f>SUMIFS(MasterSheet!L:L, MasterSheet!B:B, A1031, MasterSheet!D:D, B1031, MasterSheet!H:H, C1031)</f>
        <v/>
      </c>
      <c r="J1031" s="30">
        <f>I1031*D1031</f>
        <v/>
      </c>
      <c r="K1031" s="23">
        <f>UPPER(VLOOKUP(C1031,MasterSheet!H:U,14,))</f>
        <v/>
      </c>
    </row>
    <row r="1032">
      <c r="A1032" s="23" t="inlineStr">
        <is>
          <t xml:space="preserve">EED116885  </t>
        </is>
      </c>
      <c r="B1032" s="32" t="n">
        <v>45845</v>
      </c>
      <c r="C1032" s="23" t="n">
        <v>344611</v>
      </c>
      <c r="D1032" s="23">
        <f>_xlfn.XLOOKUP(C1032,MasterSheet!H:H,MasterSheet!F:F)</f>
        <v/>
      </c>
      <c r="E1032" s="24">
        <f>SUMIFS(MasterSheet!J:J, MasterSheet!B:B, A1032, MasterSheet!D:D, B1032, MasterSheet!H:H, C1032)</f>
        <v/>
      </c>
      <c r="F1032" s="24">
        <f>E1032*D1032</f>
        <v/>
      </c>
      <c r="G1032" s="28">
        <f>SUMIFS(MasterSheet!K:K, MasterSheet!B:B, A1032, MasterSheet!D:D, B1032, MasterSheet!H:H, C1032)</f>
        <v/>
      </c>
      <c r="H1032" s="28">
        <f>G1032*D1032</f>
        <v/>
      </c>
      <c r="I1032" s="30">
        <f>SUMIFS(MasterSheet!L:L, MasterSheet!B:B, A1032, MasterSheet!D:D, B1032, MasterSheet!H:H, C1032)</f>
        <v/>
      </c>
      <c r="J1032" s="30">
        <f>I1032*D1032</f>
        <v/>
      </c>
      <c r="K1032" s="23">
        <f>UPPER(VLOOKUP(C1032,MasterSheet!H:U,14,))</f>
        <v/>
      </c>
    </row>
    <row r="1033">
      <c r="A1033" s="23" t="inlineStr">
        <is>
          <t xml:space="preserve">EED116885  </t>
        </is>
      </c>
      <c r="B1033" s="32" t="n">
        <v>45845</v>
      </c>
      <c r="C1033" s="23" t="n">
        <v>344707</v>
      </c>
      <c r="D1033" s="23">
        <f>_xlfn.XLOOKUP(C1033,MasterSheet!H:H,MasterSheet!F:F)</f>
        <v/>
      </c>
      <c r="E1033" s="24">
        <f>SUMIFS(MasterSheet!J:J, MasterSheet!B:B, A1033, MasterSheet!D:D, B1033, MasterSheet!H:H, C1033)</f>
        <v/>
      </c>
      <c r="F1033" s="24">
        <f>E1033*D1033</f>
        <v/>
      </c>
      <c r="G1033" s="28">
        <f>SUMIFS(MasterSheet!K:K, MasterSheet!B:B, A1033, MasterSheet!D:D, B1033, MasterSheet!H:H, C1033)</f>
        <v/>
      </c>
      <c r="H1033" s="28">
        <f>G1033*D1033</f>
        <v/>
      </c>
      <c r="I1033" s="30">
        <f>SUMIFS(MasterSheet!L:L, MasterSheet!B:B, A1033, MasterSheet!D:D, B1033, MasterSheet!H:H, C1033)</f>
        <v/>
      </c>
      <c r="J1033" s="30">
        <f>I1033*D1033</f>
        <v/>
      </c>
      <c r="K1033" s="23">
        <f>UPPER(VLOOKUP(C1033,MasterSheet!H:U,14,))</f>
        <v/>
      </c>
    </row>
    <row r="1034">
      <c r="A1034" s="23" t="inlineStr">
        <is>
          <t xml:space="preserve">EED116885  </t>
        </is>
      </c>
      <c r="B1034" s="32" t="n">
        <v>45845</v>
      </c>
      <c r="C1034" s="23" t="n">
        <v>344724</v>
      </c>
      <c r="D1034" s="23">
        <f>_xlfn.XLOOKUP(C1034,MasterSheet!H:H,MasterSheet!F:F)</f>
        <v/>
      </c>
      <c r="E1034" s="24">
        <f>SUMIFS(MasterSheet!J:J, MasterSheet!B:B, A1034, MasterSheet!D:D, B1034, MasterSheet!H:H, C1034)</f>
        <v/>
      </c>
      <c r="F1034" s="24">
        <f>E1034*D1034</f>
        <v/>
      </c>
      <c r="G1034" s="28">
        <f>SUMIFS(MasterSheet!K:K, MasterSheet!B:B, A1034, MasterSheet!D:D, B1034, MasterSheet!H:H, C1034)</f>
        <v/>
      </c>
      <c r="H1034" s="28">
        <f>G1034*D1034</f>
        <v/>
      </c>
      <c r="I1034" s="30">
        <f>SUMIFS(MasterSheet!L:L, MasterSheet!B:B, A1034, MasterSheet!D:D, B1034, MasterSheet!H:H, C1034)</f>
        <v/>
      </c>
      <c r="J1034" s="30">
        <f>I1034*D1034</f>
        <v/>
      </c>
      <c r="K1034" s="23">
        <f>UPPER(VLOOKUP(C1034,MasterSheet!H:U,14,))</f>
        <v/>
      </c>
    </row>
    <row r="1035">
      <c r="A1035" s="23" t="inlineStr">
        <is>
          <t xml:space="preserve">EED116885  </t>
        </is>
      </c>
      <c r="B1035" s="32" t="n">
        <v>45845</v>
      </c>
      <c r="C1035" s="23" t="n">
        <v>344836</v>
      </c>
      <c r="D1035" s="23">
        <f>_xlfn.XLOOKUP(C1035,MasterSheet!H:H,MasterSheet!F:F)</f>
        <v/>
      </c>
      <c r="E1035" s="24">
        <f>SUMIFS(MasterSheet!J:J, MasterSheet!B:B, A1035, MasterSheet!D:D, B1035, MasterSheet!H:H, C1035)</f>
        <v/>
      </c>
      <c r="F1035" s="24">
        <f>E1035*D1035</f>
        <v/>
      </c>
      <c r="G1035" s="28">
        <f>SUMIFS(MasterSheet!K:K, MasterSheet!B:B, A1035, MasterSheet!D:D, B1035, MasterSheet!H:H, C1035)</f>
        <v/>
      </c>
      <c r="H1035" s="28">
        <f>G1035*D1035</f>
        <v/>
      </c>
      <c r="I1035" s="30">
        <f>SUMIFS(MasterSheet!L:L, MasterSheet!B:B, A1035, MasterSheet!D:D, B1035, MasterSheet!H:H, C1035)</f>
        <v/>
      </c>
      <c r="J1035" s="30">
        <f>I1035*D1035</f>
        <v/>
      </c>
      <c r="K1035" s="23">
        <f>UPPER(VLOOKUP(C1035,MasterSheet!H:U,14,))</f>
        <v/>
      </c>
    </row>
    <row r="1036">
      <c r="A1036" s="23" t="inlineStr">
        <is>
          <t xml:space="preserve">EED116885  </t>
        </is>
      </c>
      <c r="B1036" s="32" t="n">
        <v>45845</v>
      </c>
      <c r="C1036" s="23" t="n">
        <v>347317</v>
      </c>
      <c r="D1036" s="23">
        <f>_xlfn.XLOOKUP(C1036,MasterSheet!H:H,MasterSheet!F:F)</f>
        <v/>
      </c>
      <c r="E1036" s="24">
        <f>SUMIFS(MasterSheet!J:J, MasterSheet!B:B, A1036, MasterSheet!D:D, B1036, MasterSheet!H:H, C1036)</f>
        <v/>
      </c>
      <c r="F1036" s="24">
        <f>E1036*D1036</f>
        <v/>
      </c>
      <c r="G1036" s="28">
        <f>SUMIFS(MasterSheet!K:K, MasterSheet!B:B, A1036, MasterSheet!D:D, B1036, MasterSheet!H:H, C1036)</f>
        <v/>
      </c>
      <c r="H1036" s="28">
        <f>G1036*D1036</f>
        <v/>
      </c>
      <c r="I1036" s="30">
        <f>SUMIFS(MasterSheet!L:L, MasterSheet!B:B, A1036, MasterSheet!D:D, B1036, MasterSheet!H:H, C1036)</f>
        <v/>
      </c>
      <c r="J1036" s="30">
        <f>I1036*D1036</f>
        <v/>
      </c>
      <c r="K1036" s="23">
        <f>UPPER(VLOOKUP(C1036,MasterSheet!H:U,14,))</f>
        <v/>
      </c>
    </row>
    <row r="1037">
      <c r="A1037" s="23" t="inlineStr">
        <is>
          <t xml:space="preserve">EED116885  </t>
        </is>
      </c>
      <c r="B1037" s="32" t="n">
        <v>45845</v>
      </c>
      <c r="C1037" s="23" t="n">
        <v>351304</v>
      </c>
      <c r="D1037" s="23">
        <f>_xlfn.XLOOKUP(C1037,MasterSheet!H:H,MasterSheet!F:F)</f>
        <v/>
      </c>
      <c r="E1037" s="24">
        <f>SUMIFS(MasterSheet!J:J, MasterSheet!B:B, A1037, MasterSheet!D:D, B1037, MasterSheet!H:H, C1037)</f>
        <v/>
      </c>
      <c r="F1037" s="24">
        <f>E1037*D1037</f>
        <v/>
      </c>
      <c r="G1037" s="28">
        <f>SUMIFS(MasterSheet!K:K, MasterSheet!B:B, A1037, MasterSheet!D:D, B1037, MasterSheet!H:H, C1037)</f>
        <v/>
      </c>
      <c r="H1037" s="28">
        <f>G1037*D1037</f>
        <v/>
      </c>
      <c r="I1037" s="30">
        <f>SUMIFS(MasterSheet!L:L, MasterSheet!B:B, A1037, MasterSheet!D:D, B1037, MasterSheet!H:H, C1037)</f>
        <v/>
      </c>
      <c r="J1037" s="30">
        <f>I1037*D1037</f>
        <v/>
      </c>
      <c r="K1037" s="23">
        <f>UPPER(VLOOKUP(C1037,MasterSheet!H:U,14,))</f>
        <v/>
      </c>
    </row>
    <row r="1038">
      <c r="A1038" s="23" t="inlineStr">
        <is>
          <t xml:space="preserve">EED116885  </t>
        </is>
      </c>
      <c r="B1038" s="32" t="n">
        <v>45845</v>
      </c>
      <c r="C1038" s="23" t="n">
        <v>353204</v>
      </c>
      <c r="D1038" s="23">
        <f>_xlfn.XLOOKUP(C1038,MasterSheet!H:H,MasterSheet!F:F)</f>
        <v/>
      </c>
      <c r="E1038" s="24">
        <f>SUMIFS(MasterSheet!J:J, MasterSheet!B:B, A1038, MasterSheet!D:D, B1038, MasterSheet!H:H, C1038)</f>
        <v/>
      </c>
      <c r="F1038" s="24">
        <f>E1038*D1038</f>
        <v/>
      </c>
      <c r="G1038" s="28">
        <f>SUMIFS(MasterSheet!K:K, MasterSheet!B:B, A1038, MasterSheet!D:D, B1038, MasterSheet!H:H, C1038)</f>
        <v/>
      </c>
      <c r="H1038" s="28">
        <f>G1038*D1038</f>
        <v/>
      </c>
      <c r="I1038" s="30">
        <f>SUMIFS(MasterSheet!L:L, MasterSheet!B:B, A1038, MasterSheet!D:D, B1038, MasterSheet!H:H, C1038)</f>
        <v/>
      </c>
      <c r="J1038" s="30">
        <f>I1038*D1038</f>
        <v/>
      </c>
      <c r="K1038" s="23">
        <f>UPPER(VLOOKUP(C1038,MasterSheet!H:U,14,))</f>
        <v/>
      </c>
    </row>
    <row r="1039">
      <c r="A1039" s="23" t="inlineStr">
        <is>
          <t xml:space="preserve">EED116885  </t>
        </is>
      </c>
      <c r="B1039" s="32" t="n">
        <v>45845</v>
      </c>
      <c r="C1039" s="23" t="n">
        <v>353212</v>
      </c>
      <c r="D1039" s="23">
        <f>_xlfn.XLOOKUP(C1039,MasterSheet!H:H,MasterSheet!F:F)</f>
        <v/>
      </c>
      <c r="E1039" s="24">
        <f>SUMIFS(MasterSheet!J:J, MasterSheet!B:B, A1039, MasterSheet!D:D, B1039, MasterSheet!H:H, C1039)</f>
        <v/>
      </c>
      <c r="F1039" s="24">
        <f>E1039*D1039</f>
        <v/>
      </c>
      <c r="G1039" s="28">
        <f>SUMIFS(MasterSheet!K:K, MasterSheet!B:B, A1039, MasterSheet!D:D, B1039, MasterSheet!H:H, C1039)</f>
        <v/>
      </c>
      <c r="H1039" s="28">
        <f>G1039*D1039</f>
        <v/>
      </c>
      <c r="I1039" s="30">
        <f>SUMIFS(MasterSheet!L:L, MasterSheet!B:B, A1039, MasterSheet!D:D, B1039, MasterSheet!H:H, C1039)</f>
        <v/>
      </c>
      <c r="J1039" s="30">
        <f>I1039*D1039</f>
        <v/>
      </c>
      <c r="K1039" s="23">
        <f>UPPER(VLOOKUP(C1039,MasterSheet!H:U,14,))</f>
        <v/>
      </c>
    </row>
    <row r="1040">
      <c r="A1040" s="23" t="inlineStr">
        <is>
          <t xml:space="preserve">EED116885  </t>
        </is>
      </c>
      <c r="B1040" s="32" t="n">
        <v>45845</v>
      </c>
      <c r="C1040" s="23" t="n">
        <v>353709</v>
      </c>
      <c r="D1040" s="23">
        <f>_xlfn.XLOOKUP(C1040,MasterSheet!H:H,MasterSheet!F:F)</f>
        <v/>
      </c>
      <c r="E1040" s="24">
        <f>SUMIFS(MasterSheet!J:J, MasterSheet!B:B, A1040, MasterSheet!D:D, B1040, MasterSheet!H:H, C1040)</f>
        <v/>
      </c>
      <c r="F1040" s="24">
        <f>E1040*D1040</f>
        <v/>
      </c>
      <c r="G1040" s="28">
        <f>SUMIFS(MasterSheet!K:K, MasterSheet!B:B, A1040, MasterSheet!D:D, B1040, MasterSheet!H:H, C1040)</f>
        <v/>
      </c>
      <c r="H1040" s="28">
        <f>G1040*D1040</f>
        <v/>
      </c>
      <c r="I1040" s="30">
        <f>SUMIFS(MasterSheet!L:L, MasterSheet!B:B, A1040, MasterSheet!D:D, B1040, MasterSheet!H:H, C1040)</f>
        <v/>
      </c>
      <c r="J1040" s="30">
        <f>I1040*D1040</f>
        <v/>
      </c>
      <c r="K1040" s="23">
        <f>UPPER(VLOOKUP(C1040,MasterSheet!H:U,14,))</f>
        <v/>
      </c>
    </row>
    <row r="1041">
      <c r="A1041" s="23" t="inlineStr">
        <is>
          <t xml:space="preserve">EED116885  </t>
        </is>
      </c>
      <c r="B1041" s="32" t="n">
        <v>45845</v>
      </c>
      <c r="C1041" s="23" t="n">
        <v>357415</v>
      </c>
      <c r="D1041" s="23">
        <f>_xlfn.XLOOKUP(C1041,MasterSheet!H:H,MasterSheet!F:F)</f>
        <v/>
      </c>
      <c r="E1041" s="24">
        <f>SUMIFS(MasterSheet!J:J, MasterSheet!B:B, A1041, MasterSheet!D:D, B1041, MasterSheet!H:H, C1041)</f>
        <v/>
      </c>
      <c r="F1041" s="24">
        <f>E1041*D1041</f>
        <v/>
      </c>
      <c r="G1041" s="28">
        <f>SUMIFS(MasterSheet!K:K, MasterSheet!B:B, A1041, MasterSheet!D:D, B1041, MasterSheet!H:H, C1041)</f>
        <v/>
      </c>
      <c r="H1041" s="28">
        <f>G1041*D1041</f>
        <v/>
      </c>
      <c r="I1041" s="30">
        <f>SUMIFS(MasterSheet!L:L, MasterSheet!B:B, A1041, MasterSheet!D:D, B1041, MasterSheet!H:H, C1041)</f>
        <v/>
      </c>
      <c r="J1041" s="30">
        <f>I1041*D1041</f>
        <v/>
      </c>
      <c r="K1041" s="23">
        <f>UPPER(VLOOKUP(C1041,MasterSheet!H:U,14,))</f>
        <v/>
      </c>
    </row>
    <row r="1042">
      <c r="A1042" s="23" t="inlineStr">
        <is>
          <t xml:space="preserve">EED116885  </t>
        </is>
      </c>
      <c r="B1042" s="32" t="n">
        <v>45845</v>
      </c>
      <c r="C1042" s="23" t="n">
        <v>362526</v>
      </c>
      <c r="D1042" s="23">
        <f>_xlfn.XLOOKUP(C1042,MasterSheet!H:H,MasterSheet!F:F)</f>
        <v/>
      </c>
      <c r="E1042" s="24">
        <f>SUMIFS(MasterSheet!J:J, MasterSheet!B:B, A1042, MasterSheet!D:D, B1042, MasterSheet!H:H, C1042)</f>
        <v/>
      </c>
      <c r="F1042" s="24">
        <f>E1042*D1042</f>
        <v/>
      </c>
      <c r="G1042" s="28">
        <f>SUMIFS(MasterSheet!K:K, MasterSheet!B:B, A1042, MasterSheet!D:D, B1042, MasterSheet!H:H, C1042)</f>
        <v/>
      </c>
      <c r="H1042" s="28">
        <f>G1042*D1042</f>
        <v/>
      </c>
      <c r="I1042" s="30">
        <f>SUMIFS(MasterSheet!L:L, MasterSheet!B:B, A1042, MasterSheet!D:D, B1042, MasterSheet!H:H, C1042)</f>
        <v/>
      </c>
      <c r="J1042" s="30">
        <f>I1042*D1042</f>
        <v/>
      </c>
      <c r="K1042" s="23">
        <f>UPPER(VLOOKUP(C1042,MasterSheet!H:U,14,))</f>
        <v/>
      </c>
    </row>
    <row r="1043">
      <c r="A1043" s="23" t="inlineStr">
        <is>
          <t xml:space="preserve">EED116885  </t>
        </is>
      </c>
      <c r="B1043" s="32" t="n">
        <v>45845</v>
      </c>
      <c r="C1043" s="23" t="n">
        <v>367402</v>
      </c>
      <c r="D1043" s="23">
        <f>_xlfn.XLOOKUP(C1043,MasterSheet!H:H,MasterSheet!F:F)</f>
        <v/>
      </c>
      <c r="E1043" s="24">
        <f>SUMIFS(MasterSheet!J:J, MasterSheet!B:B, A1043, MasterSheet!D:D, B1043, MasterSheet!H:H, C1043)</f>
        <v/>
      </c>
      <c r="F1043" s="24">
        <f>E1043*D1043</f>
        <v/>
      </c>
      <c r="G1043" s="28">
        <f>SUMIFS(MasterSheet!K:K, MasterSheet!B:B, A1043, MasterSheet!D:D, B1043, MasterSheet!H:H, C1043)</f>
        <v/>
      </c>
      <c r="H1043" s="28">
        <f>G1043*D1043</f>
        <v/>
      </c>
      <c r="I1043" s="30">
        <f>SUMIFS(MasterSheet!L:L, MasterSheet!B:B, A1043, MasterSheet!D:D, B1043, MasterSheet!H:H, C1043)</f>
        <v/>
      </c>
      <c r="J1043" s="30">
        <f>I1043*D1043</f>
        <v/>
      </c>
      <c r="K1043" s="23">
        <f>UPPER(VLOOKUP(C1043,MasterSheet!H:U,14,))</f>
        <v/>
      </c>
    </row>
    <row r="1044">
      <c r="A1044" s="23" t="inlineStr">
        <is>
          <t xml:space="preserve">EED116885  </t>
        </is>
      </c>
      <c r="B1044" s="32" t="n">
        <v>45845</v>
      </c>
      <c r="C1044" s="23" t="n">
        <v>369616</v>
      </c>
      <c r="D1044" s="23">
        <f>_xlfn.XLOOKUP(C1044,MasterSheet!H:H,MasterSheet!F:F)</f>
        <v/>
      </c>
      <c r="E1044" s="24">
        <f>SUMIFS(MasterSheet!J:J, MasterSheet!B:B, A1044, MasterSheet!D:D, B1044, MasterSheet!H:H, C1044)</f>
        <v/>
      </c>
      <c r="F1044" s="24">
        <f>E1044*D1044</f>
        <v/>
      </c>
      <c r="G1044" s="28">
        <f>SUMIFS(MasterSheet!K:K, MasterSheet!B:B, A1044, MasterSheet!D:D, B1044, MasterSheet!H:H, C1044)</f>
        <v/>
      </c>
      <c r="H1044" s="28">
        <f>G1044*D1044</f>
        <v/>
      </c>
      <c r="I1044" s="30">
        <f>SUMIFS(MasterSheet!L:L, MasterSheet!B:B, A1044, MasterSheet!D:D, B1044, MasterSheet!H:H, C1044)</f>
        <v/>
      </c>
      <c r="J1044" s="30">
        <f>I1044*D1044</f>
        <v/>
      </c>
      <c r="K1044" s="23">
        <f>UPPER(VLOOKUP(C1044,MasterSheet!H:U,14,))</f>
        <v/>
      </c>
    </row>
    <row r="1045">
      <c r="A1045" s="23" t="inlineStr">
        <is>
          <t xml:space="preserve">EED116885  </t>
        </is>
      </c>
      <c r="B1045" s="32" t="n">
        <v>45845</v>
      </c>
      <c r="C1045" s="23" t="n">
        <v>372714</v>
      </c>
      <c r="D1045" s="23">
        <f>_xlfn.XLOOKUP(C1045,MasterSheet!H:H,MasterSheet!F:F)</f>
        <v/>
      </c>
      <c r="E1045" s="24">
        <f>SUMIFS(MasterSheet!J:J, MasterSheet!B:B, A1045, MasterSheet!D:D, B1045, MasterSheet!H:H, C1045)</f>
        <v/>
      </c>
      <c r="F1045" s="24">
        <f>E1045*D1045</f>
        <v/>
      </c>
      <c r="G1045" s="28">
        <f>SUMIFS(MasterSheet!K:K, MasterSheet!B:B, A1045, MasterSheet!D:D, B1045, MasterSheet!H:H, C1045)</f>
        <v/>
      </c>
      <c r="H1045" s="28">
        <f>G1045*D1045</f>
        <v/>
      </c>
      <c r="I1045" s="30">
        <f>SUMIFS(MasterSheet!L:L, MasterSheet!B:B, A1045, MasterSheet!D:D, B1045, MasterSheet!H:H, C1045)</f>
        <v/>
      </c>
      <c r="J1045" s="30">
        <f>I1045*D1045</f>
        <v/>
      </c>
      <c r="K1045" s="23">
        <f>UPPER(VLOOKUP(C1045,MasterSheet!H:U,14,))</f>
        <v/>
      </c>
    </row>
    <row r="1046">
      <c r="A1046" s="23" t="inlineStr">
        <is>
          <t xml:space="preserve">EED116885  </t>
        </is>
      </c>
      <c r="B1046" s="32" t="n">
        <v>45845</v>
      </c>
      <c r="C1046" s="23" t="n">
        <v>374904</v>
      </c>
      <c r="D1046" s="23">
        <f>_xlfn.XLOOKUP(C1046,MasterSheet!H:H,MasterSheet!F:F)</f>
        <v/>
      </c>
      <c r="E1046" s="24">
        <f>SUMIFS(MasterSheet!J:J, MasterSheet!B:B, A1046, MasterSheet!D:D, B1046, MasterSheet!H:H, C1046)</f>
        <v/>
      </c>
      <c r="F1046" s="24">
        <f>E1046*D1046</f>
        <v/>
      </c>
      <c r="G1046" s="28">
        <f>SUMIFS(MasterSheet!K:K, MasterSheet!B:B, A1046, MasterSheet!D:D, B1046, MasterSheet!H:H, C1046)</f>
        <v/>
      </c>
      <c r="H1046" s="28">
        <f>G1046*D1046</f>
        <v/>
      </c>
      <c r="I1046" s="30">
        <f>SUMIFS(MasterSheet!L:L, MasterSheet!B:B, A1046, MasterSheet!D:D, B1046, MasterSheet!H:H, C1046)</f>
        <v/>
      </c>
      <c r="J1046" s="30">
        <f>I1046*D1046</f>
        <v/>
      </c>
      <c r="K1046" s="23">
        <f>UPPER(VLOOKUP(C1046,MasterSheet!H:U,14,))</f>
        <v/>
      </c>
    </row>
    <row r="1047">
      <c r="A1047" s="23" t="inlineStr">
        <is>
          <t xml:space="preserve">EED116885  </t>
        </is>
      </c>
      <c r="B1047" s="32" t="n">
        <v>45845</v>
      </c>
      <c r="C1047" s="23" t="n">
        <v>385202</v>
      </c>
      <c r="D1047" s="23">
        <f>_xlfn.XLOOKUP(C1047,MasterSheet!H:H,MasterSheet!F:F)</f>
        <v/>
      </c>
      <c r="E1047" s="24">
        <f>SUMIFS(MasterSheet!J:J, MasterSheet!B:B, A1047, MasterSheet!D:D, B1047, MasterSheet!H:H, C1047)</f>
        <v/>
      </c>
      <c r="F1047" s="24">
        <f>E1047*D1047</f>
        <v/>
      </c>
      <c r="G1047" s="28">
        <f>SUMIFS(MasterSheet!K:K, MasterSheet!B:B, A1047, MasterSheet!D:D, B1047, MasterSheet!H:H, C1047)</f>
        <v/>
      </c>
      <c r="H1047" s="28">
        <f>G1047*D1047</f>
        <v/>
      </c>
      <c r="I1047" s="30">
        <f>SUMIFS(MasterSheet!L:L, MasterSheet!B:B, A1047, MasterSheet!D:D, B1047, MasterSheet!H:H, C1047)</f>
        <v/>
      </c>
      <c r="J1047" s="30">
        <f>I1047*D1047</f>
        <v/>
      </c>
      <c r="K1047" s="23">
        <f>UPPER(VLOOKUP(C1047,MasterSheet!H:U,14,))</f>
        <v/>
      </c>
    </row>
    <row r="1048">
      <c r="A1048" s="23" t="inlineStr">
        <is>
          <t xml:space="preserve">EED116885  </t>
        </is>
      </c>
      <c r="B1048" s="32" t="n">
        <v>45845</v>
      </c>
      <c r="C1048" s="23" t="n">
        <v>388602</v>
      </c>
      <c r="D1048" s="23">
        <f>_xlfn.XLOOKUP(C1048,MasterSheet!H:H,MasterSheet!F:F)</f>
        <v/>
      </c>
      <c r="E1048" s="24">
        <f>SUMIFS(MasterSheet!J:J, MasterSheet!B:B, A1048, MasterSheet!D:D, B1048, MasterSheet!H:H, C1048)</f>
        <v/>
      </c>
      <c r="F1048" s="24">
        <f>E1048*D1048</f>
        <v/>
      </c>
      <c r="G1048" s="28">
        <f>SUMIFS(MasterSheet!K:K, MasterSheet!B:B, A1048, MasterSheet!D:D, B1048, MasterSheet!H:H, C1048)</f>
        <v/>
      </c>
      <c r="H1048" s="28">
        <f>G1048*D1048</f>
        <v/>
      </c>
      <c r="I1048" s="30">
        <f>SUMIFS(MasterSheet!L:L, MasterSheet!B:B, A1048, MasterSheet!D:D, B1048, MasterSheet!H:H, C1048)</f>
        <v/>
      </c>
      <c r="J1048" s="30">
        <f>I1048*D1048</f>
        <v/>
      </c>
      <c r="K1048" s="23">
        <f>UPPER(VLOOKUP(C1048,MasterSheet!H:U,14,))</f>
        <v/>
      </c>
    </row>
    <row r="1049">
      <c r="A1049" s="23" t="inlineStr">
        <is>
          <t xml:space="preserve">EED116885  </t>
        </is>
      </c>
      <c r="B1049" s="32" t="n">
        <v>45845</v>
      </c>
      <c r="C1049" s="23" t="n">
        <v>396434</v>
      </c>
      <c r="D1049" s="23">
        <f>_xlfn.XLOOKUP(C1049,MasterSheet!H:H,MasterSheet!F:F)</f>
        <v/>
      </c>
      <c r="E1049" s="24">
        <f>SUMIFS(MasterSheet!J:J, MasterSheet!B:B, A1049, MasterSheet!D:D, B1049, MasterSheet!H:H, C1049)</f>
        <v/>
      </c>
      <c r="F1049" s="24">
        <f>E1049*D1049</f>
        <v/>
      </c>
      <c r="G1049" s="28">
        <f>SUMIFS(MasterSheet!K:K, MasterSheet!B:B, A1049, MasterSheet!D:D, B1049, MasterSheet!H:H, C1049)</f>
        <v/>
      </c>
      <c r="H1049" s="28">
        <f>G1049*D1049</f>
        <v/>
      </c>
      <c r="I1049" s="30">
        <f>SUMIFS(MasterSheet!L:L, MasterSheet!B:B, A1049, MasterSheet!D:D, B1049, MasterSheet!H:H, C1049)</f>
        <v/>
      </c>
      <c r="J1049" s="30">
        <f>I1049*D1049</f>
        <v/>
      </c>
      <c r="K1049" s="23">
        <f>UPPER(VLOOKUP(C1049,MasterSheet!H:U,14,))</f>
        <v/>
      </c>
    </row>
    <row r="1050">
      <c r="A1050" s="23" t="inlineStr">
        <is>
          <t xml:space="preserve">EED116885  </t>
        </is>
      </c>
      <c r="B1050" s="32" t="n">
        <v>45845</v>
      </c>
      <c r="C1050" s="23" t="n">
        <v>400247</v>
      </c>
      <c r="D1050" s="23">
        <f>_xlfn.XLOOKUP(C1050,MasterSheet!H:H,MasterSheet!F:F)</f>
        <v/>
      </c>
      <c r="E1050" s="24">
        <f>SUMIFS(MasterSheet!J:J, MasterSheet!B:B, A1050, MasterSheet!D:D, B1050, MasterSheet!H:H, C1050)</f>
        <v/>
      </c>
      <c r="F1050" s="24">
        <f>E1050*D1050</f>
        <v/>
      </c>
      <c r="G1050" s="28">
        <f>SUMIFS(MasterSheet!K:K, MasterSheet!B:B, A1050, MasterSheet!D:D, B1050, MasterSheet!H:H, C1050)</f>
        <v/>
      </c>
      <c r="H1050" s="28">
        <f>G1050*D1050</f>
        <v/>
      </c>
      <c r="I1050" s="30">
        <f>SUMIFS(MasterSheet!L:L, MasterSheet!B:B, A1050, MasterSheet!D:D, B1050, MasterSheet!H:H, C1050)</f>
        <v/>
      </c>
      <c r="J1050" s="30">
        <f>I1050*D1050</f>
        <v/>
      </c>
      <c r="K1050" s="23">
        <f>UPPER(VLOOKUP(C1050,MasterSheet!H:U,14,))</f>
        <v/>
      </c>
    </row>
    <row r="1051">
      <c r="A1051" s="23" t="inlineStr">
        <is>
          <t xml:space="preserve">EED116885  </t>
        </is>
      </c>
      <c r="B1051" s="32" t="n">
        <v>45845</v>
      </c>
      <c r="C1051" s="23" t="n">
        <v>406001</v>
      </c>
      <c r="D1051" s="23">
        <f>_xlfn.XLOOKUP(C1051,MasterSheet!H:H,MasterSheet!F:F)</f>
        <v/>
      </c>
      <c r="E1051" s="24">
        <f>SUMIFS(MasterSheet!J:J, MasterSheet!B:B, A1051, MasterSheet!D:D, B1051, MasterSheet!H:H, C1051)</f>
        <v/>
      </c>
      <c r="F1051" s="24">
        <f>E1051*D1051</f>
        <v/>
      </c>
      <c r="G1051" s="28">
        <f>SUMIFS(MasterSheet!K:K, MasterSheet!B:B, A1051, MasterSheet!D:D, B1051, MasterSheet!H:H, C1051)</f>
        <v/>
      </c>
      <c r="H1051" s="28">
        <f>G1051*D1051</f>
        <v/>
      </c>
      <c r="I1051" s="30">
        <f>SUMIFS(MasterSheet!L:L, MasterSheet!B:B, A1051, MasterSheet!D:D, B1051, MasterSheet!H:H, C1051)</f>
        <v/>
      </c>
      <c r="J1051" s="30">
        <f>I1051*D1051</f>
        <v/>
      </c>
      <c r="K1051" s="23">
        <f>UPPER(VLOOKUP(C1051,MasterSheet!H:U,14,))</f>
        <v/>
      </c>
    </row>
    <row r="1052">
      <c r="A1052" s="23" t="inlineStr">
        <is>
          <t xml:space="preserve">EED116885  </t>
        </is>
      </c>
      <c r="B1052" s="32" t="n">
        <v>45845</v>
      </c>
      <c r="C1052" s="23" t="n">
        <v>406514</v>
      </c>
      <c r="D1052" s="23">
        <f>_xlfn.XLOOKUP(C1052,MasterSheet!H:H,MasterSheet!F:F)</f>
        <v/>
      </c>
      <c r="E1052" s="24">
        <f>SUMIFS(MasterSheet!J:J, MasterSheet!B:B, A1052, MasterSheet!D:D, B1052, MasterSheet!H:H, C1052)</f>
        <v/>
      </c>
      <c r="F1052" s="24">
        <f>E1052*D1052</f>
        <v/>
      </c>
      <c r="G1052" s="28">
        <f>SUMIFS(MasterSheet!K:K, MasterSheet!B:B, A1052, MasterSheet!D:D, B1052, MasterSheet!H:H, C1052)</f>
        <v/>
      </c>
      <c r="H1052" s="28">
        <f>G1052*D1052</f>
        <v/>
      </c>
      <c r="I1052" s="30">
        <f>SUMIFS(MasterSheet!L:L, MasterSheet!B:B, A1052, MasterSheet!D:D, B1052, MasterSheet!H:H, C1052)</f>
        <v/>
      </c>
      <c r="J1052" s="30">
        <f>I1052*D1052</f>
        <v/>
      </c>
      <c r="K1052" s="23">
        <f>UPPER(VLOOKUP(C1052,MasterSheet!H:U,14,))</f>
        <v/>
      </c>
    </row>
    <row r="1053">
      <c r="A1053" s="23" t="inlineStr">
        <is>
          <t xml:space="preserve">EED116885  </t>
        </is>
      </c>
      <c r="B1053" s="32" t="n">
        <v>45845</v>
      </c>
      <c r="C1053" s="23" t="n">
        <v>406608</v>
      </c>
      <c r="D1053" s="23">
        <f>_xlfn.XLOOKUP(C1053,MasterSheet!H:H,MasterSheet!F:F)</f>
        <v/>
      </c>
      <c r="E1053" s="24">
        <f>SUMIFS(MasterSheet!J:J, MasterSheet!B:B, A1053, MasterSheet!D:D, B1053, MasterSheet!H:H, C1053)</f>
        <v/>
      </c>
      <c r="F1053" s="24">
        <f>E1053*D1053</f>
        <v/>
      </c>
      <c r="G1053" s="28">
        <f>SUMIFS(MasterSheet!K:K, MasterSheet!B:B, A1053, MasterSheet!D:D, B1053, MasterSheet!H:H, C1053)</f>
        <v/>
      </c>
      <c r="H1053" s="28">
        <f>G1053*D1053</f>
        <v/>
      </c>
      <c r="I1053" s="30">
        <f>SUMIFS(MasterSheet!L:L, MasterSheet!B:B, A1053, MasterSheet!D:D, B1053, MasterSheet!H:H, C1053)</f>
        <v/>
      </c>
      <c r="J1053" s="30">
        <f>I1053*D1053</f>
        <v/>
      </c>
      <c r="K1053" s="23">
        <f>UPPER(VLOOKUP(C1053,MasterSheet!H:U,14,))</f>
        <v/>
      </c>
    </row>
    <row r="1054">
      <c r="A1054" s="23" t="inlineStr">
        <is>
          <t xml:space="preserve">EED116885  </t>
        </is>
      </c>
      <c r="B1054" s="32" t="n">
        <v>45845</v>
      </c>
      <c r="C1054" s="23" t="n">
        <v>406708</v>
      </c>
      <c r="D1054" s="23">
        <f>_xlfn.XLOOKUP(C1054,MasterSheet!H:H,MasterSheet!F:F)</f>
        <v/>
      </c>
      <c r="E1054" s="24">
        <f>SUMIFS(MasterSheet!J:J, MasterSheet!B:B, A1054, MasterSheet!D:D, B1054, MasterSheet!H:H, C1054)</f>
        <v/>
      </c>
      <c r="F1054" s="24">
        <f>E1054*D1054</f>
        <v/>
      </c>
      <c r="G1054" s="28">
        <f>SUMIFS(MasterSheet!K:K, MasterSheet!B:B, A1054, MasterSheet!D:D, B1054, MasterSheet!H:H, C1054)</f>
        <v/>
      </c>
      <c r="H1054" s="28">
        <f>G1054*D1054</f>
        <v/>
      </c>
      <c r="I1054" s="30">
        <f>SUMIFS(MasterSheet!L:L, MasterSheet!B:B, A1054, MasterSheet!D:D, B1054, MasterSheet!H:H, C1054)</f>
        <v/>
      </c>
      <c r="J1054" s="30">
        <f>I1054*D1054</f>
        <v/>
      </c>
      <c r="K1054" s="23">
        <f>UPPER(VLOOKUP(C1054,MasterSheet!H:U,14,))</f>
        <v/>
      </c>
    </row>
    <row r="1055">
      <c r="A1055" s="23" t="inlineStr">
        <is>
          <t xml:space="preserve">EED116885  </t>
        </is>
      </c>
      <c r="B1055" s="32" t="n">
        <v>45845</v>
      </c>
      <c r="C1055" s="23" t="n">
        <v>407108</v>
      </c>
      <c r="D1055" s="23">
        <f>_xlfn.XLOOKUP(C1055,MasterSheet!H:H,MasterSheet!F:F)</f>
        <v/>
      </c>
      <c r="E1055" s="24">
        <f>SUMIFS(MasterSheet!J:J, MasterSheet!B:B, A1055, MasterSheet!D:D, B1055, MasterSheet!H:H, C1055)</f>
        <v/>
      </c>
      <c r="F1055" s="24">
        <f>E1055*D1055</f>
        <v/>
      </c>
      <c r="G1055" s="28">
        <f>SUMIFS(MasterSheet!K:K, MasterSheet!B:B, A1055, MasterSheet!D:D, B1055, MasterSheet!H:H, C1055)</f>
        <v/>
      </c>
      <c r="H1055" s="28">
        <f>G1055*D1055</f>
        <v/>
      </c>
      <c r="I1055" s="30">
        <f>SUMIFS(MasterSheet!L:L, MasterSheet!B:B, A1055, MasterSheet!D:D, B1055, MasterSheet!H:H, C1055)</f>
        <v/>
      </c>
      <c r="J1055" s="30">
        <f>I1055*D1055</f>
        <v/>
      </c>
      <c r="K1055" s="23">
        <f>UPPER(VLOOKUP(C1055,MasterSheet!H:U,14,))</f>
        <v/>
      </c>
    </row>
    <row r="1056">
      <c r="A1056" s="23" t="inlineStr">
        <is>
          <t xml:space="preserve">EED116885  </t>
        </is>
      </c>
      <c r="B1056" s="32" t="n">
        <v>45845</v>
      </c>
      <c r="C1056" s="23" t="n">
        <v>410719</v>
      </c>
      <c r="D1056" s="23">
        <f>_xlfn.XLOOKUP(C1056,MasterSheet!H:H,MasterSheet!F:F)</f>
        <v/>
      </c>
      <c r="E1056" s="24">
        <f>SUMIFS(MasterSheet!J:J, MasterSheet!B:B, A1056, MasterSheet!D:D, B1056, MasterSheet!H:H, C1056)</f>
        <v/>
      </c>
      <c r="F1056" s="24">
        <f>E1056*D1056</f>
        <v/>
      </c>
      <c r="G1056" s="28">
        <f>SUMIFS(MasterSheet!K:K, MasterSheet!B:B, A1056, MasterSheet!D:D, B1056, MasterSheet!H:H, C1056)</f>
        <v/>
      </c>
      <c r="H1056" s="28">
        <f>G1056*D1056</f>
        <v/>
      </c>
      <c r="I1056" s="30">
        <f>SUMIFS(MasterSheet!L:L, MasterSheet!B:B, A1056, MasterSheet!D:D, B1056, MasterSheet!H:H, C1056)</f>
        <v/>
      </c>
      <c r="J1056" s="30">
        <f>I1056*D1056</f>
        <v/>
      </c>
      <c r="K1056" s="23">
        <f>UPPER(VLOOKUP(C1056,MasterSheet!H:U,14,))</f>
        <v/>
      </c>
    </row>
    <row r="1057">
      <c r="A1057" s="23" t="inlineStr">
        <is>
          <t xml:space="preserve">EED116885  </t>
        </is>
      </c>
      <c r="B1057" s="32" t="n">
        <v>45845</v>
      </c>
      <c r="C1057" s="23" t="n">
        <v>420404</v>
      </c>
      <c r="D1057" s="23">
        <f>_xlfn.XLOOKUP(C1057,MasterSheet!H:H,MasterSheet!F:F)</f>
        <v/>
      </c>
      <c r="E1057" s="24">
        <f>SUMIFS(MasterSheet!J:J, MasterSheet!B:B, A1057, MasterSheet!D:D, B1057, MasterSheet!H:H, C1057)</f>
        <v/>
      </c>
      <c r="F1057" s="24">
        <f>E1057*D1057</f>
        <v/>
      </c>
      <c r="G1057" s="28">
        <f>SUMIFS(MasterSheet!K:K, MasterSheet!B:B, A1057, MasterSheet!D:D, B1057, MasterSheet!H:H, C1057)</f>
        <v/>
      </c>
      <c r="H1057" s="28">
        <f>G1057*D1057</f>
        <v/>
      </c>
      <c r="I1057" s="30">
        <f>SUMIFS(MasterSheet!L:L, MasterSheet!B:B, A1057, MasterSheet!D:D, B1057, MasterSheet!H:H, C1057)</f>
        <v/>
      </c>
      <c r="J1057" s="30">
        <f>I1057*D1057</f>
        <v/>
      </c>
      <c r="K1057" s="23">
        <f>UPPER(VLOOKUP(C1057,MasterSheet!H:U,14,))</f>
        <v/>
      </c>
    </row>
    <row r="1058">
      <c r="A1058" s="23" t="inlineStr">
        <is>
          <t xml:space="preserve">EED116885  </t>
        </is>
      </c>
      <c r="B1058" s="32" t="n">
        <v>45845</v>
      </c>
      <c r="C1058" s="23" t="n">
        <v>424401</v>
      </c>
      <c r="D1058" s="23">
        <f>_xlfn.XLOOKUP(C1058,MasterSheet!H:H,MasterSheet!F:F)</f>
        <v/>
      </c>
      <c r="E1058" s="24">
        <f>SUMIFS(MasterSheet!J:J, MasterSheet!B:B, A1058, MasterSheet!D:D, B1058, MasterSheet!H:H, C1058)</f>
        <v/>
      </c>
      <c r="F1058" s="24">
        <f>E1058*D1058</f>
        <v/>
      </c>
      <c r="G1058" s="28">
        <f>SUMIFS(MasterSheet!K:K, MasterSheet!B:B, A1058, MasterSheet!D:D, B1058, MasterSheet!H:H, C1058)</f>
        <v/>
      </c>
      <c r="H1058" s="28">
        <f>G1058*D1058</f>
        <v/>
      </c>
      <c r="I1058" s="30">
        <f>SUMIFS(MasterSheet!L:L, MasterSheet!B:B, A1058, MasterSheet!D:D, B1058, MasterSheet!H:H, C1058)</f>
        <v/>
      </c>
      <c r="J1058" s="30">
        <f>I1058*D1058</f>
        <v/>
      </c>
      <c r="K1058" s="23">
        <f>UPPER(VLOOKUP(C1058,MasterSheet!H:U,14,))</f>
        <v/>
      </c>
    </row>
    <row r="1059">
      <c r="A1059" s="23" t="inlineStr">
        <is>
          <t xml:space="preserve">EED116885  </t>
        </is>
      </c>
      <c r="B1059" s="32" t="n">
        <v>45845</v>
      </c>
      <c r="C1059" s="23" t="n">
        <v>480043</v>
      </c>
      <c r="D1059" s="23">
        <f>_xlfn.XLOOKUP(C1059,MasterSheet!H:H,MasterSheet!F:F)</f>
        <v/>
      </c>
      <c r="E1059" s="24">
        <f>SUMIFS(MasterSheet!J:J, MasterSheet!B:B, A1059, MasterSheet!D:D, B1059, MasterSheet!H:H, C1059)</f>
        <v/>
      </c>
      <c r="F1059" s="24">
        <f>E1059*D1059</f>
        <v/>
      </c>
      <c r="G1059" s="28">
        <f>SUMIFS(MasterSheet!K:K, MasterSheet!B:B, A1059, MasterSheet!D:D, B1059, MasterSheet!H:H, C1059)</f>
        <v/>
      </c>
      <c r="H1059" s="28">
        <f>G1059*D1059</f>
        <v/>
      </c>
      <c r="I1059" s="30">
        <f>SUMIFS(MasterSheet!L:L, MasterSheet!B:B, A1059, MasterSheet!D:D, B1059, MasterSheet!H:H, C1059)</f>
        <v/>
      </c>
      <c r="J1059" s="30">
        <f>I1059*D1059</f>
        <v/>
      </c>
      <c r="K1059" s="23">
        <f>UPPER(VLOOKUP(C1059,MasterSheet!H:U,14,))</f>
        <v/>
      </c>
    </row>
    <row r="1060">
      <c r="A1060" s="23" t="inlineStr">
        <is>
          <t xml:space="preserve">EED116885  </t>
        </is>
      </c>
      <c r="B1060" s="32" t="n">
        <v>45845</v>
      </c>
      <c r="C1060" s="23" t="n">
        <v>480137</v>
      </c>
      <c r="D1060" s="23">
        <f>_xlfn.XLOOKUP(C1060,MasterSheet!H:H,MasterSheet!F:F)</f>
        <v/>
      </c>
      <c r="E1060" s="24">
        <f>SUMIFS(MasterSheet!J:J, MasterSheet!B:B, A1060, MasterSheet!D:D, B1060, MasterSheet!H:H, C1060)</f>
        <v/>
      </c>
      <c r="F1060" s="24">
        <f>E1060*D1060</f>
        <v/>
      </c>
      <c r="G1060" s="28">
        <f>SUMIFS(MasterSheet!K:K, MasterSheet!B:B, A1060, MasterSheet!D:D, B1060, MasterSheet!H:H, C1060)</f>
        <v/>
      </c>
      <c r="H1060" s="28">
        <f>G1060*D1060</f>
        <v/>
      </c>
      <c r="I1060" s="30">
        <f>SUMIFS(MasterSheet!L:L, MasterSheet!B:B, A1060, MasterSheet!D:D, B1060, MasterSheet!H:H, C1060)</f>
        <v/>
      </c>
      <c r="J1060" s="30">
        <f>I1060*D1060</f>
        <v/>
      </c>
      <c r="K1060" s="23">
        <f>UPPER(VLOOKUP(C1060,MasterSheet!H:U,14,))</f>
        <v/>
      </c>
    </row>
    <row r="1061">
      <c r="A1061" s="23" t="inlineStr">
        <is>
          <t xml:space="preserve">EED116885  </t>
        </is>
      </c>
      <c r="B1061" s="32" t="n">
        <v>45845</v>
      </c>
      <c r="C1061" s="23" t="n">
        <v>500827</v>
      </c>
      <c r="D1061" s="23">
        <f>_xlfn.XLOOKUP(C1061,MasterSheet!H:H,MasterSheet!F:F)</f>
        <v/>
      </c>
      <c r="E1061" s="24">
        <f>SUMIFS(MasterSheet!J:J, MasterSheet!B:B, A1061, MasterSheet!D:D, B1061, MasterSheet!H:H, C1061)</f>
        <v/>
      </c>
      <c r="F1061" s="24">
        <f>E1061*D1061</f>
        <v/>
      </c>
      <c r="G1061" s="28">
        <f>SUMIFS(MasterSheet!K:K, MasterSheet!B:B, A1061, MasterSheet!D:D, B1061, MasterSheet!H:H, C1061)</f>
        <v/>
      </c>
      <c r="H1061" s="28">
        <f>G1061*D1061</f>
        <v/>
      </c>
      <c r="I1061" s="30">
        <f>SUMIFS(MasterSheet!L:L, MasterSheet!B:B, A1061, MasterSheet!D:D, B1061, MasterSheet!H:H, C1061)</f>
        <v/>
      </c>
      <c r="J1061" s="30">
        <f>I1061*D1061</f>
        <v/>
      </c>
      <c r="K1061" s="23">
        <f>UPPER(VLOOKUP(C1061,MasterSheet!H:U,14,))</f>
        <v/>
      </c>
    </row>
    <row r="1062">
      <c r="A1062" s="23" t="inlineStr">
        <is>
          <t xml:space="preserve">EED116885  </t>
        </is>
      </c>
      <c r="B1062" s="32" t="n">
        <v>45845</v>
      </c>
      <c r="C1062" s="23" t="n">
        <v>502540</v>
      </c>
      <c r="D1062" s="23">
        <f>_xlfn.XLOOKUP(C1062,MasterSheet!H:H,MasterSheet!F:F)</f>
        <v/>
      </c>
      <c r="E1062" s="24">
        <f>SUMIFS(MasterSheet!J:J, MasterSheet!B:B, A1062, MasterSheet!D:D, B1062, MasterSheet!H:H, C1062)</f>
        <v/>
      </c>
      <c r="F1062" s="24">
        <f>E1062*D1062</f>
        <v/>
      </c>
      <c r="G1062" s="28">
        <f>SUMIFS(MasterSheet!K:K, MasterSheet!B:B, A1062, MasterSheet!D:D, B1062, MasterSheet!H:H, C1062)</f>
        <v/>
      </c>
      <c r="H1062" s="28">
        <f>G1062*D1062</f>
        <v/>
      </c>
      <c r="I1062" s="30">
        <f>SUMIFS(MasterSheet!L:L, MasterSheet!B:B, A1062, MasterSheet!D:D, B1062, MasterSheet!H:H, C1062)</f>
        <v/>
      </c>
      <c r="J1062" s="30">
        <f>I1062*D1062</f>
        <v/>
      </c>
      <c r="K1062" s="23">
        <f>UPPER(VLOOKUP(C1062,MasterSheet!H:U,14,))</f>
        <v/>
      </c>
    </row>
    <row r="1063">
      <c r="A1063" s="23" t="inlineStr">
        <is>
          <t xml:space="preserve">EED116885  </t>
        </is>
      </c>
      <c r="B1063" s="32" t="n">
        <v>45845</v>
      </c>
      <c r="C1063" s="23" t="n">
        <v>502948</v>
      </c>
      <c r="D1063" s="23">
        <f>_xlfn.XLOOKUP(C1063,MasterSheet!H:H,MasterSheet!F:F)</f>
        <v/>
      </c>
      <c r="E1063" s="24">
        <f>SUMIFS(MasterSheet!J:J, MasterSheet!B:B, A1063, MasterSheet!D:D, B1063, MasterSheet!H:H, C1063)</f>
        <v/>
      </c>
      <c r="F1063" s="24">
        <f>E1063*D1063</f>
        <v/>
      </c>
      <c r="G1063" s="28">
        <f>SUMIFS(MasterSheet!K:K, MasterSheet!B:B, A1063, MasterSheet!D:D, B1063, MasterSheet!H:H, C1063)</f>
        <v/>
      </c>
      <c r="H1063" s="28">
        <f>G1063*D1063</f>
        <v/>
      </c>
      <c r="I1063" s="30">
        <f>SUMIFS(MasterSheet!L:L, MasterSheet!B:B, A1063, MasterSheet!D:D, B1063, MasterSheet!H:H, C1063)</f>
        <v/>
      </c>
      <c r="J1063" s="30">
        <f>I1063*D1063</f>
        <v/>
      </c>
      <c r="K1063" s="23">
        <f>UPPER(VLOOKUP(C1063,MasterSheet!H:U,14,))</f>
        <v/>
      </c>
    </row>
    <row r="1064">
      <c r="A1064" s="23" t="inlineStr">
        <is>
          <t xml:space="preserve">EED116885  </t>
        </is>
      </c>
      <c r="B1064" s="32" t="n">
        <v>45845</v>
      </c>
      <c r="C1064" s="23" t="n">
        <v>506313</v>
      </c>
      <c r="D1064" s="23">
        <f>_xlfn.XLOOKUP(C1064,MasterSheet!H:H,MasterSheet!F:F)</f>
        <v/>
      </c>
      <c r="E1064" s="24">
        <f>SUMIFS(MasterSheet!J:J, MasterSheet!B:B, A1064, MasterSheet!D:D, B1064, MasterSheet!H:H, C1064)</f>
        <v/>
      </c>
      <c r="F1064" s="24">
        <f>E1064*D1064</f>
        <v/>
      </c>
      <c r="G1064" s="28">
        <f>SUMIFS(MasterSheet!K:K, MasterSheet!B:B, A1064, MasterSheet!D:D, B1064, MasterSheet!H:H, C1064)</f>
        <v/>
      </c>
      <c r="H1064" s="28">
        <f>G1064*D1064</f>
        <v/>
      </c>
      <c r="I1064" s="30">
        <f>SUMIFS(MasterSheet!L:L, MasterSheet!B:B, A1064, MasterSheet!D:D, B1064, MasterSheet!H:H, C1064)</f>
        <v/>
      </c>
      <c r="J1064" s="30">
        <f>I1064*D1064</f>
        <v/>
      </c>
      <c r="K1064" s="23">
        <f>UPPER(VLOOKUP(C1064,MasterSheet!H:U,14,))</f>
        <v/>
      </c>
    </row>
    <row r="1065">
      <c r="A1065" s="23" t="inlineStr">
        <is>
          <t xml:space="preserve">EED116885  </t>
        </is>
      </c>
      <c r="B1065" s="32" t="n">
        <v>45845</v>
      </c>
      <c r="C1065" s="23" t="n">
        <v>575402</v>
      </c>
      <c r="D1065" s="23">
        <f>_xlfn.XLOOKUP(C1065,MasterSheet!H:H,MasterSheet!F:F)</f>
        <v/>
      </c>
      <c r="E1065" s="24">
        <f>SUMIFS(MasterSheet!J:J, MasterSheet!B:B, A1065, MasterSheet!D:D, B1065, MasterSheet!H:H, C1065)</f>
        <v/>
      </c>
      <c r="F1065" s="24">
        <f>E1065*D1065</f>
        <v/>
      </c>
      <c r="G1065" s="28">
        <f>SUMIFS(MasterSheet!K:K, MasterSheet!B:B, A1065, MasterSheet!D:D, B1065, MasterSheet!H:H, C1065)</f>
        <v/>
      </c>
      <c r="H1065" s="28">
        <f>G1065*D1065</f>
        <v/>
      </c>
      <c r="I1065" s="30">
        <f>SUMIFS(MasterSheet!L:L, MasterSheet!B:B, A1065, MasterSheet!D:D, B1065, MasterSheet!H:H, C1065)</f>
        <v/>
      </c>
      <c r="J1065" s="30">
        <f>I1065*D1065</f>
        <v/>
      </c>
      <c r="K1065" s="23">
        <f>UPPER(VLOOKUP(C1065,MasterSheet!H:U,14,))</f>
        <v/>
      </c>
    </row>
    <row r="1066">
      <c r="A1066" s="23" t="inlineStr">
        <is>
          <t xml:space="preserve">EED116885  </t>
        </is>
      </c>
      <c r="B1066" s="32" t="n">
        <v>45845</v>
      </c>
      <c r="C1066" s="23" t="n">
        <v>591704</v>
      </c>
      <c r="D1066" s="23">
        <f>_xlfn.XLOOKUP(C1066,MasterSheet!H:H,MasterSheet!F:F)</f>
        <v/>
      </c>
      <c r="E1066" s="24">
        <f>SUMIFS(MasterSheet!J:J, MasterSheet!B:B, A1066, MasterSheet!D:D, B1066, MasterSheet!H:H, C1066)</f>
        <v/>
      </c>
      <c r="F1066" s="24">
        <f>E1066*D1066</f>
        <v/>
      </c>
      <c r="G1066" s="28">
        <f>SUMIFS(MasterSheet!K:K, MasterSheet!B:B, A1066, MasterSheet!D:D, B1066, MasterSheet!H:H, C1066)</f>
        <v/>
      </c>
      <c r="H1066" s="28">
        <f>G1066*D1066</f>
        <v/>
      </c>
      <c r="I1066" s="30">
        <f>SUMIFS(MasterSheet!L:L, MasterSheet!B:B, A1066, MasterSheet!D:D, B1066, MasterSheet!H:H, C1066)</f>
        <v/>
      </c>
      <c r="J1066" s="30">
        <f>I1066*D1066</f>
        <v/>
      </c>
      <c r="K1066" s="23">
        <f>UPPER(VLOOKUP(C1066,MasterSheet!H:U,14,))</f>
        <v/>
      </c>
    </row>
    <row r="1067">
      <c r="A1067" s="23" t="inlineStr">
        <is>
          <t xml:space="preserve">EED116885  </t>
        </is>
      </c>
      <c r="B1067" s="32" t="n">
        <v>45845</v>
      </c>
      <c r="C1067" s="23" t="n">
        <v>626812</v>
      </c>
      <c r="D1067" s="23">
        <f>_xlfn.XLOOKUP(C1067,MasterSheet!H:H,MasterSheet!F:F)</f>
        <v/>
      </c>
      <c r="E1067" s="24">
        <f>SUMIFS(MasterSheet!J:J, MasterSheet!B:B, A1067, MasterSheet!D:D, B1067, MasterSheet!H:H, C1067)</f>
        <v/>
      </c>
      <c r="F1067" s="24">
        <f>E1067*D1067</f>
        <v/>
      </c>
      <c r="G1067" s="28">
        <f>SUMIFS(MasterSheet!K:K, MasterSheet!B:B, A1067, MasterSheet!D:D, B1067, MasterSheet!H:H, C1067)</f>
        <v/>
      </c>
      <c r="H1067" s="28">
        <f>G1067*D1067</f>
        <v/>
      </c>
      <c r="I1067" s="30">
        <f>SUMIFS(MasterSheet!L:L, MasterSheet!B:B, A1067, MasterSheet!D:D, B1067, MasterSheet!H:H, C1067)</f>
        <v/>
      </c>
      <c r="J1067" s="30">
        <f>I1067*D1067</f>
        <v/>
      </c>
      <c r="K1067" s="23">
        <f>UPPER(VLOOKUP(C1067,MasterSheet!H:U,14,))</f>
        <v/>
      </c>
    </row>
    <row r="1068">
      <c r="A1068" s="23" t="inlineStr">
        <is>
          <t xml:space="preserve">EED116885  </t>
        </is>
      </c>
      <c r="B1068" s="32" t="n">
        <v>45845</v>
      </c>
      <c r="C1068" s="23" t="n">
        <v>646408</v>
      </c>
      <c r="D1068" s="23">
        <f>_xlfn.XLOOKUP(C1068,MasterSheet!H:H,MasterSheet!F:F)</f>
        <v/>
      </c>
      <c r="E1068" s="24">
        <f>SUMIFS(MasterSheet!J:J, MasterSheet!B:B, A1068, MasterSheet!D:D, B1068, MasterSheet!H:H, C1068)</f>
        <v/>
      </c>
      <c r="F1068" s="24">
        <f>E1068*D1068</f>
        <v/>
      </c>
      <c r="G1068" s="28">
        <f>SUMIFS(MasterSheet!K:K, MasterSheet!B:B, A1068, MasterSheet!D:D, B1068, MasterSheet!H:H, C1068)</f>
        <v/>
      </c>
      <c r="H1068" s="28">
        <f>G1068*D1068</f>
        <v/>
      </c>
      <c r="I1068" s="30">
        <f>SUMIFS(MasterSheet!L:L, MasterSheet!B:B, A1068, MasterSheet!D:D, B1068, MasterSheet!H:H, C1068)</f>
        <v/>
      </c>
      <c r="J1068" s="30">
        <f>I1068*D1068</f>
        <v/>
      </c>
      <c r="K1068" s="23">
        <f>UPPER(VLOOKUP(C1068,MasterSheet!H:U,14,))</f>
        <v/>
      </c>
    </row>
    <row r="1069">
      <c r="A1069" s="23" t="inlineStr">
        <is>
          <t xml:space="preserve">EED116885  </t>
        </is>
      </c>
      <c r="B1069" s="32" t="n">
        <v>45845</v>
      </c>
      <c r="C1069" s="23" t="n">
        <v>652503</v>
      </c>
      <c r="D1069" s="23">
        <f>_xlfn.XLOOKUP(C1069,MasterSheet!H:H,MasterSheet!F:F)</f>
        <v/>
      </c>
      <c r="E1069" s="24">
        <f>SUMIFS(MasterSheet!J:J, MasterSheet!B:B, A1069, MasterSheet!D:D, B1069, MasterSheet!H:H, C1069)</f>
        <v/>
      </c>
      <c r="F1069" s="24">
        <f>E1069*D1069</f>
        <v/>
      </c>
      <c r="G1069" s="28">
        <f>SUMIFS(MasterSheet!K:K, MasterSheet!B:B, A1069, MasterSheet!D:D, B1069, MasterSheet!H:H, C1069)</f>
        <v/>
      </c>
      <c r="H1069" s="28">
        <f>G1069*D1069</f>
        <v/>
      </c>
      <c r="I1069" s="30">
        <f>SUMIFS(MasterSheet!L:L, MasterSheet!B:B, A1069, MasterSheet!D:D, B1069, MasterSheet!H:H, C1069)</f>
        <v/>
      </c>
      <c r="J1069" s="30">
        <f>I1069*D1069</f>
        <v/>
      </c>
      <c r="K1069" s="23">
        <f>UPPER(VLOOKUP(C1069,MasterSheet!H:U,14,))</f>
        <v/>
      </c>
    </row>
    <row r="1070">
      <c r="A1070" s="23" t="inlineStr">
        <is>
          <t xml:space="preserve">EED116885  </t>
        </is>
      </c>
      <c r="B1070" s="32" t="n">
        <v>45845</v>
      </c>
      <c r="C1070" s="23" t="n">
        <v>741271</v>
      </c>
      <c r="D1070" s="23">
        <f>_xlfn.XLOOKUP(C1070,MasterSheet!H:H,MasterSheet!F:F)</f>
        <v/>
      </c>
      <c r="E1070" s="24">
        <f>SUMIFS(MasterSheet!J:J, MasterSheet!B:B, A1070, MasterSheet!D:D, B1070, MasterSheet!H:H, C1070)</f>
        <v/>
      </c>
      <c r="F1070" s="24">
        <f>E1070*D1070</f>
        <v/>
      </c>
      <c r="G1070" s="28">
        <f>SUMIFS(MasterSheet!K:K, MasterSheet!B:B, A1070, MasterSheet!D:D, B1070, MasterSheet!H:H, C1070)</f>
        <v/>
      </c>
      <c r="H1070" s="28">
        <f>G1070*D1070</f>
        <v/>
      </c>
      <c r="I1070" s="30">
        <f>SUMIFS(MasterSheet!L:L, MasterSheet!B:B, A1070, MasterSheet!D:D, B1070, MasterSheet!H:H, C1070)</f>
        <v/>
      </c>
      <c r="J1070" s="30">
        <f>I1070*D1070</f>
        <v/>
      </c>
      <c r="K1070" s="23">
        <f>UPPER(VLOOKUP(C1070,MasterSheet!H:U,14,))</f>
        <v/>
      </c>
    </row>
    <row r="1071">
      <c r="A1071" s="23" t="inlineStr">
        <is>
          <t xml:space="preserve">EED116885  </t>
        </is>
      </c>
      <c r="B1071" s="32" t="n">
        <v>45845</v>
      </c>
      <c r="C1071" s="23" t="n">
        <v>781802</v>
      </c>
      <c r="D1071" s="23">
        <f>_xlfn.XLOOKUP(C1071,MasterSheet!H:H,MasterSheet!F:F)</f>
        <v/>
      </c>
      <c r="E1071" s="24">
        <f>SUMIFS(MasterSheet!J:J, MasterSheet!B:B, A1071, MasterSheet!D:D, B1071, MasterSheet!H:H, C1071)</f>
        <v/>
      </c>
      <c r="F1071" s="24">
        <f>E1071*D1071</f>
        <v/>
      </c>
      <c r="G1071" s="28">
        <f>SUMIFS(MasterSheet!K:K, MasterSheet!B:B, A1071, MasterSheet!D:D, B1071, MasterSheet!H:H, C1071)</f>
        <v/>
      </c>
      <c r="H1071" s="28">
        <f>G1071*D1071</f>
        <v/>
      </c>
      <c r="I1071" s="30">
        <f>SUMIFS(MasterSheet!L:L, MasterSheet!B:B, A1071, MasterSheet!D:D, B1071, MasterSheet!H:H, C1071)</f>
        <v/>
      </c>
      <c r="J1071" s="30">
        <f>I1071*D1071</f>
        <v/>
      </c>
      <c r="K1071" s="23">
        <f>UPPER(VLOOKUP(C1071,MasterSheet!H:U,14,))</f>
        <v/>
      </c>
    </row>
    <row r="1072">
      <c r="A1072" s="23" t="inlineStr">
        <is>
          <t xml:space="preserve">EED116885  </t>
        </is>
      </c>
      <c r="B1072" s="32" t="n">
        <v>45845</v>
      </c>
      <c r="C1072" s="23" t="n">
        <v>908303</v>
      </c>
      <c r="D1072" s="23">
        <f>_xlfn.XLOOKUP(C1072,MasterSheet!H:H,MasterSheet!F:F)</f>
        <v/>
      </c>
      <c r="E1072" s="24">
        <f>SUMIFS(MasterSheet!J:J, MasterSheet!B:B, A1072, MasterSheet!D:D, B1072, MasterSheet!H:H, C1072)</f>
        <v/>
      </c>
      <c r="F1072" s="24">
        <f>E1072*D1072</f>
        <v/>
      </c>
      <c r="G1072" s="28">
        <f>SUMIFS(MasterSheet!K:K, MasterSheet!B:B, A1072, MasterSheet!D:D, B1072, MasterSheet!H:H, C1072)</f>
        <v/>
      </c>
      <c r="H1072" s="28">
        <f>G1072*D1072</f>
        <v/>
      </c>
      <c r="I1072" s="30">
        <f>SUMIFS(MasterSheet!L:L, MasterSheet!B:B, A1072, MasterSheet!D:D, B1072, MasterSheet!H:H, C1072)</f>
        <v/>
      </c>
      <c r="J1072" s="30">
        <f>I1072*D1072</f>
        <v/>
      </c>
      <c r="K1072" s="23">
        <f>UPPER(VLOOKUP(C1072,MasterSheet!H:U,14,))</f>
        <v/>
      </c>
    </row>
    <row r="1073">
      <c r="A1073" s="23" t="inlineStr">
        <is>
          <t>RETURN FROM BIO HEALTH</t>
        </is>
      </c>
      <c r="B1073" s="32" t="n">
        <v>45846</v>
      </c>
      <c r="C1073" s="23" t="n">
        <v>344812</v>
      </c>
      <c r="D1073" s="23">
        <f>_xlfn.XLOOKUP(C1073,MasterSheet!H:H,MasterSheet!F:F)</f>
        <v/>
      </c>
      <c r="E1073" s="24">
        <f>SUMIFS(MasterSheet!J:J, MasterSheet!B:B, A1073, MasterSheet!D:D, B1073, MasterSheet!H:H, C1073)</f>
        <v/>
      </c>
      <c r="F1073" s="24">
        <f>E1073*D1073</f>
        <v/>
      </c>
      <c r="G1073" s="28">
        <f>SUMIFS(MasterSheet!K:K, MasterSheet!B:B, A1073, MasterSheet!D:D, B1073, MasterSheet!H:H, C1073)</f>
        <v/>
      </c>
      <c r="H1073" s="28">
        <f>G1073*D1073</f>
        <v/>
      </c>
      <c r="I1073" s="30">
        <f>SUMIFS(MasterSheet!L:L, MasterSheet!B:B, A1073, MasterSheet!D:D, B1073, MasterSheet!H:H, C1073)</f>
        <v/>
      </c>
      <c r="J1073" s="30">
        <f>I1073*D1073</f>
        <v/>
      </c>
      <c r="K1073" s="23">
        <f>UPPER(VLOOKUP(C1073,MasterSheet!H:U,14,))</f>
        <v/>
      </c>
    </row>
    <row r="1074">
      <c r="A1074" s="23" t="inlineStr">
        <is>
          <t>EED116829</t>
        </is>
      </c>
      <c r="B1074" s="32" t="n">
        <v>45845</v>
      </c>
      <c r="C1074" s="23" t="n">
        <v>100229</v>
      </c>
      <c r="D1074" s="23">
        <f>_xlfn.XLOOKUP(C1074,MasterSheet!H:H,MasterSheet!F:F)</f>
        <v/>
      </c>
      <c r="E1074" s="24">
        <f>SUMIFS(MasterSheet!J:J, MasterSheet!B:B, A1074, MasterSheet!D:D, B1074, MasterSheet!H:H, C1074)</f>
        <v/>
      </c>
      <c r="F1074" s="24">
        <f>E1074*D1074</f>
        <v/>
      </c>
      <c r="G1074" s="28">
        <f>SUMIFS(MasterSheet!K:K, MasterSheet!B:B, A1074, MasterSheet!D:D, B1074, MasterSheet!H:H, C1074)</f>
        <v/>
      </c>
      <c r="H1074" s="28">
        <f>G1074*D1074</f>
        <v/>
      </c>
      <c r="I1074" s="30">
        <f>SUMIFS(MasterSheet!L:L, MasterSheet!B:B, A1074, MasterSheet!D:D, B1074, MasterSheet!H:H, C1074)</f>
        <v/>
      </c>
      <c r="J1074" s="30">
        <f>I1074*D1074</f>
        <v/>
      </c>
      <c r="K1074" s="23">
        <f>UPPER(VLOOKUP(C1074,MasterSheet!H:U,14,))</f>
        <v/>
      </c>
    </row>
    <row r="1075">
      <c r="A1075" s="23" t="inlineStr">
        <is>
          <t>EED116829</t>
        </is>
      </c>
      <c r="B1075" s="32" t="n">
        <v>45845</v>
      </c>
      <c r="C1075" s="23" t="n">
        <v>100451</v>
      </c>
      <c r="D1075" s="23">
        <f>_xlfn.XLOOKUP(C1075,MasterSheet!H:H,MasterSheet!F:F)</f>
        <v/>
      </c>
      <c r="E1075" s="24">
        <f>SUMIFS(MasterSheet!J:J, MasterSheet!B:B, A1075, MasterSheet!D:D, B1075, MasterSheet!H:H, C1075)</f>
        <v/>
      </c>
      <c r="F1075" s="24">
        <f>E1075*D1075</f>
        <v/>
      </c>
      <c r="G1075" s="28">
        <f>SUMIFS(MasterSheet!K:K, MasterSheet!B:B, A1075, MasterSheet!D:D, B1075, MasterSheet!H:H, C1075)</f>
        <v/>
      </c>
      <c r="H1075" s="28">
        <f>G1075*D1075</f>
        <v/>
      </c>
      <c r="I1075" s="30">
        <f>SUMIFS(MasterSheet!L:L, MasterSheet!B:B, A1075, MasterSheet!D:D, B1075, MasterSheet!H:H, C1075)</f>
        <v/>
      </c>
      <c r="J1075" s="30">
        <f>I1075*D1075</f>
        <v/>
      </c>
      <c r="K1075" s="23">
        <f>UPPER(VLOOKUP(C1075,MasterSheet!H:U,14,))</f>
        <v/>
      </c>
    </row>
    <row r="1076">
      <c r="A1076" s="23" t="inlineStr">
        <is>
          <t>EED116829</t>
        </is>
      </c>
      <c r="B1076" s="32" t="n">
        <v>45845</v>
      </c>
      <c r="C1076" s="23" t="n">
        <v>100733</v>
      </c>
      <c r="D1076" s="23">
        <f>_xlfn.XLOOKUP(C1076,MasterSheet!H:H,MasterSheet!F:F)</f>
        <v/>
      </c>
      <c r="E1076" s="24">
        <f>SUMIFS(MasterSheet!J:J, MasterSheet!B:B, A1076, MasterSheet!D:D, B1076, MasterSheet!H:H, C1076)</f>
        <v/>
      </c>
      <c r="F1076" s="24">
        <f>E1076*D1076</f>
        <v/>
      </c>
      <c r="G1076" s="28">
        <f>SUMIFS(MasterSheet!K:K, MasterSheet!B:B, A1076, MasterSheet!D:D, B1076, MasterSheet!H:H, C1076)</f>
        <v/>
      </c>
      <c r="H1076" s="28">
        <f>G1076*D1076</f>
        <v/>
      </c>
      <c r="I1076" s="30">
        <f>SUMIFS(MasterSheet!L:L, MasterSheet!B:B, A1076, MasterSheet!D:D, B1076, MasterSheet!H:H, C1076)</f>
        <v/>
      </c>
      <c r="J1076" s="30">
        <f>I1076*D1076</f>
        <v/>
      </c>
      <c r="K1076" s="23">
        <f>UPPER(VLOOKUP(C1076,MasterSheet!H:U,14,))</f>
        <v/>
      </c>
    </row>
    <row r="1077">
      <c r="A1077" s="23" t="inlineStr">
        <is>
          <t>EED116829</t>
        </is>
      </c>
      <c r="B1077" s="32" t="n">
        <v>45845</v>
      </c>
      <c r="C1077" s="23" t="n">
        <v>102054</v>
      </c>
      <c r="D1077" s="23">
        <f>_xlfn.XLOOKUP(C1077,MasterSheet!H:H,MasterSheet!F:F)</f>
        <v/>
      </c>
      <c r="E1077" s="24">
        <f>SUMIFS(MasterSheet!J:J, MasterSheet!B:B, A1077, MasterSheet!D:D, B1077, MasterSheet!H:H, C1077)</f>
        <v/>
      </c>
      <c r="F1077" s="24">
        <f>E1077*D1077</f>
        <v/>
      </c>
      <c r="G1077" s="28">
        <f>SUMIFS(MasterSheet!K:K, MasterSheet!B:B, A1077, MasterSheet!D:D, B1077, MasterSheet!H:H, C1077)</f>
        <v/>
      </c>
      <c r="H1077" s="28">
        <f>G1077*D1077</f>
        <v/>
      </c>
      <c r="I1077" s="30">
        <f>SUMIFS(MasterSheet!L:L, MasterSheet!B:B, A1077, MasterSheet!D:D, B1077, MasterSheet!H:H, C1077)</f>
        <v/>
      </c>
      <c r="J1077" s="30">
        <f>I1077*D1077</f>
        <v/>
      </c>
      <c r="K1077" s="23">
        <f>UPPER(VLOOKUP(C1077,MasterSheet!H:U,14,))</f>
        <v/>
      </c>
    </row>
    <row r="1078">
      <c r="A1078" s="23" t="inlineStr">
        <is>
          <t>EED116829</t>
        </is>
      </c>
      <c r="B1078" s="32" t="n">
        <v>45845</v>
      </c>
      <c r="C1078" s="23" t="n">
        <v>103012</v>
      </c>
      <c r="D1078" s="23">
        <f>_xlfn.XLOOKUP(C1078,MasterSheet!H:H,MasterSheet!F:F)</f>
        <v/>
      </c>
      <c r="E1078" s="24">
        <f>SUMIFS(MasterSheet!J:J, MasterSheet!B:B, A1078, MasterSheet!D:D, B1078, MasterSheet!H:H, C1078)</f>
        <v/>
      </c>
      <c r="F1078" s="24">
        <f>E1078*D1078</f>
        <v/>
      </c>
      <c r="G1078" s="28">
        <f>SUMIFS(MasterSheet!K:K, MasterSheet!B:B, A1078, MasterSheet!D:D, B1078, MasterSheet!H:H, C1078)</f>
        <v/>
      </c>
      <c r="H1078" s="28">
        <f>G1078*D1078</f>
        <v/>
      </c>
      <c r="I1078" s="30">
        <f>SUMIFS(MasterSheet!L:L, MasterSheet!B:B, A1078, MasterSheet!D:D, B1078, MasterSheet!H:H, C1078)</f>
        <v/>
      </c>
      <c r="J1078" s="30">
        <f>I1078*D1078</f>
        <v/>
      </c>
      <c r="K1078" s="23">
        <f>UPPER(VLOOKUP(C1078,MasterSheet!H:U,14,))</f>
        <v/>
      </c>
    </row>
    <row r="1079">
      <c r="A1079" s="23" t="inlineStr">
        <is>
          <t>EED116829</t>
        </is>
      </c>
      <c r="B1079" s="32" t="n">
        <v>45845</v>
      </c>
      <c r="C1079" s="23" t="n">
        <v>103138</v>
      </c>
      <c r="D1079" s="23">
        <f>_xlfn.XLOOKUP(C1079,MasterSheet!H:H,MasterSheet!F:F)</f>
        <v/>
      </c>
      <c r="E1079" s="24">
        <f>SUMIFS(MasterSheet!J:J, MasterSheet!B:B, A1079, MasterSheet!D:D, B1079, MasterSheet!H:H, C1079)</f>
        <v/>
      </c>
      <c r="F1079" s="24">
        <f>E1079*D1079</f>
        <v/>
      </c>
      <c r="G1079" s="28">
        <f>SUMIFS(MasterSheet!K:K, MasterSheet!B:B, A1079, MasterSheet!D:D, B1079, MasterSheet!H:H, C1079)</f>
        <v/>
      </c>
      <c r="H1079" s="28">
        <f>G1079*D1079</f>
        <v/>
      </c>
      <c r="I1079" s="30">
        <f>SUMIFS(MasterSheet!L:L, MasterSheet!B:B, A1079, MasterSheet!D:D, B1079, MasterSheet!H:H, C1079)</f>
        <v/>
      </c>
      <c r="J1079" s="30">
        <f>I1079*D1079</f>
        <v/>
      </c>
      <c r="K1079" s="23">
        <f>UPPER(VLOOKUP(C1079,MasterSheet!H:U,14,))</f>
        <v/>
      </c>
    </row>
    <row r="1080">
      <c r="A1080" s="23" t="inlineStr">
        <is>
          <t>EED116829</t>
        </is>
      </c>
      <c r="B1080" s="32" t="n">
        <v>45845</v>
      </c>
      <c r="C1080" s="23" t="n">
        <v>103259</v>
      </c>
      <c r="D1080" s="23">
        <f>_xlfn.XLOOKUP(C1080,MasterSheet!H:H,MasterSheet!F:F)</f>
        <v/>
      </c>
      <c r="E1080" s="24">
        <f>SUMIFS(MasterSheet!J:J, MasterSheet!B:B, A1080, MasterSheet!D:D, B1080, MasterSheet!H:H, C1080)</f>
        <v/>
      </c>
      <c r="F1080" s="24">
        <f>E1080*D1080</f>
        <v/>
      </c>
      <c r="G1080" s="28">
        <f>SUMIFS(MasterSheet!K:K, MasterSheet!B:B, A1080, MasterSheet!D:D, B1080, MasterSheet!H:H, C1080)</f>
        <v/>
      </c>
      <c r="H1080" s="28">
        <f>G1080*D1080</f>
        <v/>
      </c>
      <c r="I1080" s="30">
        <f>SUMIFS(MasterSheet!L:L, MasterSheet!B:B, A1080, MasterSheet!D:D, B1080, MasterSheet!H:H, C1080)</f>
        <v/>
      </c>
      <c r="J1080" s="30">
        <f>I1080*D1080</f>
        <v/>
      </c>
      <c r="K1080" s="23">
        <f>UPPER(VLOOKUP(C1080,MasterSheet!H:U,14,))</f>
        <v/>
      </c>
    </row>
    <row r="1081">
      <c r="A1081" s="23" t="inlineStr">
        <is>
          <t>EED116829</t>
        </is>
      </c>
      <c r="B1081" s="32" t="n">
        <v>45845</v>
      </c>
      <c r="C1081" s="23" t="n">
        <v>103260</v>
      </c>
      <c r="D1081" s="23">
        <f>_xlfn.XLOOKUP(C1081,MasterSheet!H:H,MasterSheet!F:F)</f>
        <v/>
      </c>
      <c r="E1081" s="24">
        <f>SUMIFS(MasterSheet!J:J, MasterSheet!B:B, A1081, MasterSheet!D:D, B1081, MasterSheet!H:H, C1081)</f>
        <v/>
      </c>
      <c r="F1081" s="24">
        <f>E1081*D1081</f>
        <v/>
      </c>
      <c r="G1081" s="28">
        <f>SUMIFS(MasterSheet!K:K, MasterSheet!B:B, A1081, MasterSheet!D:D, B1081, MasterSheet!H:H, C1081)</f>
        <v/>
      </c>
      <c r="H1081" s="28">
        <f>G1081*D1081</f>
        <v/>
      </c>
      <c r="I1081" s="30">
        <f>SUMIFS(MasterSheet!L:L, MasterSheet!B:B, A1081, MasterSheet!D:D, B1081, MasterSheet!H:H, C1081)</f>
        <v/>
      </c>
      <c r="J1081" s="30">
        <f>I1081*D1081</f>
        <v/>
      </c>
      <c r="K1081" s="23">
        <f>UPPER(VLOOKUP(C1081,MasterSheet!H:U,14,))</f>
        <v/>
      </c>
    </row>
    <row r="1082">
      <c r="A1082" s="23" t="inlineStr">
        <is>
          <t>EED116829</t>
        </is>
      </c>
      <c r="B1082" s="32" t="n">
        <v>45845</v>
      </c>
      <c r="C1082" s="23" t="n">
        <v>104418</v>
      </c>
      <c r="D1082" s="23">
        <f>_xlfn.XLOOKUP(C1082,MasterSheet!H:H,MasterSheet!F:F)</f>
        <v/>
      </c>
      <c r="E1082" s="24">
        <f>SUMIFS(MasterSheet!J:J, MasterSheet!B:B, A1082, MasterSheet!D:D, B1082, MasterSheet!H:H, C1082)</f>
        <v/>
      </c>
      <c r="F1082" s="24">
        <f>E1082*D1082</f>
        <v/>
      </c>
      <c r="G1082" s="28">
        <f>SUMIFS(MasterSheet!K:K, MasterSheet!B:B, A1082, MasterSheet!D:D, B1082, MasterSheet!H:H, C1082)</f>
        <v/>
      </c>
      <c r="H1082" s="28">
        <f>G1082*D1082</f>
        <v/>
      </c>
      <c r="I1082" s="30">
        <f>SUMIFS(MasterSheet!L:L, MasterSheet!B:B, A1082, MasterSheet!D:D, B1082, MasterSheet!H:H, C1082)</f>
        <v/>
      </c>
      <c r="J1082" s="30">
        <f>I1082*D1082</f>
        <v/>
      </c>
      <c r="K1082" s="23">
        <f>UPPER(VLOOKUP(C1082,MasterSheet!H:U,14,))</f>
        <v/>
      </c>
    </row>
    <row r="1083">
      <c r="A1083" s="23" t="inlineStr">
        <is>
          <t>EED116829</t>
        </is>
      </c>
      <c r="B1083" s="32" t="n">
        <v>45845</v>
      </c>
      <c r="C1083" s="23" t="n">
        <v>104705</v>
      </c>
      <c r="D1083" s="23">
        <f>_xlfn.XLOOKUP(C1083,MasterSheet!H:H,MasterSheet!F:F)</f>
        <v/>
      </c>
      <c r="E1083" s="24">
        <f>SUMIFS(MasterSheet!J:J, MasterSheet!B:B, A1083, MasterSheet!D:D, B1083, MasterSheet!H:H, C1083)</f>
        <v/>
      </c>
      <c r="F1083" s="24">
        <f>E1083*D1083</f>
        <v/>
      </c>
      <c r="G1083" s="28">
        <f>SUMIFS(MasterSheet!K:K, MasterSheet!B:B, A1083, MasterSheet!D:D, B1083, MasterSheet!H:H, C1083)</f>
        <v/>
      </c>
      <c r="H1083" s="28">
        <f>G1083*D1083</f>
        <v/>
      </c>
      <c r="I1083" s="30">
        <f>SUMIFS(MasterSheet!L:L, MasterSheet!B:B, A1083, MasterSheet!D:D, B1083, MasterSheet!H:H, C1083)</f>
        <v/>
      </c>
      <c r="J1083" s="30">
        <f>I1083*D1083</f>
        <v/>
      </c>
      <c r="K1083" s="23">
        <f>UPPER(VLOOKUP(C1083,MasterSheet!H:U,14,))</f>
        <v/>
      </c>
    </row>
    <row r="1084">
      <c r="A1084" s="23" t="inlineStr">
        <is>
          <t>EED116829</t>
        </is>
      </c>
      <c r="B1084" s="32" t="n">
        <v>45845</v>
      </c>
      <c r="C1084" s="23" t="n">
        <v>107215</v>
      </c>
      <c r="D1084" s="23">
        <f>_xlfn.XLOOKUP(C1084,MasterSheet!H:H,MasterSheet!F:F)</f>
        <v/>
      </c>
      <c r="E1084" s="24">
        <f>SUMIFS(MasterSheet!J:J, MasterSheet!B:B, A1084, MasterSheet!D:D, B1084, MasterSheet!H:H, C1084)</f>
        <v/>
      </c>
      <c r="F1084" s="24">
        <f>E1084*D1084</f>
        <v/>
      </c>
      <c r="G1084" s="28">
        <f>SUMIFS(MasterSheet!K:K, MasterSheet!B:B, A1084, MasterSheet!D:D, B1084, MasterSheet!H:H, C1084)</f>
        <v/>
      </c>
      <c r="H1084" s="28">
        <f>G1084*D1084</f>
        <v/>
      </c>
      <c r="I1084" s="30">
        <f>SUMIFS(MasterSheet!L:L, MasterSheet!B:B, A1084, MasterSheet!D:D, B1084, MasterSheet!H:H, C1084)</f>
        <v/>
      </c>
      <c r="J1084" s="30">
        <f>I1084*D1084</f>
        <v/>
      </c>
      <c r="K1084" s="23">
        <f>UPPER(VLOOKUP(C1084,MasterSheet!H:U,14,))</f>
        <v/>
      </c>
    </row>
    <row r="1085">
      <c r="A1085" s="23" t="inlineStr">
        <is>
          <t>EED116829</t>
        </is>
      </c>
      <c r="B1085" s="32" t="n">
        <v>45845</v>
      </c>
      <c r="C1085" s="23" t="n">
        <v>107641</v>
      </c>
      <c r="D1085" s="23">
        <f>_xlfn.XLOOKUP(C1085,MasterSheet!H:H,MasterSheet!F:F)</f>
        <v/>
      </c>
      <c r="E1085" s="24">
        <f>SUMIFS(MasterSheet!J:J, MasterSheet!B:B, A1085, MasterSheet!D:D, B1085, MasterSheet!H:H, C1085)</f>
        <v/>
      </c>
      <c r="F1085" s="24">
        <f>E1085*D1085</f>
        <v/>
      </c>
      <c r="G1085" s="28">
        <f>SUMIFS(MasterSheet!K:K, MasterSheet!B:B, A1085, MasterSheet!D:D, B1085, MasterSheet!H:H, C1085)</f>
        <v/>
      </c>
      <c r="H1085" s="28">
        <f>G1085*D1085</f>
        <v/>
      </c>
      <c r="I1085" s="30">
        <f>SUMIFS(MasterSheet!L:L, MasterSheet!B:B, A1085, MasterSheet!D:D, B1085, MasterSheet!H:H, C1085)</f>
        <v/>
      </c>
      <c r="J1085" s="30">
        <f>I1085*D1085</f>
        <v/>
      </c>
      <c r="K1085" s="23">
        <f>UPPER(VLOOKUP(C1085,MasterSheet!H:U,14,))</f>
        <v/>
      </c>
    </row>
    <row r="1086">
      <c r="A1086" s="23" t="inlineStr">
        <is>
          <t>EED116829</t>
        </is>
      </c>
      <c r="B1086" s="32" t="n">
        <v>45845</v>
      </c>
      <c r="C1086" s="23" t="n">
        <v>115537</v>
      </c>
      <c r="D1086" s="23">
        <f>_xlfn.XLOOKUP(C1086,MasterSheet!H:H,MasterSheet!F:F)</f>
        <v/>
      </c>
      <c r="E1086" s="24">
        <f>SUMIFS(MasterSheet!J:J, MasterSheet!B:B, A1086, MasterSheet!D:D, B1086, MasterSheet!H:H, C1086)</f>
        <v/>
      </c>
      <c r="F1086" s="24">
        <f>E1086*D1086</f>
        <v/>
      </c>
      <c r="G1086" s="28">
        <f>SUMIFS(MasterSheet!K:K, MasterSheet!B:B, A1086, MasterSheet!D:D, B1086, MasterSheet!H:H, C1086)</f>
        <v/>
      </c>
      <c r="H1086" s="28">
        <f>G1086*D1086</f>
        <v/>
      </c>
      <c r="I1086" s="30">
        <f>SUMIFS(MasterSheet!L:L, MasterSheet!B:B, A1086, MasterSheet!D:D, B1086, MasterSheet!H:H, C1086)</f>
        <v/>
      </c>
      <c r="J1086" s="30">
        <f>I1086*D1086</f>
        <v/>
      </c>
      <c r="K1086" s="23">
        <f>UPPER(VLOOKUP(C1086,MasterSheet!H:U,14,))</f>
        <v/>
      </c>
    </row>
    <row r="1087">
      <c r="A1087" s="23" t="inlineStr">
        <is>
          <t>EED116829</t>
        </is>
      </c>
      <c r="B1087" s="32" t="n">
        <v>45845</v>
      </c>
      <c r="C1087" s="23" t="n">
        <v>115538</v>
      </c>
      <c r="D1087" s="23">
        <f>_xlfn.XLOOKUP(C1087,MasterSheet!H:H,MasterSheet!F:F)</f>
        <v/>
      </c>
      <c r="E1087" s="24">
        <f>SUMIFS(MasterSheet!J:J, MasterSheet!B:B, A1087, MasterSheet!D:D, B1087, MasterSheet!H:H, C1087)</f>
        <v/>
      </c>
      <c r="F1087" s="24">
        <f>E1087*D1087</f>
        <v/>
      </c>
      <c r="G1087" s="28">
        <f>SUMIFS(MasterSheet!K:K, MasterSheet!B:B, A1087, MasterSheet!D:D, B1087, MasterSheet!H:H, C1087)</f>
        <v/>
      </c>
      <c r="H1087" s="28">
        <f>G1087*D1087</f>
        <v/>
      </c>
      <c r="I1087" s="30">
        <f>SUMIFS(MasterSheet!L:L, MasterSheet!B:B, A1087, MasterSheet!D:D, B1087, MasterSheet!H:H, C1087)</f>
        <v/>
      </c>
      <c r="J1087" s="30">
        <f>I1087*D1087</f>
        <v/>
      </c>
      <c r="K1087" s="23">
        <f>UPPER(VLOOKUP(C1087,MasterSheet!H:U,14,))</f>
        <v/>
      </c>
    </row>
    <row r="1088">
      <c r="A1088" s="23" t="inlineStr">
        <is>
          <t>EED116829</t>
        </is>
      </c>
      <c r="B1088" s="32" t="n">
        <v>45845</v>
      </c>
      <c r="C1088" s="23" t="n">
        <v>117429</v>
      </c>
      <c r="D1088" s="23">
        <f>_xlfn.XLOOKUP(C1088,MasterSheet!H:H,MasterSheet!F:F)</f>
        <v/>
      </c>
      <c r="E1088" s="24">
        <f>SUMIFS(MasterSheet!J:J, MasterSheet!B:B, A1088, MasterSheet!D:D, B1088, MasterSheet!H:H, C1088)</f>
        <v/>
      </c>
      <c r="F1088" s="24">
        <f>E1088*D1088</f>
        <v/>
      </c>
      <c r="G1088" s="28">
        <f>SUMIFS(MasterSheet!K:K, MasterSheet!B:B, A1088, MasterSheet!D:D, B1088, MasterSheet!H:H, C1088)</f>
        <v/>
      </c>
      <c r="H1088" s="28">
        <f>G1088*D1088</f>
        <v/>
      </c>
      <c r="I1088" s="30">
        <f>SUMIFS(MasterSheet!L:L, MasterSheet!B:B, A1088, MasterSheet!D:D, B1088, MasterSheet!H:H, C1088)</f>
        <v/>
      </c>
      <c r="J1088" s="30">
        <f>I1088*D1088</f>
        <v/>
      </c>
      <c r="K1088" s="23">
        <f>UPPER(VLOOKUP(C1088,MasterSheet!H:U,14,))</f>
        <v/>
      </c>
    </row>
    <row r="1089">
      <c r="A1089" s="23" t="inlineStr">
        <is>
          <t>EED116829</t>
        </is>
      </c>
      <c r="B1089" s="32" t="n">
        <v>45845</v>
      </c>
      <c r="C1089" s="23" t="n">
        <v>135259</v>
      </c>
      <c r="D1089" s="23">
        <f>_xlfn.XLOOKUP(C1089,MasterSheet!H:H,MasterSheet!F:F)</f>
        <v/>
      </c>
      <c r="E1089" s="24">
        <f>SUMIFS(MasterSheet!J:J, MasterSheet!B:B, A1089, MasterSheet!D:D, B1089, MasterSheet!H:H, C1089)</f>
        <v/>
      </c>
      <c r="F1089" s="24">
        <f>E1089*D1089</f>
        <v/>
      </c>
      <c r="G1089" s="28">
        <f>SUMIFS(MasterSheet!K:K, MasterSheet!B:B, A1089, MasterSheet!D:D, B1089, MasterSheet!H:H, C1089)</f>
        <v/>
      </c>
      <c r="H1089" s="28">
        <f>G1089*D1089</f>
        <v/>
      </c>
      <c r="I1089" s="30">
        <f>SUMIFS(MasterSheet!L:L, MasterSheet!B:B, A1089, MasterSheet!D:D, B1089, MasterSheet!H:H, C1089)</f>
        <v/>
      </c>
      <c r="J1089" s="30">
        <f>I1089*D1089</f>
        <v/>
      </c>
      <c r="K1089" s="23">
        <f>UPPER(VLOOKUP(C1089,MasterSheet!H:U,14,))</f>
        <v/>
      </c>
    </row>
    <row r="1090">
      <c r="A1090" s="23" t="inlineStr">
        <is>
          <t>EED116829</t>
        </is>
      </c>
      <c r="B1090" s="32" t="n">
        <v>45845</v>
      </c>
      <c r="C1090" s="23" t="n">
        <v>145521</v>
      </c>
      <c r="D1090" s="23">
        <f>_xlfn.XLOOKUP(C1090,MasterSheet!H:H,MasterSheet!F:F)</f>
        <v/>
      </c>
      <c r="E1090" s="24">
        <f>SUMIFS(MasterSheet!J:J, MasterSheet!B:B, A1090, MasterSheet!D:D, B1090, MasterSheet!H:H, C1090)</f>
        <v/>
      </c>
      <c r="F1090" s="24">
        <f>E1090*D1090</f>
        <v/>
      </c>
      <c r="G1090" s="28">
        <f>SUMIFS(MasterSheet!K:K, MasterSheet!B:B, A1090, MasterSheet!D:D, B1090, MasterSheet!H:H, C1090)</f>
        <v/>
      </c>
      <c r="H1090" s="28">
        <f>G1090*D1090</f>
        <v/>
      </c>
      <c r="I1090" s="30">
        <f>SUMIFS(MasterSheet!L:L, MasterSheet!B:B, A1090, MasterSheet!D:D, B1090, MasterSheet!H:H, C1090)</f>
        <v/>
      </c>
      <c r="J1090" s="30">
        <f>I1090*D1090</f>
        <v/>
      </c>
      <c r="K1090" s="23">
        <f>UPPER(VLOOKUP(C1090,MasterSheet!H:U,14,))</f>
        <v/>
      </c>
    </row>
    <row r="1091">
      <c r="A1091" s="23" t="inlineStr">
        <is>
          <t>EED116829</t>
        </is>
      </c>
      <c r="B1091" s="32" t="n">
        <v>45845</v>
      </c>
      <c r="C1091" s="23" t="n">
        <v>285205</v>
      </c>
      <c r="D1091" s="23">
        <f>_xlfn.XLOOKUP(C1091,MasterSheet!H:H,MasterSheet!F:F)</f>
        <v/>
      </c>
      <c r="E1091" s="24">
        <f>SUMIFS(MasterSheet!J:J, MasterSheet!B:B, A1091, MasterSheet!D:D, B1091, MasterSheet!H:H, C1091)</f>
        <v/>
      </c>
      <c r="F1091" s="24">
        <f>E1091*D1091</f>
        <v/>
      </c>
      <c r="G1091" s="28">
        <f>SUMIFS(MasterSheet!K:K, MasterSheet!B:B, A1091, MasterSheet!D:D, B1091, MasterSheet!H:H, C1091)</f>
        <v/>
      </c>
      <c r="H1091" s="28">
        <f>G1091*D1091</f>
        <v/>
      </c>
      <c r="I1091" s="30">
        <f>SUMIFS(MasterSheet!L:L, MasterSheet!B:B, A1091, MasterSheet!D:D, B1091, MasterSheet!H:H, C1091)</f>
        <v/>
      </c>
      <c r="J1091" s="30">
        <f>I1091*D1091</f>
        <v/>
      </c>
      <c r="K1091" s="23">
        <f>UPPER(VLOOKUP(C1091,MasterSheet!H:U,14,))</f>
        <v/>
      </c>
    </row>
    <row r="1092">
      <c r="A1092" s="23" t="inlineStr">
        <is>
          <t>EED116829</t>
        </is>
      </c>
      <c r="B1092" s="32" t="n">
        <v>45845</v>
      </c>
      <c r="C1092" s="23" t="n">
        <v>320011</v>
      </c>
      <c r="D1092" s="23">
        <f>_xlfn.XLOOKUP(C1092,MasterSheet!H:H,MasterSheet!F:F)</f>
        <v/>
      </c>
      <c r="E1092" s="24">
        <f>SUMIFS(MasterSheet!J:J, MasterSheet!B:B, A1092, MasterSheet!D:D, B1092, MasterSheet!H:H, C1092)</f>
        <v/>
      </c>
      <c r="F1092" s="24">
        <f>E1092*D1092</f>
        <v/>
      </c>
      <c r="G1092" s="28">
        <f>SUMIFS(MasterSheet!K:K, MasterSheet!B:B, A1092, MasterSheet!D:D, B1092, MasterSheet!H:H, C1092)</f>
        <v/>
      </c>
      <c r="H1092" s="28">
        <f>G1092*D1092</f>
        <v/>
      </c>
      <c r="I1092" s="30">
        <f>SUMIFS(MasterSheet!L:L, MasterSheet!B:B, A1092, MasterSheet!D:D, B1092, MasterSheet!H:H, C1092)</f>
        <v/>
      </c>
      <c r="J1092" s="30">
        <f>I1092*D1092</f>
        <v/>
      </c>
      <c r="K1092" s="23">
        <f>UPPER(VLOOKUP(C1092,MasterSheet!H:U,14,))</f>
        <v/>
      </c>
    </row>
    <row r="1093">
      <c r="A1093" s="23" t="inlineStr">
        <is>
          <t>EED116829</t>
        </is>
      </c>
      <c r="B1093" s="32" t="n">
        <v>45845</v>
      </c>
      <c r="C1093" s="23" t="n">
        <v>320012</v>
      </c>
      <c r="D1093" s="23">
        <f>_xlfn.XLOOKUP(C1093,MasterSheet!H:H,MasterSheet!F:F)</f>
        <v/>
      </c>
      <c r="E1093" s="24">
        <f>SUMIFS(MasterSheet!J:J, MasterSheet!B:B, A1093, MasterSheet!D:D, B1093, MasterSheet!H:H, C1093)</f>
        <v/>
      </c>
      <c r="F1093" s="24">
        <f>E1093*D1093</f>
        <v/>
      </c>
      <c r="G1093" s="28">
        <f>SUMIFS(MasterSheet!K:K, MasterSheet!B:B, A1093, MasterSheet!D:D, B1093, MasterSheet!H:H, C1093)</f>
        <v/>
      </c>
      <c r="H1093" s="28">
        <f>G1093*D1093</f>
        <v/>
      </c>
      <c r="I1093" s="30">
        <f>SUMIFS(MasterSheet!L:L, MasterSheet!B:B, A1093, MasterSheet!D:D, B1093, MasterSheet!H:H, C1093)</f>
        <v/>
      </c>
      <c r="J1093" s="30">
        <f>I1093*D1093</f>
        <v/>
      </c>
      <c r="K1093" s="23">
        <f>UPPER(VLOOKUP(C1093,MasterSheet!H:U,14,))</f>
        <v/>
      </c>
    </row>
    <row r="1094">
      <c r="A1094" s="23" t="inlineStr">
        <is>
          <t>EED116829</t>
        </is>
      </c>
      <c r="B1094" s="32" t="n">
        <v>45845</v>
      </c>
      <c r="C1094" s="23" t="n">
        <v>405719</v>
      </c>
      <c r="D1094" s="23">
        <f>_xlfn.XLOOKUP(C1094,MasterSheet!H:H,MasterSheet!F:F)</f>
        <v/>
      </c>
      <c r="E1094" s="24">
        <f>SUMIFS(MasterSheet!J:J, MasterSheet!B:B, A1094, MasterSheet!D:D, B1094, MasterSheet!H:H, C1094)</f>
        <v/>
      </c>
      <c r="F1094" s="24">
        <f>E1094*D1094</f>
        <v/>
      </c>
      <c r="G1094" s="28">
        <f>SUMIFS(MasterSheet!K:K, MasterSheet!B:B, A1094, MasterSheet!D:D, B1094, MasterSheet!H:H, C1094)</f>
        <v/>
      </c>
      <c r="H1094" s="28">
        <f>G1094*D1094</f>
        <v/>
      </c>
      <c r="I1094" s="30">
        <f>SUMIFS(MasterSheet!L:L, MasterSheet!B:B, A1094, MasterSheet!D:D, B1094, MasterSheet!H:H, C1094)</f>
        <v/>
      </c>
      <c r="J1094" s="30">
        <f>I1094*D1094</f>
        <v/>
      </c>
      <c r="K1094" s="23">
        <f>UPPER(VLOOKUP(C1094,MasterSheet!H:U,14,))</f>
        <v/>
      </c>
    </row>
    <row r="1095">
      <c r="A1095" s="23" t="inlineStr">
        <is>
          <t>EED116829</t>
        </is>
      </c>
      <c r="B1095" s="32" t="n">
        <v>45845</v>
      </c>
      <c r="C1095" s="23" t="n">
        <v>405720</v>
      </c>
      <c r="D1095" s="23">
        <f>_xlfn.XLOOKUP(C1095,MasterSheet!H:H,MasterSheet!F:F)</f>
        <v/>
      </c>
      <c r="E1095" s="24">
        <f>SUMIFS(MasterSheet!J:J, MasterSheet!B:B, A1095, MasterSheet!D:D, B1095, MasterSheet!H:H, C1095)</f>
        <v/>
      </c>
      <c r="F1095" s="24">
        <f>E1095*D1095</f>
        <v/>
      </c>
      <c r="G1095" s="28">
        <f>SUMIFS(MasterSheet!K:K, MasterSheet!B:B, A1095, MasterSheet!D:D, B1095, MasterSheet!H:H, C1095)</f>
        <v/>
      </c>
      <c r="H1095" s="28">
        <f>G1095*D1095</f>
        <v/>
      </c>
      <c r="I1095" s="30">
        <f>SUMIFS(MasterSheet!L:L, MasterSheet!B:B, A1095, MasterSheet!D:D, B1095, MasterSheet!H:H, C1095)</f>
        <v/>
      </c>
      <c r="J1095" s="30">
        <f>I1095*D1095</f>
        <v/>
      </c>
      <c r="K1095" s="23">
        <f>UPPER(VLOOKUP(C1095,MasterSheet!H:U,14,))</f>
        <v/>
      </c>
    </row>
    <row r="1096">
      <c r="A1096" s="23" t="inlineStr">
        <is>
          <t>EED116829</t>
        </is>
      </c>
      <c r="B1096" s="32" t="n">
        <v>45845</v>
      </c>
      <c r="C1096" s="23" t="n">
        <v>406509</v>
      </c>
      <c r="D1096" s="23">
        <f>_xlfn.XLOOKUP(C1096,MasterSheet!H:H,MasterSheet!F:F)</f>
        <v/>
      </c>
      <c r="E1096" s="24">
        <f>SUMIFS(MasterSheet!J:J, MasterSheet!B:B, A1096, MasterSheet!D:D, B1096, MasterSheet!H:H, C1096)</f>
        <v/>
      </c>
      <c r="F1096" s="24">
        <f>E1096*D1096</f>
        <v/>
      </c>
      <c r="G1096" s="28">
        <f>SUMIFS(MasterSheet!K:K, MasterSheet!B:B, A1096, MasterSheet!D:D, B1096, MasterSheet!H:H, C1096)</f>
        <v/>
      </c>
      <c r="H1096" s="28">
        <f>G1096*D1096</f>
        <v/>
      </c>
      <c r="I1096" s="30">
        <f>SUMIFS(MasterSheet!L:L, MasterSheet!B:B, A1096, MasterSheet!D:D, B1096, MasterSheet!H:H, C1096)</f>
        <v/>
      </c>
      <c r="J1096" s="30">
        <f>I1096*D1096</f>
        <v/>
      </c>
      <c r="K1096" s="23">
        <f>UPPER(VLOOKUP(C1096,MasterSheet!H:U,14,))</f>
        <v/>
      </c>
    </row>
    <row r="1097">
      <c r="A1097" s="23" t="inlineStr">
        <is>
          <t>RETURN FROM BIO SOLUTION</t>
        </is>
      </c>
      <c r="B1097" s="32" t="n">
        <v>45845</v>
      </c>
      <c r="C1097" s="23" t="inlineStr">
        <is>
          <t>D-001810-10-20</t>
        </is>
      </c>
      <c r="D1097" s="23">
        <f>_xlfn.XLOOKUP(C1097,MasterSheet!H:H,MasterSheet!F:F)</f>
        <v/>
      </c>
      <c r="E1097" s="24">
        <f>SUMIFS(MasterSheet!J:J, MasterSheet!B:B, A1097, MasterSheet!D:D, B1097, MasterSheet!H:H, C1097)</f>
        <v/>
      </c>
      <c r="F1097" s="24">
        <f>E1097*D1097</f>
        <v/>
      </c>
      <c r="G1097" s="28">
        <f>SUMIFS(MasterSheet!K:K, MasterSheet!B:B, A1097, MasterSheet!D:D, B1097, MasterSheet!H:H, C1097)</f>
        <v/>
      </c>
      <c r="H1097" s="28">
        <f>G1097*D1097</f>
        <v/>
      </c>
      <c r="I1097" s="30">
        <f>SUMIFS(MasterSheet!L:L, MasterSheet!B:B, A1097, MasterSheet!D:D, B1097, MasterSheet!H:H, C1097)</f>
        <v/>
      </c>
      <c r="J1097" s="30">
        <f>I1097*D1097</f>
        <v/>
      </c>
      <c r="K1097" s="23">
        <f>UPPER(VLOOKUP(C1097,MasterSheet!H:U,14,))</f>
        <v/>
      </c>
    </row>
    <row r="1098">
      <c r="A1098" s="23" t="n">
        <v>175326</v>
      </c>
      <c r="B1098" s="32" t="n">
        <v>45846</v>
      </c>
      <c r="C1098" s="23" t="inlineStr">
        <is>
          <t>BE0150</t>
        </is>
      </c>
      <c r="D1098" s="23">
        <f>_xlfn.XLOOKUP(C1098,MasterSheet!H:H,MasterSheet!F:F)</f>
        <v/>
      </c>
      <c r="E1098" s="24">
        <f>SUMIFS(MasterSheet!J:J, MasterSheet!B:B, A1098, MasterSheet!D:D, B1098, MasterSheet!H:H, C1098)</f>
        <v/>
      </c>
      <c r="F1098" s="24">
        <f>E1098*D1098</f>
        <v/>
      </c>
      <c r="G1098" s="28">
        <f>SUMIFS(MasterSheet!K:K, MasterSheet!B:B, A1098, MasterSheet!D:D, B1098, MasterSheet!H:H, C1098)</f>
        <v/>
      </c>
      <c r="H1098" s="28">
        <f>G1098*D1098</f>
        <v/>
      </c>
      <c r="I1098" s="30">
        <f>SUMIFS(MasterSheet!L:L, MasterSheet!B:B, A1098, MasterSheet!D:D, B1098, MasterSheet!H:H, C1098)</f>
        <v/>
      </c>
      <c r="J1098" s="30">
        <f>I1098*D1098</f>
        <v/>
      </c>
      <c r="K1098" s="23">
        <f>UPPER(VLOOKUP(C1098,MasterSheet!H:U,14,))</f>
        <v/>
      </c>
    </row>
    <row r="1099">
      <c r="A1099" s="23" t="n">
        <v>175326</v>
      </c>
      <c r="B1099" s="32" t="n">
        <v>45846</v>
      </c>
      <c r="C1099" s="23" t="inlineStr">
        <is>
          <t>IP0070</t>
        </is>
      </c>
      <c r="D1099" s="23">
        <f>_xlfn.XLOOKUP(C1099,MasterSheet!H:H,MasterSheet!F:F)</f>
        <v/>
      </c>
      <c r="E1099" s="24">
        <f>SUMIFS(MasterSheet!J:J, MasterSheet!B:B, A1099, MasterSheet!D:D, B1099, MasterSheet!H:H, C1099)</f>
        <v/>
      </c>
      <c r="F1099" s="24">
        <f>E1099*D1099</f>
        <v/>
      </c>
      <c r="G1099" s="28">
        <f>SUMIFS(MasterSheet!K:K, MasterSheet!B:B, A1099, MasterSheet!D:D, B1099, MasterSheet!H:H, C1099)</f>
        <v/>
      </c>
      <c r="H1099" s="28">
        <f>G1099*D1099</f>
        <v/>
      </c>
      <c r="I1099" s="30">
        <f>SUMIFS(MasterSheet!L:L, MasterSheet!B:B, A1099, MasterSheet!D:D, B1099, MasterSheet!H:H, C1099)</f>
        <v/>
      </c>
      <c r="J1099" s="30">
        <f>I1099*D1099</f>
        <v/>
      </c>
      <c r="K1099" s="23">
        <f>UPPER(VLOOKUP(C1099,MasterSheet!H:U,14,))</f>
        <v/>
      </c>
    </row>
    <row r="1100">
      <c r="A1100" s="23" t="n">
        <v>175326</v>
      </c>
      <c r="B1100" s="32" t="n">
        <v>45846</v>
      </c>
      <c r="C1100" s="23" t="inlineStr">
        <is>
          <t>BE0004-1</t>
        </is>
      </c>
      <c r="D1100" s="23">
        <f>_xlfn.XLOOKUP(C1100,MasterSheet!H:H,MasterSheet!F:F)</f>
        <v/>
      </c>
      <c r="E1100" s="24">
        <f>SUMIFS(MasterSheet!J:J, MasterSheet!B:B, A1100, MasterSheet!D:D, B1100, MasterSheet!H:H, C1100)</f>
        <v/>
      </c>
      <c r="F1100" s="24">
        <f>E1100*D1100</f>
        <v/>
      </c>
      <c r="G1100" s="28">
        <f>SUMIFS(MasterSheet!K:K, MasterSheet!B:B, A1100, MasterSheet!D:D, B1100, MasterSheet!H:H, C1100)</f>
        <v/>
      </c>
      <c r="H1100" s="28">
        <f>G1100*D1100</f>
        <v/>
      </c>
      <c r="I1100" s="30">
        <f>SUMIFS(MasterSheet!L:L, MasterSheet!B:B, A1100, MasterSheet!D:D, B1100, MasterSheet!H:H, C1100)</f>
        <v/>
      </c>
      <c r="J1100" s="30">
        <f>I1100*D1100</f>
        <v/>
      </c>
      <c r="K1100" s="23">
        <f>UPPER(VLOOKUP(C1100,MasterSheet!H:U,14,))</f>
        <v/>
      </c>
    </row>
    <row r="1101">
      <c r="A1101" s="23" t="n">
        <v>175326</v>
      </c>
      <c r="B1101" s="32" t="n">
        <v>45846</v>
      </c>
      <c r="C1101" s="23" t="inlineStr">
        <is>
          <t>BP0003-1</t>
        </is>
      </c>
      <c r="D1101" s="23">
        <f>_xlfn.XLOOKUP(C1101,MasterSheet!H:H,MasterSheet!F:F)</f>
        <v/>
      </c>
      <c r="E1101" s="24">
        <f>SUMIFS(MasterSheet!J:J, MasterSheet!B:B, A1101, MasterSheet!D:D, B1101, MasterSheet!H:H, C1101)</f>
        <v/>
      </c>
      <c r="F1101" s="24">
        <f>E1101*D1101</f>
        <v/>
      </c>
      <c r="G1101" s="28">
        <f>SUMIFS(MasterSheet!K:K, MasterSheet!B:B, A1101, MasterSheet!D:D, B1101, MasterSheet!H:H, C1101)</f>
        <v/>
      </c>
      <c r="H1101" s="28">
        <f>G1101*D1101</f>
        <v/>
      </c>
      <c r="I1101" s="30">
        <f>SUMIFS(MasterSheet!L:L, MasterSheet!B:B, A1101, MasterSheet!D:D, B1101, MasterSheet!H:H, C1101)</f>
        <v/>
      </c>
      <c r="J1101" s="30">
        <f>I1101*D1101</f>
        <v/>
      </c>
      <c r="K1101" s="23">
        <f>UPPER(VLOOKUP(C1101,MasterSheet!H:U,14,))</f>
        <v/>
      </c>
    </row>
    <row r="1102">
      <c r="A1102" s="23" t="n">
        <v>175326</v>
      </c>
      <c r="B1102" s="32" t="n">
        <v>45846</v>
      </c>
      <c r="C1102" s="23" t="inlineStr">
        <is>
          <t>BE0173</t>
        </is>
      </c>
      <c r="D1102" s="23">
        <f>_xlfn.XLOOKUP(C1102,MasterSheet!H:H,MasterSheet!F:F)</f>
        <v/>
      </c>
      <c r="E1102" s="24">
        <f>SUMIFS(MasterSheet!J:J, MasterSheet!B:B, A1102, MasterSheet!D:D, B1102, MasterSheet!H:H, C1102)</f>
        <v/>
      </c>
      <c r="F1102" s="24">
        <f>E1102*D1102</f>
        <v/>
      </c>
      <c r="G1102" s="28">
        <f>SUMIFS(MasterSheet!K:K, MasterSheet!B:B, A1102, MasterSheet!D:D, B1102, MasterSheet!H:H, C1102)</f>
        <v/>
      </c>
      <c r="H1102" s="28">
        <f>G1102*D1102</f>
        <v/>
      </c>
      <c r="I1102" s="30">
        <f>SUMIFS(MasterSheet!L:L, MasterSheet!B:B, A1102, MasterSheet!D:D, B1102, MasterSheet!H:H, C1102)</f>
        <v/>
      </c>
      <c r="J1102" s="30">
        <f>I1102*D1102</f>
        <v/>
      </c>
      <c r="K1102" s="23">
        <f>UPPER(VLOOKUP(C1102,MasterSheet!H:U,14,))</f>
        <v/>
      </c>
    </row>
    <row r="1103">
      <c r="A1103" s="23" t="n">
        <v>175326</v>
      </c>
      <c r="B1103" s="32" t="n">
        <v>45846</v>
      </c>
      <c r="C1103" s="23" t="inlineStr">
        <is>
          <t>BE0058</t>
        </is>
      </c>
      <c r="D1103" s="23">
        <f>_xlfn.XLOOKUP(C1103,MasterSheet!H:H,MasterSheet!F:F)</f>
        <v/>
      </c>
      <c r="E1103" s="24">
        <f>SUMIFS(MasterSheet!J:J, MasterSheet!B:B, A1103, MasterSheet!D:D, B1103, MasterSheet!H:H, C1103)</f>
        <v/>
      </c>
      <c r="F1103" s="24">
        <f>E1103*D1103</f>
        <v/>
      </c>
      <c r="G1103" s="28">
        <f>SUMIFS(MasterSheet!K:K, MasterSheet!B:B, A1103, MasterSheet!D:D, B1103, MasterSheet!H:H, C1103)</f>
        <v/>
      </c>
      <c r="H1103" s="28">
        <f>G1103*D1103</f>
        <v/>
      </c>
      <c r="I1103" s="30">
        <f>SUMIFS(MasterSheet!L:L, MasterSheet!B:B, A1103, MasterSheet!D:D, B1103, MasterSheet!H:H, C1103)</f>
        <v/>
      </c>
      <c r="J1103" s="30">
        <f>I1103*D1103</f>
        <v/>
      </c>
      <c r="K1103" s="23">
        <f>UPPER(VLOOKUP(C1103,MasterSheet!H:U,14,))</f>
        <v/>
      </c>
    </row>
    <row r="1104">
      <c r="A1104" s="23" t="n">
        <v>175326</v>
      </c>
      <c r="B1104" s="32" t="n">
        <v>45846</v>
      </c>
      <c r="C1104" s="23" t="inlineStr">
        <is>
          <t>BE0055</t>
        </is>
      </c>
      <c r="D1104" s="23">
        <f>_xlfn.XLOOKUP(C1104,MasterSheet!H:H,MasterSheet!F:F)</f>
        <v/>
      </c>
      <c r="E1104" s="24">
        <f>SUMIFS(MasterSheet!J:J, MasterSheet!B:B, A1104, MasterSheet!D:D, B1104, MasterSheet!H:H, C1104)</f>
        <v/>
      </c>
      <c r="F1104" s="24">
        <f>E1104*D1104</f>
        <v/>
      </c>
      <c r="G1104" s="28">
        <f>SUMIFS(MasterSheet!K:K, MasterSheet!B:B, A1104, MasterSheet!D:D, B1104, MasterSheet!H:H, C1104)</f>
        <v/>
      </c>
      <c r="H1104" s="28">
        <f>G1104*D1104</f>
        <v/>
      </c>
      <c r="I1104" s="30">
        <f>SUMIFS(MasterSheet!L:L, MasterSheet!B:B, A1104, MasterSheet!D:D, B1104, MasterSheet!H:H, C1104)</f>
        <v/>
      </c>
      <c r="J1104" s="30">
        <f>I1104*D1104</f>
        <v/>
      </c>
      <c r="K1104" s="23">
        <f>UPPER(VLOOKUP(C1104,MasterSheet!H:U,14,))</f>
        <v/>
      </c>
    </row>
    <row r="1105">
      <c r="A1105" s="23" t="n">
        <v>175326</v>
      </c>
      <c r="B1105" s="32" t="n">
        <v>45846</v>
      </c>
      <c r="C1105" s="23" t="inlineStr">
        <is>
          <t>IPT080</t>
        </is>
      </c>
      <c r="D1105" s="23">
        <f>_xlfn.XLOOKUP(C1105,MasterSheet!H:H,MasterSheet!F:F)</f>
        <v/>
      </c>
      <c r="E1105" s="24">
        <f>SUMIFS(MasterSheet!J:J, MasterSheet!B:B, A1105, MasterSheet!D:D, B1105, MasterSheet!H:H, C1105)</f>
        <v/>
      </c>
      <c r="F1105" s="24">
        <f>E1105*D1105</f>
        <v/>
      </c>
      <c r="G1105" s="28">
        <f>SUMIFS(MasterSheet!K:K, MasterSheet!B:B, A1105, MasterSheet!D:D, B1105, MasterSheet!H:H, C1105)</f>
        <v/>
      </c>
      <c r="H1105" s="28">
        <f>G1105*D1105</f>
        <v/>
      </c>
      <c r="I1105" s="30">
        <f>SUMIFS(MasterSheet!L:L, MasterSheet!B:B, A1105, MasterSheet!D:D, B1105, MasterSheet!H:H, C1105)</f>
        <v/>
      </c>
      <c r="J1105" s="30">
        <f>I1105*D1105</f>
        <v/>
      </c>
      <c r="K1105" s="23">
        <f>UPPER(VLOOKUP(C1105,MasterSheet!H:U,14,))</f>
        <v/>
      </c>
    </row>
    <row r="1106">
      <c r="A1106" s="23" t="n">
        <v>175326</v>
      </c>
      <c r="B1106" s="32" t="n">
        <v>45846</v>
      </c>
      <c r="C1106" s="23" t="inlineStr">
        <is>
          <t>BE0075</t>
        </is>
      </c>
      <c r="D1106" s="23">
        <f>_xlfn.XLOOKUP(C1106,MasterSheet!H:H,MasterSheet!F:F)</f>
        <v/>
      </c>
      <c r="E1106" s="24">
        <f>SUMIFS(MasterSheet!J:J, MasterSheet!B:B, A1106, MasterSheet!D:D, B1106, MasterSheet!H:H, C1106)</f>
        <v/>
      </c>
      <c r="F1106" s="24">
        <f>E1106*D1106</f>
        <v/>
      </c>
      <c r="G1106" s="28">
        <f>SUMIFS(MasterSheet!K:K, MasterSheet!B:B, A1106, MasterSheet!D:D, B1106, MasterSheet!H:H, C1106)</f>
        <v/>
      </c>
      <c r="H1106" s="28">
        <f>G1106*D1106</f>
        <v/>
      </c>
      <c r="I1106" s="30">
        <f>SUMIFS(MasterSheet!L:L, MasterSheet!B:B, A1106, MasterSheet!D:D, B1106, MasterSheet!H:H, C1106)</f>
        <v/>
      </c>
      <c r="J1106" s="30">
        <f>I1106*D1106</f>
        <v/>
      </c>
      <c r="K1106" s="23">
        <f>UPPER(VLOOKUP(C1106,MasterSheet!H:U,14,))</f>
        <v/>
      </c>
    </row>
    <row r="1107">
      <c r="A1107" s="23" t="n">
        <v>175326</v>
      </c>
      <c r="B1107" s="32" t="n">
        <v>45846</v>
      </c>
      <c r="C1107" s="23" t="inlineStr">
        <is>
          <t>BE0051</t>
        </is>
      </c>
      <c r="D1107" s="23">
        <f>_xlfn.XLOOKUP(C1107,MasterSheet!H:H,MasterSheet!F:F)</f>
        <v/>
      </c>
      <c r="E1107" s="24">
        <f>SUMIFS(MasterSheet!J:J, MasterSheet!B:B, A1107, MasterSheet!D:D, B1107, MasterSheet!H:H, C1107)</f>
        <v/>
      </c>
      <c r="F1107" s="24">
        <f>E1107*D1107</f>
        <v/>
      </c>
      <c r="G1107" s="28">
        <f>SUMIFS(MasterSheet!K:K, MasterSheet!B:B, A1107, MasterSheet!D:D, B1107, MasterSheet!H:H, C1107)</f>
        <v/>
      </c>
      <c r="H1107" s="28">
        <f>G1107*D1107</f>
        <v/>
      </c>
      <c r="I1107" s="30">
        <f>SUMIFS(MasterSheet!L:L, MasterSheet!B:B, A1107, MasterSheet!D:D, B1107, MasterSheet!H:H, C1107)</f>
        <v/>
      </c>
      <c r="J1107" s="30">
        <f>I1107*D1107</f>
        <v/>
      </c>
      <c r="K1107" s="23">
        <f>UPPER(VLOOKUP(C1107,MasterSheet!H:U,14,))</f>
        <v/>
      </c>
    </row>
    <row r="1108">
      <c r="A1108" s="23" t="n">
        <v>175326</v>
      </c>
      <c r="B1108" s="32" t="n">
        <v>45846</v>
      </c>
      <c r="C1108" s="23" t="inlineStr">
        <is>
          <t>BE0016-2</t>
        </is>
      </c>
      <c r="D1108" s="23">
        <f>_xlfn.XLOOKUP(C1108,MasterSheet!H:H,MasterSheet!F:F)</f>
        <v/>
      </c>
      <c r="E1108" s="24">
        <f>SUMIFS(MasterSheet!J:J, MasterSheet!B:B, A1108, MasterSheet!D:D, B1108, MasterSheet!H:H, C1108)</f>
        <v/>
      </c>
      <c r="F1108" s="24">
        <f>E1108*D1108</f>
        <v/>
      </c>
      <c r="G1108" s="28">
        <f>SUMIFS(MasterSheet!K:K, MasterSheet!B:B, A1108, MasterSheet!D:D, B1108, MasterSheet!H:H, C1108)</f>
        <v/>
      </c>
      <c r="H1108" s="28">
        <f>G1108*D1108</f>
        <v/>
      </c>
      <c r="I1108" s="30">
        <f>SUMIFS(MasterSheet!L:L, MasterSheet!B:B, A1108, MasterSheet!D:D, B1108, MasterSheet!H:H, C1108)</f>
        <v/>
      </c>
      <c r="J1108" s="30">
        <f>I1108*D1108</f>
        <v/>
      </c>
      <c r="K1108" s="23">
        <f>UPPER(VLOOKUP(C1108,MasterSheet!H:U,14,))</f>
        <v/>
      </c>
    </row>
    <row r="1109">
      <c r="A1109" s="23" t="n">
        <v>175326</v>
      </c>
      <c r="B1109" s="32" t="n">
        <v>45846</v>
      </c>
      <c r="C1109" s="23" t="inlineStr">
        <is>
          <t>BE0057</t>
        </is>
      </c>
      <c r="D1109" s="23">
        <f>_xlfn.XLOOKUP(C1109,MasterSheet!H:H,MasterSheet!F:F)</f>
        <v/>
      </c>
      <c r="E1109" s="24">
        <f>SUMIFS(MasterSheet!J:J, MasterSheet!B:B, A1109, MasterSheet!D:D, B1109, MasterSheet!H:H, C1109)</f>
        <v/>
      </c>
      <c r="F1109" s="24">
        <f>E1109*D1109</f>
        <v/>
      </c>
      <c r="G1109" s="28">
        <f>SUMIFS(MasterSheet!K:K, MasterSheet!B:B, A1109, MasterSheet!D:D, B1109, MasterSheet!H:H, C1109)</f>
        <v/>
      </c>
      <c r="H1109" s="28">
        <f>G1109*D1109</f>
        <v/>
      </c>
      <c r="I1109" s="30">
        <f>SUMIFS(MasterSheet!L:L, MasterSheet!B:B, A1109, MasterSheet!D:D, B1109, MasterSheet!H:H, C1109)</f>
        <v/>
      </c>
      <c r="J1109" s="30">
        <f>I1109*D1109</f>
        <v/>
      </c>
      <c r="K1109" s="23">
        <f>UPPER(VLOOKUP(C1109,MasterSheet!H:U,14,))</f>
        <v/>
      </c>
    </row>
    <row r="1110">
      <c r="A1110" s="23" t="n">
        <v>175326</v>
      </c>
      <c r="B1110" s="32" t="n">
        <v>45846</v>
      </c>
      <c r="C1110" s="23" t="inlineStr">
        <is>
          <t>BE0083</t>
        </is>
      </c>
      <c r="D1110" s="23">
        <f>_xlfn.XLOOKUP(C1110,MasterSheet!H:H,MasterSheet!F:F)</f>
        <v/>
      </c>
      <c r="E1110" s="24">
        <f>SUMIFS(MasterSheet!J:J, MasterSheet!B:B, A1110, MasterSheet!D:D, B1110, MasterSheet!H:H, C1110)</f>
        <v/>
      </c>
      <c r="F1110" s="24">
        <f>E1110*D1110</f>
        <v/>
      </c>
      <c r="G1110" s="28">
        <f>SUMIFS(MasterSheet!K:K, MasterSheet!B:B, A1110, MasterSheet!D:D, B1110, MasterSheet!H:H, C1110)</f>
        <v/>
      </c>
      <c r="H1110" s="28">
        <f>G1110*D1110</f>
        <v/>
      </c>
      <c r="I1110" s="30">
        <f>SUMIFS(MasterSheet!L:L, MasterSheet!B:B, A1110, MasterSheet!D:D, B1110, MasterSheet!H:H, C1110)</f>
        <v/>
      </c>
      <c r="J1110" s="30">
        <f>I1110*D1110</f>
        <v/>
      </c>
      <c r="K1110" s="23">
        <f>UPPER(VLOOKUP(C1110,MasterSheet!H:U,14,))</f>
        <v/>
      </c>
    </row>
    <row r="1111">
      <c r="A1111" s="23" t="n">
        <v>44325</v>
      </c>
      <c r="B1111" s="32" t="n">
        <v>45846</v>
      </c>
      <c r="C1111" s="23" t="inlineStr">
        <is>
          <t>3420-4AST-10</t>
        </is>
      </c>
      <c r="D1111" s="23">
        <f>_xlfn.XLOOKUP(C1111,MasterSheet!H:H,MasterSheet!F:F)</f>
        <v/>
      </c>
      <c r="E1111" s="24">
        <f>SUMIFS(MasterSheet!J:J, MasterSheet!B:B, A1111, MasterSheet!D:D, B1111, MasterSheet!H:H, C1111)</f>
        <v/>
      </c>
      <c r="F1111" s="24">
        <f>E1111*D1111</f>
        <v/>
      </c>
      <c r="G1111" s="28">
        <f>SUMIFS(MasterSheet!K:K, MasterSheet!B:B, A1111, MasterSheet!D:D, B1111, MasterSheet!H:H, C1111)</f>
        <v/>
      </c>
      <c r="H1111" s="28">
        <f>G1111*D1111</f>
        <v/>
      </c>
      <c r="I1111" s="30">
        <f>SUMIFS(MasterSheet!L:L, MasterSheet!B:B, A1111, MasterSheet!D:D, B1111, MasterSheet!H:H, C1111)</f>
        <v/>
      </c>
      <c r="J1111" s="30">
        <f>I1111*D1111</f>
        <v/>
      </c>
      <c r="K1111" s="23">
        <f>UPPER(VLOOKUP(C1111,MasterSheet!H:U,14,))</f>
        <v/>
      </c>
    </row>
    <row r="1112">
      <c r="A1112" s="23" t="n">
        <v>44325</v>
      </c>
      <c r="B1112" s="32" t="n">
        <v>45846</v>
      </c>
      <c r="C1112" s="23" t="inlineStr">
        <is>
          <t>3321-4AST-2</t>
        </is>
      </c>
      <c r="D1112" s="23">
        <f>_xlfn.XLOOKUP(C1112,MasterSheet!H:H,MasterSheet!F:F)</f>
        <v/>
      </c>
      <c r="E1112" s="24">
        <f>SUMIFS(MasterSheet!J:J, MasterSheet!B:B, A1112, MasterSheet!D:D, B1112, MasterSheet!H:H, C1112)</f>
        <v/>
      </c>
      <c r="F1112" s="24">
        <f>E1112*D1112</f>
        <v/>
      </c>
      <c r="G1112" s="28">
        <f>SUMIFS(MasterSheet!K:K, MasterSheet!B:B, A1112, MasterSheet!D:D, B1112, MasterSheet!H:H, C1112)</f>
        <v/>
      </c>
      <c r="H1112" s="28">
        <f>G1112*D1112</f>
        <v/>
      </c>
      <c r="I1112" s="30">
        <f>SUMIFS(MasterSheet!L:L, MasterSheet!B:B, A1112, MasterSheet!D:D, B1112, MasterSheet!H:H, C1112)</f>
        <v/>
      </c>
      <c r="J1112" s="30">
        <f>I1112*D1112</f>
        <v/>
      </c>
      <c r="K1112" s="23">
        <f>UPPER(VLOOKUP(C1112,MasterSheet!H:U,14,))</f>
        <v/>
      </c>
    </row>
    <row r="1113">
      <c r="A1113" s="23" t="inlineStr">
        <is>
          <t>INV250703-059</t>
        </is>
      </c>
      <c r="B1113" s="32" t="n">
        <v>45846</v>
      </c>
      <c r="C1113" s="23" t="inlineStr">
        <is>
          <t xml:space="preserve">C200-3790 </t>
        </is>
      </c>
      <c r="D1113" s="23">
        <f>_xlfn.XLOOKUP(C1113,MasterSheet!H:H,MasterSheet!F:F)</f>
        <v/>
      </c>
      <c r="E1113" s="24">
        <f>SUMIFS(MasterSheet!J:J, MasterSheet!B:B, A1113, MasterSheet!D:D, B1113, MasterSheet!H:H, C1113)</f>
        <v/>
      </c>
      <c r="F1113" s="24">
        <f>E1113*D1113</f>
        <v/>
      </c>
      <c r="G1113" s="28">
        <f>SUMIFS(MasterSheet!K:K, MasterSheet!B:B, A1113, MasterSheet!D:D, B1113, MasterSheet!H:H, C1113)</f>
        <v/>
      </c>
      <c r="H1113" s="28">
        <f>G1113*D1113</f>
        <v/>
      </c>
      <c r="I1113" s="30">
        <f>SUMIFS(MasterSheet!L:L, MasterSheet!B:B, A1113, MasterSheet!D:D, B1113, MasterSheet!H:H, C1113)</f>
        <v/>
      </c>
      <c r="J1113" s="30">
        <f>I1113*D1113</f>
        <v/>
      </c>
      <c r="K1113" s="23">
        <f>UPPER(VLOOKUP(C1113,MasterSheet!H:U,14,))</f>
        <v/>
      </c>
    </row>
    <row r="1114">
      <c r="A1114" s="23" t="inlineStr">
        <is>
          <t>INV250703-059</t>
        </is>
      </c>
      <c r="B1114" s="32" t="n">
        <v>45846</v>
      </c>
      <c r="C1114" s="23" t="inlineStr">
        <is>
          <t xml:space="preserve">F2158-2187 </t>
        </is>
      </c>
      <c r="D1114" s="23">
        <f>_xlfn.XLOOKUP(C1114,MasterSheet!H:H,MasterSheet!F:F)</f>
        <v/>
      </c>
      <c r="E1114" s="24">
        <f>SUMIFS(MasterSheet!J:J, MasterSheet!B:B, A1114, MasterSheet!D:D, B1114, MasterSheet!H:H, C1114)</f>
        <v/>
      </c>
      <c r="F1114" s="24">
        <f>E1114*D1114</f>
        <v/>
      </c>
      <c r="G1114" s="28">
        <f>SUMIFS(MasterSheet!K:K, MasterSheet!B:B, A1114, MasterSheet!D:D, B1114, MasterSheet!H:H, C1114)</f>
        <v/>
      </c>
      <c r="H1114" s="28">
        <f>G1114*D1114</f>
        <v/>
      </c>
      <c r="I1114" s="30">
        <f>SUMIFS(MasterSheet!L:L, MasterSheet!B:B, A1114, MasterSheet!D:D, B1114, MasterSheet!H:H, C1114)</f>
        <v/>
      </c>
      <c r="J1114" s="30">
        <f>I1114*D1114</f>
        <v/>
      </c>
      <c r="K1114" s="23">
        <f>UPPER(VLOOKUP(C1114,MasterSheet!H:U,14,))</f>
        <v/>
      </c>
    </row>
    <row r="1115">
      <c r="A1115" s="23" t="inlineStr">
        <is>
          <t>INV250703-059</t>
        </is>
      </c>
      <c r="B1115" s="32" t="n">
        <v>45846</v>
      </c>
      <c r="C1115" s="23" t="inlineStr">
        <is>
          <t xml:space="preserve">STOCK1N-76921 </t>
        </is>
      </c>
      <c r="D1115" s="23">
        <f>_xlfn.XLOOKUP(C1115,MasterSheet!H:H,MasterSheet!F:F)</f>
        <v/>
      </c>
      <c r="E1115" s="24">
        <f>SUMIFS(MasterSheet!J:J, MasterSheet!B:B, A1115, MasterSheet!D:D, B1115, MasterSheet!H:H, C1115)</f>
        <v/>
      </c>
      <c r="F1115" s="24">
        <f>E1115*D1115</f>
        <v/>
      </c>
      <c r="G1115" s="28">
        <f>SUMIFS(MasterSheet!K:K, MasterSheet!B:B, A1115, MasterSheet!D:D, B1115, MasterSheet!H:H, C1115)</f>
        <v/>
      </c>
      <c r="H1115" s="28">
        <f>G1115*D1115</f>
        <v/>
      </c>
      <c r="I1115" s="30">
        <f>SUMIFS(MasterSheet!L:L, MasterSheet!B:B, A1115, MasterSheet!D:D, B1115, MasterSheet!H:H, C1115)</f>
        <v/>
      </c>
      <c r="J1115" s="30">
        <f>I1115*D1115</f>
        <v/>
      </c>
      <c r="K1115" s="23">
        <f>UPPER(VLOOKUP(C1115,MasterSheet!H:U,14,))</f>
        <v/>
      </c>
    </row>
    <row r="1116">
      <c r="A1116" s="23" t="inlineStr">
        <is>
          <t>INV250703-059</t>
        </is>
      </c>
      <c r="B1116" s="32" t="n">
        <v>45846</v>
      </c>
      <c r="C1116" s="23" t="inlineStr">
        <is>
          <t xml:space="preserve">Z57234540 </t>
        </is>
      </c>
      <c r="D1116" s="23">
        <f>_xlfn.XLOOKUP(C1116,MasterSheet!H:H,MasterSheet!F:F)</f>
        <v/>
      </c>
      <c r="E1116" s="24">
        <f>SUMIFS(MasterSheet!J:J, MasterSheet!B:B, A1116, MasterSheet!D:D, B1116, MasterSheet!H:H, C1116)</f>
        <v/>
      </c>
      <c r="F1116" s="24">
        <f>E1116*D1116</f>
        <v/>
      </c>
      <c r="G1116" s="28">
        <f>SUMIFS(MasterSheet!K:K, MasterSheet!B:B, A1116, MasterSheet!D:D, B1116, MasterSheet!H:H, C1116)</f>
        <v/>
      </c>
      <c r="H1116" s="28">
        <f>G1116*D1116</f>
        <v/>
      </c>
      <c r="I1116" s="30">
        <f>SUMIFS(MasterSheet!L:L, MasterSheet!B:B, A1116, MasterSheet!D:D, B1116, MasterSheet!H:H, C1116)</f>
        <v/>
      </c>
      <c r="J1116" s="30">
        <f>I1116*D1116</f>
        <v/>
      </c>
      <c r="K1116" s="23">
        <f>UPPER(VLOOKUP(C1116,MasterSheet!H:U,14,))</f>
        <v/>
      </c>
    </row>
    <row r="1117">
      <c r="A1117" s="23" t="inlineStr">
        <is>
          <t>INV250703-059</t>
        </is>
      </c>
      <c r="B1117" s="32" t="n">
        <v>45846</v>
      </c>
      <c r="C1117" s="23" t="inlineStr">
        <is>
          <t xml:space="preserve">STOCK1N-93222 </t>
        </is>
      </c>
      <c r="D1117" s="23">
        <f>_xlfn.XLOOKUP(C1117,MasterSheet!H:H,MasterSheet!F:F)</f>
        <v/>
      </c>
      <c r="E1117" s="24">
        <f>SUMIFS(MasterSheet!J:J, MasterSheet!B:B, A1117, MasterSheet!D:D, B1117, MasterSheet!H:H, C1117)</f>
        <v/>
      </c>
      <c r="F1117" s="24">
        <f>E1117*D1117</f>
        <v/>
      </c>
      <c r="G1117" s="28">
        <f>SUMIFS(MasterSheet!K:K, MasterSheet!B:B, A1117, MasterSheet!D:D, B1117, MasterSheet!H:H, C1117)</f>
        <v/>
      </c>
      <c r="H1117" s="28">
        <f>G1117*D1117</f>
        <v/>
      </c>
      <c r="I1117" s="30">
        <f>SUMIFS(MasterSheet!L:L, MasterSheet!B:B, A1117, MasterSheet!D:D, B1117, MasterSheet!H:H, C1117)</f>
        <v/>
      </c>
      <c r="J1117" s="30">
        <f>I1117*D1117</f>
        <v/>
      </c>
      <c r="K1117" s="23">
        <f>UPPER(VLOOKUP(C1117,MasterSheet!H:U,14,))</f>
        <v/>
      </c>
    </row>
    <row r="1118">
      <c r="A1118" s="23" t="inlineStr">
        <is>
          <t>INV250703-059</t>
        </is>
      </c>
      <c r="B1118" s="32" t="n">
        <v>45846</v>
      </c>
      <c r="C1118" s="23" t="n">
        <v>8916342</v>
      </c>
      <c r="D1118" s="23">
        <f>_xlfn.XLOOKUP(C1118,MasterSheet!H:H,MasterSheet!F:F)</f>
        <v/>
      </c>
      <c r="E1118" s="24">
        <f>SUMIFS(MasterSheet!J:J, MasterSheet!B:B, A1118, MasterSheet!D:D, B1118, MasterSheet!H:H, C1118)</f>
        <v/>
      </c>
      <c r="F1118" s="24">
        <f>E1118*D1118</f>
        <v/>
      </c>
      <c r="G1118" s="28">
        <f>SUMIFS(MasterSheet!K:K, MasterSheet!B:B, A1118, MasterSheet!D:D, B1118, MasterSheet!H:H, C1118)</f>
        <v/>
      </c>
      <c r="H1118" s="28">
        <f>G1118*D1118</f>
        <v/>
      </c>
      <c r="I1118" s="30">
        <f>SUMIFS(MasterSheet!L:L, MasterSheet!B:B, A1118, MasterSheet!D:D, B1118, MasterSheet!H:H, C1118)</f>
        <v/>
      </c>
      <c r="J1118" s="30">
        <f>I1118*D1118</f>
        <v/>
      </c>
      <c r="K1118" s="23">
        <f>UPPER(VLOOKUP(C1118,MasterSheet!H:U,14,))</f>
        <v/>
      </c>
    </row>
    <row r="1119">
      <c r="A1119" s="23" t="inlineStr">
        <is>
          <t>INV250703-059</t>
        </is>
      </c>
      <c r="B1119" s="32" t="n">
        <v>45846</v>
      </c>
      <c r="C1119" s="23" t="inlineStr">
        <is>
          <t xml:space="preserve">STOCK1N-08538 </t>
        </is>
      </c>
      <c r="D1119" s="23">
        <f>_xlfn.XLOOKUP(C1119,MasterSheet!H:H,MasterSheet!F:F)</f>
        <v/>
      </c>
      <c r="E1119" s="24">
        <f>SUMIFS(MasterSheet!J:J, MasterSheet!B:B, A1119, MasterSheet!D:D, B1119, MasterSheet!H:H, C1119)</f>
        <v/>
      </c>
      <c r="F1119" s="24">
        <f>E1119*D1119</f>
        <v/>
      </c>
      <c r="G1119" s="28">
        <f>SUMIFS(MasterSheet!K:K, MasterSheet!B:B, A1119, MasterSheet!D:D, B1119, MasterSheet!H:H, C1119)</f>
        <v/>
      </c>
      <c r="H1119" s="28">
        <f>G1119*D1119</f>
        <v/>
      </c>
      <c r="I1119" s="30">
        <f>SUMIFS(MasterSheet!L:L, MasterSheet!B:B, A1119, MasterSheet!D:D, B1119, MasterSheet!H:H, C1119)</f>
        <v/>
      </c>
      <c r="J1119" s="30">
        <f>I1119*D1119</f>
        <v/>
      </c>
      <c r="K1119" s="23">
        <f>UPPER(VLOOKUP(C1119,MasterSheet!H:U,14,))</f>
        <v/>
      </c>
    </row>
    <row r="1120">
      <c r="A1120" s="23" t="inlineStr">
        <is>
          <t>INV250703-059</t>
        </is>
      </c>
      <c r="B1120" s="32" t="n">
        <v>45846</v>
      </c>
      <c r="C1120" s="23" t="inlineStr">
        <is>
          <t xml:space="preserve">STOCK1N-92020 </t>
        </is>
      </c>
      <c r="D1120" s="23">
        <f>_xlfn.XLOOKUP(C1120,MasterSheet!H:H,MasterSheet!F:F)</f>
        <v/>
      </c>
      <c r="E1120" s="24">
        <f>SUMIFS(MasterSheet!J:J, MasterSheet!B:B, A1120, MasterSheet!D:D, B1120, MasterSheet!H:H, C1120)</f>
        <v/>
      </c>
      <c r="F1120" s="24">
        <f>E1120*D1120</f>
        <v/>
      </c>
      <c r="G1120" s="28">
        <f>SUMIFS(MasterSheet!K:K, MasterSheet!B:B, A1120, MasterSheet!D:D, B1120, MasterSheet!H:H, C1120)</f>
        <v/>
      </c>
      <c r="H1120" s="28">
        <f>G1120*D1120</f>
        <v/>
      </c>
      <c r="I1120" s="30">
        <f>SUMIFS(MasterSheet!L:L, MasterSheet!B:B, A1120, MasterSheet!D:D, B1120, MasterSheet!H:H, C1120)</f>
        <v/>
      </c>
      <c r="J1120" s="30">
        <f>I1120*D1120</f>
        <v/>
      </c>
      <c r="K1120" s="23">
        <f>UPPER(VLOOKUP(C1120,MasterSheet!H:U,14,))</f>
        <v/>
      </c>
    </row>
    <row r="1121">
      <c r="A1121" s="23" t="inlineStr">
        <is>
          <t>INV250703-059</t>
        </is>
      </c>
      <c r="B1121" s="32" t="n">
        <v>45846</v>
      </c>
      <c r="C1121" s="23" t="inlineStr">
        <is>
          <t xml:space="preserve">Z1258981389 </t>
        </is>
      </c>
      <c r="D1121" s="23">
        <f>_xlfn.XLOOKUP(C1121,MasterSheet!H:H,MasterSheet!F:F)</f>
        <v/>
      </c>
      <c r="E1121" s="24">
        <f>SUMIFS(MasterSheet!J:J, MasterSheet!B:B, A1121, MasterSheet!D:D, B1121, MasterSheet!H:H, C1121)</f>
        <v/>
      </c>
      <c r="F1121" s="24">
        <f>E1121*D1121</f>
        <v/>
      </c>
      <c r="G1121" s="28">
        <f>SUMIFS(MasterSheet!K:K, MasterSheet!B:B, A1121, MasterSheet!D:D, B1121, MasterSheet!H:H, C1121)</f>
        <v/>
      </c>
      <c r="H1121" s="28">
        <f>G1121*D1121</f>
        <v/>
      </c>
      <c r="I1121" s="30">
        <f>SUMIFS(MasterSheet!L:L, MasterSheet!B:B, A1121, MasterSheet!D:D, B1121, MasterSheet!H:H, C1121)</f>
        <v/>
      </c>
      <c r="J1121" s="30">
        <f>I1121*D1121</f>
        <v/>
      </c>
      <c r="K1121" s="23">
        <f>UPPER(VLOOKUP(C1121,MasterSheet!H:U,14,))</f>
        <v/>
      </c>
    </row>
    <row r="1122">
      <c r="A1122" s="23" t="inlineStr">
        <is>
          <t>INV250703-059</t>
        </is>
      </c>
      <c r="B1122" s="32" t="n">
        <v>45846</v>
      </c>
      <c r="C1122" s="23" t="inlineStr">
        <is>
          <t xml:space="preserve">STOCK1N-74690 </t>
        </is>
      </c>
      <c r="D1122" s="23">
        <f>_xlfn.XLOOKUP(C1122,MasterSheet!H:H,MasterSheet!F:F)</f>
        <v/>
      </c>
      <c r="E1122" s="24">
        <f>SUMIFS(MasterSheet!J:J, MasterSheet!B:B, A1122, MasterSheet!D:D, B1122, MasterSheet!H:H, C1122)</f>
        <v/>
      </c>
      <c r="F1122" s="24">
        <f>E1122*D1122</f>
        <v/>
      </c>
      <c r="G1122" s="28">
        <f>SUMIFS(MasterSheet!K:K, MasterSheet!B:B, A1122, MasterSheet!D:D, B1122, MasterSheet!H:H, C1122)</f>
        <v/>
      </c>
      <c r="H1122" s="28">
        <f>G1122*D1122</f>
        <v/>
      </c>
      <c r="I1122" s="30">
        <f>SUMIFS(MasterSheet!L:L, MasterSheet!B:B, A1122, MasterSheet!D:D, B1122, MasterSheet!H:H, C1122)</f>
        <v/>
      </c>
      <c r="J1122" s="30">
        <f>I1122*D1122</f>
        <v/>
      </c>
      <c r="K1122" s="23">
        <f>UPPER(VLOOKUP(C1122,MasterSheet!H:U,14,))</f>
        <v/>
      </c>
    </row>
    <row r="1123">
      <c r="A1123" s="23" t="inlineStr">
        <is>
          <t>INV250703-060</t>
        </is>
      </c>
      <c r="B1123" s="32" t="n">
        <v>45846</v>
      </c>
      <c r="C1123" s="23" t="inlineStr">
        <is>
          <t xml:space="preserve">T65118 </t>
        </is>
      </c>
      <c r="D1123" s="23">
        <f>_xlfn.XLOOKUP(C1123,MasterSheet!H:H,MasterSheet!F:F)</f>
        <v/>
      </c>
      <c r="E1123" s="24">
        <f>SUMIFS(MasterSheet!J:J, MasterSheet!B:B, A1123, MasterSheet!D:D, B1123, MasterSheet!H:H, C1123)</f>
        <v/>
      </c>
      <c r="F1123" s="24">
        <f>E1123*D1123</f>
        <v/>
      </c>
      <c r="G1123" s="28">
        <f>SUMIFS(MasterSheet!K:K, MasterSheet!B:B, A1123, MasterSheet!D:D, B1123, MasterSheet!H:H, C1123)</f>
        <v/>
      </c>
      <c r="H1123" s="28">
        <f>G1123*D1123</f>
        <v/>
      </c>
      <c r="I1123" s="30">
        <f>SUMIFS(MasterSheet!L:L, MasterSheet!B:B, A1123, MasterSheet!D:D, B1123, MasterSheet!H:H, C1123)</f>
        <v/>
      </c>
      <c r="J1123" s="30">
        <f>I1123*D1123</f>
        <v/>
      </c>
      <c r="K1123" s="23">
        <f>UPPER(VLOOKUP(C1123,MasterSheet!H:U,14,))</f>
        <v/>
      </c>
    </row>
    <row r="1124">
      <c r="A1124" s="23" t="inlineStr">
        <is>
          <t>INV250703-060</t>
        </is>
      </c>
      <c r="B1124" s="32" t="n">
        <v>45846</v>
      </c>
      <c r="C1124" s="23" t="inlineStr">
        <is>
          <t xml:space="preserve">T2665 </t>
        </is>
      </c>
      <c r="D1124" s="23">
        <f>_xlfn.XLOOKUP(C1124,MasterSheet!H:H,MasterSheet!F:F)</f>
        <v/>
      </c>
      <c r="E1124" s="24">
        <f>SUMIFS(MasterSheet!J:J, MasterSheet!B:B, A1124, MasterSheet!D:D, B1124, MasterSheet!H:H, C1124)</f>
        <v/>
      </c>
      <c r="F1124" s="24">
        <f>E1124*D1124</f>
        <v/>
      </c>
      <c r="G1124" s="28">
        <f>SUMIFS(MasterSheet!K:K, MasterSheet!B:B, A1124, MasterSheet!D:D, B1124, MasterSheet!H:H, C1124)</f>
        <v/>
      </c>
      <c r="H1124" s="28">
        <f>G1124*D1124</f>
        <v/>
      </c>
      <c r="I1124" s="30">
        <f>SUMIFS(MasterSheet!L:L, MasterSheet!B:B, A1124, MasterSheet!D:D, B1124, MasterSheet!H:H, C1124)</f>
        <v/>
      </c>
      <c r="J1124" s="30">
        <f>I1124*D1124</f>
        <v/>
      </c>
      <c r="K1124" s="23">
        <f>UPPER(VLOOKUP(C1124,MasterSheet!H:U,14,))</f>
        <v/>
      </c>
    </row>
    <row r="1125">
      <c r="A1125" s="23" t="inlineStr">
        <is>
          <t>INV250703-061</t>
        </is>
      </c>
      <c r="B1125" s="32" t="n">
        <v>45846</v>
      </c>
      <c r="C1125" s="23" t="inlineStr">
        <is>
          <t xml:space="preserve">T9410 </t>
        </is>
      </c>
      <c r="D1125" s="23">
        <f>_xlfn.XLOOKUP(C1125,MasterSheet!H:H,MasterSheet!F:F)</f>
        <v/>
      </c>
      <c r="E1125" s="24">
        <f>SUMIFS(MasterSheet!J:J, MasterSheet!B:B, A1125, MasterSheet!D:D, B1125, MasterSheet!H:H, C1125)</f>
        <v/>
      </c>
      <c r="F1125" s="24">
        <f>E1125*D1125</f>
        <v/>
      </c>
      <c r="G1125" s="28">
        <f>SUMIFS(MasterSheet!K:K, MasterSheet!B:B, A1125, MasterSheet!D:D, B1125, MasterSheet!H:H, C1125)</f>
        <v/>
      </c>
      <c r="H1125" s="28">
        <f>G1125*D1125</f>
        <v/>
      </c>
      <c r="I1125" s="30">
        <f>SUMIFS(MasterSheet!L:L, MasterSheet!B:B, A1125, MasterSheet!D:D, B1125, MasterSheet!H:H, C1125)</f>
        <v/>
      </c>
      <c r="J1125" s="30">
        <f>I1125*D1125</f>
        <v/>
      </c>
      <c r="K1125" s="23">
        <f>UPPER(VLOOKUP(C1125,MasterSheet!H:U,14,))</f>
        <v/>
      </c>
    </row>
    <row r="1126">
      <c r="A1126" s="23" t="inlineStr">
        <is>
          <t>INV250703-061</t>
        </is>
      </c>
      <c r="B1126" s="32" t="n">
        <v>45846</v>
      </c>
      <c r="C1126" s="23" t="inlineStr">
        <is>
          <t xml:space="preserve">T15388 </t>
        </is>
      </c>
      <c r="D1126" s="23">
        <f>_xlfn.XLOOKUP(C1126,MasterSheet!H:H,MasterSheet!F:F)</f>
        <v/>
      </c>
      <c r="E1126" s="24">
        <f>SUMIFS(MasterSheet!J:J, MasterSheet!B:B, A1126, MasterSheet!D:D, B1126, MasterSheet!H:H, C1126)</f>
        <v/>
      </c>
      <c r="F1126" s="24">
        <f>E1126*D1126</f>
        <v/>
      </c>
      <c r="G1126" s="28">
        <f>SUMIFS(MasterSheet!K:K, MasterSheet!B:B, A1126, MasterSheet!D:D, B1126, MasterSheet!H:H, C1126)</f>
        <v/>
      </c>
      <c r="H1126" s="28">
        <f>G1126*D1126</f>
        <v/>
      </c>
      <c r="I1126" s="30">
        <f>SUMIFS(MasterSheet!L:L, MasterSheet!B:B, A1126, MasterSheet!D:D, B1126, MasterSheet!H:H, C1126)</f>
        <v/>
      </c>
      <c r="J1126" s="30">
        <f>I1126*D1126</f>
        <v/>
      </c>
      <c r="K1126" s="23">
        <f>UPPER(VLOOKUP(C1126,MasterSheet!H:U,14,))</f>
        <v/>
      </c>
    </row>
    <row r="1127">
      <c r="A1127" s="23" t="inlineStr">
        <is>
          <t>INV250703-062</t>
        </is>
      </c>
      <c r="B1127" s="32" t="n">
        <v>45846</v>
      </c>
      <c r="C1127" s="23" t="inlineStr">
        <is>
          <t xml:space="preserve">T0948L </t>
        </is>
      </c>
      <c r="D1127" s="23">
        <f>_xlfn.XLOOKUP(C1127,MasterSheet!H:H,MasterSheet!F:F)</f>
        <v/>
      </c>
      <c r="E1127" s="24">
        <f>SUMIFS(MasterSheet!J:J, MasterSheet!B:B, A1127, MasterSheet!D:D, B1127, MasterSheet!H:H, C1127)</f>
        <v/>
      </c>
      <c r="F1127" s="24">
        <f>E1127*D1127</f>
        <v/>
      </c>
      <c r="G1127" s="28">
        <f>SUMIFS(MasterSheet!K:K, MasterSheet!B:B, A1127, MasterSheet!D:D, B1127, MasterSheet!H:H, C1127)</f>
        <v/>
      </c>
      <c r="H1127" s="28">
        <f>G1127*D1127</f>
        <v/>
      </c>
      <c r="I1127" s="30">
        <f>SUMIFS(MasterSheet!L:L, MasterSheet!B:B, A1127, MasterSheet!D:D, B1127, MasterSheet!H:H, C1127)</f>
        <v/>
      </c>
      <c r="J1127" s="30">
        <f>I1127*D1127</f>
        <v/>
      </c>
      <c r="K1127" s="23">
        <f>UPPER(VLOOKUP(C1127,MasterSheet!H:U,14,))</f>
        <v/>
      </c>
    </row>
    <row r="1128">
      <c r="A1128" s="23" t="inlineStr">
        <is>
          <t>EED116969</t>
        </is>
      </c>
      <c r="B1128" s="32" t="n">
        <v>45849</v>
      </c>
      <c r="C1128" s="23" t="n">
        <v>100511</v>
      </c>
      <c r="D1128" s="23">
        <f>_xlfn.XLOOKUP(C1128,MasterSheet!H:H,MasterSheet!F:F)</f>
        <v/>
      </c>
      <c r="E1128" s="24">
        <f>SUMIFS(MasterSheet!J:J, MasterSheet!B:B, A1128, MasterSheet!D:D, B1128, MasterSheet!H:H, C1128)</f>
        <v/>
      </c>
      <c r="F1128" s="24">
        <f>E1128*D1128</f>
        <v/>
      </c>
      <c r="G1128" s="28">
        <f>SUMIFS(MasterSheet!K:K, MasterSheet!B:B, A1128, MasterSheet!D:D, B1128, MasterSheet!H:H, C1128)</f>
        <v/>
      </c>
      <c r="H1128" s="28">
        <f>G1128*D1128</f>
        <v/>
      </c>
      <c r="I1128" s="30">
        <f>SUMIFS(MasterSheet!L:L, MasterSheet!B:B, A1128, MasterSheet!D:D, B1128, MasterSheet!H:H, C1128)</f>
        <v/>
      </c>
      <c r="J1128" s="30">
        <f>I1128*D1128</f>
        <v/>
      </c>
      <c r="K1128" s="23">
        <f>UPPER(VLOOKUP(C1128,MasterSheet!H:U,14,))</f>
        <v/>
      </c>
    </row>
    <row r="1129">
      <c r="A1129" s="23" t="inlineStr">
        <is>
          <t>EED116969</t>
        </is>
      </c>
      <c r="B1129" s="32" t="n">
        <v>45849</v>
      </c>
      <c r="C1129" s="23" t="n">
        <v>103108</v>
      </c>
      <c r="D1129" s="23">
        <f>_xlfn.XLOOKUP(C1129,MasterSheet!H:H,MasterSheet!F:F)</f>
        <v/>
      </c>
      <c r="E1129" s="24">
        <f>SUMIFS(MasterSheet!J:J, MasterSheet!B:B, A1129, MasterSheet!D:D, B1129, MasterSheet!H:H, C1129)</f>
        <v/>
      </c>
      <c r="F1129" s="24">
        <f>E1129*D1129</f>
        <v/>
      </c>
      <c r="G1129" s="28">
        <f>SUMIFS(MasterSheet!K:K, MasterSheet!B:B, A1129, MasterSheet!D:D, B1129, MasterSheet!H:H, C1129)</f>
        <v/>
      </c>
      <c r="H1129" s="28">
        <f>G1129*D1129</f>
        <v/>
      </c>
      <c r="I1129" s="30">
        <f>SUMIFS(MasterSheet!L:L, MasterSheet!B:B, A1129, MasterSheet!D:D, B1129, MasterSheet!H:H, C1129)</f>
        <v/>
      </c>
      <c r="J1129" s="30">
        <f>I1129*D1129</f>
        <v/>
      </c>
      <c r="K1129" s="23">
        <f>UPPER(VLOOKUP(C1129,MasterSheet!H:U,14,))</f>
        <v/>
      </c>
    </row>
    <row r="1130">
      <c r="A1130" s="23" t="inlineStr">
        <is>
          <t>EED116969</t>
        </is>
      </c>
      <c r="B1130" s="32" t="n">
        <v>45849</v>
      </c>
      <c r="C1130" s="23" t="n">
        <v>106906</v>
      </c>
      <c r="D1130" s="23">
        <f>_xlfn.XLOOKUP(C1130,MasterSheet!H:H,MasterSheet!F:F)</f>
        <v/>
      </c>
      <c r="E1130" s="24">
        <f>SUMIFS(MasterSheet!J:J, MasterSheet!B:B, A1130, MasterSheet!D:D, B1130, MasterSheet!H:H, C1130)</f>
        <v/>
      </c>
      <c r="F1130" s="24">
        <f>E1130*D1130</f>
        <v/>
      </c>
      <c r="G1130" s="28">
        <f>SUMIFS(MasterSheet!K:K, MasterSheet!B:B, A1130, MasterSheet!D:D, B1130, MasterSheet!H:H, C1130)</f>
        <v/>
      </c>
      <c r="H1130" s="28">
        <f>G1130*D1130</f>
        <v/>
      </c>
      <c r="I1130" s="30">
        <f>SUMIFS(MasterSheet!L:L, MasterSheet!B:B, A1130, MasterSheet!D:D, B1130, MasterSheet!H:H, C1130)</f>
        <v/>
      </c>
      <c r="J1130" s="30">
        <f>I1130*D1130</f>
        <v/>
      </c>
      <c r="K1130" s="23">
        <f>UPPER(VLOOKUP(C1130,MasterSheet!H:U,14,))</f>
        <v/>
      </c>
    </row>
    <row r="1131">
      <c r="A1131" s="23" t="inlineStr">
        <is>
          <t>EED116969</t>
        </is>
      </c>
      <c r="B1131" s="32" t="n">
        <v>45849</v>
      </c>
      <c r="C1131" s="23" t="n">
        <v>107627</v>
      </c>
      <c r="D1131" s="23">
        <f>_xlfn.XLOOKUP(C1131,MasterSheet!H:H,MasterSheet!F:F)</f>
        <v/>
      </c>
      <c r="E1131" s="24">
        <f>SUMIFS(MasterSheet!J:J, MasterSheet!B:B, A1131, MasterSheet!D:D, B1131, MasterSheet!H:H, C1131)</f>
        <v/>
      </c>
      <c r="F1131" s="24">
        <f>E1131*D1131</f>
        <v/>
      </c>
      <c r="G1131" s="28">
        <f>SUMIFS(MasterSheet!K:K, MasterSheet!B:B, A1131, MasterSheet!D:D, B1131, MasterSheet!H:H, C1131)</f>
        <v/>
      </c>
      <c r="H1131" s="28">
        <f>G1131*D1131</f>
        <v/>
      </c>
      <c r="I1131" s="30">
        <f>SUMIFS(MasterSheet!L:L, MasterSheet!B:B, A1131, MasterSheet!D:D, B1131, MasterSheet!H:H, C1131)</f>
        <v/>
      </c>
      <c r="J1131" s="30">
        <f>I1131*D1131</f>
        <v/>
      </c>
      <c r="K1131" s="23">
        <f>UPPER(VLOOKUP(C1131,MasterSheet!H:U,14,))</f>
        <v/>
      </c>
    </row>
    <row r="1132">
      <c r="A1132" s="23" t="inlineStr">
        <is>
          <t>EED116969</t>
        </is>
      </c>
      <c r="B1132" s="32" t="n">
        <v>45849</v>
      </c>
      <c r="C1132" s="23" t="n">
        <v>109412</v>
      </c>
      <c r="D1132" s="23">
        <f>_xlfn.XLOOKUP(C1132,MasterSheet!H:H,MasterSheet!F:F)</f>
        <v/>
      </c>
      <c r="E1132" s="24">
        <f>SUMIFS(MasterSheet!J:J, MasterSheet!B:B, A1132, MasterSheet!D:D, B1132, MasterSheet!H:H, C1132)</f>
        <v/>
      </c>
      <c r="F1132" s="24">
        <f>E1132*D1132</f>
        <v/>
      </c>
      <c r="G1132" s="28">
        <f>SUMIFS(MasterSheet!K:K, MasterSheet!B:B, A1132, MasterSheet!D:D, B1132, MasterSheet!H:H, C1132)</f>
        <v/>
      </c>
      <c r="H1132" s="28">
        <f>G1132*D1132</f>
        <v/>
      </c>
      <c r="I1132" s="30">
        <f>SUMIFS(MasterSheet!L:L, MasterSheet!B:B, A1132, MasterSheet!D:D, B1132, MasterSheet!H:H, C1132)</f>
        <v/>
      </c>
      <c r="J1132" s="30">
        <f>I1132*D1132</f>
        <v/>
      </c>
      <c r="K1132" s="23">
        <f>UPPER(VLOOKUP(C1132,MasterSheet!H:U,14,))</f>
        <v/>
      </c>
    </row>
    <row r="1133">
      <c r="A1133" s="23" t="inlineStr">
        <is>
          <t>EED116969</t>
        </is>
      </c>
      <c r="B1133" s="32" t="n">
        <v>45849</v>
      </c>
      <c r="C1133" s="23" t="n">
        <v>121439</v>
      </c>
      <c r="D1133" s="23">
        <f>_xlfn.XLOOKUP(C1133,MasterSheet!H:H,MasterSheet!F:F)</f>
        <v/>
      </c>
      <c r="E1133" s="24">
        <f>SUMIFS(MasterSheet!J:J, MasterSheet!B:B, A1133, MasterSheet!D:D, B1133, MasterSheet!H:H, C1133)</f>
        <v/>
      </c>
      <c r="F1133" s="24">
        <f>E1133*D1133</f>
        <v/>
      </c>
      <c r="G1133" s="28">
        <f>SUMIFS(MasterSheet!K:K, MasterSheet!B:B, A1133, MasterSheet!D:D, B1133, MasterSheet!H:H, C1133)</f>
        <v/>
      </c>
      <c r="H1133" s="28">
        <f>G1133*D1133</f>
        <v/>
      </c>
      <c r="I1133" s="30">
        <f>SUMIFS(MasterSheet!L:L, MasterSheet!B:B, A1133, MasterSheet!D:D, B1133, MasterSheet!H:H, C1133)</f>
        <v/>
      </c>
      <c r="J1133" s="30">
        <f>I1133*D1133</f>
        <v/>
      </c>
      <c r="K1133" s="23">
        <f>UPPER(VLOOKUP(C1133,MasterSheet!H:U,14,))</f>
        <v/>
      </c>
    </row>
    <row r="1134">
      <c r="A1134" s="23" t="inlineStr">
        <is>
          <t>EED116969</t>
        </is>
      </c>
      <c r="B1134" s="32" t="n">
        <v>45849</v>
      </c>
      <c r="C1134" s="23" t="n">
        <v>123115</v>
      </c>
      <c r="D1134" s="23">
        <f>_xlfn.XLOOKUP(C1134,MasterSheet!H:H,MasterSheet!F:F)</f>
        <v/>
      </c>
      <c r="E1134" s="24">
        <f>SUMIFS(MasterSheet!J:J, MasterSheet!B:B, A1134, MasterSheet!D:D, B1134, MasterSheet!H:H, C1134)</f>
        <v/>
      </c>
      <c r="F1134" s="24">
        <f>E1134*D1134</f>
        <v/>
      </c>
      <c r="G1134" s="28">
        <f>SUMIFS(MasterSheet!K:K, MasterSheet!B:B, A1134, MasterSheet!D:D, B1134, MasterSheet!H:H, C1134)</f>
        <v/>
      </c>
      <c r="H1134" s="28">
        <f>G1134*D1134</f>
        <v/>
      </c>
      <c r="I1134" s="30">
        <f>SUMIFS(MasterSheet!L:L, MasterSheet!B:B, A1134, MasterSheet!D:D, B1134, MasterSheet!H:H, C1134)</f>
        <v/>
      </c>
      <c r="J1134" s="30">
        <f>I1134*D1134</f>
        <v/>
      </c>
      <c r="K1134" s="23">
        <f>UPPER(VLOOKUP(C1134,MasterSheet!H:U,14,))</f>
        <v/>
      </c>
    </row>
    <row r="1135">
      <c r="A1135" s="23" t="inlineStr">
        <is>
          <t>EED116969</t>
        </is>
      </c>
      <c r="B1135" s="32" t="n">
        <v>45849</v>
      </c>
      <c r="C1135" s="23" t="n">
        <v>141705</v>
      </c>
      <c r="D1135" s="23">
        <f>_xlfn.XLOOKUP(C1135,MasterSheet!H:H,MasterSheet!F:F)</f>
        <v/>
      </c>
      <c r="E1135" s="24">
        <f>SUMIFS(MasterSheet!J:J, MasterSheet!B:B, A1135, MasterSheet!D:D, B1135, MasterSheet!H:H, C1135)</f>
        <v/>
      </c>
      <c r="F1135" s="24">
        <f>E1135*D1135</f>
        <v/>
      </c>
      <c r="G1135" s="28">
        <f>SUMIFS(MasterSheet!K:K, MasterSheet!B:B, A1135, MasterSheet!D:D, B1135, MasterSheet!H:H, C1135)</f>
        <v/>
      </c>
      <c r="H1135" s="28">
        <f>G1135*D1135</f>
        <v/>
      </c>
      <c r="I1135" s="30">
        <f>SUMIFS(MasterSheet!L:L, MasterSheet!B:B, A1135, MasterSheet!D:D, B1135, MasterSheet!H:H, C1135)</f>
        <v/>
      </c>
      <c r="J1135" s="30">
        <f>I1135*D1135</f>
        <v/>
      </c>
      <c r="K1135" s="23">
        <f>UPPER(VLOOKUP(C1135,MasterSheet!H:U,14,))</f>
        <v/>
      </c>
    </row>
    <row r="1136">
      <c r="A1136" s="23" t="inlineStr">
        <is>
          <t>EED116969</t>
        </is>
      </c>
      <c r="B1136" s="32" t="n">
        <v>45849</v>
      </c>
      <c r="C1136" s="23" t="n">
        <v>146528</v>
      </c>
      <c r="D1136" s="23">
        <f>_xlfn.XLOOKUP(C1136,MasterSheet!H:H,MasterSheet!F:F)</f>
        <v/>
      </c>
      <c r="E1136" s="24">
        <f>SUMIFS(MasterSheet!J:J, MasterSheet!B:B, A1136, MasterSheet!D:D, B1136, MasterSheet!H:H, C1136)</f>
        <v/>
      </c>
      <c r="F1136" s="24">
        <f>E1136*D1136</f>
        <v/>
      </c>
      <c r="G1136" s="28">
        <f>SUMIFS(MasterSheet!K:K, MasterSheet!B:B, A1136, MasterSheet!D:D, B1136, MasterSheet!H:H, C1136)</f>
        <v/>
      </c>
      <c r="H1136" s="28">
        <f>G1136*D1136</f>
        <v/>
      </c>
      <c r="I1136" s="30">
        <f>SUMIFS(MasterSheet!L:L, MasterSheet!B:B, A1136, MasterSheet!D:D, B1136, MasterSheet!H:H, C1136)</f>
        <v/>
      </c>
      <c r="J1136" s="30">
        <f>I1136*D1136</f>
        <v/>
      </c>
      <c r="K1136" s="23">
        <f>UPPER(VLOOKUP(C1136,MasterSheet!H:U,14,))</f>
        <v/>
      </c>
    </row>
    <row r="1137">
      <c r="A1137" s="23" t="inlineStr">
        <is>
          <t>EED116969</t>
        </is>
      </c>
      <c r="B1137" s="32" t="n">
        <v>45849</v>
      </c>
      <c r="C1137" s="23" t="n">
        <v>149050</v>
      </c>
      <c r="D1137" s="23">
        <f>_xlfn.XLOOKUP(C1137,MasterSheet!H:H,MasterSheet!F:F)</f>
        <v/>
      </c>
      <c r="E1137" s="24">
        <f>SUMIFS(MasterSheet!J:J, MasterSheet!B:B, A1137, MasterSheet!D:D, B1137, MasterSheet!H:H, C1137)</f>
        <v/>
      </c>
      <c r="F1137" s="24">
        <f>E1137*D1137</f>
        <v/>
      </c>
      <c r="G1137" s="28">
        <f>SUMIFS(MasterSheet!K:K, MasterSheet!B:B, A1137, MasterSheet!D:D, B1137, MasterSheet!H:H, C1137)</f>
        <v/>
      </c>
      <c r="H1137" s="28">
        <f>G1137*D1137</f>
        <v/>
      </c>
      <c r="I1137" s="30">
        <f>SUMIFS(MasterSheet!L:L, MasterSheet!B:B, A1137, MasterSheet!D:D, B1137, MasterSheet!H:H, C1137)</f>
        <v/>
      </c>
      <c r="J1137" s="30">
        <f>I1137*D1137</f>
        <v/>
      </c>
      <c r="K1137" s="23">
        <f>UPPER(VLOOKUP(C1137,MasterSheet!H:U,14,))</f>
        <v/>
      </c>
    </row>
    <row r="1138">
      <c r="A1138" s="23" t="inlineStr">
        <is>
          <t>EED116969</t>
        </is>
      </c>
      <c r="B1138" s="32" t="n">
        <v>45849</v>
      </c>
      <c r="C1138" s="23" t="n">
        <v>150636</v>
      </c>
      <c r="D1138" s="23">
        <f>_xlfn.XLOOKUP(C1138,MasterSheet!H:H,MasterSheet!F:F)</f>
        <v/>
      </c>
      <c r="E1138" s="24">
        <f>SUMIFS(MasterSheet!J:J, MasterSheet!B:B, A1138, MasterSheet!D:D, B1138, MasterSheet!H:H, C1138)</f>
        <v/>
      </c>
      <c r="F1138" s="24">
        <f>E1138*D1138</f>
        <v/>
      </c>
      <c r="G1138" s="28">
        <f>SUMIFS(MasterSheet!K:K, MasterSheet!B:B, A1138, MasterSheet!D:D, B1138, MasterSheet!H:H, C1138)</f>
        <v/>
      </c>
      <c r="H1138" s="28">
        <f>G1138*D1138</f>
        <v/>
      </c>
      <c r="I1138" s="30">
        <f>SUMIFS(MasterSheet!L:L, MasterSheet!B:B, A1138, MasterSheet!D:D, B1138, MasterSheet!H:H, C1138)</f>
        <v/>
      </c>
      <c r="J1138" s="30">
        <f>I1138*D1138</f>
        <v/>
      </c>
      <c r="K1138" s="23">
        <f>UPPER(VLOOKUP(C1138,MasterSheet!H:U,14,))</f>
        <v/>
      </c>
    </row>
    <row r="1139">
      <c r="A1139" s="23" t="inlineStr">
        <is>
          <t>EED116969</t>
        </is>
      </c>
      <c r="B1139" s="32" t="n">
        <v>45849</v>
      </c>
      <c r="C1139" s="23" t="n">
        <v>300505</v>
      </c>
      <c r="D1139" s="23">
        <f>_xlfn.XLOOKUP(C1139,MasterSheet!H:H,MasterSheet!F:F)</f>
        <v/>
      </c>
      <c r="E1139" s="24">
        <f>SUMIFS(MasterSheet!J:J, MasterSheet!B:B, A1139, MasterSheet!D:D, B1139, MasterSheet!H:H, C1139)</f>
        <v/>
      </c>
      <c r="F1139" s="24">
        <f>E1139*D1139</f>
        <v/>
      </c>
      <c r="G1139" s="28">
        <f>SUMIFS(MasterSheet!K:K, MasterSheet!B:B, A1139, MasterSheet!D:D, B1139, MasterSheet!H:H, C1139)</f>
        <v/>
      </c>
      <c r="H1139" s="28">
        <f>G1139*D1139</f>
        <v/>
      </c>
      <c r="I1139" s="30">
        <f>SUMIFS(MasterSheet!L:L, MasterSheet!B:B, A1139, MasterSheet!D:D, B1139, MasterSheet!H:H, C1139)</f>
        <v/>
      </c>
      <c r="J1139" s="30">
        <f>I1139*D1139</f>
        <v/>
      </c>
      <c r="K1139" s="23">
        <f>UPPER(VLOOKUP(C1139,MasterSheet!H:U,14,))</f>
        <v/>
      </c>
    </row>
    <row r="1140">
      <c r="A1140" s="23" t="inlineStr">
        <is>
          <t>EED116969</t>
        </is>
      </c>
      <c r="B1140" s="32" t="n">
        <v>45849</v>
      </c>
      <c r="C1140" s="23" t="n">
        <v>301008</v>
      </c>
      <c r="D1140" s="23">
        <f>_xlfn.XLOOKUP(C1140,MasterSheet!H:H,MasterSheet!F:F)</f>
        <v/>
      </c>
      <c r="E1140" s="24">
        <f>SUMIFS(MasterSheet!J:J, MasterSheet!B:B, A1140, MasterSheet!D:D, B1140, MasterSheet!H:H, C1140)</f>
        <v/>
      </c>
      <c r="F1140" s="24">
        <f>E1140*D1140</f>
        <v/>
      </c>
      <c r="G1140" s="28">
        <f>SUMIFS(MasterSheet!K:K, MasterSheet!B:B, A1140, MasterSheet!D:D, B1140, MasterSheet!H:H, C1140)</f>
        <v/>
      </c>
      <c r="H1140" s="28">
        <f>G1140*D1140</f>
        <v/>
      </c>
      <c r="I1140" s="30">
        <f>SUMIFS(MasterSheet!L:L, MasterSheet!B:B, A1140, MasterSheet!D:D, B1140, MasterSheet!H:H, C1140)</f>
        <v/>
      </c>
      <c r="J1140" s="30">
        <f>I1140*D1140</f>
        <v/>
      </c>
      <c r="K1140" s="23">
        <f>UPPER(VLOOKUP(C1140,MasterSheet!H:U,14,))</f>
        <v/>
      </c>
    </row>
    <row r="1141">
      <c r="A1141" s="23" t="inlineStr">
        <is>
          <t>EED116969</t>
        </is>
      </c>
      <c r="B1141" s="32" t="n">
        <v>45849</v>
      </c>
      <c r="C1141" s="23" t="n">
        <v>301641</v>
      </c>
      <c r="D1141" s="23">
        <f>_xlfn.XLOOKUP(C1141,MasterSheet!H:H,MasterSheet!F:F)</f>
        <v/>
      </c>
      <c r="E1141" s="24">
        <f>SUMIFS(MasterSheet!J:J, MasterSheet!B:B, A1141, MasterSheet!D:D, B1141, MasterSheet!H:H, C1141)</f>
        <v/>
      </c>
      <c r="F1141" s="24">
        <f>E1141*D1141</f>
        <v/>
      </c>
      <c r="G1141" s="28">
        <f>SUMIFS(MasterSheet!K:K, MasterSheet!B:B, A1141, MasterSheet!D:D, B1141, MasterSheet!H:H, C1141)</f>
        <v/>
      </c>
      <c r="H1141" s="28">
        <f>G1141*D1141</f>
        <v/>
      </c>
      <c r="I1141" s="30">
        <f>SUMIFS(MasterSheet!L:L, MasterSheet!B:B, A1141, MasterSheet!D:D, B1141, MasterSheet!H:H, C1141)</f>
        <v/>
      </c>
      <c r="J1141" s="30">
        <f>I1141*D1141</f>
        <v/>
      </c>
      <c r="K1141" s="23">
        <f>UPPER(VLOOKUP(C1141,MasterSheet!H:U,14,))</f>
        <v/>
      </c>
    </row>
    <row r="1142">
      <c r="A1142" s="23" t="inlineStr">
        <is>
          <t>EED116969</t>
        </is>
      </c>
      <c r="B1142" s="32" t="n">
        <v>45849</v>
      </c>
      <c r="C1142" s="23" t="n">
        <v>302340</v>
      </c>
      <c r="D1142" s="23">
        <f>_xlfn.XLOOKUP(C1142,MasterSheet!H:H,MasterSheet!F:F)</f>
        <v/>
      </c>
      <c r="E1142" s="24">
        <f>SUMIFS(MasterSheet!J:J, MasterSheet!B:B, A1142, MasterSheet!D:D, B1142, MasterSheet!H:H, C1142)</f>
        <v/>
      </c>
      <c r="F1142" s="24">
        <f>E1142*D1142</f>
        <v/>
      </c>
      <c r="G1142" s="28">
        <f>SUMIFS(MasterSheet!K:K, MasterSheet!B:B, A1142, MasterSheet!D:D, B1142, MasterSheet!H:H, C1142)</f>
        <v/>
      </c>
      <c r="H1142" s="28">
        <f>G1142*D1142</f>
        <v/>
      </c>
      <c r="I1142" s="30">
        <f>SUMIFS(MasterSheet!L:L, MasterSheet!B:B, A1142, MasterSheet!D:D, B1142, MasterSheet!H:H, C1142)</f>
        <v/>
      </c>
      <c r="J1142" s="30">
        <f>I1142*D1142</f>
        <v/>
      </c>
      <c r="K1142" s="23">
        <f>UPPER(VLOOKUP(C1142,MasterSheet!H:U,14,))</f>
        <v/>
      </c>
    </row>
    <row r="1143">
      <c r="A1143" s="23" t="inlineStr">
        <is>
          <t>EED116969</t>
        </is>
      </c>
      <c r="B1143" s="32" t="n">
        <v>45849</v>
      </c>
      <c r="C1143" s="23" t="n">
        <v>303007</v>
      </c>
      <c r="D1143" s="23">
        <f>_xlfn.XLOOKUP(C1143,MasterSheet!H:H,MasterSheet!F:F)</f>
        <v/>
      </c>
      <c r="E1143" s="24">
        <f>SUMIFS(MasterSheet!J:J, MasterSheet!B:B, A1143, MasterSheet!D:D, B1143, MasterSheet!H:H, C1143)</f>
        <v/>
      </c>
      <c r="F1143" s="24">
        <f>E1143*D1143</f>
        <v/>
      </c>
      <c r="G1143" s="28">
        <f>SUMIFS(MasterSheet!K:K, MasterSheet!B:B, A1143, MasterSheet!D:D, B1143, MasterSheet!H:H, C1143)</f>
        <v/>
      </c>
      <c r="H1143" s="28">
        <f>G1143*D1143</f>
        <v/>
      </c>
      <c r="I1143" s="30">
        <f>SUMIFS(MasterSheet!L:L, MasterSheet!B:B, A1143, MasterSheet!D:D, B1143, MasterSheet!H:H, C1143)</f>
        <v/>
      </c>
      <c r="J1143" s="30">
        <f>I1143*D1143</f>
        <v/>
      </c>
      <c r="K1143" s="23">
        <f>UPPER(VLOOKUP(C1143,MasterSheet!H:U,14,))</f>
        <v/>
      </c>
    </row>
    <row r="1144">
      <c r="A1144" s="23" t="inlineStr">
        <is>
          <t>EED116969</t>
        </is>
      </c>
      <c r="B1144" s="32" t="n">
        <v>45849</v>
      </c>
      <c r="C1144" s="23" t="n">
        <v>304134</v>
      </c>
      <c r="D1144" s="23">
        <f>_xlfn.XLOOKUP(C1144,MasterSheet!H:H,MasterSheet!F:F)</f>
        <v/>
      </c>
      <c r="E1144" s="24">
        <f>SUMIFS(MasterSheet!J:J, MasterSheet!B:B, A1144, MasterSheet!D:D, B1144, MasterSheet!H:H, C1144)</f>
        <v/>
      </c>
      <c r="F1144" s="24">
        <f>E1144*D1144</f>
        <v/>
      </c>
      <c r="G1144" s="28">
        <f>SUMIFS(MasterSheet!K:K, MasterSheet!B:B, A1144, MasterSheet!D:D, B1144, MasterSheet!H:H, C1144)</f>
        <v/>
      </c>
      <c r="H1144" s="28">
        <f>G1144*D1144</f>
        <v/>
      </c>
      <c r="I1144" s="30">
        <f>SUMIFS(MasterSheet!L:L, MasterSheet!B:B, A1144, MasterSheet!D:D, B1144, MasterSheet!H:H, C1144)</f>
        <v/>
      </c>
      <c r="J1144" s="30">
        <f>I1144*D1144</f>
        <v/>
      </c>
      <c r="K1144" s="23">
        <f>UPPER(VLOOKUP(C1144,MasterSheet!H:U,14,))</f>
        <v/>
      </c>
    </row>
    <row r="1145">
      <c r="A1145" s="23" t="inlineStr">
        <is>
          <t>EED116969</t>
        </is>
      </c>
      <c r="B1145" s="32" t="n">
        <v>45849</v>
      </c>
      <c r="C1145" s="23" t="n">
        <v>304603</v>
      </c>
      <c r="D1145" s="23">
        <f>_xlfn.XLOOKUP(C1145,MasterSheet!H:H,MasterSheet!F:F)</f>
        <v/>
      </c>
      <c r="E1145" s="24">
        <f>SUMIFS(MasterSheet!J:J, MasterSheet!B:B, A1145, MasterSheet!D:D, B1145, MasterSheet!H:H, C1145)</f>
        <v/>
      </c>
      <c r="F1145" s="24">
        <f>E1145*D1145</f>
        <v/>
      </c>
      <c r="G1145" s="28">
        <f>SUMIFS(MasterSheet!K:K, MasterSheet!B:B, A1145, MasterSheet!D:D, B1145, MasterSheet!H:H, C1145)</f>
        <v/>
      </c>
      <c r="H1145" s="28">
        <f>G1145*D1145</f>
        <v/>
      </c>
      <c r="I1145" s="30">
        <f>SUMIFS(MasterSheet!L:L, MasterSheet!B:B, A1145, MasterSheet!D:D, B1145, MasterSheet!H:H, C1145)</f>
        <v/>
      </c>
      <c r="J1145" s="30">
        <f>I1145*D1145</f>
        <v/>
      </c>
      <c r="K1145" s="23">
        <f>UPPER(VLOOKUP(C1145,MasterSheet!H:U,14,))</f>
        <v/>
      </c>
    </row>
    <row r="1146">
      <c r="A1146" s="23" t="inlineStr">
        <is>
          <t>EED116969</t>
        </is>
      </c>
      <c r="B1146" s="32" t="n">
        <v>45849</v>
      </c>
      <c r="C1146" s="23" t="n">
        <v>321105</v>
      </c>
      <c r="D1146" s="23">
        <f>_xlfn.XLOOKUP(C1146,MasterSheet!H:H,MasterSheet!F:F)</f>
        <v/>
      </c>
      <c r="E1146" s="24">
        <f>SUMIFS(MasterSheet!J:J, MasterSheet!B:B, A1146, MasterSheet!D:D, B1146, MasterSheet!H:H, C1146)</f>
        <v/>
      </c>
      <c r="F1146" s="24">
        <f>E1146*D1146</f>
        <v/>
      </c>
      <c r="G1146" s="28">
        <f>SUMIFS(MasterSheet!K:K, MasterSheet!B:B, A1146, MasterSheet!D:D, B1146, MasterSheet!H:H, C1146)</f>
        <v/>
      </c>
      <c r="H1146" s="28">
        <f>G1146*D1146</f>
        <v/>
      </c>
      <c r="I1146" s="30">
        <f>SUMIFS(MasterSheet!L:L, MasterSheet!B:B, A1146, MasterSheet!D:D, B1146, MasterSheet!H:H, C1146)</f>
        <v/>
      </c>
      <c r="J1146" s="30">
        <f>I1146*D1146</f>
        <v/>
      </c>
      <c r="K1146" s="23">
        <f>UPPER(VLOOKUP(C1146,MasterSheet!H:U,14,))</f>
        <v/>
      </c>
    </row>
    <row r="1147">
      <c r="A1147" s="23" t="inlineStr">
        <is>
          <t>EED116969</t>
        </is>
      </c>
      <c r="B1147" s="32" t="n">
        <v>45849</v>
      </c>
      <c r="C1147" s="23" t="n">
        <v>328605</v>
      </c>
      <c r="D1147" s="23">
        <f>_xlfn.XLOOKUP(C1147,MasterSheet!H:H,MasterSheet!F:F)</f>
        <v/>
      </c>
      <c r="E1147" s="24">
        <f>SUMIFS(MasterSheet!J:J, MasterSheet!B:B, A1147, MasterSheet!D:D, B1147, MasterSheet!H:H, C1147)</f>
        <v/>
      </c>
      <c r="F1147" s="24">
        <f>E1147*D1147</f>
        <v/>
      </c>
      <c r="G1147" s="28">
        <f>SUMIFS(MasterSheet!K:K, MasterSheet!B:B, A1147, MasterSheet!D:D, B1147, MasterSheet!H:H, C1147)</f>
        <v/>
      </c>
      <c r="H1147" s="28">
        <f>G1147*D1147</f>
        <v/>
      </c>
      <c r="I1147" s="30">
        <f>SUMIFS(MasterSheet!L:L, MasterSheet!B:B, A1147, MasterSheet!D:D, B1147, MasterSheet!H:H, C1147)</f>
        <v/>
      </c>
      <c r="J1147" s="30">
        <f>I1147*D1147</f>
        <v/>
      </c>
      <c r="K1147" s="23">
        <f>UPPER(VLOOKUP(C1147,MasterSheet!H:U,14,))</f>
        <v/>
      </c>
    </row>
    <row r="1148">
      <c r="A1148" s="23" t="inlineStr">
        <is>
          <t>EED116969</t>
        </is>
      </c>
      <c r="B1148" s="32" t="n">
        <v>45849</v>
      </c>
      <c r="C1148" s="23" t="n">
        <v>333801</v>
      </c>
      <c r="D1148" s="23">
        <f>_xlfn.XLOOKUP(C1148,MasterSheet!H:H,MasterSheet!F:F)</f>
        <v/>
      </c>
      <c r="E1148" s="24">
        <f>SUMIFS(MasterSheet!J:J, MasterSheet!B:B, A1148, MasterSheet!D:D, B1148, MasterSheet!H:H, C1148)</f>
        <v/>
      </c>
      <c r="F1148" s="24">
        <f>E1148*D1148</f>
        <v/>
      </c>
      <c r="G1148" s="28">
        <f>SUMIFS(MasterSheet!K:K, MasterSheet!B:B, A1148, MasterSheet!D:D, B1148, MasterSheet!H:H, C1148)</f>
        <v/>
      </c>
      <c r="H1148" s="28">
        <f>G1148*D1148</f>
        <v/>
      </c>
      <c r="I1148" s="30">
        <f>SUMIFS(MasterSheet!L:L, MasterSheet!B:B, A1148, MasterSheet!D:D, B1148, MasterSheet!H:H, C1148)</f>
        <v/>
      </c>
      <c r="J1148" s="30">
        <f>I1148*D1148</f>
        <v/>
      </c>
      <c r="K1148" s="23">
        <f>UPPER(VLOOKUP(C1148,MasterSheet!H:U,14,))</f>
        <v/>
      </c>
    </row>
    <row r="1149">
      <c r="A1149" s="23" t="inlineStr">
        <is>
          <t>EED116969</t>
        </is>
      </c>
      <c r="B1149" s="32" t="n">
        <v>45849</v>
      </c>
      <c r="C1149" s="23" t="n">
        <v>344703</v>
      </c>
      <c r="D1149" s="23">
        <f>_xlfn.XLOOKUP(C1149,MasterSheet!H:H,MasterSheet!F:F)</f>
        <v/>
      </c>
      <c r="E1149" s="24">
        <f>SUMIFS(MasterSheet!J:J, MasterSheet!B:B, A1149, MasterSheet!D:D, B1149, MasterSheet!H:H, C1149)</f>
        <v/>
      </c>
      <c r="F1149" s="24">
        <f>E1149*D1149</f>
        <v/>
      </c>
      <c r="G1149" s="28">
        <f>SUMIFS(MasterSheet!K:K, MasterSheet!B:B, A1149, MasterSheet!D:D, B1149, MasterSheet!H:H, C1149)</f>
        <v/>
      </c>
      <c r="H1149" s="28">
        <f>G1149*D1149</f>
        <v/>
      </c>
      <c r="I1149" s="30">
        <f>SUMIFS(MasterSheet!L:L, MasterSheet!B:B, A1149, MasterSheet!D:D, B1149, MasterSheet!H:H, C1149)</f>
        <v/>
      </c>
      <c r="J1149" s="30">
        <f>I1149*D1149</f>
        <v/>
      </c>
      <c r="K1149" s="23">
        <f>UPPER(VLOOKUP(C1149,MasterSheet!H:U,14,))</f>
        <v/>
      </c>
    </row>
    <row r="1150">
      <c r="A1150" s="23" t="inlineStr">
        <is>
          <t>EED116969</t>
        </is>
      </c>
      <c r="B1150" s="32" t="n">
        <v>45849</v>
      </c>
      <c r="C1150" s="23" t="n">
        <v>349504</v>
      </c>
      <c r="D1150" s="23">
        <f>_xlfn.XLOOKUP(C1150,MasterSheet!H:H,MasterSheet!F:F)</f>
        <v/>
      </c>
      <c r="E1150" s="24">
        <f>SUMIFS(MasterSheet!J:J, MasterSheet!B:B, A1150, MasterSheet!D:D, B1150, MasterSheet!H:H, C1150)</f>
        <v/>
      </c>
      <c r="F1150" s="24">
        <f>E1150*D1150</f>
        <v/>
      </c>
      <c r="G1150" s="28">
        <f>SUMIFS(MasterSheet!K:K, MasterSheet!B:B, A1150, MasterSheet!D:D, B1150, MasterSheet!H:H, C1150)</f>
        <v/>
      </c>
      <c r="H1150" s="28">
        <f>G1150*D1150</f>
        <v/>
      </c>
      <c r="I1150" s="30">
        <f>SUMIFS(MasterSheet!L:L, MasterSheet!B:B, A1150, MasterSheet!D:D, B1150, MasterSheet!H:H, C1150)</f>
        <v/>
      </c>
      <c r="J1150" s="30">
        <f>I1150*D1150</f>
        <v/>
      </c>
      <c r="K1150" s="23">
        <f>UPPER(VLOOKUP(C1150,MasterSheet!H:U,14,))</f>
        <v/>
      </c>
    </row>
    <row r="1151">
      <c r="A1151" s="23" t="inlineStr">
        <is>
          <t>EED116969</t>
        </is>
      </c>
      <c r="B1151" s="32" t="n">
        <v>45849</v>
      </c>
      <c r="C1151" s="23" t="n">
        <v>422603</v>
      </c>
      <c r="D1151" s="23">
        <f>_xlfn.XLOOKUP(C1151,MasterSheet!H:H,MasterSheet!F:F)</f>
        <v/>
      </c>
      <c r="E1151" s="24">
        <f>SUMIFS(MasterSheet!J:J, MasterSheet!B:B, A1151, MasterSheet!D:D, B1151, MasterSheet!H:H, C1151)</f>
        <v/>
      </c>
      <c r="F1151" s="24">
        <f>E1151*D1151</f>
        <v/>
      </c>
      <c r="G1151" s="28">
        <f>SUMIFS(MasterSheet!K:K, MasterSheet!B:B, A1151, MasterSheet!D:D, B1151, MasterSheet!H:H, C1151)</f>
        <v/>
      </c>
      <c r="H1151" s="28">
        <f>G1151*D1151</f>
        <v/>
      </c>
      <c r="I1151" s="30">
        <f>SUMIFS(MasterSheet!L:L, MasterSheet!B:B, A1151, MasterSheet!D:D, B1151, MasterSheet!H:H, C1151)</f>
        <v/>
      </c>
      <c r="J1151" s="30">
        <f>I1151*D1151</f>
        <v/>
      </c>
      <c r="K1151" s="23">
        <f>UPPER(VLOOKUP(C1151,MasterSheet!H:U,14,))</f>
        <v/>
      </c>
    </row>
    <row r="1152">
      <c r="A1152" s="23" t="inlineStr">
        <is>
          <t>EED116969</t>
        </is>
      </c>
      <c r="B1152" s="32" t="n">
        <v>45849</v>
      </c>
      <c r="C1152" s="23" t="n">
        <v>423103</v>
      </c>
      <c r="D1152" s="23">
        <f>_xlfn.XLOOKUP(C1152,MasterSheet!H:H,MasterSheet!F:F)</f>
        <v/>
      </c>
      <c r="E1152" s="24">
        <f>SUMIFS(MasterSheet!J:J, MasterSheet!B:B, A1152, MasterSheet!D:D, B1152, MasterSheet!H:H, C1152)</f>
        <v/>
      </c>
      <c r="F1152" s="24">
        <f>E1152*D1152</f>
        <v/>
      </c>
      <c r="G1152" s="28">
        <f>SUMIFS(MasterSheet!K:K, MasterSheet!B:B, A1152, MasterSheet!D:D, B1152, MasterSheet!H:H, C1152)</f>
        <v/>
      </c>
      <c r="H1152" s="28">
        <f>G1152*D1152</f>
        <v/>
      </c>
      <c r="I1152" s="30">
        <f>SUMIFS(MasterSheet!L:L, MasterSheet!B:B, A1152, MasterSheet!D:D, B1152, MasterSheet!H:H, C1152)</f>
        <v/>
      </c>
      <c r="J1152" s="30">
        <f>I1152*D1152</f>
        <v/>
      </c>
      <c r="K1152" s="23">
        <f>UPPER(VLOOKUP(C1152,MasterSheet!H:U,14,))</f>
        <v/>
      </c>
    </row>
    <row r="1153">
      <c r="A1153" s="23" t="inlineStr">
        <is>
          <t>EED116969</t>
        </is>
      </c>
      <c r="B1153" s="32" t="n">
        <v>45849</v>
      </c>
      <c r="C1153" s="23" t="n">
        <v>423201</v>
      </c>
      <c r="D1153" s="23">
        <f>_xlfn.XLOOKUP(C1153,MasterSheet!H:H,MasterSheet!F:F)</f>
        <v/>
      </c>
      <c r="E1153" s="24">
        <f>SUMIFS(MasterSheet!J:J, MasterSheet!B:B, A1153, MasterSheet!D:D, B1153, MasterSheet!H:H, C1153)</f>
        <v/>
      </c>
      <c r="F1153" s="24">
        <f>E1153*D1153</f>
        <v/>
      </c>
      <c r="G1153" s="28">
        <f>SUMIFS(MasterSheet!K:K, MasterSheet!B:B, A1153, MasterSheet!D:D, B1153, MasterSheet!H:H, C1153)</f>
        <v/>
      </c>
      <c r="H1153" s="28">
        <f>G1153*D1153</f>
        <v/>
      </c>
      <c r="I1153" s="30">
        <f>SUMIFS(MasterSheet!L:L, MasterSheet!B:B, A1153, MasterSheet!D:D, B1153, MasterSheet!H:H, C1153)</f>
        <v/>
      </c>
      <c r="J1153" s="30">
        <f>I1153*D1153</f>
        <v/>
      </c>
      <c r="K1153" s="23">
        <f>UPPER(VLOOKUP(C1153,MasterSheet!H:U,14,))</f>
        <v/>
      </c>
    </row>
    <row r="1154">
      <c r="A1154" s="23" t="inlineStr">
        <is>
          <t>EED116969</t>
        </is>
      </c>
      <c r="B1154" s="32" t="n">
        <v>45849</v>
      </c>
      <c r="C1154" s="23" t="n">
        <v>423301</v>
      </c>
      <c r="D1154" s="23">
        <f>_xlfn.XLOOKUP(C1154,MasterSheet!H:H,MasterSheet!F:F)</f>
        <v/>
      </c>
      <c r="E1154" s="24">
        <f>SUMIFS(MasterSheet!J:J, MasterSheet!B:B, A1154, MasterSheet!D:D, B1154, MasterSheet!H:H, C1154)</f>
        <v/>
      </c>
      <c r="F1154" s="24">
        <f>E1154*D1154</f>
        <v/>
      </c>
      <c r="G1154" s="28">
        <f>SUMIFS(MasterSheet!K:K, MasterSheet!B:B, A1154, MasterSheet!D:D, B1154, MasterSheet!H:H, C1154)</f>
        <v/>
      </c>
      <c r="H1154" s="28">
        <f>G1154*D1154</f>
        <v/>
      </c>
      <c r="I1154" s="30">
        <f>SUMIFS(MasterSheet!L:L, MasterSheet!B:B, A1154, MasterSheet!D:D, B1154, MasterSheet!H:H, C1154)</f>
        <v/>
      </c>
      <c r="J1154" s="30">
        <f>I1154*D1154</f>
        <v/>
      </c>
      <c r="K1154" s="23">
        <f>UPPER(VLOOKUP(C1154,MasterSheet!H:U,14,))</f>
        <v/>
      </c>
    </row>
    <row r="1155">
      <c r="A1155" s="23" t="inlineStr">
        <is>
          <t>EED116969</t>
        </is>
      </c>
      <c r="B1155" s="32" t="n">
        <v>45849</v>
      </c>
      <c r="C1155" s="23" t="n">
        <v>424401</v>
      </c>
      <c r="D1155" s="23">
        <f>_xlfn.XLOOKUP(C1155,MasterSheet!H:H,MasterSheet!F:F)</f>
        <v/>
      </c>
      <c r="E1155" s="24">
        <f>SUMIFS(MasterSheet!J:J, MasterSheet!B:B, A1155, MasterSheet!D:D, B1155, MasterSheet!H:H, C1155)</f>
        <v/>
      </c>
      <c r="F1155" s="24">
        <f>E1155*D1155</f>
        <v/>
      </c>
      <c r="G1155" s="28">
        <f>SUMIFS(MasterSheet!K:K, MasterSheet!B:B, A1155, MasterSheet!D:D, B1155, MasterSheet!H:H, C1155)</f>
        <v/>
      </c>
      <c r="H1155" s="28">
        <f>G1155*D1155</f>
        <v/>
      </c>
      <c r="I1155" s="30">
        <f>SUMIFS(MasterSheet!L:L, MasterSheet!B:B, A1155, MasterSheet!D:D, B1155, MasterSheet!H:H, C1155)</f>
        <v/>
      </c>
      <c r="J1155" s="30">
        <f>I1155*D1155</f>
        <v/>
      </c>
      <c r="K1155" s="23">
        <f>UPPER(VLOOKUP(C1155,MasterSheet!H:U,14,))</f>
        <v/>
      </c>
    </row>
    <row r="1156">
      <c r="A1156" s="23" t="inlineStr">
        <is>
          <t>EED116969</t>
        </is>
      </c>
      <c r="B1156" s="32" t="n">
        <v>45849</v>
      </c>
      <c r="C1156" s="23" t="n">
        <v>426102</v>
      </c>
      <c r="D1156" s="23">
        <f>_xlfn.XLOOKUP(C1156,MasterSheet!H:H,MasterSheet!F:F)</f>
        <v/>
      </c>
      <c r="E1156" s="24">
        <f>SUMIFS(MasterSheet!J:J, MasterSheet!B:B, A1156, MasterSheet!D:D, B1156, MasterSheet!H:H, C1156)</f>
        <v/>
      </c>
      <c r="F1156" s="24">
        <f>E1156*D1156</f>
        <v/>
      </c>
      <c r="G1156" s="28">
        <f>SUMIFS(MasterSheet!K:K, MasterSheet!B:B, A1156, MasterSheet!D:D, B1156, MasterSheet!H:H, C1156)</f>
        <v/>
      </c>
      <c r="H1156" s="28">
        <f>G1156*D1156</f>
        <v/>
      </c>
      <c r="I1156" s="30">
        <f>SUMIFS(MasterSheet!L:L, MasterSheet!B:B, A1156, MasterSheet!D:D, B1156, MasterSheet!H:H, C1156)</f>
        <v/>
      </c>
      <c r="J1156" s="30">
        <f>I1156*D1156</f>
        <v/>
      </c>
      <c r="K1156" s="23">
        <f>UPPER(VLOOKUP(C1156,MasterSheet!H:U,14,))</f>
        <v/>
      </c>
    </row>
    <row r="1157">
      <c r="A1157" s="23" t="inlineStr">
        <is>
          <t>EED116969</t>
        </is>
      </c>
      <c r="B1157" s="32" t="n">
        <v>45849</v>
      </c>
      <c r="C1157" s="23" t="n">
        <v>426105</v>
      </c>
      <c r="D1157" s="23">
        <f>_xlfn.XLOOKUP(C1157,MasterSheet!H:H,MasterSheet!F:F)</f>
        <v/>
      </c>
      <c r="E1157" s="24">
        <f>SUMIFS(MasterSheet!J:J, MasterSheet!B:B, A1157, MasterSheet!D:D, B1157, MasterSheet!H:H, C1157)</f>
        <v/>
      </c>
      <c r="F1157" s="24">
        <f>E1157*D1157</f>
        <v/>
      </c>
      <c r="G1157" s="28">
        <f>SUMIFS(MasterSheet!K:K, MasterSheet!B:B, A1157, MasterSheet!D:D, B1157, MasterSheet!H:H, C1157)</f>
        <v/>
      </c>
      <c r="H1157" s="28">
        <f>G1157*D1157</f>
        <v/>
      </c>
      <c r="I1157" s="30">
        <f>SUMIFS(MasterSheet!L:L, MasterSheet!B:B, A1157, MasterSheet!D:D, B1157, MasterSheet!H:H, C1157)</f>
        <v/>
      </c>
      <c r="J1157" s="30">
        <f>I1157*D1157</f>
        <v/>
      </c>
      <c r="K1157" s="23">
        <f>UPPER(VLOOKUP(C1157,MasterSheet!H:U,14,))</f>
        <v/>
      </c>
    </row>
    <row r="1158">
      <c r="A1158" s="23" t="inlineStr">
        <is>
          <t>EED116969</t>
        </is>
      </c>
      <c r="B1158" s="32" t="n">
        <v>45849</v>
      </c>
      <c r="C1158" s="23" t="n">
        <v>430804</v>
      </c>
      <c r="D1158" s="23">
        <f>_xlfn.XLOOKUP(C1158,MasterSheet!H:H,MasterSheet!F:F)</f>
        <v/>
      </c>
      <c r="E1158" s="24">
        <f>SUMIFS(MasterSheet!J:J, MasterSheet!B:B, A1158, MasterSheet!D:D, B1158, MasterSheet!H:H, C1158)</f>
        <v/>
      </c>
      <c r="F1158" s="24">
        <f>E1158*D1158</f>
        <v/>
      </c>
      <c r="G1158" s="28">
        <f>SUMIFS(MasterSheet!K:K, MasterSheet!B:B, A1158, MasterSheet!D:D, B1158, MasterSheet!H:H, C1158)</f>
        <v/>
      </c>
      <c r="H1158" s="28">
        <f>G1158*D1158</f>
        <v/>
      </c>
      <c r="I1158" s="30">
        <f>SUMIFS(MasterSheet!L:L, MasterSheet!B:B, A1158, MasterSheet!D:D, B1158, MasterSheet!H:H, C1158)</f>
        <v/>
      </c>
      <c r="J1158" s="30">
        <f>I1158*D1158</f>
        <v/>
      </c>
      <c r="K1158" s="23">
        <f>UPPER(VLOOKUP(C1158,MasterSheet!H:U,14,))</f>
        <v/>
      </c>
    </row>
    <row r="1159">
      <c r="A1159" s="23" t="inlineStr">
        <is>
          <t>EED116969</t>
        </is>
      </c>
      <c r="B1159" s="32" t="n">
        <v>45849</v>
      </c>
      <c r="C1159" s="23" t="n">
        <v>430904</v>
      </c>
      <c r="D1159" s="23">
        <f>_xlfn.XLOOKUP(C1159,MasterSheet!H:H,MasterSheet!F:F)</f>
        <v/>
      </c>
      <c r="E1159" s="24">
        <f>SUMIFS(MasterSheet!J:J, MasterSheet!B:B, A1159, MasterSheet!D:D, B1159, MasterSheet!H:H, C1159)</f>
        <v/>
      </c>
      <c r="F1159" s="24">
        <f>E1159*D1159</f>
        <v/>
      </c>
      <c r="G1159" s="28">
        <f>SUMIFS(MasterSheet!K:K, MasterSheet!B:B, A1159, MasterSheet!D:D, B1159, MasterSheet!H:H, C1159)</f>
        <v/>
      </c>
      <c r="H1159" s="28">
        <f>G1159*D1159</f>
        <v/>
      </c>
      <c r="I1159" s="30">
        <f>SUMIFS(MasterSheet!L:L, MasterSheet!B:B, A1159, MasterSheet!D:D, B1159, MasterSheet!H:H, C1159)</f>
        <v/>
      </c>
      <c r="J1159" s="30">
        <f>I1159*D1159</f>
        <v/>
      </c>
      <c r="K1159" s="23">
        <f>UPPER(VLOOKUP(C1159,MasterSheet!H:U,14,))</f>
        <v/>
      </c>
    </row>
    <row r="1160">
      <c r="A1160" s="23" t="inlineStr">
        <is>
          <t>EED116969</t>
        </is>
      </c>
      <c r="B1160" s="32" t="n">
        <v>45849</v>
      </c>
      <c r="C1160" s="23" t="n">
        <v>431104</v>
      </c>
      <c r="D1160" s="23">
        <f>_xlfn.XLOOKUP(C1160,MasterSheet!H:H,MasterSheet!F:F)</f>
        <v/>
      </c>
      <c r="E1160" s="24">
        <f>SUMIFS(MasterSheet!J:J, MasterSheet!B:B, A1160, MasterSheet!D:D, B1160, MasterSheet!H:H, C1160)</f>
        <v/>
      </c>
      <c r="F1160" s="24">
        <f>E1160*D1160</f>
        <v/>
      </c>
      <c r="G1160" s="28">
        <f>SUMIFS(MasterSheet!K:K, MasterSheet!B:B, A1160, MasterSheet!D:D, B1160, MasterSheet!H:H, C1160)</f>
        <v/>
      </c>
      <c r="H1160" s="28">
        <f>G1160*D1160</f>
        <v/>
      </c>
      <c r="I1160" s="30">
        <f>SUMIFS(MasterSheet!L:L, MasterSheet!B:B, A1160, MasterSheet!D:D, B1160, MasterSheet!H:H, C1160)</f>
        <v/>
      </c>
      <c r="J1160" s="30">
        <f>I1160*D1160</f>
        <v/>
      </c>
      <c r="K1160" s="23">
        <f>UPPER(VLOOKUP(C1160,MasterSheet!H:U,14,))</f>
        <v/>
      </c>
    </row>
    <row r="1161">
      <c r="A1161" s="23" t="inlineStr">
        <is>
          <t>EED116969</t>
        </is>
      </c>
      <c r="B1161" s="32" t="n">
        <v>45849</v>
      </c>
      <c r="C1161" s="23" t="n">
        <v>431414</v>
      </c>
      <c r="D1161" s="23">
        <f>_xlfn.XLOOKUP(C1161,MasterSheet!H:H,MasterSheet!F:F)</f>
        <v/>
      </c>
      <c r="E1161" s="24">
        <f>SUMIFS(MasterSheet!J:J, MasterSheet!B:B, A1161, MasterSheet!D:D, B1161, MasterSheet!H:H, C1161)</f>
        <v/>
      </c>
      <c r="F1161" s="24">
        <f>E1161*D1161</f>
        <v/>
      </c>
      <c r="G1161" s="28">
        <f>SUMIFS(MasterSheet!K:K, MasterSheet!B:B, A1161, MasterSheet!D:D, B1161, MasterSheet!H:H, C1161)</f>
        <v/>
      </c>
      <c r="H1161" s="28">
        <f>G1161*D1161</f>
        <v/>
      </c>
      <c r="I1161" s="30">
        <f>SUMIFS(MasterSheet!L:L, MasterSheet!B:B, A1161, MasterSheet!D:D, B1161, MasterSheet!H:H, C1161)</f>
        <v/>
      </c>
      <c r="J1161" s="30">
        <f>I1161*D1161</f>
        <v/>
      </c>
      <c r="K1161" s="23">
        <f>UPPER(VLOOKUP(C1161,MasterSheet!H:U,14,))</f>
        <v/>
      </c>
    </row>
    <row r="1162">
      <c r="A1162" s="23" t="inlineStr">
        <is>
          <t>EED116969</t>
        </is>
      </c>
      <c r="B1162" s="32" t="n">
        <v>45849</v>
      </c>
      <c r="C1162" s="23" t="n">
        <v>432504</v>
      </c>
      <c r="D1162" s="23">
        <f>_xlfn.XLOOKUP(C1162,MasterSheet!H:H,MasterSheet!F:F)</f>
        <v/>
      </c>
      <c r="E1162" s="24">
        <f>SUMIFS(MasterSheet!J:J, MasterSheet!B:B, A1162, MasterSheet!D:D, B1162, MasterSheet!H:H, C1162)</f>
        <v/>
      </c>
      <c r="F1162" s="24">
        <f>E1162*D1162</f>
        <v/>
      </c>
      <c r="G1162" s="28">
        <f>SUMIFS(MasterSheet!K:K, MasterSheet!B:B, A1162, MasterSheet!D:D, B1162, MasterSheet!H:H, C1162)</f>
        <v/>
      </c>
      <c r="H1162" s="28">
        <f>G1162*D1162</f>
        <v/>
      </c>
      <c r="I1162" s="30">
        <f>SUMIFS(MasterSheet!L:L, MasterSheet!B:B, A1162, MasterSheet!D:D, B1162, MasterSheet!H:H, C1162)</f>
        <v/>
      </c>
      <c r="J1162" s="30">
        <f>I1162*D1162</f>
        <v/>
      </c>
      <c r="K1162" s="23">
        <f>UPPER(VLOOKUP(C1162,MasterSheet!H:U,14,))</f>
        <v/>
      </c>
    </row>
    <row r="1163">
      <c r="A1163" s="23" t="inlineStr">
        <is>
          <t>EED116969</t>
        </is>
      </c>
      <c r="B1163" s="32" t="n">
        <v>45849</v>
      </c>
      <c r="C1163" s="23" t="n">
        <v>480012</v>
      </c>
      <c r="D1163" s="23">
        <f>_xlfn.XLOOKUP(C1163,MasterSheet!H:H,MasterSheet!F:F)</f>
        <v/>
      </c>
      <c r="E1163" s="24">
        <f>SUMIFS(MasterSheet!J:J, MasterSheet!B:B, A1163, MasterSheet!D:D, B1163, MasterSheet!H:H, C1163)</f>
        <v/>
      </c>
      <c r="F1163" s="24">
        <f>E1163*D1163</f>
        <v/>
      </c>
      <c r="G1163" s="28">
        <f>SUMIFS(MasterSheet!K:K, MasterSheet!B:B, A1163, MasterSheet!D:D, B1163, MasterSheet!H:H, C1163)</f>
        <v/>
      </c>
      <c r="H1163" s="28">
        <f>G1163*D1163</f>
        <v/>
      </c>
      <c r="I1163" s="30">
        <f>SUMIFS(MasterSheet!L:L, MasterSheet!B:B, A1163, MasterSheet!D:D, B1163, MasterSheet!H:H, C1163)</f>
        <v/>
      </c>
      <c r="J1163" s="30">
        <f>I1163*D1163</f>
        <v/>
      </c>
      <c r="K1163" s="23">
        <f>UPPER(VLOOKUP(C1163,MasterSheet!H:U,14,))</f>
        <v/>
      </c>
    </row>
    <row r="1164">
      <c r="A1164" s="23" t="inlineStr">
        <is>
          <t>EED116969</t>
        </is>
      </c>
      <c r="B1164" s="32" t="n">
        <v>45849</v>
      </c>
      <c r="C1164" s="23" t="n">
        <v>501106</v>
      </c>
      <c r="D1164" s="23">
        <f>_xlfn.XLOOKUP(C1164,MasterSheet!H:H,MasterSheet!F:F)</f>
        <v/>
      </c>
      <c r="E1164" s="24">
        <f>SUMIFS(MasterSheet!J:J, MasterSheet!B:B, A1164, MasterSheet!D:D, B1164, MasterSheet!H:H, C1164)</f>
        <v/>
      </c>
      <c r="F1164" s="24">
        <f>E1164*D1164</f>
        <v/>
      </c>
      <c r="G1164" s="28">
        <f>SUMIFS(MasterSheet!K:K, MasterSheet!B:B, A1164, MasterSheet!D:D, B1164, MasterSheet!H:H, C1164)</f>
        <v/>
      </c>
      <c r="H1164" s="28">
        <f>G1164*D1164</f>
        <v/>
      </c>
      <c r="I1164" s="30">
        <f>SUMIFS(MasterSheet!L:L, MasterSheet!B:B, A1164, MasterSheet!D:D, B1164, MasterSheet!H:H, C1164)</f>
        <v/>
      </c>
      <c r="J1164" s="30">
        <f>I1164*D1164</f>
        <v/>
      </c>
      <c r="K1164" s="23">
        <f>UPPER(VLOOKUP(C1164,MasterSheet!H:U,14,))</f>
        <v/>
      </c>
    </row>
    <row r="1165">
      <c r="A1165" s="23" t="inlineStr">
        <is>
          <t>EED116969</t>
        </is>
      </c>
      <c r="B1165" s="32" t="n">
        <v>45849</v>
      </c>
      <c r="C1165" s="23" t="n">
        <v>502521</v>
      </c>
      <c r="D1165" s="23">
        <f>_xlfn.XLOOKUP(C1165,MasterSheet!H:H,MasterSheet!F:F)</f>
        <v/>
      </c>
      <c r="E1165" s="24">
        <f>SUMIFS(MasterSheet!J:J, MasterSheet!B:B, A1165, MasterSheet!D:D, B1165, MasterSheet!H:H, C1165)</f>
        <v/>
      </c>
      <c r="F1165" s="24">
        <f>E1165*D1165</f>
        <v/>
      </c>
      <c r="G1165" s="28">
        <f>SUMIFS(MasterSheet!K:K, MasterSheet!B:B, A1165, MasterSheet!D:D, B1165, MasterSheet!H:H, C1165)</f>
        <v/>
      </c>
      <c r="H1165" s="28">
        <f>G1165*D1165</f>
        <v/>
      </c>
      <c r="I1165" s="30">
        <f>SUMIFS(MasterSheet!L:L, MasterSheet!B:B, A1165, MasterSheet!D:D, B1165, MasterSheet!H:H, C1165)</f>
        <v/>
      </c>
      <c r="J1165" s="30">
        <f>I1165*D1165</f>
        <v/>
      </c>
      <c r="K1165" s="23">
        <f>UPPER(VLOOKUP(C1165,MasterSheet!H:U,14,))</f>
        <v/>
      </c>
    </row>
    <row r="1166">
      <c r="A1166" s="23" t="inlineStr">
        <is>
          <t>EED116969</t>
        </is>
      </c>
      <c r="B1166" s="32" t="n">
        <v>45849</v>
      </c>
      <c r="C1166" s="23" t="n">
        <v>505829</v>
      </c>
      <c r="D1166" s="23">
        <f>_xlfn.XLOOKUP(C1166,MasterSheet!H:H,MasterSheet!F:F)</f>
        <v/>
      </c>
      <c r="E1166" s="24">
        <f>SUMIFS(MasterSheet!J:J, MasterSheet!B:B, A1166, MasterSheet!D:D, B1166, MasterSheet!H:H, C1166)</f>
        <v/>
      </c>
      <c r="F1166" s="24">
        <f>E1166*D1166</f>
        <v/>
      </c>
      <c r="G1166" s="28">
        <f>SUMIFS(MasterSheet!K:K, MasterSheet!B:B, A1166, MasterSheet!D:D, B1166, MasterSheet!H:H, C1166)</f>
        <v/>
      </c>
      <c r="H1166" s="28">
        <f>G1166*D1166</f>
        <v/>
      </c>
      <c r="I1166" s="30">
        <f>SUMIFS(MasterSheet!L:L, MasterSheet!B:B, A1166, MasterSheet!D:D, B1166, MasterSheet!H:H, C1166)</f>
        <v/>
      </c>
      <c r="J1166" s="30">
        <f>I1166*D1166</f>
        <v/>
      </c>
      <c r="K1166" s="23">
        <f>UPPER(VLOOKUP(C1166,MasterSheet!H:U,14,))</f>
        <v/>
      </c>
    </row>
    <row r="1167">
      <c r="A1167" s="23" t="inlineStr">
        <is>
          <t>EED116969</t>
        </is>
      </c>
      <c r="B1167" s="32" t="n">
        <v>45849</v>
      </c>
      <c r="C1167" s="23" t="n">
        <v>506307</v>
      </c>
      <c r="D1167" s="23">
        <f>_xlfn.XLOOKUP(C1167,MasterSheet!H:H,MasterSheet!F:F)</f>
        <v/>
      </c>
      <c r="E1167" s="24">
        <f>SUMIFS(MasterSheet!J:J, MasterSheet!B:B, A1167, MasterSheet!D:D, B1167, MasterSheet!H:H, C1167)</f>
        <v/>
      </c>
      <c r="F1167" s="24">
        <f>E1167*D1167</f>
        <v/>
      </c>
      <c r="G1167" s="28">
        <f>SUMIFS(MasterSheet!K:K, MasterSheet!B:B, A1167, MasterSheet!D:D, B1167, MasterSheet!H:H, C1167)</f>
        <v/>
      </c>
      <c r="H1167" s="28">
        <f>G1167*D1167</f>
        <v/>
      </c>
      <c r="I1167" s="30">
        <f>SUMIFS(MasterSheet!L:L, MasterSheet!B:B, A1167, MasterSheet!D:D, B1167, MasterSheet!H:H, C1167)</f>
        <v/>
      </c>
      <c r="J1167" s="30">
        <f>I1167*D1167</f>
        <v/>
      </c>
      <c r="K1167" s="23">
        <f>UPPER(VLOOKUP(C1167,MasterSheet!H:U,14,))</f>
        <v/>
      </c>
    </row>
    <row r="1168">
      <c r="A1168" s="23" t="inlineStr">
        <is>
          <t>EED116969</t>
        </is>
      </c>
      <c r="B1168" s="32" t="n">
        <v>45849</v>
      </c>
      <c r="C1168" s="23" t="n">
        <v>574804</v>
      </c>
      <c r="D1168" s="23">
        <f>_xlfn.XLOOKUP(C1168,MasterSheet!H:H,MasterSheet!F:F)</f>
        <v/>
      </c>
      <c r="E1168" s="24">
        <f>SUMIFS(MasterSheet!J:J, MasterSheet!B:B, A1168, MasterSheet!D:D, B1168, MasterSheet!H:H, C1168)</f>
        <v/>
      </c>
      <c r="F1168" s="24">
        <f>E1168*D1168</f>
        <v/>
      </c>
      <c r="G1168" s="28">
        <f>SUMIFS(MasterSheet!K:K, MasterSheet!B:B, A1168, MasterSheet!D:D, B1168, MasterSheet!H:H, C1168)</f>
        <v/>
      </c>
      <c r="H1168" s="28">
        <f>G1168*D1168</f>
        <v/>
      </c>
      <c r="I1168" s="30">
        <f>SUMIFS(MasterSheet!L:L, MasterSheet!B:B, A1168, MasterSheet!D:D, B1168, MasterSheet!H:H, C1168)</f>
        <v/>
      </c>
      <c r="J1168" s="30">
        <f>I1168*D1168</f>
        <v/>
      </c>
      <c r="K1168" s="23">
        <f>UPPER(VLOOKUP(C1168,MasterSheet!H:U,14,))</f>
        <v/>
      </c>
    </row>
    <row r="1169">
      <c r="A1169" s="23" t="inlineStr">
        <is>
          <t>EED116969</t>
        </is>
      </c>
      <c r="B1169" s="32" t="n">
        <v>45849</v>
      </c>
      <c r="C1169" s="23" t="n">
        <v>576404</v>
      </c>
      <c r="D1169" s="23">
        <f>_xlfn.XLOOKUP(C1169,MasterSheet!H:H,MasterSheet!F:F)</f>
        <v/>
      </c>
      <c r="E1169" s="24">
        <f>SUMIFS(MasterSheet!J:J, MasterSheet!B:B, A1169, MasterSheet!D:D, B1169, MasterSheet!H:H, C1169)</f>
        <v/>
      </c>
      <c r="F1169" s="24">
        <f>E1169*D1169</f>
        <v/>
      </c>
      <c r="G1169" s="28">
        <f>SUMIFS(MasterSheet!K:K, MasterSheet!B:B, A1169, MasterSheet!D:D, B1169, MasterSheet!H:H, C1169)</f>
        <v/>
      </c>
      <c r="H1169" s="28">
        <f>G1169*D1169</f>
        <v/>
      </c>
      <c r="I1169" s="30">
        <f>SUMIFS(MasterSheet!L:L, MasterSheet!B:B, A1169, MasterSheet!D:D, B1169, MasterSheet!H:H, C1169)</f>
        <v/>
      </c>
      <c r="J1169" s="30">
        <f>I1169*D1169</f>
        <v/>
      </c>
      <c r="K1169" s="23">
        <f>UPPER(VLOOKUP(C1169,MasterSheet!H:U,14,))</f>
        <v/>
      </c>
    </row>
    <row r="1170">
      <c r="A1170" s="23" t="inlineStr">
        <is>
          <t>EED116969</t>
        </is>
      </c>
      <c r="B1170" s="32" t="n">
        <v>45849</v>
      </c>
      <c r="C1170" s="23" t="n">
        <v>640914</v>
      </c>
      <c r="D1170" s="23">
        <f>_xlfn.XLOOKUP(C1170,MasterSheet!H:H,MasterSheet!F:F)</f>
        <v/>
      </c>
      <c r="E1170" s="24">
        <f>SUMIFS(MasterSheet!J:J, MasterSheet!B:B, A1170, MasterSheet!D:D, B1170, MasterSheet!H:H, C1170)</f>
        <v/>
      </c>
      <c r="F1170" s="24">
        <f>E1170*D1170</f>
        <v/>
      </c>
      <c r="G1170" s="28">
        <f>SUMIFS(MasterSheet!K:K, MasterSheet!B:B, A1170, MasterSheet!D:D, B1170, MasterSheet!H:H, C1170)</f>
        <v/>
      </c>
      <c r="H1170" s="28">
        <f>G1170*D1170</f>
        <v/>
      </c>
      <c r="I1170" s="30">
        <f>SUMIFS(MasterSheet!L:L, MasterSheet!B:B, A1170, MasterSheet!D:D, B1170, MasterSheet!H:H, C1170)</f>
        <v/>
      </c>
      <c r="J1170" s="30">
        <f>I1170*D1170</f>
        <v/>
      </c>
      <c r="K1170" s="23">
        <f>UPPER(VLOOKUP(C1170,MasterSheet!H:U,14,))</f>
        <v/>
      </c>
    </row>
    <row r="1171">
      <c r="A1171" s="23" t="inlineStr">
        <is>
          <t>EED116969</t>
        </is>
      </c>
      <c r="B1171" s="32" t="n">
        <v>45849</v>
      </c>
      <c r="C1171" s="23" t="n">
        <v>853301</v>
      </c>
      <c r="D1171" s="23">
        <f>_xlfn.XLOOKUP(C1171,MasterSheet!H:H,MasterSheet!F:F)</f>
        <v/>
      </c>
      <c r="E1171" s="24">
        <f>SUMIFS(MasterSheet!J:J, MasterSheet!B:B, A1171, MasterSheet!D:D, B1171, MasterSheet!H:H, C1171)</f>
        <v/>
      </c>
      <c r="F1171" s="24">
        <f>E1171*D1171</f>
        <v/>
      </c>
      <c r="G1171" s="28">
        <f>SUMIFS(MasterSheet!K:K, MasterSheet!B:B, A1171, MasterSheet!D:D, B1171, MasterSheet!H:H, C1171)</f>
        <v/>
      </c>
      <c r="H1171" s="28">
        <f>G1171*D1171</f>
        <v/>
      </c>
      <c r="I1171" s="30">
        <f>SUMIFS(MasterSheet!L:L, MasterSheet!B:B, A1171, MasterSheet!D:D, B1171, MasterSheet!H:H, C1171)</f>
        <v/>
      </c>
      <c r="J1171" s="30">
        <f>I1171*D1171</f>
        <v/>
      </c>
      <c r="K1171" s="23">
        <f>UPPER(VLOOKUP(C1171,MasterSheet!H:U,14,))</f>
        <v/>
      </c>
    </row>
    <row r="1172">
      <c r="A1172" s="23" t="inlineStr">
        <is>
          <t>EED116969</t>
        </is>
      </c>
      <c r="B1172" s="32" t="n">
        <v>45849</v>
      </c>
      <c r="C1172" s="23" t="n">
        <v>900007715</v>
      </c>
      <c r="D1172" s="23">
        <f>_xlfn.XLOOKUP(C1172,MasterSheet!H:H,MasterSheet!F:F)</f>
        <v/>
      </c>
      <c r="E1172" s="24">
        <f>SUMIFS(MasterSheet!J:J, MasterSheet!B:B, A1172, MasterSheet!D:D, B1172, MasterSheet!H:H, C1172)</f>
        <v/>
      </c>
      <c r="F1172" s="24">
        <f>E1172*D1172</f>
        <v/>
      </c>
      <c r="G1172" s="28">
        <f>SUMIFS(MasterSheet!K:K, MasterSheet!B:B, A1172, MasterSheet!D:D, B1172, MasterSheet!H:H, C1172)</f>
        <v/>
      </c>
      <c r="H1172" s="28">
        <f>G1172*D1172</f>
        <v/>
      </c>
      <c r="I1172" s="30">
        <f>SUMIFS(MasterSheet!L:L, MasterSheet!B:B, A1172, MasterSheet!D:D, B1172, MasterSheet!H:H, C1172)</f>
        <v/>
      </c>
      <c r="J1172" s="30">
        <f>I1172*D1172</f>
        <v/>
      </c>
      <c r="K1172" s="23">
        <f>UPPER(VLOOKUP(C1172,MasterSheet!H:U,14,))</f>
        <v/>
      </c>
    </row>
    <row r="1173">
      <c r="A1173" s="23" t="n">
        <v>336488</v>
      </c>
      <c r="B1173" s="32" t="n">
        <v>45849</v>
      </c>
      <c r="C1173" s="23" t="inlineStr">
        <is>
          <t>13100-01</t>
        </is>
      </c>
      <c r="D1173" s="23">
        <f>_xlfn.XLOOKUP(C1173,MasterSheet!H:H,MasterSheet!F:F)</f>
        <v/>
      </c>
      <c r="E1173" s="24">
        <f>SUMIFS(MasterSheet!J:J, MasterSheet!B:B, A1173, MasterSheet!D:D, B1173, MasterSheet!H:H, C1173)</f>
        <v/>
      </c>
      <c r="F1173" s="24">
        <f>E1173*D1173</f>
        <v/>
      </c>
      <c r="G1173" s="28">
        <f>SUMIFS(MasterSheet!K:K, MasterSheet!B:B, A1173, MasterSheet!D:D, B1173, MasterSheet!H:H, C1173)</f>
        <v/>
      </c>
      <c r="H1173" s="28">
        <f>G1173*D1173</f>
        <v/>
      </c>
      <c r="I1173" s="30">
        <f>SUMIFS(MasterSheet!L:L, MasterSheet!B:B, A1173, MasterSheet!D:D, B1173, MasterSheet!H:H, C1173)</f>
        <v/>
      </c>
      <c r="J1173" s="30">
        <f>I1173*D1173</f>
        <v/>
      </c>
      <c r="K1173" s="23">
        <f>UPPER(VLOOKUP(C1173,MasterSheet!H:U,14,))</f>
        <v/>
      </c>
    </row>
    <row r="1174">
      <c r="A1174" s="23" t="n">
        <v>300080663</v>
      </c>
      <c r="B1174" s="32" t="n">
        <v>45849</v>
      </c>
      <c r="C1174" s="23" t="inlineStr">
        <is>
          <t>A8547-10</t>
        </is>
      </c>
      <c r="D1174" s="23">
        <f>_xlfn.XLOOKUP(C1174,MasterSheet!H:H,MasterSheet!F:F)</f>
        <v/>
      </c>
      <c r="E1174" s="24">
        <f>SUMIFS(MasterSheet!J:J, MasterSheet!B:B, A1174, MasterSheet!D:D, B1174, MasterSheet!H:H, C1174)</f>
        <v/>
      </c>
      <c r="F1174" s="24">
        <f>E1174*D1174</f>
        <v/>
      </c>
      <c r="G1174" s="28">
        <f>SUMIFS(MasterSheet!K:K, MasterSheet!B:B, A1174, MasterSheet!D:D, B1174, MasterSheet!H:H, C1174)</f>
        <v/>
      </c>
      <c r="H1174" s="28">
        <f>G1174*D1174</f>
        <v/>
      </c>
      <c r="I1174" s="30">
        <f>SUMIFS(MasterSheet!L:L, MasterSheet!B:B, A1174, MasterSheet!D:D, B1174, MasterSheet!H:H, C1174)</f>
        <v/>
      </c>
      <c r="J1174" s="30">
        <f>I1174*D1174</f>
        <v/>
      </c>
      <c r="K1174" s="23">
        <f>UPPER(VLOOKUP(C1174,MasterSheet!H:U,14,))</f>
        <v/>
      </c>
    </row>
    <row r="1175">
      <c r="A1175" s="23" t="n">
        <v>300080470</v>
      </c>
      <c r="B1175" s="32" t="n">
        <v>45849</v>
      </c>
      <c r="C1175" s="23" t="inlineStr">
        <is>
          <t>A8633-1</t>
        </is>
      </c>
      <c r="D1175" s="23">
        <f>_xlfn.XLOOKUP(C1175,MasterSheet!H:H,MasterSheet!F:F)</f>
        <v/>
      </c>
      <c r="E1175" s="24">
        <f>SUMIFS(MasterSheet!J:J, MasterSheet!B:B, A1175, MasterSheet!D:D, B1175, MasterSheet!H:H, C1175)</f>
        <v/>
      </c>
      <c r="F1175" s="24">
        <f>E1175*D1175</f>
        <v/>
      </c>
      <c r="G1175" s="28">
        <f>SUMIFS(MasterSheet!K:K, MasterSheet!B:B, A1175, MasterSheet!D:D, B1175, MasterSheet!H:H, C1175)</f>
        <v/>
      </c>
      <c r="H1175" s="28">
        <f>G1175*D1175</f>
        <v/>
      </c>
      <c r="I1175" s="30">
        <f>SUMIFS(MasterSheet!L:L, MasterSheet!B:B, A1175, MasterSheet!D:D, B1175, MasterSheet!H:H, C1175)</f>
        <v/>
      </c>
      <c r="J1175" s="30">
        <f>I1175*D1175</f>
        <v/>
      </c>
      <c r="K1175" s="23">
        <f>UPPER(VLOOKUP(C1175,MasterSheet!H:U,14,))</f>
        <v/>
      </c>
    </row>
    <row r="1176">
      <c r="A1176" s="23" t="n">
        <v>300080470</v>
      </c>
      <c r="B1176" s="32" t="n">
        <v>45849</v>
      </c>
      <c r="C1176" s="23" t="inlineStr">
        <is>
          <t>A2585-50</t>
        </is>
      </c>
      <c r="D1176" s="23">
        <f>_xlfn.XLOOKUP(C1176,MasterSheet!H:H,MasterSheet!F:F)</f>
        <v/>
      </c>
      <c r="E1176" s="24">
        <f>SUMIFS(MasterSheet!J:J, MasterSheet!B:B, A1176, MasterSheet!D:D, B1176, MasterSheet!H:H, C1176)</f>
        <v/>
      </c>
      <c r="F1176" s="24">
        <f>E1176*D1176</f>
        <v/>
      </c>
      <c r="G1176" s="28">
        <f>SUMIFS(MasterSheet!K:K, MasterSheet!B:B, A1176, MasterSheet!D:D, B1176, MasterSheet!H:H, C1176)</f>
        <v/>
      </c>
      <c r="H1176" s="28">
        <f>G1176*D1176</f>
        <v/>
      </c>
      <c r="I1176" s="30">
        <f>SUMIFS(MasterSheet!L:L, MasterSheet!B:B, A1176, MasterSheet!D:D, B1176, MasterSheet!H:H, C1176)</f>
        <v/>
      </c>
      <c r="J1176" s="30">
        <f>I1176*D1176</f>
        <v/>
      </c>
      <c r="K1176" s="23">
        <f>UPPER(VLOOKUP(C1176,MasterSheet!H:U,14,))</f>
        <v/>
      </c>
    </row>
    <row r="1177">
      <c r="A1177" s="23" t="inlineStr">
        <is>
          <t>BT-0582-25</t>
        </is>
      </c>
      <c r="B1177" s="32" t="n">
        <v>45850</v>
      </c>
      <c r="C1177" s="23" t="inlineStr">
        <is>
          <t>E0108RA</t>
        </is>
      </c>
      <c r="D1177" s="23">
        <f>_xlfn.XLOOKUP(C1177,MasterSheet!H:H,MasterSheet!F:F)</f>
        <v/>
      </c>
      <c r="E1177" s="24">
        <f>SUMIFS(MasterSheet!J:J, MasterSheet!B:B, A1177, MasterSheet!D:D, B1177, MasterSheet!H:H, C1177)</f>
        <v/>
      </c>
      <c r="F1177" s="24">
        <f>E1177*D1177</f>
        <v/>
      </c>
      <c r="G1177" s="28">
        <f>SUMIFS(MasterSheet!K:K, MasterSheet!B:B, A1177, MasterSheet!D:D, B1177, MasterSheet!H:H, C1177)</f>
        <v/>
      </c>
      <c r="H1177" s="28">
        <f>G1177*D1177</f>
        <v/>
      </c>
      <c r="I1177" s="30">
        <f>SUMIFS(MasterSheet!L:L, MasterSheet!B:B, A1177, MasterSheet!D:D, B1177, MasterSheet!H:H, C1177)</f>
        <v/>
      </c>
      <c r="J1177" s="30">
        <f>I1177*D1177</f>
        <v/>
      </c>
      <c r="K1177" s="23">
        <f>UPPER(VLOOKUP(C1177,MasterSheet!H:U,14,))</f>
        <v/>
      </c>
    </row>
    <row r="1178">
      <c r="A1178" s="23" t="inlineStr">
        <is>
          <t>BT-0582-25</t>
        </is>
      </c>
      <c r="B1178" s="32" t="n">
        <v>45850</v>
      </c>
      <c r="C1178" s="23" t="inlineStr">
        <is>
          <t>E1689RA</t>
        </is>
      </c>
      <c r="D1178" s="23">
        <f>_xlfn.XLOOKUP(C1178,MasterSheet!H:H,MasterSheet!F:F)</f>
        <v/>
      </c>
      <c r="E1178" s="24">
        <f>SUMIFS(MasterSheet!J:J, MasterSheet!B:B, A1178, MasterSheet!D:D, B1178, MasterSheet!H:H, C1178)</f>
        <v/>
      </c>
      <c r="F1178" s="24">
        <f>E1178*D1178</f>
        <v/>
      </c>
      <c r="G1178" s="28">
        <f>SUMIFS(MasterSheet!K:K, MasterSheet!B:B, A1178, MasterSheet!D:D, B1178, MasterSheet!H:H, C1178)</f>
        <v/>
      </c>
      <c r="H1178" s="28">
        <f>G1178*D1178</f>
        <v/>
      </c>
      <c r="I1178" s="30">
        <f>SUMIFS(MasterSheet!L:L, MasterSheet!B:B, A1178, MasterSheet!D:D, B1178, MasterSheet!H:H, C1178)</f>
        <v/>
      </c>
      <c r="J1178" s="30">
        <f>I1178*D1178</f>
        <v/>
      </c>
      <c r="K1178" s="23">
        <f>UPPER(VLOOKUP(C1178,MasterSheet!H:U,14,))</f>
        <v/>
      </c>
    </row>
    <row r="1179">
      <c r="A1179" s="23" t="inlineStr">
        <is>
          <t>BT-0582-25</t>
        </is>
      </c>
      <c r="B1179" s="32" t="n">
        <v>45850</v>
      </c>
      <c r="C1179" s="23" t="inlineStr">
        <is>
          <t>E2321RA</t>
        </is>
      </c>
      <c r="D1179" s="23">
        <f>_xlfn.XLOOKUP(C1179,MasterSheet!H:H,MasterSheet!F:F)</f>
        <v/>
      </c>
      <c r="E1179" s="24">
        <f>SUMIFS(MasterSheet!J:J, MasterSheet!B:B, A1179, MasterSheet!D:D, B1179, MasterSheet!H:H, C1179)</f>
        <v/>
      </c>
      <c r="F1179" s="24">
        <f>E1179*D1179</f>
        <v/>
      </c>
      <c r="G1179" s="28">
        <f>SUMIFS(MasterSheet!K:K, MasterSheet!B:B, A1179, MasterSheet!D:D, B1179, MasterSheet!H:H, C1179)</f>
        <v/>
      </c>
      <c r="H1179" s="28">
        <f>G1179*D1179</f>
        <v/>
      </c>
      <c r="I1179" s="30">
        <f>SUMIFS(MasterSheet!L:L, MasterSheet!B:B, A1179, MasterSheet!D:D, B1179, MasterSheet!H:H, C1179)</f>
        <v/>
      </c>
      <c r="J1179" s="30">
        <f>I1179*D1179</f>
        <v/>
      </c>
      <c r="K1179" s="23">
        <f>UPPER(VLOOKUP(C1179,MasterSheet!H:U,14,))</f>
        <v/>
      </c>
    </row>
    <row r="1180">
      <c r="A1180" s="23" t="n">
        <v>175754</v>
      </c>
      <c r="B1180" s="32" t="n">
        <v>45854</v>
      </c>
      <c r="C1180" s="23" t="inlineStr">
        <is>
          <t>BE0058</t>
        </is>
      </c>
      <c r="D1180" s="23">
        <f>_xlfn.XLOOKUP(C1180,MasterSheet!H:H,MasterSheet!F:F)</f>
        <v/>
      </c>
      <c r="E1180" s="24">
        <f>SUMIFS(MasterSheet!J:J, MasterSheet!B:B, A1180, MasterSheet!D:D, B1180, MasterSheet!H:H, C1180)</f>
        <v/>
      </c>
      <c r="F1180" s="24">
        <f>E1180*D1180</f>
        <v/>
      </c>
      <c r="G1180" s="28">
        <f>SUMIFS(MasterSheet!K:K, MasterSheet!B:B, A1180, MasterSheet!D:D, B1180, MasterSheet!H:H, C1180)</f>
        <v/>
      </c>
      <c r="H1180" s="28">
        <f>G1180*D1180</f>
        <v/>
      </c>
      <c r="I1180" s="30">
        <f>SUMIFS(MasterSheet!L:L, MasterSheet!B:B, A1180, MasterSheet!D:D, B1180, MasterSheet!H:H, C1180)</f>
        <v/>
      </c>
      <c r="J1180" s="30">
        <f>I1180*D1180</f>
        <v/>
      </c>
      <c r="K1180" s="23">
        <f>UPPER(VLOOKUP(C1180,MasterSheet!H:U,14,))</f>
        <v/>
      </c>
    </row>
    <row r="1181">
      <c r="A1181" s="23" t="n">
        <v>175754</v>
      </c>
      <c r="B1181" s="32" t="n">
        <v>45854</v>
      </c>
      <c r="C1181" s="23" t="inlineStr">
        <is>
          <t>BE0191</t>
        </is>
      </c>
      <c r="D1181" s="23">
        <f>_xlfn.XLOOKUP(C1181,MasterSheet!H:H,MasterSheet!F:F)</f>
        <v/>
      </c>
      <c r="E1181" s="24">
        <f>SUMIFS(MasterSheet!J:J, MasterSheet!B:B, A1181, MasterSheet!D:D, B1181, MasterSheet!H:H, C1181)</f>
        <v/>
      </c>
      <c r="F1181" s="24">
        <f>E1181*D1181</f>
        <v/>
      </c>
      <c r="G1181" s="28">
        <f>SUMIFS(MasterSheet!K:K, MasterSheet!B:B, A1181, MasterSheet!D:D, B1181, MasterSheet!H:H, C1181)</f>
        <v/>
      </c>
      <c r="H1181" s="28">
        <f>G1181*D1181</f>
        <v/>
      </c>
      <c r="I1181" s="30">
        <f>SUMIFS(MasterSheet!L:L, MasterSheet!B:B, A1181, MasterSheet!D:D, B1181, MasterSheet!H:H, C1181)</f>
        <v/>
      </c>
      <c r="J1181" s="30">
        <f>I1181*D1181</f>
        <v/>
      </c>
      <c r="K1181" s="23">
        <f>UPPER(VLOOKUP(C1181,MasterSheet!H:U,14,))</f>
        <v/>
      </c>
    </row>
    <row r="1182">
      <c r="A1182" s="23" t="n">
        <v>175754</v>
      </c>
      <c r="B1182" s="32" t="n">
        <v>45854</v>
      </c>
      <c r="C1182" s="23" t="inlineStr">
        <is>
          <t>BE0043-1</t>
        </is>
      </c>
      <c r="D1182" s="23">
        <f>_xlfn.XLOOKUP(C1182,MasterSheet!H:H,MasterSheet!F:F)</f>
        <v/>
      </c>
      <c r="E1182" s="24">
        <f>SUMIFS(MasterSheet!J:J, MasterSheet!B:B, A1182, MasterSheet!D:D, B1182, MasterSheet!H:H, C1182)</f>
        <v/>
      </c>
      <c r="F1182" s="24">
        <f>E1182*D1182</f>
        <v/>
      </c>
      <c r="G1182" s="28">
        <f>SUMIFS(MasterSheet!K:K, MasterSheet!B:B, A1182, MasterSheet!D:D, B1182, MasterSheet!H:H, C1182)</f>
        <v/>
      </c>
      <c r="H1182" s="28">
        <f>G1182*D1182</f>
        <v/>
      </c>
      <c r="I1182" s="30">
        <f>SUMIFS(MasterSheet!L:L, MasterSheet!B:B, A1182, MasterSheet!D:D, B1182, MasterSheet!H:H, C1182)</f>
        <v/>
      </c>
      <c r="J1182" s="30">
        <f>I1182*D1182</f>
        <v/>
      </c>
      <c r="K1182" s="23">
        <f>UPPER(VLOOKUP(C1182,MasterSheet!H:U,14,))</f>
        <v/>
      </c>
    </row>
    <row r="1183">
      <c r="A1183" s="23" t="n">
        <v>175754</v>
      </c>
      <c r="B1183" s="32" t="n">
        <v>45854</v>
      </c>
      <c r="C1183" s="23" t="inlineStr">
        <is>
          <t>BE0235</t>
        </is>
      </c>
      <c r="D1183" s="23">
        <f>_xlfn.XLOOKUP(C1183,MasterSheet!H:H,MasterSheet!F:F)</f>
        <v/>
      </c>
      <c r="E1183" s="24">
        <f>SUMIFS(MasterSheet!J:J, MasterSheet!B:B, A1183, MasterSheet!D:D, B1183, MasterSheet!H:H, C1183)</f>
        <v/>
      </c>
      <c r="F1183" s="24">
        <f>E1183*D1183</f>
        <v/>
      </c>
      <c r="G1183" s="28">
        <f>SUMIFS(MasterSheet!K:K, MasterSheet!B:B, A1183, MasterSheet!D:D, B1183, MasterSheet!H:H, C1183)</f>
        <v/>
      </c>
      <c r="H1183" s="28">
        <f>G1183*D1183</f>
        <v/>
      </c>
      <c r="I1183" s="30">
        <f>SUMIFS(MasterSheet!L:L, MasterSheet!B:B, A1183, MasterSheet!D:D, B1183, MasterSheet!H:H, C1183)</f>
        <v/>
      </c>
      <c r="J1183" s="30">
        <f>I1183*D1183</f>
        <v/>
      </c>
      <c r="K1183" s="23">
        <f>UPPER(VLOOKUP(C1183,MasterSheet!H:U,14,))</f>
        <v/>
      </c>
    </row>
    <row r="1184">
      <c r="A1184" s="23" t="n">
        <v>175754</v>
      </c>
      <c r="B1184" s="32" t="n">
        <v>45854</v>
      </c>
      <c r="C1184" s="23" t="inlineStr">
        <is>
          <t>BE0291</t>
        </is>
      </c>
      <c r="D1184" s="23">
        <f>_xlfn.XLOOKUP(C1184,MasterSheet!H:H,MasterSheet!F:F)</f>
        <v/>
      </c>
      <c r="E1184" s="24">
        <f>SUMIFS(MasterSheet!J:J, MasterSheet!B:B, A1184, MasterSheet!D:D, B1184, MasterSheet!H:H, C1184)</f>
        <v/>
      </c>
      <c r="F1184" s="24">
        <f>E1184*D1184</f>
        <v/>
      </c>
      <c r="G1184" s="28">
        <f>SUMIFS(MasterSheet!K:K, MasterSheet!B:B, A1184, MasterSheet!D:D, B1184, MasterSheet!H:H, C1184)</f>
        <v/>
      </c>
      <c r="H1184" s="28">
        <f>G1184*D1184</f>
        <v/>
      </c>
      <c r="I1184" s="30">
        <f>SUMIFS(MasterSheet!L:L, MasterSheet!B:B, A1184, MasterSheet!D:D, B1184, MasterSheet!H:H, C1184)</f>
        <v/>
      </c>
      <c r="J1184" s="30">
        <f>I1184*D1184</f>
        <v/>
      </c>
      <c r="K1184" s="23">
        <f>UPPER(VLOOKUP(C1184,MasterSheet!H:U,14,))</f>
        <v/>
      </c>
    </row>
    <row r="1185">
      <c r="A1185" s="23" t="n">
        <v>175754</v>
      </c>
      <c r="B1185" s="32" t="n">
        <v>45854</v>
      </c>
      <c r="C1185" s="23" t="inlineStr">
        <is>
          <t>BE0001-2</t>
        </is>
      </c>
      <c r="D1185" s="23">
        <f>_xlfn.XLOOKUP(C1185,MasterSheet!H:H,MasterSheet!F:F)</f>
        <v/>
      </c>
      <c r="E1185" s="24">
        <f>SUMIFS(MasterSheet!J:J, MasterSheet!B:B, A1185, MasterSheet!D:D, B1185, MasterSheet!H:H, C1185)</f>
        <v/>
      </c>
      <c r="F1185" s="24">
        <f>E1185*D1185</f>
        <v/>
      </c>
      <c r="G1185" s="28">
        <f>SUMIFS(MasterSheet!K:K, MasterSheet!B:B, A1185, MasterSheet!D:D, B1185, MasterSheet!H:H, C1185)</f>
        <v/>
      </c>
      <c r="H1185" s="28">
        <f>G1185*D1185</f>
        <v/>
      </c>
      <c r="I1185" s="30">
        <f>SUMIFS(MasterSheet!L:L, MasterSheet!B:B, A1185, MasterSheet!D:D, B1185, MasterSheet!H:H, C1185)</f>
        <v/>
      </c>
      <c r="J1185" s="30">
        <f>I1185*D1185</f>
        <v/>
      </c>
      <c r="K1185" s="23">
        <f>UPPER(VLOOKUP(C1185,MasterSheet!H:U,14,))</f>
        <v/>
      </c>
    </row>
    <row r="1186">
      <c r="A1186" s="23" t="n">
        <v>175754</v>
      </c>
      <c r="B1186" s="32" t="n">
        <v>45854</v>
      </c>
      <c r="C1186" s="23" t="inlineStr">
        <is>
          <t>BE0240</t>
        </is>
      </c>
      <c r="D1186" s="23">
        <f>_xlfn.XLOOKUP(C1186,MasterSheet!H:H,MasterSheet!F:F)</f>
        <v/>
      </c>
      <c r="E1186" s="24">
        <f>SUMIFS(MasterSheet!J:J, MasterSheet!B:B, A1186, MasterSheet!D:D, B1186, MasterSheet!H:H, C1186)</f>
        <v/>
      </c>
      <c r="F1186" s="24">
        <f>E1186*D1186</f>
        <v/>
      </c>
      <c r="G1186" s="28">
        <f>SUMIFS(MasterSheet!K:K, MasterSheet!B:B, A1186, MasterSheet!D:D, B1186, MasterSheet!H:H, C1186)</f>
        <v/>
      </c>
      <c r="H1186" s="28">
        <f>G1186*D1186</f>
        <v/>
      </c>
      <c r="I1186" s="30">
        <f>SUMIFS(MasterSheet!L:L, MasterSheet!B:B, A1186, MasterSheet!D:D, B1186, MasterSheet!H:H, C1186)</f>
        <v/>
      </c>
      <c r="J1186" s="30">
        <f>I1186*D1186</f>
        <v/>
      </c>
      <c r="K1186" s="23">
        <f>UPPER(VLOOKUP(C1186,MasterSheet!H:U,14,))</f>
        <v/>
      </c>
    </row>
    <row r="1187">
      <c r="A1187" s="23" t="inlineStr">
        <is>
          <t>INV6027</t>
        </is>
      </c>
      <c r="B1187" s="32" t="n">
        <v>45854</v>
      </c>
      <c r="C1187" s="23" t="n">
        <v>79518</v>
      </c>
      <c r="D1187" s="23">
        <f>_xlfn.XLOOKUP(C1187,MasterSheet!H:H,MasterSheet!F:F)</f>
        <v/>
      </c>
      <c r="E1187" s="24">
        <f>SUMIFS(MasterSheet!J:J, MasterSheet!B:B, A1187, MasterSheet!D:D, B1187, MasterSheet!H:H, C1187)</f>
        <v/>
      </c>
      <c r="F1187" s="24">
        <f>E1187*D1187</f>
        <v/>
      </c>
      <c r="G1187" s="28">
        <f>SUMIFS(MasterSheet!K:K, MasterSheet!B:B, A1187, MasterSheet!D:D, B1187, MasterSheet!H:H, C1187)</f>
        <v/>
      </c>
      <c r="H1187" s="28">
        <f>G1187*D1187</f>
        <v/>
      </c>
      <c r="I1187" s="30">
        <f>SUMIFS(MasterSheet!L:L, MasterSheet!B:B, A1187, MasterSheet!D:D, B1187, MasterSheet!H:H, C1187)</f>
        <v/>
      </c>
      <c r="J1187" s="30">
        <f>I1187*D1187</f>
        <v/>
      </c>
      <c r="K1187" s="23">
        <f>UPPER(VLOOKUP(C1187,MasterSheet!H:U,14,))</f>
        <v/>
      </c>
    </row>
    <row r="1188">
      <c r="A1188" s="23" t="inlineStr">
        <is>
          <t>INV6027</t>
        </is>
      </c>
      <c r="B1188" s="32" t="n">
        <v>45854</v>
      </c>
      <c r="C1188" s="23" t="n">
        <v>79520</v>
      </c>
      <c r="D1188" s="23">
        <f>_xlfn.XLOOKUP(C1188,MasterSheet!H:H,MasterSheet!F:F)</f>
        <v/>
      </c>
      <c r="E1188" s="24">
        <f>SUMIFS(MasterSheet!J:J, MasterSheet!B:B, A1188, MasterSheet!D:D, B1188, MasterSheet!H:H, C1188)</f>
        <v/>
      </c>
      <c r="F1188" s="24">
        <f>E1188*D1188</f>
        <v/>
      </c>
      <c r="G1188" s="28">
        <f>SUMIFS(MasterSheet!K:K, MasterSheet!B:B, A1188, MasterSheet!D:D, B1188, MasterSheet!H:H, C1188)</f>
        <v/>
      </c>
      <c r="H1188" s="28">
        <f>G1188*D1188</f>
        <v/>
      </c>
      <c r="I1188" s="30">
        <f>SUMIFS(MasterSheet!L:L, MasterSheet!B:B, A1188, MasterSheet!D:D, B1188, MasterSheet!H:H, C1188)</f>
        <v/>
      </c>
      <c r="J1188" s="30">
        <f>I1188*D1188</f>
        <v/>
      </c>
      <c r="K1188" s="23">
        <f>UPPER(VLOOKUP(C1188,MasterSheet!H:U,14,))</f>
        <v/>
      </c>
    </row>
    <row r="1189">
      <c r="A1189" s="23" t="inlineStr">
        <is>
          <t>INV6027</t>
        </is>
      </c>
      <c r="B1189" s="32" t="n">
        <v>45854</v>
      </c>
      <c r="C1189" s="23" t="n">
        <v>79521</v>
      </c>
      <c r="D1189" s="23">
        <f>_xlfn.XLOOKUP(C1189,MasterSheet!H:H,MasterSheet!F:F)</f>
        <v/>
      </c>
      <c r="E1189" s="24">
        <f>SUMIFS(MasterSheet!J:J, MasterSheet!B:B, A1189, MasterSheet!D:D, B1189, MasterSheet!H:H, C1189)</f>
        <v/>
      </c>
      <c r="F1189" s="24">
        <f>E1189*D1189</f>
        <v/>
      </c>
      <c r="G1189" s="28">
        <f>SUMIFS(MasterSheet!K:K, MasterSheet!B:B, A1189, MasterSheet!D:D, B1189, MasterSheet!H:H, C1189)</f>
        <v/>
      </c>
      <c r="H1189" s="28">
        <f>G1189*D1189</f>
        <v/>
      </c>
      <c r="I1189" s="30">
        <f>SUMIFS(MasterSheet!L:L, MasterSheet!B:B, A1189, MasterSheet!D:D, B1189, MasterSheet!H:H, C1189)</f>
        <v/>
      </c>
      <c r="J1189" s="30">
        <f>I1189*D1189</f>
        <v/>
      </c>
      <c r="K1189" s="23">
        <f>UPPER(VLOOKUP(C1189,MasterSheet!H:U,14,))</f>
        <v/>
      </c>
    </row>
    <row r="1190">
      <c r="A1190" s="23" t="inlineStr">
        <is>
          <t>INV6027</t>
        </is>
      </c>
      <c r="B1190" s="32" t="n">
        <v>45854</v>
      </c>
      <c r="C1190" s="23" t="n">
        <v>79527</v>
      </c>
      <c r="D1190" s="23">
        <f>_xlfn.XLOOKUP(C1190,MasterSheet!H:H,MasterSheet!F:F)</f>
        <v/>
      </c>
      <c r="E1190" s="24">
        <f>SUMIFS(MasterSheet!J:J, MasterSheet!B:B, A1190, MasterSheet!D:D, B1190, MasterSheet!H:H, C1190)</f>
        <v/>
      </c>
      <c r="F1190" s="24">
        <f>E1190*D1190</f>
        <v/>
      </c>
      <c r="G1190" s="28">
        <f>SUMIFS(MasterSheet!K:K, MasterSheet!B:B, A1190, MasterSheet!D:D, B1190, MasterSheet!H:H, C1190)</f>
        <v/>
      </c>
      <c r="H1190" s="28">
        <f>G1190*D1190</f>
        <v/>
      </c>
      <c r="I1190" s="30">
        <f>SUMIFS(MasterSheet!L:L, MasterSheet!B:B, A1190, MasterSheet!D:D, B1190, MasterSheet!H:H, C1190)</f>
        <v/>
      </c>
      <c r="J1190" s="30">
        <f>I1190*D1190</f>
        <v/>
      </c>
      <c r="K1190" s="23">
        <f>UPPER(VLOOKUP(C1190,MasterSheet!H:U,14,))</f>
        <v/>
      </c>
    </row>
    <row r="1191">
      <c r="A1191" s="23" t="inlineStr">
        <is>
          <t>INV6028</t>
        </is>
      </c>
      <c r="B1191" s="32" t="n">
        <v>45854</v>
      </c>
      <c r="C1191" s="23" t="inlineStr">
        <is>
          <t>79513-1</t>
        </is>
      </c>
      <c r="D1191" s="23">
        <f>_xlfn.XLOOKUP(C1191,MasterSheet!H:H,MasterSheet!F:F)</f>
        <v/>
      </c>
      <c r="E1191" s="24">
        <f>SUMIFS(MasterSheet!J:J, MasterSheet!B:B, A1191, MasterSheet!D:D, B1191, MasterSheet!H:H, C1191)</f>
        <v/>
      </c>
      <c r="F1191" s="24">
        <f>E1191*D1191</f>
        <v/>
      </c>
      <c r="G1191" s="28">
        <f>SUMIFS(MasterSheet!K:K, MasterSheet!B:B, A1191, MasterSheet!D:D, B1191, MasterSheet!H:H, C1191)</f>
        <v/>
      </c>
      <c r="H1191" s="28">
        <f>G1191*D1191</f>
        <v/>
      </c>
      <c r="I1191" s="30">
        <f>SUMIFS(MasterSheet!L:L, MasterSheet!B:B, A1191, MasterSheet!D:D, B1191, MasterSheet!H:H, C1191)</f>
        <v/>
      </c>
      <c r="J1191" s="30">
        <f>I1191*D1191</f>
        <v/>
      </c>
      <c r="K1191" s="23">
        <f>UPPER(VLOOKUP(C1191,MasterSheet!H:U,14,))</f>
        <v/>
      </c>
    </row>
    <row r="1192">
      <c r="A1192" s="23" t="n">
        <v>44409</v>
      </c>
      <c r="B1192" s="32" t="n">
        <v>45854</v>
      </c>
      <c r="C1192" s="23" t="inlineStr">
        <is>
          <t>3885-2A</t>
        </is>
      </c>
      <c r="D1192" s="23">
        <f>_xlfn.XLOOKUP(C1192,MasterSheet!H:H,MasterSheet!F:F)</f>
        <v/>
      </c>
      <c r="E1192" s="24">
        <f>SUMIFS(MasterSheet!J:J, MasterSheet!B:B, A1192, MasterSheet!D:D, B1192, MasterSheet!H:H, C1192)</f>
        <v/>
      </c>
      <c r="F1192" s="24">
        <f>E1192*D1192</f>
        <v/>
      </c>
      <c r="G1192" s="28">
        <f>SUMIFS(MasterSheet!K:K, MasterSheet!B:B, A1192, MasterSheet!D:D, B1192, MasterSheet!H:H, C1192)</f>
        <v/>
      </c>
      <c r="H1192" s="28">
        <f>G1192*D1192</f>
        <v/>
      </c>
      <c r="I1192" s="30">
        <f>SUMIFS(MasterSheet!L:L, MasterSheet!B:B, A1192, MasterSheet!D:D, B1192, MasterSheet!H:H, C1192)</f>
        <v/>
      </c>
      <c r="J1192" s="30">
        <f>I1192*D1192</f>
        <v/>
      </c>
      <c r="K1192" s="23">
        <f>UPPER(VLOOKUP(C1192,MasterSheet!H:U,14,))</f>
        <v/>
      </c>
    </row>
    <row r="1193">
      <c r="A1193" s="23" t="n">
        <v>44409</v>
      </c>
      <c r="B1193" s="32" t="n">
        <v>45854</v>
      </c>
      <c r="C1193" s="23" t="inlineStr">
        <is>
          <t>3865-2A</t>
        </is>
      </c>
      <c r="D1193" s="23">
        <f>_xlfn.XLOOKUP(C1193,MasterSheet!H:H,MasterSheet!F:F)</f>
        <v/>
      </c>
      <c r="E1193" s="24">
        <f>SUMIFS(MasterSheet!J:J, MasterSheet!B:B, A1193, MasterSheet!D:D, B1193, MasterSheet!H:H, C1193)</f>
        <v/>
      </c>
      <c r="F1193" s="24">
        <f>E1193*D1193</f>
        <v/>
      </c>
      <c r="G1193" s="28">
        <f>SUMIFS(MasterSheet!K:K, MasterSheet!B:B, A1193, MasterSheet!D:D, B1193, MasterSheet!H:H, C1193)</f>
        <v/>
      </c>
      <c r="H1193" s="28">
        <f>G1193*D1193</f>
        <v/>
      </c>
      <c r="I1193" s="30">
        <f>SUMIFS(MasterSheet!L:L, MasterSheet!B:B, A1193, MasterSheet!D:D, B1193, MasterSheet!H:H, C1193)</f>
        <v/>
      </c>
      <c r="J1193" s="30">
        <f>I1193*D1193</f>
        <v/>
      </c>
      <c r="K1193" s="23">
        <f>UPPER(VLOOKUP(C1193,MasterSheet!H:U,14,))</f>
        <v/>
      </c>
    </row>
    <row r="1194">
      <c r="A1194" s="23" t="n">
        <v>44409</v>
      </c>
      <c r="B1194" s="32" t="n">
        <v>45854</v>
      </c>
      <c r="C1194" s="23" t="inlineStr">
        <is>
          <t>3825-2A</t>
        </is>
      </c>
      <c r="D1194" s="23">
        <f>_xlfn.XLOOKUP(C1194,MasterSheet!H:H,MasterSheet!F:F)</f>
        <v/>
      </c>
      <c r="E1194" s="24">
        <f>SUMIFS(MasterSheet!J:J, MasterSheet!B:B, A1194, MasterSheet!D:D, B1194, MasterSheet!H:H, C1194)</f>
        <v/>
      </c>
      <c r="F1194" s="24">
        <f>E1194*D1194</f>
        <v/>
      </c>
      <c r="G1194" s="28">
        <f>SUMIFS(MasterSheet!K:K, MasterSheet!B:B, A1194, MasterSheet!D:D, B1194, MasterSheet!H:H, C1194)</f>
        <v/>
      </c>
      <c r="H1194" s="28">
        <f>G1194*D1194</f>
        <v/>
      </c>
      <c r="I1194" s="30">
        <f>SUMIFS(MasterSheet!L:L, MasterSheet!B:B, A1194, MasterSheet!D:D, B1194, MasterSheet!H:H, C1194)</f>
        <v/>
      </c>
      <c r="J1194" s="30">
        <f>I1194*D1194</f>
        <v/>
      </c>
      <c r="K1194" s="23">
        <f>UPPER(VLOOKUP(C1194,MasterSheet!H:U,14,))</f>
        <v/>
      </c>
    </row>
    <row r="1195">
      <c r="A1195" s="23" t="n">
        <v>44409</v>
      </c>
      <c r="B1195" s="32" t="n">
        <v>45854</v>
      </c>
      <c r="C1195" s="23" t="inlineStr">
        <is>
          <t>3654-WP-10</t>
        </is>
      </c>
      <c r="D1195" s="23">
        <f>_xlfn.XLOOKUP(C1195,MasterSheet!H:H,MasterSheet!F:F)</f>
        <v/>
      </c>
      <c r="E1195" s="24">
        <f>SUMIFS(MasterSheet!J:J, MasterSheet!B:B, A1195, MasterSheet!D:D, B1195, MasterSheet!H:H, C1195)</f>
        <v/>
      </c>
      <c r="F1195" s="24">
        <f>E1195*D1195</f>
        <v/>
      </c>
      <c r="G1195" s="28">
        <f>SUMIFS(MasterSheet!K:K, MasterSheet!B:B, A1195, MasterSheet!D:D, B1195, MasterSheet!H:H, C1195)</f>
        <v/>
      </c>
      <c r="H1195" s="28">
        <f>G1195*D1195</f>
        <v/>
      </c>
      <c r="I1195" s="30">
        <f>SUMIFS(MasterSheet!L:L, MasterSheet!B:B, A1195, MasterSheet!D:D, B1195, MasterSheet!H:H, C1195)</f>
        <v/>
      </c>
      <c r="J1195" s="30">
        <f>I1195*D1195</f>
        <v/>
      </c>
      <c r="K1195" s="23">
        <f>UPPER(VLOOKUP(C1195,MasterSheet!H:U,14,))</f>
        <v/>
      </c>
    </row>
    <row r="1196">
      <c r="A1196" s="23" t="n">
        <v>44409</v>
      </c>
      <c r="B1196" s="32" t="n">
        <v>45854</v>
      </c>
      <c r="C1196" s="23" t="inlineStr">
        <is>
          <t>3650-10</t>
        </is>
      </c>
      <c r="D1196" s="23">
        <f>_xlfn.XLOOKUP(C1196,MasterSheet!H:H,MasterSheet!F:F)</f>
        <v/>
      </c>
      <c r="E1196" s="24">
        <f>SUMIFS(MasterSheet!J:J, MasterSheet!B:B, A1196, MasterSheet!D:D, B1196, MasterSheet!H:H, C1196)</f>
        <v/>
      </c>
      <c r="F1196" s="24">
        <f>E1196*D1196</f>
        <v/>
      </c>
      <c r="G1196" s="28">
        <f>SUMIFS(MasterSheet!K:K, MasterSheet!B:B, A1196, MasterSheet!D:D, B1196, MasterSheet!H:H, C1196)</f>
        <v/>
      </c>
      <c r="H1196" s="28">
        <f>G1196*D1196</f>
        <v/>
      </c>
      <c r="I1196" s="30">
        <f>SUMIFS(MasterSheet!L:L, MasterSheet!B:B, A1196, MasterSheet!D:D, B1196, MasterSheet!H:H, C1196)</f>
        <v/>
      </c>
      <c r="J1196" s="30">
        <f>I1196*D1196</f>
        <v/>
      </c>
      <c r="K1196" s="23">
        <f>UPPER(VLOOKUP(C1196,MasterSheet!H:U,14,))</f>
        <v/>
      </c>
    </row>
    <row r="1197">
      <c r="A1197" s="23" t="n">
        <v>44409</v>
      </c>
      <c r="B1197" s="32" t="n">
        <v>45854</v>
      </c>
      <c r="C1197" s="23" t="inlineStr">
        <is>
          <t>3450-0N-500</t>
        </is>
      </c>
      <c r="D1197" s="23">
        <f>_xlfn.XLOOKUP(C1197,MasterSheet!H:H,MasterSheet!F:F)</f>
        <v/>
      </c>
      <c r="E1197" s="24">
        <f>SUMIFS(MasterSheet!J:J, MasterSheet!B:B, A1197, MasterSheet!D:D, B1197, MasterSheet!H:H, C1197)</f>
        <v/>
      </c>
      <c r="F1197" s="24">
        <f>E1197*D1197</f>
        <v/>
      </c>
      <c r="G1197" s="28">
        <f>SUMIFS(MasterSheet!K:K, MasterSheet!B:B, A1197, MasterSheet!D:D, B1197, MasterSheet!H:H, C1197)</f>
        <v/>
      </c>
      <c r="H1197" s="28">
        <f>G1197*D1197</f>
        <v/>
      </c>
      <c r="I1197" s="30">
        <f>SUMIFS(MasterSheet!L:L, MasterSheet!B:B, A1197, MasterSheet!D:D, B1197, MasterSheet!H:H, C1197)</f>
        <v/>
      </c>
      <c r="J1197" s="30">
        <f>I1197*D1197</f>
        <v/>
      </c>
      <c r="K1197" s="23">
        <f>UPPER(VLOOKUP(C1197,MasterSheet!H:U,14,))</f>
        <v/>
      </c>
    </row>
    <row r="1198">
      <c r="A1198" s="23" t="n">
        <v>44409</v>
      </c>
      <c r="B1198" s="32" t="n">
        <v>45854</v>
      </c>
      <c r="C1198" s="23" t="inlineStr">
        <is>
          <t>3420-1HP-2</t>
        </is>
      </c>
      <c r="D1198" s="23">
        <f>_xlfn.XLOOKUP(C1198,MasterSheet!H:H,MasterSheet!F:F)</f>
        <v/>
      </c>
      <c r="E1198" s="24">
        <f>SUMIFS(MasterSheet!J:J, MasterSheet!B:B, A1198, MasterSheet!D:D, B1198, MasterSheet!H:H, C1198)</f>
        <v/>
      </c>
      <c r="F1198" s="24">
        <f>E1198*D1198</f>
        <v/>
      </c>
      <c r="G1198" s="28">
        <f>SUMIFS(MasterSheet!K:K, MasterSheet!B:B, A1198, MasterSheet!D:D, B1198, MasterSheet!H:H, C1198)</f>
        <v/>
      </c>
      <c r="H1198" s="28">
        <f>G1198*D1198</f>
        <v/>
      </c>
      <c r="I1198" s="30">
        <f>SUMIFS(MasterSheet!L:L, MasterSheet!B:B, A1198, MasterSheet!D:D, B1198, MasterSheet!H:H, C1198)</f>
        <v/>
      </c>
      <c r="J1198" s="30">
        <f>I1198*D1198</f>
        <v/>
      </c>
      <c r="K1198" s="23">
        <f>UPPER(VLOOKUP(C1198,MasterSheet!H:U,14,))</f>
        <v/>
      </c>
    </row>
    <row r="1199">
      <c r="A1199" s="23" t="inlineStr">
        <is>
          <t>BTL/25-26/546</t>
        </is>
      </c>
      <c r="B1199" s="32" t="n">
        <v>45855</v>
      </c>
      <c r="C1199" s="23" t="inlineStr">
        <is>
          <t>ORB907194</t>
        </is>
      </c>
      <c r="D1199" s="23">
        <f>_xlfn.XLOOKUP(C1199,MasterSheet!H:H,MasterSheet!F:F)</f>
        <v/>
      </c>
      <c r="E1199" s="24">
        <f>SUMIFS(MasterSheet!J:J, MasterSheet!B:B, A1199, MasterSheet!D:D, B1199, MasterSheet!H:H, C1199)</f>
        <v/>
      </c>
      <c r="F1199" s="24">
        <f>E1199*D1199</f>
        <v/>
      </c>
      <c r="G1199" s="28">
        <f>SUMIFS(MasterSheet!K:K, MasterSheet!B:B, A1199, MasterSheet!D:D, B1199, MasterSheet!H:H, C1199)</f>
        <v/>
      </c>
      <c r="H1199" s="28">
        <f>G1199*D1199</f>
        <v/>
      </c>
      <c r="I1199" s="30">
        <f>SUMIFS(MasterSheet!L:L, MasterSheet!B:B, A1199, MasterSheet!D:D, B1199, MasterSheet!H:H, C1199)</f>
        <v/>
      </c>
      <c r="J1199" s="30">
        <f>I1199*D1199</f>
        <v/>
      </c>
      <c r="K1199" s="23">
        <f>UPPER(VLOOKUP(C1199,MasterSheet!H:U,14,))</f>
        <v/>
      </c>
    </row>
    <row r="1200">
      <c r="A1200" s="23" t="inlineStr">
        <is>
          <t>917607 R</t>
        </is>
      </c>
      <c r="B1200" s="32" t="n">
        <v>45856</v>
      </c>
      <c r="C1200" s="23" t="inlineStr">
        <is>
          <t>MBS8305397</t>
        </is>
      </c>
      <c r="D1200" s="23">
        <f>_xlfn.XLOOKUP(C1200,MasterSheet!H:H,MasterSheet!F:F)</f>
        <v/>
      </c>
      <c r="E1200" s="24">
        <f>SUMIFS(MasterSheet!J:J, MasterSheet!B:B, A1200, MasterSheet!D:D, B1200, MasterSheet!H:H, C1200)</f>
        <v/>
      </c>
      <c r="F1200" s="24">
        <f>E1200*D1200</f>
        <v/>
      </c>
      <c r="G1200" s="28">
        <f>SUMIFS(MasterSheet!K:K, MasterSheet!B:B, A1200, MasterSheet!D:D, B1200, MasterSheet!H:H, C1200)</f>
        <v/>
      </c>
      <c r="H1200" s="28">
        <f>G1200*D1200</f>
        <v/>
      </c>
      <c r="I1200" s="30">
        <f>SUMIFS(MasterSheet!L:L, MasterSheet!B:B, A1200, MasterSheet!D:D, B1200, MasterSheet!H:H, C1200)</f>
        <v/>
      </c>
      <c r="J1200" s="30">
        <f>I1200*D1200</f>
        <v/>
      </c>
      <c r="K1200" s="23">
        <f>UPPER(VLOOKUP(C1200,MasterSheet!H:U,14,))</f>
        <v/>
      </c>
    </row>
    <row r="1201">
      <c r="A1201" s="23" t="n">
        <v>16101586</v>
      </c>
      <c r="B1201" s="32" t="n">
        <v>45856</v>
      </c>
      <c r="C1201" s="23" t="inlineStr">
        <is>
          <t>PHY7456A</t>
        </is>
      </c>
      <c r="D1201" s="23">
        <f>_xlfn.XLOOKUP(C1201,MasterSheet!H:H,MasterSheet!F:F)</f>
        <v/>
      </c>
      <c r="E1201" s="24">
        <f>SUMIFS(MasterSheet!J:J, MasterSheet!B:B, A1201, MasterSheet!D:D, B1201, MasterSheet!H:H, C1201)</f>
        <v/>
      </c>
      <c r="F1201" s="24">
        <f>E1201*D1201</f>
        <v/>
      </c>
      <c r="G1201" s="28">
        <f>SUMIFS(MasterSheet!K:K, MasterSheet!B:B, A1201, MasterSheet!D:D, B1201, MasterSheet!H:H, C1201)</f>
        <v/>
      </c>
      <c r="H1201" s="28">
        <f>G1201*D1201</f>
        <v/>
      </c>
      <c r="I1201" s="30">
        <f>SUMIFS(MasterSheet!L:L, MasterSheet!B:B, A1201, MasterSheet!D:D, B1201, MasterSheet!H:H, C1201)</f>
        <v/>
      </c>
      <c r="J1201" s="30">
        <f>I1201*D1201</f>
        <v/>
      </c>
      <c r="K1201" s="23">
        <f>UPPER(VLOOKUP(C1201,MasterSheet!H:U,14,))</f>
        <v/>
      </c>
    </row>
    <row r="1202">
      <c r="A1202" s="23" t="inlineStr">
        <is>
          <t>EED117194</t>
        </is>
      </c>
      <c r="B1202" s="32" t="n">
        <v>45856</v>
      </c>
      <c r="C1202" s="23" t="n">
        <v>100202</v>
      </c>
      <c r="D1202" s="23">
        <f>_xlfn.XLOOKUP(C1202,MasterSheet!H:H,MasterSheet!F:F)</f>
        <v/>
      </c>
      <c r="E1202" s="24">
        <f>SUMIFS(MasterSheet!J:J, MasterSheet!B:B, A1202, MasterSheet!D:D, B1202, MasterSheet!H:H, C1202)</f>
        <v/>
      </c>
      <c r="F1202" s="24">
        <f>E1202*D1202</f>
        <v/>
      </c>
      <c r="G1202" s="28">
        <f>SUMIFS(MasterSheet!K:K, MasterSheet!B:B, A1202, MasterSheet!D:D, B1202, MasterSheet!H:H, C1202)</f>
        <v/>
      </c>
      <c r="H1202" s="28">
        <f>G1202*D1202</f>
        <v/>
      </c>
      <c r="I1202" s="30">
        <f>SUMIFS(MasterSheet!L:L, MasterSheet!B:B, A1202, MasterSheet!D:D, B1202, MasterSheet!H:H, C1202)</f>
        <v/>
      </c>
      <c r="J1202" s="30">
        <f>I1202*D1202</f>
        <v/>
      </c>
      <c r="K1202" s="23">
        <f>UPPER(VLOOKUP(C1202,MasterSheet!H:U,14,))</f>
        <v/>
      </c>
    </row>
    <row r="1203">
      <c r="A1203" s="23" t="inlineStr">
        <is>
          <t>EED117194</t>
        </is>
      </c>
      <c r="B1203" s="32" t="n">
        <v>45856</v>
      </c>
      <c r="C1203" s="23" t="n">
        <v>100204</v>
      </c>
      <c r="D1203" s="23">
        <f>_xlfn.XLOOKUP(C1203,MasterSheet!H:H,MasterSheet!F:F)</f>
        <v/>
      </c>
      <c r="E1203" s="24">
        <f>SUMIFS(MasterSheet!J:J, MasterSheet!B:B, A1203, MasterSheet!D:D, B1203, MasterSheet!H:H, C1203)</f>
        <v/>
      </c>
      <c r="F1203" s="24">
        <f>E1203*D1203</f>
        <v/>
      </c>
      <c r="G1203" s="28">
        <f>SUMIFS(MasterSheet!K:K, MasterSheet!B:B, A1203, MasterSheet!D:D, B1203, MasterSheet!H:H, C1203)</f>
        <v/>
      </c>
      <c r="H1203" s="28">
        <f>G1203*D1203</f>
        <v/>
      </c>
      <c r="I1203" s="30">
        <f>SUMIFS(MasterSheet!L:L, MasterSheet!B:B, A1203, MasterSheet!D:D, B1203, MasterSheet!H:H, C1203)</f>
        <v/>
      </c>
      <c r="J1203" s="30">
        <f>I1203*D1203</f>
        <v/>
      </c>
      <c r="K1203" s="23">
        <f>UPPER(VLOOKUP(C1203,MasterSheet!H:U,14,))</f>
        <v/>
      </c>
    </row>
    <row r="1204">
      <c r="A1204" s="23" t="inlineStr">
        <is>
          <t>EED117194</t>
        </is>
      </c>
      <c r="B1204" s="32" t="n">
        <v>45856</v>
      </c>
      <c r="C1204" s="23" t="n">
        <v>100220</v>
      </c>
      <c r="D1204" s="23">
        <f>_xlfn.XLOOKUP(C1204,MasterSheet!H:H,MasterSheet!F:F)</f>
        <v/>
      </c>
      <c r="E1204" s="24">
        <f>SUMIFS(MasterSheet!J:J, MasterSheet!B:B, A1204, MasterSheet!D:D, B1204, MasterSheet!H:H, C1204)</f>
        <v/>
      </c>
      <c r="F1204" s="24">
        <f>E1204*D1204</f>
        <v/>
      </c>
      <c r="G1204" s="28">
        <f>SUMIFS(MasterSheet!K:K, MasterSheet!B:B, A1204, MasterSheet!D:D, B1204, MasterSheet!H:H, C1204)</f>
        <v/>
      </c>
      <c r="H1204" s="28">
        <f>G1204*D1204</f>
        <v/>
      </c>
      <c r="I1204" s="30">
        <f>SUMIFS(MasterSheet!L:L, MasterSheet!B:B, A1204, MasterSheet!D:D, B1204, MasterSheet!H:H, C1204)</f>
        <v/>
      </c>
      <c r="J1204" s="30">
        <f>I1204*D1204</f>
        <v/>
      </c>
      <c r="K1204" s="23">
        <f>UPPER(VLOOKUP(C1204,MasterSheet!H:U,14,))</f>
        <v/>
      </c>
    </row>
    <row r="1205">
      <c r="A1205" s="23" t="inlineStr">
        <is>
          <t>EED117194</t>
        </is>
      </c>
      <c r="B1205" s="32" t="n">
        <v>45856</v>
      </c>
      <c r="C1205" s="23" t="n">
        <v>100742</v>
      </c>
      <c r="D1205" s="23">
        <f>_xlfn.XLOOKUP(C1205,MasterSheet!H:H,MasterSheet!F:F)</f>
        <v/>
      </c>
      <c r="E1205" s="24">
        <f>SUMIFS(MasterSheet!J:J, MasterSheet!B:B, A1205, MasterSheet!D:D, B1205, MasterSheet!H:H, C1205)</f>
        <v/>
      </c>
      <c r="F1205" s="24">
        <f>E1205*D1205</f>
        <v/>
      </c>
      <c r="G1205" s="28">
        <f>SUMIFS(MasterSheet!K:K, MasterSheet!B:B, A1205, MasterSheet!D:D, B1205, MasterSheet!H:H, C1205)</f>
        <v/>
      </c>
      <c r="H1205" s="28">
        <f>G1205*D1205</f>
        <v/>
      </c>
      <c r="I1205" s="30">
        <f>SUMIFS(MasterSheet!L:L, MasterSheet!B:B, A1205, MasterSheet!D:D, B1205, MasterSheet!H:H, C1205)</f>
        <v/>
      </c>
      <c r="J1205" s="30">
        <f>I1205*D1205</f>
        <v/>
      </c>
      <c r="K1205" s="23">
        <f>UPPER(VLOOKUP(C1205,MasterSheet!H:U,14,))</f>
        <v/>
      </c>
    </row>
    <row r="1206">
      <c r="A1206" s="23" t="inlineStr">
        <is>
          <t>EED117194</t>
        </is>
      </c>
      <c r="B1206" s="32" t="n">
        <v>45856</v>
      </c>
      <c r="C1206" s="23" t="n">
        <v>101208</v>
      </c>
      <c r="D1206" s="23">
        <f>_xlfn.XLOOKUP(C1206,MasterSheet!H:H,MasterSheet!F:F)</f>
        <v/>
      </c>
      <c r="E1206" s="24">
        <f>SUMIFS(MasterSheet!J:J, MasterSheet!B:B, A1206, MasterSheet!D:D, B1206, MasterSheet!H:H, C1206)</f>
        <v/>
      </c>
      <c r="F1206" s="24">
        <f>E1206*D1206</f>
        <v/>
      </c>
      <c r="G1206" s="28">
        <f>SUMIFS(MasterSheet!K:K, MasterSheet!B:B, A1206, MasterSheet!D:D, B1206, MasterSheet!H:H, C1206)</f>
        <v/>
      </c>
      <c r="H1206" s="28">
        <f>G1206*D1206</f>
        <v/>
      </c>
      <c r="I1206" s="30">
        <f>SUMIFS(MasterSheet!L:L, MasterSheet!B:B, A1206, MasterSheet!D:D, B1206, MasterSheet!H:H, C1206)</f>
        <v/>
      </c>
      <c r="J1206" s="30">
        <f>I1206*D1206</f>
        <v/>
      </c>
      <c r="K1206" s="23">
        <f>UPPER(VLOOKUP(C1206,MasterSheet!H:U,14,))</f>
        <v/>
      </c>
    </row>
    <row r="1207">
      <c r="A1207" s="23" t="inlineStr">
        <is>
          <t>EED117194</t>
        </is>
      </c>
      <c r="B1207" s="32" t="n">
        <v>45856</v>
      </c>
      <c r="C1207" s="23" t="n">
        <v>101320</v>
      </c>
      <c r="D1207" s="23">
        <f>_xlfn.XLOOKUP(C1207,MasterSheet!H:H,MasterSheet!F:F)</f>
        <v/>
      </c>
      <c r="E1207" s="24">
        <f>SUMIFS(MasterSheet!J:J, MasterSheet!B:B, A1207, MasterSheet!D:D, B1207, MasterSheet!H:H, C1207)</f>
        <v/>
      </c>
      <c r="F1207" s="24">
        <f>E1207*D1207</f>
        <v/>
      </c>
      <c r="G1207" s="28">
        <f>SUMIFS(MasterSheet!K:K, MasterSheet!B:B, A1207, MasterSheet!D:D, B1207, MasterSheet!H:H, C1207)</f>
        <v/>
      </c>
      <c r="H1207" s="28">
        <f>G1207*D1207</f>
        <v/>
      </c>
      <c r="I1207" s="30">
        <f>SUMIFS(MasterSheet!L:L, MasterSheet!B:B, A1207, MasterSheet!D:D, B1207, MasterSheet!H:H, C1207)</f>
        <v/>
      </c>
      <c r="J1207" s="30">
        <f>I1207*D1207</f>
        <v/>
      </c>
      <c r="K1207" s="23">
        <f>UPPER(VLOOKUP(C1207,MasterSheet!H:U,14,))</f>
        <v/>
      </c>
    </row>
    <row r="1208">
      <c r="A1208" s="23" t="inlineStr">
        <is>
          <t>EED117194</t>
        </is>
      </c>
      <c r="B1208" s="32" t="n">
        <v>45856</v>
      </c>
      <c r="C1208" s="23" t="n">
        <v>102016</v>
      </c>
      <c r="D1208" s="23">
        <f>_xlfn.XLOOKUP(C1208,MasterSheet!H:H,MasterSheet!F:F)</f>
        <v/>
      </c>
      <c r="E1208" s="24">
        <f>SUMIFS(MasterSheet!J:J, MasterSheet!B:B, A1208, MasterSheet!D:D, B1208, MasterSheet!H:H, C1208)</f>
        <v/>
      </c>
      <c r="F1208" s="24">
        <f>E1208*D1208</f>
        <v/>
      </c>
      <c r="G1208" s="28">
        <f>SUMIFS(MasterSheet!K:K, MasterSheet!B:B, A1208, MasterSheet!D:D, B1208, MasterSheet!H:H, C1208)</f>
        <v/>
      </c>
      <c r="H1208" s="28">
        <f>G1208*D1208</f>
        <v/>
      </c>
      <c r="I1208" s="30">
        <f>SUMIFS(MasterSheet!L:L, MasterSheet!B:B, A1208, MasterSheet!D:D, B1208, MasterSheet!H:H, C1208)</f>
        <v/>
      </c>
      <c r="J1208" s="30">
        <f>I1208*D1208</f>
        <v/>
      </c>
      <c r="K1208" s="23">
        <f>UPPER(VLOOKUP(C1208,MasterSheet!H:U,14,))</f>
        <v/>
      </c>
    </row>
    <row r="1209">
      <c r="A1209" s="23" t="inlineStr">
        <is>
          <t>EED117194</t>
        </is>
      </c>
      <c r="B1209" s="32" t="n">
        <v>45856</v>
      </c>
      <c r="C1209" s="23" t="n">
        <v>103040</v>
      </c>
      <c r="D1209" s="23">
        <f>_xlfn.XLOOKUP(C1209,MasterSheet!H:H,MasterSheet!F:F)</f>
        <v/>
      </c>
      <c r="E1209" s="24">
        <f>SUMIFS(MasterSheet!J:J, MasterSheet!B:B, A1209, MasterSheet!D:D, B1209, MasterSheet!H:H, C1209)</f>
        <v/>
      </c>
      <c r="F1209" s="24">
        <f>E1209*D1209</f>
        <v/>
      </c>
      <c r="G1209" s="28">
        <f>SUMIFS(MasterSheet!K:K, MasterSheet!B:B, A1209, MasterSheet!D:D, B1209, MasterSheet!H:H, C1209)</f>
        <v/>
      </c>
      <c r="H1209" s="28">
        <f>G1209*D1209</f>
        <v/>
      </c>
      <c r="I1209" s="30">
        <f>SUMIFS(MasterSheet!L:L, MasterSheet!B:B, A1209, MasterSheet!D:D, B1209, MasterSheet!H:H, C1209)</f>
        <v/>
      </c>
      <c r="J1209" s="30">
        <f>I1209*D1209</f>
        <v/>
      </c>
      <c r="K1209" s="23">
        <f>UPPER(VLOOKUP(C1209,MasterSheet!H:U,14,))</f>
        <v/>
      </c>
    </row>
    <row r="1210">
      <c r="A1210" s="23" t="inlineStr">
        <is>
          <t>EED117194</t>
        </is>
      </c>
      <c r="B1210" s="32" t="n">
        <v>45856</v>
      </c>
      <c r="C1210" s="23" t="n">
        <v>103134</v>
      </c>
      <c r="D1210" s="23">
        <f>_xlfn.XLOOKUP(C1210,MasterSheet!H:H,MasterSheet!F:F)</f>
        <v/>
      </c>
      <c r="E1210" s="24">
        <f>SUMIFS(MasterSheet!J:J, MasterSheet!B:B, A1210, MasterSheet!D:D, B1210, MasterSheet!H:H, C1210)</f>
        <v/>
      </c>
      <c r="F1210" s="24">
        <f>E1210*D1210</f>
        <v/>
      </c>
      <c r="G1210" s="28">
        <f>SUMIFS(MasterSheet!K:K, MasterSheet!B:B, A1210, MasterSheet!D:D, B1210, MasterSheet!H:H, C1210)</f>
        <v/>
      </c>
      <c r="H1210" s="28">
        <f>G1210*D1210</f>
        <v/>
      </c>
      <c r="I1210" s="30">
        <f>SUMIFS(MasterSheet!L:L, MasterSheet!B:B, A1210, MasterSheet!D:D, B1210, MasterSheet!H:H, C1210)</f>
        <v/>
      </c>
      <c r="J1210" s="30">
        <f>I1210*D1210</f>
        <v/>
      </c>
      <c r="K1210" s="23">
        <f>UPPER(VLOOKUP(C1210,MasterSheet!H:U,14,))</f>
        <v/>
      </c>
    </row>
    <row r="1211">
      <c r="A1211" s="23" t="inlineStr">
        <is>
          <t>EED117194</t>
        </is>
      </c>
      <c r="B1211" s="32" t="n">
        <v>45856</v>
      </c>
      <c r="C1211" s="23" t="n">
        <v>104441</v>
      </c>
      <c r="D1211" s="23">
        <f>_xlfn.XLOOKUP(C1211,MasterSheet!H:H,MasterSheet!F:F)</f>
        <v/>
      </c>
      <c r="E1211" s="24">
        <f>SUMIFS(MasterSheet!J:J, MasterSheet!B:B, A1211, MasterSheet!D:D, B1211, MasterSheet!H:H, C1211)</f>
        <v/>
      </c>
      <c r="F1211" s="24">
        <f>E1211*D1211</f>
        <v/>
      </c>
      <c r="G1211" s="28">
        <f>SUMIFS(MasterSheet!K:K, MasterSheet!B:B, A1211, MasterSheet!D:D, B1211, MasterSheet!H:H, C1211)</f>
        <v/>
      </c>
      <c r="H1211" s="28">
        <f>G1211*D1211</f>
        <v/>
      </c>
      <c r="I1211" s="30">
        <f>SUMIFS(MasterSheet!L:L, MasterSheet!B:B, A1211, MasterSheet!D:D, B1211, MasterSheet!H:H, C1211)</f>
        <v/>
      </c>
      <c r="J1211" s="30">
        <f>I1211*D1211</f>
        <v/>
      </c>
      <c r="K1211" s="23">
        <f>UPPER(VLOOKUP(C1211,MasterSheet!H:U,14,))</f>
        <v/>
      </c>
    </row>
    <row r="1212">
      <c r="A1212" s="23" t="inlineStr">
        <is>
          <t>EED117194</t>
        </is>
      </c>
      <c r="B1212" s="32" t="n">
        <v>45856</v>
      </c>
      <c r="C1212" s="23" t="n">
        <v>104447</v>
      </c>
      <c r="D1212" s="23">
        <f>_xlfn.XLOOKUP(C1212,MasterSheet!H:H,MasterSheet!F:F)</f>
        <v/>
      </c>
      <c r="E1212" s="24">
        <f>SUMIFS(MasterSheet!J:J, MasterSheet!B:B, A1212, MasterSheet!D:D, B1212, MasterSheet!H:H, C1212)</f>
        <v/>
      </c>
      <c r="F1212" s="24">
        <f>E1212*D1212</f>
        <v/>
      </c>
      <c r="G1212" s="28">
        <f>SUMIFS(MasterSheet!K:K, MasterSheet!B:B, A1212, MasterSheet!D:D, B1212, MasterSheet!H:H, C1212)</f>
        <v/>
      </c>
      <c r="H1212" s="28">
        <f>G1212*D1212</f>
        <v/>
      </c>
      <c r="I1212" s="30">
        <f>SUMIFS(MasterSheet!L:L, MasterSheet!B:B, A1212, MasterSheet!D:D, B1212, MasterSheet!H:H, C1212)</f>
        <v/>
      </c>
      <c r="J1212" s="30">
        <f>I1212*D1212</f>
        <v/>
      </c>
      <c r="K1212" s="23">
        <f>UPPER(VLOOKUP(C1212,MasterSheet!H:U,14,))</f>
        <v/>
      </c>
    </row>
    <row r="1213">
      <c r="A1213" s="23" t="inlineStr">
        <is>
          <t>EED117194</t>
        </is>
      </c>
      <c r="B1213" s="32" t="n">
        <v>45856</v>
      </c>
      <c r="C1213" s="23" t="n">
        <v>104725</v>
      </c>
      <c r="D1213" s="23">
        <f>_xlfn.XLOOKUP(C1213,MasterSheet!H:H,MasterSheet!F:F)</f>
        <v/>
      </c>
      <c r="E1213" s="24">
        <f>SUMIFS(MasterSheet!J:J, MasterSheet!B:B, A1213, MasterSheet!D:D, B1213, MasterSheet!H:H, C1213)</f>
        <v/>
      </c>
      <c r="F1213" s="24">
        <f>E1213*D1213</f>
        <v/>
      </c>
      <c r="G1213" s="28">
        <f>SUMIFS(MasterSheet!K:K, MasterSheet!B:B, A1213, MasterSheet!D:D, B1213, MasterSheet!H:H, C1213)</f>
        <v/>
      </c>
      <c r="H1213" s="28">
        <f>G1213*D1213</f>
        <v/>
      </c>
      <c r="I1213" s="30">
        <f>SUMIFS(MasterSheet!L:L, MasterSheet!B:B, A1213, MasterSheet!D:D, B1213, MasterSheet!H:H, C1213)</f>
        <v/>
      </c>
      <c r="J1213" s="30">
        <f>I1213*D1213</f>
        <v/>
      </c>
      <c r="K1213" s="23">
        <f>UPPER(VLOOKUP(C1213,MasterSheet!H:U,14,))</f>
        <v/>
      </c>
    </row>
    <row r="1214">
      <c r="A1214" s="23" t="inlineStr">
        <is>
          <t>EED117194</t>
        </is>
      </c>
      <c r="B1214" s="32" t="n">
        <v>45856</v>
      </c>
      <c r="C1214" s="23" t="n">
        <v>105008</v>
      </c>
      <c r="D1214" s="23">
        <f>_xlfn.XLOOKUP(C1214,MasterSheet!H:H,MasterSheet!F:F)</f>
        <v/>
      </c>
      <c r="E1214" s="24">
        <f>SUMIFS(MasterSheet!J:J, MasterSheet!B:B, A1214, MasterSheet!D:D, B1214, MasterSheet!H:H, C1214)</f>
        <v/>
      </c>
      <c r="F1214" s="24">
        <f>E1214*D1214</f>
        <v/>
      </c>
      <c r="G1214" s="28">
        <f>SUMIFS(MasterSheet!K:K, MasterSheet!B:B, A1214, MasterSheet!D:D, B1214, MasterSheet!H:H, C1214)</f>
        <v/>
      </c>
      <c r="H1214" s="28">
        <f>G1214*D1214</f>
        <v/>
      </c>
      <c r="I1214" s="30">
        <f>SUMIFS(MasterSheet!L:L, MasterSheet!B:B, A1214, MasterSheet!D:D, B1214, MasterSheet!H:H, C1214)</f>
        <v/>
      </c>
      <c r="J1214" s="30">
        <f>I1214*D1214</f>
        <v/>
      </c>
      <c r="K1214" s="23">
        <f>UPPER(VLOOKUP(C1214,MasterSheet!H:U,14,))</f>
        <v/>
      </c>
    </row>
    <row r="1215">
      <c r="A1215" s="23" t="inlineStr">
        <is>
          <t>EED117194</t>
        </is>
      </c>
      <c r="B1215" s="32" t="n">
        <v>45856</v>
      </c>
      <c r="C1215" s="23" t="n">
        <v>108740</v>
      </c>
      <c r="D1215" s="23">
        <f>_xlfn.XLOOKUP(C1215,MasterSheet!H:H,MasterSheet!F:F)</f>
        <v/>
      </c>
      <c r="E1215" s="24">
        <f>SUMIFS(MasterSheet!J:J, MasterSheet!B:B, A1215, MasterSheet!D:D, B1215, MasterSheet!H:H, C1215)</f>
        <v/>
      </c>
      <c r="F1215" s="24">
        <f>E1215*D1215</f>
        <v/>
      </c>
      <c r="G1215" s="28">
        <f>SUMIFS(MasterSheet!K:K, MasterSheet!B:B, A1215, MasterSheet!D:D, B1215, MasterSheet!H:H, C1215)</f>
        <v/>
      </c>
      <c r="H1215" s="28">
        <f>G1215*D1215</f>
        <v/>
      </c>
      <c r="I1215" s="30">
        <f>SUMIFS(MasterSheet!L:L, MasterSheet!B:B, A1215, MasterSheet!D:D, B1215, MasterSheet!H:H, C1215)</f>
        <v/>
      </c>
      <c r="J1215" s="30">
        <f>I1215*D1215</f>
        <v/>
      </c>
      <c r="K1215" s="23">
        <f>UPPER(VLOOKUP(C1215,MasterSheet!H:U,14,))</f>
        <v/>
      </c>
    </row>
    <row r="1216">
      <c r="A1216" s="23" t="inlineStr">
        <is>
          <t>EED117194</t>
        </is>
      </c>
      <c r="B1216" s="32" t="n">
        <v>45856</v>
      </c>
      <c r="C1216" s="23" t="n">
        <v>109828</v>
      </c>
      <c r="D1216" s="23">
        <f>_xlfn.XLOOKUP(C1216,MasterSheet!H:H,MasterSheet!F:F)</f>
        <v/>
      </c>
      <c r="E1216" s="24">
        <f>SUMIFS(MasterSheet!J:J, MasterSheet!B:B, A1216, MasterSheet!D:D, B1216, MasterSheet!H:H, C1216)</f>
        <v/>
      </c>
      <c r="F1216" s="24">
        <f>E1216*D1216</f>
        <v/>
      </c>
      <c r="G1216" s="28">
        <f>SUMIFS(MasterSheet!K:K, MasterSheet!B:B, A1216, MasterSheet!D:D, B1216, MasterSheet!H:H, C1216)</f>
        <v/>
      </c>
      <c r="H1216" s="28">
        <f>G1216*D1216</f>
        <v/>
      </c>
      <c r="I1216" s="30">
        <f>SUMIFS(MasterSheet!L:L, MasterSheet!B:B, A1216, MasterSheet!D:D, B1216, MasterSheet!H:H, C1216)</f>
        <v/>
      </c>
      <c r="J1216" s="30">
        <f>I1216*D1216</f>
        <v/>
      </c>
      <c r="K1216" s="23">
        <f>UPPER(VLOOKUP(C1216,MasterSheet!H:U,14,))</f>
        <v/>
      </c>
    </row>
    <row r="1217">
      <c r="A1217" s="23" t="inlineStr">
        <is>
          <t>EED117194</t>
        </is>
      </c>
      <c r="B1217" s="32" t="n">
        <v>45856</v>
      </c>
      <c r="C1217" s="23" t="n">
        <v>118106</v>
      </c>
      <c r="D1217" s="23">
        <f>_xlfn.XLOOKUP(C1217,MasterSheet!H:H,MasterSheet!F:F)</f>
        <v/>
      </c>
      <c r="E1217" s="24">
        <f>SUMIFS(MasterSheet!J:J, MasterSheet!B:B, A1217, MasterSheet!D:D, B1217, MasterSheet!H:H, C1217)</f>
        <v/>
      </c>
      <c r="F1217" s="24">
        <f>E1217*D1217</f>
        <v/>
      </c>
      <c r="G1217" s="28">
        <f>SUMIFS(MasterSheet!K:K, MasterSheet!B:B, A1217, MasterSheet!D:D, B1217, MasterSheet!H:H, C1217)</f>
        <v/>
      </c>
      <c r="H1217" s="28">
        <f>G1217*D1217</f>
        <v/>
      </c>
      <c r="I1217" s="30">
        <f>SUMIFS(MasterSheet!L:L, MasterSheet!B:B, A1217, MasterSheet!D:D, B1217, MasterSheet!H:H, C1217)</f>
        <v/>
      </c>
      <c r="J1217" s="30">
        <f>I1217*D1217</f>
        <v/>
      </c>
      <c r="K1217" s="23">
        <f>UPPER(VLOOKUP(C1217,MasterSheet!H:U,14,))</f>
        <v/>
      </c>
    </row>
    <row r="1218">
      <c r="A1218" s="23" t="inlineStr">
        <is>
          <t>EED117194</t>
        </is>
      </c>
      <c r="B1218" s="32" t="n">
        <v>45856</v>
      </c>
      <c r="C1218" s="23" t="n">
        <v>123173</v>
      </c>
      <c r="D1218" s="23">
        <f>_xlfn.XLOOKUP(C1218,MasterSheet!H:H,MasterSheet!F:F)</f>
        <v/>
      </c>
      <c r="E1218" s="24">
        <f>SUMIFS(MasterSheet!J:J, MasterSheet!B:B, A1218, MasterSheet!D:D, B1218, MasterSheet!H:H, C1218)</f>
        <v/>
      </c>
      <c r="F1218" s="24">
        <f>E1218*D1218</f>
        <v/>
      </c>
      <c r="G1218" s="28">
        <f>SUMIFS(MasterSheet!K:K, MasterSheet!B:B, A1218, MasterSheet!D:D, B1218, MasterSheet!H:H, C1218)</f>
        <v/>
      </c>
      <c r="H1218" s="28">
        <f>G1218*D1218</f>
        <v/>
      </c>
      <c r="I1218" s="30">
        <f>SUMIFS(MasterSheet!L:L, MasterSheet!B:B, A1218, MasterSheet!D:D, B1218, MasterSheet!H:H, C1218)</f>
        <v/>
      </c>
      <c r="J1218" s="30">
        <f>I1218*D1218</f>
        <v/>
      </c>
      <c r="K1218" s="23">
        <f>UPPER(VLOOKUP(C1218,MasterSheet!H:U,14,))</f>
        <v/>
      </c>
    </row>
    <row r="1219">
      <c r="A1219" s="23" t="inlineStr">
        <is>
          <t>EED117194</t>
        </is>
      </c>
      <c r="B1219" s="32" t="n">
        <v>45856</v>
      </c>
      <c r="C1219" s="23" t="n">
        <v>126419</v>
      </c>
      <c r="D1219" s="23">
        <f>_xlfn.XLOOKUP(C1219,MasterSheet!H:H,MasterSheet!F:F)</f>
        <v/>
      </c>
      <c r="E1219" s="24">
        <f>SUMIFS(MasterSheet!J:J, MasterSheet!B:B, A1219, MasterSheet!D:D, B1219, MasterSheet!H:H, C1219)</f>
        <v/>
      </c>
      <c r="F1219" s="24">
        <f>E1219*D1219</f>
        <v/>
      </c>
      <c r="G1219" s="28">
        <f>SUMIFS(MasterSheet!K:K, MasterSheet!B:B, A1219, MasterSheet!D:D, B1219, MasterSheet!H:H, C1219)</f>
        <v/>
      </c>
      <c r="H1219" s="28">
        <f>G1219*D1219</f>
        <v/>
      </c>
      <c r="I1219" s="30">
        <f>SUMIFS(MasterSheet!L:L, MasterSheet!B:B, A1219, MasterSheet!D:D, B1219, MasterSheet!H:H, C1219)</f>
        <v/>
      </c>
      <c r="J1219" s="30">
        <f>I1219*D1219</f>
        <v/>
      </c>
      <c r="K1219" s="23">
        <f>UPPER(VLOOKUP(C1219,MasterSheet!H:U,14,))</f>
        <v/>
      </c>
    </row>
    <row r="1220">
      <c r="A1220" s="23" t="inlineStr">
        <is>
          <t>EED117194</t>
        </is>
      </c>
      <c r="B1220" s="32" t="n">
        <v>45856</v>
      </c>
      <c r="C1220" s="23" t="n">
        <v>127527</v>
      </c>
      <c r="D1220" s="23">
        <f>_xlfn.XLOOKUP(C1220,MasterSheet!H:H,MasterSheet!F:F)</f>
        <v/>
      </c>
      <c r="E1220" s="24">
        <f>SUMIFS(MasterSheet!J:J, MasterSheet!B:B, A1220, MasterSheet!D:D, B1220, MasterSheet!H:H, C1220)</f>
        <v/>
      </c>
      <c r="F1220" s="24">
        <f>E1220*D1220</f>
        <v/>
      </c>
      <c r="G1220" s="28">
        <f>SUMIFS(MasterSheet!K:K, MasterSheet!B:B, A1220, MasterSheet!D:D, B1220, MasterSheet!H:H, C1220)</f>
        <v/>
      </c>
      <c r="H1220" s="28">
        <f>G1220*D1220</f>
        <v/>
      </c>
      <c r="I1220" s="30">
        <f>SUMIFS(MasterSheet!L:L, MasterSheet!B:B, A1220, MasterSheet!D:D, B1220, MasterSheet!H:H, C1220)</f>
        <v/>
      </c>
      <c r="J1220" s="30">
        <f>I1220*D1220</f>
        <v/>
      </c>
      <c r="K1220" s="23">
        <f>UPPER(VLOOKUP(C1220,MasterSheet!H:U,14,))</f>
        <v/>
      </c>
    </row>
    <row r="1221">
      <c r="A1221" s="23" t="inlineStr">
        <is>
          <t>EED117194</t>
        </is>
      </c>
      <c r="B1221" s="32" t="n">
        <v>45856</v>
      </c>
      <c r="C1221" s="23" t="n">
        <v>135913</v>
      </c>
      <c r="D1221" s="23">
        <f>_xlfn.XLOOKUP(C1221,MasterSheet!H:H,MasterSheet!F:F)</f>
        <v/>
      </c>
      <c r="E1221" s="24">
        <f>SUMIFS(MasterSheet!J:J, MasterSheet!B:B, A1221, MasterSheet!D:D, B1221, MasterSheet!H:H, C1221)</f>
        <v/>
      </c>
      <c r="F1221" s="24">
        <f>E1221*D1221</f>
        <v/>
      </c>
      <c r="G1221" s="28">
        <f>SUMIFS(MasterSheet!K:K, MasterSheet!B:B, A1221, MasterSheet!D:D, B1221, MasterSheet!H:H, C1221)</f>
        <v/>
      </c>
      <c r="H1221" s="28">
        <f>G1221*D1221</f>
        <v/>
      </c>
      <c r="I1221" s="30">
        <f>SUMIFS(MasterSheet!L:L, MasterSheet!B:B, A1221, MasterSheet!D:D, B1221, MasterSheet!H:H, C1221)</f>
        <v/>
      </c>
      <c r="J1221" s="30">
        <f>I1221*D1221</f>
        <v/>
      </c>
      <c r="K1221" s="23">
        <f>UPPER(VLOOKUP(C1221,MasterSheet!H:U,14,))</f>
        <v/>
      </c>
    </row>
    <row r="1222">
      <c r="A1222" s="23" t="inlineStr">
        <is>
          <t>EED117194</t>
        </is>
      </c>
      <c r="B1222" s="32" t="n">
        <v>45856</v>
      </c>
      <c r="C1222" s="23" t="n">
        <v>141705</v>
      </c>
      <c r="D1222" s="23">
        <f>_xlfn.XLOOKUP(C1222,MasterSheet!H:H,MasterSheet!F:F)</f>
        <v/>
      </c>
      <c r="E1222" s="24">
        <f>SUMIFS(MasterSheet!J:J, MasterSheet!B:B, A1222, MasterSheet!D:D, B1222, MasterSheet!H:H, C1222)</f>
        <v/>
      </c>
      <c r="F1222" s="24">
        <f>E1222*D1222</f>
        <v/>
      </c>
      <c r="G1222" s="28">
        <f>SUMIFS(MasterSheet!K:K, MasterSheet!B:B, A1222, MasterSheet!D:D, B1222, MasterSheet!H:H, C1222)</f>
        <v/>
      </c>
      <c r="H1222" s="28">
        <f>G1222*D1222</f>
        <v/>
      </c>
      <c r="I1222" s="30">
        <f>SUMIFS(MasterSheet!L:L, MasterSheet!B:B, A1222, MasterSheet!D:D, B1222, MasterSheet!H:H, C1222)</f>
        <v/>
      </c>
      <c r="J1222" s="30">
        <f>I1222*D1222</f>
        <v/>
      </c>
      <c r="K1222" s="23">
        <f>UPPER(VLOOKUP(C1222,MasterSheet!H:U,14,))</f>
        <v/>
      </c>
    </row>
    <row r="1223">
      <c r="A1223" s="23" t="inlineStr">
        <is>
          <t>EED117194</t>
        </is>
      </c>
      <c r="B1223" s="32" t="n">
        <v>45856</v>
      </c>
      <c r="C1223" s="23" t="n">
        <v>152423</v>
      </c>
      <c r="D1223" s="23">
        <f>_xlfn.XLOOKUP(C1223,MasterSheet!H:H,MasterSheet!F:F)</f>
        <v/>
      </c>
      <c r="E1223" s="24">
        <f>SUMIFS(MasterSheet!J:J, MasterSheet!B:B, A1223, MasterSheet!D:D, B1223, MasterSheet!H:H, C1223)</f>
        <v/>
      </c>
      <c r="F1223" s="24">
        <f>E1223*D1223</f>
        <v/>
      </c>
      <c r="G1223" s="28">
        <f>SUMIFS(MasterSheet!K:K, MasterSheet!B:B, A1223, MasterSheet!D:D, B1223, MasterSheet!H:H, C1223)</f>
        <v/>
      </c>
      <c r="H1223" s="28">
        <f>G1223*D1223</f>
        <v/>
      </c>
      <c r="I1223" s="30">
        <f>SUMIFS(MasterSheet!L:L, MasterSheet!B:B, A1223, MasterSheet!D:D, B1223, MasterSheet!H:H, C1223)</f>
        <v/>
      </c>
      <c r="J1223" s="30">
        <f>I1223*D1223</f>
        <v/>
      </c>
      <c r="K1223" s="23">
        <f>UPPER(VLOOKUP(C1223,MasterSheet!H:U,14,))</f>
        <v/>
      </c>
    </row>
    <row r="1224">
      <c r="A1224" s="23" t="inlineStr">
        <is>
          <t>EED117194</t>
        </is>
      </c>
      <c r="B1224" s="32" t="n">
        <v>45856</v>
      </c>
      <c r="C1224" s="23" t="n">
        <v>156604</v>
      </c>
      <c r="D1224" s="23">
        <f>_xlfn.XLOOKUP(C1224,MasterSheet!H:H,MasterSheet!F:F)</f>
        <v/>
      </c>
      <c r="E1224" s="24">
        <f>SUMIFS(MasterSheet!J:J, MasterSheet!B:B, A1224, MasterSheet!D:D, B1224, MasterSheet!H:H, C1224)</f>
        <v/>
      </c>
      <c r="F1224" s="24">
        <f>E1224*D1224</f>
        <v/>
      </c>
      <c r="G1224" s="28">
        <f>SUMIFS(MasterSheet!K:K, MasterSheet!B:B, A1224, MasterSheet!D:D, B1224, MasterSheet!H:H, C1224)</f>
        <v/>
      </c>
      <c r="H1224" s="28">
        <f>G1224*D1224</f>
        <v/>
      </c>
      <c r="I1224" s="30">
        <f>SUMIFS(MasterSheet!L:L, MasterSheet!B:B, A1224, MasterSheet!D:D, B1224, MasterSheet!H:H, C1224)</f>
        <v/>
      </c>
      <c r="J1224" s="30">
        <f>I1224*D1224</f>
        <v/>
      </c>
      <c r="K1224" s="23">
        <f>UPPER(VLOOKUP(C1224,MasterSheet!H:U,14,))</f>
        <v/>
      </c>
    </row>
    <row r="1225">
      <c r="A1225" s="23" t="inlineStr">
        <is>
          <t>EED117194</t>
        </is>
      </c>
      <c r="B1225" s="32" t="n">
        <v>45856</v>
      </c>
      <c r="C1225" s="23" t="n">
        <v>157309</v>
      </c>
      <c r="D1225" s="23">
        <f>_xlfn.XLOOKUP(C1225,MasterSheet!H:H,MasterSheet!F:F)</f>
        <v/>
      </c>
      <c r="E1225" s="24">
        <f>SUMIFS(MasterSheet!J:J, MasterSheet!B:B, A1225, MasterSheet!D:D, B1225, MasterSheet!H:H, C1225)</f>
        <v/>
      </c>
      <c r="F1225" s="24">
        <f>E1225*D1225</f>
        <v/>
      </c>
      <c r="G1225" s="28">
        <f>SUMIFS(MasterSheet!K:K, MasterSheet!B:B, A1225, MasterSheet!D:D, B1225, MasterSheet!H:H, C1225)</f>
        <v/>
      </c>
      <c r="H1225" s="28">
        <f>G1225*D1225</f>
        <v/>
      </c>
      <c r="I1225" s="30">
        <f>SUMIFS(MasterSheet!L:L, MasterSheet!B:B, A1225, MasterSheet!D:D, B1225, MasterSheet!H:H, C1225)</f>
        <v/>
      </c>
      <c r="J1225" s="30">
        <f>I1225*D1225</f>
        <v/>
      </c>
      <c r="K1225" s="23">
        <f>UPPER(VLOOKUP(C1225,MasterSheet!H:U,14,))</f>
        <v/>
      </c>
    </row>
    <row r="1226">
      <c r="A1226" s="23" t="inlineStr">
        <is>
          <t>EED117194</t>
        </is>
      </c>
      <c r="B1226" s="32" t="n">
        <v>45856</v>
      </c>
      <c r="C1226" s="23" t="n">
        <v>300310</v>
      </c>
      <c r="D1226" s="23">
        <f>_xlfn.XLOOKUP(C1226,MasterSheet!H:H,MasterSheet!F:F)</f>
        <v/>
      </c>
      <c r="E1226" s="24">
        <f>SUMIFS(MasterSheet!J:J, MasterSheet!B:B, A1226, MasterSheet!D:D, B1226, MasterSheet!H:H, C1226)</f>
        <v/>
      </c>
      <c r="F1226" s="24">
        <f>E1226*D1226</f>
        <v/>
      </c>
      <c r="G1226" s="28">
        <f>SUMIFS(MasterSheet!K:K, MasterSheet!B:B, A1226, MasterSheet!D:D, B1226, MasterSheet!H:H, C1226)</f>
        <v/>
      </c>
      <c r="H1226" s="28">
        <f>G1226*D1226</f>
        <v/>
      </c>
      <c r="I1226" s="30">
        <f>SUMIFS(MasterSheet!L:L, MasterSheet!B:B, A1226, MasterSheet!D:D, B1226, MasterSheet!H:H, C1226)</f>
        <v/>
      </c>
      <c r="J1226" s="30">
        <f>I1226*D1226</f>
        <v/>
      </c>
      <c r="K1226" s="23">
        <f>UPPER(VLOOKUP(C1226,MasterSheet!H:U,14,))</f>
        <v/>
      </c>
    </row>
    <row r="1227">
      <c r="A1227" s="23" t="inlineStr">
        <is>
          <t>EED117194</t>
        </is>
      </c>
      <c r="B1227" s="32" t="n">
        <v>45856</v>
      </c>
      <c r="C1227" s="23" t="n">
        <v>301028</v>
      </c>
      <c r="D1227" s="23">
        <f>_xlfn.XLOOKUP(C1227,MasterSheet!H:H,MasterSheet!F:F)</f>
        <v/>
      </c>
      <c r="E1227" s="24">
        <f>SUMIFS(MasterSheet!J:J, MasterSheet!B:B, A1227, MasterSheet!D:D, B1227, MasterSheet!H:H, C1227)</f>
        <v/>
      </c>
      <c r="F1227" s="24">
        <f>E1227*D1227</f>
        <v/>
      </c>
      <c r="G1227" s="28">
        <f>SUMIFS(MasterSheet!K:K, MasterSheet!B:B, A1227, MasterSheet!D:D, B1227, MasterSheet!H:H, C1227)</f>
        <v/>
      </c>
      <c r="H1227" s="28">
        <f>G1227*D1227</f>
        <v/>
      </c>
      <c r="I1227" s="30">
        <f>SUMIFS(MasterSheet!L:L, MasterSheet!B:B, A1227, MasterSheet!D:D, B1227, MasterSheet!H:H, C1227)</f>
        <v/>
      </c>
      <c r="J1227" s="30">
        <f>I1227*D1227</f>
        <v/>
      </c>
      <c r="K1227" s="23">
        <f>UPPER(VLOOKUP(C1227,MasterSheet!H:U,14,))</f>
        <v/>
      </c>
    </row>
    <row r="1228">
      <c r="A1228" s="23" t="inlineStr">
        <is>
          <t>EED117194</t>
        </is>
      </c>
      <c r="B1228" s="32" t="n">
        <v>45856</v>
      </c>
      <c r="C1228" s="23" t="n">
        <v>301808</v>
      </c>
      <c r="D1228" s="23">
        <f>_xlfn.XLOOKUP(C1228,MasterSheet!H:H,MasterSheet!F:F)</f>
        <v/>
      </c>
      <c r="E1228" s="24">
        <f>SUMIFS(MasterSheet!J:J, MasterSheet!B:B, A1228, MasterSheet!D:D, B1228, MasterSheet!H:H, C1228)</f>
        <v/>
      </c>
      <c r="F1228" s="24">
        <f>E1228*D1228</f>
        <v/>
      </c>
      <c r="G1228" s="28">
        <f>SUMIFS(MasterSheet!K:K, MasterSheet!B:B, A1228, MasterSheet!D:D, B1228, MasterSheet!H:H, C1228)</f>
        <v/>
      </c>
      <c r="H1228" s="28">
        <f>G1228*D1228</f>
        <v/>
      </c>
      <c r="I1228" s="30">
        <f>SUMIFS(MasterSheet!L:L, MasterSheet!B:B, A1228, MasterSheet!D:D, B1228, MasterSheet!H:H, C1228)</f>
        <v/>
      </c>
      <c r="J1228" s="30">
        <f>I1228*D1228</f>
        <v/>
      </c>
      <c r="K1228" s="23">
        <f>UPPER(VLOOKUP(C1228,MasterSheet!H:U,14,))</f>
        <v/>
      </c>
    </row>
    <row r="1229">
      <c r="A1229" s="23" t="inlineStr">
        <is>
          <t>EED117194</t>
        </is>
      </c>
      <c r="B1229" s="32" t="n">
        <v>45856</v>
      </c>
      <c r="C1229" s="23" t="n">
        <v>301836</v>
      </c>
      <c r="D1229" s="23">
        <f>_xlfn.XLOOKUP(C1229,MasterSheet!H:H,MasterSheet!F:F)</f>
        <v/>
      </c>
      <c r="E1229" s="24">
        <f>SUMIFS(MasterSheet!J:J, MasterSheet!B:B, A1229, MasterSheet!D:D, B1229, MasterSheet!H:H, C1229)</f>
        <v/>
      </c>
      <c r="F1229" s="24">
        <f>E1229*D1229</f>
        <v/>
      </c>
      <c r="G1229" s="28">
        <f>SUMIFS(MasterSheet!K:K, MasterSheet!B:B, A1229, MasterSheet!D:D, B1229, MasterSheet!H:H, C1229)</f>
        <v/>
      </c>
      <c r="H1229" s="28">
        <f>G1229*D1229</f>
        <v/>
      </c>
      <c r="I1229" s="30">
        <f>SUMIFS(MasterSheet!L:L, MasterSheet!B:B, A1229, MasterSheet!D:D, B1229, MasterSheet!H:H, C1229)</f>
        <v/>
      </c>
      <c r="J1229" s="30">
        <f>I1229*D1229</f>
        <v/>
      </c>
      <c r="K1229" s="23">
        <f>UPPER(VLOOKUP(C1229,MasterSheet!H:U,14,))</f>
        <v/>
      </c>
    </row>
    <row r="1230">
      <c r="A1230" s="23" t="inlineStr">
        <is>
          <t>EED117194</t>
        </is>
      </c>
      <c r="B1230" s="32" t="n">
        <v>45856</v>
      </c>
      <c r="C1230" s="23" t="n">
        <v>302006</v>
      </c>
      <c r="D1230" s="23">
        <f>_xlfn.XLOOKUP(C1230,MasterSheet!H:H,MasterSheet!F:F)</f>
        <v/>
      </c>
      <c r="E1230" s="24">
        <f>SUMIFS(MasterSheet!J:J, MasterSheet!B:B, A1230, MasterSheet!D:D, B1230, MasterSheet!H:H, C1230)</f>
        <v/>
      </c>
      <c r="F1230" s="24">
        <f>E1230*D1230</f>
        <v/>
      </c>
      <c r="G1230" s="28">
        <f>SUMIFS(MasterSheet!K:K, MasterSheet!B:B, A1230, MasterSheet!D:D, B1230, MasterSheet!H:H, C1230)</f>
        <v/>
      </c>
      <c r="H1230" s="28">
        <f>G1230*D1230</f>
        <v/>
      </c>
      <c r="I1230" s="30">
        <f>SUMIFS(MasterSheet!L:L, MasterSheet!B:B, A1230, MasterSheet!D:D, B1230, MasterSheet!H:H, C1230)</f>
        <v/>
      </c>
      <c r="J1230" s="30">
        <f>I1230*D1230</f>
        <v/>
      </c>
      <c r="K1230" s="23">
        <f>UPPER(VLOOKUP(C1230,MasterSheet!H:U,14,))</f>
        <v/>
      </c>
    </row>
    <row r="1231">
      <c r="A1231" s="23" t="inlineStr">
        <is>
          <t>EED117194</t>
        </is>
      </c>
      <c r="B1231" s="32" t="n">
        <v>45856</v>
      </c>
      <c r="C1231" s="23" t="n">
        <v>302008</v>
      </c>
      <c r="D1231" s="23">
        <f>_xlfn.XLOOKUP(C1231,MasterSheet!H:H,MasterSheet!F:F)</f>
        <v/>
      </c>
      <c r="E1231" s="24">
        <f>SUMIFS(MasterSheet!J:J, MasterSheet!B:B, A1231, MasterSheet!D:D, B1231, MasterSheet!H:H, C1231)</f>
        <v/>
      </c>
      <c r="F1231" s="24">
        <f>E1231*D1231</f>
        <v/>
      </c>
      <c r="G1231" s="28">
        <f>SUMIFS(MasterSheet!K:K, MasterSheet!B:B, A1231, MasterSheet!D:D, B1231, MasterSheet!H:H, C1231)</f>
        <v/>
      </c>
      <c r="H1231" s="28">
        <f>G1231*D1231</f>
        <v/>
      </c>
      <c r="I1231" s="30">
        <f>SUMIFS(MasterSheet!L:L, MasterSheet!B:B, A1231, MasterSheet!D:D, B1231, MasterSheet!H:H, C1231)</f>
        <v/>
      </c>
      <c r="J1231" s="30">
        <f>I1231*D1231</f>
        <v/>
      </c>
      <c r="K1231" s="23">
        <f>UPPER(VLOOKUP(C1231,MasterSheet!H:U,14,))</f>
        <v/>
      </c>
    </row>
    <row r="1232">
      <c r="A1232" s="23" t="inlineStr">
        <is>
          <t>EED117194</t>
        </is>
      </c>
      <c r="B1232" s="32" t="n">
        <v>45856</v>
      </c>
      <c r="C1232" s="23" t="n">
        <v>302028</v>
      </c>
      <c r="D1232" s="23">
        <f>_xlfn.XLOOKUP(C1232,MasterSheet!H:H,MasterSheet!F:F)</f>
        <v/>
      </c>
      <c r="E1232" s="24">
        <f>SUMIFS(MasterSheet!J:J, MasterSheet!B:B, A1232, MasterSheet!D:D, B1232, MasterSheet!H:H, C1232)</f>
        <v/>
      </c>
      <c r="F1232" s="24">
        <f>E1232*D1232</f>
        <v/>
      </c>
      <c r="G1232" s="28">
        <f>SUMIFS(MasterSheet!K:K, MasterSheet!B:B, A1232, MasterSheet!D:D, B1232, MasterSheet!H:H, C1232)</f>
        <v/>
      </c>
      <c r="H1232" s="28">
        <f>G1232*D1232</f>
        <v/>
      </c>
      <c r="I1232" s="30">
        <f>SUMIFS(MasterSheet!L:L, MasterSheet!B:B, A1232, MasterSheet!D:D, B1232, MasterSheet!H:H, C1232)</f>
        <v/>
      </c>
      <c r="J1232" s="30">
        <f>I1232*D1232</f>
        <v/>
      </c>
      <c r="K1232" s="23">
        <f>UPPER(VLOOKUP(C1232,MasterSheet!H:U,14,))</f>
        <v/>
      </c>
    </row>
    <row r="1233">
      <c r="A1233" s="23" t="inlineStr">
        <is>
          <t>EED117194</t>
        </is>
      </c>
      <c r="B1233" s="32" t="n">
        <v>45856</v>
      </c>
      <c r="C1233" s="23" t="n">
        <v>302212</v>
      </c>
      <c r="D1233" s="23">
        <f>_xlfn.XLOOKUP(C1233,MasterSheet!H:H,MasterSheet!F:F)</f>
        <v/>
      </c>
      <c r="E1233" s="24">
        <f>SUMIFS(MasterSheet!J:J, MasterSheet!B:B, A1233, MasterSheet!D:D, B1233, MasterSheet!H:H, C1233)</f>
        <v/>
      </c>
      <c r="F1233" s="24">
        <f>E1233*D1233</f>
        <v/>
      </c>
      <c r="G1233" s="28">
        <f>SUMIFS(MasterSheet!K:K, MasterSheet!B:B, A1233, MasterSheet!D:D, B1233, MasterSheet!H:H, C1233)</f>
        <v/>
      </c>
      <c r="H1233" s="28">
        <f>G1233*D1233</f>
        <v/>
      </c>
      <c r="I1233" s="30">
        <f>SUMIFS(MasterSheet!L:L, MasterSheet!B:B, A1233, MasterSheet!D:D, B1233, MasterSheet!H:H, C1233)</f>
        <v/>
      </c>
      <c r="J1233" s="30">
        <f>I1233*D1233</f>
        <v/>
      </c>
      <c r="K1233" s="23">
        <f>UPPER(VLOOKUP(C1233,MasterSheet!H:U,14,))</f>
        <v/>
      </c>
    </row>
    <row r="1234">
      <c r="A1234" s="23" t="inlineStr">
        <is>
          <t>EED117194</t>
        </is>
      </c>
      <c r="B1234" s="32" t="n">
        <v>45856</v>
      </c>
      <c r="C1234" s="23" t="n">
        <v>302216</v>
      </c>
      <c r="D1234" s="23">
        <f>_xlfn.XLOOKUP(C1234,MasterSheet!H:H,MasterSheet!F:F)</f>
        <v/>
      </c>
      <c r="E1234" s="24">
        <f>SUMIFS(MasterSheet!J:J, MasterSheet!B:B, A1234, MasterSheet!D:D, B1234, MasterSheet!H:H, C1234)</f>
        <v/>
      </c>
      <c r="F1234" s="24">
        <f>E1234*D1234</f>
        <v/>
      </c>
      <c r="G1234" s="28">
        <f>SUMIFS(MasterSheet!K:K, MasterSheet!B:B, A1234, MasterSheet!D:D, B1234, MasterSheet!H:H, C1234)</f>
        <v/>
      </c>
      <c r="H1234" s="28">
        <f>G1234*D1234</f>
        <v/>
      </c>
      <c r="I1234" s="30">
        <f>SUMIFS(MasterSheet!L:L, MasterSheet!B:B, A1234, MasterSheet!D:D, B1234, MasterSheet!H:H, C1234)</f>
        <v/>
      </c>
      <c r="J1234" s="30">
        <f>I1234*D1234</f>
        <v/>
      </c>
      <c r="K1234" s="23">
        <f>UPPER(VLOOKUP(C1234,MasterSheet!H:U,14,))</f>
        <v/>
      </c>
    </row>
    <row r="1235">
      <c r="A1235" s="23" t="inlineStr">
        <is>
          <t>EED117194</t>
        </is>
      </c>
      <c r="B1235" s="32" t="n">
        <v>45856</v>
      </c>
      <c r="C1235" s="23" t="n">
        <v>302242</v>
      </c>
      <c r="D1235" s="23">
        <f>_xlfn.XLOOKUP(C1235,MasterSheet!H:H,MasterSheet!F:F)</f>
        <v/>
      </c>
      <c r="E1235" s="24">
        <f>SUMIFS(MasterSheet!J:J, MasterSheet!B:B, A1235, MasterSheet!D:D, B1235, MasterSheet!H:H, C1235)</f>
        <v/>
      </c>
      <c r="F1235" s="24">
        <f>E1235*D1235</f>
        <v/>
      </c>
      <c r="G1235" s="28">
        <f>SUMIFS(MasterSheet!K:K, MasterSheet!B:B, A1235, MasterSheet!D:D, B1235, MasterSheet!H:H, C1235)</f>
        <v/>
      </c>
      <c r="H1235" s="28">
        <f>G1235*D1235</f>
        <v/>
      </c>
      <c r="I1235" s="30">
        <f>SUMIFS(MasterSheet!L:L, MasterSheet!B:B, A1235, MasterSheet!D:D, B1235, MasterSheet!H:H, C1235)</f>
        <v/>
      </c>
      <c r="J1235" s="30">
        <f>I1235*D1235</f>
        <v/>
      </c>
      <c r="K1235" s="23">
        <f>UPPER(VLOOKUP(C1235,MasterSheet!H:U,14,))</f>
        <v/>
      </c>
    </row>
    <row r="1236">
      <c r="A1236" s="23" t="inlineStr">
        <is>
          <t>EED117194</t>
        </is>
      </c>
      <c r="B1236" s="32" t="n">
        <v>45856</v>
      </c>
      <c r="C1236" s="23" t="n">
        <v>302330</v>
      </c>
      <c r="D1236" s="23">
        <f>_xlfn.XLOOKUP(C1236,MasterSheet!H:H,MasterSheet!F:F)</f>
        <v/>
      </c>
      <c r="E1236" s="24">
        <f>SUMIFS(MasterSheet!J:J, MasterSheet!B:B, A1236, MasterSheet!D:D, B1236, MasterSheet!H:H, C1236)</f>
        <v/>
      </c>
      <c r="F1236" s="24">
        <f>E1236*D1236</f>
        <v/>
      </c>
      <c r="G1236" s="28">
        <f>SUMIFS(MasterSheet!K:K, MasterSheet!B:B, A1236, MasterSheet!D:D, B1236, MasterSheet!H:H, C1236)</f>
        <v/>
      </c>
      <c r="H1236" s="28">
        <f>G1236*D1236</f>
        <v/>
      </c>
      <c r="I1236" s="30">
        <f>SUMIFS(MasterSheet!L:L, MasterSheet!B:B, A1236, MasterSheet!D:D, B1236, MasterSheet!H:H, C1236)</f>
        <v/>
      </c>
      <c r="J1236" s="30">
        <f>I1236*D1236</f>
        <v/>
      </c>
      <c r="K1236" s="23">
        <f>UPPER(VLOOKUP(C1236,MasterSheet!H:U,14,))</f>
        <v/>
      </c>
    </row>
    <row r="1237">
      <c r="A1237" s="23" t="inlineStr">
        <is>
          <t>EED117194</t>
        </is>
      </c>
      <c r="B1237" s="32" t="n">
        <v>45856</v>
      </c>
      <c r="C1237" s="23" t="n">
        <v>302646</v>
      </c>
      <c r="D1237" s="23">
        <f>_xlfn.XLOOKUP(C1237,MasterSheet!H:H,MasterSheet!F:F)</f>
        <v/>
      </c>
      <c r="E1237" s="24">
        <f>SUMIFS(MasterSheet!J:J, MasterSheet!B:B, A1237, MasterSheet!D:D, B1237, MasterSheet!H:H, C1237)</f>
        <v/>
      </c>
      <c r="F1237" s="24">
        <f>E1237*D1237</f>
        <v/>
      </c>
      <c r="G1237" s="28">
        <f>SUMIFS(MasterSheet!K:K, MasterSheet!B:B, A1237, MasterSheet!D:D, B1237, MasterSheet!H:H, C1237)</f>
        <v/>
      </c>
      <c r="H1237" s="28">
        <f>G1237*D1237</f>
        <v/>
      </c>
      <c r="I1237" s="30">
        <f>SUMIFS(MasterSheet!L:L, MasterSheet!B:B, A1237, MasterSheet!D:D, B1237, MasterSheet!H:H, C1237)</f>
        <v/>
      </c>
      <c r="J1237" s="30">
        <f>I1237*D1237</f>
        <v/>
      </c>
      <c r="K1237" s="23">
        <f>UPPER(VLOOKUP(C1237,MasterSheet!H:U,14,))</f>
        <v/>
      </c>
    </row>
    <row r="1238">
      <c r="A1238" s="23" t="inlineStr">
        <is>
          <t>EED117194</t>
        </is>
      </c>
      <c r="B1238" s="32" t="n">
        <v>45856</v>
      </c>
      <c r="C1238" s="23" t="n">
        <v>302706</v>
      </c>
      <c r="D1238" s="23">
        <f>_xlfn.XLOOKUP(C1238,MasterSheet!H:H,MasterSheet!F:F)</f>
        <v/>
      </c>
      <c r="E1238" s="24">
        <f>SUMIFS(MasterSheet!J:J, MasterSheet!B:B, A1238, MasterSheet!D:D, B1238, MasterSheet!H:H, C1238)</f>
        <v/>
      </c>
      <c r="F1238" s="24">
        <f>E1238*D1238</f>
        <v/>
      </c>
      <c r="G1238" s="28">
        <f>SUMIFS(MasterSheet!K:K, MasterSheet!B:B, A1238, MasterSheet!D:D, B1238, MasterSheet!H:H, C1238)</f>
        <v/>
      </c>
      <c r="H1238" s="28">
        <f>G1238*D1238</f>
        <v/>
      </c>
      <c r="I1238" s="30">
        <f>SUMIFS(MasterSheet!L:L, MasterSheet!B:B, A1238, MasterSheet!D:D, B1238, MasterSheet!H:H, C1238)</f>
        <v/>
      </c>
      <c r="J1238" s="30">
        <f>I1238*D1238</f>
        <v/>
      </c>
      <c r="K1238" s="23">
        <f>UPPER(VLOOKUP(C1238,MasterSheet!H:U,14,))</f>
        <v/>
      </c>
    </row>
    <row r="1239">
      <c r="A1239" s="23" t="inlineStr">
        <is>
          <t>EED117194</t>
        </is>
      </c>
      <c r="B1239" s="32" t="n">
        <v>45856</v>
      </c>
      <c r="C1239" s="23" t="n">
        <v>303508</v>
      </c>
      <c r="D1239" s="23">
        <f>_xlfn.XLOOKUP(C1239,MasterSheet!H:H,MasterSheet!F:F)</f>
        <v/>
      </c>
      <c r="E1239" s="24">
        <f>SUMIFS(MasterSheet!J:J, MasterSheet!B:B, A1239, MasterSheet!D:D, B1239, MasterSheet!H:H, C1239)</f>
        <v/>
      </c>
      <c r="F1239" s="24">
        <f>E1239*D1239</f>
        <v/>
      </c>
      <c r="G1239" s="28">
        <f>SUMIFS(MasterSheet!K:K, MasterSheet!B:B, A1239, MasterSheet!D:D, B1239, MasterSheet!H:H, C1239)</f>
        <v/>
      </c>
      <c r="H1239" s="28">
        <f>G1239*D1239</f>
        <v/>
      </c>
      <c r="I1239" s="30">
        <f>SUMIFS(MasterSheet!L:L, MasterSheet!B:B, A1239, MasterSheet!D:D, B1239, MasterSheet!H:H, C1239)</f>
        <v/>
      </c>
      <c r="J1239" s="30">
        <f>I1239*D1239</f>
        <v/>
      </c>
      <c r="K1239" s="23">
        <f>UPPER(VLOOKUP(C1239,MasterSheet!H:U,14,))</f>
        <v/>
      </c>
    </row>
    <row r="1240">
      <c r="A1240" s="23" t="inlineStr">
        <is>
          <t>EED117194</t>
        </is>
      </c>
      <c r="B1240" s="32" t="n">
        <v>45856</v>
      </c>
      <c r="C1240" s="23" t="n">
        <v>303924</v>
      </c>
      <c r="D1240" s="23">
        <f>_xlfn.XLOOKUP(C1240,MasterSheet!H:H,MasterSheet!F:F)</f>
        <v/>
      </c>
      <c r="E1240" s="24">
        <f>SUMIFS(MasterSheet!J:J, MasterSheet!B:B, A1240, MasterSheet!D:D, B1240, MasterSheet!H:H, C1240)</f>
        <v/>
      </c>
      <c r="F1240" s="24">
        <f>E1240*D1240</f>
        <v/>
      </c>
      <c r="G1240" s="28">
        <f>SUMIFS(MasterSheet!K:K, MasterSheet!B:B, A1240, MasterSheet!D:D, B1240, MasterSheet!H:H, C1240)</f>
        <v/>
      </c>
      <c r="H1240" s="28">
        <f>G1240*D1240</f>
        <v/>
      </c>
      <c r="I1240" s="30">
        <f>SUMIFS(MasterSheet!L:L, MasterSheet!B:B, A1240, MasterSheet!D:D, B1240, MasterSheet!H:H, C1240)</f>
        <v/>
      </c>
      <c r="J1240" s="30">
        <f>I1240*D1240</f>
        <v/>
      </c>
      <c r="K1240" s="23">
        <f>UPPER(VLOOKUP(C1240,MasterSheet!H:U,14,))</f>
        <v/>
      </c>
    </row>
    <row r="1241">
      <c r="A1241" s="23" t="inlineStr">
        <is>
          <t>EED117194</t>
        </is>
      </c>
      <c r="B1241" s="32" t="n">
        <v>45856</v>
      </c>
      <c r="C1241" s="23" t="n">
        <v>304008</v>
      </c>
      <c r="D1241" s="23">
        <f>_xlfn.XLOOKUP(C1241,MasterSheet!H:H,MasterSheet!F:F)</f>
        <v/>
      </c>
      <c r="E1241" s="24">
        <f>SUMIFS(MasterSheet!J:J, MasterSheet!B:B, A1241, MasterSheet!D:D, B1241, MasterSheet!H:H, C1241)</f>
        <v/>
      </c>
      <c r="F1241" s="24">
        <f>E1241*D1241</f>
        <v/>
      </c>
      <c r="G1241" s="28">
        <f>SUMIFS(MasterSheet!K:K, MasterSheet!B:B, A1241, MasterSheet!D:D, B1241, MasterSheet!H:H, C1241)</f>
        <v/>
      </c>
      <c r="H1241" s="28">
        <f>G1241*D1241</f>
        <v/>
      </c>
      <c r="I1241" s="30">
        <f>SUMIFS(MasterSheet!L:L, MasterSheet!B:B, A1241, MasterSheet!D:D, B1241, MasterSheet!H:H, C1241)</f>
        <v/>
      </c>
      <c r="J1241" s="30">
        <f>I1241*D1241</f>
        <v/>
      </c>
      <c r="K1241" s="23">
        <f>UPPER(VLOOKUP(C1241,MasterSheet!H:U,14,))</f>
        <v/>
      </c>
    </row>
    <row r="1242">
      <c r="A1242" s="23" t="inlineStr">
        <is>
          <t>EED117194</t>
        </is>
      </c>
      <c r="B1242" s="32" t="n">
        <v>45856</v>
      </c>
      <c r="C1242" s="23" t="n">
        <v>304012</v>
      </c>
      <c r="D1242" s="23">
        <f>_xlfn.XLOOKUP(C1242,MasterSheet!H:H,MasterSheet!F:F)</f>
        <v/>
      </c>
      <c r="E1242" s="24">
        <f>SUMIFS(MasterSheet!J:J, MasterSheet!B:B, A1242, MasterSheet!D:D, B1242, MasterSheet!H:H, C1242)</f>
        <v/>
      </c>
      <c r="F1242" s="24">
        <f>E1242*D1242</f>
        <v/>
      </c>
      <c r="G1242" s="28">
        <f>SUMIFS(MasterSheet!K:K, MasterSheet!B:B, A1242, MasterSheet!D:D, B1242, MasterSheet!H:H, C1242)</f>
        <v/>
      </c>
      <c r="H1242" s="28">
        <f>G1242*D1242</f>
        <v/>
      </c>
      <c r="I1242" s="30">
        <f>SUMIFS(MasterSheet!L:L, MasterSheet!B:B, A1242, MasterSheet!D:D, B1242, MasterSheet!H:H, C1242)</f>
        <v/>
      </c>
      <c r="J1242" s="30">
        <f>I1242*D1242</f>
        <v/>
      </c>
      <c r="K1242" s="23">
        <f>UPPER(VLOOKUP(C1242,MasterSheet!H:U,14,))</f>
        <v/>
      </c>
    </row>
    <row r="1243">
      <c r="A1243" s="23" t="inlineStr">
        <is>
          <t>EED117194</t>
        </is>
      </c>
      <c r="B1243" s="32" t="n">
        <v>45856</v>
      </c>
      <c r="C1243" s="23" t="n">
        <v>304014</v>
      </c>
      <c r="D1243" s="23">
        <f>_xlfn.XLOOKUP(C1243,MasterSheet!H:H,MasterSheet!F:F)</f>
        <v/>
      </c>
      <c r="E1243" s="24">
        <f>SUMIFS(MasterSheet!J:J, MasterSheet!B:B, A1243, MasterSheet!D:D, B1243, MasterSheet!H:H, C1243)</f>
        <v/>
      </c>
      <c r="F1243" s="24">
        <f>E1243*D1243</f>
        <v/>
      </c>
      <c r="G1243" s="28">
        <f>SUMIFS(MasterSheet!K:K, MasterSheet!B:B, A1243, MasterSheet!D:D, B1243, MasterSheet!H:H, C1243)</f>
        <v/>
      </c>
      <c r="H1243" s="28">
        <f>G1243*D1243</f>
        <v/>
      </c>
      <c r="I1243" s="30">
        <f>SUMIFS(MasterSheet!L:L, MasterSheet!B:B, A1243, MasterSheet!D:D, B1243, MasterSheet!H:H, C1243)</f>
        <v/>
      </c>
      <c r="J1243" s="30">
        <f>I1243*D1243</f>
        <v/>
      </c>
      <c r="K1243" s="23">
        <f>UPPER(VLOOKUP(C1243,MasterSheet!H:U,14,))</f>
        <v/>
      </c>
    </row>
    <row r="1244">
      <c r="A1244" s="23" t="inlineStr">
        <is>
          <t>EED117194</t>
        </is>
      </c>
      <c r="B1244" s="32" t="n">
        <v>45856</v>
      </c>
      <c r="C1244" s="23" t="n">
        <v>304944</v>
      </c>
      <c r="D1244" s="23">
        <f>_xlfn.XLOOKUP(C1244,MasterSheet!H:H,MasterSheet!F:F)</f>
        <v/>
      </c>
      <c r="E1244" s="24">
        <f>SUMIFS(MasterSheet!J:J, MasterSheet!B:B, A1244, MasterSheet!D:D, B1244, MasterSheet!H:H, C1244)</f>
        <v/>
      </c>
      <c r="F1244" s="24">
        <f>E1244*D1244</f>
        <v/>
      </c>
      <c r="G1244" s="28">
        <f>SUMIFS(MasterSheet!K:K, MasterSheet!B:B, A1244, MasterSheet!D:D, B1244, MasterSheet!H:H, C1244)</f>
        <v/>
      </c>
      <c r="H1244" s="28">
        <f>G1244*D1244</f>
        <v/>
      </c>
      <c r="I1244" s="30">
        <f>SUMIFS(MasterSheet!L:L, MasterSheet!B:B, A1244, MasterSheet!D:D, B1244, MasterSheet!H:H, C1244)</f>
        <v/>
      </c>
      <c r="J1244" s="30">
        <f>I1244*D1244</f>
        <v/>
      </c>
      <c r="K1244" s="23">
        <f>UPPER(VLOOKUP(C1244,MasterSheet!H:U,14,))</f>
        <v/>
      </c>
    </row>
    <row r="1245">
      <c r="A1245" s="23" t="inlineStr">
        <is>
          <t>EED117194</t>
        </is>
      </c>
      <c r="B1245" s="32" t="n">
        <v>45856</v>
      </c>
      <c r="C1245" s="23" t="n">
        <v>307824</v>
      </c>
      <c r="D1245" s="23">
        <f>_xlfn.XLOOKUP(C1245,MasterSheet!H:H,MasterSheet!F:F)</f>
        <v/>
      </c>
      <c r="E1245" s="24">
        <f>SUMIFS(MasterSheet!J:J, MasterSheet!B:B, A1245, MasterSheet!D:D, B1245, MasterSheet!H:H, C1245)</f>
        <v/>
      </c>
      <c r="F1245" s="24">
        <f>E1245*D1245</f>
        <v/>
      </c>
      <c r="G1245" s="28">
        <f>SUMIFS(MasterSheet!K:K, MasterSheet!B:B, A1245, MasterSheet!D:D, B1245, MasterSheet!H:H, C1245)</f>
        <v/>
      </c>
      <c r="H1245" s="28">
        <f>G1245*D1245</f>
        <v/>
      </c>
      <c r="I1245" s="30">
        <f>SUMIFS(MasterSheet!L:L, MasterSheet!B:B, A1245, MasterSheet!D:D, B1245, MasterSheet!H:H, C1245)</f>
        <v/>
      </c>
      <c r="J1245" s="30">
        <f>I1245*D1245</f>
        <v/>
      </c>
      <c r="K1245" s="23">
        <f>UPPER(VLOOKUP(C1245,MasterSheet!H:U,14,))</f>
        <v/>
      </c>
    </row>
    <row r="1246">
      <c r="A1246" s="23" t="inlineStr">
        <is>
          <t>EED117194</t>
        </is>
      </c>
      <c r="B1246" s="32" t="n">
        <v>45856</v>
      </c>
      <c r="C1246" s="23" t="n">
        <v>309804</v>
      </c>
      <c r="D1246" s="23">
        <f>_xlfn.XLOOKUP(C1246,MasterSheet!H:H,MasterSheet!F:F)</f>
        <v/>
      </c>
      <c r="E1246" s="24">
        <f>SUMIFS(MasterSheet!J:J, MasterSheet!B:B, A1246, MasterSheet!D:D, B1246, MasterSheet!H:H, C1246)</f>
        <v/>
      </c>
      <c r="F1246" s="24">
        <f>E1246*D1246</f>
        <v/>
      </c>
      <c r="G1246" s="28">
        <f>SUMIFS(MasterSheet!K:K, MasterSheet!B:B, A1246, MasterSheet!D:D, B1246, MasterSheet!H:H, C1246)</f>
        <v/>
      </c>
      <c r="H1246" s="28">
        <f>G1246*D1246</f>
        <v/>
      </c>
      <c r="I1246" s="30">
        <f>SUMIFS(MasterSheet!L:L, MasterSheet!B:B, A1246, MasterSheet!D:D, B1246, MasterSheet!H:H, C1246)</f>
        <v/>
      </c>
      <c r="J1246" s="30">
        <f>I1246*D1246</f>
        <v/>
      </c>
      <c r="K1246" s="23">
        <f>UPPER(VLOOKUP(C1246,MasterSheet!H:U,14,))</f>
        <v/>
      </c>
    </row>
    <row r="1247">
      <c r="A1247" s="23" t="inlineStr">
        <is>
          <t>EED117194</t>
        </is>
      </c>
      <c r="B1247" s="32" t="n">
        <v>45856</v>
      </c>
      <c r="C1247" s="23" t="n">
        <v>311504</v>
      </c>
      <c r="D1247" s="23">
        <f>_xlfn.XLOOKUP(C1247,MasterSheet!H:H,MasterSheet!F:F)</f>
        <v/>
      </c>
      <c r="E1247" s="24">
        <f>SUMIFS(MasterSheet!J:J, MasterSheet!B:B, A1247, MasterSheet!D:D, B1247, MasterSheet!H:H, C1247)</f>
        <v/>
      </c>
      <c r="F1247" s="24">
        <f>E1247*D1247</f>
        <v/>
      </c>
      <c r="G1247" s="28">
        <f>SUMIFS(MasterSheet!K:K, MasterSheet!B:B, A1247, MasterSheet!D:D, B1247, MasterSheet!H:H, C1247)</f>
        <v/>
      </c>
      <c r="H1247" s="28">
        <f>G1247*D1247</f>
        <v/>
      </c>
      <c r="I1247" s="30">
        <f>SUMIFS(MasterSheet!L:L, MasterSheet!B:B, A1247, MasterSheet!D:D, B1247, MasterSheet!H:H, C1247)</f>
        <v/>
      </c>
      <c r="J1247" s="30">
        <f>I1247*D1247</f>
        <v/>
      </c>
      <c r="K1247" s="23">
        <f>UPPER(VLOOKUP(C1247,MasterSheet!H:U,14,))</f>
        <v/>
      </c>
    </row>
    <row r="1248">
      <c r="A1248" s="23" t="inlineStr">
        <is>
          <t>EED117194</t>
        </is>
      </c>
      <c r="B1248" s="32" t="n">
        <v>45856</v>
      </c>
      <c r="C1248" s="23" t="n">
        <v>317434</v>
      </c>
      <c r="D1248" s="23">
        <f>_xlfn.XLOOKUP(C1248,MasterSheet!H:H,MasterSheet!F:F)</f>
        <v/>
      </c>
      <c r="E1248" s="24">
        <f>SUMIFS(MasterSheet!J:J, MasterSheet!B:B, A1248, MasterSheet!D:D, B1248, MasterSheet!H:H, C1248)</f>
        <v/>
      </c>
      <c r="F1248" s="24">
        <f>E1248*D1248</f>
        <v/>
      </c>
      <c r="G1248" s="28">
        <f>SUMIFS(MasterSheet!K:K, MasterSheet!B:B, A1248, MasterSheet!D:D, B1248, MasterSheet!H:H, C1248)</f>
        <v/>
      </c>
      <c r="H1248" s="28">
        <f>G1248*D1248</f>
        <v/>
      </c>
      <c r="I1248" s="30">
        <f>SUMIFS(MasterSheet!L:L, MasterSheet!B:B, A1248, MasterSheet!D:D, B1248, MasterSheet!H:H, C1248)</f>
        <v/>
      </c>
      <c r="J1248" s="30">
        <f>I1248*D1248</f>
        <v/>
      </c>
      <c r="K1248" s="23">
        <f>UPPER(VLOOKUP(C1248,MasterSheet!H:U,14,))</f>
        <v/>
      </c>
    </row>
    <row r="1249">
      <c r="A1249" s="23" t="inlineStr">
        <is>
          <t>EED117194</t>
        </is>
      </c>
      <c r="B1249" s="32" t="n">
        <v>45856</v>
      </c>
      <c r="C1249" s="23" t="n">
        <v>318340</v>
      </c>
      <c r="D1249" s="23">
        <f>_xlfn.XLOOKUP(C1249,MasterSheet!H:H,MasterSheet!F:F)</f>
        <v/>
      </c>
      <c r="E1249" s="24">
        <f>SUMIFS(MasterSheet!J:J, MasterSheet!B:B, A1249, MasterSheet!D:D, B1249, MasterSheet!H:H, C1249)</f>
        <v/>
      </c>
      <c r="F1249" s="24">
        <f>E1249*D1249</f>
        <v/>
      </c>
      <c r="G1249" s="28">
        <f>SUMIFS(MasterSheet!K:K, MasterSheet!B:B, A1249, MasterSheet!D:D, B1249, MasterSheet!H:H, C1249)</f>
        <v/>
      </c>
      <c r="H1249" s="28">
        <f>G1249*D1249</f>
        <v/>
      </c>
      <c r="I1249" s="30">
        <f>SUMIFS(MasterSheet!L:L, MasterSheet!B:B, A1249, MasterSheet!D:D, B1249, MasterSheet!H:H, C1249)</f>
        <v/>
      </c>
      <c r="J1249" s="30">
        <f>I1249*D1249</f>
        <v/>
      </c>
      <c r="K1249" s="23">
        <f>UPPER(VLOOKUP(C1249,MasterSheet!H:U,14,))</f>
        <v/>
      </c>
    </row>
    <row r="1250">
      <c r="A1250" s="23" t="inlineStr">
        <is>
          <t>EED117194</t>
        </is>
      </c>
      <c r="B1250" s="32" t="n">
        <v>45856</v>
      </c>
      <c r="C1250" s="23" t="n">
        <v>320806</v>
      </c>
      <c r="D1250" s="23">
        <f>_xlfn.XLOOKUP(C1250,MasterSheet!H:H,MasterSheet!F:F)</f>
        <v/>
      </c>
      <c r="E1250" s="24">
        <f>SUMIFS(MasterSheet!J:J, MasterSheet!B:B, A1250, MasterSheet!D:D, B1250, MasterSheet!H:H, C1250)</f>
        <v/>
      </c>
      <c r="F1250" s="24">
        <f>E1250*D1250</f>
        <v/>
      </c>
      <c r="G1250" s="28">
        <f>SUMIFS(MasterSheet!K:K, MasterSheet!B:B, A1250, MasterSheet!D:D, B1250, MasterSheet!H:H, C1250)</f>
        <v/>
      </c>
      <c r="H1250" s="28">
        <f>G1250*D1250</f>
        <v/>
      </c>
      <c r="I1250" s="30">
        <f>SUMIFS(MasterSheet!L:L, MasterSheet!B:B, A1250, MasterSheet!D:D, B1250, MasterSheet!H:H, C1250)</f>
        <v/>
      </c>
      <c r="J1250" s="30">
        <f>I1250*D1250</f>
        <v/>
      </c>
      <c r="K1250" s="23">
        <f>UPPER(VLOOKUP(C1250,MasterSheet!H:U,14,))</f>
        <v/>
      </c>
    </row>
    <row r="1251">
      <c r="A1251" s="23" t="inlineStr">
        <is>
          <t>EED117194</t>
        </is>
      </c>
      <c r="B1251" s="32" t="n">
        <v>45856</v>
      </c>
      <c r="C1251" s="23" t="n">
        <v>321106</v>
      </c>
      <c r="D1251" s="23">
        <f>_xlfn.XLOOKUP(C1251,MasterSheet!H:H,MasterSheet!F:F)</f>
        <v/>
      </c>
      <c r="E1251" s="24">
        <f>SUMIFS(MasterSheet!J:J, MasterSheet!B:B, A1251, MasterSheet!D:D, B1251, MasterSheet!H:H, C1251)</f>
        <v/>
      </c>
      <c r="F1251" s="24">
        <f>E1251*D1251</f>
        <v/>
      </c>
      <c r="G1251" s="28">
        <f>SUMIFS(MasterSheet!K:K, MasterSheet!B:B, A1251, MasterSheet!D:D, B1251, MasterSheet!H:H, C1251)</f>
        <v/>
      </c>
      <c r="H1251" s="28">
        <f>G1251*D1251</f>
        <v/>
      </c>
      <c r="I1251" s="30">
        <f>SUMIFS(MasterSheet!L:L, MasterSheet!B:B, A1251, MasterSheet!D:D, B1251, MasterSheet!H:H, C1251)</f>
        <v/>
      </c>
      <c r="J1251" s="30">
        <f>I1251*D1251</f>
        <v/>
      </c>
      <c r="K1251" s="23">
        <f>UPPER(VLOOKUP(C1251,MasterSheet!H:U,14,))</f>
        <v/>
      </c>
    </row>
    <row r="1252">
      <c r="A1252" s="23" t="inlineStr">
        <is>
          <t>EED117194</t>
        </is>
      </c>
      <c r="B1252" s="32" t="n">
        <v>45856</v>
      </c>
      <c r="C1252" s="23" t="n">
        <v>325514</v>
      </c>
      <c r="D1252" s="23">
        <f>_xlfn.XLOOKUP(C1252,MasterSheet!H:H,MasterSheet!F:F)</f>
        <v/>
      </c>
      <c r="E1252" s="24">
        <f>SUMIFS(MasterSheet!J:J, MasterSheet!B:B, A1252, MasterSheet!D:D, B1252, MasterSheet!H:H, C1252)</f>
        <v/>
      </c>
      <c r="F1252" s="24">
        <f>E1252*D1252</f>
        <v/>
      </c>
      <c r="G1252" s="28">
        <f>SUMIFS(MasterSheet!K:K, MasterSheet!B:B, A1252, MasterSheet!D:D, B1252, MasterSheet!H:H, C1252)</f>
        <v/>
      </c>
      <c r="H1252" s="28">
        <f>G1252*D1252</f>
        <v/>
      </c>
      <c r="I1252" s="30">
        <f>SUMIFS(MasterSheet!L:L, MasterSheet!B:B, A1252, MasterSheet!D:D, B1252, MasterSheet!H:H, C1252)</f>
        <v/>
      </c>
      <c r="J1252" s="30">
        <f>I1252*D1252</f>
        <v/>
      </c>
      <c r="K1252" s="23">
        <f>UPPER(VLOOKUP(C1252,MasterSheet!H:U,14,))</f>
        <v/>
      </c>
    </row>
    <row r="1253">
      <c r="A1253" s="23" t="inlineStr">
        <is>
          <t>EED117194</t>
        </is>
      </c>
      <c r="B1253" s="32" t="n">
        <v>45856</v>
      </c>
      <c r="C1253" s="23" t="n">
        <v>328114</v>
      </c>
      <c r="D1253" s="23">
        <f>_xlfn.XLOOKUP(C1253,MasterSheet!H:H,MasterSheet!F:F)</f>
        <v/>
      </c>
      <c r="E1253" s="24">
        <f>SUMIFS(MasterSheet!J:J, MasterSheet!B:B, A1253, MasterSheet!D:D, B1253, MasterSheet!H:H, C1253)</f>
        <v/>
      </c>
      <c r="F1253" s="24">
        <f>E1253*D1253</f>
        <v/>
      </c>
      <c r="G1253" s="28">
        <f>SUMIFS(MasterSheet!K:K, MasterSheet!B:B, A1253, MasterSheet!D:D, B1253, MasterSheet!H:H, C1253)</f>
        <v/>
      </c>
      <c r="H1253" s="28">
        <f>G1253*D1253</f>
        <v/>
      </c>
      <c r="I1253" s="30">
        <f>SUMIFS(MasterSheet!L:L, MasterSheet!B:B, A1253, MasterSheet!D:D, B1253, MasterSheet!H:H, C1253)</f>
        <v/>
      </c>
      <c r="J1253" s="30">
        <f>I1253*D1253</f>
        <v/>
      </c>
      <c r="K1253" s="23">
        <f>UPPER(VLOOKUP(C1253,MasterSheet!H:U,14,))</f>
        <v/>
      </c>
    </row>
    <row r="1254">
      <c r="A1254" s="23" t="inlineStr">
        <is>
          <t>EED117194</t>
        </is>
      </c>
      <c r="B1254" s="32" t="n">
        <v>45856</v>
      </c>
      <c r="C1254" s="23" t="n">
        <v>329208</v>
      </c>
      <c r="D1254" s="23">
        <f>_xlfn.XLOOKUP(C1254,MasterSheet!H:H,MasterSheet!F:F)</f>
        <v/>
      </c>
      <c r="E1254" s="24">
        <f>SUMIFS(MasterSheet!J:J, MasterSheet!B:B, A1254, MasterSheet!D:D, B1254, MasterSheet!H:H, C1254)</f>
        <v/>
      </c>
      <c r="F1254" s="24">
        <f>E1254*D1254</f>
        <v/>
      </c>
      <c r="G1254" s="28">
        <f>SUMIFS(MasterSheet!K:K, MasterSheet!B:B, A1254, MasterSheet!D:D, B1254, MasterSheet!H:H, C1254)</f>
        <v/>
      </c>
      <c r="H1254" s="28">
        <f>G1254*D1254</f>
        <v/>
      </c>
      <c r="I1254" s="30">
        <f>SUMIFS(MasterSheet!L:L, MasterSheet!B:B, A1254, MasterSheet!D:D, B1254, MasterSheet!H:H, C1254)</f>
        <v/>
      </c>
      <c r="J1254" s="30">
        <f>I1254*D1254</f>
        <v/>
      </c>
      <c r="K1254" s="23">
        <f>UPPER(VLOOKUP(C1254,MasterSheet!H:U,14,))</f>
        <v/>
      </c>
    </row>
    <row r="1255">
      <c r="A1255" s="23" t="inlineStr">
        <is>
          <t>EED117194</t>
        </is>
      </c>
      <c r="B1255" s="32" t="n">
        <v>45856</v>
      </c>
      <c r="C1255" s="23" t="n">
        <v>329708</v>
      </c>
      <c r="D1255" s="23">
        <f>_xlfn.XLOOKUP(C1255,MasterSheet!H:H,MasterSheet!F:F)</f>
        <v/>
      </c>
      <c r="E1255" s="24">
        <f>SUMIFS(MasterSheet!J:J, MasterSheet!B:B, A1255, MasterSheet!D:D, B1255, MasterSheet!H:H, C1255)</f>
        <v/>
      </c>
      <c r="F1255" s="24">
        <f>E1255*D1255</f>
        <v/>
      </c>
      <c r="G1255" s="28">
        <f>SUMIFS(MasterSheet!K:K, MasterSheet!B:B, A1255, MasterSheet!D:D, B1255, MasterSheet!H:H, C1255)</f>
        <v/>
      </c>
      <c r="H1255" s="28">
        <f>G1255*D1255</f>
        <v/>
      </c>
      <c r="I1255" s="30">
        <f>SUMIFS(MasterSheet!L:L, MasterSheet!B:B, A1255, MasterSheet!D:D, B1255, MasterSheet!H:H, C1255)</f>
        <v/>
      </c>
      <c r="J1255" s="30">
        <f>I1255*D1255</f>
        <v/>
      </c>
      <c r="K1255" s="23">
        <f>UPPER(VLOOKUP(C1255,MasterSheet!H:U,14,))</f>
        <v/>
      </c>
    </row>
    <row r="1256">
      <c r="A1256" s="23" t="inlineStr">
        <is>
          <t>EED117194</t>
        </is>
      </c>
      <c r="B1256" s="32" t="n">
        <v>45856</v>
      </c>
      <c r="C1256" s="23" t="n">
        <v>331208</v>
      </c>
      <c r="D1256" s="23">
        <f>_xlfn.XLOOKUP(C1256,MasterSheet!H:H,MasterSheet!F:F)</f>
        <v/>
      </c>
      <c r="E1256" s="24">
        <f>SUMIFS(MasterSheet!J:J, MasterSheet!B:B, A1256, MasterSheet!D:D, B1256, MasterSheet!H:H, C1256)</f>
        <v/>
      </c>
      <c r="F1256" s="24">
        <f>E1256*D1256</f>
        <v/>
      </c>
      <c r="G1256" s="28">
        <f>SUMIFS(MasterSheet!K:K, MasterSheet!B:B, A1256, MasterSheet!D:D, B1256, MasterSheet!H:H, C1256)</f>
        <v/>
      </c>
      <c r="H1256" s="28">
        <f>G1256*D1256</f>
        <v/>
      </c>
      <c r="I1256" s="30">
        <f>SUMIFS(MasterSheet!L:L, MasterSheet!B:B, A1256, MasterSheet!D:D, B1256, MasterSheet!H:H, C1256)</f>
        <v/>
      </c>
      <c r="J1256" s="30">
        <f>I1256*D1256</f>
        <v/>
      </c>
      <c r="K1256" s="23">
        <f>UPPER(VLOOKUP(C1256,MasterSheet!H:U,14,))</f>
        <v/>
      </c>
    </row>
    <row r="1257">
      <c r="A1257" s="23" t="inlineStr">
        <is>
          <t>EED117194</t>
        </is>
      </c>
      <c r="B1257" s="32" t="n">
        <v>45856</v>
      </c>
      <c r="C1257" s="23" t="n">
        <v>334106</v>
      </c>
      <c r="D1257" s="23">
        <f>_xlfn.XLOOKUP(C1257,MasterSheet!H:H,MasterSheet!F:F)</f>
        <v/>
      </c>
      <c r="E1257" s="24">
        <f>SUMIFS(MasterSheet!J:J, MasterSheet!B:B, A1257, MasterSheet!D:D, B1257, MasterSheet!H:H, C1257)</f>
        <v/>
      </c>
      <c r="F1257" s="24">
        <f>E1257*D1257</f>
        <v/>
      </c>
      <c r="G1257" s="28">
        <f>SUMIFS(MasterSheet!K:K, MasterSheet!B:B, A1257, MasterSheet!D:D, B1257, MasterSheet!H:H, C1257)</f>
        <v/>
      </c>
      <c r="H1257" s="28">
        <f>G1257*D1257</f>
        <v/>
      </c>
      <c r="I1257" s="30">
        <f>SUMIFS(MasterSheet!L:L, MasterSheet!B:B, A1257, MasterSheet!D:D, B1257, MasterSheet!H:H, C1257)</f>
        <v/>
      </c>
      <c r="J1257" s="30">
        <f>I1257*D1257</f>
        <v/>
      </c>
      <c r="K1257" s="23">
        <f>UPPER(VLOOKUP(C1257,MasterSheet!H:U,14,))</f>
        <v/>
      </c>
    </row>
    <row r="1258">
      <c r="A1258" s="23" t="inlineStr">
        <is>
          <t>EED117194</t>
        </is>
      </c>
      <c r="B1258" s="32" t="n">
        <v>45856</v>
      </c>
      <c r="C1258" s="23" t="n">
        <v>349104</v>
      </c>
      <c r="D1258" s="23">
        <f>_xlfn.XLOOKUP(C1258,MasterSheet!H:H,MasterSheet!F:F)</f>
        <v/>
      </c>
      <c r="E1258" s="24">
        <f>SUMIFS(MasterSheet!J:J, MasterSheet!B:B, A1258, MasterSheet!D:D, B1258, MasterSheet!H:H, C1258)</f>
        <v/>
      </c>
      <c r="F1258" s="24">
        <f>E1258*D1258</f>
        <v/>
      </c>
      <c r="G1258" s="28">
        <f>SUMIFS(MasterSheet!K:K, MasterSheet!B:B, A1258, MasterSheet!D:D, B1258, MasterSheet!H:H, C1258)</f>
        <v/>
      </c>
      <c r="H1258" s="28">
        <f>G1258*D1258</f>
        <v/>
      </c>
      <c r="I1258" s="30">
        <f>SUMIFS(MasterSheet!L:L, MasterSheet!B:B, A1258, MasterSheet!D:D, B1258, MasterSheet!H:H, C1258)</f>
        <v/>
      </c>
      <c r="J1258" s="30">
        <f>I1258*D1258</f>
        <v/>
      </c>
      <c r="K1258" s="23">
        <f>UPPER(VLOOKUP(C1258,MasterSheet!H:U,14,))</f>
        <v/>
      </c>
    </row>
    <row r="1259">
      <c r="A1259" s="23" t="inlineStr">
        <is>
          <t>EED117194</t>
        </is>
      </c>
      <c r="B1259" s="32" t="n">
        <v>45856</v>
      </c>
      <c r="C1259" s="23" t="n">
        <v>350504</v>
      </c>
      <c r="D1259" s="23">
        <f>_xlfn.XLOOKUP(C1259,MasterSheet!H:H,MasterSheet!F:F)</f>
        <v/>
      </c>
      <c r="E1259" s="24">
        <f>SUMIFS(MasterSheet!J:J, MasterSheet!B:B, A1259, MasterSheet!D:D, B1259, MasterSheet!H:H, C1259)</f>
        <v/>
      </c>
      <c r="F1259" s="24">
        <f>E1259*D1259</f>
        <v/>
      </c>
      <c r="G1259" s="28">
        <f>SUMIFS(MasterSheet!K:K, MasterSheet!B:B, A1259, MasterSheet!D:D, B1259, MasterSheet!H:H, C1259)</f>
        <v/>
      </c>
      <c r="H1259" s="28">
        <f>G1259*D1259</f>
        <v/>
      </c>
      <c r="I1259" s="30">
        <f>SUMIFS(MasterSheet!L:L, MasterSheet!B:B, A1259, MasterSheet!D:D, B1259, MasterSheet!H:H, C1259)</f>
        <v/>
      </c>
      <c r="J1259" s="30">
        <f>I1259*D1259</f>
        <v/>
      </c>
      <c r="K1259" s="23">
        <f>UPPER(VLOOKUP(C1259,MasterSheet!H:U,14,))</f>
        <v/>
      </c>
    </row>
    <row r="1260">
      <c r="A1260" s="23" t="inlineStr">
        <is>
          <t>EED117194</t>
        </is>
      </c>
      <c r="B1260" s="32" t="n">
        <v>45856</v>
      </c>
      <c r="C1260" s="23" t="n">
        <v>353112</v>
      </c>
      <c r="D1260" s="23">
        <f>_xlfn.XLOOKUP(C1260,MasterSheet!H:H,MasterSheet!F:F)</f>
        <v/>
      </c>
      <c r="E1260" s="24">
        <f>SUMIFS(MasterSheet!J:J, MasterSheet!B:B, A1260, MasterSheet!D:D, B1260, MasterSheet!H:H, C1260)</f>
        <v/>
      </c>
      <c r="F1260" s="24">
        <f>E1260*D1260</f>
        <v/>
      </c>
      <c r="G1260" s="28">
        <f>SUMIFS(MasterSheet!K:K, MasterSheet!B:B, A1260, MasterSheet!D:D, B1260, MasterSheet!H:H, C1260)</f>
        <v/>
      </c>
      <c r="H1260" s="28">
        <f>G1260*D1260</f>
        <v/>
      </c>
      <c r="I1260" s="30">
        <f>SUMIFS(MasterSheet!L:L, MasterSheet!B:B, A1260, MasterSheet!D:D, B1260, MasterSheet!H:H, C1260)</f>
        <v/>
      </c>
      <c r="J1260" s="30">
        <f>I1260*D1260</f>
        <v/>
      </c>
      <c r="K1260" s="23">
        <f>UPPER(VLOOKUP(C1260,MasterSheet!H:U,14,))</f>
        <v/>
      </c>
    </row>
    <row r="1261">
      <c r="A1261" s="23" t="inlineStr">
        <is>
          <t>EED117194</t>
        </is>
      </c>
      <c r="B1261" s="32" t="n">
        <v>45856</v>
      </c>
      <c r="C1261" s="23" t="n">
        <v>353208</v>
      </c>
      <c r="D1261" s="23">
        <f>_xlfn.XLOOKUP(C1261,MasterSheet!H:H,MasterSheet!F:F)</f>
        <v/>
      </c>
      <c r="E1261" s="24">
        <f>SUMIFS(MasterSheet!J:J, MasterSheet!B:B, A1261, MasterSheet!D:D, B1261, MasterSheet!H:H, C1261)</f>
        <v/>
      </c>
      <c r="F1261" s="24">
        <f>E1261*D1261</f>
        <v/>
      </c>
      <c r="G1261" s="28">
        <f>SUMIFS(MasterSheet!K:K, MasterSheet!B:B, A1261, MasterSheet!D:D, B1261, MasterSheet!H:H, C1261)</f>
        <v/>
      </c>
      <c r="H1261" s="28">
        <f>G1261*D1261</f>
        <v/>
      </c>
      <c r="I1261" s="30">
        <f>SUMIFS(MasterSheet!L:L, MasterSheet!B:B, A1261, MasterSheet!D:D, B1261, MasterSheet!H:H, C1261)</f>
        <v/>
      </c>
      <c r="J1261" s="30">
        <f>I1261*D1261</f>
        <v/>
      </c>
      <c r="K1261" s="23">
        <f>UPPER(VLOOKUP(C1261,MasterSheet!H:U,14,))</f>
        <v/>
      </c>
    </row>
    <row r="1262">
      <c r="A1262" s="23" t="inlineStr">
        <is>
          <t>EED117194</t>
        </is>
      </c>
      <c r="B1262" s="32" t="n">
        <v>45856</v>
      </c>
      <c r="C1262" s="23" t="n">
        <v>353421</v>
      </c>
      <c r="D1262" s="23">
        <f>_xlfn.XLOOKUP(C1262,MasterSheet!H:H,MasterSheet!F:F)</f>
        <v/>
      </c>
      <c r="E1262" s="24">
        <f>SUMIFS(MasterSheet!J:J, MasterSheet!B:B, A1262, MasterSheet!D:D, B1262, MasterSheet!H:H, C1262)</f>
        <v/>
      </c>
      <c r="F1262" s="24">
        <f>E1262*D1262</f>
        <v/>
      </c>
      <c r="G1262" s="28">
        <f>SUMIFS(MasterSheet!K:K, MasterSheet!B:B, A1262, MasterSheet!D:D, B1262, MasterSheet!H:H, C1262)</f>
        <v/>
      </c>
      <c r="H1262" s="28">
        <f>G1262*D1262</f>
        <v/>
      </c>
      <c r="I1262" s="30">
        <f>SUMIFS(MasterSheet!L:L, MasterSheet!B:B, A1262, MasterSheet!D:D, B1262, MasterSheet!H:H, C1262)</f>
        <v/>
      </c>
      <c r="J1262" s="30">
        <f>I1262*D1262</f>
        <v/>
      </c>
      <c r="K1262" s="23">
        <f>UPPER(VLOOKUP(C1262,MasterSheet!H:U,14,))</f>
        <v/>
      </c>
    </row>
    <row r="1263">
      <c r="A1263" s="23" t="inlineStr">
        <is>
          <t>EED117194</t>
        </is>
      </c>
      <c r="B1263" s="32" t="n">
        <v>45856</v>
      </c>
      <c r="C1263" s="23" t="n">
        <v>358512</v>
      </c>
      <c r="D1263" s="23">
        <f>_xlfn.XLOOKUP(C1263,MasterSheet!H:H,MasterSheet!F:F)</f>
        <v/>
      </c>
      <c r="E1263" s="24">
        <f>SUMIFS(MasterSheet!J:J, MasterSheet!B:B, A1263, MasterSheet!D:D, B1263, MasterSheet!H:H, C1263)</f>
        <v/>
      </c>
      <c r="F1263" s="24">
        <f>E1263*D1263</f>
        <v/>
      </c>
      <c r="G1263" s="28">
        <f>SUMIFS(MasterSheet!K:K, MasterSheet!B:B, A1263, MasterSheet!D:D, B1263, MasterSheet!H:H, C1263)</f>
        <v/>
      </c>
      <c r="H1263" s="28">
        <f>G1263*D1263</f>
        <v/>
      </c>
      <c r="I1263" s="30">
        <f>SUMIFS(MasterSheet!L:L, MasterSheet!B:B, A1263, MasterSheet!D:D, B1263, MasterSheet!H:H, C1263)</f>
        <v/>
      </c>
      <c r="J1263" s="30">
        <f>I1263*D1263</f>
        <v/>
      </c>
      <c r="K1263" s="23">
        <f>UPPER(VLOOKUP(C1263,MasterSheet!H:U,14,))</f>
        <v/>
      </c>
    </row>
    <row r="1264">
      <c r="A1264" s="23" t="inlineStr">
        <is>
          <t>EED117194</t>
        </is>
      </c>
      <c r="B1264" s="32" t="n">
        <v>45856</v>
      </c>
      <c r="C1264" s="23" t="n">
        <v>358610</v>
      </c>
      <c r="D1264" s="23">
        <f>_xlfn.XLOOKUP(C1264,MasterSheet!H:H,MasterSheet!F:F)</f>
        <v/>
      </c>
      <c r="E1264" s="24">
        <f>SUMIFS(MasterSheet!J:J, MasterSheet!B:B, A1264, MasterSheet!D:D, B1264, MasterSheet!H:H, C1264)</f>
        <v/>
      </c>
      <c r="F1264" s="24">
        <f>E1264*D1264</f>
        <v/>
      </c>
      <c r="G1264" s="28">
        <f>SUMIFS(MasterSheet!K:K, MasterSheet!B:B, A1264, MasterSheet!D:D, B1264, MasterSheet!H:H, C1264)</f>
        <v/>
      </c>
      <c r="H1264" s="28">
        <f>G1264*D1264</f>
        <v/>
      </c>
      <c r="I1264" s="30">
        <f>SUMIFS(MasterSheet!L:L, MasterSheet!B:B, A1264, MasterSheet!D:D, B1264, MasterSheet!H:H, C1264)</f>
        <v/>
      </c>
      <c r="J1264" s="30">
        <f>I1264*D1264</f>
        <v/>
      </c>
      <c r="K1264" s="23">
        <f>UPPER(VLOOKUP(C1264,MasterSheet!H:U,14,))</f>
        <v/>
      </c>
    </row>
    <row r="1265">
      <c r="A1265" s="23" t="inlineStr">
        <is>
          <t>EED117194</t>
        </is>
      </c>
      <c r="B1265" s="32" t="n">
        <v>45856</v>
      </c>
      <c r="C1265" s="23" t="n">
        <v>363210</v>
      </c>
      <c r="D1265" s="23">
        <f>_xlfn.XLOOKUP(C1265,MasterSheet!H:H,MasterSheet!F:F)</f>
        <v/>
      </c>
      <c r="E1265" s="24">
        <f>SUMIFS(MasterSheet!J:J, MasterSheet!B:B, A1265, MasterSheet!D:D, B1265, MasterSheet!H:H, C1265)</f>
        <v/>
      </c>
      <c r="F1265" s="24">
        <f>E1265*D1265</f>
        <v/>
      </c>
      <c r="G1265" s="28">
        <f>SUMIFS(MasterSheet!K:K, MasterSheet!B:B, A1265, MasterSheet!D:D, B1265, MasterSheet!H:H, C1265)</f>
        <v/>
      </c>
      <c r="H1265" s="28">
        <f>G1265*D1265</f>
        <v/>
      </c>
      <c r="I1265" s="30">
        <f>SUMIFS(MasterSheet!L:L, MasterSheet!B:B, A1265, MasterSheet!D:D, B1265, MasterSheet!H:H, C1265)</f>
        <v/>
      </c>
      <c r="J1265" s="30">
        <f>I1265*D1265</f>
        <v/>
      </c>
      <c r="K1265" s="23">
        <f>UPPER(VLOOKUP(C1265,MasterSheet!H:U,14,))</f>
        <v/>
      </c>
    </row>
    <row r="1266">
      <c r="A1266" s="23" t="inlineStr">
        <is>
          <t>EED117194</t>
        </is>
      </c>
      <c r="B1266" s="32" t="n">
        <v>45856</v>
      </c>
      <c r="C1266" s="23" t="n">
        <v>366608</v>
      </c>
      <c r="D1266" s="23">
        <f>_xlfn.XLOOKUP(C1266,MasterSheet!H:H,MasterSheet!F:F)</f>
        <v/>
      </c>
      <c r="E1266" s="24">
        <f>SUMIFS(MasterSheet!J:J, MasterSheet!B:B, A1266, MasterSheet!D:D, B1266, MasterSheet!H:H, C1266)</f>
        <v/>
      </c>
      <c r="F1266" s="24">
        <f>E1266*D1266</f>
        <v/>
      </c>
      <c r="G1266" s="28">
        <f>SUMIFS(MasterSheet!K:K, MasterSheet!B:B, A1266, MasterSheet!D:D, B1266, MasterSheet!H:H, C1266)</f>
        <v/>
      </c>
      <c r="H1266" s="28">
        <f>G1266*D1266</f>
        <v/>
      </c>
      <c r="I1266" s="30">
        <f>SUMIFS(MasterSheet!L:L, MasterSheet!B:B, A1266, MasterSheet!D:D, B1266, MasterSheet!H:H, C1266)</f>
        <v/>
      </c>
      <c r="J1266" s="30">
        <f>I1266*D1266</f>
        <v/>
      </c>
      <c r="K1266" s="23">
        <f>UPPER(VLOOKUP(C1266,MasterSheet!H:U,14,))</f>
        <v/>
      </c>
    </row>
    <row r="1267">
      <c r="A1267" s="23" t="inlineStr">
        <is>
          <t>EED117194</t>
        </is>
      </c>
      <c r="B1267" s="32" t="n">
        <v>45856</v>
      </c>
      <c r="C1267" s="23" t="n">
        <v>367004</v>
      </c>
      <c r="D1267" s="23">
        <f>_xlfn.XLOOKUP(C1267,MasterSheet!H:H,MasterSheet!F:F)</f>
        <v/>
      </c>
      <c r="E1267" s="24">
        <f>SUMIFS(MasterSheet!J:J, MasterSheet!B:B, A1267, MasterSheet!D:D, B1267, MasterSheet!H:H, C1267)</f>
        <v/>
      </c>
      <c r="F1267" s="24">
        <f>E1267*D1267</f>
        <v/>
      </c>
      <c r="G1267" s="28">
        <f>SUMIFS(MasterSheet!K:K, MasterSheet!B:B, A1267, MasterSheet!D:D, B1267, MasterSheet!H:H, C1267)</f>
        <v/>
      </c>
      <c r="H1267" s="28">
        <f>G1267*D1267</f>
        <v/>
      </c>
      <c r="I1267" s="30">
        <f>SUMIFS(MasterSheet!L:L, MasterSheet!B:B, A1267, MasterSheet!D:D, B1267, MasterSheet!H:H, C1267)</f>
        <v/>
      </c>
      <c r="J1267" s="30">
        <f>I1267*D1267</f>
        <v/>
      </c>
      <c r="K1267" s="23">
        <f>UPPER(VLOOKUP(C1267,MasterSheet!H:U,14,))</f>
        <v/>
      </c>
    </row>
    <row r="1268">
      <c r="A1268" s="23" t="inlineStr">
        <is>
          <t>EED117194</t>
        </is>
      </c>
      <c r="B1268" s="32" t="n">
        <v>45856</v>
      </c>
      <c r="C1268" s="23" t="n">
        <v>368526</v>
      </c>
      <c r="D1268" s="23">
        <f>_xlfn.XLOOKUP(C1268,MasterSheet!H:H,MasterSheet!F:F)</f>
        <v/>
      </c>
      <c r="E1268" s="24">
        <f>SUMIFS(MasterSheet!J:J, MasterSheet!B:B, A1268, MasterSheet!D:D, B1268, MasterSheet!H:H, C1268)</f>
        <v/>
      </c>
      <c r="F1268" s="24">
        <f>E1268*D1268</f>
        <v/>
      </c>
      <c r="G1268" s="28">
        <f>SUMIFS(MasterSheet!K:K, MasterSheet!B:B, A1268, MasterSheet!D:D, B1268, MasterSheet!H:H, C1268)</f>
        <v/>
      </c>
      <c r="H1268" s="28">
        <f>G1268*D1268</f>
        <v/>
      </c>
      <c r="I1268" s="30">
        <f>SUMIFS(MasterSheet!L:L, MasterSheet!B:B, A1268, MasterSheet!D:D, B1268, MasterSheet!H:H, C1268)</f>
        <v/>
      </c>
      <c r="J1268" s="30">
        <f>I1268*D1268</f>
        <v/>
      </c>
      <c r="K1268" s="23">
        <f>UPPER(VLOOKUP(C1268,MasterSheet!H:U,14,))</f>
        <v/>
      </c>
    </row>
    <row r="1269">
      <c r="A1269" s="23" t="inlineStr">
        <is>
          <t>EED117194</t>
        </is>
      </c>
      <c r="B1269" s="32" t="n">
        <v>45856</v>
      </c>
      <c r="C1269" s="23" t="n">
        <v>368532</v>
      </c>
      <c r="D1269" s="23">
        <f>_xlfn.XLOOKUP(C1269,MasterSheet!H:H,MasterSheet!F:F)</f>
        <v/>
      </c>
      <c r="E1269" s="24">
        <f>SUMIFS(MasterSheet!J:J, MasterSheet!B:B, A1269, MasterSheet!D:D, B1269, MasterSheet!H:H, C1269)</f>
        <v/>
      </c>
      <c r="F1269" s="24">
        <f>E1269*D1269</f>
        <v/>
      </c>
      <c r="G1269" s="28">
        <f>SUMIFS(MasterSheet!K:K, MasterSheet!B:B, A1269, MasterSheet!D:D, B1269, MasterSheet!H:H, C1269)</f>
        <v/>
      </c>
      <c r="H1269" s="28">
        <f>G1269*D1269</f>
        <v/>
      </c>
      <c r="I1269" s="30">
        <f>SUMIFS(MasterSheet!L:L, MasterSheet!B:B, A1269, MasterSheet!D:D, B1269, MasterSheet!H:H, C1269)</f>
        <v/>
      </c>
      <c r="J1269" s="30">
        <f>I1269*D1269</f>
        <v/>
      </c>
      <c r="K1269" s="23">
        <f>UPPER(VLOOKUP(C1269,MasterSheet!H:U,14,))</f>
        <v/>
      </c>
    </row>
    <row r="1270">
      <c r="A1270" s="23" t="inlineStr">
        <is>
          <t>EED117194</t>
        </is>
      </c>
      <c r="B1270" s="32" t="n">
        <v>45856</v>
      </c>
      <c r="C1270" s="23" t="n">
        <v>369324</v>
      </c>
      <c r="D1270" s="23">
        <f>_xlfn.XLOOKUP(C1270,MasterSheet!H:H,MasterSheet!F:F)</f>
        <v/>
      </c>
      <c r="E1270" s="24">
        <f>SUMIFS(MasterSheet!J:J, MasterSheet!B:B, A1270, MasterSheet!D:D, B1270, MasterSheet!H:H, C1270)</f>
        <v/>
      </c>
      <c r="F1270" s="24">
        <f>E1270*D1270</f>
        <v/>
      </c>
      <c r="G1270" s="28">
        <f>SUMIFS(MasterSheet!K:K, MasterSheet!B:B, A1270, MasterSheet!D:D, B1270, MasterSheet!H:H, C1270)</f>
        <v/>
      </c>
      <c r="H1270" s="28">
        <f>G1270*D1270</f>
        <v/>
      </c>
      <c r="I1270" s="30">
        <f>SUMIFS(MasterSheet!L:L, MasterSheet!B:B, A1270, MasterSheet!D:D, B1270, MasterSheet!H:H, C1270)</f>
        <v/>
      </c>
      <c r="J1270" s="30">
        <f>I1270*D1270</f>
        <v/>
      </c>
      <c r="K1270" s="23">
        <f>UPPER(VLOOKUP(C1270,MasterSheet!H:U,14,))</f>
        <v/>
      </c>
    </row>
    <row r="1271">
      <c r="A1271" s="23" t="inlineStr">
        <is>
          <t>EED117194</t>
        </is>
      </c>
      <c r="B1271" s="32" t="n">
        <v>45856</v>
      </c>
      <c r="C1271" s="23" t="n">
        <v>369505</v>
      </c>
      <c r="D1271" s="23">
        <f>_xlfn.XLOOKUP(C1271,MasterSheet!H:H,MasterSheet!F:F)</f>
        <v/>
      </c>
      <c r="E1271" s="24">
        <f>SUMIFS(MasterSheet!J:J, MasterSheet!B:B, A1271, MasterSheet!D:D, B1271, MasterSheet!H:H, C1271)</f>
        <v/>
      </c>
      <c r="F1271" s="24">
        <f>E1271*D1271</f>
        <v/>
      </c>
      <c r="G1271" s="28">
        <f>SUMIFS(MasterSheet!K:K, MasterSheet!B:B, A1271, MasterSheet!D:D, B1271, MasterSheet!H:H, C1271)</f>
        <v/>
      </c>
      <c r="H1271" s="28">
        <f>G1271*D1271</f>
        <v/>
      </c>
      <c r="I1271" s="30">
        <f>SUMIFS(MasterSheet!L:L, MasterSheet!B:B, A1271, MasterSheet!D:D, B1271, MasterSheet!H:H, C1271)</f>
        <v/>
      </c>
      <c r="J1271" s="30">
        <f>I1271*D1271</f>
        <v/>
      </c>
      <c r="K1271" s="23">
        <f>UPPER(VLOOKUP(C1271,MasterSheet!H:U,14,))</f>
        <v/>
      </c>
    </row>
    <row r="1272">
      <c r="A1272" s="23" t="inlineStr">
        <is>
          <t>EED117194</t>
        </is>
      </c>
      <c r="B1272" s="32" t="n">
        <v>45856</v>
      </c>
      <c r="C1272" s="23" t="n">
        <v>372710</v>
      </c>
      <c r="D1272" s="23">
        <f>_xlfn.XLOOKUP(C1272,MasterSheet!H:H,MasterSheet!F:F)</f>
        <v/>
      </c>
      <c r="E1272" s="24">
        <f>SUMIFS(MasterSheet!J:J, MasterSheet!B:B, A1272, MasterSheet!D:D, B1272, MasterSheet!H:H, C1272)</f>
        <v/>
      </c>
      <c r="F1272" s="24">
        <f>E1272*D1272</f>
        <v/>
      </c>
      <c r="G1272" s="28">
        <f>SUMIFS(MasterSheet!K:K, MasterSheet!B:B, A1272, MasterSheet!D:D, B1272, MasterSheet!H:H, C1272)</f>
        <v/>
      </c>
      <c r="H1272" s="28">
        <f>G1272*D1272</f>
        <v/>
      </c>
      <c r="I1272" s="30">
        <f>SUMIFS(MasterSheet!L:L, MasterSheet!B:B, A1272, MasterSheet!D:D, B1272, MasterSheet!H:H, C1272)</f>
        <v/>
      </c>
      <c r="J1272" s="30">
        <f>I1272*D1272</f>
        <v/>
      </c>
      <c r="K1272" s="23">
        <f>UPPER(VLOOKUP(C1272,MasterSheet!H:U,14,))</f>
        <v/>
      </c>
    </row>
    <row r="1273">
      <c r="A1273" s="23" t="inlineStr">
        <is>
          <t>EED117194</t>
        </is>
      </c>
      <c r="B1273" s="32" t="n">
        <v>45856</v>
      </c>
      <c r="C1273" s="23" t="n">
        <v>381506</v>
      </c>
      <c r="D1273" s="23">
        <f>_xlfn.XLOOKUP(C1273,MasterSheet!H:H,MasterSheet!F:F)</f>
        <v/>
      </c>
      <c r="E1273" s="24">
        <f>SUMIFS(MasterSheet!J:J, MasterSheet!B:B, A1273, MasterSheet!D:D, B1273, MasterSheet!H:H, C1273)</f>
        <v/>
      </c>
      <c r="F1273" s="24">
        <f>E1273*D1273</f>
        <v/>
      </c>
      <c r="G1273" s="28">
        <f>SUMIFS(MasterSheet!K:K, MasterSheet!B:B, A1273, MasterSheet!D:D, B1273, MasterSheet!H:H, C1273)</f>
        <v/>
      </c>
      <c r="H1273" s="28">
        <f>G1273*D1273</f>
        <v/>
      </c>
      <c r="I1273" s="30">
        <f>SUMIFS(MasterSheet!L:L, MasterSheet!B:B, A1273, MasterSheet!D:D, B1273, MasterSheet!H:H, C1273)</f>
        <v/>
      </c>
      <c r="J1273" s="30">
        <f>I1273*D1273</f>
        <v/>
      </c>
      <c r="K1273" s="23">
        <f>UPPER(VLOOKUP(C1273,MasterSheet!H:U,14,))</f>
        <v/>
      </c>
    </row>
    <row r="1274">
      <c r="A1274" s="23" t="inlineStr">
        <is>
          <t>EED117194</t>
        </is>
      </c>
      <c r="B1274" s="32" t="n">
        <v>45856</v>
      </c>
      <c r="C1274" s="23" t="n">
        <v>384704</v>
      </c>
      <c r="D1274" s="23">
        <f>_xlfn.XLOOKUP(C1274,MasterSheet!H:H,MasterSheet!F:F)</f>
        <v/>
      </c>
      <c r="E1274" s="24">
        <f>SUMIFS(MasterSheet!J:J, MasterSheet!B:B, A1274, MasterSheet!D:D, B1274, MasterSheet!H:H, C1274)</f>
        <v/>
      </c>
      <c r="F1274" s="24">
        <f>E1274*D1274</f>
        <v/>
      </c>
      <c r="G1274" s="28">
        <f>SUMIFS(MasterSheet!K:K, MasterSheet!B:B, A1274, MasterSheet!D:D, B1274, MasterSheet!H:H, C1274)</f>
        <v/>
      </c>
      <c r="H1274" s="28">
        <f>G1274*D1274</f>
        <v/>
      </c>
      <c r="I1274" s="30">
        <f>SUMIFS(MasterSheet!L:L, MasterSheet!B:B, A1274, MasterSheet!D:D, B1274, MasterSheet!H:H, C1274)</f>
        <v/>
      </c>
      <c r="J1274" s="30">
        <f>I1274*D1274</f>
        <v/>
      </c>
      <c r="K1274" s="23">
        <f>UPPER(VLOOKUP(C1274,MasterSheet!H:U,14,))</f>
        <v/>
      </c>
    </row>
    <row r="1275">
      <c r="A1275" s="23" t="inlineStr">
        <is>
          <t>EED117194</t>
        </is>
      </c>
      <c r="B1275" s="32" t="n">
        <v>45856</v>
      </c>
      <c r="C1275" s="23" t="n">
        <v>392204</v>
      </c>
      <c r="D1275" s="23">
        <f>_xlfn.XLOOKUP(C1275,MasterSheet!H:H,MasterSheet!F:F)</f>
        <v/>
      </c>
      <c r="E1275" s="24">
        <f>SUMIFS(MasterSheet!J:J, MasterSheet!B:B, A1275, MasterSheet!D:D, B1275, MasterSheet!H:H, C1275)</f>
        <v/>
      </c>
      <c r="F1275" s="24">
        <f>E1275*D1275</f>
        <v/>
      </c>
      <c r="G1275" s="28">
        <f>SUMIFS(MasterSheet!K:K, MasterSheet!B:B, A1275, MasterSheet!D:D, B1275, MasterSheet!H:H, C1275)</f>
        <v/>
      </c>
      <c r="H1275" s="28">
        <f>G1275*D1275</f>
        <v/>
      </c>
      <c r="I1275" s="30">
        <f>SUMIFS(MasterSheet!L:L, MasterSheet!B:B, A1275, MasterSheet!D:D, B1275, MasterSheet!H:H, C1275)</f>
        <v/>
      </c>
      <c r="J1275" s="30">
        <f>I1275*D1275</f>
        <v/>
      </c>
      <c r="K1275" s="23">
        <f>UPPER(VLOOKUP(C1275,MasterSheet!H:U,14,))</f>
        <v/>
      </c>
    </row>
    <row r="1276">
      <c r="A1276" s="23" t="inlineStr">
        <is>
          <t>EED117194</t>
        </is>
      </c>
      <c r="B1276" s="32" t="n">
        <v>45856</v>
      </c>
      <c r="C1276" s="23" t="n">
        <v>400112</v>
      </c>
      <c r="D1276" s="23">
        <f>_xlfn.XLOOKUP(C1276,MasterSheet!H:H,MasterSheet!F:F)</f>
        <v/>
      </c>
      <c r="E1276" s="24">
        <f>SUMIFS(MasterSheet!J:J, MasterSheet!B:B, A1276, MasterSheet!D:D, B1276, MasterSheet!H:H, C1276)</f>
        <v/>
      </c>
      <c r="F1276" s="24">
        <f>E1276*D1276</f>
        <v/>
      </c>
      <c r="G1276" s="28">
        <f>SUMIFS(MasterSheet!K:K, MasterSheet!B:B, A1276, MasterSheet!D:D, B1276, MasterSheet!H:H, C1276)</f>
        <v/>
      </c>
      <c r="H1276" s="28">
        <f>G1276*D1276</f>
        <v/>
      </c>
      <c r="I1276" s="30">
        <f>SUMIFS(MasterSheet!L:L, MasterSheet!B:B, A1276, MasterSheet!D:D, B1276, MasterSheet!H:H, C1276)</f>
        <v/>
      </c>
      <c r="J1276" s="30">
        <f>I1276*D1276</f>
        <v/>
      </c>
      <c r="K1276" s="23">
        <f>UPPER(VLOOKUP(C1276,MasterSheet!H:U,14,))</f>
        <v/>
      </c>
    </row>
    <row r="1277">
      <c r="A1277" s="23" t="inlineStr">
        <is>
          <t>EED117194</t>
        </is>
      </c>
      <c r="B1277" s="32" t="n">
        <v>45856</v>
      </c>
      <c r="C1277" s="23" t="n">
        <v>400113</v>
      </c>
      <c r="D1277" s="23">
        <f>_xlfn.XLOOKUP(C1277,MasterSheet!H:H,MasterSheet!F:F)</f>
        <v/>
      </c>
      <c r="E1277" s="24">
        <f>SUMIFS(MasterSheet!J:J, MasterSheet!B:B, A1277, MasterSheet!D:D, B1277, MasterSheet!H:H, C1277)</f>
        <v/>
      </c>
      <c r="F1277" s="24">
        <f>E1277*D1277</f>
        <v/>
      </c>
      <c r="G1277" s="28">
        <f>SUMIFS(MasterSheet!K:K, MasterSheet!B:B, A1277, MasterSheet!D:D, B1277, MasterSheet!H:H, C1277)</f>
        <v/>
      </c>
      <c r="H1277" s="28">
        <f>G1277*D1277</f>
        <v/>
      </c>
      <c r="I1277" s="30">
        <f>SUMIFS(MasterSheet!L:L, MasterSheet!B:B, A1277, MasterSheet!D:D, B1277, MasterSheet!H:H, C1277)</f>
        <v/>
      </c>
      <c r="J1277" s="30">
        <f>I1277*D1277</f>
        <v/>
      </c>
      <c r="K1277" s="23">
        <f>UPPER(VLOOKUP(C1277,MasterSheet!H:U,14,))</f>
        <v/>
      </c>
    </row>
    <row r="1278">
      <c r="A1278" s="23" t="inlineStr">
        <is>
          <t>EED117194</t>
        </is>
      </c>
      <c r="B1278" s="32" t="n">
        <v>45856</v>
      </c>
      <c r="C1278" s="23" t="n">
        <v>400114</v>
      </c>
      <c r="D1278" s="23">
        <f>_xlfn.XLOOKUP(C1278,MasterSheet!H:H,MasterSheet!F:F)</f>
        <v/>
      </c>
      <c r="E1278" s="24">
        <f>SUMIFS(MasterSheet!J:J, MasterSheet!B:B, A1278, MasterSheet!D:D, B1278, MasterSheet!H:H, C1278)</f>
        <v/>
      </c>
      <c r="F1278" s="24">
        <f>E1278*D1278</f>
        <v/>
      </c>
      <c r="G1278" s="28">
        <f>SUMIFS(MasterSheet!K:K, MasterSheet!B:B, A1278, MasterSheet!D:D, B1278, MasterSheet!H:H, C1278)</f>
        <v/>
      </c>
      <c r="H1278" s="28">
        <f>G1278*D1278</f>
        <v/>
      </c>
      <c r="I1278" s="30">
        <f>SUMIFS(MasterSheet!L:L, MasterSheet!B:B, A1278, MasterSheet!D:D, B1278, MasterSheet!H:H, C1278)</f>
        <v/>
      </c>
      <c r="J1278" s="30">
        <f>I1278*D1278</f>
        <v/>
      </c>
      <c r="K1278" s="23">
        <f>UPPER(VLOOKUP(C1278,MasterSheet!H:U,14,))</f>
        <v/>
      </c>
    </row>
    <row r="1279">
      <c r="A1279" s="23" t="inlineStr">
        <is>
          <t>EED117194</t>
        </is>
      </c>
      <c r="B1279" s="32" t="n">
        <v>45856</v>
      </c>
      <c r="C1279" s="23" t="n">
        <v>400125</v>
      </c>
      <c r="D1279" s="23">
        <f>_xlfn.XLOOKUP(C1279,MasterSheet!H:H,MasterSheet!F:F)</f>
        <v/>
      </c>
      <c r="E1279" s="24">
        <f>SUMIFS(MasterSheet!J:J, MasterSheet!B:B, A1279, MasterSheet!D:D, B1279, MasterSheet!H:H, C1279)</f>
        <v/>
      </c>
      <c r="F1279" s="24">
        <f>E1279*D1279</f>
        <v/>
      </c>
      <c r="G1279" s="28">
        <f>SUMIFS(MasterSheet!K:K, MasterSheet!B:B, A1279, MasterSheet!D:D, B1279, MasterSheet!H:H, C1279)</f>
        <v/>
      </c>
      <c r="H1279" s="28">
        <f>G1279*D1279</f>
        <v/>
      </c>
      <c r="I1279" s="30">
        <f>SUMIFS(MasterSheet!L:L, MasterSheet!B:B, A1279, MasterSheet!D:D, B1279, MasterSheet!H:H, C1279)</f>
        <v/>
      </c>
      <c r="J1279" s="30">
        <f>I1279*D1279</f>
        <v/>
      </c>
      <c r="K1279" s="23">
        <f>UPPER(VLOOKUP(C1279,MasterSheet!H:U,14,))</f>
        <v/>
      </c>
    </row>
    <row r="1280">
      <c r="A1280" s="23" t="inlineStr">
        <is>
          <t>EED117194</t>
        </is>
      </c>
      <c r="B1280" s="32" t="n">
        <v>45856</v>
      </c>
      <c r="C1280" s="23" t="n">
        <v>400128</v>
      </c>
      <c r="D1280" s="23">
        <f>_xlfn.XLOOKUP(C1280,MasterSheet!H:H,MasterSheet!F:F)</f>
        <v/>
      </c>
      <c r="E1280" s="24">
        <f>SUMIFS(MasterSheet!J:J, MasterSheet!B:B, A1280, MasterSheet!D:D, B1280, MasterSheet!H:H, C1280)</f>
        <v/>
      </c>
      <c r="F1280" s="24">
        <f>E1280*D1280</f>
        <v/>
      </c>
      <c r="G1280" s="28">
        <f>SUMIFS(MasterSheet!K:K, MasterSheet!B:B, A1280, MasterSheet!D:D, B1280, MasterSheet!H:H, C1280)</f>
        <v/>
      </c>
      <c r="H1280" s="28">
        <f>G1280*D1280</f>
        <v/>
      </c>
      <c r="I1280" s="30">
        <f>SUMIFS(MasterSheet!L:L, MasterSheet!B:B, A1280, MasterSheet!D:D, B1280, MasterSheet!H:H, C1280)</f>
        <v/>
      </c>
      <c r="J1280" s="30">
        <f>I1280*D1280</f>
        <v/>
      </c>
      <c r="K1280" s="23">
        <f>UPPER(VLOOKUP(C1280,MasterSheet!H:U,14,))</f>
        <v/>
      </c>
    </row>
    <row r="1281">
      <c r="A1281" s="23" t="inlineStr">
        <is>
          <t>EED117194</t>
        </is>
      </c>
      <c r="B1281" s="32" t="n">
        <v>45856</v>
      </c>
      <c r="C1281" s="23" t="n">
        <v>400130</v>
      </c>
      <c r="D1281" s="23">
        <f>_xlfn.XLOOKUP(C1281,MasterSheet!H:H,MasterSheet!F:F)</f>
        <v/>
      </c>
      <c r="E1281" s="24">
        <f>SUMIFS(MasterSheet!J:J, MasterSheet!B:B, A1281, MasterSheet!D:D, B1281, MasterSheet!H:H, C1281)</f>
        <v/>
      </c>
      <c r="F1281" s="24">
        <f>E1281*D1281</f>
        <v/>
      </c>
      <c r="G1281" s="28">
        <f>SUMIFS(MasterSheet!K:K, MasterSheet!B:B, A1281, MasterSheet!D:D, B1281, MasterSheet!H:H, C1281)</f>
        <v/>
      </c>
      <c r="H1281" s="28">
        <f>G1281*D1281</f>
        <v/>
      </c>
      <c r="I1281" s="30">
        <f>SUMIFS(MasterSheet!L:L, MasterSheet!B:B, A1281, MasterSheet!D:D, B1281, MasterSheet!H:H, C1281)</f>
        <v/>
      </c>
      <c r="J1281" s="30">
        <f>I1281*D1281</f>
        <v/>
      </c>
      <c r="K1281" s="23">
        <f>UPPER(VLOOKUP(C1281,MasterSheet!H:U,14,))</f>
        <v/>
      </c>
    </row>
    <row r="1282">
      <c r="A1282" s="23" t="inlineStr">
        <is>
          <t>EED117194</t>
        </is>
      </c>
      <c r="B1282" s="32" t="n">
        <v>45856</v>
      </c>
      <c r="C1282" s="23" t="n">
        <v>400151</v>
      </c>
      <c r="D1282" s="23">
        <f>_xlfn.XLOOKUP(C1282,MasterSheet!H:H,MasterSheet!F:F)</f>
        <v/>
      </c>
      <c r="E1282" s="24">
        <f>SUMIFS(MasterSheet!J:J, MasterSheet!B:B, A1282, MasterSheet!D:D, B1282, MasterSheet!H:H, C1282)</f>
        <v/>
      </c>
      <c r="F1282" s="24">
        <f>E1282*D1282</f>
        <v/>
      </c>
      <c r="G1282" s="28">
        <f>SUMIFS(MasterSheet!K:K, MasterSheet!B:B, A1282, MasterSheet!D:D, B1282, MasterSheet!H:H, C1282)</f>
        <v/>
      </c>
      <c r="H1282" s="28">
        <f>G1282*D1282</f>
        <v/>
      </c>
      <c r="I1282" s="30">
        <f>SUMIFS(MasterSheet!L:L, MasterSheet!B:B, A1282, MasterSheet!D:D, B1282, MasterSheet!H:H, C1282)</f>
        <v/>
      </c>
      <c r="J1282" s="30">
        <f>I1282*D1282</f>
        <v/>
      </c>
      <c r="K1282" s="23">
        <f>UPPER(VLOOKUP(C1282,MasterSheet!H:U,14,))</f>
        <v/>
      </c>
    </row>
    <row r="1283">
      <c r="A1283" s="23" t="inlineStr">
        <is>
          <t>EED117194</t>
        </is>
      </c>
      <c r="B1283" s="32" t="n">
        <v>45856</v>
      </c>
      <c r="C1283" s="23" t="n">
        <v>400164</v>
      </c>
      <c r="D1283" s="23">
        <f>_xlfn.XLOOKUP(C1283,MasterSheet!H:H,MasterSheet!F:F)</f>
        <v/>
      </c>
      <c r="E1283" s="24">
        <f>SUMIFS(MasterSheet!J:J, MasterSheet!B:B, A1283, MasterSheet!D:D, B1283, MasterSheet!H:H, C1283)</f>
        <v/>
      </c>
      <c r="F1283" s="24">
        <f>E1283*D1283</f>
        <v/>
      </c>
      <c r="G1283" s="28">
        <f>SUMIFS(MasterSheet!K:K, MasterSheet!B:B, A1283, MasterSheet!D:D, B1283, MasterSheet!H:H, C1283)</f>
        <v/>
      </c>
      <c r="H1283" s="28">
        <f>G1283*D1283</f>
        <v/>
      </c>
      <c r="I1283" s="30">
        <f>SUMIFS(MasterSheet!L:L, MasterSheet!B:B, A1283, MasterSheet!D:D, B1283, MasterSheet!H:H, C1283)</f>
        <v/>
      </c>
      <c r="J1283" s="30">
        <f>I1283*D1283</f>
        <v/>
      </c>
      <c r="K1283" s="23">
        <f>UPPER(VLOOKUP(C1283,MasterSheet!H:U,14,))</f>
        <v/>
      </c>
    </row>
    <row r="1284">
      <c r="A1284" s="23" t="inlineStr">
        <is>
          <t>EED117194</t>
        </is>
      </c>
      <c r="B1284" s="32" t="n">
        <v>45856</v>
      </c>
      <c r="C1284" s="23" t="n">
        <v>400209</v>
      </c>
      <c r="D1284" s="23">
        <f>_xlfn.XLOOKUP(C1284,MasterSheet!H:H,MasterSheet!F:F)</f>
        <v/>
      </c>
      <c r="E1284" s="24">
        <f>SUMIFS(MasterSheet!J:J, MasterSheet!B:B, A1284, MasterSheet!D:D, B1284, MasterSheet!H:H, C1284)</f>
        <v/>
      </c>
      <c r="F1284" s="24">
        <f>E1284*D1284</f>
        <v/>
      </c>
      <c r="G1284" s="28">
        <f>SUMIFS(MasterSheet!K:K, MasterSheet!B:B, A1284, MasterSheet!D:D, B1284, MasterSheet!H:H, C1284)</f>
        <v/>
      </c>
      <c r="H1284" s="28">
        <f>G1284*D1284</f>
        <v/>
      </c>
      <c r="I1284" s="30">
        <f>SUMIFS(MasterSheet!L:L, MasterSheet!B:B, A1284, MasterSheet!D:D, B1284, MasterSheet!H:H, C1284)</f>
        <v/>
      </c>
      <c r="J1284" s="30">
        <f>I1284*D1284</f>
        <v/>
      </c>
      <c r="K1284" s="23">
        <f>UPPER(VLOOKUP(C1284,MasterSheet!H:U,14,))</f>
        <v/>
      </c>
    </row>
    <row r="1285">
      <c r="A1285" s="23" t="inlineStr">
        <is>
          <t>EED117194</t>
        </is>
      </c>
      <c r="B1285" s="32" t="n">
        <v>45856</v>
      </c>
      <c r="C1285" s="23" t="n">
        <v>400219</v>
      </c>
      <c r="D1285" s="23">
        <f>_xlfn.XLOOKUP(C1285,MasterSheet!H:H,MasterSheet!F:F)</f>
        <v/>
      </c>
      <c r="E1285" s="24">
        <f>SUMIFS(MasterSheet!J:J, MasterSheet!B:B, A1285, MasterSheet!D:D, B1285, MasterSheet!H:H, C1285)</f>
        <v/>
      </c>
      <c r="F1285" s="24">
        <f>E1285*D1285</f>
        <v/>
      </c>
      <c r="G1285" s="28">
        <f>SUMIFS(MasterSheet!K:K, MasterSheet!B:B, A1285, MasterSheet!D:D, B1285, MasterSheet!H:H, C1285)</f>
        <v/>
      </c>
      <c r="H1285" s="28">
        <f>G1285*D1285</f>
        <v/>
      </c>
      <c r="I1285" s="30">
        <f>SUMIFS(MasterSheet!L:L, MasterSheet!B:B, A1285, MasterSheet!D:D, B1285, MasterSheet!H:H, C1285)</f>
        <v/>
      </c>
      <c r="J1285" s="30">
        <f>I1285*D1285</f>
        <v/>
      </c>
      <c r="K1285" s="23">
        <f>UPPER(VLOOKUP(C1285,MasterSheet!H:U,14,))</f>
        <v/>
      </c>
    </row>
    <row r="1286">
      <c r="A1286" s="23" t="inlineStr">
        <is>
          <t>EED117194</t>
        </is>
      </c>
      <c r="B1286" s="32" t="n">
        <v>45856</v>
      </c>
      <c r="C1286" s="23" t="n">
        <v>400259</v>
      </c>
      <c r="D1286" s="23">
        <f>_xlfn.XLOOKUP(C1286,MasterSheet!H:H,MasterSheet!F:F)</f>
        <v/>
      </c>
      <c r="E1286" s="24">
        <f>SUMIFS(MasterSheet!J:J, MasterSheet!B:B, A1286, MasterSheet!D:D, B1286, MasterSheet!H:H, C1286)</f>
        <v/>
      </c>
      <c r="F1286" s="24">
        <f>E1286*D1286</f>
        <v/>
      </c>
      <c r="G1286" s="28">
        <f>SUMIFS(MasterSheet!K:K, MasterSheet!B:B, A1286, MasterSheet!D:D, B1286, MasterSheet!H:H, C1286)</f>
        <v/>
      </c>
      <c r="H1286" s="28">
        <f>G1286*D1286</f>
        <v/>
      </c>
      <c r="I1286" s="30">
        <f>SUMIFS(MasterSheet!L:L, MasterSheet!B:B, A1286, MasterSheet!D:D, B1286, MasterSheet!H:H, C1286)</f>
        <v/>
      </c>
      <c r="J1286" s="30">
        <f>I1286*D1286</f>
        <v/>
      </c>
      <c r="K1286" s="23">
        <f>UPPER(VLOOKUP(C1286,MasterSheet!H:U,14,))</f>
        <v/>
      </c>
    </row>
    <row r="1287">
      <c r="A1287" s="23" t="inlineStr">
        <is>
          <t>EED117194</t>
        </is>
      </c>
      <c r="B1287" s="32" t="n">
        <v>45856</v>
      </c>
      <c r="C1287" s="23" t="n">
        <v>400329</v>
      </c>
      <c r="D1287" s="23">
        <f>_xlfn.XLOOKUP(C1287,MasterSheet!H:H,MasterSheet!F:F)</f>
        <v/>
      </c>
      <c r="E1287" s="24">
        <f>SUMIFS(MasterSheet!J:J, MasterSheet!B:B, A1287, MasterSheet!D:D, B1287, MasterSheet!H:H, C1287)</f>
        <v/>
      </c>
      <c r="F1287" s="24">
        <f>E1287*D1287</f>
        <v/>
      </c>
      <c r="G1287" s="28">
        <f>SUMIFS(MasterSheet!K:K, MasterSheet!B:B, A1287, MasterSheet!D:D, B1287, MasterSheet!H:H, C1287)</f>
        <v/>
      </c>
      <c r="H1287" s="28">
        <f>G1287*D1287</f>
        <v/>
      </c>
      <c r="I1287" s="30">
        <f>SUMIFS(MasterSheet!L:L, MasterSheet!B:B, A1287, MasterSheet!D:D, B1287, MasterSheet!H:H, C1287)</f>
        <v/>
      </c>
      <c r="J1287" s="30">
        <f>I1287*D1287</f>
        <v/>
      </c>
      <c r="K1287" s="23">
        <f>UPPER(VLOOKUP(C1287,MasterSheet!H:U,14,))</f>
        <v/>
      </c>
    </row>
    <row r="1288">
      <c r="A1288" s="23" t="inlineStr">
        <is>
          <t>EED117194</t>
        </is>
      </c>
      <c r="B1288" s="32" t="n">
        <v>45856</v>
      </c>
      <c r="C1288" s="23" t="n">
        <v>400406</v>
      </c>
      <c r="D1288" s="23">
        <f>_xlfn.XLOOKUP(C1288,MasterSheet!H:H,MasterSheet!F:F)</f>
        <v/>
      </c>
      <c r="E1288" s="24">
        <f>SUMIFS(MasterSheet!J:J, MasterSheet!B:B, A1288, MasterSheet!D:D, B1288, MasterSheet!H:H, C1288)</f>
        <v/>
      </c>
      <c r="F1288" s="24">
        <f>E1288*D1288</f>
        <v/>
      </c>
      <c r="G1288" s="28">
        <f>SUMIFS(MasterSheet!K:K, MasterSheet!B:B, A1288, MasterSheet!D:D, B1288, MasterSheet!H:H, C1288)</f>
        <v/>
      </c>
      <c r="H1288" s="28">
        <f>G1288*D1288</f>
        <v/>
      </c>
      <c r="I1288" s="30">
        <f>SUMIFS(MasterSheet!L:L, MasterSheet!B:B, A1288, MasterSheet!D:D, B1288, MasterSheet!H:H, C1288)</f>
        <v/>
      </c>
      <c r="J1288" s="30">
        <f>I1288*D1288</f>
        <v/>
      </c>
      <c r="K1288" s="23">
        <f>UPPER(VLOOKUP(C1288,MasterSheet!H:U,14,))</f>
        <v/>
      </c>
    </row>
    <row r="1289">
      <c r="A1289" s="23" t="inlineStr">
        <is>
          <t>EED117194</t>
        </is>
      </c>
      <c r="B1289" s="32" t="n">
        <v>45856</v>
      </c>
      <c r="C1289" s="23" t="n">
        <v>400417</v>
      </c>
      <c r="D1289" s="23">
        <f>_xlfn.XLOOKUP(C1289,MasterSheet!H:H,MasterSheet!F:F)</f>
        <v/>
      </c>
      <c r="E1289" s="24">
        <f>SUMIFS(MasterSheet!J:J, MasterSheet!B:B, A1289, MasterSheet!D:D, B1289, MasterSheet!H:H, C1289)</f>
        <v/>
      </c>
      <c r="F1289" s="24">
        <f>E1289*D1289</f>
        <v/>
      </c>
      <c r="G1289" s="28">
        <f>SUMIFS(MasterSheet!K:K, MasterSheet!B:B, A1289, MasterSheet!D:D, B1289, MasterSheet!H:H, C1289)</f>
        <v/>
      </c>
      <c r="H1289" s="28">
        <f>G1289*D1289</f>
        <v/>
      </c>
      <c r="I1289" s="30">
        <f>SUMIFS(MasterSheet!L:L, MasterSheet!B:B, A1289, MasterSheet!D:D, B1289, MasterSheet!H:H, C1289)</f>
        <v/>
      </c>
      <c r="J1289" s="30">
        <f>I1289*D1289</f>
        <v/>
      </c>
      <c r="K1289" s="23">
        <f>UPPER(VLOOKUP(C1289,MasterSheet!H:U,14,))</f>
        <v/>
      </c>
    </row>
    <row r="1290">
      <c r="A1290" s="23" t="inlineStr">
        <is>
          <t>EED117194</t>
        </is>
      </c>
      <c r="B1290" s="32" t="n">
        <v>45856</v>
      </c>
      <c r="C1290" s="23" t="n">
        <v>400435</v>
      </c>
      <c r="D1290" s="23">
        <f>_xlfn.XLOOKUP(C1290,MasterSheet!H:H,MasterSheet!F:F)</f>
        <v/>
      </c>
      <c r="E1290" s="24">
        <f>SUMIFS(MasterSheet!J:J, MasterSheet!B:B, A1290, MasterSheet!D:D, B1290, MasterSheet!H:H, C1290)</f>
        <v/>
      </c>
      <c r="F1290" s="24">
        <f>E1290*D1290</f>
        <v/>
      </c>
      <c r="G1290" s="28">
        <f>SUMIFS(MasterSheet!K:K, MasterSheet!B:B, A1290, MasterSheet!D:D, B1290, MasterSheet!H:H, C1290)</f>
        <v/>
      </c>
      <c r="H1290" s="28">
        <f>G1290*D1290</f>
        <v/>
      </c>
      <c r="I1290" s="30">
        <f>SUMIFS(MasterSheet!L:L, MasterSheet!B:B, A1290, MasterSheet!D:D, B1290, MasterSheet!H:H, C1290)</f>
        <v/>
      </c>
      <c r="J1290" s="30">
        <f>I1290*D1290</f>
        <v/>
      </c>
      <c r="K1290" s="23">
        <f>UPPER(VLOOKUP(C1290,MasterSheet!H:U,14,))</f>
        <v/>
      </c>
    </row>
    <row r="1291">
      <c r="A1291" s="23" t="inlineStr">
        <is>
          <t>EED117194</t>
        </is>
      </c>
      <c r="B1291" s="32" t="n">
        <v>45856</v>
      </c>
      <c r="C1291" s="23" t="n">
        <v>400438</v>
      </c>
      <c r="D1291" s="23">
        <f>_xlfn.XLOOKUP(C1291,MasterSheet!H:H,MasterSheet!F:F)</f>
        <v/>
      </c>
      <c r="E1291" s="24">
        <f>SUMIFS(MasterSheet!J:J, MasterSheet!B:B, A1291, MasterSheet!D:D, B1291, MasterSheet!H:H, C1291)</f>
        <v/>
      </c>
      <c r="F1291" s="24">
        <f>E1291*D1291</f>
        <v/>
      </c>
      <c r="G1291" s="28">
        <f>SUMIFS(MasterSheet!K:K, MasterSheet!B:B, A1291, MasterSheet!D:D, B1291, MasterSheet!H:H, C1291)</f>
        <v/>
      </c>
      <c r="H1291" s="28">
        <f>G1291*D1291</f>
        <v/>
      </c>
      <c r="I1291" s="30">
        <f>SUMIFS(MasterSheet!L:L, MasterSheet!B:B, A1291, MasterSheet!D:D, B1291, MasterSheet!H:H, C1291)</f>
        <v/>
      </c>
      <c r="J1291" s="30">
        <f>I1291*D1291</f>
        <v/>
      </c>
      <c r="K1291" s="23">
        <f>UPPER(VLOOKUP(C1291,MasterSheet!H:U,14,))</f>
        <v/>
      </c>
    </row>
    <row r="1292">
      <c r="A1292" s="23" t="inlineStr">
        <is>
          <t>EED117194</t>
        </is>
      </c>
      <c r="B1292" s="32" t="n">
        <v>45856</v>
      </c>
      <c r="C1292" s="23" t="n">
        <v>400512</v>
      </c>
      <c r="D1292" s="23">
        <f>_xlfn.XLOOKUP(C1292,MasterSheet!H:H,MasterSheet!F:F)</f>
        <v/>
      </c>
      <c r="E1292" s="24">
        <f>SUMIFS(MasterSheet!J:J, MasterSheet!B:B, A1292, MasterSheet!D:D, B1292, MasterSheet!H:H, C1292)</f>
        <v/>
      </c>
      <c r="F1292" s="24">
        <f>E1292*D1292</f>
        <v/>
      </c>
      <c r="G1292" s="28">
        <f>SUMIFS(MasterSheet!K:K, MasterSheet!B:B, A1292, MasterSheet!D:D, B1292, MasterSheet!H:H, C1292)</f>
        <v/>
      </c>
      <c r="H1292" s="28">
        <f>G1292*D1292</f>
        <v/>
      </c>
      <c r="I1292" s="30">
        <f>SUMIFS(MasterSheet!L:L, MasterSheet!B:B, A1292, MasterSheet!D:D, B1292, MasterSheet!H:H, C1292)</f>
        <v/>
      </c>
      <c r="J1292" s="30">
        <f>I1292*D1292</f>
        <v/>
      </c>
      <c r="K1292" s="23">
        <f>UPPER(VLOOKUP(C1292,MasterSheet!H:U,14,))</f>
        <v/>
      </c>
    </row>
    <row r="1293">
      <c r="A1293" s="23" t="inlineStr">
        <is>
          <t>EED117194</t>
        </is>
      </c>
      <c r="B1293" s="32" t="n">
        <v>45856</v>
      </c>
      <c r="C1293" s="23" t="n">
        <v>400522</v>
      </c>
      <c r="D1293" s="23">
        <f>_xlfn.XLOOKUP(C1293,MasterSheet!H:H,MasterSheet!F:F)</f>
        <v/>
      </c>
      <c r="E1293" s="24">
        <f>SUMIFS(MasterSheet!J:J, MasterSheet!B:B, A1293, MasterSheet!D:D, B1293, MasterSheet!H:H, C1293)</f>
        <v/>
      </c>
      <c r="F1293" s="24">
        <f>E1293*D1293</f>
        <v/>
      </c>
      <c r="G1293" s="28">
        <f>SUMIFS(MasterSheet!K:K, MasterSheet!B:B, A1293, MasterSheet!D:D, B1293, MasterSheet!H:H, C1293)</f>
        <v/>
      </c>
      <c r="H1293" s="28">
        <f>G1293*D1293</f>
        <v/>
      </c>
      <c r="I1293" s="30">
        <f>SUMIFS(MasterSheet!L:L, MasterSheet!B:B, A1293, MasterSheet!D:D, B1293, MasterSheet!H:H, C1293)</f>
        <v/>
      </c>
      <c r="J1293" s="30">
        <f>I1293*D1293</f>
        <v/>
      </c>
      <c r="K1293" s="23">
        <f>UPPER(VLOOKUP(C1293,MasterSheet!H:U,14,))</f>
        <v/>
      </c>
    </row>
    <row r="1294">
      <c r="A1294" s="23" t="inlineStr">
        <is>
          <t>EED117194</t>
        </is>
      </c>
      <c r="B1294" s="32" t="n">
        <v>45856</v>
      </c>
      <c r="C1294" s="23" t="n">
        <v>400524</v>
      </c>
      <c r="D1294" s="23">
        <f>_xlfn.XLOOKUP(C1294,MasterSheet!H:H,MasterSheet!F:F)</f>
        <v/>
      </c>
      <c r="E1294" s="24">
        <f>SUMIFS(MasterSheet!J:J, MasterSheet!B:B, A1294, MasterSheet!D:D, B1294, MasterSheet!H:H, C1294)</f>
        <v/>
      </c>
      <c r="F1294" s="24">
        <f>E1294*D1294</f>
        <v/>
      </c>
      <c r="G1294" s="28">
        <f>SUMIFS(MasterSheet!K:K, MasterSheet!B:B, A1294, MasterSheet!D:D, B1294, MasterSheet!H:H, C1294)</f>
        <v/>
      </c>
      <c r="H1294" s="28">
        <f>G1294*D1294</f>
        <v/>
      </c>
      <c r="I1294" s="30">
        <f>SUMIFS(MasterSheet!L:L, MasterSheet!B:B, A1294, MasterSheet!D:D, B1294, MasterSheet!H:H, C1294)</f>
        <v/>
      </c>
      <c r="J1294" s="30">
        <f>I1294*D1294</f>
        <v/>
      </c>
      <c r="K1294" s="23">
        <f>UPPER(VLOOKUP(C1294,MasterSheet!H:U,14,))</f>
        <v/>
      </c>
    </row>
    <row r="1295">
      <c r="A1295" s="23" t="inlineStr">
        <is>
          <t>EED117194</t>
        </is>
      </c>
      <c r="B1295" s="32" t="n">
        <v>45856</v>
      </c>
      <c r="C1295" s="23" t="n">
        <v>400558</v>
      </c>
      <c r="D1295" s="23">
        <f>_xlfn.XLOOKUP(C1295,MasterSheet!H:H,MasterSheet!F:F)</f>
        <v/>
      </c>
      <c r="E1295" s="24">
        <f>SUMIFS(MasterSheet!J:J, MasterSheet!B:B, A1295, MasterSheet!D:D, B1295, MasterSheet!H:H, C1295)</f>
        <v/>
      </c>
      <c r="F1295" s="24">
        <f>E1295*D1295</f>
        <v/>
      </c>
      <c r="G1295" s="28">
        <f>SUMIFS(MasterSheet!K:K, MasterSheet!B:B, A1295, MasterSheet!D:D, B1295, MasterSheet!H:H, C1295)</f>
        <v/>
      </c>
      <c r="H1295" s="28">
        <f>G1295*D1295</f>
        <v/>
      </c>
      <c r="I1295" s="30">
        <f>SUMIFS(MasterSheet!L:L, MasterSheet!B:B, A1295, MasterSheet!D:D, B1295, MasterSheet!H:H, C1295)</f>
        <v/>
      </c>
      <c r="J1295" s="30">
        <f>I1295*D1295</f>
        <v/>
      </c>
      <c r="K1295" s="23">
        <f>UPPER(VLOOKUP(C1295,MasterSheet!H:U,14,))</f>
        <v/>
      </c>
    </row>
    <row r="1296">
      <c r="A1296" s="23" t="inlineStr">
        <is>
          <t>EED117194</t>
        </is>
      </c>
      <c r="B1296" s="32" t="n">
        <v>45856</v>
      </c>
      <c r="C1296" s="23" t="n">
        <v>401210</v>
      </c>
      <c r="D1296" s="23">
        <f>_xlfn.XLOOKUP(C1296,MasterSheet!H:H,MasterSheet!F:F)</f>
        <v/>
      </c>
      <c r="E1296" s="24">
        <f>SUMIFS(MasterSheet!J:J, MasterSheet!B:B, A1296, MasterSheet!D:D, B1296, MasterSheet!H:H, C1296)</f>
        <v/>
      </c>
      <c r="F1296" s="24">
        <f>E1296*D1296</f>
        <v/>
      </c>
      <c r="G1296" s="28">
        <f>SUMIFS(MasterSheet!K:K, MasterSheet!B:B, A1296, MasterSheet!D:D, B1296, MasterSheet!H:H, C1296)</f>
        <v/>
      </c>
      <c r="H1296" s="28">
        <f>G1296*D1296</f>
        <v/>
      </c>
      <c r="I1296" s="30">
        <f>SUMIFS(MasterSheet!L:L, MasterSheet!B:B, A1296, MasterSheet!D:D, B1296, MasterSheet!H:H, C1296)</f>
        <v/>
      </c>
      <c r="J1296" s="30">
        <f>I1296*D1296</f>
        <v/>
      </c>
      <c r="K1296" s="23">
        <f>UPPER(VLOOKUP(C1296,MasterSheet!H:U,14,))</f>
        <v/>
      </c>
    </row>
    <row r="1297">
      <c r="A1297" s="23" t="inlineStr">
        <is>
          <t>EED117194</t>
        </is>
      </c>
      <c r="B1297" s="32" t="n">
        <v>45856</v>
      </c>
      <c r="C1297" s="23" t="n">
        <v>405714</v>
      </c>
      <c r="D1297" s="23">
        <f>_xlfn.XLOOKUP(C1297,MasterSheet!H:H,MasterSheet!F:F)</f>
        <v/>
      </c>
      <c r="E1297" s="24">
        <f>SUMIFS(MasterSheet!J:J, MasterSheet!B:B, A1297, MasterSheet!D:D, B1297, MasterSheet!H:H, C1297)</f>
        <v/>
      </c>
      <c r="F1297" s="24">
        <f>E1297*D1297</f>
        <v/>
      </c>
      <c r="G1297" s="28">
        <f>SUMIFS(MasterSheet!K:K, MasterSheet!B:B, A1297, MasterSheet!D:D, B1297, MasterSheet!H:H, C1297)</f>
        <v/>
      </c>
      <c r="H1297" s="28">
        <f>G1297*D1297</f>
        <v/>
      </c>
      <c r="I1297" s="30">
        <f>SUMIFS(MasterSheet!L:L, MasterSheet!B:B, A1297, MasterSheet!D:D, B1297, MasterSheet!H:H, C1297)</f>
        <v/>
      </c>
      <c r="J1297" s="30">
        <f>I1297*D1297</f>
        <v/>
      </c>
      <c r="K1297" s="23">
        <f>UPPER(VLOOKUP(C1297,MasterSheet!H:U,14,))</f>
        <v/>
      </c>
    </row>
    <row r="1298">
      <c r="A1298" s="23" t="inlineStr">
        <is>
          <t>EED117194</t>
        </is>
      </c>
      <c r="B1298" s="32" t="n">
        <v>45856</v>
      </c>
      <c r="C1298" s="23" t="n">
        <v>410708</v>
      </c>
      <c r="D1298" s="23">
        <f>_xlfn.XLOOKUP(C1298,MasterSheet!H:H,MasterSheet!F:F)</f>
        <v/>
      </c>
      <c r="E1298" s="24">
        <f>SUMIFS(MasterSheet!J:J, MasterSheet!B:B, A1298, MasterSheet!D:D, B1298, MasterSheet!H:H, C1298)</f>
        <v/>
      </c>
      <c r="F1298" s="24">
        <f>E1298*D1298</f>
        <v/>
      </c>
      <c r="G1298" s="28">
        <f>SUMIFS(MasterSheet!K:K, MasterSheet!B:B, A1298, MasterSheet!D:D, B1298, MasterSheet!H:H, C1298)</f>
        <v/>
      </c>
      <c r="H1298" s="28">
        <f>G1298*D1298</f>
        <v/>
      </c>
      <c r="I1298" s="30">
        <f>SUMIFS(MasterSheet!L:L, MasterSheet!B:B, A1298, MasterSheet!D:D, B1298, MasterSheet!H:H, C1298)</f>
        <v/>
      </c>
      <c r="J1298" s="30">
        <f>I1298*D1298</f>
        <v/>
      </c>
      <c r="K1298" s="23">
        <f>UPPER(VLOOKUP(C1298,MasterSheet!H:U,14,))</f>
        <v/>
      </c>
    </row>
    <row r="1299">
      <c r="A1299" s="23" t="inlineStr">
        <is>
          <t>EED117194</t>
        </is>
      </c>
      <c r="B1299" s="32" t="n">
        <v>45856</v>
      </c>
      <c r="C1299" s="23" t="n">
        <v>420301</v>
      </c>
      <c r="D1299" s="23">
        <f>_xlfn.XLOOKUP(C1299,MasterSheet!H:H,MasterSheet!F:F)</f>
        <v/>
      </c>
      <c r="E1299" s="24">
        <f>SUMIFS(MasterSheet!J:J, MasterSheet!B:B, A1299, MasterSheet!D:D, B1299, MasterSheet!H:H, C1299)</f>
        <v/>
      </c>
      <c r="F1299" s="24">
        <f>E1299*D1299</f>
        <v/>
      </c>
      <c r="G1299" s="28">
        <f>SUMIFS(MasterSheet!K:K, MasterSheet!B:B, A1299, MasterSheet!D:D, B1299, MasterSheet!H:H, C1299)</f>
        <v/>
      </c>
      <c r="H1299" s="28">
        <f>G1299*D1299</f>
        <v/>
      </c>
      <c r="I1299" s="30">
        <f>SUMIFS(MasterSheet!L:L, MasterSheet!B:B, A1299, MasterSheet!D:D, B1299, MasterSheet!H:H, C1299)</f>
        <v/>
      </c>
      <c r="J1299" s="30">
        <f>I1299*D1299</f>
        <v/>
      </c>
      <c r="K1299" s="23">
        <f>UPPER(VLOOKUP(C1299,MasterSheet!H:U,14,))</f>
        <v/>
      </c>
    </row>
    <row r="1300">
      <c r="A1300" s="23" t="inlineStr">
        <is>
          <t>EED117194</t>
        </is>
      </c>
      <c r="B1300" s="32" t="n">
        <v>45856</v>
      </c>
      <c r="C1300" s="23" t="n">
        <v>420404</v>
      </c>
      <c r="D1300" s="23">
        <f>_xlfn.XLOOKUP(C1300,MasterSheet!H:H,MasterSheet!F:F)</f>
        <v/>
      </c>
      <c r="E1300" s="24">
        <f>SUMIFS(MasterSheet!J:J, MasterSheet!B:B, A1300, MasterSheet!D:D, B1300, MasterSheet!H:H, C1300)</f>
        <v/>
      </c>
      <c r="F1300" s="24">
        <f>E1300*D1300</f>
        <v/>
      </c>
      <c r="G1300" s="28">
        <f>SUMIFS(MasterSheet!K:K, MasterSheet!B:B, A1300, MasterSheet!D:D, B1300, MasterSheet!H:H, C1300)</f>
        <v/>
      </c>
      <c r="H1300" s="28">
        <f>G1300*D1300</f>
        <v/>
      </c>
      <c r="I1300" s="30">
        <f>SUMIFS(MasterSheet!L:L, MasterSheet!B:B, A1300, MasterSheet!D:D, B1300, MasterSheet!H:H, C1300)</f>
        <v/>
      </c>
      <c r="J1300" s="30">
        <f>I1300*D1300</f>
        <v/>
      </c>
      <c r="K1300" s="23">
        <f>UPPER(VLOOKUP(C1300,MasterSheet!H:U,14,))</f>
        <v/>
      </c>
    </row>
    <row r="1301">
      <c r="A1301" s="23" t="inlineStr">
        <is>
          <t>EED117194</t>
        </is>
      </c>
      <c r="B1301" s="32" t="n">
        <v>45856</v>
      </c>
      <c r="C1301" s="23" t="n">
        <v>421301</v>
      </c>
      <c r="D1301" s="23">
        <f>_xlfn.XLOOKUP(C1301,MasterSheet!H:H,MasterSheet!F:F)</f>
        <v/>
      </c>
      <c r="E1301" s="24">
        <f>SUMIFS(MasterSheet!J:J, MasterSheet!B:B, A1301, MasterSheet!D:D, B1301, MasterSheet!H:H, C1301)</f>
        <v/>
      </c>
      <c r="F1301" s="24">
        <f>E1301*D1301</f>
        <v/>
      </c>
      <c r="G1301" s="28">
        <f>SUMIFS(MasterSheet!K:K, MasterSheet!B:B, A1301, MasterSheet!D:D, B1301, MasterSheet!H:H, C1301)</f>
        <v/>
      </c>
      <c r="H1301" s="28">
        <f>G1301*D1301</f>
        <v/>
      </c>
      <c r="I1301" s="30">
        <f>SUMIFS(MasterSheet!L:L, MasterSheet!B:B, A1301, MasterSheet!D:D, B1301, MasterSheet!H:H, C1301)</f>
        <v/>
      </c>
      <c r="J1301" s="30">
        <f>I1301*D1301</f>
        <v/>
      </c>
      <c r="K1301" s="23">
        <f>UPPER(VLOOKUP(C1301,MasterSheet!H:U,14,))</f>
        <v/>
      </c>
    </row>
    <row r="1302">
      <c r="A1302" s="23" t="inlineStr">
        <is>
          <t>EED117194</t>
        </is>
      </c>
      <c r="B1302" s="32" t="n">
        <v>45856</v>
      </c>
      <c r="C1302" s="23" t="n">
        <v>422302</v>
      </c>
      <c r="D1302" s="23">
        <f>_xlfn.XLOOKUP(C1302,MasterSheet!H:H,MasterSheet!F:F)</f>
        <v/>
      </c>
      <c r="E1302" s="24">
        <f>SUMIFS(MasterSheet!J:J, MasterSheet!B:B, A1302, MasterSheet!D:D, B1302, MasterSheet!H:H, C1302)</f>
        <v/>
      </c>
      <c r="F1302" s="24">
        <f>E1302*D1302</f>
        <v/>
      </c>
      <c r="G1302" s="28">
        <f>SUMIFS(MasterSheet!K:K, MasterSheet!B:B, A1302, MasterSheet!D:D, B1302, MasterSheet!H:H, C1302)</f>
        <v/>
      </c>
      <c r="H1302" s="28">
        <f>G1302*D1302</f>
        <v/>
      </c>
      <c r="I1302" s="30">
        <f>SUMIFS(MasterSheet!L:L, MasterSheet!B:B, A1302, MasterSheet!D:D, B1302, MasterSheet!H:H, C1302)</f>
        <v/>
      </c>
      <c r="J1302" s="30">
        <f>I1302*D1302</f>
        <v/>
      </c>
      <c r="K1302" s="23">
        <f>UPPER(VLOOKUP(C1302,MasterSheet!H:U,14,))</f>
        <v/>
      </c>
    </row>
    <row r="1303">
      <c r="A1303" s="23" t="inlineStr">
        <is>
          <t>EED117194</t>
        </is>
      </c>
      <c r="B1303" s="32" t="n">
        <v>45856</v>
      </c>
      <c r="C1303" s="23" t="n">
        <v>423101</v>
      </c>
      <c r="D1303" s="23">
        <f>_xlfn.XLOOKUP(C1303,MasterSheet!H:H,MasterSheet!F:F)</f>
        <v/>
      </c>
      <c r="E1303" s="24">
        <f>SUMIFS(MasterSheet!J:J, MasterSheet!B:B, A1303, MasterSheet!D:D, B1303, MasterSheet!H:H, C1303)</f>
        <v/>
      </c>
      <c r="F1303" s="24">
        <f>E1303*D1303</f>
        <v/>
      </c>
      <c r="G1303" s="28">
        <f>SUMIFS(MasterSheet!K:K, MasterSheet!B:B, A1303, MasterSheet!D:D, B1303, MasterSheet!H:H, C1303)</f>
        <v/>
      </c>
      <c r="H1303" s="28">
        <f>G1303*D1303</f>
        <v/>
      </c>
      <c r="I1303" s="30">
        <f>SUMIFS(MasterSheet!L:L, MasterSheet!B:B, A1303, MasterSheet!D:D, B1303, MasterSheet!H:H, C1303)</f>
        <v/>
      </c>
      <c r="J1303" s="30">
        <f>I1303*D1303</f>
        <v/>
      </c>
      <c r="K1303" s="23">
        <f>UPPER(VLOOKUP(C1303,MasterSheet!H:U,14,))</f>
        <v/>
      </c>
    </row>
    <row r="1304">
      <c r="A1304" s="23" t="inlineStr">
        <is>
          <t>EED117194</t>
        </is>
      </c>
      <c r="B1304" s="32" t="n">
        <v>45856</v>
      </c>
      <c r="C1304" s="23" t="n">
        <v>423105</v>
      </c>
      <c r="D1304" s="23">
        <f>_xlfn.XLOOKUP(C1304,MasterSheet!H:H,MasterSheet!F:F)</f>
        <v/>
      </c>
      <c r="E1304" s="24">
        <f>SUMIFS(MasterSheet!J:J, MasterSheet!B:B, A1304, MasterSheet!D:D, B1304, MasterSheet!H:H, C1304)</f>
        <v/>
      </c>
      <c r="F1304" s="24">
        <f>E1304*D1304</f>
        <v/>
      </c>
      <c r="G1304" s="28">
        <f>SUMIFS(MasterSheet!K:K, MasterSheet!B:B, A1304, MasterSheet!D:D, B1304, MasterSheet!H:H, C1304)</f>
        <v/>
      </c>
      <c r="H1304" s="28">
        <f>G1304*D1304</f>
        <v/>
      </c>
      <c r="I1304" s="30">
        <f>SUMIFS(MasterSheet!L:L, MasterSheet!B:B, A1304, MasterSheet!D:D, B1304, MasterSheet!H:H, C1304)</f>
        <v/>
      </c>
      <c r="J1304" s="30">
        <f>I1304*D1304</f>
        <v/>
      </c>
      <c r="K1304" s="23">
        <f>UPPER(VLOOKUP(C1304,MasterSheet!H:U,14,))</f>
        <v/>
      </c>
    </row>
    <row r="1305">
      <c r="A1305" s="23" t="inlineStr">
        <is>
          <t>EED117194</t>
        </is>
      </c>
      <c r="B1305" s="32" t="n">
        <v>45856</v>
      </c>
      <c r="C1305" s="23" t="n">
        <v>423109</v>
      </c>
      <c r="D1305" s="23">
        <f>_xlfn.XLOOKUP(C1305,MasterSheet!H:H,MasterSheet!F:F)</f>
        <v/>
      </c>
      <c r="E1305" s="24">
        <f>SUMIFS(MasterSheet!J:J, MasterSheet!B:B, A1305, MasterSheet!D:D, B1305, MasterSheet!H:H, C1305)</f>
        <v/>
      </c>
      <c r="F1305" s="24">
        <f>E1305*D1305</f>
        <v/>
      </c>
      <c r="G1305" s="28">
        <f>SUMIFS(MasterSheet!K:K, MasterSheet!B:B, A1305, MasterSheet!D:D, B1305, MasterSheet!H:H, C1305)</f>
        <v/>
      </c>
      <c r="H1305" s="28">
        <f>G1305*D1305</f>
        <v/>
      </c>
      <c r="I1305" s="30">
        <f>SUMIFS(MasterSheet!L:L, MasterSheet!B:B, A1305, MasterSheet!D:D, B1305, MasterSheet!H:H, C1305)</f>
        <v/>
      </c>
      <c r="J1305" s="30">
        <f>I1305*D1305</f>
        <v/>
      </c>
      <c r="K1305" s="23">
        <f>UPPER(VLOOKUP(C1305,MasterSheet!H:U,14,))</f>
        <v/>
      </c>
    </row>
    <row r="1306">
      <c r="A1306" s="23" t="inlineStr">
        <is>
          <t>EED117194</t>
        </is>
      </c>
      <c r="B1306" s="32" t="n">
        <v>45856</v>
      </c>
      <c r="C1306" s="23" t="n">
        <v>423110</v>
      </c>
      <c r="D1306" s="23">
        <f>_xlfn.XLOOKUP(C1306,MasterSheet!H:H,MasterSheet!F:F)</f>
        <v/>
      </c>
      <c r="E1306" s="24">
        <f>SUMIFS(MasterSheet!J:J, MasterSheet!B:B, A1306, MasterSheet!D:D, B1306, MasterSheet!H:H, C1306)</f>
        <v/>
      </c>
      <c r="F1306" s="24">
        <f>E1306*D1306</f>
        <v/>
      </c>
      <c r="G1306" s="28">
        <f>SUMIFS(MasterSheet!K:K, MasterSheet!B:B, A1306, MasterSheet!D:D, B1306, MasterSheet!H:H, C1306)</f>
        <v/>
      </c>
      <c r="H1306" s="28">
        <f>G1306*D1306</f>
        <v/>
      </c>
      <c r="I1306" s="30">
        <f>SUMIFS(MasterSheet!L:L, MasterSheet!B:B, A1306, MasterSheet!D:D, B1306, MasterSheet!H:H, C1306)</f>
        <v/>
      </c>
      <c r="J1306" s="30">
        <f>I1306*D1306</f>
        <v/>
      </c>
      <c r="K1306" s="23">
        <f>UPPER(VLOOKUP(C1306,MasterSheet!H:U,14,))</f>
        <v/>
      </c>
    </row>
    <row r="1307">
      <c r="A1307" s="23" t="inlineStr">
        <is>
          <t>EED117194</t>
        </is>
      </c>
      <c r="B1307" s="32" t="n">
        <v>45856</v>
      </c>
      <c r="C1307" s="23" t="n">
        <v>423111</v>
      </c>
      <c r="D1307" s="23">
        <f>_xlfn.XLOOKUP(C1307,MasterSheet!H:H,MasterSheet!F:F)</f>
        <v/>
      </c>
      <c r="E1307" s="24">
        <f>SUMIFS(MasterSheet!J:J, MasterSheet!B:B, A1307, MasterSheet!D:D, B1307, MasterSheet!H:H, C1307)</f>
        <v/>
      </c>
      <c r="F1307" s="24">
        <f>E1307*D1307</f>
        <v/>
      </c>
      <c r="G1307" s="28">
        <f>SUMIFS(MasterSheet!K:K, MasterSheet!B:B, A1307, MasterSheet!D:D, B1307, MasterSheet!H:H, C1307)</f>
        <v/>
      </c>
      <c r="H1307" s="28">
        <f>G1307*D1307</f>
        <v/>
      </c>
      <c r="I1307" s="30">
        <f>SUMIFS(MasterSheet!L:L, MasterSheet!B:B, A1307, MasterSheet!D:D, B1307, MasterSheet!H:H, C1307)</f>
        <v/>
      </c>
      <c r="J1307" s="30">
        <f>I1307*D1307</f>
        <v/>
      </c>
      <c r="K1307" s="23">
        <f>UPPER(VLOOKUP(C1307,MasterSheet!H:U,14,))</f>
        <v/>
      </c>
    </row>
    <row r="1308">
      <c r="A1308" s="23" t="inlineStr">
        <is>
          <t>EED117194</t>
        </is>
      </c>
      <c r="B1308" s="32" t="n">
        <v>45856</v>
      </c>
      <c r="C1308" s="23" t="n">
        <v>424401</v>
      </c>
      <c r="D1308" s="23">
        <f>_xlfn.XLOOKUP(C1308,MasterSheet!H:H,MasterSheet!F:F)</f>
        <v/>
      </c>
      <c r="E1308" s="24">
        <f>SUMIFS(MasterSheet!J:J, MasterSheet!B:B, A1308, MasterSheet!D:D, B1308, MasterSheet!H:H, C1308)</f>
        <v/>
      </c>
      <c r="F1308" s="24">
        <f>E1308*D1308</f>
        <v/>
      </c>
      <c r="G1308" s="28">
        <f>SUMIFS(MasterSheet!K:K, MasterSheet!B:B, A1308, MasterSheet!D:D, B1308, MasterSheet!H:H, C1308)</f>
        <v/>
      </c>
      <c r="H1308" s="28">
        <f>G1308*D1308</f>
        <v/>
      </c>
      <c r="I1308" s="30">
        <f>SUMIFS(MasterSheet!L:L, MasterSheet!B:B, A1308, MasterSheet!D:D, B1308, MasterSheet!H:H, C1308)</f>
        <v/>
      </c>
      <c r="J1308" s="30">
        <f>I1308*D1308</f>
        <v/>
      </c>
      <c r="K1308" s="23">
        <f>UPPER(VLOOKUP(C1308,MasterSheet!H:U,14,))</f>
        <v/>
      </c>
    </row>
    <row r="1309">
      <c r="A1309" s="23" t="inlineStr">
        <is>
          <t>EED117194</t>
        </is>
      </c>
      <c r="B1309" s="32" t="n">
        <v>45856</v>
      </c>
      <c r="C1309" s="23" t="n">
        <v>424801</v>
      </c>
      <c r="D1309" s="23">
        <f>_xlfn.XLOOKUP(C1309,MasterSheet!H:H,MasterSheet!F:F)</f>
        <v/>
      </c>
      <c r="E1309" s="24">
        <f>SUMIFS(MasterSheet!J:J, MasterSheet!B:B, A1309, MasterSheet!D:D, B1309, MasterSheet!H:H, C1309)</f>
        <v/>
      </c>
      <c r="F1309" s="24">
        <f>E1309*D1309</f>
        <v/>
      </c>
      <c r="G1309" s="28">
        <f>SUMIFS(MasterSheet!K:K, MasterSheet!B:B, A1309, MasterSheet!D:D, B1309, MasterSheet!H:H, C1309)</f>
        <v/>
      </c>
      <c r="H1309" s="28">
        <f>G1309*D1309</f>
        <v/>
      </c>
      <c r="I1309" s="30">
        <f>SUMIFS(MasterSheet!L:L, MasterSheet!B:B, A1309, MasterSheet!D:D, B1309, MasterSheet!H:H, C1309)</f>
        <v/>
      </c>
      <c r="J1309" s="30">
        <f>I1309*D1309</f>
        <v/>
      </c>
      <c r="K1309" s="23">
        <f>UPPER(VLOOKUP(C1309,MasterSheet!H:U,14,))</f>
        <v/>
      </c>
    </row>
    <row r="1310">
      <c r="A1310" s="23" t="inlineStr">
        <is>
          <t>EED117194</t>
        </is>
      </c>
      <c r="B1310" s="32" t="n">
        <v>45856</v>
      </c>
      <c r="C1310" s="23" t="n">
        <v>480009</v>
      </c>
      <c r="D1310" s="23">
        <f>_xlfn.XLOOKUP(C1310,MasterSheet!H:H,MasterSheet!F:F)</f>
        <v/>
      </c>
      <c r="E1310" s="24">
        <f>SUMIFS(MasterSheet!J:J, MasterSheet!B:B, A1310, MasterSheet!D:D, B1310, MasterSheet!H:H, C1310)</f>
        <v/>
      </c>
      <c r="F1310" s="24">
        <f>E1310*D1310</f>
        <v/>
      </c>
      <c r="G1310" s="28">
        <f>SUMIFS(MasterSheet!K:K, MasterSheet!B:B, A1310, MasterSheet!D:D, B1310, MasterSheet!H:H, C1310)</f>
        <v/>
      </c>
      <c r="H1310" s="28">
        <f>G1310*D1310</f>
        <v/>
      </c>
      <c r="I1310" s="30">
        <f>SUMIFS(MasterSheet!L:L, MasterSheet!B:B, A1310, MasterSheet!D:D, B1310, MasterSheet!H:H, C1310)</f>
        <v/>
      </c>
      <c r="J1310" s="30">
        <f>I1310*D1310</f>
        <v/>
      </c>
      <c r="K1310" s="23">
        <f>UPPER(VLOOKUP(C1310,MasterSheet!H:U,14,))</f>
        <v/>
      </c>
    </row>
    <row r="1311">
      <c r="A1311" s="23" t="inlineStr">
        <is>
          <t>EED117194</t>
        </is>
      </c>
      <c r="B1311" s="32" t="n">
        <v>45856</v>
      </c>
      <c r="C1311" s="23" t="n">
        <v>502938</v>
      </c>
      <c r="D1311" s="23">
        <f>_xlfn.XLOOKUP(C1311,MasterSheet!H:H,MasterSheet!F:F)</f>
        <v/>
      </c>
      <c r="E1311" s="24">
        <f>SUMIFS(MasterSheet!J:J, MasterSheet!B:B, A1311, MasterSheet!D:D, B1311, MasterSheet!H:H, C1311)</f>
        <v/>
      </c>
      <c r="F1311" s="24">
        <f>E1311*D1311</f>
        <v/>
      </c>
      <c r="G1311" s="28">
        <f>SUMIFS(MasterSheet!K:K, MasterSheet!B:B, A1311, MasterSheet!D:D, B1311, MasterSheet!H:H, C1311)</f>
        <v/>
      </c>
      <c r="H1311" s="28">
        <f>G1311*D1311</f>
        <v/>
      </c>
      <c r="I1311" s="30">
        <f>SUMIFS(MasterSheet!L:L, MasterSheet!B:B, A1311, MasterSheet!D:D, B1311, MasterSheet!H:H, C1311)</f>
        <v/>
      </c>
      <c r="J1311" s="30">
        <f>I1311*D1311</f>
        <v/>
      </c>
      <c r="K1311" s="23">
        <f>UPPER(VLOOKUP(C1311,MasterSheet!H:U,14,))</f>
        <v/>
      </c>
    </row>
    <row r="1312">
      <c r="A1312" s="23" t="inlineStr">
        <is>
          <t>EED117194</t>
        </is>
      </c>
      <c r="B1312" s="32" t="n">
        <v>45856</v>
      </c>
      <c r="C1312" s="23" t="n">
        <v>504109</v>
      </c>
      <c r="D1312" s="23">
        <f>_xlfn.XLOOKUP(C1312,MasterSheet!H:H,MasterSheet!F:F)</f>
        <v/>
      </c>
      <c r="E1312" s="24">
        <f>SUMIFS(MasterSheet!J:J, MasterSheet!B:B, A1312, MasterSheet!D:D, B1312, MasterSheet!H:H, C1312)</f>
        <v/>
      </c>
      <c r="F1312" s="24">
        <f>E1312*D1312</f>
        <v/>
      </c>
      <c r="G1312" s="28">
        <f>SUMIFS(MasterSheet!K:K, MasterSheet!B:B, A1312, MasterSheet!D:D, B1312, MasterSheet!H:H, C1312)</f>
        <v/>
      </c>
      <c r="H1312" s="28">
        <f>G1312*D1312</f>
        <v/>
      </c>
      <c r="I1312" s="30">
        <f>SUMIFS(MasterSheet!L:L, MasterSheet!B:B, A1312, MasterSheet!D:D, B1312, MasterSheet!H:H, C1312)</f>
        <v/>
      </c>
      <c r="J1312" s="30">
        <f>I1312*D1312</f>
        <v/>
      </c>
      <c r="K1312" s="23">
        <f>UPPER(VLOOKUP(C1312,MasterSheet!H:U,14,))</f>
        <v/>
      </c>
    </row>
    <row r="1313">
      <c r="A1313" s="23" t="inlineStr">
        <is>
          <t>EED117194</t>
        </is>
      </c>
      <c r="B1313" s="32" t="n">
        <v>45856</v>
      </c>
      <c r="C1313" s="23" t="n">
        <v>505031</v>
      </c>
      <c r="D1313" s="23">
        <f>_xlfn.XLOOKUP(C1313,MasterSheet!H:H,MasterSheet!F:F)</f>
        <v/>
      </c>
      <c r="E1313" s="24">
        <f>SUMIFS(MasterSheet!J:J, MasterSheet!B:B, A1313, MasterSheet!D:D, B1313, MasterSheet!H:H, C1313)</f>
        <v/>
      </c>
      <c r="F1313" s="24">
        <f>E1313*D1313</f>
        <v/>
      </c>
      <c r="G1313" s="28">
        <f>SUMIFS(MasterSheet!K:K, MasterSheet!B:B, A1313, MasterSheet!D:D, B1313, MasterSheet!H:H, C1313)</f>
        <v/>
      </c>
      <c r="H1313" s="28">
        <f>G1313*D1313</f>
        <v/>
      </c>
      <c r="I1313" s="30">
        <f>SUMIFS(MasterSheet!L:L, MasterSheet!B:B, A1313, MasterSheet!D:D, B1313, MasterSheet!H:H, C1313)</f>
        <v/>
      </c>
      <c r="J1313" s="30">
        <f>I1313*D1313</f>
        <v/>
      </c>
      <c r="K1313" s="23">
        <f>UPPER(VLOOKUP(C1313,MasterSheet!H:U,14,))</f>
        <v/>
      </c>
    </row>
    <row r="1314">
      <c r="A1314" s="23" t="inlineStr">
        <is>
          <t>EED117194</t>
        </is>
      </c>
      <c r="B1314" s="32" t="n">
        <v>45856</v>
      </c>
      <c r="C1314" s="23" t="n">
        <v>505842</v>
      </c>
      <c r="D1314" s="23">
        <f>_xlfn.XLOOKUP(C1314,MasterSheet!H:H,MasterSheet!F:F)</f>
        <v/>
      </c>
      <c r="E1314" s="24">
        <f>SUMIFS(MasterSheet!J:J, MasterSheet!B:B, A1314, MasterSheet!D:D, B1314, MasterSheet!H:H, C1314)</f>
        <v/>
      </c>
      <c r="F1314" s="24">
        <f>E1314*D1314</f>
        <v/>
      </c>
      <c r="G1314" s="28">
        <f>SUMIFS(MasterSheet!K:K, MasterSheet!B:B, A1314, MasterSheet!D:D, B1314, MasterSheet!H:H, C1314)</f>
        <v/>
      </c>
      <c r="H1314" s="28">
        <f>G1314*D1314</f>
        <v/>
      </c>
      <c r="I1314" s="30">
        <f>SUMIFS(MasterSheet!L:L, MasterSheet!B:B, A1314, MasterSheet!D:D, B1314, MasterSheet!H:H, C1314)</f>
        <v/>
      </c>
      <c r="J1314" s="30">
        <f>I1314*D1314</f>
        <v/>
      </c>
      <c r="K1314" s="23">
        <f>UPPER(VLOOKUP(C1314,MasterSheet!H:U,14,))</f>
        <v/>
      </c>
    </row>
    <row r="1315">
      <c r="A1315" s="23" t="inlineStr">
        <is>
          <t>EED117194</t>
        </is>
      </c>
      <c r="B1315" s="32" t="n">
        <v>45856</v>
      </c>
      <c r="C1315" s="23" t="n">
        <v>506333</v>
      </c>
      <c r="D1315" s="23">
        <f>_xlfn.XLOOKUP(C1315,MasterSheet!H:H,MasterSheet!F:F)</f>
        <v/>
      </c>
      <c r="E1315" s="24">
        <f>SUMIFS(MasterSheet!J:J, MasterSheet!B:B, A1315, MasterSheet!D:D, B1315, MasterSheet!H:H, C1315)</f>
        <v/>
      </c>
      <c r="F1315" s="24">
        <f>E1315*D1315</f>
        <v/>
      </c>
      <c r="G1315" s="28">
        <f>SUMIFS(MasterSheet!K:K, MasterSheet!B:B, A1315, MasterSheet!D:D, B1315, MasterSheet!H:H, C1315)</f>
        <v/>
      </c>
      <c r="H1315" s="28">
        <f>G1315*D1315</f>
        <v/>
      </c>
      <c r="I1315" s="30">
        <f>SUMIFS(MasterSheet!L:L, MasterSheet!B:B, A1315, MasterSheet!D:D, B1315, MasterSheet!H:H, C1315)</f>
        <v/>
      </c>
      <c r="J1315" s="30">
        <f>I1315*D1315</f>
        <v/>
      </c>
      <c r="K1315" s="23">
        <f>UPPER(VLOOKUP(C1315,MasterSheet!H:U,14,))</f>
        <v/>
      </c>
    </row>
    <row r="1316">
      <c r="A1316" s="23" t="inlineStr">
        <is>
          <t>EED117194</t>
        </is>
      </c>
      <c r="B1316" s="32" t="n">
        <v>45856</v>
      </c>
      <c r="C1316" s="23" t="n">
        <v>515408</v>
      </c>
      <c r="D1316" s="23">
        <f>_xlfn.XLOOKUP(C1316,MasterSheet!H:H,MasterSheet!F:F)</f>
        <v/>
      </c>
      <c r="E1316" s="24">
        <f>SUMIFS(MasterSheet!J:J, MasterSheet!B:B, A1316, MasterSheet!D:D, B1316, MasterSheet!H:H, C1316)</f>
        <v/>
      </c>
      <c r="F1316" s="24">
        <f>E1316*D1316</f>
        <v/>
      </c>
      <c r="G1316" s="28">
        <f>SUMIFS(MasterSheet!K:K, MasterSheet!B:B, A1316, MasterSheet!D:D, B1316, MasterSheet!H:H, C1316)</f>
        <v/>
      </c>
      <c r="H1316" s="28">
        <f>G1316*D1316</f>
        <v/>
      </c>
      <c r="I1316" s="30">
        <f>SUMIFS(MasterSheet!L:L, MasterSheet!B:B, A1316, MasterSheet!D:D, B1316, MasterSheet!H:H, C1316)</f>
        <v/>
      </c>
      <c r="J1316" s="30">
        <f>I1316*D1316</f>
        <v/>
      </c>
      <c r="K1316" s="23">
        <f>UPPER(VLOOKUP(C1316,MasterSheet!H:U,14,))</f>
        <v/>
      </c>
    </row>
    <row r="1317">
      <c r="A1317" s="23" t="inlineStr">
        <is>
          <t>EED117194</t>
        </is>
      </c>
      <c r="B1317" s="32" t="n">
        <v>45856</v>
      </c>
      <c r="C1317" s="23" t="n">
        <v>570206</v>
      </c>
      <c r="D1317" s="23">
        <f>_xlfn.XLOOKUP(C1317,MasterSheet!H:H,MasterSheet!F:F)</f>
        <v/>
      </c>
      <c r="E1317" s="24">
        <f>SUMIFS(MasterSheet!J:J, MasterSheet!B:B, A1317, MasterSheet!D:D, B1317, MasterSheet!H:H, C1317)</f>
        <v/>
      </c>
      <c r="F1317" s="24">
        <f>E1317*D1317</f>
        <v/>
      </c>
      <c r="G1317" s="28">
        <f>SUMIFS(MasterSheet!K:K, MasterSheet!B:B, A1317, MasterSheet!D:D, B1317, MasterSheet!H:H, C1317)</f>
        <v/>
      </c>
      <c r="H1317" s="28">
        <f>G1317*D1317</f>
        <v/>
      </c>
      <c r="I1317" s="30">
        <f>SUMIFS(MasterSheet!L:L, MasterSheet!B:B, A1317, MasterSheet!D:D, B1317, MasterSheet!H:H, C1317)</f>
        <v/>
      </c>
      <c r="J1317" s="30">
        <f>I1317*D1317</f>
        <v/>
      </c>
      <c r="K1317" s="23">
        <f>UPPER(VLOOKUP(C1317,MasterSheet!H:U,14,))</f>
        <v/>
      </c>
    </row>
    <row r="1318">
      <c r="A1318" s="23" t="inlineStr">
        <is>
          <t>EED117194</t>
        </is>
      </c>
      <c r="B1318" s="32" t="n">
        <v>45856</v>
      </c>
      <c r="C1318" s="23" t="n">
        <v>576402</v>
      </c>
      <c r="D1318" s="23">
        <f>_xlfn.XLOOKUP(C1318,MasterSheet!H:H,MasterSheet!F:F)</f>
        <v/>
      </c>
      <c r="E1318" s="24">
        <f>SUMIFS(MasterSheet!J:J, MasterSheet!B:B, A1318, MasterSheet!D:D, B1318, MasterSheet!H:H, C1318)</f>
        <v/>
      </c>
      <c r="F1318" s="24">
        <f>E1318*D1318</f>
        <v/>
      </c>
      <c r="G1318" s="28">
        <f>SUMIFS(MasterSheet!K:K, MasterSheet!B:B, A1318, MasterSheet!D:D, B1318, MasterSheet!H:H, C1318)</f>
        <v/>
      </c>
      <c r="H1318" s="28">
        <f>G1318*D1318</f>
        <v/>
      </c>
      <c r="I1318" s="30">
        <f>SUMIFS(MasterSheet!L:L, MasterSheet!B:B, A1318, MasterSheet!D:D, B1318, MasterSheet!H:H, C1318)</f>
        <v/>
      </c>
      <c r="J1318" s="30">
        <f>I1318*D1318</f>
        <v/>
      </c>
      <c r="K1318" s="23">
        <f>UPPER(VLOOKUP(C1318,MasterSheet!H:U,14,))</f>
        <v/>
      </c>
    </row>
    <row r="1319">
      <c r="A1319" s="23" t="inlineStr">
        <is>
          <t>EED117194</t>
        </is>
      </c>
      <c r="B1319" s="32" t="n">
        <v>45856</v>
      </c>
      <c r="C1319" s="23" t="n">
        <v>592704</v>
      </c>
      <c r="D1319" s="23">
        <f>_xlfn.XLOOKUP(C1319,MasterSheet!H:H,MasterSheet!F:F)</f>
        <v/>
      </c>
      <c r="E1319" s="24">
        <f>SUMIFS(MasterSheet!J:J, MasterSheet!B:B, A1319, MasterSheet!D:D, B1319, MasterSheet!H:H, C1319)</f>
        <v/>
      </c>
      <c r="F1319" s="24">
        <f>E1319*D1319</f>
        <v/>
      </c>
      <c r="G1319" s="28">
        <f>SUMIFS(MasterSheet!K:K, MasterSheet!B:B, A1319, MasterSheet!D:D, B1319, MasterSheet!H:H, C1319)</f>
        <v/>
      </c>
      <c r="H1319" s="28">
        <f>G1319*D1319</f>
        <v/>
      </c>
      <c r="I1319" s="30">
        <f>SUMIFS(MasterSheet!L:L, MasterSheet!B:B, A1319, MasterSheet!D:D, B1319, MasterSheet!H:H, C1319)</f>
        <v/>
      </c>
      <c r="J1319" s="30">
        <f>I1319*D1319</f>
        <v/>
      </c>
      <c r="K1319" s="23">
        <f>UPPER(VLOOKUP(C1319,MasterSheet!H:U,14,))</f>
        <v/>
      </c>
    </row>
    <row r="1320">
      <c r="A1320" s="23" t="inlineStr">
        <is>
          <t>EED117194</t>
        </is>
      </c>
      <c r="B1320" s="32" t="n">
        <v>45856</v>
      </c>
      <c r="C1320" s="23" t="n">
        <v>600653</v>
      </c>
      <c r="D1320" s="23">
        <f>_xlfn.XLOOKUP(C1320,MasterSheet!H:H,MasterSheet!F:F)</f>
        <v/>
      </c>
      <c r="E1320" s="24">
        <f>SUMIFS(MasterSheet!J:J, MasterSheet!B:B, A1320, MasterSheet!D:D, B1320, MasterSheet!H:H, C1320)</f>
        <v/>
      </c>
      <c r="F1320" s="24">
        <f>E1320*D1320</f>
        <v/>
      </c>
      <c r="G1320" s="28">
        <f>SUMIFS(MasterSheet!K:K, MasterSheet!B:B, A1320, MasterSheet!D:D, B1320, MasterSheet!H:H, C1320)</f>
        <v/>
      </c>
      <c r="H1320" s="28">
        <f>G1320*D1320</f>
        <v/>
      </c>
      <c r="I1320" s="30">
        <f>SUMIFS(MasterSheet!L:L, MasterSheet!B:B, A1320, MasterSheet!D:D, B1320, MasterSheet!H:H, C1320)</f>
        <v/>
      </c>
      <c r="J1320" s="30">
        <f>I1320*D1320</f>
        <v/>
      </c>
      <c r="K1320" s="23">
        <f>UPPER(VLOOKUP(C1320,MasterSheet!H:U,14,))</f>
        <v/>
      </c>
    </row>
    <row r="1321">
      <c r="A1321" s="23" t="inlineStr">
        <is>
          <t>EED117194</t>
        </is>
      </c>
      <c r="B1321" s="32" t="n">
        <v>45856</v>
      </c>
      <c r="C1321" s="23" t="n">
        <v>621616</v>
      </c>
      <c r="D1321" s="23">
        <f>_xlfn.XLOOKUP(C1321,MasterSheet!H:H,MasterSheet!F:F)</f>
        <v/>
      </c>
      <c r="E1321" s="24">
        <f>SUMIFS(MasterSheet!J:J, MasterSheet!B:B, A1321, MasterSheet!D:D, B1321, MasterSheet!H:H, C1321)</f>
        <v/>
      </c>
      <c r="F1321" s="24">
        <f>E1321*D1321</f>
        <v/>
      </c>
      <c r="G1321" s="28">
        <f>SUMIFS(MasterSheet!K:K, MasterSheet!B:B, A1321, MasterSheet!D:D, B1321, MasterSheet!H:H, C1321)</f>
        <v/>
      </c>
      <c r="H1321" s="28">
        <f>G1321*D1321</f>
        <v/>
      </c>
      <c r="I1321" s="30">
        <f>SUMIFS(MasterSheet!L:L, MasterSheet!B:B, A1321, MasterSheet!D:D, B1321, MasterSheet!H:H, C1321)</f>
        <v/>
      </c>
      <c r="J1321" s="30">
        <f>I1321*D1321</f>
        <v/>
      </c>
      <c r="K1321" s="23">
        <f>UPPER(VLOOKUP(C1321,MasterSheet!H:U,14,))</f>
        <v/>
      </c>
    </row>
    <row r="1322">
      <c r="A1322" s="23" t="inlineStr">
        <is>
          <t>EED117194</t>
        </is>
      </c>
      <c r="B1322" s="32" t="n">
        <v>45856</v>
      </c>
      <c r="C1322" s="23" t="n">
        <v>626810</v>
      </c>
      <c r="D1322" s="23">
        <f>_xlfn.XLOOKUP(C1322,MasterSheet!H:H,MasterSheet!F:F)</f>
        <v/>
      </c>
      <c r="E1322" s="24">
        <f>SUMIFS(MasterSheet!J:J, MasterSheet!B:B, A1322, MasterSheet!D:D, B1322, MasterSheet!H:H, C1322)</f>
        <v/>
      </c>
      <c r="F1322" s="24">
        <f>E1322*D1322</f>
        <v/>
      </c>
      <c r="G1322" s="28">
        <f>SUMIFS(MasterSheet!K:K, MasterSheet!B:B, A1322, MasterSheet!D:D, B1322, MasterSheet!H:H, C1322)</f>
        <v/>
      </c>
      <c r="H1322" s="28">
        <f>G1322*D1322</f>
        <v/>
      </c>
      <c r="I1322" s="30">
        <f>SUMIFS(MasterSheet!L:L, MasterSheet!B:B, A1322, MasterSheet!D:D, B1322, MasterSheet!H:H, C1322)</f>
        <v/>
      </c>
      <c r="J1322" s="30">
        <f>I1322*D1322</f>
        <v/>
      </c>
      <c r="K1322" s="23">
        <f>UPPER(VLOOKUP(C1322,MasterSheet!H:U,14,))</f>
        <v/>
      </c>
    </row>
    <row r="1323">
      <c r="A1323" s="23" t="inlineStr">
        <is>
          <t>EED117194</t>
        </is>
      </c>
      <c r="B1323" s="32" t="n">
        <v>45856</v>
      </c>
      <c r="C1323" s="23" t="n">
        <v>626812</v>
      </c>
      <c r="D1323" s="23">
        <f>_xlfn.XLOOKUP(C1323,MasterSheet!H:H,MasterSheet!F:F)</f>
        <v/>
      </c>
      <c r="E1323" s="24">
        <f>SUMIFS(MasterSheet!J:J, MasterSheet!B:B, A1323, MasterSheet!D:D, B1323, MasterSheet!H:H, C1323)</f>
        <v/>
      </c>
      <c r="F1323" s="24">
        <f>E1323*D1323</f>
        <v/>
      </c>
      <c r="G1323" s="28">
        <f>SUMIFS(MasterSheet!K:K, MasterSheet!B:B, A1323, MasterSheet!D:D, B1323, MasterSheet!H:H, C1323)</f>
        <v/>
      </c>
      <c r="H1323" s="28">
        <f>G1323*D1323</f>
        <v/>
      </c>
      <c r="I1323" s="30">
        <f>SUMIFS(MasterSheet!L:L, MasterSheet!B:B, A1323, MasterSheet!D:D, B1323, MasterSheet!H:H, C1323)</f>
        <v/>
      </c>
      <c r="J1323" s="30">
        <f>I1323*D1323</f>
        <v/>
      </c>
      <c r="K1323" s="23">
        <f>UPPER(VLOOKUP(C1323,MasterSheet!H:U,14,))</f>
        <v/>
      </c>
    </row>
    <row r="1324">
      <c r="A1324" s="23" t="inlineStr">
        <is>
          <t>EED117194</t>
        </is>
      </c>
      <c r="B1324" s="32" t="n">
        <v>45856</v>
      </c>
      <c r="C1324" s="23" t="n">
        <v>637310</v>
      </c>
      <c r="D1324" s="23">
        <f>_xlfn.XLOOKUP(C1324,MasterSheet!H:H,MasterSheet!F:F)</f>
        <v/>
      </c>
      <c r="E1324" s="24">
        <f>SUMIFS(MasterSheet!J:J, MasterSheet!B:B, A1324, MasterSheet!D:D, B1324, MasterSheet!H:H, C1324)</f>
        <v/>
      </c>
      <c r="F1324" s="24">
        <f>E1324*D1324</f>
        <v/>
      </c>
      <c r="G1324" s="28">
        <f>SUMIFS(MasterSheet!K:K, MasterSheet!B:B, A1324, MasterSheet!D:D, B1324, MasterSheet!H:H, C1324)</f>
        <v/>
      </c>
      <c r="H1324" s="28">
        <f>G1324*D1324</f>
        <v/>
      </c>
      <c r="I1324" s="30">
        <f>SUMIFS(MasterSheet!L:L, MasterSheet!B:B, A1324, MasterSheet!D:D, B1324, MasterSheet!H:H, C1324)</f>
        <v/>
      </c>
      <c r="J1324" s="30">
        <f>I1324*D1324</f>
        <v/>
      </c>
      <c r="K1324" s="23">
        <f>UPPER(VLOOKUP(C1324,MasterSheet!H:U,14,))</f>
        <v/>
      </c>
    </row>
    <row r="1325">
      <c r="A1325" s="23" t="inlineStr">
        <is>
          <t>EED117194</t>
        </is>
      </c>
      <c r="B1325" s="32" t="n">
        <v>45856</v>
      </c>
      <c r="C1325" s="23" t="n">
        <v>640922</v>
      </c>
      <c r="D1325" s="23">
        <f>_xlfn.XLOOKUP(C1325,MasterSheet!H:H,MasterSheet!F:F)</f>
        <v/>
      </c>
      <c r="E1325" s="24">
        <f>SUMIFS(MasterSheet!J:J, MasterSheet!B:B, A1325, MasterSheet!D:D, B1325, MasterSheet!H:H, C1325)</f>
        <v/>
      </c>
      <c r="F1325" s="24">
        <f>E1325*D1325</f>
        <v/>
      </c>
      <c r="G1325" s="28">
        <f>SUMIFS(MasterSheet!K:K, MasterSheet!B:B, A1325, MasterSheet!D:D, B1325, MasterSheet!H:H, C1325)</f>
        <v/>
      </c>
      <c r="H1325" s="28">
        <f>G1325*D1325</f>
        <v/>
      </c>
      <c r="I1325" s="30">
        <f>SUMIFS(MasterSheet!L:L, MasterSheet!B:B, A1325, MasterSheet!D:D, B1325, MasterSheet!H:H, C1325)</f>
        <v/>
      </c>
      <c r="J1325" s="30">
        <f>I1325*D1325</f>
        <v/>
      </c>
      <c r="K1325" s="23">
        <f>UPPER(VLOOKUP(C1325,MasterSheet!H:U,14,))</f>
        <v/>
      </c>
    </row>
    <row r="1326">
      <c r="A1326" s="23" t="inlineStr">
        <is>
          <t>EED117194</t>
        </is>
      </c>
      <c r="B1326" s="32" t="n">
        <v>45856</v>
      </c>
      <c r="C1326" s="23" t="n">
        <v>640945</v>
      </c>
      <c r="D1326" s="23">
        <f>_xlfn.XLOOKUP(C1326,MasterSheet!H:H,MasterSheet!F:F)</f>
        <v/>
      </c>
      <c r="E1326" s="24">
        <f>SUMIFS(MasterSheet!J:J, MasterSheet!B:B, A1326, MasterSheet!D:D, B1326, MasterSheet!H:H, C1326)</f>
        <v/>
      </c>
      <c r="F1326" s="24">
        <f>E1326*D1326</f>
        <v/>
      </c>
      <c r="G1326" s="28">
        <f>SUMIFS(MasterSheet!K:K, MasterSheet!B:B, A1326, MasterSheet!D:D, B1326, MasterSheet!H:H, C1326)</f>
        <v/>
      </c>
      <c r="H1326" s="28">
        <f>G1326*D1326</f>
        <v/>
      </c>
      <c r="I1326" s="30">
        <f>SUMIFS(MasterSheet!L:L, MasterSheet!B:B, A1326, MasterSheet!D:D, B1326, MasterSheet!H:H, C1326)</f>
        <v/>
      </c>
      <c r="J1326" s="30">
        <f>I1326*D1326</f>
        <v/>
      </c>
      <c r="K1326" s="23">
        <f>UPPER(VLOOKUP(C1326,MasterSheet!H:U,14,))</f>
        <v/>
      </c>
    </row>
    <row r="1327">
      <c r="A1327" s="23" t="inlineStr">
        <is>
          <t>EED117194</t>
        </is>
      </c>
      <c r="B1327" s="32" t="n">
        <v>45856</v>
      </c>
      <c r="C1327" s="23" t="n">
        <v>652404</v>
      </c>
      <c r="D1327" s="23">
        <f>_xlfn.XLOOKUP(C1327,MasterSheet!H:H,MasterSheet!F:F)</f>
        <v/>
      </c>
      <c r="E1327" s="24">
        <f>SUMIFS(MasterSheet!J:J, MasterSheet!B:B, A1327, MasterSheet!D:D, B1327, MasterSheet!H:H, C1327)</f>
        <v/>
      </c>
      <c r="F1327" s="24">
        <f>E1327*D1327</f>
        <v/>
      </c>
      <c r="G1327" s="28">
        <f>SUMIFS(MasterSheet!K:K, MasterSheet!B:B, A1327, MasterSheet!D:D, B1327, MasterSheet!H:H, C1327)</f>
        <v/>
      </c>
      <c r="H1327" s="28">
        <f>G1327*D1327</f>
        <v/>
      </c>
      <c r="I1327" s="30">
        <f>SUMIFS(MasterSheet!L:L, MasterSheet!B:B, A1327, MasterSheet!D:D, B1327, MasterSheet!H:H, C1327)</f>
        <v/>
      </c>
      <c r="J1327" s="30">
        <f>I1327*D1327</f>
        <v/>
      </c>
      <c r="K1327" s="23">
        <f>UPPER(VLOOKUP(C1327,MasterSheet!H:U,14,))</f>
        <v/>
      </c>
    </row>
    <row r="1328">
      <c r="A1328" s="23" t="inlineStr">
        <is>
          <t>EED117194</t>
        </is>
      </c>
      <c r="B1328" s="32" t="n">
        <v>45856</v>
      </c>
      <c r="C1328" s="23" t="n">
        <v>696807</v>
      </c>
      <c r="D1328" s="23">
        <f>_xlfn.XLOOKUP(C1328,MasterSheet!H:H,MasterSheet!F:F)</f>
        <v/>
      </c>
      <c r="E1328" s="24">
        <f>SUMIFS(MasterSheet!J:J, MasterSheet!B:B, A1328, MasterSheet!D:D, B1328, MasterSheet!H:H, C1328)</f>
        <v/>
      </c>
      <c r="F1328" s="24">
        <f>E1328*D1328</f>
        <v/>
      </c>
      <c r="G1328" s="28">
        <f>SUMIFS(MasterSheet!K:K, MasterSheet!B:B, A1328, MasterSheet!D:D, B1328, MasterSheet!H:H, C1328)</f>
        <v/>
      </c>
      <c r="H1328" s="28">
        <f>G1328*D1328</f>
        <v/>
      </c>
      <c r="I1328" s="30">
        <f>SUMIFS(MasterSheet!L:L, MasterSheet!B:B, A1328, MasterSheet!D:D, B1328, MasterSheet!H:H, C1328)</f>
        <v/>
      </c>
      <c r="J1328" s="30">
        <f>I1328*D1328</f>
        <v/>
      </c>
      <c r="K1328" s="23">
        <f>UPPER(VLOOKUP(C1328,MasterSheet!H:U,14,))</f>
        <v/>
      </c>
    </row>
    <row r="1329">
      <c r="A1329" s="23" t="inlineStr">
        <is>
          <t>EED117194</t>
        </is>
      </c>
      <c r="B1329" s="32" t="n">
        <v>45856</v>
      </c>
      <c r="C1329" s="23" t="n">
        <v>765202</v>
      </c>
      <c r="D1329" s="23">
        <f>_xlfn.XLOOKUP(C1329,MasterSheet!H:H,MasterSheet!F:F)</f>
        <v/>
      </c>
      <c r="E1329" s="24">
        <f>SUMIFS(MasterSheet!J:J, MasterSheet!B:B, A1329, MasterSheet!D:D, B1329, MasterSheet!H:H, C1329)</f>
        <v/>
      </c>
      <c r="F1329" s="24">
        <f>E1329*D1329</f>
        <v/>
      </c>
      <c r="G1329" s="28">
        <f>SUMIFS(MasterSheet!K:K, MasterSheet!B:B, A1329, MasterSheet!D:D, B1329, MasterSheet!H:H, C1329)</f>
        <v/>
      </c>
      <c r="H1329" s="28">
        <f>G1329*D1329</f>
        <v/>
      </c>
      <c r="I1329" s="30">
        <f>SUMIFS(MasterSheet!L:L, MasterSheet!B:B, A1329, MasterSheet!D:D, B1329, MasterSheet!H:H, C1329)</f>
        <v/>
      </c>
      <c r="J1329" s="30">
        <f>I1329*D1329</f>
        <v/>
      </c>
      <c r="K1329" s="23">
        <f>UPPER(VLOOKUP(C1329,MasterSheet!H:U,14,))</f>
        <v/>
      </c>
    </row>
    <row r="1330">
      <c r="A1330" s="23" t="inlineStr">
        <is>
          <t>EED117194</t>
        </is>
      </c>
      <c r="B1330" s="32" t="n">
        <v>45856</v>
      </c>
      <c r="C1330" s="23" t="n">
        <v>769402</v>
      </c>
      <c r="D1330" s="23">
        <f>_xlfn.XLOOKUP(C1330,MasterSheet!H:H,MasterSheet!F:F)</f>
        <v/>
      </c>
      <c r="E1330" s="24">
        <f>SUMIFS(MasterSheet!J:J, MasterSheet!B:B, A1330, MasterSheet!D:D, B1330, MasterSheet!H:H, C1330)</f>
        <v/>
      </c>
      <c r="F1330" s="24">
        <f>E1330*D1330</f>
        <v/>
      </c>
      <c r="G1330" s="28">
        <f>SUMIFS(MasterSheet!K:K, MasterSheet!B:B, A1330, MasterSheet!D:D, B1330, MasterSheet!H:H, C1330)</f>
        <v/>
      </c>
      <c r="H1330" s="28">
        <f>G1330*D1330</f>
        <v/>
      </c>
      <c r="I1330" s="30">
        <f>SUMIFS(MasterSheet!L:L, MasterSheet!B:B, A1330, MasterSheet!D:D, B1330, MasterSheet!H:H, C1330)</f>
        <v/>
      </c>
      <c r="J1330" s="30">
        <f>I1330*D1330</f>
        <v/>
      </c>
      <c r="K1330" s="23">
        <f>UPPER(VLOOKUP(C1330,MasterSheet!H:U,14,))</f>
        <v/>
      </c>
    </row>
    <row r="1331">
      <c r="A1331" s="23" t="inlineStr">
        <is>
          <t>EED117194</t>
        </is>
      </c>
      <c r="B1331" s="32" t="n">
        <v>45856</v>
      </c>
      <c r="C1331" s="23" t="n">
        <v>901518</v>
      </c>
      <c r="D1331" s="23">
        <f>_xlfn.XLOOKUP(C1331,MasterSheet!H:H,MasterSheet!F:F)</f>
        <v/>
      </c>
      <c r="E1331" s="24">
        <f>SUMIFS(MasterSheet!J:J, MasterSheet!B:B, A1331, MasterSheet!D:D, B1331, MasterSheet!H:H, C1331)</f>
        <v/>
      </c>
      <c r="F1331" s="24">
        <f>E1331*D1331</f>
        <v/>
      </c>
      <c r="G1331" s="28">
        <f>SUMIFS(MasterSheet!K:K, MasterSheet!B:B, A1331, MasterSheet!D:D, B1331, MasterSheet!H:H, C1331)</f>
        <v/>
      </c>
      <c r="H1331" s="28">
        <f>G1331*D1331</f>
        <v/>
      </c>
      <c r="I1331" s="30">
        <f>SUMIFS(MasterSheet!L:L, MasterSheet!B:B, A1331, MasterSheet!D:D, B1331, MasterSheet!H:H, C1331)</f>
        <v/>
      </c>
      <c r="J1331" s="30">
        <f>I1331*D1331</f>
        <v/>
      </c>
      <c r="K1331" s="23">
        <f>UPPER(VLOOKUP(C1331,MasterSheet!H:U,14,))</f>
        <v/>
      </c>
    </row>
    <row r="1332">
      <c r="A1332" s="23" t="inlineStr">
        <is>
          <t>EED117073</t>
        </is>
      </c>
      <c r="B1332" s="32" t="n">
        <v>45856</v>
      </c>
      <c r="C1332" s="23" t="n">
        <v>127608</v>
      </c>
      <c r="D1332" s="23">
        <f>_xlfn.XLOOKUP(C1332,MasterSheet!H:H,MasterSheet!F:F)</f>
        <v/>
      </c>
      <c r="E1332" s="24">
        <f>SUMIFS(MasterSheet!J:J, MasterSheet!B:B, A1332, MasterSheet!D:D, B1332, MasterSheet!H:H, C1332)</f>
        <v/>
      </c>
      <c r="F1332" s="24">
        <f>E1332*D1332</f>
        <v/>
      </c>
      <c r="G1332" s="28">
        <f>SUMIFS(MasterSheet!K:K, MasterSheet!B:B, A1332, MasterSheet!D:D, B1332, MasterSheet!H:H, C1332)</f>
        <v/>
      </c>
      <c r="H1332" s="28">
        <f>G1332*D1332</f>
        <v/>
      </c>
      <c r="I1332" s="30">
        <f>SUMIFS(MasterSheet!L:L, MasterSheet!B:B, A1332, MasterSheet!D:D, B1332, MasterSheet!H:H, C1332)</f>
        <v/>
      </c>
      <c r="J1332" s="30">
        <f>I1332*D1332</f>
        <v/>
      </c>
      <c r="K1332" s="23">
        <f>UPPER(VLOOKUP(C1332,MasterSheet!H:U,14,))</f>
        <v/>
      </c>
    </row>
    <row r="1333">
      <c r="A1333" s="23" t="inlineStr">
        <is>
          <t>EED117073</t>
        </is>
      </c>
      <c r="B1333" s="32" t="n">
        <v>45856</v>
      </c>
      <c r="C1333" s="23" t="n">
        <v>156603</v>
      </c>
      <c r="D1333" s="23">
        <f>_xlfn.XLOOKUP(C1333,MasterSheet!H:H,MasterSheet!F:F)</f>
        <v/>
      </c>
      <c r="E1333" s="24">
        <f>SUMIFS(MasterSheet!J:J, MasterSheet!B:B, A1333, MasterSheet!D:D, B1333, MasterSheet!H:H, C1333)</f>
        <v/>
      </c>
      <c r="F1333" s="24">
        <f>E1333*D1333</f>
        <v/>
      </c>
      <c r="G1333" s="28">
        <f>SUMIFS(MasterSheet!K:K, MasterSheet!B:B, A1333, MasterSheet!D:D, B1333, MasterSheet!H:H, C1333)</f>
        <v/>
      </c>
      <c r="H1333" s="28">
        <f>G1333*D1333</f>
        <v/>
      </c>
      <c r="I1333" s="30">
        <f>SUMIFS(MasterSheet!L:L, MasterSheet!B:B, A1333, MasterSheet!D:D, B1333, MasterSheet!H:H, C1333)</f>
        <v/>
      </c>
      <c r="J1333" s="30">
        <f>I1333*D1333</f>
        <v/>
      </c>
      <c r="K1333" s="23">
        <f>UPPER(VLOOKUP(C1333,MasterSheet!H:U,14,))</f>
        <v/>
      </c>
    </row>
    <row r="1334">
      <c r="A1334" s="23" t="inlineStr">
        <is>
          <t>EED117073</t>
        </is>
      </c>
      <c r="B1334" s="32" t="n">
        <v>45856</v>
      </c>
      <c r="C1334" s="23" t="n">
        <v>300526</v>
      </c>
      <c r="D1334" s="23">
        <f>_xlfn.XLOOKUP(C1334,MasterSheet!H:H,MasterSheet!F:F)</f>
        <v/>
      </c>
      <c r="E1334" s="24">
        <f>SUMIFS(MasterSheet!J:J, MasterSheet!B:B, A1334, MasterSheet!D:D, B1334, MasterSheet!H:H, C1334)</f>
        <v/>
      </c>
      <c r="F1334" s="24">
        <f>E1334*D1334</f>
        <v/>
      </c>
      <c r="G1334" s="28">
        <f>SUMIFS(MasterSheet!K:K, MasterSheet!B:B, A1334, MasterSheet!D:D, B1334, MasterSheet!H:H, C1334)</f>
        <v/>
      </c>
      <c r="H1334" s="28">
        <f>G1334*D1334</f>
        <v/>
      </c>
      <c r="I1334" s="30">
        <f>SUMIFS(MasterSheet!L:L, MasterSheet!B:B, A1334, MasterSheet!D:D, B1334, MasterSheet!H:H, C1334)</f>
        <v/>
      </c>
      <c r="J1334" s="30">
        <f>I1334*D1334</f>
        <v/>
      </c>
      <c r="K1334" s="23">
        <f>UPPER(VLOOKUP(C1334,MasterSheet!H:U,14,))</f>
        <v/>
      </c>
    </row>
    <row r="1335">
      <c r="A1335" s="23" t="inlineStr">
        <is>
          <t>EED117073</t>
        </is>
      </c>
      <c r="B1335" s="32" t="n">
        <v>45856</v>
      </c>
      <c r="C1335" s="23" t="n">
        <v>302239</v>
      </c>
      <c r="D1335" s="23">
        <f>_xlfn.XLOOKUP(C1335,MasterSheet!H:H,MasterSheet!F:F)</f>
        <v/>
      </c>
      <c r="E1335" s="24">
        <f>SUMIFS(MasterSheet!J:J, MasterSheet!B:B, A1335, MasterSheet!D:D, B1335, MasterSheet!H:H, C1335)</f>
        <v/>
      </c>
      <c r="F1335" s="24">
        <f>E1335*D1335</f>
        <v/>
      </c>
      <c r="G1335" s="28">
        <f>SUMIFS(MasterSheet!K:K, MasterSheet!B:B, A1335, MasterSheet!D:D, B1335, MasterSheet!H:H, C1335)</f>
        <v/>
      </c>
      <c r="H1335" s="28">
        <f>G1335*D1335</f>
        <v/>
      </c>
      <c r="I1335" s="30">
        <f>SUMIFS(MasterSheet!L:L, MasterSheet!B:B, A1335, MasterSheet!D:D, B1335, MasterSheet!H:H, C1335)</f>
        <v/>
      </c>
      <c r="J1335" s="30">
        <f>I1335*D1335</f>
        <v/>
      </c>
      <c r="K1335" s="23">
        <f>UPPER(VLOOKUP(C1335,MasterSheet!H:U,14,))</f>
        <v/>
      </c>
    </row>
    <row r="1336">
      <c r="A1336" s="23" t="inlineStr">
        <is>
          <t>EED117073</t>
        </is>
      </c>
      <c r="B1336" s="32" t="n">
        <v>45856</v>
      </c>
      <c r="C1336" s="23" t="n">
        <v>348918</v>
      </c>
      <c r="D1336" s="23">
        <f>_xlfn.XLOOKUP(C1336,MasterSheet!H:H,MasterSheet!F:F)</f>
        <v/>
      </c>
      <c r="E1336" s="24">
        <f>SUMIFS(MasterSheet!J:J, MasterSheet!B:B, A1336, MasterSheet!D:D, B1336, MasterSheet!H:H, C1336)</f>
        <v/>
      </c>
      <c r="F1336" s="24">
        <f>E1336*D1336</f>
        <v/>
      </c>
      <c r="G1336" s="28">
        <f>SUMIFS(MasterSheet!K:K, MasterSheet!B:B, A1336, MasterSheet!D:D, B1336, MasterSheet!H:H, C1336)</f>
        <v/>
      </c>
      <c r="H1336" s="28">
        <f>G1336*D1336</f>
        <v/>
      </c>
      <c r="I1336" s="30">
        <f>SUMIFS(MasterSheet!L:L, MasterSheet!B:B, A1336, MasterSheet!D:D, B1336, MasterSheet!H:H, C1336)</f>
        <v/>
      </c>
      <c r="J1336" s="30">
        <f>I1336*D1336</f>
        <v/>
      </c>
      <c r="K1336" s="23">
        <f>UPPER(VLOOKUP(C1336,MasterSheet!H:U,14,))</f>
        <v/>
      </c>
    </row>
    <row r="1337">
      <c r="A1337" s="23" t="inlineStr">
        <is>
          <t>EED117073</t>
        </is>
      </c>
      <c r="B1337" s="32" t="n">
        <v>45856</v>
      </c>
      <c r="C1337" s="23" t="n">
        <v>353303</v>
      </c>
      <c r="D1337" s="23">
        <f>_xlfn.XLOOKUP(C1337,MasterSheet!H:H,MasterSheet!F:F)</f>
        <v/>
      </c>
      <c r="E1337" s="24">
        <f>SUMIFS(MasterSheet!J:J, MasterSheet!B:B, A1337, MasterSheet!D:D, B1337, MasterSheet!H:H, C1337)</f>
        <v/>
      </c>
      <c r="F1337" s="24">
        <f>E1337*D1337</f>
        <v/>
      </c>
      <c r="G1337" s="28">
        <f>SUMIFS(MasterSheet!K:K, MasterSheet!B:B, A1337, MasterSheet!D:D, B1337, MasterSheet!H:H, C1337)</f>
        <v/>
      </c>
      <c r="H1337" s="28">
        <f>G1337*D1337</f>
        <v/>
      </c>
      <c r="I1337" s="30">
        <f>SUMIFS(MasterSheet!L:L, MasterSheet!B:B, A1337, MasterSheet!D:D, B1337, MasterSheet!H:H, C1337)</f>
        <v/>
      </c>
      <c r="J1337" s="30">
        <f>I1337*D1337</f>
        <v/>
      </c>
      <c r="K1337" s="23">
        <f>UPPER(VLOOKUP(C1337,MasterSheet!H:U,14,))</f>
        <v/>
      </c>
    </row>
    <row r="1338">
      <c r="A1338" s="23" t="inlineStr">
        <is>
          <t>EED117073</t>
        </is>
      </c>
      <c r="B1338" s="32" t="n">
        <v>45856</v>
      </c>
      <c r="C1338" s="23" t="n">
        <v>355115</v>
      </c>
      <c r="D1338" s="23">
        <f>_xlfn.XLOOKUP(C1338,MasterSheet!H:H,MasterSheet!F:F)</f>
        <v/>
      </c>
      <c r="E1338" s="24">
        <f>SUMIFS(MasterSheet!J:J, MasterSheet!B:B, A1338, MasterSheet!D:D, B1338, MasterSheet!H:H, C1338)</f>
        <v/>
      </c>
      <c r="F1338" s="24">
        <f>E1338*D1338</f>
        <v/>
      </c>
      <c r="G1338" s="28">
        <f>SUMIFS(MasterSheet!K:K, MasterSheet!B:B, A1338, MasterSheet!D:D, B1338, MasterSheet!H:H, C1338)</f>
        <v/>
      </c>
      <c r="H1338" s="28">
        <f>G1338*D1338</f>
        <v/>
      </c>
      <c r="I1338" s="30">
        <f>SUMIFS(MasterSheet!L:L, MasterSheet!B:B, A1338, MasterSheet!D:D, B1338, MasterSheet!H:H, C1338)</f>
        <v/>
      </c>
      <c r="J1338" s="30">
        <f>I1338*D1338</f>
        <v/>
      </c>
      <c r="K1338" s="23">
        <f>UPPER(VLOOKUP(C1338,MasterSheet!H:U,14,))</f>
        <v/>
      </c>
    </row>
    <row r="1339">
      <c r="A1339" s="23" t="inlineStr">
        <is>
          <t>EED117073</t>
        </is>
      </c>
      <c r="B1339" s="32" t="n">
        <v>45856</v>
      </c>
      <c r="C1339" s="23" t="n">
        <v>356906</v>
      </c>
      <c r="D1339" s="23">
        <f>_xlfn.XLOOKUP(C1339,MasterSheet!H:H,MasterSheet!F:F)</f>
        <v/>
      </c>
      <c r="E1339" s="24">
        <f>SUMIFS(MasterSheet!J:J, MasterSheet!B:B, A1339, MasterSheet!D:D, B1339, MasterSheet!H:H, C1339)</f>
        <v/>
      </c>
      <c r="F1339" s="24">
        <f>E1339*D1339</f>
        <v/>
      </c>
      <c r="G1339" s="28">
        <f>SUMIFS(MasterSheet!K:K, MasterSheet!B:B, A1339, MasterSheet!D:D, B1339, MasterSheet!H:H, C1339)</f>
        <v/>
      </c>
      <c r="H1339" s="28">
        <f>G1339*D1339</f>
        <v/>
      </c>
      <c r="I1339" s="30">
        <f>SUMIFS(MasterSheet!L:L, MasterSheet!B:B, A1339, MasterSheet!D:D, B1339, MasterSheet!H:H, C1339)</f>
        <v/>
      </c>
      <c r="J1339" s="30">
        <f>I1339*D1339</f>
        <v/>
      </c>
      <c r="K1339" s="23">
        <f>UPPER(VLOOKUP(C1339,MasterSheet!H:U,14,))</f>
        <v/>
      </c>
    </row>
    <row r="1340">
      <c r="A1340" s="23" t="inlineStr">
        <is>
          <t>EED117073</t>
        </is>
      </c>
      <c r="B1340" s="32" t="n">
        <v>45856</v>
      </c>
      <c r="C1340" s="23" t="n">
        <v>381508</v>
      </c>
      <c r="D1340" s="23">
        <f>_xlfn.XLOOKUP(C1340,MasterSheet!H:H,MasterSheet!F:F)</f>
        <v/>
      </c>
      <c r="E1340" s="24">
        <f>SUMIFS(MasterSheet!J:J, MasterSheet!B:B, A1340, MasterSheet!D:D, B1340, MasterSheet!H:H, C1340)</f>
        <v/>
      </c>
      <c r="F1340" s="24">
        <f>E1340*D1340</f>
        <v/>
      </c>
      <c r="G1340" s="28">
        <f>SUMIFS(MasterSheet!K:K, MasterSheet!B:B, A1340, MasterSheet!D:D, B1340, MasterSheet!H:H, C1340)</f>
        <v/>
      </c>
      <c r="H1340" s="28">
        <f>G1340*D1340</f>
        <v/>
      </c>
      <c r="I1340" s="30">
        <f>SUMIFS(MasterSheet!L:L, MasterSheet!B:B, A1340, MasterSheet!D:D, B1340, MasterSheet!H:H, C1340)</f>
        <v/>
      </c>
      <c r="J1340" s="30">
        <f>I1340*D1340</f>
        <v/>
      </c>
      <c r="K1340" s="23">
        <f>UPPER(VLOOKUP(C1340,MasterSheet!H:U,14,))</f>
        <v/>
      </c>
    </row>
    <row r="1341">
      <c r="A1341" s="23" t="inlineStr">
        <is>
          <t>Return From IGIB</t>
        </is>
      </c>
      <c r="B1341" s="32" t="n">
        <v>45860</v>
      </c>
      <c r="C1341" s="23" t="n">
        <v>424602</v>
      </c>
      <c r="D1341" s="23">
        <f>_xlfn.XLOOKUP(C1341,MasterSheet!H:H,MasterSheet!F:F)</f>
        <v/>
      </c>
      <c r="E1341" s="24">
        <f>SUMIFS(MasterSheet!J:J, MasterSheet!B:B, A1341, MasterSheet!D:D, B1341, MasterSheet!H:H, C1341)</f>
        <v/>
      </c>
      <c r="F1341" s="24">
        <f>E1341*D1341</f>
        <v/>
      </c>
      <c r="G1341" s="28">
        <f>SUMIFS(MasterSheet!K:K, MasterSheet!B:B, A1341, MasterSheet!D:D, B1341, MasterSheet!H:H, C1341)</f>
        <v/>
      </c>
      <c r="H1341" s="28">
        <f>G1341*D1341</f>
        <v/>
      </c>
      <c r="I1341" s="30">
        <f>SUMIFS(MasterSheet!L:L, MasterSheet!B:B, A1341, MasterSheet!D:D, B1341, MasterSheet!H:H, C1341)</f>
        <v/>
      </c>
      <c r="J1341" s="30">
        <f>I1341*D1341</f>
        <v/>
      </c>
      <c r="K1341" s="23">
        <f>UPPER(VLOOKUP(C1341,MasterSheet!H:U,14,))</f>
        <v/>
      </c>
    </row>
    <row r="1342">
      <c r="A1342" s="23" t="inlineStr">
        <is>
          <t>Return From IGIB</t>
        </is>
      </c>
      <c r="B1342" s="32" t="n">
        <v>45860</v>
      </c>
      <c r="C1342" s="23" t="n">
        <v>421002</v>
      </c>
      <c r="D1342" s="23">
        <f>_xlfn.XLOOKUP(C1342,MasterSheet!H:H,MasterSheet!F:F)</f>
        <v/>
      </c>
      <c r="E1342" s="24">
        <f>SUMIFS(MasterSheet!J:J, MasterSheet!B:B, A1342, MasterSheet!D:D, B1342, MasterSheet!H:H, C1342)</f>
        <v/>
      </c>
      <c r="F1342" s="24">
        <f>E1342*D1342</f>
        <v/>
      </c>
      <c r="G1342" s="28">
        <f>SUMIFS(MasterSheet!K:K, MasterSheet!B:B, A1342, MasterSheet!D:D, B1342, MasterSheet!H:H, C1342)</f>
        <v/>
      </c>
      <c r="H1342" s="28">
        <f>G1342*D1342</f>
        <v/>
      </c>
      <c r="I1342" s="30">
        <f>SUMIFS(MasterSheet!L:L, MasterSheet!B:B, A1342, MasterSheet!D:D, B1342, MasterSheet!H:H, C1342)</f>
        <v/>
      </c>
      <c r="J1342" s="30">
        <f>I1342*D1342</f>
        <v/>
      </c>
      <c r="K1342" s="23">
        <f>UPPER(VLOOKUP(C1342,MasterSheet!H:U,14,))</f>
        <v/>
      </c>
    </row>
    <row r="1343">
      <c r="A1343" s="23" t="inlineStr">
        <is>
          <t>Return From IGIB</t>
        </is>
      </c>
      <c r="B1343" s="32" t="n">
        <v>45860</v>
      </c>
      <c r="C1343" s="23" t="n">
        <v>420801</v>
      </c>
      <c r="D1343" s="23">
        <f>_xlfn.XLOOKUP(C1343,MasterSheet!H:H,MasterSheet!F:F)</f>
        <v/>
      </c>
      <c r="E1343" s="24">
        <f>SUMIFS(MasterSheet!J:J, MasterSheet!B:B, A1343, MasterSheet!D:D, B1343, MasterSheet!H:H, C1343)</f>
        <v/>
      </c>
      <c r="F1343" s="24">
        <f>E1343*D1343</f>
        <v/>
      </c>
      <c r="G1343" s="28">
        <f>SUMIFS(MasterSheet!K:K, MasterSheet!B:B, A1343, MasterSheet!D:D, B1343, MasterSheet!H:H, C1343)</f>
        <v/>
      </c>
      <c r="H1343" s="28">
        <f>G1343*D1343</f>
        <v/>
      </c>
      <c r="I1343" s="30">
        <f>SUMIFS(MasterSheet!L:L, MasterSheet!B:B, A1343, MasterSheet!D:D, B1343, MasterSheet!H:H, C1343)</f>
        <v/>
      </c>
      <c r="J1343" s="30">
        <f>I1343*D1343</f>
        <v/>
      </c>
      <c r="K1343" s="23">
        <f>UPPER(VLOOKUP(C1343,MasterSheet!H:U,14,))</f>
        <v/>
      </c>
    </row>
    <row r="1344">
      <c r="A1344" s="23" t="inlineStr">
        <is>
          <t>Return From IGIB</t>
        </is>
      </c>
      <c r="B1344" s="32" t="n">
        <v>45860</v>
      </c>
      <c r="C1344" s="23" t="n">
        <v>421403</v>
      </c>
      <c r="D1344" s="23">
        <f>_xlfn.XLOOKUP(C1344,MasterSheet!H:H,MasterSheet!F:F)</f>
        <v/>
      </c>
      <c r="E1344" s="24">
        <f>SUMIFS(MasterSheet!J:J, MasterSheet!B:B, A1344, MasterSheet!D:D, B1344, MasterSheet!H:H, C1344)</f>
        <v/>
      </c>
      <c r="F1344" s="24">
        <f>E1344*D1344</f>
        <v/>
      </c>
      <c r="G1344" s="28">
        <f>SUMIFS(MasterSheet!K:K, MasterSheet!B:B, A1344, MasterSheet!D:D, B1344, MasterSheet!H:H, C1344)</f>
        <v/>
      </c>
      <c r="H1344" s="28">
        <f>G1344*D1344</f>
        <v/>
      </c>
      <c r="I1344" s="30">
        <f>SUMIFS(MasterSheet!L:L, MasterSheet!B:B, A1344, MasterSheet!D:D, B1344, MasterSheet!H:H, C1344)</f>
        <v/>
      </c>
      <c r="J1344" s="30">
        <f>I1344*D1344</f>
        <v/>
      </c>
      <c r="K1344" s="23">
        <f>UPPER(VLOOKUP(C1344,MasterSheet!H:U,14,))</f>
        <v/>
      </c>
    </row>
    <row r="1345">
      <c r="A1345" s="23" t="inlineStr">
        <is>
          <t>INV250717-001</t>
        </is>
      </c>
      <c r="B1345" s="32" t="n">
        <v>45860</v>
      </c>
      <c r="C1345" s="23" t="inlineStr">
        <is>
          <t xml:space="preserve">T64812 </t>
        </is>
      </c>
      <c r="D1345" s="23">
        <f>_xlfn.XLOOKUP(C1345,MasterSheet!H:H,MasterSheet!F:F)</f>
        <v/>
      </c>
      <c r="E1345" s="24">
        <f>SUMIFS(MasterSheet!J:J, MasterSheet!B:B, A1345, MasterSheet!D:D, B1345, MasterSheet!H:H, C1345)</f>
        <v/>
      </c>
      <c r="F1345" s="24">
        <f>E1345*D1345</f>
        <v/>
      </c>
      <c r="G1345" s="28">
        <f>SUMIFS(MasterSheet!K:K, MasterSheet!B:B, A1345, MasterSheet!D:D, B1345, MasterSheet!H:H, C1345)</f>
        <v/>
      </c>
      <c r="H1345" s="28">
        <f>G1345*D1345</f>
        <v/>
      </c>
      <c r="I1345" s="30">
        <f>SUMIFS(MasterSheet!L:L, MasterSheet!B:B, A1345, MasterSheet!D:D, B1345, MasterSheet!H:H, C1345)</f>
        <v/>
      </c>
      <c r="J1345" s="30">
        <f>I1345*D1345</f>
        <v/>
      </c>
      <c r="K1345" s="23">
        <f>UPPER(VLOOKUP(C1345,MasterSheet!H:U,14,))</f>
        <v/>
      </c>
    </row>
    <row r="1346">
      <c r="A1346" s="23" t="inlineStr">
        <is>
          <t>INV250717-001</t>
        </is>
      </c>
      <c r="B1346" s="32" t="n">
        <v>45860</v>
      </c>
      <c r="C1346" s="23" t="inlineStr">
        <is>
          <t xml:space="preserve">T1257 </t>
        </is>
      </c>
      <c r="D1346" s="23">
        <f>_xlfn.XLOOKUP(C1346,MasterSheet!H:H,MasterSheet!F:F)</f>
        <v/>
      </c>
      <c r="E1346" s="24">
        <f>SUMIFS(MasterSheet!J:J, MasterSheet!B:B, A1346, MasterSheet!D:D, B1346, MasterSheet!H:H, C1346)</f>
        <v/>
      </c>
      <c r="F1346" s="24">
        <f>E1346*D1346</f>
        <v/>
      </c>
      <c r="G1346" s="28">
        <f>SUMIFS(MasterSheet!K:K, MasterSheet!B:B, A1346, MasterSheet!D:D, B1346, MasterSheet!H:H, C1346)</f>
        <v/>
      </c>
      <c r="H1346" s="28">
        <f>G1346*D1346</f>
        <v/>
      </c>
      <c r="I1346" s="30">
        <f>SUMIFS(MasterSheet!L:L, MasterSheet!B:B, A1346, MasterSheet!D:D, B1346, MasterSheet!H:H, C1346)</f>
        <v/>
      </c>
      <c r="J1346" s="30">
        <f>I1346*D1346</f>
        <v/>
      </c>
      <c r="K1346" s="23">
        <f>UPPER(VLOOKUP(C1346,MasterSheet!H:U,14,))</f>
        <v/>
      </c>
    </row>
    <row r="1347">
      <c r="A1347" s="23" t="inlineStr">
        <is>
          <t>INV250717-002</t>
        </is>
      </c>
      <c r="B1347" s="32" t="n">
        <v>45860</v>
      </c>
      <c r="C1347" s="23" t="inlineStr">
        <is>
          <t xml:space="preserve">T6186 </t>
        </is>
      </c>
      <c r="D1347" s="23">
        <f>_xlfn.XLOOKUP(C1347,MasterSheet!H:H,MasterSheet!F:F)</f>
        <v/>
      </c>
      <c r="E1347" s="24">
        <f>SUMIFS(MasterSheet!J:J, MasterSheet!B:B, A1347, MasterSheet!D:D, B1347, MasterSheet!H:H, C1347)</f>
        <v/>
      </c>
      <c r="F1347" s="24">
        <f>E1347*D1347</f>
        <v/>
      </c>
      <c r="G1347" s="28">
        <f>SUMIFS(MasterSheet!K:K, MasterSheet!B:B, A1347, MasterSheet!D:D, B1347, MasterSheet!H:H, C1347)</f>
        <v/>
      </c>
      <c r="H1347" s="28">
        <f>G1347*D1347</f>
        <v/>
      </c>
      <c r="I1347" s="30">
        <f>SUMIFS(MasterSheet!L:L, MasterSheet!B:B, A1347, MasterSheet!D:D, B1347, MasterSheet!H:H, C1347)</f>
        <v/>
      </c>
      <c r="J1347" s="30">
        <f>I1347*D1347</f>
        <v/>
      </c>
      <c r="K1347" s="23">
        <f>UPPER(VLOOKUP(C1347,MasterSheet!H:U,14,))</f>
        <v/>
      </c>
    </row>
    <row r="1348">
      <c r="A1348" s="23" t="inlineStr">
        <is>
          <t>INV250717-002</t>
        </is>
      </c>
      <c r="B1348" s="32" t="n">
        <v>45860</v>
      </c>
      <c r="C1348" s="23" t="inlineStr">
        <is>
          <t xml:space="preserve">T7638 </t>
        </is>
      </c>
      <c r="D1348" s="23">
        <f>_xlfn.XLOOKUP(C1348,MasterSheet!H:H,MasterSheet!F:F)</f>
        <v/>
      </c>
      <c r="E1348" s="24">
        <f>SUMIFS(MasterSheet!J:J, MasterSheet!B:B, A1348, MasterSheet!D:D, B1348, MasterSheet!H:H, C1348)</f>
        <v/>
      </c>
      <c r="F1348" s="24">
        <f>E1348*D1348</f>
        <v/>
      </c>
      <c r="G1348" s="28">
        <f>SUMIFS(MasterSheet!K:K, MasterSheet!B:B, A1348, MasterSheet!D:D, B1348, MasterSheet!H:H, C1348)</f>
        <v/>
      </c>
      <c r="H1348" s="28">
        <f>G1348*D1348</f>
        <v/>
      </c>
      <c r="I1348" s="30">
        <f>SUMIFS(MasterSheet!L:L, MasterSheet!B:B, A1348, MasterSheet!D:D, B1348, MasterSheet!H:H, C1348)</f>
        <v/>
      </c>
      <c r="J1348" s="30">
        <f>I1348*D1348</f>
        <v/>
      </c>
      <c r="K1348" s="23">
        <f>UPPER(VLOOKUP(C1348,MasterSheet!H:U,14,))</f>
        <v/>
      </c>
    </row>
    <row r="1349">
      <c r="A1349" s="23" t="inlineStr">
        <is>
          <t>INV250717-002</t>
        </is>
      </c>
      <c r="B1349" s="32" t="n">
        <v>45860</v>
      </c>
      <c r="C1349" s="23" t="inlineStr">
        <is>
          <t xml:space="preserve">T2604 </t>
        </is>
      </c>
      <c r="D1349" s="23">
        <f>_xlfn.XLOOKUP(C1349,MasterSheet!H:H,MasterSheet!F:F)</f>
        <v/>
      </c>
      <c r="E1349" s="24">
        <f>SUMIFS(MasterSheet!J:J, MasterSheet!B:B, A1349, MasterSheet!D:D, B1349, MasterSheet!H:H, C1349)</f>
        <v/>
      </c>
      <c r="F1349" s="24">
        <f>E1349*D1349</f>
        <v/>
      </c>
      <c r="G1349" s="28">
        <f>SUMIFS(MasterSheet!K:K, MasterSheet!B:B, A1349, MasterSheet!D:D, B1349, MasterSheet!H:H, C1349)</f>
        <v/>
      </c>
      <c r="H1349" s="28">
        <f>G1349*D1349</f>
        <v/>
      </c>
      <c r="I1349" s="30">
        <f>SUMIFS(MasterSheet!L:L, MasterSheet!B:B, A1349, MasterSheet!D:D, B1349, MasterSheet!H:H, C1349)</f>
        <v/>
      </c>
      <c r="J1349" s="30">
        <f>I1349*D1349</f>
        <v/>
      </c>
      <c r="K1349" s="23">
        <f>UPPER(VLOOKUP(C1349,MasterSheet!H:U,14,))</f>
        <v/>
      </c>
    </row>
    <row r="1350">
      <c r="A1350" s="23" t="inlineStr">
        <is>
          <t>INV250717-002</t>
        </is>
      </c>
      <c r="B1350" s="32" t="n">
        <v>45860</v>
      </c>
      <c r="C1350" s="23" t="inlineStr">
        <is>
          <t xml:space="preserve">T4449 </t>
        </is>
      </c>
      <c r="D1350" s="23">
        <f>_xlfn.XLOOKUP(C1350,MasterSheet!H:H,MasterSheet!F:F)</f>
        <v/>
      </c>
      <c r="E1350" s="24">
        <f>SUMIFS(MasterSheet!J:J, MasterSheet!B:B, A1350, MasterSheet!D:D, B1350, MasterSheet!H:H, C1350)</f>
        <v/>
      </c>
      <c r="F1350" s="24">
        <f>E1350*D1350</f>
        <v/>
      </c>
      <c r="G1350" s="28">
        <f>SUMIFS(MasterSheet!K:K, MasterSheet!B:B, A1350, MasterSheet!D:D, B1350, MasterSheet!H:H, C1350)</f>
        <v/>
      </c>
      <c r="H1350" s="28">
        <f>G1350*D1350</f>
        <v/>
      </c>
      <c r="I1350" s="30">
        <f>SUMIFS(MasterSheet!L:L, MasterSheet!B:B, A1350, MasterSheet!D:D, B1350, MasterSheet!H:H, C1350)</f>
        <v/>
      </c>
      <c r="J1350" s="30">
        <f>I1350*D1350</f>
        <v/>
      </c>
      <c r="K1350" s="23">
        <f>UPPER(VLOOKUP(C1350,MasterSheet!H:U,14,))</f>
        <v/>
      </c>
    </row>
    <row r="1351">
      <c r="A1351" s="23" t="inlineStr">
        <is>
          <t>INV250717-002</t>
        </is>
      </c>
      <c r="B1351" s="32" t="n">
        <v>45860</v>
      </c>
      <c r="C1351" s="23" t="inlineStr">
        <is>
          <t xml:space="preserve">TQ0179 </t>
        </is>
      </c>
      <c r="D1351" s="23">
        <f>_xlfn.XLOOKUP(C1351,MasterSheet!H:H,MasterSheet!F:F)</f>
        <v/>
      </c>
      <c r="E1351" s="24">
        <f>SUMIFS(MasterSheet!J:J, MasterSheet!B:B, A1351, MasterSheet!D:D, B1351, MasterSheet!H:H, C1351)</f>
        <v/>
      </c>
      <c r="F1351" s="24">
        <f>E1351*D1351</f>
        <v/>
      </c>
      <c r="G1351" s="28">
        <f>SUMIFS(MasterSheet!K:K, MasterSheet!B:B, A1351, MasterSheet!D:D, B1351, MasterSheet!H:H, C1351)</f>
        <v/>
      </c>
      <c r="H1351" s="28">
        <f>G1351*D1351</f>
        <v/>
      </c>
      <c r="I1351" s="30">
        <f>SUMIFS(MasterSheet!L:L, MasterSheet!B:B, A1351, MasterSheet!D:D, B1351, MasterSheet!H:H, C1351)</f>
        <v/>
      </c>
      <c r="J1351" s="30">
        <f>I1351*D1351</f>
        <v/>
      </c>
      <c r="K1351" s="23">
        <f>UPPER(VLOOKUP(C1351,MasterSheet!H:U,14,))</f>
        <v/>
      </c>
    </row>
    <row r="1352">
      <c r="A1352" s="23" t="inlineStr">
        <is>
          <t>INV250717-003</t>
        </is>
      </c>
      <c r="B1352" s="32" t="n">
        <v>45860</v>
      </c>
      <c r="C1352" s="23" t="inlineStr">
        <is>
          <t xml:space="preserve">T6S1373 </t>
        </is>
      </c>
      <c r="D1352" s="23">
        <f>_xlfn.XLOOKUP(C1352,MasterSheet!H:H,MasterSheet!F:F)</f>
        <v/>
      </c>
      <c r="E1352" s="24">
        <f>SUMIFS(MasterSheet!J:J, MasterSheet!B:B, A1352, MasterSheet!D:D, B1352, MasterSheet!H:H, C1352)</f>
        <v/>
      </c>
      <c r="F1352" s="24">
        <f>E1352*D1352</f>
        <v/>
      </c>
      <c r="G1352" s="28">
        <f>SUMIFS(MasterSheet!K:K, MasterSheet!B:B, A1352, MasterSheet!D:D, B1352, MasterSheet!H:H, C1352)</f>
        <v/>
      </c>
      <c r="H1352" s="28">
        <f>G1352*D1352</f>
        <v/>
      </c>
      <c r="I1352" s="30">
        <f>SUMIFS(MasterSheet!L:L, MasterSheet!B:B, A1352, MasterSheet!D:D, B1352, MasterSheet!H:H, C1352)</f>
        <v/>
      </c>
      <c r="J1352" s="30">
        <f>I1352*D1352</f>
        <v/>
      </c>
      <c r="K1352" s="23">
        <f>UPPER(VLOOKUP(C1352,MasterSheet!H:U,14,))</f>
        <v/>
      </c>
    </row>
    <row r="1353">
      <c r="A1353" s="23" t="inlineStr">
        <is>
          <t>INV250717-003</t>
        </is>
      </c>
      <c r="B1353" s="32" t="n">
        <v>45860</v>
      </c>
      <c r="C1353" s="23" t="inlineStr">
        <is>
          <t xml:space="preserve">T14066 </t>
        </is>
      </c>
      <c r="D1353" s="23">
        <f>_xlfn.XLOOKUP(C1353,MasterSheet!H:H,MasterSheet!F:F)</f>
        <v/>
      </c>
      <c r="E1353" s="24">
        <f>SUMIFS(MasterSheet!J:J, MasterSheet!B:B, A1353, MasterSheet!D:D, B1353, MasterSheet!H:H, C1353)</f>
        <v/>
      </c>
      <c r="F1353" s="24">
        <f>E1353*D1353</f>
        <v/>
      </c>
      <c r="G1353" s="28">
        <f>SUMIFS(MasterSheet!K:K, MasterSheet!B:B, A1353, MasterSheet!D:D, B1353, MasterSheet!H:H, C1353)</f>
        <v/>
      </c>
      <c r="H1353" s="28">
        <f>G1353*D1353</f>
        <v/>
      </c>
      <c r="I1353" s="30">
        <f>SUMIFS(MasterSheet!L:L, MasterSheet!B:B, A1353, MasterSheet!D:D, B1353, MasterSheet!H:H, C1353)</f>
        <v/>
      </c>
      <c r="J1353" s="30">
        <f>I1353*D1353</f>
        <v/>
      </c>
      <c r="K1353" s="23">
        <f>UPPER(VLOOKUP(C1353,MasterSheet!H:U,14,))</f>
        <v/>
      </c>
    </row>
    <row r="1354">
      <c r="A1354" s="23" t="inlineStr">
        <is>
          <t>INV250717-003</t>
        </is>
      </c>
      <c r="B1354" s="32" t="n">
        <v>45860</v>
      </c>
      <c r="C1354" s="23" t="inlineStr">
        <is>
          <t xml:space="preserve">T1642 </t>
        </is>
      </c>
      <c r="D1354" s="23">
        <f>_xlfn.XLOOKUP(C1354,MasterSheet!H:H,MasterSheet!F:F)</f>
        <v/>
      </c>
      <c r="E1354" s="24">
        <f>SUMIFS(MasterSheet!J:J, MasterSheet!B:B, A1354, MasterSheet!D:D, B1354, MasterSheet!H:H, C1354)</f>
        <v/>
      </c>
      <c r="F1354" s="24">
        <f>E1354*D1354</f>
        <v/>
      </c>
      <c r="G1354" s="28">
        <f>SUMIFS(MasterSheet!K:K, MasterSheet!B:B, A1354, MasterSheet!D:D, B1354, MasterSheet!H:H, C1354)</f>
        <v/>
      </c>
      <c r="H1354" s="28">
        <f>G1354*D1354</f>
        <v/>
      </c>
      <c r="I1354" s="30">
        <f>SUMIFS(MasterSheet!L:L, MasterSheet!B:B, A1354, MasterSheet!D:D, B1354, MasterSheet!H:H, C1354)</f>
        <v/>
      </c>
      <c r="J1354" s="30">
        <f>I1354*D1354</f>
        <v/>
      </c>
      <c r="K1354" s="23">
        <f>UPPER(VLOOKUP(C1354,MasterSheet!H:U,14,))</f>
        <v/>
      </c>
    </row>
    <row r="1355">
      <c r="A1355" s="23" t="inlineStr">
        <is>
          <t>INV250717-003</t>
        </is>
      </c>
      <c r="B1355" s="32" t="n">
        <v>45860</v>
      </c>
      <c r="C1355" s="23" t="inlineStr">
        <is>
          <t xml:space="preserve">T29106 </t>
        </is>
      </c>
      <c r="D1355" s="23">
        <f>_xlfn.XLOOKUP(C1355,MasterSheet!H:H,MasterSheet!F:F)</f>
        <v/>
      </c>
      <c r="E1355" s="24">
        <f>SUMIFS(MasterSheet!J:J, MasterSheet!B:B, A1355, MasterSheet!D:D, B1355, MasterSheet!H:H, C1355)</f>
        <v/>
      </c>
      <c r="F1355" s="24">
        <f>E1355*D1355</f>
        <v/>
      </c>
      <c r="G1355" s="28">
        <f>SUMIFS(MasterSheet!K:K, MasterSheet!B:B, A1355, MasterSheet!D:D, B1355, MasterSheet!H:H, C1355)</f>
        <v/>
      </c>
      <c r="H1355" s="28">
        <f>G1355*D1355</f>
        <v/>
      </c>
      <c r="I1355" s="30">
        <f>SUMIFS(MasterSheet!L:L, MasterSheet!B:B, A1355, MasterSheet!D:D, B1355, MasterSheet!H:H, C1355)</f>
        <v/>
      </c>
      <c r="J1355" s="30">
        <f>I1355*D1355</f>
        <v/>
      </c>
      <c r="K1355" s="23">
        <f>UPPER(VLOOKUP(C1355,MasterSheet!H:U,14,))</f>
        <v/>
      </c>
    </row>
    <row r="1356">
      <c r="A1356" s="23" t="inlineStr">
        <is>
          <t>INV250717-003</t>
        </is>
      </c>
      <c r="B1356" s="32" t="n">
        <v>45860</v>
      </c>
      <c r="C1356" s="23" t="inlineStr">
        <is>
          <t xml:space="preserve">T6230 </t>
        </is>
      </c>
      <c r="D1356" s="23">
        <f>_xlfn.XLOOKUP(C1356,MasterSheet!H:H,MasterSheet!F:F)</f>
        <v/>
      </c>
      <c r="E1356" s="24">
        <f>SUMIFS(MasterSheet!J:J, MasterSheet!B:B, A1356, MasterSheet!D:D, B1356, MasterSheet!H:H, C1356)</f>
        <v/>
      </c>
      <c r="F1356" s="24">
        <f>E1356*D1356</f>
        <v/>
      </c>
      <c r="G1356" s="28">
        <f>SUMIFS(MasterSheet!K:K, MasterSheet!B:B, A1356, MasterSheet!D:D, B1356, MasterSheet!H:H, C1356)</f>
        <v/>
      </c>
      <c r="H1356" s="28">
        <f>G1356*D1356</f>
        <v/>
      </c>
      <c r="I1356" s="30">
        <f>SUMIFS(MasterSheet!L:L, MasterSheet!B:B, A1356, MasterSheet!D:D, B1356, MasterSheet!H:H, C1356)</f>
        <v/>
      </c>
      <c r="J1356" s="30">
        <f>I1356*D1356</f>
        <v/>
      </c>
      <c r="K1356" s="23">
        <f>UPPER(VLOOKUP(C1356,MasterSheet!H:U,14,))</f>
        <v/>
      </c>
    </row>
    <row r="1357">
      <c r="A1357" s="23" t="inlineStr">
        <is>
          <t>INV250717-003</t>
        </is>
      </c>
      <c r="B1357" s="32" t="n">
        <v>45860</v>
      </c>
      <c r="C1357" s="23" t="inlineStr">
        <is>
          <t xml:space="preserve">T10216 </t>
        </is>
      </c>
      <c r="D1357" s="23">
        <f>_xlfn.XLOOKUP(C1357,MasterSheet!H:H,MasterSheet!F:F)</f>
        <v/>
      </c>
      <c r="E1357" s="24">
        <f>SUMIFS(MasterSheet!J:J, MasterSheet!B:B, A1357, MasterSheet!D:D, B1357, MasterSheet!H:H, C1357)</f>
        <v/>
      </c>
      <c r="F1357" s="24">
        <f>E1357*D1357</f>
        <v/>
      </c>
      <c r="G1357" s="28">
        <f>SUMIFS(MasterSheet!K:K, MasterSheet!B:B, A1357, MasterSheet!D:D, B1357, MasterSheet!H:H, C1357)</f>
        <v/>
      </c>
      <c r="H1357" s="28">
        <f>G1357*D1357</f>
        <v/>
      </c>
      <c r="I1357" s="30">
        <f>SUMIFS(MasterSheet!L:L, MasterSheet!B:B, A1357, MasterSheet!D:D, B1357, MasterSheet!H:H, C1357)</f>
        <v/>
      </c>
      <c r="J1357" s="30">
        <f>I1357*D1357</f>
        <v/>
      </c>
      <c r="K1357" s="23">
        <f>UPPER(VLOOKUP(C1357,MasterSheet!H:U,14,))</f>
        <v/>
      </c>
    </row>
    <row r="1358">
      <c r="A1358" s="23" t="inlineStr">
        <is>
          <t>INV250717-003</t>
        </is>
      </c>
      <c r="B1358" s="32" t="n">
        <v>45860</v>
      </c>
      <c r="C1358" s="23" t="inlineStr">
        <is>
          <t xml:space="preserve">T28471 </t>
        </is>
      </c>
      <c r="D1358" s="23">
        <f>_xlfn.XLOOKUP(C1358,MasterSheet!H:H,MasterSheet!F:F)</f>
        <v/>
      </c>
      <c r="E1358" s="24">
        <f>SUMIFS(MasterSheet!J:J, MasterSheet!B:B, A1358, MasterSheet!D:D, B1358, MasterSheet!H:H, C1358)</f>
        <v/>
      </c>
      <c r="F1358" s="24">
        <f>E1358*D1358</f>
        <v/>
      </c>
      <c r="G1358" s="28">
        <f>SUMIFS(MasterSheet!K:K, MasterSheet!B:B, A1358, MasterSheet!D:D, B1358, MasterSheet!H:H, C1358)</f>
        <v/>
      </c>
      <c r="H1358" s="28">
        <f>G1358*D1358</f>
        <v/>
      </c>
      <c r="I1358" s="30">
        <f>SUMIFS(MasterSheet!L:L, MasterSheet!B:B, A1358, MasterSheet!D:D, B1358, MasterSheet!H:H, C1358)</f>
        <v/>
      </c>
      <c r="J1358" s="30">
        <f>I1358*D1358</f>
        <v/>
      </c>
      <c r="K1358" s="23">
        <f>UPPER(VLOOKUP(C1358,MasterSheet!H:U,14,))</f>
        <v/>
      </c>
    </row>
    <row r="1359">
      <c r="A1359" s="23" t="inlineStr">
        <is>
          <t>INV250717-003</t>
        </is>
      </c>
      <c r="B1359" s="32" t="n">
        <v>45860</v>
      </c>
      <c r="C1359" s="23" t="inlineStr">
        <is>
          <t xml:space="preserve">T6389 </t>
        </is>
      </c>
      <c r="D1359" s="23">
        <f>_xlfn.XLOOKUP(C1359,MasterSheet!H:H,MasterSheet!F:F)</f>
        <v/>
      </c>
      <c r="E1359" s="24">
        <f>SUMIFS(MasterSheet!J:J, MasterSheet!B:B, A1359, MasterSheet!D:D, B1359, MasterSheet!H:H, C1359)</f>
        <v/>
      </c>
      <c r="F1359" s="24">
        <f>E1359*D1359</f>
        <v/>
      </c>
      <c r="G1359" s="28">
        <f>SUMIFS(MasterSheet!K:K, MasterSheet!B:B, A1359, MasterSheet!D:D, B1359, MasterSheet!H:H, C1359)</f>
        <v/>
      </c>
      <c r="H1359" s="28">
        <f>G1359*D1359</f>
        <v/>
      </c>
      <c r="I1359" s="30">
        <f>SUMIFS(MasterSheet!L:L, MasterSheet!B:B, A1359, MasterSheet!D:D, B1359, MasterSheet!H:H, C1359)</f>
        <v/>
      </c>
      <c r="J1359" s="30">
        <f>I1359*D1359</f>
        <v/>
      </c>
      <c r="K1359" s="23">
        <f>UPPER(VLOOKUP(C1359,MasterSheet!H:U,14,))</f>
        <v/>
      </c>
    </row>
    <row r="1360">
      <c r="A1360" s="23" t="inlineStr">
        <is>
          <t>INV250717-003</t>
        </is>
      </c>
      <c r="B1360" s="32" t="n">
        <v>45860</v>
      </c>
      <c r="C1360" s="23" t="inlineStr">
        <is>
          <t xml:space="preserve">T3211 </t>
        </is>
      </c>
      <c r="D1360" s="23">
        <f>_xlfn.XLOOKUP(C1360,MasterSheet!H:H,MasterSheet!F:F)</f>
        <v/>
      </c>
      <c r="E1360" s="24">
        <f>SUMIFS(MasterSheet!J:J, MasterSheet!B:B, A1360, MasterSheet!D:D, B1360, MasterSheet!H:H, C1360)</f>
        <v/>
      </c>
      <c r="F1360" s="24">
        <f>E1360*D1360</f>
        <v/>
      </c>
      <c r="G1360" s="28">
        <f>SUMIFS(MasterSheet!K:K, MasterSheet!B:B, A1360, MasterSheet!D:D, B1360, MasterSheet!H:H, C1360)</f>
        <v/>
      </c>
      <c r="H1360" s="28">
        <f>G1360*D1360</f>
        <v/>
      </c>
      <c r="I1360" s="30">
        <f>SUMIFS(MasterSheet!L:L, MasterSheet!B:B, A1360, MasterSheet!D:D, B1360, MasterSheet!H:H, C1360)</f>
        <v/>
      </c>
      <c r="J1360" s="30">
        <f>I1360*D1360</f>
        <v/>
      </c>
      <c r="K1360" s="23">
        <f>UPPER(VLOOKUP(C1360,MasterSheet!H:U,14,))</f>
        <v/>
      </c>
    </row>
    <row r="1361">
      <c r="A1361" s="23" t="inlineStr">
        <is>
          <t>INV250717-003</t>
        </is>
      </c>
      <c r="B1361" s="32" t="n">
        <v>45860</v>
      </c>
      <c r="C1361" s="23" t="inlineStr">
        <is>
          <t xml:space="preserve">T1511 </t>
        </is>
      </c>
      <c r="D1361" s="23">
        <f>_xlfn.XLOOKUP(C1361,MasterSheet!H:H,MasterSheet!F:F)</f>
        <v/>
      </c>
      <c r="E1361" s="24">
        <f>SUMIFS(MasterSheet!J:J, MasterSheet!B:B, A1361, MasterSheet!D:D, B1361, MasterSheet!H:H, C1361)</f>
        <v/>
      </c>
      <c r="F1361" s="24">
        <f>E1361*D1361</f>
        <v/>
      </c>
      <c r="G1361" s="28">
        <f>SUMIFS(MasterSheet!K:K, MasterSheet!B:B, A1361, MasterSheet!D:D, B1361, MasterSheet!H:H, C1361)</f>
        <v/>
      </c>
      <c r="H1361" s="28">
        <f>G1361*D1361</f>
        <v/>
      </c>
      <c r="I1361" s="30">
        <f>SUMIFS(MasterSheet!L:L, MasterSheet!B:B, A1361, MasterSheet!D:D, B1361, MasterSheet!H:H, C1361)</f>
        <v/>
      </c>
      <c r="J1361" s="30">
        <f>I1361*D1361</f>
        <v/>
      </c>
      <c r="K1361" s="23">
        <f>UPPER(VLOOKUP(C1361,MasterSheet!H:U,14,))</f>
        <v/>
      </c>
    </row>
    <row r="1362">
      <c r="A1362" s="23" t="inlineStr">
        <is>
          <t>INV250717-003</t>
        </is>
      </c>
      <c r="B1362" s="32" t="n">
        <v>45860</v>
      </c>
      <c r="C1362" s="23" t="inlineStr">
        <is>
          <t xml:space="preserve">T1687 </t>
        </is>
      </c>
      <c r="D1362" s="23">
        <f>_xlfn.XLOOKUP(C1362,MasterSheet!H:H,MasterSheet!F:F)</f>
        <v/>
      </c>
      <c r="E1362" s="24">
        <f>SUMIFS(MasterSheet!J:J, MasterSheet!B:B, A1362, MasterSheet!D:D, B1362, MasterSheet!H:H, C1362)</f>
        <v/>
      </c>
      <c r="F1362" s="24">
        <f>E1362*D1362</f>
        <v/>
      </c>
      <c r="G1362" s="28">
        <f>SUMIFS(MasterSheet!K:K, MasterSheet!B:B, A1362, MasterSheet!D:D, B1362, MasterSheet!H:H, C1362)</f>
        <v/>
      </c>
      <c r="H1362" s="28">
        <f>G1362*D1362</f>
        <v/>
      </c>
      <c r="I1362" s="30">
        <f>SUMIFS(MasterSheet!L:L, MasterSheet!B:B, A1362, MasterSheet!D:D, B1362, MasterSheet!H:H, C1362)</f>
        <v/>
      </c>
      <c r="J1362" s="30">
        <f>I1362*D1362</f>
        <v/>
      </c>
      <c r="K1362" s="23">
        <f>UPPER(VLOOKUP(C1362,MasterSheet!H:U,14,))</f>
        <v/>
      </c>
    </row>
    <row r="1363">
      <c r="A1363" s="23" t="inlineStr">
        <is>
          <t>INV250717-003</t>
        </is>
      </c>
      <c r="B1363" s="32" t="n">
        <v>45860</v>
      </c>
      <c r="C1363" s="23" t="inlineStr">
        <is>
          <t xml:space="preserve">T1143 </t>
        </is>
      </c>
      <c r="D1363" s="23">
        <f>_xlfn.XLOOKUP(C1363,MasterSheet!H:H,MasterSheet!F:F)</f>
        <v/>
      </c>
      <c r="E1363" s="24">
        <f>SUMIFS(MasterSheet!J:J, MasterSheet!B:B, A1363, MasterSheet!D:D, B1363, MasterSheet!H:H, C1363)</f>
        <v/>
      </c>
      <c r="F1363" s="24">
        <f>E1363*D1363</f>
        <v/>
      </c>
      <c r="G1363" s="28">
        <f>SUMIFS(MasterSheet!K:K, MasterSheet!B:B, A1363, MasterSheet!D:D, B1363, MasterSheet!H:H, C1363)</f>
        <v/>
      </c>
      <c r="H1363" s="28">
        <f>G1363*D1363</f>
        <v/>
      </c>
      <c r="I1363" s="30">
        <f>SUMIFS(MasterSheet!L:L, MasterSheet!B:B, A1363, MasterSheet!D:D, B1363, MasterSheet!H:H, C1363)</f>
        <v/>
      </c>
      <c r="J1363" s="30">
        <f>I1363*D1363</f>
        <v/>
      </c>
      <c r="K1363" s="23">
        <f>UPPER(VLOOKUP(C1363,MasterSheet!H:U,14,))</f>
        <v/>
      </c>
    </row>
    <row r="1364">
      <c r="A1364" s="23" t="inlineStr">
        <is>
          <t>O071425IN3301012G</t>
        </is>
      </c>
      <c r="B1364" s="32" t="n">
        <v>45860</v>
      </c>
      <c r="C1364" s="23" t="inlineStr">
        <is>
          <t>D-001810-10-05</t>
        </is>
      </c>
      <c r="D1364" s="23">
        <f>_xlfn.XLOOKUP(C1364,MasterSheet!H:H,MasterSheet!F:F)</f>
        <v/>
      </c>
      <c r="E1364" s="24">
        <f>SUMIFS(MasterSheet!J:J, MasterSheet!B:B, A1364, MasterSheet!D:D, B1364, MasterSheet!H:H, C1364)</f>
        <v/>
      </c>
      <c r="F1364" s="24">
        <f>E1364*D1364</f>
        <v/>
      </c>
      <c r="G1364" s="28">
        <f>SUMIFS(MasterSheet!K:K, MasterSheet!B:B, A1364, MasterSheet!D:D, B1364, MasterSheet!H:H, C1364)</f>
        <v/>
      </c>
      <c r="H1364" s="28">
        <f>G1364*D1364</f>
        <v/>
      </c>
      <c r="I1364" s="30">
        <f>SUMIFS(MasterSheet!L:L, MasterSheet!B:B, A1364, MasterSheet!D:D, B1364, MasterSheet!H:H, C1364)</f>
        <v/>
      </c>
      <c r="J1364" s="30">
        <f>I1364*D1364</f>
        <v/>
      </c>
      <c r="K1364" s="23">
        <f>UPPER(VLOOKUP(C1364,MasterSheet!H:U,14,))</f>
        <v/>
      </c>
    </row>
    <row r="1365">
      <c r="A1365" s="23" t="inlineStr">
        <is>
          <t>O071425IN3301012G</t>
        </is>
      </c>
      <c r="B1365" s="32" t="n">
        <v>45860</v>
      </c>
      <c r="C1365" s="23" t="inlineStr">
        <is>
          <t>M-017856-00-0005</t>
        </is>
      </c>
      <c r="D1365" s="23">
        <f>_xlfn.XLOOKUP(C1365,MasterSheet!H:H,MasterSheet!F:F)</f>
        <v/>
      </c>
      <c r="E1365" s="24">
        <f>SUMIFS(MasterSheet!J:J, MasterSheet!B:B, A1365, MasterSheet!D:D, B1365, MasterSheet!H:H, C1365)</f>
        <v/>
      </c>
      <c r="F1365" s="24">
        <f>E1365*D1365</f>
        <v/>
      </c>
      <c r="G1365" s="28">
        <f>SUMIFS(MasterSheet!K:K, MasterSheet!B:B, A1365, MasterSheet!D:D, B1365, MasterSheet!H:H, C1365)</f>
        <v/>
      </c>
      <c r="H1365" s="28">
        <f>G1365*D1365</f>
        <v/>
      </c>
      <c r="I1365" s="30">
        <f>SUMIFS(MasterSheet!L:L, MasterSheet!B:B, A1365, MasterSheet!D:D, B1365, MasterSheet!H:H, C1365)</f>
        <v/>
      </c>
      <c r="J1365" s="30">
        <f>I1365*D1365</f>
        <v/>
      </c>
      <c r="K1365" s="23">
        <f>UPPER(VLOOKUP(C1365,MasterSheet!H:U,14,))</f>
        <v/>
      </c>
    </row>
    <row r="1366">
      <c r="A1366" s="23" t="inlineStr">
        <is>
          <t>O071425IN3301012G</t>
        </is>
      </c>
      <c r="B1366" s="32" t="n">
        <v>45860</v>
      </c>
      <c r="C1366" s="23" t="inlineStr">
        <is>
          <t>V3SH11243-00EG79621</t>
        </is>
      </c>
      <c r="D1366" s="23">
        <f>_xlfn.XLOOKUP(C1366,MasterSheet!H:H,MasterSheet!F:F)</f>
        <v/>
      </c>
      <c r="E1366" s="24">
        <f>SUMIFS(MasterSheet!J:J, MasterSheet!B:B, A1366, MasterSheet!D:D, B1366, MasterSheet!H:H, C1366)</f>
        <v/>
      </c>
      <c r="F1366" s="24">
        <f>E1366*D1366</f>
        <v/>
      </c>
      <c r="G1366" s="28">
        <f>SUMIFS(MasterSheet!K:K, MasterSheet!B:B, A1366, MasterSheet!D:D, B1366, MasterSheet!H:H, C1366)</f>
        <v/>
      </c>
      <c r="H1366" s="28">
        <f>G1366*D1366</f>
        <v/>
      </c>
      <c r="I1366" s="30">
        <f>SUMIFS(MasterSheet!L:L, MasterSheet!B:B, A1366, MasterSheet!D:D, B1366, MasterSheet!H:H, C1366)</f>
        <v/>
      </c>
      <c r="J1366" s="30">
        <f>I1366*D1366</f>
        <v/>
      </c>
      <c r="K1366" s="23">
        <f>UPPER(VLOOKUP(C1366,MasterSheet!H:U,14,))</f>
        <v/>
      </c>
    </row>
    <row r="1367">
      <c r="A1367" s="23" t="inlineStr">
        <is>
          <t>O071425IN3301012G</t>
        </is>
      </c>
      <c r="B1367" s="32" t="n">
        <v>45860</v>
      </c>
      <c r="C1367" s="23" t="inlineStr">
        <is>
          <t>YSC6273-201937083</t>
        </is>
      </c>
      <c r="D1367" s="23">
        <f>_xlfn.XLOOKUP(C1367,MasterSheet!H:H,MasterSheet!F:F)</f>
        <v/>
      </c>
      <c r="E1367" s="24">
        <f>SUMIFS(MasterSheet!J:J, MasterSheet!B:B, A1367, MasterSheet!D:D, B1367, MasterSheet!H:H, C1367)</f>
        <v/>
      </c>
      <c r="F1367" s="24">
        <f>E1367*D1367</f>
        <v/>
      </c>
      <c r="G1367" s="28">
        <f>SUMIFS(MasterSheet!K:K, MasterSheet!B:B, A1367, MasterSheet!D:D, B1367, MasterSheet!H:H, C1367)</f>
        <v/>
      </c>
      <c r="H1367" s="28">
        <f>G1367*D1367</f>
        <v/>
      </c>
      <c r="I1367" s="30">
        <f>SUMIFS(MasterSheet!L:L, MasterSheet!B:B, A1367, MasterSheet!D:D, B1367, MasterSheet!H:H, C1367)</f>
        <v/>
      </c>
      <c r="J1367" s="30">
        <f>I1367*D1367</f>
        <v/>
      </c>
      <c r="K1367" s="23">
        <f>UPPER(VLOOKUP(C1367,MasterSheet!H:U,14,))</f>
        <v/>
      </c>
    </row>
    <row r="1368">
      <c r="A1368" s="23" t="inlineStr">
        <is>
          <t>O071425IN3301012G</t>
        </is>
      </c>
      <c r="B1368" s="32" t="n">
        <v>45860</v>
      </c>
      <c r="C1368" s="23" t="inlineStr">
        <is>
          <t>RHS4740-EG4907</t>
        </is>
      </c>
      <c r="D1368" s="23">
        <f>_xlfn.XLOOKUP(C1368,MasterSheet!H:H,MasterSheet!F:F)</f>
        <v/>
      </c>
      <c r="E1368" s="24">
        <f>SUMIFS(MasterSheet!J:J, MasterSheet!B:B, A1368, MasterSheet!D:D, B1368, MasterSheet!H:H, C1368)</f>
        <v/>
      </c>
      <c r="F1368" s="24">
        <f>E1368*D1368</f>
        <v/>
      </c>
      <c r="G1368" s="28">
        <f>SUMIFS(MasterSheet!K:K, MasterSheet!B:B, A1368, MasterSheet!D:D, B1368, MasterSheet!H:H, C1368)</f>
        <v/>
      </c>
      <c r="H1368" s="28">
        <f>G1368*D1368</f>
        <v/>
      </c>
      <c r="I1368" s="30">
        <f>SUMIFS(MasterSheet!L:L, MasterSheet!B:B, A1368, MasterSheet!D:D, B1368, MasterSheet!H:H, C1368)</f>
        <v/>
      </c>
      <c r="J1368" s="30">
        <f>I1368*D1368</f>
        <v/>
      </c>
      <c r="K1368" s="23">
        <f>UPPER(VLOOKUP(C1368,MasterSheet!H:U,14,))</f>
        <v/>
      </c>
    </row>
    <row r="1369">
      <c r="A1369" s="23" t="inlineStr">
        <is>
          <t>O071425IN3301012G</t>
        </is>
      </c>
      <c r="B1369" s="32" t="n">
        <v>45860</v>
      </c>
      <c r="C1369" s="23" t="inlineStr">
        <is>
          <t>OHS6085-213584832</t>
        </is>
      </c>
      <c r="D1369" s="23">
        <f>_xlfn.XLOOKUP(C1369,MasterSheet!H:H,MasterSheet!F:F)</f>
        <v/>
      </c>
      <c r="E1369" s="24">
        <f>SUMIFS(MasterSheet!J:J, MasterSheet!B:B, A1369, MasterSheet!D:D, B1369, MasterSheet!H:H, C1369)</f>
        <v/>
      </c>
      <c r="F1369" s="24">
        <f>E1369*D1369</f>
        <v/>
      </c>
      <c r="G1369" s="28">
        <f>SUMIFS(MasterSheet!K:K, MasterSheet!B:B, A1369, MasterSheet!D:D, B1369, MasterSheet!H:H, C1369)</f>
        <v/>
      </c>
      <c r="H1369" s="28">
        <f>G1369*D1369</f>
        <v/>
      </c>
      <c r="I1369" s="30">
        <f>SUMIFS(MasterSheet!L:L, MasterSheet!B:B, A1369, MasterSheet!D:D, B1369, MasterSheet!H:H, C1369)</f>
        <v/>
      </c>
      <c r="J1369" s="30">
        <f>I1369*D1369</f>
        <v/>
      </c>
      <c r="K1369" s="23">
        <f>UPPER(VLOOKUP(C1369,MasterSheet!H:U,14,))</f>
        <v/>
      </c>
    </row>
    <row r="1370">
      <c r="A1370" s="23" t="inlineStr">
        <is>
          <t>O071425IN3301012G</t>
        </is>
      </c>
      <c r="B1370" s="32" t="n">
        <v>45860</v>
      </c>
      <c r="C1370" s="23" t="inlineStr">
        <is>
          <t>B-002000-UB-100</t>
        </is>
      </c>
      <c r="D1370" s="23">
        <f>_xlfn.XLOOKUP(C1370,MasterSheet!H:H,MasterSheet!F:F)</f>
        <v/>
      </c>
      <c r="E1370" s="24">
        <f>SUMIFS(MasterSheet!J:J, MasterSheet!B:B, A1370, MasterSheet!D:D, B1370, MasterSheet!H:H, C1370)</f>
        <v/>
      </c>
      <c r="F1370" s="24">
        <f>E1370*D1370</f>
        <v/>
      </c>
      <c r="G1370" s="28">
        <f>SUMIFS(MasterSheet!K:K, MasterSheet!B:B, A1370, MasterSheet!D:D, B1370, MasterSheet!H:H, C1370)</f>
        <v/>
      </c>
      <c r="H1370" s="28">
        <f>G1370*D1370</f>
        <v/>
      </c>
      <c r="I1370" s="30">
        <f>SUMIFS(MasterSheet!L:L, MasterSheet!B:B, A1370, MasterSheet!D:D, B1370, MasterSheet!H:H, C1370)</f>
        <v/>
      </c>
      <c r="J1370" s="30">
        <f>I1370*D1370</f>
        <v/>
      </c>
      <c r="K1370" s="23">
        <f>UPPER(VLOOKUP(C1370,MasterSheet!H:U,14,))</f>
        <v/>
      </c>
    </row>
    <row r="1371">
      <c r="A1371" s="23" t="n">
        <v>65451</v>
      </c>
      <c r="B1371" s="32" t="n">
        <v>45860</v>
      </c>
      <c r="C1371" s="23" t="inlineStr">
        <is>
          <t>A06882-2</t>
        </is>
      </c>
      <c r="D1371" s="23">
        <f>_xlfn.XLOOKUP(C1371,MasterSheet!H:H,MasterSheet!F:F)</f>
        <v/>
      </c>
      <c r="E1371" s="24">
        <f>SUMIFS(MasterSheet!J:J, MasterSheet!B:B, A1371, MasterSheet!D:D, B1371, MasterSheet!H:H, C1371)</f>
        <v/>
      </c>
      <c r="F1371" s="24">
        <f>E1371*D1371</f>
        <v/>
      </c>
      <c r="G1371" s="28">
        <f>SUMIFS(MasterSheet!K:K, MasterSheet!B:B, A1371, MasterSheet!D:D, B1371, MasterSheet!H:H, C1371)</f>
        <v/>
      </c>
      <c r="H1371" s="28">
        <f>G1371*D1371</f>
        <v/>
      </c>
      <c r="I1371" s="30">
        <f>SUMIFS(MasterSheet!L:L, MasterSheet!B:B, A1371, MasterSheet!D:D, B1371, MasterSheet!H:H, C1371)</f>
        <v/>
      </c>
      <c r="J1371" s="30">
        <f>I1371*D1371</f>
        <v/>
      </c>
      <c r="K1371" s="23">
        <f>UPPER(VLOOKUP(C1371,MasterSheet!H:U,14,))</f>
        <v/>
      </c>
    </row>
    <row r="1372">
      <c r="A1372" s="23" t="n">
        <v>65451</v>
      </c>
      <c r="B1372" s="32" t="n">
        <v>45860</v>
      </c>
      <c r="C1372" s="23" t="inlineStr">
        <is>
          <t>A07214-1</t>
        </is>
      </c>
      <c r="D1372" s="23">
        <f>_xlfn.XLOOKUP(C1372,MasterSheet!H:H,MasterSheet!F:F)</f>
        <v/>
      </c>
      <c r="E1372" s="24">
        <f>SUMIFS(MasterSheet!J:J, MasterSheet!B:B, A1372, MasterSheet!D:D, B1372, MasterSheet!H:H, C1372)</f>
        <v/>
      </c>
      <c r="F1372" s="24">
        <f>E1372*D1372</f>
        <v/>
      </c>
      <c r="G1372" s="28">
        <f>SUMIFS(MasterSheet!K:K, MasterSheet!B:B, A1372, MasterSheet!D:D, B1372, MasterSheet!H:H, C1372)</f>
        <v/>
      </c>
      <c r="H1372" s="28">
        <f>G1372*D1372</f>
        <v/>
      </c>
      <c r="I1372" s="30">
        <f>SUMIFS(MasterSheet!L:L, MasterSheet!B:B, A1372, MasterSheet!D:D, B1372, MasterSheet!H:H, C1372)</f>
        <v/>
      </c>
      <c r="J1372" s="30">
        <f>I1372*D1372</f>
        <v/>
      </c>
      <c r="K1372" s="23">
        <f>UPPER(VLOOKUP(C1372,MasterSheet!H:U,14,))</f>
        <v/>
      </c>
    </row>
    <row r="1373">
      <c r="A1373" s="23" t="n">
        <v>44451</v>
      </c>
      <c r="B1373" s="32" t="n">
        <v>45860</v>
      </c>
      <c r="C1373" s="23" t="inlineStr">
        <is>
          <t>3617-1</t>
        </is>
      </c>
      <c r="D1373" s="23">
        <f>_xlfn.XLOOKUP(C1373,MasterSheet!H:H,MasterSheet!F:F)</f>
        <v/>
      </c>
      <c r="E1373" s="24">
        <f>SUMIFS(MasterSheet!J:J, MasterSheet!B:B, A1373, MasterSheet!D:D, B1373, MasterSheet!H:H, C1373)</f>
        <v/>
      </c>
      <c r="F1373" s="24">
        <f>E1373*D1373</f>
        <v/>
      </c>
      <c r="G1373" s="28">
        <f>SUMIFS(MasterSheet!K:K, MasterSheet!B:B, A1373, MasterSheet!D:D, B1373, MasterSheet!H:H, C1373)</f>
        <v/>
      </c>
      <c r="H1373" s="28">
        <f>G1373*D1373</f>
        <v/>
      </c>
      <c r="I1373" s="30">
        <f>SUMIFS(MasterSheet!L:L, MasterSheet!B:B, A1373, MasterSheet!D:D, B1373, MasterSheet!H:H, C1373)</f>
        <v/>
      </c>
      <c r="J1373" s="30">
        <f>I1373*D1373</f>
        <v/>
      </c>
      <c r="K1373" s="23">
        <f>UPPER(VLOOKUP(C1373,MasterSheet!H:U,14,))</f>
        <v/>
      </c>
    </row>
    <row r="1374">
      <c r="A1374" s="23" t="n">
        <v>44451</v>
      </c>
      <c r="B1374" s="32" t="n">
        <v>45860</v>
      </c>
      <c r="C1374" s="23" t="inlineStr">
        <is>
          <t>FSP-0108-10</t>
        </is>
      </c>
      <c r="D1374" s="23">
        <f>_xlfn.XLOOKUP(C1374,MasterSheet!H:H,MasterSheet!F:F)</f>
        <v/>
      </c>
      <c r="E1374" s="24">
        <f>SUMIFS(MasterSheet!J:J, MasterSheet!B:B, A1374, MasterSheet!D:D, B1374, MasterSheet!H:H, C1374)</f>
        <v/>
      </c>
      <c r="F1374" s="24">
        <f>E1374*D1374</f>
        <v/>
      </c>
      <c r="G1374" s="28">
        <f>SUMIFS(MasterSheet!K:K, MasterSheet!B:B, A1374, MasterSheet!D:D, B1374, MasterSheet!H:H, C1374)</f>
        <v/>
      </c>
      <c r="H1374" s="28">
        <f>G1374*D1374</f>
        <v/>
      </c>
      <c r="I1374" s="30">
        <f>SUMIFS(MasterSheet!L:L, MasterSheet!B:B, A1374, MasterSheet!D:D, B1374, MasterSheet!H:H, C1374)</f>
        <v/>
      </c>
      <c r="J1374" s="30">
        <f>I1374*D1374</f>
        <v/>
      </c>
      <c r="K1374" s="23">
        <f>UPPER(VLOOKUP(C1374,MasterSheet!H:U,14,))</f>
        <v/>
      </c>
    </row>
    <row r="1375">
      <c r="A1375" s="23" t="n">
        <v>44451</v>
      </c>
      <c r="B1375" s="32" t="n">
        <v>45860</v>
      </c>
      <c r="C1375" s="23" t="inlineStr">
        <is>
          <t>3654-WP-10</t>
        </is>
      </c>
      <c r="D1375" s="23">
        <f>_xlfn.XLOOKUP(C1375,MasterSheet!H:H,MasterSheet!F:F)</f>
        <v/>
      </c>
      <c r="E1375" s="24">
        <f>SUMIFS(MasterSheet!J:J, MasterSheet!B:B, A1375, MasterSheet!D:D, B1375, MasterSheet!H:H, C1375)</f>
        <v/>
      </c>
      <c r="F1375" s="24">
        <f>E1375*D1375</f>
        <v/>
      </c>
      <c r="G1375" s="28">
        <f>SUMIFS(MasterSheet!K:K, MasterSheet!B:B, A1375, MasterSheet!D:D, B1375, MasterSheet!H:H, C1375)</f>
        <v/>
      </c>
      <c r="H1375" s="28">
        <f>G1375*D1375</f>
        <v/>
      </c>
      <c r="I1375" s="30">
        <f>SUMIFS(MasterSheet!L:L, MasterSheet!B:B, A1375, MasterSheet!D:D, B1375, MasterSheet!H:H, C1375)</f>
        <v/>
      </c>
      <c r="J1375" s="30">
        <f>I1375*D1375</f>
        <v/>
      </c>
      <c r="K1375" s="23">
        <f>UPPER(VLOOKUP(C1375,MasterSheet!H:U,14,))</f>
        <v/>
      </c>
    </row>
    <row r="1376">
      <c r="A1376" s="23" t="inlineStr">
        <is>
          <t>I237286-IN</t>
        </is>
      </c>
      <c r="B1376" s="32" t="n">
        <v>45860</v>
      </c>
      <c r="C1376" s="23" t="inlineStr">
        <is>
          <t>BNUB0943-500</t>
        </is>
      </c>
      <c r="D1376" s="23">
        <f>_xlfn.XLOOKUP(C1376,MasterSheet!H:H,MasterSheet!F:F)</f>
        <v/>
      </c>
      <c r="E1376" s="24">
        <f>SUMIFS(MasterSheet!J:J, MasterSheet!B:B, A1376, MasterSheet!D:D, B1376, MasterSheet!H:H, C1376)</f>
        <v/>
      </c>
      <c r="F1376" s="24">
        <f>E1376*D1376</f>
        <v/>
      </c>
      <c r="G1376" s="28">
        <f>SUMIFS(MasterSheet!K:K, MasterSheet!B:B, A1376, MasterSheet!D:D, B1376, MasterSheet!H:H, C1376)</f>
        <v/>
      </c>
      <c r="H1376" s="28">
        <f>G1376*D1376</f>
        <v/>
      </c>
      <c r="I1376" s="30">
        <f>SUMIFS(MasterSheet!L:L, MasterSheet!B:B, A1376, MasterSheet!D:D, B1376, MasterSheet!H:H, C1376)</f>
        <v/>
      </c>
      <c r="J1376" s="30">
        <f>I1376*D1376</f>
        <v/>
      </c>
      <c r="K1376" s="23">
        <f>UPPER(VLOOKUP(C1376,MasterSheet!H:U,14,))</f>
        <v/>
      </c>
    </row>
    <row r="1377">
      <c r="A1377" s="23" t="inlineStr">
        <is>
          <t>I237286-IN</t>
        </is>
      </c>
      <c r="B1377" s="32" t="n">
        <v>45860</v>
      </c>
      <c r="C1377" s="23" t="inlineStr">
        <is>
          <t>31000-T</t>
        </is>
      </c>
      <c r="D1377" s="23">
        <f>_xlfn.XLOOKUP(C1377,MasterSheet!H:H,MasterSheet!F:F)</f>
        <v/>
      </c>
      <c r="E1377" s="24">
        <f>SUMIFS(MasterSheet!J:J, MasterSheet!B:B, A1377, MasterSheet!D:D, B1377, MasterSheet!H:H, C1377)</f>
        <v/>
      </c>
      <c r="F1377" s="24">
        <f>E1377*D1377</f>
        <v/>
      </c>
      <c r="G1377" s="28">
        <f>SUMIFS(MasterSheet!K:K, MasterSheet!B:B, A1377, MasterSheet!D:D, B1377, MasterSheet!H:H, C1377)</f>
        <v/>
      </c>
      <c r="H1377" s="28">
        <f>G1377*D1377</f>
        <v/>
      </c>
      <c r="I1377" s="30">
        <f>SUMIFS(MasterSheet!L:L, MasterSheet!B:B, A1377, MasterSheet!D:D, B1377, MasterSheet!H:H, C1377)</f>
        <v/>
      </c>
      <c r="J1377" s="30">
        <f>I1377*D1377</f>
        <v/>
      </c>
      <c r="K1377" s="23">
        <f>UPPER(VLOOKUP(C1377,MasterSheet!H:U,14,))</f>
        <v/>
      </c>
    </row>
    <row r="1378">
      <c r="A1378" s="23" t="inlineStr">
        <is>
          <t>I237285-IN</t>
        </is>
      </c>
      <c r="B1378" s="32" t="n">
        <v>45860</v>
      </c>
      <c r="C1378" s="23" t="n">
        <v>23012</v>
      </c>
      <c r="D1378" s="23">
        <f>_xlfn.XLOOKUP(C1378,MasterSheet!H:H,MasterSheet!F:F)</f>
        <v/>
      </c>
      <c r="E1378" s="24">
        <f>SUMIFS(MasterSheet!J:J, MasterSheet!B:B, A1378, MasterSheet!D:D, B1378, MasterSheet!H:H, C1378)</f>
        <v/>
      </c>
      <c r="F1378" s="24">
        <f>E1378*D1378</f>
        <v/>
      </c>
      <c r="G1378" s="28">
        <f>SUMIFS(MasterSheet!K:K, MasterSheet!B:B, A1378, MasterSheet!D:D, B1378, MasterSheet!H:H, C1378)</f>
        <v/>
      </c>
      <c r="H1378" s="28">
        <f>G1378*D1378</f>
        <v/>
      </c>
      <c r="I1378" s="30">
        <f>SUMIFS(MasterSheet!L:L, MasterSheet!B:B, A1378, MasterSheet!D:D, B1378, MasterSheet!H:H, C1378)</f>
        <v/>
      </c>
      <c r="J1378" s="30">
        <f>I1378*D1378</f>
        <v/>
      </c>
      <c r="K1378" s="23">
        <f>UPPER(VLOOKUP(C1378,MasterSheet!H:U,14,))</f>
        <v/>
      </c>
    </row>
    <row r="1379">
      <c r="A1379" s="23" t="inlineStr">
        <is>
          <t>I237287-IN</t>
        </is>
      </c>
      <c r="B1379" s="32" t="n">
        <v>45860</v>
      </c>
      <c r="C1379" s="23" t="inlineStr">
        <is>
          <t>30002-T</t>
        </is>
      </c>
      <c r="D1379" s="23">
        <f>_xlfn.XLOOKUP(C1379,MasterSheet!H:H,MasterSheet!F:F)</f>
        <v/>
      </c>
      <c r="E1379" s="24">
        <f>SUMIFS(MasterSheet!J:J, MasterSheet!B:B, A1379, MasterSheet!D:D, B1379, MasterSheet!H:H, C1379)</f>
        <v/>
      </c>
      <c r="F1379" s="24">
        <f>E1379*D1379</f>
        <v/>
      </c>
      <c r="G1379" s="28">
        <f>SUMIFS(MasterSheet!K:K, MasterSheet!B:B, A1379, MasterSheet!D:D, B1379, MasterSheet!H:H, C1379)</f>
        <v/>
      </c>
      <c r="H1379" s="28">
        <f>G1379*D1379</f>
        <v/>
      </c>
      <c r="I1379" s="30">
        <f>SUMIFS(MasterSheet!L:L, MasterSheet!B:B, A1379, MasterSheet!D:D, B1379, MasterSheet!H:H, C1379)</f>
        <v/>
      </c>
      <c r="J1379" s="30">
        <f>I1379*D1379</f>
        <v/>
      </c>
      <c r="K1379" s="23">
        <f>UPPER(VLOOKUP(C1379,MasterSheet!H:U,14,))</f>
        <v/>
      </c>
    </row>
    <row r="1380">
      <c r="A1380" s="23" t="inlineStr">
        <is>
          <t>I237284-IN</t>
        </is>
      </c>
      <c r="B1380" s="32" t="n">
        <v>45860</v>
      </c>
      <c r="C1380" s="23" t="n">
        <v>22010</v>
      </c>
      <c r="D1380" s="23">
        <f>_xlfn.XLOOKUP(C1380,MasterSheet!H:H,MasterSheet!F:F)</f>
        <v/>
      </c>
      <c r="E1380" s="24">
        <f>SUMIFS(MasterSheet!J:J, MasterSheet!B:B, A1380, MasterSheet!D:D, B1380, MasterSheet!H:H, C1380)</f>
        <v/>
      </c>
      <c r="F1380" s="24">
        <f>E1380*D1380</f>
        <v/>
      </c>
      <c r="G1380" s="28">
        <f>SUMIFS(MasterSheet!K:K, MasterSheet!B:B, A1380, MasterSheet!D:D, B1380, MasterSheet!H:H, C1380)</f>
        <v/>
      </c>
      <c r="H1380" s="28">
        <f>G1380*D1380</f>
        <v/>
      </c>
      <c r="I1380" s="30">
        <f>SUMIFS(MasterSheet!L:L, MasterSheet!B:B, A1380, MasterSheet!D:D, B1380, MasterSheet!H:H, C1380)</f>
        <v/>
      </c>
      <c r="J1380" s="30">
        <f>I1380*D1380</f>
        <v/>
      </c>
      <c r="K1380" s="23">
        <f>UPPER(VLOOKUP(C1380,MasterSheet!H:U,14,))</f>
        <v/>
      </c>
    </row>
    <row r="1381">
      <c r="A1381" s="23" t="inlineStr">
        <is>
          <t>I237284-IN</t>
        </is>
      </c>
      <c r="B1381" s="32" t="n">
        <v>45860</v>
      </c>
      <c r="C1381" s="23" t="n">
        <v>41004</v>
      </c>
      <c r="D1381" s="23">
        <f>_xlfn.XLOOKUP(C1381,MasterSheet!H:H,MasterSheet!F:F)</f>
        <v/>
      </c>
      <c r="E1381" s="24">
        <f>SUMIFS(MasterSheet!J:J, MasterSheet!B:B, A1381, MasterSheet!D:D, B1381, MasterSheet!H:H, C1381)</f>
        <v/>
      </c>
      <c r="F1381" s="24">
        <f>E1381*D1381</f>
        <v/>
      </c>
      <c r="G1381" s="28">
        <f>SUMIFS(MasterSheet!K:K, MasterSheet!B:B, A1381, MasterSheet!D:D, B1381, MasterSheet!H:H, C1381)</f>
        <v/>
      </c>
      <c r="H1381" s="28">
        <f>G1381*D1381</f>
        <v/>
      </c>
      <c r="I1381" s="30">
        <f>SUMIFS(MasterSheet!L:L, MasterSheet!B:B, A1381, MasterSheet!D:D, B1381, MasterSheet!H:H, C1381)</f>
        <v/>
      </c>
      <c r="J1381" s="30">
        <f>I1381*D1381</f>
        <v/>
      </c>
      <c r="K1381" s="23">
        <f>UPPER(VLOOKUP(C1381,MasterSheet!H:U,14,))</f>
        <v/>
      </c>
    </row>
    <row r="1382">
      <c r="A1382" s="23" t="inlineStr">
        <is>
          <t>Invoice Not Available</t>
        </is>
      </c>
      <c r="B1382" s="32" t="n">
        <v>45862</v>
      </c>
      <c r="C1382" s="23" t="inlineStr">
        <is>
          <t>RNASTP-200</t>
        </is>
      </c>
      <c r="D1382" s="23">
        <f>_xlfn.XLOOKUP(C1382,MasterSheet!H:H,MasterSheet!F:F)</f>
        <v/>
      </c>
      <c r="E1382" s="24">
        <f>SUMIFS(MasterSheet!J:J, MasterSheet!B:B, A1382, MasterSheet!D:D, B1382, MasterSheet!H:H, C1382)</f>
        <v/>
      </c>
      <c r="F1382" s="24">
        <f>E1382*D1382</f>
        <v/>
      </c>
      <c r="G1382" s="28">
        <f>SUMIFS(MasterSheet!K:K, MasterSheet!B:B, A1382, MasterSheet!D:D, B1382, MasterSheet!H:H, C1382)</f>
        <v/>
      </c>
      <c r="H1382" s="28">
        <f>G1382*D1382</f>
        <v/>
      </c>
      <c r="I1382" s="30">
        <f>SUMIFS(MasterSheet!L:L, MasterSheet!B:B, A1382, MasterSheet!D:D, B1382, MasterSheet!H:H, C1382)</f>
        <v/>
      </c>
      <c r="J1382" s="30">
        <f>I1382*D1382</f>
        <v/>
      </c>
      <c r="K1382" s="23">
        <f>UPPER(VLOOKUP(C1382,MasterSheet!H:U,14,))</f>
        <v/>
      </c>
    </row>
    <row r="1383">
      <c r="A1383" s="23" t="inlineStr">
        <is>
          <t>Invoice Not Available</t>
        </is>
      </c>
      <c r="B1383" s="32" t="n">
        <v>45862</v>
      </c>
      <c r="C1383" s="23" t="inlineStr">
        <is>
          <t>TREDHP-500</t>
        </is>
      </c>
      <c r="D1383" s="23">
        <f>_xlfn.XLOOKUP(C1383,MasterSheet!H:H,MasterSheet!F:F)</f>
        <v/>
      </c>
      <c r="E1383" s="24">
        <f>SUMIFS(MasterSheet!J:J, MasterSheet!B:B, A1383, MasterSheet!D:D, B1383, MasterSheet!H:H, C1383)</f>
        <v/>
      </c>
      <c r="F1383" s="24">
        <f>E1383*D1383</f>
        <v/>
      </c>
      <c r="G1383" s="28">
        <f>SUMIFS(MasterSheet!K:K, MasterSheet!B:B, A1383, MasterSheet!D:D, B1383, MasterSheet!H:H, C1383)</f>
        <v/>
      </c>
      <c r="H1383" s="28">
        <f>G1383*D1383</f>
        <v/>
      </c>
      <c r="I1383" s="30">
        <f>SUMIFS(MasterSheet!L:L, MasterSheet!B:B, A1383, MasterSheet!D:D, B1383, MasterSheet!H:H, C1383)</f>
        <v/>
      </c>
      <c r="J1383" s="30">
        <f>I1383*D1383</f>
        <v/>
      </c>
      <c r="K1383" s="23">
        <f>UPPER(VLOOKUP(C1383,MasterSheet!H:U,14,))</f>
        <v/>
      </c>
    </row>
    <row r="1384">
      <c r="A1384" s="23" t="n">
        <v>20335</v>
      </c>
      <c r="B1384" s="32" t="n">
        <v>45864</v>
      </c>
      <c r="C1384" s="23" t="inlineStr">
        <is>
          <t>CY-SC001</t>
        </is>
      </c>
      <c r="D1384" s="23">
        <f>_xlfn.XLOOKUP(C1384,MasterSheet!H:H,MasterSheet!F:F)</f>
        <v/>
      </c>
      <c r="E1384" s="24">
        <f>SUMIFS(MasterSheet!J:J, MasterSheet!B:B, A1384, MasterSheet!D:D, B1384, MasterSheet!H:H, C1384)</f>
        <v/>
      </c>
      <c r="F1384" s="24">
        <f>E1384*D1384</f>
        <v/>
      </c>
      <c r="G1384" s="28">
        <f>SUMIFS(MasterSheet!K:K, MasterSheet!B:B, A1384, MasterSheet!D:D, B1384, MasterSheet!H:H, C1384)</f>
        <v/>
      </c>
      <c r="H1384" s="28">
        <f>G1384*D1384</f>
        <v/>
      </c>
      <c r="I1384" s="30">
        <f>SUMIFS(MasterSheet!L:L, MasterSheet!B:B, A1384, MasterSheet!D:D, B1384, MasterSheet!H:H, C1384)</f>
        <v/>
      </c>
      <c r="J1384" s="30">
        <f>I1384*D1384</f>
        <v/>
      </c>
      <c r="K1384" s="23">
        <f>UPPER(VLOOKUP(C1384,MasterSheet!H:U,14,))</f>
        <v/>
      </c>
    </row>
    <row r="1385">
      <c r="A1385" s="23" t="inlineStr">
        <is>
          <t>EED117403</t>
        </is>
      </c>
      <c r="B1385" s="32" t="n">
        <v>45864</v>
      </c>
      <c r="C1385" s="23" t="n">
        <v>100236</v>
      </c>
      <c r="D1385" s="23">
        <f>_xlfn.XLOOKUP(C1385,MasterSheet!H:H,MasterSheet!F:F)</f>
        <v/>
      </c>
      <c r="E1385" s="24">
        <f>SUMIFS(MasterSheet!J:J, MasterSheet!B:B, A1385, MasterSheet!D:D, B1385, MasterSheet!H:H, C1385)</f>
        <v/>
      </c>
      <c r="F1385" s="24">
        <f>E1385*D1385</f>
        <v/>
      </c>
      <c r="G1385" s="28">
        <f>SUMIFS(MasterSheet!K:K, MasterSheet!B:B, A1385, MasterSheet!D:D, B1385, MasterSheet!H:H, C1385)</f>
        <v/>
      </c>
      <c r="H1385" s="28">
        <f>G1385*D1385</f>
        <v/>
      </c>
      <c r="I1385" s="30">
        <f>SUMIFS(MasterSheet!L:L, MasterSheet!B:B, A1385, MasterSheet!D:D, B1385, MasterSheet!H:H, C1385)</f>
        <v/>
      </c>
      <c r="J1385" s="30">
        <f>I1385*D1385</f>
        <v/>
      </c>
      <c r="K1385" s="23">
        <f>UPPER(VLOOKUP(C1385,MasterSheet!H:U,14,))</f>
        <v/>
      </c>
    </row>
    <row r="1386">
      <c r="A1386" s="23" t="inlineStr">
        <is>
          <t>EED117403</t>
        </is>
      </c>
      <c r="B1386" s="32" t="n">
        <v>45864</v>
      </c>
      <c r="C1386" s="23" t="n">
        <v>100408</v>
      </c>
      <c r="D1386" s="23">
        <f>_xlfn.XLOOKUP(C1386,MasterSheet!H:H,MasterSheet!F:F)</f>
        <v/>
      </c>
      <c r="E1386" s="24">
        <f>SUMIFS(MasterSheet!J:J, MasterSheet!B:B, A1386, MasterSheet!D:D, B1386, MasterSheet!H:H, C1386)</f>
        <v/>
      </c>
      <c r="F1386" s="24">
        <f>E1386*D1386</f>
        <v/>
      </c>
      <c r="G1386" s="28">
        <f>SUMIFS(MasterSheet!K:K, MasterSheet!B:B, A1386, MasterSheet!D:D, B1386, MasterSheet!H:H, C1386)</f>
        <v/>
      </c>
      <c r="H1386" s="28">
        <f>G1386*D1386</f>
        <v/>
      </c>
      <c r="I1386" s="30">
        <f>SUMIFS(MasterSheet!L:L, MasterSheet!B:B, A1386, MasterSheet!D:D, B1386, MasterSheet!H:H, C1386)</f>
        <v/>
      </c>
      <c r="J1386" s="30">
        <f>I1386*D1386</f>
        <v/>
      </c>
      <c r="K1386" s="23">
        <f>UPPER(VLOOKUP(C1386,MasterSheet!H:U,14,))</f>
        <v/>
      </c>
    </row>
    <row r="1387">
      <c r="A1387" s="23" t="inlineStr">
        <is>
          <t>EED117403</t>
        </is>
      </c>
      <c r="B1387" s="32" t="n">
        <v>45864</v>
      </c>
      <c r="C1387" s="23" t="n">
        <v>100722</v>
      </c>
      <c r="D1387" s="23">
        <f>_xlfn.XLOOKUP(C1387,MasterSheet!H:H,MasterSheet!F:F)</f>
        <v/>
      </c>
      <c r="E1387" s="24">
        <f>SUMIFS(MasterSheet!J:J, MasterSheet!B:B, A1387, MasterSheet!D:D, B1387, MasterSheet!H:H, C1387)</f>
        <v/>
      </c>
      <c r="F1387" s="24">
        <f>E1387*D1387</f>
        <v/>
      </c>
      <c r="G1387" s="28">
        <f>SUMIFS(MasterSheet!K:K, MasterSheet!B:B, A1387, MasterSheet!D:D, B1387, MasterSheet!H:H, C1387)</f>
        <v/>
      </c>
      <c r="H1387" s="28">
        <f>G1387*D1387</f>
        <v/>
      </c>
      <c r="I1387" s="30">
        <f>SUMIFS(MasterSheet!L:L, MasterSheet!B:B, A1387, MasterSheet!D:D, B1387, MasterSheet!H:H, C1387)</f>
        <v/>
      </c>
      <c r="J1387" s="30">
        <f>I1387*D1387</f>
        <v/>
      </c>
      <c r="K1387" s="23">
        <f>UPPER(VLOOKUP(C1387,MasterSheet!H:U,14,))</f>
        <v/>
      </c>
    </row>
    <row r="1388">
      <c r="A1388" s="23" t="inlineStr">
        <is>
          <t>EED117403</t>
        </is>
      </c>
      <c r="B1388" s="32" t="n">
        <v>45864</v>
      </c>
      <c r="C1388" s="23" t="n">
        <v>100723</v>
      </c>
      <c r="D1388" s="23">
        <f>_xlfn.XLOOKUP(C1388,MasterSheet!H:H,MasterSheet!F:F)</f>
        <v/>
      </c>
      <c r="E1388" s="24">
        <f>SUMIFS(MasterSheet!J:J, MasterSheet!B:B, A1388, MasterSheet!D:D, B1388, MasterSheet!H:H, C1388)</f>
        <v/>
      </c>
      <c r="F1388" s="24">
        <f>E1388*D1388</f>
        <v/>
      </c>
      <c r="G1388" s="28">
        <f>SUMIFS(MasterSheet!K:K, MasterSheet!B:B, A1388, MasterSheet!D:D, B1388, MasterSheet!H:H, C1388)</f>
        <v/>
      </c>
      <c r="H1388" s="28">
        <f>G1388*D1388</f>
        <v/>
      </c>
      <c r="I1388" s="30">
        <f>SUMIFS(MasterSheet!L:L, MasterSheet!B:B, A1388, MasterSheet!D:D, B1388, MasterSheet!H:H, C1388)</f>
        <v/>
      </c>
      <c r="J1388" s="30">
        <f>I1388*D1388</f>
        <v/>
      </c>
      <c r="K1388" s="23">
        <f>UPPER(VLOOKUP(C1388,MasterSheet!H:U,14,))</f>
        <v/>
      </c>
    </row>
    <row r="1389">
      <c r="A1389" s="23" t="inlineStr">
        <is>
          <t>EED117403</t>
        </is>
      </c>
      <c r="B1389" s="32" t="n">
        <v>45864</v>
      </c>
      <c r="C1389" s="23" t="n">
        <v>100742</v>
      </c>
      <c r="D1389" s="23">
        <f>_xlfn.XLOOKUP(C1389,MasterSheet!H:H,MasterSheet!F:F)</f>
        <v/>
      </c>
      <c r="E1389" s="24">
        <f>SUMIFS(MasterSheet!J:J, MasterSheet!B:B, A1389, MasterSheet!D:D, B1389, MasterSheet!H:H, C1389)</f>
        <v/>
      </c>
      <c r="F1389" s="24">
        <f>E1389*D1389</f>
        <v/>
      </c>
      <c r="G1389" s="28">
        <f>SUMIFS(MasterSheet!K:K, MasterSheet!B:B, A1389, MasterSheet!D:D, B1389, MasterSheet!H:H, C1389)</f>
        <v/>
      </c>
      <c r="H1389" s="28">
        <f>G1389*D1389</f>
        <v/>
      </c>
      <c r="I1389" s="30">
        <f>SUMIFS(MasterSheet!L:L, MasterSheet!B:B, A1389, MasterSheet!D:D, B1389, MasterSheet!H:H, C1389)</f>
        <v/>
      </c>
      <c r="J1389" s="30">
        <f>I1389*D1389</f>
        <v/>
      </c>
      <c r="K1389" s="23">
        <f>UPPER(VLOOKUP(C1389,MasterSheet!H:U,14,))</f>
        <v/>
      </c>
    </row>
    <row r="1390">
      <c r="A1390" s="23" t="inlineStr">
        <is>
          <t>EED117403</t>
        </is>
      </c>
      <c r="B1390" s="32" t="n">
        <v>45864</v>
      </c>
      <c r="C1390" s="23" t="n">
        <v>101319</v>
      </c>
      <c r="D1390" s="23">
        <f>_xlfn.XLOOKUP(C1390,MasterSheet!H:H,MasterSheet!F:F)</f>
        <v/>
      </c>
      <c r="E1390" s="24">
        <f>SUMIFS(MasterSheet!J:J, MasterSheet!B:B, A1390, MasterSheet!D:D, B1390, MasterSheet!H:H, C1390)</f>
        <v/>
      </c>
      <c r="F1390" s="24">
        <f>E1390*D1390</f>
        <v/>
      </c>
      <c r="G1390" s="28">
        <f>SUMIFS(MasterSheet!K:K, MasterSheet!B:B, A1390, MasterSheet!D:D, B1390, MasterSheet!H:H, C1390)</f>
        <v/>
      </c>
      <c r="H1390" s="28">
        <f>G1390*D1390</f>
        <v/>
      </c>
      <c r="I1390" s="30">
        <f>SUMIFS(MasterSheet!L:L, MasterSheet!B:B, A1390, MasterSheet!D:D, B1390, MasterSheet!H:H, C1390)</f>
        <v/>
      </c>
      <c r="J1390" s="30">
        <f>I1390*D1390</f>
        <v/>
      </c>
      <c r="K1390" s="23">
        <f>UPPER(VLOOKUP(C1390,MasterSheet!H:U,14,))</f>
        <v/>
      </c>
    </row>
    <row r="1391">
      <c r="A1391" s="23" t="inlineStr">
        <is>
          <t>EED117403</t>
        </is>
      </c>
      <c r="B1391" s="32" t="n">
        <v>45864</v>
      </c>
      <c r="C1391" s="23" t="n">
        <v>102127</v>
      </c>
      <c r="D1391" s="23">
        <f>_xlfn.XLOOKUP(C1391,MasterSheet!H:H,MasterSheet!F:F)</f>
        <v/>
      </c>
      <c r="E1391" s="24">
        <f>SUMIFS(MasterSheet!J:J, MasterSheet!B:B, A1391, MasterSheet!D:D, B1391, MasterSheet!H:H, C1391)</f>
        <v/>
      </c>
      <c r="F1391" s="24">
        <f>E1391*D1391</f>
        <v/>
      </c>
      <c r="G1391" s="28">
        <f>SUMIFS(MasterSheet!K:K, MasterSheet!B:B, A1391, MasterSheet!D:D, B1391, MasterSheet!H:H, C1391)</f>
        <v/>
      </c>
      <c r="H1391" s="28">
        <f>G1391*D1391</f>
        <v/>
      </c>
      <c r="I1391" s="30">
        <f>SUMIFS(MasterSheet!L:L, MasterSheet!B:B, A1391, MasterSheet!D:D, B1391, MasterSheet!H:H, C1391)</f>
        <v/>
      </c>
      <c r="J1391" s="30">
        <f>I1391*D1391</f>
        <v/>
      </c>
      <c r="K1391" s="23">
        <f>UPPER(VLOOKUP(C1391,MasterSheet!H:U,14,))</f>
        <v/>
      </c>
    </row>
    <row r="1392">
      <c r="A1392" s="23" t="inlineStr">
        <is>
          <t>EED117403</t>
        </is>
      </c>
      <c r="B1392" s="32" t="n">
        <v>45864</v>
      </c>
      <c r="C1392" s="23" t="n">
        <v>102720</v>
      </c>
      <c r="D1392" s="23">
        <f>_xlfn.XLOOKUP(C1392,MasterSheet!H:H,MasterSheet!F:F)</f>
        <v/>
      </c>
      <c r="E1392" s="24">
        <f>SUMIFS(MasterSheet!J:J, MasterSheet!B:B, A1392, MasterSheet!D:D, B1392, MasterSheet!H:H, C1392)</f>
        <v/>
      </c>
      <c r="F1392" s="24">
        <f>E1392*D1392</f>
        <v/>
      </c>
      <c r="G1392" s="28">
        <f>SUMIFS(MasterSheet!K:K, MasterSheet!B:B, A1392, MasterSheet!D:D, B1392, MasterSheet!H:H, C1392)</f>
        <v/>
      </c>
      <c r="H1392" s="28">
        <f>G1392*D1392</f>
        <v/>
      </c>
      <c r="I1392" s="30">
        <f>SUMIFS(MasterSheet!L:L, MasterSheet!B:B, A1392, MasterSheet!D:D, B1392, MasterSheet!H:H, C1392)</f>
        <v/>
      </c>
      <c r="J1392" s="30">
        <f>I1392*D1392</f>
        <v/>
      </c>
      <c r="K1392" s="23">
        <f>UPPER(VLOOKUP(C1392,MasterSheet!H:U,14,))</f>
        <v/>
      </c>
    </row>
    <row r="1393">
      <c r="A1393" s="23" t="inlineStr">
        <is>
          <t>EED117403</t>
        </is>
      </c>
      <c r="B1393" s="32" t="n">
        <v>45864</v>
      </c>
      <c r="C1393" s="23" t="n">
        <v>103020</v>
      </c>
      <c r="D1393" s="23">
        <f>_xlfn.XLOOKUP(C1393,MasterSheet!H:H,MasterSheet!F:F)</f>
        <v/>
      </c>
      <c r="E1393" s="24">
        <f>SUMIFS(MasterSheet!J:J, MasterSheet!B:B, A1393, MasterSheet!D:D, B1393, MasterSheet!H:H, C1393)</f>
        <v/>
      </c>
      <c r="F1393" s="24">
        <f>E1393*D1393</f>
        <v/>
      </c>
      <c r="G1393" s="28">
        <f>SUMIFS(MasterSheet!K:K, MasterSheet!B:B, A1393, MasterSheet!D:D, B1393, MasterSheet!H:H, C1393)</f>
        <v/>
      </c>
      <c r="H1393" s="28">
        <f>G1393*D1393</f>
        <v/>
      </c>
      <c r="I1393" s="30">
        <f>SUMIFS(MasterSheet!L:L, MasterSheet!B:B, A1393, MasterSheet!D:D, B1393, MasterSheet!H:H, C1393)</f>
        <v/>
      </c>
      <c r="J1393" s="30">
        <f>I1393*D1393</f>
        <v/>
      </c>
      <c r="K1393" s="23">
        <f>UPPER(VLOOKUP(C1393,MasterSheet!H:U,14,))</f>
        <v/>
      </c>
    </row>
    <row r="1394">
      <c r="A1394" s="23" t="inlineStr">
        <is>
          <t>EED117403</t>
        </is>
      </c>
      <c r="B1394" s="32" t="n">
        <v>45864</v>
      </c>
      <c r="C1394" s="23" t="n">
        <v>103149</v>
      </c>
      <c r="D1394" s="23">
        <f>_xlfn.XLOOKUP(C1394,MasterSheet!H:H,MasterSheet!F:F)</f>
        <v/>
      </c>
      <c r="E1394" s="24">
        <f>SUMIFS(MasterSheet!J:J, MasterSheet!B:B, A1394, MasterSheet!D:D, B1394, MasterSheet!H:H, C1394)</f>
        <v/>
      </c>
      <c r="F1394" s="24">
        <f>E1394*D1394</f>
        <v/>
      </c>
      <c r="G1394" s="28">
        <f>SUMIFS(MasterSheet!K:K, MasterSheet!B:B, A1394, MasterSheet!D:D, B1394, MasterSheet!H:H, C1394)</f>
        <v/>
      </c>
      <c r="H1394" s="28">
        <f>G1394*D1394</f>
        <v/>
      </c>
      <c r="I1394" s="30">
        <f>SUMIFS(MasterSheet!L:L, MasterSheet!B:B, A1394, MasterSheet!D:D, B1394, MasterSheet!H:H, C1394)</f>
        <v/>
      </c>
      <c r="J1394" s="30">
        <f>I1394*D1394</f>
        <v/>
      </c>
      <c r="K1394" s="23">
        <f>UPPER(VLOOKUP(C1394,MasterSheet!H:U,14,))</f>
        <v/>
      </c>
    </row>
    <row r="1395">
      <c r="A1395" s="23" t="inlineStr">
        <is>
          <t>EED117403</t>
        </is>
      </c>
      <c r="B1395" s="32" t="n">
        <v>45864</v>
      </c>
      <c r="C1395" s="23" t="n">
        <v>105720</v>
      </c>
      <c r="D1395" s="23">
        <f>_xlfn.XLOOKUP(C1395,MasterSheet!H:H,MasterSheet!F:F)</f>
        <v/>
      </c>
      <c r="E1395" s="24">
        <f>SUMIFS(MasterSheet!J:J, MasterSheet!B:B, A1395, MasterSheet!D:D, B1395, MasterSheet!H:H, C1395)</f>
        <v/>
      </c>
      <c r="F1395" s="24">
        <f>E1395*D1395</f>
        <v/>
      </c>
      <c r="G1395" s="28">
        <f>SUMIFS(MasterSheet!K:K, MasterSheet!B:B, A1395, MasterSheet!D:D, B1395, MasterSheet!H:H, C1395)</f>
        <v/>
      </c>
      <c r="H1395" s="28">
        <f>G1395*D1395</f>
        <v/>
      </c>
      <c r="I1395" s="30">
        <f>SUMIFS(MasterSheet!L:L, MasterSheet!B:B, A1395, MasterSheet!D:D, B1395, MasterSheet!H:H, C1395)</f>
        <v/>
      </c>
      <c r="J1395" s="30">
        <f>I1395*D1395</f>
        <v/>
      </c>
      <c r="K1395" s="23">
        <f>UPPER(VLOOKUP(C1395,MasterSheet!H:U,14,))</f>
        <v/>
      </c>
    </row>
    <row r="1396">
      <c r="A1396" s="23" t="inlineStr">
        <is>
          <t>EED117403</t>
        </is>
      </c>
      <c r="B1396" s="32" t="n">
        <v>45864</v>
      </c>
      <c r="C1396" s="23" t="n">
        <v>106312</v>
      </c>
      <c r="D1396" s="23">
        <f>_xlfn.XLOOKUP(C1396,MasterSheet!H:H,MasterSheet!F:F)</f>
        <v/>
      </c>
      <c r="E1396" s="24">
        <f>SUMIFS(MasterSheet!J:J, MasterSheet!B:B, A1396, MasterSheet!D:D, B1396, MasterSheet!H:H, C1396)</f>
        <v/>
      </c>
      <c r="F1396" s="24">
        <f>E1396*D1396</f>
        <v/>
      </c>
      <c r="G1396" s="28">
        <f>SUMIFS(MasterSheet!K:K, MasterSheet!B:B, A1396, MasterSheet!D:D, B1396, MasterSheet!H:H, C1396)</f>
        <v/>
      </c>
      <c r="H1396" s="28">
        <f>G1396*D1396</f>
        <v/>
      </c>
      <c r="I1396" s="30">
        <f>SUMIFS(MasterSheet!L:L, MasterSheet!B:B, A1396, MasterSheet!D:D, B1396, MasterSheet!H:H, C1396)</f>
        <v/>
      </c>
      <c r="J1396" s="30">
        <f>I1396*D1396</f>
        <v/>
      </c>
      <c r="K1396" s="23">
        <f>UPPER(VLOOKUP(C1396,MasterSheet!H:U,14,))</f>
        <v/>
      </c>
    </row>
    <row r="1397">
      <c r="A1397" s="23" t="inlineStr">
        <is>
          <t>EED117403</t>
        </is>
      </c>
      <c r="B1397" s="32" t="n">
        <v>45864</v>
      </c>
      <c r="C1397" s="23" t="n">
        <v>108112</v>
      </c>
      <c r="D1397" s="23">
        <f>_xlfn.XLOOKUP(C1397,MasterSheet!H:H,MasterSheet!F:F)</f>
        <v/>
      </c>
      <c r="E1397" s="24">
        <f>SUMIFS(MasterSheet!J:J, MasterSheet!B:B, A1397, MasterSheet!D:D, B1397, MasterSheet!H:H, C1397)</f>
        <v/>
      </c>
      <c r="F1397" s="24">
        <f>E1397*D1397</f>
        <v/>
      </c>
      <c r="G1397" s="28">
        <f>SUMIFS(MasterSheet!K:K, MasterSheet!B:B, A1397, MasterSheet!D:D, B1397, MasterSheet!H:H, C1397)</f>
        <v/>
      </c>
      <c r="H1397" s="28">
        <f>G1397*D1397</f>
        <v/>
      </c>
      <c r="I1397" s="30">
        <f>SUMIFS(MasterSheet!L:L, MasterSheet!B:B, A1397, MasterSheet!D:D, B1397, MasterSheet!H:H, C1397)</f>
        <v/>
      </c>
      <c r="J1397" s="30">
        <f>I1397*D1397</f>
        <v/>
      </c>
      <c r="K1397" s="23">
        <f>UPPER(VLOOKUP(C1397,MasterSheet!H:U,14,))</f>
        <v/>
      </c>
    </row>
    <row r="1398">
      <c r="A1398" s="23" t="inlineStr">
        <is>
          <t>EED117403</t>
        </is>
      </c>
      <c r="B1398" s="32" t="n">
        <v>45864</v>
      </c>
      <c r="C1398" s="23" t="n">
        <v>115555</v>
      </c>
      <c r="D1398" s="23">
        <f>_xlfn.XLOOKUP(C1398,MasterSheet!H:H,MasterSheet!F:F)</f>
        <v/>
      </c>
      <c r="E1398" s="24">
        <f>SUMIFS(MasterSheet!J:J, MasterSheet!B:B, A1398, MasterSheet!D:D, B1398, MasterSheet!H:H, C1398)</f>
        <v/>
      </c>
      <c r="F1398" s="24">
        <f>E1398*D1398</f>
        <v/>
      </c>
      <c r="G1398" s="28">
        <f>SUMIFS(MasterSheet!K:K, MasterSheet!B:B, A1398, MasterSheet!D:D, B1398, MasterSheet!H:H, C1398)</f>
        <v/>
      </c>
      <c r="H1398" s="28">
        <f>G1398*D1398</f>
        <v/>
      </c>
      <c r="I1398" s="30">
        <f>SUMIFS(MasterSheet!L:L, MasterSheet!B:B, A1398, MasterSheet!D:D, B1398, MasterSheet!H:H, C1398)</f>
        <v/>
      </c>
      <c r="J1398" s="30">
        <f>I1398*D1398</f>
        <v/>
      </c>
      <c r="K1398" s="23">
        <f>UPPER(VLOOKUP(C1398,MasterSheet!H:U,14,))</f>
        <v/>
      </c>
    </row>
    <row r="1399">
      <c r="A1399" s="23" t="inlineStr">
        <is>
          <t>EED117403</t>
        </is>
      </c>
      <c r="B1399" s="32" t="n">
        <v>45864</v>
      </c>
      <c r="C1399" s="23" t="n">
        <v>116122</v>
      </c>
      <c r="D1399" s="23">
        <f>_xlfn.XLOOKUP(C1399,MasterSheet!H:H,MasterSheet!F:F)</f>
        <v/>
      </c>
      <c r="E1399" s="24">
        <f>SUMIFS(MasterSheet!J:J, MasterSheet!B:B, A1399, MasterSheet!D:D, B1399, MasterSheet!H:H, C1399)</f>
        <v/>
      </c>
      <c r="F1399" s="24">
        <f>E1399*D1399</f>
        <v/>
      </c>
      <c r="G1399" s="28">
        <f>SUMIFS(MasterSheet!K:K, MasterSheet!B:B, A1399, MasterSheet!D:D, B1399, MasterSheet!H:H, C1399)</f>
        <v/>
      </c>
      <c r="H1399" s="28">
        <f>G1399*D1399</f>
        <v/>
      </c>
      <c r="I1399" s="30">
        <f>SUMIFS(MasterSheet!L:L, MasterSheet!B:B, A1399, MasterSheet!D:D, B1399, MasterSheet!H:H, C1399)</f>
        <v/>
      </c>
      <c r="J1399" s="30">
        <f>I1399*D1399</f>
        <v/>
      </c>
      <c r="K1399" s="23">
        <f>UPPER(VLOOKUP(C1399,MasterSheet!H:U,14,))</f>
        <v/>
      </c>
    </row>
    <row r="1400">
      <c r="A1400" s="23" t="inlineStr">
        <is>
          <t>EED117403</t>
        </is>
      </c>
      <c r="B1400" s="32" t="n">
        <v>45864</v>
      </c>
      <c r="C1400" s="23" t="n">
        <v>126631</v>
      </c>
      <c r="D1400" s="23">
        <f>_xlfn.XLOOKUP(C1400,MasterSheet!H:H,MasterSheet!F:F)</f>
        <v/>
      </c>
      <c r="E1400" s="24">
        <f>SUMIFS(MasterSheet!J:J, MasterSheet!B:B, A1400, MasterSheet!D:D, B1400, MasterSheet!H:H, C1400)</f>
        <v/>
      </c>
      <c r="F1400" s="24">
        <f>E1400*D1400</f>
        <v/>
      </c>
      <c r="G1400" s="28">
        <f>SUMIFS(MasterSheet!K:K, MasterSheet!B:B, A1400, MasterSheet!D:D, B1400, MasterSheet!H:H, C1400)</f>
        <v/>
      </c>
      <c r="H1400" s="28">
        <f>G1400*D1400</f>
        <v/>
      </c>
      <c r="I1400" s="30">
        <f>SUMIFS(MasterSheet!L:L, MasterSheet!B:B, A1400, MasterSheet!D:D, B1400, MasterSheet!H:H, C1400)</f>
        <v/>
      </c>
      <c r="J1400" s="30">
        <f>I1400*D1400</f>
        <v/>
      </c>
      <c r="K1400" s="23">
        <f>UPPER(VLOOKUP(C1400,MasterSheet!H:U,14,))</f>
        <v/>
      </c>
    </row>
    <row r="1401">
      <c r="A1401" s="23" t="inlineStr">
        <is>
          <t>EED117403</t>
        </is>
      </c>
      <c r="B1401" s="32" t="n">
        <v>45864</v>
      </c>
      <c r="C1401" s="23" t="n">
        <v>127031</v>
      </c>
      <c r="D1401" s="23">
        <f>_xlfn.XLOOKUP(C1401,MasterSheet!H:H,MasterSheet!F:F)</f>
        <v/>
      </c>
      <c r="E1401" s="24">
        <f>SUMIFS(MasterSheet!J:J, MasterSheet!B:B, A1401, MasterSheet!D:D, B1401, MasterSheet!H:H, C1401)</f>
        <v/>
      </c>
      <c r="F1401" s="24">
        <f>E1401*D1401</f>
        <v/>
      </c>
      <c r="G1401" s="28">
        <f>SUMIFS(MasterSheet!K:K, MasterSheet!B:B, A1401, MasterSheet!D:D, B1401, MasterSheet!H:H, C1401)</f>
        <v/>
      </c>
      <c r="H1401" s="28">
        <f>G1401*D1401</f>
        <v/>
      </c>
      <c r="I1401" s="30">
        <f>SUMIFS(MasterSheet!L:L, MasterSheet!B:B, A1401, MasterSheet!D:D, B1401, MasterSheet!H:H, C1401)</f>
        <v/>
      </c>
      <c r="J1401" s="30">
        <f>I1401*D1401</f>
        <v/>
      </c>
      <c r="K1401" s="23">
        <f>UPPER(VLOOKUP(C1401,MasterSheet!H:U,14,))</f>
        <v/>
      </c>
    </row>
    <row r="1402">
      <c r="A1402" s="23" t="inlineStr">
        <is>
          <t>EED117403</t>
        </is>
      </c>
      <c r="B1402" s="32" t="n">
        <v>45864</v>
      </c>
      <c r="C1402" s="23" t="n">
        <v>127106</v>
      </c>
      <c r="D1402" s="23">
        <f>_xlfn.XLOOKUP(C1402,MasterSheet!H:H,MasterSheet!F:F)</f>
        <v/>
      </c>
      <c r="E1402" s="24">
        <f>SUMIFS(MasterSheet!J:J, MasterSheet!B:B, A1402, MasterSheet!D:D, B1402, MasterSheet!H:H, C1402)</f>
        <v/>
      </c>
      <c r="F1402" s="24">
        <f>E1402*D1402</f>
        <v/>
      </c>
      <c r="G1402" s="28">
        <f>SUMIFS(MasterSheet!K:K, MasterSheet!B:B, A1402, MasterSheet!D:D, B1402, MasterSheet!H:H, C1402)</f>
        <v/>
      </c>
      <c r="H1402" s="28">
        <f>G1402*D1402</f>
        <v/>
      </c>
      <c r="I1402" s="30">
        <f>SUMIFS(MasterSheet!L:L, MasterSheet!B:B, A1402, MasterSheet!D:D, B1402, MasterSheet!H:H, C1402)</f>
        <v/>
      </c>
      <c r="J1402" s="30">
        <f>I1402*D1402</f>
        <v/>
      </c>
      <c r="K1402" s="23">
        <f>UPPER(VLOOKUP(C1402,MasterSheet!H:U,14,))</f>
        <v/>
      </c>
    </row>
    <row r="1403">
      <c r="A1403" s="23" t="inlineStr">
        <is>
          <t>EED117403</t>
        </is>
      </c>
      <c r="B1403" s="32" t="n">
        <v>45864</v>
      </c>
      <c r="C1403" s="23" t="n">
        <v>135225</v>
      </c>
      <c r="D1403" s="23">
        <f>_xlfn.XLOOKUP(C1403,MasterSheet!H:H,MasterSheet!F:F)</f>
        <v/>
      </c>
      <c r="E1403" s="24">
        <f>SUMIFS(MasterSheet!J:J, MasterSheet!B:B, A1403, MasterSheet!D:D, B1403, MasterSheet!H:H, C1403)</f>
        <v/>
      </c>
      <c r="F1403" s="24">
        <f>E1403*D1403</f>
        <v/>
      </c>
      <c r="G1403" s="28">
        <f>SUMIFS(MasterSheet!K:K, MasterSheet!B:B, A1403, MasterSheet!D:D, B1403, MasterSheet!H:H, C1403)</f>
        <v/>
      </c>
      <c r="H1403" s="28">
        <f>G1403*D1403</f>
        <v/>
      </c>
      <c r="I1403" s="30">
        <f>SUMIFS(MasterSheet!L:L, MasterSheet!B:B, A1403, MasterSheet!D:D, B1403, MasterSheet!H:H, C1403)</f>
        <v/>
      </c>
      <c r="J1403" s="30">
        <f>I1403*D1403</f>
        <v/>
      </c>
      <c r="K1403" s="23">
        <f>UPPER(VLOOKUP(C1403,MasterSheet!H:U,14,))</f>
        <v/>
      </c>
    </row>
    <row r="1404">
      <c r="A1404" s="23" t="inlineStr">
        <is>
          <t>EED117403</t>
        </is>
      </c>
      <c r="B1404" s="32" t="n">
        <v>45864</v>
      </c>
      <c r="C1404" s="23" t="n">
        <v>141717</v>
      </c>
      <c r="D1404" s="23">
        <f>_xlfn.XLOOKUP(C1404,MasterSheet!H:H,MasterSheet!F:F)</f>
        <v/>
      </c>
      <c r="E1404" s="24">
        <f>SUMIFS(MasterSheet!J:J, MasterSheet!B:B, A1404, MasterSheet!D:D, B1404, MasterSheet!H:H, C1404)</f>
        <v/>
      </c>
      <c r="F1404" s="24">
        <f>E1404*D1404</f>
        <v/>
      </c>
      <c r="G1404" s="28">
        <f>SUMIFS(MasterSheet!K:K, MasterSheet!B:B, A1404, MasterSheet!D:D, B1404, MasterSheet!H:H, C1404)</f>
        <v/>
      </c>
      <c r="H1404" s="28">
        <f>G1404*D1404</f>
        <v/>
      </c>
      <c r="I1404" s="30">
        <f>SUMIFS(MasterSheet!L:L, MasterSheet!B:B, A1404, MasterSheet!D:D, B1404, MasterSheet!H:H, C1404)</f>
        <v/>
      </c>
      <c r="J1404" s="30">
        <f>I1404*D1404</f>
        <v/>
      </c>
      <c r="K1404" s="23">
        <f>UPPER(VLOOKUP(C1404,MasterSheet!H:U,14,))</f>
        <v/>
      </c>
    </row>
    <row r="1405">
      <c r="A1405" s="23" t="inlineStr">
        <is>
          <t>EED117403</t>
        </is>
      </c>
      <c r="B1405" s="32" t="n">
        <v>45864</v>
      </c>
      <c r="C1405" s="23" t="n">
        <v>142521</v>
      </c>
      <c r="D1405" s="23">
        <f>_xlfn.XLOOKUP(C1405,MasterSheet!H:H,MasterSheet!F:F)</f>
        <v/>
      </c>
      <c r="E1405" s="24">
        <f>SUMIFS(MasterSheet!J:J, MasterSheet!B:B, A1405, MasterSheet!D:D, B1405, MasterSheet!H:H, C1405)</f>
        <v/>
      </c>
      <c r="F1405" s="24">
        <f>E1405*D1405</f>
        <v/>
      </c>
      <c r="G1405" s="28">
        <f>SUMIFS(MasterSheet!K:K, MasterSheet!B:B, A1405, MasterSheet!D:D, B1405, MasterSheet!H:H, C1405)</f>
        <v/>
      </c>
      <c r="H1405" s="28">
        <f>G1405*D1405</f>
        <v/>
      </c>
      <c r="I1405" s="30">
        <f>SUMIFS(MasterSheet!L:L, MasterSheet!B:B, A1405, MasterSheet!D:D, B1405, MasterSheet!H:H, C1405)</f>
        <v/>
      </c>
      <c r="J1405" s="30">
        <f>I1405*D1405</f>
        <v/>
      </c>
      <c r="K1405" s="23">
        <f>UPPER(VLOOKUP(C1405,MasterSheet!H:U,14,))</f>
        <v/>
      </c>
    </row>
    <row r="1406">
      <c r="A1406" s="23" t="inlineStr">
        <is>
          <t>EED117403</t>
        </is>
      </c>
      <c r="B1406" s="32" t="n">
        <v>45864</v>
      </c>
      <c r="C1406" s="23" t="n">
        <v>300306</v>
      </c>
      <c r="D1406" s="23">
        <f>_xlfn.XLOOKUP(C1406,MasterSheet!H:H,MasterSheet!F:F)</f>
        <v/>
      </c>
      <c r="E1406" s="24">
        <f>SUMIFS(MasterSheet!J:J, MasterSheet!B:B, A1406, MasterSheet!D:D, B1406, MasterSheet!H:H, C1406)</f>
        <v/>
      </c>
      <c r="F1406" s="24">
        <f>E1406*D1406</f>
        <v/>
      </c>
      <c r="G1406" s="28">
        <f>SUMIFS(MasterSheet!K:K, MasterSheet!B:B, A1406, MasterSheet!D:D, B1406, MasterSheet!H:H, C1406)</f>
        <v/>
      </c>
      <c r="H1406" s="28">
        <f>G1406*D1406</f>
        <v/>
      </c>
      <c r="I1406" s="30">
        <f>SUMIFS(MasterSheet!L:L, MasterSheet!B:B, A1406, MasterSheet!D:D, B1406, MasterSheet!H:H, C1406)</f>
        <v/>
      </c>
      <c r="J1406" s="30">
        <f>I1406*D1406</f>
        <v/>
      </c>
      <c r="K1406" s="23">
        <f>UPPER(VLOOKUP(C1406,MasterSheet!H:U,14,))</f>
        <v/>
      </c>
    </row>
    <row r="1407">
      <c r="A1407" s="23" t="inlineStr">
        <is>
          <t>EED117403</t>
        </is>
      </c>
      <c r="B1407" s="32" t="n">
        <v>45864</v>
      </c>
      <c r="C1407" s="23" t="n">
        <v>300405</v>
      </c>
      <c r="D1407" s="23">
        <f>_xlfn.XLOOKUP(C1407,MasterSheet!H:H,MasterSheet!F:F)</f>
        <v/>
      </c>
      <c r="E1407" s="24">
        <f>SUMIFS(MasterSheet!J:J, MasterSheet!B:B, A1407, MasterSheet!D:D, B1407, MasterSheet!H:H, C1407)</f>
        <v/>
      </c>
      <c r="F1407" s="24">
        <f>E1407*D1407</f>
        <v/>
      </c>
      <c r="G1407" s="28">
        <f>SUMIFS(MasterSheet!K:K, MasterSheet!B:B, A1407, MasterSheet!D:D, B1407, MasterSheet!H:H, C1407)</f>
        <v/>
      </c>
      <c r="H1407" s="28">
        <f>G1407*D1407</f>
        <v/>
      </c>
      <c r="I1407" s="30">
        <f>SUMIFS(MasterSheet!L:L, MasterSheet!B:B, A1407, MasterSheet!D:D, B1407, MasterSheet!H:H, C1407)</f>
        <v/>
      </c>
      <c r="J1407" s="30">
        <f>I1407*D1407</f>
        <v/>
      </c>
      <c r="K1407" s="23">
        <f>UPPER(VLOOKUP(C1407,MasterSheet!H:U,14,))</f>
        <v/>
      </c>
    </row>
    <row r="1408">
      <c r="A1408" s="23" t="inlineStr">
        <is>
          <t>EED117403</t>
        </is>
      </c>
      <c r="B1408" s="32" t="n">
        <v>45864</v>
      </c>
      <c r="C1408" s="23" t="n">
        <v>300406</v>
      </c>
      <c r="D1408" s="23">
        <f>_xlfn.XLOOKUP(C1408,MasterSheet!H:H,MasterSheet!F:F)</f>
        <v/>
      </c>
      <c r="E1408" s="24">
        <f>SUMIFS(MasterSheet!J:J, MasterSheet!B:B, A1408, MasterSheet!D:D, B1408, MasterSheet!H:H, C1408)</f>
        <v/>
      </c>
      <c r="F1408" s="24">
        <f>E1408*D1408</f>
        <v/>
      </c>
      <c r="G1408" s="28">
        <f>SUMIFS(MasterSheet!K:K, MasterSheet!B:B, A1408, MasterSheet!D:D, B1408, MasterSheet!H:H, C1408)</f>
        <v/>
      </c>
      <c r="H1408" s="28">
        <f>G1408*D1408</f>
        <v/>
      </c>
      <c r="I1408" s="30">
        <f>SUMIFS(MasterSheet!L:L, MasterSheet!B:B, A1408, MasterSheet!D:D, B1408, MasterSheet!H:H, C1408)</f>
        <v/>
      </c>
      <c r="J1408" s="30">
        <f>I1408*D1408</f>
        <v/>
      </c>
      <c r="K1408" s="23">
        <f>UPPER(VLOOKUP(C1408,MasterSheet!H:U,14,))</f>
        <v/>
      </c>
    </row>
    <row r="1409">
      <c r="A1409" s="23" t="inlineStr">
        <is>
          <t>EED117403</t>
        </is>
      </c>
      <c r="B1409" s="32" t="n">
        <v>45864</v>
      </c>
      <c r="C1409" s="23" t="n">
        <v>300408</v>
      </c>
      <c r="D1409" s="23">
        <f>_xlfn.XLOOKUP(C1409,MasterSheet!H:H,MasterSheet!F:F)</f>
        <v/>
      </c>
      <c r="E1409" s="24">
        <f>SUMIFS(MasterSheet!J:J, MasterSheet!B:B, A1409, MasterSheet!D:D, B1409, MasterSheet!H:H, C1409)</f>
        <v/>
      </c>
      <c r="F1409" s="24">
        <f>E1409*D1409</f>
        <v/>
      </c>
      <c r="G1409" s="28">
        <f>SUMIFS(MasterSheet!K:K, MasterSheet!B:B, A1409, MasterSheet!D:D, B1409, MasterSheet!H:H, C1409)</f>
        <v/>
      </c>
      <c r="H1409" s="28">
        <f>G1409*D1409</f>
        <v/>
      </c>
      <c r="I1409" s="30">
        <f>SUMIFS(MasterSheet!L:L, MasterSheet!B:B, A1409, MasterSheet!D:D, B1409, MasterSheet!H:H, C1409)</f>
        <v/>
      </c>
      <c r="J1409" s="30">
        <f>I1409*D1409</f>
        <v/>
      </c>
      <c r="K1409" s="23">
        <f>UPPER(VLOOKUP(C1409,MasterSheet!H:U,14,))</f>
        <v/>
      </c>
    </row>
    <row r="1410">
      <c r="A1410" s="23" t="inlineStr">
        <is>
          <t>EED117403</t>
        </is>
      </c>
      <c r="B1410" s="32" t="n">
        <v>45864</v>
      </c>
      <c r="C1410" s="23" t="n">
        <v>300416</v>
      </c>
      <c r="D1410" s="23">
        <f>_xlfn.XLOOKUP(C1410,MasterSheet!H:H,MasterSheet!F:F)</f>
        <v/>
      </c>
      <c r="E1410" s="24">
        <f>SUMIFS(MasterSheet!J:J, MasterSheet!B:B, A1410, MasterSheet!D:D, B1410, MasterSheet!H:H, C1410)</f>
        <v/>
      </c>
      <c r="F1410" s="24">
        <f>E1410*D1410</f>
        <v/>
      </c>
      <c r="G1410" s="28">
        <f>SUMIFS(MasterSheet!K:K, MasterSheet!B:B, A1410, MasterSheet!D:D, B1410, MasterSheet!H:H, C1410)</f>
        <v/>
      </c>
      <c r="H1410" s="28">
        <f>G1410*D1410</f>
        <v/>
      </c>
      <c r="I1410" s="30">
        <f>SUMIFS(MasterSheet!L:L, MasterSheet!B:B, A1410, MasterSheet!D:D, B1410, MasterSheet!H:H, C1410)</f>
        <v/>
      </c>
      <c r="J1410" s="30">
        <f>I1410*D1410</f>
        <v/>
      </c>
      <c r="K1410" s="23">
        <f>UPPER(VLOOKUP(C1410,MasterSheet!H:U,14,))</f>
        <v/>
      </c>
    </row>
    <row r="1411">
      <c r="A1411" s="23" t="inlineStr">
        <is>
          <t>EED117403</t>
        </is>
      </c>
      <c r="B1411" s="32" t="n">
        <v>45864</v>
      </c>
      <c r="C1411" s="23" t="n">
        <v>300420</v>
      </c>
      <c r="D1411" s="23">
        <f>_xlfn.XLOOKUP(C1411,MasterSheet!H:H,MasterSheet!F:F)</f>
        <v/>
      </c>
      <c r="E1411" s="24">
        <f>SUMIFS(MasterSheet!J:J, MasterSheet!B:B, A1411, MasterSheet!D:D, B1411, MasterSheet!H:H, C1411)</f>
        <v/>
      </c>
      <c r="F1411" s="24">
        <f>E1411*D1411</f>
        <v/>
      </c>
      <c r="G1411" s="28">
        <f>SUMIFS(MasterSheet!K:K, MasterSheet!B:B, A1411, MasterSheet!D:D, B1411, MasterSheet!H:H, C1411)</f>
        <v/>
      </c>
      <c r="H1411" s="28">
        <f>G1411*D1411</f>
        <v/>
      </c>
      <c r="I1411" s="30">
        <f>SUMIFS(MasterSheet!L:L, MasterSheet!B:B, A1411, MasterSheet!D:D, B1411, MasterSheet!H:H, C1411)</f>
        <v/>
      </c>
      <c r="J1411" s="30">
        <f>I1411*D1411</f>
        <v/>
      </c>
      <c r="K1411" s="23">
        <f>UPPER(VLOOKUP(C1411,MasterSheet!H:U,14,))</f>
        <v/>
      </c>
    </row>
    <row r="1412">
      <c r="A1412" s="23" t="inlineStr">
        <is>
          <t>EED117403</t>
        </is>
      </c>
      <c r="B1412" s="32" t="n">
        <v>45864</v>
      </c>
      <c r="C1412" s="23" t="n">
        <v>300426</v>
      </c>
      <c r="D1412" s="23">
        <f>_xlfn.XLOOKUP(C1412,MasterSheet!H:H,MasterSheet!F:F)</f>
        <v/>
      </c>
      <c r="E1412" s="24">
        <f>SUMIFS(MasterSheet!J:J, MasterSheet!B:B, A1412, MasterSheet!D:D, B1412, MasterSheet!H:H, C1412)</f>
        <v/>
      </c>
      <c r="F1412" s="24">
        <f>E1412*D1412</f>
        <v/>
      </c>
      <c r="G1412" s="28">
        <f>SUMIFS(MasterSheet!K:K, MasterSheet!B:B, A1412, MasterSheet!D:D, B1412, MasterSheet!H:H, C1412)</f>
        <v/>
      </c>
      <c r="H1412" s="28">
        <f>G1412*D1412</f>
        <v/>
      </c>
      <c r="I1412" s="30">
        <f>SUMIFS(MasterSheet!L:L, MasterSheet!B:B, A1412, MasterSheet!D:D, B1412, MasterSheet!H:H, C1412)</f>
        <v/>
      </c>
      <c r="J1412" s="30">
        <f>I1412*D1412</f>
        <v/>
      </c>
      <c r="K1412" s="23">
        <f>UPPER(VLOOKUP(C1412,MasterSheet!H:U,14,))</f>
        <v/>
      </c>
    </row>
    <row r="1413">
      <c r="A1413" s="23" t="inlineStr">
        <is>
          <t>EED117403</t>
        </is>
      </c>
      <c r="B1413" s="32" t="n">
        <v>45864</v>
      </c>
      <c r="C1413" s="23" t="n">
        <v>300434</v>
      </c>
      <c r="D1413" s="23">
        <f>_xlfn.XLOOKUP(C1413,MasterSheet!H:H,MasterSheet!F:F)</f>
        <v/>
      </c>
      <c r="E1413" s="24">
        <f>SUMIFS(MasterSheet!J:J, MasterSheet!B:B, A1413, MasterSheet!D:D, B1413, MasterSheet!H:H, C1413)</f>
        <v/>
      </c>
      <c r="F1413" s="24">
        <f>E1413*D1413</f>
        <v/>
      </c>
      <c r="G1413" s="28">
        <f>SUMIFS(MasterSheet!K:K, MasterSheet!B:B, A1413, MasterSheet!D:D, B1413, MasterSheet!H:H, C1413)</f>
        <v/>
      </c>
      <c r="H1413" s="28">
        <f>G1413*D1413</f>
        <v/>
      </c>
      <c r="I1413" s="30">
        <f>SUMIFS(MasterSheet!L:L, MasterSheet!B:B, A1413, MasterSheet!D:D, B1413, MasterSheet!H:H, C1413)</f>
        <v/>
      </c>
      <c r="J1413" s="30">
        <f>I1413*D1413</f>
        <v/>
      </c>
      <c r="K1413" s="23">
        <f>UPPER(VLOOKUP(C1413,MasterSheet!H:U,14,))</f>
        <v/>
      </c>
    </row>
    <row r="1414">
      <c r="A1414" s="23" t="inlineStr">
        <is>
          <t>EED117403</t>
        </is>
      </c>
      <c r="B1414" s="32" t="n">
        <v>45864</v>
      </c>
      <c r="C1414" s="23" t="n">
        <v>300448</v>
      </c>
      <c r="D1414" s="23">
        <f>_xlfn.XLOOKUP(C1414,MasterSheet!H:H,MasterSheet!F:F)</f>
        <v/>
      </c>
      <c r="E1414" s="24">
        <f>SUMIFS(MasterSheet!J:J, MasterSheet!B:B, A1414, MasterSheet!D:D, B1414, MasterSheet!H:H, C1414)</f>
        <v/>
      </c>
      <c r="F1414" s="24">
        <f>E1414*D1414</f>
        <v/>
      </c>
      <c r="G1414" s="28">
        <f>SUMIFS(MasterSheet!K:K, MasterSheet!B:B, A1414, MasterSheet!D:D, B1414, MasterSheet!H:H, C1414)</f>
        <v/>
      </c>
      <c r="H1414" s="28">
        <f>G1414*D1414</f>
        <v/>
      </c>
      <c r="I1414" s="30">
        <f>SUMIFS(MasterSheet!L:L, MasterSheet!B:B, A1414, MasterSheet!D:D, B1414, MasterSheet!H:H, C1414)</f>
        <v/>
      </c>
      <c r="J1414" s="30">
        <f>I1414*D1414</f>
        <v/>
      </c>
      <c r="K1414" s="23">
        <f>UPPER(VLOOKUP(C1414,MasterSheet!H:U,14,))</f>
        <v/>
      </c>
    </row>
    <row r="1415">
      <c r="A1415" s="23" t="inlineStr">
        <is>
          <t>EED117403</t>
        </is>
      </c>
      <c r="B1415" s="32" t="n">
        <v>45864</v>
      </c>
      <c r="C1415" s="23" t="n">
        <v>300507</v>
      </c>
      <c r="D1415" s="23">
        <f>_xlfn.XLOOKUP(C1415,MasterSheet!H:H,MasterSheet!F:F)</f>
        <v/>
      </c>
      <c r="E1415" s="24">
        <f>SUMIFS(MasterSheet!J:J, MasterSheet!B:B, A1415, MasterSheet!D:D, B1415, MasterSheet!H:H, C1415)</f>
        <v/>
      </c>
      <c r="F1415" s="24">
        <f>E1415*D1415</f>
        <v/>
      </c>
      <c r="G1415" s="28">
        <f>SUMIFS(MasterSheet!K:K, MasterSheet!B:B, A1415, MasterSheet!D:D, B1415, MasterSheet!H:H, C1415)</f>
        <v/>
      </c>
      <c r="H1415" s="28">
        <f>G1415*D1415</f>
        <v/>
      </c>
      <c r="I1415" s="30">
        <f>SUMIFS(MasterSheet!L:L, MasterSheet!B:B, A1415, MasterSheet!D:D, B1415, MasterSheet!H:H, C1415)</f>
        <v/>
      </c>
      <c r="J1415" s="30">
        <f>I1415*D1415</f>
        <v/>
      </c>
      <c r="K1415" s="23">
        <f>UPPER(VLOOKUP(C1415,MasterSheet!H:U,14,))</f>
        <v/>
      </c>
    </row>
    <row r="1416">
      <c r="A1416" s="23" t="inlineStr">
        <is>
          <t>EED117403</t>
        </is>
      </c>
      <c r="B1416" s="32" t="n">
        <v>45864</v>
      </c>
      <c r="C1416" s="23" t="n">
        <v>301813</v>
      </c>
      <c r="D1416" s="23">
        <f>_xlfn.XLOOKUP(C1416,MasterSheet!H:H,MasterSheet!F:F)</f>
        <v/>
      </c>
      <c r="E1416" s="24">
        <f>SUMIFS(MasterSheet!J:J, MasterSheet!B:B, A1416, MasterSheet!D:D, B1416, MasterSheet!H:H, C1416)</f>
        <v/>
      </c>
      <c r="F1416" s="24">
        <f>E1416*D1416</f>
        <v/>
      </c>
      <c r="G1416" s="28">
        <f>SUMIFS(MasterSheet!K:K, MasterSheet!B:B, A1416, MasterSheet!D:D, B1416, MasterSheet!H:H, C1416)</f>
        <v/>
      </c>
      <c r="H1416" s="28">
        <f>G1416*D1416</f>
        <v/>
      </c>
      <c r="I1416" s="30">
        <f>SUMIFS(MasterSheet!L:L, MasterSheet!B:B, A1416, MasterSheet!D:D, B1416, MasterSheet!H:H, C1416)</f>
        <v/>
      </c>
      <c r="J1416" s="30">
        <f>I1416*D1416</f>
        <v/>
      </c>
      <c r="K1416" s="23">
        <f>UPPER(VLOOKUP(C1416,MasterSheet!H:U,14,))</f>
        <v/>
      </c>
    </row>
    <row r="1417">
      <c r="A1417" s="23" t="inlineStr">
        <is>
          <t>EED117403</t>
        </is>
      </c>
      <c r="B1417" s="32" t="n">
        <v>45864</v>
      </c>
      <c r="C1417" s="23" t="n">
        <v>301817</v>
      </c>
      <c r="D1417" s="23">
        <f>_xlfn.XLOOKUP(C1417,MasterSheet!H:H,MasterSheet!F:F)</f>
        <v/>
      </c>
      <c r="E1417" s="24">
        <f>SUMIFS(MasterSheet!J:J, MasterSheet!B:B, A1417, MasterSheet!D:D, B1417, MasterSheet!H:H, C1417)</f>
        <v/>
      </c>
      <c r="F1417" s="24">
        <f>E1417*D1417</f>
        <v/>
      </c>
      <c r="G1417" s="28">
        <f>SUMIFS(MasterSheet!K:K, MasterSheet!B:B, A1417, MasterSheet!D:D, B1417, MasterSheet!H:H, C1417)</f>
        <v/>
      </c>
      <c r="H1417" s="28">
        <f>G1417*D1417</f>
        <v/>
      </c>
      <c r="I1417" s="30">
        <f>SUMIFS(MasterSheet!L:L, MasterSheet!B:B, A1417, MasterSheet!D:D, B1417, MasterSheet!H:H, C1417)</f>
        <v/>
      </c>
      <c r="J1417" s="30">
        <f>I1417*D1417</f>
        <v/>
      </c>
      <c r="K1417" s="23">
        <f>UPPER(VLOOKUP(C1417,MasterSheet!H:U,14,))</f>
        <v/>
      </c>
    </row>
    <row r="1418">
      <c r="A1418" s="23" t="inlineStr">
        <is>
          <t>EED117403</t>
        </is>
      </c>
      <c r="B1418" s="32" t="n">
        <v>45864</v>
      </c>
      <c r="C1418" s="23" t="n">
        <v>302006</v>
      </c>
      <c r="D1418" s="23">
        <f>_xlfn.XLOOKUP(C1418,MasterSheet!H:H,MasterSheet!F:F)</f>
        <v/>
      </c>
      <c r="E1418" s="24">
        <f>SUMIFS(MasterSheet!J:J, MasterSheet!B:B, A1418, MasterSheet!D:D, B1418, MasterSheet!H:H, C1418)</f>
        <v/>
      </c>
      <c r="F1418" s="24">
        <f>E1418*D1418</f>
        <v/>
      </c>
      <c r="G1418" s="28">
        <f>SUMIFS(MasterSheet!K:K, MasterSheet!B:B, A1418, MasterSheet!D:D, B1418, MasterSheet!H:H, C1418)</f>
        <v/>
      </c>
      <c r="H1418" s="28">
        <f>G1418*D1418</f>
        <v/>
      </c>
      <c r="I1418" s="30">
        <f>SUMIFS(MasterSheet!L:L, MasterSheet!B:B, A1418, MasterSheet!D:D, B1418, MasterSheet!H:H, C1418)</f>
        <v/>
      </c>
      <c r="J1418" s="30">
        <f>I1418*D1418</f>
        <v/>
      </c>
      <c r="K1418" s="23">
        <f>UPPER(VLOOKUP(C1418,MasterSheet!H:U,14,))</f>
        <v/>
      </c>
    </row>
    <row r="1419">
      <c r="A1419" s="23" t="inlineStr">
        <is>
          <t>EED117403</t>
        </is>
      </c>
      <c r="B1419" s="32" t="n">
        <v>45864</v>
      </c>
      <c r="C1419" s="23" t="n">
        <v>302340</v>
      </c>
      <c r="D1419" s="23">
        <f>_xlfn.XLOOKUP(C1419,MasterSheet!H:H,MasterSheet!F:F)</f>
        <v/>
      </c>
      <c r="E1419" s="24">
        <f>SUMIFS(MasterSheet!J:J, MasterSheet!B:B, A1419, MasterSheet!D:D, B1419, MasterSheet!H:H, C1419)</f>
        <v/>
      </c>
      <c r="F1419" s="24">
        <f>E1419*D1419</f>
        <v/>
      </c>
      <c r="G1419" s="28">
        <f>SUMIFS(MasterSheet!K:K, MasterSheet!B:B, A1419, MasterSheet!D:D, B1419, MasterSheet!H:H, C1419)</f>
        <v/>
      </c>
      <c r="H1419" s="28">
        <f>G1419*D1419</f>
        <v/>
      </c>
      <c r="I1419" s="30">
        <f>SUMIFS(MasterSheet!L:L, MasterSheet!B:B, A1419, MasterSheet!D:D, B1419, MasterSheet!H:H, C1419)</f>
        <v/>
      </c>
      <c r="J1419" s="30">
        <f>I1419*D1419</f>
        <v/>
      </c>
      <c r="K1419" s="23">
        <f>UPPER(VLOOKUP(C1419,MasterSheet!H:U,14,))</f>
        <v/>
      </c>
    </row>
    <row r="1420">
      <c r="A1420" s="23" t="inlineStr">
        <is>
          <t>EED117403</t>
        </is>
      </c>
      <c r="B1420" s="32" t="n">
        <v>45864</v>
      </c>
      <c r="C1420" s="23" t="n">
        <v>302607</v>
      </c>
      <c r="D1420" s="23">
        <f>_xlfn.XLOOKUP(C1420,MasterSheet!H:H,MasterSheet!F:F)</f>
        <v/>
      </c>
      <c r="E1420" s="24">
        <f>SUMIFS(MasterSheet!J:J, MasterSheet!B:B, A1420, MasterSheet!D:D, B1420, MasterSheet!H:H, C1420)</f>
        <v/>
      </c>
      <c r="F1420" s="24">
        <f>E1420*D1420</f>
        <v/>
      </c>
      <c r="G1420" s="28">
        <f>SUMIFS(MasterSheet!K:K, MasterSheet!B:B, A1420, MasterSheet!D:D, B1420, MasterSheet!H:H, C1420)</f>
        <v/>
      </c>
      <c r="H1420" s="28">
        <f>G1420*D1420</f>
        <v/>
      </c>
      <c r="I1420" s="30">
        <f>SUMIFS(MasterSheet!L:L, MasterSheet!B:B, A1420, MasterSheet!D:D, B1420, MasterSheet!H:H, C1420)</f>
        <v/>
      </c>
      <c r="J1420" s="30">
        <f>I1420*D1420</f>
        <v/>
      </c>
      <c r="K1420" s="23">
        <f>UPPER(VLOOKUP(C1420,MasterSheet!H:U,14,))</f>
        <v/>
      </c>
    </row>
    <row r="1421">
      <c r="A1421" s="23" t="inlineStr">
        <is>
          <t>EED117403</t>
        </is>
      </c>
      <c r="B1421" s="32" t="n">
        <v>45864</v>
      </c>
      <c r="C1421" s="23" t="n">
        <v>302611</v>
      </c>
      <c r="D1421" s="23">
        <f>_xlfn.XLOOKUP(C1421,MasterSheet!H:H,MasterSheet!F:F)</f>
        <v/>
      </c>
      <c r="E1421" s="24">
        <f>SUMIFS(MasterSheet!J:J, MasterSheet!B:B, A1421, MasterSheet!D:D, B1421, MasterSheet!H:H, C1421)</f>
        <v/>
      </c>
      <c r="F1421" s="24">
        <f>E1421*D1421</f>
        <v/>
      </c>
      <c r="G1421" s="28">
        <f>SUMIFS(MasterSheet!K:K, MasterSheet!B:B, A1421, MasterSheet!D:D, B1421, MasterSheet!H:H, C1421)</f>
        <v/>
      </c>
      <c r="H1421" s="28">
        <f>G1421*D1421</f>
        <v/>
      </c>
      <c r="I1421" s="30">
        <f>SUMIFS(MasterSheet!L:L, MasterSheet!B:B, A1421, MasterSheet!D:D, B1421, MasterSheet!H:H, C1421)</f>
        <v/>
      </c>
      <c r="J1421" s="30">
        <f>I1421*D1421</f>
        <v/>
      </c>
      <c r="K1421" s="23">
        <f>UPPER(VLOOKUP(C1421,MasterSheet!H:U,14,))</f>
        <v/>
      </c>
    </row>
    <row r="1422">
      <c r="A1422" s="23" t="inlineStr">
        <is>
          <t>EED117403</t>
        </is>
      </c>
      <c r="B1422" s="32" t="n">
        <v>45864</v>
      </c>
      <c r="C1422" s="23" t="n">
        <v>302614</v>
      </c>
      <c r="D1422" s="23">
        <f>_xlfn.XLOOKUP(C1422,MasterSheet!H:H,MasterSheet!F:F)</f>
        <v/>
      </c>
      <c r="E1422" s="24">
        <f>SUMIFS(MasterSheet!J:J, MasterSheet!B:B, A1422, MasterSheet!D:D, B1422, MasterSheet!H:H, C1422)</f>
        <v/>
      </c>
      <c r="F1422" s="24">
        <f>E1422*D1422</f>
        <v/>
      </c>
      <c r="G1422" s="28">
        <f>SUMIFS(MasterSheet!K:K, MasterSheet!B:B, A1422, MasterSheet!D:D, B1422, MasterSheet!H:H, C1422)</f>
        <v/>
      </c>
      <c r="H1422" s="28">
        <f>G1422*D1422</f>
        <v/>
      </c>
      <c r="I1422" s="30">
        <f>SUMIFS(MasterSheet!L:L, MasterSheet!B:B, A1422, MasterSheet!D:D, B1422, MasterSheet!H:H, C1422)</f>
        <v/>
      </c>
      <c r="J1422" s="30">
        <f>I1422*D1422</f>
        <v/>
      </c>
      <c r="K1422" s="23">
        <f>UPPER(VLOOKUP(C1422,MasterSheet!H:U,14,))</f>
        <v/>
      </c>
    </row>
    <row r="1423">
      <c r="A1423" s="23" t="inlineStr">
        <is>
          <t>EED117403</t>
        </is>
      </c>
      <c r="B1423" s="32" t="n">
        <v>45864</v>
      </c>
      <c r="C1423" s="23" t="n">
        <v>302933</v>
      </c>
      <c r="D1423" s="23">
        <f>_xlfn.XLOOKUP(C1423,MasterSheet!H:H,MasterSheet!F:F)</f>
        <v/>
      </c>
      <c r="E1423" s="24">
        <f>SUMIFS(MasterSheet!J:J, MasterSheet!B:B, A1423, MasterSheet!D:D, B1423, MasterSheet!H:H, C1423)</f>
        <v/>
      </c>
      <c r="F1423" s="24">
        <f>E1423*D1423</f>
        <v/>
      </c>
      <c r="G1423" s="28">
        <f>SUMIFS(MasterSheet!K:K, MasterSheet!B:B, A1423, MasterSheet!D:D, B1423, MasterSheet!H:H, C1423)</f>
        <v/>
      </c>
      <c r="H1423" s="28">
        <f>G1423*D1423</f>
        <v/>
      </c>
      <c r="I1423" s="30">
        <f>SUMIFS(MasterSheet!L:L, MasterSheet!B:B, A1423, MasterSheet!D:D, B1423, MasterSheet!H:H, C1423)</f>
        <v/>
      </c>
      <c r="J1423" s="30">
        <f>I1423*D1423</f>
        <v/>
      </c>
      <c r="K1423" s="23">
        <f>UPPER(VLOOKUP(C1423,MasterSheet!H:U,14,))</f>
        <v/>
      </c>
    </row>
    <row r="1424">
      <c r="A1424" s="23" t="inlineStr">
        <is>
          <t>EED117403</t>
        </is>
      </c>
      <c r="B1424" s="32" t="n">
        <v>45864</v>
      </c>
      <c r="C1424" s="23" t="n">
        <v>303706</v>
      </c>
      <c r="D1424" s="23">
        <f>_xlfn.XLOOKUP(C1424,MasterSheet!H:H,MasterSheet!F:F)</f>
        <v/>
      </c>
      <c r="E1424" s="24">
        <f>SUMIFS(MasterSheet!J:J, MasterSheet!B:B, A1424, MasterSheet!D:D, B1424, MasterSheet!H:H, C1424)</f>
        <v/>
      </c>
      <c r="F1424" s="24">
        <f>E1424*D1424</f>
        <v/>
      </c>
      <c r="G1424" s="28">
        <f>SUMIFS(MasterSheet!K:K, MasterSheet!B:B, A1424, MasterSheet!D:D, B1424, MasterSheet!H:H, C1424)</f>
        <v/>
      </c>
      <c r="H1424" s="28">
        <f>G1424*D1424</f>
        <v/>
      </c>
      <c r="I1424" s="30">
        <f>SUMIFS(MasterSheet!L:L, MasterSheet!B:B, A1424, MasterSheet!D:D, B1424, MasterSheet!H:H, C1424)</f>
        <v/>
      </c>
      <c r="J1424" s="30">
        <f>I1424*D1424</f>
        <v/>
      </c>
      <c r="K1424" s="23">
        <f>UPPER(VLOOKUP(C1424,MasterSheet!H:U,14,))</f>
        <v/>
      </c>
    </row>
    <row r="1425">
      <c r="A1425" s="23" t="inlineStr">
        <is>
          <t>EED117403</t>
        </is>
      </c>
      <c r="B1425" s="32" t="n">
        <v>45864</v>
      </c>
      <c r="C1425" s="23" t="n">
        <v>303924</v>
      </c>
      <c r="D1425" s="23">
        <f>_xlfn.XLOOKUP(C1425,MasterSheet!H:H,MasterSheet!F:F)</f>
        <v/>
      </c>
      <c r="E1425" s="24">
        <f>SUMIFS(MasterSheet!J:J, MasterSheet!B:B, A1425, MasterSheet!D:D, B1425, MasterSheet!H:H, C1425)</f>
        <v/>
      </c>
      <c r="F1425" s="24">
        <f>E1425*D1425</f>
        <v/>
      </c>
      <c r="G1425" s="28">
        <f>SUMIFS(MasterSheet!K:K, MasterSheet!B:B, A1425, MasterSheet!D:D, B1425, MasterSheet!H:H, C1425)</f>
        <v/>
      </c>
      <c r="H1425" s="28">
        <f>G1425*D1425</f>
        <v/>
      </c>
      <c r="I1425" s="30">
        <f>SUMIFS(MasterSheet!L:L, MasterSheet!B:B, A1425, MasterSheet!D:D, B1425, MasterSheet!H:H, C1425)</f>
        <v/>
      </c>
      <c r="J1425" s="30">
        <f>I1425*D1425</f>
        <v/>
      </c>
      <c r="K1425" s="23">
        <f>UPPER(VLOOKUP(C1425,MasterSheet!H:U,14,))</f>
        <v/>
      </c>
    </row>
    <row r="1426">
      <c r="A1426" s="23" t="inlineStr">
        <is>
          <t>EED117403</t>
        </is>
      </c>
      <c r="B1426" s="32" t="n">
        <v>45864</v>
      </c>
      <c r="C1426" s="23" t="n">
        <v>304012</v>
      </c>
      <c r="D1426" s="23">
        <f>_xlfn.XLOOKUP(C1426,MasterSheet!H:H,MasterSheet!F:F)</f>
        <v/>
      </c>
      <c r="E1426" s="24">
        <f>SUMIFS(MasterSheet!J:J, MasterSheet!B:B, A1426, MasterSheet!D:D, B1426, MasterSheet!H:H, C1426)</f>
        <v/>
      </c>
      <c r="F1426" s="24">
        <f>E1426*D1426</f>
        <v/>
      </c>
      <c r="G1426" s="28">
        <f>SUMIFS(MasterSheet!K:K, MasterSheet!B:B, A1426, MasterSheet!D:D, B1426, MasterSheet!H:H, C1426)</f>
        <v/>
      </c>
      <c r="H1426" s="28">
        <f>G1426*D1426</f>
        <v/>
      </c>
      <c r="I1426" s="30">
        <f>SUMIFS(MasterSheet!L:L, MasterSheet!B:B, A1426, MasterSheet!D:D, B1426, MasterSheet!H:H, C1426)</f>
        <v/>
      </c>
      <c r="J1426" s="30">
        <f>I1426*D1426</f>
        <v/>
      </c>
      <c r="K1426" s="23">
        <f>UPPER(VLOOKUP(C1426,MasterSheet!H:U,14,))</f>
        <v/>
      </c>
    </row>
    <row r="1427">
      <c r="A1427" s="23" t="inlineStr">
        <is>
          <t>EED117403</t>
        </is>
      </c>
      <c r="B1427" s="32" t="n">
        <v>45864</v>
      </c>
      <c r="C1427" s="23" t="n">
        <v>304024</v>
      </c>
      <c r="D1427" s="23">
        <f>_xlfn.XLOOKUP(C1427,MasterSheet!H:H,MasterSheet!F:F)</f>
        <v/>
      </c>
      <c r="E1427" s="24">
        <f>SUMIFS(MasterSheet!J:J, MasterSheet!B:B, A1427, MasterSheet!D:D, B1427, MasterSheet!H:H, C1427)</f>
        <v/>
      </c>
      <c r="F1427" s="24">
        <f>E1427*D1427</f>
        <v/>
      </c>
      <c r="G1427" s="28">
        <f>SUMIFS(MasterSheet!K:K, MasterSheet!B:B, A1427, MasterSheet!D:D, B1427, MasterSheet!H:H, C1427)</f>
        <v/>
      </c>
      <c r="H1427" s="28">
        <f>G1427*D1427</f>
        <v/>
      </c>
      <c r="I1427" s="30">
        <f>SUMIFS(MasterSheet!L:L, MasterSheet!B:B, A1427, MasterSheet!D:D, B1427, MasterSheet!H:H, C1427)</f>
        <v/>
      </c>
      <c r="J1427" s="30">
        <f>I1427*D1427</f>
        <v/>
      </c>
      <c r="K1427" s="23">
        <f>UPPER(VLOOKUP(C1427,MasterSheet!H:U,14,))</f>
        <v/>
      </c>
    </row>
    <row r="1428">
      <c r="A1428" s="23" t="inlineStr">
        <is>
          <t>EED117403</t>
        </is>
      </c>
      <c r="B1428" s="32" t="n">
        <v>45864</v>
      </c>
      <c r="C1428" s="23" t="n">
        <v>304048</v>
      </c>
      <c r="D1428" s="23">
        <f>_xlfn.XLOOKUP(C1428,MasterSheet!H:H,MasterSheet!F:F)</f>
        <v/>
      </c>
      <c r="E1428" s="24">
        <f>SUMIFS(MasterSheet!J:J, MasterSheet!B:B, A1428, MasterSheet!D:D, B1428, MasterSheet!H:H, C1428)</f>
        <v/>
      </c>
      <c r="F1428" s="24">
        <f>E1428*D1428</f>
        <v/>
      </c>
      <c r="G1428" s="28">
        <f>SUMIFS(MasterSheet!K:K, MasterSheet!B:B, A1428, MasterSheet!D:D, B1428, MasterSheet!H:H, C1428)</f>
        <v/>
      </c>
      <c r="H1428" s="28">
        <f>G1428*D1428</f>
        <v/>
      </c>
      <c r="I1428" s="30">
        <f>SUMIFS(MasterSheet!L:L, MasterSheet!B:B, A1428, MasterSheet!D:D, B1428, MasterSheet!H:H, C1428)</f>
        <v/>
      </c>
      <c r="J1428" s="30">
        <f>I1428*D1428</f>
        <v/>
      </c>
      <c r="K1428" s="23">
        <f>UPPER(VLOOKUP(C1428,MasterSheet!H:U,14,))</f>
        <v/>
      </c>
    </row>
    <row r="1429">
      <c r="A1429" s="23" t="inlineStr">
        <is>
          <t>EED117403</t>
        </is>
      </c>
      <c r="B1429" s="32" t="n">
        <v>45864</v>
      </c>
      <c r="C1429" s="23" t="n">
        <v>304050</v>
      </c>
      <c r="D1429" s="23">
        <f>_xlfn.XLOOKUP(C1429,MasterSheet!H:H,MasterSheet!F:F)</f>
        <v/>
      </c>
      <c r="E1429" s="24">
        <f>SUMIFS(MasterSheet!J:J, MasterSheet!B:B, A1429, MasterSheet!D:D, B1429, MasterSheet!H:H, C1429)</f>
        <v/>
      </c>
      <c r="F1429" s="24">
        <f>E1429*D1429</f>
        <v/>
      </c>
      <c r="G1429" s="28">
        <f>SUMIFS(MasterSheet!K:K, MasterSheet!B:B, A1429, MasterSheet!D:D, B1429, MasterSheet!H:H, C1429)</f>
        <v/>
      </c>
      <c r="H1429" s="28">
        <f>G1429*D1429</f>
        <v/>
      </c>
      <c r="I1429" s="30">
        <f>SUMIFS(MasterSheet!L:L, MasterSheet!B:B, A1429, MasterSheet!D:D, B1429, MasterSheet!H:H, C1429)</f>
        <v/>
      </c>
      <c r="J1429" s="30">
        <f>I1429*D1429</f>
        <v/>
      </c>
      <c r="K1429" s="23">
        <f>UPPER(VLOOKUP(C1429,MasterSheet!H:U,14,))</f>
        <v/>
      </c>
    </row>
    <row r="1430">
      <c r="A1430" s="23" t="inlineStr">
        <is>
          <t>EED117403</t>
        </is>
      </c>
      <c r="B1430" s="32" t="n">
        <v>45864</v>
      </c>
      <c r="C1430" s="23" t="n">
        <v>304119</v>
      </c>
      <c r="D1430" s="23">
        <f>_xlfn.XLOOKUP(C1430,MasterSheet!H:H,MasterSheet!F:F)</f>
        <v/>
      </c>
      <c r="E1430" s="24">
        <f>SUMIFS(MasterSheet!J:J, MasterSheet!B:B, A1430, MasterSheet!D:D, B1430, MasterSheet!H:H, C1430)</f>
        <v/>
      </c>
      <c r="F1430" s="24">
        <f>E1430*D1430</f>
        <v/>
      </c>
      <c r="G1430" s="28">
        <f>SUMIFS(MasterSheet!K:K, MasterSheet!B:B, A1430, MasterSheet!D:D, B1430, MasterSheet!H:H, C1430)</f>
        <v/>
      </c>
      <c r="H1430" s="28">
        <f>G1430*D1430</f>
        <v/>
      </c>
      <c r="I1430" s="30">
        <f>SUMIFS(MasterSheet!L:L, MasterSheet!B:B, A1430, MasterSheet!D:D, B1430, MasterSheet!H:H, C1430)</f>
        <v/>
      </c>
      <c r="J1430" s="30">
        <f>I1430*D1430</f>
        <v/>
      </c>
      <c r="K1430" s="23">
        <f>UPPER(VLOOKUP(C1430,MasterSheet!H:U,14,))</f>
        <v/>
      </c>
    </row>
    <row r="1431">
      <c r="A1431" s="23" t="inlineStr">
        <is>
          <t>EED117403</t>
        </is>
      </c>
      <c r="B1431" s="32" t="n">
        <v>45864</v>
      </c>
      <c r="C1431" s="23" t="n">
        <v>304231</v>
      </c>
      <c r="D1431" s="23">
        <f>_xlfn.XLOOKUP(C1431,MasterSheet!H:H,MasterSheet!F:F)</f>
        <v/>
      </c>
      <c r="E1431" s="24">
        <f>SUMIFS(MasterSheet!J:J, MasterSheet!B:B, A1431, MasterSheet!D:D, B1431, MasterSheet!H:H, C1431)</f>
        <v/>
      </c>
      <c r="F1431" s="24">
        <f>E1431*D1431</f>
        <v/>
      </c>
      <c r="G1431" s="28">
        <f>SUMIFS(MasterSheet!K:K, MasterSheet!B:B, A1431, MasterSheet!D:D, B1431, MasterSheet!H:H, C1431)</f>
        <v/>
      </c>
      <c r="H1431" s="28">
        <f>G1431*D1431</f>
        <v/>
      </c>
      <c r="I1431" s="30">
        <f>SUMIFS(MasterSheet!L:L, MasterSheet!B:B, A1431, MasterSheet!D:D, B1431, MasterSheet!H:H, C1431)</f>
        <v/>
      </c>
      <c r="J1431" s="30">
        <f>I1431*D1431</f>
        <v/>
      </c>
      <c r="K1431" s="23">
        <f>UPPER(VLOOKUP(C1431,MasterSheet!H:U,14,))</f>
        <v/>
      </c>
    </row>
    <row r="1432">
      <c r="A1432" s="23" t="inlineStr">
        <is>
          <t>EED117403</t>
        </is>
      </c>
      <c r="B1432" s="32" t="n">
        <v>45864</v>
      </c>
      <c r="C1432" s="23" t="n">
        <v>304944</v>
      </c>
      <c r="D1432" s="23">
        <f>_xlfn.XLOOKUP(C1432,MasterSheet!H:H,MasterSheet!F:F)</f>
        <v/>
      </c>
      <c r="E1432" s="24">
        <f>SUMIFS(MasterSheet!J:J, MasterSheet!B:B, A1432, MasterSheet!D:D, B1432, MasterSheet!H:H, C1432)</f>
        <v/>
      </c>
      <c r="F1432" s="24">
        <f>E1432*D1432</f>
        <v/>
      </c>
      <c r="G1432" s="28">
        <f>SUMIFS(MasterSheet!K:K, MasterSheet!B:B, A1432, MasterSheet!D:D, B1432, MasterSheet!H:H, C1432)</f>
        <v/>
      </c>
      <c r="H1432" s="28">
        <f>G1432*D1432</f>
        <v/>
      </c>
      <c r="I1432" s="30">
        <f>SUMIFS(MasterSheet!L:L, MasterSheet!B:B, A1432, MasterSheet!D:D, B1432, MasterSheet!H:H, C1432)</f>
        <v/>
      </c>
      <c r="J1432" s="30">
        <f>I1432*D1432</f>
        <v/>
      </c>
      <c r="K1432" s="23">
        <f>UPPER(VLOOKUP(C1432,MasterSheet!H:U,14,))</f>
        <v/>
      </c>
    </row>
    <row r="1433">
      <c r="A1433" s="23" t="inlineStr">
        <is>
          <t>EED117403</t>
        </is>
      </c>
      <c r="B1433" s="32" t="n">
        <v>45864</v>
      </c>
      <c r="C1433" s="23" t="n">
        <v>305207</v>
      </c>
      <c r="D1433" s="23">
        <f>_xlfn.XLOOKUP(C1433,MasterSheet!H:H,MasterSheet!F:F)</f>
        <v/>
      </c>
      <c r="E1433" s="24">
        <f>SUMIFS(MasterSheet!J:J, MasterSheet!B:B, A1433, MasterSheet!D:D, B1433, MasterSheet!H:H, C1433)</f>
        <v/>
      </c>
      <c r="F1433" s="24">
        <f>E1433*D1433</f>
        <v/>
      </c>
      <c r="G1433" s="28">
        <f>SUMIFS(MasterSheet!K:K, MasterSheet!B:B, A1433, MasterSheet!D:D, B1433, MasterSheet!H:H, C1433)</f>
        <v/>
      </c>
      <c r="H1433" s="28">
        <f>G1433*D1433</f>
        <v/>
      </c>
      <c r="I1433" s="30">
        <f>SUMIFS(MasterSheet!L:L, MasterSheet!B:B, A1433, MasterSheet!D:D, B1433, MasterSheet!H:H, C1433)</f>
        <v/>
      </c>
      <c r="J1433" s="30">
        <f>I1433*D1433</f>
        <v/>
      </c>
      <c r="K1433" s="23">
        <f>UPPER(VLOOKUP(C1433,MasterSheet!H:U,14,))</f>
        <v/>
      </c>
    </row>
    <row r="1434">
      <c r="A1434" s="23" t="inlineStr">
        <is>
          <t>EED117403</t>
        </is>
      </c>
      <c r="B1434" s="32" t="n">
        <v>45864</v>
      </c>
      <c r="C1434" s="23" t="n">
        <v>305421</v>
      </c>
      <c r="D1434" s="23">
        <f>_xlfn.XLOOKUP(C1434,MasterSheet!H:H,MasterSheet!F:F)</f>
        <v/>
      </c>
      <c r="E1434" s="24">
        <f>SUMIFS(MasterSheet!J:J, MasterSheet!B:B, A1434, MasterSheet!D:D, B1434, MasterSheet!H:H, C1434)</f>
        <v/>
      </c>
      <c r="F1434" s="24">
        <f>E1434*D1434</f>
        <v/>
      </c>
      <c r="G1434" s="28">
        <f>SUMIFS(MasterSheet!K:K, MasterSheet!B:B, A1434, MasterSheet!D:D, B1434, MasterSheet!H:H, C1434)</f>
        <v/>
      </c>
      <c r="H1434" s="28">
        <f>G1434*D1434</f>
        <v/>
      </c>
      <c r="I1434" s="30">
        <f>SUMIFS(MasterSheet!L:L, MasterSheet!B:B, A1434, MasterSheet!D:D, B1434, MasterSheet!H:H, C1434)</f>
        <v/>
      </c>
      <c r="J1434" s="30">
        <f>I1434*D1434</f>
        <v/>
      </c>
      <c r="K1434" s="23">
        <f>UPPER(VLOOKUP(C1434,MasterSheet!H:U,14,))</f>
        <v/>
      </c>
    </row>
    <row r="1435">
      <c r="A1435" s="23" t="inlineStr">
        <is>
          <t>EED117403</t>
        </is>
      </c>
      <c r="B1435" s="32" t="n">
        <v>45864</v>
      </c>
      <c r="C1435" s="23" t="n">
        <v>307646</v>
      </c>
      <c r="D1435" s="23">
        <f>_xlfn.XLOOKUP(C1435,MasterSheet!H:H,MasterSheet!F:F)</f>
        <v/>
      </c>
      <c r="E1435" s="24">
        <f>SUMIFS(MasterSheet!J:J, MasterSheet!B:B, A1435, MasterSheet!D:D, B1435, MasterSheet!H:H, C1435)</f>
        <v/>
      </c>
      <c r="F1435" s="24">
        <f>E1435*D1435</f>
        <v/>
      </c>
      <c r="G1435" s="28">
        <f>SUMIFS(MasterSheet!K:K, MasterSheet!B:B, A1435, MasterSheet!D:D, B1435, MasterSheet!H:H, C1435)</f>
        <v/>
      </c>
      <c r="H1435" s="28">
        <f>G1435*D1435</f>
        <v/>
      </c>
      <c r="I1435" s="30">
        <f>SUMIFS(MasterSheet!L:L, MasterSheet!B:B, A1435, MasterSheet!D:D, B1435, MasterSheet!H:H, C1435)</f>
        <v/>
      </c>
      <c r="J1435" s="30">
        <f>I1435*D1435</f>
        <v/>
      </c>
      <c r="K1435" s="23">
        <f>UPPER(VLOOKUP(C1435,MasterSheet!H:U,14,))</f>
        <v/>
      </c>
    </row>
    <row r="1436">
      <c r="A1436" s="23" t="inlineStr">
        <is>
          <t>EED117403</t>
        </is>
      </c>
      <c r="B1436" s="32" t="n">
        <v>45864</v>
      </c>
      <c r="C1436" s="23" t="n">
        <v>312811</v>
      </c>
      <c r="D1436" s="23">
        <f>_xlfn.XLOOKUP(C1436,MasterSheet!H:H,MasterSheet!F:F)</f>
        <v/>
      </c>
      <c r="E1436" s="24">
        <f>SUMIFS(MasterSheet!J:J, MasterSheet!B:B, A1436, MasterSheet!D:D, B1436, MasterSheet!H:H, C1436)</f>
        <v/>
      </c>
      <c r="F1436" s="24">
        <f>E1436*D1436</f>
        <v/>
      </c>
      <c r="G1436" s="28">
        <f>SUMIFS(MasterSheet!K:K, MasterSheet!B:B, A1436, MasterSheet!D:D, B1436, MasterSheet!H:H, C1436)</f>
        <v/>
      </c>
      <c r="H1436" s="28">
        <f>G1436*D1436</f>
        <v/>
      </c>
      <c r="I1436" s="30">
        <f>SUMIFS(MasterSheet!L:L, MasterSheet!B:B, A1436, MasterSheet!D:D, B1436, MasterSheet!H:H, C1436)</f>
        <v/>
      </c>
      <c r="J1436" s="30">
        <f>I1436*D1436</f>
        <v/>
      </c>
      <c r="K1436" s="23">
        <f>UPPER(VLOOKUP(C1436,MasterSheet!H:U,14,))</f>
        <v/>
      </c>
    </row>
    <row r="1437">
      <c r="A1437" s="23" t="inlineStr">
        <is>
          <t>EED117403</t>
        </is>
      </c>
      <c r="B1437" s="32" t="n">
        <v>45864</v>
      </c>
      <c r="C1437" s="23" t="n">
        <v>313238</v>
      </c>
      <c r="D1437" s="23">
        <f>_xlfn.XLOOKUP(C1437,MasterSheet!H:H,MasterSheet!F:F)</f>
        <v/>
      </c>
      <c r="E1437" s="24">
        <f>SUMIFS(MasterSheet!J:J, MasterSheet!B:B, A1437, MasterSheet!D:D, B1437, MasterSheet!H:H, C1437)</f>
        <v/>
      </c>
      <c r="F1437" s="24">
        <f>E1437*D1437</f>
        <v/>
      </c>
      <c r="G1437" s="28">
        <f>SUMIFS(MasterSheet!K:K, MasterSheet!B:B, A1437, MasterSheet!D:D, B1437, MasterSheet!H:H, C1437)</f>
        <v/>
      </c>
      <c r="H1437" s="28">
        <f>G1437*D1437</f>
        <v/>
      </c>
      <c r="I1437" s="30">
        <f>SUMIFS(MasterSheet!L:L, MasterSheet!B:B, A1437, MasterSheet!D:D, B1437, MasterSheet!H:H, C1437)</f>
        <v/>
      </c>
      <c r="J1437" s="30">
        <f>I1437*D1437</f>
        <v/>
      </c>
      <c r="K1437" s="23">
        <f>UPPER(VLOOKUP(C1437,MasterSheet!H:U,14,))</f>
        <v/>
      </c>
    </row>
    <row r="1438">
      <c r="A1438" s="23" t="inlineStr">
        <is>
          <t>EED117403</t>
        </is>
      </c>
      <c r="B1438" s="32" t="n">
        <v>45864</v>
      </c>
      <c r="C1438" s="23" t="n">
        <v>317308</v>
      </c>
      <c r="D1438" s="23">
        <f>_xlfn.XLOOKUP(C1438,MasterSheet!H:H,MasterSheet!F:F)</f>
        <v/>
      </c>
      <c r="E1438" s="24">
        <f>SUMIFS(MasterSheet!J:J, MasterSheet!B:B, A1438, MasterSheet!D:D, B1438, MasterSheet!H:H, C1438)</f>
        <v/>
      </c>
      <c r="F1438" s="24">
        <f>E1438*D1438</f>
        <v/>
      </c>
      <c r="G1438" s="28">
        <f>SUMIFS(MasterSheet!K:K, MasterSheet!B:B, A1438, MasterSheet!D:D, B1438, MasterSheet!H:H, C1438)</f>
        <v/>
      </c>
      <c r="H1438" s="28">
        <f>G1438*D1438</f>
        <v/>
      </c>
      <c r="I1438" s="30">
        <f>SUMIFS(MasterSheet!L:L, MasterSheet!B:B, A1438, MasterSheet!D:D, B1438, MasterSheet!H:H, C1438)</f>
        <v/>
      </c>
      <c r="J1438" s="30">
        <f>I1438*D1438</f>
        <v/>
      </c>
      <c r="K1438" s="23">
        <f>UPPER(VLOOKUP(C1438,MasterSheet!H:U,14,))</f>
        <v/>
      </c>
    </row>
    <row r="1439">
      <c r="A1439" s="23" t="inlineStr">
        <is>
          <t>EED117403</t>
        </is>
      </c>
      <c r="B1439" s="32" t="n">
        <v>45864</v>
      </c>
      <c r="C1439" s="23" t="n">
        <v>317318</v>
      </c>
      <c r="D1439" s="23">
        <f>_xlfn.XLOOKUP(C1439,MasterSheet!H:H,MasterSheet!F:F)</f>
        <v/>
      </c>
      <c r="E1439" s="24">
        <f>SUMIFS(MasterSheet!J:J, MasterSheet!B:B, A1439, MasterSheet!D:D, B1439, MasterSheet!H:H, C1439)</f>
        <v/>
      </c>
      <c r="F1439" s="24">
        <f>E1439*D1439</f>
        <v/>
      </c>
      <c r="G1439" s="28">
        <f>SUMIFS(MasterSheet!K:K, MasterSheet!B:B, A1439, MasterSheet!D:D, B1439, MasterSheet!H:H, C1439)</f>
        <v/>
      </c>
      <c r="H1439" s="28">
        <f>G1439*D1439</f>
        <v/>
      </c>
      <c r="I1439" s="30">
        <f>SUMIFS(MasterSheet!L:L, MasterSheet!B:B, A1439, MasterSheet!D:D, B1439, MasterSheet!H:H, C1439)</f>
        <v/>
      </c>
      <c r="J1439" s="30">
        <f>I1439*D1439</f>
        <v/>
      </c>
      <c r="K1439" s="23">
        <f>UPPER(VLOOKUP(C1439,MasterSheet!H:U,14,))</f>
        <v/>
      </c>
    </row>
    <row r="1440">
      <c r="A1440" s="23" t="inlineStr">
        <is>
          <t>EED117403</t>
        </is>
      </c>
      <c r="B1440" s="32" t="n">
        <v>45864</v>
      </c>
      <c r="C1440" s="23" t="n">
        <v>317325</v>
      </c>
      <c r="D1440" s="23">
        <f>_xlfn.XLOOKUP(C1440,MasterSheet!H:H,MasterSheet!F:F)</f>
        <v/>
      </c>
      <c r="E1440" s="24">
        <f>SUMIFS(MasterSheet!J:J, MasterSheet!B:B, A1440, MasterSheet!D:D, B1440, MasterSheet!H:H, C1440)</f>
        <v/>
      </c>
      <c r="F1440" s="24">
        <f>E1440*D1440</f>
        <v/>
      </c>
      <c r="G1440" s="28">
        <f>SUMIFS(MasterSheet!K:K, MasterSheet!B:B, A1440, MasterSheet!D:D, B1440, MasterSheet!H:H, C1440)</f>
        <v/>
      </c>
      <c r="H1440" s="28">
        <f>G1440*D1440</f>
        <v/>
      </c>
      <c r="I1440" s="30">
        <f>SUMIFS(MasterSheet!L:L, MasterSheet!B:B, A1440, MasterSheet!D:D, B1440, MasterSheet!H:H, C1440)</f>
        <v/>
      </c>
      <c r="J1440" s="30">
        <f>I1440*D1440</f>
        <v/>
      </c>
      <c r="K1440" s="23">
        <f>UPPER(VLOOKUP(C1440,MasterSheet!H:U,14,))</f>
        <v/>
      </c>
    </row>
    <row r="1441">
      <c r="A1441" s="23" t="inlineStr">
        <is>
          <t>EED117403</t>
        </is>
      </c>
      <c r="B1441" s="32" t="n">
        <v>45864</v>
      </c>
      <c r="C1441" s="23" t="n">
        <v>317343</v>
      </c>
      <c r="D1441" s="23">
        <f>_xlfn.XLOOKUP(C1441,MasterSheet!H:H,MasterSheet!F:F)</f>
        <v/>
      </c>
      <c r="E1441" s="24">
        <f>SUMIFS(MasterSheet!J:J, MasterSheet!B:B, A1441, MasterSheet!D:D, B1441, MasterSheet!H:H, C1441)</f>
        <v/>
      </c>
      <c r="F1441" s="24">
        <f>E1441*D1441</f>
        <v/>
      </c>
      <c r="G1441" s="28">
        <f>SUMIFS(MasterSheet!K:K, MasterSheet!B:B, A1441, MasterSheet!D:D, B1441, MasterSheet!H:H, C1441)</f>
        <v/>
      </c>
      <c r="H1441" s="28">
        <f>G1441*D1441</f>
        <v/>
      </c>
      <c r="I1441" s="30">
        <f>SUMIFS(MasterSheet!L:L, MasterSheet!B:B, A1441, MasterSheet!D:D, B1441, MasterSheet!H:H, C1441)</f>
        <v/>
      </c>
      <c r="J1441" s="30">
        <f>I1441*D1441</f>
        <v/>
      </c>
      <c r="K1441" s="23">
        <f>UPPER(VLOOKUP(C1441,MasterSheet!H:U,14,))</f>
        <v/>
      </c>
    </row>
    <row r="1442">
      <c r="A1442" s="23" t="inlineStr">
        <is>
          <t>EED117403</t>
        </is>
      </c>
      <c r="B1442" s="32" t="n">
        <v>45864</v>
      </c>
      <c r="C1442" s="23" t="n">
        <v>317443</v>
      </c>
      <c r="D1442" s="23">
        <f>_xlfn.XLOOKUP(C1442,MasterSheet!H:H,MasterSheet!F:F)</f>
        <v/>
      </c>
      <c r="E1442" s="24">
        <f>SUMIFS(MasterSheet!J:J, MasterSheet!B:B, A1442, MasterSheet!D:D, B1442, MasterSheet!H:H, C1442)</f>
        <v/>
      </c>
      <c r="F1442" s="24">
        <f>E1442*D1442</f>
        <v/>
      </c>
      <c r="G1442" s="28">
        <f>SUMIFS(MasterSheet!K:K, MasterSheet!B:B, A1442, MasterSheet!D:D, B1442, MasterSheet!H:H, C1442)</f>
        <v/>
      </c>
      <c r="H1442" s="28">
        <f>G1442*D1442</f>
        <v/>
      </c>
      <c r="I1442" s="30">
        <f>SUMIFS(MasterSheet!L:L, MasterSheet!B:B, A1442, MasterSheet!D:D, B1442, MasterSheet!H:H, C1442)</f>
        <v/>
      </c>
      <c r="J1442" s="30">
        <f>I1442*D1442</f>
        <v/>
      </c>
      <c r="K1442" s="23">
        <f>UPPER(VLOOKUP(C1442,MasterSheet!H:U,14,))</f>
        <v/>
      </c>
    </row>
    <row r="1443">
      <c r="A1443" s="23" t="inlineStr">
        <is>
          <t>EED117403</t>
        </is>
      </c>
      <c r="B1443" s="32" t="n">
        <v>45864</v>
      </c>
      <c r="C1443" s="23" t="n">
        <v>318340</v>
      </c>
      <c r="D1443" s="23">
        <f>_xlfn.XLOOKUP(C1443,MasterSheet!H:H,MasterSheet!F:F)</f>
        <v/>
      </c>
      <c r="E1443" s="24">
        <f>SUMIFS(MasterSheet!J:J, MasterSheet!B:B, A1443, MasterSheet!D:D, B1443, MasterSheet!H:H, C1443)</f>
        <v/>
      </c>
      <c r="F1443" s="24">
        <f>E1443*D1443</f>
        <v/>
      </c>
      <c r="G1443" s="28">
        <f>SUMIFS(MasterSheet!K:K, MasterSheet!B:B, A1443, MasterSheet!D:D, B1443, MasterSheet!H:H, C1443)</f>
        <v/>
      </c>
      <c r="H1443" s="28">
        <f>G1443*D1443</f>
        <v/>
      </c>
      <c r="I1443" s="30">
        <f>SUMIFS(MasterSheet!L:L, MasterSheet!B:B, A1443, MasterSheet!D:D, B1443, MasterSheet!H:H, C1443)</f>
        <v/>
      </c>
      <c r="J1443" s="30">
        <f>I1443*D1443</f>
        <v/>
      </c>
      <c r="K1443" s="23">
        <f>UPPER(VLOOKUP(C1443,MasterSheet!H:U,14,))</f>
        <v/>
      </c>
    </row>
    <row r="1444">
      <c r="A1444" s="23" t="inlineStr">
        <is>
          <t>EED117403</t>
        </is>
      </c>
      <c r="B1444" s="32" t="n">
        <v>45864</v>
      </c>
      <c r="C1444" s="23" t="n">
        <v>320113</v>
      </c>
      <c r="D1444" s="23">
        <f>_xlfn.XLOOKUP(C1444,MasterSheet!H:H,MasterSheet!F:F)</f>
        <v/>
      </c>
      <c r="E1444" s="24">
        <f>SUMIFS(MasterSheet!J:J, MasterSheet!B:B, A1444, MasterSheet!D:D, B1444, MasterSheet!H:H, C1444)</f>
        <v/>
      </c>
      <c r="F1444" s="24">
        <f>E1444*D1444</f>
        <v/>
      </c>
      <c r="G1444" s="28">
        <f>SUMIFS(MasterSheet!K:K, MasterSheet!B:B, A1444, MasterSheet!D:D, B1444, MasterSheet!H:H, C1444)</f>
        <v/>
      </c>
      <c r="H1444" s="28">
        <f>G1444*D1444</f>
        <v/>
      </c>
      <c r="I1444" s="30">
        <f>SUMIFS(MasterSheet!L:L, MasterSheet!B:B, A1444, MasterSheet!D:D, B1444, MasterSheet!H:H, C1444)</f>
        <v/>
      </c>
      <c r="J1444" s="30">
        <f>I1444*D1444</f>
        <v/>
      </c>
      <c r="K1444" s="23">
        <f>UPPER(VLOOKUP(C1444,MasterSheet!H:U,14,))</f>
        <v/>
      </c>
    </row>
    <row r="1445">
      <c r="A1445" s="23" t="inlineStr">
        <is>
          <t>EED117403</t>
        </is>
      </c>
      <c r="B1445" s="32" t="n">
        <v>45864</v>
      </c>
      <c r="C1445" s="23" t="n">
        <v>320211</v>
      </c>
      <c r="D1445" s="23">
        <f>_xlfn.XLOOKUP(C1445,MasterSheet!H:H,MasterSheet!F:F)</f>
        <v/>
      </c>
      <c r="E1445" s="24">
        <f>SUMIFS(MasterSheet!J:J, MasterSheet!B:B, A1445, MasterSheet!D:D, B1445, MasterSheet!H:H, C1445)</f>
        <v/>
      </c>
      <c r="F1445" s="24">
        <f>E1445*D1445</f>
        <v/>
      </c>
      <c r="G1445" s="28">
        <f>SUMIFS(MasterSheet!K:K, MasterSheet!B:B, A1445, MasterSheet!D:D, B1445, MasterSheet!H:H, C1445)</f>
        <v/>
      </c>
      <c r="H1445" s="28">
        <f>G1445*D1445</f>
        <v/>
      </c>
      <c r="I1445" s="30">
        <f>SUMIFS(MasterSheet!L:L, MasterSheet!B:B, A1445, MasterSheet!D:D, B1445, MasterSheet!H:H, C1445)</f>
        <v/>
      </c>
      <c r="J1445" s="30">
        <f>I1445*D1445</f>
        <v/>
      </c>
      <c r="K1445" s="23">
        <f>UPPER(VLOOKUP(C1445,MasterSheet!H:U,14,))</f>
        <v/>
      </c>
    </row>
    <row r="1446">
      <c r="A1446" s="23" t="inlineStr">
        <is>
          <t>EED117403</t>
        </is>
      </c>
      <c r="B1446" s="32" t="n">
        <v>45864</v>
      </c>
      <c r="C1446" s="23" t="n">
        <v>320806</v>
      </c>
      <c r="D1446" s="23">
        <f>_xlfn.XLOOKUP(C1446,MasterSheet!H:H,MasterSheet!F:F)</f>
        <v/>
      </c>
      <c r="E1446" s="24">
        <f>SUMIFS(MasterSheet!J:J, MasterSheet!B:B, A1446, MasterSheet!D:D, B1446, MasterSheet!H:H, C1446)</f>
        <v/>
      </c>
      <c r="F1446" s="24">
        <f>E1446*D1446</f>
        <v/>
      </c>
      <c r="G1446" s="28">
        <f>SUMIFS(MasterSheet!K:K, MasterSheet!B:B, A1446, MasterSheet!D:D, B1446, MasterSheet!H:H, C1446)</f>
        <v/>
      </c>
      <c r="H1446" s="28">
        <f>G1446*D1446</f>
        <v/>
      </c>
      <c r="I1446" s="30">
        <f>SUMIFS(MasterSheet!L:L, MasterSheet!B:B, A1446, MasterSheet!D:D, B1446, MasterSheet!H:H, C1446)</f>
        <v/>
      </c>
      <c r="J1446" s="30">
        <f>I1446*D1446</f>
        <v/>
      </c>
      <c r="K1446" s="23">
        <f>UPPER(VLOOKUP(C1446,MasterSheet!H:U,14,))</f>
        <v/>
      </c>
    </row>
    <row r="1447">
      <c r="A1447" s="23" t="inlineStr">
        <is>
          <t>EED117403</t>
        </is>
      </c>
      <c r="B1447" s="32" t="n">
        <v>45864</v>
      </c>
      <c r="C1447" s="23" t="n">
        <v>325124</v>
      </c>
      <c r="D1447" s="23">
        <f>_xlfn.XLOOKUP(C1447,MasterSheet!H:H,MasterSheet!F:F)</f>
        <v/>
      </c>
      <c r="E1447" s="24">
        <f>SUMIFS(MasterSheet!J:J, MasterSheet!B:B, A1447, MasterSheet!D:D, B1447, MasterSheet!H:H, C1447)</f>
        <v/>
      </c>
      <c r="F1447" s="24">
        <f>E1447*D1447</f>
        <v/>
      </c>
      <c r="G1447" s="28">
        <f>SUMIFS(MasterSheet!K:K, MasterSheet!B:B, A1447, MasterSheet!D:D, B1447, MasterSheet!H:H, C1447)</f>
        <v/>
      </c>
      <c r="H1447" s="28">
        <f>G1447*D1447</f>
        <v/>
      </c>
      <c r="I1447" s="30">
        <f>SUMIFS(MasterSheet!L:L, MasterSheet!B:B, A1447, MasterSheet!D:D, B1447, MasterSheet!H:H, C1447)</f>
        <v/>
      </c>
      <c r="J1447" s="30">
        <f>I1447*D1447</f>
        <v/>
      </c>
      <c r="K1447" s="23">
        <f>UPPER(VLOOKUP(C1447,MasterSheet!H:U,14,))</f>
        <v/>
      </c>
    </row>
    <row r="1448">
      <c r="A1448" s="23" t="inlineStr">
        <is>
          <t>EED117403</t>
        </is>
      </c>
      <c r="B1448" s="32" t="n">
        <v>45864</v>
      </c>
      <c r="C1448" s="23" t="n">
        <v>328638</v>
      </c>
      <c r="D1448" s="23">
        <f>_xlfn.XLOOKUP(C1448,MasterSheet!H:H,MasterSheet!F:F)</f>
        <v/>
      </c>
      <c r="E1448" s="24">
        <f>SUMIFS(MasterSheet!J:J, MasterSheet!B:B, A1448, MasterSheet!D:D, B1448, MasterSheet!H:H, C1448)</f>
        <v/>
      </c>
      <c r="F1448" s="24">
        <f>E1448*D1448</f>
        <v/>
      </c>
      <c r="G1448" s="28">
        <f>SUMIFS(MasterSheet!K:K, MasterSheet!B:B, A1448, MasterSheet!D:D, B1448, MasterSheet!H:H, C1448)</f>
        <v/>
      </c>
      <c r="H1448" s="28">
        <f>G1448*D1448</f>
        <v/>
      </c>
      <c r="I1448" s="30">
        <f>SUMIFS(MasterSheet!L:L, MasterSheet!B:B, A1448, MasterSheet!D:D, B1448, MasterSheet!H:H, C1448)</f>
        <v/>
      </c>
      <c r="J1448" s="30">
        <f>I1448*D1448</f>
        <v/>
      </c>
      <c r="K1448" s="23">
        <f>UPPER(VLOOKUP(C1448,MasterSheet!H:U,14,))</f>
        <v/>
      </c>
    </row>
    <row r="1449">
      <c r="A1449" s="23" t="inlineStr">
        <is>
          <t>EED117403</t>
        </is>
      </c>
      <c r="B1449" s="32" t="n">
        <v>45864</v>
      </c>
      <c r="C1449" s="23" t="n">
        <v>329929</v>
      </c>
      <c r="D1449" s="23">
        <f>_xlfn.XLOOKUP(C1449,MasterSheet!H:H,MasterSheet!F:F)</f>
        <v/>
      </c>
      <c r="E1449" s="24">
        <f>SUMIFS(MasterSheet!J:J, MasterSheet!B:B, A1449, MasterSheet!D:D, B1449, MasterSheet!H:H, C1449)</f>
        <v/>
      </c>
      <c r="F1449" s="24">
        <f>E1449*D1449</f>
        <v/>
      </c>
      <c r="G1449" s="28">
        <f>SUMIFS(MasterSheet!K:K, MasterSheet!B:B, A1449, MasterSheet!D:D, B1449, MasterSheet!H:H, C1449)</f>
        <v/>
      </c>
      <c r="H1449" s="28">
        <f>G1449*D1449</f>
        <v/>
      </c>
      <c r="I1449" s="30">
        <f>SUMIFS(MasterSheet!L:L, MasterSheet!B:B, A1449, MasterSheet!D:D, B1449, MasterSheet!H:H, C1449)</f>
        <v/>
      </c>
      <c r="J1449" s="30">
        <f>I1449*D1449</f>
        <v/>
      </c>
      <c r="K1449" s="23">
        <f>UPPER(VLOOKUP(C1449,MasterSheet!H:U,14,))</f>
        <v/>
      </c>
    </row>
    <row r="1450">
      <c r="A1450" s="23" t="inlineStr">
        <is>
          <t>EED117403</t>
        </is>
      </c>
      <c r="B1450" s="32" t="n">
        <v>45864</v>
      </c>
      <c r="C1450" s="23" t="n">
        <v>331927</v>
      </c>
      <c r="D1450" s="23">
        <f>_xlfn.XLOOKUP(C1450,MasterSheet!H:H,MasterSheet!F:F)</f>
        <v/>
      </c>
      <c r="E1450" s="24">
        <f>SUMIFS(MasterSheet!J:J, MasterSheet!B:B, A1450, MasterSheet!D:D, B1450, MasterSheet!H:H, C1450)</f>
        <v/>
      </c>
      <c r="F1450" s="24">
        <f>E1450*D1450</f>
        <v/>
      </c>
      <c r="G1450" s="28">
        <f>SUMIFS(MasterSheet!K:K, MasterSheet!B:B, A1450, MasterSheet!D:D, B1450, MasterSheet!H:H, C1450)</f>
        <v/>
      </c>
      <c r="H1450" s="28">
        <f>G1450*D1450</f>
        <v/>
      </c>
      <c r="I1450" s="30">
        <f>SUMIFS(MasterSheet!L:L, MasterSheet!B:B, A1450, MasterSheet!D:D, B1450, MasterSheet!H:H, C1450)</f>
        <v/>
      </c>
      <c r="J1450" s="30">
        <f>I1450*D1450</f>
        <v/>
      </c>
      <c r="K1450" s="23">
        <f>UPPER(VLOOKUP(C1450,MasterSheet!H:U,14,))</f>
        <v/>
      </c>
    </row>
    <row r="1451">
      <c r="A1451" s="23" t="inlineStr">
        <is>
          <t>EED117403</t>
        </is>
      </c>
      <c r="B1451" s="32" t="n">
        <v>45864</v>
      </c>
      <c r="C1451" s="23" t="n">
        <v>334329</v>
      </c>
      <c r="D1451" s="23">
        <f>_xlfn.XLOOKUP(C1451,MasterSheet!H:H,MasterSheet!F:F)</f>
        <v/>
      </c>
      <c r="E1451" s="24">
        <f>SUMIFS(MasterSheet!J:J, MasterSheet!B:B, A1451, MasterSheet!D:D, B1451, MasterSheet!H:H, C1451)</f>
        <v/>
      </c>
      <c r="F1451" s="24">
        <f>E1451*D1451</f>
        <v/>
      </c>
      <c r="G1451" s="28">
        <f>SUMIFS(MasterSheet!K:K, MasterSheet!B:B, A1451, MasterSheet!D:D, B1451, MasterSheet!H:H, C1451)</f>
        <v/>
      </c>
      <c r="H1451" s="28">
        <f>G1451*D1451</f>
        <v/>
      </c>
      <c r="I1451" s="30">
        <f>SUMIFS(MasterSheet!L:L, MasterSheet!B:B, A1451, MasterSheet!D:D, B1451, MasterSheet!H:H, C1451)</f>
        <v/>
      </c>
      <c r="J1451" s="30">
        <f>I1451*D1451</f>
        <v/>
      </c>
      <c r="K1451" s="23">
        <f>UPPER(VLOOKUP(C1451,MasterSheet!H:U,14,))</f>
        <v/>
      </c>
    </row>
    <row r="1452">
      <c r="A1452" s="23" t="inlineStr">
        <is>
          <t>EED117403</t>
        </is>
      </c>
      <c r="B1452" s="32" t="n">
        <v>45864</v>
      </c>
      <c r="C1452" s="23" t="n">
        <v>339011</v>
      </c>
      <c r="D1452" s="23">
        <f>_xlfn.XLOOKUP(C1452,MasterSheet!H:H,MasterSheet!F:F)</f>
        <v/>
      </c>
      <c r="E1452" s="24">
        <f>SUMIFS(MasterSheet!J:J, MasterSheet!B:B, A1452, MasterSheet!D:D, B1452, MasterSheet!H:H, C1452)</f>
        <v/>
      </c>
      <c r="F1452" s="24">
        <f>E1452*D1452</f>
        <v/>
      </c>
      <c r="G1452" s="28">
        <f>SUMIFS(MasterSheet!K:K, MasterSheet!B:B, A1452, MasterSheet!D:D, B1452, MasterSheet!H:H, C1452)</f>
        <v/>
      </c>
      <c r="H1452" s="28">
        <f>G1452*D1452</f>
        <v/>
      </c>
      <c r="I1452" s="30">
        <f>SUMIFS(MasterSheet!L:L, MasterSheet!B:B, A1452, MasterSheet!D:D, B1452, MasterSheet!H:H, C1452)</f>
        <v/>
      </c>
      <c r="J1452" s="30">
        <f>I1452*D1452</f>
        <v/>
      </c>
      <c r="K1452" s="23">
        <f>UPPER(VLOOKUP(C1452,MasterSheet!H:U,14,))</f>
        <v/>
      </c>
    </row>
    <row r="1453">
      <c r="A1453" s="23" t="inlineStr">
        <is>
          <t>EED117403</t>
        </is>
      </c>
      <c r="B1453" s="32" t="n">
        <v>45864</v>
      </c>
      <c r="C1453" s="23" t="n">
        <v>341628</v>
      </c>
      <c r="D1453" s="23">
        <f>_xlfn.XLOOKUP(C1453,MasterSheet!H:H,MasterSheet!F:F)</f>
        <v/>
      </c>
      <c r="E1453" s="24">
        <f>SUMIFS(MasterSheet!J:J, MasterSheet!B:B, A1453, MasterSheet!D:D, B1453, MasterSheet!H:H, C1453)</f>
        <v/>
      </c>
      <c r="F1453" s="24">
        <f>E1453*D1453</f>
        <v/>
      </c>
      <c r="G1453" s="28">
        <f>SUMIFS(MasterSheet!K:K, MasterSheet!B:B, A1453, MasterSheet!D:D, B1453, MasterSheet!H:H, C1453)</f>
        <v/>
      </c>
      <c r="H1453" s="28">
        <f>G1453*D1453</f>
        <v/>
      </c>
      <c r="I1453" s="30">
        <f>SUMIFS(MasterSheet!L:L, MasterSheet!B:B, A1453, MasterSheet!D:D, B1453, MasterSheet!H:H, C1453)</f>
        <v/>
      </c>
      <c r="J1453" s="30">
        <f>I1453*D1453</f>
        <v/>
      </c>
      <c r="K1453" s="23">
        <f>UPPER(VLOOKUP(C1453,MasterSheet!H:U,14,))</f>
        <v/>
      </c>
    </row>
    <row r="1454">
      <c r="A1454" s="23" t="inlineStr">
        <is>
          <t>EED117403</t>
        </is>
      </c>
      <c r="B1454" s="32" t="n">
        <v>45864</v>
      </c>
      <c r="C1454" s="23" t="n">
        <v>344741</v>
      </c>
      <c r="D1454" s="23">
        <f>_xlfn.XLOOKUP(C1454,MasterSheet!H:H,MasterSheet!F:F)</f>
        <v/>
      </c>
      <c r="E1454" s="24">
        <f>SUMIFS(MasterSheet!J:J, MasterSheet!B:B, A1454, MasterSheet!D:D, B1454, MasterSheet!H:H, C1454)</f>
        <v/>
      </c>
      <c r="F1454" s="24">
        <f>E1454*D1454</f>
        <v/>
      </c>
      <c r="G1454" s="28">
        <f>SUMIFS(MasterSheet!K:K, MasterSheet!B:B, A1454, MasterSheet!D:D, B1454, MasterSheet!H:H, C1454)</f>
        <v/>
      </c>
      <c r="H1454" s="28">
        <f>G1454*D1454</f>
        <v/>
      </c>
      <c r="I1454" s="30">
        <f>SUMIFS(MasterSheet!L:L, MasterSheet!B:B, A1454, MasterSheet!D:D, B1454, MasterSheet!H:H, C1454)</f>
        <v/>
      </c>
      <c r="J1454" s="30">
        <f>I1454*D1454</f>
        <v/>
      </c>
      <c r="K1454" s="23">
        <f>UPPER(VLOOKUP(C1454,MasterSheet!H:U,14,))</f>
        <v/>
      </c>
    </row>
    <row r="1455">
      <c r="A1455" s="23" t="inlineStr">
        <is>
          <t>EED117403</t>
        </is>
      </c>
      <c r="B1455" s="32" t="n">
        <v>45864</v>
      </c>
      <c r="C1455" s="23" t="n">
        <v>345006</v>
      </c>
      <c r="D1455" s="23">
        <f>_xlfn.XLOOKUP(C1455,MasterSheet!H:H,MasterSheet!F:F)</f>
        <v/>
      </c>
      <c r="E1455" s="24">
        <f>SUMIFS(MasterSheet!J:J, MasterSheet!B:B, A1455, MasterSheet!D:D, B1455, MasterSheet!H:H, C1455)</f>
        <v/>
      </c>
      <c r="F1455" s="24">
        <f>E1455*D1455</f>
        <v/>
      </c>
      <c r="G1455" s="28">
        <f>SUMIFS(MasterSheet!K:K, MasterSheet!B:B, A1455, MasterSheet!D:D, B1455, MasterSheet!H:H, C1455)</f>
        <v/>
      </c>
      <c r="H1455" s="28">
        <f>G1455*D1455</f>
        <v/>
      </c>
      <c r="I1455" s="30">
        <f>SUMIFS(MasterSheet!L:L, MasterSheet!B:B, A1455, MasterSheet!D:D, B1455, MasterSheet!H:H, C1455)</f>
        <v/>
      </c>
      <c r="J1455" s="30">
        <f>I1455*D1455</f>
        <v/>
      </c>
      <c r="K1455" s="23">
        <f>UPPER(VLOOKUP(C1455,MasterSheet!H:U,14,))</f>
        <v/>
      </c>
    </row>
    <row r="1456">
      <c r="A1456" s="23" t="inlineStr">
        <is>
          <t>EED117403</t>
        </is>
      </c>
      <c r="B1456" s="32" t="n">
        <v>45864</v>
      </c>
      <c r="C1456" s="23" t="n">
        <v>353054</v>
      </c>
      <c r="D1456" s="23">
        <f>_xlfn.XLOOKUP(C1456,MasterSheet!H:H,MasterSheet!F:F)</f>
        <v/>
      </c>
      <c r="E1456" s="24">
        <f>SUMIFS(MasterSheet!J:J, MasterSheet!B:B, A1456, MasterSheet!D:D, B1456, MasterSheet!H:H, C1456)</f>
        <v/>
      </c>
      <c r="F1456" s="24">
        <f>E1456*D1456</f>
        <v/>
      </c>
      <c r="G1456" s="28">
        <f>SUMIFS(MasterSheet!K:K, MasterSheet!B:B, A1456, MasterSheet!D:D, B1456, MasterSheet!H:H, C1456)</f>
        <v/>
      </c>
      <c r="H1456" s="28">
        <f>G1456*D1456</f>
        <v/>
      </c>
      <c r="I1456" s="30">
        <f>SUMIFS(MasterSheet!L:L, MasterSheet!B:B, A1456, MasterSheet!D:D, B1456, MasterSheet!H:H, C1456)</f>
        <v/>
      </c>
      <c r="J1456" s="30">
        <f>I1456*D1456</f>
        <v/>
      </c>
      <c r="K1456" s="23">
        <f>UPPER(VLOOKUP(C1456,MasterSheet!H:U,14,))</f>
        <v/>
      </c>
    </row>
    <row r="1457">
      <c r="A1457" s="23" t="inlineStr">
        <is>
          <t>EED117403</t>
        </is>
      </c>
      <c r="B1457" s="32" t="n">
        <v>45864</v>
      </c>
      <c r="C1457" s="23" t="n">
        <v>353712</v>
      </c>
      <c r="D1457" s="23">
        <f>_xlfn.XLOOKUP(C1457,MasterSheet!H:H,MasterSheet!F:F)</f>
        <v/>
      </c>
      <c r="E1457" s="24">
        <f>SUMIFS(MasterSheet!J:J, MasterSheet!B:B, A1457, MasterSheet!D:D, B1457, MasterSheet!H:H, C1457)</f>
        <v/>
      </c>
      <c r="F1457" s="24">
        <f>E1457*D1457</f>
        <v/>
      </c>
      <c r="G1457" s="28">
        <f>SUMIFS(MasterSheet!K:K, MasterSheet!B:B, A1457, MasterSheet!D:D, B1457, MasterSheet!H:H, C1457)</f>
        <v/>
      </c>
      <c r="H1457" s="28">
        <f>G1457*D1457</f>
        <v/>
      </c>
      <c r="I1457" s="30">
        <f>SUMIFS(MasterSheet!L:L, MasterSheet!B:B, A1457, MasterSheet!D:D, B1457, MasterSheet!H:H, C1457)</f>
        <v/>
      </c>
      <c r="J1457" s="30">
        <f>I1457*D1457</f>
        <v/>
      </c>
      <c r="K1457" s="23">
        <f>UPPER(VLOOKUP(C1457,MasterSheet!H:U,14,))</f>
        <v/>
      </c>
    </row>
    <row r="1458">
      <c r="A1458" s="23" t="inlineStr">
        <is>
          <t>EED117403</t>
        </is>
      </c>
      <c r="B1458" s="32" t="n">
        <v>45864</v>
      </c>
      <c r="C1458" s="23" t="n">
        <v>358610</v>
      </c>
      <c r="D1458" s="23">
        <f>_xlfn.XLOOKUP(C1458,MasterSheet!H:H,MasterSheet!F:F)</f>
        <v/>
      </c>
      <c r="E1458" s="24">
        <f>SUMIFS(MasterSheet!J:J, MasterSheet!B:B, A1458, MasterSheet!D:D, B1458, MasterSheet!H:H, C1458)</f>
        <v/>
      </c>
      <c r="F1458" s="24">
        <f>E1458*D1458</f>
        <v/>
      </c>
      <c r="G1458" s="28">
        <f>SUMIFS(MasterSheet!K:K, MasterSheet!B:B, A1458, MasterSheet!D:D, B1458, MasterSheet!H:H, C1458)</f>
        <v/>
      </c>
      <c r="H1458" s="28">
        <f>G1458*D1458</f>
        <v/>
      </c>
      <c r="I1458" s="30">
        <f>SUMIFS(MasterSheet!L:L, MasterSheet!B:B, A1458, MasterSheet!D:D, B1458, MasterSheet!H:H, C1458)</f>
        <v/>
      </c>
      <c r="J1458" s="30">
        <f>I1458*D1458</f>
        <v/>
      </c>
      <c r="K1458" s="23">
        <f>UPPER(VLOOKUP(C1458,MasterSheet!H:U,14,))</f>
        <v/>
      </c>
    </row>
    <row r="1459">
      <c r="A1459" s="23" t="inlineStr">
        <is>
          <t>EED117403</t>
        </is>
      </c>
      <c r="B1459" s="32" t="n">
        <v>45864</v>
      </c>
      <c r="C1459" s="23" t="n">
        <v>359610</v>
      </c>
      <c r="D1459" s="23">
        <f>_xlfn.XLOOKUP(C1459,MasterSheet!H:H,MasterSheet!F:F)</f>
        <v/>
      </c>
      <c r="E1459" s="24">
        <f>SUMIFS(MasterSheet!J:J, MasterSheet!B:B, A1459, MasterSheet!D:D, B1459, MasterSheet!H:H, C1459)</f>
        <v/>
      </c>
      <c r="F1459" s="24">
        <f>E1459*D1459</f>
        <v/>
      </c>
      <c r="G1459" s="28">
        <f>SUMIFS(MasterSheet!K:K, MasterSheet!B:B, A1459, MasterSheet!D:D, B1459, MasterSheet!H:H, C1459)</f>
        <v/>
      </c>
      <c r="H1459" s="28">
        <f>G1459*D1459</f>
        <v/>
      </c>
      <c r="I1459" s="30">
        <f>SUMIFS(MasterSheet!L:L, MasterSheet!B:B, A1459, MasterSheet!D:D, B1459, MasterSheet!H:H, C1459)</f>
        <v/>
      </c>
      <c r="J1459" s="30">
        <f>I1459*D1459</f>
        <v/>
      </c>
      <c r="K1459" s="23">
        <f>UPPER(VLOOKUP(C1459,MasterSheet!H:U,14,))</f>
        <v/>
      </c>
    </row>
    <row r="1460">
      <c r="A1460" s="23" t="inlineStr">
        <is>
          <t>EED117403</t>
        </is>
      </c>
      <c r="B1460" s="32" t="n">
        <v>45864</v>
      </c>
      <c r="C1460" s="23" t="n">
        <v>362508</v>
      </c>
      <c r="D1460" s="23">
        <f>_xlfn.XLOOKUP(C1460,MasterSheet!H:H,MasterSheet!F:F)</f>
        <v/>
      </c>
      <c r="E1460" s="24">
        <f>SUMIFS(MasterSheet!J:J, MasterSheet!B:B, A1460, MasterSheet!D:D, B1460, MasterSheet!H:H, C1460)</f>
        <v/>
      </c>
      <c r="F1460" s="24">
        <f>E1460*D1460</f>
        <v/>
      </c>
      <c r="G1460" s="28">
        <f>SUMIFS(MasterSheet!K:K, MasterSheet!B:B, A1460, MasterSheet!D:D, B1460, MasterSheet!H:H, C1460)</f>
        <v/>
      </c>
      <c r="H1460" s="28">
        <f>G1460*D1460</f>
        <v/>
      </c>
      <c r="I1460" s="30">
        <f>SUMIFS(MasterSheet!L:L, MasterSheet!B:B, A1460, MasterSheet!D:D, B1460, MasterSheet!H:H, C1460)</f>
        <v/>
      </c>
      <c r="J1460" s="30">
        <f>I1460*D1460</f>
        <v/>
      </c>
      <c r="K1460" s="23">
        <f>UPPER(VLOOKUP(C1460,MasterSheet!H:U,14,))</f>
        <v/>
      </c>
    </row>
    <row r="1461">
      <c r="A1461" s="23" t="inlineStr">
        <is>
          <t>EED117403</t>
        </is>
      </c>
      <c r="B1461" s="32" t="n">
        <v>45864</v>
      </c>
      <c r="C1461" s="23" t="n">
        <v>363022</v>
      </c>
      <c r="D1461" s="23">
        <f>_xlfn.XLOOKUP(C1461,MasterSheet!H:H,MasterSheet!F:F)</f>
        <v/>
      </c>
      <c r="E1461" s="24">
        <f>SUMIFS(MasterSheet!J:J, MasterSheet!B:B, A1461, MasterSheet!D:D, B1461, MasterSheet!H:H, C1461)</f>
        <v/>
      </c>
      <c r="F1461" s="24">
        <f>E1461*D1461</f>
        <v/>
      </c>
      <c r="G1461" s="28">
        <f>SUMIFS(MasterSheet!K:K, MasterSheet!B:B, A1461, MasterSheet!D:D, B1461, MasterSheet!H:H, C1461)</f>
        <v/>
      </c>
      <c r="H1461" s="28">
        <f>G1461*D1461</f>
        <v/>
      </c>
      <c r="I1461" s="30">
        <f>SUMIFS(MasterSheet!L:L, MasterSheet!B:B, A1461, MasterSheet!D:D, B1461, MasterSheet!H:H, C1461)</f>
        <v/>
      </c>
      <c r="J1461" s="30">
        <f>I1461*D1461</f>
        <v/>
      </c>
      <c r="K1461" s="23">
        <f>UPPER(VLOOKUP(C1461,MasterSheet!H:U,14,))</f>
        <v/>
      </c>
    </row>
    <row r="1462">
      <c r="A1462" s="23" t="inlineStr">
        <is>
          <t>EED117403</t>
        </is>
      </c>
      <c r="B1462" s="32" t="n">
        <v>45864</v>
      </c>
      <c r="C1462" s="23" t="n">
        <v>363210</v>
      </c>
      <c r="D1462" s="23">
        <f>_xlfn.XLOOKUP(C1462,MasterSheet!H:H,MasterSheet!F:F)</f>
        <v/>
      </c>
      <c r="E1462" s="24">
        <f>SUMIFS(MasterSheet!J:J, MasterSheet!B:B, A1462, MasterSheet!D:D, B1462, MasterSheet!H:H, C1462)</f>
        <v/>
      </c>
      <c r="F1462" s="24">
        <f>E1462*D1462</f>
        <v/>
      </c>
      <c r="G1462" s="28">
        <f>SUMIFS(MasterSheet!K:K, MasterSheet!B:B, A1462, MasterSheet!D:D, B1462, MasterSheet!H:H, C1462)</f>
        <v/>
      </c>
      <c r="H1462" s="28">
        <f>G1462*D1462</f>
        <v/>
      </c>
      <c r="I1462" s="30">
        <f>SUMIFS(MasterSheet!L:L, MasterSheet!B:B, A1462, MasterSheet!D:D, B1462, MasterSheet!H:H, C1462)</f>
        <v/>
      </c>
      <c r="J1462" s="30">
        <f>I1462*D1462</f>
        <v/>
      </c>
      <c r="K1462" s="23">
        <f>UPPER(VLOOKUP(C1462,MasterSheet!H:U,14,))</f>
        <v/>
      </c>
    </row>
    <row r="1463">
      <c r="A1463" s="23" t="inlineStr">
        <is>
          <t>EED117403</t>
        </is>
      </c>
      <c r="B1463" s="32" t="n">
        <v>45864</v>
      </c>
      <c r="C1463" s="23" t="n">
        <v>363804</v>
      </c>
      <c r="D1463" s="23">
        <f>_xlfn.XLOOKUP(C1463,MasterSheet!H:H,MasterSheet!F:F)</f>
        <v/>
      </c>
      <c r="E1463" s="24">
        <f>SUMIFS(MasterSheet!J:J, MasterSheet!B:B, A1463, MasterSheet!D:D, B1463, MasterSheet!H:H, C1463)</f>
        <v/>
      </c>
      <c r="F1463" s="24">
        <f>E1463*D1463</f>
        <v/>
      </c>
      <c r="G1463" s="28">
        <f>SUMIFS(MasterSheet!K:K, MasterSheet!B:B, A1463, MasterSheet!D:D, B1463, MasterSheet!H:H, C1463)</f>
        <v/>
      </c>
      <c r="H1463" s="28">
        <f>G1463*D1463</f>
        <v/>
      </c>
      <c r="I1463" s="30">
        <f>SUMIFS(MasterSheet!L:L, MasterSheet!B:B, A1463, MasterSheet!D:D, B1463, MasterSheet!H:H, C1463)</f>
        <v/>
      </c>
      <c r="J1463" s="30">
        <f>I1463*D1463</f>
        <v/>
      </c>
      <c r="K1463" s="23">
        <f>UPPER(VLOOKUP(C1463,MasterSheet!H:U,14,))</f>
        <v/>
      </c>
    </row>
    <row r="1464">
      <c r="A1464" s="23" t="inlineStr">
        <is>
          <t>EED117403</t>
        </is>
      </c>
      <c r="B1464" s="32" t="n">
        <v>45864</v>
      </c>
      <c r="C1464" s="23" t="n">
        <v>367422</v>
      </c>
      <c r="D1464" s="23">
        <f>_xlfn.XLOOKUP(C1464,MasterSheet!H:H,MasterSheet!F:F)</f>
        <v/>
      </c>
      <c r="E1464" s="24">
        <f>SUMIFS(MasterSheet!J:J, MasterSheet!B:B, A1464, MasterSheet!D:D, B1464, MasterSheet!H:H, C1464)</f>
        <v/>
      </c>
      <c r="F1464" s="24">
        <f>E1464*D1464</f>
        <v/>
      </c>
      <c r="G1464" s="28">
        <f>SUMIFS(MasterSheet!K:K, MasterSheet!B:B, A1464, MasterSheet!D:D, B1464, MasterSheet!H:H, C1464)</f>
        <v/>
      </c>
      <c r="H1464" s="28">
        <f>G1464*D1464</f>
        <v/>
      </c>
      <c r="I1464" s="30">
        <f>SUMIFS(MasterSheet!L:L, MasterSheet!B:B, A1464, MasterSheet!D:D, B1464, MasterSheet!H:H, C1464)</f>
        <v/>
      </c>
      <c r="J1464" s="30">
        <f>I1464*D1464</f>
        <v/>
      </c>
      <c r="K1464" s="23">
        <f>UPPER(VLOOKUP(C1464,MasterSheet!H:U,14,))</f>
        <v/>
      </c>
    </row>
    <row r="1465">
      <c r="A1465" s="23" t="inlineStr">
        <is>
          <t>EED117403</t>
        </is>
      </c>
      <c r="B1465" s="32" t="n">
        <v>45864</v>
      </c>
      <c r="C1465" s="23" t="n">
        <v>367730</v>
      </c>
      <c r="D1465" s="23">
        <f>_xlfn.XLOOKUP(C1465,MasterSheet!H:H,MasterSheet!F:F)</f>
        <v/>
      </c>
      <c r="E1465" s="24">
        <f>SUMIFS(MasterSheet!J:J, MasterSheet!B:B, A1465, MasterSheet!D:D, B1465, MasterSheet!H:H, C1465)</f>
        <v/>
      </c>
      <c r="F1465" s="24">
        <f>E1465*D1465</f>
        <v/>
      </c>
      <c r="G1465" s="28">
        <f>SUMIFS(MasterSheet!K:K, MasterSheet!B:B, A1465, MasterSheet!D:D, B1465, MasterSheet!H:H, C1465)</f>
        <v/>
      </c>
      <c r="H1465" s="28">
        <f>G1465*D1465</f>
        <v/>
      </c>
      <c r="I1465" s="30">
        <f>SUMIFS(MasterSheet!L:L, MasterSheet!B:B, A1465, MasterSheet!D:D, B1465, MasterSheet!H:H, C1465)</f>
        <v/>
      </c>
      <c r="J1465" s="30">
        <f>I1465*D1465</f>
        <v/>
      </c>
      <c r="K1465" s="23">
        <f>UPPER(VLOOKUP(C1465,MasterSheet!H:U,14,))</f>
        <v/>
      </c>
    </row>
    <row r="1466">
      <c r="A1466" s="23" t="inlineStr">
        <is>
          <t>EED117403</t>
        </is>
      </c>
      <c r="B1466" s="32" t="n">
        <v>45864</v>
      </c>
      <c r="C1466" s="23" t="n">
        <v>368526</v>
      </c>
      <c r="D1466" s="23">
        <f>_xlfn.XLOOKUP(C1466,MasterSheet!H:H,MasterSheet!F:F)</f>
        <v/>
      </c>
      <c r="E1466" s="24">
        <f>SUMIFS(MasterSheet!J:J, MasterSheet!B:B, A1466, MasterSheet!D:D, B1466, MasterSheet!H:H, C1466)</f>
        <v/>
      </c>
      <c r="F1466" s="24">
        <f>E1466*D1466</f>
        <v/>
      </c>
      <c r="G1466" s="28">
        <f>SUMIFS(MasterSheet!K:K, MasterSheet!B:B, A1466, MasterSheet!D:D, B1466, MasterSheet!H:H, C1466)</f>
        <v/>
      </c>
      <c r="H1466" s="28">
        <f>G1466*D1466</f>
        <v/>
      </c>
      <c r="I1466" s="30">
        <f>SUMIFS(MasterSheet!L:L, MasterSheet!B:B, A1466, MasterSheet!D:D, B1466, MasterSheet!H:H, C1466)</f>
        <v/>
      </c>
      <c r="J1466" s="30">
        <f>I1466*D1466</f>
        <v/>
      </c>
      <c r="K1466" s="23">
        <f>UPPER(VLOOKUP(C1466,MasterSheet!H:U,14,))</f>
        <v/>
      </c>
    </row>
    <row r="1467">
      <c r="A1467" s="23" t="inlineStr">
        <is>
          <t>EED117403</t>
        </is>
      </c>
      <c r="B1467" s="32" t="n">
        <v>45864</v>
      </c>
      <c r="C1467" s="23" t="n">
        <v>372214</v>
      </c>
      <c r="D1467" s="23">
        <f>_xlfn.XLOOKUP(C1467,MasterSheet!H:H,MasterSheet!F:F)</f>
        <v/>
      </c>
      <c r="E1467" s="24">
        <f>SUMIFS(MasterSheet!J:J, MasterSheet!B:B, A1467, MasterSheet!D:D, B1467, MasterSheet!H:H, C1467)</f>
        <v/>
      </c>
      <c r="F1467" s="24">
        <f>E1467*D1467</f>
        <v/>
      </c>
      <c r="G1467" s="28">
        <f>SUMIFS(MasterSheet!K:K, MasterSheet!B:B, A1467, MasterSheet!D:D, B1467, MasterSheet!H:H, C1467)</f>
        <v/>
      </c>
      <c r="H1467" s="28">
        <f>G1467*D1467</f>
        <v/>
      </c>
      <c r="I1467" s="30">
        <f>SUMIFS(MasterSheet!L:L, MasterSheet!B:B, A1467, MasterSheet!D:D, B1467, MasterSheet!H:H, C1467)</f>
        <v/>
      </c>
      <c r="J1467" s="30">
        <f>I1467*D1467</f>
        <v/>
      </c>
      <c r="K1467" s="23">
        <f>UPPER(VLOOKUP(C1467,MasterSheet!H:U,14,))</f>
        <v/>
      </c>
    </row>
    <row r="1468">
      <c r="A1468" s="23" t="inlineStr">
        <is>
          <t>EED117403</t>
        </is>
      </c>
      <c r="B1468" s="32" t="n">
        <v>45864</v>
      </c>
      <c r="C1468" s="23" t="n">
        <v>373308</v>
      </c>
      <c r="D1468" s="23">
        <f>_xlfn.XLOOKUP(C1468,MasterSheet!H:H,MasterSheet!F:F)</f>
        <v/>
      </c>
      <c r="E1468" s="24">
        <f>SUMIFS(MasterSheet!J:J, MasterSheet!B:B, A1468, MasterSheet!D:D, B1468, MasterSheet!H:H, C1468)</f>
        <v/>
      </c>
      <c r="F1468" s="24">
        <f>E1468*D1468</f>
        <v/>
      </c>
      <c r="G1468" s="28">
        <f>SUMIFS(MasterSheet!K:K, MasterSheet!B:B, A1468, MasterSheet!D:D, B1468, MasterSheet!H:H, C1468)</f>
        <v/>
      </c>
      <c r="H1468" s="28">
        <f>G1468*D1468</f>
        <v/>
      </c>
      <c r="I1468" s="30">
        <f>SUMIFS(MasterSheet!L:L, MasterSheet!B:B, A1468, MasterSheet!D:D, B1468, MasterSheet!H:H, C1468)</f>
        <v/>
      </c>
      <c r="J1468" s="30">
        <f>I1468*D1468</f>
        <v/>
      </c>
      <c r="K1468" s="23">
        <f>UPPER(VLOOKUP(C1468,MasterSheet!H:U,14,))</f>
        <v/>
      </c>
    </row>
    <row r="1469">
      <c r="A1469" s="23" t="inlineStr">
        <is>
          <t>EED117403</t>
        </is>
      </c>
      <c r="B1469" s="32" t="n">
        <v>45864</v>
      </c>
      <c r="C1469" s="23" t="n">
        <v>375021</v>
      </c>
      <c r="D1469" s="23">
        <f>_xlfn.XLOOKUP(C1469,MasterSheet!H:H,MasterSheet!F:F)</f>
        <v/>
      </c>
      <c r="E1469" s="24">
        <f>SUMIFS(MasterSheet!J:J, MasterSheet!B:B, A1469, MasterSheet!D:D, B1469, MasterSheet!H:H, C1469)</f>
        <v/>
      </c>
      <c r="F1469" s="24">
        <f>E1469*D1469</f>
        <v/>
      </c>
      <c r="G1469" s="28">
        <f>SUMIFS(MasterSheet!K:K, MasterSheet!B:B, A1469, MasterSheet!D:D, B1469, MasterSheet!H:H, C1469)</f>
        <v/>
      </c>
      <c r="H1469" s="28">
        <f>G1469*D1469</f>
        <v/>
      </c>
      <c r="I1469" s="30">
        <f>SUMIFS(MasterSheet!L:L, MasterSheet!B:B, A1469, MasterSheet!D:D, B1469, MasterSheet!H:H, C1469)</f>
        <v/>
      </c>
      <c r="J1469" s="30">
        <f>I1469*D1469</f>
        <v/>
      </c>
      <c r="K1469" s="23">
        <f>UPPER(VLOOKUP(C1469,MasterSheet!H:U,14,))</f>
        <v/>
      </c>
    </row>
    <row r="1470">
      <c r="A1470" s="23" t="inlineStr">
        <is>
          <t>EED117403</t>
        </is>
      </c>
      <c r="B1470" s="32" t="n">
        <v>45864</v>
      </c>
      <c r="C1470" s="23" t="n">
        <v>375120</v>
      </c>
      <c r="D1470" s="23">
        <f>_xlfn.XLOOKUP(C1470,MasterSheet!H:H,MasterSheet!F:F)</f>
        <v/>
      </c>
      <c r="E1470" s="24">
        <f>SUMIFS(MasterSheet!J:J, MasterSheet!B:B, A1470, MasterSheet!D:D, B1470, MasterSheet!H:H, C1470)</f>
        <v/>
      </c>
      <c r="F1470" s="24">
        <f>E1470*D1470</f>
        <v/>
      </c>
      <c r="G1470" s="28">
        <f>SUMIFS(MasterSheet!K:K, MasterSheet!B:B, A1470, MasterSheet!D:D, B1470, MasterSheet!H:H, C1470)</f>
        <v/>
      </c>
      <c r="H1470" s="28">
        <f>G1470*D1470</f>
        <v/>
      </c>
      <c r="I1470" s="30">
        <f>SUMIFS(MasterSheet!L:L, MasterSheet!B:B, A1470, MasterSheet!D:D, B1470, MasterSheet!H:H, C1470)</f>
        <v/>
      </c>
      <c r="J1470" s="30">
        <f>I1470*D1470</f>
        <v/>
      </c>
      <c r="K1470" s="23">
        <f>UPPER(VLOOKUP(C1470,MasterSheet!H:U,14,))</f>
        <v/>
      </c>
    </row>
    <row r="1471">
      <c r="A1471" s="23" t="inlineStr">
        <is>
          <t>EED117403</t>
        </is>
      </c>
      <c r="B1471" s="32" t="n">
        <v>45864</v>
      </c>
      <c r="C1471" s="23" t="n">
        <v>375151</v>
      </c>
      <c r="D1471" s="23">
        <f>_xlfn.XLOOKUP(C1471,MasterSheet!H:H,MasterSheet!F:F)</f>
        <v/>
      </c>
      <c r="E1471" s="24">
        <f>SUMIFS(MasterSheet!J:J, MasterSheet!B:B, A1471, MasterSheet!D:D, B1471, MasterSheet!H:H, C1471)</f>
        <v/>
      </c>
      <c r="F1471" s="24">
        <f>E1471*D1471</f>
        <v/>
      </c>
      <c r="G1471" s="28">
        <f>SUMIFS(MasterSheet!K:K, MasterSheet!B:B, A1471, MasterSheet!D:D, B1471, MasterSheet!H:H, C1471)</f>
        <v/>
      </c>
      <c r="H1471" s="28">
        <f>G1471*D1471</f>
        <v/>
      </c>
      <c r="I1471" s="30">
        <f>SUMIFS(MasterSheet!L:L, MasterSheet!B:B, A1471, MasterSheet!D:D, B1471, MasterSheet!H:H, C1471)</f>
        <v/>
      </c>
      <c r="J1471" s="30">
        <f>I1471*D1471</f>
        <v/>
      </c>
      <c r="K1471" s="23">
        <f>UPPER(VLOOKUP(C1471,MasterSheet!H:U,14,))</f>
        <v/>
      </c>
    </row>
    <row r="1472">
      <c r="A1472" s="23" t="inlineStr">
        <is>
          <t>EED117403</t>
        </is>
      </c>
      <c r="B1472" s="32" t="n">
        <v>45864</v>
      </c>
      <c r="C1472" s="23" t="n">
        <v>381505</v>
      </c>
      <c r="D1472" s="23">
        <f>_xlfn.XLOOKUP(C1472,MasterSheet!H:H,MasterSheet!F:F)</f>
        <v/>
      </c>
      <c r="E1472" s="24">
        <f>SUMIFS(MasterSheet!J:J, MasterSheet!B:B, A1472, MasterSheet!D:D, B1472, MasterSheet!H:H, C1472)</f>
        <v/>
      </c>
      <c r="F1472" s="24">
        <f>E1472*D1472</f>
        <v/>
      </c>
      <c r="G1472" s="28">
        <f>SUMIFS(MasterSheet!K:K, MasterSheet!B:B, A1472, MasterSheet!D:D, B1472, MasterSheet!H:H, C1472)</f>
        <v/>
      </c>
      <c r="H1472" s="28">
        <f>G1472*D1472</f>
        <v/>
      </c>
      <c r="I1472" s="30">
        <f>SUMIFS(MasterSheet!L:L, MasterSheet!B:B, A1472, MasterSheet!D:D, B1472, MasterSheet!H:H, C1472)</f>
        <v/>
      </c>
      <c r="J1472" s="30">
        <f>I1472*D1472</f>
        <v/>
      </c>
      <c r="K1472" s="23">
        <f>UPPER(VLOOKUP(C1472,MasterSheet!H:U,14,))</f>
        <v/>
      </c>
    </row>
    <row r="1473">
      <c r="A1473" s="23" t="inlineStr">
        <is>
          <t>EED117403</t>
        </is>
      </c>
      <c r="B1473" s="32" t="n">
        <v>45864</v>
      </c>
      <c r="C1473" s="23" t="n">
        <v>392303</v>
      </c>
      <c r="D1473" s="23">
        <f>_xlfn.XLOOKUP(C1473,MasterSheet!H:H,MasterSheet!F:F)</f>
        <v/>
      </c>
      <c r="E1473" s="24">
        <f>SUMIFS(MasterSheet!J:J, MasterSheet!B:B, A1473, MasterSheet!D:D, B1473, MasterSheet!H:H, C1473)</f>
        <v/>
      </c>
      <c r="F1473" s="24">
        <f>E1473*D1473</f>
        <v/>
      </c>
      <c r="G1473" s="28">
        <f>SUMIFS(MasterSheet!K:K, MasterSheet!B:B, A1473, MasterSheet!D:D, B1473, MasterSheet!H:H, C1473)</f>
        <v/>
      </c>
      <c r="H1473" s="28">
        <f>G1473*D1473</f>
        <v/>
      </c>
      <c r="I1473" s="30">
        <f>SUMIFS(MasterSheet!L:L, MasterSheet!B:B, A1473, MasterSheet!D:D, B1473, MasterSheet!H:H, C1473)</f>
        <v/>
      </c>
      <c r="J1473" s="30">
        <f>I1473*D1473</f>
        <v/>
      </c>
      <c r="K1473" s="23">
        <f>UPPER(VLOOKUP(C1473,MasterSheet!H:U,14,))</f>
        <v/>
      </c>
    </row>
    <row r="1474">
      <c r="A1474" s="23" t="inlineStr">
        <is>
          <t>EED117403</t>
        </is>
      </c>
      <c r="B1474" s="32" t="n">
        <v>45864</v>
      </c>
      <c r="C1474" s="23" t="n">
        <v>400107</v>
      </c>
      <c r="D1474" s="23">
        <f>_xlfn.XLOOKUP(C1474,MasterSheet!H:H,MasterSheet!F:F)</f>
        <v/>
      </c>
      <c r="E1474" s="24">
        <f>SUMIFS(MasterSheet!J:J, MasterSheet!B:B, A1474, MasterSheet!D:D, B1474, MasterSheet!H:H, C1474)</f>
        <v/>
      </c>
      <c r="F1474" s="24">
        <f>E1474*D1474</f>
        <v/>
      </c>
      <c r="G1474" s="28">
        <f>SUMIFS(MasterSheet!K:K, MasterSheet!B:B, A1474, MasterSheet!D:D, B1474, MasterSheet!H:H, C1474)</f>
        <v/>
      </c>
      <c r="H1474" s="28">
        <f>G1474*D1474</f>
        <v/>
      </c>
      <c r="I1474" s="30">
        <f>SUMIFS(MasterSheet!L:L, MasterSheet!B:B, A1474, MasterSheet!D:D, B1474, MasterSheet!H:H, C1474)</f>
        <v/>
      </c>
      <c r="J1474" s="30">
        <f>I1474*D1474</f>
        <v/>
      </c>
      <c r="K1474" s="23">
        <f>UPPER(VLOOKUP(C1474,MasterSheet!H:U,14,))</f>
        <v/>
      </c>
    </row>
    <row r="1475">
      <c r="A1475" s="23" t="inlineStr">
        <is>
          <t>EED117403</t>
        </is>
      </c>
      <c r="B1475" s="32" t="n">
        <v>45864</v>
      </c>
      <c r="C1475" s="23" t="n">
        <v>400112</v>
      </c>
      <c r="D1475" s="23">
        <f>_xlfn.XLOOKUP(C1475,MasterSheet!H:H,MasterSheet!F:F)</f>
        <v/>
      </c>
      <c r="E1475" s="24">
        <f>SUMIFS(MasterSheet!J:J, MasterSheet!B:B, A1475, MasterSheet!D:D, B1475, MasterSheet!H:H, C1475)</f>
        <v/>
      </c>
      <c r="F1475" s="24">
        <f>E1475*D1475</f>
        <v/>
      </c>
      <c r="G1475" s="28">
        <f>SUMIFS(MasterSheet!K:K, MasterSheet!B:B, A1475, MasterSheet!D:D, B1475, MasterSheet!H:H, C1475)</f>
        <v/>
      </c>
      <c r="H1475" s="28">
        <f>G1475*D1475</f>
        <v/>
      </c>
      <c r="I1475" s="30">
        <f>SUMIFS(MasterSheet!L:L, MasterSheet!B:B, A1475, MasterSheet!D:D, B1475, MasterSheet!H:H, C1475)</f>
        <v/>
      </c>
      <c r="J1475" s="30">
        <f>I1475*D1475</f>
        <v/>
      </c>
      <c r="K1475" s="23">
        <f>UPPER(VLOOKUP(C1475,MasterSheet!H:U,14,))</f>
        <v/>
      </c>
    </row>
    <row r="1476">
      <c r="A1476" s="23" t="inlineStr">
        <is>
          <t>EED117403</t>
        </is>
      </c>
      <c r="B1476" s="32" t="n">
        <v>45864</v>
      </c>
      <c r="C1476" s="23" t="n">
        <v>400113</v>
      </c>
      <c r="D1476" s="23">
        <f>_xlfn.XLOOKUP(C1476,MasterSheet!H:H,MasterSheet!F:F)</f>
        <v/>
      </c>
      <c r="E1476" s="24">
        <f>SUMIFS(MasterSheet!J:J, MasterSheet!B:B, A1476, MasterSheet!D:D, B1476, MasterSheet!H:H, C1476)</f>
        <v/>
      </c>
      <c r="F1476" s="24">
        <f>E1476*D1476</f>
        <v/>
      </c>
      <c r="G1476" s="28">
        <f>SUMIFS(MasterSheet!K:K, MasterSheet!B:B, A1476, MasterSheet!D:D, B1476, MasterSheet!H:H, C1476)</f>
        <v/>
      </c>
      <c r="H1476" s="28">
        <f>G1476*D1476</f>
        <v/>
      </c>
      <c r="I1476" s="30">
        <f>SUMIFS(MasterSheet!L:L, MasterSheet!B:B, A1476, MasterSheet!D:D, B1476, MasterSheet!H:H, C1476)</f>
        <v/>
      </c>
      <c r="J1476" s="30">
        <f>I1476*D1476</f>
        <v/>
      </c>
      <c r="K1476" s="23">
        <f>UPPER(VLOOKUP(C1476,MasterSheet!H:U,14,))</f>
        <v/>
      </c>
    </row>
    <row r="1477">
      <c r="A1477" s="23" t="inlineStr">
        <is>
          <t>EED117403</t>
        </is>
      </c>
      <c r="B1477" s="32" t="n">
        <v>45864</v>
      </c>
      <c r="C1477" s="23" t="n">
        <v>400117</v>
      </c>
      <c r="D1477" s="23">
        <f>_xlfn.XLOOKUP(C1477,MasterSheet!H:H,MasterSheet!F:F)</f>
        <v/>
      </c>
      <c r="E1477" s="24">
        <f>SUMIFS(MasterSheet!J:J, MasterSheet!B:B, A1477, MasterSheet!D:D, B1477, MasterSheet!H:H, C1477)</f>
        <v/>
      </c>
      <c r="F1477" s="24">
        <f>E1477*D1477</f>
        <v/>
      </c>
      <c r="G1477" s="28">
        <f>SUMIFS(MasterSheet!K:K, MasterSheet!B:B, A1477, MasterSheet!D:D, B1477, MasterSheet!H:H, C1477)</f>
        <v/>
      </c>
      <c r="H1477" s="28">
        <f>G1477*D1477</f>
        <v/>
      </c>
      <c r="I1477" s="30">
        <f>SUMIFS(MasterSheet!L:L, MasterSheet!B:B, A1477, MasterSheet!D:D, B1477, MasterSheet!H:H, C1477)</f>
        <v/>
      </c>
      <c r="J1477" s="30">
        <f>I1477*D1477</f>
        <v/>
      </c>
      <c r="K1477" s="23">
        <f>UPPER(VLOOKUP(C1477,MasterSheet!H:U,14,))</f>
        <v/>
      </c>
    </row>
    <row r="1478">
      <c r="A1478" s="23" t="inlineStr">
        <is>
          <t>EED117403</t>
        </is>
      </c>
      <c r="B1478" s="32" t="n">
        <v>45864</v>
      </c>
      <c r="C1478" s="23" t="n">
        <v>400126</v>
      </c>
      <c r="D1478" s="23">
        <f>_xlfn.XLOOKUP(C1478,MasterSheet!H:H,MasterSheet!F:F)</f>
        <v/>
      </c>
      <c r="E1478" s="24">
        <f>SUMIFS(MasterSheet!J:J, MasterSheet!B:B, A1478, MasterSheet!D:D, B1478, MasterSheet!H:H, C1478)</f>
        <v/>
      </c>
      <c r="F1478" s="24">
        <f>E1478*D1478</f>
        <v/>
      </c>
      <c r="G1478" s="28">
        <f>SUMIFS(MasterSheet!K:K, MasterSheet!B:B, A1478, MasterSheet!D:D, B1478, MasterSheet!H:H, C1478)</f>
        <v/>
      </c>
      <c r="H1478" s="28">
        <f>G1478*D1478</f>
        <v/>
      </c>
      <c r="I1478" s="30">
        <f>SUMIFS(MasterSheet!L:L, MasterSheet!B:B, A1478, MasterSheet!D:D, B1478, MasterSheet!H:H, C1478)</f>
        <v/>
      </c>
      <c r="J1478" s="30">
        <f>I1478*D1478</f>
        <v/>
      </c>
      <c r="K1478" s="23">
        <f>UPPER(VLOOKUP(C1478,MasterSheet!H:U,14,))</f>
        <v/>
      </c>
    </row>
    <row r="1479">
      <c r="A1479" s="23" t="inlineStr">
        <is>
          <t>EED117403</t>
        </is>
      </c>
      <c r="B1479" s="32" t="n">
        <v>45864</v>
      </c>
      <c r="C1479" s="23" t="n">
        <v>400128</v>
      </c>
      <c r="D1479" s="23">
        <f>_xlfn.XLOOKUP(C1479,MasterSheet!H:H,MasterSheet!F:F)</f>
        <v/>
      </c>
      <c r="E1479" s="24">
        <f>SUMIFS(MasterSheet!J:J, MasterSheet!B:B, A1479, MasterSheet!D:D, B1479, MasterSheet!H:H, C1479)</f>
        <v/>
      </c>
      <c r="F1479" s="24">
        <f>E1479*D1479</f>
        <v/>
      </c>
      <c r="G1479" s="28">
        <f>SUMIFS(MasterSheet!K:K, MasterSheet!B:B, A1479, MasterSheet!D:D, B1479, MasterSheet!H:H, C1479)</f>
        <v/>
      </c>
      <c r="H1479" s="28">
        <f>G1479*D1479</f>
        <v/>
      </c>
      <c r="I1479" s="30">
        <f>SUMIFS(MasterSheet!L:L, MasterSheet!B:B, A1479, MasterSheet!D:D, B1479, MasterSheet!H:H, C1479)</f>
        <v/>
      </c>
      <c r="J1479" s="30">
        <f>I1479*D1479</f>
        <v/>
      </c>
      <c r="K1479" s="23">
        <f>UPPER(VLOOKUP(C1479,MasterSheet!H:U,14,))</f>
        <v/>
      </c>
    </row>
    <row r="1480">
      <c r="A1480" s="23" t="inlineStr">
        <is>
          <t>EED117403</t>
        </is>
      </c>
      <c r="B1480" s="32" t="n">
        <v>45864</v>
      </c>
      <c r="C1480" s="23" t="n">
        <v>400129</v>
      </c>
      <c r="D1480" s="23">
        <f>_xlfn.XLOOKUP(C1480,MasterSheet!H:H,MasterSheet!F:F)</f>
        <v/>
      </c>
      <c r="E1480" s="24">
        <f>SUMIFS(MasterSheet!J:J, MasterSheet!B:B, A1480, MasterSheet!D:D, B1480, MasterSheet!H:H, C1480)</f>
        <v/>
      </c>
      <c r="F1480" s="24">
        <f>E1480*D1480</f>
        <v/>
      </c>
      <c r="G1480" s="28">
        <f>SUMIFS(MasterSheet!K:K, MasterSheet!B:B, A1480, MasterSheet!D:D, B1480, MasterSheet!H:H, C1480)</f>
        <v/>
      </c>
      <c r="H1480" s="28">
        <f>G1480*D1480</f>
        <v/>
      </c>
      <c r="I1480" s="30">
        <f>SUMIFS(MasterSheet!L:L, MasterSheet!B:B, A1480, MasterSheet!D:D, B1480, MasterSheet!H:H, C1480)</f>
        <v/>
      </c>
      <c r="J1480" s="30">
        <f>I1480*D1480</f>
        <v/>
      </c>
      <c r="K1480" s="23">
        <f>UPPER(VLOOKUP(C1480,MasterSheet!H:U,14,))</f>
        <v/>
      </c>
    </row>
    <row r="1481">
      <c r="A1481" s="23" t="inlineStr">
        <is>
          <t>EED117403</t>
        </is>
      </c>
      <c r="B1481" s="32" t="n">
        <v>45864</v>
      </c>
      <c r="C1481" s="23" t="n">
        <v>400130</v>
      </c>
      <c r="D1481" s="23">
        <f>_xlfn.XLOOKUP(C1481,MasterSheet!H:H,MasterSheet!F:F)</f>
        <v/>
      </c>
      <c r="E1481" s="24">
        <f>SUMIFS(MasterSheet!J:J, MasterSheet!B:B, A1481, MasterSheet!D:D, B1481, MasterSheet!H:H, C1481)</f>
        <v/>
      </c>
      <c r="F1481" s="24">
        <f>E1481*D1481</f>
        <v/>
      </c>
      <c r="G1481" s="28">
        <f>SUMIFS(MasterSheet!K:K, MasterSheet!B:B, A1481, MasterSheet!D:D, B1481, MasterSheet!H:H, C1481)</f>
        <v/>
      </c>
      <c r="H1481" s="28">
        <f>G1481*D1481</f>
        <v/>
      </c>
      <c r="I1481" s="30">
        <f>SUMIFS(MasterSheet!L:L, MasterSheet!B:B, A1481, MasterSheet!D:D, B1481, MasterSheet!H:H, C1481)</f>
        <v/>
      </c>
      <c r="J1481" s="30">
        <f>I1481*D1481</f>
        <v/>
      </c>
      <c r="K1481" s="23">
        <f>UPPER(VLOOKUP(C1481,MasterSheet!H:U,14,))</f>
        <v/>
      </c>
    </row>
    <row r="1482">
      <c r="A1482" s="23" t="inlineStr">
        <is>
          <t>EED117403</t>
        </is>
      </c>
      <c r="B1482" s="32" t="n">
        <v>45864</v>
      </c>
      <c r="C1482" s="23" t="n">
        <v>400133</v>
      </c>
      <c r="D1482" s="23">
        <f>_xlfn.XLOOKUP(C1482,MasterSheet!H:H,MasterSheet!F:F)</f>
        <v/>
      </c>
      <c r="E1482" s="24">
        <f>SUMIFS(MasterSheet!J:J, MasterSheet!B:B, A1482, MasterSheet!D:D, B1482, MasterSheet!H:H, C1482)</f>
        <v/>
      </c>
      <c r="F1482" s="24">
        <f>E1482*D1482</f>
        <v/>
      </c>
      <c r="G1482" s="28">
        <f>SUMIFS(MasterSheet!K:K, MasterSheet!B:B, A1482, MasterSheet!D:D, B1482, MasterSheet!H:H, C1482)</f>
        <v/>
      </c>
      <c r="H1482" s="28">
        <f>G1482*D1482</f>
        <v/>
      </c>
      <c r="I1482" s="30">
        <f>SUMIFS(MasterSheet!L:L, MasterSheet!B:B, A1482, MasterSheet!D:D, B1482, MasterSheet!H:H, C1482)</f>
        <v/>
      </c>
      <c r="J1482" s="30">
        <f>I1482*D1482</f>
        <v/>
      </c>
      <c r="K1482" s="23">
        <f>UPPER(VLOOKUP(C1482,MasterSheet!H:U,14,))</f>
        <v/>
      </c>
    </row>
    <row r="1483">
      <c r="A1483" s="23" t="inlineStr">
        <is>
          <t>EED117403</t>
        </is>
      </c>
      <c r="B1483" s="32" t="n">
        <v>45864</v>
      </c>
      <c r="C1483" s="23" t="n">
        <v>400144</v>
      </c>
      <c r="D1483" s="23">
        <f>_xlfn.XLOOKUP(C1483,MasterSheet!H:H,MasterSheet!F:F)</f>
        <v/>
      </c>
      <c r="E1483" s="24">
        <f>SUMIFS(MasterSheet!J:J, MasterSheet!B:B, A1483, MasterSheet!D:D, B1483, MasterSheet!H:H, C1483)</f>
        <v/>
      </c>
      <c r="F1483" s="24">
        <f>E1483*D1483</f>
        <v/>
      </c>
      <c r="G1483" s="28">
        <f>SUMIFS(MasterSheet!K:K, MasterSheet!B:B, A1483, MasterSheet!D:D, B1483, MasterSheet!H:H, C1483)</f>
        <v/>
      </c>
      <c r="H1483" s="28">
        <f>G1483*D1483</f>
        <v/>
      </c>
      <c r="I1483" s="30">
        <f>SUMIFS(MasterSheet!L:L, MasterSheet!B:B, A1483, MasterSheet!D:D, B1483, MasterSheet!H:H, C1483)</f>
        <v/>
      </c>
      <c r="J1483" s="30">
        <f>I1483*D1483</f>
        <v/>
      </c>
      <c r="K1483" s="23">
        <f>UPPER(VLOOKUP(C1483,MasterSheet!H:U,14,))</f>
        <v/>
      </c>
    </row>
    <row r="1484">
      <c r="A1484" s="23" t="inlineStr">
        <is>
          <t>EED117403</t>
        </is>
      </c>
      <c r="B1484" s="32" t="n">
        <v>45864</v>
      </c>
      <c r="C1484" s="23" t="n">
        <v>400148</v>
      </c>
      <c r="D1484" s="23">
        <f>_xlfn.XLOOKUP(C1484,MasterSheet!H:H,MasterSheet!F:F)</f>
        <v/>
      </c>
      <c r="E1484" s="24">
        <f>SUMIFS(MasterSheet!J:J, MasterSheet!B:B, A1484, MasterSheet!D:D, B1484, MasterSheet!H:H, C1484)</f>
        <v/>
      </c>
      <c r="F1484" s="24">
        <f>E1484*D1484</f>
        <v/>
      </c>
      <c r="G1484" s="28">
        <f>SUMIFS(MasterSheet!K:K, MasterSheet!B:B, A1484, MasterSheet!D:D, B1484, MasterSheet!H:H, C1484)</f>
        <v/>
      </c>
      <c r="H1484" s="28">
        <f>G1484*D1484</f>
        <v/>
      </c>
      <c r="I1484" s="30">
        <f>SUMIFS(MasterSheet!L:L, MasterSheet!B:B, A1484, MasterSheet!D:D, B1484, MasterSheet!H:H, C1484)</f>
        <v/>
      </c>
      <c r="J1484" s="30">
        <f>I1484*D1484</f>
        <v/>
      </c>
      <c r="K1484" s="23">
        <f>UPPER(VLOOKUP(C1484,MasterSheet!H:U,14,))</f>
        <v/>
      </c>
    </row>
    <row r="1485">
      <c r="A1485" s="23" t="inlineStr">
        <is>
          <t>EED117403</t>
        </is>
      </c>
      <c r="B1485" s="32" t="n">
        <v>45864</v>
      </c>
      <c r="C1485" s="23" t="n">
        <v>400163</v>
      </c>
      <c r="D1485" s="23">
        <f>_xlfn.XLOOKUP(C1485,MasterSheet!H:H,MasterSheet!F:F)</f>
        <v/>
      </c>
      <c r="E1485" s="24">
        <f>SUMIFS(MasterSheet!J:J, MasterSheet!B:B, A1485, MasterSheet!D:D, B1485, MasterSheet!H:H, C1485)</f>
        <v/>
      </c>
      <c r="F1485" s="24">
        <f>E1485*D1485</f>
        <v/>
      </c>
      <c r="G1485" s="28">
        <f>SUMIFS(MasterSheet!K:K, MasterSheet!B:B, A1485, MasterSheet!D:D, B1485, MasterSheet!H:H, C1485)</f>
        <v/>
      </c>
      <c r="H1485" s="28">
        <f>G1485*D1485</f>
        <v/>
      </c>
      <c r="I1485" s="30">
        <f>SUMIFS(MasterSheet!L:L, MasterSheet!B:B, A1485, MasterSheet!D:D, B1485, MasterSheet!H:H, C1485)</f>
        <v/>
      </c>
      <c r="J1485" s="30">
        <f>I1485*D1485</f>
        <v/>
      </c>
      <c r="K1485" s="23">
        <f>UPPER(VLOOKUP(C1485,MasterSheet!H:U,14,))</f>
        <v/>
      </c>
    </row>
    <row r="1486">
      <c r="A1486" s="23" t="inlineStr">
        <is>
          <t>EED117403</t>
        </is>
      </c>
      <c r="B1486" s="32" t="n">
        <v>45864</v>
      </c>
      <c r="C1486" s="23" t="n">
        <v>400168</v>
      </c>
      <c r="D1486" s="23">
        <f>_xlfn.XLOOKUP(C1486,MasterSheet!H:H,MasterSheet!F:F)</f>
        <v/>
      </c>
      <c r="E1486" s="24">
        <f>SUMIFS(MasterSheet!J:J, MasterSheet!B:B, A1486, MasterSheet!D:D, B1486, MasterSheet!H:H, C1486)</f>
        <v/>
      </c>
      <c r="F1486" s="24">
        <f>E1486*D1486</f>
        <v/>
      </c>
      <c r="G1486" s="28">
        <f>SUMIFS(MasterSheet!K:K, MasterSheet!B:B, A1486, MasterSheet!D:D, B1486, MasterSheet!H:H, C1486)</f>
        <v/>
      </c>
      <c r="H1486" s="28">
        <f>G1486*D1486</f>
        <v/>
      </c>
      <c r="I1486" s="30">
        <f>SUMIFS(MasterSheet!L:L, MasterSheet!B:B, A1486, MasterSheet!D:D, B1486, MasterSheet!H:H, C1486)</f>
        <v/>
      </c>
      <c r="J1486" s="30">
        <f>I1486*D1486</f>
        <v/>
      </c>
      <c r="K1486" s="23">
        <f>UPPER(VLOOKUP(C1486,MasterSheet!H:U,14,))</f>
        <v/>
      </c>
    </row>
    <row r="1487">
      <c r="A1487" s="23" t="inlineStr">
        <is>
          <t>EED117403</t>
        </is>
      </c>
      <c r="B1487" s="32" t="n">
        <v>45864</v>
      </c>
      <c r="C1487" s="23" t="n">
        <v>400172</v>
      </c>
      <c r="D1487" s="23">
        <f>_xlfn.XLOOKUP(C1487,MasterSheet!H:H,MasterSheet!F:F)</f>
        <v/>
      </c>
      <c r="E1487" s="24">
        <f>SUMIFS(MasterSheet!J:J, MasterSheet!B:B, A1487, MasterSheet!D:D, B1487, MasterSheet!H:H, C1487)</f>
        <v/>
      </c>
      <c r="F1487" s="24">
        <f>E1487*D1487</f>
        <v/>
      </c>
      <c r="G1487" s="28">
        <f>SUMIFS(MasterSheet!K:K, MasterSheet!B:B, A1487, MasterSheet!D:D, B1487, MasterSheet!H:H, C1487)</f>
        <v/>
      </c>
      <c r="H1487" s="28">
        <f>G1487*D1487</f>
        <v/>
      </c>
      <c r="I1487" s="30">
        <f>SUMIFS(MasterSheet!L:L, MasterSheet!B:B, A1487, MasterSheet!D:D, B1487, MasterSheet!H:H, C1487)</f>
        <v/>
      </c>
      <c r="J1487" s="30">
        <f>I1487*D1487</f>
        <v/>
      </c>
      <c r="K1487" s="23">
        <f>UPPER(VLOOKUP(C1487,MasterSheet!H:U,14,))</f>
        <v/>
      </c>
    </row>
    <row r="1488">
      <c r="A1488" s="23" t="inlineStr">
        <is>
          <t>EED117403</t>
        </is>
      </c>
      <c r="B1488" s="32" t="n">
        <v>45864</v>
      </c>
      <c r="C1488" s="23" t="n">
        <v>400209</v>
      </c>
      <c r="D1488" s="23">
        <f>_xlfn.XLOOKUP(C1488,MasterSheet!H:H,MasterSheet!F:F)</f>
        <v/>
      </c>
      <c r="E1488" s="24">
        <f>SUMIFS(MasterSheet!J:J, MasterSheet!B:B, A1488, MasterSheet!D:D, B1488, MasterSheet!H:H, C1488)</f>
        <v/>
      </c>
      <c r="F1488" s="24">
        <f>E1488*D1488</f>
        <v/>
      </c>
      <c r="G1488" s="28">
        <f>SUMIFS(MasterSheet!K:K, MasterSheet!B:B, A1488, MasterSheet!D:D, B1488, MasterSheet!H:H, C1488)</f>
        <v/>
      </c>
      <c r="H1488" s="28">
        <f>G1488*D1488</f>
        <v/>
      </c>
      <c r="I1488" s="30">
        <f>SUMIFS(MasterSheet!L:L, MasterSheet!B:B, A1488, MasterSheet!D:D, B1488, MasterSheet!H:H, C1488)</f>
        <v/>
      </c>
      <c r="J1488" s="30">
        <f>I1488*D1488</f>
        <v/>
      </c>
      <c r="K1488" s="23">
        <f>UPPER(VLOOKUP(C1488,MasterSheet!H:U,14,))</f>
        <v/>
      </c>
    </row>
    <row r="1489">
      <c r="A1489" s="23" t="inlineStr">
        <is>
          <t>EED117403</t>
        </is>
      </c>
      <c r="B1489" s="32" t="n">
        <v>45864</v>
      </c>
      <c r="C1489" s="23" t="n">
        <v>400214</v>
      </c>
      <c r="D1489" s="23">
        <f>_xlfn.XLOOKUP(C1489,MasterSheet!H:H,MasterSheet!F:F)</f>
        <v/>
      </c>
      <c r="E1489" s="24">
        <f>SUMIFS(MasterSheet!J:J, MasterSheet!B:B, A1489, MasterSheet!D:D, B1489, MasterSheet!H:H, C1489)</f>
        <v/>
      </c>
      <c r="F1489" s="24">
        <f>E1489*D1489</f>
        <v/>
      </c>
      <c r="G1489" s="28">
        <f>SUMIFS(MasterSheet!K:K, MasterSheet!B:B, A1489, MasterSheet!D:D, B1489, MasterSheet!H:H, C1489)</f>
        <v/>
      </c>
      <c r="H1489" s="28">
        <f>G1489*D1489</f>
        <v/>
      </c>
      <c r="I1489" s="30">
        <f>SUMIFS(MasterSheet!L:L, MasterSheet!B:B, A1489, MasterSheet!D:D, B1489, MasterSheet!H:H, C1489)</f>
        <v/>
      </c>
      <c r="J1489" s="30">
        <f>I1489*D1489</f>
        <v/>
      </c>
      <c r="K1489" s="23">
        <f>UPPER(VLOOKUP(C1489,MasterSheet!H:U,14,))</f>
        <v/>
      </c>
    </row>
    <row r="1490">
      <c r="A1490" s="23" t="inlineStr">
        <is>
          <t>EED117403</t>
        </is>
      </c>
      <c r="B1490" s="32" t="n">
        <v>45864</v>
      </c>
      <c r="C1490" s="23" t="n">
        <v>400220</v>
      </c>
      <c r="D1490" s="23">
        <f>_xlfn.XLOOKUP(C1490,MasterSheet!H:H,MasterSheet!F:F)</f>
        <v/>
      </c>
      <c r="E1490" s="24">
        <f>SUMIFS(MasterSheet!J:J, MasterSheet!B:B, A1490, MasterSheet!D:D, B1490, MasterSheet!H:H, C1490)</f>
        <v/>
      </c>
      <c r="F1490" s="24">
        <f>E1490*D1490</f>
        <v/>
      </c>
      <c r="G1490" s="28">
        <f>SUMIFS(MasterSheet!K:K, MasterSheet!B:B, A1490, MasterSheet!D:D, B1490, MasterSheet!H:H, C1490)</f>
        <v/>
      </c>
      <c r="H1490" s="28">
        <f>G1490*D1490</f>
        <v/>
      </c>
      <c r="I1490" s="30">
        <f>SUMIFS(MasterSheet!L:L, MasterSheet!B:B, A1490, MasterSheet!D:D, B1490, MasterSheet!H:H, C1490)</f>
        <v/>
      </c>
      <c r="J1490" s="30">
        <f>I1490*D1490</f>
        <v/>
      </c>
      <c r="K1490" s="23">
        <f>UPPER(VLOOKUP(C1490,MasterSheet!H:U,14,))</f>
        <v/>
      </c>
    </row>
    <row r="1491">
      <c r="A1491" s="23" t="inlineStr">
        <is>
          <t>EED117403</t>
        </is>
      </c>
      <c r="B1491" s="32" t="n">
        <v>45864</v>
      </c>
      <c r="C1491" s="23" t="n">
        <v>400336</v>
      </c>
      <c r="D1491" s="23">
        <f>_xlfn.XLOOKUP(C1491,MasterSheet!H:H,MasterSheet!F:F)</f>
        <v/>
      </c>
      <c r="E1491" s="24">
        <f>SUMIFS(MasterSheet!J:J, MasterSheet!B:B, A1491, MasterSheet!D:D, B1491, MasterSheet!H:H, C1491)</f>
        <v/>
      </c>
      <c r="F1491" s="24">
        <f>E1491*D1491</f>
        <v/>
      </c>
      <c r="G1491" s="28">
        <f>SUMIFS(MasterSheet!K:K, MasterSheet!B:B, A1491, MasterSheet!D:D, B1491, MasterSheet!H:H, C1491)</f>
        <v/>
      </c>
      <c r="H1491" s="28">
        <f>G1491*D1491</f>
        <v/>
      </c>
      <c r="I1491" s="30">
        <f>SUMIFS(MasterSheet!L:L, MasterSheet!B:B, A1491, MasterSheet!D:D, B1491, MasterSheet!H:H, C1491)</f>
        <v/>
      </c>
      <c r="J1491" s="30">
        <f>I1491*D1491</f>
        <v/>
      </c>
      <c r="K1491" s="23">
        <f>UPPER(VLOOKUP(C1491,MasterSheet!H:U,14,))</f>
        <v/>
      </c>
    </row>
    <row r="1492">
      <c r="A1492" s="23" t="inlineStr">
        <is>
          <t>EED117403</t>
        </is>
      </c>
      <c r="B1492" s="32" t="n">
        <v>45864</v>
      </c>
      <c r="C1492" s="23" t="n">
        <v>401208</v>
      </c>
      <c r="D1492" s="23">
        <f>_xlfn.XLOOKUP(C1492,MasterSheet!H:H,MasterSheet!F:F)</f>
        <v/>
      </c>
      <c r="E1492" s="24">
        <f>SUMIFS(MasterSheet!J:J, MasterSheet!B:B, A1492, MasterSheet!D:D, B1492, MasterSheet!H:H, C1492)</f>
        <v/>
      </c>
      <c r="F1492" s="24">
        <f>E1492*D1492</f>
        <v/>
      </c>
      <c r="G1492" s="28">
        <f>SUMIFS(MasterSheet!K:K, MasterSheet!B:B, A1492, MasterSheet!D:D, B1492, MasterSheet!H:H, C1492)</f>
        <v/>
      </c>
      <c r="H1492" s="28">
        <f>G1492*D1492</f>
        <v/>
      </c>
      <c r="I1492" s="30">
        <f>SUMIFS(MasterSheet!L:L, MasterSheet!B:B, A1492, MasterSheet!D:D, B1492, MasterSheet!H:H, C1492)</f>
        <v/>
      </c>
      <c r="J1492" s="30">
        <f>I1492*D1492</f>
        <v/>
      </c>
      <c r="K1492" s="23">
        <f>UPPER(VLOOKUP(C1492,MasterSheet!H:U,14,))</f>
        <v/>
      </c>
    </row>
    <row r="1493">
      <c r="A1493" s="23" t="inlineStr">
        <is>
          <t>EED117403</t>
        </is>
      </c>
      <c r="B1493" s="32" t="n">
        <v>45864</v>
      </c>
      <c r="C1493" s="23" t="n">
        <v>405202</v>
      </c>
      <c r="D1493" s="23">
        <f>_xlfn.XLOOKUP(C1493,MasterSheet!H:H,MasterSheet!F:F)</f>
        <v/>
      </c>
      <c r="E1493" s="24">
        <f>SUMIFS(MasterSheet!J:J, MasterSheet!B:B, A1493, MasterSheet!D:D, B1493, MasterSheet!H:H, C1493)</f>
        <v/>
      </c>
      <c r="F1493" s="24">
        <f>E1493*D1493</f>
        <v/>
      </c>
      <c r="G1493" s="28">
        <f>SUMIFS(MasterSheet!K:K, MasterSheet!B:B, A1493, MasterSheet!D:D, B1493, MasterSheet!H:H, C1493)</f>
        <v/>
      </c>
      <c r="H1493" s="28">
        <f>G1493*D1493</f>
        <v/>
      </c>
      <c r="I1493" s="30">
        <f>SUMIFS(MasterSheet!L:L, MasterSheet!B:B, A1493, MasterSheet!D:D, B1493, MasterSheet!H:H, C1493)</f>
        <v/>
      </c>
      <c r="J1493" s="30">
        <f>I1493*D1493</f>
        <v/>
      </c>
      <c r="K1493" s="23">
        <f>UPPER(VLOOKUP(C1493,MasterSheet!H:U,14,))</f>
        <v/>
      </c>
    </row>
    <row r="1494">
      <c r="A1494" s="23" t="inlineStr">
        <is>
          <t>EED117403</t>
        </is>
      </c>
      <c r="B1494" s="32" t="n">
        <v>45864</v>
      </c>
      <c r="C1494" s="23" t="n">
        <v>405245</v>
      </c>
      <c r="D1494" s="23">
        <f>_xlfn.XLOOKUP(C1494,MasterSheet!H:H,MasterSheet!F:F)</f>
        <v/>
      </c>
      <c r="E1494" s="24">
        <f>SUMIFS(MasterSheet!J:J, MasterSheet!B:B, A1494, MasterSheet!D:D, B1494, MasterSheet!H:H, C1494)</f>
        <v/>
      </c>
      <c r="F1494" s="24">
        <f>E1494*D1494</f>
        <v/>
      </c>
      <c r="G1494" s="28">
        <f>SUMIFS(MasterSheet!K:K, MasterSheet!B:B, A1494, MasterSheet!D:D, B1494, MasterSheet!H:H, C1494)</f>
        <v/>
      </c>
      <c r="H1494" s="28">
        <f>G1494*D1494</f>
        <v/>
      </c>
      <c r="I1494" s="30">
        <f>SUMIFS(MasterSheet!L:L, MasterSheet!B:B, A1494, MasterSheet!D:D, B1494, MasterSheet!H:H, C1494)</f>
        <v/>
      </c>
      <c r="J1494" s="30">
        <f>I1494*D1494</f>
        <v/>
      </c>
      <c r="K1494" s="23">
        <f>UPPER(VLOOKUP(C1494,MasterSheet!H:U,14,))</f>
        <v/>
      </c>
    </row>
    <row r="1495">
      <c r="A1495" s="23" t="inlineStr">
        <is>
          <t>EED117403</t>
        </is>
      </c>
      <c r="B1495" s="32" t="n">
        <v>45864</v>
      </c>
      <c r="C1495" s="23" t="n">
        <v>405301</v>
      </c>
      <c r="D1495" s="23">
        <f>_xlfn.XLOOKUP(C1495,MasterSheet!H:H,MasterSheet!F:F)</f>
        <v/>
      </c>
      <c r="E1495" s="24">
        <f>SUMIFS(MasterSheet!J:J, MasterSheet!B:B, A1495, MasterSheet!D:D, B1495, MasterSheet!H:H, C1495)</f>
        <v/>
      </c>
      <c r="F1495" s="24">
        <f>E1495*D1495</f>
        <v/>
      </c>
      <c r="G1495" s="28">
        <f>SUMIFS(MasterSheet!K:K, MasterSheet!B:B, A1495, MasterSheet!D:D, B1495, MasterSheet!H:H, C1495)</f>
        <v/>
      </c>
      <c r="H1495" s="28">
        <f>G1495*D1495</f>
        <v/>
      </c>
      <c r="I1495" s="30">
        <f>SUMIFS(MasterSheet!L:L, MasterSheet!B:B, A1495, MasterSheet!D:D, B1495, MasterSheet!H:H, C1495)</f>
        <v/>
      </c>
      <c r="J1495" s="30">
        <f>I1495*D1495</f>
        <v/>
      </c>
      <c r="K1495" s="23">
        <f>UPPER(VLOOKUP(C1495,MasterSheet!H:U,14,))</f>
        <v/>
      </c>
    </row>
    <row r="1496">
      <c r="A1496" s="23" t="inlineStr">
        <is>
          <t>EED117403</t>
        </is>
      </c>
      <c r="B1496" s="32" t="n">
        <v>45864</v>
      </c>
      <c r="C1496" s="23" t="n">
        <v>405303</v>
      </c>
      <c r="D1496" s="23">
        <f>_xlfn.XLOOKUP(C1496,MasterSheet!H:H,MasterSheet!F:F)</f>
        <v/>
      </c>
      <c r="E1496" s="24">
        <f>SUMIFS(MasterSheet!J:J, MasterSheet!B:B, A1496, MasterSheet!D:D, B1496, MasterSheet!H:H, C1496)</f>
        <v/>
      </c>
      <c r="F1496" s="24">
        <f>E1496*D1496</f>
        <v/>
      </c>
      <c r="G1496" s="28">
        <f>SUMIFS(MasterSheet!K:K, MasterSheet!B:B, A1496, MasterSheet!D:D, B1496, MasterSheet!H:H, C1496)</f>
        <v/>
      </c>
      <c r="H1496" s="28">
        <f>G1496*D1496</f>
        <v/>
      </c>
      <c r="I1496" s="30">
        <f>SUMIFS(MasterSheet!L:L, MasterSheet!B:B, A1496, MasterSheet!D:D, B1496, MasterSheet!H:H, C1496)</f>
        <v/>
      </c>
      <c r="J1496" s="30">
        <f>I1496*D1496</f>
        <v/>
      </c>
      <c r="K1496" s="23">
        <f>UPPER(VLOOKUP(C1496,MasterSheet!H:U,14,))</f>
        <v/>
      </c>
    </row>
    <row r="1497">
      <c r="A1497" s="23" t="inlineStr">
        <is>
          <t>EED117403</t>
        </is>
      </c>
      <c r="B1497" s="32" t="n">
        <v>45864</v>
      </c>
      <c r="C1497" s="23" t="n">
        <v>406602</v>
      </c>
      <c r="D1497" s="23">
        <f>_xlfn.XLOOKUP(C1497,MasterSheet!H:H,MasterSheet!F:F)</f>
        <v/>
      </c>
      <c r="E1497" s="24">
        <f>SUMIFS(MasterSheet!J:J, MasterSheet!B:B, A1497, MasterSheet!D:D, B1497, MasterSheet!H:H, C1497)</f>
        <v/>
      </c>
      <c r="F1497" s="24">
        <f>E1497*D1497</f>
        <v/>
      </c>
      <c r="G1497" s="28">
        <f>SUMIFS(MasterSheet!K:K, MasterSheet!B:B, A1497, MasterSheet!D:D, B1497, MasterSheet!H:H, C1497)</f>
        <v/>
      </c>
      <c r="H1497" s="28">
        <f>G1497*D1497</f>
        <v/>
      </c>
      <c r="I1497" s="30">
        <f>SUMIFS(MasterSheet!L:L, MasterSheet!B:B, A1497, MasterSheet!D:D, B1497, MasterSheet!H:H, C1497)</f>
        <v/>
      </c>
      <c r="J1497" s="30">
        <f>I1497*D1497</f>
        <v/>
      </c>
      <c r="K1497" s="23">
        <f>UPPER(VLOOKUP(C1497,MasterSheet!H:U,14,))</f>
        <v/>
      </c>
    </row>
    <row r="1498">
      <c r="A1498" s="23" t="inlineStr">
        <is>
          <t>EED117403</t>
        </is>
      </c>
      <c r="B1498" s="32" t="n">
        <v>45864</v>
      </c>
      <c r="C1498" s="23" t="n">
        <v>406604</v>
      </c>
      <c r="D1498" s="23">
        <f>_xlfn.XLOOKUP(C1498,MasterSheet!H:H,MasterSheet!F:F)</f>
        <v/>
      </c>
      <c r="E1498" s="24">
        <f>SUMIFS(MasterSheet!J:J, MasterSheet!B:B, A1498, MasterSheet!D:D, B1498, MasterSheet!H:H, C1498)</f>
        <v/>
      </c>
      <c r="F1498" s="24">
        <f>E1498*D1498</f>
        <v/>
      </c>
      <c r="G1498" s="28">
        <f>SUMIFS(MasterSheet!K:K, MasterSheet!B:B, A1498, MasterSheet!D:D, B1498, MasterSheet!H:H, C1498)</f>
        <v/>
      </c>
      <c r="H1498" s="28">
        <f>G1498*D1498</f>
        <v/>
      </c>
      <c r="I1498" s="30">
        <f>SUMIFS(MasterSheet!L:L, MasterSheet!B:B, A1498, MasterSheet!D:D, B1498, MasterSheet!H:H, C1498)</f>
        <v/>
      </c>
      <c r="J1498" s="30">
        <f>I1498*D1498</f>
        <v/>
      </c>
      <c r="K1498" s="23">
        <f>UPPER(VLOOKUP(C1498,MasterSheet!H:U,14,))</f>
        <v/>
      </c>
    </row>
    <row r="1499">
      <c r="A1499" s="23" t="inlineStr">
        <is>
          <t>EED117403</t>
        </is>
      </c>
      <c r="B1499" s="32" t="n">
        <v>45864</v>
      </c>
      <c r="C1499" s="23" t="n">
        <v>421301</v>
      </c>
      <c r="D1499" s="23">
        <f>_xlfn.XLOOKUP(C1499,MasterSheet!H:H,MasterSheet!F:F)</f>
        <v/>
      </c>
      <c r="E1499" s="24">
        <f>SUMIFS(MasterSheet!J:J, MasterSheet!B:B, A1499, MasterSheet!D:D, B1499, MasterSheet!H:H, C1499)</f>
        <v/>
      </c>
      <c r="F1499" s="24">
        <f>E1499*D1499</f>
        <v/>
      </c>
      <c r="G1499" s="28">
        <f>SUMIFS(MasterSheet!K:K, MasterSheet!B:B, A1499, MasterSheet!D:D, B1499, MasterSheet!H:H, C1499)</f>
        <v/>
      </c>
      <c r="H1499" s="28">
        <f>G1499*D1499</f>
        <v/>
      </c>
      <c r="I1499" s="30">
        <f>SUMIFS(MasterSheet!L:L, MasterSheet!B:B, A1499, MasterSheet!D:D, B1499, MasterSheet!H:H, C1499)</f>
        <v/>
      </c>
      <c r="J1499" s="30">
        <f>I1499*D1499</f>
        <v/>
      </c>
      <c r="K1499" s="23">
        <f>UPPER(VLOOKUP(C1499,MasterSheet!H:U,14,))</f>
        <v/>
      </c>
    </row>
    <row r="1500">
      <c r="A1500" s="23" t="inlineStr">
        <is>
          <t>EED117403</t>
        </is>
      </c>
      <c r="B1500" s="32" t="n">
        <v>45864</v>
      </c>
      <c r="C1500" s="23" t="n">
        <v>423114</v>
      </c>
      <c r="D1500" s="23">
        <f>_xlfn.XLOOKUP(C1500,MasterSheet!H:H,MasterSheet!F:F)</f>
        <v/>
      </c>
      <c r="E1500" s="24">
        <f>SUMIFS(MasterSheet!J:J, MasterSheet!B:B, A1500, MasterSheet!D:D, B1500, MasterSheet!H:H, C1500)</f>
        <v/>
      </c>
      <c r="F1500" s="24">
        <f>E1500*D1500</f>
        <v/>
      </c>
      <c r="G1500" s="28">
        <f>SUMIFS(MasterSheet!K:K, MasterSheet!B:B, A1500, MasterSheet!D:D, B1500, MasterSheet!H:H, C1500)</f>
        <v/>
      </c>
      <c r="H1500" s="28">
        <f>G1500*D1500</f>
        <v/>
      </c>
      <c r="I1500" s="30">
        <f>SUMIFS(MasterSheet!L:L, MasterSheet!B:B, A1500, MasterSheet!D:D, B1500, MasterSheet!H:H, C1500)</f>
        <v/>
      </c>
      <c r="J1500" s="30">
        <f>I1500*D1500</f>
        <v/>
      </c>
      <c r="K1500" s="23">
        <f>UPPER(VLOOKUP(C1500,MasterSheet!H:U,14,))</f>
        <v/>
      </c>
    </row>
    <row r="1501">
      <c r="A1501" s="23" t="inlineStr">
        <is>
          <t>EED117403</t>
        </is>
      </c>
      <c r="B1501" s="32" t="n">
        <v>45864</v>
      </c>
      <c r="C1501" s="23" t="n">
        <v>423125</v>
      </c>
      <c r="D1501" s="23">
        <f>_xlfn.XLOOKUP(C1501,MasterSheet!H:H,MasterSheet!F:F)</f>
        <v/>
      </c>
      <c r="E1501" s="24">
        <f>SUMIFS(MasterSheet!J:J, MasterSheet!B:B, A1501, MasterSheet!D:D, B1501, MasterSheet!H:H, C1501)</f>
        <v/>
      </c>
      <c r="F1501" s="24">
        <f>E1501*D1501</f>
        <v/>
      </c>
      <c r="G1501" s="28">
        <f>SUMIFS(MasterSheet!K:K, MasterSheet!B:B, A1501, MasterSheet!D:D, B1501, MasterSheet!H:H, C1501)</f>
        <v/>
      </c>
      <c r="H1501" s="28">
        <f>G1501*D1501</f>
        <v/>
      </c>
      <c r="I1501" s="30">
        <f>SUMIFS(MasterSheet!L:L, MasterSheet!B:B, A1501, MasterSheet!D:D, B1501, MasterSheet!H:H, C1501)</f>
        <v/>
      </c>
      <c r="J1501" s="30">
        <f>I1501*D1501</f>
        <v/>
      </c>
      <c r="K1501" s="23">
        <f>UPPER(VLOOKUP(C1501,MasterSheet!H:U,14,))</f>
        <v/>
      </c>
    </row>
    <row r="1502">
      <c r="A1502" s="23" t="inlineStr">
        <is>
          <t>EED117403</t>
        </is>
      </c>
      <c r="B1502" s="32" t="n">
        <v>45864</v>
      </c>
      <c r="C1502" s="23" t="n">
        <v>423501</v>
      </c>
      <c r="D1502" s="23">
        <f>_xlfn.XLOOKUP(C1502,MasterSheet!H:H,MasterSheet!F:F)</f>
        <v/>
      </c>
      <c r="E1502" s="24">
        <f>SUMIFS(MasterSheet!J:J, MasterSheet!B:B, A1502, MasterSheet!D:D, B1502, MasterSheet!H:H, C1502)</f>
        <v/>
      </c>
      <c r="F1502" s="24">
        <f>E1502*D1502</f>
        <v/>
      </c>
      <c r="G1502" s="28">
        <f>SUMIFS(MasterSheet!K:K, MasterSheet!B:B, A1502, MasterSheet!D:D, B1502, MasterSheet!H:H, C1502)</f>
        <v/>
      </c>
      <c r="H1502" s="28">
        <f>G1502*D1502</f>
        <v/>
      </c>
      <c r="I1502" s="30">
        <f>SUMIFS(MasterSheet!L:L, MasterSheet!B:B, A1502, MasterSheet!D:D, B1502, MasterSheet!H:H, C1502)</f>
        <v/>
      </c>
      <c r="J1502" s="30">
        <f>I1502*D1502</f>
        <v/>
      </c>
      <c r="K1502" s="23">
        <f>UPPER(VLOOKUP(C1502,MasterSheet!H:U,14,))</f>
        <v/>
      </c>
    </row>
    <row r="1503">
      <c r="A1503" s="23" t="inlineStr">
        <is>
          <t>EED117403</t>
        </is>
      </c>
      <c r="B1503" s="32" t="n">
        <v>45864</v>
      </c>
      <c r="C1503" s="23" t="n">
        <v>500302</v>
      </c>
      <c r="D1503" s="23">
        <f>_xlfn.XLOOKUP(C1503,MasterSheet!H:H,MasterSheet!F:F)</f>
        <v/>
      </c>
      <c r="E1503" s="24">
        <f>SUMIFS(MasterSheet!J:J, MasterSheet!B:B, A1503, MasterSheet!D:D, B1503, MasterSheet!H:H, C1503)</f>
        <v/>
      </c>
      <c r="F1503" s="24">
        <f>E1503*D1503</f>
        <v/>
      </c>
      <c r="G1503" s="28">
        <f>SUMIFS(MasterSheet!K:K, MasterSheet!B:B, A1503, MasterSheet!D:D, B1503, MasterSheet!H:H, C1503)</f>
        <v/>
      </c>
      <c r="H1503" s="28">
        <f>G1503*D1503</f>
        <v/>
      </c>
      <c r="I1503" s="30">
        <f>SUMIFS(MasterSheet!L:L, MasterSheet!B:B, A1503, MasterSheet!D:D, B1503, MasterSheet!H:H, C1503)</f>
        <v/>
      </c>
      <c r="J1503" s="30">
        <f>I1503*D1503</f>
        <v/>
      </c>
      <c r="K1503" s="23">
        <f>UPPER(VLOOKUP(C1503,MasterSheet!H:U,14,))</f>
        <v/>
      </c>
    </row>
    <row r="1504">
      <c r="A1504" s="23" t="inlineStr">
        <is>
          <t>EED117403</t>
        </is>
      </c>
      <c r="B1504" s="32" t="n">
        <v>45864</v>
      </c>
      <c r="C1504" s="23" t="n">
        <v>502802</v>
      </c>
      <c r="D1504" s="23">
        <f>_xlfn.XLOOKUP(C1504,MasterSheet!H:H,MasterSheet!F:F)</f>
        <v/>
      </c>
      <c r="E1504" s="24">
        <f>SUMIFS(MasterSheet!J:J, MasterSheet!B:B, A1504, MasterSheet!D:D, B1504, MasterSheet!H:H, C1504)</f>
        <v/>
      </c>
      <c r="F1504" s="24">
        <f>E1504*D1504</f>
        <v/>
      </c>
      <c r="G1504" s="28">
        <f>SUMIFS(MasterSheet!K:K, MasterSheet!B:B, A1504, MasterSheet!D:D, B1504, MasterSheet!H:H, C1504)</f>
        <v/>
      </c>
      <c r="H1504" s="28">
        <f>G1504*D1504</f>
        <v/>
      </c>
      <c r="I1504" s="30">
        <f>SUMIFS(MasterSheet!L:L, MasterSheet!B:B, A1504, MasterSheet!D:D, B1504, MasterSheet!H:H, C1504)</f>
        <v/>
      </c>
      <c r="J1504" s="30">
        <f>I1504*D1504</f>
        <v/>
      </c>
      <c r="K1504" s="23">
        <f>UPPER(VLOOKUP(C1504,MasterSheet!H:U,14,))</f>
        <v/>
      </c>
    </row>
    <row r="1505">
      <c r="A1505" s="23" t="inlineStr">
        <is>
          <t>EED117403</t>
        </is>
      </c>
      <c r="B1505" s="32" t="n">
        <v>45864</v>
      </c>
      <c r="C1505" s="23" t="n">
        <v>502912</v>
      </c>
      <c r="D1505" s="23">
        <f>_xlfn.XLOOKUP(C1505,MasterSheet!H:H,MasterSheet!F:F)</f>
        <v/>
      </c>
      <c r="E1505" s="24">
        <f>SUMIFS(MasterSheet!J:J, MasterSheet!B:B, A1505, MasterSheet!D:D, B1505, MasterSheet!H:H, C1505)</f>
        <v/>
      </c>
      <c r="F1505" s="24">
        <f>E1505*D1505</f>
        <v/>
      </c>
      <c r="G1505" s="28">
        <f>SUMIFS(MasterSheet!K:K, MasterSheet!B:B, A1505, MasterSheet!D:D, B1505, MasterSheet!H:H, C1505)</f>
        <v/>
      </c>
      <c r="H1505" s="28">
        <f>G1505*D1505</f>
        <v/>
      </c>
      <c r="I1505" s="30">
        <f>SUMIFS(MasterSheet!L:L, MasterSheet!B:B, A1505, MasterSheet!D:D, B1505, MasterSheet!H:H, C1505)</f>
        <v/>
      </c>
      <c r="J1505" s="30">
        <f>I1505*D1505</f>
        <v/>
      </c>
      <c r="K1505" s="23">
        <f>UPPER(VLOOKUP(C1505,MasterSheet!H:U,14,))</f>
        <v/>
      </c>
    </row>
    <row r="1506">
      <c r="A1506" s="23" t="inlineStr">
        <is>
          <t>EED117403</t>
        </is>
      </c>
      <c r="B1506" s="32" t="n">
        <v>45864</v>
      </c>
      <c r="C1506" s="23" t="n">
        <v>505806</v>
      </c>
      <c r="D1506" s="23">
        <f>_xlfn.XLOOKUP(C1506,MasterSheet!H:H,MasterSheet!F:F)</f>
        <v/>
      </c>
      <c r="E1506" s="24">
        <f>SUMIFS(MasterSheet!J:J, MasterSheet!B:B, A1506, MasterSheet!D:D, B1506, MasterSheet!H:H, C1506)</f>
        <v/>
      </c>
      <c r="F1506" s="24">
        <f>E1506*D1506</f>
        <v/>
      </c>
      <c r="G1506" s="28">
        <f>SUMIFS(MasterSheet!K:K, MasterSheet!B:B, A1506, MasterSheet!D:D, B1506, MasterSheet!H:H, C1506)</f>
        <v/>
      </c>
      <c r="H1506" s="28">
        <f>G1506*D1506</f>
        <v/>
      </c>
      <c r="I1506" s="30">
        <f>SUMIFS(MasterSheet!L:L, MasterSheet!B:B, A1506, MasterSheet!D:D, B1506, MasterSheet!H:H, C1506)</f>
        <v/>
      </c>
      <c r="J1506" s="30">
        <f>I1506*D1506</f>
        <v/>
      </c>
      <c r="K1506" s="23">
        <f>UPPER(VLOOKUP(C1506,MasterSheet!H:U,14,))</f>
        <v/>
      </c>
    </row>
    <row r="1507">
      <c r="A1507" s="23" t="inlineStr">
        <is>
          <t>EED117403</t>
        </is>
      </c>
      <c r="B1507" s="32" t="n">
        <v>45864</v>
      </c>
      <c r="C1507" s="23" t="n">
        <v>506515</v>
      </c>
      <c r="D1507" s="23">
        <f>_xlfn.XLOOKUP(C1507,MasterSheet!H:H,MasterSheet!F:F)</f>
        <v/>
      </c>
      <c r="E1507" s="24">
        <f>SUMIFS(MasterSheet!J:J, MasterSheet!B:B, A1507, MasterSheet!D:D, B1507, MasterSheet!H:H, C1507)</f>
        <v/>
      </c>
      <c r="F1507" s="24">
        <f>E1507*D1507</f>
        <v/>
      </c>
      <c r="G1507" s="28">
        <f>SUMIFS(MasterSheet!K:K, MasterSheet!B:B, A1507, MasterSheet!D:D, B1507, MasterSheet!H:H, C1507)</f>
        <v/>
      </c>
      <c r="H1507" s="28">
        <f>G1507*D1507</f>
        <v/>
      </c>
      <c r="I1507" s="30">
        <f>SUMIFS(MasterSheet!L:L, MasterSheet!B:B, A1507, MasterSheet!D:D, B1507, MasterSheet!H:H, C1507)</f>
        <v/>
      </c>
      <c r="J1507" s="30">
        <f>I1507*D1507</f>
        <v/>
      </c>
      <c r="K1507" s="23">
        <f>UPPER(VLOOKUP(C1507,MasterSheet!H:U,14,))</f>
        <v/>
      </c>
    </row>
    <row r="1508">
      <c r="A1508" s="23" t="inlineStr">
        <is>
          <t>EED117403</t>
        </is>
      </c>
      <c r="B1508" s="32" t="n">
        <v>45864</v>
      </c>
      <c r="C1508" s="23" t="n">
        <v>515406</v>
      </c>
      <c r="D1508" s="23">
        <f>_xlfn.XLOOKUP(C1508,MasterSheet!H:H,MasterSheet!F:F)</f>
        <v/>
      </c>
      <c r="E1508" s="24">
        <f>SUMIFS(MasterSheet!J:J, MasterSheet!B:B, A1508, MasterSheet!D:D, B1508, MasterSheet!H:H, C1508)</f>
        <v/>
      </c>
      <c r="F1508" s="24">
        <f>E1508*D1508</f>
        <v/>
      </c>
      <c r="G1508" s="28">
        <f>SUMIFS(MasterSheet!K:K, MasterSheet!B:B, A1508, MasterSheet!D:D, B1508, MasterSheet!H:H, C1508)</f>
        <v/>
      </c>
      <c r="H1508" s="28">
        <f>G1508*D1508</f>
        <v/>
      </c>
      <c r="I1508" s="30">
        <f>SUMIFS(MasterSheet!L:L, MasterSheet!B:B, A1508, MasterSheet!D:D, B1508, MasterSheet!H:H, C1508)</f>
        <v/>
      </c>
      <c r="J1508" s="30">
        <f>I1508*D1508</f>
        <v/>
      </c>
      <c r="K1508" s="23">
        <f>UPPER(VLOOKUP(C1508,MasterSheet!H:U,14,))</f>
        <v/>
      </c>
    </row>
    <row r="1509">
      <c r="A1509" s="23" t="inlineStr">
        <is>
          <t>EED117403</t>
        </is>
      </c>
      <c r="B1509" s="32" t="n">
        <v>45864</v>
      </c>
      <c r="C1509" s="23" t="n">
        <v>519503</v>
      </c>
      <c r="D1509" s="23">
        <f>_xlfn.XLOOKUP(C1509,MasterSheet!H:H,MasterSheet!F:F)</f>
        <v/>
      </c>
      <c r="E1509" s="24">
        <f>SUMIFS(MasterSheet!J:J, MasterSheet!B:B, A1509, MasterSheet!D:D, B1509, MasterSheet!H:H, C1509)</f>
        <v/>
      </c>
      <c r="F1509" s="24">
        <f>E1509*D1509</f>
        <v/>
      </c>
      <c r="G1509" s="28">
        <f>SUMIFS(MasterSheet!K:K, MasterSheet!B:B, A1509, MasterSheet!D:D, B1509, MasterSheet!H:H, C1509)</f>
        <v/>
      </c>
      <c r="H1509" s="28">
        <f>G1509*D1509</f>
        <v/>
      </c>
      <c r="I1509" s="30">
        <f>SUMIFS(MasterSheet!L:L, MasterSheet!B:B, A1509, MasterSheet!D:D, B1509, MasterSheet!H:H, C1509)</f>
        <v/>
      </c>
      <c r="J1509" s="30">
        <f>I1509*D1509</f>
        <v/>
      </c>
      <c r="K1509" s="23">
        <f>UPPER(VLOOKUP(C1509,MasterSheet!H:U,14,))</f>
        <v/>
      </c>
    </row>
    <row r="1510">
      <c r="A1510" s="23" t="inlineStr">
        <is>
          <t>EED117403</t>
        </is>
      </c>
      <c r="B1510" s="32" t="n">
        <v>45864</v>
      </c>
      <c r="C1510" s="23" t="n">
        <v>572902</v>
      </c>
      <c r="D1510" s="23">
        <f>_xlfn.XLOOKUP(C1510,MasterSheet!H:H,MasterSheet!F:F)</f>
        <v/>
      </c>
      <c r="E1510" s="24">
        <f>SUMIFS(MasterSheet!J:J, MasterSheet!B:B, A1510, MasterSheet!D:D, B1510, MasterSheet!H:H, C1510)</f>
        <v/>
      </c>
      <c r="F1510" s="24">
        <f>E1510*D1510</f>
        <v/>
      </c>
      <c r="G1510" s="28">
        <f>SUMIFS(MasterSheet!K:K, MasterSheet!B:B, A1510, MasterSheet!D:D, B1510, MasterSheet!H:H, C1510)</f>
        <v/>
      </c>
      <c r="H1510" s="28">
        <f>G1510*D1510</f>
        <v/>
      </c>
      <c r="I1510" s="30">
        <f>SUMIFS(MasterSheet!L:L, MasterSheet!B:B, A1510, MasterSheet!D:D, B1510, MasterSheet!H:H, C1510)</f>
        <v/>
      </c>
      <c r="J1510" s="30">
        <f>I1510*D1510</f>
        <v/>
      </c>
      <c r="K1510" s="23">
        <f>UPPER(VLOOKUP(C1510,MasterSheet!H:U,14,))</f>
        <v/>
      </c>
    </row>
    <row r="1511">
      <c r="A1511" s="23" t="inlineStr">
        <is>
          <t>EED117403</t>
        </is>
      </c>
      <c r="B1511" s="32" t="n">
        <v>45864</v>
      </c>
      <c r="C1511" s="23" t="n">
        <v>572903</v>
      </c>
      <c r="D1511" s="23">
        <f>_xlfn.XLOOKUP(C1511,MasterSheet!H:H,MasterSheet!F:F)</f>
        <v/>
      </c>
      <c r="E1511" s="24">
        <f>SUMIFS(MasterSheet!J:J, MasterSheet!B:B, A1511, MasterSheet!D:D, B1511, MasterSheet!H:H, C1511)</f>
        <v/>
      </c>
      <c r="F1511" s="24">
        <f>E1511*D1511</f>
        <v/>
      </c>
      <c r="G1511" s="28">
        <f>SUMIFS(MasterSheet!K:K, MasterSheet!B:B, A1511, MasterSheet!D:D, B1511, MasterSheet!H:H, C1511)</f>
        <v/>
      </c>
      <c r="H1511" s="28">
        <f>G1511*D1511</f>
        <v/>
      </c>
      <c r="I1511" s="30">
        <f>SUMIFS(MasterSheet!L:L, MasterSheet!B:B, A1511, MasterSheet!D:D, B1511, MasterSheet!H:H, C1511)</f>
        <v/>
      </c>
      <c r="J1511" s="30">
        <f>I1511*D1511</f>
        <v/>
      </c>
      <c r="K1511" s="23">
        <f>UPPER(VLOOKUP(C1511,MasterSheet!H:U,14,))</f>
        <v/>
      </c>
    </row>
    <row r="1512">
      <c r="A1512" s="23" t="inlineStr">
        <is>
          <t>EED117403</t>
        </is>
      </c>
      <c r="B1512" s="32" t="n">
        <v>45864</v>
      </c>
      <c r="C1512" s="23" t="n">
        <v>574804</v>
      </c>
      <c r="D1512" s="23">
        <f>_xlfn.XLOOKUP(C1512,MasterSheet!H:H,MasterSheet!F:F)</f>
        <v/>
      </c>
      <c r="E1512" s="24">
        <f>SUMIFS(MasterSheet!J:J, MasterSheet!B:B, A1512, MasterSheet!D:D, B1512, MasterSheet!H:H, C1512)</f>
        <v/>
      </c>
      <c r="F1512" s="24">
        <f>E1512*D1512</f>
        <v/>
      </c>
      <c r="G1512" s="28">
        <f>SUMIFS(MasterSheet!K:K, MasterSheet!B:B, A1512, MasterSheet!D:D, B1512, MasterSheet!H:H, C1512)</f>
        <v/>
      </c>
      <c r="H1512" s="28">
        <f>G1512*D1512</f>
        <v/>
      </c>
      <c r="I1512" s="30">
        <f>SUMIFS(MasterSheet!L:L, MasterSheet!B:B, A1512, MasterSheet!D:D, B1512, MasterSheet!H:H, C1512)</f>
        <v/>
      </c>
      <c r="J1512" s="30">
        <f>I1512*D1512</f>
        <v/>
      </c>
      <c r="K1512" s="23">
        <f>UPPER(VLOOKUP(C1512,MasterSheet!H:U,14,))</f>
        <v/>
      </c>
    </row>
    <row r="1513">
      <c r="A1513" s="23" t="inlineStr">
        <is>
          <t>EED117403</t>
        </is>
      </c>
      <c r="B1513" s="32" t="n">
        <v>45864</v>
      </c>
      <c r="C1513" s="23" t="n">
        <v>589002</v>
      </c>
      <c r="D1513" s="23">
        <f>_xlfn.XLOOKUP(C1513,MasterSheet!H:H,MasterSheet!F:F)</f>
        <v/>
      </c>
      <c r="E1513" s="24">
        <f>SUMIFS(MasterSheet!J:J, MasterSheet!B:B, A1513, MasterSheet!D:D, B1513, MasterSheet!H:H, C1513)</f>
        <v/>
      </c>
      <c r="F1513" s="24">
        <f>E1513*D1513</f>
        <v/>
      </c>
      <c r="G1513" s="28">
        <f>SUMIFS(MasterSheet!K:K, MasterSheet!B:B, A1513, MasterSheet!D:D, B1513, MasterSheet!H:H, C1513)</f>
        <v/>
      </c>
      <c r="H1513" s="28">
        <f>G1513*D1513</f>
        <v/>
      </c>
      <c r="I1513" s="30">
        <f>SUMIFS(MasterSheet!L:L, MasterSheet!B:B, A1513, MasterSheet!D:D, B1513, MasterSheet!H:H, C1513)</f>
        <v/>
      </c>
      <c r="J1513" s="30">
        <f>I1513*D1513</f>
        <v/>
      </c>
      <c r="K1513" s="23">
        <f>UPPER(VLOOKUP(C1513,MasterSheet!H:U,14,))</f>
        <v/>
      </c>
    </row>
    <row r="1514">
      <c r="A1514" s="23" t="inlineStr">
        <is>
          <t>EED117403</t>
        </is>
      </c>
      <c r="B1514" s="32" t="n">
        <v>45864</v>
      </c>
      <c r="C1514" s="23" t="n">
        <v>740868</v>
      </c>
      <c r="D1514" s="23">
        <f>_xlfn.XLOOKUP(C1514,MasterSheet!H:H,MasterSheet!F:F)</f>
        <v/>
      </c>
      <c r="E1514" s="24">
        <f>SUMIFS(MasterSheet!J:J, MasterSheet!B:B, A1514, MasterSheet!D:D, B1514, MasterSheet!H:H, C1514)</f>
        <v/>
      </c>
      <c r="F1514" s="24">
        <f>E1514*D1514</f>
        <v/>
      </c>
      <c r="G1514" s="28">
        <f>SUMIFS(MasterSheet!K:K, MasterSheet!B:B, A1514, MasterSheet!D:D, B1514, MasterSheet!H:H, C1514)</f>
        <v/>
      </c>
      <c r="H1514" s="28">
        <f>G1514*D1514</f>
        <v/>
      </c>
      <c r="I1514" s="30">
        <f>SUMIFS(MasterSheet!L:L, MasterSheet!B:B, A1514, MasterSheet!D:D, B1514, MasterSheet!H:H, C1514)</f>
        <v/>
      </c>
      <c r="J1514" s="30">
        <f>I1514*D1514</f>
        <v/>
      </c>
      <c r="K1514" s="23">
        <f>UPPER(VLOOKUP(C1514,MasterSheet!H:U,14,))</f>
        <v/>
      </c>
    </row>
    <row r="1515">
      <c r="A1515" s="23" t="inlineStr">
        <is>
          <t>EED117403</t>
        </is>
      </c>
      <c r="B1515" s="32" t="n">
        <v>45864</v>
      </c>
      <c r="C1515" s="23" t="n">
        <v>740869</v>
      </c>
      <c r="D1515" s="23">
        <f>_xlfn.XLOOKUP(C1515,MasterSheet!H:H,MasterSheet!F:F)</f>
        <v/>
      </c>
      <c r="E1515" s="24">
        <f>SUMIFS(MasterSheet!J:J, MasterSheet!B:B, A1515, MasterSheet!D:D, B1515, MasterSheet!H:H, C1515)</f>
        <v/>
      </c>
      <c r="F1515" s="24">
        <f>E1515*D1515</f>
        <v/>
      </c>
      <c r="G1515" s="28">
        <f>SUMIFS(MasterSheet!K:K, MasterSheet!B:B, A1515, MasterSheet!D:D, B1515, MasterSheet!H:H, C1515)</f>
        <v/>
      </c>
      <c r="H1515" s="28">
        <f>G1515*D1515</f>
        <v/>
      </c>
      <c r="I1515" s="30">
        <f>SUMIFS(MasterSheet!L:L, MasterSheet!B:B, A1515, MasterSheet!D:D, B1515, MasterSheet!H:H, C1515)</f>
        <v/>
      </c>
      <c r="J1515" s="30">
        <f>I1515*D1515</f>
        <v/>
      </c>
      <c r="K1515" s="23">
        <f>UPPER(VLOOKUP(C1515,MasterSheet!H:U,14,))</f>
        <v/>
      </c>
    </row>
    <row r="1516">
      <c r="A1516" s="23" t="inlineStr">
        <is>
          <t>EED117403</t>
        </is>
      </c>
      <c r="B1516" s="32" t="n">
        <v>45864</v>
      </c>
      <c r="C1516" s="23" t="n">
        <v>740870</v>
      </c>
      <c r="D1516" s="23">
        <f>_xlfn.XLOOKUP(C1516,MasterSheet!H:H,MasterSheet!F:F)</f>
        <v/>
      </c>
      <c r="E1516" s="24">
        <f>SUMIFS(MasterSheet!J:J, MasterSheet!B:B, A1516, MasterSheet!D:D, B1516, MasterSheet!H:H, C1516)</f>
        <v/>
      </c>
      <c r="F1516" s="24">
        <f>E1516*D1516</f>
        <v/>
      </c>
      <c r="G1516" s="28">
        <f>SUMIFS(MasterSheet!K:K, MasterSheet!B:B, A1516, MasterSheet!D:D, B1516, MasterSheet!H:H, C1516)</f>
        <v/>
      </c>
      <c r="H1516" s="28">
        <f>G1516*D1516</f>
        <v/>
      </c>
      <c r="I1516" s="30">
        <f>SUMIFS(MasterSheet!L:L, MasterSheet!B:B, A1516, MasterSheet!D:D, B1516, MasterSheet!H:H, C1516)</f>
        <v/>
      </c>
      <c r="J1516" s="30">
        <f>I1516*D1516</f>
        <v/>
      </c>
      <c r="K1516" s="23">
        <f>UPPER(VLOOKUP(C1516,MasterSheet!H:U,14,))</f>
        <v/>
      </c>
    </row>
    <row r="1517">
      <c r="A1517" s="23" t="inlineStr">
        <is>
          <t>EED117403</t>
        </is>
      </c>
      <c r="B1517" s="32" t="n">
        <v>45864</v>
      </c>
      <c r="C1517" s="23" t="n">
        <v>740981</v>
      </c>
      <c r="D1517" s="23">
        <f>_xlfn.XLOOKUP(C1517,MasterSheet!H:H,MasterSheet!F:F)</f>
        <v/>
      </c>
      <c r="E1517" s="24">
        <f>SUMIFS(MasterSheet!J:J, MasterSheet!B:B, A1517, MasterSheet!D:D, B1517, MasterSheet!H:H, C1517)</f>
        <v/>
      </c>
      <c r="F1517" s="24">
        <f>E1517*D1517</f>
        <v/>
      </c>
      <c r="G1517" s="28">
        <f>SUMIFS(MasterSheet!K:K, MasterSheet!B:B, A1517, MasterSheet!D:D, B1517, MasterSheet!H:H, C1517)</f>
        <v/>
      </c>
      <c r="H1517" s="28">
        <f>G1517*D1517</f>
        <v/>
      </c>
      <c r="I1517" s="30">
        <f>SUMIFS(MasterSheet!L:L, MasterSheet!B:B, A1517, MasterSheet!D:D, B1517, MasterSheet!H:H, C1517)</f>
        <v/>
      </c>
      <c r="J1517" s="30">
        <f>I1517*D1517</f>
        <v/>
      </c>
      <c r="K1517" s="23">
        <f>UPPER(VLOOKUP(C1517,MasterSheet!H:U,14,))</f>
        <v/>
      </c>
    </row>
    <row r="1518">
      <c r="A1518" s="23" t="inlineStr">
        <is>
          <t>EED117403</t>
        </is>
      </c>
      <c r="B1518" s="32" t="n">
        <v>45864</v>
      </c>
      <c r="C1518" s="23" t="n">
        <v>741094</v>
      </c>
      <c r="D1518" s="23">
        <f>_xlfn.XLOOKUP(C1518,MasterSheet!H:H,MasterSheet!F:F)</f>
        <v/>
      </c>
      <c r="E1518" s="24">
        <f>SUMIFS(MasterSheet!J:J, MasterSheet!B:B, A1518, MasterSheet!D:D, B1518, MasterSheet!H:H, C1518)</f>
        <v/>
      </c>
      <c r="F1518" s="24">
        <f>E1518*D1518</f>
        <v/>
      </c>
      <c r="G1518" s="28">
        <f>SUMIFS(MasterSheet!K:K, MasterSheet!B:B, A1518, MasterSheet!D:D, B1518, MasterSheet!H:H, C1518)</f>
        <v/>
      </c>
      <c r="H1518" s="28">
        <f>G1518*D1518</f>
        <v/>
      </c>
      <c r="I1518" s="30">
        <f>SUMIFS(MasterSheet!L:L, MasterSheet!B:B, A1518, MasterSheet!D:D, B1518, MasterSheet!H:H, C1518)</f>
        <v/>
      </c>
      <c r="J1518" s="30">
        <f>I1518*D1518</f>
        <v/>
      </c>
      <c r="K1518" s="23">
        <f>UPPER(VLOOKUP(C1518,MasterSheet!H:U,14,))</f>
        <v/>
      </c>
    </row>
    <row r="1519">
      <c r="A1519" s="23" t="inlineStr">
        <is>
          <t>EED117403</t>
        </is>
      </c>
      <c r="B1519" s="32" t="n">
        <v>45864</v>
      </c>
      <c r="C1519" s="23" t="n">
        <v>741095</v>
      </c>
      <c r="D1519" s="23">
        <f>_xlfn.XLOOKUP(C1519,MasterSheet!H:H,MasterSheet!F:F)</f>
        <v/>
      </c>
      <c r="E1519" s="24">
        <f>SUMIFS(MasterSheet!J:J, MasterSheet!B:B, A1519, MasterSheet!D:D, B1519, MasterSheet!H:H, C1519)</f>
        <v/>
      </c>
      <c r="F1519" s="24">
        <f>E1519*D1519</f>
        <v/>
      </c>
      <c r="G1519" s="28">
        <f>SUMIFS(MasterSheet!K:K, MasterSheet!B:B, A1519, MasterSheet!D:D, B1519, MasterSheet!H:H, C1519)</f>
        <v/>
      </c>
      <c r="H1519" s="28">
        <f>G1519*D1519</f>
        <v/>
      </c>
      <c r="I1519" s="30">
        <f>SUMIFS(MasterSheet!L:L, MasterSheet!B:B, A1519, MasterSheet!D:D, B1519, MasterSheet!H:H, C1519)</f>
        <v/>
      </c>
      <c r="J1519" s="30">
        <f>I1519*D1519</f>
        <v/>
      </c>
      <c r="K1519" s="23">
        <f>UPPER(VLOOKUP(C1519,MasterSheet!H:U,14,))</f>
        <v/>
      </c>
    </row>
    <row r="1520">
      <c r="A1520" s="23" t="inlineStr">
        <is>
          <t>EED117403</t>
        </is>
      </c>
      <c r="B1520" s="32" t="n">
        <v>45864</v>
      </c>
      <c r="C1520" s="23" t="n">
        <v>741110</v>
      </c>
      <c r="D1520" s="23">
        <f>_xlfn.XLOOKUP(C1520,MasterSheet!H:H,MasterSheet!F:F)</f>
        <v/>
      </c>
      <c r="E1520" s="24">
        <f>SUMIFS(MasterSheet!J:J, MasterSheet!B:B, A1520, MasterSheet!D:D, B1520, MasterSheet!H:H, C1520)</f>
        <v/>
      </c>
      <c r="F1520" s="24">
        <f>E1520*D1520</f>
        <v/>
      </c>
      <c r="G1520" s="28">
        <f>SUMIFS(MasterSheet!K:K, MasterSheet!B:B, A1520, MasterSheet!D:D, B1520, MasterSheet!H:H, C1520)</f>
        <v/>
      </c>
      <c r="H1520" s="28">
        <f>G1520*D1520</f>
        <v/>
      </c>
      <c r="I1520" s="30">
        <f>SUMIFS(MasterSheet!L:L, MasterSheet!B:B, A1520, MasterSheet!D:D, B1520, MasterSheet!H:H, C1520)</f>
        <v/>
      </c>
      <c r="J1520" s="30">
        <f>I1520*D1520</f>
        <v/>
      </c>
      <c r="K1520" s="23">
        <f>UPPER(VLOOKUP(C1520,MasterSheet!H:U,14,))</f>
        <v/>
      </c>
    </row>
    <row r="1521">
      <c r="A1521" s="23" t="inlineStr">
        <is>
          <t>EED117403</t>
        </is>
      </c>
      <c r="B1521" s="32" t="n">
        <v>45864</v>
      </c>
      <c r="C1521" s="23" t="n">
        <v>741121</v>
      </c>
      <c r="D1521" s="23">
        <f>_xlfn.XLOOKUP(C1521,MasterSheet!H:H,MasterSheet!F:F)</f>
        <v/>
      </c>
      <c r="E1521" s="24">
        <f>SUMIFS(MasterSheet!J:J, MasterSheet!B:B, A1521, MasterSheet!D:D, B1521, MasterSheet!H:H, C1521)</f>
        <v/>
      </c>
      <c r="F1521" s="24">
        <f>E1521*D1521</f>
        <v/>
      </c>
      <c r="G1521" s="28">
        <f>SUMIFS(MasterSheet!K:K, MasterSheet!B:B, A1521, MasterSheet!D:D, B1521, MasterSheet!H:H, C1521)</f>
        <v/>
      </c>
      <c r="H1521" s="28">
        <f>G1521*D1521</f>
        <v/>
      </c>
      <c r="I1521" s="30">
        <f>SUMIFS(MasterSheet!L:L, MasterSheet!B:B, A1521, MasterSheet!D:D, B1521, MasterSheet!H:H, C1521)</f>
        <v/>
      </c>
      <c r="J1521" s="30">
        <f>I1521*D1521</f>
        <v/>
      </c>
      <c r="K1521" s="23">
        <f>UPPER(VLOOKUP(C1521,MasterSheet!H:U,14,))</f>
        <v/>
      </c>
    </row>
    <row r="1522">
      <c r="A1522" s="23" t="n">
        <v>920577</v>
      </c>
      <c r="B1522" s="32" t="n">
        <v>45866</v>
      </c>
      <c r="C1522" s="23" t="inlineStr">
        <is>
          <t>MBS1602983</t>
        </is>
      </c>
      <c r="D1522" s="23">
        <f>_xlfn.XLOOKUP(C1522,MasterSheet!H:H,MasterSheet!F:F)</f>
        <v/>
      </c>
      <c r="E1522" s="24">
        <f>SUMIFS(MasterSheet!J:J, MasterSheet!B:B, A1522, MasterSheet!D:D, B1522, MasterSheet!H:H, C1522)</f>
        <v/>
      </c>
      <c r="F1522" s="24">
        <f>E1522*D1522</f>
        <v/>
      </c>
      <c r="G1522" s="28">
        <f>SUMIFS(MasterSheet!K:K, MasterSheet!B:B, A1522, MasterSheet!D:D, B1522, MasterSheet!H:H, C1522)</f>
        <v/>
      </c>
      <c r="H1522" s="28">
        <f>G1522*D1522</f>
        <v/>
      </c>
      <c r="I1522" s="30">
        <f>SUMIFS(MasterSheet!L:L, MasterSheet!B:B, A1522, MasterSheet!D:D, B1522, MasterSheet!H:H, C1522)</f>
        <v/>
      </c>
      <c r="J1522" s="30">
        <f>I1522*D1522</f>
        <v/>
      </c>
      <c r="K1522" s="23">
        <f>UPPER(VLOOKUP(C1522,MasterSheet!H:U,14,))</f>
        <v/>
      </c>
    </row>
    <row r="1523">
      <c r="A1523" s="23" t="n">
        <v>920577</v>
      </c>
      <c r="B1523" s="32" t="n">
        <v>45866</v>
      </c>
      <c r="C1523" s="23" t="inlineStr">
        <is>
          <t>MBS762203</t>
        </is>
      </c>
      <c r="D1523" s="23">
        <f>_xlfn.XLOOKUP(C1523,MasterSheet!H:H,MasterSheet!F:F)</f>
        <v/>
      </c>
      <c r="E1523" s="24">
        <f>SUMIFS(MasterSheet!J:J, MasterSheet!B:B, A1523, MasterSheet!D:D, B1523, MasterSheet!H:H, C1523)</f>
        <v/>
      </c>
      <c r="F1523" s="24">
        <f>E1523*D1523</f>
        <v/>
      </c>
      <c r="G1523" s="28">
        <f>SUMIFS(MasterSheet!K:K, MasterSheet!B:B, A1523, MasterSheet!D:D, B1523, MasterSheet!H:H, C1523)</f>
        <v/>
      </c>
      <c r="H1523" s="28">
        <f>G1523*D1523</f>
        <v/>
      </c>
      <c r="I1523" s="30">
        <f>SUMIFS(MasterSheet!L:L, MasterSheet!B:B, A1523, MasterSheet!D:D, B1523, MasterSheet!H:H, C1523)</f>
        <v/>
      </c>
      <c r="J1523" s="30">
        <f>I1523*D1523</f>
        <v/>
      </c>
      <c r="K1523" s="23">
        <f>UPPER(VLOOKUP(C1523,MasterSheet!H:U,14,))</f>
        <v/>
      </c>
    </row>
    <row r="1524">
      <c r="A1524" s="23" t="n">
        <v>920577</v>
      </c>
      <c r="B1524" s="32" t="n">
        <v>45866</v>
      </c>
      <c r="C1524" s="23" t="inlineStr">
        <is>
          <t>MBS162118</t>
        </is>
      </c>
      <c r="D1524" s="23">
        <f>_xlfn.XLOOKUP(C1524,MasterSheet!H:H,MasterSheet!F:F)</f>
        <v/>
      </c>
      <c r="E1524" s="24">
        <f>SUMIFS(MasterSheet!J:J, MasterSheet!B:B, A1524, MasterSheet!D:D, B1524, MasterSheet!H:H, C1524)</f>
        <v/>
      </c>
      <c r="F1524" s="24">
        <f>E1524*D1524</f>
        <v/>
      </c>
      <c r="G1524" s="28">
        <f>SUMIFS(MasterSheet!K:K, MasterSheet!B:B, A1524, MasterSheet!D:D, B1524, MasterSheet!H:H, C1524)</f>
        <v/>
      </c>
      <c r="H1524" s="28">
        <f>G1524*D1524</f>
        <v/>
      </c>
      <c r="I1524" s="30">
        <f>SUMIFS(MasterSheet!L:L, MasterSheet!B:B, A1524, MasterSheet!D:D, B1524, MasterSheet!H:H, C1524)</f>
        <v/>
      </c>
      <c r="J1524" s="30">
        <f>I1524*D1524</f>
        <v/>
      </c>
      <c r="K1524" s="23">
        <f>UPPER(VLOOKUP(C1524,MasterSheet!H:U,14,))</f>
        <v/>
      </c>
    </row>
    <row r="1525">
      <c r="A1525" s="23" t="n">
        <v>920577</v>
      </c>
      <c r="B1525" s="32" t="n">
        <v>45866</v>
      </c>
      <c r="C1525" s="23" t="inlineStr">
        <is>
          <t>MBS7214580</t>
        </is>
      </c>
      <c r="D1525" s="23">
        <f>_xlfn.XLOOKUP(C1525,MasterSheet!H:H,MasterSheet!F:F)</f>
        <v/>
      </c>
      <c r="E1525" s="24">
        <f>SUMIFS(MasterSheet!J:J, MasterSheet!B:B, A1525, MasterSheet!D:D, B1525, MasterSheet!H:H, C1525)</f>
        <v/>
      </c>
      <c r="F1525" s="24">
        <f>E1525*D1525</f>
        <v/>
      </c>
      <c r="G1525" s="28">
        <f>SUMIFS(MasterSheet!K:K, MasterSheet!B:B, A1525, MasterSheet!D:D, B1525, MasterSheet!H:H, C1525)</f>
        <v/>
      </c>
      <c r="H1525" s="28">
        <f>G1525*D1525</f>
        <v/>
      </c>
      <c r="I1525" s="30">
        <f>SUMIFS(MasterSheet!L:L, MasterSheet!B:B, A1525, MasterSheet!D:D, B1525, MasterSheet!H:H, C1525)</f>
        <v/>
      </c>
      <c r="J1525" s="30">
        <f>I1525*D1525</f>
        <v/>
      </c>
      <c r="K1525" s="23">
        <f>UPPER(VLOOKUP(C1525,MasterSheet!H:U,14,))</f>
        <v/>
      </c>
    </row>
    <row r="1526">
      <c r="A1526" s="23" t="n">
        <v>920577</v>
      </c>
      <c r="B1526" s="32" t="n">
        <v>45866</v>
      </c>
      <c r="C1526" s="23" t="inlineStr">
        <is>
          <t>MBS166244</t>
        </is>
      </c>
      <c r="D1526" s="23">
        <f>_xlfn.XLOOKUP(C1526,MasterSheet!H:H,MasterSheet!F:F)</f>
        <v/>
      </c>
      <c r="E1526" s="24">
        <f>SUMIFS(MasterSheet!J:J, MasterSheet!B:B, A1526, MasterSheet!D:D, B1526, MasterSheet!H:H, C1526)</f>
        <v/>
      </c>
      <c r="F1526" s="24">
        <f>E1526*D1526</f>
        <v/>
      </c>
      <c r="G1526" s="28">
        <f>SUMIFS(MasterSheet!K:K, MasterSheet!B:B, A1526, MasterSheet!D:D, B1526, MasterSheet!H:H, C1526)</f>
        <v/>
      </c>
      <c r="H1526" s="28">
        <f>G1526*D1526</f>
        <v/>
      </c>
      <c r="I1526" s="30">
        <f>SUMIFS(MasterSheet!L:L, MasterSheet!B:B, A1526, MasterSheet!D:D, B1526, MasterSheet!H:H, C1526)</f>
        <v/>
      </c>
      <c r="J1526" s="30">
        <f>I1526*D1526</f>
        <v/>
      </c>
      <c r="K1526" s="23">
        <f>UPPER(VLOOKUP(C1526,MasterSheet!H:U,14,))</f>
        <v/>
      </c>
    </row>
    <row r="1527">
      <c r="A1527" s="23" t="inlineStr">
        <is>
          <t>INV250723-095</t>
        </is>
      </c>
      <c r="B1527" s="32" t="n">
        <v>45866</v>
      </c>
      <c r="C1527" s="23" t="inlineStr">
        <is>
          <t xml:space="preserve">T20198 </t>
        </is>
      </c>
      <c r="D1527" s="23">
        <f>_xlfn.XLOOKUP(C1527,MasterSheet!H:H,MasterSheet!F:F)</f>
        <v/>
      </c>
      <c r="E1527" s="24">
        <f>SUMIFS(MasterSheet!J:J, MasterSheet!B:B, A1527, MasterSheet!D:D, B1527, MasterSheet!H:H, C1527)</f>
        <v/>
      </c>
      <c r="F1527" s="24">
        <f>E1527*D1527</f>
        <v/>
      </c>
      <c r="G1527" s="28">
        <f>SUMIFS(MasterSheet!K:K, MasterSheet!B:B, A1527, MasterSheet!D:D, B1527, MasterSheet!H:H, C1527)</f>
        <v/>
      </c>
      <c r="H1527" s="28">
        <f>G1527*D1527</f>
        <v/>
      </c>
      <c r="I1527" s="30">
        <f>SUMIFS(MasterSheet!L:L, MasterSheet!B:B, A1527, MasterSheet!D:D, B1527, MasterSheet!H:H, C1527)</f>
        <v/>
      </c>
      <c r="J1527" s="30">
        <f>I1527*D1527</f>
        <v/>
      </c>
      <c r="K1527" s="23">
        <f>UPPER(VLOOKUP(C1527,MasterSheet!H:U,14,))</f>
        <v/>
      </c>
    </row>
    <row r="1528">
      <c r="A1528" s="23" t="inlineStr">
        <is>
          <t>INV250723-095</t>
        </is>
      </c>
      <c r="B1528" s="32" t="n">
        <v>45866</v>
      </c>
      <c r="C1528" s="23" t="inlineStr">
        <is>
          <t xml:space="preserve">T16381 </t>
        </is>
      </c>
      <c r="D1528" s="23">
        <f>_xlfn.XLOOKUP(C1528,MasterSheet!H:H,MasterSheet!F:F)</f>
        <v/>
      </c>
      <c r="E1528" s="24">
        <f>SUMIFS(MasterSheet!J:J, MasterSheet!B:B, A1528, MasterSheet!D:D, B1528, MasterSheet!H:H, C1528)</f>
        <v/>
      </c>
      <c r="F1528" s="24">
        <f>E1528*D1528</f>
        <v/>
      </c>
      <c r="G1528" s="28">
        <f>SUMIFS(MasterSheet!K:K, MasterSheet!B:B, A1528, MasterSheet!D:D, B1528, MasterSheet!H:H, C1528)</f>
        <v/>
      </c>
      <c r="H1528" s="28">
        <f>G1528*D1528</f>
        <v/>
      </c>
      <c r="I1528" s="30">
        <f>SUMIFS(MasterSheet!L:L, MasterSheet!B:B, A1528, MasterSheet!D:D, B1528, MasterSheet!H:H, C1528)</f>
        <v/>
      </c>
      <c r="J1528" s="30">
        <f>I1528*D1528</f>
        <v/>
      </c>
      <c r="K1528" s="23">
        <f>UPPER(VLOOKUP(C1528,MasterSheet!H:U,14,))</f>
        <v/>
      </c>
    </row>
    <row r="1529">
      <c r="A1529" s="23" t="inlineStr">
        <is>
          <t>INV250723-095</t>
        </is>
      </c>
      <c r="B1529" s="32" t="n">
        <v>45866</v>
      </c>
      <c r="C1529" s="23" t="inlineStr">
        <is>
          <t xml:space="preserve">T0416 </t>
        </is>
      </c>
      <c r="D1529" s="23">
        <f>_xlfn.XLOOKUP(C1529,MasterSheet!H:H,MasterSheet!F:F)</f>
        <v/>
      </c>
      <c r="E1529" s="24">
        <f>SUMIFS(MasterSheet!J:J, MasterSheet!B:B, A1529, MasterSheet!D:D, B1529, MasterSheet!H:H, C1529)</f>
        <v/>
      </c>
      <c r="F1529" s="24">
        <f>E1529*D1529</f>
        <v/>
      </c>
      <c r="G1529" s="28">
        <f>SUMIFS(MasterSheet!K:K, MasterSheet!B:B, A1529, MasterSheet!D:D, B1529, MasterSheet!H:H, C1529)</f>
        <v/>
      </c>
      <c r="H1529" s="28">
        <f>G1529*D1529</f>
        <v/>
      </c>
      <c r="I1529" s="30">
        <f>SUMIFS(MasterSheet!L:L, MasterSheet!B:B, A1529, MasterSheet!D:D, B1529, MasterSheet!H:H, C1529)</f>
        <v/>
      </c>
      <c r="J1529" s="30">
        <f>I1529*D1529</f>
        <v/>
      </c>
      <c r="K1529" s="23">
        <f>UPPER(VLOOKUP(C1529,MasterSheet!H:U,14,))</f>
        <v/>
      </c>
    </row>
    <row r="1530">
      <c r="A1530" s="23" t="inlineStr">
        <is>
          <t>INV250723-094</t>
        </is>
      </c>
      <c r="B1530" s="32" t="n">
        <v>45866</v>
      </c>
      <c r="C1530" s="23" t="inlineStr">
        <is>
          <t xml:space="preserve">T8344 </t>
        </is>
      </c>
      <c r="D1530" s="23">
        <f>_xlfn.XLOOKUP(C1530,MasterSheet!H:H,MasterSheet!F:F)</f>
        <v/>
      </c>
      <c r="E1530" s="24">
        <f>SUMIFS(MasterSheet!J:J, MasterSheet!B:B, A1530, MasterSheet!D:D, B1530, MasterSheet!H:H, C1530)</f>
        <v/>
      </c>
      <c r="F1530" s="24">
        <f>E1530*D1530</f>
        <v/>
      </c>
      <c r="G1530" s="28">
        <f>SUMIFS(MasterSheet!K:K, MasterSheet!B:B, A1530, MasterSheet!D:D, B1530, MasterSheet!H:H, C1530)</f>
        <v/>
      </c>
      <c r="H1530" s="28">
        <f>G1530*D1530</f>
        <v/>
      </c>
      <c r="I1530" s="30">
        <f>SUMIFS(MasterSheet!L:L, MasterSheet!B:B, A1530, MasterSheet!D:D, B1530, MasterSheet!H:H, C1530)</f>
        <v/>
      </c>
      <c r="J1530" s="30">
        <f>I1530*D1530</f>
        <v/>
      </c>
      <c r="K1530" s="23">
        <f>UPPER(VLOOKUP(C1530,MasterSheet!H:U,14,))</f>
        <v/>
      </c>
    </row>
    <row r="1531">
      <c r="A1531" s="23" t="n">
        <v>176223</v>
      </c>
      <c r="B1531" s="32" t="n">
        <v>45866</v>
      </c>
      <c r="C1531" s="23" t="inlineStr">
        <is>
          <t>BE0004-1</t>
        </is>
      </c>
      <c r="D1531" s="23">
        <f>_xlfn.XLOOKUP(C1531,MasterSheet!H:H,MasterSheet!F:F)</f>
        <v/>
      </c>
      <c r="E1531" s="24">
        <f>SUMIFS(MasterSheet!J:J, MasterSheet!B:B, A1531, MasterSheet!D:D, B1531, MasterSheet!H:H, C1531)</f>
        <v/>
      </c>
      <c r="F1531" s="24">
        <f>E1531*D1531</f>
        <v/>
      </c>
      <c r="G1531" s="28">
        <f>SUMIFS(MasterSheet!K:K, MasterSheet!B:B, A1531, MasterSheet!D:D, B1531, MasterSheet!H:H, C1531)</f>
        <v/>
      </c>
      <c r="H1531" s="28">
        <f>G1531*D1531</f>
        <v/>
      </c>
      <c r="I1531" s="30">
        <f>SUMIFS(MasterSheet!L:L, MasterSheet!B:B, A1531, MasterSheet!D:D, B1531, MasterSheet!H:H, C1531)</f>
        <v/>
      </c>
      <c r="J1531" s="30">
        <f>I1531*D1531</f>
        <v/>
      </c>
      <c r="K1531" s="23">
        <f>UPPER(VLOOKUP(C1531,MasterSheet!H:U,14,))</f>
        <v/>
      </c>
    </row>
    <row r="1532">
      <c r="A1532" s="23" t="n">
        <v>176223</v>
      </c>
      <c r="B1532" s="32" t="n">
        <v>45866</v>
      </c>
      <c r="C1532" s="23" t="inlineStr">
        <is>
          <t>BE0033-2</t>
        </is>
      </c>
      <c r="D1532" s="23">
        <f>_xlfn.XLOOKUP(C1532,MasterSheet!H:H,MasterSheet!F:F)</f>
        <v/>
      </c>
      <c r="E1532" s="24">
        <f>SUMIFS(MasterSheet!J:J, MasterSheet!B:B, A1532, MasterSheet!D:D, B1532, MasterSheet!H:H, C1532)</f>
        <v/>
      </c>
      <c r="F1532" s="24">
        <f>E1532*D1532</f>
        <v/>
      </c>
      <c r="G1532" s="28">
        <f>SUMIFS(MasterSheet!K:K, MasterSheet!B:B, A1532, MasterSheet!D:D, B1532, MasterSheet!H:H, C1532)</f>
        <v/>
      </c>
      <c r="H1532" s="28">
        <f>G1532*D1532</f>
        <v/>
      </c>
      <c r="I1532" s="30">
        <f>SUMIFS(MasterSheet!L:L, MasterSheet!B:B, A1532, MasterSheet!D:D, B1532, MasterSheet!H:H, C1532)</f>
        <v/>
      </c>
      <c r="J1532" s="30">
        <f>I1532*D1532</f>
        <v/>
      </c>
      <c r="K1532" s="23">
        <f>UPPER(VLOOKUP(C1532,MasterSheet!H:U,14,))</f>
        <v/>
      </c>
    </row>
    <row r="1533">
      <c r="A1533" s="23" t="n">
        <v>176223</v>
      </c>
      <c r="B1533" s="32" t="n">
        <v>45866</v>
      </c>
      <c r="C1533" s="23" t="inlineStr">
        <is>
          <t>BE0150</t>
        </is>
      </c>
      <c r="D1533" s="23">
        <f>_xlfn.XLOOKUP(C1533,MasterSheet!H:H,MasterSheet!F:F)</f>
        <v/>
      </c>
      <c r="E1533" s="24">
        <f>SUMIFS(MasterSheet!J:J, MasterSheet!B:B, A1533, MasterSheet!D:D, B1533, MasterSheet!H:H, C1533)</f>
        <v/>
      </c>
      <c r="F1533" s="24">
        <f>E1533*D1533</f>
        <v/>
      </c>
      <c r="G1533" s="28">
        <f>SUMIFS(MasterSheet!K:K, MasterSheet!B:B, A1533, MasterSheet!D:D, B1533, MasterSheet!H:H, C1533)</f>
        <v/>
      </c>
      <c r="H1533" s="28">
        <f>G1533*D1533</f>
        <v/>
      </c>
      <c r="I1533" s="30">
        <f>SUMIFS(MasterSheet!L:L, MasterSheet!B:B, A1533, MasterSheet!D:D, B1533, MasterSheet!H:H, C1533)</f>
        <v/>
      </c>
      <c r="J1533" s="30">
        <f>I1533*D1533</f>
        <v/>
      </c>
      <c r="K1533" s="23">
        <f>UPPER(VLOOKUP(C1533,MasterSheet!H:U,14,))</f>
        <v/>
      </c>
    </row>
    <row r="1534">
      <c r="A1534" s="23" t="n">
        <v>176223</v>
      </c>
      <c r="B1534" s="32" t="n">
        <v>45866</v>
      </c>
      <c r="C1534" s="23" t="inlineStr">
        <is>
          <t>BE0222</t>
        </is>
      </c>
      <c r="D1534" s="23">
        <f>_xlfn.XLOOKUP(C1534,MasterSheet!H:H,MasterSheet!F:F)</f>
        <v/>
      </c>
      <c r="E1534" s="24">
        <f>SUMIFS(MasterSheet!J:J, MasterSheet!B:B, A1534, MasterSheet!D:D, B1534, MasterSheet!H:H, C1534)</f>
        <v/>
      </c>
      <c r="F1534" s="24">
        <f>E1534*D1534</f>
        <v/>
      </c>
      <c r="G1534" s="28">
        <f>SUMIFS(MasterSheet!K:K, MasterSheet!B:B, A1534, MasterSheet!D:D, B1534, MasterSheet!H:H, C1534)</f>
        <v/>
      </c>
      <c r="H1534" s="28">
        <f>G1534*D1534</f>
        <v/>
      </c>
      <c r="I1534" s="30">
        <f>SUMIFS(MasterSheet!L:L, MasterSheet!B:B, A1534, MasterSheet!D:D, B1534, MasterSheet!H:H, C1534)</f>
        <v/>
      </c>
      <c r="J1534" s="30">
        <f>I1534*D1534</f>
        <v/>
      </c>
      <c r="K1534" s="23">
        <f>UPPER(VLOOKUP(C1534,MasterSheet!H:U,14,))</f>
        <v/>
      </c>
    </row>
    <row r="1535">
      <c r="A1535" s="23" t="n">
        <v>176223</v>
      </c>
      <c r="B1535" s="32" t="n">
        <v>45866</v>
      </c>
      <c r="C1535" s="23" t="inlineStr">
        <is>
          <t>CP174</t>
        </is>
      </c>
      <c r="D1535" s="23">
        <f>_xlfn.XLOOKUP(C1535,MasterSheet!H:H,MasterSheet!F:F)</f>
        <v/>
      </c>
      <c r="E1535" s="24">
        <f>SUMIFS(MasterSheet!J:J, MasterSheet!B:B, A1535, MasterSheet!D:D, B1535, MasterSheet!H:H, C1535)</f>
        <v/>
      </c>
      <c r="F1535" s="24">
        <f>E1535*D1535</f>
        <v/>
      </c>
      <c r="G1535" s="28">
        <f>SUMIFS(MasterSheet!K:K, MasterSheet!B:B, A1535, MasterSheet!D:D, B1535, MasterSheet!H:H, C1535)</f>
        <v/>
      </c>
      <c r="H1535" s="28">
        <f>G1535*D1535</f>
        <v/>
      </c>
      <c r="I1535" s="30">
        <f>SUMIFS(MasterSheet!L:L, MasterSheet!B:B, A1535, MasterSheet!D:D, B1535, MasterSheet!H:H, C1535)</f>
        <v/>
      </c>
      <c r="J1535" s="30">
        <f>I1535*D1535</f>
        <v/>
      </c>
      <c r="K1535" s="23">
        <f>UPPER(VLOOKUP(C1535,MasterSheet!H:U,14,))</f>
        <v/>
      </c>
    </row>
    <row r="1536">
      <c r="A1536" s="23" t="n">
        <v>176374</v>
      </c>
      <c r="B1536" s="32" t="n">
        <v>45867</v>
      </c>
      <c r="C1536" s="23" t="inlineStr">
        <is>
          <t>BE0089</t>
        </is>
      </c>
      <c r="D1536" s="23">
        <f>_xlfn.XLOOKUP(C1536,MasterSheet!H:H,MasterSheet!F:F)</f>
        <v/>
      </c>
      <c r="E1536" s="24">
        <f>SUMIFS(MasterSheet!J:J, MasterSheet!B:B, A1536, MasterSheet!D:D, B1536, MasterSheet!H:H, C1536)</f>
        <v/>
      </c>
      <c r="F1536" s="24">
        <f>E1536*D1536</f>
        <v/>
      </c>
      <c r="G1536" s="28">
        <f>SUMIFS(MasterSheet!K:K, MasterSheet!B:B, A1536, MasterSheet!D:D, B1536, MasterSheet!H:H, C1536)</f>
        <v/>
      </c>
      <c r="H1536" s="28">
        <f>G1536*D1536</f>
        <v/>
      </c>
      <c r="I1536" s="30">
        <f>SUMIFS(MasterSheet!L:L, MasterSheet!B:B, A1536, MasterSheet!D:D, B1536, MasterSheet!H:H, C1536)</f>
        <v/>
      </c>
      <c r="J1536" s="30">
        <f>I1536*D1536</f>
        <v/>
      </c>
      <c r="K1536" s="23">
        <f>UPPER(VLOOKUP(C1536,MasterSheet!H:U,14,))</f>
        <v/>
      </c>
    </row>
    <row r="1537">
      <c r="A1537" s="23" t="n">
        <v>176374</v>
      </c>
      <c r="B1537" s="32" t="n">
        <v>45867</v>
      </c>
      <c r="C1537" s="23" t="inlineStr">
        <is>
          <t>BE0146</t>
        </is>
      </c>
      <c r="D1537" s="23">
        <f>_xlfn.XLOOKUP(C1537,MasterSheet!H:H,MasterSheet!F:F)</f>
        <v/>
      </c>
      <c r="E1537" s="24">
        <f>SUMIFS(MasterSheet!J:J, MasterSheet!B:B, A1537, MasterSheet!D:D, B1537, MasterSheet!H:H, C1537)</f>
        <v/>
      </c>
      <c r="F1537" s="24">
        <f>E1537*D1537</f>
        <v/>
      </c>
      <c r="G1537" s="28">
        <f>SUMIFS(MasterSheet!K:K, MasterSheet!B:B, A1537, MasterSheet!D:D, B1537, MasterSheet!H:H, C1537)</f>
        <v/>
      </c>
      <c r="H1537" s="28">
        <f>G1537*D1537</f>
        <v/>
      </c>
      <c r="I1537" s="30">
        <f>SUMIFS(MasterSheet!L:L, MasterSheet!B:B, A1537, MasterSheet!D:D, B1537, MasterSheet!H:H, C1537)</f>
        <v/>
      </c>
      <c r="J1537" s="30">
        <f>I1537*D1537</f>
        <v/>
      </c>
      <c r="K1537" s="23">
        <f>UPPER(VLOOKUP(C1537,MasterSheet!H:U,14,))</f>
        <v/>
      </c>
    </row>
    <row r="1538">
      <c r="A1538" s="23" t="n">
        <v>65619</v>
      </c>
      <c r="B1538" s="32" t="n">
        <v>45866</v>
      </c>
      <c r="C1538" s="23" t="inlineStr">
        <is>
          <t>AR1065</t>
        </is>
      </c>
      <c r="D1538" s="23">
        <f>_xlfn.XLOOKUP(C1538,MasterSheet!H:H,MasterSheet!F:F)</f>
        <v/>
      </c>
      <c r="E1538" s="24">
        <f>SUMIFS(MasterSheet!J:J, MasterSheet!B:B, A1538, MasterSheet!D:D, B1538, MasterSheet!H:H, C1538)</f>
        <v/>
      </c>
      <c r="F1538" s="24">
        <f>E1538*D1538</f>
        <v/>
      </c>
      <c r="G1538" s="28">
        <f>SUMIFS(MasterSheet!K:K, MasterSheet!B:B, A1538, MasterSheet!D:D, B1538, MasterSheet!H:H, C1538)</f>
        <v/>
      </c>
      <c r="H1538" s="28">
        <f>G1538*D1538</f>
        <v/>
      </c>
      <c r="I1538" s="30">
        <f>SUMIFS(MasterSheet!L:L, MasterSheet!B:B, A1538, MasterSheet!D:D, B1538, MasterSheet!H:H, C1538)</f>
        <v/>
      </c>
      <c r="J1538" s="30">
        <f>I1538*D1538</f>
        <v/>
      </c>
      <c r="K1538" s="23">
        <f>UPPER(VLOOKUP(C1538,MasterSheet!H:U,14,))</f>
        <v/>
      </c>
    </row>
    <row r="1539">
      <c r="A1539" s="23" t="n">
        <v>83197</v>
      </c>
      <c r="B1539" s="32" t="n">
        <v>45866</v>
      </c>
      <c r="C1539" s="23" t="inlineStr">
        <is>
          <t>CYT-334</t>
        </is>
      </c>
      <c r="D1539" s="23">
        <f>_xlfn.XLOOKUP(C1539,MasterSheet!H:H,MasterSheet!F:F)</f>
        <v/>
      </c>
      <c r="E1539" s="24">
        <f>SUMIFS(MasterSheet!J:J, MasterSheet!B:B, A1539, MasterSheet!D:D, B1539, MasterSheet!H:H, C1539)</f>
        <v/>
      </c>
      <c r="F1539" s="24">
        <f>E1539*D1539</f>
        <v/>
      </c>
      <c r="G1539" s="28">
        <f>SUMIFS(MasterSheet!K:K, MasterSheet!B:B, A1539, MasterSheet!D:D, B1539, MasterSheet!H:H, C1539)</f>
        <v/>
      </c>
      <c r="H1539" s="28">
        <f>G1539*D1539</f>
        <v/>
      </c>
      <c r="I1539" s="30">
        <f>SUMIFS(MasterSheet!L:L, MasterSheet!B:B, A1539, MasterSheet!D:D, B1539, MasterSheet!H:H, C1539)</f>
        <v/>
      </c>
      <c r="J1539" s="30">
        <f>I1539*D1539</f>
        <v/>
      </c>
      <c r="K1539" s="23">
        <f>UPPER(VLOOKUP(C1539,MasterSheet!H:U,14,))</f>
        <v/>
      </c>
    </row>
    <row r="1540">
      <c r="A1540" s="23" t="n">
        <v>83197</v>
      </c>
      <c r="B1540" s="32" t="n">
        <v>45866</v>
      </c>
      <c r="C1540" s="23" t="inlineStr">
        <is>
          <t>CYT-308</t>
        </is>
      </c>
      <c r="D1540" s="23">
        <f>_xlfn.XLOOKUP(C1540,MasterSheet!H:H,MasterSheet!F:F)</f>
        <v/>
      </c>
      <c r="E1540" s="24">
        <f>SUMIFS(MasterSheet!J:J, MasterSheet!B:B, A1540, MasterSheet!D:D, B1540, MasterSheet!H:H, C1540)</f>
        <v/>
      </c>
      <c r="F1540" s="24">
        <f>E1540*D1540</f>
        <v/>
      </c>
      <c r="G1540" s="28">
        <f>SUMIFS(MasterSheet!K:K, MasterSheet!B:B, A1540, MasterSheet!D:D, B1540, MasterSheet!H:H, C1540)</f>
        <v/>
      </c>
      <c r="H1540" s="28">
        <f>G1540*D1540</f>
        <v/>
      </c>
      <c r="I1540" s="30">
        <f>SUMIFS(MasterSheet!L:L, MasterSheet!B:B, A1540, MasterSheet!D:D, B1540, MasterSheet!H:H, C1540)</f>
        <v/>
      </c>
      <c r="J1540" s="30">
        <f>I1540*D1540</f>
        <v/>
      </c>
      <c r="K1540" s="23">
        <f>UPPER(VLOOKUP(C1540,MasterSheet!H:U,14,))</f>
        <v/>
      </c>
    </row>
    <row r="1541">
      <c r="A1541" s="23" t="n">
        <v>83197</v>
      </c>
      <c r="B1541" s="32" t="n">
        <v>45866</v>
      </c>
      <c r="C1541" s="23" t="inlineStr">
        <is>
          <t>CYT-223</t>
        </is>
      </c>
      <c r="D1541" s="23">
        <f>_xlfn.XLOOKUP(C1541,MasterSheet!H:H,MasterSheet!F:F)</f>
        <v/>
      </c>
      <c r="E1541" s="24">
        <f>SUMIFS(MasterSheet!J:J, MasterSheet!B:B, A1541, MasterSheet!D:D, B1541, MasterSheet!H:H, C1541)</f>
        <v/>
      </c>
      <c r="F1541" s="24">
        <f>E1541*D1541</f>
        <v/>
      </c>
      <c r="G1541" s="28">
        <f>SUMIFS(MasterSheet!K:K, MasterSheet!B:B, A1541, MasterSheet!D:D, B1541, MasterSheet!H:H, C1541)</f>
        <v/>
      </c>
      <c r="H1541" s="28">
        <f>G1541*D1541</f>
        <v/>
      </c>
      <c r="I1541" s="30">
        <f>SUMIFS(MasterSheet!L:L, MasterSheet!B:B, A1541, MasterSheet!D:D, B1541, MasterSheet!H:H, C1541)</f>
        <v/>
      </c>
      <c r="J1541" s="30">
        <f>I1541*D1541</f>
        <v/>
      </c>
      <c r="K1541" s="23">
        <f>UPPER(VLOOKUP(C1541,MasterSheet!H:U,14,))</f>
        <v/>
      </c>
    </row>
    <row r="1542">
      <c r="A1542" s="23" t="n">
        <v>90230165</v>
      </c>
      <c r="B1542" s="32" t="n">
        <v>45866</v>
      </c>
      <c r="C1542" s="23" t="inlineStr">
        <is>
          <t>A80-104P</t>
        </is>
      </c>
      <c r="D1542" s="23">
        <f>_xlfn.XLOOKUP(C1542,MasterSheet!H:H,MasterSheet!F:F)</f>
        <v/>
      </c>
      <c r="E1542" s="24">
        <f>SUMIFS(MasterSheet!J:J, MasterSheet!B:B, A1542, MasterSheet!D:D, B1542, MasterSheet!H:H, C1542)</f>
        <v/>
      </c>
      <c r="F1542" s="24">
        <f>E1542*D1542</f>
        <v/>
      </c>
      <c r="G1542" s="28">
        <f>SUMIFS(MasterSheet!K:K, MasterSheet!B:B, A1542, MasterSheet!D:D, B1542, MasterSheet!H:H, C1542)</f>
        <v/>
      </c>
      <c r="H1542" s="28">
        <f>G1542*D1542</f>
        <v/>
      </c>
      <c r="I1542" s="30">
        <f>SUMIFS(MasterSheet!L:L, MasterSheet!B:B, A1542, MasterSheet!D:D, B1542, MasterSheet!H:H, C1542)</f>
        <v/>
      </c>
      <c r="J1542" s="30">
        <f>I1542*D1542</f>
        <v/>
      </c>
      <c r="K1542" s="23">
        <f>UPPER(VLOOKUP(C1542,MasterSheet!H:U,14,))</f>
        <v/>
      </c>
    </row>
    <row r="1543">
      <c r="A1543" s="23" t="inlineStr">
        <is>
          <t>2-68</t>
        </is>
      </c>
      <c r="B1543" s="32" t="n">
        <v>45869</v>
      </c>
      <c r="C1543" s="23" t="inlineStr">
        <is>
          <t>PIC-1/5</t>
        </is>
      </c>
      <c r="D1543" s="23">
        <f>_xlfn.XLOOKUP(C1543,MasterSheet!H:H,MasterSheet!F:F)</f>
        <v/>
      </c>
      <c r="E1543" s="24">
        <f>SUMIFS(MasterSheet!J:J, MasterSheet!B:B, A1543, MasterSheet!D:D, B1543, MasterSheet!H:H, C1543)</f>
        <v/>
      </c>
      <c r="F1543" s="24">
        <f>E1543*D1543</f>
        <v/>
      </c>
      <c r="G1543" s="28">
        <f>SUMIFS(MasterSheet!K:K, MasterSheet!B:B, A1543, MasterSheet!D:D, B1543, MasterSheet!H:H, C1543)</f>
        <v/>
      </c>
      <c r="H1543" s="28">
        <f>G1543*D1543</f>
        <v/>
      </c>
      <c r="I1543" s="30">
        <f>SUMIFS(MasterSheet!L:L, MasterSheet!B:B, A1543, MasterSheet!D:D, B1543, MasterSheet!H:H, C1543)</f>
        <v/>
      </c>
      <c r="J1543" s="30">
        <f>I1543*D1543</f>
        <v/>
      </c>
      <c r="K1543" s="23">
        <f>UPPER(VLOOKUP(C1543,MasterSheet!H:U,14,))</f>
        <v/>
      </c>
    </row>
    <row r="1544">
      <c r="A1544" s="23" t="inlineStr">
        <is>
          <t>2-68</t>
        </is>
      </c>
      <c r="B1544" s="32" t="n">
        <v>45869</v>
      </c>
      <c r="C1544" s="23" t="inlineStr">
        <is>
          <t>RI-(25/50/100)</t>
        </is>
      </c>
      <c r="D1544" s="23">
        <f>_xlfn.XLOOKUP(C1544,MasterSheet!H:H,MasterSheet!F:F)</f>
        <v/>
      </c>
      <c r="E1544" s="24">
        <f>SUMIFS(MasterSheet!J:J, MasterSheet!B:B, A1544, MasterSheet!D:D, B1544, MasterSheet!H:H, C1544)</f>
        <v/>
      </c>
      <c r="F1544" s="24">
        <f>E1544*D1544</f>
        <v/>
      </c>
      <c r="G1544" s="28">
        <f>SUMIFS(MasterSheet!K:K, MasterSheet!B:B, A1544, MasterSheet!D:D, B1544, MasterSheet!H:H, C1544)</f>
        <v/>
      </c>
      <c r="H1544" s="28">
        <f>G1544*D1544</f>
        <v/>
      </c>
      <c r="I1544" s="30">
        <f>SUMIFS(MasterSheet!L:L, MasterSheet!B:B, A1544, MasterSheet!D:D, B1544, MasterSheet!H:H, C1544)</f>
        <v/>
      </c>
      <c r="J1544" s="30">
        <f>I1544*D1544</f>
        <v/>
      </c>
      <c r="K1544" s="23">
        <f>UPPER(VLOOKUP(C1544,MasterSheet!H:U,14,))</f>
        <v/>
      </c>
    </row>
    <row r="1545">
      <c r="A1545" s="23" t="inlineStr">
        <is>
          <t>2-68</t>
        </is>
      </c>
      <c r="B1545" s="32" t="n">
        <v>45869</v>
      </c>
      <c r="C1545" s="23" t="inlineStr">
        <is>
          <t>DTW-20</t>
        </is>
      </c>
      <c r="D1545" s="23">
        <f>_xlfn.XLOOKUP(C1545,MasterSheet!H:H,MasterSheet!F:F)</f>
        <v/>
      </c>
      <c r="E1545" s="24">
        <f>SUMIFS(MasterSheet!J:J, MasterSheet!B:B, A1545, MasterSheet!D:D, B1545, MasterSheet!H:H, C1545)</f>
        <v/>
      </c>
      <c r="F1545" s="24">
        <f>E1545*D1545</f>
        <v/>
      </c>
      <c r="G1545" s="28">
        <f>SUMIFS(MasterSheet!K:K, MasterSheet!B:B, A1545, MasterSheet!D:D, B1545, MasterSheet!H:H, C1545)</f>
        <v/>
      </c>
      <c r="H1545" s="28">
        <f>G1545*D1545</f>
        <v/>
      </c>
      <c r="I1545" s="30">
        <f>SUMIFS(MasterSheet!L:L, MasterSheet!B:B, A1545, MasterSheet!D:D, B1545, MasterSheet!H:H, C1545)</f>
        <v/>
      </c>
      <c r="J1545" s="30">
        <f>I1545*D1545</f>
        <v/>
      </c>
      <c r="K1545" s="23">
        <f>UPPER(VLOOKUP(C1545,MasterSheet!H:U,14,))</f>
        <v/>
      </c>
    </row>
    <row r="1546">
      <c r="A1546" s="23" t="inlineStr">
        <is>
          <t>EED117596</t>
        </is>
      </c>
      <c r="B1546" s="32" t="n">
        <v>45869</v>
      </c>
      <c r="C1546" s="23" t="n">
        <v>101225</v>
      </c>
      <c r="D1546" s="23">
        <f>_xlfn.XLOOKUP(C1546,MasterSheet!H:H,MasterSheet!F:F)</f>
        <v/>
      </c>
      <c r="E1546" s="24">
        <f>SUMIFS(MasterSheet!J:J, MasterSheet!B:B, A1546, MasterSheet!D:D, B1546, MasterSheet!H:H, C1546)</f>
        <v/>
      </c>
      <c r="F1546" s="24">
        <f>E1546*D1546</f>
        <v/>
      </c>
      <c r="G1546" s="28">
        <f>SUMIFS(MasterSheet!K:K, MasterSheet!B:B, A1546, MasterSheet!D:D, B1546, MasterSheet!H:H, C1546)</f>
        <v/>
      </c>
      <c r="H1546" s="28">
        <f>G1546*D1546</f>
        <v/>
      </c>
      <c r="I1546" s="30">
        <f>SUMIFS(MasterSheet!L:L, MasterSheet!B:B, A1546, MasterSheet!D:D, B1546, MasterSheet!H:H, C1546)</f>
        <v/>
      </c>
      <c r="J1546" s="30">
        <f>I1546*D1546</f>
        <v/>
      </c>
      <c r="K1546" s="23">
        <f>UPPER(VLOOKUP(C1546,MasterSheet!H:U,14,))</f>
        <v/>
      </c>
    </row>
    <row r="1547">
      <c r="A1547" s="23" t="inlineStr">
        <is>
          <t>EED117596</t>
        </is>
      </c>
      <c r="B1547" s="32" t="n">
        <v>45869</v>
      </c>
      <c r="C1547" s="23" t="n">
        <v>101320</v>
      </c>
      <c r="D1547" s="23">
        <f>_xlfn.XLOOKUP(C1547,MasterSheet!H:H,MasterSheet!F:F)</f>
        <v/>
      </c>
      <c r="E1547" s="24">
        <f>SUMIFS(MasterSheet!J:J, MasterSheet!B:B, A1547, MasterSheet!D:D, B1547, MasterSheet!H:H, C1547)</f>
        <v/>
      </c>
      <c r="F1547" s="24">
        <f>E1547*D1547</f>
        <v/>
      </c>
      <c r="G1547" s="28">
        <f>SUMIFS(MasterSheet!K:K, MasterSheet!B:B, A1547, MasterSheet!D:D, B1547, MasterSheet!H:H, C1547)</f>
        <v/>
      </c>
      <c r="H1547" s="28">
        <f>G1547*D1547</f>
        <v/>
      </c>
      <c r="I1547" s="30">
        <f>SUMIFS(MasterSheet!L:L, MasterSheet!B:B, A1547, MasterSheet!D:D, B1547, MasterSheet!H:H, C1547)</f>
        <v/>
      </c>
      <c r="J1547" s="30">
        <f>I1547*D1547</f>
        <v/>
      </c>
      <c r="K1547" s="23">
        <f>UPPER(VLOOKUP(C1547,MasterSheet!H:U,14,))</f>
        <v/>
      </c>
    </row>
    <row r="1548">
      <c r="A1548" s="23" t="inlineStr">
        <is>
          <t>EED117596</t>
        </is>
      </c>
      <c r="B1548" s="32" t="n">
        <v>45869</v>
      </c>
      <c r="C1548" s="23" t="n">
        <v>102605</v>
      </c>
      <c r="D1548" s="23">
        <f>_xlfn.XLOOKUP(C1548,MasterSheet!H:H,MasterSheet!F:F)</f>
        <v/>
      </c>
      <c r="E1548" s="24">
        <f>SUMIFS(MasterSheet!J:J, MasterSheet!B:B, A1548, MasterSheet!D:D, B1548, MasterSheet!H:H, C1548)</f>
        <v/>
      </c>
      <c r="F1548" s="24">
        <f>E1548*D1548</f>
        <v/>
      </c>
      <c r="G1548" s="28">
        <f>SUMIFS(MasterSheet!K:K, MasterSheet!B:B, A1548, MasterSheet!D:D, B1548, MasterSheet!H:H, C1548)</f>
        <v/>
      </c>
      <c r="H1548" s="28">
        <f>G1548*D1548</f>
        <v/>
      </c>
      <c r="I1548" s="30">
        <f>SUMIFS(MasterSheet!L:L, MasterSheet!B:B, A1548, MasterSheet!D:D, B1548, MasterSheet!H:H, C1548)</f>
        <v/>
      </c>
      <c r="J1548" s="30">
        <f>I1548*D1548</f>
        <v/>
      </c>
      <c r="K1548" s="23">
        <f>UPPER(VLOOKUP(C1548,MasterSheet!H:U,14,))</f>
        <v/>
      </c>
    </row>
    <row r="1549">
      <c r="A1549" s="23" t="inlineStr">
        <is>
          <t>EED117596</t>
        </is>
      </c>
      <c r="B1549" s="32" t="n">
        <v>45869</v>
      </c>
      <c r="C1549" s="23" t="n">
        <v>103116</v>
      </c>
      <c r="D1549" s="23">
        <f>_xlfn.XLOOKUP(C1549,MasterSheet!H:H,MasterSheet!F:F)</f>
        <v/>
      </c>
      <c r="E1549" s="24">
        <f>SUMIFS(MasterSheet!J:J, MasterSheet!B:B, A1549, MasterSheet!D:D, B1549, MasterSheet!H:H, C1549)</f>
        <v/>
      </c>
      <c r="F1549" s="24">
        <f>E1549*D1549</f>
        <v/>
      </c>
      <c r="G1549" s="28">
        <f>SUMIFS(MasterSheet!K:K, MasterSheet!B:B, A1549, MasterSheet!D:D, B1549, MasterSheet!H:H, C1549)</f>
        <v/>
      </c>
      <c r="H1549" s="28">
        <f>G1549*D1549</f>
        <v/>
      </c>
      <c r="I1549" s="30">
        <f>SUMIFS(MasterSheet!L:L, MasterSheet!B:B, A1549, MasterSheet!D:D, B1549, MasterSheet!H:H, C1549)</f>
        <v/>
      </c>
      <c r="J1549" s="30">
        <f>I1549*D1549</f>
        <v/>
      </c>
      <c r="K1549" s="23">
        <f>UPPER(VLOOKUP(C1549,MasterSheet!H:U,14,))</f>
        <v/>
      </c>
    </row>
    <row r="1550">
      <c r="A1550" s="23" t="inlineStr">
        <is>
          <t>EED117596</t>
        </is>
      </c>
      <c r="B1550" s="32" t="n">
        <v>45869</v>
      </c>
      <c r="C1550" s="23" t="n">
        <v>103227</v>
      </c>
      <c r="D1550" s="23">
        <f>_xlfn.XLOOKUP(C1550,MasterSheet!H:H,MasterSheet!F:F)</f>
        <v/>
      </c>
      <c r="E1550" s="24">
        <f>SUMIFS(MasterSheet!J:J, MasterSheet!B:B, A1550, MasterSheet!D:D, B1550, MasterSheet!H:H, C1550)</f>
        <v/>
      </c>
      <c r="F1550" s="24">
        <f>E1550*D1550</f>
        <v/>
      </c>
      <c r="G1550" s="28">
        <f>SUMIFS(MasterSheet!K:K, MasterSheet!B:B, A1550, MasterSheet!D:D, B1550, MasterSheet!H:H, C1550)</f>
        <v/>
      </c>
      <c r="H1550" s="28">
        <f>G1550*D1550</f>
        <v/>
      </c>
      <c r="I1550" s="30">
        <f>SUMIFS(MasterSheet!L:L, MasterSheet!B:B, A1550, MasterSheet!D:D, B1550, MasterSheet!H:H, C1550)</f>
        <v/>
      </c>
      <c r="J1550" s="30">
        <f>I1550*D1550</f>
        <v/>
      </c>
      <c r="K1550" s="23">
        <f>UPPER(VLOOKUP(C1550,MasterSheet!H:U,14,))</f>
        <v/>
      </c>
    </row>
    <row r="1551">
      <c r="A1551" s="23" t="inlineStr">
        <is>
          <t>EED117596</t>
        </is>
      </c>
      <c r="B1551" s="32" t="n">
        <v>45869</v>
      </c>
      <c r="C1551" s="23" t="n">
        <v>104419</v>
      </c>
      <c r="D1551" s="23">
        <f>_xlfn.XLOOKUP(C1551,MasterSheet!H:H,MasterSheet!F:F)</f>
        <v/>
      </c>
      <c r="E1551" s="24">
        <f>SUMIFS(MasterSheet!J:J, MasterSheet!B:B, A1551, MasterSheet!D:D, B1551, MasterSheet!H:H, C1551)</f>
        <v/>
      </c>
      <c r="F1551" s="24">
        <f>E1551*D1551</f>
        <v/>
      </c>
      <c r="G1551" s="28">
        <f>SUMIFS(MasterSheet!K:K, MasterSheet!B:B, A1551, MasterSheet!D:D, B1551, MasterSheet!H:H, C1551)</f>
        <v/>
      </c>
      <c r="H1551" s="28">
        <f>G1551*D1551</f>
        <v/>
      </c>
      <c r="I1551" s="30">
        <f>SUMIFS(MasterSheet!L:L, MasterSheet!B:B, A1551, MasterSheet!D:D, B1551, MasterSheet!H:H, C1551)</f>
        <v/>
      </c>
      <c r="J1551" s="30">
        <f>I1551*D1551</f>
        <v/>
      </c>
      <c r="K1551" s="23">
        <f>UPPER(VLOOKUP(C1551,MasterSheet!H:U,14,))</f>
        <v/>
      </c>
    </row>
    <row r="1552">
      <c r="A1552" s="23" t="inlineStr">
        <is>
          <t>EED117596</t>
        </is>
      </c>
      <c r="B1552" s="32" t="n">
        <v>45869</v>
      </c>
      <c r="C1552" s="23" t="n">
        <v>104518</v>
      </c>
      <c r="D1552" s="23">
        <f>_xlfn.XLOOKUP(C1552,MasterSheet!H:H,MasterSheet!F:F)</f>
        <v/>
      </c>
      <c r="E1552" s="24">
        <f>SUMIFS(MasterSheet!J:J, MasterSheet!B:B, A1552, MasterSheet!D:D, B1552, MasterSheet!H:H, C1552)</f>
        <v/>
      </c>
      <c r="F1552" s="24">
        <f>E1552*D1552</f>
        <v/>
      </c>
      <c r="G1552" s="28">
        <f>SUMIFS(MasterSheet!K:K, MasterSheet!B:B, A1552, MasterSheet!D:D, B1552, MasterSheet!H:H, C1552)</f>
        <v/>
      </c>
      <c r="H1552" s="28">
        <f>G1552*D1552</f>
        <v/>
      </c>
      <c r="I1552" s="30">
        <f>SUMIFS(MasterSheet!L:L, MasterSheet!B:B, A1552, MasterSheet!D:D, B1552, MasterSheet!H:H, C1552)</f>
        <v/>
      </c>
      <c r="J1552" s="30">
        <f>I1552*D1552</f>
        <v/>
      </c>
      <c r="K1552" s="23">
        <f>UPPER(VLOOKUP(C1552,MasterSheet!H:U,14,))</f>
        <v/>
      </c>
    </row>
    <row r="1553">
      <c r="A1553" s="23" t="inlineStr">
        <is>
          <t>EED117596</t>
        </is>
      </c>
      <c r="B1553" s="32" t="n">
        <v>45869</v>
      </c>
      <c r="C1553" s="23" t="n">
        <v>108407</v>
      </c>
      <c r="D1553" s="23">
        <f>_xlfn.XLOOKUP(C1553,MasterSheet!H:H,MasterSheet!F:F)</f>
        <v/>
      </c>
      <c r="E1553" s="24">
        <f>SUMIFS(MasterSheet!J:J, MasterSheet!B:B, A1553, MasterSheet!D:D, B1553, MasterSheet!H:H, C1553)</f>
        <v/>
      </c>
      <c r="F1553" s="24">
        <f>E1553*D1553</f>
        <v/>
      </c>
      <c r="G1553" s="28">
        <f>SUMIFS(MasterSheet!K:K, MasterSheet!B:B, A1553, MasterSheet!D:D, B1553, MasterSheet!H:H, C1553)</f>
        <v/>
      </c>
      <c r="H1553" s="28">
        <f>G1553*D1553</f>
        <v/>
      </c>
      <c r="I1553" s="30">
        <f>SUMIFS(MasterSheet!L:L, MasterSheet!B:B, A1553, MasterSheet!D:D, B1553, MasterSheet!H:H, C1553)</f>
        <v/>
      </c>
      <c r="J1553" s="30">
        <f>I1553*D1553</f>
        <v/>
      </c>
      <c r="K1553" s="23">
        <f>UPPER(VLOOKUP(C1553,MasterSheet!H:U,14,))</f>
        <v/>
      </c>
    </row>
    <row r="1554">
      <c r="A1554" s="23" t="inlineStr">
        <is>
          <t>EED117596</t>
        </is>
      </c>
      <c r="B1554" s="32" t="n">
        <v>45869</v>
      </c>
      <c r="C1554" s="23" t="n">
        <v>118227</v>
      </c>
      <c r="D1554" s="23">
        <f>_xlfn.XLOOKUP(C1554,MasterSheet!H:H,MasterSheet!F:F)</f>
        <v/>
      </c>
      <c r="E1554" s="24">
        <f>SUMIFS(MasterSheet!J:J, MasterSheet!B:B, A1554, MasterSheet!D:D, B1554, MasterSheet!H:H, C1554)</f>
        <v/>
      </c>
      <c r="F1554" s="24">
        <f>E1554*D1554</f>
        <v/>
      </c>
      <c r="G1554" s="28">
        <f>SUMIFS(MasterSheet!K:K, MasterSheet!B:B, A1554, MasterSheet!D:D, B1554, MasterSheet!H:H, C1554)</f>
        <v/>
      </c>
      <c r="H1554" s="28">
        <f>G1554*D1554</f>
        <v/>
      </c>
      <c r="I1554" s="30">
        <f>SUMIFS(MasterSheet!L:L, MasterSheet!B:B, A1554, MasterSheet!D:D, B1554, MasterSheet!H:H, C1554)</f>
        <v/>
      </c>
      <c r="J1554" s="30">
        <f>I1554*D1554</f>
        <v/>
      </c>
      <c r="K1554" s="23">
        <f>UPPER(VLOOKUP(C1554,MasterSheet!H:U,14,))</f>
        <v/>
      </c>
    </row>
    <row r="1555">
      <c r="A1555" s="23" t="inlineStr">
        <is>
          <t>EED117596</t>
        </is>
      </c>
      <c r="B1555" s="32" t="n">
        <v>45869</v>
      </c>
      <c r="C1555" s="23" t="n">
        <v>125221</v>
      </c>
      <c r="D1555" s="23">
        <f>_xlfn.XLOOKUP(C1555,MasterSheet!H:H,MasterSheet!F:F)</f>
        <v/>
      </c>
      <c r="E1555" s="24">
        <f>SUMIFS(MasterSheet!J:J, MasterSheet!B:B, A1555, MasterSheet!D:D, B1555, MasterSheet!H:H, C1555)</f>
        <v/>
      </c>
      <c r="F1555" s="24">
        <f>E1555*D1555</f>
        <v/>
      </c>
      <c r="G1555" s="28">
        <f>SUMIFS(MasterSheet!K:K, MasterSheet!B:B, A1555, MasterSheet!D:D, B1555, MasterSheet!H:H, C1555)</f>
        <v/>
      </c>
      <c r="H1555" s="28">
        <f>G1555*D1555</f>
        <v/>
      </c>
      <c r="I1555" s="30">
        <f>SUMIFS(MasterSheet!L:L, MasterSheet!B:B, A1555, MasterSheet!D:D, B1555, MasterSheet!H:H, C1555)</f>
        <v/>
      </c>
      <c r="J1555" s="30">
        <f>I1555*D1555</f>
        <v/>
      </c>
      <c r="K1555" s="23">
        <f>UPPER(VLOOKUP(C1555,MasterSheet!H:U,14,))</f>
        <v/>
      </c>
    </row>
    <row r="1556">
      <c r="A1556" s="23" t="inlineStr">
        <is>
          <t>EED117596</t>
        </is>
      </c>
      <c r="B1556" s="32" t="n">
        <v>45869</v>
      </c>
      <c r="C1556" s="23" t="n">
        <v>135214</v>
      </c>
      <c r="D1556" s="23">
        <f>_xlfn.XLOOKUP(C1556,MasterSheet!H:H,MasterSheet!F:F)</f>
        <v/>
      </c>
      <c r="E1556" s="24">
        <f>SUMIFS(MasterSheet!J:J, MasterSheet!B:B, A1556, MasterSheet!D:D, B1556, MasterSheet!H:H, C1556)</f>
        <v/>
      </c>
      <c r="F1556" s="24">
        <f>E1556*D1556</f>
        <v/>
      </c>
      <c r="G1556" s="28">
        <f>SUMIFS(MasterSheet!K:K, MasterSheet!B:B, A1556, MasterSheet!D:D, B1556, MasterSheet!H:H, C1556)</f>
        <v/>
      </c>
      <c r="H1556" s="28">
        <f>G1556*D1556</f>
        <v/>
      </c>
      <c r="I1556" s="30">
        <f>SUMIFS(MasterSheet!L:L, MasterSheet!B:B, A1556, MasterSheet!D:D, B1556, MasterSheet!H:H, C1556)</f>
        <v/>
      </c>
      <c r="J1556" s="30">
        <f>I1556*D1556</f>
        <v/>
      </c>
      <c r="K1556" s="23">
        <f>UPPER(VLOOKUP(C1556,MasterSheet!H:U,14,))</f>
        <v/>
      </c>
    </row>
    <row r="1557">
      <c r="A1557" s="23" t="inlineStr">
        <is>
          <t>EED117596</t>
        </is>
      </c>
      <c r="B1557" s="32" t="n">
        <v>45869</v>
      </c>
      <c r="C1557" s="23" t="n">
        <v>139314</v>
      </c>
      <c r="D1557" s="23">
        <f>_xlfn.XLOOKUP(C1557,MasterSheet!H:H,MasterSheet!F:F)</f>
        <v/>
      </c>
      <c r="E1557" s="24">
        <f>SUMIFS(MasterSheet!J:J, MasterSheet!B:B, A1557, MasterSheet!D:D, B1557, MasterSheet!H:H, C1557)</f>
        <v/>
      </c>
      <c r="F1557" s="24">
        <f>E1557*D1557</f>
        <v/>
      </c>
      <c r="G1557" s="28">
        <f>SUMIFS(MasterSheet!K:K, MasterSheet!B:B, A1557, MasterSheet!D:D, B1557, MasterSheet!H:H, C1557)</f>
        <v/>
      </c>
      <c r="H1557" s="28">
        <f>G1557*D1557</f>
        <v/>
      </c>
      <c r="I1557" s="30">
        <f>SUMIFS(MasterSheet!L:L, MasterSheet!B:B, A1557, MasterSheet!D:D, B1557, MasterSheet!H:H, C1557)</f>
        <v/>
      </c>
      <c r="J1557" s="30">
        <f>I1557*D1557</f>
        <v/>
      </c>
      <c r="K1557" s="23">
        <f>UPPER(VLOOKUP(C1557,MasterSheet!H:U,14,))</f>
        <v/>
      </c>
    </row>
    <row r="1558">
      <c r="A1558" s="23" t="inlineStr">
        <is>
          <t>EED117596</t>
        </is>
      </c>
      <c r="B1558" s="32" t="n">
        <v>45869</v>
      </c>
      <c r="C1558" s="23" t="n">
        <v>145513</v>
      </c>
      <c r="D1558" s="23">
        <f>_xlfn.XLOOKUP(C1558,MasterSheet!H:H,MasterSheet!F:F)</f>
        <v/>
      </c>
      <c r="E1558" s="24">
        <f>SUMIFS(MasterSheet!J:J, MasterSheet!B:B, A1558, MasterSheet!D:D, B1558, MasterSheet!H:H, C1558)</f>
        <v/>
      </c>
      <c r="F1558" s="24">
        <f>E1558*D1558</f>
        <v/>
      </c>
      <c r="G1558" s="28">
        <f>SUMIFS(MasterSheet!K:K, MasterSheet!B:B, A1558, MasterSheet!D:D, B1558, MasterSheet!H:H, C1558)</f>
        <v/>
      </c>
      <c r="H1558" s="28">
        <f>G1558*D1558</f>
        <v/>
      </c>
      <c r="I1558" s="30">
        <f>SUMIFS(MasterSheet!L:L, MasterSheet!B:B, A1558, MasterSheet!D:D, B1558, MasterSheet!H:H, C1558)</f>
        <v/>
      </c>
      <c r="J1558" s="30">
        <f>I1558*D1558</f>
        <v/>
      </c>
      <c r="K1558" s="23">
        <f>UPPER(VLOOKUP(C1558,MasterSheet!H:U,14,))</f>
        <v/>
      </c>
    </row>
    <row r="1559">
      <c r="A1559" s="23" t="inlineStr">
        <is>
          <t>EED117596</t>
        </is>
      </c>
      <c r="B1559" s="32" t="n">
        <v>45869</v>
      </c>
      <c r="C1559" s="23" t="n">
        <v>155509</v>
      </c>
      <c r="D1559" s="23">
        <f>_xlfn.XLOOKUP(C1559,MasterSheet!H:H,MasterSheet!F:F)</f>
        <v/>
      </c>
      <c r="E1559" s="24">
        <f>SUMIFS(MasterSheet!J:J, MasterSheet!B:B, A1559, MasterSheet!D:D, B1559, MasterSheet!H:H, C1559)</f>
        <v/>
      </c>
      <c r="F1559" s="24">
        <f>E1559*D1559</f>
        <v/>
      </c>
      <c r="G1559" s="28">
        <f>SUMIFS(MasterSheet!K:K, MasterSheet!B:B, A1559, MasterSheet!D:D, B1559, MasterSheet!H:H, C1559)</f>
        <v/>
      </c>
      <c r="H1559" s="28">
        <f>G1559*D1559</f>
        <v/>
      </c>
      <c r="I1559" s="30">
        <f>SUMIFS(MasterSheet!L:L, MasterSheet!B:B, A1559, MasterSheet!D:D, B1559, MasterSheet!H:H, C1559)</f>
        <v/>
      </c>
      <c r="J1559" s="30">
        <f>I1559*D1559</f>
        <v/>
      </c>
      <c r="K1559" s="23">
        <f>UPPER(VLOOKUP(C1559,MasterSheet!H:U,14,))</f>
        <v/>
      </c>
    </row>
    <row r="1560">
      <c r="A1560" s="23" t="inlineStr">
        <is>
          <t>EED117596</t>
        </is>
      </c>
      <c r="B1560" s="32" t="n">
        <v>45869</v>
      </c>
      <c r="C1560" s="23" t="n">
        <v>300306</v>
      </c>
      <c r="D1560" s="23">
        <f>_xlfn.XLOOKUP(C1560,MasterSheet!H:H,MasterSheet!F:F)</f>
        <v/>
      </c>
      <c r="E1560" s="24">
        <f>SUMIFS(MasterSheet!J:J, MasterSheet!B:B, A1560, MasterSheet!D:D, B1560, MasterSheet!H:H, C1560)</f>
        <v/>
      </c>
      <c r="F1560" s="24">
        <f>E1560*D1560</f>
        <v/>
      </c>
      <c r="G1560" s="28">
        <f>SUMIFS(MasterSheet!K:K, MasterSheet!B:B, A1560, MasterSheet!D:D, B1560, MasterSheet!H:H, C1560)</f>
        <v/>
      </c>
      <c r="H1560" s="28">
        <f>G1560*D1560</f>
        <v/>
      </c>
      <c r="I1560" s="30">
        <f>SUMIFS(MasterSheet!L:L, MasterSheet!B:B, A1560, MasterSheet!D:D, B1560, MasterSheet!H:H, C1560)</f>
        <v/>
      </c>
      <c r="J1560" s="30">
        <f>I1560*D1560</f>
        <v/>
      </c>
      <c r="K1560" s="23">
        <f>UPPER(VLOOKUP(C1560,MasterSheet!H:U,14,))</f>
        <v/>
      </c>
    </row>
    <row r="1561">
      <c r="A1561" s="23" t="inlineStr">
        <is>
          <t>EED117596</t>
        </is>
      </c>
      <c r="B1561" s="32" t="n">
        <v>45869</v>
      </c>
      <c r="C1561" s="23" t="n">
        <v>300406</v>
      </c>
      <c r="D1561" s="23">
        <f>_xlfn.XLOOKUP(C1561,MasterSheet!H:H,MasterSheet!F:F)</f>
        <v/>
      </c>
      <c r="E1561" s="24">
        <f>SUMIFS(MasterSheet!J:J, MasterSheet!B:B, A1561, MasterSheet!D:D, B1561, MasterSheet!H:H, C1561)</f>
        <v/>
      </c>
      <c r="F1561" s="24">
        <f>E1561*D1561</f>
        <v/>
      </c>
      <c r="G1561" s="28">
        <f>SUMIFS(MasterSheet!K:K, MasterSheet!B:B, A1561, MasterSheet!D:D, B1561, MasterSheet!H:H, C1561)</f>
        <v/>
      </c>
      <c r="H1561" s="28">
        <f>G1561*D1561</f>
        <v/>
      </c>
      <c r="I1561" s="30">
        <f>SUMIFS(MasterSheet!L:L, MasterSheet!B:B, A1561, MasterSheet!D:D, B1561, MasterSheet!H:H, C1561)</f>
        <v/>
      </c>
      <c r="J1561" s="30">
        <f>I1561*D1561</f>
        <v/>
      </c>
      <c r="K1561" s="23">
        <f>UPPER(VLOOKUP(C1561,MasterSheet!H:U,14,))</f>
        <v/>
      </c>
    </row>
    <row r="1562">
      <c r="A1562" s="23" t="inlineStr">
        <is>
          <t>EED117596</t>
        </is>
      </c>
      <c r="B1562" s="32" t="n">
        <v>45869</v>
      </c>
      <c r="C1562" s="23" t="n">
        <v>300922</v>
      </c>
      <c r="D1562" s="23">
        <f>_xlfn.XLOOKUP(C1562,MasterSheet!H:H,MasterSheet!F:F)</f>
        <v/>
      </c>
      <c r="E1562" s="24">
        <f>SUMIFS(MasterSheet!J:J, MasterSheet!B:B, A1562, MasterSheet!D:D, B1562, MasterSheet!H:H, C1562)</f>
        <v/>
      </c>
      <c r="F1562" s="24">
        <f>E1562*D1562</f>
        <v/>
      </c>
      <c r="G1562" s="28">
        <f>SUMIFS(MasterSheet!K:K, MasterSheet!B:B, A1562, MasterSheet!D:D, B1562, MasterSheet!H:H, C1562)</f>
        <v/>
      </c>
      <c r="H1562" s="28">
        <f>G1562*D1562</f>
        <v/>
      </c>
      <c r="I1562" s="30">
        <f>SUMIFS(MasterSheet!L:L, MasterSheet!B:B, A1562, MasterSheet!D:D, B1562, MasterSheet!H:H, C1562)</f>
        <v/>
      </c>
      <c r="J1562" s="30">
        <f>I1562*D1562</f>
        <v/>
      </c>
      <c r="K1562" s="23">
        <f>UPPER(VLOOKUP(C1562,MasterSheet!H:U,14,))</f>
        <v/>
      </c>
    </row>
    <row r="1563">
      <c r="A1563" s="23" t="inlineStr">
        <is>
          <t>EED117596</t>
        </is>
      </c>
      <c r="B1563" s="32" t="n">
        <v>45869</v>
      </c>
      <c r="C1563" s="23" t="n">
        <v>301016</v>
      </c>
      <c r="D1563" s="23">
        <f>_xlfn.XLOOKUP(C1563,MasterSheet!H:H,MasterSheet!F:F)</f>
        <v/>
      </c>
      <c r="E1563" s="24">
        <f>SUMIFS(MasterSheet!J:J, MasterSheet!B:B, A1563, MasterSheet!D:D, B1563, MasterSheet!H:H, C1563)</f>
        <v/>
      </c>
      <c r="F1563" s="24">
        <f>E1563*D1563</f>
        <v/>
      </c>
      <c r="G1563" s="28">
        <f>SUMIFS(MasterSheet!K:K, MasterSheet!B:B, A1563, MasterSheet!D:D, B1563, MasterSheet!H:H, C1563)</f>
        <v/>
      </c>
      <c r="H1563" s="28">
        <f>G1563*D1563</f>
        <v/>
      </c>
      <c r="I1563" s="30">
        <f>SUMIFS(MasterSheet!L:L, MasterSheet!B:B, A1563, MasterSheet!D:D, B1563, MasterSheet!H:H, C1563)</f>
        <v/>
      </c>
      <c r="J1563" s="30">
        <f>I1563*D1563</f>
        <v/>
      </c>
      <c r="K1563" s="23">
        <f>UPPER(VLOOKUP(C1563,MasterSheet!H:U,14,))</f>
        <v/>
      </c>
    </row>
    <row r="1564">
      <c r="A1564" s="23" t="inlineStr">
        <is>
          <t>EED117596</t>
        </is>
      </c>
      <c r="B1564" s="32" t="n">
        <v>45869</v>
      </c>
      <c r="C1564" s="23" t="n">
        <v>301852</v>
      </c>
      <c r="D1564" s="23">
        <f>_xlfn.XLOOKUP(C1564,MasterSheet!H:H,MasterSheet!F:F)</f>
        <v/>
      </c>
      <c r="E1564" s="24">
        <f>SUMIFS(MasterSheet!J:J, MasterSheet!B:B, A1564, MasterSheet!D:D, B1564, MasterSheet!H:H, C1564)</f>
        <v/>
      </c>
      <c r="F1564" s="24">
        <f>E1564*D1564</f>
        <v/>
      </c>
      <c r="G1564" s="28">
        <f>SUMIFS(MasterSheet!K:K, MasterSheet!B:B, A1564, MasterSheet!D:D, B1564, MasterSheet!H:H, C1564)</f>
        <v/>
      </c>
      <c r="H1564" s="28">
        <f>G1564*D1564</f>
        <v/>
      </c>
      <c r="I1564" s="30">
        <f>SUMIFS(MasterSheet!L:L, MasterSheet!B:B, A1564, MasterSheet!D:D, B1564, MasterSheet!H:H, C1564)</f>
        <v/>
      </c>
      <c r="J1564" s="30">
        <f>I1564*D1564</f>
        <v/>
      </c>
      <c r="K1564" s="23">
        <f>UPPER(VLOOKUP(C1564,MasterSheet!H:U,14,))</f>
        <v/>
      </c>
    </row>
    <row r="1565">
      <c r="A1565" s="23" t="inlineStr">
        <is>
          <t>EED117596</t>
        </is>
      </c>
      <c r="B1565" s="32" t="n">
        <v>45869</v>
      </c>
      <c r="C1565" s="23" t="n">
        <v>301904</v>
      </c>
      <c r="D1565" s="23">
        <f>_xlfn.XLOOKUP(C1565,MasterSheet!H:H,MasterSheet!F:F)</f>
        <v/>
      </c>
      <c r="E1565" s="24">
        <f>SUMIFS(MasterSheet!J:J, MasterSheet!B:B, A1565, MasterSheet!D:D, B1565, MasterSheet!H:H, C1565)</f>
        <v/>
      </c>
      <c r="F1565" s="24">
        <f>E1565*D1565</f>
        <v/>
      </c>
      <c r="G1565" s="28">
        <f>SUMIFS(MasterSheet!K:K, MasterSheet!B:B, A1565, MasterSheet!D:D, B1565, MasterSheet!H:H, C1565)</f>
        <v/>
      </c>
      <c r="H1565" s="28">
        <f>G1565*D1565</f>
        <v/>
      </c>
      <c r="I1565" s="30">
        <f>SUMIFS(MasterSheet!L:L, MasterSheet!B:B, A1565, MasterSheet!D:D, B1565, MasterSheet!H:H, C1565)</f>
        <v/>
      </c>
      <c r="J1565" s="30">
        <f>I1565*D1565</f>
        <v/>
      </c>
      <c r="K1565" s="23">
        <f>UPPER(VLOOKUP(C1565,MasterSheet!H:U,14,))</f>
        <v/>
      </c>
    </row>
    <row r="1566">
      <c r="A1566" s="23" t="inlineStr">
        <is>
          <t>EED117596</t>
        </is>
      </c>
      <c r="B1566" s="32" t="n">
        <v>45869</v>
      </c>
      <c r="C1566" s="23" t="n">
        <v>302048</v>
      </c>
      <c r="D1566" s="23">
        <f>_xlfn.XLOOKUP(C1566,MasterSheet!H:H,MasterSheet!F:F)</f>
        <v/>
      </c>
      <c r="E1566" s="24">
        <f>SUMIFS(MasterSheet!J:J, MasterSheet!B:B, A1566, MasterSheet!D:D, B1566, MasterSheet!H:H, C1566)</f>
        <v/>
      </c>
      <c r="F1566" s="24">
        <f>E1566*D1566</f>
        <v/>
      </c>
      <c r="G1566" s="28">
        <f>SUMIFS(MasterSheet!K:K, MasterSheet!B:B, A1566, MasterSheet!D:D, B1566, MasterSheet!H:H, C1566)</f>
        <v/>
      </c>
      <c r="H1566" s="28">
        <f>G1566*D1566</f>
        <v/>
      </c>
      <c r="I1566" s="30">
        <f>SUMIFS(MasterSheet!L:L, MasterSheet!B:B, A1566, MasterSheet!D:D, B1566, MasterSheet!H:H, C1566)</f>
        <v/>
      </c>
      <c r="J1566" s="30">
        <f>I1566*D1566</f>
        <v/>
      </c>
      <c r="K1566" s="23">
        <f>UPPER(VLOOKUP(C1566,MasterSheet!H:U,14,))</f>
        <v/>
      </c>
    </row>
    <row r="1567">
      <c r="A1567" s="23" t="inlineStr">
        <is>
          <t>EED117596</t>
        </is>
      </c>
      <c r="B1567" s="32" t="n">
        <v>45869</v>
      </c>
      <c r="C1567" s="23" t="n">
        <v>302336</v>
      </c>
      <c r="D1567" s="23">
        <f>_xlfn.XLOOKUP(C1567,MasterSheet!H:H,MasterSheet!F:F)</f>
        <v/>
      </c>
      <c r="E1567" s="24">
        <f>SUMIFS(MasterSheet!J:J, MasterSheet!B:B, A1567, MasterSheet!D:D, B1567, MasterSheet!H:H, C1567)</f>
        <v/>
      </c>
      <c r="F1567" s="24">
        <f>E1567*D1567</f>
        <v/>
      </c>
      <c r="G1567" s="28">
        <f>SUMIFS(MasterSheet!K:K, MasterSheet!B:B, A1567, MasterSheet!D:D, B1567, MasterSheet!H:H, C1567)</f>
        <v/>
      </c>
      <c r="H1567" s="28">
        <f>G1567*D1567</f>
        <v/>
      </c>
      <c r="I1567" s="30">
        <f>SUMIFS(MasterSheet!L:L, MasterSheet!B:B, A1567, MasterSheet!D:D, B1567, MasterSheet!H:H, C1567)</f>
        <v/>
      </c>
      <c r="J1567" s="30">
        <f>I1567*D1567</f>
        <v/>
      </c>
      <c r="K1567" s="23">
        <f>UPPER(VLOOKUP(C1567,MasterSheet!H:U,14,))</f>
        <v/>
      </c>
    </row>
    <row r="1568">
      <c r="A1568" s="23" t="inlineStr">
        <is>
          <t>EED117596</t>
        </is>
      </c>
      <c r="B1568" s="32" t="n">
        <v>45869</v>
      </c>
      <c r="C1568" s="23" t="n">
        <v>302828</v>
      </c>
      <c r="D1568" s="23">
        <f>_xlfn.XLOOKUP(C1568,MasterSheet!H:H,MasterSheet!F:F)</f>
        <v/>
      </c>
      <c r="E1568" s="24">
        <f>SUMIFS(MasterSheet!J:J, MasterSheet!B:B, A1568, MasterSheet!D:D, B1568, MasterSheet!H:H, C1568)</f>
        <v/>
      </c>
      <c r="F1568" s="24">
        <f>E1568*D1568</f>
        <v/>
      </c>
      <c r="G1568" s="28">
        <f>SUMIFS(MasterSheet!K:K, MasterSheet!B:B, A1568, MasterSheet!D:D, B1568, MasterSheet!H:H, C1568)</f>
        <v/>
      </c>
      <c r="H1568" s="28">
        <f>G1568*D1568</f>
        <v/>
      </c>
      <c r="I1568" s="30">
        <f>SUMIFS(MasterSheet!L:L, MasterSheet!B:B, A1568, MasterSheet!D:D, B1568, MasterSheet!H:H, C1568)</f>
        <v/>
      </c>
      <c r="J1568" s="30">
        <f>I1568*D1568</f>
        <v/>
      </c>
      <c r="K1568" s="23">
        <f>UPPER(VLOOKUP(C1568,MasterSheet!H:U,14,))</f>
        <v/>
      </c>
    </row>
    <row r="1569">
      <c r="A1569" s="23" t="inlineStr">
        <is>
          <t>EED117596</t>
        </is>
      </c>
      <c r="B1569" s="32" t="n">
        <v>45869</v>
      </c>
      <c r="C1569" s="23" t="n">
        <v>304024</v>
      </c>
      <c r="D1569" s="23">
        <f>_xlfn.XLOOKUP(C1569,MasterSheet!H:H,MasterSheet!F:F)</f>
        <v/>
      </c>
      <c r="E1569" s="24">
        <f>SUMIFS(MasterSheet!J:J, MasterSheet!B:B, A1569, MasterSheet!D:D, B1569, MasterSheet!H:H, C1569)</f>
        <v/>
      </c>
      <c r="F1569" s="24">
        <f>E1569*D1569</f>
        <v/>
      </c>
      <c r="G1569" s="28">
        <f>SUMIFS(MasterSheet!K:K, MasterSheet!B:B, A1569, MasterSheet!D:D, B1569, MasterSheet!H:H, C1569)</f>
        <v/>
      </c>
      <c r="H1569" s="28">
        <f>G1569*D1569</f>
        <v/>
      </c>
      <c r="I1569" s="30">
        <f>SUMIFS(MasterSheet!L:L, MasterSheet!B:B, A1569, MasterSheet!D:D, B1569, MasterSheet!H:H, C1569)</f>
        <v/>
      </c>
      <c r="J1569" s="30">
        <f>I1569*D1569</f>
        <v/>
      </c>
      <c r="K1569" s="23">
        <f>UPPER(VLOOKUP(C1569,MasterSheet!H:U,14,))</f>
        <v/>
      </c>
    </row>
    <row r="1570">
      <c r="A1570" s="23" t="inlineStr">
        <is>
          <t>EED117596</t>
        </is>
      </c>
      <c r="B1570" s="32" t="n">
        <v>45869</v>
      </c>
      <c r="C1570" s="23" t="n">
        <v>306742</v>
      </c>
      <c r="D1570" s="23">
        <f>_xlfn.XLOOKUP(C1570,MasterSheet!H:H,MasterSheet!F:F)</f>
        <v/>
      </c>
      <c r="E1570" s="24">
        <f>SUMIFS(MasterSheet!J:J, MasterSheet!B:B, A1570, MasterSheet!D:D, B1570, MasterSheet!H:H, C1570)</f>
        <v/>
      </c>
      <c r="F1570" s="24">
        <f>E1570*D1570</f>
        <v/>
      </c>
      <c r="G1570" s="28">
        <f>SUMIFS(MasterSheet!K:K, MasterSheet!B:B, A1570, MasterSheet!D:D, B1570, MasterSheet!H:H, C1570)</f>
        <v/>
      </c>
      <c r="H1570" s="28">
        <f>G1570*D1570</f>
        <v/>
      </c>
      <c r="I1570" s="30">
        <f>SUMIFS(MasterSheet!L:L, MasterSheet!B:B, A1570, MasterSheet!D:D, B1570, MasterSheet!H:H, C1570)</f>
        <v/>
      </c>
      <c r="J1570" s="30">
        <f>I1570*D1570</f>
        <v/>
      </c>
      <c r="K1570" s="23">
        <f>UPPER(VLOOKUP(C1570,MasterSheet!H:U,14,))</f>
        <v/>
      </c>
    </row>
    <row r="1571">
      <c r="A1571" s="23" t="inlineStr">
        <is>
          <t>EED117596</t>
        </is>
      </c>
      <c r="B1571" s="32" t="n">
        <v>45869</v>
      </c>
      <c r="C1571" s="23" t="n">
        <v>307642</v>
      </c>
      <c r="D1571" s="23">
        <f>_xlfn.XLOOKUP(C1571,MasterSheet!H:H,MasterSheet!F:F)</f>
        <v/>
      </c>
      <c r="E1571" s="24">
        <f>SUMIFS(MasterSheet!J:J, MasterSheet!B:B, A1571, MasterSheet!D:D, B1571, MasterSheet!H:H, C1571)</f>
        <v/>
      </c>
      <c r="F1571" s="24">
        <f>E1571*D1571</f>
        <v/>
      </c>
      <c r="G1571" s="28">
        <f>SUMIFS(MasterSheet!K:K, MasterSheet!B:B, A1571, MasterSheet!D:D, B1571, MasterSheet!H:H, C1571)</f>
        <v/>
      </c>
      <c r="H1571" s="28">
        <f>G1571*D1571</f>
        <v/>
      </c>
      <c r="I1571" s="30">
        <f>SUMIFS(MasterSheet!L:L, MasterSheet!B:B, A1571, MasterSheet!D:D, B1571, MasterSheet!H:H, C1571)</f>
        <v/>
      </c>
      <c r="J1571" s="30">
        <f>I1571*D1571</f>
        <v/>
      </c>
      <c r="K1571" s="23">
        <f>UPPER(VLOOKUP(C1571,MasterSheet!H:U,14,))</f>
        <v/>
      </c>
    </row>
    <row r="1572">
      <c r="A1572" s="23" t="inlineStr">
        <is>
          <t>EED117596</t>
        </is>
      </c>
      <c r="B1572" s="32" t="n">
        <v>45869</v>
      </c>
      <c r="C1572" s="23" t="n">
        <v>308703</v>
      </c>
      <c r="D1572" s="23">
        <f>_xlfn.XLOOKUP(C1572,MasterSheet!H:H,MasterSheet!F:F)</f>
        <v/>
      </c>
      <c r="E1572" s="24">
        <f>SUMIFS(MasterSheet!J:J, MasterSheet!B:B, A1572, MasterSheet!D:D, B1572, MasterSheet!H:H, C1572)</f>
        <v/>
      </c>
      <c r="F1572" s="24">
        <f>E1572*D1572</f>
        <v/>
      </c>
      <c r="G1572" s="28">
        <f>SUMIFS(MasterSheet!K:K, MasterSheet!B:B, A1572, MasterSheet!D:D, B1572, MasterSheet!H:H, C1572)</f>
        <v/>
      </c>
      <c r="H1572" s="28">
        <f>G1572*D1572</f>
        <v/>
      </c>
      <c r="I1572" s="30">
        <f>SUMIFS(MasterSheet!L:L, MasterSheet!B:B, A1572, MasterSheet!D:D, B1572, MasterSheet!H:H, C1572)</f>
        <v/>
      </c>
      <c r="J1572" s="30">
        <f>I1572*D1572</f>
        <v/>
      </c>
      <c r="K1572" s="23">
        <f>UPPER(VLOOKUP(C1572,MasterSheet!H:U,14,))</f>
        <v/>
      </c>
    </row>
    <row r="1573">
      <c r="A1573" s="23" t="inlineStr">
        <is>
          <t>EED117596</t>
        </is>
      </c>
      <c r="B1573" s="32" t="n">
        <v>45869</v>
      </c>
      <c r="C1573" s="23" t="n">
        <v>313205</v>
      </c>
      <c r="D1573" s="23">
        <f>_xlfn.XLOOKUP(C1573,MasterSheet!H:H,MasterSheet!F:F)</f>
        <v/>
      </c>
      <c r="E1573" s="24">
        <f>SUMIFS(MasterSheet!J:J, MasterSheet!B:B, A1573, MasterSheet!D:D, B1573, MasterSheet!H:H, C1573)</f>
        <v/>
      </c>
      <c r="F1573" s="24">
        <f>E1573*D1573</f>
        <v/>
      </c>
      <c r="G1573" s="28">
        <f>SUMIFS(MasterSheet!K:K, MasterSheet!B:B, A1573, MasterSheet!D:D, B1573, MasterSheet!H:H, C1573)</f>
        <v/>
      </c>
      <c r="H1573" s="28">
        <f>G1573*D1573</f>
        <v/>
      </c>
      <c r="I1573" s="30">
        <f>SUMIFS(MasterSheet!L:L, MasterSheet!B:B, A1573, MasterSheet!D:D, B1573, MasterSheet!H:H, C1573)</f>
        <v/>
      </c>
      <c r="J1573" s="30">
        <f>I1573*D1573</f>
        <v/>
      </c>
      <c r="K1573" s="23">
        <f>UPPER(VLOOKUP(C1573,MasterSheet!H:U,14,))</f>
        <v/>
      </c>
    </row>
    <row r="1574">
      <c r="A1574" s="23" t="inlineStr">
        <is>
          <t>EED117596</t>
        </is>
      </c>
      <c r="B1574" s="32" t="n">
        <v>45869</v>
      </c>
      <c r="C1574" s="23" t="n">
        <v>313225</v>
      </c>
      <c r="D1574" s="23">
        <f>_xlfn.XLOOKUP(C1574,MasterSheet!H:H,MasterSheet!F:F)</f>
        <v/>
      </c>
      <c r="E1574" s="24">
        <f>SUMIFS(MasterSheet!J:J, MasterSheet!B:B, A1574, MasterSheet!D:D, B1574, MasterSheet!H:H, C1574)</f>
        <v/>
      </c>
      <c r="F1574" s="24">
        <f>E1574*D1574</f>
        <v/>
      </c>
      <c r="G1574" s="28">
        <f>SUMIFS(MasterSheet!K:K, MasterSheet!B:B, A1574, MasterSheet!D:D, B1574, MasterSheet!H:H, C1574)</f>
        <v/>
      </c>
      <c r="H1574" s="28">
        <f>G1574*D1574</f>
        <v/>
      </c>
      <c r="I1574" s="30">
        <f>SUMIFS(MasterSheet!L:L, MasterSheet!B:B, A1574, MasterSheet!D:D, B1574, MasterSheet!H:H, C1574)</f>
        <v/>
      </c>
      <c r="J1574" s="30">
        <f>I1574*D1574</f>
        <v/>
      </c>
      <c r="K1574" s="23">
        <f>UPPER(VLOOKUP(C1574,MasterSheet!H:U,14,))</f>
        <v/>
      </c>
    </row>
    <row r="1575">
      <c r="A1575" s="23" t="inlineStr">
        <is>
          <t>EED117596</t>
        </is>
      </c>
      <c r="B1575" s="32" t="n">
        <v>45869</v>
      </c>
      <c r="C1575" s="23" t="n">
        <v>314512</v>
      </c>
      <c r="D1575" s="23">
        <f>_xlfn.XLOOKUP(C1575,MasterSheet!H:H,MasterSheet!F:F)</f>
        <v/>
      </c>
      <c r="E1575" s="24">
        <f>SUMIFS(MasterSheet!J:J, MasterSheet!B:B, A1575, MasterSheet!D:D, B1575, MasterSheet!H:H, C1575)</f>
        <v/>
      </c>
      <c r="F1575" s="24">
        <f>E1575*D1575</f>
        <v/>
      </c>
      <c r="G1575" s="28">
        <f>SUMIFS(MasterSheet!K:K, MasterSheet!B:B, A1575, MasterSheet!D:D, B1575, MasterSheet!H:H, C1575)</f>
        <v/>
      </c>
      <c r="H1575" s="28">
        <f>G1575*D1575</f>
        <v/>
      </c>
      <c r="I1575" s="30">
        <f>SUMIFS(MasterSheet!L:L, MasterSheet!B:B, A1575, MasterSheet!D:D, B1575, MasterSheet!H:H, C1575)</f>
        <v/>
      </c>
      <c r="J1575" s="30">
        <f>I1575*D1575</f>
        <v/>
      </c>
      <c r="K1575" s="23">
        <f>UPPER(VLOOKUP(C1575,MasterSheet!H:U,14,))</f>
        <v/>
      </c>
    </row>
    <row r="1576">
      <c r="A1576" s="23" t="inlineStr">
        <is>
          <t>EED117596</t>
        </is>
      </c>
      <c r="B1576" s="32" t="n">
        <v>45869</v>
      </c>
      <c r="C1576" s="23" t="n">
        <v>317307</v>
      </c>
      <c r="D1576" s="23">
        <f>_xlfn.XLOOKUP(C1576,MasterSheet!H:H,MasterSheet!F:F)</f>
        <v/>
      </c>
      <c r="E1576" s="24">
        <f>SUMIFS(MasterSheet!J:J, MasterSheet!B:B, A1576, MasterSheet!D:D, B1576, MasterSheet!H:H, C1576)</f>
        <v/>
      </c>
      <c r="F1576" s="24">
        <f>E1576*D1576</f>
        <v/>
      </c>
      <c r="G1576" s="28">
        <f>SUMIFS(MasterSheet!K:K, MasterSheet!B:B, A1576, MasterSheet!D:D, B1576, MasterSheet!H:H, C1576)</f>
        <v/>
      </c>
      <c r="H1576" s="28">
        <f>G1576*D1576</f>
        <v/>
      </c>
      <c r="I1576" s="30">
        <f>SUMIFS(MasterSheet!L:L, MasterSheet!B:B, A1576, MasterSheet!D:D, B1576, MasterSheet!H:H, C1576)</f>
        <v/>
      </c>
      <c r="J1576" s="30">
        <f>I1576*D1576</f>
        <v/>
      </c>
      <c r="K1576" s="23">
        <f>UPPER(VLOOKUP(C1576,MasterSheet!H:U,14,))</f>
        <v/>
      </c>
    </row>
    <row r="1577">
      <c r="A1577" s="23" t="inlineStr">
        <is>
          <t>EED117596</t>
        </is>
      </c>
      <c r="B1577" s="32" t="n">
        <v>45869</v>
      </c>
      <c r="C1577" s="23" t="n">
        <v>318334</v>
      </c>
      <c r="D1577" s="23">
        <f>_xlfn.XLOOKUP(C1577,MasterSheet!H:H,MasterSheet!F:F)</f>
        <v/>
      </c>
      <c r="E1577" s="24">
        <f>SUMIFS(MasterSheet!J:J, MasterSheet!B:B, A1577, MasterSheet!D:D, B1577, MasterSheet!H:H, C1577)</f>
        <v/>
      </c>
      <c r="F1577" s="24">
        <f>E1577*D1577</f>
        <v/>
      </c>
      <c r="G1577" s="28">
        <f>SUMIFS(MasterSheet!K:K, MasterSheet!B:B, A1577, MasterSheet!D:D, B1577, MasterSheet!H:H, C1577)</f>
        <v/>
      </c>
      <c r="H1577" s="28">
        <f>G1577*D1577</f>
        <v/>
      </c>
      <c r="I1577" s="30">
        <f>SUMIFS(MasterSheet!L:L, MasterSheet!B:B, A1577, MasterSheet!D:D, B1577, MasterSheet!H:H, C1577)</f>
        <v/>
      </c>
      <c r="J1577" s="30">
        <f>I1577*D1577</f>
        <v/>
      </c>
      <c r="K1577" s="23">
        <f>UPPER(VLOOKUP(C1577,MasterSheet!H:U,14,))</f>
        <v/>
      </c>
    </row>
    <row r="1578">
      <c r="A1578" s="23" t="inlineStr">
        <is>
          <t>EED117596</t>
        </is>
      </c>
      <c r="B1578" s="32" t="n">
        <v>45869</v>
      </c>
      <c r="C1578" s="23" t="n">
        <v>321106</v>
      </c>
      <c r="D1578" s="23">
        <f>_xlfn.XLOOKUP(C1578,MasterSheet!H:H,MasterSheet!F:F)</f>
        <v/>
      </c>
      <c r="E1578" s="24">
        <f>SUMIFS(MasterSheet!J:J, MasterSheet!B:B, A1578, MasterSheet!D:D, B1578, MasterSheet!H:H, C1578)</f>
        <v/>
      </c>
      <c r="F1578" s="24">
        <f>E1578*D1578</f>
        <v/>
      </c>
      <c r="G1578" s="28">
        <f>SUMIFS(MasterSheet!K:K, MasterSheet!B:B, A1578, MasterSheet!D:D, B1578, MasterSheet!H:H, C1578)</f>
        <v/>
      </c>
      <c r="H1578" s="28">
        <f>G1578*D1578</f>
        <v/>
      </c>
      <c r="I1578" s="30">
        <f>SUMIFS(MasterSheet!L:L, MasterSheet!B:B, A1578, MasterSheet!D:D, B1578, MasterSheet!H:H, C1578)</f>
        <v/>
      </c>
      <c r="J1578" s="30">
        <f>I1578*D1578</f>
        <v/>
      </c>
      <c r="K1578" s="23">
        <f>UPPER(VLOOKUP(C1578,MasterSheet!H:U,14,))</f>
        <v/>
      </c>
    </row>
    <row r="1579">
      <c r="A1579" s="23" t="inlineStr">
        <is>
          <t>EED117596</t>
        </is>
      </c>
      <c r="B1579" s="32" t="n">
        <v>45869</v>
      </c>
      <c r="C1579" s="23" t="n">
        <v>328107</v>
      </c>
      <c r="D1579" s="23">
        <f>_xlfn.XLOOKUP(C1579,MasterSheet!H:H,MasterSheet!F:F)</f>
        <v/>
      </c>
      <c r="E1579" s="24">
        <f>SUMIFS(MasterSheet!J:J, MasterSheet!B:B, A1579, MasterSheet!D:D, B1579, MasterSheet!H:H, C1579)</f>
        <v/>
      </c>
      <c r="F1579" s="24">
        <f>E1579*D1579</f>
        <v/>
      </c>
      <c r="G1579" s="28">
        <f>SUMIFS(MasterSheet!K:K, MasterSheet!B:B, A1579, MasterSheet!D:D, B1579, MasterSheet!H:H, C1579)</f>
        <v/>
      </c>
      <c r="H1579" s="28">
        <f>G1579*D1579</f>
        <v/>
      </c>
      <c r="I1579" s="30">
        <f>SUMIFS(MasterSheet!L:L, MasterSheet!B:B, A1579, MasterSheet!D:D, B1579, MasterSheet!H:H, C1579)</f>
        <v/>
      </c>
      <c r="J1579" s="30">
        <f>I1579*D1579</f>
        <v/>
      </c>
      <c r="K1579" s="23">
        <f>UPPER(VLOOKUP(C1579,MasterSheet!H:U,14,))</f>
        <v/>
      </c>
    </row>
    <row r="1580">
      <c r="A1580" s="23" t="inlineStr">
        <is>
          <t>EED117596</t>
        </is>
      </c>
      <c r="B1580" s="32" t="n">
        <v>45869</v>
      </c>
      <c r="C1580" s="23" t="n">
        <v>329932</v>
      </c>
      <c r="D1580" s="23">
        <f>_xlfn.XLOOKUP(C1580,MasterSheet!H:H,MasterSheet!F:F)</f>
        <v/>
      </c>
      <c r="E1580" s="24">
        <f>SUMIFS(MasterSheet!J:J, MasterSheet!B:B, A1580, MasterSheet!D:D, B1580, MasterSheet!H:H, C1580)</f>
        <v/>
      </c>
      <c r="F1580" s="24">
        <f>E1580*D1580</f>
        <v/>
      </c>
      <c r="G1580" s="28">
        <f>SUMIFS(MasterSheet!K:K, MasterSheet!B:B, A1580, MasterSheet!D:D, B1580, MasterSheet!H:H, C1580)</f>
        <v/>
      </c>
      <c r="H1580" s="28">
        <f>G1580*D1580</f>
        <v/>
      </c>
      <c r="I1580" s="30">
        <f>SUMIFS(MasterSheet!L:L, MasterSheet!B:B, A1580, MasterSheet!D:D, B1580, MasterSheet!H:H, C1580)</f>
        <v/>
      </c>
      <c r="J1580" s="30">
        <f>I1580*D1580</f>
        <v/>
      </c>
      <c r="K1580" s="23">
        <f>UPPER(VLOOKUP(C1580,MasterSheet!H:U,14,))</f>
        <v/>
      </c>
    </row>
    <row r="1581">
      <c r="A1581" s="23" t="inlineStr">
        <is>
          <t>EED117596</t>
        </is>
      </c>
      <c r="B1581" s="32" t="n">
        <v>45869</v>
      </c>
      <c r="C1581" s="23" t="n">
        <v>331208</v>
      </c>
      <c r="D1581" s="23">
        <f>_xlfn.XLOOKUP(C1581,MasterSheet!H:H,MasterSheet!F:F)</f>
        <v/>
      </c>
      <c r="E1581" s="24">
        <f>SUMIFS(MasterSheet!J:J, MasterSheet!B:B, A1581, MasterSheet!D:D, B1581, MasterSheet!H:H, C1581)</f>
        <v/>
      </c>
      <c r="F1581" s="24">
        <f>E1581*D1581</f>
        <v/>
      </c>
      <c r="G1581" s="28">
        <f>SUMIFS(MasterSheet!K:K, MasterSheet!B:B, A1581, MasterSheet!D:D, B1581, MasterSheet!H:H, C1581)</f>
        <v/>
      </c>
      <c r="H1581" s="28">
        <f>G1581*D1581</f>
        <v/>
      </c>
      <c r="I1581" s="30">
        <f>SUMIFS(MasterSheet!L:L, MasterSheet!B:B, A1581, MasterSheet!D:D, B1581, MasterSheet!H:H, C1581)</f>
        <v/>
      </c>
      <c r="J1581" s="30">
        <f>I1581*D1581</f>
        <v/>
      </c>
      <c r="K1581" s="23">
        <f>UPPER(VLOOKUP(C1581,MasterSheet!H:U,14,))</f>
        <v/>
      </c>
    </row>
    <row r="1582">
      <c r="A1582" s="23" t="inlineStr">
        <is>
          <t>EED117596</t>
        </is>
      </c>
      <c r="B1582" s="32" t="n">
        <v>45869</v>
      </c>
      <c r="C1582" s="23" t="n">
        <v>331210</v>
      </c>
      <c r="D1582" s="23">
        <f>_xlfn.XLOOKUP(C1582,MasterSheet!H:H,MasterSheet!F:F)</f>
        <v/>
      </c>
      <c r="E1582" s="24">
        <f>SUMIFS(MasterSheet!J:J, MasterSheet!B:B, A1582, MasterSheet!D:D, B1582, MasterSheet!H:H, C1582)</f>
        <v/>
      </c>
      <c r="F1582" s="24">
        <f>E1582*D1582</f>
        <v/>
      </c>
      <c r="G1582" s="28">
        <f>SUMIFS(MasterSheet!K:K, MasterSheet!B:B, A1582, MasterSheet!D:D, B1582, MasterSheet!H:H, C1582)</f>
        <v/>
      </c>
      <c r="H1582" s="28">
        <f>G1582*D1582</f>
        <v/>
      </c>
      <c r="I1582" s="30">
        <f>SUMIFS(MasterSheet!L:L, MasterSheet!B:B, A1582, MasterSheet!D:D, B1582, MasterSheet!H:H, C1582)</f>
        <v/>
      </c>
      <c r="J1582" s="30">
        <f>I1582*D1582</f>
        <v/>
      </c>
      <c r="K1582" s="23">
        <f>UPPER(VLOOKUP(C1582,MasterSheet!H:U,14,))</f>
        <v/>
      </c>
    </row>
    <row r="1583">
      <c r="A1583" s="23" t="inlineStr">
        <is>
          <t>EED117596</t>
        </is>
      </c>
      <c r="B1583" s="32" t="n">
        <v>45869</v>
      </c>
      <c r="C1583" s="23" t="n">
        <v>331411</v>
      </c>
      <c r="D1583" s="23">
        <f>_xlfn.XLOOKUP(C1583,MasterSheet!H:H,MasterSheet!F:F)</f>
        <v/>
      </c>
      <c r="E1583" s="24">
        <f>SUMIFS(MasterSheet!J:J, MasterSheet!B:B, A1583, MasterSheet!D:D, B1583, MasterSheet!H:H, C1583)</f>
        <v/>
      </c>
      <c r="F1583" s="24">
        <f>E1583*D1583</f>
        <v/>
      </c>
      <c r="G1583" s="28">
        <f>SUMIFS(MasterSheet!K:K, MasterSheet!B:B, A1583, MasterSheet!D:D, B1583, MasterSheet!H:H, C1583)</f>
        <v/>
      </c>
      <c r="H1583" s="28">
        <f>G1583*D1583</f>
        <v/>
      </c>
      <c r="I1583" s="30">
        <f>SUMIFS(MasterSheet!L:L, MasterSheet!B:B, A1583, MasterSheet!D:D, B1583, MasterSheet!H:H, C1583)</f>
        <v/>
      </c>
      <c r="J1583" s="30">
        <f>I1583*D1583</f>
        <v/>
      </c>
      <c r="K1583" s="23">
        <f>UPPER(VLOOKUP(C1583,MasterSheet!H:U,14,))</f>
        <v/>
      </c>
    </row>
    <row r="1584">
      <c r="A1584" s="23" t="inlineStr">
        <is>
          <t>EED117596</t>
        </is>
      </c>
      <c r="B1584" s="32" t="n">
        <v>45869</v>
      </c>
      <c r="C1584" s="23" t="n">
        <v>331430</v>
      </c>
      <c r="D1584" s="23">
        <f>_xlfn.XLOOKUP(C1584,MasterSheet!H:H,MasterSheet!F:F)</f>
        <v/>
      </c>
      <c r="E1584" s="24">
        <f>SUMIFS(MasterSheet!J:J, MasterSheet!B:B, A1584, MasterSheet!D:D, B1584, MasterSheet!H:H, C1584)</f>
        <v/>
      </c>
      <c r="F1584" s="24">
        <f>E1584*D1584</f>
        <v/>
      </c>
      <c r="G1584" s="28">
        <f>SUMIFS(MasterSheet!K:K, MasterSheet!B:B, A1584, MasterSheet!D:D, B1584, MasterSheet!H:H, C1584)</f>
        <v/>
      </c>
      <c r="H1584" s="28">
        <f>G1584*D1584</f>
        <v/>
      </c>
      <c r="I1584" s="30">
        <f>SUMIFS(MasterSheet!L:L, MasterSheet!B:B, A1584, MasterSheet!D:D, B1584, MasterSheet!H:H, C1584)</f>
        <v/>
      </c>
      <c r="J1584" s="30">
        <f>I1584*D1584</f>
        <v/>
      </c>
      <c r="K1584" s="23">
        <f>UPPER(VLOOKUP(C1584,MasterSheet!H:U,14,))</f>
        <v/>
      </c>
    </row>
    <row r="1585">
      <c r="A1585" s="23" t="inlineStr">
        <is>
          <t>EED117596</t>
        </is>
      </c>
      <c r="B1585" s="32" t="n">
        <v>45869</v>
      </c>
      <c r="C1585" s="23" t="n">
        <v>332706</v>
      </c>
      <c r="D1585" s="23">
        <f>_xlfn.XLOOKUP(C1585,MasterSheet!H:H,MasterSheet!F:F)</f>
        <v/>
      </c>
      <c r="E1585" s="24">
        <f>SUMIFS(MasterSheet!J:J, MasterSheet!B:B, A1585, MasterSheet!D:D, B1585, MasterSheet!H:H, C1585)</f>
        <v/>
      </c>
      <c r="F1585" s="24">
        <f>E1585*D1585</f>
        <v/>
      </c>
      <c r="G1585" s="28">
        <f>SUMIFS(MasterSheet!K:K, MasterSheet!B:B, A1585, MasterSheet!D:D, B1585, MasterSheet!H:H, C1585)</f>
        <v/>
      </c>
      <c r="H1585" s="28">
        <f>G1585*D1585</f>
        <v/>
      </c>
      <c r="I1585" s="30">
        <f>SUMIFS(MasterSheet!L:L, MasterSheet!B:B, A1585, MasterSheet!D:D, B1585, MasterSheet!H:H, C1585)</f>
        <v/>
      </c>
      <c r="J1585" s="30">
        <f>I1585*D1585</f>
        <v/>
      </c>
      <c r="K1585" s="23">
        <f>UPPER(VLOOKUP(C1585,MasterSheet!H:U,14,))</f>
        <v/>
      </c>
    </row>
    <row r="1586">
      <c r="A1586" s="23" t="inlineStr">
        <is>
          <t>EED117596</t>
        </is>
      </c>
      <c r="B1586" s="32" t="n">
        <v>45869</v>
      </c>
      <c r="C1586" s="23" t="n">
        <v>341608</v>
      </c>
      <c r="D1586" s="23">
        <f>_xlfn.XLOOKUP(C1586,MasterSheet!H:H,MasterSheet!F:F)</f>
        <v/>
      </c>
      <c r="E1586" s="24">
        <f>SUMIFS(MasterSheet!J:J, MasterSheet!B:B, A1586, MasterSheet!D:D, B1586, MasterSheet!H:H, C1586)</f>
        <v/>
      </c>
      <c r="F1586" s="24">
        <f>E1586*D1586</f>
        <v/>
      </c>
      <c r="G1586" s="28">
        <f>SUMIFS(MasterSheet!K:K, MasterSheet!B:B, A1586, MasterSheet!D:D, B1586, MasterSheet!H:H, C1586)</f>
        <v/>
      </c>
      <c r="H1586" s="28">
        <f>G1586*D1586</f>
        <v/>
      </c>
      <c r="I1586" s="30">
        <f>SUMIFS(MasterSheet!L:L, MasterSheet!B:B, A1586, MasterSheet!D:D, B1586, MasterSheet!H:H, C1586)</f>
        <v/>
      </c>
      <c r="J1586" s="30">
        <f>I1586*D1586</f>
        <v/>
      </c>
      <c r="K1586" s="23">
        <f>UPPER(VLOOKUP(C1586,MasterSheet!H:U,14,))</f>
        <v/>
      </c>
    </row>
    <row r="1587">
      <c r="A1587" s="23" t="inlineStr">
        <is>
          <t>EED117596</t>
        </is>
      </c>
      <c r="B1587" s="32" t="n">
        <v>45869</v>
      </c>
      <c r="C1587" s="23" t="n">
        <v>343523</v>
      </c>
      <c r="D1587" s="23">
        <f>_xlfn.XLOOKUP(C1587,MasterSheet!H:H,MasterSheet!F:F)</f>
        <v/>
      </c>
      <c r="E1587" s="24">
        <f>SUMIFS(MasterSheet!J:J, MasterSheet!B:B, A1587, MasterSheet!D:D, B1587, MasterSheet!H:H, C1587)</f>
        <v/>
      </c>
      <c r="F1587" s="24">
        <f>E1587*D1587</f>
        <v/>
      </c>
      <c r="G1587" s="28">
        <f>SUMIFS(MasterSheet!K:K, MasterSheet!B:B, A1587, MasterSheet!D:D, B1587, MasterSheet!H:H, C1587)</f>
        <v/>
      </c>
      <c r="H1587" s="28">
        <f>G1587*D1587</f>
        <v/>
      </c>
      <c r="I1587" s="30">
        <f>SUMIFS(MasterSheet!L:L, MasterSheet!B:B, A1587, MasterSheet!D:D, B1587, MasterSheet!H:H, C1587)</f>
        <v/>
      </c>
      <c r="J1587" s="30">
        <f>I1587*D1587</f>
        <v/>
      </c>
      <c r="K1587" s="23">
        <f>UPPER(VLOOKUP(C1587,MasterSheet!H:U,14,))</f>
        <v/>
      </c>
    </row>
    <row r="1588">
      <c r="A1588" s="23" t="inlineStr">
        <is>
          <t>EED117596</t>
        </is>
      </c>
      <c r="B1588" s="32" t="n">
        <v>45869</v>
      </c>
      <c r="C1588" s="23" t="n">
        <v>353236</v>
      </c>
      <c r="D1588" s="23">
        <f>_xlfn.XLOOKUP(C1588,MasterSheet!H:H,MasterSheet!F:F)</f>
        <v/>
      </c>
      <c r="E1588" s="24">
        <f>SUMIFS(MasterSheet!J:J, MasterSheet!B:B, A1588, MasterSheet!D:D, B1588, MasterSheet!H:H, C1588)</f>
        <v/>
      </c>
      <c r="F1588" s="24">
        <f>E1588*D1588</f>
        <v/>
      </c>
      <c r="G1588" s="28">
        <f>SUMIFS(MasterSheet!K:K, MasterSheet!B:B, A1588, MasterSheet!D:D, B1588, MasterSheet!H:H, C1588)</f>
        <v/>
      </c>
      <c r="H1588" s="28">
        <f>G1588*D1588</f>
        <v/>
      </c>
      <c r="I1588" s="30">
        <f>SUMIFS(MasterSheet!L:L, MasterSheet!B:B, A1588, MasterSheet!D:D, B1588, MasterSheet!H:H, C1588)</f>
        <v/>
      </c>
      <c r="J1588" s="30">
        <f>I1588*D1588</f>
        <v/>
      </c>
      <c r="K1588" s="23">
        <f>UPPER(VLOOKUP(C1588,MasterSheet!H:U,14,))</f>
        <v/>
      </c>
    </row>
    <row r="1589">
      <c r="A1589" s="23" t="inlineStr">
        <is>
          <t>EED117596</t>
        </is>
      </c>
      <c r="B1589" s="32" t="n">
        <v>45869</v>
      </c>
      <c r="C1589" s="23" t="n">
        <v>356418</v>
      </c>
      <c r="D1589" s="23">
        <f>_xlfn.XLOOKUP(C1589,MasterSheet!H:H,MasterSheet!F:F)</f>
        <v/>
      </c>
      <c r="E1589" s="24">
        <f>SUMIFS(MasterSheet!J:J, MasterSheet!B:B, A1589, MasterSheet!D:D, B1589, MasterSheet!H:H, C1589)</f>
        <v/>
      </c>
      <c r="F1589" s="24">
        <f>E1589*D1589</f>
        <v/>
      </c>
      <c r="G1589" s="28">
        <f>SUMIFS(MasterSheet!K:K, MasterSheet!B:B, A1589, MasterSheet!D:D, B1589, MasterSheet!H:H, C1589)</f>
        <v/>
      </c>
      <c r="H1589" s="28">
        <f>G1589*D1589</f>
        <v/>
      </c>
      <c r="I1589" s="30">
        <f>SUMIFS(MasterSheet!L:L, MasterSheet!B:B, A1589, MasterSheet!D:D, B1589, MasterSheet!H:H, C1589)</f>
        <v/>
      </c>
      <c r="J1589" s="30">
        <f>I1589*D1589</f>
        <v/>
      </c>
      <c r="K1589" s="23">
        <f>UPPER(VLOOKUP(C1589,MasterSheet!H:U,14,))</f>
        <v/>
      </c>
    </row>
    <row r="1590">
      <c r="A1590" s="23" t="inlineStr">
        <is>
          <t>EED117596</t>
        </is>
      </c>
      <c r="B1590" s="32" t="n">
        <v>45869</v>
      </c>
      <c r="C1590" s="23" t="n">
        <v>357404</v>
      </c>
      <c r="D1590" s="23">
        <f>_xlfn.XLOOKUP(C1590,MasterSheet!H:H,MasterSheet!F:F)</f>
        <v/>
      </c>
      <c r="E1590" s="24">
        <f>SUMIFS(MasterSheet!J:J, MasterSheet!B:B, A1590, MasterSheet!D:D, B1590, MasterSheet!H:H, C1590)</f>
        <v/>
      </c>
      <c r="F1590" s="24">
        <f>E1590*D1590</f>
        <v/>
      </c>
      <c r="G1590" s="28">
        <f>SUMIFS(MasterSheet!K:K, MasterSheet!B:B, A1590, MasterSheet!D:D, B1590, MasterSheet!H:H, C1590)</f>
        <v/>
      </c>
      <c r="H1590" s="28">
        <f>G1590*D1590</f>
        <v/>
      </c>
      <c r="I1590" s="30">
        <f>SUMIFS(MasterSheet!L:L, MasterSheet!B:B, A1590, MasterSheet!D:D, B1590, MasterSheet!H:H, C1590)</f>
        <v/>
      </c>
      <c r="J1590" s="30">
        <f>I1590*D1590</f>
        <v/>
      </c>
      <c r="K1590" s="23">
        <f>UPPER(VLOOKUP(C1590,MasterSheet!H:U,14,))</f>
        <v/>
      </c>
    </row>
    <row r="1591">
      <c r="A1591" s="23" t="inlineStr">
        <is>
          <t>EED117596</t>
        </is>
      </c>
      <c r="B1591" s="32" t="n">
        <v>45869</v>
      </c>
      <c r="C1591" s="23" t="n">
        <v>362503</v>
      </c>
      <c r="D1591" s="23">
        <f>_xlfn.XLOOKUP(C1591,MasterSheet!H:H,MasterSheet!F:F)</f>
        <v/>
      </c>
      <c r="E1591" s="24">
        <f>SUMIFS(MasterSheet!J:J, MasterSheet!B:B, A1591, MasterSheet!D:D, B1591, MasterSheet!H:H, C1591)</f>
        <v/>
      </c>
      <c r="F1591" s="24">
        <f>E1591*D1591</f>
        <v/>
      </c>
      <c r="G1591" s="28">
        <f>SUMIFS(MasterSheet!K:K, MasterSheet!B:B, A1591, MasterSheet!D:D, B1591, MasterSheet!H:H, C1591)</f>
        <v/>
      </c>
      <c r="H1591" s="28">
        <f>G1591*D1591</f>
        <v/>
      </c>
      <c r="I1591" s="30">
        <f>SUMIFS(MasterSheet!L:L, MasterSheet!B:B, A1591, MasterSheet!D:D, B1591, MasterSheet!H:H, C1591)</f>
        <v/>
      </c>
      <c r="J1591" s="30">
        <f>I1591*D1591</f>
        <v/>
      </c>
      <c r="K1591" s="23">
        <f>UPPER(VLOOKUP(C1591,MasterSheet!H:U,14,))</f>
        <v/>
      </c>
    </row>
    <row r="1592">
      <c r="A1592" s="23" t="inlineStr">
        <is>
          <t>EED117596</t>
        </is>
      </c>
      <c r="B1592" s="32" t="n">
        <v>45869</v>
      </c>
      <c r="C1592" s="23" t="n">
        <v>364808</v>
      </c>
      <c r="D1592" s="23">
        <f>_xlfn.XLOOKUP(C1592,MasterSheet!H:H,MasterSheet!F:F)</f>
        <v/>
      </c>
      <c r="E1592" s="24">
        <f>SUMIFS(MasterSheet!J:J, MasterSheet!B:B, A1592, MasterSheet!D:D, B1592, MasterSheet!H:H, C1592)</f>
        <v/>
      </c>
      <c r="F1592" s="24">
        <f>E1592*D1592</f>
        <v/>
      </c>
      <c r="G1592" s="28">
        <f>SUMIFS(MasterSheet!K:K, MasterSheet!B:B, A1592, MasterSheet!D:D, B1592, MasterSheet!H:H, C1592)</f>
        <v/>
      </c>
      <c r="H1592" s="28">
        <f>G1592*D1592</f>
        <v/>
      </c>
      <c r="I1592" s="30">
        <f>SUMIFS(MasterSheet!L:L, MasterSheet!B:B, A1592, MasterSheet!D:D, B1592, MasterSheet!H:H, C1592)</f>
        <v/>
      </c>
      <c r="J1592" s="30">
        <f>I1592*D1592</f>
        <v/>
      </c>
      <c r="K1592" s="23">
        <f>UPPER(VLOOKUP(C1592,MasterSheet!H:U,14,))</f>
        <v/>
      </c>
    </row>
    <row r="1593">
      <c r="A1593" s="23" t="inlineStr">
        <is>
          <t>EED117596</t>
        </is>
      </c>
      <c r="B1593" s="32" t="n">
        <v>45869</v>
      </c>
      <c r="C1593" s="23" t="n">
        <v>368516</v>
      </c>
      <c r="D1593" s="23">
        <f>_xlfn.XLOOKUP(C1593,MasterSheet!H:H,MasterSheet!F:F)</f>
        <v/>
      </c>
      <c r="E1593" s="24">
        <f>SUMIFS(MasterSheet!J:J, MasterSheet!B:B, A1593, MasterSheet!D:D, B1593, MasterSheet!H:H, C1593)</f>
        <v/>
      </c>
      <c r="F1593" s="24">
        <f>E1593*D1593</f>
        <v/>
      </c>
      <c r="G1593" s="28">
        <f>SUMIFS(MasterSheet!K:K, MasterSheet!B:B, A1593, MasterSheet!D:D, B1593, MasterSheet!H:H, C1593)</f>
        <v/>
      </c>
      <c r="H1593" s="28">
        <f>G1593*D1593</f>
        <v/>
      </c>
      <c r="I1593" s="30">
        <f>SUMIFS(MasterSheet!L:L, MasterSheet!B:B, A1593, MasterSheet!D:D, B1593, MasterSheet!H:H, C1593)</f>
        <v/>
      </c>
      <c r="J1593" s="30">
        <f>I1593*D1593</f>
        <v/>
      </c>
      <c r="K1593" s="23">
        <f>UPPER(VLOOKUP(C1593,MasterSheet!H:U,14,))</f>
        <v/>
      </c>
    </row>
    <row r="1594">
      <c r="A1594" s="23" t="inlineStr">
        <is>
          <t>EED117596</t>
        </is>
      </c>
      <c r="B1594" s="32" t="n">
        <v>45869</v>
      </c>
      <c r="C1594" s="23" t="n">
        <v>368535</v>
      </c>
      <c r="D1594" s="23">
        <f>_xlfn.XLOOKUP(C1594,MasterSheet!H:H,MasterSheet!F:F)</f>
        <v/>
      </c>
      <c r="E1594" s="24">
        <f>SUMIFS(MasterSheet!J:J, MasterSheet!B:B, A1594, MasterSheet!D:D, B1594, MasterSheet!H:H, C1594)</f>
        <v/>
      </c>
      <c r="F1594" s="24">
        <f>E1594*D1594</f>
        <v/>
      </c>
      <c r="G1594" s="28">
        <f>SUMIFS(MasterSheet!K:K, MasterSheet!B:B, A1594, MasterSheet!D:D, B1594, MasterSheet!H:H, C1594)</f>
        <v/>
      </c>
      <c r="H1594" s="28">
        <f>G1594*D1594</f>
        <v/>
      </c>
      <c r="I1594" s="30">
        <f>SUMIFS(MasterSheet!L:L, MasterSheet!B:B, A1594, MasterSheet!D:D, B1594, MasterSheet!H:H, C1594)</f>
        <v/>
      </c>
      <c r="J1594" s="30">
        <f>I1594*D1594</f>
        <v/>
      </c>
      <c r="K1594" s="23">
        <f>UPPER(VLOOKUP(C1594,MasterSheet!H:U,14,))</f>
        <v/>
      </c>
    </row>
    <row r="1595">
      <c r="A1595" s="23" t="inlineStr">
        <is>
          <t>EED117596</t>
        </is>
      </c>
      <c r="B1595" s="32" t="n">
        <v>45869</v>
      </c>
      <c r="C1595" s="23" t="n">
        <v>369324</v>
      </c>
      <c r="D1595" s="23">
        <f>_xlfn.XLOOKUP(C1595,MasterSheet!H:H,MasterSheet!F:F)</f>
        <v/>
      </c>
      <c r="E1595" s="24">
        <f>SUMIFS(MasterSheet!J:J, MasterSheet!B:B, A1595, MasterSheet!D:D, B1595, MasterSheet!H:H, C1595)</f>
        <v/>
      </c>
      <c r="F1595" s="24">
        <f>E1595*D1595</f>
        <v/>
      </c>
      <c r="G1595" s="28">
        <f>SUMIFS(MasterSheet!K:K, MasterSheet!B:B, A1595, MasterSheet!D:D, B1595, MasterSheet!H:H, C1595)</f>
        <v/>
      </c>
      <c r="H1595" s="28">
        <f>G1595*D1595</f>
        <v/>
      </c>
      <c r="I1595" s="30">
        <f>SUMIFS(MasterSheet!L:L, MasterSheet!B:B, A1595, MasterSheet!D:D, B1595, MasterSheet!H:H, C1595)</f>
        <v/>
      </c>
      <c r="J1595" s="30">
        <f>I1595*D1595</f>
        <v/>
      </c>
      <c r="K1595" s="23">
        <f>UPPER(VLOOKUP(C1595,MasterSheet!H:U,14,))</f>
        <v/>
      </c>
    </row>
    <row r="1596">
      <c r="A1596" s="23" t="inlineStr">
        <is>
          <t>EED117596</t>
        </is>
      </c>
      <c r="B1596" s="32" t="n">
        <v>45869</v>
      </c>
      <c r="C1596" s="23" t="n">
        <v>375518</v>
      </c>
      <c r="D1596" s="23">
        <f>_xlfn.XLOOKUP(C1596,MasterSheet!H:H,MasterSheet!F:F)</f>
        <v/>
      </c>
      <c r="E1596" s="24">
        <f>SUMIFS(MasterSheet!J:J, MasterSheet!B:B, A1596, MasterSheet!D:D, B1596, MasterSheet!H:H, C1596)</f>
        <v/>
      </c>
      <c r="F1596" s="24">
        <f>E1596*D1596</f>
        <v/>
      </c>
      <c r="G1596" s="28">
        <f>SUMIFS(MasterSheet!K:K, MasterSheet!B:B, A1596, MasterSheet!D:D, B1596, MasterSheet!H:H, C1596)</f>
        <v/>
      </c>
      <c r="H1596" s="28">
        <f>G1596*D1596</f>
        <v/>
      </c>
      <c r="I1596" s="30">
        <f>SUMIFS(MasterSheet!L:L, MasterSheet!B:B, A1596, MasterSheet!D:D, B1596, MasterSheet!H:H, C1596)</f>
        <v/>
      </c>
      <c r="J1596" s="30">
        <f>I1596*D1596</f>
        <v/>
      </c>
      <c r="K1596" s="23">
        <f>UPPER(VLOOKUP(C1596,MasterSheet!H:U,14,))</f>
        <v/>
      </c>
    </row>
    <row r="1597">
      <c r="A1597" s="23" t="inlineStr">
        <is>
          <t>EED117596</t>
        </is>
      </c>
      <c r="B1597" s="32" t="n">
        <v>45869</v>
      </c>
      <c r="C1597" s="23" t="n">
        <v>400128</v>
      </c>
      <c r="D1597" s="23">
        <f>_xlfn.XLOOKUP(C1597,MasterSheet!H:H,MasterSheet!F:F)</f>
        <v/>
      </c>
      <c r="E1597" s="24">
        <f>SUMIFS(MasterSheet!J:J, MasterSheet!B:B, A1597, MasterSheet!D:D, B1597, MasterSheet!H:H, C1597)</f>
        <v/>
      </c>
      <c r="F1597" s="24">
        <f>E1597*D1597</f>
        <v/>
      </c>
      <c r="G1597" s="28">
        <f>SUMIFS(MasterSheet!K:K, MasterSheet!B:B, A1597, MasterSheet!D:D, B1597, MasterSheet!H:H, C1597)</f>
        <v/>
      </c>
      <c r="H1597" s="28">
        <f>G1597*D1597</f>
        <v/>
      </c>
      <c r="I1597" s="30">
        <f>SUMIFS(MasterSheet!L:L, MasterSheet!B:B, A1597, MasterSheet!D:D, B1597, MasterSheet!H:H, C1597)</f>
        <v/>
      </c>
      <c r="J1597" s="30">
        <f>I1597*D1597</f>
        <v/>
      </c>
      <c r="K1597" s="23">
        <f>UPPER(VLOOKUP(C1597,MasterSheet!H:U,14,))</f>
        <v/>
      </c>
    </row>
    <row r="1598">
      <c r="A1598" s="23" t="inlineStr">
        <is>
          <t>EED117596</t>
        </is>
      </c>
      <c r="B1598" s="32" t="n">
        <v>45869</v>
      </c>
      <c r="C1598" s="23" t="n">
        <v>400158</v>
      </c>
      <c r="D1598" s="23">
        <f>_xlfn.XLOOKUP(C1598,MasterSheet!H:H,MasterSheet!F:F)</f>
        <v/>
      </c>
      <c r="E1598" s="24">
        <f>SUMIFS(MasterSheet!J:J, MasterSheet!B:B, A1598, MasterSheet!D:D, B1598, MasterSheet!H:H, C1598)</f>
        <v/>
      </c>
      <c r="F1598" s="24">
        <f>E1598*D1598</f>
        <v/>
      </c>
      <c r="G1598" s="28">
        <f>SUMIFS(MasterSheet!K:K, MasterSheet!B:B, A1598, MasterSheet!D:D, B1598, MasterSheet!H:H, C1598)</f>
        <v/>
      </c>
      <c r="H1598" s="28">
        <f>G1598*D1598</f>
        <v/>
      </c>
      <c r="I1598" s="30">
        <f>SUMIFS(MasterSheet!L:L, MasterSheet!B:B, A1598, MasterSheet!D:D, B1598, MasterSheet!H:H, C1598)</f>
        <v/>
      </c>
      <c r="J1598" s="30">
        <f>I1598*D1598</f>
        <v/>
      </c>
      <c r="K1598" s="23">
        <f>UPPER(VLOOKUP(C1598,MasterSheet!H:U,14,))</f>
        <v/>
      </c>
    </row>
    <row r="1599">
      <c r="A1599" s="23" t="inlineStr">
        <is>
          <t>EED117596</t>
        </is>
      </c>
      <c r="B1599" s="32" t="n">
        <v>45869</v>
      </c>
      <c r="C1599" s="23" t="n">
        <v>400164</v>
      </c>
      <c r="D1599" s="23">
        <f>_xlfn.XLOOKUP(C1599,MasterSheet!H:H,MasterSheet!F:F)</f>
        <v/>
      </c>
      <c r="E1599" s="24">
        <f>SUMIFS(MasterSheet!J:J, MasterSheet!B:B, A1599, MasterSheet!D:D, B1599, MasterSheet!H:H, C1599)</f>
        <v/>
      </c>
      <c r="F1599" s="24">
        <f>E1599*D1599</f>
        <v/>
      </c>
      <c r="G1599" s="28">
        <f>SUMIFS(MasterSheet!K:K, MasterSheet!B:B, A1599, MasterSheet!D:D, B1599, MasterSheet!H:H, C1599)</f>
        <v/>
      </c>
      <c r="H1599" s="28">
        <f>G1599*D1599</f>
        <v/>
      </c>
      <c r="I1599" s="30">
        <f>SUMIFS(MasterSheet!L:L, MasterSheet!B:B, A1599, MasterSheet!D:D, B1599, MasterSheet!H:H, C1599)</f>
        <v/>
      </c>
      <c r="J1599" s="30">
        <f>I1599*D1599</f>
        <v/>
      </c>
      <c r="K1599" s="23">
        <f>UPPER(VLOOKUP(C1599,MasterSheet!H:U,14,))</f>
        <v/>
      </c>
    </row>
    <row r="1600">
      <c r="A1600" s="23" t="inlineStr">
        <is>
          <t>EED117596</t>
        </is>
      </c>
      <c r="B1600" s="32" t="n">
        <v>45869</v>
      </c>
      <c r="C1600" s="23" t="n">
        <v>400247</v>
      </c>
      <c r="D1600" s="23">
        <f>_xlfn.XLOOKUP(C1600,MasterSheet!H:H,MasterSheet!F:F)</f>
        <v/>
      </c>
      <c r="E1600" s="24">
        <f>SUMIFS(MasterSheet!J:J, MasterSheet!B:B, A1600, MasterSheet!D:D, B1600, MasterSheet!H:H, C1600)</f>
        <v/>
      </c>
      <c r="F1600" s="24">
        <f>E1600*D1600</f>
        <v/>
      </c>
      <c r="G1600" s="28">
        <f>SUMIFS(MasterSheet!K:K, MasterSheet!B:B, A1600, MasterSheet!D:D, B1600, MasterSheet!H:H, C1600)</f>
        <v/>
      </c>
      <c r="H1600" s="28">
        <f>G1600*D1600</f>
        <v/>
      </c>
      <c r="I1600" s="30">
        <f>SUMIFS(MasterSheet!L:L, MasterSheet!B:B, A1600, MasterSheet!D:D, B1600, MasterSheet!H:H, C1600)</f>
        <v/>
      </c>
      <c r="J1600" s="30">
        <f>I1600*D1600</f>
        <v/>
      </c>
      <c r="K1600" s="23">
        <f>UPPER(VLOOKUP(C1600,MasterSheet!H:U,14,))</f>
        <v/>
      </c>
    </row>
    <row r="1601">
      <c r="A1601" s="23" t="inlineStr">
        <is>
          <t>EED117596</t>
        </is>
      </c>
      <c r="B1601" s="32" t="n">
        <v>45869</v>
      </c>
      <c r="C1601" s="23" t="n">
        <v>400907</v>
      </c>
      <c r="D1601" s="23">
        <f>_xlfn.XLOOKUP(C1601,MasterSheet!H:H,MasterSheet!F:F)</f>
        <v/>
      </c>
      <c r="E1601" s="24">
        <f>SUMIFS(MasterSheet!J:J, MasterSheet!B:B, A1601, MasterSheet!D:D, B1601, MasterSheet!H:H, C1601)</f>
        <v/>
      </c>
      <c r="F1601" s="24">
        <f>E1601*D1601</f>
        <v/>
      </c>
      <c r="G1601" s="28">
        <f>SUMIFS(MasterSheet!K:K, MasterSheet!B:B, A1601, MasterSheet!D:D, B1601, MasterSheet!H:H, C1601)</f>
        <v/>
      </c>
      <c r="H1601" s="28">
        <f>G1601*D1601</f>
        <v/>
      </c>
      <c r="I1601" s="30">
        <f>SUMIFS(MasterSheet!L:L, MasterSheet!B:B, A1601, MasterSheet!D:D, B1601, MasterSheet!H:H, C1601)</f>
        <v/>
      </c>
      <c r="J1601" s="30">
        <f>I1601*D1601</f>
        <v/>
      </c>
      <c r="K1601" s="23">
        <f>UPPER(VLOOKUP(C1601,MasterSheet!H:U,14,))</f>
        <v/>
      </c>
    </row>
    <row r="1602">
      <c r="A1602" s="23" t="inlineStr">
        <is>
          <t>EED117596</t>
        </is>
      </c>
      <c r="B1602" s="32" t="n">
        <v>45869</v>
      </c>
      <c r="C1602" s="23" t="n">
        <v>401605</v>
      </c>
      <c r="D1602" s="23">
        <f>_xlfn.XLOOKUP(C1602,MasterSheet!H:H,MasterSheet!F:F)</f>
        <v/>
      </c>
      <c r="E1602" s="24">
        <f>SUMIFS(MasterSheet!J:J, MasterSheet!B:B, A1602, MasterSheet!D:D, B1602, MasterSheet!H:H, C1602)</f>
        <v/>
      </c>
      <c r="F1602" s="24">
        <f>E1602*D1602</f>
        <v/>
      </c>
      <c r="G1602" s="28">
        <f>SUMIFS(MasterSheet!K:K, MasterSheet!B:B, A1602, MasterSheet!D:D, B1602, MasterSheet!H:H, C1602)</f>
        <v/>
      </c>
      <c r="H1602" s="28">
        <f>G1602*D1602</f>
        <v/>
      </c>
      <c r="I1602" s="30">
        <f>SUMIFS(MasterSheet!L:L, MasterSheet!B:B, A1602, MasterSheet!D:D, B1602, MasterSheet!H:H, C1602)</f>
        <v/>
      </c>
      <c r="J1602" s="30">
        <f>I1602*D1602</f>
        <v/>
      </c>
      <c r="K1602" s="23">
        <f>UPPER(VLOOKUP(C1602,MasterSheet!H:U,14,))</f>
        <v/>
      </c>
    </row>
    <row r="1603">
      <c r="A1603" s="23" t="inlineStr">
        <is>
          <t>EED117596</t>
        </is>
      </c>
      <c r="B1603" s="32" t="n">
        <v>45869</v>
      </c>
      <c r="C1603" s="23" t="n">
        <v>405207</v>
      </c>
      <c r="D1603" s="23">
        <f>_xlfn.XLOOKUP(C1603,MasterSheet!H:H,MasterSheet!F:F)</f>
        <v/>
      </c>
      <c r="E1603" s="24">
        <f>SUMIFS(MasterSheet!J:J, MasterSheet!B:B, A1603, MasterSheet!D:D, B1603, MasterSheet!H:H, C1603)</f>
        <v/>
      </c>
      <c r="F1603" s="24">
        <f>E1603*D1603</f>
        <v/>
      </c>
      <c r="G1603" s="28">
        <f>SUMIFS(MasterSheet!K:K, MasterSheet!B:B, A1603, MasterSheet!D:D, B1603, MasterSheet!H:H, C1603)</f>
        <v/>
      </c>
      <c r="H1603" s="28">
        <f>G1603*D1603</f>
        <v/>
      </c>
      <c r="I1603" s="30">
        <f>SUMIFS(MasterSheet!L:L, MasterSheet!B:B, A1603, MasterSheet!D:D, B1603, MasterSheet!H:H, C1603)</f>
        <v/>
      </c>
      <c r="J1603" s="30">
        <f>I1603*D1603</f>
        <v/>
      </c>
      <c r="K1603" s="23">
        <f>UPPER(VLOOKUP(C1603,MasterSheet!H:U,14,))</f>
        <v/>
      </c>
    </row>
    <row r="1604">
      <c r="A1604" s="23" t="inlineStr">
        <is>
          <t>EED117596</t>
        </is>
      </c>
      <c r="B1604" s="32" t="n">
        <v>45869</v>
      </c>
      <c r="C1604" s="23" t="n">
        <v>405330</v>
      </c>
      <c r="D1604" s="23">
        <f>_xlfn.XLOOKUP(C1604,MasterSheet!H:H,MasterSheet!F:F)</f>
        <v/>
      </c>
      <c r="E1604" s="24">
        <f>SUMIFS(MasterSheet!J:J, MasterSheet!B:B, A1604, MasterSheet!D:D, B1604, MasterSheet!H:H, C1604)</f>
        <v/>
      </c>
      <c r="F1604" s="24">
        <f>E1604*D1604</f>
        <v/>
      </c>
      <c r="G1604" s="28">
        <f>SUMIFS(MasterSheet!K:K, MasterSheet!B:B, A1604, MasterSheet!D:D, B1604, MasterSheet!H:H, C1604)</f>
        <v/>
      </c>
      <c r="H1604" s="28">
        <f>G1604*D1604</f>
        <v/>
      </c>
      <c r="I1604" s="30">
        <f>SUMIFS(MasterSheet!L:L, MasterSheet!B:B, A1604, MasterSheet!D:D, B1604, MasterSheet!H:H, C1604)</f>
        <v/>
      </c>
      <c r="J1604" s="30">
        <f>I1604*D1604</f>
        <v/>
      </c>
      <c r="K1604" s="23">
        <f>UPPER(VLOOKUP(C1604,MasterSheet!H:U,14,))</f>
        <v/>
      </c>
    </row>
    <row r="1605">
      <c r="A1605" s="23" t="inlineStr">
        <is>
          <t>EED117596</t>
        </is>
      </c>
      <c r="B1605" s="32" t="n">
        <v>45869</v>
      </c>
      <c r="C1605" s="23" t="n">
        <v>405717</v>
      </c>
      <c r="D1605" s="23">
        <f>_xlfn.XLOOKUP(C1605,MasterSheet!H:H,MasterSheet!F:F)</f>
        <v/>
      </c>
      <c r="E1605" s="24">
        <f>SUMIFS(MasterSheet!J:J, MasterSheet!B:B, A1605, MasterSheet!D:D, B1605, MasterSheet!H:H, C1605)</f>
        <v/>
      </c>
      <c r="F1605" s="24">
        <f>E1605*D1605</f>
        <v/>
      </c>
      <c r="G1605" s="28">
        <f>SUMIFS(MasterSheet!K:K, MasterSheet!B:B, A1605, MasterSheet!D:D, B1605, MasterSheet!H:H, C1605)</f>
        <v/>
      </c>
      <c r="H1605" s="28">
        <f>G1605*D1605</f>
        <v/>
      </c>
      <c r="I1605" s="30">
        <f>SUMIFS(MasterSheet!L:L, MasterSheet!B:B, A1605, MasterSheet!D:D, B1605, MasterSheet!H:H, C1605)</f>
        <v/>
      </c>
      <c r="J1605" s="30">
        <f>I1605*D1605</f>
        <v/>
      </c>
      <c r="K1605" s="23">
        <f>UPPER(VLOOKUP(C1605,MasterSheet!H:U,14,))</f>
        <v/>
      </c>
    </row>
    <row r="1606">
      <c r="A1606" s="23" t="inlineStr">
        <is>
          <t>EED117596</t>
        </is>
      </c>
      <c r="B1606" s="32" t="n">
        <v>45869</v>
      </c>
      <c r="C1606" s="23" t="n">
        <v>406515</v>
      </c>
      <c r="D1606" s="23">
        <f>_xlfn.XLOOKUP(C1606,MasterSheet!H:H,MasterSheet!F:F)</f>
        <v/>
      </c>
      <c r="E1606" s="24">
        <f>SUMIFS(MasterSheet!J:J, MasterSheet!B:B, A1606, MasterSheet!D:D, B1606, MasterSheet!H:H, C1606)</f>
        <v/>
      </c>
      <c r="F1606" s="24">
        <f>E1606*D1606</f>
        <v/>
      </c>
      <c r="G1606" s="28">
        <f>SUMIFS(MasterSheet!K:K, MasterSheet!B:B, A1606, MasterSheet!D:D, B1606, MasterSheet!H:H, C1606)</f>
        <v/>
      </c>
      <c r="H1606" s="28">
        <f>G1606*D1606</f>
        <v/>
      </c>
      <c r="I1606" s="30">
        <f>SUMIFS(MasterSheet!L:L, MasterSheet!B:B, A1606, MasterSheet!D:D, B1606, MasterSheet!H:H, C1606)</f>
        <v/>
      </c>
      <c r="J1606" s="30">
        <f>I1606*D1606</f>
        <v/>
      </c>
      <c r="K1606" s="23">
        <f>UPPER(VLOOKUP(C1606,MasterSheet!H:U,14,))</f>
        <v/>
      </c>
    </row>
    <row r="1607">
      <c r="A1607" s="23" t="inlineStr">
        <is>
          <t>EED117596</t>
        </is>
      </c>
      <c r="B1607" s="32" t="n">
        <v>45869</v>
      </c>
      <c r="C1607" s="23" t="n">
        <v>420403</v>
      </c>
      <c r="D1607" s="23">
        <f>_xlfn.XLOOKUP(C1607,MasterSheet!H:H,MasterSheet!F:F)</f>
        <v/>
      </c>
      <c r="E1607" s="24">
        <f>SUMIFS(MasterSheet!J:J, MasterSheet!B:B, A1607, MasterSheet!D:D, B1607, MasterSheet!H:H, C1607)</f>
        <v/>
      </c>
      <c r="F1607" s="24">
        <f>E1607*D1607</f>
        <v/>
      </c>
      <c r="G1607" s="28">
        <f>SUMIFS(MasterSheet!K:K, MasterSheet!B:B, A1607, MasterSheet!D:D, B1607, MasterSheet!H:H, C1607)</f>
        <v/>
      </c>
      <c r="H1607" s="28">
        <f>G1607*D1607</f>
        <v/>
      </c>
      <c r="I1607" s="30">
        <f>SUMIFS(MasterSheet!L:L, MasterSheet!B:B, A1607, MasterSheet!D:D, B1607, MasterSheet!H:H, C1607)</f>
        <v/>
      </c>
      <c r="J1607" s="30">
        <f>I1607*D1607</f>
        <v/>
      </c>
      <c r="K1607" s="23">
        <f>UPPER(VLOOKUP(C1607,MasterSheet!H:U,14,))</f>
        <v/>
      </c>
    </row>
    <row r="1608">
      <c r="A1608" s="23" t="inlineStr">
        <is>
          <t>EED117596</t>
        </is>
      </c>
      <c r="B1608" s="32" t="n">
        <v>45869</v>
      </c>
      <c r="C1608" s="23" t="n">
        <v>420404</v>
      </c>
      <c r="D1608" s="23">
        <f>_xlfn.XLOOKUP(C1608,MasterSheet!H:H,MasterSheet!F:F)</f>
        <v/>
      </c>
      <c r="E1608" s="24">
        <f>SUMIFS(MasterSheet!J:J, MasterSheet!B:B, A1608, MasterSheet!D:D, B1608, MasterSheet!H:H, C1608)</f>
        <v/>
      </c>
      <c r="F1608" s="24">
        <f>E1608*D1608</f>
        <v/>
      </c>
      <c r="G1608" s="28">
        <f>SUMIFS(MasterSheet!K:K, MasterSheet!B:B, A1608, MasterSheet!D:D, B1608, MasterSheet!H:H, C1608)</f>
        <v/>
      </c>
      <c r="H1608" s="28">
        <f>G1608*D1608</f>
        <v/>
      </c>
      <c r="I1608" s="30">
        <f>SUMIFS(MasterSheet!L:L, MasterSheet!B:B, A1608, MasterSheet!D:D, B1608, MasterSheet!H:H, C1608)</f>
        <v/>
      </c>
      <c r="J1608" s="30">
        <f>I1608*D1608</f>
        <v/>
      </c>
      <c r="K1608" s="23">
        <f>UPPER(VLOOKUP(C1608,MasterSheet!H:U,14,))</f>
        <v/>
      </c>
    </row>
    <row r="1609">
      <c r="A1609" s="23" t="inlineStr">
        <is>
          <t>EED117596</t>
        </is>
      </c>
      <c r="B1609" s="32" t="n">
        <v>45869</v>
      </c>
      <c r="C1609" s="23" t="n">
        <v>421601</v>
      </c>
      <c r="D1609" s="23">
        <f>_xlfn.XLOOKUP(C1609,MasterSheet!H:H,MasterSheet!F:F)</f>
        <v/>
      </c>
      <c r="E1609" s="24">
        <f>SUMIFS(MasterSheet!J:J, MasterSheet!B:B, A1609, MasterSheet!D:D, B1609, MasterSheet!H:H, C1609)</f>
        <v/>
      </c>
      <c r="F1609" s="24">
        <f>E1609*D1609</f>
        <v/>
      </c>
      <c r="G1609" s="28">
        <f>SUMIFS(MasterSheet!K:K, MasterSheet!B:B, A1609, MasterSheet!D:D, B1609, MasterSheet!H:H, C1609)</f>
        <v/>
      </c>
      <c r="H1609" s="28">
        <f>G1609*D1609</f>
        <v/>
      </c>
      <c r="I1609" s="30">
        <f>SUMIFS(MasterSheet!L:L, MasterSheet!B:B, A1609, MasterSheet!D:D, B1609, MasterSheet!H:H, C1609)</f>
        <v/>
      </c>
      <c r="J1609" s="30">
        <f>I1609*D1609</f>
        <v/>
      </c>
      <c r="K1609" s="23">
        <f>UPPER(VLOOKUP(C1609,MasterSheet!H:U,14,))</f>
        <v/>
      </c>
    </row>
    <row r="1610">
      <c r="A1610" s="23" t="inlineStr">
        <is>
          <t>EED117596</t>
        </is>
      </c>
      <c r="B1610" s="32" t="n">
        <v>45869</v>
      </c>
      <c r="C1610" s="23" t="n">
        <v>422302</v>
      </c>
      <c r="D1610" s="23">
        <f>_xlfn.XLOOKUP(C1610,MasterSheet!H:H,MasterSheet!F:F)</f>
        <v/>
      </c>
      <c r="E1610" s="24">
        <f>SUMIFS(MasterSheet!J:J, MasterSheet!B:B, A1610, MasterSheet!D:D, B1610, MasterSheet!H:H, C1610)</f>
        <v/>
      </c>
      <c r="F1610" s="24">
        <f>E1610*D1610</f>
        <v/>
      </c>
      <c r="G1610" s="28">
        <f>SUMIFS(MasterSheet!K:K, MasterSheet!B:B, A1610, MasterSheet!D:D, B1610, MasterSheet!H:H, C1610)</f>
        <v/>
      </c>
      <c r="H1610" s="28">
        <f>G1610*D1610</f>
        <v/>
      </c>
      <c r="I1610" s="30">
        <f>SUMIFS(MasterSheet!L:L, MasterSheet!B:B, A1610, MasterSheet!D:D, B1610, MasterSheet!H:H, C1610)</f>
        <v/>
      </c>
      <c r="J1610" s="30">
        <f>I1610*D1610</f>
        <v/>
      </c>
      <c r="K1610" s="23">
        <f>UPPER(VLOOKUP(C1610,MasterSheet!H:U,14,))</f>
        <v/>
      </c>
    </row>
    <row r="1611">
      <c r="A1611" s="23" t="inlineStr">
        <is>
          <t>EED117596</t>
        </is>
      </c>
      <c r="B1611" s="32" t="n">
        <v>45869</v>
      </c>
      <c r="C1611" s="23" t="n">
        <v>423601</v>
      </c>
      <c r="D1611" s="23">
        <f>_xlfn.XLOOKUP(C1611,MasterSheet!H:H,MasterSheet!F:F)</f>
        <v/>
      </c>
      <c r="E1611" s="24">
        <f>SUMIFS(MasterSheet!J:J, MasterSheet!B:B, A1611, MasterSheet!D:D, B1611, MasterSheet!H:H, C1611)</f>
        <v/>
      </c>
      <c r="F1611" s="24">
        <f>E1611*D1611</f>
        <v/>
      </c>
      <c r="G1611" s="28">
        <f>SUMIFS(MasterSheet!K:K, MasterSheet!B:B, A1611, MasterSheet!D:D, B1611, MasterSheet!H:H, C1611)</f>
        <v/>
      </c>
      <c r="H1611" s="28">
        <f>G1611*D1611</f>
        <v/>
      </c>
      <c r="I1611" s="30">
        <f>SUMIFS(MasterSheet!L:L, MasterSheet!B:B, A1611, MasterSheet!D:D, B1611, MasterSheet!H:H, C1611)</f>
        <v/>
      </c>
      <c r="J1611" s="30">
        <f>I1611*D1611</f>
        <v/>
      </c>
      <c r="K1611" s="23">
        <f>UPPER(VLOOKUP(C1611,MasterSheet!H:U,14,))</f>
        <v/>
      </c>
    </row>
    <row r="1612">
      <c r="A1612" s="23" t="inlineStr">
        <is>
          <t>EED117596</t>
        </is>
      </c>
      <c r="B1612" s="32" t="n">
        <v>45869</v>
      </c>
      <c r="C1612" s="23" t="n">
        <v>424807</v>
      </c>
      <c r="D1612" s="23">
        <f>_xlfn.XLOOKUP(C1612,MasterSheet!H:H,MasterSheet!F:F)</f>
        <v/>
      </c>
      <c r="E1612" s="24">
        <f>SUMIFS(MasterSheet!J:J, MasterSheet!B:B, A1612, MasterSheet!D:D, B1612, MasterSheet!H:H, C1612)</f>
        <v/>
      </c>
      <c r="F1612" s="24">
        <f>E1612*D1612</f>
        <v/>
      </c>
      <c r="G1612" s="28">
        <f>SUMIFS(MasterSheet!K:K, MasterSheet!B:B, A1612, MasterSheet!D:D, B1612, MasterSheet!H:H, C1612)</f>
        <v/>
      </c>
      <c r="H1612" s="28">
        <f>G1612*D1612</f>
        <v/>
      </c>
      <c r="I1612" s="30">
        <f>SUMIFS(MasterSheet!L:L, MasterSheet!B:B, A1612, MasterSheet!D:D, B1612, MasterSheet!H:H, C1612)</f>
        <v/>
      </c>
      <c r="J1612" s="30">
        <f>I1612*D1612</f>
        <v/>
      </c>
      <c r="K1612" s="23">
        <f>UPPER(VLOOKUP(C1612,MasterSheet!H:U,14,))</f>
        <v/>
      </c>
    </row>
    <row r="1613">
      <c r="A1613" s="23" t="inlineStr">
        <is>
          <t>EED117596</t>
        </is>
      </c>
      <c r="B1613" s="32" t="n">
        <v>45869</v>
      </c>
      <c r="C1613" s="23" t="n">
        <v>425401</v>
      </c>
      <c r="D1613" s="23">
        <f>_xlfn.XLOOKUP(C1613,MasterSheet!H:H,MasterSheet!F:F)</f>
        <v/>
      </c>
      <c r="E1613" s="24">
        <f>SUMIFS(MasterSheet!J:J, MasterSheet!B:B, A1613, MasterSheet!D:D, B1613, MasterSheet!H:H, C1613)</f>
        <v/>
      </c>
      <c r="F1613" s="24">
        <f>E1613*D1613</f>
        <v/>
      </c>
      <c r="G1613" s="28">
        <f>SUMIFS(MasterSheet!K:K, MasterSheet!B:B, A1613, MasterSheet!D:D, B1613, MasterSheet!H:H, C1613)</f>
        <v/>
      </c>
      <c r="H1613" s="28">
        <f>G1613*D1613</f>
        <v/>
      </c>
      <c r="I1613" s="30">
        <f>SUMIFS(MasterSheet!L:L, MasterSheet!B:B, A1613, MasterSheet!D:D, B1613, MasterSheet!H:H, C1613)</f>
        <v/>
      </c>
      <c r="J1613" s="30">
        <f>I1613*D1613</f>
        <v/>
      </c>
      <c r="K1613" s="23">
        <f>UPPER(VLOOKUP(C1613,MasterSheet!H:U,14,))</f>
        <v/>
      </c>
    </row>
    <row r="1614">
      <c r="A1614" s="23" t="inlineStr">
        <is>
          <t>EED117596</t>
        </is>
      </c>
      <c r="B1614" s="32" t="n">
        <v>45869</v>
      </c>
      <c r="C1614" s="23" t="n">
        <v>640945</v>
      </c>
      <c r="D1614" s="23">
        <f>_xlfn.XLOOKUP(C1614,MasterSheet!H:H,MasterSheet!F:F)</f>
        <v/>
      </c>
      <c r="E1614" s="24">
        <f>SUMIFS(MasterSheet!J:J, MasterSheet!B:B, A1614, MasterSheet!D:D, B1614, MasterSheet!H:H, C1614)</f>
        <v/>
      </c>
      <c r="F1614" s="24">
        <f>E1614*D1614</f>
        <v/>
      </c>
      <c r="G1614" s="28">
        <f>SUMIFS(MasterSheet!K:K, MasterSheet!B:B, A1614, MasterSheet!D:D, B1614, MasterSheet!H:H, C1614)</f>
        <v/>
      </c>
      <c r="H1614" s="28">
        <f>G1614*D1614</f>
        <v/>
      </c>
      <c r="I1614" s="30">
        <f>SUMIFS(MasterSheet!L:L, MasterSheet!B:B, A1614, MasterSheet!D:D, B1614, MasterSheet!H:H, C1614)</f>
        <v/>
      </c>
      <c r="J1614" s="30">
        <f>I1614*D1614</f>
        <v/>
      </c>
      <c r="K1614" s="23">
        <f>UPPER(VLOOKUP(C1614,MasterSheet!H:U,14,))</f>
        <v/>
      </c>
    </row>
    <row r="1615">
      <c r="A1615" s="23" t="inlineStr">
        <is>
          <t>EED117596</t>
        </is>
      </c>
      <c r="B1615" s="32" t="n">
        <v>45869</v>
      </c>
      <c r="C1615" s="23" t="n">
        <v>693504</v>
      </c>
      <c r="D1615" s="23">
        <f>_xlfn.XLOOKUP(C1615,MasterSheet!H:H,MasterSheet!F:F)</f>
        <v/>
      </c>
      <c r="E1615" s="24">
        <f>SUMIFS(MasterSheet!J:J, MasterSheet!B:B, A1615, MasterSheet!D:D, B1615, MasterSheet!H:H, C1615)</f>
        <v/>
      </c>
      <c r="F1615" s="24">
        <f>E1615*D1615</f>
        <v/>
      </c>
      <c r="G1615" s="28">
        <f>SUMIFS(MasterSheet!K:K, MasterSheet!B:B, A1615, MasterSheet!D:D, B1615, MasterSheet!H:H, C1615)</f>
        <v/>
      </c>
      <c r="H1615" s="28">
        <f>G1615*D1615</f>
        <v/>
      </c>
      <c r="I1615" s="30">
        <f>SUMIFS(MasterSheet!L:L, MasterSheet!B:B, A1615, MasterSheet!D:D, B1615, MasterSheet!H:H, C1615)</f>
        <v/>
      </c>
      <c r="J1615" s="30">
        <f>I1615*D1615</f>
        <v/>
      </c>
      <c r="K1615" s="23">
        <f>UPPER(VLOOKUP(C1615,MasterSheet!H:U,14,))</f>
        <v/>
      </c>
    </row>
    <row r="1616">
      <c r="A1616" s="23" t="inlineStr">
        <is>
          <t>EED117596</t>
        </is>
      </c>
      <c r="B1616" s="32" t="n">
        <v>45869</v>
      </c>
      <c r="C1616" s="23" t="n">
        <v>781802</v>
      </c>
      <c r="D1616" s="23">
        <f>_xlfn.XLOOKUP(C1616,MasterSheet!H:H,MasterSheet!F:F)</f>
        <v/>
      </c>
      <c r="E1616" s="24">
        <f>SUMIFS(MasterSheet!J:J, MasterSheet!B:B, A1616, MasterSheet!D:D, B1616, MasterSheet!H:H, C1616)</f>
        <v/>
      </c>
      <c r="F1616" s="24">
        <f>E1616*D1616</f>
        <v/>
      </c>
      <c r="G1616" s="28">
        <f>SUMIFS(MasterSheet!K:K, MasterSheet!B:B, A1616, MasterSheet!D:D, B1616, MasterSheet!H:H, C1616)</f>
        <v/>
      </c>
      <c r="H1616" s="28">
        <f>G1616*D1616</f>
        <v/>
      </c>
      <c r="I1616" s="30">
        <f>SUMIFS(MasterSheet!L:L, MasterSheet!B:B, A1616, MasterSheet!D:D, B1616, MasterSheet!H:H, C1616)</f>
        <v/>
      </c>
      <c r="J1616" s="30">
        <f>I1616*D1616</f>
        <v/>
      </c>
      <c r="K1616" s="23">
        <f>UPPER(VLOOKUP(C1616,MasterSheet!H:U,14,))</f>
        <v/>
      </c>
    </row>
    <row r="1617">
      <c r="A1617" s="23" t="inlineStr">
        <is>
          <t>EED117596</t>
        </is>
      </c>
      <c r="B1617" s="32" t="n">
        <v>45869</v>
      </c>
      <c r="C1617" s="23" t="n">
        <v>783904</v>
      </c>
      <c r="D1617" s="23">
        <f>_xlfn.XLOOKUP(C1617,MasterSheet!H:H,MasterSheet!F:F)</f>
        <v/>
      </c>
      <c r="E1617" s="24">
        <f>SUMIFS(MasterSheet!J:J, MasterSheet!B:B, A1617, MasterSheet!D:D, B1617, MasterSheet!H:H, C1617)</f>
        <v/>
      </c>
      <c r="F1617" s="24">
        <f>E1617*D1617</f>
        <v/>
      </c>
      <c r="G1617" s="28">
        <f>SUMIFS(MasterSheet!K:K, MasterSheet!B:B, A1617, MasterSheet!D:D, B1617, MasterSheet!H:H, C1617)</f>
        <v/>
      </c>
      <c r="H1617" s="28">
        <f>G1617*D1617</f>
        <v/>
      </c>
      <c r="I1617" s="30">
        <f>SUMIFS(MasterSheet!L:L, MasterSheet!B:B, A1617, MasterSheet!D:D, B1617, MasterSheet!H:H, C1617)</f>
        <v/>
      </c>
      <c r="J1617" s="30">
        <f>I1617*D1617</f>
        <v/>
      </c>
      <c r="K1617" s="23">
        <f>UPPER(VLOOKUP(C1617,MasterSheet!H:U,14,))</f>
        <v/>
      </c>
    </row>
    <row r="1618">
      <c r="A1618" s="23" t="inlineStr">
        <is>
          <t>EED117596</t>
        </is>
      </c>
      <c r="B1618" s="32" t="n">
        <v>45869</v>
      </c>
      <c r="C1618" s="23" t="n">
        <v>784002</v>
      </c>
      <c r="D1618" s="23">
        <f>_xlfn.XLOOKUP(C1618,MasterSheet!H:H,MasterSheet!F:F)</f>
        <v/>
      </c>
      <c r="E1618" s="24">
        <f>SUMIFS(MasterSheet!J:J, MasterSheet!B:B, A1618, MasterSheet!D:D, B1618, MasterSheet!H:H, C1618)</f>
        <v/>
      </c>
      <c r="F1618" s="24">
        <f>E1618*D1618</f>
        <v/>
      </c>
      <c r="G1618" s="28">
        <f>SUMIFS(MasterSheet!K:K, MasterSheet!B:B, A1618, MasterSheet!D:D, B1618, MasterSheet!H:H, C1618)</f>
        <v/>
      </c>
      <c r="H1618" s="28">
        <f>G1618*D1618</f>
        <v/>
      </c>
      <c r="I1618" s="30">
        <f>SUMIFS(MasterSheet!L:L, MasterSheet!B:B, A1618, MasterSheet!D:D, B1618, MasterSheet!H:H, C1618)</f>
        <v/>
      </c>
      <c r="J1618" s="30">
        <f>I1618*D1618</f>
        <v/>
      </c>
      <c r="K1618" s="23">
        <f>UPPER(VLOOKUP(C1618,MasterSheet!H:U,14,))</f>
        <v/>
      </c>
    </row>
    <row r="1619">
      <c r="A1619" s="23" t="inlineStr">
        <is>
          <t>EED117596</t>
        </is>
      </c>
      <c r="B1619" s="32" t="n">
        <v>45869</v>
      </c>
      <c r="C1619" s="23" t="n">
        <v>788902</v>
      </c>
      <c r="D1619" s="23">
        <f>_xlfn.XLOOKUP(C1619,MasterSheet!H:H,MasterSheet!F:F)</f>
        <v/>
      </c>
      <c r="E1619" s="24">
        <f>SUMIFS(MasterSheet!J:J, MasterSheet!B:B, A1619, MasterSheet!D:D, B1619, MasterSheet!H:H, C1619)</f>
        <v/>
      </c>
      <c r="F1619" s="24">
        <f>E1619*D1619</f>
        <v/>
      </c>
      <c r="G1619" s="28">
        <f>SUMIFS(MasterSheet!K:K, MasterSheet!B:B, A1619, MasterSheet!D:D, B1619, MasterSheet!H:H, C1619)</f>
        <v/>
      </c>
      <c r="H1619" s="28">
        <f>G1619*D1619</f>
        <v/>
      </c>
      <c r="I1619" s="30">
        <f>SUMIFS(MasterSheet!L:L, MasterSheet!B:B, A1619, MasterSheet!D:D, B1619, MasterSheet!H:H, C1619)</f>
        <v/>
      </c>
      <c r="J1619" s="30">
        <f>I1619*D1619</f>
        <v/>
      </c>
      <c r="K1619" s="23">
        <f>UPPER(VLOOKUP(C1619,MasterSheet!H:U,14,))</f>
        <v/>
      </c>
    </row>
    <row r="1620">
      <c r="A1620" s="23" t="inlineStr">
        <is>
          <t>EED117596</t>
        </is>
      </c>
      <c r="B1620" s="32" t="n">
        <v>45869</v>
      </c>
      <c r="C1620" s="23" t="n">
        <v>914204</v>
      </c>
      <c r="D1620" s="23">
        <f>_xlfn.XLOOKUP(C1620,MasterSheet!H:H,MasterSheet!F:F)</f>
        <v/>
      </c>
      <c r="E1620" s="24">
        <f>SUMIFS(MasterSheet!J:J, MasterSheet!B:B, A1620, MasterSheet!D:D, B1620, MasterSheet!H:H, C1620)</f>
        <v/>
      </c>
      <c r="F1620" s="24">
        <f>E1620*D1620</f>
        <v/>
      </c>
      <c r="G1620" s="28">
        <f>SUMIFS(MasterSheet!K:K, MasterSheet!B:B, A1620, MasterSheet!D:D, B1620, MasterSheet!H:H, C1620)</f>
        <v/>
      </c>
      <c r="H1620" s="28">
        <f>G1620*D1620</f>
        <v/>
      </c>
      <c r="I1620" s="30">
        <f>SUMIFS(MasterSheet!L:L, MasterSheet!B:B, A1620, MasterSheet!D:D, B1620, MasterSheet!H:H, C1620)</f>
        <v/>
      </c>
      <c r="J1620" s="30">
        <f>I1620*D1620</f>
        <v/>
      </c>
      <c r="K1620" s="23">
        <f>UPPER(VLOOKUP(C1620,MasterSheet!H:U,14,))</f>
        <v/>
      </c>
    </row>
    <row r="1621">
      <c r="A1621" s="23" t="inlineStr">
        <is>
          <t>O071825IN3302886G</t>
        </is>
      </c>
      <c r="B1621" s="32" t="n">
        <v>45869</v>
      </c>
      <c r="C1621" s="23" t="inlineStr">
        <is>
          <t>M-007612-01-0005</t>
        </is>
      </c>
      <c r="D1621" s="23">
        <f>_xlfn.XLOOKUP(C1621,MasterSheet!H:H,MasterSheet!F:F)</f>
        <v/>
      </c>
      <c r="E1621" s="24">
        <f>SUMIFS(MasterSheet!J:J, MasterSheet!B:B, A1621, MasterSheet!D:D, B1621, MasterSheet!H:H, C1621)</f>
        <v/>
      </c>
      <c r="F1621" s="24">
        <f>E1621*D1621</f>
        <v/>
      </c>
      <c r="G1621" s="28">
        <f>SUMIFS(MasterSheet!K:K, MasterSheet!B:B, A1621, MasterSheet!D:D, B1621, MasterSheet!H:H, C1621)</f>
        <v/>
      </c>
      <c r="H1621" s="28">
        <f>G1621*D1621</f>
        <v/>
      </c>
      <c r="I1621" s="30">
        <f>SUMIFS(MasterSheet!L:L, MasterSheet!B:B, A1621, MasterSheet!D:D, B1621, MasterSheet!H:H, C1621)</f>
        <v/>
      </c>
      <c r="J1621" s="30">
        <f>I1621*D1621</f>
        <v/>
      </c>
      <c r="K1621" s="23">
        <f>UPPER(VLOOKUP(C1621,MasterSheet!H:U,14,))</f>
        <v/>
      </c>
    </row>
    <row r="1622">
      <c r="A1622" s="23" t="inlineStr">
        <is>
          <t>O071825IN3302886G</t>
        </is>
      </c>
      <c r="B1622" s="32" t="n">
        <v>45869</v>
      </c>
      <c r="C1622" s="23" t="inlineStr">
        <is>
          <t>L-095518-02-0005</t>
        </is>
      </c>
      <c r="D1622" s="23">
        <f>_xlfn.XLOOKUP(C1622,MasterSheet!H:H,MasterSheet!F:F)</f>
        <v/>
      </c>
      <c r="E1622" s="24">
        <f>SUMIFS(MasterSheet!J:J, MasterSheet!B:B, A1622, MasterSheet!D:D, B1622, MasterSheet!H:H, C1622)</f>
        <v/>
      </c>
      <c r="F1622" s="24">
        <f>E1622*D1622</f>
        <v/>
      </c>
      <c r="G1622" s="28">
        <f>SUMIFS(MasterSheet!K:K, MasterSheet!B:B, A1622, MasterSheet!D:D, B1622, MasterSheet!H:H, C1622)</f>
        <v/>
      </c>
      <c r="H1622" s="28">
        <f>G1622*D1622</f>
        <v/>
      </c>
      <c r="I1622" s="30">
        <f>SUMIFS(MasterSheet!L:L, MasterSheet!B:B, A1622, MasterSheet!D:D, B1622, MasterSheet!H:H, C1622)</f>
        <v/>
      </c>
      <c r="J1622" s="30">
        <f>I1622*D1622</f>
        <v/>
      </c>
      <c r="K1622" s="23">
        <f>UPPER(VLOOKUP(C1622,MasterSheet!H:U,14,))</f>
        <v/>
      </c>
    </row>
    <row r="1623">
      <c r="A1623" s="23" t="inlineStr">
        <is>
          <t>O071825IN3302886G</t>
        </is>
      </c>
      <c r="B1623" s="32" t="n">
        <v>45869</v>
      </c>
      <c r="C1623" s="23" t="inlineStr">
        <is>
          <t>L-097263-02-0005</t>
        </is>
      </c>
      <c r="D1623" s="23">
        <f>_xlfn.XLOOKUP(C1623,MasterSheet!H:H,MasterSheet!F:F)</f>
        <v/>
      </c>
      <c r="E1623" s="24">
        <f>SUMIFS(MasterSheet!J:J, MasterSheet!B:B, A1623, MasterSheet!D:D, B1623, MasterSheet!H:H, C1623)</f>
        <v/>
      </c>
      <c r="F1623" s="24">
        <f>E1623*D1623</f>
        <v/>
      </c>
      <c r="G1623" s="28">
        <f>SUMIFS(MasterSheet!K:K, MasterSheet!B:B, A1623, MasterSheet!D:D, B1623, MasterSheet!H:H, C1623)</f>
        <v/>
      </c>
      <c r="H1623" s="28">
        <f>G1623*D1623</f>
        <v/>
      </c>
      <c r="I1623" s="30">
        <f>SUMIFS(MasterSheet!L:L, MasterSheet!B:B, A1623, MasterSheet!D:D, B1623, MasterSheet!H:H, C1623)</f>
        <v/>
      </c>
      <c r="J1623" s="30">
        <f>I1623*D1623</f>
        <v/>
      </c>
      <c r="K1623" s="23">
        <f>UPPER(VLOOKUP(C1623,MasterSheet!H:U,14,))</f>
        <v/>
      </c>
    </row>
    <row r="1624">
      <c r="A1624" s="23" t="inlineStr">
        <is>
          <t>O071825IN3302886G</t>
        </is>
      </c>
      <c r="B1624" s="32" t="n">
        <v>45869</v>
      </c>
      <c r="C1624" s="23" t="inlineStr">
        <is>
          <t>IN-001005-01-05</t>
        </is>
      </c>
      <c r="D1624" s="23">
        <f>_xlfn.XLOOKUP(C1624,MasterSheet!H:H,MasterSheet!F:F)</f>
        <v/>
      </c>
      <c r="E1624" s="24">
        <f>SUMIFS(MasterSheet!J:J, MasterSheet!B:B, A1624, MasterSheet!D:D, B1624, MasterSheet!H:H, C1624)</f>
        <v/>
      </c>
      <c r="F1624" s="24">
        <f>E1624*D1624</f>
        <v/>
      </c>
      <c r="G1624" s="28">
        <f>SUMIFS(MasterSheet!K:K, MasterSheet!B:B, A1624, MasterSheet!D:D, B1624, MasterSheet!H:H, C1624)</f>
        <v/>
      </c>
      <c r="H1624" s="28">
        <f>G1624*D1624</f>
        <v/>
      </c>
      <c r="I1624" s="30">
        <f>SUMIFS(MasterSheet!L:L, MasterSheet!B:B, A1624, MasterSheet!D:D, B1624, MasterSheet!H:H, C1624)</f>
        <v/>
      </c>
      <c r="J1624" s="30">
        <f>I1624*D1624</f>
        <v/>
      </c>
      <c r="K1624" s="23">
        <f>UPPER(VLOOKUP(C1624,MasterSheet!H:U,14,))</f>
        <v/>
      </c>
    </row>
    <row r="1625">
      <c r="A1625" s="23" t="inlineStr">
        <is>
          <t>O071825IN3302886G</t>
        </is>
      </c>
      <c r="B1625" s="32" t="n">
        <v>45869</v>
      </c>
      <c r="C1625" s="23" t="inlineStr">
        <is>
          <t>IH-300834-06-0005</t>
        </is>
      </c>
      <c r="D1625" s="23">
        <f>_xlfn.XLOOKUP(C1625,MasterSheet!H:H,MasterSheet!F:F)</f>
        <v/>
      </c>
      <c r="E1625" s="24">
        <f>SUMIFS(MasterSheet!J:J, MasterSheet!B:B, A1625, MasterSheet!D:D, B1625, MasterSheet!H:H, C1625)</f>
        <v/>
      </c>
      <c r="F1625" s="24">
        <f>E1625*D1625</f>
        <v/>
      </c>
      <c r="G1625" s="28">
        <f>SUMIFS(MasterSheet!K:K, MasterSheet!B:B, A1625, MasterSheet!D:D, B1625, MasterSheet!H:H, C1625)</f>
        <v/>
      </c>
      <c r="H1625" s="28">
        <f>G1625*D1625</f>
        <v/>
      </c>
      <c r="I1625" s="30">
        <f>SUMIFS(MasterSheet!L:L, MasterSheet!B:B, A1625, MasterSheet!D:D, B1625, MasterSheet!H:H, C1625)</f>
        <v/>
      </c>
      <c r="J1625" s="30">
        <f>I1625*D1625</f>
        <v/>
      </c>
      <c r="K1625" s="23">
        <f>UPPER(VLOOKUP(C1625,MasterSheet!H:U,14,))</f>
        <v/>
      </c>
    </row>
    <row r="1626">
      <c r="A1626" s="23" t="inlineStr">
        <is>
          <t>O071825IN3302886G</t>
        </is>
      </c>
      <c r="B1626" s="32" t="n">
        <v>45869</v>
      </c>
      <c r="C1626" s="23" t="inlineStr">
        <is>
          <t>C-300834-05-0005</t>
        </is>
      </c>
      <c r="D1626" s="23">
        <f>_xlfn.XLOOKUP(C1626,MasterSheet!H:H,MasterSheet!F:F)</f>
        <v/>
      </c>
      <c r="E1626" s="24">
        <f>SUMIFS(MasterSheet!J:J, MasterSheet!B:B, A1626, MasterSheet!D:D, B1626, MasterSheet!H:H, C1626)</f>
        <v/>
      </c>
      <c r="F1626" s="24">
        <f>E1626*D1626</f>
        <v/>
      </c>
      <c r="G1626" s="28">
        <f>SUMIFS(MasterSheet!K:K, MasterSheet!B:B, A1626, MasterSheet!D:D, B1626, MasterSheet!H:H, C1626)</f>
        <v/>
      </c>
      <c r="H1626" s="28">
        <f>G1626*D1626</f>
        <v/>
      </c>
      <c r="I1626" s="30">
        <f>SUMIFS(MasterSheet!L:L, MasterSheet!B:B, A1626, MasterSheet!D:D, B1626, MasterSheet!H:H, C1626)</f>
        <v/>
      </c>
      <c r="J1626" s="30">
        <f>I1626*D1626</f>
        <v/>
      </c>
      <c r="K1626" s="23">
        <f>UPPER(VLOOKUP(C1626,MasterSheet!H:U,14,))</f>
        <v/>
      </c>
    </row>
    <row r="1627">
      <c r="A1627" s="23" t="inlineStr">
        <is>
          <t>O071825IN3302886G</t>
        </is>
      </c>
      <c r="B1627" s="32" t="n">
        <v>45869</v>
      </c>
      <c r="C1627" s="23" t="inlineStr">
        <is>
          <t>CN-001000-01-05</t>
        </is>
      </c>
      <c r="D1627" s="23">
        <f>_xlfn.XLOOKUP(C1627,MasterSheet!H:H,MasterSheet!F:F)</f>
        <v/>
      </c>
      <c r="E1627" s="24">
        <f>SUMIFS(MasterSheet!J:J, MasterSheet!B:B, A1627, MasterSheet!D:D, B1627, MasterSheet!H:H, C1627)</f>
        <v/>
      </c>
      <c r="F1627" s="24">
        <f>E1627*D1627</f>
        <v/>
      </c>
      <c r="G1627" s="28">
        <f>SUMIFS(MasterSheet!K:K, MasterSheet!B:B, A1627, MasterSheet!D:D, B1627, MasterSheet!H:H, C1627)</f>
        <v/>
      </c>
      <c r="H1627" s="28">
        <f>G1627*D1627</f>
        <v/>
      </c>
      <c r="I1627" s="30">
        <f>SUMIFS(MasterSheet!L:L, MasterSheet!B:B, A1627, MasterSheet!D:D, B1627, MasterSheet!H:H, C1627)</f>
        <v/>
      </c>
      <c r="J1627" s="30">
        <f>I1627*D1627</f>
        <v/>
      </c>
      <c r="K1627" s="23">
        <f>UPPER(VLOOKUP(C1627,MasterSheet!H:U,14,))</f>
        <v/>
      </c>
    </row>
    <row r="1628">
      <c r="A1628" s="23" t="inlineStr">
        <is>
          <t>O071825IN3302886G</t>
        </is>
      </c>
      <c r="B1628" s="32" t="n">
        <v>45869</v>
      </c>
      <c r="C1628" s="23" t="inlineStr">
        <is>
          <t>VSC10698</t>
        </is>
      </c>
      <c r="D1628" s="23">
        <f>_xlfn.XLOOKUP(C1628,MasterSheet!H:H,MasterSheet!F:F)</f>
        <v/>
      </c>
      <c r="E1628" s="24">
        <f>SUMIFS(MasterSheet!J:J, MasterSheet!B:B, A1628, MasterSheet!D:D, B1628, MasterSheet!H:H, C1628)</f>
        <v/>
      </c>
      <c r="F1628" s="24">
        <f>E1628*D1628</f>
        <v/>
      </c>
      <c r="G1628" s="28">
        <f>SUMIFS(MasterSheet!K:K, MasterSheet!B:B, A1628, MasterSheet!D:D, B1628, MasterSheet!H:H, C1628)</f>
        <v/>
      </c>
      <c r="H1628" s="28">
        <f>G1628*D1628</f>
        <v/>
      </c>
      <c r="I1628" s="30">
        <f>SUMIFS(MasterSheet!L:L, MasterSheet!B:B, A1628, MasterSheet!D:D, B1628, MasterSheet!H:H, C1628)</f>
        <v/>
      </c>
      <c r="J1628" s="30">
        <f>I1628*D1628</f>
        <v/>
      </c>
      <c r="K1628" s="23">
        <f>UPPER(VLOOKUP(C1628,MasterSheet!H:U,14,))</f>
        <v/>
      </c>
    </row>
    <row r="1629">
      <c r="A1629" s="23" t="inlineStr">
        <is>
          <t>O071825IN3302886G</t>
        </is>
      </c>
      <c r="B1629" s="32" t="n">
        <v>45869</v>
      </c>
      <c r="C1629" s="23" t="inlineStr">
        <is>
          <t>VSC6570</t>
        </is>
      </c>
      <c r="D1629" s="23">
        <f>_xlfn.XLOOKUP(C1629,MasterSheet!H:H,MasterSheet!F:F)</f>
        <v/>
      </c>
      <c r="E1629" s="24">
        <f>SUMIFS(MasterSheet!J:J, MasterSheet!B:B, A1629, MasterSheet!D:D, B1629, MasterSheet!H:H, C1629)</f>
        <v/>
      </c>
      <c r="F1629" s="24">
        <f>E1629*D1629</f>
        <v/>
      </c>
      <c r="G1629" s="28">
        <f>SUMIFS(MasterSheet!K:K, MasterSheet!B:B, A1629, MasterSheet!D:D, B1629, MasterSheet!H:H, C1629)</f>
        <v/>
      </c>
      <c r="H1629" s="28">
        <f>G1629*D1629</f>
        <v/>
      </c>
      <c r="I1629" s="30">
        <f>SUMIFS(MasterSheet!L:L, MasterSheet!B:B, A1629, MasterSheet!D:D, B1629, MasterSheet!H:H, C1629)</f>
        <v/>
      </c>
      <c r="J1629" s="30">
        <f>I1629*D1629</f>
        <v/>
      </c>
      <c r="K1629" s="23">
        <f>UPPER(VLOOKUP(C1629,MasterSheet!H:U,14,))</f>
        <v/>
      </c>
    </row>
    <row r="1630">
      <c r="A1630" s="23" t="inlineStr">
        <is>
          <t>O071825IN3302886G</t>
        </is>
      </c>
      <c r="B1630" s="32" t="n">
        <v>45869</v>
      </c>
      <c r="C1630" s="23" t="inlineStr">
        <is>
          <t>V3SH7675-01EG3725</t>
        </is>
      </c>
      <c r="D1630" s="23">
        <f>_xlfn.XLOOKUP(C1630,MasterSheet!H:H,MasterSheet!F:F)</f>
        <v/>
      </c>
      <c r="E1630" s="24">
        <f>SUMIFS(MasterSheet!J:J, MasterSheet!B:B, A1630, MasterSheet!D:D, B1630, MasterSheet!H:H, C1630)</f>
        <v/>
      </c>
      <c r="F1630" s="24">
        <f>E1630*D1630</f>
        <v/>
      </c>
      <c r="G1630" s="28">
        <f>SUMIFS(MasterSheet!K:K, MasterSheet!B:B, A1630, MasterSheet!D:D, B1630, MasterSheet!H:H, C1630)</f>
        <v/>
      </c>
      <c r="H1630" s="28">
        <f>G1630*D1630</f>
        <v/>
      </c>
      <c r="I1630" s="30">
        <f>SUMIFS(MasterSheet!L:L, MasterSheet!B:B, A1630, MasterSheet!D:D, B1630, MasterSheet!H:H, C1630)</f>
        <v/>
      </c>
      <c r="J1630" s="30">
        <f>I1630*D1630</f>
        <v/>
      </c>
      <c r="K1630" s="23">
        <f>UPPER(VLOOKUP(C1630,MasterSheet!H:U,14,))</f>
        <v/>
      </c>
    </row>
    <row r="1631">
      <c r="A1631" s="23" t="inlineStr">
        <is>
          <t>O071825IN3302886G</t>
        </is>
      </c>
      <c r="B1631" s="32" t="n">
        <v>45869</v>
      </c>
      <c r="C1631" s="23" t="inlineStr">
        <is>
          <t>V3SH7675-01EG8061</t>
        </is>
      </c>
      <c r="D1631" s="23">
        <f>_xlfn.XLOOKUP(C1631,MasterSheet!H:H,MasterSheet!F:F)</f>
        <v/>
      </c>
      <c r="E1631" s="24">
        <f>SUMIFS(MasterSheet!J:J, MasterSheet!B:B, A1631, MasterSheet!D:D, B1631, MasterSheet!H:H, C1631)</f>
        <v/>
      </c>
      <c r="F1631" s="24">
        <f>E1631*D1631</f>
        <v/>
      </c>
      <c r="G1631" s="28">
        <f>SUMIFS(MasterSheet!K:K, MasterSheet!B:B, A1631, MasterSheet!D:D, B1631, MasterSheet!H:H, C1631)</f>
        <v/>
      </c>
      <c r="H1631" s="28">
        <f>G1631*D1631</f>
        <v/>
      </c>
      <c r="I1631" s="30">
        <f>SUMIFS(MasterSheet!L:L, MasterSheet!B:B, A1631, MasterSheet!D:D, B1631, MasterSheet!H:H, C1631)</f>
        <v/>
      </c>
      <c r="J1631" s="30">
        <f>I1631*D1631</f>
        <v/>
      </c>
      <c r="K1631" s="23">
        <f>UPPER(VLOOKUP(C1631,MasterSheet!H:U,14,))</f>
        <v/>
      </c>
    </row>
    <row r="1632">
      <c r="A1632" s="23" t="inlineStr">
        <is>
          <t>O071825IN3302886G</t>
        </is>
      </c>
      <c r="B1632" s="32" t="n">
        <v>45869</v>
      </c>
      <c r="C1632" s="23" t="inlineStr">
        <is>
          <t>YSC6273-201936830</t>
        </is>
      </c>
      <c r="D1632" s="23">
        <f>_xlfn.XLOOKUP(C1632,MasterSheet!H:H,MasterSheet!F:F)</f>
        <v/>
      </c>
      <c r="E1632" s="24">
        <f>SUMIFS(MasterSheet!J:J, MasterSheet!B:B, A1632, MasterSheet!D:D, B1632, MasterSheet!H:H, C1632)</f>
        <v/>
      </c>
      <c r="F1632" s="24">
        <f>E1632*D1632</f>
        <v/>
      </c>
      <c r="G1632" s="28">
        <f>SUMIFS(MasterSheet!K:K, MasterSheet!B:B, A1632, MasterSheet!D:D, B1632, MasterSheet!H:H, C1632)</f>
        <v/>
      </c>
      <c r="H1632" s="28">
        <f>G1632*D1632</f>
        <v/>
      </c>
      <c r="I1632" s="30">
        <f>SUMIFS(MasterSheet!L:L, MasterSheet!B:B, A1632, MasterSheet!D:D, B1632, MasterSheet!H:H, C1632)</f>
        <v/>
      </c>
      <c r="J1632" s="30">
        <f>I1632*D1632</f>
        <v/>
      </c>
      <c r="K1632" s="23">
        <f>UPPER(VLOOKUP(C1632,MasterSheet!H:U,14,))</f>
        <v/>
      </c>
    </row>
    <row r="1633">
      <c r="A1633" s="23" t="inlineStr">
        <is>
          <t>O071825IN3302886G</t>
        </is>
      </c>
      <c r="B1633" s="32" t="n">
        <v>45869</v>
      </c>
      <c r="C1633" s="23" t="inlineStr">
        <is>
          <t>T-2004-03</t>
        </is>
      </c>
      <c r="D1633" s="23">
        <f>_xlfn.XLOOKUP(C1633,MasterSheet!H:H,MasterSheet!F:F)</f>
        <v/>
      </c>
      <c r="E1633" s="24">
        <f>SUMIFS(MasterSheet!J:J, MasterSheet!B:B, A1633, MasterSheet!D:D, B1633, MasterSheet!H:H, C1633)</f>
        <v/>
      </c>
      <c r="F1633" s="24">
        <f>E1633*D1633</f>
        <v/>
      </c>
      <c r="G1633" s="28">
        <f>SUMIFS(MasterSheet!K:K, MasterSheet!B:B, A1633, MasterSheet!D:D, B1633, MasterSheet!H:H, C1633)</f>
        <v/>
      </c>
      <c r="H1633" s="28">
        <f>G1633*D1633</f>
        <v/>
      </c>
      <c r="I1633" s="30">
        <f>SUMIFS(MasterSheet!L:L, MasterSheet!B:B, A1633, MasterSheet!D:D, B1633, MasterSheet!H:H, C1633)</f>
        <v/>
      </c>
      <c r="J1633" s="30">
        <f>I1633*D1633</f>
        <v/>
      </c>
      <c r="K1633" s="23">
        <f>UPPER(VLOOKUP(C1633,MasterSheet!H:U,14,))</f>
        <v/>
      </c>
    </row>
    <row r="1634">
      <c r="A1634" s="23" t="n">
        <v>194911</v>
      </c>
      <c r="B1634" s="32" t="n">
        <v>45870</v>
      </c>
      <c r="C1634" s="23" t="inlineStr">
        <is>
          <t>Z1004</t>
        </is>
      </c>
      <c r="D1634" s="23">
        <f>_xlfn.XLOOKUP(C1634,MasterSheet!H:H,MasterSheet!F:F)</f>
        <v/>
      </c>
      <c r="E1634" s="24">
        <f>SUMIFS(MasterSheet!J:J, MasterSheet!B:B, A1634, MasterSheet!D:D, B1634, MasterSheet!H:H, C1634)</f>
        <v/>
      </c>
      <c r="F1634" s="24">
        <f>E1634*D1634</f>
        <v/>
      </c>
      <c r="G1634" s="28">
        <f>SUMIFS(MasterSheet!K:K, MasterSheet!B:B, A1634, MasterSheet!D:D, B1634, MasterSheet!H:H, C1634)</f>
        <v/>
      </c>
      <c r="H1634" s="28">
        <f>G1634*D1634</f>
        <v/>
      </c>
      <c r="I1634" s="30">
        <f>SUMIFS(MasterSheet!L:L, MasterSheet!B:B, A1634, MasterSheet!D:D, B1634, MasterSheet!H:H, C1634)</f>
        <v/>
      </c>
      <c r="J1634" s="30">
        <f>I1634*D1634</f>
        <v/>
      </c>
      <c r="K1634" s="23">
        <f>UPPER(VLOOKUP(C1634,MasterSheet!H:U,14,))</f>
        <v/>
      </c>
    </row>
    <row r="1635">
      <c r="A1635" s="23" t="n">
        <v>194911</v>
      </c>
      <c r="B1635" s="32" t="n">
        <v>45870</v>
      </c>
      <c r="C1635" s="23" t="inlineStr">
        <is>
          <t>F5050</t>
        </is>
      </c>
      <c r="D1635" s="23">
        <f>_xlfn.XLOOKUP(C1635,MasterSheet!H:H,MasterSheet!F:F)</f>
        <v/>
      </c>
      <c r="E1635" s="24">
        <f>SUMIFS(MasterSheet!J:J, MasterSheet!B:B, A1635, MasterSheet!D:D, B1635, MasterSheet!H:H, C1635)</f>
        <v/>
      </c>
      <c r="F1635" s="24">
        <f>E1635*D1635</f>
        <v/>
      </c>
      <c r="G1635" s="28">
        <f>SUMIFS(MasterSheet!K:K, MasterSheet!B:B, A1635, MasterSheet!D:D, B1635, MasterSheet!H:H, C1635)</f>
        <v/>
      </c>
      <c r="H1635" s="28">
        <f>G1635*D1635</f>
        <v/>
      </c>
      <c r="I1635" s="30">
        <f>SUMIFS(MasterSheet!L:L, MasterSheet!B:B, A1635, MasterSheet!D:D, B1635, MasterSheet!H:H, C1635)</f>
        <v/>
      </c>
      <c r="J1635" s="30">
        <f>I1635*D1635</f>
        <v/>
      </c>
      <c r="K1635" s="23">
        <f>UPPER(VLOOKUP(C1635,MasterSheet!H:U,14,))</f>
        <v/>
      </c>
    </row>
    <row r="1636">
      <c r="A1636" s="23" t="inlineStr">
        <is>
          <t>Opening Stock</t>
        </is>
      </c>
      <c r="B1636" s="32" t="n">
        <v>45870</v>
      </c>
      <c r="C1636" s="23" t="n">
        <v>41003</v>
      </c>
      <c r="D1636" s="23">
        <f>_xlfn.XLOOKUP(C1636,MasterSheet!H:H,MasterSheet!F:F)</f>
        <v/>
      </c>
      <c r="E1636" s="24">
        <f>SUMIFS(MasterSheet!J:J, MasterSheet!B:B, A1636, MasterSheet!D:D, B1636, MasterSheet!H:H, C1636)</f>
        <v/>
      </c>
      <c r="F1636" s="24">
        <f>E1636*D1636</f>
        <v/>
      </c>
      <c r="G1636" s="28">
        <f>SUMIFS(MasterSheet!K:K, MasterSheet!B:B, A1636, MasterSheet!D:D, B1636, MasterSheet!H:H, C1636)</f>
        <v/>
      </c>
      <c r="H1636" s="28">
        <f>G1636*D1636</f>
        <v/>
      </c>
      <c r="I1636" s="30">
        <f>SUMIFS(MasterSheet!L:L, MasterSheet!B:B, A1636, MasterSheet!D:D, B1636, MasterSheet!H:H, C1636)</f>
        <v/>
      </c>
      <c r="J1636" s="30">
        <f>I1636*D1636</f>
        <v/>
      </c>
      <c r="K1636" s="23">
        <f>UPPER(VLOOKUP(C1636,MasterSheet!H:U,14,))</f>
        <v/>
      </c>
    </row>
    <row r="1637">
      <c r="A1637" s="23" t="inlineStr">
        <is>
          <t>Opening Stock</t>
        </is>
      </c>
      <c r="B1637" s="32" t="n">
        <v>45870</v>
      </c>
      <c r="C1637" s="23" t="inlineStr">
        <is>
          <t>41003-T</t>
        </is>
      </c>
      <c r="D1637" s="23">
        <f>_xlfn.XLOOKUP(C1637,MasterSheet!H:H,MasterSheet!F:F)</f>
        <v/>
      </c>
      <c r="E1637" s="24">
        <f>SUMIFS(MasterSheet!J:J, MasterSheet!B:B, A1637, MasterSheet!D:D, B1637, MasterSheet!H:H, C1637)</f>
        <v/>
      </c>
      <c r="F1637" s="24">
        <f>E1637*D1637</f>
        <v/>
      </c>
      <c r="G1637" s="28">
        <f>SUMIFS(MasterSheet!K:K, MasterSheet!B:B, A1637, MasterSheet!D:D, B1637, MasterSheet!H:H, C1637)</f>
        <v/>
      </c>
      <c r="H1637" s="28">
        <f>G1637*D1637</f>
        <v/>
      </c>
      <c r="I1637" s="30">
        <f>SUMIFS(MasterSheet!L:L, MasterSheet!B:B, A1637, MasterSheet!D:D, B1637, MasterSheet!H:H, C1637)</f>
        <v/>
      </c>
      <c r="J1637" s="30">
        <f>I1637*D1637</f>
        <v/>
      </c>
      <c r="K1637" s="23">
        <f>UPPER(VLOOKUP(C1637,MasterSheet!H:U,14,))</f>
        <v/>
      </c>
    </row>
    <row r="1638">
      <c r="A1638" s="23" t="inlineStr">
        <is>
          <t>INV250730-073</t>
        </is>
      </c>
      <c r="B1638" s="32" t="n">
        <v>45873</v>
      </c>
      <c r="C1638" s="23" t="inlineStr">
        <is>
          <t>T21675</t>
        </is>
      </c>
      <c r="D1638" s="23">
        <f>_xlfn.XLOOKUP(C1638,MasterSheet!H:H,MasterSheet!F:F)</f>
        <v/>
      </c>
      <c r="E1638" s="24">
        <f>SUMIFS(MasterSheet!J:J, MasterSheet!B:B, A1638, MasterSheet!D:D, B1638, MasterSheet!H:H, C1638)</f>
        <v/>
      </c>
      <c r="F1638" s="24">
        <f>E1638*D1638</f>
        <v/>
      </c>
      <c r="G1638" s="28">
        <f>SUMIFS(MasterSheet!K:K, MasterSheet!B:B, A1638, MasterSheet!D:D, B1638, MasterSheet!H:H, C1638)</f>
        <v/>
      </c>
      <c r="H1638" s="28">
        <f>G1638*D1638</f>
        <v/>
      </c>
      <c r="I1638" s="30">
        <f>SUMIFS(MasterSheet!L:L, MasterSheet!B:B, A1638, MasterSheet!D:D, B1638, MasterSheet!H:H, C1638)</f>
        <v/>
      </c>
      <c r="J1638" s="30">
        <f>I1638*D1638</f>
        <v/>
      </c>
      <c r="K1638" s="23">
        <f>UPPER(VLOOKUP(C1638,MasterSheet!H:U,14,))</f>
        <v/>
      </c>
    </row>
    <row r="1639">
      <c r="A1639" s="23" t="inlineStr">
        <is>
          <t>INV250730-073</t>
        </is>
      </c>
      <c r="B1639" s="32" t="n">
        <v>45873</v>
      </c>
      <c r="C1639" s="23" t="inlineStr">
        <is>
          <t>TN6772</t>
        </is>
      </c>
      <c r="D1639" s="23">
        <f>_xlfn.XLOOKUP(C1639,MasterSheet!H:H,MasterSheet!F:F)</f>
        <v/>
      </c>
      <c r="E1639" s="24">
        <f>SUMIFS(MasterSheet!J:J, MasterSheet!B:B, A1639, MasterSheet!D:D, B1639, MasterSheet!H:H, C1639)</f>
        <v/>
      </c>
      <c r="F1639" s="24">
        <f>E1639*D1639</f>
        <v/>
      </c>
      <c r="G1639" s="28">
        <f>SUMIFS(MasterSheet!K:K, MasterSheet!B:B, A1639, MasterSheet!D:D, B1639, MasterSheet!H:H, C1639)</f>
        <v/>
      </c>
      <c r="H1639" s="28">
        <f>G1639*D1639</f>
        <v/>
      </c>
      <c r="I1639" s="30">
        <f>SUMIFS(MasterSheet!L:L, MasterSheet!B:B, A1639, MasterSheet!D:D, B1639, MasterSheet!H:H, C1639)</f>
        <v/>
      </c>
      <c r="J1639" s="30">
        <f>I1639*D1639</f>
        <v/>
      </c>
      <c r="K1639" s="23">
        <f>UPPER(VLOOKUP(C1639,MasterSheet!H:U,14,))</f>
        <v/>
      </c>
    </row>
    <row r="1640">
      <c r="A1640" s="23" t="inlineStr">
        <is>
          <t>INV250730-075</t>
        </is>
      </c>
      <c r="B1640" s="32" t="n">
        <v>45873</v>
      </c>
      <c r="C1640" s="23" t="inlineStr">
        <is>
          <t>T1130</t>
        </is>
      </c>
      <c r="D1640" s="23">
        <f>_xlfn.XLOOKUP(C1640,MasterSheet!H:H,MasterSheet!F:F)</f>
        <v/>
      </c>
      <c r="E1640" s="24">
        <f>SUMIFS(MasterSheet!J:J, MasterSheet!B:B, A1640, MasterSheet!D:D, B1640, MasterSheet!H:H, C1640)</f>
        <v/>
      </c>
      <c r="F1640" s="24">
        <f>E1640*D1640</f>
        <v/>
      </c>
      <c r="G1640" s="28">
        <f>SUMIFS(MasterSheet!K:K, MasterSheet!B:B, A1640, MasterSheet!D:D, B1640, MasterSheet!H:H, C1640)</f>
        <v/>
      </c>
      <c r="H1640" s="28">
        <f>G1640*D1640</f>
        <v/>
      </c>
      <c r="I1640" s="30">
        <f>SUMIFS(MasterSheet!L:L, MasterSheet!B:B, A1640, MasterSheet!D:D, B1640, MasterSheet!H:H, C1640)</f>
        <v/>
      </c>
      <c r="J1640" s="30">
        <f>I1640*D1640</f>
        <v/>
      </c>
      <c r="K1640" s="23">
        <f>UPPER(VLOOKUP(C1640,MasterSheet!H:U,14,))</f>
        <v/>
      </c>
    </row>
    <row r="1641">
      <c r="A1641" s="23" t="inlineStr">
        <is>
          <t>INV250730-076</t>
        </is>
      </c>
      <c r="B1641" s="32" t="n">
        <v>45873</v>
      </c>
      <c r="C1641" s="23" t="inlineStr">
        <is>
          <t>TN1729</t>
        </is>
      </c>
      <c r="D1641" s="23">
        <f>_xlfn.XLOOKUP(C1641,MasterSheet!H:H,MasterSheet!F:F)</f>
        <v/>
      </c>
      <c r="E1641" s="24">
        <f>SUMIFS(MasterSheet!J:J, MasterSheet!B:B, A1641, MasterSheet!D:D, B1641, MasterSheet!H:H, C1641)</f>
        <v/>
      </c>
      <c r="F1641" s="24">
        <f>E1641*D1641</f>
        <v/>
      </c>
      <c r="G1641" s="28">
        <f>SUMIFS(MasterSheet!K:K, MasterSheet!B:B, A1641, MasterSheet!D:D, B1641, MasterSheet!H:H, C1641)</f>
        <v/>
      </c>
      <c r="H1641" s="28">
        <f>G1641*D1641</f>
        <v/>
      </c>
      <c r="I1641" s="30">
        <f>SUMIFS(MasterSheet!L:L, MasterSheet!B:B, A1641, MasterSheet!D:D, B1641, MasterSheet!H:H, C1641)</f>
        <v/>
      </c>
      <c r="J1641" s="30">
        <f>I1641*D1641</f>
        <v/>
      </c>
      <c r="K1641" s="23">
        <f>UPPER(VLOOKUP(C1641,MasterSheet!H:U,14,))</f>
        <v/>
      </c>
    </row>
    <row r="1642">
      <c r="A1642" s="23" t="inlineStr">
        <is>
          <t>INV250730-077</t>
        </is>
      </c>
      <c r="B1642" s="32" t="n">
        <v>45873</v>
      </c>
      <c r="C1642" s="23" t="inlineStr">
        <is>
          <t>T6568</t>
        </is>
      </c>
      <c r="D1642" s="23">
        <f>_xlfn.XLOOKUP(C1642,MasterSheet!H:H,MasterSheet!F:F)</f>
        <v/>
      </c>
      <c r="E1642" s="24">
        <f>SUMIFS(MasterSheet!J:J, MasterSheet!B:B, A1642, MasterSheet!D:D, B1642, MasterSheet!H:H, C1642)</f>
        <v/>
      </c>
      <c r="F1642" s="24">
        <f>E1642*D1642</f>
        <v/>
      </c>
      <c r="G1642" s="28">
        <f>SUMIFS(MasterSheet!K:K, MasterSheet!B:B, A1642, MasterSheet!D:D, B1642, MasterSheet!H:H, C1642)</f>
        <v/>
      </c>
      <c r="H1642" s="28">
        <f>G1642*D1642</f>
        <v/>
      </c>
      <c r="I1642" s="30">
        <f>SUMIFS(MasterSheet!L:L, MasterSheet!B:B, A1642, MasterSheet!D:D, B1642, MasterSheet!H:H, C1642)</f>
        <v/>
      </c>
      <c r="J1642" s="30">
        <f>I1642*D1642</f>
        <v/>
      </c>
      <c r="K1642" s="23">
        <f>UPPER(VLOOKUP(C1642,MasterSheet!H:U,14,))</f>
        <v/>
      </c>
    </row>
    <row r="1643">
      <c r="A1643" s="23" t="inlineStr">
        <is>
          <t>INV250730-078</t>
        </is>
      </c>
      <c r="B1643" s="32" t="n">
        <v>45873</v>
      </c>
      <c r="C1643" s="23" t="inlineStr">
        <is>
          <t>T13018</t>
        </is>
      </c>
      <c r="D1643" s="23">
        <f>_xlfn.XLOOKUP(C1643,MasterSheet!H:H,MasterSheet!F:F)</f>
        <v/>
      </c>
      <c r="E1643" s="24">
        <f>SUMIFS(MasterSheet!J:J, MasterSheet!B:B, A1643, MasterSheet!D:D, B1643, MasterSheet!H:H, C1643)</f>
        <v/>
      </c>
      <c r="F1643" s="24">
        <f>E1643*D1643</f>
        <v/>
      </c>
      <c r="G1643" s="28">
        <f>SUMIFS(MasterSheet!K:K, MasterSheet!B:B, A1643, MasterSheet!D:D, B1643, MasterSheet!H:H, C1643)</f>
        <v/>
      </c>
      <c r="H1643" s="28">
        <f>G1643*D1643</f>
        <v/>
      </c>
      <c r="I1643" s="30">
        <f>SUMIFS(MasterSheet!L:L, MasterSheet!B:B, A1643, MasterSheet!D:D, B1643, MasterSheet!H:H, C1643)</f>
        <v/>
      </c>
      <c r="J1643" s="30">
        <f>I1643*D1643</f>
        <v/>
      </c>
      <c r="K1643" s="23">
        <f>UPPER(VLOOKUP(C1643,MasterSheet!H:U,14,))</f>
        <v/>
      </c>
    </row>
    <row r="1644">
      <c r="A1644" s="23" t="inlineStr">
        <is>
          <t>INV250730-078</t>
        </is>
      </c>
      <c r="B1644" s="32" t="n">
        <v>45873</v>
      </c>
      <c r="C1644" s="23" t="inlineStr">
        <is>
          <t>T1614</t>
        </is>
      </c>
      <c r="D1644" s="23">
        <f>_xlfn.XLOOKUP(C1644,MasterSheet!H:H,MasterSheet!F:F)</f>
        <v/>
      </c>
      <c r="E1644" s="24">
        <f>SUMIFS(MasterSheet!J:J, MasterSheet!B:B, A1644, MasterSheet!D:D, B1644, MasterSheet!H:H, C1644)</f>
        <v/>
      </c>
      <c r="F1644" s="24">
        <f>E1644*D1644</f>
        <v/>
      </c>
      <c r="G1644" s="28">
        <f>SUMIFS(MasterSheet!K:K, MasterSheet!B:B, A1644, MasterSheet!D:D, B1644, MasterSheet!H:H, C1644)</f>
        <v/>
      </c>
      <c r="H1644" s="28">
        <f>G1644*D1644</f>
        <v/>
      </c>
      <c r="I1644" s="30">
        <f>SUMIFS(MasterSheet!L:L, MasterSheet!B:B, A1644, MasterSheet!D:D, B1644, MasterSheet!H:H, C1644)</f>
        <v/>
      </c>
      <c r="J1644" s="30">
        <f>I1644*D1644</f>
        <v/>
      </c>
      <c r="K1644" s="23">
        <f>UPPER(VLOOKUP(C1644,MasterSheet!H:U,14,))</f>
        <v/>
      </c>
    </row>
    <row r="1645">
      <c r="A1645" s="23" t="inlineStr">
        <is>
          <t>INV250730-078</t>
        </is>
      </c>
      <c r="B1645" s="32" t="n">
        <v>45873</v>
      </c>
      <c r="C1645" s="23" t="inlineStr">
        <is>
          <t>T0450L</t>
        </is>
      </c>
      <c r="D1645" s="23">
        <f>_xlfn.XLOOKUP(C1645,MasterSheet!H:H,MasterSheet!F:F)</f>
        <v/>
      </c>
      <c r="E1645" s="24">
        <f>SUMIFS(MasterSheet!J:J, MasterSheet!B:B, A1645, MasterSheet!D:D, B1645, MasterSheet!H:H, C1645)</f>
        <v/>
      </c>
      <c r="F1645" s="24">
        <f>E1645*D1645</f>
        <v/>
      </c>
      <c r="G1645" s="28">
        <f>SUMIFS(MasterSheet!K:K, MasterSheet!B:B, A1645, MasterSheet!D:D, B1645, MasterSheet!H:H, C1645)</f>
        <v/>
      </c>
      <c r="H1645" s="28">
        <f>G1645*D1645</f>
        <v/>
      </c>
      <c r="I1645" s="30">
        <f>SUMIFS(MasterSheet!L:L, MasterSheet!B:B, A1645, MasterSheet!D:D, B1645, MasterSheet!H:H, C1645)</f>
        <v/>
      </c>
      <c r="J1645" s="30">
        <f>I1645*D1645</f>
        <v/>
      </c>
      <c r="K1645" s="23">
        <f>UPPER(VLOOKUP(C1645,MasterSheet!H:U,14,))</f>
        <v/>
      </c>
    </row>
    <row r="1646">
      <c r="A1646" s="23" t="inlineStr">
        <is>
          <t>INV250730-079</t>
        </is>
      </c>
      <c r="B1646" s="32" t="n">
        <v>45873</v>
      </c>
      <c r="C1646" s="23" t="inlineStr">
        <is>
          <t>T5144</t>
        </is>
      </c>
      <c r="D1646" s="23">
        <f>_xlfn.XLOOKUP(C1646,MasterSheet!H:H,MasterSheet!F:F)</f>
        <v/>
      </c>
      <c r="E1646" s="24">
        <f>SUMIFS(MasterSheet!J:J, MasterSheet!B:B, A1646, MasterSheet!D:D, B1646, MasterSheet!H:H, C1646)</f>
        <v/>
      </c>
      <c r="F1646" s="24">
        <f>E1646*D1646</f>
        <v/>
      </c>
      <c r="G1646" s="28">
        <f>SUMIFS(MasterSheet!K:K, MasterSheet!B:B, A1646, MasterSheet!D:D, B1646, MasterSheet!H:H, C1646)</f>
        <v/>
      </c>
      <c r="H1646" s="28">
        <f>G1646*D1646</f>
        <v/>
      </c>
      <c r="I1646" s="30">
        <f>SUMIFS(MasterSheet!L:L, MasterSheet!B:B, A1646, MasterSheet!D:D, B1646, MasterSheet!H:H, C1646)</f>
        <v/>
      </c>
      <c r="J1646" s="30">
        <f>I1646*D1646</f>
        <v/>
      </c>
      <c r="K1646" s="23">
        <f>UPPER(VLOOKUP(C1646,MasterSheet!H:U,14,))</f>
        <v/>
      </c>
    </row>
    <row r="1647">
      <c r="A1647" s="23" t="inlineStr">
        <is>
          <t>INV250730-079</t>
        </is>
      </c>
      <c r="B1647" s="32" t="n">
        <v>45873</v>
      </c>
      <c r="C1647" s="23" t="inlineStr">
        <is>
          <t>T19029</t>
        </is>
      </c>
      <c r="D1647" s="23">
        <f>_xlfn.XLOOKUP(C1647,MasterSheet!H:H,MasterSheet!F:F)</f>
        <v/>
      </c>
      <c r="E1647" s="24">
        <f>SUMIFS(MasterSheet!J:J, MasterSheet!B:B, A1647, MasterSheet!D:D, B1647, MasterSheet!H:H, C1647)</f>
        <v/>
      </c>
      <c r="F1647" s="24">
        <f>E1647*D1647</f>
        <v/>
      </c>
      <c r="G1647" s="28">
        <f>SUMIFS(MasterSheet!K:K, MasterSheet!B:B, A1647, MasterSheet!D:D, B1647, MasterSheet!H:H, C1647)</f>
        <v/>
      </c>
      <c r="H1647" s="28">
        <f>G1647*D1647</f>
        <v/>
      </c>
      <c r="I1647" s="30">
        <f>SUMIFS(MasterSheet!L:L, MasterSheet!B:B, A1647, MasterSheet!D:D, B1647, MasterSheet!H:H, C1647)</f>
        <v/>
      </c>
      <c r="J1647" s="30">
        <f>I1647*D1647</f>
        <v/>
      </c>
      <c r="K1647" s="23">
        <f>UPPER(VLOOKUP(C1647,MasterSheet!H:U,14,))</f>
        <v/>
      </c>
    </row>
    <row r="1648">
      <c r="A1648" s="23" t="inlineStr">
        <is>
          <t>INV250730-079</t>
        </is>
      </c>
      <c r="B1648" s="32" t="n">
        <v>45873</v>
      </c>
      <c r="C1648" s="23" t="inlineStr">
        <is>
          <t>T4360</t>
        </is>
      </c>
      <c r="D1648" s="23">
        <f>_xlfn.XLOOKUP(C1648,MasterSheet!H:H,MasterSheet!F:F)</f>
        <v/>
      </c>
      <c r="E1648" s="24">
        <f>SUMIFS(MasterSheet!J:J, MasterSheet!B:B, A1648, MasterSheet!D:D, B1648, MasterSheet!H:H, C1648)</f>
        <v/>
      </c>
      <c r="F1648" s="24">
        <f>E1648*D1648</f>
        <v/>
      </c>
      <c r="G1648" s="28">
        <f>SUMIFS(MasterSheet!K:K, MasterSheet!B:B, A1648, MasterSheet!D:D, B1648, MasterSheet!H:H, C1648)</f>
        <v/>
      </c>
      <c r="H1648" s="28">
        <f>G1648*D1648</f>
        <v/>
      </c>
      <c r="I1648" s="30">
        <f>SUMIFS(MasterSheet!L:L, MasterSheet!B:B, A1648, MasterSheet!D:D, B1648, MasterSheet!H:H, C1648)</f>
        <v/>
      </c>
      <c r="J1648" s="30">
        <f>I1648*D1648</f>
        <v/>
      </c>
      <c r="K1648" s="23">
        <f>UPPER(VLOOKUP(C1648,MasterSheet!H:U,14,))</f>
        <v/>
      </c>
    </row>
    <row r="1649">
      <c r="A1649" s="23" t="inlineStr">
        <is>
          <t>INV250730-079</t>
        </is>
      </c>
      <c r="B1649" s="32" t="n">
        <v>45873</v>
      </c>
      <c r="C1649" s="23" t="inlineStr">
        <is>
          <t>T1537</t>
        </is>
      </c>
      <c r="D1649" s="23">
        <f>_xlfn.XLOOKUP(C1649,MasterSheet!H:H,MasterSheet!F:F)</f>
        <v/>
      </c>
      <c r="E1649" s="24">
        <f>SUMIFS(MasterSheet!J:J, MasterSheet!B:B, A1649, MasterSheet!D:D, B1649, MasterSheet!H:H, C1649)</f>
        <v/>
      </c>
      <c r="F1649" s="24">
        <f>E1649*D1649</f>
        <v/>
      </c>
      <c r="G1649" s="28">
        <f>SUMIFS(MasterSheet!K:K, MasterSheet!B:B, A1649, MasterSheet!D:D, B1649, MasterSheet!H:H, C1649)</f>
        <v/>
      </c>
      <c r="H1649" s="28">
        <f>G1649*D1649</f>
        <v/>
      </c>
      <c r="I1649" s="30">
        <f>SUMIFS(MasterSheet!L:L, MasterSheet!B:B, A1649, MasterSheet!D:D, B1649, MasterSheet!H:H, C1649)</f>
        <v/>
      </c>
      <c r="J1649" s="30">
        <f>I1649*D1649</f>
        <v/>
      </c>
      <c r="K1649" s="23">
        <f>UPPER(VLOOKUP(C1649,MasterSheet!H:U,14,))</f>
        <v/>
      </c>
    </row>
    <row r="1650">
      <c r="A1650" s="23" t="inlineStr">
        <is>
          <t>INV250730-079</t>
        </is>
      </c>
      <c r="B1650" s="32" t="n">
        <v>45873</v>
      </c>
      <c r="C1650" s="23" t="inlineStr">
        <is>
          <t>T3985</t>
        </is>
      </c>
      <c r="D1650" s="23">
        <f>_xlfn.XLOOKUP(C1650,MasterSheet!H:H,MasterSheet!F:F)</f>
        <v/>
      </c>
      <c r="E1650" s="24">
        <f>SUMIFS(MasterSheet!J:J, MasterSheet!B:B, A1650, MasterSheet!D:D, B1650, MasterSheet!H:H, C1650)</f>
        <v/>
      </c>
      <c r="F1650" s="24">
        <f>E1650*D1650</f>
        <v/>
      </c>
      <c r="G1650" s="28">
        <f>SUMIFS(MasterSheet!K:K, MasterSheet!B:B, A1650, MasterSheet!D:D, B1650, MasterSheet!H:H, C1650)</f>
        <v/>
      </c>
      <c r="H1650" s="28">
        <f>G1650*D1650</f>
        <v/>
      </c>
      <c r="I1650" s="30">
        <f>SUMIFS(MasterSheet!L:L, MasterSheet!B:B, A1650, MasterSheet!D:D, B1650, MasterSheet!H:H, C1650)</f>
        <v/>
      </c>
      <c r="J1650" s="30">
        <f>I1650*D1650</f>
        <v/>
      </c>
      <c r="K1650" s="23">
        <f>UPPER(VLOOKUP(C1650,MasterSheet!H:U,14,))</f>
        <v/>
      </c>
    </row>
    <row r="1651">
      <c r="A1651" s="23" t="n">
        <v>65744</v>
      </c>
      <c r="B1651" s="32" t="n">
        <v>45873</v>
      </c>
      <c r="C1651" s="23" t="inlineStr">
        <is>
          <t>A02082-2</t>
        </is>
      </c>
      <c r="D1651" s="23">
        <f>_xlfn.XLOOKUP(C1651,MasterSheet!H:H,MasterSheet!F:F)</f>
        <v/>
      </c>
      <c r="E1651" s="24">
        <f>SUMIFS(MasterSheet!J:J, MasterSheet!B:B, A1651, MasterSheet!D:D, B1651, MasterSheet!H:H, C1651)</f>
        <v/>
      </c>
      <c r="F1651" s="24">
        <f>E1651*D1651</f>
        <v/>
      </c>
      <c r="G1651" s="28">
        <f>SUMIFS(MasterSheet!K:K, MasterSheet!B:B, A1651, MasterSheet!D:D, B1651, MasterSheet!H:H, C1651)</f>
        <v/>
      </c>
      <c r="H1651" s="28">
        <f>G1651*D1651</f>
        <v/>
      </c>
      <c r="I1651" s="30">
        <f>SUMIFS(MasterSheet!L:L, MasterSheet!B:B, A1651, MasterSheet!D:D, B1651, MasterSheet!H:H, C1651)</f>
        <v/>
      </c>
      <c r="J1651" s="30">
        <f>I1651*D1651</f>
        <v/>
      </c>
      <c r="K1651" s="23">
        <f>UPPER(VLOOKUP(C1651,MasterSheet!H:U,14,))</f>
        <v/>
      </c>
    </row>
    <row r="1652">
      <c r="A1652" s="23" t="n">
        <v>176807</v>
      </c>
      <c r="B1652" s="32" t="n">
        <v>45873</v>
      </c>
      <c r="C1652" s="23" t="inlineStr">
        <is>
          <t>BE0075-1</t>
        </is>
      </c>
      <c r="D1652" s="23">
        <f>_xlfn.XLOOKUP(C1652,MasterSheet!H:H,MasterSheet!F:F)</f>
        <v/>
      </c>
      <c r="E1652" s="24">
        <f>SUMIFS(MasterSheet!J:J, MasterSheet!B:B, A1652, MasterSheet!D:D, B1652, MasterSheet!H:H, C1652)</f>
        <v/>
      </c>
      <c r="F1652" s="24">
        <f>E1652*D1652</f>
        <v/>
      </c>
      <c r="G1652" s="28">
        <f>SUMIFS(MasterSheet!K:K, MasterSheet!B:B, A1652, MasterSheet!D:D, B1652, MasterSheet!H:H, C1652)</f>
        <v/>
      </c>
      <c r="H1652" s="28">
        <f>G1652*D1652</f>
        <v/>
      </c>
      <c r="I1652" s="30">
        <f>SUMIFS(MasterSheet!L:L, MasterSheet!B:B, A1652, MasterSheet!D:D, B1652, MasterSheet!H:H, C1652)</f>
        <v/>
      </c>
      <c r="J1652" s="30">
        <f>I1652*D1652</f>
        <v/>
      </c>
      <c r="K1652" s="23">
        <f>UPPER(VLOOKUP(C1652,MasterSheet!H:U,14,))</f>
        <v/>
      </c>
    </row>
    <row r="1653">
      <c r="A1653" s="23" t="n">
        <v>176807</v>
      </c>
      <c r="B1653" s="32" t="n">
        <v>45873</v>
      </c>
      <c r="C1653" s="23" t="inlineStr">
        <is>
          <t>BP0090</t>
        </is>
      </c>
      <c r="D1653" s="23">
        <f>_xlfn.XLOOKUP(C1653,MasterSheet!H:H,MasterSheet!F:F)</f>
        <v/>
      </c>
      <c r="E1653" s="24">
        <f>SUMIFS(MasterSheet!J:J, MasterSheet!B:B, A1653, MasterSheet!D:D, B1653, MasterSheet!H:H, C1653)</f>
        <v/>
      </c>
      <c r="F1653" s="24">
        <f>E1653*D1653</f>
        <v/>
      </c>
      <c r="G1653" s="28">
        <f>SUMIFS(MasterSheet!K:K, MasterSheet!B:B, A1653, MasterSheet!D:D, B1653, MasterSheet!H:H, C1653)</f>
        <v/>
      </c>
      <c r="H1653" s="28">
        <f>G1653*D1653</f>
        <v/>
      </c>
      <c r="I1653" s="30">
        <f>SUMIFS(MasterSheet!L:L, MasterSheet!B:B, A1653, MasterSheet!D:D, B1653, MasterSheet!H:H, C1653)</f>
        <v/>
      </c>
      <c r="J1653" s="30">
        <f>I1653*D1653</f>
        <v/>
      </c>
      <c r="K1653" s="23">
        <f>UPPER(VLOOKUP(C1653,MasterSheet!H:U,14,))</f>
        <v/>
      </c>
    </row>
    <row r="1654">
      <c r="A1654" s="23" t="n">
        <v>20438</v>
      </c>
      <c r="B1654" s="32" t="n">
        <v>45874</v>
      </c>
      <c r="C1654" s="23" t="inlineStr">
        <is>
          <t>CY-SC023</t>
        </is>
      </c>
      <c r="D1654" s="23">
        <f>_xlfn.XLOOKUP(C1654,MasterSheet!H:H,MasterSheet!F:F)</f>
        <v/>
      </c>
      <c r="E1654" s="24">
        <f>SUMIFS(MasterSheet!J:J, MasterSheet!B:B, A1654, MasterSheet!D:D, B1654, MasterSheet!H:H, C1654)</f>
        <v/>
      </c>
      <c r="F1654" s="24">
        <f>E1654*D1654</f>
        <v/>
      </c>
      <c r="G1654" s="28">
        <f>SUMIFS(MasterSheet!K:K, MasterSheet!B:B, A1654, MasterSheet!D:D, B1654, MasterSheet!H:H, C1654)</f>
        <v/>
      </c>
      <c r="H1654" s="28">
        <f>G1654*D1654</f>
        <v/>
      </c>
      <c r="I1654" s="30">
        <f>SUMIFS(MasterSheet!L:L, MasterSheet!B:B, A1654, MasterSheet!D:D, B1654, MasterSheet!H:H, C1654)</f>
        <v/>
      </c>
      <c r="J1654" s="30">
        <f>I1654*D1654</f>
        <v/>
      </c>
      <c r="K1654" s="23">
        <f>UPPER(VLOOKUP(C1654,MasterSheet!H:U,14,))</f>
        <v/>
      </c>
    </row>
    <row r="1655">
      <c r="A1655" s="23" t="n">
        <v>20438</v>
      </c>
      <c r="B1655" s="32" t="n">
        <v>45874</v>
      </c>
      <c r="C1655" s="23" t="inlineStr">
        <is>
          <t>CY-SC022</t>
        </is>
      </c>
      <c r="D1655" s="23">
        <f>_xlfn.XLOOKUP(C1655,MasterSheet!H:H,MasterSheet!F:F)</f>
        <v/>
      </c>
      <c r="E1655" s="24">
        <f>SUMIFS(MasterSheet!J:J, MasterSheet!B:B, A1655, MasterSheet!D:D, B1655, MasterSheet!H:H, C1655)</f>
        <v/>
      </c>
      <c r="F1655" s="24">
        <f>E1655*D1655</f>
        <v/>
      </c>
      <c r="G1655" s="28">
        <f>SUMIFS(MasterSheet!K:K, MasterSheet!B:B, A1655, MasterSheet!D:D, B1655, MasterSheet!H:H, C1655)</f>
        <v/>
      </c>
      <c r="H1655" s="28">
        <f>G1655*D1655</f>
        <v/>
      </c>
      <c r="I1655" s="30">
        <f>SUMIFS(MasterSheet!L:L, MasterSheet!B:B, A1655, MasterSheet!D:D, B1655, MasterSheet!H:H, C1655)</f>
        <v/>
      </c>
      <c r="J1655" s="30">
        <f>I1655*D1655</f>
        <v/>
      </c>
      <c r="K1655" s="23">
        <f>UPPER(VLOOKUP(C1655,MasterSheet!H:U,14,))</f>
        <v/>
      </c>
    </row>
    <row r="1656">
      <c r="A1656" s="23" t="n">
        <v>20438</v>
      </c>
      <c r="B1656" s="32" t="n">
        <v>45874</v>
      </c>
      <c r="C1656" s="23" t="inlineStr">
        <is>
          <t>CY-SC021</t>
        </is>
      </c>
      <c r="D1656" s="23">
        <f>_xlfn.XLOOKUP(C1656,MasterSheet!H:H,MasterSheet!F:F)</f>
        <v/>
      </c>
      <c r="E1656" s="24">
        <f>SUMIFS(MasterSheet!J:J, MasterSheet!B:B, A1656, MasterSheet!D:D, B1656, MasterSheet!H:H, C1656)</f>
        <v/>
      </c>
      <c r="F1656" s="24">
        <f>E1656*D1656</f>
        <v/>
      </c>
      <c r="G1656" s="28">
        <f>SUMIFS(MasterSheet!K:K, MasterSheet!B:B, A1656, MasterSheet!D:D, B1656, MasterSheet!H:H, C1656)</f>
        <v/>
      </c>
      <c r="H1656" s="28">
        <f>G1656*D1656</f>
        <v/>
      </c>
      <c r="I1656" s="30">
        <f>SUMIFS(MasterSheet!L:L, MasterSheet!B:B, A1656, MasterSheet!D:D, B1656, MasterSheet!H:H, C1656)</f>
        <v/>
      </c>
      <c r="J1656" s="30">
        <f>I1656*D1656</f>
        <v/>
      </c>
      <c r="K1656" s="23">
        <f>UPPER(VLOOKUP(C1656,MasterSheet!H:U,14,))</f>
        <v/>
      </c>
    </row>
    <row r="1657">
      <c r="A1657" s="23" t="n">
        <v>20438</v>
      </c>
      <c r="B1657" s="32" t="n">
        <v>45874</v>
      </c>
      <c r="C1657" s="23" t="inlineStr">
        <is>
          <t>CY-SC020</t>
        </is>
      </c>
      <c r="D1657" s="23">
        <f>_xlfn.XLOOKUP(C1657,MasterSheet!H:H,MasterSheet!F:F)</f>
        <v/>
      </c>
      <c r="E1657" s="24">
        <f>SUMIFS(MasterSheet!J:J, MasterSheet!B:B, A1657, MasterSheet!D:D, B1657, MasterSheet!H:H, C1657)</f>
        <v/>
      </c>
      <c r="F1657" s="24">
        <f>E1657*D1657</f>
        <v/>
      </c>
      <c r="G1657" s="28">
        <f>SUMIFS(MasterSheet!K:K, MasterSheet!B:B, A1657, MasterSheet!D:D, B1657, MasterSheet!H:H, C1657)</f>
        <v/>
      </c>
      <c r="H1657" s="28">
        <f>G1657*D1657</f>
        <v/>
      </c>
      <c r="I1657" s="30">
        <f>SUMIFS(MasterSheet!L:L, MasterSheet!B:B, A1657, MasterSheet!D:D, B1657, MasterSheet!H:H, C1657)</f>
        <v/>
      </c>
      <c r="J1657" s="30">
        <f>I1657*D1657</f>
        <v/>
      </c>
      <c r="K1657" s="23">
        <f>UPPER(VLOOKUP(C1657,MasterSheet!H:U,14,))</f>
        <v/>
      </c>
    </row>
    <row r="1658">
      <c r="A1658" s="23" t="n">
        <v>176672</v>
      </c>
      <c r="B1658" s="32" t="n">
        <v>45874</v>
      </c>
      <c r="C1658" s="23" t="inlineStr">
        <is>
          <t>BE0293</t>
        </is>
      </c>
      <c r="D1658" s="23">
        <f>_xlfn.XLOOKUP(C1658,MasterSheet!H:H,MasterSheet!F:F)</f>
        <v/>
      </c>
      <c r="E1658" s="24">
        <f>SUMIFS(MasterSheet!J:J, MasterSheet!B:B, A1658, MasterSheet!D:D, B1658, MasterSheet!H:H, C1658)</f>
        <v/>
      </c>
      <c r="F1658" s="24">
        <f>E1658*D1658</f>
        <v/>
      </c>
      <c r="G1658" s="28">
        <f>SUMIFS(MasterSheet!K:K, MasterSheet!B:B, A1658, MasterSheet!D:D, B1658, MasterSheet!H:H, C1658)</f>
        <v/>
      </c>
      <c r="H1658" s="28">
        <f>G1658*D1658</f>
        <v/>
      </c>
      <c r="I1658" s="30">
        <f>SUMIFS(MasterSheet!L:L, MasterSheet!B:B, A1658, MasterSheet!D:D, B1658, MasterSheet!H:H, C1658)</f>
        <v/>
      </c>
      <c r="J1658" s="30">
        <f>I1658*D1658</f>
        <v/>
      </c>
      <c r="K1658" s="23">
        <f>UPPER(VLOOKUP(C1658,MasterSheet!H:U,14,))</f>
        <v/>
      </c>
    </row>
    <row r="1659">
      <c r="A1659" s="23" t="inlineStr">
        <is>
          <t>O073025IN3306891G</t>
        </is>
      </c>
      <c r="B1659" s="32" t="n">
        <v>45874</v>
      </c>
      <c r="C1659" s="23" t="inlineStr">
        <is>
          <t>CTM-1163061</t>
        </is>
      </c>
      <c r="D1659" s="23">
        <f>_xlfn.XLOOKUP(C1659,MasterSheet!H:H,MasterSheet!F:F)</f>
        <v/>
      </c>
      <c r="E1659" s="24">
        <f>SUMIFS(MasterSheet!J:J, MasterSheet!B:B, A1659, MasterSheet!D:D, B1659, MasterSheet!H:H, C1659)</f>
        <v/>
      </c>
      <c r="F1659" s="24">
        <f>E1659*D1659</f>
        <v/>
      </c>
      <c r="G1659" s="28">
        <f>SUMIFS(MasterSheet!K:K, MasterSheet!B:B, A1659, MasterSheet!D:D, B1659, MasterSheet!H:H, C1659)</f>
        <v/>
      </c>
      <c r="H1659" s="28">
        <f>G1659*D1659</f>
        <v/>
      </c>
      <c r="I1659" s="30">
        <f>SUMIFS(MasterSheet!L:L, MasterSheet!B:B, A1659, MasterSheet!D:D, B1659, MasterSheet!H:H, C1659)</f>
        <v/>
      </c>
      <c r="J1659" s="30">
        <f>I1659*D1659</f>
        <v/>
      </c>
      <c r="K1659" s="23">
        <f>UPPER(VLOOKUP(C1659,MasterSheet!H:U,14,))</f>
        <v/>
      </c>
    </row>
    <row r="1660">
      <c r="A1660" s="23" t="inlineStr">
        <is>
          <t>O073025IN3306891G</t>
        </is>
      </c>
      <c r="B1660" s="32" t="n">
        <v>45874</v>
      </c>
      <c r="C1660" s="23" t="inlineStr">
        <is>
          <t>D-001810-10-05</t>
        </is>
      </c>
      <c r="D1660" s="23">
        <f>_xlfn.XLOOKUP(C1660,MasterSheet!H:H,MasterSheet!F:F)</f>
        <v/>
      </c>
      <c r="E1660" s="24">
        <f>SUMIFS(MasterSheet!J:J, MasterSheet!B:B, A1660, MasterSheet!D:D, B1660, MasterSheet!H:H, C1660)</f>
        <v/>
      </c>
      <c r="F1660" s="24">
        <f>E1660*D1660</f>
        <v/>
      </c>
      <c r="G1660" s="28">
        <f>SUMIFS(MasterSheet!K:K, MasterSheet!B:B, A1660, MasterSheet!D:D, B1660, MasterSheet!H:H, C1660)</f>
        <v/>
      </c>
      <c r="H1660" s="28">
        <f>G1660*D1660</f>
        <v/>
      </c>
      <c r="I1660" s="30">
        <f>SUMIFS(MasterSheet!L:L, MasterSheet!B:B, A1660, MasterSheet!D:D, B1660, MasterSheet!H:H, C1660)</f>
        <v/>
      </c>
      <c r="J1660" s="30">
        <f>I1660*D1660</f>
        <v/>
      </c>
      <c r="K1660" s="23">
        <f>UPPER(VLOOKUP(C1660,MasterSheet!H:U,14,))</f>
        <v/>
      </c>
    </row>
    <row r="1661">
      <c r="A1661" s="23" t="inlineStr">
        <is>
          <t>O073025IN3306891G</t>
        </is>
      </c>
      <c r="B1661" s="32" t="n">
        <v>45874</v>
      </c>
      <c r="C1661" s="23" t="inlineStr">
        <is>
          <t>L-005465-00-0005</t>
        </is>
      </c>
      <c r="D1661" s="23">
        <f>_xlfn.XLOOKUP(C1661,MasterSheet!H:H,MasterSheet!F:F)</f>
        <v/>
      </c>
      <c r="E1661" s="24">
        <f>SUMIFS(MasterSheet!J:J, MasterSheet!B:B, A1661, MasterSheet!D:D, B1661, MasterSheet!H:H, C1661)</f>
        <v/>
      </c>
      <c r="F1661" s="24">
        <f>E1661*D1661</f>
        <v/>
      </c>
      <c r="G1661" s="28">
        <f>SUMIFS(MasterSheet!K:K, MasterSheet!B:B, A1661, MasterSheet!D:D, B1661, MasterSheet!H:H, C1661)</f>
        <v/>
      </c>
      <c r="H1661" s="28">
        <f>G1661*D1661</f>
        <v/>
      </c>
      <c r="I1661" s="30">
        <f>SUMIFS(MasterSheet!L:L, MasterSheet!B:B, A1661, MasterSheet!D:D, B1661, MasterSheet!H:H, C1661)</f>
        <v/>
      </c>
      <c r="J1661" s="30">
        <f>I1661*D1661</f>
        <v/>
      </c>
      <c r="K1661" s="23">
        <f>UPPER(VLOOKUP(C1661,MasterSheet!H:U,14,))</f>
        <v/>
      </c>
    </row>
    <row r="1662">
      <c r="A1662" s="23" t="inlineStr">
        <is>
          <t>O073025IN3306891G</t>
        </is>
      </c>
      <c r="B1662" s="32" t="n">
        <v>45874</v>
      </c>
      <c r="C1662" s="23" t="inlineStr">
        <is>
          <t>L-005462-00-0005</t>
        </is>
      </c>
      <c r="D1662" s="23">
        <f>_xlfn.XLOOKUP(C1662,MasterSheet!H:H,MasterSheet!F:F)</f>
        <v/>
      </c>
      <c r="E1662" s="24">
        <f>SUMIFS(MasterSheet!J:J, MasterSheet!B:B, A1662, MasterSheet!D:D, B1662, MasterSheet!H:H, C1662)</f>
        <v/>
      </c>
      <c r="F1662" s="24">
        <f>E1662*D1662</f>
        <v/>
      </c>
      <c r="G1662" s="28">
        <f>SUMIFS(MasterSheet!K:K, MasterSheet!B:B, A1662, MasterSheet!D:D, B1662, MasterSheet!H:H, C1662)</f>
        <v/>
      </c>
      <c r="H1662" s="28">
        <f>G1662*D1662</f>
        <v/>
      </c>
      <c r="I1662" s="30">
        <f>SUMIFS(MasterSheet!L:L, MasterSheet!B:B, A1662, MasterSheet!D:D, B1662, MasterSheet!H:H, C1662)</f>
        <v/>
      </c>
      <c r="J1662" s="30">
        <f>I1662*D1662</f>
        <v/>
      </c>
      <c r="K1662" s="23">
        <f>UPPER(VLOOKUP(C1662,MasterSheet!H:U,14,))</f>
        <v/>
      </c>
    </row>
    <row r="1663">
      <c r="A1663" s="23" t="inlineStr">
        <is>
          <t>O073025IN3306891G</t>
        </is>
      </c>
      <c r="B1663" s="32" t="n">
        <v>45874</v>
      </c>
      <c r="C1663" s="23" t="inlineStr">
        <is>
          <t>MHS6278-211690444</t>
        </is>
      </c>
      <c r="D1663" s="23">
        <f>_xlfn.XLOOKUP(C1663,MasterSheet!H:H,MasterSheet!F:F)</f>
        <v/>
      </c>
      <c r="E1663" s="24">
        <f>SUMIFS(MasterSheet!J:J, MasterSheet!B:B, A1663, MasterSheet!D:D, B1663, MasterSheet!H:H, C1663)</f>
        <v/>
      </c>
      <c r="F1663" s="24">
        <f>E1663*D1663</f>
        <v/>
      </c>
      <c r="G1663" s="28">
        <f>SUMIFS(MasterSheet!K:K, MasterSheet!B:B, A1663, MasterSheet!D:D, B1663, MasterSheet!H:H, C1663)</f>
        <v/>
      </c>
      <c r="H1663" s="28">
        <f>G1663*D1663</f>
        <v/>
      </c>
      <c r="I1663" s="30">
        <f>SUMIFS(MasterSheet!L:L, MasterSheet!B:B, A1663, MasterSheet!D:D, B1663, MasterSheet!H:H, C1663)</f>
        <v/>
      </c>
      <c r="J1663" s="30">
        <f>I1663*D1663</f>
        <v/>
      </c>
      <c r="K1663" s="23">
        <f>UPPER(VLOOKUP(C1663,MasterSheet!H:U,14,))</f>
        <v/>
      </c>
    </row>
    <row r="1664">
      <c r="A1664" s="23" t="inlineStr">
        <is>
          <t>O073025IN3306891G</t>
        </is>
      </c>
      <c r="B1664" s="32" t="n">
        <v>45874</v>
      </c>
      <c r="C1664" s="23" t="inlineStr">
        <is>
          <t>MHS6278-202800174</t>
        </is>
      </c>
      <c r="D1664" s="23">
        <f>_xlfn.XLOOKUP(C1664,MasterSheet!H:H,MasterSheet!F:F)</f>
        <v/>
      </c>
      <c r="E1664" s="24">
        <f>SUMIFS(MasterSheet!J:J, MasterSheet!B:B, A1664, MasterSheet!D:D, B1664, MasterSheet!H:H, C1664)</f>
        <v/>
      </c>
      <c r="F1664" s="24">
        <f>E1664*D1664</f>
        <v/>
      </c>
      <c r="G1664" s="28">
        <f>SUMIFS(MasterSheet!K:K, MasterSheet!B:B, A1664, MasterSheet!D:D, B1664, MasterSheet!H:H, C1664)</f>
        <v/>
      </c>
      <c r="H1664" s="28">
        <f>G1664*D1664</f>
        <v/>
      </c>
      <c r="I1664" s="30">
        <f>SUMIFS(MasterSheet!L:L, MasterSheet!B:B, A1664, MasterSheet!D:D, B1664, MasterSheet!H:H, C1664)</f>
        <v/>
      </c>
      <c r="J1664" s="30">
        <f>I1664*D1664</f>
        <v/>
      </c>
      <c r="K1664" s="23">
        <f>UPPER(VLOOKUP(C1664,MasterSheet!H:U,14,))</f>
        <v/>
      </c>
    </row>
    <row r="1665">
      <c r="A1665" s="23" t="inlineStr">
        <is>
          <t>O073025IN3306891G</t>
        </is>
      </c>
      <c r="B1665" s="32" t="n">
        <v>45874</v>
      </c>
      <c r="C1665" s="23" t="inlineStr">
        <is>
          <t>B-005000-100</t>
        </is>
      </c>
      <c r="D1665" s="23">
        <f>_xlfn.XLOOKUP(C1665,MasterSheet!H:H,MasterSheet!F:F)</f>
        <v/>
      </c>
      <c r="E1665" s="24">
        <f>SUMIFS(MasterSheet!J:J, MasterSheet!B:B, A1665, MasterSheet!D:D, B1665, MasterSheet!H:H, C1665)</f>
        <v/>
      </c>
      <c r="F1665" s="24">
        <f>E1665*D1665</f>
        <v/>
      </c>
      <c r="G1665" s="28">
        <f>SUMIFS(MasterSheet!K:K, MasterSheet!B:B, A1665, MasterSheet!D:D, B1665, MasterSheet!H:H, C1665)</f>
        <v/>
      </c>
      <c r="H1665" s="28">
        <f>G1665*D1665</f>
        <v/>
      </c>
      <c r="I1665" s="30">
        <f>SUMIFS(MasterSheet!L:L, MasterSheet!B:B, A1665, MasterSheet!D:D, B1665, MasterSheet!H:H, C1665)</f>
        <v/>
      </c>
      <c r="J1665" s="30">
        <f>I1665*D1665</f>
        <v/>
      </c>
      <c r="K1665" s="23">
        <f>UPPER(VLOOKUP(C1665,MasterSheet!H:U,14,))</f>
        <v/>
      </c>
    </row>
    <row r="1666">
      <c r="A1666" s="23" t="inlineStr">
        <is>
          <t>O073025IN3306891G</t>
        </is>
      </c>
      <c r="B1666" s="32" t="n">
        <v>45874</v>
      </c>
      <c r="C1666" s="23" t="inlineStr">
        <is>
          <t>T-2001-03</t>
        </is>
      </c>
      <c r="D1666" s="23">
        <f>_xlfn.XLOOKUP(C1666,MasterSheet!H:H,MasterSheet!F:F)</f>
        <v/>
      </c>
      <c r="E1666" s="24">
        <f>SUMIFS(MasterSheet!J:J, MasterSheet!B:B, A1666, MasterSheet!D:D, B1666, MasterSheet!H:H, C1666)</f>
        <v/>
      </c>
      <c r="F1666" s="24">
        <f>E1666*D1666</f>
        <v/>
      </c>
      <c r="G1666" s="28">
        <f>SUMIFS(MasterSheet!K:K, MasterSheet!B:B, A1666, MasterSheet!D:D, B1666, MasterSheet!H:H, C1666)</f>
        <v/>
      </c>
      <c r="H1666" s="28">
        <f>G1666*D1666</f>
        <v/>
      </c>
      <c r="I1666" s="30">
        <f>SUMIFS(MasterSheet!L:L, MasterSheet!B:B, A1666, MasterSheet!D:D, B1666, MasterSheet!H:H, C1666)</f>
        <v/>
      </c>
      <c r="J1666" s="30">
        <f>I1666*D1666</f>
        <v/>
      </c>
      <c r="K1666" s="23">
        <f>UPPER(VLOOKUP(C1666,MasterSheet!H:U,14,))</f>
        <v/>
      </c>
    </row>
    <row r="1667">
      <c r="A1667" s="23" t="inlineStr">
        <is>
          <t>I238276-IN</t>
        </is>
      </c>
      <c r="B1667" s="32" t="n">
        <v>45874</v>
      </c>
      <c r="C1667" s="23" t="inlineStr">
        <is>
          <t>70069-T</t>
        </is>
      </c>
      <c r="D1667" s="23">
        <f>_xlfn.XLOOKUP(C1667,MasterSheet!H:H,MasterSheet!F:F)</f>
        <v/>
      </c>
      <c r="E1667" s="24">
        <f>SUMIFS(MasterSheet!J:J, MasterSheet!B:B, A1667, MasterSheet!D:D, B1667, MasterSheet!H:H, C1667)</f>
        <v/>
      </c>
      <c r="F1667" s="24">
        <f>E1667*D1667</f>
        <v/>
      </c>
      <c r="G1667" s="28">
        <f>SUMIFS(MasterSheet!K:K, MasterSheet!B:B, A1667, MasterSheet!D:D, B1667, MasterSheet!H:H, C1667)</f>
        <v/>
      </c>
      <c r="H1667" s="28">
        <f>G1667*D1667</f>
        <v/>
      </c>
      <c r="I1667" s="30">
        <f>SUMIFS(MasterSheet!L:L, MasterSheet!B:B, A1667, MasterSheet!D:D, B1667, MasterSheet!H:H, C1667)</f>
        <v/>
      </c>
      <c r="J1667" s="30">
        <f>I1667*D1667</f>
        <v/>
      </c>
      <c r="K1667" s="23">
        <f>UPPER(VLOOKUP(C1667,MasterSheet!H:U,14,))</f>
        <v/>
      </c>
    </row>
    <row r="1668">
      <c r="A1668" s="23" t="inlineStr">
        <is>
          <t>I238276-IN</t>
        </is>
      </c>
      <c r="B1668" s="32" t="n">
        <v>45874</v>
      </c>
      <c r="C1668" s="23" t="inlineStr">
        <is>
          <t>41003-T</t>
        </is>
      </c>
      <c r="D1668" s="23">
        <f>_xlfn.XLOOKUP(C1668,MasterSheet!H:H,MasterSheet!F:F)</f>
        <v/>
      </c>
      <c r="E1668" s="24">
        <f>SUMIFS(MasterSheet!J:J, MasterSheet!B:B, A1668, MasterSheet!D:D, B1668, MasterSheet!H:H, C1668)</f>
        <v/>
      </c>
      <c r="F1668" s="24">
        <f>E1668*D1668</f>
        <v/>
      </c>
      <c r="G1668" s="28">
        <f>SUMIFS(MasterSheet!K:K, MasterSheet!B:B, A1668, MasterSheet!D:D, B1668, MasterSheet!H:H, C1668)</f>
        <v/>
      </c>
      <c r="H1668" s="28">
        <f>G1668*D1668</f>
        <v/>
      </c>
      <c r="I1668" s="30">
        <f>SUMIFS(MasterSheet!L:L, MasterSheet!B:B, A1668, MasterSheet!D:D, B1668, MasterSheet!H:H, C1668)</f>
        <v/>
      </c>
      <c r="J1668" s="30">
        <f>I1668*D1668</f>
        <v/>
      </c>
      <c r="K1668" s="23">
        <f>UPPER(VLOOKUP(C1668,MasterSheet!H:U,14,))</f>
        <v/>
      </c>
    </row>
    <row r="1669">
      <c r="A1669" s="23" t="inlineStr">
        <is>
          <t>I238277-IN</t>
        </is>
      </c>
      <c r="B1669" s="32" t="n">
        <v>45874</v>
      </c>
      <c r="C1669" s="23" t="n">
        <v>23004</v>
      </c>
      <c r="D1669" s="23">
        <f>_xlfn.XLOOKUP(C1669,MasterSheet!H:H,MasterSheet!F:F)</f>
        <v/>
      </c>
      <c r="E1669" s="24">
        <f>SUMIFS(MasterSheet!J:J, MasterSheet!B:B, A1669, MasterSheet!D:D, B1669, MasterSheet!H:H, C1669)</f>
        <v/>
      </c>
      <c r="F1669" s="24">
        <f>E1669*D1669</f>
        <v/>
      </c>
      <c r="G1669" s="28">
        <f>SUMIFS(MasterSheet!K:K, MasterSheet!B:B, A1669, MasterSheet!D:D, B1669, MasterSheet!H:H, C1669)</f>
        <v/>
      </c>
      <c r="H1669" s="28">
        <f>G1669*D1669</f>
        <v/>
      </c>
      <c r="I1669" s="30">
        <f>SUMIFS(MasterSheet!L:L, MasterSheet!B:B, A1669, MasterSheet!D:D, B1669, MasterSheet!H:H, C1669)</f>
        <v/>
      </c>
      <c r="J1669" s="30">
        <f>I1669*D1669</f>
        <v/>
      </c>
      <c r="K1669" s="23">
        <f>UPPER(VLOOKUP(C1669,MasterSheet!H:U,14,))</f>
        <v/>
      </c>
    </row>
    <row r="1670">
      <c r="A1670" s="23" t="inlineStr">
        <is>
          <t>I238277-IN</t>
        </is>
      </c>
      <c r="B1670" s="32" t="n">
        <v>45874</v>
      </c>
      <c r="C1670" s="23" t="inlineStr">
        <is>
          <t>23014-T</t>
        </is>
      </c>
      <c r="D1670" s="23">
        <f>_xlfn.XLOOKUP(C1670,MasterSheet!H:H,MasterSheet!F:F)</f>
        <v/>
      </c>
      <c r="E1670" s="24">
        <f>SUMIFS(MasterSheet!J:J, MasterSheet!B:B, A1670, MasterSheet!D:D, B1670, MasterSheet!H:H, C1670)</f>
        <v/>
      </c>
      <c r="F1670" s="24">
        <f>E1670*D1670</f>
        <v/>
      </c>
      <c r="G1670" s="28">
        <f>SUMIFS(MasterSheet!K:K, MasterSheet!B:B, A1670, MasterSheet!D:D, B1670, MasterSheet!H:H, C1670)</f>
        <v/>
      </c>
      <c r="H1670" s="28">
        <f>G1670*D1670</f>
        <v/>
      </c>
      <c r="I1670" s="30">
        <f>SUMIFS(MasterSheet!L:L, MasterSheet!B:B, A1670, MasterSheet!D:D, B1670, MasterSheet!H:H, C1670)</f>
        <v/>
      </c>
      <c r="J1670" s="30">
        <f>I1670*D1670</f>
        <v/>
      </c>
      <c r="K1670" s="23">
        <f>UPPER(VLOOKUP(C1670,MasterSheet!H:U,14,))</f>
        <v/>
      </c>
    </row>
    <row r="1671">
      <c r="A1671" s="23" t="inlineStr">
        <is>
          <t>I238277-IN</t>
        </is>
      </c>
      <c r="B1671" s="32" t="n">
        <v>45874</v>
      </c>
      <c r="C1671" s="23" t="inlineStr">
        <is>
          <t>21003-1L</t>
        </is>
      </c>
      <c r="D1671" s="23">
        <f>_xlfn.XLOOKUP(C1671,MasterSheet!H:H,MasterSheet!F:F)</f>
        <v/>
      </c>
      <c r="E1671" s="24">
        <f>SUMIFS(MasterSheet!J:J, MasterSheet!B:B, A1671, MasterSheet!D:D, B1671, MasterSheet!H:H, C1671)</f>
        <v/>
      </c>
      <c r="F1671" s="24">
        <f>E1671*D1671</f>
        <v/>
      </c>
      <c r="G1671" s="28">
        <f>SUMIFS(MasterSheet!K:K, MasterSheet!B:B, A1671, MasterSheet!D:D, B1671, MasterSheet!H:H, C1671)</f>
        <v/>
      </c>
      <c r="H1671" s="28">
        <f>G1671*D1671</f>
        <v/>
      </c>
      <c r="I1671" s="30">
        <f>SUMIFS(MasterSheet!L:L, MasterSheet!B:B, A1671, MasterSheet!D:D, B1671, MasterSheet!H:H, C1671)</f>
        <v/>
      </c>
      <c r="J1671" s="30">
        <f>I1671*D1671</f>
        <v/>
      </c>
      <c r="K1671" s="23">
        <f>UPPER(VLOOKUP(C1671,MasterSheet!H:U,14,))</f>
        <v/>
      </c>
    </row>
    <row r="1672">
      <c r="A1672" s="23" t="inlineStr">
        <is>
          <t>I238277-IN</t>
        </is>
      </c>
      <c r="B1672" s="32" t="n">
        <v>45874</v>
      </c>
      <c r="C1672" s="23" t="inlineStr">
        <is>
          <t>23017-T</t>
        </is>
      </c>
      <c r="D1672" s="23">
        <f>_xlfn.XLOOKUP(C1672,MasterSheet!H:H,MasterSheet!F:F)</f>
        <v/>
      </c>
      <c r="E1672" s="24">
        <f>SUMIFS(MasterSheet!J:J, MasterSheet!B:B, A1672, MasterSheet!D:D, B1672, MasterSheet!H:H, C1672)</f>
        <v/>
      </c>
      <c r="F1672" s="24">
        <f>E1672*D1672</f>
        <v/>
      </c>
      <c r="G1672" s="28">
        <f>SUMIFS(MasterSheet!K:K, MasterSheet!B:B, A1672, MasterSheet!D:D, B1672, MasterSheet!H:H, C1672)</f>
        <v/>
      </c>
      <c r="H1672" s="28">
        <f>G1672*D1672</f>
        <v/>
      </c>
      <c r="I1672" s="30">
        <f>SUMIFS(MasterSheet!L:L, MasterSheet!B:B, A1672, MasterSheet!D:D, B1672, MasterSheet!H:H, C1672)</f>
        <v/>
      </c>
      <c r="J1672" s="30">
        <f>I1672*D1672</f>
        <v/>
      </c>
      <c r="K1672" s="23">
        <f>UPPER(VLOOKUP(C1672,MasterSheet!H:U,14,))</f>
        <v/>
      </c>
    </row>
    <row r="1673">
      <c r="A1673" s="23" t="inlineStr">
        <is>
          <t>I238277-IN</t>
        </is>
      </c>
      <c r="B1673" s="32" t="n">
        <v>45874</v>
      </c>
      <c r="C1673" s="23" t="inlineStr">
        <is>
          <t>41003-T</t>
        </is>
      </c>
      <c r="D1673" s="23">
        <f>_xlfn.XLOOKUP(C1673,MasterSheet!H:H,MasterSheet!F:F)</f>
        <v/>
      </c>
      <c r="E1673" s="24">
        <f>SUMIFS(MasterSheet!J:J, MasterSheet!B:B, A1673, MasterSheet!D:D, B1673, MasterSheet!H:H, C1673)</f>
        <v/>
      </c>
      <c r="F1673" s="24">
        <f>E1673*D1673</f>
        <v/>
      </c>
      <c r="G1673" s="28">
        <f>SUMIFS(MasterSheet!K:K, MasterSheet!B:B, A1673, MasterSheet!D:D, B1673, MasterSheet!H:H, C1673)</f>
        <v/>
      </c>
      <c r="H1673" s="28">
        <f>G1673*D1673</f>
        <v/>
      </c>
      <c r="I1673" s="30">
        <f>SUMIFS(MasterSheet!L:L, MasterSheet!B:B, A1673, MasterSheet!D:D, B1673, MasterSheet!H:H, C1673)</f>
        <v/>
      </c>
      <c r="J1673" s="30">
        <f>I1673*D1673</f>
        <v/>
      </c>
      <c r="K1673" s="23">
        <f>UPPER(VLOOKUP(C1673,MasterSheet!H:U,14,))</f>
        <v/>
      </c>
    </row>
    <row r="1674">
      <c r="A1674" s="23" t="inlineStr">
        <is>
          <t>I238278-IN</t>
        </is>
      </c>
      <c r="B1674" s="32" t="n">
        <v>45874</v>
      </c>
      <c r="C1674" s="23" t="n">
        <v>90082</v>
      </c>
      <c r="D1674" s="23">
        <f>_xlfn.XLOOKUP(C1674,MasterSheet!H:H,MasterSheet!F:F)</f>
        <v/>
      </c>
      <c r="E1674" s="24">
        <f>SUMIFS(MasterSheet!J:J, MasterSheet!B:B, A1674, MasterSheet!D:D, B1674, MasterSheet!H:H, C1674)</f>
        <v/>
      </c>
      <c r="F1674" s="24">
        <f>E1674*D1674</f>
        <v/>
      </c>
      <c r="G1674" s="28">
        <f>SUMIFS(MasterSheet!K:K, MasterSheet!B:B, A1674, MasterSheet!D:D, B1674, MasterSheet!H:H, C1674)</f>
        <v/>
      </c>
      <c r="H1674" s="28">
        <f>G1674*D1674</f>
        <v/>
      </c>
      <c r="I1674" s="30">
        <f>SUMIFS(MasterSheet!L:L, MasterSheet!B:B, A1674, MasterSheet!D:D, B1674, MasterSheet!H:H, C1674)</f>
        <v/>
      </c>
      <c r="J1674" s="30">
        <f>I1674*D1674</f>
        <v/>
      </c>
      <c r="K1674" s="23">
        <f>UPPER(VLOOKUP(C1674,MasterSheet!H:U,14,))</f>
        <v/>
      </c>
    </row>
    <row r="1675">
      <c r="A1675" s="23" t="inlineStr">
        <is>
          <t>I238278-IN</t>
        </is>
      </c>
      <c r="B1675" s="32" t="n">
        <v>45874</v>
      </c>
      <c r="C1675" s="23" t="inlineStr">
        <is>
          <t>21003-1L</t>
        </is>
      </c>
      <c r="D1675" s="23">
        <f>_xlfn.XLOOKUP(C1675,MasterSheet!H:H,MasterSheet!F:F)</f>
        <v/>
      </c>
      <c r="E1675" s="24">
        <f>SUMIFS(MasterSheet!J:J, MasterSheet!B:B, A1675, MasterSheet!D:D, B1675, MasterSheet!H:H, C1675)</f>
        <v/>
      </c>
      <c r="F1675" s="24">
        <f>E1675*D1675</f>
        <v/>
      </c>
      <c r="G1675" s="28">
        <f>SUMIFS(MasterSheet!K:K, MasterSheet!B:B, A1675, MasterSheet!D:D, B1675, MasterSheet!H:H, C1675)</f>
        <v/>
      </c>
      <c r="H1675" s="28">
        <f>G1675*D1675</f>
        <v/>
      </c>
      <c r="I1675" s="30">
        <f>SUMIFS(MasterSheet!L:L, MasterSheet!B:B, A1675, MasterSheet!D:D, B1675, MasterSheet!H:H, C1675)</f>
        <v/>
      </c>
      <c r="J1675" s="30">
        <f>I1675*D1675</f>
        <v/>
      </c>
      <c r="K1675" s="23">
        <f>UPPER(VLOOKUP(C1675,MasterSheet!H:U,14,))</f>
        <v/>
      </c>
    </row>
    <row r="1676">
      <c r="A1676" s="23" t="inlineStr">
        <is>
          <t>EED117806</t>
        </is>
      </c>
      <c r="B1676" s="32" t="n">
        <v>45875</v>
      </c>
      <c r="C1676" s="23" t="n">
        <v>100213</v>
      </c>
      <c r="D1676" s="23">
        <f>_xlfn.XLOOKUP(C1676,MasterSheet!H:H,MasterSheet!F:F)</f>
        <v/>
      </c>
      <c r="E1676" s="24">
        <f>SUMIFS(MasterSheet!J:J, MasterSheet!B:B, A1676, MasterSheet!D:D, B1676, MasterSheet!H:H, C1676)</f>
        <v/>
      </c>
      <c r="F1676" s="24">
        <f>E1676*D1676</f>
        <v/>
      </c>
      <c r="G1676" s="28">
        <f>SUMIFS(MasterSheet!K:K, MasterSheet!B:B, A1676, MasterSheet!D:D, B1676, MasterSheet!H:H, C1676)</f>
        <v/>
      </c>
      <c r="H1676" s="28">
        <f>G1676*D1676</f>
        <v/>
      </c>
      <c r="I1676" s="30">
        <f>SUMIFS(MasterSheet!L:L, MasterSheet!B:B, A1676, MasterSheet!D:D, B1676, MasterSheet!H:H, C1676)</f>
        <v/>
      </c>
      <c r="J1676" s="30">
        <f>I1676*D1676</f>
        <v/>
      </c>
      <c r="K1676" s="23">
        <f>UPPER(VLOOKUP(C1676,MasterSheet!H:U,14,))</f>
        <v/>
      </c>
    </row>
    <row r="1677">
      <c r="A1677" s="23" t="inlineStr">
        <is>
          <t>EED117806</t>
        </is>
      </c>
      <c r="B1677" s="32" t="n">
        <v>45875</v>
      </c>
      <c r="C1677" s="23" t="n">
        <v>100328</v>
      </c>
      <c r="D1677" s="23">
        <f>_xlfn.XLOOKUP(C1677,MasterSheet!H:H,MasterSheet!F:F)</f>
        <v/>
      </c>
      <c r="E1677" s="24">
        <f>SUMIFS(MasterSheet!J:J, MasterSheet!B:B, A1677, MasterSheet!D:D, B1677, MasterSheet!H:H, C1677)</f>
        <v/>
      </c>
      <c r="F1677" s="24">
        <f>E1677*D1677</f>
        <v/>
      </c>
      <c r="G1677" s="28">
        <f>SUMIFS(MasterSheet!K:K, MasterSheet!B:B, A1677, MasterSheet!D:D, B1677, MasterSheet!H:H, C1677)</f>
        <v/>
      </c>
      <c r="H1677" s="28">
        <f>G1677*D1677</f>
        <v/>
      </c>
      <c r="I1677" s="30">
        <f>SUMIFS(MasterSheet!L:L, MasterSheet!B:B, A1677, MasterSheet!D:D, B1677, MasterSheet!H:H, C1677)</f>
        <v/>
      </c>
      <c r="J1677" s="30">
        <f>I1677*D1677</f>
        <v/>
      </c>
      <c r="K1677" s="23">
        <f>UPPER(VLOOKUP(C1677,MasterSheet!H:U,14,))</f>
        <v/>
      </c>
    </row>
    <row r="1678">
      <c r="A1678" s="23" t="inlineStr">
        <is>
          <t>EED117806</t>
        </is>
      </c>
      <c r="B1678" s="32" t="n">
        <v>45875</v>
      </c>
      <c r="C1678" s="23" t="n">
        <v>100528</v>
      </c>
      <c r="D1678" s="23">
        <f>_xlfn.XLOOKUP(C1678,MasterSheet!H:H,MasterSheet!F:F)</f>
        <v/>
      </c>
      <c r="E1678" s="24">
        <f>SUMIFS(MasterSheet!J:J, MasterSheet!B:B, A1678, MasterSheet!D:D, B1678, MasterSheet!H:H, C1678)</f>
        <v/>
      </c>
      <c r="F1678" s="24">
        <f>E1678*D1678</f>
        <v/>
      </c>
      <c r="G1678" s="28">
        <f>SUMIFS(MasterSheet!K:K, MasterSheet!B:B, A1678, MasterSheet!D:D, B1678, MasterSheet!H:H, C1678)</f>
        <v/>
      </c>
      <c r="H1678" s="28">
        <f>G1678*D1678</f>
        <v/>
      </c>
      <c r="I1678" s="30">
        <f>SUMIFS(MasterSheet!L:L, MasterSheet!B:B, A1678, MasterSheet!D:D, B1678, MasterSheet!H:H, C1678)</f>
        <v/>
      </c>
      <c r="J1678" s="30">
        <f>I1678*D1678</f>
        <v/>
      </c>
      <c r="K1678" s="23">
        <f>UPPER(VLOOKUP(C1678,MasterSheet!H:U,14,))</f>
        <v/>
      </c>
    </row>
    <row r="1679">
      <c r="A1679" s="23" t="inlineStr">
        <is>
          <t>EED117806</t>
        </is>
      </c>
      <c r="B1679" s="32" t="n">
        <v>45875</v>
      </c>
      <c r="C1679" s="23" t="n">
        <v>101238</v>
      </c>
      <c r="D1679" s="23">
        <f>_xlfn.XLOOKUP(C1679,MasterSheet!H:H,MasterSheet!F:F)</f>
        <v/>
      </c>
      <c r="E1679" s="24">
        <f>SUMIFS(MasterSheet!J:J, MasterSheet!B:B, A1679, MasterSheet!D:D, B1679, MasterSheet!H:H, C1679)</f>
        <v/>
      </c>
      <c r="F1679" s="24">
        <f>E1679*D1679</f>
        <v/>
      </c>
      <c r="G1679" s="28">
        <f>SUMIFS(MasterSheet!K:K, MasterSheet!B:B, A1679, MasterSheet!D:D, B1679, MasterSheet!H:H, C1679)</f>
        <v/>
      </c>
      <c r="H1679" s="28">
        <f>G1679*D1679</f>
        <v/>
      </c>
      <c r="I1679" s="30">
        <f>SUMIFS(MasterSheet!L:L, MasterSheet!B:B, A1679, MasterSheet!D:D, B1679, MasterSheet!H:H, C1679)</f>
        <v/>
      </c>
      <c r="J1679" s="30">
        <f>I1679*D1679</f>
        <v/>
      </c>
      <c r="K1679" s="23">
        <f>UPPER(VLOOKUP(C1679,MasterSheet!H:U,14,))</f>
        <v/>
      </c>
    </row>
    <row r="1680">
      <c r="A1680" s="23" t="inlineStr">
        <is>
          <t>EED117806</t>
        </is>
      </c>
      <c r="B1680" s="32" t="n">
        <v>45875</v>
      </c>
      <c r="C1680" s="23" t="n">
        <v>741036</v>
      </c>
      <c r="D1680" s="23">
        <f>_xlfn.XLOOKUP(C1680,MasterSheet!H:H,MasterSheet!F:F)</f>
        <v/>
      </c>
      <c r="E1680" s="24">
        <f>SUMIFS(MasterSheet!J:J, MasterSheet!B:B, A1680, MasterSheet!D:D, B1680, MasterSheet!H:H, C1680)</f>
        <v/>
      </c>
      <c r="F1680" s="24">
        <f>E1680*D1680</f>
        <v/>
      </c>
      <c r="G1680" s="28">
        <f>SUMIFS(MasterSheet!K:K, MasterSheet!B:B, A1680, MasterSheet!D:D, B1680, MasterSheet!H:H, C1680)</f>
        <v/>
      </c>
      <c r="H1680" s="28">
        <f>G1680*D1680</f>
        <v/>
      </c>
      <c r="I1680" s="30">
        <f>SUMIFS(MasterSheet!L:L, MasterSheet!B:B, A1680, MasterSheet!D:D, B1680, MasterSheet!H:H, C1680)</f>
        <v/>
      </c>
      <c r="J1680" s="30">
        <f>I1680*D1680</f>
        <v/>
      </c>
      <c r="K1680" s="23">
        <f>UPPER(VLOOKUP(C1680,MasterSheet!H:U,14,))</f>
        <v/>
      </c>
    </row>
    <row r="1681">
      <c r="A1681" s="23" t="inlineStr">
        <is>
          <t>EED117806</t>
        </is>
      </c>
      <c r="B1681" s="32" t="n">
        <v>45875</v>
      </c>
      <c r="C1681" s="23" t="n">
        <v>101320</v>
      </c>
      <c r="D1681" s="23">
        <f>_xlfn.XLOOKUP(C1681,MasterSheet!H:H,MasterSheet!F:F)</f>
        <v/>
      </c>
      <c r="E1681" s="24">
        <f>SUMIFS(MasterSheet!J:J, MasterSheet!B:B, A1681, MasterSheet!D:D, B1681, MasterSheet!H:H, C1681)</f>
        <v/>
      </c>
      <c r="F1681" s="24">
        <f>E1681*D1681</f>
        <v/>
      </c>
      <c r="G1681" s="28">
        <f>SUMIFS(MasterSheet!K:K, MasterSheet!B:B, A1681, MasterSheet!D:D, B1681, MasterSheet!H:H, C1681)</f>
        <v/>
      </c>
      <c r="H1681" s="28">
        <f>G1681*D1681</f>
        <v/>
      </c>
      <c r="I1681" s="30">
        <f>SUMIFS(MasterSheet!L:L, MasterSheet!B:B, A1681, MasterSheet!D:D, B1681, MasterSheet!H:H, C1681)</f>
        <v/>
      </c>
      <c r="J1681" s="30">
        <f>I1681*D1681</f>
        <v/>
      </c>
      <c r="K1681" s="23">
        <f>UPPER(VLOOKUP(C1681,MasterSheet!H:U,14,))</f>
        <v/>
      </c>
    </row>
    <row r="1682">
      <c r="A1682" s="23" t="inlineStr">
        <is>
          <t>EED117806</t>
        </is>
      </c>
      <c r="B1682" s="32" t="n">
        <v>45875</v>
      </c>
      <c r="C1682" s="23" t="n">
        <v>101337</v>
      </c>
      <c r="D1682" s="23">
        <f>_xlfn.XLOOKUP(C1682,MasterSheet!H:H,MasterSheet!F:F)</f>
        <v/>
      </c>
      <c r="E1682" s="24">
        <f>SUMIFS(MasterSheet!J:J, MasterSheet!B:B, A1682, MasterSheet!D:D, B1682, MasterSheet!H:H, C1682)</f>
        <v/>
      </c>
      <c r="F1682" s="24">
        <f>E1682*D1682</f>
        <v/>
      </c>
      <c r="G1682" s="28">
        <f>SUMIFS(MasterSheet!K:K, MasterSheet!B:B, A1682, MasterSheet!D:D, B1682, MasterSheet!H:H, C1682)</f>
        <v/>
      </c>
      <c r="H1682" s="28">
        <f>G1682*D1682</f>
        <v/>
      </c>
      <c r="I1682" s="30">
        <f>SUMIFS(MasterSheet!L:L, MasterSheet!B:B, A1682, MasterSheet!D:D, B1682, MasterSheet!H:H, C1682)</f>
        <v/>
      </c>
      <c r="J1682" s="30">
        <f>I1682*D1682</f>
        <v/>
      </c>
      <c r="K1682" s="23">
        <f>UPPER(VLOOKUP(C1682,MasterSheet!H:U,14,))</f>
        <v/>
      </c>
    </row>
    <row r="1683">
      <c r="A1683" s="23" t="inlineStr">
        <is>
          <t>EED117806</t>
        </is>
      </c>
      <c r="B1683" s="32" t="n">
        <v>45875</v>
      </c>
      <c r="C1683" s="23" t="n">
        <v>102006</v>
      </c>
      <c r="D1683" s="23">
        <f>_xlfn.XLOOKUP(C1683,MasterSheet!H:H,MasterSheet!F:F)</f>
        <v/>
      </c>
      <c r="E1683" s="24">
        <f>SUMIFS(MasterSheet!J:J, MasterSheet!B:B, A1683, MasterSheet!D:D, B1683, MasterSheet!H:H, C1683)</f>
        <v/>
      </c>
      <c r="F1683" s="24">
        <f>E1683*D1683</f>
        <v/>
      </c>
      <c r="G1683" s="28">
        <f>SUMIFS(MasterSheet!K:K, MasterSheet!B:B, A1683, MasterSheet!D:D, B1683, MasterSheet!H:H, C1683)</f>
        <v/>
      </c>
      <c r="H1683" s="28">
        <f>G1683*D1683</f>
        <v/>
      </c>
      <c r="I1683" s="30">
        <f>SUMIFS(MasterSheet!L:L, MasterSheet!B:B, A1683, MasterSheet!D:D, B1683, MasterSheet!H:H, C1683)</f>
        <v/>
      </c>
      <c r="J1683" s="30">
        <f>I1683*D1683</f>
        <v/>
      </c>
      <c r="K1683" s="23">
        <f>UPPER(VLOOKUP(C1683,MasterSheet!H:U,14,))</f>
        <v/>
      </c>
    </row>
    <row r="1684">
      <c r="A1684" s="23" t="inlineStr">
        <is>
          <t>EED117806</t>
        </is>
      </c>
      <c r="B1684" s="32" t="n">
        <v>45875</v>
      </c>
      <c r="C1684" s="23" t="n">
        <v>103018</v>
      </c>
      <c r="D1684" s="23">
        <f>_xlfn.XLOOKUP(C1684,MasterSheet!H:H,MasterSheet!F:F)</f>
        <v/>
      </c>
      <c r="E1684" s="24">
        <f>SUMIFS(MasterSheet!J:J, MasterSheet!B:B, A1684, MasterSheet!D:D, B1684, MasterSheet!H:H, C1684)</f>
        <v/>
      </c>
      <c r="F1684" s="24">
        <f>E1684*D1684</f>
        <v/>
      </c>
      <c r="G1684" s="28">
        <f>SUMIFS(MasterSheet!K:K, MasterSheet!B:B, A1684, MasterSheet!D:D, B1684, MasterSheet!H:H, C1684)</f>
        <v/>
      </c>
      <c r="H1684" s="28">
        <f>G1684*D1684</f>
        <v/>
      </c>
      <c r="I1684" s="30">
        <f>SUMIFS(MasterSheet!L:L, MasterSheet!B:B, A1684, MasterSheet!D:D, B1684, MasterSheet!H:H, C1684)</f>
        <v/>
      </c>
      <c r="J1684" s="30">
        <f>I1684*D1684</f>
        <v/>
      </c>
      <c r="K1684" s="23">
        <f>UPPER(VLOOKUP(C1684,MasterSheet!H:U,14,))</f>
        <v/>
      </c>
    </row>
    <row r="1685">
      <c r="A1685" s="23" t="inlineStr">
        <is>
          <t>EED117806</t>
        </is>
      </c>
      <c r="B1685" s="32" t="n">
        <v>45875</v>
      </c>
      <c r="C1685" s="23" t="n">
        <v>103044</v>
      </c>
      <c r="D1685" s="23">
        <f>_xlfn.XLOOKUP(C1685,MasterSheet!H:H,MasterSheet!F:F)</f>
        <v/>
      </c>
      <c r="E1685" s="24">
        <f>SUMIFS(MasterSheet!J:J, MasterSheet!B:B, A1685, MasterSheet!D:D, B1685, MasterSheet!H:H, C1685)</f>
        <v/>
      </c>
      <c r="F1685" s="24">
        <f>E1685*D1685</f>
        <v/>
      </c>
      <c r="G1685" s="28">
        <f>SUMIFS(MasterSheet!K:K, MasterSheet!B:B, A1685, MasterSheet!D:D, B1685, MasterSheet!H:H, C1685)</f>
        <v/>
      </c>
      <c r="H1685" s="28">
        <f>G1685*D1685</f>
        <v/>
      </c>
      <c r="I1685" s="30">
        <f>SUMIFS(MasterSheet!L:L, MasterSheet!B:B, A1685, MasterSheet!D:D, B1685, MasterSheet!H:H, C1685)</f>
        <v/>
      </c>
      <c r="J1685" s="30">
        <f>I1685*D1685</f>
        <v/>
      </c>
      <c r="K1685" s="23">
        <f>UPPER(VLOOKUP(C1685,MasterSheet!H:U,14,))</f>
        <v/>
      </c>
    </row>
    <row r="1686">
      <c r="A1686" s="23" t="inlineStr">
        <is>
          <t>EED117806</t>
        </is>
      </c>
      <c r="B1686" s="32" t="n">
        <v>45875</v>
      </c>
      <c r="C1686" s="23" t="n">
        <v>777404</v>
      </c>
      <c r="D1686" s="23">
        <f>_xlfn.XLOOKUP(C1686,MasterSheet!H:H,MasterSheet!F:F)</f>
        <v/>
      </c>
      <c r="E1686" s="24">
        <f>SUMIFS(MasterSheet!J:J, MasterSheet!B:B, A1686, MasterSheet!D:D, B1686, MasterSheet!H:H, C1686)</f>
        <v/>
      </c>
      <c r="F1686" s="24">
        <f>E1686*D1686</f>
        <v/>
      </c>
      <c r="G1686" s="28">
        <f>SUMIFS(MasterSheet!K:K, MasterSheet!B:B, A1686, MasterSheet!D:D, B1686, MasterSheet!H:H, C1686)</f>
        <v/>
      </c>
      <c r="H1686" s="28">
        <f>G1686*D1686</f>
        <v/>
      </c>
      <c r="I1686" s="30">
        <f>SUMIFS(MasterSheet!L:L, MasterSheet!B:B, A1686, MasterSheet!D:D, B1686, MasterSheet!H:H, C1686)</f>
        <v/>
      </c>
      <c r="J1686" s="30">
        <f>I1686*D1686</f>
        <v/>
      </c>
      <c r="K1686" s="23">
        <f>UPPER(VLOOKUP(C1686,MasterSheet!H:U,14,))</f>
        <v/>
      </c>
    </row>
    <row r="1687">
      <c r="A1687" s="23" t="inlineStr">
        <is>
          <t>EED117806</t>
        </is>
      </c>
      <c r="B1687" s="32" t="n">
        <v>45875</v>
      </c>
      <c r="C1687" s="23" t="n">
        <v>104420</v>
      </c>
      <c r="D1687" s="23">
        <f>_xlfn.XLOOKUP(C1687,MasterSheet!H:H,MasterSheet!F:F)</f>
        <v/>
      </c>
      <c r="E1687" s="24">
        <f>SUMIFS(MasterSheet!J:J, MasterSheet!B:B, A1687, MasterSheet!D:D, B1687, MasterSheet!H:H, C1687)</f>
        <v/>
      </c>
      <c r="F1687" s="24">
        <f>E1687*D1687</f>
        <v/>
      </c>
      <c r="G1687" s="28">
        <f>SUMIFS(MasterSheet!K:K, MasterSheet!B:B, A1687, MasterSheet!D:D, B1687, MasterSheet!H:H, C1687)</f>
        <v/>
      </c>
      <c r="H1687" s="28">
        <f>G1687*D1687</f>
        <v/>
      </c>
      <c r="I1687" s="30">
        <f>SUMIFS(MasterSheet!L:L, MasterSheet!B:B, A1687, MasterSheet!D:D, B1687, MasterSheet!H:H, C1687)</f>
        <v/>
      </c>
      <c r="J1687" s="30">
        <f>I1687*D1687</f>
        <v/>
      </c>
      <c r="K1687" s="23">
        <f>UPPER(VLOOKUP(C1687,MasterSheet!H:U,14,))</f>
        <v/>
      </c>
    </row>
    <row r="1688">
      <c r="A1688" s="23" t="inlineStr">
        <is>
          <t>EED117806</t>
        </is>
      </c>
      <c r="B1688" s="32" t="n">
        <v>45875</v>
      </c>
      <c r="C1688" s="23" t="n">
        <v>104526</v>
      </c>
      <c r="D1688" s="23">
        <f>_xlfn.XLOOKUP(C1688,MasterSheet!H:H,MasterSheet!F:F)</f>
        <v/>
      </c>
      <c r="E1688" s="24">
        <f>SUMIFS(MasterSheet!J:J, MasterSheet!B:B, A1688, MasterSheet!D:D, B1688, MasterSheet!H:H, C1688)</f>
        <v/>
      </c>
      <c r="F1688" s="24">
        <f>E1688*D1688</f>
        <v/>
      </c>
      <c r="G1688" s="28">
        <f>SUMIFS(MasterSheet!K:K, MasterSheet!B:B, A1688, MasterSheet!D:D, B1688, MasterSheet!H:H, C1688)</f>
        <v/>
      </c>
      <c r="H1688" s="28">
        <f>G1688*D1688</f>
        <v/>
      </c>
      <c r="I1688" s="30">
        <f>SUMIFS(MasterSheet!L:L, MasterSheet!B:B, A1688, MasterSheet!D:D, B1688, MasterSheet!H:H, C1688)</f>
        <v/>
      </c>
      <c r="J1688" s="30">
        <f>I1688*D1688</f>
        <v/>
      </c>
      <c r="K1688" s="23">
        <f>UPPER(VLOOKUP(C1688,MasterSheet!H:U,14,))</f>
        <v/>
      </c>
    </row>
    <row r="1689">
      <c r="A1689" s="23" t="inlineStr">
        <is>
          <t>EED117806</t>
        </is>
      </c>
      <c r="B1689" s="32" t="n">
        <v>45875</v>
      </c>
      <c r="C1689" s="23" t="n">
        <v>106106</v>
      </c>
      <c r="D1689" s="23">
        <f>_xlfn.XLOOKUP(C1689,MasterSheet!H:H,MasterSheet!F:F)</f>
        <v/>
      </c>
      <c r="E1689" s="24">
        <f>SUMIFS(MasterSheet!J:J, MasterSheet!B:B, A1689, MasterSheet!D:D, B1689, MasterSheet!H:H, C1689)</f>
        <v/>
      </c>
      <c r="F1689" s="24">
        <f>E1689*D1689</f>
        <v/>
      </c>
      <c r="G1689" s="28">
        <f>SUMIFS(MasterSheet!K:K, MasterSheet!B:B, A1689, MasterSheet!D:D, B1689, MasterSheet!H:H, C1689)</f>
        <v/>
      </c>
      <c r="H1689" s="28">
        <f>G1689*D1689</f>
        <v/>
      </c>
      <c r="I1689" s="30">
        <f>SUMIFS(MasterSheet!L:L, MasterSheet!B:B, A1689, MasterSheet!D:D, B1689, MasterSheet!H:H, C1689)</f>
        <v/>
      </c>
      <c r="J1689" s="30">
        <f>I1689*D1689</f>
        <v/>
      </c>
      <c r="K1689" s="23">
        <f>UPPER(VLOOKUP(C1689,MasterSheet!H:U,14,))</f>
        <v/>
      </c>
    </row>
    <row r="1690">
      <c r="A1690" s="23" t="inlineStr">
        <is>
          <t>EED117806</t>
        </is>
      </c>
      <c r="B1690" s="32" t="n">
        <v>45875</v>
      </c>
      <c r="C1690" s="23" t="n">
        <v>101239</v>
      </c>
      <c r="D1690" s="23">
        <f>_xlfn.XLOOKUP(C1690,MasterSheet!H:H,MasterSheet!F:F)</f>
        <v/>
      </c>
      <c r="E1690" s="24">
        <f>SUMIFS(MasterSheet!J:J, MasterSheet!B:B, A1690, MasterSheet!D:D, B1690, MasterSheet!H:H, C1690)</f>
        <v/>
      </c>
      <c r="F1690" s="24">
        <f>E1690*D1690</f>
        <v/>
      </c>
      <c r="G1690" s="28">
        <f>SUMIFS(MasterSheet!K:K, MasterSheet!B:B, A1690, MasterSheet!D:D, B1690, MasterSheet!H:H, C1690)</f>
        <v/>
      </c>
      <c r="H1690" s="28">
        <f>G1690*D1690</f>
        <v/>
      </c>
      <c r="I1690" s="30">
        <f>SUMIFS(MasterSheet!L:L, MasterSheet!B:B, A1690, MasterSheet!D:D, B1690, MasterSheet!H:H, C1690)</f>
        <v/>
      </c>
      <c r="J1690" s="30">
        <f>I1690*D1690</f>
        <v/>
      </c>
      <c r="K1690" s="23">
        <f>UPPER(VLOOKUP(C1690,MasterSheet!H:U,14,))</f>
        <v/>
      </c>
    </row>
    <row r="1691">
      <c r="A1691" s="23" t="inlineStr">
        <is>
          <t>EED117806</t>
        </is>
      </c>
      <c r="B1691" s="32" t="n">
        <v>45875</v>
      </c>
      <c r="C1691" s="23" t="n">
        <v>117312</v>
      </c>
      <c r="D1691" s="23">
        <f>_xlfn.XLOOKUP(C1691,MasterSheet!H:H,MasterSheet!F:F)</f>
        <v/>
      </c>
      <c r="E1691" s="24">
        <f>SUMIFS(MasterSheet!J:J, MasterSheet!B:B, A1691, MasterSheet!D:D, B1691, MasterSheet!H:H, C1691)</f>
        <v/>
      </c>
      <c r="F1691" s="24">
        <f>E1691*D1691</f>
        <v/>
      </c>
      <c r="G1691" s="28">
        <f>SUMIFS(MasterSheet!K:K, MasterSheet!B:B, A1691, MasterSheet!D:D, B1691, MasterSheet!H:H, C1691)</f>
        <v/>
      </c>
      <c r="H1691" s="28">
        <f>G1691*D1691</f>
        <v/>
      </c>
      <c r="I1691" s="30">
        <f>SUMIFS(MasterSheet!L:L, MasterSheet!B:B, A1691, MasterSheet!D:D, B1691, MasterSheet!H:H, C1691)</f>
        <v/>
      </c>
      <c r="J1691" s="30">
        <f>I1691*D1691</f>
        <v/>
      </c>
      <c r="K1691" s="23">
        <f>UPPER(VLOOKUP(C1691,MasterSheet!H:U,14,))</f>
        <v/>
      </c>
    </row>
    <row r="1692">
      <c r="A1692" s="23" t="inlineStr">
        <is>
          <t>EED117806</t>
        </is>
      </c>
      <c r="B1692" s="32" t="n">
        <v>45875</v>
      </c>
      <c r="C1692" s="23" t="n">
        <v>119414</v>
      </c>
      <c r="D1692" s="23">
        <f>_xlfn.XLOOKUP(C1692,MasterSheet!H:H,MasterSheet!F:F)</f>
        <v/>
      </c>
      <c r="E1692" s="24">
        <f>SUMIFS(MasterSheet!J:J, MasterSheet!B:B, A1692, MasterSheet!D:D, B1692, MasterSheet!H:H, C1692)</f>
        <v/>
      </c>
      <c r="F1692" s="24">
        <f>E1692*D1692</f>
        <v/>
      </c>
      <c r="G1692" s="28">
        <f>SUMIFS(MasterSheet!K:K, MasterSheet!B:B, A1692, MasterSheet!D:D, B1692, MasterSheet!H:H, C1692)</f>
        <v/>
      </c>
      <c r="H1692" s="28">
        <f>G1692*D1692</f>
        <v/>
      </c>
      <c r="I1692" s="30">
        <f>SUMIFS(MasterSheet!L:L, MasterSheet!B:B, A1692, MasterSheet!D:D, B1692, MasterSheet!H:H, C1692)</f>
        <v/>
      </c>
      <c r="J1692" s="30">
        <f>I1692*D1692</f>
        <v/>
      </c>
      <c r="K1692" s="23">
        <f>UPPER(VLOOKUP(C1692,MasterSheet!H:U,14,))</f>
        <v/>
      </c>
    </row>
    <row r="1693">
      <c r="A1693" s="23" t="inlineStr">
        <is>
          <t>EED117806</t>
        </is>
      </c>
      <c r="B1693" s="32" t="n">
        <v>45875</v>
      </c>
      <c r="C1693" s="23" t="n">
        <v>120413</v>
      </c>
      <c r="D1693" s="23">
        <f>_xlfn.XLOOKUP(C1693,MasterSheet!H:H,MasterSheet!F:F)</f>
        <v/>
      </c>
      <c r="E1693" s="24">
        <f>SUMIFS(MasterSheet!J:J, MasterSheet!B:B, A1693, MasterSheet!D:D, B1693, MasterSheet!H:H, C1693)</f>
        <v/>
      </c>
      <c r="F1693" s="24">
        <f>E1693*D1693</f>
        <v/>
      </c>
      <c r="G1693" s="28">
        <f>SUMIFS(MasterSheet!K:K, MasterSheet!B:B, A1693, MasterSheet!D:D, B1693, MasterSheet!H:H, C1693)</f>
        <v/>
      </c>
      <c r="H1693" s="28">
        <f>G1693*D1693</f>
        <v/>
      </c>
      <c r="I1693" s="30">
        <f>SUMIFS(MasterSheet!L:L, MasterSheet!B:B, A1693, MasterSheet!D:D, B1693, MasterSheet!H:H, C1693)</f>
        <v/>
      </c>
      <c r="J1693" s="30">
        <f>I1693*D1693</f>
        <v/>
      </c>
      <c r="K1693" s="23">
        <f>UPPER(VLOOKUP(C1693,MasterSheet!H:U,14,))</f>
        <v/>
      </c>
    </row>
    <row r="1694">
      <c r="A1694" s="23" t="inlineStr">
        <is>
          <t>EED117806</t>
        </is>
      </c>
      <c r="B1694" s="32" t="n">
        <v>45875</v>
      </c>
      <c r="C1694" s="23" t="n">
        <v>120605</v>
      </c>
      <c r="D1694" s="23">
        <f>_xlfn.XLOOKUP(C1694,MasterSheet!H:H,MasterSheet!F:F)</f>
        <v/>
      </c>
      <c r="E1694" s="24">
        <f>SUMIFS(MasterSheet!J:J, MasterSheet!B:B, A1694, MasterSheet!D:D, B1694, MasterSheet!H:H, C1694)</f>
        <v/>
      </c>
      <c r="F1694" s="24">
        <f>E1694*D1694</f>
        <v/>
      </c>
      <c r="G1694" s="28">
        <f>SUMIFS(MasterSheet!K:K, MasterSheet!B:B, A1694, MasterSheet!D:D, B1694, MasterSheet!H:H, C1694)</f>
        <v/>
      </c>
      <c r="H1694" s="28">
        <f>G1694*D1694</f>
        <v/>
      </c>
      <c r="I1694" s="30">
        <f>SUMIFS(MasterSheet!L:L, MasterSheet!B:B, A1694, MasterSheet!D:D, B1694, MasterSheet!H:H, C1694)</f>
        <v/>
      </c>
      <c r="J1694" s="30">
        <f>I1694*D1694</f>
        <v/>
      </c>
      <c r="K1694" s="23">
        <f>UPPER(VLOOKUP(C1694,MasterSheet!H:U,14,))</f>
        <v/>
      </c>
    </row>
    <row r="1695">
      <c r="A1695" s="23" t="inlineStr">
        <is>
          <t>EED117806</t>
        </is>
      </c>
      <c r="B1695" s="32" t="n">
        <v>45875</v>
      </c>
      <c r="C1695" s="23" t="n">
        <v>121419</v>
      </c>
      <c r="D1695" s="23">
        <f>_xlfn.XLOOKUP(C1695,MasterSheet!H:H,MasterSheet!F:F)</f>
        <v/>
      </c>
      <c r="E1695" s="24">
        <f>SUMIFS(MasterSheet!J:J, MasterSheet!B:B, A1695, MasterSheet!D:D, B1695, MasterSheet!H:H, C1695)</f>
        <v/>
      </c>
      <c r="F1695" s="24">
        <f>E1695*D1695</f>
        <v/>
      </c>
      <c r="G1695" s="28">
        <f>SUMIFS(MasterSheet!K:K, MasterSheet!B:B, A1695, MasterSheet!D:D, B1695, MasterSheet!H:H, C1695)</f>
        <v/>
      </c>
      <c r="H1695" s="28">
        <f>G1695*D1695</f>
        <v/>
      </c>
      <c r="I1695" s="30">
        <f>SUMIFS(MasterSheet!L:L, MasterSheet!B:B, A1695, MasterSheet!D:D, B1695, MasterSheet!H:H, C1695)</f>
        <v/>
      </c>
      <c r="J1695" s="30">
        <f>I1695*D1695</f>
        <v/>
      </c>
      <c r="K1695" s="23">
        <f>UPPER(VLOOKUP(C1695,MasterSheet!H:U,14,))</f>
        <v/>
      </c>
    </row>
    <row r="1696">
      <c r="A1696" s="23" t="inlineStr">
        <is>
          <t>EED117806</t>
        </is>
      </c>
      <c r="B1696" s="32" t="n">
        <v>45875</v>
      </c>
      <c r="C1696" s="23" t="n">
        <v>127514</v>
      </c>
      <c r="D1696" s="23">
        <f>_xlfn.XLOOKUP(C1696,MasterSheet!H:H,MasterSheet!F:F)</f>
        <v/>
      </c>
      <c r="E1696" s="24">
        <f>SUMIFS(MasterSheet!J:J, MasterSheet!B:B, A1696, MasterSheet!D:D, B1696, MasterSheet!H:H, C1696)</f>
        <v/>
      </c>
      <c r="F1696" s="24">
        <f>E1696*D1696</f>
        <v/>
      </c>
      <c r="G1696" s="28">
        <f>SUMIFS(MasterSheet!K:K, MasterSheet!B:B, A1696, MasterSheet!D:D, B1696, MasterSheet!H:H, C1696)</f>
        <v/>
      </c>
      <c r="H1696" s="28">
        <f>G1696*D1696</f>
        <v/>
      </c>
      <c r="I1696" s="30">
        <f>SUMIFS(MasterSheet!L:L, MasterSheet!B:B, A1696, MasterSheet!D:D, B1696, MasterSheet!H:H, C1696)</f>
        <v/>
      </c>
      <c r="J1696" s="30">
        <f>I1696*D1696</f>
        <v/>
      </c>
      <c r="K1696" s="23">
        <f>UPPER(VLOOKUP(C1696,MasterSheet!H:U,14,))</f>
        <v/>
      </c>
    </row>
    <row r="1697">
      <c r="A1697" s="23" t="inlineStr">
        <is>
          <t>EED117806</t>
        </is>
      </c>
      <c r="B1697" s="32" t="n">
        <v>45875</v>
      </c>
      <c r="C1697" s="23" t="n">
        <v>103116</v>
      </c>
      <c r="D1697" s="23">
        <f>_xlfn.XLOOKUP(C1697,MasterSheet!H:H,MasterSheet!F:F)</f>
        <v/>
      </c>
      <c r="E1697" s="24">
        <f>SUMIFS(MasterSheet!J:J, MasterSheet!B:B, A1697, MasterSheet!D:D, B1697, MasterSheet!H:H, C1697)</f>
        <v/>
      </c>
      <c r="F1697" s="24">
        <f>E1697*D1697</f>
        <v/>
      </c>
      <c r="G1697" s="28">
        <f>SUMIFS(MasterSheet!K:K, MasterSheet!B:B, A1697, MasterSheet!D:D, B1697, MasterSheet!H:H, C1697)</f>
        <v/>
      </c>
      <c r="H1697" s="28">
        <f>G1697*D1697</f>
        <v/>
      </c>
      <c r="I1697" s="30">
        <f>SUMIFS(MasterSheet!L:L, MasterSheet!B:B, A1697, MasterSheet!D:D, B1697, MasterSheet!H:H, C1697)</f>
        <v/>
      </c>
      <c r="J1697" s="30">
        <f>I1697*D1697</f>
        <v/>
      </c>
      <c r="K1697" s="23">
        <f>UPPER(VLOOKUP(C1697,MasterSheet!H:U,14,))</f>
        <v/>
      </c>
    </row>
    <row r="1698">
      <c r="A1698" s="23" t="inlineStr">
        <is>
          <t>EED117806</t>
        </is>
      </c>
      <c r="B1698" s="32" t="n">
        <v>45875</v>
      </c>
      <c r="C1698" s="23" t="n">
        <v>108916</v>
      </c>
      <c r="D1698" s="23">
        <f>_xlfn.XLOOKUP(C1698,MasterSheet!H:H,MasterSheet!F:F)</f>
        <v/>
      </c>
      <c r="E1698" s="24">
        <f>SUMIFS(MasterSheet!J:J, MasterSheet!B:B, A1698, MasterSheet!D:D, B1698, MasterSheet!H:H, C1698)</f>
        <v/>
      </c>
      <c r="F1698" s="24">
        <f>E1698*D1698</f>
        <v/>
      </c>
      <c r="G1698" s="28">
        <f>SUMIFS(MasterSheet!K:K, MasterSheet!B:B, A1698, MasterSheet!D:D, B1698, MasterSheet!H:H, C1698)</f>
        <v/>
      </c>
      <c r="H1698" s="28">
        <f>G1698*D1698</f>
        <v/>
      </c>
      <c r="I1698" s="30">
        <f>SUMIFS(MasterSheet!L:L, MasterSheet!B:B, A1698, MasterSheet!D:D, B1698, MasterSheet!H:H, C1698)</f>
        <v/>
      </c>
      <c r="J1698" s="30">
        <f>I1698*D1698</f>
        <v/>
      </c>
      <c r="K1698" s="23">
        <f>UPPER(VLOOKUP(C1698,MasterSheet!H:U,14,))</f>
        <v/>
      </c>
    </row>
    <row r="1699">
      <c r="A1699" s="23" t="inlineStr">
        <is>
          <t>EED117806</t>
        </is>
      </c>
      <c r="B1699" s="32" t="n">
        <v>45875</v>
      </c>
      <c r="C1699" s="23" t="n">
        <v>133923</v>
      </c>
      <c r="D1699" s="23">
        <f>_xlfn.XLOOKUP(C1699,MasterSheet!H:H,MasterSheet!F:F)</f>
        <v/>
      </c>
      <c r="E1699" s="24">
        <f>SUMIFS(MasterSheet!J:J, MasterSheet!B:B, A1699, MasterSheet!D:D, B1699, MasterSheet!H:H, C1699)</f>
        <v/>
      </c>
      <c r="F1699" s="24">
        <f>E1699*D1699</f>
        <v/>
      </c>
      <c r="G1699" s="28">
        <f>SUMIFS(MasterSheet!K:K, MasterSheet!B:B, A1699, MasterSheet!D:D, B1699, MasterSheet!H:H, C1699)</f>
        <v/>
      </c>
      <c r="H1699" s="28">
        <f>G1699*D1699</f>
        <v/>
      </c>
      <c r="I1699" s="30">
        <f>SUMIFS(MasterSheet!L:L, MasterSheet!B:B, A1699, MasterSheet!D:D, B1699, MasterSheet!H:H, C1699)</f>
        <v/>
      </c>
      <c r="J1699" s="30">
        <f>I1699*D1699</f>
        <v/>
      </c>
      <c r="K1699" s="23">
        <f>UPPER(VLOOKUP(C1699,MasterSheet!H:U,14,))</f>
        <v/>
      </c>
    </row>
    <row r="1700">
      <c r="A1700" s="23" t="inlineStr">
        <is>
          <t>EED117806</t>
        </is>
      </c>
      <c r="B1700" s="32" t="n">
        <v>45875</v>
      </c>
      <c r="C1700" s="23" t="n">
        <v>135027</v>
      </c>
      <c r="D1700" s="23">
        <f>_xlfn.XLOOKUP(C1700,MasterSheet!H:H,MasterSheet!F:F)</f>
        <v/>
      </c>
      <c r="E1700" s="24">
        <f>SUMIFS(MasterSheet!J:J, MasterSheet!B:B, A1700, MasterSheet!D:D, B1700, MasterSheet!H:H, C1700)</f>
        <v/>
      </c>
      <c r="F1700" s="24">
        <f>E1700*D1700</f>
        <v/>
      </c>
      <c r="G1700" s="28">
        <f>SUMIFS(MasterSheet!K:K, MasterSheet!B:B, A1700, MasterSheet!D:D, B1700, MasterSheet!H:H, C1700)</f>
        <v/>
      </c>
      <c r="H1700" s="28">
        <f>G1700*D1700</f>
        <v/>
      </c>
      <c r="I1700" s="30">
        <f>SUMIFS(MasterSheet!L:L, MasterSheet!B:B, A1700, MasterSheet!D:D, B1700, MasterSheet!H:H, C1700)</f>
        <v/>
      </c>
      <c r="J1700" s="30">
        <f>I1700*D1700</f>
        <v/>
      </c>
      <c r="K1700" s="23">
        <f>UPPER(VLOOKUP(C1700,MasterSheet!H:U,14,))</f>
        <v/>
      </c>
    </row>
    <row r="1701">
      <c r="A1701" s="23" t="inlineStr">
        <is>
          <t>EED117806</t>
        </is>
      </c>
      <c r="B1701" s="32" t="n">
        <v>45875</v>
      </c>
      <c r="C1701" s="23" t="n">
        <v>127614</v>
      </c>
      <c r="D1701" s="23">
        <f>_xlfn.XLOOKUP(C1701,MasterSheet!H:H,MasterSheet!F:F)</f>
        <v/>
      </c>
      <c r="E1701" s="24">
        <f>SUMIFS(MasterSheet!J:J, MasterSheet!B:B, A1701, MasterSheet!D:D, B1701, MasterSheet!H:H, C1701)</f>
        <v/>
      </c>
      <c r="F1701" s="24">
        <f>E1701*D1701</f>
        <v/>
      </c>
      <c r="G1701" s="28">
        <f>SUMIFS(MasterSheet!K:K, MasterSheet!B:B, A1701, MasterSheet!D:D, B1701, MasterSheet!H:H, C1701)</f>
        <v/>
      </c>
      <c r="H1701" s="28">
        <f>G1701*D1701</f>
        <v/>
      </c>
      <c r="I1701" s="30">
        <f>SUMIFS(MasterSheet!L:L, MasterSheet!B:B, A1701, MasterSheet!D:D, B1701, MasterSheet!H:H, C1701)</f>
        <v/>
      </c>
      <c r="J1701" s="30">
        <f>I1701*D1701</f>
        <v/>
      </c>
      <c r="K1701" s="23">
        <f>UPPER(VLOOKUP(C1701,MasterSheet!H:U,14,))</f>
        <v/>
      </c>
    </row>
    <row r="1702">
      <c r="A1702" s="23" t="inlineStr">
        <is>
          <t>EED117806</t>
        </is>
      </c>
      <c r="B1702" s="32" t="n">
        <v>45875</v>
      </c>
      <c r="C1702" s="23" t="n">
        <v>152410</v>
      </c>
      <c r="D1702" s="23">
        <f>_xlfn.XLOOKUP(C1702,MasterSheet!H:H,MasterSheet!F:F)</f>
        <v/>
      </c>
      <c r="E1702" s="24">
        <f>SUMIFS(MasterSheet!J:J, MasterSheet!B:B, A1702, MasterSheet!D:D, B1702, MasterSheet!H:H, C1702)</f>
        <v/>
      </c>
      <c r="F1702" s="24">
        <f>E1702*D1702</f>
        <v/>
      </c>
      <c r="G1702" s="28">
        <f>SUMIFS(MasterSheet!K:K, MasterSheet!B:B, A1702, MasterSheet!D:D, B1702, MasterSheet!H:H, C1702)</f>
        <v/>
      </c>
      <c r="H1702" s="28">
        <f>G1702*D1702</f>
        <v/>
      </c>
      <c r="I1702" s="30">
        <f>SUMIFS(MasterSheet!L:L, MasterSheet!B:B, A1702, MasterSheet!D:D, B1702, MasterSheet!H:H, C1702)</f>
        <v/>
      </c>
      <c r="J1702" s="30">
        <f>I1702*D1702</f>
        <v/>
      </c>
      <c r="K1702" s="23">
        <f>UPPER(VLOOKUP(C1702,MasterSheet!H:U,14,))</f>
        <v/>
      </c>
    </row>
    <row r="1703">
      <c r="A1703" s="23" t="inlineStr">
        <is>
          <t>EED117806</t>
        </is>
      </c>
      <c r="B1703" s="32" t="n">
        <v>45875</v>
      </c>
      <c r="C1703" s="23" t="n">
        <v>153512</v>
      </c>
      <c r="D1703" s="23">
        <f>_xlfn.XLOOKUP(C1703,MasterSheet!H:H,MasterSheet!F:F)</f>
        <v/>
      </c>
      <c r="E1703" s="24">
        <f>SUMIFS(MasterSheet!J:J, MasterSheet!B:B, A1703, MasterSheet!D:D, B1703, MasterSheet!H:H, C1703)</f>
        <v/>
      </c>
      <c r="F1703" s="24">
        <f>E1703*D1703</f>
        <v/>
      </c>
      <c r="G1703" s="28">
        <f>SUMIFS(MasterSheet!K:K, MasterSheet!B:B, A1703, MasterSheet!D:D, B1703, MasterSheet!H:H, C1703)</f>
        <v/>
      </c>
      <c r="H1703" s="28">
        <f>G1703*D1703</f>
        <v/>
      </c>
      <c r="I1703" s="30">
        <f>SUMIFS(MasterSheet!L:L, MasterSheet!B:B, A1703, MasterSheet!D:D, B1703, MasterSheet!H:H, C1703)</f>
        <v/>
      </c>
      <c r="J1703" s="30">
        <f>I1703*D1703</f>
        <v/>
      </c>
      <c r="K1703" s="23">
        <f>UPPER(VLOOKUP(C1703,MasterSheet!H:U,14,))</f>
        <v/>
      </c>
    </row>
    <row r="1704">
      <c r="A1704" s="23" t="inlineStr">
        <is>
          <t>EED117806</t>
        </is>
      </c>
      <c r="B1704" s="32" t="n">
        <v>45875</v>
      </c>
      <c r="C1704" s="23" t="n">
        <v>156010</v>
      </c>
      <c r="D1704" s="23">
        <f>_xlfn.XLOOKUP(C1704,MasterSheet!H:H,MasterSheet!F:F)</f>
        <v/>
      </c>
      <c r="E1704" s="24">
        <f>SUMIFS(MasterSheet!J:J, MasterSheet!B:B, A1704, MasterSheet!D:D, B1704, MasterSheet!H:H, C1704)</f>
        <v/>
      </c>
      <c r="F1704" s="24">
        <f>E1704*D1704</f>
        <v/>
      </c>
      <c r="G1704" s="28">
        <f>SUMIFS(MasterSheet!K:K, MasterSheet!B:B, A1704, MasterSheet!D:D, B1704, MasterSheet!H:H, C1704)</f>
        <v/>
      </c>
      <c r="H1704" s="28">
        <f>G1704*D1704</f>
        <v/>
      </c>
      <c r="I1704" s="30">
        <f>SUMIFS(MasterSheet!L:L, MasterSheet!B:B, A1704, MasterSheet!D:D, B1704, MasterSheet!H:H, C1704)</f>
        <v/>
      </c>
      <c r="J1704" s="30">
        <f>I1704*D1704</f>
        <v/>
      </c>
      <c r="K1704" s="23">
        <f>UPPER(VLOOKUP(C1704,MasterSheet!H:U,14,))</f>
        <v/>
      </c>
    </row>
    <row r="1705">
      <c r="A1705" s="23" t="inlineStr">
        <is>
          <t>EED117806</t>
        </is>
      </c>
      <c r="B1705" s="32" t="n">
        <v>45875</v>
      </c>
      <c r="C1705" s="23" t="n">
        <v>301014</v>
      </c>
      <c r="D1705" s="23">
        <f>_xlfn.XLOOKUP(C1705,MasterSheet!H:H,MasterSheet!F:F)</f>
        <v/>
      </c>
      <c r="E1705" s="24">
        <f>SUMIFS(MasterSheet!J:J, MasterSheet!B:B, A1705, MasterSheet!D:D, B1705, MasterSheet!H:H, C1705)</f>
        <v/>
      </c>
      <c r="F1705" s="24">
        <f>E1705*D1705</f>
        <v/>
      </c>
      <c r="G1705" s="28">
        <f>SUMIFS(MasterSheet!K:K, MasterSheet!B:B, A1705, MasterSheet!D:D, B1705, MasterSheet!H:H, C1705)</f>
        <v/>
      </c>
      <c r="H1705" s="28">
        <f>G1705*D1705</f>
        <v/>
      </c>
      <c r="I1705" s="30">
        <f>SUMIFS(MasterSheet!L:L, MasterSheet!B:B, A1705, MasterSheet!D:D, B1705, MasterSheet!H:H, C1705)</f>
        <v/>
      </c>
      <c r="J1705" s="30">
        <f>I1705*D1705</f>
        <v/>
      </c>
      <c r="K1705" s="23">
        <f>UPPER(VLOOKUP(C1705,MasterSheet!H:U,14,))</f>
        <v/>
      </c>
    </row>
    <row r="1706">
      <c r="A1706" s="23" t="inlineStr">
        <is>
          <t>EED117806</t>
        </is>
      </c>
      <c r="B1706" s="32" t="n">
        <v>45875</v>
      </c>
      <c r="C1706" s="23" t="n">
        <v>301808</v>
      </c>
      <c r="D1706" s="23">
        <f>_xlfn.XLOOKUP(C1706,MasterSheet!H:H,MasterSheet!F:F)</f>
        <v/>
      </c>
      <c r="E1706" s="24">
        <f>SUMIFS(MasterSheet!J:J, MasterSheet!B:B, A1706, MasterSheet!D:D, B1706, MasterSheet!H:H, C1706)</f>
        <v/>
      </c>
      <c r="F1706" s="24">
        <f>E1706*D1706</f>
        <v/>
      </c>
      <c r="G1706" s="28">
        <f>SUMIFS(MasterSheet!K:K, MasterSheet!B:B, A1706, MasterSheet!D:D, B1706, MasterSheet!H:H, C1706)</f>
        <v/>
      </c>
      <c r="H1706" s="28">
        <f>G1706*D1706</f>
        <v/>
      </c>
      <c r="I1706" s="30">
        <f>SUMIFS(MasterSheet!L:L, MasterSheet!B:B, A1706, MasterSheet!D:D, B1706, MasterSheet!H:H, C1706)</f>
        <v/>
      </c>
      <c r="J1706" s="30">
        <f>I1706*D1706</f>
        <v/>
      </c>
      <c r="K1706" s="23">
        <f>UPPER(VLOOKUP(C1706,MasterSheet!H:U,14,))</f>
        <v/>
      </c>
    </row>
    <row r="1707">
      <c r="A1707" s="23" t="inlineStr">
        <is>
          <t>EED117806</t>
        </is>
      </c>
      <c r="B1707" s="32" t="n">
        <v>45875</v>
      </c>
      <c r="C1707" s="23" t="n">
        <v>640906</v>
      </c>
      <c r="D1707" s="23">
        <f>_xlfn.XLOOKUP(C1707,MasterSheet!H:H,MasterSheet!F:F)</f>
        <v/>
      </c>
      <c r="E1707" s="24">
        <f>SUMIFS(MasterSheet!J:J, MasterSheet!B:B, A1707, MasterSheet!D:D, B1707, MasterSheet!H:H, C1707)</f>
        <v/>
      </c>
      <c r="F1707" s="24">
        <f>E1707*D1707</f>
        <v/>
      </c>
      <c r="G1707" s="28">
        <f>SUMIFS(MasterSheet!K:K, MasterSheet!B:B, A1707, MasterSheet!D:D, B1707, MasterSheet!H:H, C1707)</f>
        <v/>
      </c>
      <c r="H1707" s="28">
        <f>G1707*D1707</f>
        <v/>
      </c>
      <c r="I1707" s="30">
        <f>SUMIFS(MasterSheet!L:L, MasterSheet!B:B, A1707, MasterSheet!D:D, B1707, MasterSheet!H:H, C1707)</f>
        <v/>
      </c>
      <c r="J1707" s="30">
        <f>I1707*D1707</f>
        <v/>
      </c>
      <c r="K1707" s="23">
        <f>UPPER(VLOOKUP(C1707,MasterSheet!H:U,14,))</f>
        <v/>
      </c>
    </row>
    <row r="1708">
      <c r="A1708" s="23" t="inlineStr">
        <is>
          <t>EED117806</t>
        </is>
      </c>
      <c r="B1708" s="32" t="n">
        <v>45875</v>
      </c>
      <c r="C1708" s="23" t="n">
        <v>302211</v>
      </c>
      <c r="D1708" s="23">
        <f>_xlfn.XLOOKUP(C1708,MasterSheet!H:H,MasterSheet!F:F)</f>
        <v/>
      </c>
      <c r="E1708" s="24">
        <f>SUMIFS(MasterSheet!J:J, MasterSheet!B:B, A1708, MasterSheet!D:D, B1708, MasterSheet!H:H, C1708)</f>
        <v/>
      </c>
      <c r="F1708" s="24">
        <f>E1708*D1708</f>
        <v/>
      </c>
      <c r="G1708" s="28">
        <f>SUMIFS(MasterSheet!K:K, MasterSheet!B:B, A1708, MasterSheet!D:D, B1708, MasterSheet!H:H, C1708)</f>
        <v/>
      </c>
      <c r="H1708" s="28">
        <f>G1708*D1708</f>
        <v/>
      </c>
      <c r="I1708" s="30">
        <f>SUMIFS(MasterSheet!L:L, MasterSheet!B:B, A1708, MasterSheet!D:D, B1708, MasterSheet!H:H, C1708)</f>
        <v/>
      </c>
      <c r="J1708" s="30">
        <f>I1708*D1708</f>
        <v/>
      </c>
      <c r="K1708" s="23">
        <f>UPPER(VLOOKUP(C1708,MasterSheet!H:U,14,))</f>
        <v/>
      </c>
    </row>
    <row r="1709">
      <c r="A1709" s="23" t="inlineStr">
        <is>
          <t>EED117806</t>
        </is>
      </c>
      <c r="B1709" s="32" t="n">
        <v>45875</v>
      </c>
      <c r="C1709" s="23" t="n">
        <v>302212</v>
      </c>
      <c r="D1709" s="23">
        <f>_xlfn.XLOOKUP(C1709,MasterSheet!H:H,MasterSheet!F:F)</f>
        <v/>
      </c>
      <c r="E1709" s="24">
        <f>SUMIFS(MasterSheet!J:J, MasterSheet!B:B, A1709, MasterSheet!D:D, B1709, MasterSheet!H:H, C1709)</f>
        <v/>
      </c>
      <c r="F1709" s="24">
        <f>E1709*D1709</f>
        <v/>
      </c>
      <c r="G1709" s="28">
        <f>SUMIFS(MasterSheet!K:K, MasterSheet!B:B, A1709, MasterSheet!D:D, B1709, MasterSheet!H:H, C1709)</f>
        <v/>
      </c>
      <c r="H1709" s="28">
        <f>G1709*D1709</f>
        <v/>
      </c>
      <c r="I1709" s="30">
        <f>SUMIFS(MasterSheet!L:L, MasterSheet!B:B, A1709, MasterSheet!D:D, B1709, MasterSheet!H:H, C1709)</f>
        <v/>
      </c>
      <c r="J1709" s="30">
        <f>I1709*D1709</f>
        <v/>
      </c>
      <c r="K1709" s="23">
        <f>UPPER(VLOOKUP(C1709,MasterSheet!H:U,14,))</f>
        <v/>
      </c>
    </row>
    <row r="1710">
      <c r="A1710" s="23" t="inlineStr">
        <is>
          <t>EED117806</t>
        </is>
      </c>
      <c r="B1710" s="32" t="n">
        <v>45875</v>
      </c>
      <c r="C1710" s="23" t="n">
        <v>301833</v>
      </c>
      <c r="D1710" s="23">
        <f>_xlfn.XLOOKUP(C1710,MasterSheet!H:H,MasterSheet!F:F)</f>
        <v/>
      </c>
      <c r="E1710" s="24">
        <f>SUMIFS(MasterSheet!J:J, MasterSheet!B:B, A1710, MasterSheet!D:D, B1710, MasterSheet!H:H, C1710)</f>
        <v/>
      </c>
      <c r="F1710" s="24">
        <f>E1710*D1710</f>
        <v/>
      </c>
      <c r="G1710" s="28">
        <f>SUMIFS(MasterSheet!K:K, MasterSheet!B:B, A1710, MasterSheet!D:D, B1710, MasterSheet!H:H, C1710)</f>
        <v/>
      </c>
      <c r="H1710" s="28">
        <f>G1710*D1710</f>
        <v/>
      </c>
      <c r="I1710" s="30">
        <f>SUMIFS(MasterSheet!L:L, MasterSheet!B:B, A1710, MasterSheet!D:D, B1710, MasterSheet!H:H, C1710)</f>
        <v/>
      </c>
      <c r="J1710" s="30">
        <f>I1710*D1710</f>
        <v/>
      </c>
      <c r="K1710" s="23">
        <f>UPPER(VLOOKUP(C1710,MasterSheet!H:U,14,))</f>
        <v/>
      </c>
    </row>
    <row r="1711">
      <c r="A1711" s="23" t="inlineStr">
        <is>
          <t>EED117806</t>
        </is>
      </c>
      <c r="B1711" s="32" t="n">
        <v>45875</v>
      </c>
      <c r="C1711" s="23" t="n">
        <v>302610</v>
      </c>
      <c r="D1711" s="23">
        <f>_xlfn.XLOOKUP(C1711,MasterSheet!H:H,MasterSheet!F:F)</f>
        <v/>
      </c>
      <c r="E1711" s="24">
        <f>SUMIFS(MasterSheet!J:J, MasterSheet!B:B, A1711, MasterSheet!D:D, B1711, MasterSheet!H:H, C1711)</f>
        <v/>
      </c>
      <c r="F1711" s="24">
        <f>E1711*D1711</f>
        <v/>
      </c>
      <c r="G1711" s="28">
        <f>SUMIFS(MasterSheet!K:K, MasterSheet!B:B, A1711, MasterSheet!D:D, B1711, MasterSheet!H:H, C1711)</f>
        <v/>
      </c>
      <c r="H1711" s="28">
        <f>G1711*D1711</f>
        <v/>
      </c>
      <c r="I1711" s="30">
        <f>SUMIFS(MasterSheet!L:L, MasterSheet!B:B, A1711, MasterSheet!D:D, B1711, MasterSheet!H:H, C1711)</f>
        <v/>
      </c>
      <c r="J1711" s="30">
        <f>I1711*D1711</f>
        <v/>
      </c>
      <c r="K1711" s="23">
        <f>UPPER(VLOOKUP(C1711,MasterSheet!H:U,14,))</f>
        <v/>
      </c>
    </row>
    <row r="1712">
      <c r="A1712" s="23" t="inlineStr">
        <is>
          <t>EED117806</t>
        </is>
      </c>
      <c r="B1712" s="32" t="n">
        <v>45875</v>
      </c>
      <c r="C1712" s="23" t="n">
        <v>302934</v>
      </c>
      <c r="D1712" s="23">
        <f>_xlfn.XLOOKUP(C1712,MasterSheet!H:H,MasterSheet!F:F)</f>
        <v/>
      </c>
      <c r="E1712" s="24">
        <f>SUMIFS(MasterSheet!J:J, MasterSheet!B:B, A1712, MasterSheet!D:D, B1712, MasterSheet!H:H, C1712)</f>
        <v/>
      </c>
      <c r="F1712" s="24">
        <f>E1712*D1712</f>
        <v/>
      </c>
      <c r="G1712" s="28">
        <f>SUMIFS(MasterSheet!K:K, MasterSheet!B:B, A1712, MasterSheet!D:D, B1712, MasterSheet!H:H, C1712)</f>
        <v/>
      </c>
      <c r="H1712" s="28">
        <f>G1712*D1712</f>
        <v/>
      </c>
      <c r="I1712" s="30">
        <f>SUMIFS(MasterSheet!L:L, MasterSheet!B:B, A1712, MasterSheet!D:D, B1712, MasterSheet!H:H, C1712)</f>
        <v/>
      </c>
      <c r="J1712" s="30">
        <f>I1712*D1712</f>
        <v/>
      </c>
      <c r="K1712" s="23">
        <f>UPPER(VLOOKUP(C1712,MasterSheet!H:U,14,))</f>
        <v/>
      </c>
    </row>
    <row r="1713">
      <c r="A1713" s="23" t="inlineStr">
        <is>
          <t>EED117806</t>
        </is>
      </c>
      <c r="B1713" s="32" t="n">
        <v>45875</v>
      </c>
      <c r="C1713" s="23" t="n">
        <v>303504</v>
      </c>
      <c r="D1713" s="23">
        <f>_xlfn.XLOOKUP(C1713,MasterSheet!H:H,MasterSheet!F:F)</f>
        <v/>
      </c>
      <c r="E1713" s="24">
        <f>SUMIFS(MasterSheet!J:J, MasterSheet!B:B, A1713, MasterSheet!D:D, B1713, MasterSheet!H:H, C1713)</f>
        <v/>
      </c>
      <c r="F1713" s="24">
        <f>E1713*D1713</f>
        <v/>
      </c>
      <c r="G1713" s="28">
        <f>SUMIFS(MasterSheet!K:K, MasterSheet!B:B, A1713, MasterSheet!D:D, B1713, MasterSheet!H:H, C1713)</f>
        <v/>
      </c>
      <c r="H1713" s="28">
        <f>G1713*D1713</f>
        <v/>
      </c>
      <c r="I1713" s="30">
        <f>SUMIFS(MasterSheet!L:L, MasterSheet!B:B, A1713, MasterSheet!D:D, B1713, MasterSheet!H:H, C1713)</f>
        <v/>
      </c>
      <c r="J1713" s="30">
        <f>I1713*D1713</f>
        <v/>
      </c>
      <c r="K1713" s="23">
        <f>UPPER(VLOOKUP(C1713,MasterSheet!H:U,14,))</f>
        <v/>
      </c>
    </row>
    <row r="1714">
      <c r="A1714" s="23" t="inlineStr">
        <is>
          <t>EED117806</t>
        </is>
      </c>
      <c r="B1714" s="32" t="n">
        <v>45875</v>
      </c>
      <c r="C1714" s="23" t="n">
        <v>302339</v>
      </c>
      <c r="D1714" s="23">
        <f>_xlfn.XLOOKUP(C1714,MasterSheet!H:H,MasterSheet!F:F)</f>
        <v/>
      </c>
      <c r="E1714" s="24">
        <f>SUMIFS(MasterSheet!J:J, MasterSheet!B:B, A1714, MasterSheet!D:D, B1714, MasterSheet!H:H, C1714)</f>
        <v/>
      </c>
      <c r="F1714" s="24">
        <f>E1714*D1714</f>
        <v/>
      </c>
      <c r="G1714" s="28">
        <f>SUMIFS(MasterSheet!K:K, MasterSheet!B:B, A1714, MasterSheet!D:D, B1714, MasterSheet!H:H, C1714)</f>
        <v/>
      </c>
      <c r="H1714" s="28">
        <f>G1714*D1714</f>
        <v/>
      </c>
      <c r="I1714" s="30">
        <f>SUMIFS(MasterSheet!L:L, MasterSheet!B:B, A1714, MasterSheet!D:D, B1714, MasterSheet!H:H, C1714)</f>
        <v/>
      </c>
      <c r="J1714" s="30">
        <f>I1714*D1714</f>
        <v/>
      </c>
      <c r="K1714" s="23">
        <f>UPPER(VLOOKUP(C1714,MasterSheet!H:U,14,))</f>
        <v/>
      </c>
    </row>
    <row r="1715">
      <c r="A1715" s="23" t="inlineStr">
        <is>
          <t>EED117806</t>
        </is>
      </c>
      <c r="B1715" s="32" t="n">
        <v>45875</v>
      </c>
      <c r="C1715" s="23" t="n">
        <v>304118</v>
      </c>
      <c r="D1715" s="23">
        <f>_xlfn.XLOOKUP(C1715,MasterSheet!H:H,MasterSheet!F:F)</f>
        <v/>
      </c>
      <c r="E1715" s="24">
        <f>SUMIFS(MasterSheet!J:J, MasterSheet!B:B, A1715, MasterSheet!D:D, B1715, MasterSheet!H:H, C1715)</f>
        <v/>
      </c>
      <c r="F1715" s="24">
        <f>E1715*D1715</f>
        <v/>
      </c>
      <c r="G1715" s="28">
        <f>SUMIFS(MasterSheet!K:K, MasterSheet!B:B, A1715, MasterSheet!D:D, B1715, MasterSheet!H:H, C1715)</f>
        <v/>
      </c>
      <c r="H1715" s="28">
        <f>G1715*D1715</f>
        <v/>
      </c>
      <c r="I1715" s="30">
        <f>SUMIFS(MasterSheet!L:L, MasterSheet!B:B, A1715, MasterSheet!D:D, B1715, MasterSheet!H:H, C1715)</f>
        <v/>
      </c>
      <c r="J1715" s="30">
        <f>I1715*D1715</f>
        <v/>
      </c>
      <c r="K1715" s="23">
        <f>UPPER(VLOOKUP(C1715,MasterSheet!H:U,14,))</f>
        <v/>
      </c>
    </row>
    <row r="1716">
      <c r="A1716" s="23" t="inlineStr">
        <is>
          <t>EED117806</t>
        </is>
      </c>
      <c r="B1716" s="32" t="n">
        <v>45875</v>
      </c>
      <c r="C1716" s="23" t="n">
        <v>304825</v>
      </c>
      <c r="D1716" s="23">
        <f>_xlfn.XLOOKUP(C1716,MasterSheet!H:H,MasterSheet!F:F)</f>
        <v/>
      </c>
      <c r="E1716" s="24">
        <f>SUMIFS(MasterSheet!J:J, MasterSheet!B:B, A1716, MasterSheet!D:D, B1716, MasterSheet!H:H, C1716)</f>
        <v/>
      </c>
      <c r="F1716" s="24">
        <f>E1716*D1716</f>
        <v/>
      </c>
      <c r="G1716" s="28">
        <f>SUMIFS(MasterSheet!K:K, MasterSheet!B:B, A1716, MasterSheet!D:D, B1716, MasterSheet!H:H, C1716)</f>
        <v/>
      </c>
      <c r="H1716" s="28">
        <f>G1716*D1716</f>
        <v/>
      </c>
      <c r="I1716" s="30">
        <f>SUMIFS(MasterSheet!L:L, MasterSheet!B:B, A1716, MasterSheet!D:D, B1716, MasterSheet!H:H, C1716)</f>
        <v/>
      </c>
      <c r="J1716" s="30">
        <f>I1716*D1716</f>
        <v/>
      </c>
      <c r="K1716" s="23">
        <f>UPPER(VLOOKUP(C1716,MasterSheet!H:U,14,))</f>
        <v/>
      </c>
    </row>
    <row r="1717">
      <c r="A1717" s="23" t="inlineStr">
        <is>
          <t>EED117806</t>
        </is>
      </c>
      <c r="B1717" s="32" t="n">
        <v>45875</v>
      </c>
      <c r="C1717" s="23" t="n">
        <v>304834</v>
      </c>
      <c r="D1717" s="23">
        <f>_xlfn.XLOOKUP(C1717,MasterSheet!H:H,MasterSheet!F:F)</f>
        <v/>
      </c>
      <c r="E1717" s="24">
        <f>SUMIFS(MasterSheet!J:J, MasterSheet!B:B, A1717, MasterSheet!D:D, B1717, MasterSheet!H:H, C1717)</f>
        <v/>
      </c>
      <c r="F1717" s="24">
        <f>E1717*D1717</f>
        <v/>
      </c>
      <c r="G1717" s="28">
        <f>SUMIFS(MasterSheet!K:K, MasterSheet!B:B, A1717, MasterSheet!D:D, B1717, MasterSheet!H:H, C1717)</f>
        <v/>
      </c>
      <c r="H1717" s="28">
        <f>G1717*D1717</f>
        <v/>
      </c>
      <c r="I1717" s="30">
        <f>SUMIFS(MasterSheet!L:L, MasterSheet!B:B, A1717, MasterSheet!D:D, B1717, MasterSheet!H:H, C1717)</f>
        <v/>
      </c>
      <c r="J1717" s="30">
        <f>I1717*D1717</f>
        <v/>
      </c>
      <c r="K1717" s="23">
        <f>UPPER(VLOOKUP(C1717,MasterSheet!H:U,14,))</f>
        <v/>
      </c>
    </row>
    <row r="1718">
      <c r="A1718" s="23" t="inlineStr">
        <is>
          <t>EED117806</t>
        </is>
      </c>
      <c r="B1718" s="32" t="n">
        <v>45875</v>
      </c>
      <c r="C1718" s="23" t="n">
        <v>305112</v>
      </c>
      <c r="D1718" s="23">
        <f>_xlfn.XLOOKUP(C1718,MasterSheet!H:H,MasterSheet!F:F)</f>
        <v/>
      </c>
      <c r="E1718" s="24">
        <f>SUMIFS(MasterSheet!J:J, MasterSheet!B:B, A1718, MasterSheet!D:D, B1718, MasterSheet!H:H, C1718)</f>
        <v/>
      </c>
      <c r="F1718" s="24">
        <f>E1718*D1718</f>
        <v/>
      </c>
      <c r="G1718" s="28">
        <f>SUMIFS(MasterSheet!K:K, MasterSheet!B:B, A1718, MasterSheet!D:D, B1718, MasterSheet!H:H, C1718)</f>
        <v/>
      </c>
      <c r="H1718" s="28">
        <f>G1718*D1718</f>
        <v/>
      </c>
      <c r="I1718" s="30">
        <f>SUMIFS(MasterSheet!L:L, MasterSheet!B:B, A1718, MasterSheet!D:D, B1718, MasterSheet!H:H, C1718)</f>
        <v/>
      </c>
      <c r="J1718" s="30">
        <f>I1718*D1718</f>
        <v/>
      </c>
      <c r="K1718" s="23">
        <f>UPPER(VLOOKUP(C1718,MasterSheet!H:U,14,))</f>
        <v/>
      </c>
    </row>
    <row r="1719">
      <c r="A1719" s="23" t="inlineStr">
        <is>
          <t>EED117806</t>
        </is>
      </c>
      <c r="B1719" s="32" t="n">
        <v>45875</v>
      </c>
      <c r="C1719" s="23" t="n">
        <v>305627</v>
      </c>
      <c r="D1719" s="23">
        <f>_xlfn.XLOOKUP(C1719,MasterSheet!H:H,MasterSheet!F:F)</f>
        <v/>
      </c>
      <c r="E1719" s="24">
        <f>SUMIFS(MasterSheet!J:J, MasterSheet!B:B, A1719, MasterSheet!D:D, B1719, MasterSheet!H:H, C1719)</f>
        <v/>
      </c>
      <c r="F1719" s="24">
        <f>E1719*D1719</f>
        <v/>
      </c>
      <c r="G1719" s="28">
        <f>SUMIFS(MasterSheet!K:K, MasterSheet!B:B, A1719, MasterSheet!D:D, B1719, MasterSheet!H:H, C1719)</f>
        <v/>
      </c>
      <c r="H1719" s="28">
        <f>G1719*D1719</f>
        <v/>
      </c>
      <c r="I1719" s="30">
        <f>SUMIFS(MasterSheet!L:L, MasterSheet!B:B, A1719, MasterSheet!D:D, B1719, MasterSheet!H:H, C1719)</f>
        <v/>
      </c>
      <c r="J1719" s="30">
        <f>I1719*D1719</f>
        <v/>
      </c>
      <c r="K1719" s="23">
        <f>UPPER(VLOOKUP(C1719,MasterSheet!H:U,14,))</f>
        <v/>
      </c>
    </row>
    <row r="1720">
      <c r="A1720" s="23" t="inlineStr">
        <is>
          <t>EED117806</t>
        </is>
      </c>
      <c r="B1720" s="32" t="n">
        <v>45875</v>
      </c>
      <c r="C1720" s="23" t="n">
        <v>306026</v>
      </c>
      <c r="D1720" s="23">
        <f>_xlfn.XLOOKUP(C1720,MasterSheet!H:H,MasterSheet!F:F)</f>
        <v/>
      </c>
      <c r="E1720" s="24">
        <f>SUMIFS(MasterSheet!J:J, MasterSheet!B:B, A1720, MasterSheet!D:D, B1720, MasterSheet!H:H, C1720)</f>
        <v/>
      </c>
      <c r="F1720" s="24">
        <f>E1720*D1720</f>
        <v/>
      </c>
      <c r="G1720" s="28">
        <f>SUMIFS(MasterSheet!K:K, MasterSheet!B:B, A1720, MasterSheet!D:D, B1720, MasterSheet!H:H, C1720)</f>
        <v/>
      </c>
      <c r="H1720" s="28">
        <f>G1720*D1720</f>
        <v/>
      </c>
      <c r="I1720" s="30">
        <f>SUMIFS(MasterSheet!L:L, MasterSheet!B:B, A1720, MasterSheet!D:D, B1720, MasterSheet!H:H, C1720)</f>
        <v/>
      </c>
      <c r="J1720" s="30">
        <f>I1720*D1720</f>
        <v/>
      </c>
      <c r="K1720" s="23">
        <f>UPPER(VLOOKUP(C1720,MasterSheet!H:U,14,))</f>
        <v/>
      </c>
    </row>
    <row r="1721">
      <c r="A1721" s="23" t="inlineStr">
        <is>
          <t>EED117806</t>
        </is>
      </c>
      <c r="B1721" s="32" t="n">
        <v>45875</v>
      </c>
      <c r="C1721" s="23" t="n">
        <v>313404</v>
      </c>
      <c r="D1721" s="23">
        <f>_xlfn.XLOOKUP(C1721,MasterSheet!H:H,MasterSheet!F:F)</f>
        <v/>
      </c>
      <c r="E1721" s="24">
        <f>SUMIFS(MasterSheet!J:J, MasterSheet!B:B, A1721, MasterSheet!D:D, B1721, MasterSheet!H:H, C1721)</f>
        <v/>
      </c>
      <c r="F1721" s="24">
        <f>E1721*D1721</f>
        <v/>
      </c>
      <c r="G1721" s="28">
        <f>SUMIFS(MasterSheet!K:K, MasterSheet!B:B, A1721, MasterSheet!D:D, B1721, MasterSheet!H:H, C1721)</f>
        <v/>
      </c>
      <c r="H1721" s="28">
        <f>G1721*D1721</f>
        <v/>
      </c>
      <c r="I1721" s="30">
        <f>SUMIFS(MasterSheet!L:L, MasterSheet!B:B, A1721, MasterSheet!D:D, B1721, MasterSheet!H:H, C1721)</f>
        <v/>
      </c>
      <c r="J1721" s="30">
        <f>I1721*D1721</f>
        <v/>
      </c>
      <c r="K1721" s="23">
        <f>UPPER(VLOOKUP(C1721,MasterSheet!H:U,14,))</f>
        <v/>
      </c>
    </row>
    <row r="1722">
      <c r="A1722" s="23" t="inlineStr">
        <is>
          <t>EED117806</t>
        </is>
      </c>
      <c r="B1722" s="32" t="n">
        <v>45875</v>
      </c>
      <c r="C1722" s="23" t="n">
        <v>313519</v>
      </c>
      <c r="D1722" s="23">
        <f>_xlfn.XLOOKUP(C1722,MasterSheet!H:H,MasterSheet!F:F)</f>
        <v/>
      </c>
      <c r="E1722" s="24">
        <f>SUMIFS(MasterSheet!J:J, MasterSheet!B:B, A1722, MasterSheet!D:D, B1722, MasterSheet!H:H, C1722)</f>
        <v/>
      </c>
      <c r="F1722" s="24">
        <f>E1722*D1722</f>
        <v/>
      </c>
      <c r="G1722" s="28">
        <f>SUMIFS(MasterSheet!K:K, MasterSheet!B:B, A1722, MasterSheet!D:D, B1722, MasterSheet!H:H, C1722)</f>
        <v/>
      </c>
      <c r="H1722" s="28">
        <f>G1722*D1722</f>
        <v/>
      </c>
      <c r="I1722" s="30">
        <f>SUMIFS(MasterSheet!L:L, MasterSheet!B:B, A1722, MasterSheet!D:D, B1722, MasterSheet!H:H, C1722)</f>
        <v/>
      </c>
      <c r="J1722" s="30">
        <f>I1722*D1722</f>
        <v/>
      </c>
      <c r="K1722" s="23">
        <f>UPPER(VLOOKUP(C1722,MasterSheet!H:U,14,))</f>
        <v/>
      </c>
    </row>
    <row r="1723">
      <c r="A1723" s="23" t="inlineStr">
        <is>
          <t>EED117806</t>
        </is>
      </c>
      <c r="B1723" s="32" t="n">
        <v>45875</v>
      </c>
      <c r="C1723" s="23" t="n">
        <v>313612</v>
      </c>
      <c r="D1723" s="23">
        <f>_xlfn.XLOOKUP(C1723,MasterSheet!H:H,MasterSheet!F:F)</f>
        <v/>
      </c>
      <c r="E1723" s="24">
        <f>SUMIFS(MasterSheet!J:J, MasterSheet!B:B, A1723, MasterSheet!D:D, B1723, MasterSheet!H:H, C1723)</f>
        <v/>
      </c>
      <c r="F1723" s="24">
        <f>E1723*D1723</f>
        <v/>
      </c>
      <c r="G1723" s="28">
        <f>SUMIFS(MasterSheet!K:K, MasterSheet!B:B, A1723, MasterSheet!D:D, B1723, MasterSheet!H:H, C1723)</f>
        <v/>
      </c>
      <c r="H1723" s="28">
        <f>G1723*D1723</f>
        <v/>
      </c>
      <c r="I1723" s="30">
        <f>SUMIFS(MasterSheet!L:L, MasterSheet!B:B, A1723, MasterSheet!D:D, B1723, MasterSheet!H:H, C1723)</f>
        <v/>
      </c>
      <c r="J1723" s="30">
        <f>I1723*D1723</f>
        <v/>
      </c>
      <c r="K1723" s="23">
        <f>UPPER(VLOOKUP(C1723,MasterSheet!H:U,14,))</f>
        <v/>
      </c>
    </row>
    <row r="1724">
      <c r="A1724" s="23" t="inlineStr">
        <is>
          <t>EED117806</t>
        </is>
      </c>
      <c r="B1724" s="32" t="n">
        <v>45875</v>
      </c>
      <c r="C1724" s="23" t="n">
        <v>314512</v>
      </c>
      <c r="D1724" s="23">
        <f>_xlfn.XLOOKUP(C1724,MasterSheet!H:H,MasterSheet!F:F)</f>
        <v/>
      </c>
      <c r="E1724" s="24">
        <f>SUMIFS(MasterSheet!J:J, MasterSheet!B:B, A1724, MasterSheet!D:D, B1724, MasterSheet!H:H, C1724)</f>
        <v/>
      </c>
      <c r="F1724" s="24">
        <f>E1724*D1724</f>
        <v/>
      </c>
      <c r="G1724" s="28">
        <f>SUMIFS(MasterSheet!K:K, MasterSheet!B:B, A1724, MasterSheet!D:D, B1724, MasterSheet!H:H, C1724)</f>
        <v/>
      </c>
      <c r="H1724" s="28">
        <f>G1724*D1724</f>
        <v/>
      </c>
      <c r="I1724" s="30">
        <f>SUMIFS(MasterSheet!L:L, MasterSheet!B:B, A1724, MasterSheet!D:D, B1724, MasterSheet!H:H, C1724)</f>
        <v/>
      </c>
      <c r="J1724" s="30">
        <f>I1724*D1724</f>
        <v/>
      </c>
      <c r="K1724" s="23">
        <f>UPPER(VLOOKUP(C1724,MasterSheet!H:U,14,))</f>
        <v/>
      </c>
    </row>
    <row r="1725">
      <c r="A1725" s="23" t="inlineStr">
        <is>
          <t>EED117806</t>
        </is>
      </c>
      <c r="B1725" s="32" t="n">
        <v>45875</v>
      </c>
      <c r="C1725" s="23" t="n">
        <v>314520</v>
      </c>
      <c r="D1725" s="23">
        <f>_xlfn.XLOOKUP(C1725,MasterSheet!H:H,MasterSheet!F:F)</f>
        <v/>
      </c>
      <c r="E1725" s="24">
        <f>SUMIFS(MasterSheet!J:J, MasterSheet!B:B, A1725, MasterSheet!D:D, B1725, MasterSheet!H:H, C1725)</f>
        <v/>
      </c>
      <c r="F1725" s="24">
        <f>E1725*D1725</f>
        <v/>
      </c>
      <c r="G1725" s="28">
        <f>SUMIFS(MasterSheet!K:K, MasterSheet!B:B, A1725, MasterSheet!D:D, B1725, MasterSheet!H:H, C1725)</f>
        <v/>
      </c>
      <c r="H1725" s="28">
        <f>G1725*D1725</f>
        <v/>
      </c>
      <c r="I1725" s="30">
        <f>SUMIFS(MasterSheet!L:L, MasterSheet!B:B, A1725, MasterSheet!D:D, B1725, MasterSheet!H:H, C1725)</f>
        <v/>
      </c>
      <c r="J1725" s="30">
        <f>I1725*D1725</f>
        <v/>
      </c>
      <c r="K1725" s="23">
        <f>UPPER(VLOOKUP(C1725,MasterSheet!H:U,14,))</f>
        <v/>
      </c>
    </row>
    <row r="1726">
      <c r="A1726" s="23" t="inlineStr">
        <is>
          <t>EED117806</t>
        </is>
      </c>
      <c r="B1726" s="32" t="n">
        <v>45875</v>
      </c>
      <c r="C1726" s="23" t="n">
        <v>315810</v>
      </c>
      <c r="D1726" s="23">
        <f>_xlfn.XLOOKUP(C1726,MasterSheet!H:H,MasterSheet!F:F)</f>
        <v/>
      </c>
      <c r="E1726" s="24">
        <f>SUMIFS(MasterSheet!J:J, MasterSheet!B:B, A1726, MasterSheet!D:D, B1726, MasterSheet!H:H, C1726)</f>
        <v/>
      </c>
      <c r="F1726" s="24">
        <f>E1726*D1726</f>
        <v/>
      </c>
      <c r="G1726" s="28">
        <f>SUMIFS(MasterSheet!K:K, MasterSheet!B:B, A1726, MasterSheet!D:D, B1726, MasterSheet!H:H, C1726)</f>
        <v/>
      </c>
      <c r="H1726" s="28">
        <f>G1726*D1726</f>
        <v/>
      </c>
      <c r="I1726" s="30">
        <f>SUMIFS(MasterSheet!L:L, MasterSheet!B:B, A1726, MasterSheet!D:D, B1726, MasterSheet!H:H, C1726)</f>
        <v/>
      </c>
      <c r="J1726" s="30">
        <f>I1726*D1726</f>
        <v/>
      </c>
      <c r="K1726" s="23">
        <f>UPPER(VLOOKUP(C1726,MasterSheet!H:U,14,))</f>
        <v/>
      </c>
    </row>
    <row r="1727">
      <c r="A1727" s="23" t="inlineStr">
        <is>
          <t>EED117806</t>
        </is>
      </c>
      <c r="B1727" s="32" t="n">
        <v>45875</v>
      </c>
      <c r="C1727" s="23" t="n">
        <v>320207</v>
      </c>
      <c r="D1727" s="23">
        <f>_xlfn.XLOOKUP(C1727,MasterSheet!H:H,MasterSheet!F:F)</f>
        <v/>
      </c>
      <c r="E1727" s="24">
        <f>SUMIFS(MasterSheet!J:J, MasterSheet!B:B, A1727, MasterSheet!D:D, B1727, MasterSheet!H:H, C1727)</f>
        <v/>
      </c>
      <c r="F1727" s="24">
        <f>E1727*D1727</f>
        <v/>
      </c>
      <c r="G1727" s="28">
        <f>SUMIFS(MasterSheet!K:K, MasterSheet!B:B, A1727, MasterSheet!D:D, B1727, MasterSheet!H:H, C1727)</f>
        <v/>
      </c>
      <c r="H1727" s="28">
        <f>G1727*D1727</f>
        <v/>
      </c>
      <c r="I1727" s="30">
        <f>SUMIFS(MasterSheet!L:L, MasterSheet!B:B, A1727, MasterSheet!D:D, B1727, MasterSheet!H:H, C1727)</f>
        <v/>
      </c>
      <c r="J1727" s="30">
        <f>I1727*D1727</f>
        <v/>
      </c>
      <c r="K1727" s="23">
        <f>UPPER(VLOOKUP(C1727,MasterSheet!H:U,14,))</f>
        <v/>
      </c>
    </row>
    <row r="1728">
      <c r="A1728" s="23" t="inlineStr">
        <is>
          <t>EED117806</t>
        </is>
      </c>
      <c r="B1728" s="32" t="n">
        <v>45875</v>
      </c>
      <c r="C1728" s="23" t="n">
        <v>320208</v>
      </c>
      <c r="D1728" s="23">
        <f>_xlfn.XLOOKUP(C1728,MasterSheet!H:H,MasterSheet!F:F)</f>
        <v/>
      </c>
      <c r="E1728" s="24">
        <f>SUMIFS(MasterSheet!J:J, MasterSheet!B:B, A1728, MasterSheet!D:D, B1728, MasterSheet!H:H, C1728)</f>
        <v/>
      </c>
      <c r="F1728" s="24">
        <f>E1728*D1728</f>
        <v/>
      </c>
      <c r="G1728" s="28">
        <f>SUMIFS(MasterSheet!K:K, MasterSheet!B:B, A1728, MasterSheet!D:D, B1728, MasterSheet!H:H, C1728)</f>
        <v/>
      </c>
      <c r="H1728" s="28">
        <f>G1728*D1728</f>
        <v/>
      </c>
      <c r="I1728" s="30">
        <f>SUMIFS(MasterSheet!L:L, MasterSheet!B:B, A1728, MasterSheet!D:D, B1728, MasterSheet!H:H, C1728)</f>
        <v/>
      </c>
      <c r="J1728" s="30">
        <f>I1728*D1728</f>
        <v/>
      </c>
      <c r="K1728" s="23">
        <f>UPPER(VLOOKUP(C1728,MasterSheet!H:U,14,))</f>
        <v/>
      </c>
    </row>
    <row r="1729">
      <c r="A1729" s="23" t="inlineStr">
        <is>
          <t>EED117806</t>
        </is>
      </c>
      <c r="B1729" s="32" t="n">
        <v>45875</v>
      </c>
      <c r="C1729" s="23" t="n">
        <v>328114</v>
      </c>
      <c r="D1729" s="23">
        <f>_xlfn.XLOOKUP(C1729,MasterSheet!H:H,MasterSheet!F:F)</f>
        <v/>
      </c>
      <c r="E1729" s="24">
        <f>SUMIFS(MasterSheet!J:J, MasterSheet!B:B, A1729, MasterSheet!D:D, B1729, MasterSheet!H:H, C1729)</f>
        <v/>
      </c>
      <c r="F1729" s="24">
        <f>E1729*D1729</f>
        <v/>
      </c>
      <c r="G1729" s="28">
        <f>SUMIFS(MasterSheet!K:K, MasterSheet!B:B, A1729, MasterSheet!D:D, B1729, MasterSheet!H:H, C1729)</f>
        <v/>
      </c>
      <c r="H1729" s="28">
        <f>G1729*D1729</f>
        <v/>
      </c>
      <c r="I1729" s="30">
        <f>SUMIFS(MasterSheet!L:L, MasterSheet!B:B, A1729, MasterSheet!D:D, B1729, MasterSheet!H:H, C1729)</f>
        <v/>
      </c>
      <c r="J1729" s="30">
        <f>I1729*D1729</f>
        <v/>
      </c>
      <c r="K1729" s="23">
        <f>UPPER(VLOOKUP(C1729,MasterSheet!H:U,14,))</f>
        <v/>
      </c>
    </row>
    <row r="1730">
      <c r="A1730" s="23" t="inlineStr">
        <is>
          <t>EED117806</t>
        </is>
      </c>
      <c r="B1730" s="32" t="n">
        <v>45875</v>
      </c>
      <c r="C1730" s="23" t="n">
        <v>329915</v>
      </c>
      <c r="D1730" s="23">
        <f>_xlfn.XLOOKUP(C1730,MasterSheet!H:H,MasterSheet!F:F)</f>
        <v/>
      </c>
      <c r="E1730" s="24">
        <f>SUMIFS(MasterSheet!J:J, MasterSheet!B:B, A1730, MasterSheet!D:D, B1730, MasterSheet!H:H, C1730)</f>
        <v/>
      </c>
      <c r="F1730" s="24">
        <f>E1730*D1730</f>
        <v/>
      </c>
      <c r="G1730" s="28">
        <f>SUMIFS(MasterSheet!K:K, MasterSheet!B:B, A1730, MasterSheet!D:D, B1730, MasterSheet!H:H, C1730)</f>
        <v/>
      </c>
      <c r="H1730" s="28">
        <f>G1730*D1730</f>
        <v/>
      </c>
      <c r="I1730" s="30">
        <f>SUMIFS(MasterSheet!L:L, MasterSheet!B:B, A1730, MasterSheet!D:D, B1730, MasterSheet!H:H, C1730)</f>
        <v/>
      </c>
      <c r="J1730" s="30">
        <f>I1730*D1730</f>
        <v/>
      </c>
      <c r="K1730" s="23">
        <f>UPPER(VLOOKUP(C1730,MasterSheet!H:U,14,))</f>
        <v/>
      </c>
    </row>
    <row r="1731">
      <c r="A1731" s="23" t="inlineStr">
        <is>
          <t>EED117806</t>
        </is>
      </c>
      <c r="B1731" s="32" t="n">
        <v>45875</v>
      </c>
      <c r="C1731" s="23" t="n">
        <v>333906</v>
      </c>
      <c r="D1731" s="23">
        <f>_xlfn.XLOOKUP(C1731,MasterSheet!H:H,MasterSheet!F:F)</f>
        <v/>
      </c>
      <c r="E1731" s="24">
        <f>SUMIFS(MasterSheet!J:J, MasterSheet!B:B, A1731, MasterSheet!D:D, B1731, MasterSheet!H:H, C1731)</f>
        <v/>
      </c>
      <c r="F1731" s="24">
        <f>E1731*D1731</f>
        <v/>
      </c>
      <c r="G1731" s="28">
        <f>SUMIFS(MasterSheet!K:K, MasterSheet!B:B, A1731, MasterSheet!D:D, B1731, MasterSheet!H:H, C1731)</f>
        <v/>
      </c>
      <c r="H1731" s="28">
        <f>G1731*D1731</f>
        <v/>
      </c>
      <c r="I1731" s="30">
        <f>SUMIFS(MasterSheet!L:L, MasterSheet!B:B, A1731, MasterSheet!D:D, B1731, MasterSheet!H:H, C1731)</f>
        <v/>
      </c>
      <c r="J1731" s="30">
        <f>I1731*D1731</f>
        <v/>
      </c>
      <c r="K1731" s="23">
        <f>UPPER(VLOOKUP(C1731,MasterSheet!H:U,14,))</f>
        <v/>
      </c>
    </row>
    <row r="1732">
      <c r="A1732" s="23" t="inlineStr">
        <is>
          <t>EED117806</t>
        </is>
      </c>
      <c r="B1732" s="32" t="n">
        <v>45875</v>
      </c>
      <c r="C1732" s="23" t="n">
        <v>336718</v>
      </c>
      <c r="D1732" s="23">
        <f>_xlfn.XLOOKUP(C1732,MasterSheet!H:H,MasterSheet!F:F)</f>
        <v/>
      </c>
      <c r="E1732" s="24">
        <f>SUMIFS(MasterSheet!J:J, MasterSheet!B:B, A1732, MasterSheet!D:D, B1732, MasterSheet!H:H, C1732)</f>
        <v/>
      </c>
      <c r="F1732" s="24">
        <f>E1732*D1732</f>
        <v/>
      </c>
      <c r="G1732" s="28">
        <f>SUMIFS(MasterSheet!K:K, MasterSheet!B:B, A1732, MasterSheet!D:D, B1732, MasterSheet!H:H, C1732)</f>
        <v/>
      </c>
      <c r="H1732" s="28">
        <f>G1732*D1732</f>
        <v/>
      </c>
      <c r="I1732" s="30">
        <f>SUMIFS(MasterSheet!L:L, MasterSheet!B:B, A1732, MasterSheet!D:D, B1732, MasterSheet!H:H, C1732)</f>
        <v/>
      </c>
      <c r="J1732" s="30">
        <f>I1732*D1732</f>
        <v/>
      </c>
      <c r="K1732" s="23">
        <f>UPPER(VLOOKUP(C1732,MasterSheet!H:U,14,))</f>
        <v/>
      </c>
    </row>
    <row r="1733">
      <c r="A1733" s="23" t="inlineStr">
        <is>
          <t>EED117806</t>
        </is>
      </c>
      <c r="B1733" s="32" t="n">
        <v>45875</v>
      </c>
      <c r="C1733" s="23" t="n">
        <v>303529</v>
      </c>
      <c r="D1733" s="23">
        <f>_xlfn.XLOOKUP(C1733,MasterSheet!H:H,MasterSheet!F:F)</f>
        <v/>
      </c>
      <c r="E1733" s="24">
        <f>SUMIFS(MasterSheet!J:J, MasterSheet!B:B, A1733, MasterSheet!D:D, B1733, MasterSheet!H:H, C1733)</f>
        <v/>
      </c>
      <c r="F1733" s="24">
        <f>E1733*D1733</f>
        <v/>
      </c>
      <c r="G1733" s="28">
        <f>SUMIFS(MasterSheet!K:K, MasterSheet!B:B, A1733, MasterSheet!D:D, B1733, MasterSheet!H:H, C1733)</f>
        <v/>
      </c>
      <c r="H1733" s="28">
        <f>G1733*D1733</f>
        <v/>
      </c>
      <c r="I1733" s="30">
        <f>SUMIFS(MasterSheet!L:L, MasterSheet!B:B, A1733, MasterSheet!D:D, B1733, MasterSheet!H:H, C1733)</f>
        <v/>
      </c>
      <c r="J1733" s="30">
        <f>I1733*D1733</f>
        <v/>
      </c>
      <c r="K1733" s="23">
        <f>UPPER(VLOOKUP(C1733,MasterSheet!H:U,14,))</f>
        <v/>
      </c>
    </row>
    <row r="1734">
      <c r="A1734" s="23" t="inlineStr">
        <is>
          <t>EED117806</t>
        </is>
      </c>
      <c r="B1734" s="32" t="n">
        <v>45875</v>
      </c>
      <c r="C1734" s="23" t="n">
        <v>345005</v>
      </c>
      <c r="D1734" s="23">
        <f>_xlfn.XLOOKUP(C1734,MasterSheet!H:H,MasterSheet!F:F)</f>
        <v/>
      </c>
      <c r="E1734" s="24">
        <f>SUMIFS(MasterSheet!J:J, MasterSheet!B:B, A1734, MasterSheet!D:D, B1734, MasterSheet!H:H, C1734)</f>
        <v/>
      </c>
      <c r="F1734" s="24">
        <f>E1734*D1734</f>
        <v/>
      </c>
      <c r="G1734" s="28">
        <f>SUMIFS(MasterSheet!K:K, MasterSheet!B:B, A1734, MasterSheet!D:D, B1734, MasterSheet!H:H, C1734)</f>
        <v/>
      </c>
      <c r="H1734" s="28">
        <f>G1734*D1734</f>
        <v/>
      </c>
      <c r="I1734" s="30">
        <f>SUMIFS(MasterSheet!L:L, MasterSheet!B:B, A1734, MasterSheet!D:D, B1734, MasterSheet!H:H, C1734)</f>
        <v/>
      </c>
      <c r="J1734" s="30">
        <f>I1734*D1734</f>
        <v/>
      </c>
      <c r="K1734" s="23">
        <f>UPPER(VLOOKUP(C1734,MasterSheet!H:U,14,))</f>
        <v/>
      </c>
    </row>
    <row r="1735">
      <c r="A1735" s="23" t="inlineStr">
        <is>
          <t>EED117806</t>
        </is>
      </c>
      <c r="B1735" s="32" t="n">
        <v>45875</v>
      </c>
      <c r="C1735" s="23" t="n">
        <v>345030</v>
      </c>
      <c r="D1735" s="23">
        <f>_xlfn.XLOOKUP(C1735,MasterSheet!H:H,MasterSheet!F:F)</f>
        <v/>
      </c>
      <c r="E1735" s="24">
        <f>SUMIFS(MasterSheet!J:J, MasterSheet!B:B, A1735, MasterSheet!D:D, B1735, MasterSheet!H:H, C1735)</f>
        <v/>
      </c>
      <c r="F1735" s="24">
        <f>E1735*D1735</f>
        <v/>
      </c>
      <c r="G1735" s="28">
        <f>SUMIFS(MasterSheet!K:K, MasterSheet!B:B, A1735, MasterSheet!D:D, B1735, MasterSheet!H:H, C1735)</f>
        <v/>
      </c>
      <c r="H1735" s="28">
        <f>G1735*D1735</f>
        <v/>
      </c>
      <c r="I1735" s="30">
        <f>SUMIFS(MasterSheet!L:L, MasterSheet!B:B, A1735, MasterSheet!D:D, B1735, MasterSheet!H:H, C1735)</f>
        <v/>
      </c>
      <c r="J1735" s="30">
        <f>I1735*D1735</f>
        <v/>
      </c>
      <c r="K1735" s="23">
        <f>UPPER(VLOOKUP(C1735,MasterSheet!H:U,14,))</f>
        <v/>
      </c>
    </row>
    <row r="1736">
      <c r="A1736" s="23" t="inlineStr">
        <is>
          <t>EED117806</t>
        </is>
      </c>
      <c r="B1736" s="32" t="n">
        <v>45875</v>
      </c>
      <c r="C1736" s="23" t="n">
        <v>348206</v>
      </c>
      <c r="D1736" s="23">
        <f>_xlfn.XLOOKUP(C1736,MasterSheet!H:H,MasterSheet!F:F)</f>
        <v/>
      </c>
      <c r="E1736" s="24">
        <f>SUMIFS(MasterSheet!J:J, MasterSheet!B:B, A1736, MasterSheet!D:D, B1736, MasterSheet!H:H, C1736)</f>
        <v/>
      </c>
      <c r="F1736" s="24">
        <f>E1736*D1736</f>
        <v/>
      </c>
      <c r="G1736" s="28">
        <f>SUMIFS(MasterSheet!K:K, MasterSheet!B:B, A1736, MasterSheet!D:D, B1736, MasterSheet!H:H, C1736)</f>
        <v/>
      </c>
      <c r="H1736" s="28">
        <f>G1736*D1736</f>
        <v/>
      </c>
      <c r="I1736" s="30">
        <f>SUMIFS(MasterSheet!L:L, MasterSheet!B:B, A1736, MasterSheet!D:D, B1736, MasterSheet!H:H, C1736)</f>
        <v/>
      </c>
      <c r="J1736" s="30">
        <f>I1736*D1736</f>
        <v/>
      </c>
      <c r="K1736" s="23">
        <f>UPPER(VLOOKUP(C1736,MasterSheet!H:U,14,))</f>
        <v/>
      </c>
    </row>
    <row r="1737">
      <c r="A1737" s="23" t="inlineStr">
        <is>
          <t>EED117806</t>
        </is>
      </c>
      <c r="B1737" s="32" t="n">
        <v>45875</v>
      </c>
      <c r="C1737" s="23" t="n">
        <v>350305</v>
      </c>
      <c r="D1737" s="23">
        <f>_xlfn.XLOOKUP(C1737,MasterSheet!H:H,MasterSheet!F:F)</f>
        <v/>
      </c>
      <c r="E1737" s="24">
        <f>SUMIFS(MasterSheet!J:J, MasterSheet!B:B, A1737, MasterSheet!D:D, B1737, MasterSheet!H:H, C1737)</f>
        <v/>
      </c>
      <c r="F1737" s="24">
        <f>E1737*D1737</f>
        <v/>
      </c>
      <c r="G1737" s="28">
        <f>SUMIFS(MasterSheet!K:K, MasterSheet!B:B, A1737, MasterSheet!D:D, B1737, MasterSheet!H:H, C1737)</f>
        <v/>
      </c>
      <c r="H1737" s="28">
        <f>G1737*D1737</f>
        <v/>
      </c>
      <c r="I1737" s="30">
        <f>SUMIFS(MasterSheet!L:L, MasterSheet!B:B, A1737, MasterSheet!D:D, B1737, MasterSheet!H:H, C1737)</f>
        <v/>
      </c>
      <c r="J1737" s="30">
        <f>I1737*D1737</f>
        <v/>
      </c>
      <c r="K1737" s="23">
        <f>UPPER(VLOOKUP(C1737,MasterSheet!H:U,14,))</f>
        <v/>
      </c>
    </row>
    <row r="1738">
      <c r="A1738" s="23" t="inlineStr">
        <is>
          <t>EED117806</t>
        </is>
      </c>
      <c r="B1738" s="32" t="n">
        <v>45875</v>
      </c>
      <c r="C1738" s="23" t="n">
        <v>344007</v>
      </c>
      <c r="D1738" s="23">
        <f>_xlfn.XLOOKUP(C1738,MasterSheet!H:H,MasterSheet!F:F)</f>
        <v/>
      </c>
      <c r="E1738" s="24">
        <f>SUMIFS(MasterSheet!J:J, MasterSheet!B:B, A1738, MasterSheet!D:D, B1738, MasterSheet!H:H, C1738)</f>
        <v/>
      </c>
      <c r="F1738" s="24">
        <f>E1738*D1738</f>
        <v/>
      </c>
      <c r="G1738" s="28">
        <f>SUMIFS(MasterSheet!K:K, MasterSheet!B:B, A1738, MasterSheet!D:D, B1738, MasterSheet!H:H, C1738)</f>
        <v/>
      </c>
      <c r="H1738" s="28">
        <f>G1738*D1738</f>
        <v/>
      </c>
      <c r="I1738" s="30">
        <f>SUMIFS(MasterSheet!L:L, MasterSheet!B:B, A1738, MasterSheet!D:D, B1738, MasterSheet!H:H, C1738)</f>
        <v/>
      </c>
      <c r="J1738" s="30">
        <f>I1738*D1738</f>
        <v/>
      </c>
      <c r="K1738" s="23">
        <f>UPPER(VLOOKUP(C1738,MasterSheet!H:U,14,))</f>
        <v/>
      </c>
    </row>
    <row r="1739">
      <c r="A1739" s="23" t="inlineStr">
        <is>
          <t>EED117806</t>
        </is>
      </c>
      <c r="B1739" s="32" t="n">
        <v>45875</v>
      </c>
      <c r="C1739" s="23" t="n">
        <v>359004</v>
      </c>
      <c r="D1739" s="23">
        <f>_xlfn.XLOOKUP(C1739,MasterSheet!H:H,MasterSheet!F:F)</f>
        <v/>
      </c>
      <c r="E1739" s="24">
        <f>SUMIFS(MasterSheet!J:J, MasterSheet!B:B, A1739, MasterSheet!D:D, B1739, MasterSheet!H:H, C1739)</f>
        <v/>
      </c>
      <c r="F1739" s="24">
        <f>E1739*D1739</f>
        <v/>
      </c>
      <c r="G1739" s="28">
        <f>SUMIFS(MasterSheet!K:K, MasterSheet!B:B, A1739, MasterSheet!D:D, B1739, MasterSheet!H:H, C1739)</f>
        <v/>
      </c>
      <c r="H1739" s="28">
        <f>G1739*D1739</f>
        <v/>
      </c>
      <c r="I1739" s="30">
        <f>SUMIFS(MasterSheet!L:L, MasterSheet!B:B, A1739, MasterSheet!D:D, B1739, MasterSheet!H:H, C1739)</f>
        <v/>
      </c>
      <c r="J1739" s="30">
        <f>I1739*D1739</f>
        <v/>
      </c>
      <c r="K1739" s="23">
        <f>UPPER(VLOOKUP(C1739,MasterSheet!H:U,14,))</f>
        <v/>
      </c>
    </row>
    <row r="1740">
      <c r="A1740" s="23" t="inlineStr">
        <is>
          <t>EED117806</t>
        </is>
      </c>
      <c r="B1740" s="32" t="n">
        <v>45875</v>
      </c>
      <c r="C1740" s="23" t="n">
        <v>354511</v>
      </c>
      <c r="D1740" s="23">
        <f>_xlfn.XLOOKUP(C1740,MasterSheet!H:H,MasterSheet!F:F)</f>
        <v/>
      </c>
      <c r="E1740" s="24">
        <f>SUMIFS(MasterSheet!J:J, MasterSheet!B:B, A1740, MasterSheet!D:D, B1740, MasterSheet!H:H, C1740)</f>
        <v/>
      </c>
      <c r="F1740" s="24">
        <f>E1740*D1740</f>
        <v/>
      </c>
      <c r="G1740" s="28">
        <f>SUMIFS(MasterSheet!K:K, MasterSheet!B:B, A1740, MasterSheet!D:D, B1740, MasterSheet!H:H, C1740)</f>
        <v/>
      </c>
      <c r="H1740" s="28">
        <f>G1740*D1740</f>
        <v/>
      </c>
      <c r="I1740" s="30">
        <f>SUMIFS(MasterSheet!L:L, MasterSheet!B:B, A1740, MasterSheet!D:D, B1740, MasterSheet!H:H, C1740)</f>
        <v/>
      </c>
      <c r="J1740" s="30">
        <f>I1740*D1740</f>
        <v/>
      </c>
      <c r="K1740" s="23">
        <f>UPPER(VLOOKUP(C1740,MasterSheet!H:U,14,))</f>
        <v/>
      </c>
    </row>
    <row r="1741">
      <c r="A1741" s="23" t="inlineStr">
        <is>
          <t>EED117806</t>
        </is>
      </c>
      <c r="B1741" s="32" t="n">
        <v>45875</v>
      </c>
      <c r="C1741" s="23" t="n">
        <v>363004</v>
      </c>
      <c r="D1741" s="23">
        <f>_xlfn.XLOOKUP(C1741,MasterSheet!H:H,MasterSheet!F:F)</f>
        <v/>
      </c>
      <c r="E1741" s="24">
        <f>SUMIFS(MasterSheet!J:J, MasterSheet!B:B, A1741, MasterSheet!D:D, B1741, MasterSheet!H:H, C1741)</f>
        <v/>
      </c>
      <c r="F1741" s="24">
        <f>E1741*D1741</f>
        <v/>
      </c>
      <c r="G1741" s="28">
        <f>SUMIFS(MasterSheet!K:K, MasterSheet!B:B, A1741, MasterSheet!D:D, B1741, MasterSheet!H:H, C1741)</f>
        <v/>
      </c>
      <c r="H1741" s="28">
        <f>G1741*D1741</f>
        <v/>
      </c>
      <c r="I1741" s="30">
        <f>SUMIFS(MasterSheet!L:L, MasterSheet!B:B, A1741, MasterSheet!D:D, B1741, MasterSheet!H:H, C1741)</f>
        <v/>
      </c>
      <c r="J1741" s="30">
        <f>I1741*D1741</f>
        <v/>
      </c>
      <c r="K1741" s="23">
        <f>UPPER(VLOOKUP(C1741,MasterSheet!H:U,14,))</f>
        <v/>
      </c>
    </row>
    <row r="1742">
      <c r="A1742" s="23" t="inlineStr">
        <is>
          <t>EED117806</t>
        </is>
      </c>
      <c r="B1742" s="32" t="n">
        <v>45875</v>
      </c>
      <c r="C1742" s="23" t="n">
        <v>366708</v>
      </c>
      <c r="D1742" s="23">
        <f>_xlfn.XLOOKUP(C1742,MasterSheet!H:H,MasterSheet!F:F)</f>
        <v/>
      </c>
      <c r="E1742" s="24">
        <f>SUMIFS(MasterSheet!J:J, MasterSheet!B:B, A1742, MasterSheet!D:D, B1742, MasterSheet!H:H, C1742)</f>
        <v/>
      </c>
      <c r="F1742" s="24">
        <f>E1742*D1742</f>
        <v/>
      </c>
      <c r="G1742" s="28">
        <f>SUMIFS(MasterSheet!K:K, MasterSheet!B:B, A1742, MasterSheet!D:D, B1742, MasterSheet!H:H, C1742)</f>
        <v/>
      </c>
      <c r="H1742" s="28">
        <f>G1742*D1742</f>
        <v/>
      </c>
      <c r="I1742" s="30">
        <f>SUMIFS(MasterSheet!L:L, MasterSheet!B:B, A1742, MasterSheet!D:D, B1742, MasterSheet!H:H, C1742)</f>
        <v/>
      </c>
      <c r="J1742" s="30">
        <f>I1742*D1742</f>
        <v/>
      </c>
      <c r="K1742" s="23">
        <f>UPPER(VLOOKUP(C1742,MasterSheet!H:U,14,))</f>
        <v/>
      </c>
    </row>
    <row r="1743">
      <c r="A1743" s="23" t="inlineStr">
        <is>
          <t>EED117806</t>
        </is>
      </c>
      <c r="B1743" s="32" t="n">
        <v>45875</v>
      </c>
      <c r="C1743" s="23" t="n">
        <v>369211</v>
      </c>
      <c r="D1743" s="23">
        <f>_xlfn.XLOOKUP(C1743,MasterSheet!H:H,MasterSheet!F:F)</f>
        <v/>
      </c>
      <c r="E1743" s="24">
        <f>SUMIFS(MasterSheet!J:J, MasterSheet!B:B, A1743, MasterSheet!D:D, B1743, MasterSheet!H:H, C1743)</f>
        <v/>
      </c>
      <c r="F1743" s="24">
        <f>E1743*D1743</f>
        <v/>
      </c>
      <c r="G1743" s="28">
        <f>SUMIFS(MasterSheet!K:K, MasterSheet!B:B, A1743, MasterSheet!D:D, B1743, MasterSheet!H:H, C1743)</f>
        <v/>
      </c>
      <c r="H1743" s="28">
        <f>G1743*D1743</f>
        <v/>
      </c>
      <c r="I1743" s="30">
        <f>SUMIFS(MasterSheet!L:L, MasterSheet!B:B, A1743, MasterSheet!D:D, B1743, MasterSheet!H:H, C1743)</f>
        <v/>
      </c>
      <c r="J1743" s="30">
        <f>I1743*D1743</f>
        <v/>
      </c>
      <c r="K1743" s="23">
        <f>UPPER(VLOOKUP(C1743,MasterSheet!H:U,14,))</f>
        <v/>
      </c>
    </row>
    <row r="1744">
      <c r="A1744" s="23" t="inlineStr">
        <is>
          <t>EED117806</t>
        </is>
      </c>
      <c r="B1744" s="32" t="n">
        <v>45875</v>
      </c>
      <c r="C1744" s="23" t="n">
        <v>372733</v>
      </c>
      <c r="D1744" s="23">
        <f>_xlfn.XLOOKUP(C1744,MasterSheet!H:H,MasterSheet!F:F)</f>
        <v/>
      </c>
      <c r="E1744" s="24">
        <f>SUMIFS(MasterSheet!J:J, MasterSheet!B:B, A1744, MasterSheet!D:D, B1744, MasterSheet!H:H, C1744)</f>
        <v/>
      </c>
      <c r="F1744" s="24">
        <f>E1744*D1744</f>
        <v/>
      </c>
      <c r="G1744" s="28">
        <f>SUMIFS(MasterSheet!K:K, MasterSheet!B:B, A1744, MasterSheet!D:D, B1744, MasterSheet!H:H, C1744)</f>
        <v/>
      </c>
      <c r="H1744" s="28">
        <f>G1744*D1744</f>
        <v/>
      </c>
      <c r="I1744" s="30">
        <f>SUMIFS(MasterSheet!L:L, MasterSheet!B:B, A1744, MasterSheet!D:D, B1744, MasterSheet!H:H, C1744)</f>
        <v/>
      </c>
      <c r="J1744" s="30">
        <f>I1744*D1744</f>
        <v/>
      </c>
      <c r="K1744" s="23">
        <f>UPPER(VLOOKUP(C1744,MasterSheet!H:U,14,))</f>
        <v/>
      </c>
    </row>
    <row r="1745">
      <c r="A1745" s="23" t="inlineStr">
        <is>
          <t>EED117806</t>
        </is>
      </c>
      <c r="B1745" s="32" t="n">
        <v>45875</v>
      </c>
      <c r="C1745" s="23" t="n">
        <v>376310</v>
      </c>
      <c r="D1745" s="23">
        <f>_xlfn.XLOOKUP(C1745,MasterSheet!H:H,MasterSheet!F:F)</f>
        <v/>
      </c>
      <c r="E1745" s="24">
        <f>SUMIFS(MasterSheet!J:J, MasterSheet!B:B, A1745, MasterSheet!D:D, B1745, MasterSheet!H:H, C1745)</f>
        <v/>
      </c>
      <c r="F1745" s="24">
        <f>E1745*D1745</f>
        <v/>
      </c>
      <c r="G1745" s="28">
        <f>SUMIFS(MasterSheet!K:K, MasterSheet!B:B, A1745, MasterSheet!D:D, B1745, MasterSheet!H:H, C1745)</f>
        <v/>
      </c>
      <c r="H1745" s="28">
        <f>G1745*D1745</f>
        <v/>
      </c>
      <c r="I1745" s="30">
        <f>SUMIFS(MasterSheet!L:L, MasterSheet!B:B, A1745, MasterSheet!D:D, B1745, MasterSheet!H:H, C1745)</f>
        <v/>
      </c>
      <c r="J1745" s="30">
        <f>I1745*D1745</f>
        <v/>
      </c>
      <c r="K1745" s="23">
        <f>UPPER(VLOOKUP(C1745,MasterSheet!H:U,14,))</f>
        <v/>
      </c>
    </row>
    <row r="1746">
      <c r="A1746" s="23" t="inlineStr">
        <is>
          <t>EED117806</t>
        </is>
      </c>
      <c r="B1746" s="32" t="n">
        <v>45875</v>
      </c>
      <c r="C1746" s="23" t="n">
        <v>378606</v>
      </c>
      <c r="D1746" s="23">
        <f>_xlfn.XLOOKUP(C1746,MasterSheet!H:H,MasterSheet!F:F)</f>
        <v/>
      </c>
      <c r="E1746" s="24">
        <f>SUMIFS(MasterSheet!J:J, MasterSheet!B:B, A1746, MasterSheet!D:D, B1746, MasterSheet!H:H, C1746)</f>
        <v/>
      </c>
      <c r="F1746" s="24">
        <f>E1746*D1746</f>
        <v/>
      </c>
      <c r="G1746" s="28">
        <f>SUMIFS(MasterSheet!K:K, MasterSheet!B:B, A1746, MasterSheet!D:D, B1746, MasterSheet!H:H, C1746)</f>
        <v/>
      </c>
      <c r="H1746" s="28">
        <f>G1746*D1746</f>
        <v/>
      </c>
      <c r="I1746" s="30">
        <f>SUMIFS(MasterSheet!L:L, MasterSheet!B:B, A1746, MasterSheet!D:D, B1746, MasterSheet!H:H, C1746)</f>
        <v/>
      </c>
      <c r="J1746" s="30">
        <f>I1746*D1746</f>
        <v/>
      </c>
      <c r="K1746" s="23">
        <f>UPPER(VLOOKUP(C1746,MasterSheet!H:U,14,))</f>
        <v/>
      </c>
    </row>
    <row r="1747">
      <c r="A1747" s="23" t="inlineStr">
        <is>
          <t>EED117806</t>
        </is>
      </c>
      <c r="B1747" s="32" t="n">
        <v>45875</v>
      </c>
      <c r="C1747" s="23" t="n">
        <v>400108</v>
      </c>
      <c r="D1747" s="23">
        <f>_xlfn.XLOOKUP(C1747,MasterSheet!H:H,MasterSheet!F:F)</f>
        <v/>
      </c>
      <c r="E1747" s="24">
        <f>SUMIFS(MasterSheet!J:J, MasterSheet!B:B, A1747, MasterSheet!D:D, B1747, MasterSheet!H:H, C1747)</f>
        <v/>
      </c>
      <c r="F1747" s="24">
        <f>E1747*D1747</f>
        <v/>
      </c>
      <c r="G1747" s="28">
        <f>SUMIFS(MasterSheet!K:K, MasterSheet!B:B, A1747, MasterSheet!D:D, B1747, MasterSheet!H:H, C1747)</f>
        <v/>
      </c>
      <c r="H1747" s="28">
        <f>G1747*D1747</f>
        <v/>
      </c>
      <c r="I1747" s="30">
        <f>SUMIFS(MasterSheet!L:L, MasterSheet!B:B, A1747, MasterSheet!D:D, B1747, MasterSheet!H:H, C1747)</f>
        <v/>
      </c>
      <c r="J1747" s="30">
        <f>I1747*D1747</f>
        <v/>
      </c>
      <c r="K1747" s="23">
        <f>UPPER(VLOOKUP(C1747,MasterSheet!H:U,14,))</f>
        <v/>
      </c>
    </row>
    <row r="1748">
      <c r="A1748" s="23" t="inlineStr">
        <is>
          <t>EED117806</t>
        </is>
      </c>
      <c r="B1748" s="32" t="n">
        <v>45875</v>
      </c>
      <c r="C1748" s="23" t="n">
        <v>400211</v>
      </c>
      <c r="D1748" s="23">
        <f>_xlfn.XLOOKUP(C1748,MasterSheet!H:H,MasterSheet!F:F)</f>
        <v/>
      </c>
      <c r="E1748" s="24">
        <f>SUMIFS(MasterSheet!J:J, MasterSheet!B:B, A1748, MasterSheet!D:D, B1748, MasterSheet!H:H, C1748)</f>
        <v/>
      </c>
      <c r="F1748" s="24">
        <f>E1748*D1748</f>
        <v/>
      </c>
      <c r="G1748" s="28">
        <f>SUMIFS(MasterSheet!K:K, MasterSheet!B:B, A1748, MasterSheet!D:D, B1748, MasterSheet!H:H, C1748)</f>
        <v/>
      </c>
      <c r="H1748" s="28">
        <f>G1748*D1748</f>
        <v/>
      </c>
      <c r="I1748" s="30">
        <f>SUMIFS(MasterSheet!L:L, MasterSheet!B:B, A1748, MasterSheet!D:D, B1748, MasterSheet!H:H, C1748)</f>
        <v/>
      </c>
      <c r="J1748" s="30">
        <f>I1748*D1748</f>
        <v/>
      </c>
      <c r="K1748" s="23">
        <f>UPPER(VLOOKUP(C1748,MasterSheet!H:U,14,))</f>
        <v/>
      </c>
    </row>
    <row r="1749">
      <c r="A1749" s="23" t="inlineStr">
        <is>
          <t>EED117806</t>
        </is>
      </c>
      <c r="B1749" s="32" t="n">
        <v>45875</v>
      </c>
      <c r="C1749" s="23" t="n">
        <v>420516</v>
      </c>
      <c r="D1749" s="23">
        <f>_xlfn.XLOOKUP(C1749,MasterSheet!H:H,MasterSheet!F:F)</f>
        <v/>
      </c>
      <c r="E1749" s="24">
        <f>SUMIFS(MasterSheet!J:J, MasterSheet!B:B, A1749, MasterSheet!D:D, B1749, MasterSheet!H:H, C1749)</f>
        <v/>
      </c>
      <c r="F1749" s="24">
        <f>E1749*D1749</f>
        <v/>
      </c>
      <c r="G1749" s="28">
        <f>SUMIFS(MasterSheet!K:K, MasterSheet!B:B, A1749, MasterSheet!D:D, B1749, MasterSheet!H:H, C1749)</f>
        <v/>
      </c>
      <c r="H1749" s="28">
        <f>G1749*D1749</f>
        <v/>
      </c>
      <c r="I1749" s="30">
        <f>SUMIFS(MasterSheet!L:L, MasterSheet!B:B, A1749, MasterSheet!D:D, B1749, MasterSheet!H:H, C1749)</f>
        <v/>
      </c>
      <c r="J1749" s="30">
        <f>I1749*D1749</f>
        <v/>
      </c>
      <c r="K1749" s="23">
        <f>UPPER(VLOOKUP(C1749,MasterSheet!H:U,14,))</f>
        <v/>
      </c>
    </row>
    <row r="1750">
      <c r="A1750" s="23" t="inlineStr">
        <is>
          <t>EED117806</t>
        </is>
      </c>
      <c r="B1750" s="32" t="n">
        <v>45875</v>
      </c>
      <c r="C1750" s="23" t="n">
        <v>421601</v>
      </c>
      <c r="D1750" s="23">
        <f>_xlfn.XLOOKUP(C1750,MasterSheet!H:H,MasterSheet!F:F)</f>
        <v/>
      </c>
      <c r="E1750" s="24">
        <f>SUMIFS(MasterSheet!J:J, MasterSheet!B:B, A1750, MasterSheet!D:D, B1750, MasterSheet!H:H, C1750)</f>
        <v/>
      </c>
      <c r="F1750" s="24">
        <f>E1750*D1750</f>
        <v/>
      </c>
      <c r="G1750" s="28">
        <f>SUMIFS(MasterSheet!K:K, MasterSheet!B:B, A1750, MasterSheet!D:D, B1750, MasterSheet!H:H, C1750)</f>
        <v/>
      </c>
      <c r="H1750" s="28">
        <f>G1750*D1750</f>
        <v/>
      </c>
      <c r="I1750" s="30">
        <f>SUMIFS(MasterSheet!L:L, MasterSheet!B:B, A1750, MasterSheet!D:D, B1750, MasterSheet!H:H, C1750)</f>
        <v/>
      </c>
      <c r="J1750" s="30">
        <f>I1750*D1750</f>
        <v/>
      </c>
      <c r="K1750" s="23">
        <f>UPPER(VLOOKUP(C1750,MasterSheet!H:U,14,))</f>
        <v/>
      </c>
    </row>
    <row r="1751">
      <c r="A1751" s="23" t="inlineStr">
        <is>
          <t>EED117806</t>
        </is>
      </c>
      <c r="B1751" s="32" t="n">
        <v>45875</v>
      </c>
      <c r="C1751" s="23" t="n">
        <v>425003</v>
      </c>
      <c r="D1751" s="23">
        <f>_xlfn.XLOOKUP(C1751,MasterSheet!H:H,MasterSheet!F:F)</f>
        <v/>
      </c>
      <c r="E1751" s="24">
        <f>SUMIFS(MasterSheet!J:J, MasterSheet!B:B, A1751, MasterSheet!D:D, B1751, MasterSheet!H:H, C1751)</f>
        <v/>
      </c>
      <c r="F1751" s="24">
        <f>E1751*D1751</f>
        <v/>
      </c>
      <c r="G1751" s="28">
        <f>SUMIFS(MasterSheet!K:K, MasterSheet!B:B, A1751, MasterSheet!D:D, B1751, MasterSheet!H:H, C1751)</f>
        <v/>
      </c>
      <c r="H1751" s="28">
        <f>G1751*D1751</f>
        <v/>
      </c>
      <c r="I1751" s="30">
        <f>SUMIFS(MasterSheet!L:L, MasterSheet!B:B, A1751, MasterSheet!D:D, B1751, MasterSheet!H:H, C1751)</f>
        <v/>
      </c>
      <c r="J1751" s="30">
        <f>I1751*D1751</f>
        <v/>
      </c>
      <c r="K1751" s="23">
        <f>UPPER(VLOOKUP(C1751,MasterSheet!H:U,14,))</f>
        <v/>
      </c>
    </row>
    <row r="1752">
      <c r="A1752" s="23" t="inlineStr">
        <is>
          <t>EED117806</t>
        </is>
      </c>
      <c r="B1752" s="32" t="n">
        <v>45875</v>
      </c>
      <c r="C1752" s="23" t="n">
        <v>426101</v>
      </c>
      <c r="D1752" s="23">
        <f>_xlfn.XLOOKUP(C1752,MasterSheet!H:H,MasterSheet!F:F)</f>
        <v/>
      </c>
      <c r="E1752" s="24">
        <f>SUMIFS(MasterSheet!J:J, MasterSheet!B:B, A1752, MasterSheet!D:D, B1752, MasterSheet!H:H, C1752)</f>
        <v/>
      </c>
      <c r="F1752" s="24">
        <f>E1752*D1752</f>
        <v/>
      </c>
      <c r="G1752" s="28">
        <f>SUMIFS(MasterSheet!K:K, MasterSheet!B:B, A1752, MasterSheet!D:D, B1752, MasterSheet!H:H, C1752)</f>
        <v/>
      </c>
      <c r="H1752" s="28">
        <f>G1752*D1752</f>
        <v/>
      </c>
      <c r="I1752" s="30">
        <f>SUMIFS(MasterSheet!L:L, MasterSheet!B:B, A1752, MasterSheet!D:D, B1752, MasterSheet!H:H, C1752)</f>
        <v/>
      </c>
      <c r="J1752" s="30">
        <f>I1752*D1752</f>
        <v/>
      </c>
      <c r="K1752" s="23">
        <f>UPPER(VLOOKUP(C1752,MasterSheet!H:U,14,))</f>
        <v/>
      </c>
    </row>
    <row r="1753">
      <c r="A1753" s="23" t="inlineStr">
        <is>
          <t>EED117806</t>
        </is>
      </c>
      <c r="B1753" s="32" t="n">
        <v>45875</v>
      </c>
      <c r="C1753" s="23" t="n">
        <v>427401</v>
      </c>
      <c r="D1753" s="23">
        <f>_xlfn.XLOOKUP(C1753,MasterSheet!H:H,MasterSheet!F:F)</f>
        <v/>
      </c>
      <c r="E1753" s="24">
        <f>SUMIFS(MasterSheet!J:J, MasterSheet!B:B, A1753, MasterSheet!D:D, B1753, MasterSheet!H:H, C1753)</f>
        <v/>
      </c>
      <c r="F1753" s="24">
        <f>E1753*D1753</f>
        <v/>
      </c>
      <c r="G1753" s="28">
        <f>SUMIFS(MasterSheet!K:K, MasterSheet!B:B, A1753, MasterSheet!D:D, B1753, MasterSheet!H:H, C1753)</f>
        <v/>
      </c>
      <c r="H1753" s="28">
        <f>G1753*D1753</f>
        <v/>
      </c>
      <c r="I1753" s="30">
        <f>SUMIFS(MasterSheet!L:L, MasterSheet!B:B, A1753, MasterSheet!D:D, B1753, MasterSheet!H:H, C1753)</f>
        <v/>
      </c>
      <c r="J1753" s="30">
        <f>I1753*D1753</f>
        <v/>
      </c>
      <c r="K1753" s="23">
        <f>UPPER(VLOOKUP(C1753,MasterSheet!H:U,14,))</f>
        <v/>
      </c>
    </row>
    <row r="1754">
      <c r="A1754" s="23" t="inlineStr">
        <is>
          <t>EED117806</t>
        </is>
      </c>
      <c r="B1754" s="32" t="n">
        <v>45875</v>
      </c>
      <c r="C1754" s="23" t="n">
        <v>503808</v>
      </c>
      <c r="D1754" s="23">
        <f>_xlfn.XLOOKUP(C1754,MasterSheet!H:H,MasterSheet!F:F)</f>
        <v/>
      </c>
      <c r="E1754" s="24">
        <f>SUMIFS(MasterSheet!J:J, MasterSheet!B:B, A1754, MasterSheet!D:D, B1754, MasterSheet!H:H, C1754)</f>
        <v/>
      </c>
      <c r="F1754" s="24">
        <f>E1754*D1754</f>
        <v/>
      </c>
      <c r="G1754" s="28">
        <f>SUMIFS(MasterSheet!K:K, MasterSheet!B:B, A1754, MasterSheet!D:D, B1754, MasterSheet!H:H, C1754)</f>
        <v/>
      </c>
      <c r="H1754" s="28">
        <f>G1754*D1754</f>
        <v/>
      </c>
      <c r="I1754" s="30">
        <f>SUMIFS(MasterSheet!L:L, MasterSheet!B:B, A1754, MasterSheet!D:D, B1754, MasterSheet!H:H, C1754)</f>
        <v/>
      </c>
      <c r="J1754" s="30">
        <f>I1754*D1754</f>
        <v/>
      </c>
      <c r="K1754" s="23">
        <f>UPPER(VLOOKUP(C1754,MasterSheet!H:U,14,))</f>
        <v/>
      </c>
    </row>
    <row r="1755">
      <c r="A1755" s="23" t="inlineStr">
        <is>
          <t>EED117806</t>
        </is>
      </c>
      <c r="B1755" s="32" t="n">
        <v>45875</v>
      </c>
      <c r="C1755" s="23" t="n">
        <v>505806</v>
      </c>
      <c r="D1755" s="23">
        <f>_xlfn.XLOOKUP(C1755,MasterSheet!H:H,MasterSheet!F:F)</f>
        <v/>
      </c>
      <c r="E1755" s="24">
        <f>SUMIFS(MasterSheet!J:J, MasterSheet!B:B, A1755, MasterSheet!D:D, B1755, MasterSheet!H:H, C1755)</f>
        <v/>
      </c>
      <c r="F1755" s="24">
        <f>E1755*D1755</f>
        <v/>
      </c>
      <c r="G1755" s="28">
        <f>SUMIFS(MasterSheet!K:K, MasterSheet!B:B, A1755, MasterSheet!D:D, B1755, MasterSheet!H:H, C1755)</f>
        <v/>
      </c>
      <c r="H1755" s="28">
        <f>G1755*D1755</f>
        <v/>
      </c>
      <c r="I1755" s="30">
        <f>SUMIFS(MasterSheet!L:L, MasterSheet!B:B, A1755, MasterSheet!D:D, B1755, MasterSheet!H:H, C1755)</f>
        <v/>
      </c>
      <c r="J1755" s="30">
        <f>I1755*D1755</f>
        <v/>
      </c>
      <c r="K1755" s="23">
        <f>UPPER(VLOOKUP(C1755,MasterSheet!H:U,14,))</f>
        <v/>
      </c>
    </row>
    <row r="1756">
      <c r="A1756" s="23" t="inlineStr">
        <is>
          <t>EED117806</t>
        </is>
      </c>
      <c r="B1756" s="32" t="n">
        <v>45875</v>
      </c>
      <c r="C1756" s="23" t="n">
        <v>505814</v>
      </c>
      <c r="D1756" s="23">
        <f>_xlfn.XLOOKUP(C1756,MasterSheet!H:H,MasterSheet!F:F)</f>
        <v/>
      </c>
      <c r="E1756" s="24">
        <f>SUMIFS(MasterSheet!J:J, MasterSheet!B:B, A1756, MasterSheet!D:D, B1756, MasterSheet!H:H, C1756)</f>
        <v/>
      </c>
      <c r="F1756" s="24">
        <f>E1756*D1756</f>
        <v/>
      </c>
      <c r="G1756" s="28">
        <f>SUMIFS(MasterSheet!K:K, MasterSheet!B:B, A1756, MasterSheet!D:D, B1756, MasterSheet!H:H, C1756)</f>
        <v/>
      </c>
      <c r="H1756" s="28">
        <f>G1756*D1756</f>
        <v/>
      </c>
      <c r="I1756" s="30">
        <f>SUMIFS(MasterSheet!L:L, MasterSheet!B:B, A1756, MasterSheet!D:D, B1756, MasterSheet!H:H, C1756)</f>
        <v/>
      </c>
      <c r="J1756" s="30">
        <f>I1756*D1756</f>
        <v/>
      </c>
      <c r="K1756" s="23">
        <f>UPPER(VLOOKUP(C1756,MasterSheet!H:U,14,))</f>
        <v/>
      </c>
    </row>
    <row r="1757">
      <c r="A1757" s="23" t="inlineStr">
        <is>
          <t>EED117806</t>
        </is>
      </c>
      <c r="B1757" s="32" t="n">
        <v>45875</v>
      </c>
      <c r="C1757" s="23" t="n">
        <v>506313</v>
      </c>
      <c r="D1757" s="23">
        <f>_xlfn.XLOOKUP(C1757,MasterSheet!H:H,MasterSheet!F:F)</f>
        <v/>
      </c>
      <c r="E1757" s="24">
        <f>SUMIFS(MasterSheet!J:J, MasterSheet!B:B, A1757, MasterSheet!D:D, B1757, MasterSheet!H:H, C1757)</f>
        <v/>
      </c>
      <c r="F1757" s="24">
        <f>E1757*D1757</f>
        <v/>
      </c>
      <c r="G1757" s="28">
        <f>SUMIFS(MasterSheet!K:K, MasterSheet!B:B, A1757, MasterSheet!D:D, B1757, MasterSheet!H:H, C1757)</f>
        <v/>
      </c>
      <c r="H1757" s="28">
        <f>G1757*D1757</f>
        <v/>
      </c>
      <c r="I1757" s="30">
        <f>SUMIFS(MasterSheet!L:L, MasterSheet!B:B, A1757, MasterSheet!D:D, B1757, MasterSheet!H:H, C1757)</f>
        <v/>
      </c>
      <c r="J1757" s="30">
        <f>I1757*D1757</f>
        <v/>
      </c>
      <c r="K1757" s="23">
        <f>UPPER(VLOOKUP(C1757,MasterSheet!H:U,14,))</f>
        <v/>
      </c>
    </row>
    <row r="1758">
      <c r="A1758" s="23" t="inlineStr">
        <is>
          <t>EED117806</t>
        </is>
      </c>
      <c r="B1758" s="32" t="n">
        <v>45875</v>
      </c>
      <c r="C1758" s="23" t="n">
        <v>128007</v>
      </c>
      <c r="D1758" s="23">
        <f>_xlfn.XLOOKUP(C1758,MasterSheet!H:H,MasterSheet!F:F)</f>
        <v/>
      </c>
      <c r="E1758" s="24">
        <f>SUMIFS(MasterSheet!J:J, MasterSheet!B:B, A1758, MasterSheet!D:D, B1758, MasterSheet!H:H, C1758)</f>
        <v/>
      </c>
      <c r="F1758" s="24">
        <f>E1758*D1758</f>
        <v/>
      </c>
      <c r="G1758" s="28">
        <f>SUMIFS(MasterSheet!K:K, MasterSheet!B:B, A1758, MasterSheet!D:D, B1758, MasterSheet!H:H, C1758)</f>
        <v/>
      </c>
      <c r="H1758" s="28">
        <f>G1758*D1758</f>
        <v/>
      </c>
      <c r="I1758" s="30">
        <f>SUMIFS(MasterSheet!L:L, MasterSheet!B:B, A1758, MasterSheet!D:D, B1758, MasterSheet!H:H, C1758)</f>
        <v/>
      </c>
      <c r="J1758" s="30">
        <f>I1758*D1758</f>
        <v/>
      </c>
      <c r="K1758" s="23">
        <f>UPPER(VLOOKUP(C1758,MasterSheet!H:U,14,))</f>
        <v/>
      </c>
    </row>
    <row r="1759">
      <c r="A1759" s="23" t="inlineStr">
        <is>
          <t>EED117806</t>
        </is>
      </c>
      <c r="B1759" s="32" t="n">
        <v>45875</v>
      </c>
      <c r="C1759" s="23" t="n">
        <v>591202</v>
      </c>
      <c r="D1759" s="23">
        <f>_xlfn.XLOOKUP(C1759,MasterSheet!H:H,MasterSheet!F:F)</f>
        <v/>
      </c>
      <c r="E1759" s="24">
        <f>SUMIFS(MasterSheet!J:J, MasterSheet!B:B, A1759, MasterSheet!D:D, B1759, MasterSheet!H:H, C1759)</f>
        <v/>
      </c>
      <c r="F1759" s="24">
        <f>E1759*D1759</f>
        <v/>
      </c>
      <c r="G1759" s="28">
        <f>SUMIFS(MasterSheet!K:K, MasterSheet!B:B, A1759, MasterSheet!D:D, B1759, MasterSheet!H:H, C1759)</f>
        <v/>
      </c>
      <c r="H1759" s="28">
        <f>G1759*D1759</f>
        <v/>
      </c>
      <c r="I1759" s="30">
        <f>SUMIFS(MasterSheet!L:L, MasterSheet!B:B, A1759, MasterSheet!D:D, B1759, MasterSheet!H:H, C1759)</f>
        <v/>
      </c>
      <c r="J1759" s="30">
        <f>I1759*D1759</f>
        <v/>
      </c>
      <c r="K1759" s="23">
        <f>UPPER(VLOOKUP(C1759,MasterSheet!H:U,14,))</f>
        <v/>
      </c>
    </row>
    <row r="1760">
      <c r="A1760" s="23" t="inlineStr">
        <is>
          <t>EED117806</t>
        </is>
      </c>
      <c r="B1760" s="32" t="n">
        <v>45875</v>
      </c>
      <c r="C1760" s="23" t="n">
        <v>362533</v>
      </c>
      <c r="D1760" s="23">
        <f>_xlfn.XLOOKUP(C1760,MasterSheet!H:H,MasterSheet!F:F)</f>
        <v/>
      </c>
      <c r="E1760" s="24">
        <f>SUMIFS(MasterSheet!J:J, MasterSheet!B:B, A1760, MasterSheet!D:D, B1760, MasterSheet!H:H, C1760)</f>
        <v/>
      </c>
      <c r="F1760" s="24">
        <f>E1760*D1760</f>
        <v/>
      </c>
      <c r="G1760" s="28">
        <f>SUMIFS(MasterSheet!K:K, MasterSheet!B:B, A1760, MasterSheet!D:D, B1760, MasterSheet!H:H, C1760)</f>
        <v/>
      </c>
      <c r="H1760" s="28">
        <f>G1760*D1760</f>
        <v/>
      </c>
      <c r="I1760" s="30">
        <f>SUMIFS(MasterSheet!L:L, MasterSheet!B:B, A1760, MasterSheet!D:D, B1760, MasterSheet!H:H, C1760)</f>
        <v/>
      </c>
      <c r="J1760" s="30">
        <f>I1760*D1760</f>
        <v/>
      </c>
      <c r="K1760" s="23">
        <f>UPPER(VLOOKUP(C1760,MasterSheet!H:U,14,))</f>
        <v/>
      </c>
    </row>
    <row r="1761">
      <c r="A1761" s="23" t="inlineStr">
        <is>
          <t>EED117806</t>
        </is>
      </c>
      <c r="B1761" s="32" t="n">
        <v>45875</v>
      </c>
      <c r="C1761" s="23" t="n">
        <v>646403</v>
      </c>
      <c r="D1761" s="23">
        <f>_xlfn.XLOOKUP(C1761,MasterSheet!H:H,MasterSheet!F:F)</f>
        <v/>
      </c>
      <c r="E1761" s="24">
        <f>SUMIFS(MasterSheet!J:J, MasterSheet!B:B, A1761, MasterSheet!D:D, B1761, MasterSheet!H:H, C1761)</f>
        <v/>
      </c>
      <c r="F1761" s="24">
        <f>E1761*D1761</f>
        <v/>
      </c>
      <c r="G1761" s="28">
        <f>SUMIFS(MasterSheet!K:K, MasterSheet!B:B, A1761, MasterSheet!D:D, B1761, MasterSheet!H:H, C1761)</f>
        <v/>
      </c>
      <c r="H1761" s="28">
        <f>G1761*D1761</f>
        <v/>
      </c>
      <c r="I1761" s="30">
        <f>SUMIFS(MasterSheet!L:L, MasterSheet!B:B, A1761, MasterSheet!D:D, B1761, MasterSheet!H:H, C1761)</f>
        <v/>
      </c>
      <c r="J1761" s="30">
        <f>I1761*D1761</f>
        <v/>
      </c>
      <c r="K1761" s="23">
        <f>UPPER(VLOOKUP(C1761,MasterSheet!H:U,14,))</f>
        <v/>
      </c>
    </row>
    <row r="1762">
      <c r="A1762" s="23" t="inlineStr">
        <is>
          <t>EED117806</t>
        </is>
      </c>
      <c r="B1762" s="32" t="n">
        <v>45875</v>
      </c>
      <c r="C1762" s="23" t="n">
        <v>666052</v>
      </c>
      <c r="D1762" s="23">
        <f>_xlfn.XLOOKUP(C1762,MasterSheet!H:H,MasterSheet!F:F)</f>
        <v/>
      </c>
      <c r="E1762" s="24">
        <f>SUMIFS(MasterSheet!J:J, MasterSheet!B:B, A1762, MasterSheet!D:D, B1762, MasterSheet!H:H, C1762)</f>
        <v/>
      </c>
      <c r="F1762" s="24">
        <f>E1762*D1762</f>
        <v/>
      </c>
      <c r="G1762" s="28">
        <f>SUMIFS(MasterSheet!K:K, MasterSheet!B:B, A1762, MasterSheet!D:D, B1762, MasterSheet!H:H, C1762)</f>
        <v/>
      </c>
      <c r="H1762" s="28">
        <f>G1762*D1762</f>
        <v/>
      </c>
      <c r="I1762" s="30">
        <f>SUMIFS(MasterSheet!L:L, MasterSheet!B:B, A1762, MasterSheet!D:D, B1762, MasterSheet!H:H, C1762)</f>
        <v/>
      </c>
      <c r="J1762" s="30">
        <f>I1762*D1762</f>
        <v/>
      </c>
      <c r="K1762" s="23">
        <f>UPPER(VLOOKUP(C1762,MasterSheet!H:U,14,))</f>
        <v/>
      </c>
    </row>
    <row r="1763">
      <c r="A1763" s="23" t="inlineStr">
        <is>
          <t>EED117806</t>
        </is>
      </c>
      <c r="B1763" s="32" t="n">
        <v>45875</v>
      </c>
      <c r="C1763" s="23" t="n">
        <v>141717</v>
      </c>
      <c r="D1763" s="23">
        <f>_xlfn.XLOOKUP(C1763,MasterSheet!H:H,MasterSheet!F:F)</f>
        <v/>
      </c>
      <c r="E1763" s="24">
        <f>SUMIFS(MasterSheet!J:J, MasterSheet!B:B, A1763, MasterSheet!D:D, B1763, MasterSheet!H:H, C1763)</f>
        <v/>
      </c>
      <c r="F1763" s="24">
        <f>E1763*D1763</f>
        <v/>
      </c>
      <c r="G1763" s="28">
        <f>SUMIFS(MasterSheet!K:K, MasterSheet!B:B, A1763, MasterSheet!D:D, B1763, MasterSheet!H:H, C1763)</f>
        <v/>
      </c>
      <c r="H1763" s="28">
        <f>G1763*D1763</f>
        <v/>
      </c>
      <c r="I1763" s="30">
        <f>SUMIFS(MasterSheet!L:L, MasterSheet!B:B, A1763, MasterSheet!D:D, B1763, MasterSheet!H:H, C1763)</f>
        <v/>
      </c>
      <c r="J1763" s="30">
        <f>I1763*D1763</f>
        <v/>
      </c>
      <c r="K1763" s="23">
        <f>UPPER(VLOOKUP(C1763,MasterSheet!H:U,14,))</f>
        <v/>
      </c>
    </row>
    <row r="1764">
      <c r="A1764" s="23" t="inlineStr">
        <is>
          <t>EED117806</t>
        </is>
      </c>
      <c r="B1764" s="32" t="n">
        <v>45875</v>
      </c>
      <c r="C1764" s="23" t="n">
        <v>512202</v>
      </c>
      <c r="D1764" s="23">
        <f>_xlfn.XLOOKUP(C1764,MasterSheet!H:H,MasterSheet!F:F)</f>
        <v/>
      </c>
      <c r="E1764" s="24">
        <f>SUMIFS(MasterSheet!J:J, MasterSheet!B:B, A1764, MasterSheet!D:D, B1764, MasterSheet!H:H, C1764)</f>
        <v/>
      </c>
      <c r="F1764" s="24">
        <f>E1764*D1764</f>
        <v/>
      </c>
      <c r="G1764" s="28">
        <f>SUMIFS(MasterSheet!K:K, MasterSheet!B:B, A1764, MasterSheet!D:D, B1764, MasterSheet!H:H, C1764)</f>
        <v/>
      </c>
      <c r="H1764" s="28">
        <f>G1764*D1764</f>
        <v/>
      </c>
      <c r="I1764" s="30">
        <f>SUMIFS(MasterSheet!L:L, MasterSheet!B:B, A1764, MasterSheet!D:D, B1764, MasterSheet!H:H, C1764)</f>
        <v/>
      </c>
      <c r="J1764" s="30">
        <f>I1764*D1764</f>
        <v/>
      </c>
      <c r="K1764" s="23">
        <f>UPPER(VLOOKUP(C1764,MasterSheet!H:U,14,))</f>
        <v/>
      </c>
    </row>
    <row r="1765">
      <c r="A1765" s="23" t="inlineStr">
        <is>
          <t>EED117806</t>
        </is>
      </c>
      <c r="B1765" s="32" t="n">
        <v>45875</v>
      </c>
      <c r="C1765" s="23" t="n">
        <v>770002</v>
      </c>
      <c r="D1765" s="23">
        <f>_xlfn.XLOOKUP(C1765,MasterSheet!H:H,MasterSheet!F:F)</f>
        <v/>
      </c>
      <c r="E1765" s="24">
        <f>SUMIFS(MasterSheet!J:J, MasterSheet!B:B, A1765, MasterSheet!D:D, B1765, MasterSheet!H:H, C1765)</f>
        <v/>
      </c>
      <c r="F1765" s="24">
        <f>E1765*D1765</f>
        <v/>
      </c>
      <c r="G1765" s="28">
        <f>SUMIFS(MasterSheet!K:K, MasterSheet!B:B, A1765, MasterSheet!D:D, B1765, MasterSheet!H:H, C1765)</f>
        <v/>
      </c>
      <c r="H1765" s="28">
        <f>G1765*D1765</f>
        <v/>
      </c>
      <c r="I1765" s="30">
        <f>SUMIFS(MasterSheet!L:L, MasterSheet!B:B, A1765, MasterSheet!D:D, B1765, MasterSheet!H:H, C1765)</f>
        <v/>
      </c>
      <c r="J1765" s="30">
        <f>I1765*D1765</f>
        <v/>
      </c>
      <c r="K1765" s="23">
        <f>UPPER(VLOOKUP(C1765,MasterSheet!H:U,14,))</f>
        <v/>
      </c>
    </row>
    <row r="1766">
      <c r="A1766" s="23" t="inlineStr">
        <is>
          <t>EED117806</t>
        </is>
      </c>
      <c r="B1766" s="32" t="n">
        <v>45875</v>
      </c>
      <c r="C1766" s="23" t="n">
        <v>752802</v>
      </c>
      <c r="D1766" s="23">
        <f>_xlfn.XLOOKUP(C1766,MasterSheet!H:H,MasterSheet!F:F)</f>
        <v/>
      </c>
      <c r="E1766" s="24">
        <f>SUMIFS(MasterSheet!J:J, MasterSheet!B:B, A1766, MasterSheet!D:D, B1766, MasterSheet!H:H, C1766)</f>
        <v/>
      </c>
      <c r="F1766" s="24">
        <f>E1766*D1766</f>
        <v/>
      </c>
      <c r="G1766" s="28">
        <f>SUMIFS(MasterSheet!K:K, MasterSheet!B:B, A1766, MasterSheet!D:D, B1766, MasterSheet!H:H, C1766)</f>
        <v/>
      </c>
      <c r="H1766" s="28">
        <f>G1766*D1766</f>
        <v/>
      </c>
      <c r="I1766" s="30">
        <f>SUMIFS(MasterSheet!L:L, MasterSheet!B:B, A1766, MasterSheet!D:D, B1766, MasterSheet!H:H, C1766)</f>
        <v/>
      </c>
      <c r="J1766" s="30">
        <f>I1766*D1766</f>
        <v/>
      </c>
      <c r="K1766" s="23">
        <f>UPPER(VLOOKUP(C1766,MasterSheet!H:U,14,))</f>
        <v/>
      </c>
    </row>
    <row r="1767">
      <c r="A1767" s="23" t="inlineStr">
        <is>
          <t>EED117806</t>
        </is>
      </c>
      <c r="B1767" s="32" t="n">
        <v>45875</v>
      </c>
      <c r="C1767" s="23" t="n">
        <v>844302</v>
      </c>
      <c r="D1767" s="23">
        <f>_xlfn.XLOOKUP(C1767,MasterSheet!H:H,MasterSheet!F:F)</f>
        <v/>
      </c>
      <c r="E1767" s="24">
        <f>SUMIFS(MasterSheet!J:J, MasterSheet!B:B, A1767, MasterSheet!D:D, B1767, MasterSheet!H:H, C1767)</f>
        <v/>
      </c>
      <c r="F1767" s="24">
        <f>E1767*D1767</f>
        <v/>
      </c>
      <c r="G1767" s="28">
        <f>SUMIFS(MasterSheet!K:K, MasterSheet!B:B, A1767, MasterSheet!D:D, B1767, MasterSheet!H:H, C1767)</f>
        <v/>
      </c>
      <c r="H1767" s="28">
        <f>G1767*D1767</f>
        <v/>
      </c>
      <c r="I1767" s="30">
        <f>SUMIFS(MasterSheet!L:L, MasterSheet!B:B, A1767, MasterSheet!D:D, B1767, MasterSheet!H:H, C1767)</f>
        <v/>
      </c>
      <c r="J1767" s="30">
        <f>I1767*D1767</f>
        <v/>
      </c>
      <c r="K1767" s="23">
        <f>UPPER(VLOOKUP(C1767,MasterSheet!H:U,14,))</f>
        <v/>
      </c>
    </row>
    <row r="1768">
      <c r="A1768" s="23" t="inlineStr">
        <is>
          <t>EED117806</t>
        </is>
      </c>
      <c r="B1768" s="32" t="n">
        <v>45875</v>
      </c>
      <c r="C1768" s="23" t="n">
        <v>900007707</v>
      </c>
      <c r="D1768" s="23">
        <f>_xlfn.XLOOKUP(C1768,MasterSheet!H:H,MasterSheet!F:F)</f>
        <v/>
      </c>
      <c r="E1768" s="24">
        <f>SUMIFS(MasterSheet!J:J, MasterSheet!B:B, A1768, MasterSheet!D:D, B1768, MasterSheet!H:H, C1768)</f>
        <v/>
      </c>
      <c r="F1768" s="24">
        <f>E1768*D1768</f>
        <v/>
      </c>
      <c r="G1768" s="28">
        <f>SUMIFS(MasterSheet!K:K, MasterSheet!B:B, A1768, MasterSheet!D:D, B1768, MasterSheet!H:H, C1768)</f>
        <v/>
      </c>
      <c r="H1768" s="28">
        <f>G1768*D1768</f>
        <v/>
      </c>
      <c r="I1768" s="30">
        <f>SUMIFS(MasterSheet!L:L, MasterSheet!B:B, A1768, MasterSheet!D:D, B1768, MasterSheet!H:H, C1768)</f>
        <v/>
      </c>
      <c r="J1768" s="30">
        <f>I1768*D1768</f>
        <v/>
      </c>
      <c r="K1768" s="23">
        <f>UPPER(VLOOKUP(C1768,MasterSheet!H:U,14,))</f>
        <v/>
      </c>
    </row>
    <row r="1769">
      <c r="A1769" s="23" t="inlineStr">
        <is>
          <t>QBYSD250705</t>
        </is>
      </c>
      <c r="B1769" s="32" t="n">
        <v>45876</v>
      </c>
      <c r="C1769" s="23" t="inlineStr">
        <is>
          <t>SE260-10A-75</t>
        </is>
      </c>
      <c r="D1769" s="23">
        <f>_xlfn.XLOOKUP(C1769,MasterSheet!H:H,MasterSheet!F:F)</f>
        <v/>
      </c>
      <c r="E1769" s="24">
        <f>SUMIFS(MasterSheet!J:J, MasterSheet!B:B, A1769, MasterSheet!D:D, B1769, MasterSheet!H:H, C1769)</f>
        <v/>
      </c>
      <c r="F1769" s="24">
        <f>E1769*D1769</f>
        <v/>
      </c>
      <c r="G1769" s="28">
        <f>SUMIFS(MasterSheet!K:K, MasterSheet!B:B, A1769, MasterSheet!D:D, B1769, MasterSheet!H:H, C1769)</f>
        <v/>
      </c>
      <c r="H1769" s="28">
        <f>G1769*D1769</f>
        <v/>
      </c>
      <c r="I1769" s="30">
        <f>SUMIFS(MasterSheet!L:L, MasterSheet!B:B, A1769, MasterSheet!D:D, B1769, MasterSheet!H:H, C1769)</f>
        <v/>
      </c>
      <c r="J1769" s="30">
        <f>I1769*D1769</f>
        <v/>
      </c>
      <c r="K1769" s="23">
        <f>UPPER(VLOOKUP(C1769,MasterSheet!H:U,14,))</f>
        <v/>
      </c>
    </row>
    <row r="1770">
      <c r="A1770" s="23" t="n">
        <v>65830</v>
      </c>
      <c r="B1770" s="32" t="n">
        <v>45880</v>
      </c>
      <c r="C1770" s="23" t="inlineStr">
        <is>
          <t>M00202S232</t>
        </is>
      </c>
      <c r="D1770" s="23">
        <f>_xlfn.XLOOKUP(C1770,MasterSheet!H:H,MasterSheet!F:F)</f>
        <v/>
      </c>
      <c r="E1770" s="24">
        <f>SUMIFS(MasterSheet!J:J, MasterSheet!B:B, A1770, MasterSheet!D:D, B1770, MasterSheet!H:H, C1770)</f>
        <v/>
      </c>
      <c r="F1770" s="24">
        <f>E1770*D1770</f>
        <v/>
      </c>
      <c r="G1770" s="28">
        <f>SUMIFS(MasterSheet!K:K, MasterSheet!B:B, A1770, MasterSheet!D:D, B1770, MasterSheet!H:H, C1770)</f>
        <v/>
      </c>
      <c r="H1770" s="28">
        <f>G1770*D1770</f>
        <v/>
      </c>
      <c r="I1770" s="30">
        <f>SUMIFS(MasterSheet!L:L, MasterSheet!B:B, A1770, MasterSheet!D:D, B1770, MasterSheet!H:H, C1770)</f>
        <v/>
      </c>
      <c r="J1770" s="30">
        <f>I1770*D1770</f>
        <v/>
      </c>
      <c r="K1770" s="23">
        <f>UPPER(VLOOKUP(C1770,MasterSheet!H:U,14,))</f>
        <v/>
      </c>
    </row>
    <row r="1771">
      <c r="A1771" s="23" t="inlineStr">
        <is>
          <t>TPC/25-26/00333</t>
        </is>
      </c>
      <c r="B1771" s="32" t="n">
        <v>45881</v>
      </c>
      <c r="C1771" s="23" t="inlineStr">
        <is>
          <t>S1714</t>
        </is>
      </c>
      <c r="D1771" s="23">
        <f>_xlfn.XLOOKUP(C1771,MasterSheet!H:H,MasterSheet!F:F)</f>
        <v/>
      </c>
      <c r="E1771" s="24">
        <f>SUMIFS(MasterSheet!J:J, MasterSheet!B:B, A1771, MasterSheet!D:D, B1771, MasterSheet!H:H, C1771)</f>
        <v/>
      </c>
      <c r="F1771" s="24">
        <f>E1771*D1771</f>
        <v/>
      </c>
      <c r="G1771" s="28">
        <f>SUMIFS(MasterSheet!K:K, MasterSheet!B:B, A1771, MasterSheet!D:D, B1771, MasterSheet!H:H, C1771)</f>
        <v/>
      </c>
      <c r="H1771" s="28">
        <f>G1771*D1771</f>
        <v/>
      </c>
      <c r="I1771" s="30">
        <f>SUMIFS(MasterSheet!L:L, MasterSheet!B:B, A1771, MasterSheet!D:D, B1771, MasterSheet!H:H, C1771)</f>
        <v/>
      </c>
      <c r="J1771" s="30">
        <f>I1771*D1771</f>
        <v/>
      </c>
      <c r="K1771" s="23">
        <f>UPPER(VLOOKUP(C1771,MasterSheet!H:U,14,))</f>
        <v/>
      </c>
    </row>
    <row r="1772">
      <c r="A1772" s="23" t="n">
        <v>177075</v>
      </c>
      <c r="B1772" s="32" t="n">
        <v>45881</v>
      </c>
      <c r="C1772" s="23" t="inlineStr">
        <is>
          <t>BE0146</t>
        </is>
      </c>
      <c r="D1772" s="23">
        <f>_xlfn.XLOOKUP(C1772,MasterSheet!H:H,MasterSheet!F:F)</f>
        <v/>
      </c>
      <c r="E1772" s="24">
        <f>SUMIFS(MasterSheet!J:J, MasterSheet!B:B, A1772, MasterSheet!D:D, B1772, MasterSheet!H:H, C1772)</f>
        <v/>
      </c>
      <c r="F1772" s="24">
        <f>E1772*D1772</f>
        <v/>
      </c>
      <c r="G1772" s="28">
        <f>SUMIFS(MasterSheet!K:K, MasterSheet!B:B, A1772, MasterSheet!D:D, B1772, MasterSheet!H:H, C1772)</f>
        <v/>
      </c>
      <c r="H1772" s="28">
        <f>G1772*D1772</f>
        <v/>
      </c>
      <c r="I1772" s="30">
        <f>SUMIFS(MasterSheet!L:L, MasterSheet!B:B, A1772, MasterSheet!D:D, B1772, MasterSheet!H:H, C1772)</f>
        <v/>
      </c>
      <c r="J1772" s="30">
        <f>I1772*D1772</f>
        <v/>
      </c>
      <c r="K1772" s="23">
        <f>UPPER(VLOOKUP(C1772,MasterSheet!H:U,14,))</f>
        <v/>
      </c>
    </row>
    <row r="1773">
      <c r="A1773" s="23" t="n">
        <v>177075</v>
      </c>
      <c r="B1773" s="32" t="n">
        <v>45881</v>
      </c>
      <c r="C1773" s="23" t="inlineStr">
        <is>
          <t>BE0297</t>
        </is>
      </c>
      <c r="D1773" s="23">
        <f>_xlfn.XLOOKUP(C1773,MasterSheet!H:H,MasterSheet!F:F)</f>
        <v/>
      </c>
      <c r="E1773" s="24">
        <f>SUMIFS(MasterSheet!J:J, MasterSheet!B:B, A1773, MasterSheet!D:D, B1773, MasterSheet!H:H, C1773)</f>
        <v/>
      </c>
      <c r="F1773" s="24">
        <f>E1773*D1773</f>
        <v/>
      </c>
      <c r="G1773" s="28">
        <f>SUMIFS(MasterSheet!K:K, MasterSheet!B:B, A1773, MasterSheet!D:D, B1773, MasterSheet!H:H, C1773)</f>
        <v/>
      </c>
      <c r="H1773" s="28">
        <f>G1773*D1773</f>
        <v/>
      </c>
      <c r="I1773" s="30">
        <f>SUMIFS(MasterSheet!L:L, MasterSheet!B:B, A1773, MasterSheet!D:D, B1773, MasterSheet!H:H, C1773)</f>
        <v/>
      </c>
      <c r="J1773" s="30">
        <f>I1773*D1773</f>
        <v/>
      </c>
      <c r="K1773" s="23">
        <f>UPPER(VLOOKUP(C1773,MasterSheet!H:U,14,))</f>
        <v/>
      </c>
    </row>
    <row r="1774">
      <c r="A1774" s="23" t="inlineStr">
        <is>
          <t>D080725IN3311766G</t>
        </is>
      </c>
      <c r="B1774" s="32" t="n">
        <v>45885</v>
      </c>
      <c r="C1774" s="23" t="inlineStr">
        <is>
          <t>L-180641-01-0005</t>
        </is>
      </c>
      <c r="D1774" s="23">
        <f>_xlfn.XLOOKUP(C1774,MasterSheet!H:H,MasterSheet!F:F)</f>
        <v/>
      </c>
      <c r="E1774" s="24">
        <f>SUMIFS(MasterSheet!J:J, MasterSheet!B:B, A1774, MasterSheet!D:D, B1774, MasterSheet!H:H, C1774)</f>
        <v/>
      </c>
      <c r="F1774" s="24">
        <f>E1774*D1774</f>
        <v/>
      </c>
      <c r="G1774" s="28">
        <f>SUMIFS(MasterSheet!K:K, MasterSheet!B:B, A1774, MasterSheet!D:D, B1774, MasterSheet!H:H, C1774)</f>
        <v/>
      </c>
      <c r="H1774" s="28">
        <f>G1774*D1774</f>
        <v/>
      </c>
      <c r="I1774" s="30">
        <f>SUMIFS(MasterSheet!L:L, MasterSheet!B:B, A1774, MasterSheet!D:D, B1774, MasterSheet!H:H, C1774)</f>
        <v/>
      </c>
      <c r="J1774" s="30">
        <f>I1774*D1774</f>
        <v/>
      </c>
      <c r="K1774" s="23">
        <f>UPPER(VLOOKUP(C1774,MasterSheet!H:U,14,))</f>
        <v/>
      </c>
    </row>
    <row r="1775">
      <c r="A1775" s="23" t="inlineStr">
        <is>
          <t>D080725IN3311766G</t>
        </is>
      </c>
      <c r="B1775" s="32" t="n">
        <v>45885</v>
      </c>
      <c r="C1775" s="23" t="inlineStr">
        <is>
          <t>M-015155-02-0010</t>
        </is>
      </c>
      <c r="D1775" s="23">
        <f>_xlfn.XLOOKUP(C1775,MasterSheet!H:H,MasterSheet!F:F)</f>
        <v/>
      </c>
      <c r="E1775" s="24">
        <f>SUMIFS(MasterSheet!J:J, MasterSheet!B:B, A1775, MasterSheet!D:D, B1775, MasterSheet!H:H, C1775)</f>
        <v/>
      </c>
      <c r="F1775" s="24">
        <f>E1775*D1775</f>
        <v/>
      </c>
      <c r="G1775" s="28">
        <f>SUMIFS(MasterSheet!K:K, MasterSheet!B:B, A1775, MasterSheet!D:D, B1775, MasterSheet!H:H, C1775)</f>
        <v/>
      </c>
      <c r="H1775" s="28">
        <f>G1775*D1775</f>
        <v/>
      </c>
      <c r="I1775" s="30">
        <f>SUMIFS(MasterSheet!L:L, MasterSheet!B:B, A1775, MasterSheet!D:D, B1775, MasterSheet!H:H, C1775)</f>
        <v/>
      </c>
      <c r="J1775" s="30">
        <f>I1775*D1775</f>
        <v/>
      </c>
      <c r="K1775" s="23">
        <f>UPPER(VLOOKUP(C1775,MasterSheet!H:U,14,))</f>
        <v/>
      </c>
    </row>
    <row r="1776">
      <c r="A1776" s="23" t="inlineStr">
        <is>
          <t>D080725IN3311766G</t>
        </is>
      </c>
      <c r="B1776" s="32" t="n">
        <v>45885</v>
      </c>
      <c r="C1776" s="23" t="inlineStr">
        <is>
          <t>D-001810-10-05</t>
        </is>
      </c>
      <c r="D1776" s="23">
        <f>_xlfn.XLOOKUP(C1776,MasterSheet!H:H,MasterSheet!F:F)</f>
        <v/>
      </c>
      <c r="E1776" s="24">
        <f>SUMIFS(MasterSheet!J:J, MasterSheet!B:B, A1776, MasterSheet!D:D, B1776, MasterSheet!H:H, C1776)</f>
        <v/>
      </c>
      <c r="F1776" s="24">
        <f>E1776*D1776</f>
        <v/>
      </c>
      <c r="G1776" s="28">
        <f>SUMIFS(MasterSheet!K:K, MasterSheet!B:B, A1776, MasterSheet!D:D, B1776, MasterSheet!H:H, C1776)</f>
        <v/>
      </c>
      <c r="H1776" s="28">
        <f>G1776*D1776</f>
        <v/>
      </c>
      <c r="I1776" s="30">
        <f>SUMIFS(MasterSheet!L:L, MasterSheet!B:B, A1776, MasterSheet!D:D, B1776, MasterSheet!H:H, C1776)</f>
        <v/>
      </c>
      <c r="J1776" s="30">
        <f>I1776*D1776</f>
        <v/>
      </c>
      <c r="K1776" s="23">
        <f>UPPER(VLOOKUP(C1776,MasterSheet!H:U,14,))</f>
        <v/>
      </c>
    </row>
    <row r="1777">
      <c r="A1777" s="23" t="inlineStr">
        <is>
          <t>D080725IN3311766G</t>
        </is>
      </c>
      <c r="B1777" s="32" t="n">
        <v>45885</v>
      </c>
      <c r="C1777" s="23" t="inlineStr">
        <is>
          <t>L-012200-00-0005</t>
        </is>
      </c>
      <c r="D1777" s="23">
        <f>_xlfn.XLOOKUP(C1777,MasterSheet!H:H,MasterSheet!F:F)</f>
        <v/>
      </c>
      <c r="E1777" s="24">
        <f>SUMIFS(MasterSheet!J:J, MasterSheet!B:B, A1777, MasterSheet!D:D, B1777, MasterSheet!H:H, C1777)</f>
        <v/>
      </c>
      <c r="F1777" s="24">
        <f>E1777*D1777</f>
        <v/>
      </c>
      <c r="G1777" s="28">
        <f>SUMIFS(MasterSheet!K:K, MasterSheet!B:B, A1777, MasterSheet!D:D, B1777, MasterSheet!H:H, C1777)</f>
        <v/>
      </c>
      <c r="H1777" s="28">
        <f>G1777*D1777</f>
        <v/>
      </c>
      <c r="I1777" s="30">
        <f>SUMIFS(MasterSheet!L:L, MasterSheet!B:B, A1777, MasterSheet!D:D, B1777, MasterSheet!H:H, C1777)</f>
        <v/>
      </c>
      <c r="J1777" s="30">
        <f>I1777*D1777</f>
        <v/>
      </c>
      <c r="K1777" s="23">
        <f>UPPER(VLOOKUP(C1777,MasterSheet!H:U,14,))</f>
        <v/>
      </c>
    </row>
    <row r="1778">
      <c r="A1778" s="23" t="inlineStr">
        <is>
          <t>D080725IN3311766G</t>
        </is>
      </c>
      <c r="B1778" s="32" t="n">
        <v>45885</v>
      </c>
      <c r="C1778" s="23" t="inlineStr">
        <is>
          <t>T-2001-02</t>
        </is>
      </c>
      <c r="D1778" s="23">
        <f>_xlfn.XLOOKUP(C1778,MasterSheet!H:H,MasterSheet!F:F)</f>
        <v/>
      </c>
      <c r="E1778" s="24">
        <f>SUMIFS(MasterSheet!J:J, MasterSheet!B:B, A1778, MasterSheet!D:D, B1778, MasterSheet!H:H, C1778)</f>
        <v/>
      </c>
      <c r="F1778" s="24">
        <f>E1778*D1778</f>
        <v/>
      </c>
      <c r="G1778" s="28">
        <f>SUMIFS(MasterSheet!K:K, MasterSheet!B:B, A1778, MasterSheet!D:D, B1778, MasterSheet!H:H, C1778)</f>
        <v/>
      </c>
      <c r="H1778" s="28">
        <f>G1778*D1778</f>
        <v/>
      </c>
      <c r="I1778" s="30">
        <f>SUMIFS(MasterSheet!L:L, MasterSheet!B:B, A1778, MasterSheet!D:D, B1778, MasterSheet!H:H, C1778)</f>
        <v/>
      </c>
      <c r="J1778" s="30">
        <f>I1778*D1778</f>
        <v/>
      </c>
      <c r="K1778" s="23">
        <f>UPPER(VLOOKUP(C1778,MasterSheet!H:U,14,))</f>
        <v/>
      </c>
    </row>
    <row r="1779">
      <c r="A1779" s="23" t="inlineStr">
        <is>
          <t>D080725IN3311766G</t>
        </is>
      </c>
      <c r="B1779" s="32" t="n">
        <v>45885</v>
      </c>
      <c r="C1779" s="23" t="inlineStr">
        <is>
          <t>T-2001-01</t>
        </is>
      </c>
      <c r="D1779" s="23">
        <f>_xlfn.XLOOKUP(C1779,MasterSheet!H:H,MasterSheet!F:F)</f>
        <v/>
      </c>
      <c r="E1779" s="24">
        <f>SUMIFS(MasterSheet!J:J, MasterSheet!B:B, A1779, MasterSheet!D:D, B1779, MasterSheet!H:H, C1779)</f>
        <v/>
      </c>
      <c r="F1779" s="24">
        <f>E1779*D1779</f>
        <v/>
      </c>
      <c r="G1779" s="28">
        <f>SUMIFS(MasterSheet!K:K, MasterSheet!B:B, A1779, MasterSheet!D:D, B1779, MasterSheet!H:H, C1779)</f>
        <v/>
      </c>
      <c r="H1779" s="28">
        <f>G1779*D1779</f>
        <v/>
      </c>
      <c r="I1779" s="30">
        <f>SUMIFS(MasterSheet!L:L, MasterSheet!B:B, A1779, MasterSheet!D:D, B1779, MasterSheet!H:H, C1779)</f>
        <v/>
      </c>
      <c r="J1779" s="30">
        <f>I1779*D1779</f>
        <v/>
      </c>
      <c r="K1779" s="23">
        <f>UPPER(VLOOKUP(C1779,MasterSheet!H:U,14,))</f>
        <v/>
      </c>
    </row>
    <row r="1780">
      <c r="A1780" s="23" t="inlineStr">
        <is>
          <t>EED118009</t>
        </is>
      </c>
      <c r="B1780" s="32" t="n">
        <v>45885</v>
      </c>
      <c r="C1780" s="23" t="n">
        <v>100205</v>
      </c>
      <c r="D1780" s="23">
        <f>_xlfn.XLOOKUP(C1780,MasterSheet!H:H,MasterSheet!F:F)</f>
        <v/>
      </c>
      <c r="E1780" s="24">
        <f>SUMIFS(MasterSheet!J:J, MasterSheet!B:B, A1780, MasterSheet!D:D, B1780, MasterSheet!H:H, C1780)</f>
        <v/>
      </c>
      <c r="F1780" s="24">
        <f>E1780*D1780</f>
        <v/>
      </c>
      <c r="G1780" s="28">
        <f>SUMIFS(MasterSheet!K:K, MasterSheet!B:B, A1780, MasterSheet!D:D, B1780, MasterSheet!H:H, C1780)</f>
        <v/>
      </c>
      <c r="H1780" s="28">
        <f>G1780*D1780</f>
        <v/>
      </c>
      <c r="I1780" s="30">
        <f>SUMIFS(MasterSheet!L:L, MasterSheet!B:B, A1780, MasterSheet!D:D, B1780, MasterSheet!H:H, C1780)</f>
        <v/>
      </c>
      <c r="J1780" s="30">
        <f>I1780*D1780</f>
        <v/>
      </c>
      <c r="K1780" s="23">
        <f>UPPER(VLOOKUP(C1780,MasterSheet!H:U,14,))</f>
        <v/>
      </c>
    </row>
    <row r="1781">
      <c r="A1781" s="23" t="inlineStr">
        <is>
          <t>EED118009</t>
        </is>
      </c>
      <c r="B1781" s="32" t="n">
        <v>45885</v>
      </c>
      <c r="C1781" s="23" t="n">
        <v>100206</v>
      </c>
      <c r="D1781" s="23">
        <f>_xlfn.XLOOKUP(C1781,MasterSheet!H:H,MasterSheet!F:F)</f>
        <v/>
      </c>
      <c r="E1781" s="24">
        <f>SUMIFS(MasterSheet!J:J, MasterSheet!B:B, A1781, MasterSheet!D:D, B1781, MasterSheet!H:H, C1781)</f>
        <v/>
      </c>
      <c r="F1781" s="24">
        <f>E1781*D1781</f>
        <v/>
      </c>
      <c r="G1781" s="28">
        <f>SUMIFS(MasterSheet!K:K, MasterSheet!B:B, A1781, MasterSheet!D:D, B1781, MasterSheet!H:H, C1781)</f>
        <v/>
      </c>
      <c r="H1781" s="28">
        <f>G1781*D1781</f>
        <v/>
      </c>
      <c r="I1781" s="30">
        <f>SUMIFS(MasterSheet!L:L, MasterSheet!B:B, A1781, MasterSheet!D:D, B1781, MasterSheet!H:H, C1781)</f>
        <v/>
      </c>
      <c r="J1781" s="30">
        <f>I1781*D1781</f>
        <v/>
      </c>
      <c r="K1781" s="23">
        <f>UPPER(VLOOKUP(C1781,MasterSheet!H:U,14,))</f>
        <v/>
      </c>
    </row>
    <row r="1782">
      <c r="A1782" s="23" t="inlineStr">
        <is>
          <t>EED118009</t>
        </is>
      </c>
      <c r="B1782" s="32" t="n">
        <v>45885</v>
      </c>
      <c r="C1782" s="23" t="n">
        <v>100340</v>
      </c>
      <c r="D1782" s="23">
        <f>_xlfn.XLOOKUP(C1782,MasterSheet!H:H,MasterSheet!F:F)</f>
        <v/>
      </c>
      <c r="E1782" s="24">
        <f>SUMIFS(MasterSheet!J:J, MasterSheet!B:B, A1782, MasterSheet!D:D, B1782, MasterSheet!H:H, C1782)</f>
        <v/>
      </c>
      <c r="F1782" s="24">
        <f>E1782*D1782</f>
        <v/>
      </c>
      <c r="G1782" s="28">
        <f>SUMIFS(MasterSheet!K:K, MasterSheet!B:B, A1782, MasterSheet!D:D, B1782, MasterSheet!H:H, C1782)</f>
        <v/>
      </c>
      <c r="H1782" s="28">
        <f>G1782*D1782</f>
        <v/>
      </c>
      <c r="I1782" s="30">
        <f>SUMIFS(MasterSheet!L:L, MasterSheet!B:B, A1782, MasterSheet!D:D, B1782, MasterSheet!H:H, C1782)</f>
        <v/>
      </c>
      <c r="J1782" s="30">
        <f>I1782*D1782</f>
        <v/>
      </c>
      <c r="K1782" s="23">
        <f>UPPER(VLOOKUP(C1782,MasterSheet!H:U,14,))</f>
        <v/>
      </c>
    </row>
    <row r="1783">
      <c r="A1783" s="23" t="inlineStr">
        <is>
          <t>EED118009</t>
        </is>
      </c>
      <c r="B1783" s="32" t="n">
        <v>45885</v>
      </c>
      <c r="C1783" s="23" t="n">
        <v>100408</v>
      </c>
      <c r="D1783" s="23">
        <f>_xlfn.XLOOKUP(C1783,MasterSheet!H:H,MasterSheet!F:F)</f>
        <v/>
      </c>
      <c r="E1783" s="24">
        <f>SUMIFS(MasterSheet!J:J, MasterSheet!B:B, A1783, MasterSheet!D:D, B1783, MasterSheet!H:H, C1783)</f>
        <v/>
      </c>
      <c r="F1783" s="24">
        <f>E1783*D1783</f>
        <v/>
      </c>
      <c r="G1783" s="28">
        <f>SUMIFS(MasterSheet!K:K, MasterSheet!B:B, A1783, MasterSheet!D:D, B1783, MasterSheet!H:H, C1783)</f>
        <v/>
      </c>
      <c r="H1783" s="28">
        <f>G1783*D1783</f>
        <v/>
      </c>
      <c r="I1783" s="30">
        <f>SUMIFS(MasterSheet!L:L, MasterSheet!B:B, A1783, MasterSheet!D:D, B1783, MasterSheet!H:H, C1783)</f>
        <v/>
      </c>
      <c r="J1783" s="30">
        <f>I1783*D1783</f>
        <v/>
      </c>
      <c r="K1783" s="23">
        <f>UPPER(VLOOKUP(C1783,MasterSheet!H:U,14,))</f>
        <v/>
      </c>
    </row>
    <row r="1784">
      <c r="A1784" s="23" t="inlineStr">
        <is>
          <t>EED118009</t>
        </is>
      </c>
      <c r="B1784" s="32" t="n">
        <v>45885</v>
      </c>
      <c r="C1784" s="23" t="n">
        <v>100422</v>
      </c>
      <c r="D1784" s="23">
        <f>_xlfn.XLOOKUP(C1784,MasterSheet!H:H,MasterSheet!F:F)</f>
        <v/>
      </c>
      <c r="E1784" s="24">
        <f>SUMIFS(MasterSheet!J:J, MasterSheet!B:B, A1784, MasterSheet!D:D, B1784, MasterSheet!H:H, C1784)</f>
        <v/>
      </c>
      <c r="F1784" s="24">
        <f>E1784*D1784</f>
        <v/>
      </c>
      <c r="G1784" s="28">
        <f>SUMIFS(MasterSheet!K:K, MasterSheet!B:B, A1784, MasterSheet!D:D, B1784, MasterSheet!H:H, C1784)</f>
        <v/>
      </c>
      <c r="H1784" s="28">
        <f>G1784*D1784</f>
        <v/>
      </c>
      <c r="I1784" s="30">
        <f>SUMIFS(MasterSheet!L:L, MasterSheet!B:B, A1784, MasterSheet!D:D, B1784, MasterSheet!H:H, C1784)</f>
        <v/>
      </c>
      <c r="J1784" s="30">
        <f>I1784*D1784</f>
        <v/>
      </c>
      <c r="K1784" s="23">
        <f>UPPER(VLOOKUP(C1784,MasterSheet!H:U,14,))</f>
        <v/>
      </c>
    </row>
    <row r="1785">
      <c r="A1785" s="23" t="inlineStr">
        <is>
          <t>EED118009</t>
        </is>
      </c>
      <c r="B1785" s="32" t="n">
        <v>45885</v>
      </c>
      <c r="C1785" s="23" t="n">
        <v>100423</v>
      </c>
      <c r="D1785" s="23">
        <f>_xlfn.XLOOKUP(C1785,MasterSheet!H:H,MasterSheet!F:F)</f>
        <v/>
      </c>
      <c r="E1785" s="24">
        <f>SUMIFS(MasterSheet!J:J, MasterSheet!B:B, A1785, MasterSheet!D:D, B1785, MasterSheet!H:H, C1785)</f>
        <v/>
      </c>
      <c r="F1785" s="24">
        <f>E1785*D1785</f>
        <v/>
      </c>
      <c r="G1785" s="28">
        <f>SUMIFS(MasterSheet!K:K, MasterSheet!B:B, A1785, MasterSheet!D:D, B1785, MasterSheet!H:H, C1785)</f>
        <v/>
      </c>
      <c r="H1785" s="28">
        <f>G1785*D1785</f>
        <v/>
      </c>
      <c r="I1785" s="30">
        <f>SUMIFS(MasterSheet!L:L, MasterSheet!B:B, A1785, MasterSheet!D:D, B1785, MasterSheet!H:H, C1785)</f>
        <v/>
      </c>
      <c r="J1785" s="30">
        <f>I1785*D1785</f>
        <v/>
      </c>
      <c r="K1785" s="23">
        <f>UPPER(VLOOKUP(C1785,MasterSheet!H:U,14,))</f>
        <v/>
      </c>
    </row>
    <row r="1786">
      <c r="A1786" s="23" t="inlineStr">
        <is>
          <t>EED118009</t>
        </is>
      </c>
      <c r="B1786" s="32" t="n">
        <v>45885</v>
      </c>
      <c r="C1786" s="23" t="n">
        <v>100432</v>
      </c>
      <c r="D1786" s="23">
        <f>_xlfn.XLOOKUP(C1786,MasterSheet!H:H,MasterSheet!F:F)</f>
        <v/>
      </c>
      <c r="E1786" s="24">
        <f>SUMIFS(MasterSheet!J:J, MasterSheet!B:B, A1786, MasterSheet!D:D, B1786, MasterSheet!H:H, C1786)</f>
        <v/>
      </c>
      <c r="F1786" s="24">
        <f>E1786*D1786</f>
        <v/>
      </c>
      <c r="G1786" s="28">
        <f>SUMIFS(MasterSheet!K:K, MasterSheet!B:B, A1786, MasterSheet!D:D, B1786, MasterSheet!H:H, C1786)</f>
        <v/>
      </c>
      <c r="H1786" s="28">
        <f>G1786*D1786</f>
        <v/>
      </c>
      <c r="I1786" s="30">
        <f>SUMIFS(MasterSheet!L:L, MasterSheet!B:B, A1786, MasterSheet!D:D, B1786, MasterSheet!H:H, C1786)</f>
        <v/>
      </c>
      <c r="J1786" s="30">
        <f>I1786*D1786</f>
        <v/>
      </c>
      <c r="K1786" s="23">
        <f>UPPER(VLOOKUP(C1786,MasterSheet!H:U,14,))</f>
        <v/>
      </c>
    </row>
    <row r="1787">
      <c r="A1787" s="23" t="inlineStr">
        <is>
          <t>EED118009</t>
        </is>
      </c>
      <c r="B1787" s="32" t="n">
        <v>45885</v>
      </c>
      <c r="C1787" s="23" t="n">
        <v>100434</v>
      </c>
      <c r="D1787" s="23">
        <f>_xlfn.XLOOKUP(C1787,MasterSheet!H:H,MasterSheet!F:F)</f>
        <v/>
      </c>
      <c r="E1787" s="24">
        <f>SUMIFS(MasterSheet!J:J, MasterSheet!B:B, A1787, MasterSheet!D:D, B1787, MasterSheet!H:H, C1787)</f>
        <v/>
      </c>
      <c r="F1787" s="24">
        <f>E1787*D1787</f>
        <v/>
      </c>
      <c r="G1787" s="28">
        <f>SUMIFS(MasterSheet!K:K, MasterSheet!B:B, A1787, MasterSheet!D:D, B1787, MasterSheet!H:H, C1787)</f>
        <v/>
      </c>
      <c r="H1787" s="28">
        <f>G1787*D1787</f>
        <v/>
      </c>
      <c r="I1787" s="30">
        <f>SUMIFS(MasterSheet!L:L, MasterSheet!B:B, A1787, MasterSheet!D:D, B1787, MasterSheet!H:H, C1787)</f>
        <v/>
      </c>
      <c r="J1787" s="30">
        <f>I1787*D1787</f>
        <v/>
      </c>
      <c r="K1787" s="23">
        <f>UPPER(VLOOKUP(C1787,MasterSheet!H:U,14,))</f>
        <v/>
      </c>
    </row>
    <row r="1788">
      <c r="A1788" s="23" t="inlineStr">
        <is>
          <t>EED118009</t>
        </is>
      </c>
      <c r="B1788" s="32" t="n">
        <v>45885</v>
      </c>
      <c r="C1788" s="23" t="n">
        <v>100449</v>
      </c>
      <c r="D1788" s="23">
        <f>_xlfn.XLOOKUP(C1788,MasterSheet!H:H,MasterSheet!F:F)</f>
        <v/>
      </c>
      <c r="E1788" s="24">
        <f>SUMIFS(MasterSheet!J:J, MasterSheet!B:B, A1788, MasterSheet!D:D, B1788, MasterSheet!H:H, C1788)</f>
        <v/>
      </c>
      <c r="F1788" s="24">
        <f>E1788*D1788</f>
        <v/>
      </c>
      <c r="G1788" s="28">
        <f>SUMIFS(MasterSheet!K:K, MasterSheet!B:B, A1788, MasterSheet!D:D, B1788, MasterSheet!H:H, C1788)</f>
        <v/>
      </c>
      <c r="H1788" s="28">
        <f>G1788*D1788</f>
        <v/>
      </c>
      <c r="I1788" s="30">
        <f>SUMIFS(MasterSheet!L:L, MasterSheet!B:B, A1788, MasterSheet!D:D, B1788, MasterSheet!H:H, C1788)</f>
        <v/>
      </c>
      <c r="J1788" s="30">
        <f>I1788*D1788</f>
        <v/>
      </c>
      <c r="K1788" s="23">
        <f>UPPER(VLOOKUP(C1788,MasterSheet!H:U,14,))</f>
        <v/>
      </c>
    </row>
    <row r="1789">
      <c r="A1789" s="23" t="inlineStr">
        <is>
          <t>EED118009</t>
        </is>
      </c>
      <c r="B1789" s="32" t="n">
        <v>45885</v>
      </c>
      <c r="C1789" s="23" t="n">
        <v>100451</v>
      </c>
      <c r="D1789" s="23">
        <f>_xlfn.XLOOKUP(C1789,MasterSheet!H:H,MasterSheet!F:F)</f>
        <v/>
      </c>
      <c r="E1789" s="24">
        <f>SUMIFS(MasterSheet!J:J, MasterSheet!B:B, A1789, MasterSheet!D:D, B1789, MasterSheet!H:H, C1789)</f>
        <v/>
      </c>
      <c r="F1789" s="24">
        <f>E1789*D1789</f>
        <v/>
      </c>
      <c r="G1789" s="28">
        <f>SUMIFS(MasterSheet!K:K, MasterSheet!B:B, A1789, MasterSheet!D:D, B1789, MasterSheet!H:H, C1789)</f>
        <v/>
      </c>
      <c r="H1789" s="28">
        <f>G1789*D1789</f>
        <v/>
      </c>
      <c r="I1789" s="30">
        <f>SUMIFS(MasterSheet!L:L, MasterSheet!B:B, A1789, MasterSheet!D:D, B1789, MasterSheet!H:H, C1789)</f>
        <v/>
      </c>
      <c r="J1789" s="30">
        <f>I1789*D1789</f>
        <v/>
      </c>
      <c r="K1789" s="23">
        <f>UPPER(VLOOKUP(C1789,MasterSheet!H:U,14,))</f>
        <v/>
      </c>
    </row>
    <row r="1790">
      <c r="A1790" s="23" t="inlineStr">
        <is>
          <t>EED118009</t>
        </is>
      </c>
      <c r="B1790" s="32" t="n">
        <v>45885</v>
      </c>
      <c r="C1790" s="23" t="n">
        <v>100712</v>
      </c>
      <c r="D1790" s="23">
        <f>_xlfn.XLOOKUP(C1790,MasterSheet!H:H,MasterSheet!F:F)</f>
        <v/>
      </c>
      <c r="E1790" s="24">
        <f>SUMIFS(MasterSheet!J:J, MasterSheet!B:B, A1790, MasterSheet!D:D, B1790, MasterSheet!H:H, C1790)</f>
        <v/>
      </c>
      <c r="F1790" s="24">
        <f>E1790*D1790</f>
        <v/>
      </c>
      <c r="G1790" s="28">
        <f>SUMIFS(MasterSheet!K:K, MasterSheet!B:B, A1790, MasterSheet!D:D, B1790, MasterSheet!H:H, C1790)</f>
        <v/>
      </c>
      <c r="H1790" s="28">
        <f>G1790*D1790</f>
        <v/>
      </c>
      <c r="I1790" s="30">
        <f>SUMIFS(MasterSheet!L:L, MasterSheet!B:B, A1790, MasterSheet!D:D, B1790, MasterSheet!H:H, C1790)</f>
        <v/>
      </c>
      <c r="J1790" s="30">
        <f>I1790*D1790</f>
        <v/>
      </c>
      <c r="K1790" s="23">
        <f>UPPER(VLOOKUP(C1790,MasterSheet!H:U,14,))</f>
        <v/>
      </c>
    </row>
    <row r="1791">
      <c r="A1791" s="23" t="inlineStr">
        <is>
          <t>EED118009</t>
        </is>
      </c>
      <c r="B1791" s="32" t="n">
        <v>45885</v>
      </c>
      <c r="C1791" s="23" t="n">
        <v>100721</v>
      </c>
      <c r="D1791" s="23">
        <f>_xlfn.XLOOKUP(C1791,MasterSheet!H:H,MasterSheet!F:F)</f>
        <v/>
      </c>
      <c r="E1791" s="24">
        <f>SUMIFS(MasterSheet!J:J, MasterSheet!B:B, A1791, MasterSheet!D:D, B1791, MasterSheet!H:H, C1791)</f>
        <v/>
      </c>
      <c r="F1791" s="24">
        <f>E1791*D1791</f>
        <v/>
      </c>
      <c r="G1791" s="28">
        <f>SUMIFS(MasterSheet!K:K, MasterSheet!B:B, A1791, MasterSheet!D:D, B1791, MasterSheet!H:H, C1791)</f>
        <v/>
      </c>
      <c r="H1791" s="28">
        <f>G1791*D1791</f>
        <v/>
      </c>
      <c r="I1791" s="30">
        <f>SUMIFS(MasterSheet!L:L, MasterSheet!B:B, A1791, MasterSheet!D:D, B1791, MasterSheet!H:H, C1791)</f>
        <v/>
      </c>
      <c r="J1791" s="30">
        <f>I1791*D1791</f>
        <v/>
      </c>
      <c r="K1791" s="23">
        <f>UPPER(VLOOKUP(C1791,MasterSheet!H:U,14,))</f>
        <v/>
      </c>
    </row>
    <row r="1792">
      <c r="A1792" s="23" t="inlineStr">
        <is>
          <t>EED118009</t>
        </is>
      </c>
      <c r="B1792" s="32" t="n">
        <v>45885</v>
      </c>
      <c r="C1792" s="23" t="n">
        <v>100734</v>
      </c>
      <c r="D1792" s="23">
        <f>_xlfn.XLOOKUP(C1792,MasterSheet!H:H,MasterSheet!F:F)</f>
        <v/>
      </c>
      <c r="E1792" s="24">
        <f>SUMIFS(MasterSheet!J:J, MasterSheet!B:B, A1792, MasterSheet!D:D, B1792, MasterSheet!H:H, C1792)</f>
        <v/>
      </c>
      <c r="F1792" s="24">
        <f>E1792*D1792</f>
        <v/>
      </c>
      <c r="G1792" s="28">
        <f>SUMIFS(MasterSheet!K:K, MasterSheet!B:B, A1792, MasterSheet!D:D, B1792, MasterSheet!H:H, C1792)</f>
        <v/>
      </c>
      <c r="H1792" s="28">
        <f>G1792*D1792</f>
        <v/>
      </c>
      <c r="I1792" s="30">
        <f>SUMIFS(MasterSheet!L:L, MasterSheet!B:B, A1792, MasterSheet!D:D, B1792, MasterSheet!H:H, C1792)</f>
        <v/>
      </c>
      <c r="J1792" s="30">
        <f>I1792*D1792</f>
        <v/>
      </c>
      <c r="K1792" s="23">
        <f>UPPER(VLOOKUP(C1792,MasterSheet!H:U,14,))</f>
        <v/>
      </c>
    </row>
    <row r="1793">
      <c r="A1793" s="23" t="inlineStr">
        <is>
          <t>EED118009</t>
        </is>
      </c>
      <c r="B1793" s="32" t="n">
        <v>45885</v>
      </c>
      <c r="C1793" s="23" t="n">
        <v>100742</v>
      </c>
      <c r="D1793" s="23">
        <f>_xlfn.XLOOKUP(C1793,MasterSheet!H:H,MasterSheet!F:F)</f>
        <v/>
      </c>
      <c r="E1793" s="24">
        <f>SUMIFS(MasterSheet!J:J, MasterSheet!B:B, A1793, MasterSheet!D:D, B1793, MasterSheet!H:H, C1793)</f>
        <v/>
      </c>
      <c r="F1793" s="24">
        <f>E1793*D1793</f>
        <v/>
      </c>
      <c r="G1793" s="28">
        <f>SUMIFS(MasterSheet!K:K, MasterSheet!B:B, A1793, MasterSheet!D:D, B1793, MasterSheet!H:H, C1793)</f>
        <v/>
      </c>
      <c r="H1793" s="28">
        <f>G1793*D1793</f>
        <v/>
      </c>
      <c r="I1793" s="30">
        <f>SUMIFS(MasterSheet!L:L, MasterSheet!B:B, A1793, MasterSheet!D:D, B1793, MasterSheet!H:H, C1793)</f>
        <v/>
      </c>
      <c r="J1793" s="30">
        <f>I1793*D1793</f>
        <v/>
      </c>
      <c r="K1793" s="23">
        <f>UPPER(VLOOKUP(C1793,MasterSheet!H:U,14,))</f>
        <v/>
      </c>
    </row>
    <row r="1794">
      <c r="A1794" s="23" t="inlineStr">
        <is>
          <t>EED118009</t>
        </is>
      </c>
      <c r="B1794" s="32" t="n">
        <v>45885</v>
      </c>
      <c r="C1794" s="23" t="n">
        <v>101212</v>
      </c>
      <c r="D1794" s="23">
        <f>_xlfn.XLOOKUP(C1794,MasterSheet!H:H,MasterSheet!F:F)</f>
        <v/>
      </c>
      <c r="E1794" s="24">
        <f>SUMIFS(MasterSheet!J:J, MasterSheet!B:B, A1794, MasterSheet!D:D, B1794, MasterSheet!H:H, C1794)</f>
        <v/>
      </c>
      <c r="F1794" s="24">
        <f>E1794*D1794</f>
        <v/>
      </c>
      <c r="G1794" s="28">
        <f>SUMIFS(MasterSheet!K:K, MasterSheet!B:B, A1794, MasterSheet!D:D, B1794, MasterSheet!H:H, C1794)</f>
        <v/>
      </c>
      <c r="H1794" s="28">
        <f>G1794*D1794</f>
        <v/>
      </c>
      <c r="I1794" s="30">
        <f>SUMIFS(MasterSheet!L:L, MasterSheet!B:B, A1794, MasterSheet!D:D, B1794, MasterSheet!H:H, C1794)</f>
        <v/>
      </c>
      <c r="J1794" s="30">
        <f>I1794*D1794</f>
        <v/>
      </c>
      <c r="K1794" s="23">
        <f>UPPER(VLOOKUP(C1794,MasterSheet!H:U,14,))</f>
        <v/>
      </c>
    </row>
    <row r="1795">
      <c r="A1795" s="23" t="inlineStr">
        <is>
          <t>EED118009</t>
        </is>
      </c>
      <c r="B1795" s="32" t="n">
        <v>45885</v>
      </c>
      <c r="C1795" s="23" t="n">
        <v>101242</v>
      </c>
      <c r="D1795" s="23">
        <f>_xlfn.XLOOKUP(C1795,MasterSheet!H:H,MasterSheet!F:F)</f>
        <v/>
      </c>
      <c r="E1795" s="24">
        <f>SUMIFS(MasterSheet!J:J, MasterSheet!B:B, A1795, MasterSheet!D:D, B1795, MasterSheet!H:H, C1795)</f>
        <v/>
      </c>
      <c r="F1795" s="24">
        <f>E1795*D1795</f>
        <v/>
      </c>
      <c r="G1795" s="28">
        <f>SUMIFS(MasterSheet!K:K, MasterSheet!B:B, A1795, MasterSheet!D:D, B1795, MasterSheet!H:H, C1795)</f>
        <v/>
      </c>
      <c r="H1795" s="28">
        <f>G1795*D1795</f>
        <v/>
      </c>
      <c r="I1795" s="30">
        <f>SUMIFS(MasterSheet!L:L, MasterSheet!B:B, A1795, MasterSheet!D:D, B1795, MasterSheet!H:H, C1795)</f>
        <v/>
      </c>
      <c r="J1795" s="30">
        <f>I1795*D1795</f>
        <v/>
      </c>
      <c r="K1795" s="23">
        <f>UPPER(VLOOKUP(C1795,MasterSheet!H:U,14,))</f>
        <v/>
      </c>
    </row>
    <row r="1796">
      <c r="A1796" s="23" t="inlineStr">
        <is>
          <t>EED118009</t>
        </is>
      </c>
      <c r="B1796" s="32" t="n">
        <v>45885</v>
      </c>
      <c r="C1796" s="23" t="n">
        <v>101263</v>
      </c>
      <c r="D1796" s="23">
        <f>_xlfn.XLOOKUP(C1796,MasterSheet!H:H,MasterSheet!F:F)</f>
        <v/>
      </c>
      <c r="E1796" s="24">
        <f>SUMIFS(MasterSheet!J:J, MasterSheet!B:B, A1796, MasterSheet!D:D, B1796, MasterSheet!H:H, C1796)</f>
        <v/>
      </c>
      <c r="F1796" s="24">
        <f>E1796*D1796</f>
        <v/>
      </c>
      <c r="G1796" s="28">
        <f>SUMIFS(MasterSheet!K:K, MasterSheet!B:B, A1796, MasterSheet!D:D, B1796, MasterSheet!H:H, C1796)</f>
        <v/>
      </c>
      <c r="H1796" s="28">
        <f>G1796*D1796</f>
        <v/>
      </c>
      <c r="I1796" s="30">
        <f>SUMIFS(MasterSheet!L:L, MasterSheet!B:B, A1796, MasterSheet!D:D, B1796, MasterSheet!H:H, C1796)</f>
        <v/>
      </c>
      <c r="J1796" s="30">
        <f>I1796*D1796</f>
        <v/>
      </c>
      <c r="K1796" s="23">
        <f>UPPER(VLOOKUP(C1796,MasterSheet!H:U,14,))</f>
        <v/>
      </c>
    </row>
    <row r="1797">
      <c r="A1797" s="23" t="inlineStr">
        <is>
          <t>EED118009</t>
        </is>
      </c>
      <c r="B1797" s="32" t="n">
        <v>45885</v>
      </c>
      <c r="C1797" s="23" t="n">
        <v>102010</v>
      </c>
      <c r="D1797" s="23">
        <f>_xlfn.XLOOKUP(C1797,MasterSheet!H:H,MasterSheet!F:F)</f>
        <v/>
      </c>
      <c r="E1797" s="24">
        <f>SUMIFS(MasterSheet!J:J, MasterSheet!B:B, A1797, MasterSheet!D:D, B1797, MasterSheet!H:H, C1797)</f>
        <v/>
      </c>
      <c r="F1797" s="24">
        <f>E1797*D1797</f>
        <v/>
      </c>
      <c r="G1797" s="28">
        <f>SUMIFS(MasterSheet!K:K, MasterSheet!B:B, A1797, MasterSheet!D:D, B1797, MasterSheet!H:H, C1797)</f>
        <v/>
      </c>
      <c r="H1797" s="28">
        <f>G1797*D1797</f>
        <v/>
      </c>
      <c r="I1797" s="30">
        <f>SUMIFS(MasterSheet!L:L, MasterSheet!B:B, A1797, MasterSheet!D:D, B1797, MasterSheet!H:H, C1797)</f>
        <v/>
      </c>
      <c r="J1797" s="30">
        <f>I1797*D1797</f>
        <v/>
      </c>
      <c r="K1797" s="23">
        <f>UPPER(VLOOKUP(C1797,MasterSheet!H:U,14,))</f>
        <v/>
      </c>
    </row>
    <row r="1798">
      <c r="A1798" s="23" t="inlineStr">
        <is>
          <t>EED118009</t>
        </is>
      </c>
      <c r="B1798" s="32" t="n">
        <v>45885</v>
      </c>
      <c r="C1798" s="23" t="n">
        <v>103131</v>
      </c>
      <c r="D1798" s="23">
        <f>_xlfn.XLOOKUP(C1798,MasterSheet!H:H,MasterSheet!F:F)</f>
        <v/>
      </c>
      <c r="E1798" s="24">
        <f>SUMIFS(MasterSheet!J:J, MasterSheet!B:B, A1798, MasterSheet!D:D, B1798, MasterSheet!H:H, C1798)</f>
        <v/>
      </c>
      <c r="F1798" s="24">
        <f>E1798*D1798</f>
        <v/>
      </c>
      <c r="G1798" s="28">
        <f>SUMIFS(MasterSheet!K:K, MasterSheet!B:B, A1798, MasterSheet!D:D, B1798, MasterSheet!H:H, C1798)</f>
        <v/>
      </c>
      <c r="H1798" s="28">
        <f>G1798*D1798</f>
        <v/>
      </c>
      <c r="I1798" s="30">
        <f>SUMIFS(MasterSheet!L:L, MasterSheet!B:B, A1798, MasterSheet!D:D, B1798, MasterSheet!H:H, C1798)</f>
        <v/>
      </c>
      <c r="J1798" s="30">
        <f>I1798*D1798</f>
        <v/>
      </c>
      <c r="K1798" s="23">
        <f>UPPER(VLOOKUP(C1798,MasterSheet!H:U,14,))</f>
        <v/>
      </c>
    </row>
    <row r="1799">
      <c r="A1799" s="23" t="inlineStr">
        <is>
          <t>EED118009</t>
        </is>
      </c>
      <c r="B1799" s="32" t="n">
        <v>45885</v>
      </c>
      <c r="C1799" s="23" t="n">
        <v>103132</v>
      </c>
      <c r="D1799" s="23">
        <f>_xlfn.XLOOKUP(C1799,MasterSheet!H:H,MasterSheet!F:F)</f>
        <v/>
      </c>
      <c r="E1799" s="24">
        <f>SUMIFS(MasterSheet!J:J, MasterSheet!B:B, A1799, MasterSheet!D:D, B1799, MasterSheet!H:H, C1799)</f>
        <v/>
      </c>
      <c r="F1799" s="24">
        <f>E1799*D1799</f>
        <v/>
      </c>
      <c r="G1799" s="28">
        <f>SUMIFS(MasterSheet!K:K, MasterSheet!B:B, A1799, MasterSheet!D:D, B1799, MasterSheet!H:H, C1799)</f>
        <v/>
      </c>
      <c r="H1799" s="28">
        <f>G1799*D1799</f>
        <v/>
      </c>
      <c r="I1799" s="30">
        <f>SUMIFS(MasterSheet!L:L, MasterSheet!B:B, A1799, MasterSheet!D:D, B1799, MasterSheet!H:H, C1799)</f>
        <v/>
      </c>
      <c r="J1799" s="30">
        <f>I1799*D1799</f>
        <v/>
      </c>
      <c r="K1799" s="23">
        <f>UPPER(VLOOKUP(C1799,MasterSheet!H:U,14,))</f>
        <v/>
      </c>
    </row>
    <row r="1800">
      <c r="A1800" s="23" t="inlineStr">
        <is>
          <t>EED118009</t>
        </is>
      </c>
      <c r="B1800" s="32" t="n">
        <v>45885</v>
      </c>
      <c r="C1800" s="23" t="n">
        <v>103248</v>
      </c>
      <c r="D1800" s="23">
        <f>_xlfn.XLOOKUP(C1800,MasterSheet!H:H,MasterSheet!F:F)</f>
        <v/>
      </c>
      <c r="E1800" s="24">
        <f>SUMIFS(MasterSheet!J:J, MasterSheet!B:B, A1800, MasterSheet!D:D, B1800, MasterSheet!H:H, C1800)</f>
        <v/>
      </c>
      <c r="F1800" s="24">
        <f>E1800*D1800</f>
        <v/>
      </c>
      <c r="G1800" s="28">
        <f>SUMIFS(MasterSheet!K:K, MasterSheet!B:B, A1800, MasterSheet!D:D, B1800, MasterSheet!H:H, C1800)</f>
        <v/>
      </c>
      <c r="H1800" s="28">
        <f>G1800*D1800</f>
        <v/>
      </c>
      <c r="I1800" s="30">
        <f>SUMIFS(MasterSheet!L:L, MasterSheet!B:B, A1800, MasterSheet!D:D, B1800, MasterSheet!H:H, C1800)</f>
        <v/>
      </c>
      <c r="J1800" s="30">
        <f>I1800*D1800</f>
        <v/>
      </c>
      <c r="K1800" s="23">
        <f>UPPER(VLOOKUP(C1800,MasterSheet!H:U,14,))</f>
        <v/>
      </c>
    </row>
    <row r="1801">
      <c r="A1801" s="23" t="inlineStr">
        <is>
          <t>EED118009</t>
        </is>
      </c>
      <c r="B1801" s="32" t="n">
        <v>45885</v>
      </c>
      <c r="C1801" s="23" t="n">
        <v>104412</v>
      </c>
      <c r="D1801" s="23">
        <f>_xlfn.XLOOKUP(C1801,MasterSheet!H:H,MasterSheet!F:F)</f>
        <v/>
      </c>
      <c r="E1801" s="24">
        <f>SUMIFS(MasterSheet!J:J, MasterSheet!B:B, A1801, MasterSheet!D:D, B1801, MasterSheet!H:H, C1801)</f>
        <v/>
      </c>
      <c r="F1801" s="24">
        <f>E1801*D1801</f>
        <v/>
      </c>
      <c r="G1801" s="28">
        <f>SUMIFS(MasterSheet!K:K, MasterSheet!B:B, A1801, MasterSheet!D:D, B1801, MasterSheet!H:H, C1801)</f>
        <v/>
      </c>
      <c r="H1801" s="28">
        <f>G1801*D1801</f>
        <v/>
      </c>
      <c r="I1801" s="30">
        <f>SUMIFS(MasterSheet!L:L, MasterSheet!B:B, A1801, MasterSheet!D:D, B1801, MasterSheet!H:H, C1801)</f>
        <v/>
      </c>
      <c r="J1801" s="30">
        <f>I1801*D1801</f>
        <v/>
      </c>
      <c r="K1801" s="23">
        <f>UPPER(VLOOKUP(C1801,MasterSheet!H:U,14,))</f>
        <v/>
      </c>
    </row>
    <row r="1802">
      <c r="A1802" s="23" t="inlineStr">
        <is>
          <t>EED118009</t>
        </is>
      </c>
      <c r="B1802" s="32" t="n">
        <v>45885</v>
      </c>
      <c r="C1802" s="23" t="n">
        <v>107622</v>
      </c>
      <c r="D1802" s="23">
        <f>_xlfn.XLOOKUP(C1802,MasterSheet!H:H,MasterSheet!F:F)</f>
        <v/>
      </c>
      <c r="E1802" s="24">
        <f>SUMIFS(MasterSheet!J:J, MasterSheet!B:B, A1802, MasterSheet!D:D, B1802, MasterSheet!H:H, C1802)</f>
        <v/>
      </c>
      <c r="F1802" s="24">
        <f>E1802*D1802</f>
        <v/>
      </c>
      <c r="G1802" s="28">
        <f>SUMIFS(MasterSheet!K:K, MasterSheet!B:B, A1802, MasterSheet!D:D, B1802, MasterSheet!H:H, C1802)</f>
        <v/>
      </c>
      <c r="H1802" s="28">
        <f>G1802*D1802</f>
        <v/>
      </c>
      <c r="I1802" s="30">
        <f>SUMIFS(MasterSheet!L:L, MasterSheet!B:B, A1802, MasterSheet!D:D, B1802, MasterSheet!H:H, C1802)</f>
        <v/>
      </c>
      <c r="J1802" s="30">
        <f>I1802*D1802</f>
        <v/>
      </c>
      <c r="K1802" s="23">
        <f>UPPER(VLOOKUP(C1802,MasterSheet!H:U,14,))</f>
        <v/>
      </c>
    </row>
    <row r="1803">
      <c r="A1803" s="23" t="inlineStr">
        <is>
          <t>EED118009</t>
        </is>
      </c>
      <c r="B1803" s="32" t="n">
        <v>45885</v>
      </c>
      <c r="C1803" s="23" t="n">
        <v>107643</v>
      </c>
      <c r="D1803" s="23">
        <f>_xlfn.XLOOKUP(C1803,MasterSheet!H:H,MasterSheet!F:F)</f>
        <v/>
      </c>
      <c r="E1803" s="24">
        <f>SUMIFS(MasterSheet!J:J, MasterSheet!B:B, A1803, MasterSheet!D:D, B1803, MasterSheet!H:H, C1803)</f>
        <v/>
      </c>
      <c r="F1803" s="24">
        <f>E1803*D1803</f>
        <v/>
      </c>
      <c r="G1803" s="28">
        <f>SUMIFS(MasterSheet!K:K, MasterSheet!B:B, A1803, MasterSheet!D:D, B1803, MasterSheet!H:H, C1803)</f>
        <v/>
      </c>
      <c r="H1803" s="28">
        <f>G1803*D1803</f>
        <v/>
      </c>
      <c r="I1803" s="30">
        <f>SUMIFS(MasterSheet!L:L, MasterSheet!B:B, A1803, MasterSheet!D:D, B1803, MasterSheet!H:H, C1803)</f>
        <v/>
      </c>
      <c r="J1803" s="30">
        <f>I1803*D1803</f>
        <v/>
      </c>
      <c r="K1803" s="23">
        <f>UPPER(VLOOKUP(C1803,MasterSheet!H:U,14,))</f>
        <v/>
      </c>
    </row>
    <row r="1804">
      <c r="A1804" s="23" t="inlineStr">
        <is>
          <t>EED118009</t>
        </is>
      </c>
      <c r="B1804" s="32" t="n">
        <v>45885</v>
      </c>
      <c r="C1804" s="23" t="n">
        <v>108749</v>
      </c>
      <c r="D1804" s="23">
        <f>_xlfn.XLOOKUP(C1804,MasterSheet!H:H,MasterSheet!F:F)</f>
        <v/>
      </c>
      <c r="E1804" s="24">
        <f>SUMIFS(MasterSheet!J:J, MasterSheet!B:B, A1804, MasterSheet!D:D, B1804, MasterSheet!H:H, C1804)</f>
        <v/>
      </c>
      <c r="F1804" s="24">
        <f>E1804*D1804</f>
        <v/>
      </c>
      <c r="G1804" s="28">
        <f>SUMIFS(MasterSheet!K:K, MasterSheet!B:B, A1804, MasterSheet!D:D, B1804, MasterSheet!H:H, C1804)</f>
        <v/>
      </c>
      <c r="H1804" s="28">
        <f>G1804*D1804</f>
        <v/>
      </c>
      <c r="I1804" s="30">
        <f>SUMIFS(MasterSheet!L:L, MasterSheet!B:B, A1804, MasterSheet!D:D, B1804, MasterSheet!H:H, C1804)</f>
        <v/>
      </c>
      <c r="J1804" s="30">
        <f>I1804*D1804</f>
        <v/>
      </c>
      <c r="K1804" s="23">
        <f>UPPER(VLOOKUP(C1804,MasterSheet!H:U,14,))</f>
        <v/>
      </c>
    </row>
    <row r="1805">
      <c r="A1805" s="23" t="inlineStr">
        <is>
          <t>EED118009</t>
        </is>
      </c>
      <c r="B1805" s="32" t="n">
        <v>45885</v>
      </c>
      <c r="C1805" s="23" t="n">
        <v>110902</v>
      </c>
      <c r="D1805" s="23">
        <f>_xlfn.XLOOKUP(C1805,MasterSheet!H:H,MasterSheet!F:F)</f>
        <v/>
      </c>
      <c r="E1805" s="24">
        <f>SUMIFS(MasterSheet!J:J, MasterSheet!B:B, A1805, MasterSheet!D:D, B1805, MasterSheet!H:H, C1805)</f>
        <v/>
      </c>
      <c r="F1805" s="24">
        <f>E1805*D1805</f>
        <v/>
      </c>
      <c r="G1805" s="28">
        <f>SUMIFS(MasterSheet!K:K, MasterSheet!B:B, A1805, MasterSheet!D:D, B1805, MasterSheet!H:H, C1805)</f>
        <v/>
      </c>
      <c r="H1805" s="28">
        <f>G1805*D1805</f>
        <v/>
      </c>
      <c r="I1805" s="30">
        <f>SUMIFS(MasterSheet!L:L, MasterSheet!B:B, A1805, MasterSheet!D:D, B1805, MasterSheet!H:H, C1805)</f>
        <v/>
      </c>
      <c r="J1805" s="30">
        <f>I1805*D1805</f>
        <v/>
      </c>
      <c r="K1805" s="23">
        <f>UPPER(VLOOKUP(C1805,MasterSheet!H:U,14,))</f>
        <v/>
      </c>
    </row>
    <row r="1806">
      <c r="A1806" s="23" t="inlineStr">
        <is>
          <t>EED118009</t>
        </is>
      </c>
      <c r="B1806" s="32" t="n">
        <v>45885</v>
      </c>
      <c r="C1806" s="23" t="n">
        <v>114718</v>
      </c>
      <c r="D1806" s="23">
        <f>_xlfn.XLOOKUP(C1806,MasterSheet!H:H,MasterSheet!F:F)</f>
        <v/>
      </c>
      <c r="E1806" s="24">
        <f>SUMIFS(MasterSheet!J:J, MasterSheet!B:B, A1806, MasterSheet!D:D, B1806, MasterSheet!H:H, C1806)</f>
        <v/>
      </c>
      <c r="F1806" s="24">
        <f>E1806*D1806</f>
        <v/>
      </c>
      <c r="G1806" s="28">
        <f>SUMIFS(MasterSheet!K:K, MasterSheet!B:B, A1806, MasterSheet!D:D, B1806, MasterSheet!H:H, C1806)</f>
        <v/>
      </c>
      <c r="H1806" s="28">
        <f>G1806*D1806</f>
        <v/>
      </c>
      <c r="I1806" s="30">
        <f>SUMIFS(MasterSheet!L:L, MasterSheet!B:B, A1806, MasterSheet!D:D, B1806, MasterSheet!H:H, C1806)</f>
        <v/>
      </c>
      <c r="J1806" s="30">
        <f>I1806*D1806</f>
        <v/>
      </c>
      <c r="K1806" s="23">
        <f>UPPER(VLOOKUP(C1806,MasterSheet!H:U,14,))</f>
        <v/>
      </c>
    </row>
    <row r="1807">
      <c r="A1807" s="23" t="inlineStr">
        <is>
          <t>EED118009</t>
        </is>
      </c>
      <c r="B1807" s="32" t="n">
        <v>45885</v>
      </c>
      <c r="C1807" s="23" t="n">
        <v>115508</v>
      </c>
      <c r="D1807" s="23">
        <f>_xlfn.XLOOKUP(C1807,MasterSheet!H:H,MasterSheet!F:F)</f>
        <v/>
      </c>
      <c r="E1807" s="24">
        <f>SUMIFS(MasterSheet!J:J, MasterSheet!B:B, A1807, MasterSheet!D:D, B1807, MasterSheet!H:H, C1807)</f>
        <v/>
      </c>
      <c r="F1807" s="24">
        <f>E1807*D1807</f>
        <v/>
      </c>
      <c r="G1807" s="28">
        <f>SUMIFS(MasterSheet!K:K, MasterSheet!B:B, A1807, MasterSheet!D:D, B1807, MasterSheet!H:H, C1807)</f>
        <v/>
      </c>
      <c r="H1807" s="28">
        <f>G1807*D1807</f>
        <v/>
      </c>
      <c r="I1807" s="30">
        <f>SUMIFS(MasterSheet!L:L, MasterSheet!B:B, A1807, MasterSheet!D:D, B1807, MasterSheet!H:H, C1807)</f>
        <v/>
      </c>
      <c r="J1807" s="30">
        <f>I1807*D1807</f>
        <v/>
      </c>
      <c r="K1807" s="23">
        <f>UPPER(VLOOKUP(C1807,MasterSheet!H:U,14,))</f>
        <v/>
      </c>
    </row>
    <row r="1808">
      <c r="A1808" s="23" t="inlineStr">
        <is>
          <t>EED118009</t>
        </is>
      </c>
      <c r="B1808" s="32" t="n">
        <v>45885</v>
      </c>
      <c r="C1808" s="23" t="n">
        <v>115549</v>
      </c>
      <c r="D1808" s="23">
        <f>_xlfn.XLOOKUP(C1808,MasterSheet!H:H,MasterSheet!F:F)</f>
        <v/>
      </c>
      <c r="E1808" s="24">
        <f>SUMIFS(MasterSheet!J:J, MasterSheet!B:B, A1808, MasterSheet!D:D, B1808, MasterSheet!H:H, C1808)</f>
        <v/>
      </c>
      <c r="F1808" s="24">
        <f>E1808*D1808</f>
        <v/>
      </c>
      <c r="G1808" s="28">
        <f>SUMIFS(MasterSheet!K:K, MasterSheet!B:B, A1808, MasterSheet!D:D, B1808, MasterSheet!H:H, C1808)</f>
        <v/>
      </c>
      <c r="H1808" s="28">
        <f>G1808*D1808</f>
        <v/>
      </c>
      <c r="I1808" s="30">
        <f>SUMIFS(MasterSheet!L:L, MasterSheet!B:B, A1808, MasterSheet!D:D, B1808, MasterSheet!H:H, C1808)</f>
        <v/>
      </c>
      <c r="J1808" s="30">
        <f>I1808*D1808</f>
        <v/>
      </c>
      <c r="K1808" s="23">
        <f>UPPER(VLOOKUP(C1808,MasterSheet!H:U,14,))</f>
        <v/>
      </c>
    </row>
    <row r="1809">
      <c r="A1809" s="23" t="inlineStr">
        <is>
          <t>EED118009</t>
        </is>
      </c>
      <c r="B1809" s="32" t="n">
        <v>45885</v>
      </c>
      <c r="C1809" s="23" t="n">
        <v>117306</v>
      </c>
      <c r="D1809" s="23">
        <f>_xlfn.XLOOKUP(C1809,MasterSheet!H:H,MasterSheet!F:F)</f>
        <v/>
      </c>
      <c r="E1809" s="24">
        <f>SUMIFS(MasterSheet!J:J, MasterSheet!B:B, A1809, MasterSheet!D:D, B1809, MasterSheet!H:H, C1809)</f>
        <v/>
      </c>
      <c r="F1809" s="24">
        <f>E1809*D1809</f>
        <v/>
      </c>
      <c r="G1809" s="28">
        <f>SUMIFS(MasterSheet!K:K, MasterSheet!B:B, A1809, MasterSheet!D:D, B1809, MasterSheet!H:H, C1809)</f>
        <v/>
      </c>
      <c r="H1809" s="28">
        <f>G1809*D1809</f>
        <v/>
      </c>
      <c r="I1809" s="30">
        <f>SUMIFS(MasterSheet!L:L, MasterSheet!B:B, A1809, MasterSheet!D:D, B1809, MasterSheet!H:H, C1809)</f>
        <v/>
      </c>
      <c r="J1809" s="30">
        <f>I1809*D1809</f>
        <v/>
      </c>
      <c r="K1809" s="23">
        <f>UPPER(VLOOKUP(C1809,MasterSheet!H:U,14,))</f>
        <v/>
      </c>
    </row>
    <row r="1810">
      <c r="A1810" s="23" t="inlineStr">
        <is>
          <t>EED118009</t>
        </is>
      </c>
      <c r="B1810" s="32" t="n">
        <v>45885</v>
      </c>
      <c r="C1810" s="23" t="n">
        <v>123110</v>
      </c>
      <c r="D1810" s="23">
        <f>_xlfn.XLOOKUP(C1810,MasterSheet!H:H,MasterSheet!F:F)</f>
        <v/>
      </c>
      <c r="E1810" s="24">
        <f>SUMIFS(MasterSheet!J:J, MasterSheet!B:B, A1810, MasterSheet!D:D, B1810, MasterSheet!H:H, C1810)</f>
        <v/>
      </c>
      <c r="F1810" s="24">
        <f>E1810*D1810</f>
        <v/>
      </c>
      <c r="G1810" s="28">
        <f>SUMIFS(MasterSheet!K:K, MasterSheet!B:B, A1810, MasterSheet!D:D, B1810, MasterSheet!H:H, C1810)</f>
        <v/>
      </c>
      <c r="H1810" s="28">
        <f>G1810*D1810</f>
        <v/>
      </c>
      <c r="I1810" s="30">
        <f>SUMIFS(MasterSheet!L:L, MasterSheet!B:B, A1810, MasterSheet!D:D, B1810, MasterSheet!H:H, C1810)</f>
        <v/>
      </c>
      <c r="J1810" s="30">
        <f>I1810*D1810</f>
        <v/>
      </c>
      <c r="K1810" s="23">
        <f>UPPER(VLOOKUP(C1810,MasterSheet!H:U,14,))</f>
        <v/>
      </c>
    </row>
    <row r="1811">
      <c r="A1811" s="23" t="inlineStr">
        <is>
          <t>EED118009</t>
        </is>
      </c>
      <c r="B1811" s="32" t="n">
        <v>45885</v>
      </c>
      <c r="C1811" s="23" t="n">
        <v>123431</v>
      </c>
      <c r="D1811" s="23">
        <f>_xlfn.XLOOKUP(C1811,MasterSheet!H:H,MasterSheet!F:F)</f>
        <v/>
      </c>
      <c r="E1811" s="24">
        <f>SUMIFS(MasterSheet!J:J, MasterSheet!B:B, A1811, MasterSheet!D:D, B1811, MasterSheet!H:H, C1811)</f>
        <v/>
      </c>
      <c r="F1811" s="24">
        <f>E1811*D1811</f>
        <v/>
      </c>
      <c r="G1811" s="28">
        <f>SUMIFS(MasterSheet!K:K, MasterSheet!B:B, A1811, MasterSheet!D:D, B1811, MasterSheet!H:H, C1811)</f>
        <v/>
      </c>
      <c r="H1811" s="28">
        <f>G1811*D1811</f>
        <v/>
      </c>
      <c r="I1811" s="30">
        <f>SUMIFS(MasterSheet!L:L, MasterSheet!B:B, A1811, MasterSheet!D:D, B1811, MasterSheet!H:H, C1811)</f>
        <v/>
      </c>
      <c r="J1811" s="30">
        <f>I1811*D1811</f>
        <v/>
      </c>
      <c r="K1811" s="23">
        <f>UPPER(VLOOKUP(C1811,MasterSheet!H:U,14,))</f>
        <v/>
      </c>
    </row>
    <row r="1812">
      <c r="A1812" s="23" t="inlineStr">
        <is>
          <t>EED118009</t>
        </is>
      </c>
      <c r="B1812" s="32" t="n">
        <v>45885</v>
      </c>
      <c r="C1812" s="23" t="n">
        <v>128022</v>
      </c>
      <c r="D1812" s="23">
        <f>_xlfn.XLOOKUP(C1812,MasterSheet!H:H,MasterSheet!F:F)</f>
        <v/>
      </c>
      <c r="E1812" s="24">
        <f>SUMIFS(MasterSheet!J:J, MasterSheet!B:B, A1812, MasterSheet!D:D, B1812, MasterSheet!H:H, C1812)</f>
        <v/>
      </c>
      <c r="F1812" s="24">
        <f>E1812*D1812</f>
        <v/>
      </c>
      <c r="G1812" s="28">
        <f>SUMIFS(MasterSheet!K:K, MasterSheet!B:B, A1812, MasterSheet!D:D, B1812, MasterSheet!H:H, C1812)</f>
        <v/>
      </c>
      <c r="H1812" s="28">
        <f>G1812*D1812</f>
        <v/>
      </c>
      <c r="I1812" s="30">
        <f>SUMIFS(MasterSheet!L:L, MasterSheet!B:B, A1812, MasterSheet!D:D, B1812, MasterSheet!H:H, C1812)</f>
        <v/>
      </c>
      <c r="J1812" s="30">
        <f>I1812*D1812</f>
        <v/>
      </c>
      <c r="K1812" s="23">
        <f>UPPER(VLOOKUP(C1812,MasterSheet!H:U,14,))</f>
        <v/>
      </c>
    </row>
    <row r="1813">
      <c r="A1813" s="23" t="inlineStr">
        <is>
          <t>EED118009</t>
        </is>
      </c>
      <c r="B1813" s="32" t="n">
        <v>45885</v>
      </c>
      <c r="C1813" s="23" t="n">
        <v>128064</v>
      </c>
      <c r="D1813" s="23">
        <f>_xlfn.XLOOKUP(C1813,MasterSheet!H:H,MasterSheet!F:F)</f>
        <v/>
      </c>
      <c r="E1813" s="24">
        <f>SUMIFS(MasterSheet!J:J, MasterSheet!B:B, A1813, MasterSheet!D:D, B1813, MasterSheet!H:H, C1813)</f>
        <v/>
      </c>
      <c r="F1813" s="24">
        <f>E1813*D1813</f>
        <v/>
      </c>
      <c r="G1813" s="28">
        <f>SUMIFS(MasterSheet!K:K, MasterSheet!B:B, A1813, MasterSheet!D:D, B1813, MasterSheet!H:H, C1813)</f>
        <v/>
      </c>
      <c r="H1813" s="28">
        <f>G1813*D1813</f>
        <v/>
      </c>
      <c r="I1813" s="30">
        <f>SUMIFS(MasterSheet!L:L, MasterSheet!B:B, A1813, MasterSheet!D:D, B1813, MasterSheet!H:H, C1813)</f>
        <v/>
      </c>
      <c r="J1813" s="30">
        <f>I1813*D1813</f>
        <v/>
      </c>
      <c r="K1813" s="23">
        <f>UPPER(VLOOKUP(C1813,MasterSheet!H:U,14,))</f>
        <v/>
      </c>
    </row>
    <row r="1814">
      <c r="A1814" s="23" t="inlineStr">
        <is>
          <t>EED118009</t>
        </is>
      </c>
      <c r="B1814" s="32" t="n">
        <v>45885</v>
      </c>
      <c r="C1814" s="23" t="n">
        <v>134021</v>
      </c>
      <c r="D1814" s="23">
        <f>_xlfn.XLOOKUP(C1814,MasterSheet!H:H,MasterSheet!F:F)</f>
        <v/>
      </c>
      <c r="E1814" s="24">
        <f>SUMIFS(MasterSheet!J:J, MasterSheet!B:B, A1814, MasterSheet!D:D, B1814, MasterSheet!H:H, C1814)</f>
        <v/>
      </c>
      <c r="F1814" s="24">
        <f>E1814*D1814</f>
        <v/>
      </c>
      <c r="G1814" s="28">
        <f>SUMIFS(MasterSheet!K:K, MasterSheet!B:B, A1814, MasterSheet!D:D, B1814, MasterSheet!H:H, C1814)</f>
        <v/>
      </c>
      <c r="H1814" s="28">
        <f>G1814*D1814</f>
        <v/>
      </c>
      <c r="I1814" s="30">
        <f>SUMIFS(MasterSheet!L:L, MasterSheet!B:B, A1814, MasterSheet!D:D, B1814, MasterSheet!H:H, C1814)</f>
        <v/>
      </c>
      <c r="J1814" s="30">
        <f>I1814*D1814</f>
        <v/>
      </c>
      <c r="K1814" s="23">
        <f>UPPER(VLOOKUP(C1814,MasterSheet!H:U,14,))</f>
        <v/>
      </c>
    </row>
    <row r="1815">
      <c r="A1815" s="23" t="inlineStr">
        <is>
          <t>EED118009</t>
        </is>
      </c>
      <c r="B1815" s="32" t="n">
        <v>45885</v>
      </c>
      <c r="C1815" s="23" t="n">
        <v>135221</v>
      </c>
      <c r="D1815" s="23">
        <f>_xlfn.XLOOKUP(C1815,MasterSheet!H:H,MasterSheet!F:F)</f>
        <v/>
      </c>
      <c r="E1815" s="24">
        <f>SUMIFS(MasterSheet!J:J, MasterSheet!B:B, A1815, MasterSheet!D:D, B1815, MasterSheet!H:H, C1815)</f>
        <v/>
      </c>
      <c r="F1815" s="24">
        <f>E1815*D1815</f>
        <v/>
      </c>
      <c r="G1815" s="28">
        <f>SUMIFS(MasterSheet!K:K, MasterSheet!B:B, A1815, MasterSheet!D:D, B1815, MasterSheet!H:H, C1815)</f>
        <v/>
      </c>
      <c r="H1815" s="28">
        <f>G1815*D1815</f>
        <v/>
      </c>
      <c r="I1815" s="30">
        <f>SUMIFS(MasterSheet!L:L, MasterSheet!B:B, A1815, MasterSheet!D:D, B1815, MasterSheet!H:H, C1815)</f>
        <v/>
      </c>
      <c r="J1815" s="30">
        <f>I1815*D1815</f>
        <v/>
      </c>
      <c r="K1815" s="23">
        <f>UPPER(VLOOKUP(C1815,MasterSheet!H:U,14,))</f>
        <v/>
      </c>
    </row>
    <row r="1816">
      <c r="A1816" s="23" t="inlineStr">
        <is>
          <t>EED118009</t>
        </is>
      </c>
      <c r="B1816" s="32" t="n">
        <v>45885</v>
      </c>
      <c r="C1816" s="23" t="n">
        <v>136010</v>
      </c>
      <c r="D1816" s="23">
        <f>_xlfn.XLOOKUP(C1816,MasterSheet!H:H,MasterSheet!F:F)</f>
        <v/>
      </c>
      <c r="E1816" s="24">
        <f>SUMIFS(MasterSheet!J:J, MasterSheet!B:B, A1816, MasterSheet!D:D, B1816, MasterSheet!H:H, C1816)</f>
        <v/>
      </c>
      <c r="F1816" s="24">
        <f>E1816*D1816</f>
        <v/>
      </c>
      <c r="G1816" s="28">
        <f>SUMIFS(MasterSheet!K:K, MasterSheet!B:B, A1816, MasterSheet!D:D, B1816, MasterSheet!H:H, C1816)</f>
        <v/>
      </c>
      <c r="H1816" s="28">
        <f>G1816*D1816</f>
        <v/>
      </c>
      <c r="I1816" s="30">
        <f>SUMIFS(MasterSheet!L:L, MasterSheet!B:B, A1816, MasterSheet!D:D, B1816, MasterSheet!H:H, C1816)</f>
        <v/>
      </c>
      <c r="J1816" s="30">
        <f>I1816*D1816</f>
        <v/>
      </c>
      <c r="K1816" s="23">
        <f>UPPER(VLOOKUP(C1816,MasterSheet!H:U,14,))</f>
        <v/>
      </c>
    </row>
    <row r="1817">
      <c r="A1817" s="23" t="inlineStr">
        <is>
          <t>EED118009</t>
        </is>
      </c>
      <c r="B1817" s="32" t="n">
        <v>45885</v>
      </c>
      <c r="C1817" s="23" t="n">
        <v>139306</v>
      </c>
      <c r="D1817" s="23">
        <f>_xlfn.XLOOKUP(C1817,MasterSheet!H:H,MasterSheet!F:F)</f>
        <v/>
      </c>
      <c r="E1817" s="24">
        <f>SUMIFS(MasterSheet!J:J, MasterSheet!B:B, A1817, MasterSheet!D:D, B1817, MasterSheet!H:H, C1817)</f>
        <v/>
      </c>
      <c r="F1817" s="24">
        <f>E1817*D1817</f>
        <v/>
      </c>
      <c r="G1817" s="28">
        <f>SUMIFS(MasterSheet!K:K, MasterSheet!B:B, A1817, MasterSheet!D:D, B1817, MasterSheet!H:H, C1817)</f>
        <v/>
      </c>
      <c r="H1817" s="28">
        <f>G1817*D1817</f>
        <v/>
      </c>
      <c r="I1817" s="30">
        <f>SUMIFS(MasterSheet!L:L, MasterSheet!B:B, A1817, MasterSheet!D:D, B1817, MasterSheet!H:H, C1817)</f>
        <v/>
      </c>
      <c r="J1817" s="30">
        <f>I1817*D1817</f>
        <v/>
      </c>
      <c r="K1817" s="23">
        <f>UPPER(VLOOKUP(C1817,MasterSheet!H:U,14,))</f>
        <v/>
      </c>
    </row>
    <row r="1818">
      <c r="A1818" s="23" t="inlineStr">
        <is>
          <t>EED118009</t>
        </is>
      </c>
      <c r="B1818" s="32" t="n">
        <v>45885</v>
      </c>
      <c r="C1818" s="23" t="n">
        <v>139309</v>
      </c>
      <c r="D1818" s="23">
        <f>_xlfn.XLOOKUP(C1818,MasterSheet!H:H,MasterSheet!F:F)</f>
        <v/>
      </c>
      <c r="E1818" s="24">
        <f>SUMIFS(MasterSheet!J:J, MasterSheet!B:B, A1818, MasterSheet!D:D, B1818, MasterSheet!H:H, C1818)</f>
        <v/>
      </c>
      <c r="F1818" s="24">
        <f>E1818*D1818</f>
        <v/>
      </c>
      <c r="G1818" s="28">
        <f>SUMIFS(MasterSheet!K:K, MasterSheet!B:B, A1818, MasterSheet!D:D, B1818, MasterSheet!H:H, C1818)</f>
        <v/>
      </c>
      <c r="H1818" s="28">
        <f>G1818*D1818</f>
        <v/>
      </c>
      <c r="I1818" s="30">
        <f>SUMIFS(MasterSheet!L:L, MasterSheet!B:B, A1818, MasterSheet!D:D, B1818, MasterSheet!H:H, C1818)</f>
        <v/>
      </c>
      <c r="J1818" s="30">
        <f>I1818*D1818</f>
        <v/>
      </c>
      <c r="K1818" s="23">
        <f>UPPER(VLOOKUP(C1818,MasterSheet!H:U,14,))</f>
        <v/>
      </c>
    </row>
    <row r="1819">
      <c r="A1819" s="23" t="inlineStr">
        <is>
          <t>EED118009</t>
        </is>
      </c>
      <c r="B1819" s="32" t="n">
        <v>45885</v>
      </c>
      <c r="C1819" s="23" t="n">
        <v>142531</v>
      </c>
      <c r="D1819" s="23">
        <f>_xlfn.XLOOKUP(C1819,MasterSheet!H:H,MasterSheet!F:F)</f>
        <v/>
      </c>
      <c r="E1819" s="24">
        <f>SUMIFS(MasterSheet!J:J, MasterSheet!B:B, A1819, MasterSheet!D:D, B1819, MasterSheet!H:H, C1819)</f>
        <v/>
      </c>
      <c r="F1819" s="24">
        <f>E1819*D1819</f>
        <v/>
      </c>
      <c r="G1819" s="28">
        <f>SUMIFS(MasterSheet!K:K, MasterSheet!B:B, A1819, MasterSheet!D:D, B1819, MasterSheet!H:H, C1819)</f>
        <v/>
      </c>
      <c r="H1819" s="28">
        <f>G1819*D1819</f>
        <v/>
      </c>
      <c r="I1819" s="30">
        <f>SUMIFS(MasterSheet!L:L, MasterSheet!B:B, A1819, MasterSheet!D:D, B1819, MasterSheet!H:H, C1819)</f>
        <v/>
      </c>
      <c r="J1819" s="30">
        <f>I1819*D1819</f>
        <v/>
      </c>
      <c r="K1819" s="23">
        <f>UPPER(VLOOKUP(C1819,MasterSheet!H:U,14,))</f>
        <v/>
      </c>
    </row>
    <row r="1820">
      <c r="A1820" s="23" t="inlineStr">
        <is>
          <t>EED118009</t>
        </is>
      </c>
      <c r="B1820" s="32" t="n">
        <v>45885</v>
      </c>
      <c r="C1820" s="23" t="n">
        <v>144514</v>
      </c>
      <c r="D1820" s="23">
        <f>_xlfn.XLOOKUP(C1820,MasterSheet!H:H,MasterSheet!F:F)</f>
        <v/>
      </c>
      <c r="E1820" s="24">
        <f>SUMIFS(MasterSheet!J:J, MasterSheet!B:B, A1820, MasterSheet!D:D, B1820, MasterSheet!H:H, C1820)</f>
        <v/>
      </c>
      <c r="F1820" s="24">
        <f>E1820*D1820</f>
        <v/>
      </c>
      <c r="G1820" s="28">
        <f>SUMIFS(MasterSheet!K:K, MasterSheet!B:B, A1820, MasterSheet!D:D, B1820, MasterSheet!H:H, C1820)</f>
        <v/>
      </c>
      <c r="H1820" s="28">
        <f>G1820*D1820</f>
        <v/>
      </c>
      <c r="I1820" s="30">
        <f>SUMIFS(MasterSheet!L:L, MasterSheet!B:B, A1820, MasterSheet!D:D, B1820, MasterSheet!H:H, C1820)</f>
        <v/>
      </c>
      <c r="J1820" s="30">
        <f>I1820*D1820</f>
        <v/>
      </c>
      <c r="K1820" s="23">
        <f>UPPER(VLOOKUP(C1820,MasterSheet!H:U,14,))</f>
        <v/>
      </c>
    </row>
    <row r="1821">
      <c r="A1821" s="23" t="inlineStr">
        <is>
          <t>EED118009</t>
        </is>
      </c>
      <c r="B1821" s="32" t="n">
        <v>45885</v>
      </c>
      <c r="C1821" s="23" t="n">
        <v>144620</v>
      </c>
      <c r="D1821" s="23">
        <f>_xlfn.XLOOKUP(C1821,MasterSheet!H:H,MasterSheet!F:F)</f>
        <v/>
      </c>
      <c r="E1821" s="24">
        <f>SUMIFS(MasterSheet!J:J, MasterSheet!B:B, A1821, MasterSheet!D:D, B1821, MasterSheet!H:H, C1821)</f>
        <v/>
      </c>
      <c r="F1821" s="24">
        <f>E1821*D1821</f>
        <v/>
      </c>
      <c r="G1821" s="28">
        <f>SUMIFS(MasterSheet!K:K, MasterSheet!B:B, A1821, MasterSheet!D:D, B1821, MasterSheet!H:H, C1821)</f>
        <v/>
      </c>
      <c r="H1821" s="28">
        <f>G1821*D1821</f>
        <v/>
      </c>
      <c r="I1821" s="30">
        <f>SUMIFS(MasterSheet!L:L, MasterSheet!B:B, A1821, MasterSheet!D:D, B1821, MasterSheet!H:H, C1821)</f>
        <v/>
      </c>
      <c r="J1821" s="30">
        <f>I1821*D1821</f>
        <v/>
      </c>
      <c r="K1821" s="23">
        <f>UPPER(VLOOKUP(C1821,MasterSheet!H:U,14,))</f>
        <v/>
      </c>
    </row>
    <row r="1822">
      <c r="A1822" s="23" t="inlineStr">
        <is>
          <t>EED118009</t>
        </is>
      </c>
      <c r="B1822" s="32" t="n">
        <v>45885</v>
      </c>
      <c r="C1822" s="23" t="n">
        <v>145517</v>
      </c>
      <c r="D1822" s="23">
        <f>_xlfn.XLOOKUP(C1822,MasterSheet!H:H,MasterSheet!F:F)</f>
        <v/>
      </c>
      <c r="E1822" s="24">
        <f>SUMIFS(MasterSheet!J:J, MasterSheet!B:B, A1822, MasterSheet!D:D, B1822, MasterSheet!H:H, C1822)</f>
        <v/>
      </c>
      <c r="F1822" s="24">
        <f>E1822*D1822</f>
        <v/>
      </c>
      <c r="G1822" s="28">
        <f>SUMIFS(MasterSheet!K:K, MasterSheet!B:B, A1822, MasterSheet!D:D, B1822, MasterSheet!H:H, C1822)</f>
        <v/>
      </c>
      <c r="H1822" s="28">
        <f>G1822*D1822</f>
        <v/>
      </c>
      <c r="I1822" s="30">
        <f>SUMIFS(MasterSheet!L:L, MasterSheet!B:B, A1822, MasterSheet!D:D, B1822, MasterSheet!H:H, C1822)</f>
        <v/>
      </c>
      <c r="J1822" s="30">
        <f>I1822*D1822</f>
        <v/>
      </c>
      <c r="K1822" s="23">
        <f>UPPER(VLOOKUP(C1822,MasterSheet!H:U,14,))</f>
        <v/>
      </c>
    </row>
    <row r="1823">
      <c r="A1823" s="23" t="inlineStr">
        <is>
          <t>EED118009</t>
        </is>
      </c>
      <c r="B1823" s="32" t="n">
        <v>45885</v>
      </c>
      <c r="C1823" s="23" t="n">
        <v>147708</v>
      </c>
      <c r="D1823" s="23">
        <f>_xlfn.XLOOKUP(C1823,MasterSheet!H:H,MasterSheet!F:F)</f>
        <v/>
      </c>
      <c r="E1823" s="24">
        <f>SUMIFS(MasterSheet!J:J, MasterSheet!B:B, A1823, MasterSheet!D:D, B1823, MasterSheet!H:H, C1823)</f>
        <v/>
      </c>
      <c r="F1823" s="24">
        <f>E1823*D1823</f>
        <v/>
      </c>
      <c r="G1823" s="28">
        <f>SUMIFS(MasterSheet!K:K, MasterSheet!B:B, A1823, MasterSheet!D:D, B1823, MasterSheet!H:H, C1823)</f>
        <v/>
      </c>
      <c r="H1823" s="28">
        <f>G1823*D1823</f>
        <v/>
      </c>
      <c r="I1823" s="30">
        <f>SUMIFS(MasterSheet!L:L, MasterSheet!B:B, A1823, MasterSheet!D:D, B1823, MasterSheet!H:H, C1823)</f>
        <v/>
      </c>
      <c r="J1823" s="30">
        <f>I1823*D1823</f>
        <v/>
      </c>
      <c r="K1823" s="23">
        <f>UPPER(VLOOKUP(C1823,MasterSheet!H:U,14,))</f>
        <v/>
      </c>
    </row>
    <row r="1824">
      <c r="A1824" s="23" t="inlineStr">
        <is>
          <t>EED118009</t>
        </is>
      </c>
      <c r="B1824" s="32" t="n">
        <v>45885</v>
      </c>
      <c r="C1824" s="23" t="n">
        <v>152316</v>
      </c>
      <c r="D1824" s="23">
        <f>_xlfn.XLOOKUP(C1824,MasterSheet!H:H,MasterSheet!F:F)</f>
        <v/>
      </c>
      <c r="E1824" s="24">
        <f>SUMIFS(MasterSheet!J:J, MasterSheet!B:B, A1824, MasterSheet!D:D, B1824, MasterSheet!H:H, C1824)</f>
        <v/>
      </c>
      <c r="F1824" s="24">
        <f>E1824*D1824</f>
        <v/>
      </c>
      <c r="G1824" s="28">
        <f>SUMIFS(MasterSheet!K:K, MasterSheet!B:B, A1824, MasterSheet!D:D, B1824, MasterSheet!H:H, C1824)</f>
        <v/>
      </c>
      <c r="H1824" s="28">
        <f>G1824*D1824</f>
        <v/>
      </c>
      <c r="I1824" s="30">
        <f>SUMIFS(MasterSheet!L:L, MasterSheet!B:B, A1824, MasterSheet!D:D, B1824, MasterSheet!H:H, C1824)</f>
        <v/>
      </c>
      <c r="J1824" s="30">
        <f>I1824*D1824</f>
        <v/>
      </c>
      <c r="K1824" s="23">
        <f>UPPER(VLOOKUP(C1824,MasterSheet!H:U,14,))</f>
        <v/>
      </c>
    </row>
    <row r="1825">
      <c r="A1825" s="23" t="inlineStr">
        <is>
          <t>EED118009</t>
        </is>
      </c>
      <c r="B1825" s="32" t="n">
        <v>45885</v>
      </c>
      <c r="C1825" s="23" t="n">
        <v>152408</v>
      </c>
      <c r="D1825" s="23">
        <f>_xlfn.XLOOKUP(C1825,MasterSheet!H:H,MasterSheet!F:F)</f>
        <v/>
      </c>
      <c r="E1825" s="24">
        <f>SUMIFS(MasterSheet!J:J, MasterSheet!B:B, A1825, MasterSheet!D:D, B1825, MasterSheet!H:H, C1825)</f>
        <v/>
      </c>
      <c r="F1825" s="24">
        <f>E1825*D1825</f>
        <v/>
      </c>
      <c r="G1825" s="28">
        <f>SUMIFS(MasterSheet!K:K, MasterSheet!B:B, A1825, MasterSheet!D:D, B1825, MasterSheet!H:H, C1825)</f>
        <v/>
      </c>
      <c r="H1825" s="28">
        <f>G1825*D1825</f>
        <v/>
      </c>
      <c r="I1825" s="30">
        <f>SUMIFS(MasterSheet!L:L, MasterSheet!B:B, A1825, MasterSheet!D:D, B1825, MasterSheet!H:H, C1825)</f>
        <v/>
      </c>
      <c r="J1825" s="30">
        <f>I1825*D1825</f>
        <v/>
      </c>
      <c r="K1825" s="23">
        <f>UPPER(VLOOKUP(C1825,MasterSheet!H:U,14,))</f>
        <v/>
      </c>
    </row>
    <row r="1826">
      <c r="A1826" s="23" t="inlineStr">
        <is>
          <t>EED118009</t>
        </is>
      </c>
      <c r="B1826" s="32" t="n">
        <v>45885</v>
      </c>
      <c r="C1826" s="23" t="n">
        <v>152423</v>
      </c>
      <c r="D1826" s="23">
        <f>_xlfn.XLOOKUP(C1826,MasterSheet!H:H,MasterSheet!F:F)</f>
        <v/>
      </c>
      <c r="E1826" s="24">
        <f>SUMIFS(MasterSheet!J:J, MasterSheet!B:B, A1826, MasterSheet!D:D, B1826, MasterSheet!H:H, C1826)</f>
        <v/>
      </c>
      <c r="F1826" s="24">
        <f>E1826*D1826</f>
        <v/>
      </c>
      <c r="G1826" s="28">
        <f>SUMIFS(MasterSheet!K:K, MasterSheet!B:B, A1826, MasterSheet!D:D, B1826, MasterSheet!H:H, C1826)</f>
        <v/>
      </c>
      <c r="H1826" s="28">
        <f>G1826*D1826</f>
        <v/>
      </c>
      <c r="I1826" s="30">
        <f>SUMIFS(MasterSheet!L:L, MasterSheet!B:B, A1826, MasterSheet!D:D, B1826, MasterSheet!H:H, C1826)</f>
        <v/>
      </c>
      <c r="J1826" s="30">
        <f>I1826*D1826</f>
        <v/>
      </c>
      <c r="K1826" s="23">
        <f>UPPER(VLOOKUP(C1826,MasterSheet!H:U,14,))</f>
        <v/>
      </c>
    </row>
    <row r="1827">
      <c r="A1827" s="23" t="inlineStr">
        <is>
          <t>EED118009</t>
        </is>
      </c>
      <c r="B1827" s="32" t="n">
        <v>45885</v>
      </c>
      <c r="C1827" s="23" t="n">
        <v>153408</v>
      </c>
      <c r="D1827" s="23">
        <f>_xlfn.XLOOKUP(C1827,MasterSheet!H:H,MasterSheet!F:F)</f>
        <v/>
      </c>
      <c r="E1827" s="24">
        <f>SUMIFS(MasterSheet!J:J, MasterSheet!B:B, A1827, MasterSheet!D:D, B1827, MasterSheet!H:H, C1827)</f>
        <v/>
      </c>
      <c r="F1827" s="24">
        <f>E1827*D1827</f>
        <v/>
      </c>
      <c r="G1827" s="28">
        <f>SUMIFS(MasterSheet!K:K, MasterSheet!B:B, A1827, MasterSheet!D:D, B1827, MasterSheet!H:H, C1827)</f>
        <v/>
      </c>
      <c r="H1827" s="28">
        <f>G1827*D1827</f>
        <v/>
      </c>
      <c r="I1827" s="30">
        <f>SUMIFS(MasterSheet!L:L, MasterSheet!B:B, A1827, MasterSheet!D:D, B1827, MasterSheet!H:H, C1827)</f>
        <v/>
      </c>
      <c r="J1827" s="30">
        <f>I1827*D1827</f>
        <v/>
      </c>
      <c r="K1827" s="23">
        <f>UPPER(VLOOKUP(C1827,MasterSheet!H:U,14,))</f>
        <v/>
      </c>
    </row>
    <row r="1828">
      <c r="A1828" s="23" t="inlineStr">
        <is>
          <t>EED118009</t>
        </is>
      </c>
      <c r="B1828" s="32" t="n">
        <v>45885</v>
      </c>
      <c r="C1828" s="23" t="n">
        <v>155509</v>
      </c>
      <c r="D1828" s="23">
        <f>_xlfn.XLOOKUP(C1828,MasterSheet!H:H,MasterSheet!F:F)</f>
        <v/>
      </c>
      <c r="E1828" s="24">
        <f>SUMIFS(MasterSheet!J:J, MasterSheet!B:B, A1828, MasterSheet!D:D, B1828, MasterSheet!H:H, C1828)</f>
        <v/>
      </c>
      <c r="F1828" s="24">
        <f>E1828*D1828</f>
        <v/>
      </c>
      <c r="G1828" s="28">
        <f>SUMIFS(MasterSheet!K:K, MasterSheet!B:B, A1828, MasterSheet!D:D, B1828, MasterSheet!H:H, C1828)</f>
        <v/>
      </c>
      <c r="H1828" s="28">
        <f>G1828*D1828</f>
        <v/>
      </c>
      <c r="I1828" s="30">
        <f>SUMIFS(MasterSheet!L:L, MasterSheet!B:B, A1828, MasterSheet!D:D, B1828, MasterSheet!H:H, C1828)</f>
        <v/>
      </c>
      <c r="J1828" s="30">
        <f>I1828*D1828</f>
        <v/>
      </c>
      <c r="K1828" s="23">
        <f>UPPER(VLOOKUP(C1828,MasterSheet!H:U,14,))</f>
        <v/>
      </c>
    </row>
    <row r="1829">
      <c r="A1829" s="23" t="inlineStr">
        <is>
          <t>EED118009</t>
        </is>
      </c>
      <c r="B1829" s="32" t="n">
        <v>45885</v>
      </c>
      <c r="C1829" s="23" t="n">
        <v>155520</v>
      </c>
      <c r="D1829" s="23">
        <f>_xlfn.XLOOKUP(C1829,MasterSheet!H:H,MasterSheet!F:F)</f>
        <v/>
      </c>
      <c r="E1829" s="24">
        <f>SUMIFS(MasterSheet!J:J, MasterSheet!B:B, A1829, MasterSheet!D:D, B1829, MasterSheet!H:H, C1829)</f>
        <v/>
      </c>
      <c r="F1829" s="24">
        <f>E1829*D1829</f>
        <v/>
      </c>
      <c r="G1829" s="28">
        <f>SUMIFS(MasterSheet!K:K, MasterSheet!B:B, A1829, MasterSheet!D:D, B1829, MasterSheet!H:H, C1829)</f>
        <v/>
      </c>
      <c r="H1829" s="28">
        <f>G1829*D1829</f>
        <v/>
      </c>
      <c r="I1829" s="30">
        <f>SUMIFS(MasterSheet!L:L, MasterSheet!B:B, A1829, MasterSheet!D:D, B1829, MasterSheet!H:H, C1829)</f>
        <v/>
      </c>
      <c r="J1829" s="30">
        <f>I1829*D1829</f>
        <v/>
      </c>
      <c r="K1829" s="23">
        <f>UPPER(VLOOKUP(C1829,MasterSheet!H:U,14,))</f>
        <v/>
      </c>
    </row>
    <row r="1830">
      <c r="A1830" s="23" t="inlineStr">
        <is>
          <t>EED118009</t>
        </is>
      </c>
      <c r="B1830" s="32" t="n">
        <v>45885</v>
      </c>
      <c r="C1830" s="23" t="n">
        <v>161218</v>
      </c>
      <c r="D1830" s="23">
        <f>_xlfn.XLOOKUP(C1830,MasterSheet!H:H,MasterSheet!F:F)</f>
        <v/>
      </c>
      <c r="E1830" s="24">
        <f>SUMIFS(MasterSheet!J:J, MasterSheet!B:B, A1830, MasterSheet!D:D, B1830, MasterSheet!H:H, C1830)</f>
        <v/>
      </c>
      <c r="F1830" s="24">
        <f>E1830*D1830</f>
        <v/>
      </c>
      <c r="G1830" s="28">
        <f>SUMIFS(MasterSheet!K:K, MasterSheet!B:B, A1830, MasterSheet!D:D, B1830, MasterSheet!H:H, C1830)</f>
        <v/>
      </c>
      <c r="H1830" s="28">
        <f>G1830*D1830</f>
        <v/>
      </c>
      <c r="I1830" s="30">
        <f>SUMIFS(MasterSheet!L:L, MasterSheet!B:B, A1830, MasterSheet!D:D, B1830, MasterSheet!H:H, C1830)</f>
        <v/>
      </c>
      <c r="J1830" s="30">
        <f>I1830*D1830</f>
        <v/>
      </c>
      <c r="K1830" s="23">
        <f>UPPER(VLOOKUP(C1830,MasterSheet!H:U,14,))</f>
        <v/>
      </c>
    </row>
    <row r="1831">
      <c r="A1831" s="23" t="inlineStr">
        <is>
          <t>EED118009</t>
        </is>
      </c>
      <c r="B1831" s="32" t="n">
        <v>45885</v>
      </c>
      <c r="C1831" s="23" t="n">
        <v>300137</v>
      </c>
      <c r="D1831" s="23">
        <f>_xlfn.XLOOKUP(C1831,MasterSheet!H:H,MasterSheet!F:F)</f>
        <v/>
      </c>
      <c r="E1831" s="24">
        <f>SUMIFS(MasterSheet!J:J, MasterSheet!B:B, A1831, MasterSheet!D:D, B1831, MasterSheet!H:H, C1831)</f>
        <v/>
      </c>
      <c r="F1831" s="24">
        <f>E1831*D1831</f>
        <v/>
      </c>
      <c r="G1831" s="28">
        <f>SUMIFS(MasterSheet!K:K, MasterSheet!B:B, A1831, MasterSheet!D:D, B1831, MasterSheet!H:H, C1831)</f>
        <v/>
      </c>
      <c r="H1831" s="28">
        <f>G1831*D1831</f>
        <v/>
      </c>
      <c r="I1831" s="30">
        <f>SUMIFS(MasterSheet!L:L, MasterSheet!B:B, A1831, MasterSheet!D:D, B1831, MasterSheet!H:H, C1831)</f>
        <v/>
      </c>
      <c r="J1831" s="30">
        <f>I1831*D1831</f>
        <v/>
      </c>
      <c r="K1831" s="23">
        <f>UPPER(VLOOKUP(C1831,MasterSheet!H:U,14,))</f>
        <v/>
      </c>
    </row>
    <row r="1832">
      <c r="A1832" s="23" t="inlineStr">
        <is>
          <t>EED118009</t>
        </is>
      </c>
      <c r="B1832" s="32" t="n">
        <v>45885</v>
      </c>
      <c r="C1832" s="23" t="n">
        <v>300406</v>
      </c>
      <c r="D1832" s="23">
        <f>_xlfn.XLOOKUP(C1832,MasterSheet!H:H,MasterSheet!F:F)</f>
        <v/>
      </c>
      <c r="E1832" s="24">
        <f>SUMIFS(MasterSheet!J:J, MasterSheet!B:B, A1832, MasterSheet!D:D, B1832, MasterSheet!H:H, C1832)</f>
        <v/>
      </c>
      <c r="F1832" s="24">
        <f>E1832*D1832</f>
        <v/>
      </c>
      <c r="G1832" s="28">
        <f>SUMIFS(MasterSheet!K:K, MasterSheet!B:B, A1832, MasterSheet!D:D, B1832, MasterSheet!H:H, C1832)</f>
        <v/>
      </c>
      <c r="H1832" s="28">
        <f>G1832*D1832</f>
        <v/>
      </c>
      <c r="I1832" s="30">
        <f>SUMIFS(MasterSheet!L:L, MasterSheet!B:B, A1832, MasterSheet!D:D, B1832, MasterSheet!H:H, C1832)</f>
        <v/>
      </c>
      <c r="J1832" s="30">
        <f>I1832*D1832</f>
        <v/>
      </c>
      <c r="K1832" s="23">
        <f>UPPER(VLOOKUP(C1832,MasterSheet!H:U,14,))</f>
        <v/>
      </c>
    </row>
    <row r="1833">
      <c r="A1833" s="23" t="inlineStr">
        <is>
          <t>EED118009</t>
        </is>
      </c>
      <c r="B1833" s="32" t="n">
        <v>45885</v>
      </c>
      <c r="C1833" s="23" t="n">
        <v>301344</v>
      </c>
      <c r="D1833" s="23">
        <f>_xlfn.XLOOKUP(C1833,MasterSheet!H:H,MasterSheet!F:F)</f>
        <v/>
      </c>
      <c r="E1833" s="24">
        <f>SUMIFS(MasterSheet!J:J, MasterSheet!B:B, A1833, MasterSheet!D:D, B1833, MasterSheet!H:H, C1833)</f>
        <v/>
      </c>
      <c r="F1833" s="24">
        <f>E1833*D1833</f>
        <v/>
      </c>
      <c r="G1833" s="28">
        <f>SUMIFS(MasterSheet!K:K, MasterSheet!B:B, A1833, MasterSheet!D:D, B1833, MasterSheet!H:H, C1833)</f>
        <v/>
      </c>
      <c r="H1833" s="28">
        <f>G1833*D1833</f>
        <v/>
      </c>
      <c r="I1833" s="30">
        <f>SUMIFS(MasterSheet!L:L, MasterSheet!B:B, A1833, MasterSheet!D:D, B1833, MasterSheet!H:H, C1833)</f>
        <v/>
      </c>
      <c r="J1833" s="30">
        <f>I1833*D1833</f>
        <v/>
      </c>
      <c r="K1833" s="23">
        <f>UPPER(VLOOKUP(C1833,MasterSheet!H:U,14,))</f>
        <v/>
      </c>
    </row>
    <row r="1834">
      <c r="A1834" s="23" t="inlineStr">
        <is>
          <t>EED118009</t>
        </is>
      </c>
      <c r="B1834" s="32" t="n">
        <v>45885</v>
      </c>
      <c r="C1834" s="23" t="n">
        <v>302206</v>
      </c>
      <c r="D1834" s="23">
        <f>_xlfn.XLOOKUP(C1834,MasterSheet!H:H,MasterSheet!F:F)</f>
        <v/>
      </c>
      <c r="E1834" s="24">
        <f>SUMIFS(MasterSheet!J:J, MasterSheet!B:B, A1834, MasterSheet!D:D, B1834, MasterSheet!H:H, C1834)</f>
        <v/>
      </c>
      <c r="F1834" s="24">
        <f>E1834*D1834</f>
        <v/>
      </c>
      <c r="G1834" s="28">
        <f>SUMIFS(MasterSheet!K:K, MasterSheet!B:B, A1834, MasterSheet!D:D, B1834, MasterSheet!H:H, C1834)</f>
        <v/>
      </c>
      <c r="H1834" s="28">
        <f>G1834*D1834</f>
        <v/>
      </c>
      <c r="I1834" s="30">
        <f>SUMIFS(MasterSheet!L:L, MasterSheet!B:B, A1834, MasterSheet!D:D, B1834, MasterSheet!H:H, C1834)</f>
        <v/>
      </c>
      <c r="J1834" s="30">
        <f>I1834*D1834</f>
        <v/>
      </c>
      <c r="K1834" s="23">
        <f>UPPER(VLOOKUP(C1834,MasterSheet!H:U,14,))</f>
        <v/>
      </c>
    </row>
    <row r="1835">
      <c r="A1835" s="23" t="inlineStr">
        <is>
          <t>EED118009</t>
        </is>
      </c>
      <c r="B1835" s="32" t="n">
        <v>45885</v>
      </c>
      <c r="C1835" s="23" t="n">
        <v>302208</v>
      </c>
      <c r="D1835" s="23">
        <f>_xlfn.XLOOKUP(C1835,MasterSheet!H:H,MasterSheet!F:F)</f>
        <v/>
      </c>
      <c r="E1835" s="24">
        <f>SUMIFS(MasterSheet!J:J, MasterSheet!B:B, A1835, MasterSheet!D:D, B1835, MasterSheet!H:H, C1835)</f>
        <v/>
      </c>
      <c r="F1835" s="24">
        <f>E1835*D1835</f>
        <v/>
      </c>
      <c r="G1835" s="28">
        <f>SUMIFS(MasterSheet!K:K, MasterSheet!B:B, A1835, MasterSheet!D:D, B1835, MasterSheet!H:H, C1835)</f>
        <v/>
      </c>
      <c r="H1835" s="28">
        <f>G1835*D1835</f>
        <v/>
      </c>
      <c r="I1835" s="30">
        <f>SUMIFS(MasterSheet!L:L, MasterSheet!B:B, A1835, MasterSheet!D:D, B1835, MasterSheet!H:H, C1835)</f>
        <v/>
      </c>
      <c r="J1835" s="30">
        <f>I1835*D1835</f>
        <v/>
      </c>
      <c r="K1835" s="23">
        <f>UPPER(VLOOKUP(C1835,MasterSheet!H:U,14,))</f>
        <v/>
      </c>
    </row>
    <row r="1836">
      <c r="A1836" s="23" t="inlineStr">
        <is>
          <t>EED118009</t>
        </is>
      </c>
      <c r="B1836" s="32" t="n">
        <v>45885</v>
      </c>
      <c r="C1836" s="23" t="n">
        <v>302211</v>
      </c>
      <c r="D1836" s="23">
        <f>_xlfn.XLOOKUP(C1836,MasterSheet!H:H,MasterSheet!F:F)</f>
        <v/>
      </c>
      <c r="E1836" s="24">
        <f>SUMIFS(MasterSheet!J:J, MasterSheet!B:B, A1836, MasterSheet!D:D, B1836, MasterSheet!H:H, C1836)</f>
        <v/>
      </c>
      <c r="F1836" s="24">
        <f>E1836*D1836</f>
        <v/>
      </c>
      <c r="G1836" s="28">
        <f>SUMIFS(MasterSheet!K:K, MasterSheet!B:B, A1836, MasterSheet!D:D, B1836, MasterSheet!H:H, C1836)</f>
        <v/>
      </c>
      <c r="H1836" s="28">
        <f>G1836*D1836</f>
        <v/>
      </c>
      <c r="I1836" s="30">
        <f>SUMIFS(MasterSheet!L:L, MasterSheet!B:B, A1836, MasterSheet!D:D, B1836, MasterSheet!H:H, C1836)</f>
        <v/>
      </c>
      <c r="J1836" s="30">
        <f>I1836*D1836</f>
        <v/>
      </c>
      <c r="K1836" s="23">
        <f>UPPER(VLOOKUP(C1836,MasterSheet!H:U,14,))</f>
        <v/>
      </c>
    </row>
    <row r="1837">
      <c r="A1837" s="23" t="inlineStr">
        <is>
          <t>EED118009</t>
        </is>
      </c>
      <c r="B1837" s="32" t="n">
        <v>45885</v>
      </c>
      <c r="C1837" s="23" t="n">
        <v>302810</v>
      </c>
      <c r="D1837" s="23">
        <f>_xlfn.XLOOKUP(C1837,MasterSheet!H:H,MasterSheet!F:F)</f>
        <v/>
      </c>
      <c r="E1837" s="24">
        <f>SUMIFS(MasterSheet!J:J, MasterSheet!B:B, A1837, MasterSheet!D:D, B1837, MasterSheet!H:H, C1837)</f>
        <v/>
      </c>
      <c r="F1837" s="24">
        <f>E1837*D1837</f>
        <v/>
      </c>
      <c r="G1837" s="28">
        <f>SUMIFS(MasterSheet!K:K, MasterSheet!B:B, A1837, MasterSheet!D:D, B1837, MasterSheet!H:H, C1837)</f>
        <v/>
      </c>
      <c r="H1837" s="28">
        <f>G1837*D1837</f>
        <v/>
      </c>
      <c r="I1837" s="30">
        <f>SUMIFS(MasterSheet!L:L, MasterSheet!B:B, A1837, MasterSheet!D:D, B1837, MasterSheet!H:H, C1837)</f>
        <v/>
      </c>
      <c r="J1837" s="30">
        <f>I1837*D1837</f>
        <v/>
      </c>
      <c r="K1837" s="23">
        <f>UPPER(VLOOKUP(C1837,MasterSheet!H:U,14,))</f>
        <v/>
      </c>
    </row>
    <row r="1838">
      <c r="A1838" s="23" t="inlineStr">
        <is>
          <t>EED118009</t>
        </is>
      </c>
      <c r="B1838" s="32" t="n">
        <v>45885</v>
      </c>
      <c r="C1838" s="23" t="n">
        <v>303406</v>
      </c>
      <c r="D1838" s="23">
        <f>_xlfn.XLOOKUP(C1838,MasterSheet!H:H,MasterSheet!F:F)</f>
        <v/>
      </c>
      <c r="E1838" s="24">
        <f>SUMIFS(MasterSheet!J:J, MasterSheet!B:B, A1838, MasterSheet!D:D, B1838, MasterSheet!H:H, C1838)</f>
        <v/>
      </c>
      <c r="F1838" s="24">
        <f>E1838*D1838</f>
        <v/>
      </c>
      <c r="G1838" s="28">
        <f>SUMIFS(MasterSheet!K:K, MasterSheet!B:B, A1838, MasterSheet!D:D, B1838, MasterSheet!H:H, C1838)</f>
        <v/>
      </c>
      <c r="H1838" s="28">
        <f>G1838*D1838</f>
        <v/>
      </c>
      <c r="I1838" s="30">
        <f>SUMIFS(MasterSheet!L:L, MasterSheet!B:B, A1838, MasterSheet!D:D, B1838, MasterSheet!H:H, C1838)</f>
        <v/>
      </c>
      <c r="J1838" s="30">
        <f>I1838*D1838</f>
        <v/>
      </c>
      <c r="K1838" s="23">
        <f>UPPER(VLOOKUP(C1838,MasterSheet!H:U,14,))</f>
        <v/>
      </c>
    </row>
    <row r="1839">
      <c r="A1839" s="23" t="inlineStr">
        <is>
          <t>EED118009</t>
        </is>
      </c>
      <c r="B1839" s="32" t="n">
        <v>45885</v>
      </c>
      <c r="C1839" s="23" t="n">
        <v>305114</v>
      </c>
      <c r="D1839" s="23">
        <f>_xlfn.XLOOKUP(C1839,MasterSheet!H:H,MasterSheet!F:F)</f>
        <v/>
      </c>
      <c r="E1839" s="24">
        <f>SUMIFS(MasterSheet!J:J, MasterSheet!B:B, A1839, MasterSheet!D:D, B1839, MasterSheet!H:H, C1839)</f>
        <v/>
      </c>
      <c r="F1839" s="24">
        <f>E1839*D1839</f>
        <v/>
      </c>
      <c r="G1839" s="28">
        <f>SUMIFS(MasterSheet!K:K, MasterSheet!B:B, A1839, MasterSheet!D:D, B1839, MasterSheet!H:H, C1839)</f>
        <v/>
      </c>
      <c r="H1839" s="28">
        <f>G1839*D1839</f>
        <v/>
      </c>
      <c r="I1839" s="30">
        <f>SUMIFS(MasterSheet!L:L, MasterSheet!B:B, A1839, MasterSheet!D:D, B1839, MasterSheet!H:H, C1839)</f>
        <v/>
      </c>
      <c r="J1839" s="30">
        <f>I1839*D1839</f>
        <v/>
      </c>
      <c r="K1839" s="23">
        <f>UPPER(VLOOKUP(C1839,MasterSheet!H:U,14,))</f>
        <v/>
      </c>
    </row>
    <row r="1840">
      <c r="A1840" s="23" t="inlineStr">
        <is>
          <t>EED118009</t>
        </is>
      </c>
      <c r="B1840" s="32" t="n">
        <v>45885</v>
      </c>
      <c r="C1840" s="23" t="n">
        <v>305514</v>
      </c>
      <c r="D1840" s="23">
        <f>_xlfn.XLOOKUP(C1840,MasterSheet!H:H,MasterSheet!F:F)</f>
        <v/>
      </c>
      <c r="E1840" s="24">
        <f>SUMIFS(MasterSheet!J:J, MasterSheet!B:B, A1840, MasterSheet!D:D, B1840, MasterSheet!H:H, C1840)</f>
        <v/>
      </c>
      <c r="F1840" s="24">
        <f>E1840*D1840</f>
        <v/>
      </c>
      <c r="G1840" s="28">
        <f>SUMIFS(MasterSheet!K:K, MasterSheet!B:B, A1840, MasterSheet!D:D, B1840, MasterSheet!H:H, C1840)</f>
        <v/>
      </c>
      <c r="H1840" s="28">
        <f>G1840*D1840</f>
        <v/>
      </c>
      <c r="I1840" s="30">
        <f>SUMIFS(MasterSheet!L:L, MasterSheet!B:B, A1840, MasterSheet!D:D, B1840, MasterSheet!H:H, C1840)</f>
        <v/>
      </c>
      <c r="J1840" s="30">
        <f>I1840*D1840</f>
        <v/>
      </c>
      <c r="K1840" s="23">
        <f>UPPER(VLOOKUP(C1840,MasterSheet!H:U,14,))</f>
        <v/>
      </c>
    </row>
    <row r="1841">
      <c r="A1841" s="23" t="inlineStr">
        <is>
          <t>EED118009</t>
        </is>
      </c>
      <c r="B1841" s="32" t="n">
        <v>45885</v>
      </c>
      <c r="C1841" s="23" t="n">
        <v>307654</v>
      </c>
      <c r="D1841" s="23">
        <f>_xlfn.XLOOKUP(C1841,MasterSheet!H:H,MasterSheet!F:F)</f>
        <v/>
      </c>
      <c r="E1841" s="24">
        <f>SUMIFS(MasterSheet!J:J, MasterSheet!B:B, A1841, MasterSheet!D:D, B1841, MasterSheet!H:H, C1841)</f>
        <v/>
      </c>
      <c r="F1841" s="24">
        <f>E1841*D1841</f>
        <v/>
      </c>
      <c r="G1841" s="28">
        <f>SUMIFS(MasterSheet!K:K, MasterSheet!B:B, A1841, MasterSheet!D:D, B1841, MasterSheet!H:H, C1841)</f>
        <v/>
      </c>
      <c r="H1841" s="28">
        <f>G1841*D1841</f>
        <v/>
      </c>
      <c r="I1841" s="30">
        <f>SUMIFS(MasterSheet!L:L, MasterSheet!B:B, A1841, MasterSheet!D:D, B1841, MasterSheet!H:H, C1841)</f>
        <v/>
      </c>
      <c r="J1841" s="30">
        <f>I1841*D1841</f>
        <v/>
      </c>
      <c r="K1841" s="23">
        <f>UPPER(VLOOKUP(C1841,MasterSheet!H:U,14,))</f>
        <v/>
      </c>
    </row>
    <row r="1842">
      <c r="A1842" s="23" t="inlineStr">
        <is>
          <t>EED118009</t>
        </is>
      </c>
      <c r="B1842" s="32" t="n">
        <v>45885</v>
      </c>
      <c r="C1842" s="23" t="n">
        <v>310912</v>
      </c>
      <c r="D1842" s="23">
        <f>_xlfn.XLOOKUP(C1842,MasterSheet!H:H,MasterSheet!F:F)</f>
        <v/>
      </c>
      <c r="E1842" s="24">
        <f>SUMIFS(MasterSheet!J:J, MasterSheet!B:B, A1842, MasterSheet!D:D, B1842, MasterSheet!H:H, C1842)</f>
        <v/>
      </c>
      <c r="F1842" s="24">
        <f>E1842*D1842</f>
        <v/>
      </c>
      <c r="G1842" s="28">
        <f>SUMIFS(MasterSheet!K:K, MasterSheet!B:B, A1842, MasterSheet!D:D, B1842, MasterSheet!H:H, C1842)</f>
        <v/>
      </c>
      <c r="H1842" s="28">
        <f>G1842*D1842</f>
        <v/>
      </c>
      <c r="I1842" s="30">
        <f>SUMIFS(MasterSheet!L:L, MasterSheet!B:B, A1842, MasterSheet!D:D, B1842, MasterSheet!H:H, C1842)</f>
        <v/>
      </c>
      <c r="J1842" s="30">
        <f>I1842*D1842</f>
        <v/>
      </c>
      <c r="K1842" s="23">
        <f>UPPER(VLOOKUP(C1842,MasterSheet!H:U,14,))</f>
        <v/>
      </c>
    </row>
    <row r="1843">
      <c r="A1843" s="23" t="inlineStr">
        <is>
          <t>EED118009</t>
        </is>
      </c>
      <c r="B1843" s="32" t="n">
        <v>45885</v>
      </c>
      <c r="C1843" s="23" t="n">
        <v>317426</v>
      </c>
      <c r="D1843" s="23">
        <f>_xlfn.XLOOKUP(C1843,MasterSheet!H:H,MasterSheet!F:F)</f>
        <v/>
      </c>
      <c r="E1843" s="24">
        <f>SUMIFS(MasterSheet!J:J, MasterSheet!B:B, A1843, MasterSheet!D:D, B1843, MasterSheet!H:H, C1843)</f>
        <v/>
      </c>
      <c r="F1843" s="24">
        <f>E1843*D1843</f>
        <v/>
      </c>
      <c r="G1843" s="28">
        <f>SUMIFS(MasterSheet!K:K, MasterSheet!B:B, A1843, MasterSheet!D:D, B1843, MasterSheet!H:H, C1843)</f>
        <v/>
      </c>
      <c r="H1843" s="28">
        <f>G1843*D1843</f>
        <v/>
      </c>
      <c r="I1843" s="30">
        <f>SUMIFS(MasterSheet!L:L, MasterSheet!B:B, A1843, MasterSheet!D:D, B1843, MasterSheet!H:H, C1843)</f>
        <v/>
      </c>
      <c r="J1843" s="30">
        <f>I1843*D1843</f>
        <v/>
      </c>
      <c r="K1843" s="23">
        <f>UPPER(VLOOKUP(C1843,MasterSheet!H:U,14,))</f>
        <v/>
      </c>
    </row>
    <row r="1844">
      <c r="A1844" s="23" t="inlineStr">
        <is>
          <t>EED118009</t>
        </is>
      </c>
      <c r="B1844" s="32" t="n">
        <v>45885</v>
      </c>
      <c r="C1844" s="23" t="n">
        <v>320008</v>
      </c>
      <c r="D1844" s="23">
        <f>_xlfn.XLOOKUP(C1844,MasterSheet!H:H,MasterSheet!F:F)</f>
        <v/>
      </c>
      <c r="E1844" s="24">
        <f>SUMIFS(MasterSheet!J:J, MasterSheet!B:B, A1844, MasterSheet!D:D, B1844, MasterSheet!H:H, C1844)</f>
        <v/>
      </c>
      <c r="F1844" s="24">
        <f>E1844*D1844</f>
        <v/>
      </c>
      <c r="G1844" s="28">
        <f>SUMIFS(MasterSheet!K:K, MasterSheet!B:B, A1844, MasterSheet!D:D, B1844, MasterSheet!H:H, C1844)</f>
        <v/>
      </c>
      <c r="H1844" s="28">
        <f>G1844*D1844</f>
        <v/>
      </c>
      <c r="I1844" s="30">
        <f>SUMIFS(MasterSheet!L:L, MasterSheet!B:B, A1844, MasterSheet!D:D, B1844, MasterSheet!H:H, C1844)</f>
        <v/>
      </c>
      <c r="J1844" s="30">
        <f>I1844*D1844</f>
        <v/>
      </c>
      <c r="K1844" s="23">
        <f>UPPER(VLOOKUP(C1844,MasterSheet!H:U,14,))</f>
        <v/>
      </c>
    </row>
    <row r="1845">
      <c r="A1845" s="23" t="inlineStr">
        <is>
          <t>EED118009</t>
        </is>
      </c>
      <c r="B1845" s="32" t="n">
        <v>45885</v>
      </c>
      <c r="C1845" s="23" t="n">
        <v>320806</v>
      </c>
      <c r="D1845" s="23">
        <f>_xlfn.XLOOKUP(C1845,MasterSheet!H:H,MasterSheet!F:F)</f>
        <v/>
      </c>
      <c r="E1845" s="24">
        <f>SUMIFS(MasterSheet!J:J, MasterSheet!B:B, A1845, MasterSheet!D:D, B1845, MasterSheet!H:H, C1845)</f>
        <v/>
      </c>
      <c r="F1845" s="24">
        <f>E1845*D1845</f>
        <v/>
      </c>
      <c r="G1845" s="28">
        <f>SUMIFS(MasterSheet!K:K, MasterSheet!B:B, A1845, MasterSheet!D:D, B1845, MasterSheet!H:H, C1845)</f>
        <v/>
      </c>
      <c r="H1845" s="28">
        <f>G1845*D1845</f>
        <v/>
      </c>
      <c r="I1845" s="30">
        <f>SUMIFS(MasterSheet!L:L, MasterSheet!B:B, A1845, MasterSheet!D:D, B1845, MasterSheet!H:H, C1845)</f>
        <v/>
      </c>
      <c r="J1845" s="30">
        <f>I1845*D1845</f>
        <v/>
      </c>
      <c r="K1845" s="23">
        <f>UPPER(VLOOKUP(C1845,MasterSheet!H:U,14,))</f>
        <v/>
      </c>
    </row>
    <row r="1846">
      <c r="A1846" s="23" t="inlineStr">
        <is>
          <t>EED118009</t>
        </is>
      </c>
      <c r="B1846" s="32" t="n">
        <v>45885</v>
      </c>
      <c r="C1846" s="23" t="n">
        <v>321124</v>
      </c>
      <c r="D1846" s="23">
        <f>_xlfn.XLOOKUP(C1846,MasterSheet!H:H,MasterSheet!F:F)</f>
        <v/>
      </c>
      <c r="E1846" s="24">
        <f>SUMIFS(MasterSheet!J:J, MasterSheet!B:B, A1846, MasterSheet!D:D, B1846, MasterSheet!H:H, C1846)</f>
        <v/>
      </c>
      <c r="F1846" s="24">
        <f>E1846*D1846</f>
        <v/>
      </c>
      <c r="G1846" s="28">
        <f>SUMIFS(MasterSheet!K:K, MasterSheet!B:B, A1846, MasterSheet!D:D, B1846, MasterSheet!H:H, C1846)</f>
        <v/>
      </c>
      <c r="H1846" s="28">
        <f>G1846*D1846</f>
        <v/>
      </c>
      <c r="I1846" s="30">
        <f>SUMIFS(MasterSheet!L:L, MasterSheet!B:B, A1846, MasterSheet!D:D, B1846, MasterSheet!H:H, C1846)</f>
        <v/>
      </c>
      <c r="J1846" s="30">
        <f>I1846*D1846</f>
        <v/>
      </c>
      <c r="K1846" s="23">
        <f>UPPER(VLOOKUP(C1846,MasterSheet!H:U,14,))</f>
        <v/>
      </c>
    </row>
    <row r="1847">
      <c r="A1847" s="23" t="inlineStr">
        <is>
          <t>EED118009</t>
        </is>
      </c>
      <c r="B1847" s="32" t="n">
        <v>45885</v>
      </c>
      <c r="C1847" s="23" t="n">
        <v>329907</v>
      </c>
      <c r="D1847" s="23">
        <f>_xlfn.XLOOKUP(C1847,MasterSheet!H:H,MasterSheet!F:F)</f>
        <v/>
      </c>
      <c r="E1847" s="24">
        <f>SUMIFS(MasterSheet!J:J, MasterSheet!B:B, A1847, MasterSheet!D:D, B1847, MasterSheet!H:H, C1847)</f>
        <v/>
      </c>
      <c r="F1847" s="24">
        <f>E1847*D1847</f>
        <v/>
      </c>
      <c r="G1847" s="28">
        <f>SUMIFS(MasterSheet!K:K, MasterSheet!B:B, A1847, MasterSheet!D:D, B1847, MasterSheet!H:H, C1847)</f>
        <v/>
      </c>
      <c r="H1847" s="28">
        <f>G1847*D1847</f>
        <v/>
      </c>
      <c r="I1847" s="30">
        <f>SUMIFS(MasterSheet!L:L, MasterSheet!B:B, A1847, MasterSheet!D:D, B1847, MasterSheet!H:H, C1847)</f>
        <v/>
      </c>
      <c r="J1847" s="30">
        <f>I1847*D1847</f>
        <v/>
      </c>
      <c r="K1847" s="23">
        <f>UPPER(VLOOKUP(C1847,MasterSheet!H:U,14,))</f>
        <v/>
      </c>
    </row>
    <row r="1848">
      <c r="A1848" s="23" t="inlineStr">
        <is>
          <t>EED118009</t>
        </is>
      </c>
      <c r="B1848" s="32" t="n">
        <v>45885</v>
      </c>
      <c r="C1848" s="23" t="n">
        <v>331318</v>
      </c>
      <c r="D1848" s="23">
        <f>_xlfn.XLOOKUP(C1848,MasterSheet!H:H,MasterSheet!F:F)</f>
        <v/>
      </c>
      <c r="E1848" s="24">
        <f>SUMIFS(MasterSheet!J:J, MasterSheet!B:B, A1848, MasterSheet!D:D, B1848, MasterSheet!H:H, C1848)</f>
        <v/>
      </c>
      <c r="F1848" s="24">
        <f>E1848*D1848</f>
        <v/>
      </c>
      <c r="G1848" s="28">
        <f>SUMIFS(MasterSheet!K:K, MasterSheet!B:B, A1848, MasterSheet!D:D, B1848, MasterSheet!H:H, C1848)</f>
        <v/>
      </c>
      <c r="H1848" s="28">
        <f>G1848*D1848</f>
        <v/>
      </c>
      <c r="I1848" s="30">
        <f>SUMIFS(MasterSheet!L:L, MasterSheet!B:B, A1848, MasterSheet!D:D, B1848, MasterSheet!H:H, C1848)</f>
        <v/>
      </c>
      <c r="J1848" s="30">
        <f>I1848*D1848</f>
        <v/>
      </c>
      <c r="K1848" s="23">
        <f>UPPER(VLOOKUP(C1848,MasterSheet!H:U,14,))</f>
        <v/>
      </c>
    </row>
    <row r="1849">
      <c r="A1849" s="23" t="inlineStr">
        <is>
          <t>EED118009</t>
        </is>
      </c>
      <c r="B1849" s="32" t="n">
        <v>45885</v>
      </c>
      <c r="C1849" s="23" t="n">
        <v>333810</v>
      </c>
      <c r="D1849" s="23">
        <f>_xlfn.XLOOKUP(C1849,MasterSheet!H:H,MasterSheet!F:F)</f>
        <v/>
      </c>
      <c r="E1849" s="24">
        <f>SUMIFS(MasterSheet!J:J, MasterSheet!B:B, A1849, MasterSheet!D:D, B1849, MasterSheet!H:H, C1849)</f>
        <v/>
      </c>
      <c r="F1849" s="24">
        <f>E1849*D1849</f>
        <v/>
      </c>
      <c r="G1849" s="28">
        <f>SUMIFS(MasterSheet!K:K, MasterSheet!B:B, A1849, MasterSheet!D:D, B1849, MasterSheet!H:H, C1849)</f>
        <v/>
      </c>
      <c r="H1849" s="28">
        <f>G1849*D1849</f>
        <v/>
      </c>
      <c r="I1849" s="30">
        <f>SUMIFS(MasterSheet!L:L, MasterSheet!B:B, A1849, MasterSheet!D:D, B1849, MasterSheet!H:H, C1849)</f>
        <v/>
      </c>
      <c r="J1849" s="30">
        <f>I1849*D1849</f>
        <v/>
      </c>
      <c r="K1849" s="23">
        <f>UPPER(VLOOKUP(C1849,MasterSheet!H:U,14,))</f>
        <v/>
      </c>
    </row>
    <row r="1850">
      <c r="A1850" s="23" t="inlineStr">
        <is>
          <t>EED118009</t>
        </is>
      </c>
      <c r="B1850" s="32" t="n">
        <v>45885</v>
      </c>
      <c r="C1850" s="23" t="n">
        <v>338304</v>
      </c>
      <c r="D1850" s="23">
        <f>_xlfn.XLOOKUP(C1850,MasterSheet!H:H,MasterSheet!F:F)</f>
        <v/>
      </c>
      <c r="E1850" s="24">
        <f>SUMIFS(MasterSheet!J:J, MasterSheet!B:B, A1850, MasterSheet!D:D, B1850, MasterSheet!H:H, C1850)</f>
        <v/>
      </c>
      <c r="F1850" s="24">
        <f>E1850*D1850</f>
        <v/>
      </c>
      <c r="G1850" s="28">
        <f>SUMIFS(MasterSheet!K:K, MasterSheet!B:B, A1850, MasterSheet!D:D, B1850, MasterSheet!H:H, C1850)</f>
        <v/>
      </c>
      <c r="H1850" s="28">
        <f>G1850*D1850</f>
        <v/>
      </c>
      <c r="I1850" s="30">
        <f>SUMIFS(MasterSheet!L:L, MasterSheet!B:B, A1850, MasterSheet!D:D, B1850, MasterSheet!H:H, C1850)</f>
        <v/>
      </c>
      <c r="J1850" s="30">
        <f>I1850*D1850</f>
        <v/>
      </c>
      <c r="K1850" s="23">
        <f>UPPER(VLOOKUP(C1850,MasterSheet!H:U,14,))</f>
        <v/>
      </c>
    </row>
    <row r="1851">
      <c r="A1851" s="23" t="inlineStr">
        <is>
          <t>EED118009</t>
        </is>
      </c>
      <c r="B1851" s="32" t="n">
        <v>45885</v>
      </c>
      <c r="C1851" s="23" t="n">
        <v>341626</v>
      </c>
      <c r="D1851" s="23">
        <f>_xlfn.XLOOKUP(C1851,MasterSheet!H:H,MasterSheet!F:F)</f>
        <v/>
      </c>
      <c r="E1851" s="24">
        <f>SUMIFS(MasterSheet!J:J, MasterSheet!B:B, A1851, MasterSheet!D:D, B1851, MasterSheet!H:H, C1851)</f>
        <v/>
      </c>
      <c r="F1851" s="24">
        <f>E1851*D1851</f>
        <v/>
      </c>
      <c r="G1851" s="28">
        <f>SUMIFS(MasterSheet!K:K, MasterSheet!B:B, A1851, MasterSheet!D:D, B1851, MasterSheet!H:H, C1851)</f>
        <v/>
      </c>
      <c r="H1851" s="28">
        <f>G1851*D1851</f>
        <v/>
      </c>
      <c r="I1851" s="30">
        <f>SUMIFS(MasterSheet!L:L, MasterSheet!B:B, A1851, MasterSheet!D:D, B1851, MasterSheet!H:H, C1851)</f>
        <v/>
      </c>
      <c r="J1851" s="30">
        <f>I1851*D1851</f>
        <v/>
      </c>
      <c r="K1851" s="23">
        <f>UPPER(VLOOKUP(C1851,MasterSheet!H:U,14,))</f>
        <v/>
      </c>
    </row>
    <row r="1852">
      <c r="A1852" s="23" t="inlineStr">
        <is>
          <t>EED118009</t>
        </is>
      </c>
      <c r="B1852" s="32" t="n">
        <v>45885</v>
      </c>
      <c r="C1852" s="23" t="n">
        <v>352904</v>
      </c>
      <c r="D1852" s="23">
        <f>_xlfn.XLOOKUP(C1852,MasterSheet!H:H,MasterSheet!F:F)</f>
        <v/>
      </c>
      <c r="E1852" s="24">
        <f>SUMIFS(MasterSheet!J:J, MasterSheet!B:B, A1852, MasterSheet!D:D, B1852, MasterSheet!H:H, C1852)</f>
        <v/>
      </c>
      <c r="F1852" s="24">
        <f>E1852*D1852</f>
        <v/>
      </c>
      <c r="G1852" s="28">
        <f>SUMIFS(MasterSheet!K:K, MasterSheet!B:B, A1852, MasterSheet!D:D, B1852, MasterSheet!H:H, C1852)</f>
        <v/>
      </c>
      <c r="H1852" s="28">
        <f>G1852*D1852</f>
        <v/>
      </c>
      <c r="I1852" s="30">
        <f>SUMIFS(MasterSheet!L:L, MasterSheet!B:B, A1852, MasterSheet!D:D, B1852, MasterSheet!H:H, C1852)</f>
        <v/>
      </c>
      <c r="J1852" s="30">
        <f>I1852*D1852</f>
        <v/>
      </c>
      <c r="K1852" s="23">
        <f>UPPER(VLOOKUP(C1852,MasterSheet!H:U,14,))</f>
        <v/>
      </c>
    </row>
    <row r="1853">
      <c r="A1853" s="23" t="inlineStr">
        <is>
          <t>EED118009</t>
        </is>
      </c>
      <c r="B1853" s="32" t="n">
        <v>45885</v>
      </c>
      <c r="C1853" s="23" t="n">
        <v>352906</v>
      </c>
      <c r="D1853" s="23">
        <f>_xlfn.XLOOKUP(C1853,MasterSheet!H:H,MasterSheet!F:F)</f>
        <v/>
      </c>
      <c r="E1853" s="24">
        <f>SUMIFS(MasterSheet!J:J, MasterSheet!B:B, A1853, MasterSheet!D:D, B1853, MasterSheet!H:H, C1853)</f>
        <v/>
      </c>
      <c r="F1853" s="24">
        <f>E1853*D1853</f>
        <v/>
      </c>
      <c r="G1853" s="28">
        <f>SUMIFS(MasterSheet!K:K, MasterSheet!B:B, A1853, MasterSheet!D:D, B1853, MasterSheet!H:H, C1853)</f>
        <v/>
      </c>
      <c r="H1853" s="28">
        <f>G1853*D1853</f>
        <v/>
      </c>
      <c r="I1853" s="30">
        <f>SUMIFS(MasterSheet!L:L, MasterSheet!B:B, A1853, MasterSheet!D:D, B1853, MasterSheet!H:H, C1853)</f>
        <v/>
      </c>
      <c r="J1853" s="30">
        <f>I1853*D1853</f>
        <v/>
      </c>
      <c r="K1853" s="23">
        <f>UPPER(VLOOKUP(C1853,MasterSheet!H:U,14,))</f>
        <v/>
      </c>
    </row>
    <row r="1854">
      <c r="A1854" s="23" t="inlineStr">
        <is>
          <t>EED118009</t>
        </is>
      </c>
      <c r="B1854" s="32" t="n">
        <v>45885</v>
      </c>
      <c r="C1854" s="23" t="n">
        <v>353226</v>
      </c>
      <c r="D1854" s="23">
        <f>_xlfn.XLOOKUP(C1854,MasterSheet!H:H,MasterSheet!F:F)</f>
        <v/>
      </c>
      <c r="E1854" s="24">
        <f>SUMIFS(MasterSheet!J:J, MasterSheet!B:B, A1854, MasterSheet!D:D, B1854, MasterSheet!H:H, C1854)</f>
        <v/>
      </c>
      <c r="F1854" s="24">
        <f>E1854*D1854</f>
        <v/>
      </c>
      <c r="G1854" s="28">
        <f>SUMIFS(MasterSheet!K:K, MasterSheet!B:B, A1854, MasterSheet!D:D, B1854, MasterSheet!H:H, C1854)</f>
        <v/>
      </c>
      <c r="H1854" s="28">
        <f>G1854*D1854</f>
        <v/>
      </c>
      <c r="I1854" s="30">
        <f>SUMIFS(MasterSheet!L:L, MasterSheet!B:B, A1854, MasterSheet!D:D, B1854, MasterSheet!H:H, C1854)</f>
        <v/>
      </c>
      <c r="J1854" s="30">
        <f>I1854*D1854</f>
        <v/>
      </c>
      <c r="K1854" s="23">
        <f>UPPER(VLOOKUP(C1854,MasterSheet!H:U,14,))</f>
        <v/>
      </c>
    </row>
    <row r="1855">
      <c r="A1855" s="23" t="inlineStr">
        <is>
          <t>EED118009</t>
        </is>
      </c>
      <c r="B1855" s="32" t="n">
        <v>45885</v>
      </c>
      <c r="C1855" s="23" t="n">
        <v>353272</v>
      </c>
      <c r="D1855" s="23">
        <f>_xlfn.XLOOKUP(C1855,MasterSheet!H:H,MasterSheet!F:F)</f>
        <v/>
      </c>
      <c r="E1855" s="24">
        <f>SUMIFS(MasterSheet!J:J, MasterSheet!B:B, A1855, MasterSheet!D:D, B1855, MasterSheet!H:H, C1855)</f>
        <v/>
      </c>
      <c r="F1855" s="24">
        <f>E1855*D1855</f>
        <v/>
      </c>
      <c r="G1855" s="28">
        <f>SUMIFS(MasterSheet!K:K, MasterSheet!B:B, A1855, MasterSheet!D:D, B1855, MasterSheet!H:H, C1855)</f>
        <v/>
      </c>
      <c r="H1855" s="28">
        <f>G1855*D1855</f>
        <v/>
      </c>
      <c r="I1855" s="30">
        <f>SUMIFS(MasterSheet!L:L, MasterSheet!B:B, A1855, MasterSheet!D:D, B1855, MasterSheet!H:H, C1855)</f>
        <v/>
      </c>
      <c r="J1855" s="30">
        <f>I1855*D1855</f>
        <v/>
      </c>
      <c r="K1855" s="23">
        <f>UPPER(VLOOKUP(C1855,MasterSheet!H:U,14,))</f>
        <v/>
      </c>
    </row>
    <row r="1856">
      <c r="A1856" s="23" t="inlineStr">
        <is>
          <t>EED118009</t>
        </is>
      </c>
      <c r="B1856" s="32" t="n">
        <v>45885</v>
      </c>
      <c r="C1856" s="23" t="n">
        <v>354515</v>
      </c>
      <c r="D1856" s="23">
        <f>_xlfn.XLOOKUP(C1856,MasterSheet!H:H,MasterSheet!F:F)</f>
        <v/>
      </c>
      <c r="E1856" s="24">
        <f>SUMIFS(MasterSheet!J:J, MasterSheet!B:B, A1856, MasterSheet!D:D, B1856, MasterSheet!H:H, C1856)</f>
        <v/>
      </c>
      <c r="F1856" s="24">
        <f>E1856*D1856</f>
        <v/>
      </c>
      <c r="G1856" s="28">
        <f>SUMIFS(MasterSheet!K:K, MasterSheet!B:B, A1856, MasterSheet!D:D, B1856, MasterSheet!H:H, C1856)</f>
        <v/>
      </c>
      <c r="H1856" s="28">
        <f>G1856*D1856</f>
        <v/>
      </c>
      <c r="I1856" s="30">
        <f>SUMIFS(MasterSheet!L:L, MasterSheet!B:B, A1856, MasterSheet!D:D, B1856, MasterSheet!H:H, C1856)</f>
        <v/>
      </c>
      <c r="J1856" s="30">
        <f>I1856*D1856</f>
        <v/>
      </c>
      <c r="K1856" s="23">
        <f>UPPER(VLOOKUP(C1856,MasterSheet!H:U,14,))</f>
        <v/>
      </c>
    </row>
    <row r="1857">
      <c r="A1857" s="23" t="inlineStr">
        <is>
          <t>EED118009</t>
        </is>
      </c>
      <c r="B1857" s="32" t="n">
        <v>45885</v>
      </c>
      <c r="C1857" s="23" t="n">
        <v>362504</v>
      </c>
      <c r="D1857" s="23">
        <f>_xlfn.XLOOKUP(C1857,MasterSheet!H:H,MasterSheet!F:F)</f>
        <v/>
      </c>
      <c r="E1857" s="24">
        <f>SUMIFS(MasterSheet!J:J, MasterSheet!B:B, A1857, MasterSheet!D:D, B1857, MasterSheet!H:H, C1857)</f>
        <v/>
      </c>
      <c r="F1857" s="24">
        <f>E1857*D1857</f>
        <v/>
      </c>
      <c r="G1857" s="28">
        <f>SUMIFS(MasterSheet!K:K, MasterSheet!B:B, A1857, MasterSheet!D:D, B1857, MasterSheet!H:H, C1857)</f>
        <v/>
      </c>
      <c r="H1857" s="28">
        <f>G1857*D1857</f>
        <v/>
      </c>
      <c r="I1857" s="30">
        <f>SUMIFS(MasterSheet!L:L, MasterSheet!B:B, A1857, MasterSheet!D:D, B1857, MasterSheet!H:H, C1857)</f>
        <v/>
      </c>
      <c r="J1857" s="30">
        <f>I1857*D1857</f>
        <v/>
      </c>
      <c r="K1857" s="23">
        <f>UPPER(VLOOKUP(C1857,MasterSheet!H:U,14,))</f>
        <v/>
      </c>
    </row>
    <row r="1858">
      <c r="A1858" s="23" t="inlineStr">
        <is>
          <t>EED118009</t>
        </is>
      </c>
      <c r="B1858" s="32" t="n">
        <v>45885</v>
      </c>
      <c r="C1858" s="23" t="n">
        <v>362538</v>
      </c>
      <c r="D1858" s="23">
        <f>_xlfn.XLOOKUP(C1858,MasterSheet!H:H,MasterSheet!F:F)</f>
        <v/>
      </c>
      <c r="E1858" s="24">
        <f>SUMIFS(MasterSheet!J:J, MasterSheet!B:B, A1858, MasterSheet!D:D, B1858, MasterSheet!H:H, C1858)</f>
        <v/>
      </c>
      <c r="F1858" s="24">
        <f>E1858*D1858</f>
        <v/>
      </c>
      <c r="G1858" s="28">
        <f>SUMIFS(MasterSheet!K:K, MasterSheet!B:B, A1858, MasterSheet!D:D, B1858, MasterSheet!H:H, C1858)</f>
        <v/>
      </c>
      <c r="H1858" s="28">
        <f>G1858*D1858</f>
        <v/>
      </c>
      <c r="I1858" s="30">
        <f>SUMIFS(MasterSheet!L:L, MasterSheet!B:B, A1858, MasterSheet!D:D, B1858, MasterSheet!H:H, C1858)</f>
        <v/>
      </c>
      <c r="J1858" s="30">
        <f>I1858*D1858</f>
        <v/>
      </c>
      <c r="K1858" s="23">
        <f>UPPER(VLOOKUP(C1858,MasterSheet!H:U,14,))</f>
        <v/>
      </c>
    </row>
    <row r="1859">
      <c r="A1859" s="23" t="inlineStr">
        <is>
          <t>EED118009</t>
        </is>
      </c>
      <c r="B1859" s="32" t="n">
        <v>45885</v>
      </c>
      <c r="C1859" s="23" t="n">
        <v>364108</v>
      </c>
      <c r="D1859" s="23">
        <f>_xlfn.XLOOKUP(C1859,MasterSheet!H:H,MasterSheet!F:F)</f>
        <v/>
      </c>
      <c r="E1859" s="24">
        <f>SUMIFS(MasterSheet!J:J, MasterSheet!B:B, A1859, MasterSheet!D:D, B1859, MasterSheet!H:H, C1859)</f>
        <v/>
      </c>
      <c r="F1859" s="24">
        <f>E1859*D1859</f>
        <v/>
      </c>
      <c r="G1859" s="28">
        <f>SUMIFS(MasterSheet!K:K, MasterSheet!B:B, A1859, MasterSheet!D:D, B1859, MasterSheet!H:H, C1859)</f>
        <v/>
      </c>
      <c r="H1859" s="28">
        <f>G1859*D1859</f>
        <v/>
      </c>
      <c r="I1859" s="30">
        <f>SUMIFS(MasterSheet!L:L, MasterSheet!B:B, A1859, MasterSheet!D:D, B1859, MasterSheet!H:H, C1859)</f>
        <v/>
      </c>
      <c r="J1859" s="30">
        <f>I1859*D1859</f>
        <v/>
      </c>
      <c r="K1859" s="23">
        <f>UPPER(VLOOKUP(C1859,MasterSheet!H:U,14,))</f>
        <v/>
      </c>
    </row>
    <row r="1860">
      <c r="A1860" s="23" t="inlineStr">
        <is>
          <t>EED118009</t>
        </is>
      </c>
      <c r="B1860" s="32" t="n">
        <v>45885</v>
      </c>
      <c r="C1860" s="23" t="n">
        <v>375020</v>
      </c>
      <c r="D1860" s="23">
        <f>_xlfn.XLOOKUP(C1860,MasterSheet!H:H,MasterSheet!F:F)</f>
        <v/>
      </c>
      <c r="E1860" s="24">
        <f>SUMIFS(MasterSheet!J:J, MasterSheet!B:B, A1860, MasterSheet!D:D, B1860, MasterSheet!H:H, C1860)</f>
        <v/>
      </c>
      <c r="F1860" s="24">
        <f>E1860*D1860</f>
        <v/>
      </c>
      <c r="G1860" s="28">
        <f>SUMIFS(MasterSheet!K:K, MasterSheet!B:B, A1860, MasterSheet!D:D, B1860, MasterSheet!H:H, C1860)</f>
        <v/>
      </c>
      <c r="H1860" s="28">
        <f>G1860*D1860</f>
        <v/>
      </c>
      <c r="I1860" s="30">
        <f>SUMIFS(MasterSheet!L:L, MasterSheet!B:B, A1860, MasterSheet!D:D, B1860, MasterSheet!H:H, C1860)</f>
        <v/>
      </c>
      <c r="J1860" s="30">
        <f>I1860*D1860</f>
        <v/>
      </c>
      <c r="K1860" s="23">
        <f>UPPER(VLOOKUP(C1860,MasterSheet!H:U,14,))</f>
        <v/>
      </c>
    </row>
    <row r="1861">
      <c r="A1861" s="23" t="inlineStr">
        <is>
          <t>EED118009</t>
        </is>
      </c>
      <c r="B1861" s="32" t="n">
        <v>45885</v>
      </c>
      <c r="C1861" s="23" t="n">
        <v>393512</v>
      </c>
      <c r="D1861" s="23">
        <f>_xlfn.XLOOKUP(C1861,MasterSheet!H:H,MasterSheet!F:F)</f>
        <v/>
      </c>
      <c r="E1861" s="24">
        <f>SUMIFS(MasterSheet!J:J, MasterSheet!B:B, A1861, MasterSheet!D:D, B1861, MasterSheet!H:H, C1861)</f>
        <v/>
      </c>
      <c r="F1861" s="24">
        <f>E1861*D1861</f>
        <v/>
      </c>
      <c r="G1861" s="28">
        <f>SUMIFS(MasterSheet!K:K, MasterSheet!B:B, A1861, MasterSheet!D:D, B1861, MasterSheet!H:H, C1861)</f>
        <v/>
      </c>
      <c r="H1861" s="28">
        <f>G1861*D1861</f>
        <v/>
      </c>
      <c r="I1861" s="30">
        <f>SUMIFS(MasterSheet!L:L, MasterSheet!B:B, A1861, MasterSheet!D:D, B1861, MasterSheet!H:H, C1861)</f>
        <v/>
      </c>
      <c r="J1861" s="30">
        <f>I1861*D1861</f>
        <v/>
      </c>
      <c r="K1861" s="23">
        <f>UPPER(VLOOKUP(C1861,MasterSheet!H:U,14,))</f>
        <v/>
      </c>
    </row>
    <row r="1862">
      <c r="A1862" s="23" t="inlineStr">
        <is>
          <t>EED118009</t>
        </is>
      </c>
      <c r="B1862" s="32" t="n">
        <v>45885</v>
      </c>
      <c r="C1862" s="23" t="n">
        <v>400134</v>
      </c>
      <c r="D1862" s="23">
        <f>_xlfn.XLOOKUP(C1862,MasterSheet!H:H,MasterSheet!F:F)</f>
        <v/>
      </c>
      <c r="E1862" s="24">
        <f>SUMIFS(MasterSheet!J:J, MasterSheet!B:B, A1862, MasterSheet!D:D, B1862, MasterSheet!H:H, C1862)</f>
        <v/>
      </c>
      <c r="F1862" s="24">
        <f>E1862*D1862</f>
        <v/>
      </c>
      <c r="G1862" s="28">
        <f>SUMIFS(MasterSheet!K:K, MasterSheet!B:B, A1862, MasterSheet!D:D, B1862, MasterSheet!H:H, C1862)</f>
        <v/>
      </c>
      <c r="H1862" s="28">
        <f>G1862*D1862</f>
        <v/>
      </c>
      <c r="I1862" s="30">
        <f>SUMIFS(MasterSheet!L:L, MasterSheet!B:B, A1862, MasterSheet!D:D, B1862, MasterSheet!H:H, C1862)</f>
        <v/>
      </c>
      <c r="J1862" s="30">
        <f>I1862*D1862</f>
        <v/>
      </c>
      <c r="K1862" s="23">
        <f>UPPER(VLOOKUP(C1862,MasterSheet!H:U,14,))</f>
        <v/>
      </c>
    </row>
    <row r="1863">
      <c r="A1863" s="23" t="inlineStr">
        <is>
          <t>EED118009</t>
        </is>
      </c>
      <c r="B1863" s="32" t="n">
        <v>45885</v>
      </c>
      <c r="C1863" s="23" t="n">
        <v>400139</v>
      </c>
      <c r="D1863" s="23">
        <f>_xlfn.XLOOKUP(C1863,MasterSheet!H:H,MasterSheet!F:F)</f>
        <v/>
      </c>
      <c r="E1863" s="24">
        <f>SUMIFS(MasterSheet!J:J, MasterSheet!B:B, A1863, MasterSheet!D:D, B1863, MasterSheet!H:H, C1863)</f>
        <v/>
      </c>
      <c r="F1863" s="24">
        <f>E1863*D1863</f>
        <v/>
      </c>
      <c r="G1863" s="28">
        <f>SUMIFS(MasterSheet!K:K, MasterSheet!B:B, A1863, MasterSheet!D:D, B1863, MasterSheet!H:H, C1863)</f>
        <v/>
      </c>
      <c r="H1863" s="28">
        <f>G1863*D1863</f>
        <v/>
      </c>
      <c r="I1863" s="30">
        <f>SUMIFS(MasterSheet!L:L, MasterSheet!B:B, A1863, MasterSheet!D:D, B1863, MasterSheet!H:H, C1863)</f>
        <v/>
      </c>
      <c r="J1863" s="30">
        <f>I1863*D1863</f>
        <v/>
      </c>
      <c r="K1863" s="23">
        <f>UPPER(VLOOKUP(C1863,MasterSheet!H:U,14,))</f>
        <v/>
      </c>
    </row>
    <row r="1864">
      <c r="A1864" s="23" t="inlineStr">
        <is>
          <t>EED118009</t>
        </is>
      </c>
      <c r="B1864" s="32" t="n">
        <v>45885</v>
      </c>
      <c r="C1864" s="23" t="n">
        <v>400150</v>
      </c>
      <c r="D1864" s="23">
        <f>_xlfn.XLOOKUP(C1864,MasterSheet!H:H,MasterSheet!F:F)</f>
        <v/>
      </c>
      <c r="E1864" s="24">
        <f>SUMIFS(MasterSheet!J:J, MasterSheet!B:B, A1864, MasterSheet!D:D, B1864, MasterSheet!H:H, C1864)</f>
        <v/>
      </c>
      <c r="F1864" s="24">
        <f>E1864*D1864</f>
        <v/>
      </c>
      <c r="G1864" s="28">
        <f>SUMIFS(MasterSheet!K:K, MasterSheet!B:B, A1864, MasterSheet!D:D, B1864, MasterSheet!H:H, C1864)</f>
        <v/>
      </c>
      <c r="H1864" s="28">
        <f>G1864*D1864</f>
        <v/>
      </c>
      <c r="I1864" s="30">
        <f>SUMIFS(MasterSheet!L:L, MasterSheet!B:B, A1864, MasterSheet!D:D, B1864, MasterSheet!H:H, C1864)</f>
        <v/>
      </c>
      <c r="J1864" s="30">
        <f>I1864*D1864</f>
        <v/>
      </c>
      <c r="K1864" s="23">
        <f>UPPER(VLOOKUP(C1864,MasterSheet!H:U,14,))</f>
        <v/>
      </c>
    </row>
    <row r="1865">
      <c r="A1865" s="23" t="inlineStr">
        <is>
          <t>EED118009</t>
        </is>
      </c>
      <c r="B1865" s="32" t="n">
        <v>45885</v>
      </c>
      <c r="C1865" s="23" t="n">
        <v>400260</v>
      </c>
      <c r="D1865" s="23">
        <f>_xlfn.XLOOKUP(C1865,MasterSheet!H:H,MasterSheet!F:F)</f>
        <v/>
      </c>
      <c r="E1865" s="24">
        <f>SUMIFS(MasterSheet!J:J, MasterSheet!B:B, A1865, MasterSheet!D:D, B1865, MasterSheet!H:H, C1865)</f>
        <v/>
      </c>
      <c r="F1865" s="24">
        <f>E1865*D1865</f>
        <v/>
      </c>
      <c r="G1865" s="28">
        <f>SUMIFS(MasterSheet!K:K, MasterSheet!B:B, A1865, MasterSheet!D:D, B1865, MasterSheet!H:H, C1865)</f>
        <v/>
      </c>
      <c r="H1865" s="28">
        <f>G1865*D1865</f>
        <v/>
      </c>
      <c r="I1865" s="30">
        <f>SUMIFS(MasterSheet!L:L, MasterSheet!B:B, A1865, MasterSheet!D:D, B1865, MasterSheet!H:H, C1865)</f>
        <v/>
      </c>
      <c r="J1865" s="30">
        <f>I1865*D1865</f>
        <v/>
      </c>
      <c r="K1865" s="23">
        <f>UPPER(VLOOKUP(C1865,MasterSheet!H:U,14,))</f>
        <v/>
      </c>
    </row>
    <row r="1866">
      <c r="A1866" s="23" t="inlineStr">
        <is>
          <t>EED118009</t>
        </is>
      </c>
      <c r="B1866" s="32" t="n">
        <v>45885</v>
      </c>
      <c r="C1866" s="23" t="n">
        <v>401208</v>
      </c>
      <c r="D1866" s="23">
        <f>_xlfn.XLOOKUP(C1866,MasterSheet!H:H,MasterSheet!F:F)</f>
        <v/>
      </c>
      <c r="E1866" s="24">
        <f>SUMIFS(MasterSheet!J:J, MasterSheet!B:B, A1866, MasterSheet!D:D, B1866, MasterSheet!H:H, C1866)</f>
        <v/>
      </c>
      <c r="F1866" s="24">
        <f>E1866*D1866</f>
        <v/>
      </c>
      <c r="G1866" s="28">
        <f>SUMIFS(MasterSheet!K:K, MasterSheet!B:B, A1866, MasterSheet!D:D, B1866, MasterSheet!H:H, C1866)</f>
        <v/>
      </c>
      <c r="H1866" s="28">
        <f>G1866*D1866</f>
        <v/>
      </c>
      <c r="I1866" s="30">
        <f>SUMIFS(MasterSheet!L:L, MasterSheet!B:B, A1866, MasterSheet!D:D, B1866, MasterSheet!H:H, C1866)</f>
        <v/>
      </c>
      <c r="J1866" s="30">
        <f>I1866*D1866</f>
        <v/>
      </c>
      <c r="K1866" s="23">
        <f>UPPER(VLOOKUP(C1866,MasterSheet!H:U,14,))</f>
        <v/>
      </c>
    </row>
    <row r="1867">
      <c r="A1867" s="23" t="inlineStr">
        <is>
          <t>EED118009</t>
        </is>
      </c>
      <c r="B1867" s="32" t="n">
        <v>45885</v>
      </c>
      <c r="C1867" s="23" t="n">
        <v>405203</v>
      </c>
      <c r="D1867" s="23">
        <f>_xlfn.XLOOKUP(C1867,MasterSheet!H:H,MasterSheet!F:F)</f>
        <v/>
      </c>
      <c r="E1867" s="24">
        <f>SUMIFS(MasterSheet!J:J, MasterSheet!B:B, A1867, MasterSheet!D:D, B1867, MasterSheet!H:H, C1867)</f>
        <v/>
      </c>
      <c r="F1867" s="24">
        <f>E1867*D1867</f>
        <v/>
      </c>
      <c r="G1867" s="28">
        <f>SUMIFS(MasterSheet!K:K, MasterSheet!B:B, A1867, MasterSheet!D:D, B1867, MasterSheet!H:H, C1867)</f>
        <v/>
      </c>
      <c r="H1867" s="28">
        <f>G1867*D1867</f>
        <v/>
      </c>
      <c r="I1867" s="30">
        <f>SUMIFS(MasterSheet!L:L, MasterSheet!B:B, A1867, MasterSheet!D:D, B1867, MasterSheet!H:H, C1867)</f>
        <v/>
      </c>
      <c r="J1867" s="30">
        <f>I1867*D1867</f>
        <v/>
      </c>
      <c r="K1867" s="23">
        <f>UPPER(VLOOKUP(C1867,MasterSheet!H:U,14,))</f>
        <v/>
      </c>
    </row>
    <row r="1868">
      <c r="A1868" s="23" t="inlineStr">
        <is>
          <t>EED118009</t>
        </is>
      </c>
      <c r="B1868" s="32" t="n">
        <v>45885</v>
      </c>
      <c r="C1868" s="23" t="n">
        <v>405718</v>
      </c>
      <c r="D1868" s="23">
        <f>_xlfn.XLOOKUP(C1868,MasterSheet!H:H,MasterSheet!F:F)</f>
        <v/>
      </c>
      <c r="E1868" s="24">
        <f>SUMIFS(MasterSheet!J:J, MasterSheet!B:B, A1868, MasterSheet!D:D, B1868, MasterSheet!H:H, C1868)</f>
        <v/>
      </c>
      <c r="F1868" s="24">
        <f>E1868*D1868</f>
        <v/>
      </c>
      <c r="G1868" s="28">
        <f>SUMIFS(MasterSheet!K:K, MasterSheet!B:B, A1868, MasterSheet!D:D, B1868, MasterSheet!H:H, C1868)</f>
        <v/>
      </c>
      <c r="H1868" s="28">
        <f>G1868*D1868</f>
        <v/>
      </c>
      <c r="I1868" s="30">
        <f>SUMIFS(MasterSheet!L:L, MasterSheet!B:B, A1868, MasterSheet!D:D, B1868, MasterSheet!H:H, C1868)</f>
        <v/>
      </c>
      <c r="J1868" s="30">
        <f>I1868*D1868</f>
        <v/>
      </c>
      <c r="K1868" s="23">
        <f>UPPER(VLOOKUP(C1868,MasterSheet!H:U,14,))</f>
        <v/>
      </c>
    </row>
    <row r="1869">
      <c r="A1869" s="23" t="inlineStr">
        <is>
          <t>EED118009</t>
        </is>
      </c>
      <c r="B1869" s="32" t="n">
        <v>45885</v>
      </c>
      <c r="C1869" s="23" t="n">
        <v>406421</v>
      </c>
      <c r="D1869" s="23">
        <f>_xlfn.XLOOKUP(C1869,MasterSheet!H:H,MasterSheet!F:F)</f>
        <v/>
      </c>
      <c r="E1869" s="24">
        <f>SUMIFS(MasterSheet!J:J, MasterSheet!B:B, A1869, MasterSheet!D:D, B1869, MasterSheet!H:H, C1869)</f>
        <v/>
      </c>
      <c r="F1869" s="24">
        <f>E1869*D1869</f>
        <v/>
      </c>
      <c r="G1869" s="28">
        <f>SUMIFS(MasterSheet!K:K, MasterSheet!B:B, A1869, MasterSheet!D:D, B1869, MasterSheet!H:H, C1869)</f>
        <v/>
      </c>
      <c r="H1869" s="28">
        <f>G1869*D1869</f>
        <v/>
      </c>
      <c r="I1869" s="30">
        <f>SUMIFS(MasterSheet!L:L, MasterSheet!B:B, A1869, MasterSheet!D:D, B1869, MasterSheet!H:H, C1869)</f>
        <v/>
      </c>
      <c r="J1869" s="30">
        <f>I1869*D1869</f>
        <v/>
      </c>
      <c r="K1869" s="23">
        <f>UPPER(VLOOKUP(C1869,MasterSheet!H:U,14,))</f>
        <v/>
      </c>
    </row>
    <row r="1870">
      <c r="A1870" s="23" t="inlineStr">
        <is>
          <t>EED118009</t>
        </is>
      </c>
      <c r="B1870" s="32" t="n">
        <v>45885</v>
      </c>
      <c r="C1870" s="23" t="n">
        <v>407122</v>
      </c>
      <c r="D1870" s="23">
        <f>_xlfn.XLOOKUP(C1870,MasterSheet!H:H,MasterSheet!F:F)</f>
        <v/>
      </c>
      <c r="E1870" s="24">
        <f>SUMIFS(MasterSheet!J:J, MasterSheet!B:B, A1870, MasterSheet!D:D, B1870, MasterSheet!H:H, C1870)</f>
        <v/>
      </c>
      <c r="F1870" s="24">
        <f>E1870*D1870</f>
        <v/>
      </c>
      <c r="G1870" s="28">
        <f>SUMIFS(MasterSheet!K:K, MasterSheet!B:B, A1870, MasterSheet!D:D, B1870, MasterSheet!H:H, C1870)</f>
        <v/>
      </c>
      <c r="H1870" s="28">
        <f>G1870*D1870</f>
        <v/>
      </c>
      <c r="I1870" s="30">
        <f>SUMIFS(MasterSheet!L:L, MasterSheet!B:B, A1870, MasterSheet!D:D, B1870, MasterSheet!H:H, C1870)</f>
        <v/>
      </c>
      <c r="J1870" s="30">
        <f>I1870*D1870</f>
        <v/>
      </c>
      <c r="K1870" s="23">
        <f>UPPER(VLOOKUP(C1870,MasterSheet!H:U,14,))</f>
        <v/>
      </c>
    </row>
    <row r="1871">
      <c r="A1871" s="23" t="inlineStr">
        <is>
          <t>EED118009</t>
        </is>
      </c>
      <c r="B1871" s="32" t="n">
        <v>45885</v>
      </c>
      <c r="C1871" s="23" t="n">
        <v>420301</v>
      </c>
      <c r="D1871" s="23">
        <f>_xlfn.XLOOKUP(C1871,MasterSheet!H:H,MasterSheet!F:F)</f>
        <v/>
      </c>
      <c r="E1871" s="24">
        <f>SUMIFS(MasterSheet!J:J, MasterSheet!B:B, A1871, MasterSheet!D:D, B1871, MasterSheet!H:H, C1871)</f>
        <v/>
      </c>
      <c r="F1871" s="24">
        <f>E1871*D1871</f>
        <v/>
      </c>
      <c r="G1871" s="28">
        <f>SUMIFS(MasterSheet!K:K, MasterSheet!B:B, A1871, MasterSheet!D:D, B1871, MasterSheet!H:H, C1871)</f>
        <v/>
      </c>
      <c r="H1871" s="28">
        <f>G1871*D1871</f>
        <v/>
      </c>
      <c r="I1871" s="30">
        <f>SUMIFS(MasterSheet!L:L, MasterSheet!B:B, A1871, MasterSheet!D:D, B1871, MasterSheet!H:H, C1871)</f>
        <v/>
      </c>
      <c r="J1871" s="30">
        <f>I1871*D1871</f>
        <v/>
      </c>
      <c r="K1871" s="23">
        <f>UPPER(VLOOKUP(C1871,MasterSheet!H:U,14,))</f>
        <v/>
      </c>
    </row>
    <row r="1872">
      <c r="A1872" s="23" t="inlineStr">
        <is>
          <t>EED118009</t>
        </is>
      </c>
      <c r="B1872" s="32" t="n">
        <v>45885</v>
      </c>
      <c r="C1872" s="23" t="n">
        <v>420302</v>
      </c>
      <c r="D1872" s="23">
        <f>_xlfn.XLOOKUP(C1872,MasterSheet!H:H,MasterSheet!F:F)</f>
        <v/>
      </c>
      <c r="E1872" s="24">
        <f>SUMIFS(MasterSheet!J:J, MasterSheet!B:B, A1872, MasterSheet!D:D, B1872, MasterSheet!H:H, C1872)</f>
        <v/>
      </c>
      <c r="F1872" s="24">
        <f>E1872*D1872</f>
        <v/>
      </c>
      <c r="G1872" s="28">
        <f>SUMIFS(MasterSheet!K:K, MasterSheet!B:B, A1872, MasterSheet!D:D, B1872, MasterSheet!H:H, C1872)</f>
        <v/>
      </c>
      <c r="H1872" s="28">
        <f>G1872*D1872</f>
        <v/>
      </c>
      <c r="I1872" s="30">
        <f>SUMIFS(MasterSheet!L:L, MasterSheet!B:B, A1872, MasterSheet!D:D, B1872, MasterSheet!H:H, C1872)</f>
        <v/>
      </c>
      <c r="J1872" s="30">
        <f>I1872*D1872</f>
        <v/>
      </c>
      <c r="K1872" s="23">
        <f>UPPER(VLOOKUP(C1872,MasterSheet!H:U,14,))</f>
        <v/>
      </c>
    </row>
    <row r="1873">
      <c r="A1873" s="23" t="inlineStr">
        <is>
          <t>EED118009</t>
        </is>
      </c>
      <c r="B1873" s="32" t="n">
        <v>45885</v>
      </c>
      <c r="C1873" s="23" t="n">
        <v>422301</v>
      </c>
      <c r="D1873" s="23">
        <f>_xlfn.XLOOKUP(C1873,MasterSheet!H:H,MasterSheet!F:F)</f>
        <v/>
      </c>
      <c r="E1873" s="24">
        <f>SUMIFS(MasterSheet!J:J, MasterSheet!B:B, A1873, MasterSheet!D:D, B1873, MasterSheet!H:H, C1873)</f>
        <v/>
      </c>
      <c r="F1873" s="24">
        <f>E1873*D1873</f>
        <v/>
      </c>
      <c r="G1873" s="28">
        <f>SUMIFS(MasterSheet!K:K, MasterSheet!B:B, A1873, MasterSheet!D:D, B1873, MasterSheet!H:H, C1873)</f>
        <v/>
      </c>
      <c r="H1873" s="28">
        <f>G1873*D1873</f>
        <v/>
      </c>
      <c r="I1873" s="30">
        <f>SUMIFS(MasterSheet!L:L, MasterSheet!B:B, A1873, MasterSheet!D:D, B1873, MasterSheet!H:H, C1873)</f>
        <v/>
      </c>
      <c r="J1873" s="30">
        <f>I1873*D1873</f>
        <v/>
      </c>
      <c r="K1873" s="23">
        <f>UPPER(VLOOKUP(C1873,MasterSheet!H:U,14,))</f>
        <v/>
      </c>
    </row>
    <row r="1874">
      <c r="A1874" s="23" t="inlineStr">
        <is>
          <t>EED118009</t>
        </is>
      </c>
      <c r="B1874" s="32" t="n">
        <v>45885</v>
      </c>
      <c r="C1874" s="23" t="n">
        <v>423101</v>
      </c>
      <c r="D1874" s="23">
        <f>_xlfn.XLOOKUP(C1874,MasterSheet!H:H,MasterSheet!F:F)</f>
        <v/>
      </c>
      <c r="E1874" s="24">
        <f>SUMIFS(MasterSheet!J:J, MasterSheet!B:B, A1874, MasterSheet!D:D, B1874, MasterSheet!H:H, C1874)</f>
        <v/>
      </c>
      <c r="F1874" s="24">
        <f>E1874*D1874</f>
        <v/>
      </c>
      <c r="G1874" s="28">
        <f>SUMIFS(MasterSheet!K:K, MasterSheet!B:B, A1874, MasterSheet!D:D, B1874, MasterSheet!H:H, C1874)</f>
        <v/>
      </c>
      <c r="H1874" s="28">
        <f>G1874*D1874</f>
        <v/>
      </c>
      <c r="I1874" s="30">
        <f>SUMIFS(MasterSheet!L:L, MasterSheet!B:B, A1874, MasterSheet!D:D, B1874, MasterSheet!H:H, C1874)</f>
        <v/>
      </c>
      <c r="J1874" s="30">
        <f>I1874*D1874</f>
        <v/>
      </c>
      <c r="K1874" s="23">
        <f>UPPER(VLOOKUP(C1874,MasterSheet!H:U,14,))</f>
        <v/>
      </c>
    </row>
    <row r="1875">
      <c r="A1875" s="23" t="inlineStr">
        <is>
          <t>EED118009</t>
        </is>
      </c>
      <c r="B1875" s="32" t="n">
        <v>45885</v>
      </c>
      <c r="C1875" s="23" t="n">
        <v>423104</v>
      </c>
      <c r="D1875" s="23">
        <f>_xlfn.XLOOKUP(C1875,MasterSheet!H:H,MasterSheet!F:F)</f>
        <v/>
      </c>
      <c r="E1875" s="24">
        <f>SUMIFS(MasterSheet!J:J, MasterSheet!B:B, A1875, MasterSheet!D:D, B1875, MasterSheet!H:H, C1875)</f>
        <v/>
      </c>
      <c r="F1875" s="24">
        <f>E1875*D1875</f>
        <v/>
      </c>
      <c r="G1875" s="28">
        <f>SUMIFS(MasterSheet!K:K, MasterSheet!B:B, A1875, MasterSheet!D:D, B1875, MasterSheet!H:H, C1875)</f>
        <v/>
      </c>
      <c r="H1875" s="28">
        <f>G1875*D1875</f>
        <v/>
      </c>
      <c r="I1875" s="30">
        <f>SUMIFS(MasterSheet!L:L, MasterSheet!B:B, A1875, MasterSheet!D:D, B1875, MasterSheet!H:H, C1875)</f>
        <v/>
      </c>
      <c r="J1875" s="30">
        <f>I1875*D1875</f>
        <v/>
      </c>
      <c r="K1875" s="23">
        <f>UPPER(VLOOKUP(C1875,MasterSheet!H:U,14,))</f>
        <v/>
      </c>
    </row>
    <row r="1876">
      <c r="A1876" s="23" t="inlineStr">
        <is>
          <t>EED118009</t>
        </is>
      </c>
      <c r="B1876" s="32" t="n">
        <v>45885</v>
      </c>
      <c r="C1876" s="23" t="n">
        <v>424401</v>
      </c>
      <c r="D1876" s="23">
        <f>_xlfn.XLOOKUP(C1876,MasterSheet!H:H,MasterSheet!F:F)</f>
        <v/>
      </c>
      <c r="E1876" s="24">
        <f>SUMIFS(MasterSheet!J:J, MasterSheet!B:B, A1876, MasterSheet!D:D, B1876, MasterSheet!H:H, C1876)</f>
        <v/>
      </c>
      <c r="F1876" s="24">
        <f>E1876*D1876</f>
        <v/>
      </c>
      <c r="G1876" s="28">
        <f>SUMIFS(MasterSheet!K:K, MasterSheet!B:B, A1876, MasterSheet!D:D, B1876, MasterSheet!H:H, C1876)</f>
        <v/>
      </c>
      <c r="H1876" s="28">
        <f>G1876*D1876</f>
        <v/>
      </c>
      <c r="I1876" s="30">
        <f>SUMIFS(MasterSheet!L:L, MasterSheet!B:B, A1876, MasterSheet!D:D, B1876, MasterSheet!H:H, C1876)</f>
        <v/>
      </c>
      <c r="J1876" s="30">
        <f>I1876*D1876</f>
        <v/>
      </c>
      <c r="K1876" s="23">
        <f>UPPER(VLOOKUP(C1876,MasterSheet!H:U,14,))</f>
        <v/>
      </c>
    </row>
    <row r="1877">
      <c r="A1877" s="23" t="inlineStr">
        <is>
          <t>EED118009</t>
        </is>
      </c>
      <c r="B1877" s="32" t="n">
        <v>45885</v>
      </c>
      <c r="C1877" s="23" t="n">
        <v>425401</v>
      </c>
      <c r="D1877" s="23">
        <f>_xlfn.XLOOKUP(C1877,MasterSheet!H:H,MasterSheet!F:F)</f>
        <v/>
      </c>
      <c r="E1877" s="24">
        <f>SUMIFS(MasterSheet!J:J, MasterSheet!B:B, A1877, MasterSheet!D:D, B1877, MasterSheet!H:H, C1877)</f>
        <v/>
      </c>
      <c r="F1877" s="24">
        <f>E1877*D1877</f>
        <v/>
      </c>
      <c r="G1877" s="28">
        <f>SUMIFS(MasterSheet!K:K, MasterSheet!B:B, A1877, MasterSheet!D:D, B1877, MasterSheet!H:H, C1877)</f>
        <v/>
      </c>
      <c r="H1877" s="28">
        <f>G1877*D1877</f>
        <v/>
      </c>
      <c r="I1877" s="30">
        <f>SUMIFS(MasterSheet!L:L, MasterSheet!B:B, A1877, MasterSheet!D:D, B1877, MasterSheet!H:H, C1877)</f>
        <v/>
      </c>
      <c r="J1877" s="30">
        <f>I1877*D1877</f>
        <v/>
      </c>
      <c r="K1877" s="23">
        <f>UPPER(VLOOKUP(C1877,MasterSheet!H:U,14,))</f>
        <v/>
      </c>
    </row>
    <row r="1878">
      <c r="A1878" s="23" t="inlineStr">
        <is>
          <t>EED118009</t>
        </is>
      </c>
      <c r="B1878" s="32" t="n">
        <v>45885</v>
      </c>
      <c r="C1878" s="23" t="n">
        <v>432701</v>
      </c>
      <c r="D1878" s="23">
        <f>_xlfn.XLOOKUP(C1878,MasterSheet!H:H,MasterSheet!F:F)</f>
        <v/>
      </c>
      <c r="E1878" s="24">
        <f>SUMIFS(MasterSheet!J:J, MasterSheet!B:B, A1878, MasterSheet!D:D, B1878, MasterSheet!H:H, C1878)</f>
        <v/>
      </c>
      <c r="F1878" s="24">
        <f>E1878*D1878</f>
        <v/>
      </c>
      <c r="G1878" s="28">
        <f>SUMIFS(MasterSheet!K:K, MasterSheet!B:B, A1878, MasterSheet!D:D, B1878, MasterSheet!H:H, C1878)</f>
        <v/>
      </c>
      <c r="H1878" s="28">
        <f>G1878*D1878</f>
        <v/>
      </c>
      <c r="I1878" s="30">
        <f>SUMIFS(MasterSheet!L:L, MasterSheet!B:B, A1878, MasterSheet!D:D, B1878, MasterSheet!H:H, C1878)</f>
        <v/>
      </c>
      <c r="J1878" s="30">
        <f>I1878*D1878</f>
        <v/>
      </c>
      <c r="K1878" s="23">
        <f>UPPER(VLOOKUP(C1878,MasterSheet!H:U,14,))</f>
        <v/>
      </c>
    </row>
    <row r="1879">
      <c r="A1879" s="23" t="inlineStr">
        <is>
          <t>EED118009</t>
        </is>
      </c>
      <c r="B1879" s="32" t="n">
        <v>45885</v>
      </c>
      <c r="C1879" s="23" t="n">
        <v>502517</v>
      </c>
      <c r="D1879" s="23">
        <f>_xlfn.XLOOKUP(C1879,MasterSheet!H:H,MasterSheet!F:F)</f>
        <v/>
      </c>
      <c r="E1879" s="24">
        <f>SUMIFS(MasterSheet!J:J, MasterSheet!B:B, A1879, MasterSheet!D:D, B1879, MasterSheet!H:H, C1879)</f>
        <v/>
      </c>
      <c r="F1879" s="24">
        <f>E1879*D1879</f>
        <v/>
      </c>
      <c r="G1879" s="28">
        <f>SUMIFS(MasterSheet!K:K, MasterSheet!B:B, A1879, MasterSheet!D:D, B1879, MasterSheet!H:H, C1879)</f>
        <v/>
      </c>
      <c r="H1879" s="28">
        <f>G1879*D1879</f>
        <v/>
      </c>
      <c r="I1879" s="30">
        <f>SUMIFS(MasterSheet!L:L, MasterSheet!B:B, A1879, MasterSheet!D:D, B1879, MasterSheet!H:H, C1879)</f>
        <v/>
      </c>
      <c r="J1879" s="30">
        <f>I1879*D1879</f>
        <v/>
      </c>
      <c r="K1879" s="23">
        <f>UPPER(VLOOKUP(C1879,MasterSheet!H:U,14,))</f>
        <v/>
      </c>
    </row>
    <row r="1880">
      <c r="A1880" s="23" t="inlineStr">
        <is>
          <t>EED118009</t>
        </is>
      </c>
      <c r="B1880" s="32" t="n">
        <v>45885</v>
      </c>
      <c r="C1880" s="23" t="n">
        <v>503807</v>
      </c>
      <c r="D1880" s="23">
        <f>_xlfn.XLOOKUP(C1880,MasterSheet!H:H,MasterSheet!F:F)</f>
        <v/>
      </c>
      <c r="E1880" s="24">
        <f>SUMIFS(MasterSheet!J:J, MasterSheet!B:B, A1880, MasterSheet!D:D, B1880, MasterSheet!H:H, C1880)</f>
        <v/>
      </c>
      <c r="F1880" s="24">
        <f>E1880*D1880</f>
        <v/>
      </c>
      <c r="G1880" s="28">
        <f>SUMIFS(MasterSheet!K:K, MasterSheet!B:B, A1880, MasterSheet!D:D, B1880, MasterSheet!H:H, C1880)</f>
        <v/>
      </c>
      <c r="H1880" s="28">
        <f>G1880*D1880</f>
        <v/>
      </c>
      <c r="I1880" s="30">
        <f>SUMIFS(MasterSheet!L:L, MasterSheet!B:B, A1880, MasterSheet!D:D, B1880, MasterSheet!H:H, C1880)</f>
        <v/>
      </c>
      <c r="J1880" s="30">
        <f>I1880*D1880</f>
        <v/>
      </c>
      <c r="K1880" s="23">
        <f>UPPER(VLOOKUP(C1880,MasterSheet!H:U,14,))</f>
        <v/>
      </c>
    </row>
    <row r="1881">
      <c r="A1881" s="23" t="inlineStr">
        <is>
          <t>EED118009</t>
        </is>
      </c>
      <c r="B1881" s="32" t="n">
        <v>45885</v>
      </c>
      <c r="C1881" s="23" t="n">
        <v>504133</v>
      </c>
      <c r="D1881" s="23">
        <f>_xlfn.XLOOKUP(C1881,MasterSheet!H:H,MasterSheet!F:F)</f>
        <v/>
      </c>
      <c r="E1881" s="24">
        <f>SUMIFS(MasterSheet!J:J, MasterSheet!B:B, A1881, MasterSheet!D:D, B1881, MasterSheet!H:H, C1881)</f>
        <v/>
      </c>
      <c r="F1881" s="24">
        <f>E1881*D1881</f>
        <v/>
      </c>
      <c r="G1881" s="28">
        <f>SUMIFS(MasterSheet!K:K, MasterSheet!B:B, A1881, MasterSheet!D:D, B1881, MasterSheet!H:H, C1881)</f>
        <v/>
      </c>
      <c r="H1881" s="28">
        <f>G1881*D1881</f>
        <v/>
      </c>
      <c r="I1881" s="30">
        <f>SUMIFS(MasterSheet!L:L, MasterSheet!B:B, A1881, MasterSheet!D:D, B1881, MasterSheet!H:H, C1881)</f>
        <v/>
      </c>
      <c r="J1881" s="30">
        <f>I1881*D1881</f>
        <v/>
      </c>
      <c r="K1881" s="23">
        <f>UPPER(VLOOKUP(C1881,MasterSheet!H:U,14,))</f>
        <v/>
      </c>
    </row>
    <row r="1882">
      <c r="A1882" s="23" t="inlineStr">
        <is>
          <t>EED118009</t>
        </is>
      </c>
      <c r="B1882" s="32" t="n">
        <v>45885</v>
      </c>
      <c r="C1882" s="23" t="n">
        <v>504303</v>
      </c>
      <c r="D1882" s="23">
        <f>_xlfn.XLOOKUP(C1882,MasterSheet!H:H,MasterSheet!F:F)</f>
        <v/>
      </c>
      <c r="E1882" s="24">
        <f>SUMIFS(MasterSheet!J:J, MasterSheet!B:B, A1882, MasterSheet!D:D, B1882, MasterSheet!H:H, C1882)</f>
        <v/>
      </c>
      <c r="F1882" s="24">
        <f>E1882*D1882</f>
        <v/>
      </c>
      <c r="G1882" s="28">
        <f>SUMIFS(MasterSheet!K:K, MasterSheet!B:B, A1882, MasterSheet!D:D, B1882, MasterSheet!H:H, C1882)</f>
        <v/>
      </c>
      <c r="H1882" s="28">
        <f>G1882*D1882</f>
        <v/>
      </c>
      <c r="I1882" s="30">
        <f>SUMIFS(MasterSheet!L:L, MasterSheet!B:B, A1882, MasterSheet!D:D, B1882, MasterSheet!H:H, C1882)</f>
        <v/>
      </c>
      <c r="J1882" s="30">
        <f>I1882*D1882</f>
        <v/>
      </c>
      <c r="K1882" s="23">
        <f>UPPER(VLOOKUP(C1882,MasterSheet!H:U,14,))</f>
        <v/>
      </c>
    </row>
    <row r="1883">
      <c r="A1883" s="23" t="inlineStr">
        <is>
          <t>EED118009</t>
        </is>
      </c>
      <c r="B1883" s="32" t="n">
        <v>45885</v>
      </c>
      <c r="C1883" s="23" t="n">
        <v>505006</v>
      </c>
      <c r="D1883" s="23">
        <f>_xlfn.XLOOKUP(C1883,MasterSheet!H:H,MasterSheet!F:F)</f>
        <v/>
      </c>
      <c r="E1883" s="24">
        <f>SUMIFS(MasterSheet!J:J, MasterSheet!B:B, A1883, MasterSheet!D:D, B1883, MasterSheet!H:H, C1883)</f>
        <v/>
      </c>
      <c r="F1883" s="24">
        <f>E1883*D1883</f>
        <v/>
      </c>
      <c r="G1883" s="28">
        <f>SUMIFS(MasterSheet!K:K, MasterSheet!B:B, A1883, MasterSheet!D:D, B1883, MasterSheet!H:H, C1883)</f>
        <v/>
      </c>
      <c r="H1883" s="28">
        <f>G1883*D1883</f>
        <v/>
      </c>
      <c r="I1883" s="30">
        <f>SUMIFS(MasterSheet!L:L, MasterSheet!B:B, A1883, MasterSheet!D:D, B1883, MasterSheet!H:H, C1883)</f>
        <v/>
      </c>
      <c r="J1883" s="30">
        <f>I1883*D1883</f>
        <v/>
      </c>
      <c r="K1883" s="23">
        <f>UPPER(VLOOKUP(C1883,MasterSheet!H:U,14,))</f>
        <v/>
      </c>
    </row>
    <row r="1884">
      <c r="A1884" s="23" t="inlineStr">
        <is>
          <t>EED118009</t>
        </is>
      </c>
      <c r="B1884" s="32" t="n">
        <v>45885</v>
      </c>
      <c r="C1884" s="23" t="n">
        <v>505814</v>
      </c>
      <c r="D1884" s="23">
        <f>_xlfn.XLOOKUP(C1884,MasterSheet!H:H,MasterSheet!F:F)</f>
        <v/>
      </c>
      <c r="E1884" s="24">
        <f>SUMIFS(MasterSheet!J:J, MasterSheet!B:B, A1884, MasterSheet!D:D, B1884, MasterSheet!H:H, C1884)</f>
        <v/>
      </c>
      <c r="F1884" s="24">
        <f>E1884*D1884</f>
        <v/>
      </c>
      <c r="G1884" s="28">
        <f>SUMIFS(MasterSheet!K:K, MasterSheet!B:B, A1884, MasterSheet!D:D, B1884, MasterSheet!H:H, C1884)</f>
        <v/>
      </c>
      <c r="H1884" s="28">
        <f>G1884*D1884</f>
        <v/>
      </c>
      <c r="I1884" s="30">
        <f>SUMIFS(MasterSheet!L:L, MasterSheet!B:B, A1884, MasterSheet!D:D, B1884, MasterSheet!H:H, C1884)</f>
        <v/>
      </c>
      <c r="J1884" s="30">
        <f>I1884*D1884</f>
        <v/>
      </c>
      <c r="K1884" s="23">
        <f>UPPER(VLOOKUP(C1884,MasterSheet!H:U,14,))</f>
        <v/>
      </c>
    </row>
    <row r="1885">
      <c r="A1885" s="23" t="inlineStr">
        <is>
          <t>EED118009</t>
        </is>
      </c>
      <c r="B1885" s="32" t="n">
        <v>45885</v>
      </c>
      <c r="C1885" s="23" t="n">
        <v>505834</v>
      </c>
      <c r="D1885" s="23">
        <f>_xlfn.XLOOKUP(C1885,MasterSheet!H:H,MasterSheet!F:F)</f>
        <v/>
      </c>
      <c r="E1885" s="24">
        <f>SUMIFS(MasterSheet!J:J, MasterSheet!B:B, A1885, MasterSheet!D:D, B1885, MasterSheet!H:H, C1885)</f>
        <v/>
      </c>
      <c r="F1885" s="24">
        <f>E1885*D1885</f>
        <v/>
      </c>
      <c r="G1885" s="28">
        <f>SUMIFS(MasterSheet!K:K, MasterSheet!B:B, A1885, MasterSheet!D:D, B1885, MasterSheet!H:H, C1885)</f>
        <v/>
      </c>
      <c r="H1885" s="28">
        <f>G1885*D1885</f>
        <v/>
      </c>
      <c r="I1885" s="30">
        <f>SUMIFS(MasterSheet!L:L, MasterSheet!B:B, A1885, MasterSheet!D:D, B1885, MasterSheet!H:H, C1885)</f>
        <v/>
      </c>
      <c r="J1885" s="30">
        <f>I1885*D1885</f>
        <v/>
      </c>
      <c r="K1885" s="23">
        <f>UPPER(VLOOKUP(C1885,MasterSheet!H:U,14,))</f>
        <v/>
      </c>
    </row>
    <row r="1886">
      <c r="A1886" s="23" t="inlineStr">
        <is>
          <t>EED118009</t>
        </is>
      </c>
      <c r="B1886" s="32" t="n">
        <v>45885</v>
      </c>
      <c r="C1886" s="23" t="n">
        <v>505837</v>
      </c>
      <c r="D1886" s="23">
        <f>_xlfn.XLOOKUP(C1886,MasterSheet!H:H,MasterSheet!F:F)</f>
        <v/>
      </c>
      <c r="E1886" s="24">
        <f>SUMIFS(MasterSheet!J:J, MasterSheet!B:B, A1886, MasterSheet!D:D, B1886, MasterSheet!H:H, C1886)</f>
        <v/>
      </c>
      <c r="F1886" s="24">
        <f>E1886*D1886</f>
        <v/>
      </c>
      <c r="G1886" s="28">
        <f>SUMIFS(MasterSheet!K:K, MasterSheet!B:B, A1886, MasterSheet!D:D, B1886, MasterSheet!H:H, C1886)</f>
        <v/>
      </c>
      <c r="H1886" s="28">
        <f>G1886*D1886</f>
        <v/>
      </c>
      <c r="I1886" s="30">
        <f>SUMIFS(MasterSheet!L:L, MasterSheet!B:B, A1886, MasterSheet!D:D, B1886, MasterSheet!H:H, C1886)</f>
        <v/>
      </c>
      <c r="J1886" s="30">
        <f>I1886*D1886</f>
        <v/>
      </c>
      <c r="K1886" s="23">
        <f>UPPER(VLOOKUP(C1886,MasterSheet!H:U,14,))</f>
        <v/>
      </c>
    </row>
    <row r="1887">
      <c r="A1887" s="23" t="inlineStr">
        <is>
          <t>EED118009</t>
        </is>
      </c>
      <c r="B1887" s="32" t="n">
        <v>45885</v>
      </c>
      <c r="C1887" s="23" t="n">
        <v>506329</v>
      </c>
      <c r="D1887" s="23">
        <f>_xlfn.XLOOKUP(C1887,MasterSheet!H:H,MasterSheet!F:F)</f>
        <v/>
      </c>
      <c r="E1887" s="24">
        <f>SUMIFS(MasterSheet!J:J, MasterSheet!B:B, A1887, MasterSheet!D:D, B1887, MasterSheet!H:H, C1887)</f>
        <v/>
      </c>
      <c r="F1887" s="24">
        <f>E1887*D1887</f>
        <v/>
      </c>
      <c r="G1887" s="28">
        <f>SUMIFS(MasterSheet!K:K, MasterSheet!B:B, A1887, MasterSheet!D:D, B1887, MasterSheet!H:H, C1887)</f>
        <v/>
      </c>
      <c r="H1887" s="28">
        <f>G1887*D1887</f>
        <v/>
      </c>
      <c r="I1887" s="30">
        <f>SUMIFS(MasterSheet!L:L, MasterSheet!B:B, A1887, MasterSheet!D:D, B1887, MasterSheet!H:H, C1887)</f>
        <v/>
      </c>
      <c r="J1887" s="30">
        <f>I1887*D1887</f>
        <v/>
      </c>
      <c r="K1887" s="23">
        <f>UPPER(VLOOKUP(C1887,MasterSheet!H:U,14,))</f>
        <v/>
      </c>
    </row>
    <row r="1888">
      <c r="A1888" s="23" t="inlineStr">
        <is>
          <t>EED118009</t>
        </is>
      </c>
      <c r="B1888" s="32" t="n">
        <v>45885</v>
      </c>
      <c r="C1888" s="23" t="n">
        <v>506933</v>
      </c>
      <c r="D1888" s="23">
        <f>_xlfn.XLOOKUP(C1888,MasterSheet!H:H,MasterSheet!F:F)</f>
        <v/>
      </c>
      <c r="E1888" s="24">
        <f>SUMIFS(MasterSheet!J:J, MasterSheet!B:B, A1888, MasterSheet!D:D, B1888, MasterSheet!H:H, C1888)</f>
        <v/>
      </c>
      <c r="F1888" s="24">
        <f>E1888*D1888</f>
        <v/>
      </c>
      <c r="G1888" s="28">
        <f>SUMIFS(MasterSheet!K:K, MasterSheet!B:B, A1888, MasterSheet!D:D, B1888, MasterSheet!H:H, C1888)</f>
        <v/>
      </c>
      <c r="H1888" s="28">
        <f>G1888*D1888</f>
        <v/>
      </c>
      <c r="I1888" s="30">
        <f>SUMIFS(MasterSheet!L:L, MasterSheet!B:B, A1888, MasterSheet!D:D, B1888, MasterSheet!H:H, C1888)</f>
        <v/>
      </c>
      <c r="J1888" s="30">
        <f>I1888*D1888</f>
        <v/>
      </c>
      <c r="K1888" s="23">
        <f>UPPER(VLOOKUP(C1888,MasterSheet!H:U,14,))</f>
        <v/>
      </c>
    </row>
    <row r="1889">
      <c r="A1889" s="23" t="inlineStr">
        <is>
          <t>EED118009</t>
        </is>
      </c>
      <c r="B1889" s="32" t="n">
        <v>45885</v>
      </c>
      <c r="C1889" s="23" t="n">
        <v>530203</v>
      </c>
      <c r="D1889" s="23">
        <f>_xlfn.XLOOKUP(C1889,MasterSheet!H:H,MasterSheet!F:F)</f>
        <v/>
      </c>
      <c r="E1889" s="24">
        <f>SUMIFS(MasterSheet!J:J, MasterSheet!B:B, A1889, MasterSheet!D:D, B1889, MasterSheet!H:H, C1889)</f>
        <v/>
      </c>
      <c r="F1889" s="24">
        <f>E1889*D1889</f>
        <v/>
      </c>
      <c r="G1889" s="28">
        <f>SUMIFS(MasterSheet!K:K, MasterSheet!B:B, A1889, MasterSheet!D:D, B1889, MasterSheet!H:H, C1889)</f>
        <v/>
      </c>
      <c r="H1889" s="28">
        <f>G1889*D1889</f>
        <v/>
      </c>
      <c r="I1889" s="30">
        <f>SUMIFS(MasterSheet!L:L, MasterSheet!B:B, A1889, MasterSheet!D:D, B1889, MasterSheet!H:H, C1889)</f>
        <v/>
      </c>
      <c r="J1889" s="30">
        <f>I1889*D1889</f>
        <v/>
      </c>
      <c r="K1889" s="23">
        <f>UPPER(VLOOKUP(C1889,MasterSheet!H:U,14,))</f>
        <v/>
      </c>
    </row>
    <row r="1890">
      <c r="A1890" s="23" t="inlineStr">
        <is>
          <t>EED118009</t>
        </is>
      </c>
      <c r="B1890" s="32" t="n">
        <v>45885</v>
      </c>
      <c r="C1890" s="23" t="n">
        <v>606555</v>
      </c>
      <c r="D1890" s="23">
        <f>_xlfn.XLOOKUP(C1890,MasterSheet!H:H,MasterSheet!F:F)</f>
        <v/>
      </c>
      <c r="E1890" s="24">
        <f>SUMIFS(MasterSheet!J:J, MasterSheet!B:B, A1890, MasterSheet!D:D, B1890, MasterSheet!H:H, C1890)</f>
        <v/>
      </c>
      <c r="F1890" s="24">
        <f>E1890*D1890</f>
        <v/>
      </c>
      <c r="G1890" s="28">
        <f>SUMIFS(MasterSheet!K:K, MasterSheet!B:B, A1890, MasterSheet!D:D, B1890, MasterSheet!H:H, C1890)</f>
        <v/>
      </c>
      <c r="H1890" s="28">
        <f>G1890*D1890</f>
        <v/>
      </c>
      <c r="I1890" s="30">
        <f>SUMIFS(MasterSheet!L:L, MasterSheet!B:B, A1890, MasterSheet!D:D, B1890, MasterSheet!H:H, C1890)</f>
        <v/>
      </c>
      <c r="J1890" s="30">
        <f>I1890*D1890</f>
        <v/>
      </c>
      <c r="K1890" s="23">
        <f>UPPER(VLOOKUP(C1890,MasterSheet!H:U,14,))</f>
        <v/>
      </c>
    </row>
    <row r="1891">
      <c r="A1891" s="23" t="inlineStr">
        <is>
          <t>EED118009</t>
        </is>
      </c>
      <c r="B1891" s="32" t="n">
        <v>45885</v>
      </c>
      <c r="C1891" s="23" t="n">
        <v>644823</v>
      </c>
      <c r="D1891" s="23">
        <f>_xlfn.XLOOKUP(C1891,MasterSheet!H:H,MasterSheet!F:F)</f>
        <v/>
      </c>
      <c r="E1891" s="24">
        <f>SUMIFS(MasterSheet!J:J, MasterSheet!B:B, A1891, MasterSheet!D:D, B1891, MasterSheet!H:H, C1891)</f>
        <v/>
      </c>
      <c r="F1891" s="24">
        <f>E1891*D1891</f>
        <v/>
      </c>
      <c r="G1891" s="28">
        <f>SUMIFS(MasterSheet!K:K, MasterSheet!B:B, A1891, MasterSheet!D:D, B1891, MasterSheet!H:H, C1891)</f>
        <v/>
      </c>
      <c r="H1891" s="28">
        <f>G1891*D1891</f>
        <v/>
      </c>
      <c r="I1891" s="30">
        <f>SUMIFS(MasterSheet!L:L, MasterSheet!B:B, A1891, MasterSheet!D:D, B1891, MasterSheet!H:H, C1891)</f>
        <v/>
      </c>
      <c r="J1891" s="30">
        <f>I1891*D1891</f>
        <v/>
      </c>
      <c r="K1891" s="23">
        <f>UPPER(VLOOKUP(C1891,MasterSheet!H:U,14,))</f>
        <v/>
      </c>
    </row>
    <row r="1892">
      <c r="A1892" s="23" t="inlineStr">
        <is>
          <t>EED118009</t>
        </is>
      </c>
      <c r="B1892" s="32" t="n">
        <v>45885</v>
      </c>
      <c r="C1892" s="23" t="n">
        <v>652403</v>
      </c>
      <c r="D1892" s="23">
        <f>_xlfn.XLOOKUP(C1892,MasterSheet!H:H,MasterSheet!F:F)</f>
        <v/>
      </c>
      <c r="E1892" s="24">
        <f>SUMIFS(MasterSheet!J:J, MasterSheet!B:B, A1892, MasterSheet!D:D, B1892, MasterSheet!H:H, C1892)</f>
        <v/>
      </c>
      <c r="F1892" s="24">
        <f>E1892*D1892</f>
        <v/>
      </c>
      <c r="G1892" s="28">
        <f>SUMIFS(MasterSheet!K:K, MasterSheet!B:B, A1892, MasterSheet!D:D, B1892, MasterSheet!H:H, C1892)</f>
        <v/>
      </c>
      <c r="H1892" s="28">
        <f>G1892*D1892</f>
        <v/>
      </c>
      <c r="I1892" s="30">
        <f>SUMIFS(MasterSheet!L:L, MasterSheet!B:B, A1892, MasterSheet!D:D, B1892, MasterSheet!H:H, C1892)</f>
        <v/>
      </c>
      <c r="J1892" s="30">
        <f>I1892*D1892</f>
        <v/>
      </c>
      <c r="K1892" s="23">
        <f>UPPER(VLOOKUP(C1892,MasterSheet!H:U,14,))</f>
        <v/>
      </c>
    </row>
    <row r="1893">
      <c r="A1893" s="23" t="inlineStr">
        <is>
          <t>EED118009</t>
        </is>
      </c>
      <c r="B1893" s="32" t="n">
        <v>45885</v>
      </c>
      <c r="C1893" s="23" t="n">
        <v>675503</v>
      </c>
      <c r="D1893" s="23">
        <f>_xlfn.XLOOKUP(C1893,MasterSheet!H:H,MasterSheet!F:F)</f>
        <v/>
      </c>
      <c r="E1893" s="24">
        <f>SUMIFS(MasterSheet!J:J, MasterSheet!B:B, A1893, MasterSheet!D:D, B1893, MasterSheet!H:H, C1893)</f>
        <v/>
      </c>
      <c r="F1893" s="24">
        <f>E1893*D1893</f>
        <v/>
      </c>
      <c r="G1893" s="28">
        <f>SUMIFS(MasterSheet!K:K, MasterSheet!B:B, A1893, MasterSheet!D:D, B1893, MasterSheet!H:H, C1893)</f>
        <v/>
      </c>
      <c r="H1893" s="28">
        <f>G1893*D1893</f>
        <v/>
      </c>
      <c r="I1893" s="30">
        <f>SUMIFS(MasterSheet!L:L, MasterSheet!B:B, A1893, MasterSheet!D:D, B1893, MasterSheet!H:H, C1893)</f>
        <v/>
      </c>
      <c r="J1893" s="30">
        <f>I1893*D1893</f>
        <v/>
      </c>
      <c r="K1893" s="23">
        <f>UPPER(VLOOKUP(C1893,MasterSheet!H:U,14,))</f>
        <v/>
      </c>
    </row>
    <row r="1894">
      <c r="A1894" s="23" t="inlineStr">
        <is>
          <t>EED118009</t>
        </is>
      </c>
      <c r="B1894" s="32" t="n">
        <v>45885</v>
      </c>
      <c r="C1894" s="23" t="n">
        <v>690203</v>
      </c>
      <c r="D1894" s="23">
        <f>_xlfn.XLOOKUP(C1894,MasterSheet!H:H,MasterSheet!F:F)</f>
        <v/>
      </c>
      <c r="E1894" s="24">
        <f>SUMIFS(MasterSheet!J:J, MasterSheet!B:B, A1894, MasterSheet!D:D, B1894, MasterSheet!H:H, C1894)</f>
        <v/>
      </c>
      <c r="F1894" s="24">
        <f>E1894*D1894</f>
        <v/>
      </c>
      <c r="G1894" s="28">
        <f>SUMIFS(MasterSheet!K:K, MasterSheet!B:B, A1894, MasterSheet!D:D, B1894, MasterSheet!H:H, C1894)</f>
        <v/>
      </c>
      <c r="H1894" s="28">
        <f>G1894*D1894</f>
        <v/>
      </c>
      <c r="I1894" s="30">
        <f>SUMIFS(MasterSheet!L:L, MasterSheet!B:B, A1894, MasterSheet!D:D, B1894, MasterSheet!H:H, C1894)</f>
        <v/>
      </c>
      <c r="J1894" s="30">
        <f>I1894*D1894</f>
        <v/>
      </c>
      <c r="K1894" s="23">
        <f>UPPER(VLOOKUP(C1894,MasterSheet!H:U,14,))</f>
        <v/>
      </c>
    </row>
    <row r="1895">
      <c r="A1895" s="23" t="inlineStr">
        <is>
          <t>EED118009</t>
        </is>
      </c>
      <c r="B1895" s="32" t="n">
        <v>45885</v>
      </c>
      <c r="C1895" s="23" t="n">
        <v>693811</v>
      </c>
      <c r="D1895" s="23">
        <f>_xlfn.XLOOKUP(C1895,MasterSheet!H:H,MasterSheet!F:F)</f>
        <v/>
      </c>
      <c r="E1895" s="24">
        <f>SUMIFS(MasterSheet!J:J, MasterSheet!B:B, A1895, MasterSheet!D:D, B1895, MasterSheet!H:H, C1895)</f>
        <v/>
      </c>
      <c r="F1895" s="24">
        <f>E1895*D1895</f>
        <v/>
      </c>
      <c r="G1895" s="28">
        <f>SUMIFS(MasterSheet!K:K, MasterSheet!B:B, A1895, MasterSheet!D:D, B1895, MasterSheet!H:H, C1895)</f>
        <v/>
      </c>
      <c r="H1895" s="28">
        <f>G1895*D1895</f>
        <v/>
      </c>
      <c r="I1895" s="30">
        <f>SUMIFS(MasterSheet!L:L, MasterSheet!B:B, A1895, MasterSheet!D:D, B1895, MasterSheet!H:H, C1895)</f>
        <v/>
      </c>
      <c r="J1895" s="30">
        <f>I1895*D1895</f>
        <v/>
      </c>
      <c r="K1895" s="23">
        <f>UPPER(VLOOKUP(C1895,MasterSheet!H:U,14,))</f>
        <v/>
      </c>
    </row>
    <row r="1896">
      <c r="A1896" s="23" t="inlineStr">
        <is>
          <t>EED118009</t>
        </is>
      </c>
      <c r="B1896" s="32" t="n">
        <v>45885</v>
      </c>
      <c r="C1896" s="23" t="n">
        <v>699703</v>
      </c>
      <c r="D1896" s="23">
        <f>_xlfn.XLOOKUP(C1896,MasterSheet!H:H,MasterSheet!F:F)</f>
        <v/>
      </c>
      <c r="E1896" s="24">
        <f>SUMIFS(MasterSheet!J:J, MasterSheet!B:B, A1896, MasterSheet!D:D, B1896, MasterSheet!H:H, C1896)</f>
        <v/>
      </c>
      <c r="F1896" s="24">
        <f>E1896*D1896</f>
        <v/>
      </c>
      <c r="G1896" s="28">
        <f>SUMIFS(MasterSheet!K:K, MasterSheet!B:B, A1896, MasterSheet!D:D, B1896, MasterSheet!H:H, C1896)</f>
        <v/>
      </c>
      <c r="H1896" s="28">
        <f>G1896*D1896</f>
        <v/>
      </c>
      <c r="I1896" s="30">
        <f>SUMIFS(MasterSheet!L:L, MasterSheet!B:B, A1896, MasterSheet!D:D, B1896, MasterSheet!H:H, C1896)</f>
        <v/>
      </c>
      <c r="J1896" s="30">
        <f>I1896*D1896</f>
        <v/>
      </c>
      <c r="K1896" s="23">
        <f>UPPER(VLOOKUP(C1896,MasterSheet!H:U,14,))</f>
        <v/>
      </c>
    </row>
    <row r="1897">
      <c r="A1897" s="23" t="inlineStr">
        <is>
          <t>EED118009</t>
        </is>
      </c>
      <c r="B1897" s="32" t="n">
        <v>45885</v>
      </c>
      <c r="C1897" s="23" t="n">
        <v>740621</v>
      </c>
      <c r="D1897" s="23">
        <f>_xlfn.XLOOKUP(C1897,MasterSheet!H:H,MasterSheet!F:F)</f>
        <v/>
      </c>
      <c r="E1897" s="24">
        <f>SUMIFS(MasterSheet!J:J, MasterSheet!B:B, A1897, MasterSheet!D:D, B1897, MasterSheet!H:H, C1897)</f>
        <v/>
      </c>
      <c r="F1897" s="24">
        <f>E1897*D1897</f>
        <v/>
      </c>
      <c r="G1897" s="28">
        <f>SUMIFS(MasterSheet!K:K, MasterSheet!B:B, A1897, MasterSheet!D:D, B1897, MasterSheet!H:H, C1897)</f>
        <v/>
      </c>
      <c r="H1897" s="28">
        <f>G1897*D1897</f>
        <v/>
      </c>
      <c r="I1897" s="30">
        <f>SUMIFS(MasterSheet!L:L, MasterSheet!B:B, A1897, MasterSheet!D:D, B1897, MasterSheet!H:H, C1897)</f>
        <v/>
      </c>
      <c r="J1897" s="30">
        <f>I1897*D1897</f>
        <v/>
      </c>
      <c r="K1897" s="23">
        <f>UPPER(VLOOKUP(C1897,MasterSheet!H:U,14,))</f>
        <v/>
      </c>
    </row>
    <row r="1898">
      <c r="A1898" s="23" t="inlineStr">
        <is>
          <t>EED118009</t>
        </is>
      </c>
      <c r="B1898" s="32" t="n">
        <v>45885</v>
      </c>
      <c r="C1898" s="23" t="n">
        <v>846108</v>
      </c>
      <c r="D1898" s="23">
        <f>_xlfn.XLOOKUP(C1898,MasterSheet!H:H,MasterSheet!F:F)</f>
        <v/>
      </c>
      <c r="E1898" s="24">
        <f>SUMIFS(MasterSheet!J:J, MasterSheet!B:B, A1898, MasterSheet!D:D, B1898, MasterSheet!H:H, C1898)</f>
        <v/>
      </c>
      <c r="F1898" s="24">
        <f>E1898*D1898</f>
        <v/>
      </c>
      <c r="G1898" s="28">
        <f>SUMIFS(MasterSheet!K:K, MasterSheet!B:B, A1898, MasterSheet!D:D, B1898, MasterSheet!H:H, C1898)</f>
        <v/>
      </c>
      <c r="H1898" s="28">
        <f>G1898*D1898</f>
        <v/>
      </c>
      <c r="I1898" s="30">
        <f>SUMIFS(MasterSheet!L:L, MasterSheet!B:B, A1898, MasterSheet!D:D, B1898, MasterSheet!H:H, C1898)</f>
        <v/>
      </c>
      <c r="J1898" s="30">
        <f>I1898*D1898</f>
        <v/>
      </c>
      <c r="K1898" s="23">
        <f>UPPER(VLOOKUP(C1898,MasterSheet!H:U,14,))</f>
        <v/>
      </c>
    </row>
    <row r="1899">
      <c r="A1899" s="23" t="inlineStr">
        <is>
          <t>EED118009</t>
        </is>
      </c>
      <c r="B1899" s="32" t="n">
        <v>45885</v>
      </c>
      <c r="C1899" s="23" t="n">
        <v>946603</v>
      </c>
      <c r="D1899" s="23">
        <f>_xlfn.XLOOKUP(C1899,MasterSheet!H:H,MasterSheet!F:F)</f>
        <v/>
      </c>
      <c r="E1899" s="24">
        <f>SUMIFS(MasterSheet!J:J, MasterSheet!B:B, A1899, MasterSheet!D:D, B1899, MasterSheet!H:H, C1899)</f>
        <v/>
      </c>
      <c r="F1899" s="24">
        <f>E1899*D1899</f>
        <v/>
      </c>
      <c r="G1899" s="28">
        <f>SUMIFS(MasterSheet!K:K, MasterSheet!B:B, A1899, MasterSheet!D:D, B1899, MasterSheet!H:H, C1899)</f>
        <v/>
      </c>
      <c r="H1899" s="28">
        <f>G1899*D1899</f>
        <v/>
      </c>
      <c r="I1899" s="30">
        <f>SUMIFS(MasterSheet!L:L, MasterSheet!B:B, A1899, MasterSheet!D:D, B1899, MasterSheet!H:H, C1899)</f>
        <v/>
      </c>
      <c r="J1899" s="30">
        <f>I1899*D1899</f>
        <v/>
      </c>
      <c r="K1899" s="23">
        <f>UPPER(VLOOKUP(C1899,MasterSheet!H:U,14,))</f>
        <v/>
      </c>
    </row>
    <row r="1900">
      <c r="A1900" s="23" t="inlineStr">
        <is>
          <t>EED118009</t>
        </is>
      </c>
      <c r="B1900" s="32" t="n">
        <v>45885</v>
      </c>
      <c r="C1900" s="23" t="n">
        <v>432504</v>
      </c>
      <c r="D1900" s="23">
        <f>_xlfn.XLOOKUP(C1900,MasterSheet!H:H,MasterSheet!F:F)</f>
        <v/>
      </c>
      <c r="E1900" s="24">
        <f>SUMIFS(MasterSheet!J:J, MasterSheet!B:B, A1900, MasterSheet!D:D, B1900, MasterSheet!H:H, C1900)</f>
        <v/>
      </c>
      <c r="F1900" s="24">
        <f>E1900*D1900</f>
        <v/>
      </c>
      <c r="G1900" s="28">
        <f>SUMIFS(MasterSheet!K:K, MasterSheet!B:B, A1900, MasterSheet!D:D, B1900, MasterSheet!H:H, C1900)</f>
        <v/>
      </c>
      <c r="H1900" s="28">
        <f>G1900*D1900</f>
        <v/>
      </c>
      <c r="I1900" s="30">
        <f>SUMIFS(MasterSheet!L:L, MasterSheet!B:B, A1900, MasterSheet!D:D, B1900, MasterSheet!H:H, C1900)</f>
        <v/>
      </c>
      <c r="J1900" s="30">
        <f>I1900*D1900</f>
        <v/>
      </c>
      <c r="K1900" s="23">
        <f>UPPER(VLOOKUP(C1900,MasterSheet!H:U,14,))</f>
        <v/>
      </c>
    </row>
    <row r="1901">
      <c r="A1901" s="23" t="inlineStr">
        <is>
          <t>EED118009</t>
        </is>
      </c>
      <c r="B1901" s="32" t="n">
        <v>45885</v>
      </c>
      <c r="C1901" s="23" t="n">
        <v>431304</v>
      </c>
      <c r="D1901" s="23">
        <f>_xlfn.XLOOKUP(C1901,MasterSheet!H:H,MasterSheet!F:F)</f>
        <v/>
      </c>
      <c r="E1901" s="24">
        <f>SUMIFS(MasterSheet!J:J, MasterSheet!B:B, A1901, MasterSheet!D:D, B1901, MasterSheet!H:H, C1901)</f>
        <v/>
      </c>
      <c r="F1901" s="24">
        <f>E1901*D1901</f>
        <v/>
      </c>
      <c r="G1901" s="28">
        <f>SUMIFS(MasterSheet!K:K, MasterSheet!B:B, A1901, MasterSheet!D:D, B1901, MasterSheet!H:H, C1901)</f>
        <v/>
      </c>
      <c r="H1901" s="28">
        <f>G1901*D1901</f>
        <v/>
      </c>
      <c r="I1901" s="30">
        <f>SUMIFS(MasterSheet!L:L, MasterSheet!B:B, A1901, MasterSheet!D:D, B1901, MasterSheet!H:H, C1901)</f>
        <v/>
      </c>
      <c r="J1901" s="30">
        <f>I1901*D1901</f>
        <v/>
      </c>
      <c r="K1901" s="23">
        <f>UPPER(VLOOKUP(C1901,MasterSheet!H:U,14,))</f>
        <v/>
      </c>
    </row>
    <row r="1902">
      <c r="A1902" s="23" t="inlineStr">
        <is>
          <t>EED118009</t>
        </is>
      </c>
      <c r="B1902" s="32" t="n">
        <v>45885</v>
      </c>
      <c r="C1902" s="23" t="n">
        <v>432604</v>
      </c>
      <c r="D1902" s="23">
        <f>_xlfn.XLOOKUP(C1902,MasterSheet!H:H,MasterSheet!F:F)</f>
        <v/>
      </c>
      <c r="E1902" s="24">
        <f>SUMIFS(MasterSheet!J:J, MasterSheet!B:B, A1902, MasterSheet!D:D, B1902, MasterSheet!H:H, C1902)</f>
        <v/>
      </c>
      <c r="F1902" s="24">
        <f>E1902*D1902</f>
        <v/>
      </c>
      <c r="G1902" s="28">
        <f>SUMIFS(MasterSheet!K:K, MasterSheet!B:B, A1902, MasterSheet!D:D, B1902, MasterSheet!H:H, C1902)</f>
        <v/>
      </c>
      <c r="H1902" s="28">
        <f>G1902*D1902</f>
        <v/>
      </c>
      <c r="I1902" s="30">
        <f>SUMIFS(MasterSheet!L:L, MasterSheet!B:B, A1902, MasterSheet!D:D, B1902, MasterSheet!H:H, C1902)</f>
        <v/>
      </c>
      <c r="J1902" s="30">
        <f>I1902*D1902</f>
        <v/>
      </c>
      <c r="K1902" s="23">
        <f>UPPER(VLOOKUP(C1902,MasterSheet!H:U,14,))</f>
        <v/>
      </c>
    </row>
    <row r="1903">
      <c r="A1903" s="23" t="inlineStr">
        <is>
          <t>EED118009</t>
        </is>
      </c>
      <c r="B1903" s="32" t="n">
        <v>45885</v>
      </c>
      <c r="C1903" s="23" t="n">
        <v>431414</v>
      </c>
      <c r="D1903" s="23">
        <f>_xlfn.XLOOKUP(C1903,MasterSheet!H:H,MasterSheet!F:F)</f>
        <v/>
      </c>
      <c r="E1903" s="24">
        <f>SUMIFS(MasterSheet!J:J, MasterSheet!B:B, A1903, MasterSheet!D:D, B1903, MasterSheet!H:H, C1903)</f>
        <v/>
      </c>
      <c r="F1903" s="24">
        <f>E1903*D1903</f>
        <v/>
      </c>
      <c r="G1903" s="28">
        <f>SUMIFS(MasterSheet!K:K, MasterSheet!B:B, A1903, MasterSheet!D:D, B1903, MasterSheet!H:H, C1903)</f>
        <v/>
      </c>
      <c r="H1903" s="28">
        <f>G1903*D1903</f>
        <v/>
      </c>
      <c r="I1903" s="30">
        <f>SUMIFS(MasterSheet!L:L, MasterSheet!B:B, A1903, MasterSheet!D:D, B1903, MasterSheet!H:H, C1903)</f>
        <v/>
      </c>
      <c r="J1903" s="30">
        <f>I1903*D1903</f>
        <v/>
      </c>
      <c r="K1903" s="23">
        <f>UPPER(VLOOKUP(C1903,MasterSheet!H:U,14,))</f>
        <v/>
      </c>
    </row>
    <row r="1904">
      <c r="A1904" s="23" t="inlineStr">
        <is>
          <t>EED118009</t>
        </is>
      </c>
      <c r="B1904" s="32" t="n">
        <v>45885</v>
      </c>
      <c r="C1904" s="23" t="n">
        <v>430804</v>
      </c>
      <c r="D1904" s="23">
        <f>_xlfn.XLOOKUP(C1904,MasterSheet!H:H,MasterSheet!F:F)</f>
        <v/>
      </c>
      <c r="E1904" s="24">
        <f>SUMIFS(MasterSheet!J:J, MasterSheet!B:B, A1904, MasterSheet!D:D, B1904, MasterSheet!H:H, C1904)</f>
        <v/>
      </c>
      <c r="F1904" s="24">
        <f>E1904*D1904</f>
        <v/>
      </c>
      <c r="G1904" s="28">
        <f>SUMIFS(MasterSheet!K:K, MasterSheet!B:B, A1904, MasterSheet!D:D, B1904, MasterSheet!H:H, C1904)</f>
        <v/>
      </c>
      <c r="H1904" s="28">
        <f>G1904*D1904</f>
        <v/>
      </c>
      <c r="I1904" s="30">
        <f>SUMIFS(MasterSheet!L:L, MasterSheet!B:B, A1904, MasterSheet!D:D, B1904, MasterSheet!H:H, C1904)</f>
        <v/>
      </c>
      <c r="J1904" s="30">
        <f>I1904*D1904</f>
        <v/>
      </c>
      <c r="K1904" s="23">
        <f>UPPER(VLOOKUP(C1904,MasterSheet!H:U,14,))</f>
        <v/>
      </c>
    </row>
    <row r="1905">
      <c r="A1905" s="23" t="inlineStr">
        <is>
          <t>EED118009</t>
        </is>
      </c>
      <c r="B1905" s="32" t="n">
        <v>45885</v>
      </c>
      <c r="C1905" s="23" t="n">
        <v>430904</v>
      </c>
      <c r="D1905" s="23">
        <f>_xlfn.XLOOKUP(C1905,MasterSheet!H:H,MasterSheet!F:F)</f>
        <v/>
      </c>
      <c r="E1905" s="24">
        <f>SUMIFS(MasterSheet!J:J, MasterSheet!B:B, A1905, MasterSheet!D:D, B1905, MasterSheet!H:H, C1905)</f>
        <v/>
      </c>
      <c r="F1905" s="24">
        <f>E1905*D1905</f>
        <v/>
      </c>
      <c r="G1905" s="28">
        <f>SUMIFS(MasterSheet!K:K, MasterSheet!B:B, A1905, MasterSheet!D:D, B1905, MasterSheet!H:H, C1905)</f>
        <v/>
      </c>
      <c r="H1905" s="28">
        <f>G1905*D1905</f>
        <v/>
      </c>
      <c r="I1905" s="30">
        <f>SUMIFS(MasterSheet!L:L, MasterSheet!B:B, A1905, MasterSheet!D:D, B1905, MasterSheet!H:H, C1905)</f>
        <v/>
      </c>
      <c r="J1905" s="30">
        <f>I1905*D1905</f>
        <v/>
      </c>
      <c r="K1905" s="23">
        <f>UPPER(VLOOKUP(C1905,MasterSheet!H:U,14,))</f>
        <v/>
      </c>
    </row>
    <row r="1906">
      <c r="A1906" s="23" t="n">
        <v>195103</v>
      </c>
      <c r="B1906" s="32" t="n">
        <v>45887</v>
      </c>
      <c r="C1906" s="23" t="inlineStr">
        <is>
          <t>B1750-63</t>
        </is>
      </c>
      <c r="D1906" s="23">
        <f>_xlfn.XLOOKUP(C1906,MasterSheet!H:H,MasterSheet!F:F)</f>
        <v/>
      </c>
      <c r="E1906" s="24">
        <f>SUMIFS(MasterSheet!J:J, MasterSheet!B:B, A1906, MasterSheet!D:D, B1906, MasterSheet!H:H, C1906)</f>
        <v/>
      </c>
      <c r="F1906" s="24">
        <f>E1906*D1906</f>
        <v/>
      </c>
      <c r="G1906" s="28">
        <f>SUMIFS(MasterSheet!K:K, MasterSheet!B:B, A1906, MasterSheet!D:D, B1906, MasterSheet!H:H, C1906)</f>
        <v/>
      </c>
      <c r="H1906" s="28">
        <f>G1906*D1906</f>
        <v/>
      </c>
      <c r="I1906" s="30">
        <f>SUMIFS(MasterSheet!L:L, MasterSheet!B:B, A1906, MasterSheet!D:D, B1906, MasterSheet!H:H, C1906)</f>
        <v/>
      </c>
      <c r="J1906" s="30">
        <f>I1906*D1906</f>
        <v/>
      </c>
      <c r="K1906" s="23">
        <f>UPPER(VLOOKUP(C1906,MasterSheet!H:U,14,))</f>
        <v/>
      </c>
    </row>
    <row r="1907">
      <c r="A1907" s="23" t="n">
        <v>65875</v>
      </c>
      <c r="B1907" s="32" t="n">
        <v>45887</v>
      </c>
      <c r="C1907" s="23" t="inlineStr">
        <is>
          <t>AR1065</t>
        </is>
      </c>
      <c r="D1907" s="23">
        <f>_xlfn.XLOOKUP(C1907,MasterSheet!H:H,MasterSheet!F:F)</f>
        <v/>
      </c>
      <c r="E1907" s="24">
        <f>SUMIFS(MasterSheet!J:J, MasterSheet!B:B, A1907, MasterSheet!D:D, B1907, MasterSheet!H:H, C1907)</f>
        <v/>
      </c>
      <c r="F1907" s="24">
        <f>E1907*D1907</f>
        <v/>
      </c>
      <c r="G1907" s="28">
        <f>SUMIFS(MasterSheet!K:K, MasterSheet!B:B, A1907, MasterSheet!D:D, B1907, MasterSheet!H:H, C1907)</f>
        <v/>
      </c>
      <c r="H1907" s="28">
        <f>G1907*D1907</f>
        <v/>
      </c>
      <c r="I1907" s="30">
        <f>SUMIFS(MasterSheet!L:L, MasterSheet!B:B, A1907, MasterSheet!D:D, B1907, MasterSheet!H:H, C1907)</f>
        <v/>
      </c>
      <c r="J1907" s="30">
        <f>I1907*D1907</f>
        <v/>
      </c>
      <c r="K1907" s="23">
        <f>UPPER(VLOOKUP(C1907,MasterSheet!H:U,14,))</f>
        <v/>
      </c>
    </row>
    <row r="1908">
      <c r="A1908" s="23" t="inlineStr">
        <is>
          <t>300081607, 300081606, 300081605</t>
        </is>
      </c>
      <c r="B1908" s="32" t="n">
        <v>45885</v>
      </c>
      <c r="C1908" s="23" t="inlineStr">
        <is>
          <t>B1027-1000</t>
        </is>
      </c>
      <c r="D1908" s="23">
        <f>_xlfn.XLOOKUP(C1908,MasterSheet!H:H,MasterSheet!F:F)</f>
        <v/>
      </c>
      <c r="E1908" s="24">
        <f>SUMIFS(MasterSheet!J:J, MasterSheet!B:B, A1908, MasterSheet!D:D, B1908, MasterSheet!H:H, C1908)</f>
        <v/>
      </c>
      <c r="F1908" s="24">
        <f>E1908*D1908</f>
        <v/>
      </c>
      <c r="G1908" s="28">
        <f>SUMIFS(MasterSheet!K:K, MasterSheet!B:B, A1908, MasterSheet!D:D, B1908, MasterSheet!H:H, C1908)</f>
        <v/>
      </c>
      <c r="H1908" s="28">
        <f>G1908*D1908</f>
        <v/>
      </c>
      <c r="I1908" s="30">
        <f>SUMIFS(MasterSheet!L:L, MasterSheet!B:B, A1908, MasterSheet!D:D, B1908, MasterSheet!H:H, C1908)</f>
        <v/>
      </c>
      <c r="J1908" s="30">
        <f>I1908*D1908</f>
        <v/>
      </c>
      <c r="K1908" s="23">
        <f>UPPER(VLOOKUP(C1908,MasterSheet!H:U,14,))</f>
        <v/>
      </c>
    </row>
    <row r="1909">
      <c r="A1909" s="23" t="inlineStr">
        <is>
          <t>300081607, 300081606, 300081605</t>
        </is>
      </c>
      <c r="B1909" s="32" t="n">
        <v>45885</v>
      </c>
      <c r="C1909" s="23" t="inlineStr">
        <is>
          <t>K4630-100</t>
        </is>
      </c>
      <c r="D1909" s="23">
        <f>_xlfn.XLOOKUP(C1909,MasterSheet!H:H,MasterSheet!F:F)</f>
        <v/>
      </c>
      <c r="E1909" s="24">
        <f>SUMIFS(MasterSheet!J:J, MasterSheet!B:B, A1909, MasterSheet!D:D, B1909, MasterSheet!H:H, C1909)</f>
        <v/>
      </c>
      <c r="F1909" s="24">
        <f>E1909*D1909</f>
        <v/>
      </c>
      <c r="G1909" s="28">
        <f>SUMIFS(MasterSheet!K:K, MasterSheet!B:B, A1909, MasterSheet!D:D, B1909, MasterSheet!H:H, C1909)</f>
        <v/>
      </c>
      <c r="H1909" s="28">
        <f>G1909*D1909</f>
        <v/>
      </c>
      <c r="I1909" s="30">
        <f>SUMIFS(MasterSheet!L:L, MasterSheet!B:B, A1909, MasterSheet!D:D, B1909, MasterSheet!H:H, C1909)</f>
        <v/>
      </c>
      <c r="J1909" s="30">
        <f>I1909*D1909</f>
        <v/>
      </c>
      <c r="K1909" s="23">
        <f>UPPER(VLOOKUP(C1909,MasterSheet!H:U,14,))</f>
        <v/>
      </c>
    </row>
    <row r="1910">
      <c r="A1910" s="23" t="inlineStr">
        <is>
          <t>300081607, 300081606, 300081605</t>
        </is>
      </c>
      <c r="B1910" s="32" t="n">
        <v>45885</v>
      </c>
      <c r="C1910" s="23" t="inlineStr">
        <is>
          <t>B5455-10</t>
        </is>
      </c>
      <c r="D1910" s="23">
        <f>_xlfn.XLOOKUP(C1910,MasterSheet!H:H,MasterSheet!F:F)</f>
        <v/>
      </c>
      <c r="E1910" s="24">
        <f>SUMIFS(MasterSheet!J:J, MasterSheet!B:B, A1910, MasterSheet!D:D, B1910, MasterSheet!H:H, C1910)</f>
        <v/>
      </c>
      <c r="F1910" s="24">
        <f>E1910*D1910</f>
        <v/>
      </c>
      <c r="G1910" s="28">
        <f>SUMIFS(MasterSheet!K:K, MasterSheet!B:B, A1910, MasterSheet!D:D, B1910, MasterSheet!H:H, C1910)</f>
        <v/>
      </c>
      <c r="H1910" s="28">
        <f>G1910*D1910</f>
        <v/>
      </c>
      <c r="I1910" s="30">
        <f>SUMIFS(MasterSheet!L:L, MasterSheet!B:B, A1910, MasterSheet!D:D, B1910, MasterSheet!H:H, C1910)</f>
        <v/>
      </c>
      <c r="J1910" s="30">
        <f>I1910*D1910</f>
        <v/>
      </c>
      <c r="K1910" s="23">
        <f>UPPER(VLOOKUP(C1910,MasterSheet!H:U,14,))</f>
        <v/>
      </c>
    </row>
    <row r="1911">
      <c r="A1911" s="23" t="inlineStr">
        <is>
          <t>300081607, 300081606, 300081605</t>
        </is>
      </c>
      <c r="B1911" s="32" t="n">
        <v>45885</v>
      </c>
      <c r="C1911" s="23" t="inlineStr">
        <is>
          <t>A3516-5</t>
        </is>
      </c>
      <c r="D1911" s="23">
        <f>_xlfn.XLOOKUP(C1911,MasterSheet!H:H,MasterSheet!F:F)</f>
        <v/>
      </c>
      <c r="E1911" s="24">
        <f>SUMIFS(MasterSheet!J:J, MasterSheet!B:B, A1911, MasterSheet!D:D, B1911, MasterSheet!H:H, C1911)</f>
        <v/>
      </c>
      <c r="F1911" s="24">
        <f>E1911*D1911</f>
        <v/>
      </c>
      <c r="G1911" s="28">
        <f>SUMIFS(MasterSheet!K:K, MasterSheet!B:B, A1911, MasterSheet!D:D, B1911, MasterSheet!H:H, C1911)</f>
        <v/>
      </c>
      <c r="H1911" s="28">
        <f>G1911*D1911</f>
        <v/>
      </c>
      <c r="I1911" s="30">
        <f>SUMIFS(MasterSheet!L:L, MasterSheet!B:B, A1911, MasterSheet!D:D, B1911, MasterSheet!H:H, C1911)</f>
        <v/>
      </c>
      <c r="J1911" s="30">
        <f>I1911*D1911</f>
        <v/>
      </c>
      <c r="K1911" s="23">
        <f>UPPER(VLOOKUP(C1911,MasterSheet!H:U,14,))</f>
        <v/>
      </c>
    </row>
    <row r="1912">
      <c r="A1912" s="23" t="inlineStr">
        <is>
          <t>INV250813-006</t>
        </is>
      </c>
      <c r="B1912" s="32" t="n">
        <v>45885</v>
      </c>
      <c r="C1912" s="23" t="inlineStr">
        <is>
          <t>TN1305</t>
        </is>
      </c>
      <c r="D1912" s="23">
        <f>_xlfn.XLOOKUP(C1912,MasterSheet!H:H,MasterSheet!F:F)</f>
        <v/>
      </c>
      <c r="E1912" s="24">
        <f>SUMIFS(MasterSheet!J:J, MasterSheet!B:B, A1912, MasterSheet!D:D, B1912, MasterSheet!H:H, C1912)</f>
        <v/>
      </c>
      <c r="F1912" s="24">
        <f>E1912*D1912</f>
        <v/>
      </c>
      <c r="G1912" s="28">
        <f>SUMIFS(MasterSheet!K:K, MasterSheet!B:B, A1912, MasterSheet!D:D, B1912, MasterSheet!H:H, C1912)</f>
        <v/>
      </c>
      <c r="H1912" s="28">
        <f>G1912*D1912</f>
        <v/>
      </c>
      <c r="I1912" s="30">
        <f>SUMIFS(MasterSheet!L:L, MasterSheet!B:B, A1912, MasterSheet!D:D, B1912, MasterSheet!H:H, C1912)</f>
        <v/>
      </c>
      <c r="J1912" s="30">
        <f>I1912*D1912</f>
        <v/>
      </c>
      <c r="K1912" s="23">
        <f>UPPER(VLOOKUP(C1912,MasterSheet!H:U,14,))</f>
        <v/>
      </c>
    </row>
    <row r="1913">
      <c r="A1913" s="23" t="inlineStr">
        <is>
          <t>INV250813-005</t>
        </is>
      </c>
      <c r="B1913" s="32" t="n">
        <v>45885</v>
      </c>
      <c r="C1913" s="23" t="inlineStr">
        <is>
          <t>EIM08-01623</t>
        </is>
      </c>
      <c r="D1913" s="23">
        <f>_xlfn.XLOOKUP(C1913,MasterSheet!H:H,MasterSheet!F:F)</f>
        <v/>
      </c>
      <c r="E1913" s="24">
        <f>SUMIFS(MasterSheet!J:J, MasterSheet!B:B, A1913, MasterSheet!D:D, B1913, MasterSheet!H:H, C1913)</f>
        <v/>
      </c>
      <c r="F1913" s="24">
        <f>E1913*D1913</f>
        <v/>
      </c>
      <c r="G1913" s="28">
        <f>SUMIFS(MasterSheet!K:K, MasterSheet!B:B, A1913, MasterSheet!D:D, B1913, MasterSheet!H:H, C1913)</f>
        <v/>
      </c>
      <c r="H1913" s="28">
        <f>G1913*D1913</f>
        <v/>
      </c>
      <c r="I1913" s="30">
        <f>SUMIFS(MasterSheet!L:L, MasterSheet!B:B, A1913, MasterSheet!D:D, B1913, MasterSheet!H:H, C1913)</f>
        <v/>
      </c>
      <c r="J1913" s="30">
        <f>I1913*D1913</f>
        <v/>
      </c>
      <c r="K1913" s="23">
        <f>UPPER(VLOOKUP(C1913,MasterSheet!H:U,14,))</f>
        <v/>
      </c>
    </row>
    <row r="1914">
      <c r="A1914" s="23" t="inlineStr">
        <is>
          <t>INV250813-004</t>
        </is>
      </c>
      <c r="B1914" s="32" t="n">
        <v>45885</v>
      </c>
      <c r="C1914" s="23" t="inlineStr">
        <is>
          <t>T1765</t>
        </is>
      </c>
      <c r="D1914" s="23">
        <f>_xlfn.XLOOKUP(C1914,MasterSheet!H:H,MasterSheet!F:F)</f>
        <v/>
      </c>
      <c r="E1914" s="24">
        <f>SUMIFS(MasterSheet!J:J, MasterSheet!B:B, A1914, MasterSheet!D:D, B1914, MasterSheet!H:H, C1914)</f>
        <v/>
      </c>
      <c r="F1914" s="24">
        <f>E1914*D1914</f>
        <v/>
      </c>
      <c r="G1914" s="28">
        <f>SUMIFS(MasterSheet!K:K, MasterSheet!B:B, A1914, MasterSheet!D:D, B1914, MasterSheet!H:H, C1914)</f>
        <v/>
      </c>
      <c r="H1914" s="28">
        <f>G1914*D1914</f>
        <v/>
      </c>
      <c r="I1914" s="30">
        <f>SUMIFS(MasterSheet!L:L, MasterSheet!B:B, A1914, MasterSheet!D:D, B1914, MasterSheet!H:H, C1914)</f>
        <v/>
      </c>
      <c r="J1914" s="30">
        <f>I1914*D1914</f>
        <v/>
      </c>
      <c r="K1914" s="23">
        <f>UPPER(VLOOKUP(C1914,MasterSheet!H:U,14,))</f>
        <v/>
      </c>
    </row>
    <row r="1915">
      <c r="A1915" s="23" t="inlineStr">
        <is>
          <t>INV250813-004</t>
        </is>
      </c>
      <c r="B1915" s="32" t="n">
        <v>45885</v>
      </c>
      <c r="C1915" s="23" t="inlineStr">
        <is>
          <t>T6500</t>
        </is>
      </c>
      <c r="D1915" s="23">
        <f>_xlfn.XLOOKUP(C1915,MasterSheet!H:H,MasterSheet!F:F)</f>
        <v/>
      </c>
      <c r="E1915" s="24">
        <f>SUMIFS(MasterSheet!J:J, MasterSheet!B:B, A1915, MasterSheet!D:D, B1915, MasterSheet!H:H, C1915)</f>
        <v/>
      </c>
      <c r="F1915" s="24">
        <f>E1915*D1915</f>
        <v/>
      </c>
      <c r="G1915" s="28">
        <f>SUMIFS(MasterSheet!K:K, MasterSheet!B:B, A1915, MasterSheet!D:D, B1915, MasterSheet!H:H, C1915)</f>
        <v/>
      </c>
      <c r="H1915" s="28">
        <f>G1915*D1915</f>
        <v/>
      </c>
      <c r="I1915" s="30">
        <f>SUMIFS(MasterSheet!L:L, MasterSheet!B:B, A1915, MasterSheet!D:D, B1915, MasterSheet!H:H, C1915)</f>
        <v/>
      </c>
      <c r="J1915" s="30">
        <f>I1915*D1915</f>
        <v/>
      </c>
      <c r="K1915" s="23">
        <f>UPPER(VLOOKUP(C1915,MasterSheet!H:U,14,))</f>
        <v/>
      </c>
    </row>
    <row r="1916">
      <c r="A1916" s="23" t="inlineStr">
        <is>
          <t>INV250813-003</t>
        </is>
      </c>
      <c r="B1916" s="32" t="n">
        <v>45885</v>
      </c>
      <c r="C1916" s="23" t="inlineStr">
        <is>
          <t>T6500</t>
        </is>
      </c>
      <c r="D1916" s="23">
        <f>_xlfn.XLOOKUP(C1916,MasterSheet!H:H,MasterSheet!F:F)</f>
        <v/>
      </c>
      <c r="E1916" s="24">
        <f>SUMIFS(MasterSheet!J:J, MasterSheet!B:B, A1916, MasterSheet!D:D, B1916, MasterSheet!H:H, C1916)</f>
        <v/>
      </c>
      <c r="F1916" s="24">
        <f>E1916*D1916</f>
        <v/>
      </c>
      <c r="G1916" s="28">
        <f>SUMIFS(MasterSheet!K:K, MasterSheet!B:B, A1916, MasterSheet!D:D, B1916, MasterSheet!H:H, C1916)</f>
        <v/>
      </c>
      <c r="H1916" s="28">
        <f>G1916*D1916</f>
        <v/>
      </c>
      <c r="I1916" s="30">
        <f>SUMIFS(MasterSheet!L:L, MasterSheet!B:B, A1916, MasterSheet!D:D, B1916, MasterSheet!H:H, C1916)</f>
        <v/>
      </c>
      <c r="J1916" s="30">
        <f>I1916*D1916</f>
        <v/>
      </c>
      <c r="K1916" s="23">
        <f>UPPER(VLOOKUP(C1916,MasterSheet!H:U,14,))</f>
        <v/>
      </c>
    </row>
    <row r="1917">
      <c r="A1917" s="23" t="inlineStr">
        <is>
          <t>EED118087</t>
        </is>
      </c>
      <c r="B1917" s="32" t="n">
        <v>45887</v>
      </c>
      <c r="C1917" s="23" t="n">
        <v>100744</v>
      </c>
      <c r="D1917" s="23">
        <f>_xlfn.XLOOKUP(C1917,MasterSheet!H:H,MasterSheet!F:F)</f>
        <v/>
      </c>
      <c r="E1917" s="24">
        <f>SUMIFS(MasterSheet!J:J, MasterSheet!B:B, A1917, MasterSheet!D:D, B1917, MasterSheet!H:H, C1917)</f>
        <v/>
      </c>
      <c r="F1917" s="24">
        <f>E1917*D1917</f>
        <v/>
      </c>
      <c r="G1917" s="28">
        <f>SUMIFS(MasterSheet!K:K, MasterSheet!B:B, A1917, MasterSheet!D:D, B1917, MasterSheet!H:H, C1917)</f>
        <v/>
      </c>
      <c r="H1917" s="28">
        <f>G1917*D1917</f>
        <v/>
      </c>
      <c r="I1917" s="30">
        <f>SUMIFS(MasterSheet!L:L, MasterSheet!B:B, A1917, MasterSheet!D:D, B1917, MasterSheet!H:H, C1917)</f>
        <v/>
      </c>
      <c r="J1917" s="30">
        <f>I1917*D1917</f>
        <v/>
      </c>
      <c r="K1917" s="23">
        <f>UPPER(VLOOKUP(C1917,MasterSheet!H:U,14,))</f>
        <v/>
      </c>
    </row>
    <row r="1918">
      <c r="A1918" s="23" t="inlineStr">
        <is>
          <t>EED118087</t>
        </is>
      </c>
      <c r="B1918" s="32" t="n">
        <v>45887</v>
      </c>
      <c r="C1918" s="23" t="n">
        <v>101245</v>
      </c>
      <c r="D1918" s="23">
        <f>_xlfn.XLOOKUP(C1918,MasterSheet!H:H,MasterSheet!F:F)</f>
        <v/>
      </c>
      <c r="E1918" s="24">
        <f>SUMIFS(MasterSheet!J:J, MasterSheet!B:B, A1918, MasterSheet!D:D, B1918, MasterSheet!H:H, C1918)</f>
        <v/>
      </c>
      <c r="F1918" s="24">
        <f>E1918*D1918</f>
        <v/>
      </c>
      <c r="G1918" s="28">
        <f>SUMIFS(MasterSheet!K:K, MasterSheet!B:B, A1918, MasterSheet!D:D, B1918, MasterSheet!H:H, C1918)</f>
        <v/>
      </c>
      <c r="H1918" s="28">
        <f>G1918*D1918</f>
        <v/>
      </c>
      <c r="I1918" s="30">
        <f>SUMIFS(MasterSheet!L:L, MasterSheet!B:B, A1918, MasterSheet!D:D, B1918, MasterSheet!H:H, C1918)</f>
        <v/>
      </c>
      <c r="J1918" s="30">
        <f>I1918*D1918</f>
        <v/>
      </c>
      <c r="K1918" s="23">
        <f>UPPER(VLOOKUP(C1918,MasterSheet!H:U,14,))</f>
        <v/>
      </c>
    </row>
    <row r="1919">
      <c r="A1919" s="23" t="inlineStr">
        <is>
          <t>EED118087</t>
        </is>
      </c>
      <c r="B1919" s="32" t="n">
        <v>45887</v>
      </c>
      <c r="C1919" s="23" t="n">
        <v>115526</v>
      </c>
      <c r="D1919" s="23">
        <f>_xlfn.XLOOKUP(C1919,MasterSheet!H:H,MasterSheet!F:F)</f>
        <v/>
      </c>
      <c r="E1919" s="24">
        <f>SUMIFS(MasterSheet!J:J, MasterSheet!B:B, A1919, MasterSheet!D:D, B1919, MasterSheet!H:H, C1919)</f>
        <v/>
      </c>
      <c r="F1919" s="24">
        <f>E1919*D1919</f>
        <v/>
      </c>
      <c r="G1919" s="28">
        <f>SUMIFS(MasterSheet!K:K, MasterSheet!B:B, A1919, MasterSheet!D:D, B1919, MasterSheet!H:H, C1919)</f>
        <v/>
      </c>
      <c r="H1919" s="28">
        <f>G1919*D1919</f>
        <v/>
      </c>
      <c r="I1919" s="30">
        <f>SUMIFS(MasterSheet!L:L, MasterSheet!B:B, A1919, MasterSheet!D:D, B1919, MasterSheet!H:H, C1919)</f>
        <v/>
      </c>
      <c r="J1919" s="30">
        <f>I1919*D1919</f>
        <v/>
      </c>
      <c r="K1919" s="23">
        <f>UPPER(VLOOKUP(C1919,MasterSheet!H:U,14,))</f>
        <v/>
      </c>
    </row>
    <row r="1920">
      <c r="A1920" s="23" t="inlineStr">
        <is>
          <t>EED118087</t>
        </is>
      </c>
      <c r="B1920" s="32" t="n">
        <v>45887</v>
      </c>
      <c r="C1920" s="23" t="n">
        <v>116231</v>
      </c>
      <c r="D1920" s="23">
        <f>_xlfn.XLOOKUP(C1920,MasterSheet!H:H,MasterSheet!F:F)</f>
        <v/>
      </c>
      <c r="E1920" s="24">
        <f>SUMIFS(MasterSheet!J:J, MasterSheet!B:B, A1920, MasterSheet!D:D, B1920, MasterSheet!H:H, C1920)</f>
        <v/>
      </c>
      <c r="F1920" s="24">
        <f>E1920*D1920</f>
        <v/>
      </c>
      <c r="G1920" s="28">
        <f>SUMIFS(MasterSheet!K:K, MasterSheet!B:B, A1920, MasterSheet!D:D, B1920, MasterSheet!H:H, C1920)</f>
        <v/>
      </c>
      <c r="H1920" s="28">
        <f>G1920*D1920</f>
        <v/>
      </c>
      <c r="I1920" s="30">
        <f>SUMIFS(MasterSheet!L:L, MasterSheet!B:B, A1920, MasterSheet!D:D, B1920, MasterSheet!H:H, C1920)</f>
        <v/>
      </c>
      <c r="J1920" s="30">
        <f>I1920*D1920</f>
        <v/>
      </c>
      <c r="K1920" s="23">
        <f>UPPER(VLOOKUP(C1920,MasterSheet!H:U,14,))</f>
        <v/>
      </c>
    </row>
    <row r="1921">
      <c r="A1921" s="23" t="inlineStr">
        <is>
          <t>EED118087</t>
        </is>
      </c>
      <c r="B1921" s="32" t="n">
        <v>45887</v>
      </c>
      <c r="C1921" s="23" t="n">
        <v>119310</v>
      </c>
      <c r="D1921" s="23">
        <f>_xlfn.XLOOKUP(C1921,MasterSheet!H:H,MasterSheet!F:F)</f>
        <v/>
      </c>
      <c r="E1921" s="24">
        <f>SUMIFS(MasterSheet!J:J, MasterSheet!B:B, A1921, MasterSheet!D:D, B1921, MasterSheet!H:H, C1921)</f>
        <v/>
      </c>
      <c r="F1921" s="24">
        <f>E1921*D1921</f>
        <v/>
      </c>
      <c r="G1921" s="28">
        <f>SUMIFS(MasterSheet!K:K, MasterSheet!B:B, A1921, MasterSheet!D:D, B1921, MasterSheet!H:H, C1921)</f>
        <v/>
      </c>
      <c r="H1921" s="28">
        <f>G1921*D1921</f>
        <v/>
      </c>
      <c r="I1921" s="30">
        <f>SUMIFS(MasterSheet!L:L, MasterSheet!B:B, A1921, MasterSheet!D:D, B1921, MasterSheet!H:H, C1921)</f>
        <v/>
      </c>
      <c r="J1921" s="30">
        <f>I1921*D1921</f>
        <v/>
      </c>
      <c r="K1921" s="23">
        <f>UPPER(VLOOKUP(C1921,MasterSheet!H:U,14,))</f>
        <v/>
      </c>
    </row>
    <row r="1922">
      <c r="A1922" s="23" t="inlineStr">
        <is>
          <t>EED118087</t>
        </is>
      </c>
      <c r="B1922" s="32" t="n">
        <v>45887</v>
      </c>
      <c r="C1922" s="23" t="n">
        <v>120411</v>
      </c>
      <c r="D1922" s="23">
        <f>_xlfn.XLOOKUP(C1922,MasterSheet!H:H,MasterSheet!F:F)</f>
        <v/>
      </c>
      <c r="E1922" s="24">
        <f>SUMIFS(MasterSheet!J:J, MasterSheet!B:B, A1922, MasterSheet!D:D, B1922, MasterSheet!H:H, C1922)</f>
        <v/>
      </c>
      <c r="F1922" s="24">
        <f>E1922*D1922</f>
        <v/>
      </c>
      <c r="G1922" s="28">
        <f>SUMIFS(MasterSheet!K:K, MasterSheet!B:B, A1922, MasterSheet!D:D, B1922, MasterSheet!H:H, C1922)</f>
        <v/>
      </c>
      <c r="H1922" s="28">
        <f>G1922*D1922</f>
        <v/>
      </c>
      <c r="I1922" s="30">
        <f>SUMIFS(MasterSheet!L:L, MasterSheet!B:B, A1922, MasterSheet!D:D, B1922, MasterSheet!H:H, C1922)</f>
        <v/>
      </c>
      <c r="J1922" s="30">
        <f>I1922*D1922</f>
        <v/>
      </c>
      <c r="K1922" s="23">
        <f>UPPER(VLOOKUP(C1922,MasterSheet!H:U,14,))</f>
        <v/>
      </c>
    </row>
    <row r="1923">
      <c r="A1923" s="23" t="inlineStr">
        <is>
          <t>EED118087</t>
        </is>
      </c>
      <c r="B1923" s="32" t="n">
        <v>45887</v>
      </c>
      <c r="C1923" s="23" t="n">
        <v>121119</v>
      </c>
      <c r="D1923" s="23">
        <f>_xlfn.XLOOKUP(C1923,MasterSheet!H:H,MasterSheet!F:F)</f>
        <v/>
      </c>
      <c r="E1923" s="24">
        <f>SUMIFS(MasterSheet!J:J, MasterSheet!B:B, A1923, MasterSheet!D:D, B1923, MasterSheet!H:H, C1923)</f>
        <v/>
      </c>
      <c r="F1923" s="24">
        <f>E1923*D1923</f>
        <v/>
      </c>
      <c r="G1923" s="28">
        <f>SUMIFS(MasterSheet!K:K, MasterSheet!B:B, A1923, MasterSheet!D:D, B1923, MasterSheet!H:H, C1923)</f>
        <v/>
      </c>
      <c r="H1923" s="28">
        <f>G1923*D1923</f>
        <v/>
      </c>
      <c r="I1923" s="30">
        <f>SUMIFS(MasterSheet!L:L, MasterSheet!B:B, A1923, MasterSheet!D:D, B1923, MasterSheet!H:H, C1923)</f>
        <v/>
      </c>
      <c r="J1923" s="30">
        <f>I1923*D1923</f>
        <v/>
      </c>
      <c r="K1923" s="23">
        <f>UPPER(VLOOKUP(C1923,MasterSheet!H:U,14,))</f>
        <v/>
      </c>
    </row>
    <row r="1924">
      <c r="A1924" s="23" t="inlineStr">
        <is>
          <t>EED118087</t>
        </is>
      </c>
      <c r="B1924" s="32" t="n">
        <v>45887</v>
      </c>
      <c r="C1924" s="23" t="n">
        <v>127039</v>
      </c>
      <c r="D1924" s="23">
        <f>_xlfn.XLOOKUP(C1924,MasterSheet!H:H,MasterSheet!F:F)</f>
        <v/>
      </c>
      <c r="E1924" s="24">
        <f>SUMIFS(MasterSheet!J:J, MasterSheet!B:B, A1924, MasterSheet!D:D, B1924, MasterSheet!H:H, C1924)</f>
        <v/>
      </c>
      <c r="F1924" s="24">
        <f>E1924*D1924</f>
        <v/>
      </c>
      <c r="G1924" s="28">
        <f>SUMIFS(MasterSheet!K:K, MasterSheet!B:B, A1924, MasterSheet!D:D, B1924, MasterSheet!H:H, C1924)</f>
        <v/>
      </c>
      <c r="H1924" s="28">
        <f>G1924*D1924</f>
        <v/>
      </c>
      <c r="I1924" s="30">
        <f>SUMIFS(MasterSheet!L:L, MasterSheet!B:B, A1924, MasterSheet!D:D, B1924, MasterSheet!H:H, C1924)</f>
        <v/>
      </c>
      <c r="J1924" s="30">
        <f>I1924*D1924</f>
        <v/>
      </c>
      <c r="K1924" s="23">
        <f>UPPER(VLOOKUP(C1924,MasterSheet!H:U,14,))</f>
        <v/>
      </c>
    </row>
    <row r="1925">
      <c r="A1925" s="23" t="inlineStr">
        <is>
          <t>EED118087</t>
        </is>
      </c>
      <c r="B1925" s="32" t="n">
        <v>45887</v>
      </c>
      <c r="C1925" s="23" t="n">
        <v>128023</v>
      </c>
      <c r="D1925" s="23">
        <f>_xlfn.XLOOKUP(C1925,MasterSheet!H:H,MasterSheet!F:F)</f>
        <v/>
      </c>
      <c r="E1925" s="24">
        <f>SUMIFS(MasterSheet!J:J, MasterSheet!B:B, A1925, MasterSheet!D:D, B1925, MasterSheet!H:H, C1925)</f>
        <v/>
      </c>
      <c r="F1925" s="24">
        <f>E1925*D1925</f>
        <v/>
      </c>
      <c r="G1925" s="28">
        <f>SUMIFS(MasterSheet!K:K, MasterSheet!B:B, A1925, MasterSheet!D:D, B1925, MasterSheet!H:H, C1925)</f>
        <v/>
      </c>
      <c r="H1925" s="28">
        <f>G1925*D1925</f>
        <v/>
      </c>
      <c r="I1925" s="30">
        <f>SUMIFS(MasterSheet!L:L, MasterSheet!B:B, A1925, MasterSheet!D:D, B1925, MasterSheet!H:H, C1925)</f>
        <v/>
      </c>
      <c r="J1925" s="30">
        <f>I1925*D1925</f>
        <v/>
      </c>
      <c r="K1925" s="23">
        <f>UPPER(VLOOKUP(C1925,MasterSheet!H:U,14,))</f>
        <v/>
      </c>
    </row>
    <row r="1926">
      <c r="A1926" s="23" t="inlineStr">
        <is>
          <t>EED118087</t>
        </is>
      </c>
      <c r="B1926" s="32" t="n">
        <v>45887</v>
      </c>
      <c r="C1926" s="23" t="n">
        <v>135908</v>
      </c>
      <c r="D1926" s="23">
        <f>_xlfn.XLOOKUP(C1926,MasterSheet!H:H,MasterSheet!F:F)</f>
        <v/>
      </c>
      <c r="E1926" s="24">
        <f>SUMIFS(MasterSheet!J:J, MasterSheet!B:B, A1926, MasterSheet!D:D, B1926, MasterSheet!H:H, C1926)</f>
        <v/>
      </c>
      <c r="F1926" s="24">
        <f>E1926*D1926</f>
        <v/>
      </c>
      <c r="G1926" s="28">
        <f>SUMIFS(MasterSheet!K:K, MasterSheet!B:B, A1926, MasterSheet!D:D, B1926, MasterSheet!H:H, C1926)</f>
        <v/>
      </c>
      <c r="H1926" s="28">
        <f>G1926*D1926</f>
        <v/>
      </c>
      <c r="I1926" s="30">
        <f>SUMIFS(MasterSheet!L:L, MasterSheet!B:B, A1926, MasterSheet!D:D, B1926, MasterSheet!H:H, C1926)</f>
        <v/>
      </c>
      <c r="J1926" s="30">
        <f>I1926*D1926</f>
        <v/>
      </c>
      <c r="K1926" s="23">
        <f>UPPER(VLOOKUP(C1926,MasterSheet!H:U,14,))</f>
        <v/>
      </c>
    </row>
    <row r="1927">
      <c r="A1927" s="23" t="inlineStr">
        <is>
          <t>EED118087</t>
        </is>
      </c>
      <c r="B1927" s="32" t="n">
        <v>45887</v>
      </c>
      <c r="C1927" s="23" t="n">
        <v>157604</v>
      </c>
      <c r="D1927" s="23">
        <f>_xlfn.XLOOKUP(C1927,MasterSheet!H:H,MasterSheet!F:F)</f>
        <v/>
      </c>
      <c r="E1927" s="24">
        <f>SUMIFS(MasterSheet!J:J, MasterSheet!B:B, A1927, MasterSheet!D:D, B1927, MasterSheet!H:H, C1927)</f>
        <v/>
      </c>
      <c r="F1927" s="24">
        <f>E1927*D1927</f>
        <v/>
      </c>
      <c r="G1927" s="28">
        <f>SUMIFS(MasterSheet!K:K, MasterSheet!B:B, A1927, MasterSheet!D:D, B1927, MasterSheet!H:H, C1927)</f>
        <v/>
      </c>
      <c r="H1927" s="28">
        <f>G1927*D1927</f>
        <v/>
      </c>
      <c r="I1927" s="30">
        <f>SUMIFS(MasterSheet!L:L, MasterSheet!B:B, A1927, MasterSheet!D:D, B1927, MasterSheet!H:H, C1927)</f>
        <v/>
      </c>
      <c r="J1927" s="30">
        <f>I1927*D1927</f>
        <v/>
      </c>
      <c r="K1927" s="23">
        <f>UPPER(VLOOKUP(C1927,MasterSheet!H:U,14,))</f>
        <v/>
      </c>
    </row>
    <row r="1928">
      <c r="A1928" s="23" t="inlineStr">
        <is>
          <t>EED118087</t>
        </is>
      </c>
      <c r="B1928" s="32" t="n">
        <v>45887</v>
      </c>
      <c r="C1928" s="23" t="n">
        <v>160204</v>
      </c>
      <c r="D1928" s="23">
        <f>_xlfn.XLOOKUP(C1928,MasterSheet!H:H,MasterSheet!F:F)</f>
        <v/>
      </c>
      <c r="E1928" s="24">
        <f>SUMIFS(MasterSheet!J:J, MasterSheet!B:B, A1928, MasterSheet!D:D, B1928, MasterSheet!H:H, C1928)</f>
        <v/>
      </c>
      <c r="F1928" s="24">
        <f>E1928*D1928</f>
        <v/>
      </c>
      <c r="G1928" s="28">
        <f>SUMIFS(MasterSheet!K:K, MasterSheet!B:B, A1928, MasterSheet!D:D, B1928, MasterSheet!H:H, C1928)</f>
        <v/>
      </c>
      <c r="H1928" s="28">
        <f>G1928*D1928</f>
        <v/>
      </c>
      <c r="I1928" s="30">
        <f>SUMIFS(MasterSheet!L:L, MasterSheet!B:B, A1928, MasterSheet!D:D, B1928, MasterSheet!H:H, C1928)</f>
        <v/>
      </c>
      <c r="J1928" s="30">
        <f>I1928*D1928</f>
        <v/>
      </c>
      <c r="K1928" s="23">
        <f>UPPER(VLOOKUP(C1928,MasterSheet!H:U,14,))</f>
        <v/>
      </c>
    </row>
    <row r="1929">
      <c r="A1929" s="23" t="inlineStr">
        <is>
          <t>EED118087</t>
        </is>
      </c>
      <c r="B1929" s="32" t="n">
        <v>45887</v>
      </c>
      <c r="C1929" s="23" t="n">
        <v>160908</v>
      </c>
      <c r="D1929" s="23">
        <f>_xlfn.XLOOKUP(C1929,MasterSheet!H:H,MasterSheet!F:F)</f>
        <v/>
      </c>
      <c r="E1929" s="24">
        <f>SUMIFS(MasterSheet!J:J, MasterSheet!B:B, A1929, MasterSheet!D:D, B1929, MasterSheet!H:H, C1929)</f>
        <v/>
      </c>
      <c r="F1929" s="24">
        <f>E1929*D1929</f>
        <v/>
      </c>
      <c r="G1929" s="28">
        <f>SUMIFS(MasterSheet!K:K, MasterSheet!B:B, A1929, MasterSheet!D:D, B1929, MasterSheet!H:H, C1929)</f>
        <v/>
      </c>
      <c r="H1929" s="28">
        <f>G1929*D1929</f>
        <v/>
      </c>
      <c r="I1929" s="30">
        <f>SUMIFS(MasterSheet!L:L, MasterSheet!B:B, A1929, MasterSheet!D:D, B1929, MasterSheet!H:H, C1929)</f>
        <v/>
      </c>
      <c r="J1929" s="30">
        <f>I1929*D1929</f>
        <v/>
      </c>
      <c r="K1929" s="23">
        <f>UPPER(VLOOKUP(C1929,MasterSheet!H:U,14,))</f>
        <v/>
      </c>
    </row>
    <row r="1930">
      <c r="A1930" s="23" t="inlineStr">
        <is>
          <t>EED118087</t>
        </is>
      </c>
      <c r="B1930" s="32" t="n">
        <v>45887</v>
      </c>
      <c r="C1930" s="23" t="n">
        <v>300402</v>
      </c>
      <c r="D1930" s="23">
        <f>_xlfn.XLOOKUP(C1930,MasterSheet!H:H,MasterSheet!F:F)</f>
        <v/>
      </c>
      <c r="E1930" s="24">
        <f>SUMIFS(MasterSheet!J:J, MasterSheet!B:B, A1930, MasterSheet!D:D, B1930, MasterSheet!H:H, C1930)</f>
        <v/>
      </c>
      <c r="F1930" s="24">
        <f>E1930*D1930</f>
        <v/>
      </c>
      <c r="G1930" s="28">
        <f>SUMIFS(MasterSheet!K:K, MasterSheet!B:B, A1930, MasterSheet!D:D, B1930, MasterSheet!H:H, C1930)</f>
        <v/>
      </c>
      <c r="H1930" s="28">
        <f>G1930*D1930</f>
        <v/>
      </c>
      <c r="I1930" s="30">
        <f>SUMIFS(MasterSheet!L:L, MasterSheet!B:B, A1930, MasterSheet!D:D, B1930, MasterSheet!H:H, C1930)</f>
        <v/>
      </c>
      <c r="J1930" s="30">
        <f>I1930*D1930</f>
        <v/>
      </c>
      <c r="K1930" s="23">
        <f>UPPER(VLOOKUP(C1930,MasterSheet!H:U,14,))</f>
        <v/>
      </c>
    </row>
    <row r="1931">
      <c r="A1931" s="23" t="inlineStr">
        <is>
          <t>EED118087</t>
        </is>
      </c>
      <c r="B1931" s="32" t="n">
        <v>45887</v>
      </c>
      <c r="C1931" s="23" t="n">
        <v>331553</v>
      </c>
      <c r="D1931" s="23">
        <f>_xlfn.XLOOKUP(C1931,MasterSheet!H:H,MasterSheet!F:F)</f>
        <v/>
      </c>
      <c r="E1931" s="24">
        <f>SUMIFS(MasterSheet!J:J, MasterSheet!B:B, A1931, MasterSheet!D:D, B1931, MasterSheet!H:H, C1931)</f>
        <v/>
      </c>
      <c r="F1931" s="24">
        <f>E1931*D1931</f>
        <v/>
      </c>
      <c r="G1931" s="28">
        <f>SUMIFS(MasterSheet!K:K, MasterSheet!B:B, A1931, MasterSheet!D:D, B1931, MasterSheet!H:H, C1931)</f>
        <v/>
      </c>
      <c r="H1931" s="28">
        <f>G1931*D1931</f>
        <v/>
      </c>
      <c r="I1931" s="30">
        <f>SUMIFS(MasterSheet!L:L, MasterSheet!B:B, A1931, MasterSheet!D:D, B1931, MasterSheet!H:H, C1931)</f>
        <v/>
      </c>
      <c r="J1931" s="30">
        <f>I1931*D1931</f>
        <v/>
      </c>
      <c r="K1931" s="23">
        <f>UPPER(VLOOKUP(C1931,MasterSheet!H:U,14,))</f>
        <v/>
      </c>
    </row>
    <row r="1932">
      <c r="A1932" s="23" t="inlineStr">
        <is>
          <t>EED118087</t>
        </is>
      </c>
      <c r="B1932" s="32" t="n">
        <v>45887</v>
      </c>
      <c r="C1932" s="23" t="n">
        <v>352317</v>
      </c>
      <c r="D1932" s="23">
        <f>_xlfn.XLOOKUP(C1932,MasterSheet!H:H,MasterSheet!F:F)</f>
        <v/>
      </c>
      <c r="E1932" s="24">
        <f>SUMIFS(MasterSheet!J:J, MasterSheet!B:B, A1932, MasterSheet!D:D, B1932, MasterSheet!H:H, C1932)</f>
        <v/>
      </c>
      <c r="F1932" s="24">
        <f>E1932*D1932</f>
        <v/>
      </c>
      <c r="G1932" s="28">
        <f>SUMIFS(MasterSheet!K:K, MasterSheet!B:B, A1932, MasterSheet!D:D, B1932, MasterSheet!H:H, C1932)</f>
        <v/>
      </c>
      <c r="H1932" s="28">
        <f>G1932*D1932</f>
        <v/>
      </c>
      <c r="I1932" s="30">
        <f>SUMIFS(MasterSheet!L:L, MasterSheet!B:B, A1932, MasterSheet!D:D, B1932, MasterSheet!H:H, C1932)</f>
        <v/>
      </c>
      <c r="J1932" s="30">
        <f>I1932*D1932</f>
        <v/>
      </c>
      <c r="K1932" s="23">
        <f>UPPER(VLOOKUP(C1932,MasterSheet!H:U,14,))</f>
        <v/>
      </c>
    </row>
    <row r="1933">
      <c r="A1933" s="23" t="inlineStr">
        <is>
          <t>EED118087</t>
        </is>
      </c>
      <c r="B1933" s="32" t="n">
        <v>45887</v>
      </c>
      <c r="C1933" s="23" t="n">
        <v>353719</v>
      </c>
      <c r="D1933" s="23">
        <f>_xlfn.XLOOKUP(C1933,MasterSheet!H:H,MasterSheet!F:F)</f>
        <v/>
      </c>
      <c r="E1933" s="24">
        <f>SUMIFS(MasterSheet!J:J, MasterSheet!B:B, A1933, MasterSheet!D:D, B1933, MasterSheet!H:H, C1933)</f>
        <v/>
      </c>
      <c r="F1933" s="24">
        <f>E1933*D1933</f>
        <v/>
      </c>
      <c r="G1933" s="28">
        <f>SUMIFS(MasterSheet!K:K, MasterSheet!B:B, A1933, MasterSheet!D:D, B1933, MasterSheet!H:H, C1933)</f>
        <v/>
      </c>
      <c r="H1933" s="28">
        <f>G1933*D1933</f>
        <v/>
      </c>
      <c r="I1933" s="30">
        <f>SUMIFS(MasterSheet!L:L, MasterSheet!B:B, A1933, MasterSheet!D:D, B1933, MasterSheet!H:H, C1933)</f>
        <v/>
      </c>
      <c r="J1933" s="30">
        <f>I1933*D1933</f>
        <v/>
      </c>
      <c r="K1933" s="23">
        <f>UPPER(VLOOKUP(C1933,MasterSheet!H:U,14,))</f>
        <v/>
      </c>
    </row>
    <row r="1934">
      <c r="A1934" s="23" t="inlineStr">
        <is>
          <t>EED118087</t>
        </is>
      </c>
      <c r="B1934" s="32" t="n">
        <v>45887</v>
      </c>
      <c r="C1934" s="23" t="n">
        <v>359413</v>
      </c>
      <c r="D1934" s="23">
        <f>_xlfn.XLOOKUP(C1934,MasterSheet!H:H,MasterSheet!F:F)</f>
        <v/>
      </c>
      <c r="E1934" s="24">
        <f>SUMIFS(MasterSheet!J:J, MasterSheet!B:B, A1934, MasterSheet!D:D, B1934, MasterSheet!H:H, C1934)</f>
        <v/>
      </c>
      <c r="F1934" s="24">
        <f>E1934*D1934</f>
        <v/>
      </c>
      <c r="G1934" s="28">
        <f>SUMIFS(MasterSheet!K:K, MasterSheet!B:B, A1934, MasterSheet!D:D, B1934, MasterSheet!H:H, C1934)</f>
        <v/>
      </c>
      <c r="H1934" s="28">
        <f>G1934*D1934</f>
        <v/>
      </c>
      <c r="I1934" s="30">
        <f>SUMIFS(MasterSheet!L:L, MasterSheet!B:B, A1934, MasterSheet!D:D, B1934, MasterSheet!H:H, C1934)</f>
        <v/>
      </c>
      <c r="J1934" s="30">
        <f>I1934*D1934</f>
        <v/>
      </c>
      <c r="K1934" s="23">
        <f>UPPER(VLOOKUP(C1934,MasterSheet!H:U,14,))</f>
        <v/>
      </c>
    </row>
    <row r="1935">
      <c r="A1935" s="23" t="inlineStr">
        <is>
          <t>EED118087</t>
        </is>
      </c>
      <c r="B1935" s="32" t="n">
        <v>45887</v>
      </c>
      <c r="C1935" s="23" t="n">
        <v>407122</v>
      </c>
      <c r="D1935" s="23">
        <f>_xlfn.XLOOKUP(C1935,MasterSheet!H:H,MasterSheet!F:F)</f>
        <v/>
      </c>
      <c r="E1935" s="24">
        <f>SUMIFS(MasterSheet!J:J, MasterSheet!B:B, A1935, MasterSheet!D:D, B1935, MasterSheet!H:H, C1935)</f>
        <v/>
      </c>
      <c r="F1935" s="24">
        <f>E1935*D1935</f>
        <v/>
      </c>
      <c r="G1935" s="28">
        <f>SUMIFS(MasterSheet!K:K, MasterSheet!B:B, A1935, MasterSheet!D:D, B1935, MasterSheet!H:H, C1935)</f>
        <v/>
      </c>
      <c r="H1935" s="28">
        <f>G1935*D1935</f>
        <v/>
      </c>
      <c r="I1935" s="30">
        <f>SUMIFS(MasterSheet!L:L, MasterSheet!B:B, A1935, MasterSheet!D:D, B1935, MasterSheet!H:H, C1935)</f>
        <v/>
      </c>
      <c r="J1935" s="30">
        <f>I1935*D1935</f>
        <v/>
      </c>
      <c r="K1935" s="23">
        <f>UPPER(VLOOKUP(C1935,MasterSheet!H:U,14,))</f>
        <v/>
      </c>
    </row>
    <row r="1936">
      <c r="A1936" s="23" t="inlineStr">
        <is>
          <t>EED118087</t>
        </is>
      </c>
      <c r="B1936" s="32" t="n">
        <v>45887</v>
      </c>
      <c r="C1936" s="23" t="n">
        <v>424902</v>
      </c>
      <c r="D1936" s="23">
        <f>_xlfn.XLOOKUP(C1936,MasterSheet!H:H,MasterSheet!F:F)</f>
        <v/>
      </c>
      <c r="E1936" s="24">
        <f>SUMIFS(MasterSheet!J:J, MasterSheet!B:B, A1936, MasterSheet!D:D, B1936, MasterSheet!H:H, C1936)</f>
        <v/>
      </c>
      <c r="F1936" s="24">
        <f>E1936*D1936</f>
        <v/>
      </c>
      <c r="G1936" s="28">
        <f>SUMIFS(MasterSheet!K:K, MasterSheet!B:B, A1936, MasterSheet!D:D, B1936, MasterSheet!H:H, C1936)</f>
        <v/>
      </c>
      <c r="H1936" s="28">
        <f>G1936*D1936</f>
        <v/>
      </c>
      <c r="I1936" s="30">
        <f>SUMIFS(MasterSheet!L:L, MasterSheet!B:B, A1936, MasterSheet!D:D, B1936, MasterSheet!H:H, C1936)</f>
        <v/>
      </c>
      <c r="J1936" s="30">
        <f>I1936*D1936</f>
        <v/>
      </c>
      <c r="K1936" s="23">
        <f>UPPER(VLOOKUP(C1936,MasterSheet!H:U,14,))</f>
        <v/>
      </c>
    </row>
    <row r="1937">
      <c r="A1937" s="23" t="inlineStr">
        <is>
          <t>EED118087</t>
        </is>
      </c>
      <c r="B1937" s="32" t="n">
        <v>45887</v>
      </c>
      <c r="C1937" s="23" t="n">
        <v>430904</v>
      </c>
      <c r="D1937" s="23">
        <f>_xlfn.XLOOKUP(C1937,MasterSheet!H:H,MasterSheet!F:F)</f>
        <v/>
      </c>
      <c r="E1937" s="24">
        <f>SUMIFS(MasterSheet!J:J, MasterSheet!B:B, A1937, MasterSheet!D:D, B1937, MasterSheet!H:H, C1937)</f>
        <v/>
      </c>
      <c r="F1937" s="24">
        <f>E1937*D1937</f>
        <v/>
      </c>
      <c r="G1937" s="28">
        <f>SUMIFS(MasterSheet!K:K, MasterSheet!B:B, A1937, MasterSheet!D:D, B1937, MasterSheet!H:H, C1937)</f>
        <v/>
      </c>
      <c r="H1937" s="28">
        <f>G1937*D1937</f>
        <v/>
      </c>
      <c r="I1937" s="30">
        <f>SUMIFS(MasterSheet!L:L, MasterSheet!B:B, A1937, MasterSheet!D:D, B1937, MasterSheet!H:H, C1937)</f>
        <v/>
      </c>
      <c r="J1937" s="30">
        <f>I1937*D1937</f>
        <v/>
      </c>
      <c r="K1937" s="23">
        <f>UPPER(VLOOKUP(C1937,MasterSheet!H:U,14,))</f>
        <v/>
      </c>
    </row>
    <row r="1938">
      <c r="A1938" s="23" t="inlineStr">
        <is>
          <t>EED118087</t>
        </is>
      </c>
      <c r="B1938" s="32" t="n">
        <v>45887</v>
      </c>
      <c r="C1938" s="23" t="n">
        <v>431304</v>
      </c>
      <c r="D1938" s="23">
        <f>_xlfn.XLOOKUP(C1938,MasterSheet!H:H,MasterSheet!F:F)</f>
        <v/>
      </c>
      <c r="E1938" s="24">
        <f>SUMIFS(MasterSheet!J:J, MasterSheet!B:B, A1938, MasterSheet!D:D, B1938, MasterSheet!H:H, C1938)</f>
        <v/>
      </c>
      <c r="F1938" s="24">
        <f>E1938*D1938</f>
        <v/>
      </c>
      <c r="G1938" s="28">
        <f>SUMIFS(MasterSheet!K:K, MasterSheet!B:B, A1938, MasterSheet!D:D, B1938, MasterSheet!H:H, C1938)</f>
        <v/>
      </c>
      <c r="H1938" s="28">
        <f>G1938*D1938</f>
        <v/>
      </c>
      <c r="I1938" s="30">
        <f>SUMIFS(MasterSheet!L:L, MasterSheet!B:B, A1938, MasterSheet!D:D, B1938, MasterSheet!H:H, C1938)</f>
        <v/>
      </c>
      <c r="J1938" s="30">
        <f>I1938*D1938</f>
        <v/>
      </c>
      <c r="K1938" s="23">
        <f>UPPER(VLOOKUP(C1938,MasterSheet!H:U,14,))</f>
        <v/>
      </c>
    </row>
    <row r="1939">
      <c r="A1939" s="23" t="n">
        <v>44645</v>
      </c>
      <c r="B1939" s="32" t="n">
        <v>45888</v>
      </c>
      <c r="C1939" s="23" t="inlineStr">
        <is>
          <t>3617-1</t>
        </is>
      </c>
      <c r="D1939" s="23">
        <f>_xlfn.XLOOKUP(C1939,MasterSheet!H:H,MasterSheet!F:F)</f>
        <v/>
      </c>
      <c r="E1939" s="24">
        <f>SUMIFS(MasterSheet!J:J, MasterSheet!B:B, A1939, MasterSheet!D:D, B1939, MasterSheet!H:H, C1939)</f>
        <v/>
      </c>
      <c r="F1939" s="24">
        <f>E1939*D1939</f>
        <v/>
      </c>
      <c r="G1939" s="28">
        <f>SUMIFS(MasterSheet!K:K, MasterSheet!B:B, A1939, MasterSheet!D:D, B1939, MasterSheet!H:H, C1939)</f>
        <v/>
      </c>
      <c r="H1939" s="28">
        <f>G1939*D1939</f>
        <v/>
      </c>
      <c r="I1939" s="30">
        <f>SUMIFS(MasterSheet!L:L, MasterSheet!B:B, A1939, MasterSheet!D:D, B1939, MasterSheet!H:H, C1939)</f>
        <v/>
      </c>
      <c r="J1939" s="30">
        <f>I1939*D1939</f>
        <v/>
      </c>
      <c r="K1939" s="23">
        <f>UPPER(VLOOKUP(C1939,MasterSheet!H:U,14,))</f>
        <v/>
      </c>
    </row>
    <row r="1940">
      <c r="A1940" s="23" t="n">
        <v>44645</v>
      </c>
      <c r="B1940" s="32" t="n">
        <v>45888</v>
      </c>
      <c r="C1940" s="23" t="inlineStr">
        <is>
          <t>FSP-0108-10</t>
        </is>
      </c>
      <c r="D1940" s="23">
        <f>_xlfn.XLOOKUP(C1940,MasterSheet!H:H,MasterSheet!F:F)</f>
        <v/>
      </c>
      <c r="E1940" s="24">
        <f>SUMIFS(MasterSheet!J:J, MasterSheet!B:B, A1940, MasterSheet!D:D, B1940, MasterSheet!H:H, C1940)</f>
        <v/>
      </c>
      <c r="F1940" s="24">
        <f>E1940*D1940</f>
        <v/>
      </c>
      <c r="G1940" s="28">
        <f>SUMIFS(MasterSheet!K:K, MasterSheet!B:B, A1940, MasterSheet!D:D, B1940, MasterSheet!H:H, C1940)</f>
        <v/>
      </c>
      <c r="H1940" s="28">
        <f>G1940*D1940</f>
        <v/>
      </c>
      <c r="I1940" s="30">
        <f>SUMIFS(MasterSheet!L:L, MasterSheet!B:B, A1940, MasterSheet!D:D, B1940, MasterSheet!H:H, C1940)</f>
        <v/>
      </c>
      <c r="J1940" s="30">
        <f>I1940*D1940</f>
        <v/>
      </c>
      <c r="K1940" s="23">
        <f>UPPER(VLOOKUP(C1940,MasterSheet!H:U,14,))</f>
        <v/>
      </c>
    </row>
    <row r="1941">
      <c r="A1941" s="23" t="n">
        <v>44645</v>
      </c>
      <c r="B1941" s="32" t="n">
        <v>45888</v>
      </c>
      <c r="C1941" s="23" t="inlineStr">
        <is>
          <t>3321-4AST-2</t>
        </is>
      </c>
      <c r="D1941" s="23">
        <f>_xlfn.XLOOKUP(C1941,MasterSheet!H:H,MasterSheet!F:F)</f>
        <v/>
      </c>
      <c r="E1941" s="24">
        <f>SUMIFS(MasterSheet!J:J, MasterSheet!B:B, A1941, MasterSheet!D:D, B1941, MasterSheet!H:H, C1941)</f>
        <v/>
      </c>
      <c r="F1941" s="24">
        <f>E1941*D1941</f>
        <v/>
      </c>
      <c r="G1941" s="28">
        <f>SUMIFS(MasterSheet!K:K, MasterSheet!B:B, A1941, MasterSheet!D:D, B1941, MasterSheet!H:H, C1941)</f>
        <v/>
      </c>
      <c r="H1941" s="28">
        <f>G1941*D1941</f>
        <v/>
      </c>
      <c r="I1941" s="30">
        <f>SUMIFS(MasterSheet!L:L, MasterSheet!B:B, A1941, MasterSheet!D:D, B1941, MasterSheet!H:H, C1941)</f>
        <v/>
      </c>
      <c r="J1941" s="30">
        <f>I1941*D1941</f>
        <v/>
      </c>
      <c r="K1941" s="23">
        <f>UPPER(VLOOKUP(C1941,MasterSheet!H:U,14,))</f>
        <v/>
      </c>
    </row>
    <row r="1942">
      <c r="A1942" s="23" t="n">
        <v>44645</v>
      </c>
      <c r="B1942" s="32" t="n">
        <v>45888</v>
      </c>
      <c r="C1942" s="23" t="inlineStr">
        <is>
          <t>3695-1</t>
        </is>
      </c>
      <c r="D1942" s="23">
        <f>_xlfn.XLOOKUP(C1942,MasterSheet!H:H,MasterSheet!F:F)</f>
        <v/>
      </c>
      <c r="E1942" s="24">
        <f>SUMIFS(MasterSheet!J:J, MasterSheet!B:B, A1942, MasterSheet!D:D, B1942, MasterSheet!H:H, C1942)</f>
        <v/>
      </c>
      <c r="F1942" s="24">
        <f>E1942*D1942</f>
        <v/>
      </c>
      <c r="G1942" s="28">
        <f>SUMIFS(MasterSheet!K:K, MasterSheet!B:B, A1942, MasterSheet!D:D, B1942, MasterSheet!H:H, C1942)</f>
        <v/>
      </c>
      <c r="H1942" s="28">
        <f>G1942*D1942</f>
        <v/>
      </c>
      <c r="I1942" s="30">
        <f>SUMIFS(MasterSheet!L:L, MasterSheet!B:B, A1942, MasterSheet!D:D, B1942, MasterSheet!H:H, C1942)</f>
        <v/>
      </c>
      <c r="J1942" s="30">
        <f>I1942*D1942</f>
        <v/>
      </c>
      <c r="K1942" s="23">
        <f>UPPER(VLOOKUP(C1942,MasterSheet!H:U,14,))</f>
        <v/>
      </c>
    </row>
    <row r="1943">
      <c r="A1943" s="23" t="n">
        <v>44645</v>
      </c>
      <c r="B1943" s="32" t="n">
        <v>45888</v>
      </c>
      <c r="C1943" s="23" t="inlineStr">
        <is>
          <t>3698-1</t>
        </is>
      </c>
      <c r="D1943" s="23">
        <f>_xlfn.XLOOKUP(C1943,MasterSheet!H:H,MasterSheet!F:F)</f>
        <v/>
      </c>
      <c r="E1943" s="24">
        <f>SUMIFS(MasterSheet!J:J, MasterSheet!B:B, A1943, MasterSheet!D:D, B1943, MasterSheet!H:H, C1943)</f>
        <v/>
      </c>
      <c r="F1943" s="24">
        <f>E1943*D1943</f>
        <v/>
      </c>
      <c r="G1943" s="28">
        <f>SUMIFS(MasterSheet!K:K, MasterSheet!B:B, A1943, MasterSheet!D:D, B1943, MasterSheet!H:H, C1943)</f>
        <v/>
      </c>
      <c r="H1943" s="28">
        <f>G1943*D1943</f>
        <v/>
      </c>
      <c r="I1943" s="30">
        <f>SUMIFS(MasterSheet!L:L, MasterSheet!B:B, A1943, MasterSheet!D:D, B1943, MasterSheet!H:H, C1943)</f>
        <v/>
      </c>
      <c r="J1943" s="30">
        <f>I1943*D1943</f>
        <v/>
      </c>
      <c r="K1943" s="23">
        <f>UPPER(VLOOKUP(C1943,MasterSheet!H:U,14,))</f>
        <v/>
      </c>
    </row>
    <row r="1944">
      <c r="A1944" s="23" t="inlineStr">
        <is>
          <t>2-74</t>
        </is>
      </c>
      <c r="B1944" s="32" t="n">
        <v>45889</v>
      </c>
      <c r="C1944" s="23" t="inlineStr">
        <is>
          <t>CSMMRT-100</t>
        </is>
      </c>
      <c r="D1944" s="23">
        <f>_xlfn.XLOOKUP(C1944,MasterSheet!H:H,MasterSheet!F:F)</f>
        <v/>
      </c>
      <c r="E1944" s="24">
        <f>SUMIFS(MasterSheet!J:J, MasterSheet!B:B, A1944, MasterSheet!D:D, B1944, MasterSheet!H:H, C1944)</f>
        <v/>
      </c>
      <c r="F1944" s="24">
        <f>E1944*D1944</f>
        <v/>
      </c>
      <c r="G1944" s="28">
        <f>SUMIFS(MasterSheet!K:K, MasterSheet!B:B, A1944, MasterSheet!D:D, B1944, MasterSheet!H:H, C1944)</f>
        <v/>
      </c>
      <c r="H1944" s="28">
        <f>G1944*D1944</f>
        <v/>
      </c>
      <c r="I1944" s="30">
        <f>SUMIFS(MasterSheet!L:L, MasterSheet!B:B, A1944, MasterSheet!D:D, B1944, MasterSheet!H:H, C1944)</f>
        <v/>
      </c>
      <c r="J1944" s="30">
        <f>I1944*D1944</f>
        <v/>
      </c>
      <c r="K1944" s="23">
        <f>UPPER(VLOOKUP(C1944,MasterSheet!H:U,14,))</f>
        <v/>
      </c>
    </row>
    <row r="1945">
      <c r="A1945" s="23" t="inlineStr">
        <is>
          <t>2-74</t>
        </is>
      </c>
      <c r="B1945" s="32" t="n">
        <v>45889</v>
      </c>
      <c r="C1945" s="23" t="inlineStr">
        <is>
          <t>TRI-200</t>
        </is>
      </c>
      <c r="D1945" s="23">
        <f>_xlfn.XLOOKUP(C1945,MasterSheet!H:H,MasterSheet!F:F)</f>
        <v/>
      </c>
      <c r="E1945" s="24">
        <f>SUMIFS(MasterSheet!J:J, MasterSheet!B:B, A1945, MasterSheet!D:D, B1945, MasterSheet!H:H, C1945)</f>
        <v/>
      </c>
      <c r="F1945" s="24">
        <f>E1945*D1945</f>
        <v/>
      </c>
      <c r="G1945" s="28">
        <f>SUMIFS(MasterSheet!K:K, MasterSheet!B:B, A1945, MasterSheet!D:D, B1945, MasterSheet!H:H, C1945)</f>
        <v/>
      </c>
      <c r="H1945" s="28">
        <f>G1945*D1945</f>
        <v/>
      </c>
      <c r="I1945" s="30">
        <f>SUMIFS(MasterSheet!L:L, MasterSheet!B:B, A1945, MasterSheet!D:D, B1945, MasterSheet!H:H, C1945)</f>
        <v/>
      </c>
      <c r="J1945" s="30">
        <f>I1945*D1945</f>
        <v/>
      </c>
      <c r="K1945" s="23">
        <f>UPPER(VLOOKUP(C1945,MasterSheet!H:U,14,))</f>
        <v/>
      </c>
    </row>
    <row r="1946">
      <c r="A1946" s="23" t="inlineStr">
        <is>
          <t>2025-2026/850MFG</t>
        </is>
      </c>
      <c r="B1946" s="32" t="n">
        <v>45874</v>
      </c>
      <c r="C1946" s="23" t="inlineStr">
        <is>
          <t>2600505001730</t>
        </is>
      </c>
      <c r="D1946" s="23">
        <f>_xlfn.XLOOKUP(C1946,MasterSheet!H:H,MasterSheet!F:F)</f>
        <v/>
      </c>
      <c r="E1946" s="24">
        <f>SUMIFS(MasterSheet!J:J, MasterSheet!B:B, A1946, MasterSheet!D:D, B1946, MasterSheet!H:H, C1946)</f>
        <v/>
      </c>
      <c r="F1946" s="24">
        <f>E1946*D1946</f>
        <v/>
      </c>
      <c r="G1946" s="28">
        <f>SUMIFS(MasterSheet!K:K, MasterSheet!B:B, A1946, MasterSheet!D:D, B1946, MasterSheet!H:H, C1946)</f>
        <v/>
      </c>
      <c r="H1946" s="28">
        <f>G1946*D1946</f>
        <v/>
      </c>
      <c r="I1946" s="30">
        <f>SUMIFS(MasterSheet!L:L, MasterSheet!B:B, A1946, MasterSheet!D:D, B1946, MasterSheet!H:H, C1946)</f>
        <v/>
      </c>
      <c r="J1946" s="30">
        <f>I1946*D1946</f>
        <v/>
      </c>
      <c r="K1946" s="23">
        <f>UPPER(VLOOKUP(C1946,MasterSheet!H:U,14,))</f>
        <v/>
      </c>
    </row>
    <row r="1947">
      <c r="A1947" s="23" t="inlineStr">
        <is>
          <t>2025-2026/850MFG</t>
        </is>
      </c>
      <c r="B1947" s="32" t="n">
        <v>45874</v>
      </c>
      <c r="C1947" s="23" t="inlineStr">
        <is>
          <t>2662070501730</t>
        </is>
      </c>
      <c r="D1947" s="23">
        <f>_xlfn.XLOOKUP(C1947,MasterSheet!H:H,MasterSheet!F:F)</f>
        <v/>
      </c>
      <c r="E1947" s="24">
        <f>SUMIFS(MasterSheet!J:J, MasterSheet!B:B, A1947, MasterSheet!D:D, B1947, MasterSheet!H:H, C1947)</f>
        <v/>
      </c>
      <c r="F1947" s="24">
        <f>E1947*D1947</f>
        <v/>
      </c>
      <c r="G1947" s="28">
        <f>SUMIFS(MasterSheet!K:K, MasterSheet!B:B, A1947, MasterSheet!D:D, B1947, MasterSheet!H:H, C1947)</f>
        <v/>
      </c>
      <c r="H1947" s="28">
        <f>G1947*D1947</f>
        <v/>
      </c>
      <c r="I1947" s="30">
        <f>SUMIFS(MasterSheet!L:L, MasterSheet!B:B, A1947, MasterSheet!D:D, B1947, MasterSheet!H:H, C1947)</f>
        <v/>
      </c>
      <c r="J1947" s="30">
        <f>I1947*D1947</f>
        <v/>
      </c>
      <c r="K1947" s="23">
        <f>UPPER(VLOOKUP(C1947,MasterSheet!H:U,14,))</f>
        <v/>
      </c>
    </row>
    <row r="1948">
      <c r="A1948" s="23" t="inlineStr">
        <is>
          <t>2025-2026/850MFG</t>
        </is>
      </c>
      <c r="B1948" s="32" t="n">
        <v>45874</v>
      </c>
      <c r="C1948" s="23" t="inlineStr">
        <is>
          <t>2662670501730</t>
        </is>
      </c>
      <c r="D1948" s="23">
        <f>_xlfn.XLOOKUP(C1948,MasterSheet!H:H,MasterSheet!F:F)</f>
        <v/>
      </c>
      <c r="E1948" s="24">
        <f>SUMIFS(MasterSheet!J:J, MasterSheet!B:B, A1948, MasterSheet!D:D, B1948, MasterSheet!H:H, C1948)</f>
        <v/>
      </c>
      <c r="F1948" s="24">
        <f>E1948*D1948</f>
        <v/>
      </c>
      <c r="G1948" s="28">
        <f>SUMIFS(MasterSheet!K:K, MasterSheet!B:B, A1948, MasterSheet!D:D, B1948, MasterSheet!H:H, C1948)</f>
        <v/>
      </c>
      <c r="H1948" s="28">
        <f>G1948*D1948</f>
        <v/>
      </c>
      <c r="I1948" s="30">
        <f>SUMIFS(MasterSheet!L:L, MasterSheet!B:B, A1948, MasterSheet!D:D, B1948, MasterSheet!H:H, C1948)</f>
        <v/>
      </c>
      <c r="J1948" s="30">
        <f>I1948*D1948</f>
        <v/>
      </c>
      <c r="K1948" s="23">
        <f>UPPER(VLOOKUP(C1948,MasterSheet!H:U,14,))</f>
        <v/>
      </c>
    </row>
    <row r="1949">
      <c r="A1949" s="23" t="n">
        <v>5470</v>
      </c>
      <c r="B1949" s="32" t="n">
        <v>45883</v>
      </c>
      <c r="C1949" s="23" t="inlineStr">
        <is>
          <t>AD0023</t>
        </is>
      </c>
      <c r="D1949" s="23">
        <f>_xlfn.XLOOKUP(C1949,MasterSheet!H:H,MasterSheet!F:F)</f>
        <v/>
      </c>
      <c r="E1949" s="24">
        <f>SUMIFS(MasterSheet!J:J, MasterSheet!B:B, A1949, MasterSheet!D:D, B1949, MasterSheet!H:H, C1949)</f>
        <v/>
      </c>
      <c r="F1949" s="24">
        <f>E1949*D1949</f>
        <v/>
      </c>
      <c r="G1949" s="28">
        <f>SUMIFS(MasterSheet!K:K, MasterSheet!B:B, A1949, MasterSheet!D:D, B1949, MasterSheet!H:H, C1949)</f>
        <v/>
      </c>
      <c r="H1949" s="28">
        <f>G1949*D1949</f>
        <v/>
      </c>
      <c r="I1949" s="30">
        <f>SUMIFS(MasterSheet!L:L, MasterSheet!B:B, A1949, MasterSheet!D:D, B1949, MasterSheet!H:H, C1949)</f>
        <v/>
      </c>
      <c r="J1949" s="30">
        <f>I1949*D1949</f>
        <v/>
      </c>
      <c r="K1949" s="23">
        <f>UPPER(VLOOKUP(C1949,MasterSheet!H:U,14,))</f>
        <v/>
      </c>
    </row>
    <row r="1950">
      <c r="A1950" s="23" t="n">
        <v>177574</v>
      </c>
      <c r="B1950" s="32" t="n">
        <v>45890</v>
      </c>
      <c r="C1950" s="23" t="inlineStr">
        <is>
          <t>BE0283</t>
        </is>
      </c>
      <c r="D1950" s="23">
        <f>_xlfn.XLOOKUP(C1950,MasterSheet!H:H,MasterSheet!F:F)</f>
        <v/>
      </c>
      <c r="E1950" s="24">
        <f>SUMIFS(MasterSheet!J:J, MasterSheet!B:B, A1950, MasterSheet!D:D, B1950, MasterSheet!H:H, C1950)</f>
        <v/>
      </c>
      <c r="F1950" s="24">
        <f>E1950*D1950</f>
        <v/>
      </c>
      <c r="G1950" s="28">
        <f>SUMIFS(MasterSheet!K:K, MasterSheet!B:B, A1950, MasterSheet!D:D, B1950, MasterSheet!H:H, C1950)</f>
        <v/>
      </c>
      <c r="H1950" s="28">
        <f>G1950*D1950</f>
        <v/>
      </c>
      <c r="I1950" s="30">
        <f>SUMIFS(MasterSheet!L:L, MasterSheet!B:B, A1950, MasterSheet!D:D, B1950, MasterSheet!H:H, C1950)</f>
        <v/>
      </c>
      <c r="J1950" s="30">
        <f>I1950*D1950</f>
        <v/>
      </c>
      <c r="K1950" s="23">
        <f>UPPER(VLOOKUP(C1950,MasterSheet!H:U,14,))</f>
        <v/>
      </c>
    </row>
    <row r="1951">
      <c r="A1951" s="23" t="n">
        <v>177574</v>
      </c>
      <c r="B1951" s="32" t="n">
        <v>45890</v>
      </c>
      <c r="C1951" s="23" t="inlineStr">
        <is>
          <t>IP0070</t>
        </is>
      </c>
      <c r="D1951" s="23">
        <f>_xlfn.XLOOKUP(C1951,MasterSheet!H:H,MasterSheet!F:F)</f>
        <v/>
      </c>
      <c r="E1951" s="24">
        <f>SUMIFS(MasterSheet!J:J, MasterSheet!B:B, A1951, MasterSheet!D:D, B1951, MasterSheet!H:H, C1951)</f>
        <v/>
      </c>
      <c r="F1951" s="24">
        <f>E1951*D1951</f>
        <v/>
      </c>
      <c r="G1951" s="28">
        <f>SUMIFS(MasterSheet!K:K, MasterSheet!B:B, A1951, MasterSheet!D:D, B1951, MasterSheet!H:H, C1951)</f>
        <v/>
      </c>
      <c r="H1951" s="28">
        <f>G1951*D1951</f>
        <v/>
      </c>
      <c r="I1951" s="30">
        <f>SUMIFS(MasterSheet!L:L, MasterSheet!B:B, A1951, MasterSheet!D:D, B1951, MasterSheet!H:H, C1951)</f>
        <v/>
      </c>
      <c r="J1951" s="30">
        <f>I1951*D1951</f>
        <v/>
      </c>
      <c r="K1951" s="23">
        <f>UPPER(VLOOKUP(C1951,MasterSheet!H:U,14,))</f>
        <v/>
      </c>
    </row>
    <row r="1952">
      <c r="A1952" s="23" t="inlineStr">
        <is>
          <t>EED118206</t>
        </is>
      </c>
      <c r="B1952" s="32" t="n">
        <v>45890</v>
      </c>
      <c r="C1952" s="23" t="n">
        <v>100220</v>
      </c>
      <c r="D1952" s="23">
        <f>_xlfn.XLOOKUP(C1952,MasterSheet!H:H,MasterSheet!F:F)</f>
        <v/>
      </c>
      <c r="E1952" s="24">
        <f>SUMIFS(MasterSheet!J:J, MasterSheet!B:B, A1952, MasterSheet!D:D, B1952, MasterSheet!H:H, C1952)</f>
        <v/>
      </c>
      <c r="F1952" s="24">
        <f>E1952*D1952</f>
        <v/>
      </c>
      <c r="G1952" s="28">
        <f>SUMIFS(MasterSheet!K:K, MasterSheet!B:B, A1952, MasterSheet!D:D, B1952, MasterSheet!H:H, C1952)</f>
        <v/>
      </c>
      <c r="H1952" s="28">
        <f>G1952*D1952</f>
        <v/>
      </c>
      <c r="I1952" s="30">
        <f>SUMIFS(MasterSheet!L:L, MasterSheet!B:B, A1952, MasterSheet!D:D, B1952, MasterSheet!H:H, C1952)</f>
        <v/>
      </c>
      <c r="J1952" s="30">
        <f>I1952*D1952</f>
        <v/>
      </c>
      <c r="K1952" s="23">
        <f>UPPER(VLOOKUP(C1952,MasterSheet!H:U,14,))</f>
        <v/>
      </c>
    </row>
    <row r="1953">
      <c r="A1953" s="23" t="inlineStr">
        <is>
          <t>EED118206</t>
        </is>
      </c>
      <c r="B1953" s="32" t="n">
        <v>45890</v>
      </c>
      <c r="C1953" s="23" t="n">
        <v>100328</v>
      </c>
      <c r="D1953" s="23">
        <f>_xlfn.XLOOKUP(C1953,MasterSheet!H:H,MasterSheet!F:F)</f>
        <v/>
      </c>
      <c r="E1953" s="24">
        <f>SUMIFS(MasterSheet!J:J, MasterSheet!B:B, A1953, MasterSheet!D:D, B1953, MasterSheet!H:H, C1953)</f>
        <v/>
      </c>
      <c r="F1953" s="24">
        <f>E1953*D1953</f>
        <v/>
      </c>
      <c r="G1953" s="28">
        <f>SUMIFS(MasterSheet!K:K, MasterSheet!B:B, A1953, MasterSheet!D:D, B1953, MasterSheet!H:H, C1953)</f>
        <v/>
      </c>
      <c r="H1953" s="28">
        <f>G1953*D1953</f>
        <v/>
      </c>
      <c r="I1953" s="30">
        <f>SUMIFS(MasterSheet!L:L, MasterSheet!B:B, A1953, MasterSheet!D:D, B1953, MasterSheet!H:H, C1953)</f>
        <v/>
      </c>
      <c r="J1953" s="30">
        <f>I1953*D1953</f>
        <v/>
      </c>
      <c r="K1953" s="23">
        <f>UPPER(VLOOKUP(C1953,MasterSheet!H:U,14,))</f>
        <v/>
      </c>
    </row>
    <row r="1954">
      <c r="A1954" s="23" t="inlineStr">
        <is>
          <t>EED118206</t>
        </is>
      </c>
      <c r="B1954" s="32" t="n">
        <v>45890</v>
      </c>
      <c r="C1954" s="23" t="n">
        <v>100528</v>
      </c>
      <c r="D1954" s="23">
        <f>_xlfn.XLOOKUP(C1954,MasterSheet!H:H,MasterSheet!F:F)</f>
        <v/>
      </c>
      <c r="E1954" s="24">
        <f>SUMIFS(MasterSheet!J:J, MasterSheet!B:B, A1954, MasterSheet!D:D, B1954, MasterSheet!H:H, C1954)</f>
        <v/>
      </c>
      <c r="F1954" s="24">
        <f>E1954*D1954</f>
        <v/>
      </c>
      <c r="G1954" s="28">
        <f>SUMIFS(MasterSheet!K:K, MasterSheet!B:B, A1954, MasterSheet!D:D, B1954, MasterSheet!H:H, C1954)</f>
        <v/>
      </c>
      <c r="H1954" s="28">
        <f>G1954*D1954</f>
        <v/>
      </c>
      <c r="I1954" s="30">
        <f>SUMIFS(MasterSheet!L:L, MasterSheet!B:B, A1954, MasterSheet!D:D, B1954, MasterSheet!H:H, C1954)</f>
        <v/>
      </c>
      <c r="J1954" s="30">
        <f>I1954*D1954</f>
        <v/>
      </c>
      <c r="K1954" s="23">
        <f>UPPER(VLOOKUP(C1954,MasterSheet!H:U,14,))</f>
        <v/>
      </c>
    </row>
    <row r="1955">
      <c r="A1955" s="23" t="inlineStr">
        <is>
          <t>EED118206</t>
        </is>
      </c>
      <c r="B1955" s="32" t="n">
        <v>45890</v>
      </c>
      <c r="C1955" s="23" t="n">
        <v>100706</v>
      </c>
      <c r="D1955" s="23">
        <f>_xlfn.XLOOKUP(C1955,MasterSheet!H:H,MasterSheet!F:F)</f>
        <v/>
      </c>
      <c r="E1955" s="24">
        <f>SUMIFS(MasterSheet!J:J, MasterSheet!B:B, A1955, MasterSheet!D:D, B1955, MasterSheet!H:H, C1955)</f>
        <v/>
      </c>
      <c r="F1955" s="24">
        <f>E1955*D1955</f>
        <v/>
      </c>
      <c r="G1955" s="28">
        <f>SUMIFS(MasterSheet!K:K, MasterSheet!B:B, A1955, MasterSheet!D:D, B1955, MasterSheet!H:H, C1955)</f>
        <v/>
      </c>
      <c r="H1955" s="28">
        <f>G1955*D1955</f>
        <v/>
      </c>
      <c r="I1955" s="30">
        <f>SUMIFS(MasterSheet!L:L, MasterSheet!B:B, A1955, MasterSheet!D:D, B1955, MasterSheet!H:H, C1955)</f>
        <v/>
      </c>
      <c r="J1955" s="30">
        <f>I1955*D1955</f>
        <v/>
      </c>
      <c r="K1955" s="23">
        <f>UPPER(VLOOKUP(C1955,MasterSheet!H:U,14,))</f>
        <v/>
      </c>
    </row>
    <row r="1956">
      <c r="A1956" s="23" t="inlineStr">
        <is>
          <t>EED118206</t>
        </is>
      </c>
      <c r="B1956" s="32" t="n">
        <v>45890</v>
      </c>
      <c r="C1956" s="23" t="n">
        <v>101320</v>
      </c>
      <c r="D1956" s="23">
        <f>_xlfn.XLOOKUP(C1956,MasterSheet!H:H,MasterSheet!F:F)</f>
        <v/>
      </c>
      <c r="E1956" s="24">
        <f>SUMIFS(MasterSheet!J:J, MasterSheet!B:B, A1956, MasterSheet!D:D, B1956, MasterSheet!H:H, C1956)</f>
        <v/>
      </c>
      <c r="F1956" s="24">
        <f>E1956*D1956</f>
        <v/>
      </c>
      <c r="G1956" s="28">
        <f>SUMIFS(MasterSheet!K:K, MasterSheet!B:B, A1956, MasterSheet!D:D, B1956, MasterSheet!H:H, C1956)</f>
        <v/>
      </c>
      <c r="H1956" s="28">
        <f>G1956*D1956</f>
        <v/>
      </c>
      <c r="I1956" s="30">
        <f>SUMIFS(MasterSheet!L:L, MasterSheet!B:B, A1956, MasterSheet!D:D, B1956, MasterSheet!H:H, C1956)</f>
        <v/>
      </c>
      <c r="J1956" s="30">
        <f>I1956*D1956</f>
        <v/>
      </c>
      <c r="K1956" s="23">
        <f>UPPER(VLOOKUP(C1956,MasterSheet!H:U,14,))</f>
        <v/>
      </c>
    </row>
    <row r="1957">
      <c r="A1957" s="23" t="inlineStr">
        <is>
          <t>EED118206</t>
        </is>
      </c>
      <c r="B1957" s="32" t="n">
        <v>45890</v>
      </c>
      <c r="C1957" s="23" t="n">
        <v>102006</v>
      </c>
      <c r="D1957" s="23">
        <f>_xlfn.XLOOKUP(C1957,MasterSheet!H:H,MasterSheet!F:F)</f>
        <v/>
      </c>
      <c r="E1957" s="24">
        <f>SUMIFS(MasterSheet!J:J, MasterSheet!B:B, A1957, MasterSheet!D:D, B1957, MasterSheet!H:H, C1957)</f>
        <v/>
      </c>
      <c r="F1957" s="24">
        <f>E1957*D1957</f>
        <v/>
      </c>
      <c r="G1957" s="28">
        <f>SUMIFS(MasterSheet!K:K, MasterSheet!B:B, A1957, MasterSheet!D:D, B1957, MasterSheet!H:H, C1957)</f>
        <v/>
      </c>
      <c r="H1957" s="28">
        <f>G1957*D1957</f>
        <v/>
      </c>
      <c r="I1957" s="30">
        <f>SUMIFS(MasterSheet!L:L, MasterSheet!B:B, A1957, MasterSheet!D:D, B1957, MasterSheet!H:H, C1957)</f>
        <v/>
      </c>
      <c r="J1957" s="30">
        <f>I1957*D1957</f>
        <v/>
      </c>
      <c r="K1957" s="23">
        <f>UPPER(VLOOKUP(C1957,MasterSheet!H:U,14,))</f>
        <v/>
      </c>
    </row>
    <row r="1958">
      <c r="A1958" s="23" t="inlineStr">
        <is>
          <t>EED118206</t>
        </is>
      </c>
      <c r="B1958" s="32" t="n">
        <v>45890</v>
      </c>
      <c r="C1958" s="23" t="n">
        <v>103018</v>
      </c>
      <c r="D1958" s="23">
        <f>_xlfn.XLOOKUP(C1958,MasterSheet!H:H,MasterSheet!F:F)</f>
        <v/>
      </c>
      <c r="E1958" s="24">
        <f>SUMIFS(MasterSheet!J:J, MasterSheet!B:B, A1958, MasterSheet!D:D, B1958, MasterSheet!H:H, C1958)</f>
        <v/>
      </c>
      <c r="F1958" s="24">
        <f>E1958*D1958</f>
        <v/>
      </c>
      <c r="G1958" s="28">
        <f>SUMIFS(MasterSheet!K:K, MasterSheet!B:B, A1958, MasterSheet!D:D, B1958, MasterSheet!H:H, C1958)</f>
        <v/>
      </c>
      <c r="H1958" s="28">
        <f>G1958*D1958</f>
        <v/>
      </c>
      <c r="I1958" s="30">
        <f>SUMIFS(MasterSheet!L:L, MasterSheet!B:B, A1958, MasterSheet!D:D, B1958, MasterSheet!H:H, C1958)</f>
        <v/>
      </c>
      <c r="J1958" s="30">
        <f>I1958*D1958</f>
        <v/>
      </c>
      <c r="K1958" s="23">
        <f>UPPER(VLOOKUP(C1958,MasterSheet!H:U,14,))</f>
        <v/>
      </c>
    </row>
    <row r="1959">
      <c r="A1959" s="23" t="inlineStr">
        <is>
          <t>EED118206</t>
        </is>
      </c>
      <c r="B1959" s="32" t="n">
        <v>45890</v>
      </c>
      <c r="C1959" s="23" t="n">
        <v>103108</v>
      </c>
      <c r="D1959" s="23">
        <f>_xlfn.XLOOKUP(C1959,MasterSheet!H:H,MasterSheet!F:F)</f>
        <v/>
      </c>
      <c r="E1959" s="24">
        <f>SUMIFS(MasterSheet!J:J, MasterSheet!B:B, A1959, MasterSheet!D:D, B1959, MasterSheet!H:H, C1959)</f>
        <v/>
      </c>
      <c r="F1959" s="24">
        <f>E1959*D1959</f>
        <v/>
      </c>
      <c r="G1959" s="28">
        <f>SUMIFS(MasterSheet!K:K, MasterSheet!B:B, A1959, MasterSheet!D:D, B1959, MasterSheet!H:H, C1959)</f>
        <v/>
      </c>
      <c r="H1959" s="28">
        <f>G1959*D1959</f>
        <v/>
      </c>
      <c r="I1959" s="30">
        <f>SUMIFS(MasterSheet!L:L, MasterSheet!B:B, A1959, MasterSheet!D:D, B1959, MasterSheet!H:H, C1959)</f>
        <v/>
      </c>
      <c r="J1959" s="30">
        <f>I1959*D1959</f>
        <v/>
      </c>
      <c r="K1959" s="23">
        <f>UPPER(VLOOKUP(C1959,MasterSheet!H:U,14,))</f>
        <v/>
      </c>
    </row>
    <row r="1960">
      <c r="A1960" s="23" t="inlineStr">
        <is>
          <t>EED118206</t>
        </is>
      </c>
      <c r="B1960" s="32" t="n">
        <v>45890</v>
      </c>
      <c r="C1960" s="23" t="n">
        <v>104420</v>
      </c>
      <c r="D1960" s="23">
        <f>_xlfn.XLOOKUP(C1960,MasterSheet!H:H,MasterSheet!F:F)</f>
        <v/>
      </c>
      <c r="E1960" s="24">
        <f>SUMIFS(MasterSheet!J:J, MasterSheet!B:B, A1960, MasterSheet!D:D, B1960, MasterSheet!H:H, C1960)</f>
        <v/>
      </c>
      <c r="F1960" s="24">
        <f>E1960*D1960</f>
        <v/>
      </c>
      <c r="G1960" s="28">
        <f>SUMIFS(MasterSheet!K:K, MasterSheet!B:B, A1960, MasterSheet!D:D, B1960, MasterSheet!H:H, C1960)</f>
        <v/>
      </c>
      <c r="H1960" s="28">
        <f>G1960*D1960</f>
        <v/>
      </c>
      <c r="I1960" s="30">
        <f>SUMIFS(MasterSheet!L:L, MasterSheet!B:B, A1960, MasterSheet!D:D, B1960, MasterSheet!H:H, C1960)</f>
        <v/>
      </c>
      <c r="J1960" s="30">
        <f>I1960*D1960</f>
        <v/>
      </c>
      <c r="K1960" s="23">
        <f>UPPER(VLOOKUP(C1960,MasterSheet!H:U,14,))</f>
        <v/>
      </c>
    </row>
    <row r="1961">
      <c r="A1961" s="23" t="inlineStr">
        <is>
          <t>EED118206</t>
        </is>
      </c>
      <c r="B1961" s="32" t="n">
        <v>45890</v>
      </c>
      <c r="C1961" s="23" t="n">
        <v>104526</v>
      </c>
      <c r="D1961" s="23">
        <f>_xlfn.XLOOKUP(C1961,MasterSheet!H:H,MasterSheet!F:F)</f>
        <v/>
      </c>
      <c r="E1961" s="24">
        <f>SUMIFS(MasterSheet!J:J, MasterSheet!B:B, A1961, MasterSheet!D:D, B1961, MasterSheet!H:H, C1961)</f>
        <v/>
      </c>
      <c r="F1961" s="24">
        <f>E1961*D1961</f>
        <v/>
      </c>
      <c r="G1961" s="28">
        <f>SUMIFS(MasterSheet!K:K, MasterSheet!B:B, A1961, MasterSheet!D:D, B1961, MasterSheet!H:H, C1961)</f>
        <v/>
      </c>
      <c r="H1961" s="28">
        <f>G1961*D1961</f>
        <v/>
      </c>
      <c r="I1961" s="30">
        <f>SUMIFS(MasterSheet!L:L, MasterSheet!B:B, A1961, MasterSheet!D:D, B1961, MasterSheet!H:H, C1961)</f>
        <v/>
      </c>
      <c r="J1961" s="30">
        <f>I1961*D1961</f>
        <v/>
      </c>
      <c r="K1961" s="23">
        <f>UPPER(VLOOKUP(C1961,MasterSheet!H:U,14,))</f>
        <v/>
      </c>
    </row>
    <row r="1962">
      <c r="A1962" s="23" t="inlineStr">
        <is>
          <t>EED118206</t>
        </is>
      </c>
      <c r="B1962" s="32" t="n">
        <v>45890</v>
      </c>
      <c r="C1962" s="23" t="n">
        <v>106106</v>
      </c>
      <c r="D1962" s="23">
        <f>_xlfn.XLOOKUP(C1962,MasterSheet!H:H,MasterSheet!F:F)</f>
        <v/>
      </c>
      <c r="E1962" s="24">
        <f>SUMIFS(MasterSheet!J:J, MasterSheet!B:B, A1962, MasterSheet!D:D, B1962, MasterSheet!H:H, C1962)</f>
        <v/>
      </c>
      <c r="F1962" s="24">
        <f>E1962*D1962</f>
        <v/>
      </c>
      <c r="G1962" s="28">
        <f>SUMIFS(MasterSheet!K:K, MasterSheet!B:B, A1962, MasterSheet!D:D, B1962, MasterSheet!H:H, C1962)</f>
        <v/>
      </c>
      <c r="H1962" s="28">
        <f>G1962*D1962</f>
        <v/>
      </c>
      <c r="I1962" s="30">
        <f>SUMIFS(MasterSheet!L:L, MasterSheet!B:B, A1962, MasterSheet!D:D, B1962, MasterSheet!H:H, C1962)</f>
        <v/>
      </c>
      <c r="J1962" s="30">
        <f>I1962*D1962</f>
        <v/>
      </c>
      <c r="K1962" s="23">
        <f>UPPER(VLOOKUP(C1962,MasterSheet!H:U,14,))</f>
        <v/>
      </c>
    </row>
    <row r="1963">
      <c r="A1963" s="23" t="inlineStr">
        <is>
          <t>EED118206</t>
        </is>
      </c>
      <c r="B1963" s="32" t="n">
        <v>45890</v>
      </c>
      <c r="C1963" s="23" t="n">
        <v>113710</v>
      </c>
      <c r="D1963" s="23">
        <f>_xlfn.XLOOKUP(C1963,MasterSheet!H:H,MasterSheet!F:F)</f>
        <v/>
      </c>
      <c r="E1963" s="24">
        <f>SUMIFS(MasterSheet!J:J, MasterSheet!B:B, A1963, MasterSheet!D:D, B1963, MasterSheet!H:H, C1963)</f>
        <v/>
      </c>
      <c r="F1963" s="24">
        <f>E1963*D1963</f>
        <v/>
      </c>
      <c r="G1963" s="28">
        <f>SUMIFS(MasterSheet!K:K, MasterSheet!B:B, A1963, MasterSheet!D:D, B1963, MasterSheet!H:H, C1963)</f>
        <v/>
      </c>
      <c r="H1963" s="28">
        <f>G1963*D1963</f>
        <v/>
      </c>
      <c r="I1963" s="30">
        <f>SUMIFS(MasterSheet!L:L, MasterSheet!B:B, A1963, MasterSheet!D:D, B1963, MasterSheet!H:H, C1963)</f>
        <v/>
      </c>
      <c r="J1963" s="30">
        <f>I1963*D1963</f>
        <v/>
      </c>
      <c r="K1963" s="23">
        <f>UPPER(VLOOKUP(C1963,MasterSheet!H:U,14,))</f>
        <v/>
      </c>
    </row>
    <row r="1964">
      <c r="A1964" s="23" t="inlineStr">
        <is>
          <t>EED118206</t>
        </is>
      </c>
      <c r="B1964" s="32" t="n">
        <v>45890</v>
      </c>
      <c r="C1964" s="23" t="n">
        <v>113817</v>
      </c>
      <c r="D1964" s="23">
        <f>_xlfn.XLOOKUP(C1964,MasterSheet!H:H,MasterSheet!F:F)</f>
        <v/>
      </c>
      <c r="E1964" s="24">
        <f>SUMIFS(MasterSheet!J:J, MasterSheet!B:B, A1964, MasterSheet!D:D, B1964, MasterSheet!H:H, C1964)</f>
        <v/>
      </c>
      <c r="F1964" s="24">
        <f>E1964*D1964</f>
        <v/>
      </c>
      <c r="G1964" s="28">
        <f>SUMIFS(MasterSheet!K:K, MasterSheet!B:B, A1964, MasterSheet!D:D, B1964, MasterSheet!H:H, C1964)</f>
        <v/>
      </c>
      <c r="H1964" s="28">
        <f>G1964*D1964</f>
        <v/>
      </c>
      <c r="I1964" s="30">
        <f>SUMIFS(MasterSheet!L:L, MasterSheet!B:B, A1964, MasterSheet!D:D, B1964, MasterSheet!H:H, C1964)</f>
        <v/>
      </c>
      <c r="J1964" s="30">
        <f>I1964*D1964</f>
        <v/>
      </c>
      <c r="K1964" s="23">
        <f>UPPER(VLOOKUP(C1964,MasterSheet!H:U,14,))</f>
        <v/>
      </c>
    </row>
    <row r="1965">
      <c r="A1965" s="23" t="inlineStr">
        <is>
          <t>EED118206</t>
        </is>
      </c>
      <c r="B1965" s="32" t="n">
        <v>45890</v>
      </c>
      <c r="C1965" s="23" t="n">
        <v>119414</v>
      </c>
      <c r="D1965" s="23">
        <f>_xlfn.XLOOKUP(C1965,MasterSheet!H:H,MasterSheet!F:F)</f>
        <v/>
      </c>
      <c r="E1965" s="24">
        <f>SUMIFS(MasterSheet!J:J, MasterSheet!B:B, A1965, MasterSheet!D:D, B1965, MasterSheet!H:H, C1965)</f>
        <v/>
      </c>
      <c r="F1965" s="24">
        <f>E1965*D1965</f>
        <v/>
      </c>
      <c r="G1965" s="28">
        <f>SUMIFS(MasterSheet!K:K, MasterSheet!B:B, A1965, MasterSheet!D:D, B1965, MasterSheet!H:H, C1965)</f>
        <v/>
      </c>
      <c r="H1965" s="28">
        <f>G1965*D1965</f>
        <v/>
      </c>
      <c r="I1965" s="30">
        <f>SUMIFS(MasterSheet!L:L, MasterSheet!B:B, A1965, MasterSheet!D:D, B1965, MasterSheet!H:H, C1965)</f>
        <v/>
      </c>
      <c r="J1965" s="30">
        <f>I1965*D1965</f>
        <v/>
      </c>
      <c r="K1965" s="23">
        <f>UPPER(VLOOKUP(C1965,MasterSheet!H:U,14,))</f>
        <v/>
      </c>
    </row>
    <row r="1966">
      <c r="A1966" s="23" t="inlineStr">
        <is>
          <t>EED118206</t>
        </is>
      </c>
      <c r="B1966" s="32" t="n">
        <v>45890</v>
      </c>
      <c r="C1966" s="23" t="n">
        <v>135243</v>
      </c>
      <c r="D1966" s="23">
        <f>_xlfn.XLOOKUP(C1966,MasterSheet!H:H,MasterSheet!F:F)</f>
        <v/>
      </c>
      <c r="E1966" s="24">
        <f>SUMIFS(MasterSheet!J:J, MasterSheet!B:B, A1966, MasterSheet!D:D, B1966, MasterSheet!H:H, C1966)</f>
        <v/>
      </c>
      <c r="F1966" s="24">
        <f>E1966*D1966</f>
        <v/>
      </c>
      <c r="G1966" s="28">
        <f>SUMIFS(MasterSheet!K:K, MasterSheet!B:B, A1966, MasterSheet!D:D, B1966, MasterSheet!H:H, C1966)</f>
        <v/>
      </c>
      <c r="H1966" s="28">
        <f>G1966*D1966</f>
        <v/>
      </c>
      <c r="I1966" s="30">
        <f>SUMIFS(MasterSheet!L:L, MasterSheet!B:B, A1966, MasterSheet!D:D, B1966, MasterSheet!H:H, C1966)</f>
        <v/>
      </c>
      <c r="J1966" s="30">
        <f>I1966*D1966</f>
        <v/>
      </c>
      <c r="K1966" s="23">
        <f>UPPER(VLOOKUP(C1966,MasterSheet!H:U,14,))</f>
        <v/>
      </c>
    </row>
    <row r="1967">
      <c r="A1967" s="23" t="inlineStr">
        <is>
          <t>EED118206</t>
        </is>
      </c>
      <c r="B1967" s="32" t="n">
        <v>45890</v>
      </c>
      <c r="C1967" s="23" t="n">
        <v>144620</v>
      </c>
      <c r="D1967" s="23">
        <f>_xlfn.XLOOKUP(C1967,MasterSheet!H:H,MasterSheet!F:F)</f>
        <v/>
      </c>
      <c r="E1967" s="24">
        <f>SUMIFS(MasterSheet!J:J, MasterSheet!B:B, A1967, MasterSheet!D:D, B1967, MasterSheet!H:H, C1967)</f>
        <v/>
      </c>
      <c r="F1967" s="24">
        <f>E1967*D1967</f>
        <v/>
      </c>
      <c r="G1967" s="28">
        <f>SUMIFS(MasterSheet!K:K, MasterSheet!B:B, A1967, MasterSheet!D:D, B1967, MasterSheet!H:H, C1967)</f>
        <v/>
      </c>
      <c r="H1967" s="28">
        <f>G1967*D1967</f>
        <v/>
      </c>
      <c r="I1967" s="30">
        <f>SUMIFS(MasterSheet!L:L, MasterSheet!B:B, A1967, MasterSheet!D:D, B1967, MasterSheet!H:H, C1967)</f>
        <v/>
      </c>
      <c r="J1967" s="30">
        <f>I1967*D1967</f>
        <v/>
      </c>
      <c r="K1967" s="23">
        <f>UPPER(VLOOKUP(C1967,MasterSheet!H:U,14,))</f>
        <v/>
      </c>
    </row>
    <row r="1968">
      <c r="A1968" s="23" t="inlineStr">
        <is>
          <t>EED118206</t>
        </is>
      </c>
      <c r="B1968" s="32" t="n">
        <v>45890</v>
      </c>
      <c r="C1968" s="23" t="n">
        <v>145529</v>
      </c>
      <c r="D1968" s="23">
        <f>_xlfn.XLOOKUP(C1968,MasterSheet!H:H,MasterSheet!F:F)</f>
        <v/>
      </c>
      <c r="E1968" s="24">
        <f>SUMIFS(MasterSheet!J:J, MasterSheet!B:B, A1968, MasterSheet!D:D, B1968, MasterSheet!H:H, C1968)</f>
        <v/>
      </c>
      <c r="F1968" s="24">
        <f>E1968*D1968</f>
        <v/>
      </c>
      <c r="G1968" s="28">
        <f>SUMIFS(MasterSheet!K:K, MasterSheet!B:B, A1968, MasterSheet!D:D, B1968, MasterSheet!H:H, C1968)</f>
        <v/>
      </c>
      <c r="H1968" s="28">
        <f>G1968*D1968</f>
        <v/>
      </c>
      <c r="I1968" s="30">
        <f>SUMIFS(MasterSheet!L:L, MasterSheet!B:B, A1968, MasterSheet!D:D, B1968, MasterSheet!H:H, C1968)</f>
        <v/>
      </c>
      <c r="J1968" s="30">
        <f>I1968*D1968</f>
        <v/>
      </c>
      <c r="K1968" s="23">
        <f>UPPER(VLOOKUP(C1968,MasterSheet!H:U,14,))</f>
        <v/>
      </c>
    </row>
    <row r="1969">
      <c r="A1969" s="23" t="inlineStr">
        <is>
          <t>EED118206</t>
        </is>
      </c>
      <c r="B1969" s="32" t="n">
        <v>45890</v>
      </c>
      <c r="C1969" s="23" t="n">
        <v>165608</v>
      </c>
      <c r="D1969" s="23">
        <f>_xlfn.XLOOKUP(C1969,MasterSheet!H:H,MasterSheet!F:F)</f>
        <v/>
      </c>
      <c r="E1969" s="24">
        <f>SUMIFS(MasterSheet!J:J, MasterSheet!B:B, A1969, MasterSheet!D:D, B1969, MasterSheet!H:H, C1969)</f>
        <v/>
      </c>
      <c r="F1969" s="24">
        <f>E1969*D1969</f>
        <v/>
      </c>
      <c r="G1969" s="28">
        <f>SUMIFS(MasterSheet!K:K, MasterSheet!B:B, A1969, MasterSheet!D:D, B1969, MasterSheet!H:H, C1969)</f>
        <v/>
      </c>
      <c r="H1969" s="28">
        <f>G1969*D1969</f>
        <v/>
      </c>
      <c r="I1969" s="30">
        <f>SUMIFS(MasterSheet!L:L, MasterSheet!B:B, A1969, MasterSheet!D:D, B1969, MasterSheet!H:H, C1969)</f>
        <v/>
      </c>
      <c r="J1969" s="30">
        <f>I1969*D1969</f>
        <v/>
      </c>
      <c r="K1969" s="23">
        <f>UPPER(VLOOKUP(C1969,MasterSheet!H:U,14,))</f>
        <v/>
      </c>
    </row>
    <row r="1970">
      <c r="A1970" s="23" t="inlineStr">
        <is>
          <t>EED118206</t>
        </is>
      </c>
      <c r="B1970" s="32" t="n">
        <v>45890</v>
      </c>
      <c r="C1970" s="23" t="n">
        <v>300104</v>
      </c>
      <c r="D1970" s="23">
        <f>_xlfn.XLOOKUP(C1970,MasterSheet!H:H,MasterSheet!F:F)</f>
        <v/>
      </c>
      <c r="E1970" s="24">
        <f>SUMIFS(MasterSheet!J:J, MasterSheet!B:B, A1970, MasterSheet!D:D, B1970, MasterSheet!H:H, C1970)</f>
        <v/>
      </c>
      <c r="F1970" s="24">
        <f>E1970*D1970</f>
        <v/>
      </c>
      <c r="G1970" s="28">
        <f>SUMIFS(MasterSheet!K:K, MasterSheet!B:B, A1970, MasterSheet!D:D, B1970, MasterSheet!H:H, C1970)</f>
        <v/>
      </c>
      <c r="H1970" s="28">
        <f>G1970*D1970</f>
        <v/>
      </c>
      <c r="I1970" s="30">
        <f>SUMIFS(MasterSheet!L:L, MasterSheet!B:B, A1970, MasterSheet!D:D, B1970, MasterSheet!H:H, C1970)</f>
        <v/>
      </c>
      <c r="J1970" s="30">
        <f>I1970*D1970</f>
        <v/>
      </c>
      <c r="K1970" s="23">
        <f>UPPER(VLOOKUP(C1970,MasterSheet!H:U,14,))</f>
        <v/>
      </c>
    </row>
    <row r="1971">
      <c r="A1971" s="23" t="inlineStr">
        <is>
          <t>EED118206</t>
        </is>
      </c>
      <c r="B1971" s="32" t="n">
        <v>45890</v>
      </c>
      <c r="C1971" s="23" t="n">
        <v>300112</v>
      </c>
      <c r="D1971" s="23">
        <f>_xlfn.XLOOKUP(C1971,MasterSheet!H:H,MasterSheet!F:F)</f>
        <v/>
      </c>
      <c r="E1971" s="24">
        <f>SUMIFS(MasterSheet!J:J, MasterSheet!B:B, A1971, MasterSheet!D:D, B1971, MasterSheet!H:H, C1971)</f>
        <v/>
      </c>
      <c r="F1971" s="24">
        <f>E1971*D1971</f>
        <v/>
      </c>
      <c r="G1971" s="28">
        <f>SUMIFS(MasterSheet!K:K, MasterSheet!B:B, A1971, MasterSheet!D:D, B1971, MasterSheet!H:H, C1971)</f>
        <v/>
      </c>
      <c r="H1971" s="28">
        <f>G1971*D1971</f>
        <v/>
      </c>
      <c r="I1971" s="30">
        <f>SUMIFS(MasterSheet!L:L, MasterSheet!B:B, A1971, MasterSheet!D:D, B1971, MasterSheet!H:H, C1971)</f>
        <v/>
      </c>
      <c r="J1971" s="30">
        <f>I1971*D1971</f>
        <v/>
      </c>
      <c r="K1971" s="23">
        <f>UPPER(VLOOKUP(C1971,MasterSheet!H:U,14,))</f>
        <v/>
      </c>
    </row>
    <row r="1972">
      <c r="A1972" s="23" t="inlineStr">
        <is>
          <t>EED118206</t>
        </is>
      </c>
      <c r="B1972" s="32" t="n">
        <v>45890</v>
      </c>
      <c r="C1972" s="23" t="n">
        <v>300304</v>
      </c>
      <c r="D1972" s="23">
        <f>_xlfn.XLOOKUP(C1972,MasterSheet!H:H,MasterSheet!F:F)</f>
        <v/>
      </c>
      <c r="E1972" s="24">
        <f>SUMIFS(MasterSheet!J:J, MasterSheet!B:B, A1972, MasterSheet!D:D, B1972, MasterSheet!H:H, C1972)</f>
        <v/>
      </c>
      <c r="F1972" s="24">
        <f>E1972*D1972</f>
        <v/>
      </c>
      <c r="G1972" s="28">
        <f>SUMIFS(MasterSheet!K:K, MasterSheet!B:B, A1972, MasterSheet!D:D, B1972, MasterSheet!H:H, C1972)</f>
        <v/>
      </c>
      <c r="H1972" s="28">
        <f>G1972*D1972</f>
        <v/>
      </c>
      <c r="I1972" s="30">
        <f>SUMIFS(MasterSheet!L:L, MasterSheet!B:B, A1972, MasterSheet!D:D, B1972, MasterSheet!H:H, C1972)</f>
        <v/>
      </c>
      <c r="J1972" s="30">
        <f>I1972*D1972</f>
        <v/>
      </c>
      <c r="K1972" s="23">
        <f>UPPER(VLOOKUP(C1972,MasterSheet!H:U,14,))</f>
        <v/>
      </c>
    </row>
    <row r="1973">
      <c r="A1973" s="23" t="inlineStr">
        <is>
          <t>EED118206</t>
        </is>
      </c>
      <c r="B1973" s="32" t="n">
        <v>45890</v>
      </c>
      <c r="C1973" s="23" t="n">
        <v>300306</v>
      </c>
      <c r="D1973" s="23">
        <f>_xlfn.XLOOKUP(C1973,MasterSheet!H:H,MasterSheet!F:F)</f>
        <v/>
      </c>
      <c r="E1973" s="24">
        <f>SUMIFS(MasterSheet!J:J, MasterSheet!B:B, A1973, MasterSheet!D:D, B1973, MasterSheet!H:H, C1973)</f>
        <v/>
      </c>
      <c r="F1973" s="24">
        <f>E1973*D1973</f>
        <v/>
      </c>
      <c r="G1973" s="28">
        <f>SUMIFS(MasterSheet!K:K, MasterSheet!B:B, A1973, MasterSheet!D:D, B1973, MasterSheet!H:H, C1973)</f>
        <v/>
      </c>
      <c r="H1973" s="28">
        <f>G1973*D1973</f>
        <v/>
      </c>
      <c r="I1973" s="30">
        <f>SUMIFS(MasterSheet!L:L, MasterSheet!B:B, A1973, MasterSheet!D:D, B1973, MasterSheet!H:H, C1973)</f>
        <v/>
      </c>
      <c r="J1973" s="30">
        <f>I1973*D1973</f>
        <v/>
      </c>
      <c r="K1973" s="23">
        <f>UPPER(VLOOKUP(C1973,MasterSheet!H:U,14,))</f>
        <v/>
      </c>
    </row>
    <row r="1974">
      <c r="A1974" s="23" t="inlineStr">
        <is>
          <t>EED118206</t>
        </is>
      </c>
      <c r="B1974" s="32" t="n">
        <v>45890</v>
      </c>
      <c r="C1974" s="23" t="n">
        <v>300434</v>
      </c>
      <c r="D1974" s="23">
        <f>_xlfn.XLOOKUP(C1974,MasterSheet!H:H,MasterSheet!F:F)</f>
        <v/>
      </c>
      <c r="E1974" s="24">
        <f>SUMIFS(MasterSheet!J:J, MasterSheet!B:B, A1974, MasterSheet!D:D, B1974, MasterSheet!H:H, C1974)</f>
        <v/>
      </c>
      <c r="F1974" s="24">
        <f>E1974*D1974</f>
        <v/>
      </c>
      <c r="G1974" s="28">
        <f>SUMIFS(MasterSheet!K:K, MasterSheet!B:B, A1974, MasterSheet!D:D, B1974, MasterSheet!H:H, C1974)</f>
        <v/>
      </c>
      <c r="H1974" s="28">
        <f>G1974*D1974</f>
        <v/>
      </c>
      <c r="I1974" s="30">
        <f>SUMIFS(MasterSheet!L:L, MasterSheet!B:B, A1974, MasterSheet!D:D, B1974, MasterSheet!H:H, C1974)</f>
        <v/>
      </c>
      <c r="J1974" s="30">
        <f>I1974*D1974</f>
        <v/>
      </c>
      <c r="K1974" s="23">
        <f>UPPER(VLOOKUP(C1974,MasterSheet!H:U,14,))</f>
        <v/>
      </c>
    </row>
    <row r="1975">
      <c r="A1975" s="23" t="inlineStr">
        <is>
          <t>EED118206</t>
        </is>
      </c>
      <c r="B1975" s="32" t="n">
        <v>45890</v>
      </c>
      <c r="C1975" s="23" t="n">
        <v>300510</v>
      </c>
      <c r="D1975" s="23">
        <f>_xlfn.XLOOKUP(C1975,MasterSheet!H:H,MasterSheet!F:F)</f>
        <v/>
      </c>
      <c r="E1975" s="24">
        <f>SUMIFS(MasterSheet!J:J, MasterSheet!B:B, A1975, MasterSheet!D:D, B1975, MasterSheet!H:H, C1975)</f>
        <v/>
      </c>
      <c r="F1975" s="24">
        <f>E1975*D1975</f>
        <v/>
      </c>
      <c r="G1975" s="28">
        <f>SUMIFS(MasterSheet!K:K, MasterSheet!B:B, A1975, MasterSheet!D:D, B1975, MasterSheet!H:H, C1975)</f>
        <v/>
      </c>
      <c r="H1975" s="28">
        <f>G1975*D1975</f>
        <v/>
      </c>
      <c r="I1975" s="30">
        <f>SUMIFS(MasterSheet!L:L, MasterSheet!B:B, A1975, MasterSheet!D:D, B1975, MasterSheet!H:H, C1975)</f>
        <v/>
      </c>
      <c r="J1975" s="30">
        <f>I1975*D1975</f>
        <v/>
      </c>
      <c r="K1975" s="23">
        <f>UPPER(VLOOKUP(C1975,MasterSheet!H:U,14,))</f>
        <v/>
      </c>
    </row>
    <row r="1976">
      <c r="A1976" s="23" t="inlineStr">
        <is>
          <t>EED118206</t>
        </is>
      </c>
      <c r="B1976" s="32" t="n">
        <v>45890</v>
      </c>
      <c r="C1976" s="23" t="n">
        <v>302004</v>
      </c>
      <c r="D1976" s="23">
        <f>_xlfn.XLOOKUP(C1976,MasterSheet!H:H,MasterSheet!F:F)</f>
        <v/>
      </c>
      <c r="E1976" s="24">
        <f>SUMIFS(MasterSheet!J:J, MasterSheet!B:B, A1976, MasterSheet!D:D, B1976, MasterSheet!H:H, C1976)</f>
        <v/>
      </c>
      <c r="F1976" s="24">
        <f>E1976*D1976</f>
        <v/>
      </c>
      <c r="G1976" s="28">
        <f>SUMIFS(MasterSheet!K:K, MasterSheet!B:B, A1976, MasterSheet!D:D, B1976, MasterSheet!H:H, C1976)</f>
        <v/>
      </c>
      <c r="H1976" s="28">
        <f>G1976*D1976</f>
        <v/>
      </c>
      <c r="I1976" s="30">
        <f>SUMIFS(MasterSheet!L:L, MasterSheet!B:B, A1976, MasterSheet!D:D, B1976, MasterSheet!H:H, C1976)</f>
        <v/>
      </c>
      <c r="J1976" s="30">
        <f>I1976*D1976</f>
        <v/>
      </c>
      <c r="K1976" s="23">
        <f>UPPER(VLOOKUP(C1976,MasterSheet!H:U,14,))</f>
        <v/>
      </c>
    </row>
    <row r="1977">
      <c r="A1977" s="23" t="inlineStr">
        <is>
          <t>EED118206</t>
        </is>
      </c>
      <c r="B1977" s="32" t="n">
        <v>45890</v>
      </c>
      <c r="C1977" s="23" t="n">
        <v>302204</v>
      </c>
      <c r="D1977" s="23">
        <f>_xlfn.XLOOKUP(C1977,MasterSheet!H:H,MasterSheet!F:F)</f>
        <v/>
      </c>
      <c r="E1977" s="24">
        <f>SUMIFS(MasterSheet!J:J, MasterSheet!B:B, A1977, MasterSheet!D:D, B1977, MasterSheet!H:H, C1977)</f>
        <v/>
      </c>
      <c r="F1977" s="24">
        <f>E1977*D1977</f>
        <v/>
      </c>
      <c r="G1977" s="28">
        <f>SUMIFS(MasterSheet!K:K, MasterSheet!B:B, A1977, MasterSheet!D:D, B1977, MasterSheet!H:H, C1977)</f>
        <v/>
      </c>
      <c r="H1977" s="28">
        <f>G1977*D1977</f>
        <v/>
      </c>
      <c r="I1977" s="30">
        <f>SUMIFS(MasterSheet!L:L, MasterSheet!B:B, A1977, MasterSheet!D:D, B1977, MasterSheet!H:H, C1977)</f>
        <v/>
      </c>
      <c r="J1977" s="30">
        <f>I1977*D1977</f>
        <v/>
      </c>
      <c r="K1977" s="23">
        <f>UPPER(VLOOKUP(C1977,MasterSheet!H:U,14,))</f>
        <v/>
      </c>
    </row>
    <row r="1978">
      <c r="A1978" s="23" t="inlineStr">
        <is>
          <t>EED118206</t>
        </is>
      </c>
      <c r="B1978" s="32" t="n">
        <v>45890</v>
      </c>
      <c r="C1978" s="23" t="n">
        <v>302206</v>
      </c>
      <c r="D1978" s="23">
        <f>_xlfn.XLOOKUP(C1978,MasterSheet!H:H,MasterSheet!F:F)</f>
        <v/>
      </c>
      <c r="E1978" s="24">
        <f>SUMIFS(MasterSheet!J:J, MasterSheet!B:B, A1978, MasterSheet!D:D, B1978, MasterSheet!H:H, C1978)</f>
        <v/>
      </c>
      <c r="F1978" s="24">
        <f>E1978*D1978</f>
        <v/>
      </c>
      <c r="G1978" s="28">
        <f>SUMIFS(MasterSheet!K:K, MasterSheet!B:B, A1978, MasterSheet!D:D, B1978, MasterSheet!H:H, C1978)</f>
        <v/>
      </c>
      <c r="H1978" s="28">
        <f>G1978*D1978</f>
        <v/>
      </c>
      <c r="I1978" s="30">
        <f>SUMIFS(MasterSheet!L:L, MasterSheet!B:B, A1978, MasterSheet!D:D, B1978, MasterSheet!H:H, C1978)</f>
        <v/>
      </c>
      <c r="J1978" s="30">
        <f>I1978*D1978</f>
        <v/>
      </c>
      <c r="K1978" s="23">
        <f>UPPER(VLOOKUP(C1978,MasterSheet!H:U,14,))</f>
        <v/>
      </c>
    </row>
    <row r="1979">
      <c r="A1979" s="23" t="inlineStr">
        <is>
          <t>EED118206</t>
        </is>
      </c>
      <c r="B1979" s="32" t="n">
        <v>45890</v>
      </c>
      <c r="C1979" s="23" t="n">
        <v>302212</v>
      </c>
      <c r="D1979" s="23">
        <f>_xlfn.XLOOKUP(C1979,MasterSheet!H:H,MasterSheet!F:F)</f>
        <v/>
      </c>
      <c r="E1979" s="24">
        <f>SUMIFS(MasterSheet!J:J, MasterSheet!B:B, A1979, MasterSheet!D:D, B1979, MasterSheet!H:H, C1979)</f>
        <v/>
      </c>
      <c r="F1979" s="24">
        <f>E1979*D1979</f>
        <v/>
      </c>
      <c r="G1979" s="28">
        <f>SUMIFS(MasterSheet!K:K, MasterSheet!B:B, A1979, MasterSheet!D:D, B1979, MasterSheet!H:H, C1979)</f>
        <v/>
      </c>
      <c r="H1979" s="28">
        <f>G1979*D1979</f>
        <v/>
      </c>
      <c r="I1979" s="30">
        <f>SUMIFS(MasterSheet!L:L, MasterSheet!B:B, A1979, MasterSheet!D:D, B1979, MasterSheet!H:H, C1979)</f>
        <v/>
      </c>
      <c r="J1979" s="30">
        <f>I1979*D1979</f>
        <v/>
      </c>
      <c r="K1979" s="23">
        <f>UPPER(VLOOKUP(C1979,MasterSheet!H:U,14,))</f>
        <v/>
      </c>
    </row>
    <row r="1980">
      <c r="A1980" s="23" t="inlineStr">
        <is>
          <t>EED118206</t>
        </is>
      </c>
      <c r="B1980" s="32" t="n">
        <v>45890</v>
      </c>
      <c r="C1980" s="23" t="n">
        <v>302306</v>
      </c>
      <c r="D1980" s="23">
        <f>_xlfn.XLOOKUP(C1980,MasterSheet!H:H,MasterSheet!F:F)</f>
        <v/>
      </c>
      <c r="E1980" s="24">
        <f>SUMIFS(MasterSheet!J:J, MasterSheet!B:B, A1980, MasterSheet!D:D, B1980, MasterSheet!H:H, C1980)</f>
        <v/>
      </c>
      <c r="F1980" s="24">
        <f>E1980*D1980</f>
        <v/>
      </c>
      <c r="G1980" s="28">
        <f>SUMIFS(MasterSheet!K:K, MasterSheet!B:B, A1980, MasterSheet!D:D, B1980, MasterSheet!H:H, C1980)</f>
        <v/>
      </c>
      <c r="H1980" s="28">
        <f>G1980*D1980</f>
        <v/>
      </c>
      <c r="I1980" s="30">
        <f>SUMIFS(MasterSheet!L:L, MasterSheet!B:B, A1980, MasterSheet!D:D, B1980, MasterSheet!H:H, C1980)</f>
        <v/>
      </c>
      <c r="J1980" s="30">
        <f>I1980*D1980</f>
        <v/>
      </c>
      <c r="K1980" s="23">
        <f>UPPER(VLOOKUP(C1980,MasterSheet!H:U,14,))</f>
        <v/>
      </c>
    </row>
    <row r="1981">
      <c r="A1981" s="23" t="inlineStr">
        <is>
          <t>EED118206</t>
        </is>
      </c>
      <c r="B1981" s="32" t="n">
        <v>45890</v>
      </c>
      <c r="C1981" s="23" t="n">
        <v>302624</v>
      </c>
      <c r="D1981" s="23">
        <f>_xlfn.XLOOKUP(C1981,MasterSheet!H:H,MasterSheet!F:F)</f>
        <v/>
      </c>
      <c r="E1981" s="24">
        <f>SUMIFS(MasterSheet!J:J, MasterSheet!B:B, A1981, MasterSheet!D:D, B1981, MasterSheet!H:H, C1981)</f>
        <v/>
      </c>
      <c r="F1981" s="24">
        <f>E1981*D1981</f>
        <v/>
      </c>
      <c r="G1981" s="28">
        <f>SUMIFS(MasterSheet!K:K, MasterSheet!B:B, A1981, MasterSheet!D:D, B1981, MasterSheet!H:H, C1981)</f>
        <v/>
      </c>
      <c r="H1981" s="28">
        <f>G1981*D1981</f>
        <v/>
      </c>
      <c r="I1981" s="30">
        <f>SUMIFS(MasterSheet!L:L, MasterSheet!B:B, A1981, MasterSheet!D:D, B1981, MasterSheet!H:H, C1981)</f>
        <v/>
      </c>
      <c r="J1981" s="30">
        <f>I1981*D1981</f>
        <v/>
      </c>
      <c r="K1981" s="23">
        <f>UPPER(VLOOKUP(C1981,MasterSheet!H:U,14,))</f>
        <v/>
      </c>
    </row>
    <row r="1982">
      <c r="A1982" s="23" t="inlineStr">
        <is>
          <t>EED118206</t>
        </is>
      </c>
      <c r="B1982" s="32" t="n">
        <v>45890</v>
      </c>
      <c r="C1982" s="23" t="n">
        <v>304006</v>
      </c>
      <c r="D1982" s="23">
        <f>_xlfn.XLOOKUP(C1982,MasterSheet!H:H,MasterSheet!F:F)</f>
        <v/>
      </c>
      <c r="E1982" s="24">
        <f>SUMIFS(MasterSheet!J:J, MasterSheet!B:B, A1982, MasterSheet!D:D, B1982, MasterSheet!H:H, C1982)</f>
        <v/>
      </c>
      <c r="F1982" s="24">
        <f>E1982*D1982</f>
        <v/>
      </c>
      <c r="G1982" s="28">
        <f>SUMIFS(MasterSheet!K:K, MasterSheet!B:B, A1982, MasterSheet!D:D, B1982, MasterSheet!H:H, C1982)</f>
        <v/>
      </c>
      <c r="H1982" s="28">
        <f>G1982*D1982</f>
        <v/>
      </c>
      <c r="I1982" s="30">
        <f>SUMIFS(MasterSheet!L:L, MasterSheet!B:B, A1982, MasterSheet!D:D, B1982, MasterSheet!H:H, C1982)</f>
        <v/>
      </c>
      <c r="J1982" s="30">
        <f>I1982*D1982</f>
        <v/>
      </c>
      <c r="K1982" s="23">
        <f>UPPER(VLOOKUP(C1982,MasterSheet!H:U,14,))</f>
        <v/>
      </c>
    </row>
    <row r="1983">
      <c r="A1983" s="23" t="inlineStr">
        <is>
          <t>EED118206</t>
        </is>
      </c>
      <c r="B1983" s="32" t="n">
        <v>45890</v>
      </c>
      <c r="C1983" s="23" t="n">
        <v>304024</v>
      </c>
      <c r="D1983" s="23">
        <f>_xlfn.XLOOKUP(C1983,MasterSheet!H:H,MasterSheet!F:F)</f>
        <v/>
      </c>
      <c r="E1983" s="24">
        <f>SUMIFS(MasterSheet!J:J, MasterSheet!B:B, A1983, MasterSheet!D:D, B1983, MasterSheet!H:H, C1983)</f>
        <v/>
      </c>
      <c r="F1983" s="24">
        <f>E1983*D1983</f>
        <v/>
      </c>
      <c r="G1983" s="28">
        <f>SUMIFS(MasterSheet!K:K, MasterSheet!B:B, A1983, MasterSheet!D:D, B1983, MasterSheet!H:H, C1983)</f>
        <v/>
      </c>
      <c r="H1983" s="28">
        <f>G1983*D1983</f>
        <v/>
      </c>
      <c r="I1983" s="30">
        <f>SUMIFS(MasterSheet!L:L, MasterSheet!B:B, A1983, MasterSheet!D:D, B1983, MasterSheet!H:H, C1983)</f>
        <v/>
      </c>
      <c r="J1983" s="30">
        <f>I1983*D1983</f>
        <v/>
      </c>
      <c r="K1983" s="23">
        <f>UPPER(VLOOKUP(C1983,MasterSheet!H:U,14,))</f>
        <v/>
      </c>
    </row>
    <row r="1984">
      <c r="A1984" s="23" t="inlineStr">
        <is>
          <t>EED118206</t>
        </is>
      </c>
      <c r="B1984" s="32" t="n">
        <v>45890</v>
      </c>
      <c r="C1984" s="23" t="n">
        <v>304120</v>
      </c>
      <c r="D1984" s="23">
        <f>_xlfn.XLOOKUP(C1984,MasterSheet!H:H,MasterSheet!F:F)</f>
        <v/>
      </c>
      <c r="E1984" s="24">
        <f>SUMIFS(MasterSheet!J:J, MasterSheet!B:B, A1984, MasterSheet!D:D, B1984, MasterSheet!H:H, C1984)</f>
        <v/>
      </c>
      <c r="F1984" s="24">
        <f>E1984*D1984</f>
        <v/>
      </c>
      <c r="G1984" s="28">
        <f>SUMIFS(MasterSheet!K:K, MasterSheet!B:B, A1984, MasterSheet!D:D, B1984, MasterSheet!H:H, C1984)</f>
        <v/>
      </c>
      <c r="H1984" s="28">
        <f>G1984*D1984</f>
        <v/>
      </c>
      <c r="I1984" s="30">
        <f>SUMIFS(MasterSheet!L:L, MasterSheet!B:B, A1984, MasterSheet!D:D, B1984, MasterSheet!H:H, C1984)</f>
        <v/>
      </c>
      <c r="J1984" s="30">
        <f>I1984*D1984</f>
        <v/>
      </c>
      <c r="K1984" s="23">
        <f>UPPER(VLOOKUP(C1984,MasterSheet!H:U,14,))</f>
        <v/>
      </c>
    </row>
    <row r="1985">
      <c r="A1985" s="23" t="inlineStr">
        <is>
          <t>EED118206</t>
        </is>
      </c>
      <c r="B1985" s="32" t="n">
        <v>45890</v>
      </c>
      <c r="C1985" s="23" t="n">
        <v>304220</v>
      </c>
      <c r="D1985" s="23">
        <f>_xlfn.XLOOKUP(C1985,MasterSheet!H:H,MasterSheet!F:F)</f>
        <v/>
      </c>
      <c r="E1985" s="24">
        <f>SUMIFS(MasterSheet!J:J, MasterSheet!B:B, A1985, MasterSheet!D:D, B1985, MasterSheet!H:H, C1985)</f>
        <v/>
      </c>
      <c r="F1985" s="24">
        <f>E1985*D1985</f>
        <v/>
      </c>
      <c r="G1985" s="28">
        <f>SUMIFS(MasterSheet!K:K, MasterSheet!B:B, A1985, MasterSheet!D:D, B1985, MasterSheet!H:H, C1985)</f>
        <v/>
      </c>
      <c r="H1985" s="28">
        <f>G1985*D1985</f>
        <v/>
      </c>
      <c r="I1985" s="30">
        <f>SUMIFS(MasterSheet!L:L, MasterSheet!B:B, A1985, MasterSheet!D:D, B1985, MasterSheet!H:H, C1985)</f>
        <v/>
      </c>
      <c r="J1985" s="30">
        <f>I1985*D1985</f>
        <v/>
      </c>
      <c r="K1985" s="23">
        <f>UPPER(VLOOKUP(C1985,MasterSheet!H:U,14,))</f>
        <v/>
      </c>
    </row>
    <row r="1986">
      <c r="A1986" s="23" t="inlineStr">
        <is>
          <t>EED118206</t>
        </is>
      </c>
      <c r="B1986" s="32" t="n">
        <v>45890</v>
      </c>
      <c r="C1986" s="23" t="n">
        <v>304820</v>
      </c>
      <c r="D1986" s="23">
        <f>_xlfn.XLOOKUP(C1986,MasterSheet!H:H,MasterSheet!F:F)</f>
        <v/>
      </c>
      <c r="E1986" s="24">
        <f>SUMIFS(MasterSheet!J:J, MasterSheet!B:B, A1986, MasterSheet!D:D, B1986, MasterSheet!H:H, C1986)</f>
        <v/>
      </c>
      <c r="F1986" s="24">
        <f>E1986*D1986</f>
        <v/>
      </c>
      <c r="G1986" s="28">
        <f>SUMIFS(MasterSheet!K:K, MasterSheet!B:B, A1986, MasterSheet!D:D, B1986, MasterSheet!H:H, C1986)</f>
        <v/>
      </c>
      <c r="H1986" s="28">
        <f>G1986*D1986</f>
        <v/>
      </c>
      <c r="I1986" s="30">
        <f>SUMIFS(MasterSheet!L:L, MasterSheet!B:B, A1986, MasterSheet!D:D, B1986, MasterSheet!H:H, C1986)</f>
        <v/>
      </c>
      <c r="J1986" s="30">
        <f>I1986*D1986</f>
        <v/>
      </c>
      <c r="K1986" s="23">
        <f>UPPER(VLOOKUP(C1986,MasterSheet!H:U,14,))</f>
        <v/>
      </c>
    </row>
    <row r="1987">
      <c r="A1987" s="23" t="inlineStr">
        <is>
          <t>EED118206</t>
        </is>
      </c>
      <c r="B1987" s="32" t="n">
        <v>45890</v>
      </c>
      <c r="C1987" s="23" t="n">
        <v>305425</v>
      </c>
      <c r="D1987" s="23">
        <f>_xlfn.XLOOKUP(C1987,MasterSheet!H:H,MasterSheet!F:F)</f>
        <v/>
      </c>
      <c r="E1987" s="24">
        <f>SUMIFS(MasterSheet!J:J, MasterSheet!B:B, A1987, MasterSheet!D:D, B1987, MasterSheet!H:H, C1987)</f>
        <v/>
      </c>
      <c r="F1987" s="24">
        <f>E1987*D1987</f>
        <v/>
      </c>
      <c r="G1987" s="28">
        <f>SUMIFS(MasterSheet!K:K, MasterSheet!B:B, A1987, MasterSheet!D:D, B1987, MasterSheet!H:H, C1987)</f>
        <v/>
      </c>
      <c r="H1987" s="28">
        <f>G1987*D1987</f>
        <v/>
      </c>
      <c r="I1987" s="30">
        <f>SUMIFS(MasterSheet!L:L, MasterSheet!B:B, A1987, MasterSheet!D:D, B1987, MasterSheet!H:H, C1987)</f>
        <v/>
      </c>
      <c r="J1987" s="30">
        <f>I1987*D1987</f>
        <v/>
      </c>
      <c r="K1987" s="23">
        <f>UPPER(VLOOKUP(C1987,MasterSheet!H:U,14,))</f>
        <v/>
      </c>
    </row>
    <row r="1988">
      <c r="A1988" s="23" t="inlineStr">
        <is>
          <t>EED118206</t>
        </is>
      </c>
      <c r="B1988" s="32" t="n">
        <v>45890</v>
      </c>
      <c r="C1988" s="23" t="n">
        <v>306004</v>
      </c>
      <c r="D1988" s="23">
        <f>_xlfn.XLOOKUP(C1988,MasterSheet!H:H,MasterSheet!F:F)</f>
        <v/>
      </c>
      <c r="E1988" s="24">
        <f>SUMIFS(MasterSheet!J:J, MasterSheet!B:B, A1988, MasterSheet!D:D, B1988, MasterSheet!H:H, C1988)</f>
        <v/>
      </c>
      <c r="F1988" s="24">
        <f>E1988*D1988</f>
        <v/>
      </c>
      <c r="G1988" s="28">
        <f>SUMIFS(MasterSheet!K:K, MasterSheet!B:B, A1988, MasterSheet!D:D, B1988, MasterSheet!H:H, C1988)</f>
        <v/>
      </c>
      <c r="H1988" s="28">
        <f>G1988*D1988</f>
        <v/>
      </c>
      <c r="I1988" s="30">
        <f>SUMIFS(MasterSheet!L:L, MasterSheet!B:B, A1988, MasterSheet!D:D, B1988, MasterSheet!H:H, C1988)</f>
        <v/>
      </c>
      <c r="J1988" s="30">
        <f>I1988*D1988</f>
        <v/>
      </c>
      <c r="K1988" s="23">
        <f>UPPER(VLOOKUP(C1988,MasterSheet!H:U,14,))</f>
        <v/>
      </c>
    </row>
    <row r="1989">
      <c r="A1989" s="23" t="inlineStr">
        <is>
          <t>EED118206</t>
        </is>
      </c>
      <c r="B1989" s="32" t="n">
        <v>45890</v>
      </c>
      <c r="C1989" s="23" t="n">
        <v>306014</v>
      </c>
      <c r="D1989" s="23">
        <f>_xlfn.XLOOKUP(C1989,MasterSheet!H:H,MasterSheet!F:F)</f>
        <v/>
      </c>
      <c r="E1989" s="24">
        <f>SUMIFS(MasterSheet!J:J, MasterSheet!B:B, A1989, MasterSheet!D:D, B1989, MasterSheet!H:H, C1989)</f>
        <v/>
      </c>
      <c r="F1989" s="24">
        <f>E1989*D1989</f>
        <v/>
      </c>
      <c r="G1989" s="28">
        <f>SUMIFS(MasterSheet!K:K, MasterSheet!B:B, A1989, MasterSheet!D:D, B1989, MasterSheet!H:H, C1989)</f>
        <v/>
      </c>
      <c r="H1989" s="28">
        <f>G1989*D1989</f>
        <v/>
      </c>
      <c r="I1989" s="30">
        <f>SUMIFS(MasterSheet!L:L, MasterSheet!B:B, A1989, MasterSheet!D:D, B1989, MasterSheet!H:H, C1989)</f>
        <v/>
      </c>
      <c r="J1989" s="30">
        <f>I1989*D1989</f>
        <v/>
      </c>
      <c r="K1989" s="23">
        <f>UPPER(VLOOKUP(C1989,MasterSheet!H:U,14,))</f>
        <v/>
      </c>
    </row>
    <row r="1990">
      <c r="A1990" s="23" t="inlineStr">
        <is>
          <t>EED118206</t>
        </is>
      </c>
      <c r="B1990" s="32" t="n">
        <v>45890</v>
      </c>
      <c r="C1990" s="23" t="n">
        <v>306706</v>
      </c>
      <c r="D1990" s="23">
        <f>_xlfn.XLOOKUP(C1990,MasterSheet!H:H,MasterSheet!F:F)</f>
        <v/>
      </c>
      <c r="E1990" s="24">
        <f>SUMIFS(MasterSheet!J:J, MasterSheet!B:B, A1990, MasterSheet!D:D, B1990, MasterSheet!H:H, C1990)</f>
        <v/>
      </c>
      <c r="F1990" s="24">
        <f>E1990*D1990</f>
        <v/>
      </c>
      <c r="G1990" s="28">
        <f>SUMIFS(MasterSheet!K:K, MasterSheet!B:B, A1990, MasterSheet!D:D, B1990, MasterSheet!H:H, C1990)</f>
        <v/>
      </c>
      <c r="H1990" s="28">
        <f>G1990*D1990</f>
        <v/>
      </c>
      <c r="I1990" s="30">
        <f>SUMIFS(MasterSheet!L:L, MasterSheet!B:B, A1990, MasterSheet!D:D, B1990, MasterSheet!H:H, C1990)</f>
        <v/>
      </c>
      <c r="J1990" s="30">
        <f>I1990*D1990</f>
        <v/>
      </c>
      <c r="K1990" s="23">
        <f>UPPER(VLOOKUP(C1990,MasterSheet!H:U,14,))</f>
        <v/>
      </c>
    </row>
    <row r="1991">
      <c r="A1991" s="23" t="inlineStr">
        <is>
          <t>EED118206</t>
        </is>
      </c>
      <c r="B1991" s="32" t="n">
        <v>45890</v>
      </c>
      <c r="C1991" s="23" t="n">
        <v>310938</v>
      </c>
      <c r="D1991" s="23">
        <f>_xlfn.XLOOKUP(C1991,MasterSheet!H:H,MasterSheet!F:F)</f>
        <v/>
      </c>
      <c r="E1991" s="24">
        <f>SUMIFS(MasterSheet!J:J, MasterSheet!B:B, A1991, MasterSheet!D:D, B1991, MasterSheet!H:H, C1991)</f>
        <v/>
      </c>
      <c r="F1991" s="24">
        <f>E1991*D1991</f>
        <v/>
      </c>
      <c r="G1991" s="28">
        <f>SUMIFS(MasterSheet!K:K, MasterSheet!B:B, A1991, MasterSheet!D:D, B1991, MasterSheet!H:H, C1991)</f>
        <v/>
      </c>
      <c r="H1991" s="28">
        <f>G1991*D1991</f>
        <v/>
      </c>
      <c r="I1991" s="30">
        <f>SUMIFS(MasterSheet!L:L, MasterSheet!B:B, A1991, MasterSheet!D:D, B1991, MasterSheet!H:H, C1991)</f>
        <v/>
      </c>
      <c r="J1991" s="30">
        <f>I1991*D1991</f>
        <v/>
      </c>
      <c r="K1991" s="23">
        <f>UPPER(VLOOKUP(C1991,MasterSheet!H:U,14,))</f>
        <v/>
      </c>
    </row>
    <row r="1992">
      <c r="A1992" s="23" t="inlineStr">
        <is>
          <t>EED118206</t>
        </is>
      </c>
      <c r="B1992" s="32" t="n">
        <v>45890</v>
      </c>
      <c r="C1992" s="23" t="n">
        <v>313404</v>
      </c>
      <c r="D1992" s="23">
        <f>_xlfn.XLOOKUP(C1992,MasterSheet!H:H,MasterSheet!F:F)</f>
        <v/>
      </c>
      <c r="E1992" s="24">
        <f>SUMIFS(MasterSheet!J:J, MasterSheet!B:B, A1992, MasterSheet!D:D, B1992, MasterSheet!H:H, C1992)</f>
        <v/>
      </c>
      <c r="F1992" s="24">
        <f>E1992*D1992</f>
        <v/>
      </c>
      <c r="G1992" s="28">
        <f>SUMIFS(MasterSheet!K:K, MasterSheet!B:B, A1992, MasterSheet!D:D, B1992, MasterSheet!H:H, C1992)</f>
        <v/>
      </c>
      <c r="H1992" s="28">
        <f>G1992*D1992</f>
        <v/>
      </c>
      <c r="I1992" s="30">
        <f>SUMIFS(MasterSheet!L:L, MasterSheet!B:B, A1992, MasterSheet!D:D, B1992, MasterSheet!H:H, C1992)</f>
        <v/>
      </c>
      <c r="J1992" s="30">
        <f>I1992*D1992</f>
        <v/>
      </c>
      <c r="K1992" s="23">
        <f>UPPER(VLOOKUP(C1992,MasterSheet!H:U,14,))</f>
        <v/>
      </c>
    </row>
    <row r="1993">
      <c r="A1993" s="23" t="inlineStr">
        <is>
          <t>EED118206</t>
        </is>
      </c>
      <c r="B1993" s="32" t="n">
        <v>45890</v>
      </c>
      <c r="C1993" s="23" t="n">
        <v>313566</v>
      </c>
      <c r="D1993" s="23">
        <f>_xlfn.XLOOKUP(C1993,MasterSheet!H:H,MasterSheet!F:F)</f>
        <v/>
      </c>
      <c r="E1993" s="24">
        <f>SUMIFS(MasterSheet!J:J, MasterSheet!B:B, A1993, MasterSheet!D:D, B1993, MasterSheet!H:H, C1993)</f>
        <v/>
      </c>
      <c r="F1993" s="24">
        <f>E1993*D1993</f>
        <v/>
      </c>
      <c r="G1993" s="28">
        <f>SUMIFS(MasterSheet!K:K, MasterSheet!B:B, A1993, MasterSheet!D:D, B1993, MasterSheet!H:H, C1993)</f>
        <v/>
      </c>
      <c r="H1993" s="28">
        <f>G1993*D1993</f>
        <v/>
      </c>
      <c r="I1993" s="30">
        <f>SUMIFS(MasterSheet!L:L, MasterSheet!B:B, A1993, MasterSheet!D:D, B1993, MasterSheet!H:H, C1993)</f>
        <v/>
      </c>
      <c r="J1993" s="30">
        <f>I1993*D1993</f>
        <v/>
      </c>
      <c r="K1993" s="23">
        <f>UPPER(VLOOKUP(C1993,MasterSheet!H:U,14,))</f>
        <v/>
      </c>
    </row>
    <row r="1994">
      <c r="A1994" s="23" t="inlineStr">
        <is>
          <t>EED118206</t>
        </is>
      </c>
      <c r="B1994" s="32" t="n">
        <v>45890</v>
      </c>
      <c r="C1994" s="23" t="n">
        <v>317332</v>
      </c>
      <c r="D1994" s="23">
        <f>_xlfn.XLOOKUP(C1994,MasterSheet!H:H,MasterSheet!F:F)</f>
        <v/>
      </c>
      <c r="E1994" s="24">
        <f>SUMIFS(MasterSheet!J:J, MasterSheet!B:B, A1994, MasterSheet!D:D, B1994, MasterSheet!H:H, C1994)</f>
        <v/>
      </c>
      <c r="F1994" s="24">
        <f>E1994*D1994</f>
        <v/>
      </c>
      <c r="G1994" s="28">
        <f>SUMIFS(MasterSheet!K:K, MasterSheet!B:B, A1994, MasterSheet!D:D, B1994, MasterSheet!H:H, C1994)</f>
        <v/>
      </c>
      <c r="H1994" s="28">
        <f>G1994*D1994</f>
        <v/>
      </c>
      <c r="I1994" s="30">
        <f>SUMIFS(MasterSheet!L:L, MasterSheet!B:B, A1994, MasterSheet!D:D, B1994, MasterSheet!H:H, C1994)</f>
        <v/>
      </c>
      <c r="J1994" s="30">
        <f>I1994*D1994</f>
        <v/>
      </c>
      <c r="K1994" s="23">
        <f>UPPER(VLOOKUP(C1994,MasterSheet!H:U,14,))</f>
        <v/>
      </c>
    </row>
    <row r="1995">
      <c r="A1995" s="23" t="inlineStr">
        <is>
          <t>EED118206</t>
        </is>
      </c>
      <c r="B1995" s="32" t="n">
        <v>45890</v>
      </c>
      <c r="C1995" s="23" t="n">
        <v>317406</v>
      </c>
      <c r="D1995" s="23">
        <f>_xlfn.XLOOKUP(C1995,MasterSheet!H:H,MasterSheet!F:F)</f>
        <v/>
      </c>
      <c r="E1995" s="24">
        <f>SUMIFS(MasterSheet!J:J, MasterSheet!B:B, A1995, MasterSheet!D:D, B1995, MasterSheet!H:H, C1995)</f>
        <v/>
      </c>
      <c r="F1995" s="24">
        <f>E1995*D1995</f>
        <v/>
      </c>
      <c r="G1995" s="28">
        <f>SUMIFS(MasterSheet!K:K, MasterSheet!B:B, A1995, MasterSheet!D:D, B1995, MasterSheet!H:H, C1995)</f>
        <v/>
      </c>
      <c r="H1995" s="28">
        <f>G1995*D1995</f>
        <v/>
      </c>
      <c r="I1995" s="30">
        <f>SUMIFS(MasterSheet!L:L, MasterSheet!B:B, A1995, MasterSheet!D:D, B1995, MasterSheet!H:H, C1995)</f>
        <v/>
      </c>
      <c r="J1995" s="30">
        <f>I1995*D1995</f>
        <v/>
      </c>
      <c r="K1995" s="23">
        <f>UPPER(VLOOKUP(C1995,MasterSheet!H:U,14,))</f>
        <v/>
      </c>
    </row>
    <row r="1996">
      <c r="A1996" s="23" t="inlineStr">
        <is>
          <t>EED118206</t>
        </is>
      </c>
      <c r="B1996" s="32" t="n">
        <v>45890</v>
      </c>
      <c r="C1996" s="23" t="n">
        <v>317438</v>
      </c>
      <c r="D1996" s="23">
        <f>_xlfn.XLOOKUP(C1996,MasterSheet!H:H,MasterSheet!F:F)</f>
        <v/>
      </c>
      <c r="E1996" s="24">
        <f>SUMIFS(MasterSheet!J:J, MasterSheet!B:B, A1996, MasterSheet!D:D, B1996, MasterSheet!H:H, C1996)</f>
        <v/>
      </c>
      <c r="F1996" s="24">
        <f>E1996*D1996</f>
        <v/>
      </c>
      <c r="G1996" s="28">
        <f>SUMIFS(MasterSheet!K:K, MasterSheet!B:B, A1996, MasterSheet!D:D, B1996, MasterSheet!H:H, C1996)</f>
        <v/>
      </c>
      <c r="H1996" s="28">
        <f>G1996*D1996</f>
        <v/>
      </c>
      <c r="I1996" s="30">
        <f>SUMIFS(MasterSheet!L:L, MasterSheet!B:B, A1996, MasterSheet!D:D, B1996, MasterSheet!H:H, C1996)</f>
        <v/>
      </c>
      <c r="J1996" s="30">
        <f>I1996*D1996</f>
        <v/>
      </c>
      <c r="K1996" s="23">
        <f>UPPER(VLOOKUP(C1996,MasterSheet!H:U,14,))</f>
        <v/>
      </c>
    </row>
    <row r="1997">
      <c r="A1997" s="23" t="inlineStr">
        <is>
          <t>EED118206</t>
        </is>
      </c>
      <c r="B1997" s="32" t="n">
        <v>45890</v>
      </c>
      <c r="C1997" s="23" t="n">
        <v>318320</v>
      </c>
      <c r="D1997" s="23">
        <f>_xlfn.XLOOKUP(C1997,MasterSheet!H:H,MasterSheet!F:F)</f>
        <v/>
      </c>
      <c r="E1997" s="24">
        <f>SUMIFS(MasterSheet!J:J, MasterSheet!B:B, A1997, MasterSheet!D:D, B1997, MasterSheet!H:H, C1997)</f>
        <v/>
      </c>
      <c r="F1997" s="24">
        <f>E1997*D1997</f>
        <v/>
      </c>
      <c r="G1997" s="28">
        <f>SUMIFS(MasterSheet!K:K, MasterSheet!B:B, A1997, MasterSheet!D:D, B1997, MasterSheet!H:H, C1997)</f>
        <v/>
      </c>
      <c r="H1997" s="28">
        <f>G1997*D1997</f>
        <v/>
      </c>
      <c r="I1997" s="30">
        <f>SUMIFS(MasterSheet!L:L, MasterSheet!B:B, A1997, MasterSheet!D:D, B1997, MasterSheet!H:H, C1997)</f>
        <v/>
      </c>
      <c r="J1997" s="30">
        <f>I1997*D1997</f>
        <v/>
      </c>
      <c r="K1997" s="23">
        <f>UPPER(VLOOKUP(C1997,MasterSheet!H:U,14,))</f>
        <v/>
      </c>
    </row>
    <row r="1998">
      <c r="A1998" s="23" t="inlineStr">
        <is>
          <t>EED118206</t>
        </is>
      </c>
      <c r="B1998" s="32" t="n">
        <v>45890</v>
      </c>
      <c r="C1998" s="23" t="n">
        <v>321109</v>
      </c>
      <c r="D1998" s="23">
        <f>_xlfn.XLOOKUP(C1998,MasterSheet!H:H,MasterSheet!F:F)</f>
        <v/>
      </c>
      <c r="E1998" s="24">
        <f>SUMIFS(MasterSheet!J:J, MasterSheet!B:B, A1998, MasterSheet!D:D, B1998, MasterSheet!H:H, C1998)</f>
        <v/>
      </c>
      <c r="F1998" s="24">
        <f>E1998*D1998</f>
        <v/>
      </c>
      <c r="G1998" s="28">
        <f>SUMIFS(MasterSheet!K:K, MasterSheet!B:B, A1998, MasterSheet!D:D, B1998, MasterSheet!H:H, C1998)</f>
        <v/>
      </c>
      <c r="H1998" s="28">
        <f>G1998*D1998</f>
        <v/>
      </c>
      <c r="I1998" s="30">
        <f>SUMIFS(MasterSheet!L:L, MasterSheet!B:B, A1998, MasterSheet!D:D, B1998, MasterSheet!H:H, C1998)</f>
        <v/>
      </c>
      <c r="J1998" s="30">
        <f>I1998*D1998</f>
        <v/>
      </c>
      <c r="K1998" s="23">
        <f>UPPER(VLOOKUP(C1998,MasterSheet!H:U,14,))</f>
        <v/>
      </c>
    </row>
    <row r="1999">
      <c r="A1999" s="23" t="inlineStr">
        <is>
          <t>EED118206</t>
        </is>
      </c>
      <c r="B1999" s="32" t="n">
        <v>45890</v>
      </c>
      <c r="C1999" s="23" t="n">
        <v>321142</v>
      </c>
      <c r="D1999" s="23">
        <f>_xlfn.XLOOKUP(C1999,MasterSheet!H:H,MasterSheet!F:F)</f>
        <v/>
      </c>
      <c r="E1999" s="24">
        <f>SUMIFS(MasterSheet!J:J, MasterSheet!B:B, A1999, MasterSheet!D:D, B1999, MasterSheet!H:H, C1999)</f>
        <v/>
      </c>
      <c r="F1999" s="24">
        <f>E1999*D1999</f>
        <v/>
      </c>
      <c r="G1999" s="28">
        <f>SUMIFS(MasterSheet!K:K, MasterSheet!B:B, A1999, MasterSheet!D:D, B1999, MasterSheet!H:H, C1999)</f>
        <v/>
      </c>
      <c r="H1999" s="28">
        <f>G1999*D1999</f>
        <v/>
      </c>
      <c r="I1999" s="30">
        <f>SUMIFS(MasterSheet!L:L, MasterSheet!B:B, A1999, MasterSheet!D:D, B1999, MasterSheet!H:H, C1999)</f>
        <v/>
      </c>
      <c r="J1999" s="30">
        <f>I1999*D1999</f>
        <v/>
      </c>
      <c r="K1999" s="23">
        <f>UPPER(VLOOKUP(C1999,MasterSheet!H:U,14,))</f>
        <v/>
      </c>
    </row>
    <row r="2000">
      <c r="A2000" s="23" t="inlineStr">
        <is>
          <t>EED118206</t>
        </is>
      </c>
      <c r="B2000" s="32" t="n">
        <v>45890</v>
      </c>
      <c r="C2000" s="23" t="n">
        <v>321306</v>
      </c>
      <c r="D2000" s="23">
        <f>_xlfn.XLOOKUP(C2000,MasterSheet!H:H,MasterSheet!F:F)</f>
        <v/>
      </c>
      <c r="E2000" s="24">
        <f>SUMIFS(MasterSheet!J:J, MasterSheet!B:B, A2000, MasterSheet!D:D, B2000, MasterSheet!H:H, C2000)</f>
        <v/>
      </c>
      <c r="F2000" s="24">
        <f>E2000*D2000</f>
        <v/>
      </c>
      <c r="G2000" s="28">
        <f>SUMIFS(MasterSheet!K:K, MasterSheet!B:B, A2000, MasterSheet!D:D, B2000, MasterSheet!H:H, C2000)</f>
        <v/>
      </c>
      <c r="H2000" s="28">
        <f>G2000*D2000</f>
        <v/>
      </c>
      <c r="I2000" s="30">
        <f>SUMIFS(MasterSheet!L:L, MasterSheet!B:B, A2000, MasterSheet!D:D, B2000, MasterSheet!H:H, C2000)</f>
        <v/>
      </c>
      <c r="J2000" s="30">
        <f>I2000*D2000</f>
        <v/>
      </c>
      <c r="K2000" s="23">
        <f>UPPER(VLOOKUP(C2000,MasterSheet!H:U,14,))</f>
        <v/>
      </c>
    </row>
    <row r="2001">
      <c r="A2001" s="23" t="inlineStr">
        <is>
          <t>EED118206</t>
        </is>
      </c>
      <c r="B2001" s="32" t="n">
        <v>45890</v>
      </c>
      <c r="C2001" s="23" t="n">
        <v>325504</v>
      </c>
      <c r="D2001" s="23">
        <f>_xlfn.XLOOKUP(C2001,MasterSheet!H:H,MasterSheet!F:F)</f>
        <v/>
      </c>
      <c r="E2001" s="24">
        <f>SUMIFS(MasterSheet!J:J, MasterSheet!B:B, A2001, MasterSheet!D:D, B2001, MasterSheet!H:H, C2001)</f>
        <v/>
      </c>
      <c r="F2001" s="24">
        <f>E2001*D2001</f>
        <v/>
      </c>
      <c r="G2001" s="28">
        <f>SUMIFS(MasterSheet!K:K, MasterSheet!B:B, A2001, MasterSheet!D:D, B2001, MasterSheet!H:H, C2001)</f>
        <v/>
      </c>
      <c r="H2001" s="28">
        <f>G2001*D2001</f>
        <v/>
      </c>
      <c r="I2001" s="30">
        <f>SUMIFS(MasterSheet!L:L, MasterSheet!B:B, A2001, MasterSheet!D:D, B2001, MasterSheet!H:H, C2001)</f>
        <v/>
      </c>
      <c r="J2001" s="30">
        <f>I2001*D2001</f>
        <v/>
      </c>
      <c r="K2001" s="23">
        <f>UPPER(VLOOKUP(C2001,MasterSheet!H:U,14,))</f>
        <v/>
      </c>
    </row>
    <row r="2002">
      <c r="A2002" s="23" t="inlineStr">
        <is>
          <t>EED118206</t>
        </is>
      </c>
      <c r="B2002" s="32" t="n">
        <v>45890</v>
      </c>
      <c r="C2002" s="23" t="n">
        <v>325604</v>
      </c>
      <c r="D2002" s="23">
        <f>_xlfn.XLOOKUP(C2002,MasterSheet!H:H,MasterSheet!F:F)</f>
        <v/>
      </c>
      <c r="E2002" s="24">
        <f>SUMIFS(MasterSheet!J:J, MasterSheet!B:B, A2002, MasterSheet!D:D, B2002, MasterSheet!H:H, C2002)</f>
        <v/>
      </c>
      <c r="F2002" s="24">
        <f>E2002*D2002</f>
        <v/>
      </c>
      <c r="G2002" s="28">
        <f>SUMIFS(MasterSheet!K:K, MasterSheet!B:B, A2002, MasterSheet!D:D, B2002, MasterSheet!H:H, C2002)</f>
        <v/>
      </c>
      <c r="H2002" s="28">
        <f>G2002*D2002</f>
        <v/>
      </c>
      <c r="I2002" s="30">
        <f>SUMIFS(MasterSheet!L:L, MasterSheet!B:B, A2002, MasterSheet!D:D, B2002, MasterSheet!H:H, C2002)</f>
        <v/>
      </c>
      <c r="J2002" s="30">
        <f>I2002*D2002</f>
        <v/>
      </c>
      <c r="K2002" s="23">
        <f>UPPER(VLOOKUP(C2002,MasterSheet!H:U,14,))</f>
        <v/>
      </c>
    </row>
    <row r="2003">
      <c r="A2003" s="23" t="inlineStr">
        <is>
          <t>EED118206</t>
        </is>
      </c>
      <c r="B2003" s="32" t="n">
        <v>45890</v>
      </c>
      <c r="C2003" s="23" t="n">
        <v>329951</v>
      </c>
      <c r="D2003" s="23">
        <f>_xlfn.XLOOKUP(C2003,MasterSheet!H:H,MasterSheet!F:F)</f>
        <v/>
      </c>
      <c r="E2003" s="24">
        <f>SUMIFS(MasterSheet!J:J, MasterSheet!B:B, A2003, MasterSheet!D:D, B2003, MasterSheet!H:H, C2003)</f>
        <v/>
      </c>
      <c r="F2003" s="24">
        <f>E2003*D2003</f>
        <v/>
      </c>
      <c r="G2003" s="28">
        <f>SUMIFS(MasterSheet!K:K, MasterSheet!B:B, A2003, MasterSheet!D:D, B2003, MasterSheet!H:H, C2003)</f>
        <v/>
      </c>
      <c r="H2003" s="28">
        <f>G2003*D2003</f>
        <v/>
      </c>
      <c r="I2003" s="30">
        <f>SUMIFS(MasterSheet!L:L, MasterSheet!B:B, A2003, MasterSheet!D:D, B2003, MasterSheet!H:H, C2003)</f>
        <v/>
      </c>
      <c r="J2003" s="30">
        <f>I2003*D2003</f>
        <v/>
      </c>
      <c r="K2003" s="23">
        <f>UPPER(VLOOKUP(C2003,MasterSheet!H:U,14,))</f>
        <v/>
      </c>
    </row>
    <row r="2004">
      <c r="A2004" s="23" t="inlineStr">
        <is>
          <t>EED118206</t>
        </is>
      </c>
      <c r="B2004" s="32" t="n">
        <v>45890</v>
      </c>
      <c r="C2004" s="23" t="n">
        <v>331206</v>
      </c>
      <c r="D2004" s="23">
        <f>_xlfn.XLOOKUP(C2004,MasterSheet!H:H,MasterSheet!F:F)</f>
        <v/>
      </c>
      <c r="E2004" s="24">
        <f>SUMIFS(MasterSheet!J:J, MasterSheet!B:B, A2004, MasterSheet!D:D, B2004, MasterSheet!H:H, C2004)</f>
        <v/>
      </c>
      <c r="F2004" s="24">
        <f>E2004*D2004</f>
        <v/>
      </c>
      <c r="G2004" s="28">
        <f>SUMIFS(MasterSheet!K:K, MasterSheet!B:B, A2004, MasterSheet!D:D, B2004, MasterSheet!H:H, C2004)</f>
        <v/>
      </c>
      <c r="H2004" s="28">
        <f>G2004*D2004</f>
        <v/>
      </c>
      <c r="I2004" s="30">
        <f>SUMIFS(MasterSheet!L:L, MasterSheet!B:B, A2004, MasterSheet!D:D, B2004, MasterSheet!H:H, C2004)</f>
        <v/>
      </c>
      <c r="J2004" s="30">
        <f>I2004*D2004</f>
        <v/>
      </c>
      <c r="K2004" s="23">
        <f>UPPER(VLOOKUP(C2004,MasterSheet!H:U,14,))</f>
        <v/>
      </c>
    </row>
    <row r="2005">
      <c r="A2005" s="23" t="inlineStr">
        <is>
          <t>EED118206</t>
        </is>
      </c>
      <c r="B2005" s="32" t="n">
        <v>45890</v>
      </c>
      <c r="C2005" s="23" t="n">
        <v>331208</v>
      </c>
      <c r="D2005" s="23">
        <f>_xlfn.XLOOKUP(C2005,MasterSheet!H:H,MasterSheet!F:F)</f>
        <v/>
      </c>
      <c r="E2005" s="24">
        <f>SUMIFS(MasterSheet!J:J, MasterSheet!B:B, A2005, MasterSheet!D:D, B2005, MasterSheet!H:H, C2005)</f>
        <v/>
      </c>
      <c r="F2005" s="24">
        <f>E2005*D2005</f>
        <v/>
      </c>
      <c r="G2005" s="28">
        <f>SUMIFS(MasterSheet!K:K, MasterSheet!B:B, A2005, MasterSheet!D:D, B2005, MasterSheet!H:H, C2005)</f>
        <v/>
      </c>
      <c r="H2005" s="28">
        <f>G2005*D2005</f>
        <v/>
      </c>
      <c r="I2005" s="30">
        <f>SUMIFS(MasterSheet!L:L, MasterSheet!B:B, A2005, MasterSheet!D:D, B2005, MasterSheet!H:H, C2005)</f>
        <v/>
      </c>
      <c r="J2005" s="30">
        <f>I2005*D2005</f>
        <v/>
      </c>
      <c r="K2005" s="23">
        <f>UPPER(VLOOKUP(C2005,MasterSheet!H:U,14,))</f>
        <v/>
      </c>
    </row>
    <row r="2006">
      <c r="A2006" s="23" t="inlineStr">
        <is>
          <t>EED118206</t>
        </is>
      </c>
      <c r="B2006" s="32" t="n">
        <v>45890</v>
      </c>
      <c r="C2006" s="23" t="n">
        <v>331246</v>
      </c>
      <c r="D2006" s="23">
        <f>_xlfn.XLOOKUP(C2006,MasterSheet!H:H,MasterSheet!F:F)</f>
        <v/>
      </c>
      <c r="E2006" s="24">
        <f>SUMIFS(MasterSheet!J:J, MasterSheet!B:B, A2006, MasterSheet!D:D, B2006, MasterSheet!H:H, C2006)</f>
        <v/>
      </c>
      <c r="F2006" s="24">
        <f>E2006*D2006</f>
        <v/>
      </c>
      <c r="G2006" s="28">
        <f>SUMIFS(MasterSheet!K:K, MasterSheet!B:B, A2006, MasterSheet!D:D, B2006, MasterSheet!H:H, C2006)</f>
        <v/>
      </c>
      <c r="H2006" s="28">
        <f>G2006*D2006</f>
        <v/>
      </c>
      <c r="I2006" s="30">
        <f>SUMIFS(MasterSheet!L:L, MasterSheet!B:B, A2006, MasterSheet!D:D, B2006, MasterSheet!H:H, C2006)</f>
        <v/>
      </c>
      <c r="J2006" s="30">
        <f>I2006*D2006</f>
        <v/>
      </c>
      <c r="K2006" s="23">
        <f>UPPER(VLOOKUP(C2006,MasterSheet!H:U,14,))</f>
        <v/>
      </c>
    </row>
    <row r="2007">
      <c r="A2007" s="23" t="inlineStr">
        <is>
          <t>EED118206</t>
        </is>
      </c>
      <c r="B2007" s="32" t="n">
        <v>45890</v>
      </c>
      <c r="C2007" s="23" t="n">
        <v>333625</v>
      </c>
      <c r="D2007" s="23">
        <f>_xlfn.XLOOKUP(C2007,MasterSheet!H:H,MasterSheet!F:F)</f>
        <v/>
      </c>
      <c r="E2007" s="24">
        <f>SUMIFS(MasterSheet!J:J, MasterSheet!B:B, A2007, MasterSheet!D:D, B2007, MasterSheet!H:H, C2007)</f>
        <v/>
      </c>
      <c r="F2007" s="24">
        <f>E2007*D2007</f>
        <v/>
      </c>
      <c r="G2007" s="28">
        <f>SUMIFS(MasterSheet!K:K, MasterSheet!B:B, A2007, MasterSheet!D:D, B2007, MasterSheet!H:H, C2007)</f>
        <v/>
      </c>
      <c r="H2007" s="28">
        <f>G2007*D2007</f>
        <v/>
      </c>
      <c r="I2007" s="30">
        <f>SUMIFS(MasterSheet!L:L, MasterSheet!B:B, A2007, MasterSheet!D:D, B2007, MasterSheet!H:H, C2007)</f>
        <v/>
      </c>
      <c r="J2007" s="30">
        <f>I2007*D2007</f>
        <v/>
      </c>
      <c r="K2007" s="23">
        <f>UPPER(VLOOKUP(C2007,MasterSheet!H:U,14,))</f>
        <v/>
      </c>
    </row>
    <row r="2008">
      <c r="A2008" s="23" t="inlineStr">
        <is>
          <t>EED118206</t>
        </is>
      </c>
      <c r="B2008" s="32" t="n">
        <v>45890</v>
      </c>
      <c r="C2008" s="23" t="n">
        <v>334606</v>
      </c>
      <c r="D2008" s="23">
        <f>_xlfn.XLOOKUP(C2008,MasterSheet!H:H,MasterSheet!F:F)</f>
        <v/>
      </c>
      <c r="E2008" s="24">
        <f>SUMIFS(MasterSheet!J:J, MasterSheet!B:B, A2008, MasterSheet!D:D, B2008, MasterSheet!H:H, C2008)</f>
        <v/>
      </c>
      <c r="F2008" s="24">
        <f>E2008*D2008</f>
        <v/>
      </c>
      <c r="G2008" s="28">
        <f>SUMIFS(MasterSheet!K:K, MasterSheet!B:B, A2008, MasterSheet!D:D, B2008, MasterSheet!H:H, C2008)</f>
        <v/>
      </c>
      <c r="H2008" s="28">
        <f>G2008*D2008</f>
        <v/>
      </c>
      <c r="I2008" s="30">
        <f>SUMIFS(MasterSheet!L:L, MasterSheet!B:B, A2008, MasterSheet!D:D, B2008, MasterSheet!H:H, C2008)</f>
        <v/>
      </c>
      <c r="J2008" s="30">
        <f>I2008*D2008</f>
        <v/>
      </c>
      <c r="K2008" s="23">
        <f>UPPER(VLOOKUP(C2008,MasterSheet!H:U,14,))</f>
        <v/>
      </c>
    </row>
    <row r="2009">
      <c r="A2009" s="23" t="inlineStr">
        <is>
          <t>EED118206</t>
        </is>
      </c>
      <c r="B2009" s="32" t="n">
        <v>45890</v>
      </c>
      <c r="C2009" s="23" t="n">
        <v>334608</v>
      </c>
      <c r="D2009" s="23">
        <f>_xlfn.XLOOKUP(C2009,MasterSheet!H:H,MasterSheet!F:F)</f>
        <v/>
      </c>
      <c r="E2009" s="24">
        <f>SUMIFS(MasterSheet!J:J, MasterSheet!B:B, A2009, MasterSheet!D:D, B2009, MasterSheet!H:H, C2009)</f>
        <v/>
      </c>
      <c r="F2009" s="24">
        <f>E2009*D2009</f>
        <v/>
      </c>
      <c r="G2009" s="28">
        <f>SUMIFS(MasterSheet!K:K, MasterSheet!B:B, A2009, MasterSheet!D:D, B2009, MasterSheet!H:H, C2009)</f>
        <v/>
      </c>
      <c r="H2009" s="28">
        <f>G2009*D2009</f>
        <v/>
      </c>
      <c r="I2009" s="30">
        <f>SUMIFS(MasterSheet!L:L, MasterSheet!B:B, A2009, MasterSheet!D:D, B2009, MasterSheet!H:H, C2009)</f>
        <v/>
      </c>
      <c r="J2009" s="30">
        <f>I2009*D2009</f>
        <v/>
      </c>
      <c r="K2009" s="23">
        <f>UPPER(VLOOKUP(C2009,MasterSheet!H:U,14,))</f>
        <v/>
      </c>
    </row>
    <row r="2010">
      <c r="A2010" s="23" t="inlineStr">
        <is>
          <t>EED118206</t>
        </is>
      </c>
      <c r="B2010" s="32" t="n">
        <v>45890</v>
      </c>
      <c r="C2010" s="23" t="n">
        <v>336218</v>
      </c>
      <c r="D2010" s="23">
        <f>_xlfn.XLOOKUP(C2010,MasterSheet!H:H,MasterSheet!F:F)</f>
        <v/>
      </c>
      <c r="E2010" s="24">
        <f>SUMIFS(MasterSheet!J:J, MasterSheet!B:B, A2010, MasterSheet!D:D, B2010, MasterSheet!H:H, C2010)</f>
        <v/>
      </c>
      <c r="F2010" s="24">
        <f>E2010*D2010</f>
        <v/>
      </c>
      <c r="G2010" s="28">
        <f>SUMIFS(MasterSheet!K:K, MasterSheet!B:B, A2010, MasterSheet!D:D, B2010, MasterSheet!H:H, C2010)</f>
        <v/>
      </c>
      <c r="H2010" s="28">
        <f>G2010*D2010</f>
        <v/>
      </c>
      <c r="I2010" s="30">
        <f>SUMIFS(MasterSheet!L:L, MasterSheet!B:B, A2010, MasterSheet!D:D, B2010, MasterSheet!H:H, C2010)</f>
        <v/>
      </c>
      <c r="J2010" s="30">
        <f>I2010*D2010</f>
        <v/>
      </c>
      <c r="K2010" s="23">
        <f>UPPER(VLOOKUP(C2010,MasterSheet!H:U,14,))</f>
        <v/>
      </c>
    </row>
    <row r="2011">
      <c r="A2011" s="23" t="inlineStr">
        <is>
          <t>EED118206</t>
        </is>
      </c>
      <c r="B2011" s="32" t="n">
        <v>45890</v>
      </c>
      <c r="C2011" s="23" t="n">
        <v>339811</v>
      </c>
      <c r="D2011" s="23">
        <f>_xlfn.XLOOKUP(C2011,MasterSheet!H:H,MasterSheet!F:F)</f>
        <v/>
      </c>
      <c r="E2011" s="24">
        <f>SUMIFS(MasterSheet!J:J, MasterSheet!B:B, A2011, MasterSheet!D:D, B2011, MasterSheet!H:H, C2011)</f>
        <v/>
      </c>
      <c r="F2011" s="24">
        <f>E2011*D2011</f>
        <v/>
      </c>
      <c r="G2011" s="28">
        <f>SUMIFS(MasterSheet!K:K, MasterSheet!B:B, A2011, MasterSheet!D:D, B2011, MasterSheet!H:H, C2011)</f>
        <v/>
      </c>
      <c r="H2011" s="28">
        <f>G2011*D2011</f>
        <v/>
      </c>
      <c r="I2011" s="30">
        <f>SUMIFS(MasterSheet!L:L, MasterSheet!B:B, A2011, MasterSheet!D:D, B2011, MasterSheet!H:H, C2011)</f>
        <v/>
      </c>
      <c r="J2011" s="30">
        <f>I2011*D2011</f>
        <v/>
      </c>
      <c r="K2011" s="23">
        <f>UPPER(VLOOKUP(C2011,MasterSheet!H:U,14,))</f>
        <v/>
      </c>
    </row>
    <row r="2012">
      <c r="A2012" s="23" t="inlineStr">
        <is>
          <t>EED118206</t>
        </is>
      </c>
      <c r="B2012" s="32" t="n">
        <v>45890</v>
      </c>
      <c r="C2012" s="23" t="n">
        <v>343504</v>
      </c>
      <c r="D2012" s="23">
        <f>_xlfn.XLOOKUP(C2012,MasterSheet!H:H,MasterSheet!F:F)</f>
        <v/>
      </c>
      <c r="E2012" s="24">
        <f>SUMIFS(MasterSheet!J:J, MasterSheet!B:B, A2012, MasterSheet!D:D, B2012, MasterSheet!H:H, C2012)</f>
        <v/>
      </c>
      <c r="F2012" s="24">
        <f>E2012*D2012</f>
        <v/>
      </c>
      <c r="G2012" s="28">
        <f>SUMIFS(MasterSheet!K:K, MasterSheet!B:B, A2012, MasterSheet!D:D, B2012, MasterSheet!H:H, C2012)</f>
        <v/>
      </c>
      <c r="H2012" s="28">
        <f>G2012*D2012</f>
        <v/>
      </c>
      <c r="I2012" s="30">
        <f>SUMIFS(MasterSheet!L:L, MasterSheet!B:B, A2012, MasterSheet!D:D, B2012, MasterSheet!H:H, C2012)</f>
        <v/>
      </c>
      <c r="J2012" s="30">
        <f>I2012*D2012</f>
        <v/>
      </c>
      <c r="K2012" s="23">
        <f>UPPER(VLOOKUP(C2012,MasterSheet!H:U,14,))</f>
        <v/>
      </c>
    </row>
    <row r="2013">
      <c r="A2013" s="23" t="inlineStr">
        <is>
          <t>EED118206</t>
        </is>
      </c>
      <c r="B2013" s="32" t="n">
        <v>45890</v>
      </c>
      <c r="C2013" s="23" t="n">
        <v>343524</v>
      </c>
      <c r="D2013" s="23">
        <f>_xlfn.XLOOKUP(C2013,MasterSheet!H:H,MasterSheet!F:F)</f>
        <v/>
      </c>
      <c r="E2013" s="24">
        <f>SUMIFS(MasterSheet!J:J, MasterSheet!B:B, A2013, MasterSheet!D:D, B2013, MasterSheet!H:H, C2013)</f>
        <v/>
      </c>
      <c r="F2013" s="24">
        <f>E2013*D2013</f>
        <v/>
      </c>
      <c r="G2013" s="28">
        <f>SUMIFS(MasterSheet!K:K, MasterSheet!B:B, A2013, MasterSheet!D:D, B2013, MasterSheet!H:H, C2013)</f>
        <v/>
      </c>
      <c r="H2013" s="28">
        <f>G2013*D2013</f>
        <v/>
      </c>
      <c r="I2013" s="30">
        <f>SUMIFS(MasterSheet!L:L, MasterSheet!B:B, A2013, MasterSheet!D:D, B2013, MasterSheet!H:H, C2013)</f>
        <v/>
      </c>
      <c r="J2013" s="30">
        <f>I2013*D2013</f>
        <v/>
      </c>
      <c r="K2013" s="23">
        <f>UPPER(VLOOKUP(C2013,MasterSheet!H:U,14,))</f>
        <v/>
      </c>
    </row>
    <row r="2014">
      <c r="A2014" s="23" t="inlineStr">
        <is>
          <t>EED118206</t>
        </is>
      </c>
      <c r="B2014" s="32" t="n">
        <v>45890</v>
      </c>
      <c r="C2014" s="23" t="n">
        <v>344606</v>
      </c>
      <c r="D2014" s="23">
        <f>_xlfn.XLOOKUP(C2014,MasterSheet!H:H,MasterSheet!F:F)</f>
        <v/>
      </c>
      <c r="E2014" s="24">
        <f>SUMIFS(MasterSheet!J:J, MasterSheet!B:B, A2014, MasterSheet!D:D, B2014, MasterSheet!H:H, C2014)</f>
        <v/>
      </c>
      <c r="F2014" s="24">
        <f>E2014*D2014</f>
        <v/>
      </c>
      <c r="G2014" s="28">
        <f>SUMIFS(MasterSheet!K:K, MasterSheet!B:B, A2014, MasterSheet!D:D, B2014, MasterSheet!H:H, C2014)</f>
        <v/>
      </c>
      <c r="H2014" s="28">
        <f>G2014*D2014</f>
        <v/>
      </c>
      <c r="I2014" s="30">
        <f>SUMIFS(MasterSheet!L:L, MasterSheet!B:B, A2014, MasterSheet!D:D, B2014, MasterSheet!H:H, C2014)</f>
        <v/>
      </c>
      <c r="J2014" s="30">
        <f>I2014*D2014</f>
        <v/>
      </c>
      <c r="K2014" s="23">
        <f>UPPER(VLOOKUP(C2014,MasterSheet!H:U,14,))</f>
        <v/>
      </c>
    </row>
    <row r="2015">
      <c r="A2015" s="23" t="inlineStr">
        <is>
          <t>EED118206</t>
        </is>
      </c>
      <c r="B2015" s="32" t="n">
        <v>45890</v>
      </c>
      <c r="C2015" s="23" t="n">
        <v>344712</v>
      </c>
      <c r="D2015" s="23">
        <f>_xlfn.XLOOKUP(C2015,MasterSheet!H:H,MasterSheet!F:F)</f>
        <v/>
      </c>
      <c r="E2015" s="24">
        <f>SUMIFS(MasterSheet!J:J, MasterSheet!B:B, A2015, MasterSheet!D:D, B2015, MasterSheet!H:H, C2015)</f>
        <v/>
      </c>
      <c r="F2015" s="24">
        <f>E2015*D2015</f>
        <v/>
      </c>
      <c r="G2015" s="28">
        <f>SUMIFS(MasterSheet!K:K, MasterSheet!B:B, A2015, MasterSheet!D:D, B2015, MasterSheet!H:H, C2015)</f>
        <v/>
      </c>
      <c r="H2015" s="28">
        <f>G2015*D2015</f>
        <v/>
      </c>
      <c r="I2015" s="30">
        <f>SUMIFS(MasterSheet!L:L, MasterSheet!B:B, A2015, MasterSheet!D:D, B2015, MasterSheet!H:H, C2015)</f>
        <v/>
      </c>
      <c r="J2015" s="30">
        <f>I2015*D2015</f>
        <v/>
      </c>
      <c r="K2015" s="23">
        <f>UPPER(VLOOKUP(C2015,MasterSheet!H:U,14,))</f>
        <v/>
      </c>
    </row>
    <row r="2016">
      <c r="A2016" s="23" t="inlineStr">
        <is>
          <t>EED118206</t>
        </is>
      </c>
      <c r="B2016" s="32" t="n">
        <v>45890</v>
      </c>
      <c r="C2016" s="23" t="n">
        <v>344720</v>
      </c>
      <c r="D2016" s="23">
        <f>_xlfn.XLOOKUP(C2016,MasterSheet!H:H,MasterSheet!F:F)</f>
        <v/>
      </c>
      <c r="E2016" s="24">
        <f>SUMIFS(MasterSheet!J:J, MasterSheet!B:B, A2016, MasterSheet!D:D, B2016, MasterSheet!H:H, C2016)</f>
        <v/>
      </c>
      <c r="F2016" s="24">
        <f>E2016*D2016</f>
        <v/>
      </c>
      <c r="G2016" s="28">
        <f>SUMIFS(MasterSheet!K:K, MasterSheet!B:B, A2016, MasterSheet!D:D, B2016, MasterSheet!H:H, C2016)</f>
        <v/>
      </c>
      <c r="H2016" s="28">
        <f>G2016*D2016</f>
        <v/>
      </c>
      <c r="I2016" s="30">
        <f>SUMIFS(MasterSheet!L:L, MasterSheet!B:B, A2016, MasterSheet!D:D, B2016, MasterSheet!H:H, C2016)</f>
        <v/>
      </c>
      <c r="J2016" s="30">
        <f>I2016*D2016</f>
        <v/>
      </c>
      <c r="K2016" s="23">
        <f>UPPER(VLOOKUP(C2016,MasterSheet!H:U,14,))</f>
        <v/>
      </c>
    </row>
    <row r="2017">
      <c r="A2017" s="23" t="inlineStr">
        <is>
          <t>EED118206</t>
        </is>
      </c>
      <c r="B2017" s="32" t="n">
        <v>45890</v>
      </c>
      <c r="C2017" s="23" t="n">
        <v>350216</v>
      </c>
      <c r="D2017" s="23">
        <f>_xlfn.XLOOKUP(C2017,MasterSheet!H:H,MasterSheet!F:F)</f>
        <v/>
      </c>
      <c r="E2017" s="24">
        <f>SUMIFS(MasterSheet!J:J, MasterSheet!B:B, A2017, MasterSheet!D:D, B2017, MasterSheet!H:H, C2017)</f>
        <v/>
      </c>
      <c r="F2017" s="24">
        <f>E2017*D2017</f>
        <v/>
      </c>
      <c r="G2017" s="28">
        <f>SUMIFS(MasterSheet!K:K, MasterSheet!B:B, A2017, MasterSheet!D:D, B2017, MasterSheet!H:H, C2017)</f>
        <v/>
      </c>
      <c r="H2017" s="28">
        <f>G2017*D2017</f>
        <v/>
      </c>
      <c r="I2017" s="30">
        <f>SUMIFS(MasterSheet!L:L, MasterSheet!B:B, A2017, MasterSheet!D:D, B2017, MasterSheet!H:H, C2017)</f>
        <v/>
      </c>
      <c r="J2017" s="30">
        <f>I2017*D2017</f>
        <v/>
      </c>
      <c r="K2017" s="23">
        <f>UPPER(VLOOKUP(C2017,MasterSheet!H:U,14,))</f>
        <v/>
      </c>
    </row>
    <row r="2018">
      <c r="A2018" s="23" t="inlineStr">
        <is>
          <t>EED118206</t>
        </is>
      </c>
      <c r="B2018" s="32" t="n">
        <v>45890</v>
      </c>
      <c r="C2018" s="23" t="n">
        <v>354220</v>
      </c>
      <c r="D2018" s="23">
        <f>_xlfn.XLOOKUP(C2018,MasterSheet!H:H,MasterSheet!F:F)</f>
        <v/>
      </c>
      <c r="E2018" s="24">
        <f>SUMIFS(MasterSheet!J:J, MasterSheet!B:B, A2018, MasterSheet!D:D, B2018, MasterSheet!H:H, C2018)</f>
        <v/>
      </c>
      <c r="F2018" s="24">
        <f>E2018*D2018</f>
        <v/>
      </c>
      <c r="G2018" s="28">
        <f>SUMIFS(MasterSheet!K:K, MasterSheet!B:B, A2018, MasterSheet!D:D, B2018, MasterSheet!H:H, C2018)</f>
        <v/>
      </c>
      <c r="H2018" s="28">
        <f>G2018*D2018</f>
        <v/>
      </c>
      <c r="I2018" s="30">
        <f>SUMIFS(MasterSheet!L:L, MasterSheet!B:B, A2018, MasterSheet!D:D, B2018, MasterSheet!H:H, C2018)</f>
        <v/>
      </c>
      <c r="J2018" s="30">
        <f>I2018*D2018</f>
        <v/>
      </c>
      <c r="K2018" s="23">
        <f>UPPER(VLOOKUP(C2018,MasterSheet!H:U,14,))</f>
        <v/>
      </c>
    </row>
    <row r="2019">
      <c r="A2019" s="23" t="inlineStr">
        <is>
          <t>EED118206</t>
        </is>
      </c>
      <c r="B2019" s="32" t="n">
        <v>45890</v>
      </c>
      <c r="C2019" s="23" t="n">
        <v>357905</v>
      </c>
      <c r="D2019" s="23">
        <f>_xlfn.XLOOKUP(C2019,MasterSheet!H:H,MasterSheet!F:F)</f>
        <v/>
      </c>
      <c r="E2019" s="24">
        <f>SUMIFS(MasterSheet!J:J, MasterSheet!B:B, A2019, MasterSheet!D:D, B2019, MasterSheet!H:H, C2019)</f>
        <v/>
      </c>
      <c r="F2019" s="24">
        <f>E2019*D2019</f>
        <v/>
      </c>
      <c r="G2019" s="28">
        <f>SUMIFS(MasterSheet!K:K, MasterSheet!B:B, A2019, MasterSheet!D:D, B2019, MasterSheet!H:H, C2019)</f>
        <v/>
      </c>
      <c r="H2019" s="28">
        <f>G2019*D2019</f>
        <v/>
      </c>
      <c r="I2019" s="30">
        <f>SUMIFS(MasterSheet!L:L, MasterSheet!B:B, A2019, MasterSheet!D:D, B2019, MasterSheet!H:H, C2019)</f>
        <v/>
      </c>
      <c r="J2019" s="30">
        <f>I2019*D2019</f>
        <v/>
      </c>
      <c r="K2019" s="23">
        <f>UPPER(VLOOKUP(C2019,MasterSheet!H:U,14,))</f>
        <v/>
      </c>
    </row>
    <row r="2020">
      <c r="A2020" s="23" t="inlineStr">
        <is>
          <t>EED118206</t>
        </is>
      </c>
      <c r="B2020" s="32" t="n">
        <v>45890</v>
      </c>
      <c r="C2020" s="23" t="n">
        <v>362805</v>
      </c>
      <c r="D2020" s="23">
        <f>_xlfn.XLOOKUP(C2020,MasterSheet!H:H,MasterSheet!F:F)</f>
        <v/>
      </c>
      <c r="E2020" s="24">
        <f>SUMIFS(MasterSheet!J:J, MasterSheet!B:B, A2020, MasterSheet!D:D, B2020, MasterSheet!H:H, C2020)</f>
        <v/>
      </c>
      <c r="F2020" s="24">
        <f>E2020*D2020</f>
        <v/>
      </c>
      <c r="G2020" s="28">
        <f>SUMIFS(MasterSheet!K:K, MasterSheet!B:B, A2020, MasterSheet!D:D, B2020, MasterSheet!H:H, C2020)</f>
        <v/>
      </c>
      <c r="H2020" s="28">
        <f>G2020*D2020</f>
        <v/>
      </c>
      <c r="I2020" s="30">
        <f>SUMIFS(MasterSheet!L:L, MasterSheet!B:B, A2020, MasterSheet!D:D, B2020, MasterSheet!H:H, C2020)</f>
        <v/>
      </c>
      <c r="J2020" s="30">
        <f>I2020*D2020</f>
        <v/>
      </c>
      <c r="K2020" s="23">
        <f>UPPER(VLOOKUP(C2020,MasterSheet!H:U,14,))</f>
        <v/>
      </c>
    </row>
    <row r="2021">
      <c r="A2021" s="23" t="inlineStr">
        <is>
          <t>EED118206</t>
        </is>
      </c>
      <c r="B2021" s="32" t="n">
        <v>45890</v>
      </c>
      <c r="C2021" s="23" t="n">
        <v>364805</v>
      </c>
      <c r="D2021" s="23">
        <f>_xlfn.XLOOKUP(C2021,MasterSheet!H:H,MasterSheet!F:F)</f>
        <v/>
      </c>
      <c r="E2021" s="24">
        <f>SUMIFS(MasterSheet!J:J, MasterSheet!B:B, A2021, MasterSheet!D:D, B2021, MasterSheet!H:H, C2021)</f>
        <v/>
      </c>
      <c r="F2021" s="24">
        <f>E2021*D2021</f>
        <v/>
      </c>
      <c r="G2021" s="28">
        <f>SUMIFS(MasterSheet!K:K, MasterSheet!B:B, A2021, MasterSheet!D:D, B2021, MasterSheet!H:H, C2021)</f>
        <v/>
      </c>
      <c r="H2021" s="28">
        <f>G2021*D2021</f>
        <v/>
      </c>
      <c r="I2021" s="30">
        <f>SUMIFS(MasterSheet!L:L, MasterSheet!B:B, A2021, MasterSheet!D:D, B2021, MasterSheet!H:H, C2021)</f>
        <v/>
      </c>
      <c r="J2021" s="30">
        <f>I2021*D2021</f>
        <v/>
      </c>
      <c r="K2021" s="23">
        <f>UPPER(VLOOKUP(C2021,MasterSheet!H:U,14,))</f>
        <v/>
      </c>
    </row>
    <row r="2022">
      <c r="A2022" s="23" t="inlineStr">
        <is>
          <t>EED118206</t>
        </is>
      </c>
      <c r="B2022" s="32" t="n">
        <v>45890</v>
      </c>
      <c r="C2022" s="23" t="n">
        <v>367106</v>
      </c>
      <c r="D2022" s="23">
        <f>_xlfn.XLOOKUP(C2022,MasterSheet!H:H,MasterSheet!F:F)</f>
        <v/>
      </c>
      <c r="E2022" s="24">
        <f>SUMIFS(MasterSheet!J:J, MasterSheet!B:B, A2022, MasterSheet!D:D, B2022, MasterSheet!H:H, C2022)</f>
        <v/>
      </c>
      <c r="F2022" s="24">
        <f>E2022*D2022</f>
        <v/>
      </c>
      <c r="G2022" s="28">
        <f>SUMIFS(MasterSheet!K:K, MasterSheet!B:B, A2022, MasterSheet!D:D, B2022, MasterSheet!H:H, C2022)</f>
        <v/>
      </c>
      <c r="H2022" s="28">
        <f>G2022*D2022</f>
        <v/>
      </c>
      <c r="I2022" s="30">
        <f>SUMIFS(MasterSheet!L:L, MasterSheet!B:B, A2022, MasterSheet!D:D, B2022, MasterSheet!H:H, C2022)</f>
        <v/>
      </c>
      <c r="J2022" s="30">
        <f>I2022*D2022</f>
        <v/>
      </c>
      <c r="K2022" s="23">
        <f>UPPER(VLOOKUP(C2022,MasterSheet!H:U,14,))</f>
        <v/>
      </c>
    </row>
    <row r="2023">
      <c r="A2023" s="23" t="inlineStr">
        <is>
          <t>EED118206</t>
        </is>
      </c>
      <c r="B2023" s="32" t="n">
        <v>45890</v>
      </c>
      <c r="C2023" s="23" t="n">
        <v>376804</v>
      </c>
      <c r="D2023" s="23">
        <f>_xlfn.XLOOKUP(C2023,MasterSheet!H:H,MasterSheet!F:F)</f>
        <v/>
      </c>
      <c r="E2023" s="24">
        <f>SUMIFS(MasterSheet!J:J, MasterSheet!B:B, A2023, MasterSheet!D:D, B2023, MasterSheet!H:H, C2023)</f>
        <v/>
      </c>
      <c r="F2023" s="24">
        <f>E2023*D2023</f>
        <v/>
      </c>
      <c r="G2023" s="28">
        <f>SUMIFS(MasterSheet!K:K, MasterSheet!B:B, A2023, MasterSheet!D:D, B2023, MasterSheet!H:H, C2023)</f>
        <v/>
      </c>
      <c r="H2023" s="28">
        <f>G2023*D2023</f>
        <v/>
      </c>
      <c r="I2023" s="30">
        <f>SUMIFS(MasterSheet!L:L, MasterSheet!B:B, A2023, MasterSheet!D:D, B2023, MasterSheet!H:H, C2023)</f>
        <v/>
      </c>
      <c r="J2023" s="30">
        <f>I2023*D2023</f>
        <v/>
      </c>
      <c r="K2023" s="23">
        <f>UPPER(VLOOKUP(C2023,MasterSheet!H:U,14,))</f>
        <v/>
      </c>
    </row>
    <row r="2024">
      <c r="A2024" s="23" t="inlineStr">
        <is>
          <t>EED118206</t>
        </is>
      </c>
      <c r="B2024" s="32" t="n">
        <v>45890</v>
      </c>
      <c r="C2024" s="23" t="n">
        <v>393607</v>
      </c>
      <c r="D2024" s="23">
        <f>_xlfn.XLOOKUP(C2024,MasterSheet!H:H,MasterSheet!F:F)</f>
        <v/>
      </c>
      <c r="E2024" s="24">
        <f>SUMIFS(MasterSheet!J:J, MasterSheet!B:B, A2024, MasterSheet!D:D, B2024, MasterSheet!H:H, C2024)</f>
        <v/>
      </c>
      <c r="F2024" s="24">
        <f>E2024*D2024</f>
        <v/>
      </c>
      <c r="G2024" s="28">
        <f>SUMIFS(MasterSheet!K:K, MasterSheet!B:B, A2024, MasterSheet!D:D, B2024, MasterSheet!H:H, C2024)</f>
        <v/>
      </c>
      <c r="H2024" s="28">
        <f>G2024*D2024</f>
        <v/>
      </c>
      <c r="I2024" s="30">
        <f>SUMIFS(MasterSheet!L:L, MasterSheet!B:B, A2024, MasterSheet!D:D, B2024, MasterSheet!H:H, C2024)</f>
        <v/>
      </c>
      <c r="J2024" s="30">
        <f>I2024*D2024</f>
        <v/>
      </c>
      <c r="K2024" s="23">
        <f>UPPER(VLOOKUP(C2024,MasterSheet!H:U,14,))</f>
        <v/>
      </c>
    </row>
    <row r="2025">
      <c r="A2025" s="23" t="inlineStr">
        <is>
          <t>EED118206</t>
        </is>
      </c>
      <c r="B2025" s="32" t="n">
        <v>45890</v>
      </c>
      <c r="C2025" s="23" t="n">
        <v>399711</v>
      </c>
      <c r="D2025" s="23">
        <f>_xlfn.XLOOKUP(C2025,MasterSheet!H:H,MasterSheet!F:F)</f>
        <v/>
      </c>
      <c r="E2025" s="24">
        <f>SUMIFS(MasterSheet!J:J, MasterSheet!B:B, A2025, MasterSheet!D:D, B2025, MasterSheet!H:H, C2025)</f>
        <v/>
      </c>
      <c r="F2025" s="24">
        <f>E2025*D2025</f>
        <v/>
      </c>
      <c r="G2025" s="28">
        <f>SUMIFS(MasterSheet!K:K, MasterSheet!B:B, A2025, MasterSheet!D:D, B2025, MasterSheet!H:H, C2025)</f>
        <v/>
      </c>
      <c r="H2025" s="28">
        <f>G2025*D2025</f>
        <v/>
      </c>
      <c r="I2025" s="30">
        <f>SUMIFS(MasterSheet!L:L, MasterSheet!B:B, A2025, MasterSheet!D:D, B2025, MasterSheet!H:H, C2025)</f>
        <v/>
      </c>
      <c r="J2025" s="30">
        <f>I2025*D2025</f>
        <v/>
      </c>
      <c r="K2025" s="23">
        <f>UPPER(VLOOKUP(C2025,MasterSheet!H:U,14,))</f>
        <v/>
      </c>
    </row>
    <row r="2026">
      <c r="A2026" s="23" t="inlineStr">
        <is>
          <t>EED118206</t>
        </is>
      </c>
      <c r="B2026" s="32" t="n">
        <v>45890</v>
      </c>
      <c r="C2026" s="23" t="n">
        <v>403602</v>
      </c>
      <c r="D2026" s="23">
        <f>_xlfn.XLOOKUP(C2026,MasterSheet!H:H,MasterSheet!F:F)</f>
        <v/>
      </c>
      <c r="E2026" s="24">
        <f>SUMIFS(MasterSheet!J:J, MasterSheet!B:B, A2026, MasterSheet!D:D, B2026, MasterSheet!H:H, C2026)</f>
        <v/>
      </c>
      <c r="F2026" s="24">
        <f>E2026*D2026</f>
        <v/>
      </c>
      <c r="G2026" s="28">
        <f>SUMIFS(MasterSheet!K:K, MasterSheet!B:B, A2026, MasterSheet!D:D, B2026, MasterSheet!H:H, C2026)</f>
        <v/>
      </c>
      <c r="H2026" s="28">
        <f>G2026*D2026</f>
        <v/>
      </c>
      <c r="I2026" s="30">
        <f>SUMIFS(MasterSheet!L:L, MasterSheet!B:B, A2026, MasterSheet!D:D, B2026, MasterSheet!H:H, C2026)</f>
        <v/>
      </c>
      <c r="J2026" s="30">
        <f>I2026*D2026</f>
        <v/>
      </c>
      <c r="K2026" s="23">
        <f>UPPER(VLOOKUP(C2026,MasterSheet!H:U,14,))</f>
        <v/>
      </c>
    </row>
    <row r="2027">
      <c r="A2027" s="23" t="inlineStr">
        <is>
          <t>EED118206</t>
        </is>
      </c>
      <c r="B2027" s="32" t="n">
        <v>45890</v>
      </c>
      <c r="C2027" s="23" t="n">
        <v>420301</v>
      </c>
      <c r="D2027" s="23">
        <f>_xlfn.XLOOKUP(C2027,MasterSheet!H:H,MasterSheet!F:F)</f>
        <v/>
      </c>
      <c r="E2027" s="24">
        <f>SUMIFS(MasterSheet!J:J, MasterSheet!B:B, A2027, MasterSheet!D:D, B2027, MasterSheet!H:H, C2027)</f>
        <v/>
      </c>
      <c r="F2027" s="24">
        <f>E2027*D2027</f>
        <v/>
      </c>
      <c r="G2027" s="28">
        <f>SUMIFS(MasterSheet!K:K, MasterSheet!B:B, A2027, MasterSheet!D:D, B2027, MasterSheet!H:H, C2027)</f>
        <v/>
      </c>
      <c r="H2027" s="28">
        <f>G2027*D2027</f>
        <v/>
      </c>
      <c r="I2027" s="30">
        <f>SUMIFS(MasterSheet!L:L, MasterSheet!B:B, A2027, MasterSheet!D:D, B2027, MasterSheet!H:H, C2027)</f>
        <v/>
      </c>
      <c r="J2027" s="30">
        <f>I2027*D2027</f>
        <v/>
      </c>
      <c r="K2027" s="23">
        <f>UPPER(VLOOKUP(C2027,MasterSheet!H:U,14,))</f>
        <v/>
      </c>
    </row>
    <row r="2028">
      <c r="A2028" s="23" t="inlineStr">
        <is>
          <t>EED118206</t>
        </is>
      </c>
      <c r="B2028" s="32" t="n">
        <v>45890</v>
      </c>
      <c r="C2028" s="23" t="n">
        <v>421101</v>
      </c>
      <c r="D2028" s="23">
        <f>_xlfn.XLOOKUP(C2028,MasterSheet!H:H,MasterSheet!F:F)</f>
        <v/>
      </c>
      <c r="E2028" s="24">
        <f>SUMIFS(MasterSheet!J:J, MasterSheet!B:B, A2028, MasterSheet!D:D, B2028, MasterSheet!H:H, C2028)</f>
        <v/>
      </c>
      <c r="F2028" s="24">
        <f>E2028*D2028</f>
        <v/>
      </c>
      <c r="G2028" s="28">
        <f>SUMIFS(MasterSheet!K:K, MasterSheet!B:B, A2028, MasterSheet!D:D, B2028, MasterSheet!H:H, C2028)</f>
        <v/>
      </c>
      <c r="H2028" s="28">
        <f>G2028*D2028</f>
        <v/>
      </c>
      <c r="I2028" s="30">
        <f>SUMIFS(MasterSheet!L:L, MasterSheet!B:B, A2028, MasterSheet!D:D, B2028, MasterSheet!H:H, C2028)</f>
        <v/>
      </c>
      <c r="J2028" s="30">
        <f>I2028*D2028</f>
        <v/>
      </c>
      <c r="K2028" s="23">
        <f>UPPER(VLOOKUP(C2028,MasterSheet!H:U,14,))</f>
        <v/>
      </c>
    </row>
    <row r="2029">
      <c r="A2029" s="23" t="inlineStr">
        <is>
          <t>EED118206</t>
        </is>
      </c>
      <c r="B2029" s="32" t="n">
        <v>45890</v>
      </c>
      <c r="C2029" s="23" t="n">
        <v>421301</v>
      </c>
      <c r="D2029" s="23">
        <f>_xlfn.XLOOKUP(C2029,MasterSheet!H:H,MasterSheet!F:F)</f>
        <v/>
      </c>
      <c r="E2029" s="24">
        <f>SUMIFS(MasterSheet!J:J, MasterSheet!B:B, A2029, MasterSheet!D:D, B2029, MasterSheet!H:H, C2029)</f>
        <v/>
      </c>
      <c r="F2029" s="24">
        <f>E2029*D2029</f>
        <v/>
      </c>
      <c r="G2029" s="28">
        <f>SUMIFS(MasterSheet!K:K, MasterSheet!B:B, A2029, MasterSheet!D:D, B2029, MasterSheet!H:H, C2029)</f>
        <v/>
      </c>
      <c r="H2029" s="28">
        <f>G2029*D2029</f>
        <v/>
      </c>
      <c r="I2029" s="30">
        <f>SUMIFS(MasterSheet!L:L, MasterSheet!B:B, A2029, MasterSheet!D:D, B2029, MasterSheet!H:H, C2029)</f>
        <v/>
      </c>
      <c r="J2029" s="30">
        <f>I2029*D2029</f>
        <v/>
      </c>
      <c r="K2029" s="23">
        <f>UPPER(VLOOKUP(C2029,MasterSheet!H:U,14,))</f>
        <v/>
      </c>
    </row>
    <row r="2030">
      <c r="A2030" s="23" t="inlineStr">
        <is>
          <t>EED118206</t>
        </is>
      </c>
      <c r="B2030" s="32" t="n">
        <v>45890</v>
      </c>
      <c r="C2030" s="23" t="n">
        <v>422304</v>
      </c>
      <c r="D2030" s="23">
        <f>_xlfn.XLOOKUP(C2030,MasterSheet!H:H,MasterSheet!F:F)</f>
        <v/>
      </c>
      <c r="E2030" s="24">
        <f>SUMIFS(MasterSheet!J:J, MasterSheet!B:B, A2030, MasterSheet!D:D, B2030, MasterSheet!H:H, C2030)</f>
        <v/>
      </c>
      <c r="F2030" s="24">
        <f>E2030*D2030</f>
        <v/>
      </c>
      <c r="G2030" s="28">
        <f>SUMIFS(MasterSheet!K:K, MasterSheet!B:B, A2030, MasterSheet!D:D, B2030, MasterSheet!H:H, C2030)</f>
        <v/>
      </c>
      <c r="H2030" s="28">
        <f>G2030*D2030</f>
        <v/>
      </c>
      <c r="I2030" s="30">
        <f>SUMIFS(MasterSheet!L:L, MasterSheet!B:B, A2030, MasterSheet!D:D, B2030, MasterSheet!H:H, C2030)</f>
        <v/>
      </c>
      <c r="J2030" s="30">
        <f>I2030*D2030</f>
        <v/>
      </c>
      <c r="K2030" s="23">
        <f>UPPER(VLOOKUP(C2030,MasterSheet!H:U,14,))</f>
        <v/>
      </c>
    </row>
    <row r="2031">
      <c r="A2031" s="23" t="inlineStr">
        <is>
          <t>EED118206</t>
        </is>
      </c>
      <c r="B2031" s="32" t="n">
        <v>45890</v>
      </c>
      <c r="C2031" s="23" t="n">
        <v>423114</v>
      </c>
      <c r="D2031" s="23">
        <f>_xlfn.XLOOKUP(C2031,MasterSheet!H:H,MasterSheet!F:F)</f>
        <v/>
      </c>
      <c r="E2031" s="24">
        <f>SUMIFS(MasterSheet!J:J, MasterSheet!B:B, A2031, MasterSheet!D:D, B2031, MasterSheet!H:H, C2031)</f>
        <v/>
      </c>
      <c r="F2031" s="24">
        <f>E2031*D2031</f>
        <v/>
      </c>
      <c r="G2031" s="28">
        <f>SUMIFS(MasterSheet!K:K, MasterSheet!B:B, A2031, MasterSheet!D:D, B2031, MasterSheet!H:H, C2031)</f>
        <v/>
      </c>
      <c r="H2031" s="28">
        <f>G2031*D2031</f>
        <v/>
      </c>
      <c r="I2031" s="30">
        <f>SUMIFS(MasterSheet!L:L, MasterSheet!B:B, A2031, MasterSheet!D:D, B2031, MasterSheet!H:H, C2031)</f>
        <v/>
      </c>
      <c r="J2031" s="30">
        <f>I2031*D2031</f>
        <v/>
      </c>
      <c r="K2031" s="23">
        <f>UPPER(VLOOKUP(C2031,MasterSheet!H:U,14,))</f>
        <v/>
      </c>
    </row>
    <row r="2032">
      <c r="A2032" s="23" t="inlineStr">
        <is>
          <t>EED118206</t>
        </is>
      </c>
      <c r="B2032" s="32" t="n">
        <v>45890</v>
      </c>
      <c r="C2032" s="23" t="n">
        <v>423501</v>
      </c>
      <c r="D2032" s="23">
        <f>_xlfn.XLOOKUP(C2032,MasterSheet!H:H,MasterSheet!F:F)</f>
        <v/>
      </c>
      <c r="E2032" s="24">
        <f>SUMIFS(MasterSheet!J:J, MasterSheet!B:B, A2032, MasterSheet!D:D, B2032, MasterSheet!H:H, C2032)</f>
        <v/>
      </c>
      <c r="F2032" s="24">
        <f>E2032*D2032</f>
        <v/>
      </c>
      <c r="G2032" s="28">
        <f>SUMIFS(MasterSheet!K:K, MasterSheet!B:B, A2032, MasterSheet!D:D, B2032, MasterSheet!H:H, C2032)</f>
        <v/>
      </c>
      <c r="H2032" s="28">
        <f>G2032*D2032</f>
        <v/>
      </c>
      <c r="I2032" s="30">
        <f>SUMIFS(MasterSheet!L:L, MasterSheet!B:B, A2032, MasterSheet!D:D, B2032, MasterSheet!H:H, C2032)</f>
        <v/>
      </c>
      <c r="J2032" s="30">
        <f>I2032*D2032</f>
        <v/>
      </c>
      <c r="K2032" s="23">
        <f>UPPER(VLOOKUP(C2032,MasterSheet!H:U,14,))</f>
        <v/>
      </c>
    </row>
    <row r="2033">
      <c r="A2033" s="23" t="inlineStr">
        <is>
          <t>EED118206</t>
        </is>
      </c>
      <c r="B2033" s="32" t="n">
        <v>45890</v>
      </c>
      <c r="C2033" s="23" t="n">
        <v>424602</v>
      </c>
      <c r="D2033" s="23">
        <f>_xlfn.XLOOKUP(C2033,MasterSheet!H:H,MasterSheet!F:F)</f>
        <v/>
      </c>
      <c r="E2033" s="24">
        <f>SUMIFS(MasterSheet!J:J, MasterSheet!B:B, A2033, MasterSheet!D:D, B2033, MasterSheet!H:H, C2033)</f>
        <v/>
      </c>
      <c r="F2033" s="24">
        <f>E2033*D2033</f>
        <v/>
      </c>
      <c r="G2033" s="28">
        <f>SUMIFS(MasterSheet!K:K, MasterSheet!B:B, A2033, MasterSheet!D:D, B2033, MasterSheet!H:H, C2033)</f>
        <v/>
      </c>
      <c r="H2033" s="28">
        <f>G2033*D2033</f>
        <v/>
      </c>
      <c r="I2033" s="30">
        <f>SUMIFS(MasterSheet!L:L, MasterSheet!B:B, A2033, MasterSheet!D:D, B2033, MasterSheet!H:H, C2033)</f>
        <v/>
      </c>
      <c r="J2033" s="30">
        <f>I2033*D2033</f>
        <v/>
      </c>
      <c r="K2033" s="23">
        <f>UPPER(VLOOKUP(C2033,MasterSheet!H:U,14,))</f>
        <v/>
      </c>
    </row>
    <row r="2034">
      <c r="A2034" s="23" t="inlineStr">
        <is>
          <t>EED118206</t>
        </is>
      </c>
      <c r="B2034" s="32" t="n">
        <v>45890</v>
      </c>
      <c r="C2034" s="23" t="n">
        <v>426105</v>
      </c>
      <c r="D2034" s="23">
        <f>_xlfn.XLOOKUP(C2034,MasterSheet!H:H,MasterSheet!F:F)</f>
        <v/>
      </c>
      <c r="E2034" s="24">
        <f>SUMIFS(MasterSheet!J:J, MasterSheet!B:B, A2034, MasterSheet!D:D, B2034, MasterSheet!H:H, C2034)</f>
        <v/>
      </c>
      <c r="F2034" s="24">
        <f>E2034*D2034</f>
        <v/>
      </c>
      <c r="G2034" s="28">
        <f>SUMIFS(MasterSheet!K:K, MasterSheet!B:B, A2034, MasterSheet!D:D, B2034, MasterSheet!H:H, C2034)</f>
        <v/>
      </c>
      <c r="H2034" s="28">
        <f>G2034*D2034</f>
        <v/>
      </c>
      <c r="I2034" s="30">
        <f>SUMIFS(MasterSheet!L:L, MasterSheet!B:B, A2034, MasterSheet!D:D, B2034, MasterSheet!H:H, C2034)</f>
        <v/>
      </c>
      <c r="J2034" s="30">
        <f>I2034*D2034</f>
        <v/>
      </c>
      <c r="K2034" s="23">
        <f>UPPER(VLOOKUP(C2034,MasterSheet!H:U,14,))</f>
        <v/>
      </c>
    </row>
    <row r="2035">
      <c r="A2035" s="23" t="inlineStr">
        <is>
          <t>EED118206</t>
        </is>
      </c>
      <c r="B2035" s="32" t="n">
        <v>45890</v>
      </c>
      <c r="C2035" s="23" t="n">
        <v>449504</v>
      </c>
      <c r="D2035" s="23">
        <f>_xlfn.XLOOKUP(C2035,MasterSheet!H:H,MasterSheet!F:F)</f>
        <v/>
      </c>
      <c r="E2035" s="24">
        <f>SUMIFS(MasterSheet!J:J, MasterSheet!B:B, A2035, MasterSheet!D:D, B2035, MasterSheet!H:H, C2035)</f>
        <v/>
      </c>
      <c r="F2035" s="24">
        <f>E2035*D2035</f>
        <v/>
      </c>
      <c r="G2035" s="28">
        <f>SUMIFS(MasterSheet!K:K, MasterSheet!B:B, A2035, MasterSheet!D:D, B2035, MasterSheet!H:H, C2035)</f>
        <v/>
      </c>
      <c r="H2035" s="28">
        <f>G2035*D2035</f>
        <v/>
      </c>
      <c r="I2035" s="30">
        <f>SUMIFS(MasterSheet!L:L, MasterSheet!B:B, A2035, MasterSheet!D:D, B2035, MasterSheet!H:H, C2035)</f>
        <v/>
      </c>
      <c r="J2035" s="30">
        <f>I2035*D2035</f>
        <v/>
      </c>
      <c r="K2035" s="23">
        <f>UPPER(VLOOKUP(C2035,MasterSheet!H:U,14,))</f>
        <v/>
      </c>
    </row>
    <row r="2036">
      <c r="A2036" s="23" t="inlineStr">
        <is>
          <t>EED118206</t>
        </is>
      </c>
      <c r="B2036" s="32" t="n">
        <v>45890</v>
      </c>
      <c r="C2036" s="23" t="n">
        <v>480016</v>
      </c>
      <c r="D2036" s="23">
        <f>_xlfn.XLOOKUP(C2036,MasterSheet!H:H,MasterSheet!F:F)</f>
        <v/>
      </c>
      <c r="E2036" s="24">
        <f>SUMIFS(MasterSheet!J:J, MasterSheet!B:B, A2036, MasterSheet!D:D, B2036, MasterSheet!H:H, C2036)</f>
        <v/>
      </c>
      <c r="F2036" s="24">
        <f>E2036*D2036</f>
        <v/>
      </c>
      <c r="G2036" s="28">
        <f>SUMIFS(MasterSheet!K:K, MasterSheet!B:B, A2036, MasterSheet!D:D, B2036, MasterSheet!H:H, C2036)</f>
        <v/>
      </c>
      <c r="H2036" s="28">
        <f>G2036*D2036</f>
        <v/>
      </c>
      <c r="I2036" s="30">
        <f>SUMIFS(MasterSheet!L:L, MasterSheet!B:B, A2036, MasterSheet!D:D, B2036, MasterSheet!H:H, C2036)</f>
        <v/>
      </c>
      <c r="J2036" s="30">
        <f>I2036*D2036</f>
        <v/>
      </c>
      <c r="K2036" s="23">
        <f>UPPER(VLOOKUP(C2036,MasterSheet!H:U,14,))</f>
        <v/>
      </c>
    </row>
    <row r="2037">
      <c r="A2037" s="23" t="inlineStr">
        <is>
          <t>EED118206</t>
        </is>
      </c>
      <c r="B2037" s="32" t="n">
        <v>45890</v>
      </c>
      <c r="C2037" s="23" t="n">
        <v>480019</v>
      </c>
      <c r="D2037" s="23">
        <f>_xlfn.XLOOKUP(C2037,MasterSheet!H:H,MasterSheet!F:F)</f>
        <v/>
      </c>
      <c r="E2037" s="24">
        <f>SUMIFS(MasterSheet!J:J, MasterSheet!B:B, A2037, MasterSheet!D:D, B2037, MasterSheet!H:H, C2037)</f>
        <v/>
      </c>
      <c r="F2037" s="24">
        <f>E2037*D2037</f>
        <v/>
      </c>
      <c r="G2037" s="28">
        <f>SUMIFS(MasterSheet!K:K, MasterSheet!B:B, A2037, MasterSheet!D:D, B2037, MasterSheet!H:H, C2037)</f>
        <v/>
      </c>
      <c r="H2037" s="28">
        <f>G2037*D2037</f>
        <v/>
      </c>
      <c r="I2037" s="30">
        <f>SUMIFS(MasterSheet!L:L, MasterSheet!B:B, A2037, MasterSheet!D:D, B2037, MasterSheet!H:H, C2037)</f>
        <v/>
      </c>
      <c r="J2037" s="30">
        <f>I2037*D2037</f>
        <v/>
      </c>
      <c r="K2037" s="23">
        <f>UPPER(VLOOKUP(C2037,MasterSheet!H:U,14,))</f>
        <v/>
      </c>
    </row>
    <row r="2038">
      <c r="A2038" s="23" t="inlineStr">
        <is>
          <t>EED118206</t>
        </is>
      </c>
      <c r="B2038" s="32" t="n">
        <v>45890</v>
      </c>
      <c r="C2038" s="23" t="n">
        <v>503808</v>
      </c>
      <c r="D2038" s="23">
        <f>_xlfn.XLOOKUP(C2038,MasterSheet!H:H,MasterSheet!F:F)</f>
        <v/>
      </c>
      <c r="E2038" s="24">
        <f>SUMIFS(MasterSheet!J:J, MasterSheet!B:B, A2038, MasterSheet!D:D, B2038, MasterSheet!H:H, C2038)</f>
        <v/>
      </c>
      <c r="F2038" s="24">
        <f>E2038*D2038</f>
        <v/>
      </c>
      <c r="G2038" s="28">
        <f>SUMIFS(MasterSheet!K:K, MasterSheet!B:B, A2038, MasterSheet!D:D, B2038, MasterSheet!H:H, C2038)</f>
        <v/>
      </c>
      <c r="H2038" s="28">
        <f>G2038*D2038</f>
        <v/>
      </c>
      <c r="I2038" s="30">
        <f>SUMIFS(MasterSheet!L:L, MasterSheet!B:B, A2038, MasterSheet!D:D, B2038, MasterSheet!H:H, C2038)</f>
        <v/>
      </c>
      <c r="J2038" s="30">
        <f>I2038*D2038</f>
        <v/>
      </c>
      <c r="K2038" s="23">
        <f>UPPER(VLOOKUP(C2038,MasterSheet!H:U,14,))</f>
        <v/>
      </c>
    </row>
    <row r="2039">
      <c r="A2039" s="23" t="inlineStr">
        <is>
          <t>EED118206</t>
        </is>
      </c>
      <c r="B2039" s="32" t="n">
        <v>45890</v>
      </c>
      <c r="C2039" s="23" t="n">
        <v>505039</v>
      </c>
      <c r="D2039" s="23">
        <f>_xlfn.XLOOKUP(C2039,MasterSheet!H:H,MasterSheet!F:F)</f>
        <v/>
      </c>
      <c r="E2039" s="24">
        <f>SUMIFS(MasterSheet!J:J, MasterSheet!B:B, A2039, MasterSheet!D:D, B2039, MasterSheet!H:H, C2039)</f>
        <v/>
      </c>
      <c r="F2039" s="24">
        <f>E2039*D2039</f>
        <v/>
      </c>
      <c r="G2039" s="28">
        <f>SUMIFS(MasterSheet!K:K, MasterSheet!B:B, A2039, MasterSheet!D:D, B2039, MasterSheet!H:H, C2039)</f>
        <v/>
      </c>
      <c r="H2039" s="28">
        <f>G2039*D2039</f>
        <v/>
      </c>
      <c r="I2039" s="30">
        <f>SUMIFS(MasterSheet!L:L, MasterSheet!B:B, A2039, MasterSheet!D:D, B2039, MasterSheet!H:H, C2039)</f>
        <v/>
      </c>
      <c r="J2039" s="30">
        <f>I2039*D2039</f>
        <v/>
      </c>
      <c r="K2039" s="23">
        <f>UPPER(VLOOKUP(C2039,MasterSheet!H:U,14,))</f>
        <v/>
      </c>
    </row>
    <row r="2040">
      <c r="A2040" s="23" t="inlineStr">
        <is>
          <t>EED118206</t>
        </is>
      </c>
      <c r="B2040" s="32" t="n">
        <v>45890</v>
      </c>
      <c r="C2040" s="23" t="n">
        <v>505814</v>
      </c>
      <c r="D2040" s="23">
        <f>_xlfn.XLOOKUP(C2040,MasterSheet!H:H,MasterSheet!F:F)</f>
        <v/>
      </c>
      <c r="E2040" s="24">
        <f>SUMIFS(MasterSheet!J:J, MasterSheet!B:B, A2040, MasterSheet!D:D, B2040, MasterSheet!H:H, C2040)</f>
        <v/>
      </c>
      <c r="F2040" s="24">
        <f>E2040*D2040</f>
        <v/>
      </c>
      <c r="G2040" s="28">
        <f>SUMIFS(MasterSheet!K:K, MasterSheet!B:B, A2040, MasterSheet!D:D, B2040, MasterSheet!H:H, C2040)</f>
        <v/>
      </c>
      <c r="H2040" s="28">
        <f>G2040*D2040</f>
        <v/>
      </c>
      <c r="I2040" s="30">
        <f>SUMIFS(MasterSheet!L:L, MasterSheet!B:B, A2040, MasterSheet!D:D, B2040, MasterSheet!H:H, C2040)</f>
        <v/>
      </c>
      <c r="J2040" s="30">
        <f>I2040*D2040</f>
        <v/>
      </c>
      <c r="K2040" s="23">
        <f>UPPER(VLOOKUP(C2040,MasterSheet!H:U,14,))</f>
        <v/>
      </c>
    </row>
    <row r="2041">
      <c r="A2041" s="23" t="inlineStr">
        <is>
          <t>EED118206</t>
        </is>
      </c>
      <c r="B2041" s="32" t="n">
        <v>45890</v>
      </c>
      <c r="C2041" s="23" t="n">
        <v>506313</v>
      </c>
      <c r="D2041" s="23">
        <f>_xlfn.XLOOKUP(C2041,MasterSheet!H:H,MasterSheet!F:F)</f>
        <v/>
      </c>
      <c r="E2041" s="24">
        <f>SUMIFS(MasterSheet!J:J, MasterSheet!B:B, A2041, MasterSheet!D:D, B2041, MasterSheet!H:H, C2041)</f>
        <v/>
      </c>
      <c r="F2041" s="24">
        <f>E2041*D2041</f>
        <v/>
      </c>
      <c r="G2041" s="28">
        <f>SUMIFS(MasterSheet!K:K, MasterSheet!B:B, A2041, MasterSheet!D:D, B2041, MasterSheet!H:H, C2041)</f>
        <v/>
      </c>
      <c r="H2041" s="28">
        <f>G2041*D2041</f>
        <v/>
      </c>
      <c r="I2041" s="30">
        <f>SUMIFS(MasterSheet!L:L, MasterSheet!B:B, A2041, MasterSheet!D:D, B2041, MasterSheet!H:H, C2041)</f>
        <v/>
      </c>
      <c r="J2041" s="30">
        <f>I2041*D2041</f>
        <v/>
      </c>
      <c r="K2041" s="23">
        <f>UPPER(VLOOKUP(C2041,MasterSheet!H:U,14,))</f>
        <v/>
      </c>
    </row>
    <row r="2042">
      <c r="A2042" s="23" t="inlineStr">
        <is>
          <t>EED118206</t>
        </is>
      </c>
      <c r="B2042" s="32" t="n">
        <v>45890</v>
      </c>
      <c r="C2042" s="23" t="n">
        <v>506907</v>
      </c>
      <c r="D2042" s="23">
        <f>_xlfn.XLOOKUP(C2042,MasterSheet!H:H,MasterSheet!F:F)</f>
        <v/>
      </c>
      <c r="E2042" s="24">
        <f>SUMIFS(MasterSheet!J:J, MasterSheet!B:B, A2042, MasterSheet!D:D, B2042, MasterSheet!H:H, C2042)</f>
        <v/>
      </c>
      <c r="F2042" s="24">
        <f>E2042*D2042</f>
        <v/>
      </c>
      <c r="G2042" s="28">
        <f>SUMIFS(MasterSheet!K:K, MasterSheet!B:B, A2042, MasterSheet!D:D, B2042, MasterSheet!H:H, C2042)</f>
        <v/>
      </c>
      <c r="H2042" s="28">
        <f>G2042*D2042</f>
        <v/>
      </c>
      <c r="I2042" s="30">
        <f>SUMIFS(MasterSheet!L:L, MasterSheet!B:B, A2042, MasterSheet!D:D, B2042, MasterSheet!H:H, C2042)</f>
        <v/>
      </c>
      <c r="J2042" s="30">
        <f>I2042*D2042</f>
        <v/>
      </c>
      <c r="K2042" s="23">
        <f>UPPER(VLOOKUP(C2042,MasterSheet!H:U,14,))</f>
        <v/>
      </c>
    </row>
    <row r="2043">
      <c r="A2043" s="23" t="inlineStr">
        <is>
          <t>EED118206</t>
        </is>
      </c>
      <c r="B2043" s="32" t="n">
        <v>45890</v>
      </c>
      <c r="C2043" s="23" t="n">
        <v>512314</v>
      </c>
      <c r="D2043" s="23">
        <f>_xlfn.XLOOKUP(C2043,MasterSheet!H:H,MasterSheet!F:F)</f>
        <v/>
      </c>
      <c r="E2043" s="24">
        <f>SUMIFS(MasterSheet!J:J, MasterSheet!B:B, A2043, MasterSheet!D:D, B2043, MasterSheet!H:H, C2043)</f>
        <v/>
      </c>
      <c r="F2043" s="24">
        <f>E2043*D2043</f>
        <v/>
      </c>
      <c r="G2043" s="28">
        <f>SUMIFS(MasterSheet!K:K, MasterSheet!B:B, A2043, MasterSheet!D:D, B2043, MasterSheet!H:H, C2043)</f>
        <v/>
      </c>
      <c r="H2043" s="28">
        <f>G2043*D2043</f>
        <v/>
      </c>
      <c r="I2043" s="30">
        <f>SUMIFS(MasterSheet!L:L, MasterSheet!B:B, A2043, MasterSheet!D:D, B2043, MasterSheet!H:H, C2043)</f>
        <v/>
      </c>
      <c r="J2043" s="30">
        <f>I2043*D2043</f>
        <v/>
      </c>
      <c r="K2043" s="23">
        <f>UPPER(VLOOKUP(C2043,MasterSheet!H:U,14,))</f>
        <v/>
      </c>
    </row>
    <row r="2044">
      <c r="A2044" s="23" t="inlineStr">
        <is>
          <t>EED118206</t>
        </is>
      </c>
      <c r="B2044" s="32" t="n">
        <v>45890</v>
      </c>
      <c r="C2044" s="23" t="n">
        <v>626812</v>
      </c>
      <c r="D2044" s="23">
        <f>_xlfn.XLOOKUP(C2044,MasterSheet!H:H,MasterSheet!F:F)</f>
        <v/>
      </c>
      <c r="E2044" s="24">
        <f>SUMIFS(MasterSheet!J:J, MasterSheet!B:B, A2044, MasterSheet!D:D, B2044, MasterSheet!H:H, C2044)</f>
        <v/>
      </c>
      <c r="F2044" s="24">
        <f>E2044*D2044</f>
        <v/>
      </c>
      <c r="G2044" s="28">
        <f>SUMIFS(MasterSheet!K:K, MasterSheet!B:B, A2044, MasterSheet!D:D, B2044, MasterSheet!H:H, C2044)</f>
        <v/>
      </c>
      <c r="H2044" s="28">
        <f>G2044*D2044</f>
        <v/>
      </c>
      <c r="I2044" s="30">
        <f>SUMIFS(MasterSheet!L:L, MasterSheet!B:B, A2044, MasterSheet!D:D, B2044, MasterSheet!H:H, C2044)</f>
        <v/>
      </c>
      <c r="J2044" s="30">
        <f>I2044*D2044</f>
        <v/>
      </c>
      <c r="K2044" s="23">
        <f>UPPER(VLOOKUP(C2044,MasterSheet!H:U,14,))</f>
        <v/>
      </c>
    </row>
    <row r="2045">
      <c r="A2045" s="23" t="inlineStr">
        <is>
          <t>EED118206</t>
        </is>
      </c>
      <c r="B2045" s="32" t="n">
        <v>45890</v>
      </c>
      <c r="C2045" s="23" t="n">
        <v>648003</v>
      </c>
      <c r="D2045" s="23">
        <f>_xlfn.XLOOKUP(C2045,MasterSheet!H:H,MasterSheet!F:F)</f>
        <v/>
      </c>
      <c r="E2045" s="24">
        <f>SUMIFS(MasterSheet!J:J, MasterSheet!B:B, A2045, MasterSheet!D:D, B2045, MasterSheet!H:H, C2045)</f>
        <v/>
      </c>
      <c r="F2045" s="24">
        <f>E2045*D2045</f>
        <v/>
      </c>
      <c r="G2045" s="28">
        <f>SUMIFS(MasterSheet!K:K, MasterSheet!B:B, A2045, MasterSheet!D:D, B2045, MasterSheet!H:H, C2045)</f>
        <v/>
      </c>
      <c r="H2045" s="28">
        <f>G2045*D2045</f>
        <v/>
      </c>
      <c r="I2045" s="30">
        <f>SUMIFS(MasterSheet!L:L, MasterSheet!B:B, A2045, MasterSheet!D:D, B2045, MasterSheet!H:H, C2045)</f>
        <v/>
      </c>
      <c r="J2045" s="30">
        <f>I2045*D2045</f>
        <v/>
      </c>
      <c r="K2045" s="23">
        <f>UPPER(VLOOKUP(C2045,MasterSheet!H:U,14,))</f>
        <v/>
      </c>
    </row>
    <row r="2046">
      <c r="A2046" s="23" t="inlineStr">
        <is>
          <t>EED118206</t>
        </is>
      </c>
      <c r="B2046" s="32" t="n">
        <v>45890</v>
      </c>
      <c r="C2046" s="23" t="n">
        <v>651403</v>
      </c>
      <c r="D2046" s="23">
        <f>_xlfn.XLOOKUP(C2046,MasterSheet!H:H,MasterSheet!F:F)</f>
        <v/>
      </c>
      <c r="E2046" s="24">
        <f>SUMIFS(MasterSheet!J:J, MasterSheet!B:B, A2046, MasterSheet!D:D, B2046, MasterSheet!H:H, C2046)</f>
        <v/>
      </c>
      <c r="F2046" s="24">
        <f>E2046*D2046</f>
        <v/>
      </c>
      <c r="G2046" s="28">
        <f>SUMIFS(MasterSheet!K:K, MasterSheet!B:B, A2046, MasterSheet!D:D, B2046, MasterSheet!H:H, C2046)</f>
        <v/>
      </c>
      <c r="H2046" s="28">
        <f>G2046*D2046</f>
        <v/>
      </c>
      <c r="I2046" s="30">
        <f>SUMIFS(MasterSheet!L:L, MasterSheet!B:B, A2046, MasterSheet!D:D, B2046, MasterSheet!H:H, C2046)</f>
        <v/>
      </c>
      <c r="J2046" s="30">
        <f>I2046*D2046</f>
        <v/>
      </c>
      <c r="K2046" s="23">
        <f>UPPER(VLOOKUP(C2046,MasterSheet!H:U,14,))</f>
        <v/>
      </c>
    </row>
    <row r="2047">
      <c r="A2047" s="23" t="inlineStr">
        <is>
          <t>EED118206</t>
        </is>
      </c>
      <c r="B2047" s="32" t="n">
        <v>45890</v>
      </c>
      <c r="C2047" s="23" t="n">
        <v>740992</v>
      </c>
      <c r="D2047" s="23">
        <f>_xlfn.XLOOKUP(C2047,MasterSheet!H:H,MasterSheet!F:F)</f>
        <v/>
      </c>
      <c r="E2047" s="24">
        <f>SUMIFS(MasterSheet!J:J, MasterSheet!B:B, A2047, MasterSheet!D:D, B2047, MasterSheet!H:H, C2047)</f>
        <v/>
      </c>
      <c r="F2047" s="24">
        <f>E2047*D2047</f>
        <v/>
      </c>
      <c r="G2047" s="28">
        <f>SUMIFS(MasterSheet!K:K, MasterSheet!B:B, A2047, MasterSheet!D:D, B2047, MasterSheet!H:H, C2047)</f>
        <v/>
      </c>
      <c r="H2047" s="28">
        <f>G2047*D2047</f>
        <v/>
      </c>
      <c r="I2047" s="30">
        <f>SUMIFS(MasterSheet!L:L, MasterSheet!B:B, A2047, MasterSheet!D:D, B2047, MasterSheet!H:H, C2047)</f>
        <v/>
      </c>
      <c r="J2047" s="30">
        <f>I2047*D2047</f>
        <v/>
      </c>
      <c r="K2047" s="23">
        <f>UPPER(VLOOKUP(C2047,MasterSheet!H:U,14,))</f>
        <v/>
      </c>
    </row>
    <row r="2048">
      <c r="A2048" s="23" t="inlineStr">
        <is>
          <t>EED118206</t>
        </is>
      </c>
      <c r="B2048" s="32" t="n">
        <v>45890</v>
      </c>
      <c r="C2048" s="23" t="n">
        <v>741028</v>
      </c>
      <c r="D2048" s="23">
        <f>_xlfn.XLOOKUP(C2048,MasterSheet!H:H,MasterSheet!F:F)</f>
        <v/>
      </c>
      <c r="E2048" s="24">
        <f>SUMIFS(MasterSheet!J:J, MasterSheet!B:B, A2048, MasterSheet!D:D, B2048, MasterSheet!H:H, C2048)</f>
        <v/>
      </c>
      <c r="F2048" s="24">
        <f>E2048*D2048</f>
        <v/>
      </c>
      <c r="G2048" s="28">
        <f>SUMIFS(MasterSheet!K:K, MasterSheet!B:B, A2048, MasterSheet!D:D, B2048, MasterSheet!H:H, C2048)</f>
        <v/>
      </c>
      <c r="H2048" s="28">
        <f>G2048*D2048</f>
        <v/>
      </c>
      <c r="I2048" s="30">
        <f>SUMIFS(MasterSheet!L:L, MasterSheet!B:B, A2048, MasterSheet!D:D, B2048, MasterSheet!H:H, C2048)</f>
        <v/>
      </c>
      <c r="J2048" s="30">
        <f>I2048*D2048</f>
        <v/>
      </c>
      <c r="K2048" s="23">
        <f>UPPER(VLOOKUP(C2048,MasterSheet!H:U,14,))</f>
        <v/>
      </c>
    </row>
    <row r="2049">
      <c r="A2049" s="23" t="inlineStr">
        <is>
          <t>TPC/25-26/00483</t>
        </is>
      </c>
      <c r="B2049" s="32" t="n">
        <v>45925</v>
      </c>
      <c r="C2049" s="23" t="inlineStr">
        <is>
          <t>S1714</t>
        </is>
      </c>
      <c r="D2049" s="23">
        <f>_xlfn.XLOOKUP(C2049,MasterSheet!H:H,MasterSheet!F:F)</f>
        <v/>
      </c>
      <c r="E2049" s="24">
        <f>SUMIFS(MasterSheet!J:J, MasterSheet!B:B, A2049, MasterSheet!D:D, B2049, MasterSheet!H:H, C2049)</f>
        <v/>
      </c>
      <c r="F2049" s="24">
        <f>E2049*D2049</f>
        <v/>
      </c>
      <c r="G2049" s="28">
        <f>SUMIFS(MasterSheet!K:K, MasterSheet!B:B, A2049, MasterSheet!D:D, B2049, MasterSheet!H:H, C2049)</f>
        <v/>
      </c>
      <c r="H2049" s="28">
        <f>G2049*D2049</f>
        <v/>
      </c>
      <c r="I2049" s="30">
        <f>SUMIFS(MasterSheet!L:L, MasterSheet!B:B, A2049, MasterSheet!D:D, B2049, MasterSheet!H:H, C2049)</f>
        <v/>
      </c>
      <c r="J2049" s="30">
        <f>I2049*D2049</f>
        <v/>
      </c>
      <c r="K2049" s="23">
        <f>UPPER(VLOOKUP(C2049,MasterSheet!H:U,14,))</f>
        <v/>
      </c>
    </row>
    <row r="2050">
      <c r="A2050" s="23" t="inlineStr">
        <is>
          <t>I239351-IN</t>
        </is>
      </c>
      <c r="B2050" s="32" t="n">
        <v>45891</v>
      </c>
      <c r="C2050" s="23" t="n">
        <v>31000</v>
      </c>
      <c r="D2050" s="23">
        <f>_xlfn.XLOOKUP(C2050,MasterSheet!H:H,MasterSheet!F:F)</f>
        <v/>
      </c>
      <c r="E2050" s="24">
        <f>SUMIFS(MasterSheet!J:J, MasterSheet!B:B, A2050, MasterSheet!D:D, B2050, MasterSheet!H:H, C2050)</f>
        <v/>
      </c>
      <c r="F2050" s="24">
        <f>E2050*D2050</f>
        <v/>
      </c>
      <c r="G2050" s="28">
        <f>SUMIFS(MasterSheet!K:K, MasterSheet!B:B, A2050, MasterSheet!D:D, B2050, MasterSheet!H:H, C2050)</f>
        <v/>
      </c>
      <c r="H2050" s="28">
        <f>G2050*D2050</f>
        <v/>
      </c>
      <c r="I2050" s="30">
        <f>SUMIFS(MasterSheet!L:L, MasterSheet!B:B, A2050, MasterSheet!D:D, B2050, MasterSheet!H:H, C2050)</f>
        <v/>
      </c>
      <c r="J2050" s="30">
        <f>I2050*D2050</f>
        <v/>
      </c>
      <c r="K2050" s="23">
        <f>UPPER(VLOOKUP(C2050,MasterSheet!H:U,14,))</f>
        <v/>
      </c>
    </row>
    <row r="2051">
      <c r="A2051" s="23" t="inlineStr">
        <is>
          <t>I239351-IN</t>
        </is>
      </c>
      <c r="B2051" s="32" t="n">
        <v>45891</v>
      </c>
      <c r="C2051" s="23" t="inlineStr">
        <is>
          <t>41003-T</t>
        </is>
      </c>
      <c r="D2051" s="23">
        <f>_xlfn.XLOOKUP(C2051,MasterSheet!H:H,MasterSheet!F:F)</f>
        <v/>
      </c>
      <c r="E2051" s="24">
        <f>SUMIFS(MasterSheet!J:J, MasterSheet!B:B, A2051, MasterSheet!D:D, B2051, MasterSheet!H:H, C2051)</f>
        <v/>
      </c>
      <c r="F2051" s="24">
        <f>E2051*D2051</f>
        <v/>
      </c>
      <c r="G2051" s="28">
        <f>SUMIFS(MasterSheet!K:K, MasterSheet!B:B, A2051, MasterSheet!D:D, B2051, MasterSheet!H:H, C2051)</f>
        <v/>
      </c>
      <c r="H2051" s="28">
        <f>G2051*D2051</f>
        <v/>
      </c>
      <c r="I2051" s="30">
        <f>SUMIFS(MasterSheet!L:L, MasterSheet!B:B, A2051, MasterSheet!D:D, B2051, MasterSheet!H:H, C2051)</f>
        <v/>
      </c>
      <c r="J2051" s="30">
        <f>I2051*D2051</f>
        <v/>
      </c>
      <c r="K2051" s="23">
        <f>UPPER(VLOOKUP(C2051,MasterSheet!H:U,14,))</f>
        <v/>
      </c>
    </row>
    <row r="2052">
      <c r="A2052" s="23" t="inlineStr">
        <is>
          <t>I239351-IN</t>
        </is>
      </c>
      <c r="B2052" s="32" t="n">
        <v>45891</v>
      </c>
      <c r="C2052" s="23" t="inlineStr">
        <is>
          <t>30090-T</t>
        </is>
      </c>
      <c r="D2052" s="23">
        <f>_xlfn.XLOOKUP(C2052,MasterSheet!H:H,MasterSheet!F:F)</f>
        <v/>
      </c>
      <c r="E2052" s="24">
        <f>SUMIFS(MasterSheet!J:J, MasterSheet!B:B, A2052, MasterSheet!D:D, B2052, MasterSheet!H:H, C2052)</f>
        <v/>
      </c>
      <c r="F2052" s="24">
        <f>E2052*D2052</f>
        <v/>
      </c>
      <c r="G2052" s="28">
        <f>SUMIFS(MasterSheet!K:K, MasterSheet!B:B, A2052, MasterSheet!D:D, B2052, MasterSheet!H:H, C2052)</f>
        <v/>
      </c>
      <c r="H2052" s="28">
        <f>G2052*D2052</f>
        <v/>
      </c>
      <c r="I2052" s="30">
        <f>SUMIFS(MasterSheet!L:L, MasterSheet!B:B, A2052, MasterSheet!D:D, B2052, MasterSheet!H:H, C2052)</f>
        <v/>
      </c>
      <c r="J2052" s="30">
        <f>I2052*D2052</f>
        <v/>
      </c>
      <c r="K2052" s="23">
        <f>UPPER(VLOOKUP(C2052,MasterSheet!H:U,14,))</f>
        <v/>
      </c>
    </row>
    <row r="2053">
      <c r="A2053" s="23" t="inlineStr">
        <is>
          <t>O081425IN3312028G</t>
        </is>
      </c>
      <c r="B2053" s="32" t="n">
        <v>45891</v>
      </c>
      <c r="C2053" s="23" t="inlineStr">
        <is>
          <t>CTM-1169117</t>
        </is>
      </c>
      <c r="D2053" s="23">
        <f>_xlfn.XLOOKUP(C2053,MasterSheet!H:H,MasterSheet!F:F)</f>
        <v/>
      </c>
      <c r="E2053" s="24">
        <f>SUMIFS(MasterSheet!J:J, MasterSheet!B:B, A2053, MasterSheet!D:D, B2053, MasterSheet!H:H, C2053)</f>
        <v/>
      </c>
      <c r="F2053" s="24">
        <f>E2053*D2053</f>
        <v/>
      </c>
      <c r="G2053" s="28">
        <f>SUMIFS(MasterSheet!K:K, MasterSheet!B:B, A2053, MasterSheet!D:D, B2053, MasterSheet!H:H, C2053)</f>
        <v/>
      </c>
      <c r="H2053" s="28">
        <f>G2053*D2053</f>
        <v/>
      </c>
      <c r="I2053" s="30">
        <f>SUMIFS(MasterSheet!L:L, MasterSheet!B:B, A2053, MasterSheet!D:D, B2053, MasterSheet!H:H, C2053)</f>
        <v/>
      </c>
      <c r="J2053" s="30">
        <f>I2053*D2053</f>
        <v/>
      </c>
      <c r="K2053" s="23">
        <f>UPPER(VLOOKUP(C2053,MasterSheet!H:U,14,))</f>
        <v/>
      </c>
    </row>
    <row r="2054">
      <c r="A2054" s="23" t="inlineStr">
        <is>
          <t>O081425IN3312028G</t>
        </is>
      </c>
      <c r="B2054" s="32" t="n">
        <v>45891</v>
      </c>
      <c r="C2054" s="23" t="inlineStr">
        <is>
          <t>L-005567-00-0005</t>
        </is>
      </c>
      <c r="D2054" s="23">
        <f>_xlfn.XLOOKUP(C2054,MasterSheet!H:H,MasterSheet!F:F)</f>
        <v/>
      </c>
      <c r="E2054" s="24">
        <f>SUMIFS(MasterSheet!J:J, MasterSheet!B:B, A2054, MasterSheet!D:D, B2054, MasterSheet!H:H, C2054)</f>
        <v/>
      </c>
      <c r="F2054" s="24">
        <f>E2054*D2054</f>
        <v/>
      </c>
      <c r="G2054" s="28">
        <f>SUMIFS(MasterSheet!K:K, MasterSheet!B:B, A2054, MasterSheet!D:D, B2054, MasterSheet!H:H, C2054)</f>
        <v/>
      </c>
      <c r="H2054" s="28">
        <f>G2054*D2054</f>
        <v/>
      </c>
      <c r="I2054" s="30">
        <f>SUMIFS(MasterSheet!L:L, MasterSheet!B:B, A2054, MasterSheet!D:D, B2054, MasterSheet!H:H, C2054)</f>
        <v/>
      </c>
      <c r="J2054" s="30">
        <f>I2054*D2054</f>
        <v/>
      </c>
      <c r="K2054" s="23">
        <f>UPPER(VLOOKUP(C2054,MasterSheet!H:U,14,))</f>
        <v/>
      </c>
    </row>
    <row r="2055">
      <c r="A2055" s="23" t="inlineStr">
        <is>
          <t>O081425IN3312028G</t>
        </is>
      </c>
      <c r="B2055" s="32" t="n">
        <v>45891</v>
      </c>
      <c r="C2055" s="23" t="inlineStr">
        <is>
          <t>L-084857-02-0005</t>
        </is>
      </c>
      <c r="D2055" s="23">
        <f>_xlfn.XLOOKUP(C2055,MasterSheet!H:H,MasterSheet!F:F)</f>
        <v/>
      </c>
      <c r="E2055" s="24">
        <f>SUMIFS(MasterSheet!J:J, MasterSheet!B:B, A2055, MasterSheet!D:D, B2055, MasterSheet!H:H, C2055)</f>
        <v/>
      </c>
      <c r="F2055" s="24">
        <f>E2055*D2055</f>
        <v/>
      </c>
      <c r="G2055" s="28">
        <f>SUMIFS(MasterSheet!K:K, MasterSheet!B:B, A2055, MasterSheet!D:D, B2055, MasterSheet!H:H, C2055)</f>
        <v/>
      </c>
      <c r="H2055" s="28">
        <f>G2055*D2055</f>
        <v/>
      </c>
      <c r="I2055" s="30">
        <f>SUMIFS(MasterSheet!L:L, MasterSheet!B:B, A2055, MasterSheet!D:D, B2055, MasterSheet!H:H, C2055)</f>
        <v/>
      </c>
      <c r="J2055" s="30">
        <f>I2055*D2055</f>
        <v/>
      </c>
      <c r="K2055" s="23">
        <f>UPPER(VLOOKUP(C2055,MasterSheet!H:U,14,))</f>
        <v/>
      </c>
    </row>
    <row r="2056">
      <c r="A2056" s="23" t="inlineStr">
        <is>
          <t>O081425IN3312028G</t>
        </is>
      </c>
      <c r="B2056" s="32" t="n">
        <v>45891</v>
      </c>
      <c r="C2056" s="23" t="inlineStr">
        <is>
          <t>L-043574-00-0005</t>
        </is>
      </c>
      <c r="D2056" s="23">
        <f>_xlfn.XLOOKUP(C2056,MasterSheet!H:H,MasterSheet!F:F)</f>
        <v/>
      </c>
      <c r="E2056" s="24">
        <f>SUMIFS(MasterSheet!J:J, MasterSheet!B:B, A2056, MasterSheet!D:D, B2056, MasterSheet!H:H, C2056)</f>
        <v/>
      </c>
      <c r="F2056" s="24">
        <f>E2056*D2056</f>
        <v/>
      </c>
      <c r="G2056" s="28">
        <f>SUMIFS(MasterSheet!K:K, MasterSheet!B:B, A2056, MasterSheet!D:D, B2056, MasterSheet!H:H, C2056)</f>
        <v/>
      </c>
      <c r="H2056" s="28">
        <f>G2056*D2056</f>
        <v/>
      </c>
      <c r="I2056" s="30">
        <f>SUMIFS(MasterSheet!L:L, MasterSheet!B:B, A2056, MasterSheet!D:D, B2056, MasterSheet!H:H, C2056)</f>
        <v/>
      </c>
      <c r="J2056" s="30">
        <f>I2056*D2056</f>
        <v/>
      </c>
      <c r="K2056" s="23">
        <f>UPPER(VLOOKUP(C2056,MasterSheet!H:U,14,))</f>
        <v/>
      </c>
    </row>
    <row r="2057">
      <c r="A2057" s="23" t="inlineStr">
        <is>
          <t>O081425IN3312028G</t>
        </is>
      </c>
      <c r="B2057" s="32" t="n">
        <v>45891</v>
      </c>
      <c r="C2057" s="23" t="inlineStr">
        <is>
          <t>L-056597-01-0005</t>
        </is>
      </c>
      <c r="D2057" s="23">
        <f>_xlfn.XLOOKUP(C2057,MasterSheet!H:H,MasterSheet!F:F)</f>
        <v/>
      </c>
      <c r="E2057" s="24">
        <f>SUMIFS(MasterSheet!J:J, MasterSheet!B:B, A2057, MasterSheet!D:D, B2057, MasterSheet!H:H, C2057)</f>
        <v/>
      </c>
      <c r="F2057" s="24">
        <f>E2057*D2057</f>
        <v/>
      </c>
      <c r="G2057" s="28">
        <f>SUMIFS(MasterSheet!K:K, MasterSheet!B:B, A2057, MasterSheet!D:D, B2057, MasterSheet!H:H, C2057)</f>
        <v/>
      </c>
      <c r="H2057" s="28">
        <f>G2057*D2057</f>
        <v/>
      </c>
      <c r="I2057" s="30">
        <f>SUMIFS(MasterSheet!L:L, MasterSheet!B:B, A2057, MasterSheet!D:D, B2057, MasterSheet!H:H, C2057)</f>
        <v/>
      </c>
      <c r="J2057" s="30">
        <f>I2057*D2057</f>
        <v/>
      </c>
      <c r="K2057" s="23">
        <f>UPPER(VLOOKUP(C2057,MasterSheet!H:U,14,))</f>
        <v/>
      </c>
    </row>
    <row r="2058">
      <c r="A2058" s="23" t="inlineStr">
        <is>
          <t>O081425IN3312028G</t>
        </is>
      </c>
      <c r="B2058" s="32" t="n">
        <v>45891</v>
      </c>
      <c r="C2058" s="23" t="inlineStr">
        <is>
          <t>L-042268-01-0005</t>
        </is>
      </c>
      <c r="D2058" s="23">
        <f>_xlfn.XLOOKUP(C2058,MasterSheet!H:H,MasterSheet!F:F)</f>
        <v/>
      </c>
      <c r="E2058" s="24">
        <f>SUMIFS(MasterSheet!J:J, MasterSheet!B:B, A2058, MasterSheet!D:D, B2058, MasterSheet!H:H, C2058)</f>
        <v/>
      </c>
      <c r="F2058" s="24">
        <f>E2058*D2058</f>
        <v/>
      </c>
      <c r="G2058" s="28">
        <f>SUMIFS(MasterSheet!K:K, MasterSheet!B:B, A2058, MasterSheet!D:D, B2058, MasterSheet!H:H, C2058)</f>
        <v/>
      </c>
      <c r="H2058" s="28">
        <f>G2058*D2058</f>
        <v/>
      </c>
      <c r="I2058" s="30">
        <f>SUMIFS(MasterSheet!L:L, MasterSheet!B:B, A2058, MasterSheet!D:D, B2058, MasterSheet!H:H, C2058)</f>
        <v/>
      </c>
      <c r="J2058" s="30">
        <f>I2058*D2058</f>
        <v/>
      </c>
      <c r="K2058" s="23">
        <f>UPPER(VLOOKUP(C2058,MasterSheet!H:U,14,))</f>
        <v/>
      </c>
    </row>
    <row r="2059">
      <c r="A2059" s="23" t="inlineStr">
        <is>
          <t>O081425IN3312028G</t>
        </is>
      </c>
      <c r="B2059" s="32" t="n">
        <v>45891</v>
      </c>
      <c r="C2059" s="23" t="inlineStr">
        <is>
          <t>CTM-1172669</t>
        </is>
      </c>
      <c r="D2059" s="23">
        <f>_xlfn.XLOOKUP(C2059,MasterSheet!H:H,MasterSheet!F:F)</f>
        <v/>
      </c>
      <c r="E2059" s="24">
        <f>SUMIFS(MasterSheet!J:J, MasterSheet!B:B, A2059, MasterSheet!D:D, B2059, MasterSheet!H:H, C2059)</f>
        <v/>
      </c>
      <c r="F2059" s="24">
        <f>E2059*D2059</f>
        <v/>
      </c>
      <c r="G2059" s="28">
        <f>SUMIFS(MasterSheet!K:K, MasterSheet!B:B, A2059, MasterSheet!D:D, B2059, MasterSheet!H:H, C2059)</f>
        <v/>
      </c>
      <c r="H2059" s="28">
        <f>G2059*D2059</f>
        <v/>
      </c>
      <c r="I2059" s="30">
        <f>SUMIFS(MasterSheet!L:L, MasterSheet!B:B, A2059, MasterSheet!D:D, B2059, MasterSheet!H:H, C2059)</f>
        <v/>
      </c>
      <c r="J2059" s="30">
        <f>I2059*D2059</f>
        <v/>
      </c>
      <c r="K2059" s="23">
        <f>UPPER(VLOOKUP(C2059,MasterSheet!H:U,14,))</f>
        <v/>
      </c>
    </row>
    <row r="2060">
      <c r="A2060" s="23" t="inlineStr">
        <is>
          <t>O081425IN3312028G</t>
        </is>
      </c>
      <c r="B2060" s="32" t="n">
        <v>45891</v>
      </c>
      <c r="C2060" s="23" t="inlineStr">
        <is>
          <t>CTM-1172670</t>
        </is>
      </c>
      <c r="D2060" s="23">
        <f>_xlfn.XLOOKUP(C2060,MasterSheet!H:H,MasterSheet!F:F)</f>
        <v/>
      </c>
      <c r="E2060" s="24">
        <f>SUMIFS(MasterSheet!J:J, MasterSheet!B:B, A2060, MasterSheet!D:D, B2060, MasterSheet!H:H, C2060)</f>
        <v/>
      </c>
      <c r="F2060" s="24">
        <f>E2060*D2060</f>
        <v/>
      </c>
      <c r="G2060" s="28">
        <f>SUMIFS(MasterSheet!K:K, MasterSheet!B:B, A2060, MasterSheet!D:D, B2060, MasterSheet!H:H, C2060)</f>
        <v/>
      </c>
      <c r="H2060" s="28">
        <f>G2060*D2060</f>
        <v/>
      </c>
      <c r="I2060" s="30">
        <f>SUMIFS(MasterSheet!L:L, MasterSheet!B:B, A2060, MasterSheet!D:D, B2060, MasterSheet!H:H, C2060)</f>
        <v/>
      </c>
      <c r="J2060" s="30">
        <f>I2060*D2060</f>
        <v/>
      </c>
      <c r="K2060" s="23">
        <f>UPPER(VLOOKUP(C2060,MasterSheet!H:U,14,))</f>
        <v/>
      </c>
    </row>
    <row r="2061">
      <c r="A2061" s="23" t="inlineStr">
        <is>
          <t>O081425IN3312028G</t>
        </is>
      </c>
      <c r="B2061" s="32" t="n">
        <v>45891</v>
      </c>
      <c r="C2061" s="23" t="inlineStr">
        <is>
          <t>CTM-1172671</t>
        </is>
      </c>
      <c r="D2061" s="23">
        <f>_xlfn.XLOOKUP(C2061,MasterSheet!H:H,MasterSheet!F:F)</f>
        <v/>
      </c>
      <c r="E2061" s="24">
        <f>SUMIFS(MasterSheet!J:J, MasterSheet!B:B, A2061, MasterSheet!D:D, B2061, MasterSheet!H:H, C2061)</f>
        <v/>
      </c>
      <c r="F2061" s="24">
        <f>E2061*D2061</f>
        <v/>
      </c>
      <c r="G2061" s="28">
        <f>SUMIFS(MasterSheet!K:K, MasterSheet!B:B, A2061, MasterSheet!D:D, B2061, MasterSheet!H:H, C2061)</f>
        <v/>
      </c>
      <c r="H2061" s="28">
        <f>G2061*D2061</f>
        <v/>
      </c>
      <c r="I2061" s="30">
        <f>SUMIFS(MasterSheet!L:L, MasterSheet!B:B, A2061, MasterSheet!D:D, B2061, MasterSheet!H:H, C2061)</f>
        <v/>
      </c>
      <c r="J2061" s="30">
        <f>I2061*D2061</f>
        <v/>
      </c>
      <c r="K2061" s="23">
        <f>UPPER(VLOOKUP(C2061,MasterSheet!H:U,14,))</f>
        <v/>
      </c>
    </row>
    <row r="2062">
      <c r="A2062" s="23" t="inlineStr">
        <is>
          <t>O081425IN3312028G</t>
        </is>
      </c>
      <c r="B2062" s="32" t="n">
        <v>45891</v>
      </c>
      <c r="C2062" s="23" t="inlineStr">
        <is>
          <t>CTM-1172672</t>
        </is>
      </c>
      <c r="D2062" s="23">
        <f>_xlfn.XLOOKUP(C2062,MasterSheet!H:H,MasterSheet!F:F)</f>
        <v/>
      </c>
      <c r="E2062" s="24">
        <f>SUMIFS(MasterSheet!J:J, MasterSheet!B:B, A2062, MasterSheet!D:D, B2062, MasterSheet!H:H, C2062)</f>
        <v/>
      </c>
      <c r="F2062" s="24">
        <f>E2062*D2062</f>
        <v/>
      </c>
      <c r="G2062" s="28">
        <f>SUMIFS(MasterSheet!K:K, MasterSheet!B:B, A2062, MasterSheet!D:D, B2062, MasterSheet!H:H, C2062)</f>
        <v/>
      </c>
      <c r="H2062" s="28">
        <f>G2062*D2062</f>
        <v/>
      </c>
      <c r="I2062" s="30">
        <f>SUMIFS(MasterSheet!L:L, MasterSheet!B:B, A2062, MasterSheet!D:D, B2062, MasterSheet!H:H, C2062)</f>
        <v/>
      </c>
      <c r="J2062" s="30">
        <f>I2062*D2062</f>
        <v/>
      </c>
      <c r="K2062" s="23">
        <f>UPPER(VLOOKUP(C2062,MasterSheet!H:U,14,))</f>
        <v/>
      </c>
    </row>
    <row r="2063">
      <c r="A2063" s="23" t="inlineStr">
        <is>
          <t>O081425IN3312028G</t>
        </is>
      </c>
      <c r="B2063" s="32" t="n">
        <v>45891</v>
      </c>
      <c r="C2063" s="23" t="inlineStr">
        <is>
          <t>L-005464-00-0005</t>
        </is>
      </c>
      <c r="D2063" s="23">
        <f>_xlfn.XLOOKUP(C2063,MasterSheet!H:H,MasterSheet!F:F)</f>
        <v/>
      </c>
      <c r="E2063" s="24">
        <f>SUMIFS(MasterSheet!J:J, MasterSheet!B:B, A2063, MasterSheet!D:D, B2063, MasterSheet!H:H, C2063)</f>
        <v/>
      </c>
      <c r="F2063" s="24">
        <f>E2063*D2063</f>
        <v/>
      </c>
      <c r="G2063" s="28">
        <f>SUMIFS(MasterSheet!K:K, MasterSheet!B:B, A2063, MasterSheet!D:D, B2063, MasterSheet!H:H, C2063)</f>
        <v/>
      </c>
      <c r="H2063" s="28">
        <f>G2063*D2063</f>
        <v/>
      </c>
      <c r="I2063" s="30">
        <f>SUMIFS(MasterSheet!L:L, MasterSheet!B:B, A2063, MasterSheet!D:D, B2063, MasterSheet!H:H, C2063)</f>
        <v/>
      </c>
      <c r="J2063" s="30">
        <f>I2063*D2063</f>
        <v/>
      </c>
      <c r="K2063" s="23">
        <f>UPPER(VLOOKUP(C2063,MasterSheet!H:U,14,))</f>
        <v/>
      </c>
    </row>
    <row r="2064">
      <c r="A2064" s="23" t="inlineStr">
        <is>
          <t>O081425IN3312028G</t>
        </is>
      </c>
      <c r="B2064" s="32" t="n">
        <v>45891</v>
      </c>
      <c r="C2064" s="23" t="inlineStr">
        <is>
          <t>L-010854-00-0005</t>
        </is>
      </c>
      <c r="D2064" s="23">
        <f>_xlfn.XLOOKUP(C2064,MasterSheet!H:H,MasterSheet!F:F)</f>
        <v/>
      </c>
      <c r="E2064" s="24">
        <f>SUMIFS(MasterSheet!J:J, MasterSheet!B:B, A2064, MasterSheet!D:D, B2064, MasterSheet!H:H, C2064)</f>
        <v/>
      </c>
      <c r="F2064" s="24">
        <f>E2064*D2064</f>
        <v/>
      </c>
      <c r="G2064" s="28">
        <f>SUMIFS(MasterSheet!K:K, MasterSheet!B:B, A2064, MasterSheet!D:D, B2064, MasterSheet!H:H, C2064)</f>
        <v/>
      </c>
      <c r="H2064" s="28">
        <f>G2064*D2064</f>
        <v/>
      </c>
      <c r="I2064" s="30">
        <f>SUMIFS(MasterSheet!L:L, MasterSheet!B:B, A2064, MasterSheet!D:D, B2064, MasterSheet!H:H, C2064)</f>
        <v/>
      </c>
      <c r="J2064" s="30">
        <f>I2064*D2064</f>
        <v/>
      </c>
      <c r="K2064" s="23">
        <f>UPPER(VLOOKUP(C2064,MasterSheet!H:U,14,))</f>
        <v/>
      </c>
    </row>
    <row r="2065">
      <c r="A2065" s="23" t="inlineStr">
        <is>
          <t>O081425IN3312028G</t>
        </is>
      </c>
      <c r="B2065" s="32" t="n">
        <v>45891</v>
      </c>
      <c r="C2065" s="23" t="inlineStr">
        <is>
          <t>RMM4532-EG71774</t>
        </is>
      </c>
      <c r="D2065" s="23">
        <f>_xlfn.XLOOKUP(C2065,MasterSheet!H:H,MasterSheet!F:F)</f>
        <v/>
      </c>
      <c r="E2065" s="24">
        <f>SUMIFS(MasterSheet!J:J, MasterSheet!B:B, A2065, MasterSheet!D:D, B2065, MasterSheet!H:H, C2065)</f>
        <v/>
      </c>
      <c r="F2065" s="24">
        <f>E2065*D2065</f>
        <v/>
      </c>
      <c r="G2065" s="28">
        <f>SUMIFS(MasterSheet!K:K, MasterSheet!B:B, A2065, MasterSheet!D:D, B2065, MasterSheet!H:H, C2065)</f>
        <v/>
      </c>
      <c r="H2065" s="28">
        <f>G2065*D2065</f>
        <v/>
      </c>
      <c r="I2065" s="30">
        <f>SUMIFS(MasterSheet!L:L, MasterSheet!B:B, A2065, MasterSheet!D:D, B2065, MasterSheet!H:H, C2065)</f>
        <v/>
      </c>
      <c r="J2065" s="30">
        <f>I2065*D2065</f>
        <v/>
      </c>
      <c r="K2065" s="23">
        <f>UPPER(VLOOKUP(C2065,MasterSheet!H:U,14,))</f>
        <v/>
      </c>
    </row>
    <row r="2066">
      <c r="A2066" s="23" t="inlineStr">
        <is>
          <t>Invoice Not Available</t>
        </is>
      </c>
      <c r="B2066" s="32" t="n">
        <v>45892</v>
      </c>
      <c r="C2066" s="23" t="inlineStr">
        <is>
          <t>LSM 1077</t>
        </is>
      </c>
      <c r="D2066" s="23">
        <f>_xlfn.XLOOKUP(C2066,MasterSheet!H:H,MasterSheet!F:F)</f>
        <v/>
      </c>
      <c r="E2066" s="24">
        <f>SUMIFS(MasterSheet!J:J, MasterSheet!B:B, A2066, MasterSheet!D:D, B2066, MasterSheet!H:H, C2066)</f>
        <v/>
      </c>
      <c r="F2066" s="24">
        <f>E2066*D2066</f>
        <v/>
      </c>
      <c r="G2066" s="28">
        <f>SUMIFS(MasterSheet!K:K, MasterSheet!B:B, A2066, MasterSheet!D:D, B2066, MasterSheet!H:H, C2066)</f>
        <v/>
      </c>
      <c r="H2066" s="28">
        <f>G2066*D2066</f>
        <v/>
      </c>
      <c r="I2066" s="30">
        <f>SUMIFS(MasterSheet!L:L, MasterSheet!B:B, A2066, MasterSheet!D:D, B2066, MasterSheet!H:H, C2066)</f>
        <v/>
      </c>
      <c r="J2066" s="30">
        <f>I2066*D2066</f>
        <v/>
      </c>
      <c r="K2066" s="23">
        <f>UPPER(VLOOKUP(C2066,MasterSheet!H:U,14,))</f>
        <v/>
      </c>
    </row>
    <row r="2067">
      <c r="A2067" s="23" t="n">
        <v>90231174</v>
      </c>
      <c r="B2067" s="32" t="n">
        <v>45894</v>
      </c>
      <c r="C2067" s="23" t="inlineStr">
        <is>
          <t>A190-122A</t>
        </is>
      </c>
      <c r="D2067" s="23">
        <f>_xlfn.XLOOKUP(C2067,MasterSheet!H:H,MasterSheet!F:F)</f>
        <v/>
      </c>
      <c r="E2067" s="24">
        <f>SUMIFS(MasterSheet!J:J, MasterSheet!B:B, A2067, MasterSheet!D:D, B2067, MasterSheet!H:H, C2067)</f>
        <v/>
      </c>
      <c r="F2067" s="24">
        <f>E2067*D2067</f>
        <v/>
      </c>
      <c r="G2067" s="28">
        <f>SUMIFS(MasterSheet!K:K, MasterSheet!B:B, A2067, MasterSheet!D:D, B2067, MasterSheet!H:H, C2067)</f>
        <v/>
      </c>
      <c r="H2067" s="28">
        <f>G2067*D2067</f>
        <v/>
      </c>
      <c r="I2067" s="30">
        <f>SUMIFS(MasterSheet!L:L, MasterSheet!B:B, A2067, MasterSheet!D:D, B2067, MasterSheet!H:H, C2067)</f>
        <v/>
      </c>
      <c r="J2067" s="30">
        <f>I2067*D2067</f>
        <v/>
      </c>
      <c r="K2067" s="23">
        <f>UPPER(VLOOKUP(C2067,MasterSheet!H:U,14,))</f>
        <v/>
      </c>
    </row>
    <row r="2068">
      <c r="A2068" s="23" t="n">
        <v>90231174</v>
      </c>
      <c r="B2068" s="32" t="n">
        <v>45894</v>
      </c>
      <c r="C2068" s="23" t="inlineStr">
        <is>
          <t>A303-936A</t>
        </is>
      </c>
      <c r="D2068" s="23">
        <f>_xlfn.XLOOKUP(C2068,MasterSheet!H:H,MasterSheet!F:F)</f>
        <v/>
      </c>
      <c r="E2068" s="24">
        <f>SUMIFS(MasterSheet!J:J, MasterSheet!B:B, A2068, MasterSheet!D:D, B2068, MasterSheet!H:H, C2068)</f>
        <v/>
      </c>
      <c r="F2068" s="24">
        <f>E2068*D2068</f>
        <v/>
      </c>
      <c r="G2068" s="28">
        <f>SUMIFS(MasterSheet!K:K, MasterSheet!B:B, A2068, MasterSheet!D:D, B2068, MasterSheet!H:H, C2068)</f>
        <v/>
      </c>
      <c r="H2068" s="28">
        <f>G2068*D2068</f>
        <v/>
      </c>
      <c r="I2068" s="30">
        <f>SUMIFS(MasterSheet!L:L, MasterSheet!B:B, A2068, MasterSheet!D:D, B2068, MasterSheet!H:H, C2068)</f>
        <v/>
      </c>
      <c r="J2068" s="30">
        <f>I2068*D2068</f>
        <v/>
      </c>
      <c r="K2068" s="23">
        <f>UPPER(VLOOKUP(C2068,MasterSheet!H:U,14,))</f>
        <v/>
      </c>
    </row>
    <row r="2069">
      <c r="A2069" s="23" t="n">
        <v>90231174</v>
      </c>
      <c r="B2069" s="32" t="n">
        <v>45894</v>
      </c>
      <c r="C2069" s="23" t="inlineStr">
        <is>
          <t>A100-105P</t>
        </is>
      </c>
      <c r="D2069" s="23">
        <f>_xlfn.XLOOKUP(C2069,MasterSheet!H:H,MasterSheet!F:F)</f>
        <v/>
      </c>
      <c r="E2069" s="24">
        <f>SUMIFS(MasterSheet!J:J, MasterSheet!B:B, A2069, MasterSheet!D:D, B2069, MasterSheet!H:H, C2069)</f>
        <v/>
      </c>
      <c r="F2069" s="24">
        <f>E2069*D2069</f>
        <v/>
      </c>
      <c r="G2069" s="28">
        <f>SUMIFS(MasterSheet!K:K, MasterSheet!B:B, A2069, MasterSheet!D:D, B2069, MasterSheet!H:H, C2069)</f>
        <v/>
      </c>
      <c r="H2069" s="28">
        <f>G2069*D2069</f>
        <v/>
      </c>
      <c r="I2069" s="30">
        <f>SUMIFS(MasterSheet!L:L, MasterSheet!B:B, A2069, MasterSheet!D:D, B2069, MasterSheet!H:H, C2069)</f>
        <v/>
      </c>
      <c r="J2069" s="30">
        <f>I2069*D2069</f>
        <v/>
      </c>
      <c r="K2069" s="23">
        <f>UPPER(VLOOKUP(C2069,MasterSheet!H:U,14,))</f>
        <v/>
      </c>
    </row>
    <row r="2070">
      <c r="A2070" s="23" t="n">
        <v>90231174</v>
      </c>
      <c r="B2070" s="32" t="n">
        <v>45894</v>
      </c>
      <c r="C2070" s="23" t="inlineStr">
        <is>
          <t>A100-117P</t>
        </is>
      </c>
      <c r="D2070" s="23">
        <f>_xlfn.XLOOKUP(C2070,MasterSheet!H:H,MasterSheet!F:F)</f>
        <v/>
      </c>
      <c r="E2070" s="24">
        <f>SUMIFS(MasterSheet!J:J, MasterSheet!B:B, A2070, MasterSheet!D:D, B2070, MasterSheet!H:H, C2070)</f>
        <v/>
      </c>
      <c r="F2070" s="24">
        <f>E2070*D2070</f>
        <v/>
      </c>
      <c r="G2070" s="28">
        <f>SUMIFS(MasterSheet!K:K, MasterSheet!B:B, A2070, MasterSheet!D:D, B2070, MasterSheet!H:H, C2070)</f>
        <v/>
      </c>
      <c r="H2070" s="28">
        <f>G2070*D2070</f>
        <v/>
      </c>
      <c r="I2070" s="30">
        <f>SUMIFS(MasterSheet!L:L, MasterSheet!B:B, A2070, MasterSheet!D:D, B2070, MasterSheet!H:H, C2070)</f>
        <v/>
      </c>
      <c r="J2070" s="30">
        <f>I2070*D2070</f>
        <v/>
      </c>
      <c r="K2070" s="23">
        <f>UPPER(VLOOKUP(C2070,MasterSheet!H:U,14,))</f>
        <v/>
      </c>
    </row>
    <row r="2071">
      <c r="A2071" s="23" t="n">
        <v>921468</v>
      </c>
      <c r="B2071" s="32" t="n">
        <v>45894</v>
      </c>
      <c r="C2071" s="23" t="inlineStr">
        <is>
          <t>MBS35586</t>
        </is>
      </c>
      <c r="D2071" s="23">
        <f>_xlfn.XLOOKUP(C2071,MasterSheet!H:H,MasterSheet!F:F)</f>
        <v/>
      </c>
      <c r="E2071" s="24">
        <f>SUMIFS(MasterSheet!J:J, MasterSheet!B:B, A2071, MasterSheet!D:D, B2071, MasterSheet!H:H, C2071)</f>
        <v/>
      </c>
      <c r="F2071" s="24">
        <f>E2071*D2071</f>
        <v/>
      </c>
      <c r="G2071" s="28">
        <f>SUMIFS(MasterSheet!K:K, MasterSheet!B:B, A2071, MasterSheet!D:D, B2071, MasterSheet!H:H, C2071)</f>
        <v/>
      </c>
      <c r="H2071" s="28">
        <f>G2071*D2071</f>
        <v/>
      </c>
      <c r="I2071" s="30">
        <f>SUMIFS(MasterSheet!L:L, MasterSheet!B:B, A2071, MasterSheet!D:D, B2071, MasterSheet!H:H, C2071)</f>
        <v/>
      </c>
      <c r="J2071" s="30">
        <f>I2071*D2071</f>
        <v/>
      </c>
      <c r="K2071" s="23">
        <f>UPPER(VLOOKUP(C2071,MasterSheet!H:U,14,))</f>
        <v/>
      </c>
    </row>
    <row r="2072">
      <c r="A2072" s="23" t="n">
        <v>177846</v>
      </c>
      <c r="B2072" s="32" t="n">
        <v>45894</v>
      </c>
      <c r="C2072" s="23" t="inlineStr">
        <is>
          <t>BE0095</t>
        </is>
      </c>
      <c r="D2072" s="23">
        <f>_xlfn.XLOOKUP(C2072,MasterSheet!H:H,MasterSheet!F:F)</f>
        <v/>
      </c>
      <c r="E2072" s="24">
        <f>SUMIFS(MasterSheet!J:J, MasterSheet!B:B, A2072, MasterSheet!D:D, B2072, MasterSheet!H:H, C2072)</f>
        <v/>
      </c>
      <c r="F2072" s="24">
        <f>E2072*D2072</f>
        <v/>
      </c>
      <c r="G2072" s="28">
        <f>SUMIFS(MasterSheet!K:K, MasterSheet!B:B, A2072, MasterSheet!D:D, B2072, MasterSheet!H:H, C2072)</f>
        <v/>
      </c>
      <c r="H2072" s="28">
        <f>G2072*D2072</f>
        <v/>
      </c>
      <c r="I2072" s="30">
        <f>SUMIFS(MasterSheet!L:L, MasterSheet!B:B, A2072, MasterSheet!D:D, B2072, MasterSheet!H:H, C2072)</f>
        <v/>
      </c>
      <c r="J2072" s="30">
        <f>I2072*D2072</f>
        <v/>
      </c>
      <c r="K2072" s="23">
        <f>UPPER(VLOOKUP(C2072,MasterSheet!H:U,14,))</f>
        <v/>
      </c>
    </row>
    <row r="2073">
      <c r="A2073" s="23" t="inlineStr">
        <is>
          <t>int-250811-11</t>
        </is>
      </c>
      <c r="B2073" s="32" t="n">
        <v>45891</v>
      </c>
      <c r="C2073" s="23" t="n">
        <v>25021.5</v>
      </c>
      <c r="D2073" s="23">
        <f>_xlfn.XLOOKUP(C2073,MasterSheet!H:H,MasterSheet!F:F)</f>
        <v/>
      </c>
      <c r="E2073" s="24">
        <f>SUMIFS(MasterSheet!J:J, MasterSheet!B:B, A2073, MasterSheet!D:D, B2073, MasterSheet!H:H, C2073)</f>
        <v/>
      </c>
      <c r="F2073" s="24">
        <f>E2073*D2073</f>
        <v/>
      </c>
      <c r="G2073" s="28">
        <f>SUMIFS(MasterSheet!K:K, MasterSheet!B:B, A2073, MasterSheet!D:D, B2073, MasterSheet!H:H, C2073)</f>
        <v/>
      </c>
      <c r="H2073" s="28">
        <f>G2073*D2073</f>
        <v/>
      </c>
      <c r="I2073" s="30">
        <f>SUMIFS(MasterSheet!L:L, MasterSheet!B:B, A2073, MasterSheet!D:D, B2073, MasterSheet!H:H, C2073)</f>
        <v/>
      </c>
      <c r="J2073" s="30">
        <f>I2073*D2073</f>
        <v/>
      </c>
      <c r="K2073" s="23">
        <f>UPPER(VLOOKUP(C2073,MasterSheet!H:U,14,))</f>
        <v/>
      </c>
    </row>
    <row r="2074">
      <c r="A2074" s="23" t="inlineStr">
        <is>
          <t>Opening Stock</t>
        </is>
      </c>
      <c r="B2074" s="32" t="n">
        <v>45808</v>
      </c>
      <c r="C2074" s="23" t="n">
        <v>16532</v>
      </c>
      <c r="D2074" s="23">
        <f>_xlfn.XLOOKUP(C2074,MasterSheet!H:H,MasterSheet!F:F)</f>
        <v/>
      </c>
      <c r="E2074" s="24">
        <f>SUMIFS(MasterSheet!J:J, MasterSheet!B:B, A2074, MasterSheet!D:D, B2074, MasterSheet!H:H, C2074)</f>
        <v/>
      </c>
      <c r="F2074" s="24">
        <f>E2074*D2074</f>
        <v/>
      </c>
      <c r="G2074" s="28">
        <f>SUMIFS(MasterSheet!K:K, MasterSheet!B:B, A2074, MasterSheet!D:D, B2074, MasterSheet!H:H, C2074)</f>
        <v/>
      </c>
      <c r="H2074" s="28">
        <f>G2074*D2074</f>
        <v/>
      </c>
      <c r="I2074" s="30">
        <f>SUMIFS(MasterSheet!L:L, MasterSheet!B:B, A2074, MasterSheet!D:D, B2074, MasterSheet!H:H, C2074)</f>
        <v/>
      </c>
      <c r="J2074" s="30">
        <f>I2074*D2074</f>
        <v/>
      </c>
      <c r="K2074" s="23">
        <f>UPPER(VLOOKUP(C2074,MasterSheet!H:U,14,))</f>
        <v/>
      </c>
    </row>
    <row r="2075">
      <c r="A2075" s="23" t="inlineStr">
        <is>
          <t>Opening Stock</t>
        </is>
      </c>
      <c r="B2075" s="32" t="n">
        <v>45808</v>
      </c>
      <c r="C2075" s="23" t="n">
        <v>16533</v>
      </c>
      <c r="D2075" s="23">
        <f>_xlfn.XLOOKUP(C2075,MasterSheet!H:H,MasterSheet!F:F)</f>
        <v/>
      </c>
      <c r="E2075" s="24">
        <f>SUMIFS(MasterSheet!J:J, MasterSheet!B:B, A2075, MasterSheet!D:D, B2075, MasterSheet!H:H, C2075)</f>
        <v/>
      </c>
      <c r="F2075" s="24">
        <f>E2075*D2075</f>
        <v/>
      </c>
      <c r="G2075" s="28">
        <f>SUMIFS(MasterSheet!K:K, MasterSheet!B:B, A2075, MasterSheet!D:D, B2075, MasterSheet!H:H, C2075)</f>
        <v/>
      </c>
      <c r="H2075" s="28">
        <f>G2075*D2075</f>
        <v/>
      </c>
      <c r="I2075" s="30">
        <f>SUMIFS(MasterSheet!L:L, MasterSheet!B:B, A2075, MasterSheet!D:D, B2075, MasterSheet!H:H, C2075)</f>
        <v/>
      </c>
      <c r="J2075" s="30">
        <f>I2075*D2075</f>
        <v/>
      </c>
      <c r="K2075" s="23">
        <f>UPPER(VLOOKUP(C2075,MasterSheet!H:U,14,))</f>
        <v/>
      </c>
    </row>
    <row r="2076">
      <c r="A2076" s="23" t="inlineStr">
        <is>
          <t>Opening Stock</t>
        </is>
      </c>
      <c r="B2076" s="32" t="n">
        <v>45808</v>
      </c>
      <c r="C2076" s="23" t="n">
        <v>16537</v>
      </c>
      <c r="D2076" s="23">
        <f>_xlfn.XLOOKUP(C2076,MasterSheet!H:H,MasterSheet!F:F)</f>
        <v/>
      </c>
      <c r="E2076" s="24">
        <f>SUMIFS(MasterSheet!J:J, MasterSheet!B:B, A2076, MasterSheet!D:D, B2076, MasterSheet!H:H, C2076)</f>
        <v/>
      </c>
      <c r="F2076" s="24">
        <f>E2076*D2076</f>
        <v/>
      </c>
      <c r="G2076" s="28">
        <f>SUMIFS(MasterSheet!K:K, MasterSheet!B:B, A2076, MasterSheet!D:D, B2076, MasterSheet!H:H, C2076)</f>
        <v/>
      </c>
      <c r="H2076" s="28">
        <f>G2076*D2076</f>
        <v/>
      </c>
      <c r="I2076" s="30">
        <f>SUMIFS(MasterSheet!L:L, MasterSheet!B:B, A2076, MasterSheet!D:D, B2076, MasterSheet!H:H, C2076)</f>
        <v/>
      </c>
      <c r="J2076" s="30">
        <f>I2076*D2076</f>
        <v/>
      </c>
      <c r="K2076" s="23">
        <f>UPPER(VLOOKUP(C2076,MasterSheet!H:U,14,))</f>
        <v/>
      </c>
    </row>
    <row r="2077">
      <c r="A2077" s="23" t="inlineStr">
        <is>
          <t>Opening Stock</t>
        </is>
      </c>
      <c r="B2077" s="32" t="n">
        <v>45808</v>
      </c>
      <c r="C2077" s="23" t="inlineStr">
        <is>
          <t>VS0121</t>
        </is>
      </c>
      <c r="D2077" s="23">
        <f>_xlfn.XLOOKUP(C2077,MasterSheet!H:H,MasterSheet!F:F)</f>
        <v/>
      </c>
      <c r="E2077" s="24">
        <f>SUMIFS(MasterSheet!J:J, MasterSheet!B:B, A2077, MasterSheet!D:D, B2077, MasterSheet!H:H, C2077)</f>
        <v/>
      </c>
      <c r="F2077" s="24">
        <f>E2077*D2077</f>
        <v/>
      </c>
      <c r="G2077" s="28">
        <f>SUMIFS(MasterSheet!K:K, MasterSheet!B:B, A2077, MasterSheet!D:D, B2077, MasterSheet!H:H, C2077)</f>
        <v/>
      </c>
      <c r="H2077" s="28">
        <f>G2077*D2077</f>
        <v/>
      </c>
      <c r="I2077" s="30">
        <f>SUMIFS(MasterSheet!L:L, MasterSheet!B:B, A2077, MasterSheet!D:D, B2077, MasterSheet!H:H, C2077)</f>
        <v/>
      </c>
      <c r="J2077" s="30">
        <f>I2077*D2077</f>
        <v/>
      </c>
      <c r="K2077" s="23">
        <f>UPPER(VLOOKUP(C2077,MasterSheet!H:U,14,))</f>
        <v/>
      </c>
    </row>
    <row r="2078">
      <c r="A2078" s="23" t="inlineStr">
        <is>
          <t>Opening Stock</t>
        </is>
      </c>
      <c r="B2078" s="32" t="n">
        <v>45808</v>
      </c>
      <c r="C2078" s="23" t="inlineStr">
        <is>
          <t>VS0191</t>
        </is>
      </c>
      <c r="D2078" s="23">
        <f>_xlfn.XLOOKUP(C2078,MasterSheet!H:H,MasterSheet!F:F)</f>
        <v/>
      </c>
      <c r="E2078" s="24">
        <f>SUMIFS(MasterSheet!J:J, MasterSheet!B:B, A2078, MasterSheet!D:D, B2078, MasterSheet!H:H, C2078)</f>
        <v/>
      </c>
      <c r="F2078" s="24">
        <f>E2078*D2078</f>
        <v/>
      </c>
      <c r="G2078" s="28">
        <f>SUMIFS(MasterSheet!K:K, MasterSheet!B:B, A2078, MasterSheet!D:D, B2078, MasterSheet!H:H, C2078)</f>
        <v/>
      </c>
      <c r="H2078" s="28">
        <f>G2078*D2078</f>
        <v/>
      </c>
      <c r="I2078" s="30">
        <f>SUMIFS(MasterSheet!L:L, MasterSheet!B:B, A2078, MasterSheet!D:D, B2078, MasterSheet!H:H, C2078)</f>
        <v/>
      </c>
      <c r="J2078" s="30">
        <f>I2078*D2078</f>
        <v/>
      </c>
      <c r="K2078" s="23">
        <f>UPPER(VLOOKUP(C2078,MasterSheet!H:U,14,))</f>
        <v/>
      </c>
    </row>
    <row r="2079">
      <c r="A2079" s="23" t="inlineStr">
        <is>
          <t>Opening Stock</t>
        </is>
      </c>
      <c r="B2079" s="32" t="n">
        <v>45808</v>
      </c>
      <c r="C2079" s="23" t="inlineStr">
        <is>
          <t>VS0141</t>
        </is>
      </c>
      <c r="D2079" s="23">
        <f>_xlfn.XLOOKUP(C2079,MasterSheet!H:H,MasterSheet!F:F)</f>
        <v/>
      </c>
      <c r="E2079" s="24">
        <f>SUMIFS(MasterSheet!J:J, MasterSheet!B:B, A2079, MasterSheet!D:D, B2079, MasterSheet!H:H, C2079)</f>
        <v/>
      </c>
      <c r="F2079" s="24">
        <f>E2079*D2079</f>
        <v/>
      </c>
      <c r="G2079" s="28">
        <f>SUMIFS(MasterSheet!K:K, MasterSheet!B:B, A2079, MasterSheet!D:D, B2079, MasterSheet!H:H, C2079)</f>
        <v/>
      </c>
      <c r="H2079" s="28">
        <f>G2079*D2079</f>
        <v/>
      </c>
      <c r="I2079" s="30">
        <f>SUMIFS(MasterSheet!L:L, MasterSheet!B:B, A2079, MasterSheet!D:D, B2079, MasterSheet!H:H, C2079)</f>
        <v/>
      </c>
      <c r="J2079" s="30">
        <f>I2079*D2079</f>
        <v/>
      </c>
      <c r="K2079" s="23">
        <f>UPPER(VLOOKUP(C2079,MasterSheet!H:U,14,))</f>
        <v/>
      </c>
    </row>
    <row r="2080">
      <c r="A2080" s="23" t="inlineStr">
        <is>
          <t>Opening Stock</t>
        </is>
      </c>
      <c r="B2080" s="32" t="n">
        <v>45808</v>
      </c>
      <c r="C2080" s="23" t="inlineStr">
        <is>
          <t>15407-47-MIN</t>
        </is>
      </c>
      <c r="D2080" s="23">
        <f>_xlfn.XLOOKUP(C2080,MasterSheet!H:H,MasterSheet!F:F)</f>
        <v/>
      </c>
      <c r="E2080" s="24">
        <f>SUMIFS(MasterSheet!J:J, MasterSheet!B:B, A2080, MasterSheet!D:D, B2080, MasterSheet!H:H, C2080)</f>
        <v/>
      </c>
      <c r="F2080" s="24">
        <f>E2080*D2080</f>
        <v/>
      </c>
      <c r="G2080" s="28">
        <f>SUMIFS(MasterSheet!K:K, MasterSheet!B:B, A2080, MasterSheet!D:D, B2080, MasterSheet!H:H, C2080)</f>
        <v/>
      </c>
      <c r="H2080" s="28">
        <f>G2080*D2080</f>
        <v/>
      </c>
      <c r="I2080" s="30">
        <f>SUMIFS(MasterSheet!L:L, MasterSheet!B:B, A2080, MasterSheet!D:D, B2080, MasterSheet!H:H, C2080)</f>
        <v/>
      </c>
      <c r="J2080" s="30">
        <f>I2080*D2080</f>
        <v/>
      </c>
      <c r="K2080" s="23">
        <f>UPPER(VLOOKUP(C2080,MasterSheet!H:U,14,))</f>
        <v/>
      </c>
    </row>
    <row r="2081">
      <c r="A2081" s="23" t="inlineStr">
        <is>
          <t>Opening Stock</t>
        </is>
      </c>
      <c r="B2081" s="32" t="n">
        <v>45808</v>
      </c>
      <c r="C2081" s="23" t="inlineStr">
        <is>
          <t>VS04T01</t>
        </is>
      </c>
      <c r="D2081" s="23">
        <f>_xlfn.XLOOKUP(C2081,MasterSheet!H:H,MasterSheet!F:F)</f>
        <v/>
      </c>
      <c r="E2081" s="24">
        <f>SUMIFS(MasterSheet!J:J, MasterSheet!B:B, A2081, MasterSheet!D:D, B2081, MasterSheet!H:H, C2081)</f>
        <v/>
      </c>
      <c r="F2081" s="24">
        <f>E2081*D2081</f>
        <v/>
      </c>
      <c r="G2081" s="28">
        <f>SUMIFS(MasterSheet!K:K, MasterSheet!B:B, A2081, MasterSheet!D:D, B2081, MasterSheet!H:H, C2081)</f>
        <v/>
      </c>
      <c r="H2081" s="28">
        <f>G2081*D2081</f>
        <v/>
      </c>
      <c r="I2081" s="30">
        <f>SUMIFS(MasterSheet!L:L, MasterSheet!B:B, A2081, MasterSheet!D:D, B2081, MasterSheet!H:H, C2081)</f>
        <v/>
      </c>
      <c r="J2081" s="30">
        <f>I2081*D2081</f>
        <v/>
      </c>
      <c r="K2081" s="23">
        <f>UPPER(VLOOKUP(C2081,MasterSheet!H:U,14,))</f>
        <v/>
      </c>
    </row>
    <row r="2082">
      <c r="A2082" s="23" t="inlineStr">
        <is>
          <t>Opening Stock</t>
        </is>
      </c>
      <c r="B2082" s="32" t="n">
        <v>45808</v>
      </c>
      <c r="C2082" s="23" t="inlineStr">
        <is>
          <t>VS15T91</t>
        </is>
      </c>
      <c r="D2082" s="23">
        <f>_xlfn.XLOOKUP(C2082,MasterSheet!H:H,MasterSheet!F:F)</f>
        <v/>
      </c>
      <c r="E2082" s="24">
        <f>SUMIFS(MasterSheet!J:J, MasterSheet!B:B, A2082, MasterSheet!D:D, B2082, MasterSheet!H:H, C2082)</f>
        <v/>
      </c>
      <c r="F2082" s="24">
        <f>E2082*D2082</f>
        <v/>
      </c>
      <c r="G2082" s="28">
        <f>SUMIFS(MasterSheet!K:K, MasterSheet!B:B, A2082, MasterSheet!D:D, B2082, MasterSheet!H:H, C2082)</f>
        <v/>
      </c>
      <c r="H2082" s="28">
        <f>G2082*D2082</f>
        <v/>
      </c>
      <c r="I2082" s="30">
        <f>SUMIFS(MasterSheet!L:L, MasterSheet!B:B, A2082, MasterSheet!D:D, B2082, MasterSheet!H:H, C2082)</f>
        <v/>
      </c>
      <c r="J2082" s="30">
        <f>I2082*D2082</f>
        <v/>
      </c>
      <c r="K2082" s="23">
        <f>UPPER(VLOOKUP(C2082,MasterSheet!H:U,14,))</f>
        <v/>
      </c>
    </row>
    <row r="2083">
      <c r="A2083" s="23" t="inlineStr">
        <is>
          <t>Opening Stock</t>
        </is>
      </c>
      <c r="B2083" s="32" t="n">
        <v>45808</v>
      </c>
      <c r="C2083" s="23" t="inlineStr">
        <is>
          <t>VS15T01</t>
        </is>
      </c>
      <c r="D2083" s="23">
        <f>_xlfn.XLOOKUP(C2083,MasterSheet!H:H,MasterSheet!F:F)</f>
        <v/>
      </c>
      <c r="E2083" s="24">
        <f>SUMIFS(MasterSheet!J:J, MasterSheet!B:B, A2083, MasterSheet!D:D, B2083, MasterSheet!H:H, C2083)</f>
        <v/>
      </c>
      <c r="F2083" s="24">
        <f>E2083*D2083</f>
        <v/>
      </c>
      <c r="G2083" s="28">
        <f>SUMIFS(MasterSheet!K:K, MasterSheet!B:B, A2083, MasterSheet!D:D, B2083, MasterSheet!H:H, C2083)</f>
        <v/>
      </c>
      <c r="H2083" s="28">
        <f>G2083*D2083</f>
        <v/>
      </c>
      <c r="I2083" s="30">
        <f>SUMIFS(MasterSheet!L:L, MasterSheet!B:B, A2083, MasterSheet!D:D, B2083, MasterSheet!H:H, C2083)</f>
        <v/>
      </c>
      <c r="J2083" s="30">
        <f>I2083*D2083</f>
        <v/>
      </c>
      <c r="K2083" s="23">
        <f>UPPER(VLOOKUP(C2083,MasterSheet!H:U,14,))</f>
        <v/>
      </c>
    </row>
    <row r="2084">
      <c r="A2084" s="23" t="inlineStr">
        <is>
          <t>Opening Stock</t>
        </is>
      </c>
      <c r="B2084" s="32" t="n">
        <v>45808</v>
      </c>
      <c r="C2084" s="23" t="inlineStr">
        <is>
          <t>VS15T21</t>
        </is>
      </c>
      <c r="D2084" s="23">
        <f>_xlfn.XLOOKUP(C2084,MasterSheet!H:H,MasterSheet!F:F)</f>
        <v/>
      </c>
      <c r="E2084" s="24">
        <f>SUMIFS(MasterSheet!J:J, MasterSheet!B:B, A2084, MasterSheet!D:D, B2084, MasterSheet!H:H, C2084)</f>
        <v/>
      </c>
      <c r="F2084" s="24">
        <f>E2084*D2084</f>
        <v/>
      </c>
      <c r="G2084" s="28">
        <f>SUMIFS(MasterSheet!K:K, MasterSheet!B:B, A2084, MasterSheet!D:D, B2084, MasterSheet!H:H, C2084)</f>
        <v/>
      </c>
      <c r="H2084" s="28">
        <f>G2084*D2084</f>
        <v/>
      </c>
      <c r="I2084" s="30">
        <f>SUMIFS(MasterSheet!L:L, MasterSheet!B:B, A2084, MasterSheet!D:D, B2084, MasterSheet!H:H, C2084)</f>
        <v/>
      </c>
      <c r="J2084" s="30">
        <f>I2084*D2084</f>
        <v/>
      </c>
      <c r="K2084" s="23">
        <f>UPPER(VLOOKUP(C2084,MasterSheet!H:U,14,))</f>
        <v/>
      </c>
    </row>
    <row r="2085">
      <c r="A2085" s="23" t="inlineStr">
        <is>
          <t>Opening Stock</t>
        </is>
      </c>
      <c r="B2085" s="32" t="n">
        <v>45808</v>
      </c>
      <c r="C2085" s="23" t="inlineStr">
        <is>
          <t>VS2051</t>
        </is>
      </c>
      <c r="D2085" s="23">
        <f>_xlfn.XLOOKUP(C2085,MasterSheet!H:H,MasterSheet!F:F)</f>
        <v/>
      </c>
      <c r="E2085" s="24">
        <f>SUMIFS(MasterSheet!J:J, MasterSheet!B:B, A2085, MasterSheet!D:D, B2085, MasterSheet!H:H, C2085)</f>
        <v/>
      </c>
      <c r="F2085" s="24">
        <f>E2085*D2085</f>
        <v/>
      </c>
      <c r="G2085" s="28">
        <f>SUMIFS(MasterSheet!K:K, MasterSheet!B:B, A2085, MasterSheet!D:D, B2085, MasterSheet!H:H, C2085)</f>
        <v/>
      </c>
      <c r="H2085" s="28">
        <f>G2085*D2085</f>
        <v/>
      </c>
      <c r="I2085" s="30">
        <f>SUMIFS(MasterSheet!L:L, MasterSheet!B:B, A2085, MasterSheet!D:D, B2085, MasterSheet!H:H, C2085)</f>
        <v/>
      </c>
      <c r="J2085" s="30">
        <f>I2085*D2085</f>
        <v/>
      </c>
      <c r="K2085" s="23">
        <f>UPPER(VLOOKUP(C2085,MasterSheet!H:U,14,))</f>
        <v/>
      </c>
    </row>
    <row r="2086">
      <c r="A2086" s="23" t="inlineStr">
        <is>
          <t>Opening Stock</t>
        </is>
      </c>
      <c r="B2086" s="32" t="n">
        <v>45808</v>
      </c>
      <c r="C2086" s="23" t="inlineStr">
        <is>
          <t>VS15TR01</t>
        </is>
      </c>
      <c r="D2086" s="23">
        <f>_xlfn.XLOOKUP(C2086,MasterSheet!H:H,MasterSheet!F:F)</f>
        <v/>
      </c>
      <c r="E2086" s="24">
        <f>SUMIFS(MasterSheet!J:J, MasterSheet!B:B, A2086, MasterSheet!D:D, B2086, MasterSheet!H:H, C2086)</f>
        <v/>
      </c>
      <c r="F2086" s="24">
        <f>E2086*D2086</f>
        <v/>
      </c>
      <c r="G2086" s="28">
        <f>SUMIFS(MasterSheet!K:K, MasterSheet!B:B, A2086, MasterSheet!D:D, B2086, MasterSheet!H:H, C2086)</f>
        <v/>
      </c>
      <c r="H2086" s="28">
        <f>G2086*D2086</f>
        <v/>
      </c>
      <c r="I2086" s="30">
        <f>SUMIFS(MasterSheet!L:L, MasterSheet!B:B, A2086, MasterSheet!D:D, B2086, MasterSheet!H:H, C2086)</f>
        <v/>
      </c>
      <c r="J2086" s="30">
        <f>I2086*D2086</f>
        <v/>
      </c>
      <c r="K2086" s="23">
        <f>UPPER(VLOOKUP(C2086,MasterSheet!H:U,14,))</f>
        <v/>
      </c>
    </row>
    <row r="2087">
      <c r="A2087" s="23" t="inlineStr">
        <is>
          <t>Opening Stock</t>
        </is>
      </c>
      <c r="B2087" s="32" t="n">
        <v>45808</v>
      </c>
      <c r="C2087" s="23" t="inlineStr">
        <is>
          <t>VS15TR21</t>
        </is>
      </c>
      <c r="D2087" s="23">
        <f>_xlfn.XLOOKUP(C2087,MasterSheet!H:H,MasterSheet!F:F)</f>
        <v/>
      </c>
      <c r="E2087" s="24">
        <f>SUMIFS(MasterSheet!J:J, MasterSheet!B:B, A2087, MasterSheet!D:D, B2087, MasterSheet!H:H, C2087)</f>
        <v/>
      </c>
      <c r="F2087" s="24">
        <f>E2087*D2087</f>
        <v/>
      </c>
      <c r="G2087" s="28">
        <f>SUMIFS(MasterSheet!K:K, MasterSheet!B:B, A2087, MasterSheet!D:D, B2087, MasterSheet!H:H, C2087)</f>
        <v/>
      </c>
      <c r="H2087" s="28">
        <f>G2087*D2087</f>
        <v/>
      </c>
      <c r="I2087" s="30">
        <f>SUMIFS(MasterSheet!L:L, MasterSheet!B:B, A2087, MasterSheet!D:D, B2087, MasterSheet!H:H, C2087)</f>
        <v/>
      </c>
      <c r="J2087" s="30">
        <f>I2087*D2087</f>
        <v/>
      </c>
      <c r="K2087" s="23">
        <f>UPPER(VLOOKUP(C2087,MasterSheet!H:U,14,))</f>
        <v/>
      </c>
    </row>
    <row r="2088">
      <c r="A2088" s="23" t="inlineStr">
        <is>
          <t>Opening Stock</t>
        </is>
      </c>
      <c r="B2088" s="32" t="n">
        <v>45808</v>
      </c>
      <c r="C2088" s="23" t="inlineStr">
        <is>
          <t>LH-729090</t>
        </is>
      </c>
      <c r="D2088" s="23">
        <f>_xlfn.XLOOKUP(C2088,MasterSheet!H:H,MasterSheet!F:F)</f>
        <v/>
      </c>
      <c r="E2088" s="24">
        <f>SUMIFS(MasterSheet!J:J, MasterSheet!B:B, A2088, MasterSheet!D:D, B2088, MasterSheet!H:H, C2088)</f>
        <v/>
      </c>
      <c r="F2088" s="24">
        <f>E2088*D2088</f>
        <v/>
      </c>
      <c r="G2088" s="28">
        <f>SUMIFS(MasterSheet!K:K, MasterSheet!B:B, A2088, MasterSheet!D:D, B2088, MasterSheet!H:H, C2088)</f>
        <v/>
      </c>
      <c r="H2088" s="28">
        <f>G2088*D2088</f>
        <v/>
      </c>
      <c r="I2088" s="30">
        <f>SUMIFS(MasterSheet!L:L, MasterSheet!B:B, A2088, MasterSheet!D:D, B2088, MasterSheet!H:H, C2088)</f>
        <v/>
      </c>
      <c r="J2088" s="30">
        <f>I2088*D2088</f>
        <v/>
      </c>
      <c r="K2088" s="23">
        <f>UPPER(VLOOKUP(C2088,MasterSheet!H:U,14,))</f>
        <v/>
      </c>
    </row>
    <row r="2089">
      <c r="A2089" s="23" t="inlineStr">
        <is>
          <t>Opening Stock</t>
        </is>
      </c>
      <c r="B2089" s="32" t="n">
        <v>45808</v>
      </c>
      <c r="C2089" s="23" t="inlineStr">
        <is>
          <t>LH-729020</t>
        </is>
      </c>
      <c r="D2089" s="23">
        <f>_xlfn.XLOOKUP(C2089,MasterSheet!H:H,MasterSheet!F:F)</f>
        <v/>
      </c>
      <c r="E2089" s="24">
        <f>SUMIFS(MasterSheet!J:J, MasterSheet!B:B, A2089, MasterSheet!D:D, B2089, MasterSheet!H:H, C2089)</f>
        <v/>
      </c>
      <c r="F2089" s="24">
        <f>E2089*D2089</f>
        <v/>
      </c>
      <c r="G2089" s="28">
        <f>SUMIFS(MasterSheet!K:K, MasterSheet!B:B, A2089, MasterSheet!D:D, B2089, MasterSheet!H:H, C2089)</f>
        <v/>
      </c>
      <c r="H2089" s="28">
        <f>G2089*D2089</f>
        <v/>
      </c>
      <c r="I2089" s="30">
        <f>SUMIFS(MasterSheet!L:L, MasterSheet!B:B, A2089, MasterSheet!D:D, B2089, MasterSheet!H:H, C2089)</f>
        <v/>
      </c>
      <c r="J2089" s="30">
        <f>I2089*D2089</f>
        <v/>
      </c>
      <c r="K2089" s="23">
        <f>UPPER(VLOOKUP(C2089,MasterSheet!H:U,14,))</f>
        <v/>
      </c>
    </row>
    <row r="2090">
      <c r="A2090" s="23" t="inlineStr">
        <is>
          <t>251519301385</t>
        </is>
      </c>
      <c r="B2090" s="32" t="n">
        <v>45846</v>
      </c>
      <c r="C2090" s="23" t="inlineStr">
        <is>
          <t>LH-729240</t>
        </is>
      </c>
      <c r="D2090" s="23">
        <f>_xlfn.XLOOKUP(C2090,MasterSheet!H:H,MasterSheet!F:F)</f>
        <v/>
      </c>
      <c r="E2090" s="24">
        <f>SUMIFS(MasterSheet!J:J, MasterSheet!B:B, A2090, MasterSheet!D:D, B2090, MasterSheet!H:H, C2090)</f>
        <v/>
      </c>
      <c r="F2090" s="24">
        <f>E2090*D2090</f>
        <v/>
      </c>
      <c r="G2090" s="28">
        <f>SUMIFS(MasterSheet!K:K, MasterSheet!B:B, A2090, MasterSheet!D:D, B2090, MasterSheet!H:H, C2090)</f>
        <v/>
      </c>
      <c r="H2090" s="28">
        <f>G2090*D2090</f>
        <v/>
      </c>
      <c r="I2090" s="30">
        <f>SUMIFS(MasterSheet!L:L, MasterSheet!B:B, A2090, MasterSheet!D:D, B2090, MasterSheet!H:H, C2090)</f>
        <v/>
      </c>
      <c r="J2090" s="30">
        <f>I2090*D2090</f>
        <v/>
      </c>
      <c r="K2090" s="23">
        <f>UPPER(VLOOKUP(C2090,MasterSheet!H:U,14,))</f>
        <v/>
      </c>
    </row>
    <row r="2091">
      <c r="A2091" s="23" t="inlineStr">
        <is>
          <t>251519301385</t>
        </is>
      </c>
      <c r="B2091" s="32" t="n">
        <v>45846</v>
      </c>
      <c r="C2091" s="23" t="inlineStr">
        <is>
          <t>LH-729130</t>
        </is>
      </c>
      <c r="D2091" s="23">
        <f>_xlfn.XLOOKUP(C2091,MasterSheet!H:H,MasterSheet!F:F)</f>
        <v/>
      </c>
      <c r="E2091" s="24">
        <f>SUMIFS(MasterSheet!J:J, MasterSheet!B:B, A2091, MasterSheet!D:D, B2091, MasterSheet!H:H, C2091)</f>
        <v/>
      </c>
      <c r="F2091" s="24">
        <f>E2091*D2091</f>
        <v/>
      </c>
      <c r="G2091" s="28">
        <f>SUMIFS(MasterSheet!K:K, MasterSheet!B:B, A2091, MasterSheet!D:D, B2091, MasterSheet!H:H, C2091)</f>
        <v/>
      </c>
      <c r="H2091" s="28">
        <f>G2091*D2091</f>
        <v/>
      </c>
      <c r="I2091" s="30">
        <f>SUMIFS(MasterSheet!L:L, MasterSheet!B:B, A2091, MasterSheet!D:D, B2091, MasterSheet!H:H, C2091)</f>
        <v/>
      </c>
      <c r="J2091" s="30">
        <f>I2091*D2091</f>
        <v/>
      </c>
      <c r="K2091" s="23">
        <f>UPPER(VLOOKUP(C2091,MasterSheet!H:U,14,))</f>
        <v/>
      </c>
    </row>
    <row r="2092">
      <c r="A2092" s="23" t="inlineStr">
        <is>
          <t>251519301520</t>
        </is>
      </c>
      <c r="B2092" s="32" t="n">
        <v>45862</v>
      </c>
      <c r="C2092" s="23" t="inlineStr">
        <is>
          <t>LH-729230</t>
        </is>
      </c>
      <c r="D2092" s="23">
        <f>_xlfn.XLOOKUP(C2092,MasterSheet!H:H,MasterSheet!F:F)</f>
        <v/>
      </c>
      <c r="E2092" s="24">
        <f>SUMIFS(MasterSheet!J:J, MasterSheet!B:B, A2092, MasterSheet!D:D, B2092, MasterSheet!H:H, C2092)</f>
        <v/>
      </c>
      <c r="F2092" s="24">
        <f>E2092*D2092</f>
        <v/>
      </c>
      <c r="G2092" s="28">
        <f>SUMIFS(MasterSheet!K:K, MasterSheet!B:B, A2092, MasterSheet!D:D, B2092, MasterSheet!H:H, C2092)</f>
        <v/>
      </c>
      <c r="H2092" s="28">
        <f>G2092*D2092</f>
        <v/>
      </c>
      <c r="I2092" s="30">
        <f>SUMIFS(MasterSheet!L:L, MasterSheet!B:B, A2092, MasterSheet!D:D, B2092, MasterSheet!H:H, C2092)</f>
        <v/>
      </c>
      <c r="J2092" s="30">
        <f>I2092*D2092</f>
        <v/>
      </c>
      <c r="K2092" s="23">
        <f>UPPER(VLOOKUP(C2092,MasterSheet!H:U,14,))</f>
        <v/>
      </c>
    </row>
    <row r="2093">
      <c r="A2093" s="23" t="inlineStr">
        <is>
          <t>251519301520</t>
        </is>
      </c>
      <c r="B2093" s="32" t="n">
        <v>45862</v>
      </c>
      <c r="C2093" s="23" t="inlineStr">
        <is>
          <t>180E05------E</t>
        </is>
      </c>
      <c r="D2093" s="23">
        <f>_xlfn.XLOOKUP(C2093,MasterSheet!H:H,MasterSheet!F:F)</f>
        <v/>
      </c>
      <c r="E2093" s="24">
        <f>SUMIFS(MasterSheet!J:J, MasterSheet!B:B, A2093, MasterSheet!D:D, B2093, MasterSheet!H:H, C2093)</f>
        <v/>
      </c>
      <c r="F2093" s="24">
        <f>E2093*D2093</f>
        <v/>
      </c>
      <c r="G2093" s="28">
        <f>SUMIFS(MasterSheet!K:K, MasterSheet!B:B, A2093, MasterSheet!D:D, B2093, MasterSheet!H:H, C2093)</f>
        <v/>
      </c>
      <c r="H2093" s="28">
        <f>G2093*D2093</f>
        <v/>
      </c>
      <c r="I2093" s="30">
        <f>SUMIFS(MasterSheet!L:L, MasterSheet!B:B, A2093, MasterSheet!D:D, B2093, MasterSheet!H:H, C2093)</f>
        <v/>
      </c>
      <c r="J2093" s="30">
        <f>I2093*D2093</f>
        <v/>
      </c>
      <c r="K2093" s="23">
        <f>UPPER(VLOOKUP(C2093,MasterSheet!H:U,14,))</f>
        <v/>
      </c>
    </row>
    <row r="2094">
      <c r="A2094" s="23" t="inlineStr">
        <is>
          <t>251519301519</t>
        </is>
      </c>
      <c r="B2094" s="32" t="n">
        <v>45862</v>
      </c>
      <c r="C2094" s="23" t="inlineStr">
        <is>
          <t>180E05------E</t>
        </is>
      </c>
      <c r="D2094" s="23">
        <f>_xlfn.XLOOKUP(C2094,MasterSheet!H:H,MasterSheet!F:F)</f>
        <v/>
      </c>
      <c r="E2094" s="24">
        <f>SUMIFS(MasterSheet!J:J, MasterSheet!B:B, A2094, MasterSheet!D:D, B2094, MasterSheet!H:H, C2094)</f>
        <v/>
      </c>
      <c r="F2094" s="24">
        <f>E2094*D2094</f>
        <v/>
      </c>
      <c r="G2094" s="28">
        <f>SUMIFS(MasterSheet!K:K, MasterSheet!B:B, A2094, MasterSheet!D:D, B2094, MasterSheet!H:H, C2094)</f>
        <v/>
      </c>
      <c r="H2094" s="28">
        <f>G2094*D2094</f>
        <v/>
      </c>
      <c r="I2094" s="30">
        <f>SUMIFS(MasterSheet!L:L, MasterSheet!B:B, A2094, MasterSheet!D:D, B2094, MasterSheet!H:H, C2094)</f>
        <v/>
      </c>
      <c r="J2094" s="30">
        <f>I2094*D2094</f>
        <v/>
      </c>
      <c r="K2094" s="23">
        <f>UPPER(VLOOKUP(C2094,MasterSheet!H:U,14,))</f>
        <v/>
      </c>
    </row>
    <row r="2095">
      <c r="A2095" s="23" t="inlineStr">
        <is>
          <t>251519301519</t>
        </is>
      </c>
      <c r="B2095" s="32" t="n">
        <v>45862</v>
      </c>
      <c r="C2095" s="23" t="inlineStr">
        <is>
          <t>180F01-----2</t>
        </is>
      </c>
      <c r="D2095" s="23">
        <f>_xlfn.XLOOKUP(C2095,MasterSheet!H:H,MasterSheet!F:F)</f>
        <v/>
      </c>
      <c r="E2095" s="24">
        <f>SUMIFS(MasterSheet!J:J, MasterSheet!B:B, A2095, MasterSheet!D:D, B2095, MasterSheet!H:H, C2095)</f>
        <v/>
      </c>
      <c r="F2095" s="24">
        <f>E2095*D2095</f>
        <v/>
      </c>
      <c r="G2095" s="28">
        <f>SUMIFS(MasterSheet!K:K, MasterSheet!B:B, A2095, MasterSheet!D:D, B2095, MasterSheet!H:H, C2095)</f>
        <v/>
      </c>
      <c r="H2095" s="28">
        <f>G2095*D2095</f>
        <v/>
      </c>
      <c r="I2095" s="30">
        <f>SUMIFS(MasterSheet!L:L, MasterSheet!B:B, A2095, MasterSheet!D:D, B2095, MasterSheet!H:H, C2095)</f>
        <v/>
      </c>
      <c r="J2095" s="30">
        <f>I2095*D2095</f>
        <v/>
      </c>
      <c r="K2095" s="23">
        <f>UPPER(VLOOKUP(C2095,MasterSheet!H:U,14,))</f>
        <v/>
      </c>
    </row>
    <row r="2096">
      <c r="A2096" s="23" t="inlineStr">
        <is>
          <t>251519301519</t>
        </is>
      </c>
      <c r="B2096" s="32" t="n">
        <v>45862</v>
      </c>
      <c r="C2096" s="23" t="inlineStr">
        <is>
          <t>VS15TR11</t>
        </is>
      </c>
      <c r="D2096" s="23">
        <f>_xlfn.XLOOKUP(C2096,MasterSheet!H:H,MasterSheet!F:F)</f>
        <v/>
      </c>
      <c r="E2096" s="24">
        <f>SUMIFS(MasterSheet!J:J, MasterSheet!B:B, A2096, MasterSheet!D:D, B2096, MasterSheet!H:H, C2096)</f>
        <v/>
      </c>
      <c r="F2096" s="24">
        <f>E2096*D2096</f>
        <v/>
      </c>
      <c r="G2096" s="28">
        <f>SUMIFS(MasterSheet!K:K, MasterSheet!B:B, A2096, MasterSheet!D:D, B2096, MasterSheet!H:H, C2096)</f>
        <v/>
      </c>
      <c r="H2096" s="28">
        <f>G2096*D2096</f>
        <v/>
      </c>
      <c r="I2096" s="30">
        <f>SUMIFS(MasterSheet!L:L, MasterSheet!B:B, A2096, MasterSheet!D:D, B2096, MasterSheet!H:H, C2096)</f>
        <v/>
      </c>
      <c r="J2096" s="30">
        <f>I2096*D2096</f>
        <v/>
      </c>
      <c r="K2096" s="23">
        <f>UPPER(VLOOKUP(C2096,MasterSheet!H:U,14,))</f>
        <v/>
      </c>
    </row>
    <row r="2097">
      <c r="A2097" s="23" t="inlineStr">
        <is>
          <t>251519301715</t>
        </is>
      </c>
      <c r="B2097" s="32" t="n">
        <v>45873</v>
      </c>
      <c r="C2097" s="23" t="inlineStr">
        <is>
          <t>180E04------E</t>
        </is>
      </c>
      <c r="D2097" s="23">
        <f>_xlfn.XLOOKUP(C2097,MasterSheet!H:H,MasterSheet!F:F)</f>
        <v/>
      </c>
      <c r="E2097" s="24">
        <f>SUMIFS(MasterSheet!J:J, MasterSheet!B:B, A2097, MasterSheet!D:D, B2097, MasterSheet!H:H, C2097)</f>
        <v/>
      </c>
      <c r="F2097" s="24">
        <f>E2097*D2097</f>
        <v/>
      </c>
      <c r="G2097" s="28">
        <f>SUMIFS(MasterSheet!K:K, MasterSheet!B:B, A2097, MasterSheet!D:D, B2097, MasterSheet!H:H, C2097)</f>
        <v/>
      </c>
      <c r="H2097" s="28">
        <f>G2097*D2097</f>
        <v/>
      </c>
      <c r="I2097" s="30">
        <f>SUMIFS(MasterSheet!L:L, MasterSheet!B:B, A2097, MasterSheet!D:D, B2097, MasterSheet!H:H, C2097)</f>
        <v/>
      </c>
      <c r="J2097" s="30">
        <f>I2097*D2097</f>
        <v/>
      </c>
      <c r="K2097" s="23">
        <f>UPPER(VLOOKUP(C2097,MasterSheet!H:U,14,))</f>
        <v/>
      </c>
    </row>
    <row r="2098">
      <c r="A2098" s="23" t="inlineStr">
        <is>
          <t>251519301771</t>
        </is>
      </c>
      <c r="B2098" s="32" t="n">
        <v>45873</v>
      </c>
      <c r="C2098" s="23" t="inlineStr">
        <is>
          <t>VS15T01</t>
        </is>
      </c>
      <c r="D2098" s="23">
        <f>_xlfn.XLOOKUP(C2098,MasterSheet!H:H,MasterSheet!F:F)</f>
        <v/>
      </c>
      <c r="E2098" s="24">
        <f>SUMIFS(MasterSheet!J:J, MasterSheet!B:B, A2098, MasterSheet!D:D, B2098, MasterSheet!H:H, C2098)</f>
        <v/>
      </c>
      <c r="F2098" s="24">
        <f>E2098*D2098</f>
        <v/>
      </c>
      <c r="G2098" s="28">
        <f>SUMIFS(MasterSheet!K:K, MasterSheet!B:B, A2098, MasterSheet!D:D, B2098, MasterSheet!H:H, C2098)</f>
        <v/>
      </c>
      <c r="H2098" s="28">
        <f>G2098*D2098</f>
        <v/>
      </c>
      <c r="I2098" s="30">
        <f>SUMIFS(MasterSheet!L:L, MasterSheet!B:B, A2098, MasterSheet!D:D, B2098, MasterSheet!H:H, C2098)</f>
        <v/>
      </c>
      <c r="J2098" s="30">
        <f>I2098*D2098</f>
        <v/>
      </c>
      <c r="K2098" s="23">
        <f>UPPER(VLOOKUP(C2098,MasterSheet!H:U,14,))</f>
        <v/>
      </c>
    </row>
    <row r="2099">
      <c r="A2099" s="23" t="inlineStr">
        <is>
          <t>251519301838</t>
        </is>
      </c>
      <c r="B2099" s="32" t="n">
        <v>45875</v>
      </c>
      <c r="C2099" s="23" t="inlineStr">
        <is>
          <t>VS0102</t>
        </is>
      </c>
      <c r="D2099" s="23">
        <f>_xlfn.XLOOKUP(C2099,MasterSheet!H:H,MasterSheet!F:F)</f>
        <v/>
      </c>
      <c r="E2099" s="24">
        <f>SUMIFS(MasterSheet!J:J, MasterSheet!B:B, A2099, MasterSheet!D:D, B2099, MasterSheet!H:H, C2099)</f>
        <v/>
      </c>
      <c r="F2099" s="24">
        <f>E2099*D2099</f>
        <v/>
      </c>
      <c r="G2099" s="28">
        <f>SUMIFS(MasterSheet!K:K, MasterSheet!B:B, A2099, MasterSheet!D:D, B2099, MasterSheet!H:H, C2099)</f>
        <v/>
      </c>
      <c r="H2099" s="28">
        <f>G2099*D2099</f>
        <v/>
      </c>
      <c r="I2099" s="30">
        <f>SUMIFS(MasterSheet!L:L, MasterSheet!B:B, A2099, MasterSheet!D:D, B2099, MasterSheet!H:H, C2099)</f>
        <v/>
      </c>
      <c r="J2099" s="30">
        <f>I2099*D2099</f>
        <v/>
      </c>
      <c r="K2099" s="23">
        <f>UPPER(VLOOKUP(C2099,MasterSheet!H:U,14,))</f>
        <v/>
      </c>
    </row>
    <row r="2100">
      <c r="A2100" s="23" t="inlineStr">
        <is>
          <t>251519301930</t>
        </is>
      </c>
      <c r="B2100" s="32" t="n">
        <v>45883</v>
      </c>
      <c r="C2100" s="23" t="n">
        <v>16532</v>
      </c>
      <c r="D2100" s="23">
        <f>_xlfn.XLOOKUP(C2100,MasterSheet!H:H,MasterSheet!F:F)</f>
        <v/>
      </c>
      <c r="E2100" s="24">
        <f>SUMIFS(MasterSheet!J:J, MasterSheet!B:B, A2100, MasterSheet!D:D, B2100, MasterSheet!H:H, C2100)</f>
        <v/>
      </c>
      <c r="F2100" s="24">
        <f>E2100*D2100</f>
        <v/>
      </c>
      <c r="G2100" s="28">
        <f>SUMIFS(MasterSheet!K:K, MasterSheet!B:B, A2100, MasterSheet!D:D, B2100, MasterSheet!H:H, C2100)</f>
        <v/>
      </c>
      <c r="H2100" s="28">
        <f>G2100*D2100</f>
        <v/>
      </c>
      <c r="I2100" s="30">
        <f>SUMIFS(MasterSheet!L:L, MasterSheet!B:B, A2100, MasterSheet!D:D, B2100, MasterSheet!H:H, C2100)</f>
        <v/>
      </c>
      <c r="J2100" s="30">
        <f>I2100*D2100</f>
        <v/>
      </c>
      <c r="K2100" s="23">
        <f>UPPER(VLOOKUP(C2100,MasterSheet!H:U,14,))</f>
        <v/>
      </c>
    </row>
    <row r="2101">
      <c r="A2101" s="23" t="inlineStr">
        <is>
          <t>251519301930</t>
        </is>
      </c>
      <c r="B2101" s="32" t="n">
        <v>45883</v>
      </c>
      <c r="C2101" s="23" t="inlineStr">
        <is>
          <t>VS15T21</t>
        </is>
      </c>
      <c r="D2101" s="23">
        <f>_xlfn.XLOOKUP(C2101,MasterSheet!H:H,MasterSheet!F:F)</f>
        <v/>
      </c>
      <c r="E2101" s="24">
        <f>SUMIFS(MasterSheet!J:J, MasterSheet!B:B, A2101, MasterSheet!D:D, B2101, MasterSheet!H:H, C2101)</f>
        <v/>
      </c>
      <c r="F2101" s="24">
        <f>E2101*D2101</f>
        <v/>
      </c>
      <c r="G2101" s="28">
        <f>SUMIFS(MasterSheet!K:K, MasterSheet!B:B, A2101, MasterSheet!D:D, B2101, MasterSheet!H:H, C2101)</f>
        <v/>
      </c>
      <c r="H2101" s="28">
        <f>G2101*D2101</f>
        <v/>
      </c>
      <c r="I2101" s="30">
        <f>SUMIFS(MasterSheet!L:L, MasterSheet!B:B, A2101, MasterSheet!D:D, B2101, MasterSheet!H:H, C2101)</f>
        <v/>
      </c>
      <c r="J2101" s="30">
        <f>I2101*D2101</f>
        <v/>
      </c>
      <c r="K2101" s="23">
        <f>UPPER(VLOOKUP(C2101,MasterSheet!H:U,14,))</f>
        <v/>
      </c>
    </row>
    <row r="2102">
      <c r="A2102" s="23" t="inlineStr">
        <is>
          <t>25-3391</t>
        </is>
      </c>
      <c r="B2102" s="32" t="n">
        <v>45896</v>
      </c>
      <c r="C2102" s="23" t="inlineStr">
        <is>
          <t>HBM-TFF-EVS-S</t>
        </is>
      </c>
      <c r="D2102" s="23">
        <f>_xlfn.XLOOKUP(C2102,MasterSheet!H:H,MasterSheet!F:F)</f>
        <v/>
      </c>
      <c r="E2102" s="24">
        <f>SUMIFS(MasterSheet!J:J, MasterSheet!B:B, A2102, MasterSheet!D:D, B2102, MasterSheet!H:H, C2102)</f>
        <v/>
      </c>
      <c r="F2102" s="24">
        <f>E2102*D2102</f>
        <v/>
      </c>
      <c r="G2102" s="28">
        <f>SUMIFS(MasterSheet!K:K, MasterSheet!B:B, A2102, MasterSheet!D:D, B2102, MasterSheet!H:H, C2102)</f>
        <v/>
      </c>
      <c r="H2102" s="28">
        <f>G2102*D2102</f>
        <v/>
      </c>
      <c r="I2102" s="30">
        <f>SUMIFS(MasterSheet!L:L, MasterSheet!B:B, A2102, MasterSheet!D:D, B2102, MasterSheet!H:H, C2102)</f>
        <v/>
      </c>
      <c r="J2102" s="30">
        <f>I2102*D2102</f>
        <v/>
      </c>
      <c r="K2102" s="23">
        <f>UPPER(VLOOKUP(C2102,MasterSheet!H:U,14,))</f>
        <v/>
      </c>
    </row>
    <row r="2103">
      <c r="A2103" s="23" t="inlineStr">
        <is>
          <t>25-3391</t>
        </is>
      </c>
      <c r="B2103" s="32" t="n">
        <v>45896</v>
      </c>
      <c r="C2103" s="23" t="inlineStr">
        <is>
          <t>HBM-EXP-B2.5</t>
        </is>
      </c>
      <c r="D2103" s="23">
        <f>_xlfn.XLOOKUP(C2103,MasterSheet!H:H,MasterSheet!F:F)</f>
        <v/>
      </c>
      <c r="E2103" s="24">
        <f>SUMIFS(MasterSheet!J:J, MasterSheet!B:B, A2103, MasterSheet!D:D, B2103, MasterSheet!H:H, C2103)</f>
        <v/>
      </c>
      <c r="F2103" s="24">
        <f>E2103*D2103</f>
        <v/>
      </c>
      <c r="G2103" s="28">
        <f>SUMIFS(MasterSheet!K:K, MasterSheet!B:B, A2103, MasterSheet!D:D, B2103, MasterSheet!H:H, C2103)</f>
        <v/>
      </c>
      <c r="H2103" s="28">
        <f>G2103*D2103</f>
        <v/>
      </c>
      <c r="I2103" s="30">
        <f>SUMIFS(MasterSheet!L:L, MasterSheet!B:B, A2103, MasterSheet!D:D, B2103, MasterSheet!H:H, C2103)</f>
        <v/>
      </c>
      <c r="J2103" s="30">
        <f>I2103*D2103</f>
        <v/>
      </c>
      <c r="K2103" s="23">
        <f>UPPER(VLOOKUP(C2103,MasterSheet!H:U,14,))</f>
        <v/>
      </c>
    </row>
    <row r="2104">
      <c r="A2104" s="23" t="inlineStr">
        <is>
          <t>Opening Stock</t>
        </is>
      </c>
      <c r="B2104" s="32" t="n">
        <v>45808</v>
      </c>
      <c r="C2104" s="23" t="n">
        <v>814326</v>
      </c>
      <c r="D2104" s="23">
        <f>_xlfn.XLOOKUP(C2104,MasterSheet!H:H,MasterSheet!F:F)</f>
        <v/>
      </c>
      <c r="E2104" s="24">
        <f>SUMIFS(MasterSheet!J:J, MasterSheet!B:B, A2104, MasterSheet!D:D, B2104, MasterSheet!H:H, C2104)</f>
        <v/>
      </c>
      <c r="F2104" s="24">
        <f>E2104*D2104</f>
        <v/>
      </c>
      <c r="G2104" s="28">
        <f>SUMIFS(MasterSheet!K:K, MasterSheet!B:B, A2104, MasterSheet!D:D, B2104, MasterSheet!H:H, C2104)</f>
        <v/>
      </c>
      <c r="H2104" s="28">
        <f>G2104*D2104</f>
        <v/>
      </c>
      <c r="I2104" s="30">
        <f>SUMIFS(MasterSheet!L:L, MasterSheet!B:B, A2104, MasterSheet!D:D, B2104, MasterSheet!H:H, C2104)</f>
        <v/>
      </c>
      <c r="J2104" s="30">
        <f>I2104*D2104</f>
        <v/>
      </c>
      <c r="K2104" s="23">
        <f>UPPER(VLOOKUP(C2104,MasterSheet!H:U,14,))</f>
        <v/>
      </c>
    </row>
    <row r="2105">
      <c r="A2105" s="23" t="inlineStr">
        <is>
          <t>Opening Stock</t>
        </is>
      </c>
      <c r="B2105" s="32" t="n">
        <v>45808</v>
      </c>
      <c r="C2105" s="23" t="n">
        <v>194825</v>
      </c>
      <c r="D2105" s="23">
        <f>_xlfn.XLOOKUP(C2105,MasterSheet!H:H,MasterSheet!F:F)</f>
        <v/>
      </c>
      <c r="E2105" s="24">
        <f>SUMIFS(MasterSheet!J:J, MasterSheet!B:B, A2105, MasterSheet!D:D, B2105, MasterSheet!H:H, C2105)</f>
        <v/>
      </c>
      <c r="F2105" s="24">
        <f>E2105*D2105</f>
        <v/>
      </c>
      <c r="G2105" s="28">
        <f>SUMIFS(MasterSheet!K:K, MasterSheet!B:B, A2105, MasterSheet!D:D, B2105, MasterSheet!H:H, C2105)</f>
        <v/>
      </c>
      <c r="H2105" s="28">
        <f>G2105*D2105</f>
        <v/>
      </c>
      <c r="I2105" s="30">
        <f>SUMIFS(MasterSheet!L:L, MasterSheet!B:B, A2105, MasterSheet!D:D, B2105, MasterSheet!H:H, C2105)</f>
        <v/>
      </c>
      <c r="J2105" s="30">
        <f>I2105*D2105</f>
        <v/>
      </c>
      <c r="K2105" s="23">
        <f>UPPER(VLOOKUP(C2105,MasterSheet!H:U,14,))</f>
        <v/>
      </c>
    </row>
    <row r="2106">
      <c r="A2106" s="23" t="inlineStr">
        <is>
          <t>Opening Stock</t>
        </is>
      </c>
      <c r="B2106" s="32" t="n">
        <v>45808</v>
      </c>
      <c r="C2106" s="23" t="n">
        <v>104772</v>
      </c>
      <c r="D2106" s="23">
        <f>_xlfn.XLOOKUP(C2106,MasterSheet!H:H,MasterSheet!F:F)</f>
        <v/>
      </c>
      <c r="E2106" s="24">
        <f>SUMIFS(MasterSheet!J:J, MasterSheet!B:B, A2106, MasterSheet!D:D, B2106, MasterSheet!H:H, C2106)</f>
        <v/>
      </c>
      <c r="F2106" s="24">
        <f>E2106*D2106</f>
        <v/>
      </c>
      <c r="G2106" s="28">
        <f>SUMIFS(MasterSheet!K:K, MasterSheet!B:B, A2106, MasterSheet!D:D, B2106, MasterSheet!H:H, C2106)</f>
        <v/>
      </c>
      <c r="H2106" s="28">
        <f>G2106*D2106</f>
        <v/>
      </c>
      <c r="I2106" s="30">
        <f>SUMIFS(MasterSheet!L:L, MasterSheet!B:B, A2106, MasterSheet!D:D, B2106, MasterSheet!H:H, C2106)</f>
        <v/>
      </c>
      <c r="J2106" s="30">
        <f>I2106*D2106</f>
        <v/>
      </c>
      <c r="K2106" s="23">
        <f>UPPER(VLOOKUP(C2106,MasterSheet!H:U,14,))</f>
        <v/>
      </c>
    </row>
    <row r="2107">
      <c r="A2107" s="23" t="inlineStr">
        <is>
          <t>Opening Stock</t>
        </is>
      </c>
      <c r="B2107" s="32" t="n">
        <v>45808</v>
      </c>
      <c r="C2107" s="23" t="n">
        <v>100570</v>
      </c>
      <c r="D2107" s="23">
        <f>_xlfn.XLOOKUP(C2107,MasterSheet!H:H,MasterSheet!F:F)</f>
        <v/>
      </c>
      <c r="E2107" s="24">
        <f>SUMIFS(MasterSheet!J:J, MasterSheet!B:B, A2107, MasterSheet!D:D, B2107, MasterSheet!H:H, C2107)</f>
        <v/>
      </c>
      <c r="F2107" s="24">
        <f>E2107*D2107</f>
        <v/>
      </c>
      <c r="G2107" s="28">
        <f>SUMIFS(MasterSheet!K:K, MasterSheet!B:B, A2107, MasterSheet!D:D, B2107, MasterSheet!H:H, C2107)</f>
        <v/>
      </c>
      <c r="H2107" s="28">
        <f>G2107*D2107</f>
        <v/>
      </c>
      <c r="I2107" s="30">
        <f>SUMIFS(MasterSheet!L:L, MasterSheet!B:B, A2107, MasterSheet!D:D, B2107, MasterSheet!H:H, C2107)</f>
        <v/>
      </c>
      <c r="J2107" s="30">
        <f>I2107*D2107</f>
        <v/>
      </c>
      <c r="K2107" s="23">
        <f>UPPER(VLOOKUP(C2107,MasterSheet!H:U,14,))</f>
        <v/>
      </c>
    </row>
    <row r="2108">
      <c r="A2108" s="23" t="inlineStr">
        <is>
          <t>Opening Stock</t>
        </is>
      </c>
      <c r="B2108" s="32" t="n">
        <v>45808</v>
      </c>
      <c r="C2108" s="23" t="n">
        <v>152574</v>
      </c>
      <c r="D2108" s="23">
        <f>_xlfn.XLOOKUP(C2108,MasterSheet!H:H,MasterSheet!F:F)</f>
        <v/>
      </c>
      <c r="E2108" s="24">
        <f>SUMIFS(MasterSheet!J:J, MasterSheet!B:B, A2108, MasterSheet!D:D, B2108, MasterSheet!H:H, C2108)</f>
        <v/>
      </c>
      <c r="F2108" s="24">
        <f>E2108*D2108</f>
        <v/>
      </c>
      <c r="G2108" s="28">
        <f>SUMIFS(MasterSheet!K:K, MasterSheet!B:B, A2108, MasterSheet!D:D, B2108, MasterSheet!H:H, C2108)</f>
        <v/>
      </c>
      <c r="H2108" s="28">
        <f>G2108*D2108</f>
        <v/>
      </c>
      <c r="I2108" s="30">
        <f>SUMIFS(MasterSheet!L:L, MasterSheet!B:B, A2108, MasterSheet!D:D, B2108, MasterSheet!H:H, C2108)</f>
        <v/>
      </c>
      <c r="J2108" s="30">
        <f>I2108*D2108</f>
        <v/>
      </c>
      <c r="K2108" s="23">
        <f>UPPER(VLOOKUP(C2108,MasterSheet!H:U,14,))</f>
        <v/>
      </c>
    </row>
    <row r="2109">
      <c r="A2109" s="23" t="inlineStr">
        <is>
          <t>Opening Stock</t>
        </is>
      </c>
      <c r="B2109" s="32" t="n">
        <v>45808</v>
      </c>
      <c r="C2109" s="23" t="n">
        <v>193982</v>
      </c>
      <c r="D2109" s="23">
        <f>_xlfn.XLOOKUP(C2109,MasterSheet!H:H,MasterSheet!F:F)</f>
        <v/>
      </c>
      <c r="E2109" s="24">
        <f>SUMIFS(MasterSheet!J:J, MasterSheet!B:B, A2109, MasterSheet!D:D, B2109, MasterSheet!H:H, C2109)</f>
        <v/>
      </c>
      <c r="F2109" s="24">
        <f>E2109*D2109</f>
        <v/>
      </c>
      <c r="G2109" s="28">
        <f>SUMIFS(MasterSheet!K:K, MasterSheet!B:B, A2109, MasterSheet!D:D, B2109, MasterSheet!H:H, C2109)</f>
        <v/>
      </c>
      <c r="H2109" s="28">
        <f>G2109*D2109</f>
        <v/>
      </c>
      <c r="I2109" s="30">
        <f>SUMIFS(MasterSheet!L:L, MasterSheet!B:B, A2109, MasterSheet!D:D, B2109, MasterSheet!H:H, C2109)</f>
        <v/>
      </c>
      <c r="J2109" s="30">
        <f>I2109*D2109</f>
        <v/>
      </c>
      <c r="K2109" s="23">
        <f>UPPER(VLOOKUP(C2109,MasterSheet!H:U,14,))</f>
        <v/>
      </c>
    </row>
    <row r="2110">
      <c r="A2110" s="23" t="inlineStr">
        <is>
          <t>Opening Stock</t>
        </is>
      </c>
      <c r="B2110" s="32" t="n">
        <v>45808</v>
      </c>
      <c r="C2110" s="23" t="n">
        <v>1860454</v>
      </c>
      <c r="D2110" s="23">
        <f>_xlfn.XLOOKUP(C2110,MasterSheet!H:H,MasterSheet!F:F)</f>
        <v/>
      </c>
      <c r="E2110" s="24">
        <f>SUMIFS(MasterSheet!J:J, MasterSheet!B:B, A2110, MasterSheet!D:D, B2110, MasterSheet!H:H, C2110)</f>
        <v/>
      </c>
      <c r="F2110" s="24">
        <f>E2110*D2110</f>
        <v/>
      </c>
      <c r="G2110" s="28">
        <f>SUMIFS(MasterSheet!K:K, MasterSheet!B:B, A2110, MasterSheet!D:D, B2110, MasterSheet!H:H, C2110)</f>
        <v/>
      </c>
      <c r="H2110" s="28">
        <f>G2110*D2110</f>
        <v/>
      </c>
      <c r="I2110" s="30">
        <f>SUMIFS(MasterSheet!L:L, MasterSheet!B:B, A2110, MasterSheet!D:D, B2110, MasterSheet!H:H, C2110)</f>
        <v/>
      </c>
      <c r="J2110" s="30">
        <f>I2110*D2110</f>
        <v/>
      </c>
      <c r="K2110" s="23">
        <f>UPPER(VLOOKUP(C2110,MasterSheet!H:U,14,))</f>
        <v/>
      </c>
    </row>
    <row r="2111">
      <c r="A2111" s="23" t="inlineStr">
        <is>
          <t>Opening Stock</t>
        </is>
      </c>
      <c r="B2111" s="32" t="n">
        <v>45808</v>
      </c>
      <c r="C2111" s="23" t="n">
        <v>6552050</v>
      </c>
      <c r="D2111" s="23">
        <f>_xlfn.XLOOKUP(C2111,MasterSheet!H:H,MasterSheet!F:F)</f>
        <v/>
      </c>
      <c r="E2111" s="24">
        <f>SUMIFS(MasterSheet!J:J, MasterSheet!B:B, A2111, MasterSheet!D:D, B2111, MasterSheet!H:H, C2111)</f>
        <v/>
      </c>
      <c r="F2111" s="24">
        <f>E2111*D2111</f>
        <v/>
      </c>
      <c r="G2111" s="28">
        <f>SUMIFS(MasterSheet!K:K, MasterSheet!B:B, A2111, MasterSheet!D:D, B2111, MasterSheet!H:H, C2111)</f>
        <v/>
      </c>
      <c r="H2111" s="28">
        <f>G2111*D2111</f>
        <v/>
      </c>
      <c r="I2111" s="30">
        <f>SUMIFS(MasterSheet!L:L, MasterSheet!B:B, A2111, MasterSheet!D:D, B2111, MasterSheet!H:H, C2111)</f>
        <v/>
      </c>
      <c r="J2111" s="30">
        <f>I2111*D2111</f>
        <v/>
      </c>
      <c r="K2111" s="23">
        <f>UPPER(VLOOKUP(C2111,MasterSheet!H:U,14,))</f>
        <v/>
      </c>
    </row>
    <row r="2112">
      <c r="A2112" s="23" t="inlineStr">
        <is>
          <t>Opening Stock</t>
        </is>
      </c>
      <c r="B2112" s="32" t="n">
        <v>45808</v>
      </c>
      <c r="C2112" s="23" t="n">
        <v>6553050</v>
      </c>
      <c r="D2112" s="23">
        <f>_xlfn.XLOOKUP(C2112,MasterSheet!H:H,MasterSheet!F:F)</f>
        <v/>
      </c>
      <c r="E2112" s="24">
        <f>SUMIFS(MasterSheet!J:J, MasterSheet!B:B, A2112, MasterSheet!D:D, B2112, MasterSheet!H:H, C2112)</f>
        <v/>
      </c>
      <c r="F2112" s="24">
        <f>E2112*D2112</f>
        <v/>
      </c>
      <c r="G2112" s="28">
        <f>SUMIFS(MasterSheet!K:K, MasterSheet!B:B, A2112, MasterSheet!D:D, B2112, MasterSheet!H:H, C2112)</f>
        <v/>
      </c>
      <c r="H2112" s="28">
        <f>G2112*D2112</f>
        <v/>
      </c>
      <c r="I2112" s="30">
        <f>SUMIFS(MasterSheet!L:L, MasterSheet!B:B, A2112, MasterSheet!D:D, B2112, MasterSheet!H:H, C2112)</f>
        <v/>
      </c>
      <c r="J2112" s="30">
        <f>I2112*D2112</f>
        <v/>
      </c>
      <c r="K2112" s="23">
        <f>UPPER(VLOOKUP(C2112,MasterSheet!H:U,14,))</f>
        <v/>
      </c>
    </row>
    <row r="2113">
      <c r="A2113" s="23" t="inlineStr">
        <is>
          <t>Opening Stock</t>
        </is>
      </c>
      <c r="B2113" s="32" t="n">
        <v>45808</v>
      </c>
      <c r="C2113" s="23" t="n">
        <v>194002</v>
      </c>
      <c r="D2113" s="23">
        <f>_xlfn.XLOOKUP(C2113,MasterSheet!H:H,MasterSheet!F:F)</f>
        <v/>
      </c>
      <c r="E2113" s="24">
        <f>SUMIFS(MasterSheet!J:J, MasterSheet!B:B, A2113, MasterSheet!D:D, B2113, MasterSheet!H:H, C2113)</f>
        <v/>
      </c>
      <c r="F2113" s="24">
        <f>E2113*D2113</f>
        <v/>
      </c>
      <c r="G2113" s="28">
        <f>SUMIFS(MasterSheet!K:K, MasterSheet!B:B, A2113, MasterSheet!D:D, B2113, MasterSheet!H:H, C2113)</f>
        <v/>
      </c>
      <c r="H2113" s="28">
        <f>G2113*D2113</f>
        <v/>
      </c>
      <c r="I2113" s="30">
        <f>SUMIFS(MasterSheet!L:L, MasterSheet!B:B, A2113, MasterSheet!D:D, B2113, MasterSheet!H:H, C2113)</f>
        <v/>
      </c>
      <c r="J2113" s="30">
        <f>I2113*D2113</f>
        <v/>
      </c>
      <c r="K2113" s="23">
        <f>UPPER(VLOOKUP(C2113,MasterSheet!H:U,14,))</f>
        <v/>
      </c>
    </row>
    <row r="2114">
      <c r="A2114" s="23" t="inlineStr">
        <is>
          <t>MP/LS/25-26/0617</t>
        </is>
      </c>
      <c r="B2114" s="32" t="n">
        <v>45828</v>
      </c>
      <c r="C2114" s="23" t="n">
        <v>2100201</v>
      </c>
      <c r="D2114" s="23">
        <f>_xlfn.XLOOKUP(C2114,MasterSheet!H:H,MasterSheet!F:F)</f>
        <v/>
      </c>
      <c r="E2114" s="24">
        <f>SUMIFS(MasterSheet!J:J, MasterSheet!B:B, A2114, MasterSheet!D:D, B2114, MasterSheet!H:H, C2114)</f>
        <v/>
      </c>
      <c r="F2114" s="24">
        <f>E2114*D2114</f>
        <v/>
      </c>
      <c r="G2114" s="28">
        <f>SUMIFS(MasterSheet!K:K, MasterSheet!B:B, A2114, MasterSheet!D:D, B2114, MasterSheet!H:H, C2114)</f>
        <v/>
      </c>
      <c r="H2114" s="28">
        <f>G2114*D2114</f>
        <v/>
      </c>
      <c r="I2114" s="30">
        <f>SUMIFS(MasterSheet!L:L, MasterSheet!B:B, A2114, MasterSheet!D:D, B2114, MasterSheet!H:H, C2114)</f>
        <v/>
      </c>
      <c r="J2114" s="30">
        <f>I2114*D2114</f>
        <v/>
      </c>
      <c r="K2114" s="23">
        <f>UPPER(VLOOKUP(C2114,MasterSheet!H:U,14,))</f>
        <v/>
      </c>
    </row>
    <row r="2115">
      <c r="A2115" s="23" t="inlineStr">
        <is>
          <t>MP/LS/25-26/0530</t>
        </is>
      </c>
      <c r="B2115" s="32" t="n">
        <v>45821</v>
      </c>
      <c r="C2115" s="23" t="inlineStr">
        <is>
          <t>092921154</t>
        </is>
      </c>
      <c r="D2115" s="23">
        <f>_xlfn.XLOOKUP(C2115,MasterSheet!H:H,MasterSheet!F:F)</f>
        <v/>
      </c>
      <c r="E2115" s="24">
        <f>SUMIFS(MasterSheet!J:J, MasterSheet!B:B, A2115, MasterSheet!D:D, B2115, MasterSheet!H:H, C2115)</f>
        <v/>
      </c>
      <c r="F2115" s="24">
        <f>E2115*D2115</f>
        <v/>
      </c>
      <c r="G2115" s="28">
        <f>SUMIFS(MasterSheet!K:K, MasterSheet!B:B, A2115, MasterSheet!D:D, B2115, MasterSheet!H:H, C2115)</f>
        <v/>
      </c>
      <c r="H2115" s="28">
        <f>G2115*D2115</f>
        <v/>
      </c>
      <c r="I2115" s="30">
        <f>SUMIFS(MasterSheet!L:L, MasterSheet!B:B, A2115, MasterSheet!D:D, B2115, MasterSheet!H:H, C2115)</f>
        <v/>
      </c>
      <c r="J2115" s="30">
        <f>I2115*D2115</f>
        <v/>
      </c>
      <c r="K2115" s="23">
        <f>UPPER(VLOOKUP(C2115,MasterSheet!H:U,14,))</f>
        <v/>
      </c>
    </row>
    <row r="2116">
      <c r="A2116" s="23" t="inlineStr">
        <is>
          <t>MP/LS/25-26/0530</t>
        </is>
      </c>
      <c r="B2116" s="32" t="n">
        <v>45821</v>
      </c>
      <c r="C2116" s="23" t="inlineStr">
        <is>
          <t>0210057005</t>
        </is>
      </c>
      <c r="D2116" s="23">
        <f>_xlfn.XLOOKUP(C2116,MasterSheet!H:H,MasterSheet!F:F)</f>
        <v/>
      </c>
      <c r="E2116" s="24">
        <f>SUMIFS(MasterSheet!J:J, MasterSheet!B:B, A2116, MasterSheet!D:D, B2116, MasterSheet!H:H, C2116)</f>
        <v/>
      </c>
      <c r="F2116" s="24">
        <f>E2116*D2116</f>
        <v/>
      </c>
      <c r="G2116" s="28">
        <f>SUMIFS(MasterSheet!K:K, MasterSheet!B:B, A2116, MasterSheet!D:D, B2116, MasterSheet!H:H, C2116)</f>
        <v/>
      </c>
      <c r="H2116" s="28">
        <f>G2116*D2116</f>
        <v/>
      </c>
      <c r="I2116" s="30">
        <f>SUMIFS(MasterSheet!L:L, MasterSheet!B:B, A2116, MasterSheet!D:D, B2116, MasterSheet!H:H, C2116)</f>
        <v/>
      </c>
      <c r="J2116" s="30">
        <f>I2116*D2116</f>
        <v/>
      </c>
      <c r="K2116" s="23">
        <f>UPPER(VLOOKUP(C2116,MasterSheet!H:U,14,))</f>
        <v/>
      </c>
    </row>
    <row r="2117">
      <c r="A2117" s="23" t="inlineStr">
        <is>
          <t>MP/LS/25-26/0530</t>
        </is>
      </c>
      <c r="B2117" s="32" t="n">
        <v>45821</v>
      </c>
      <c r="C2117" s="23" t="inlineStr">
        <is>
          <t>08320922</t>
        </is>
      </c>
      <c r="D2117" s="23">
        <f>_xlfn.XLOOKUP(C2117,MasterSheet!H:H,MasterSheet!F:F)</f>
        <v/>
      </c>
      <c r="E2117" s="24">
        <f>SUMIFS(MasterSheet!J:J, MasterSheet!B:B, A2117, MasterSheet!D:D, B2117, MasterSheet!H:H, C2117)</f>
        <v/>
      </c>
      <c r="F2117" s="24">
        <f>E2117*D2117</f>
        <v/>
      </c>
      <c r="G2117" s="28">
        <f>SUMIFS(MasterSheet!K:K, MasterSheet!B:B, A2117, MasterSheet!D:D, B2117, MasterSheet!H:H, C2117)</f>
        <v/>
      </c>
      <c r="H2117" s="28">
        <f>G2117*D2117</f>
        <v/>
      </c>
      <c r="I2117" s="30">
        <f>SUMIFS(MasterSheet!L:L, MasterSheet!B:B, A2117, MasterSheet!D:D, B2117, MasterSheet!H:H, C2117)</f>
        <v/>
      </c>
      <c r="J2117" s="30">
        <f>I2117*D2117</f>
        <v/>
      </c>
      <c r="K2117" s="23">
        <f>UPPER(VLOOKUP(C2117,MasterSheet!H:U,14,))</f>
        <v/>
      </c>
    </row>
    <row r="2118">
      <c r="A2118" s="23" t="inlineStr">
        <is>
          <t>MP/LS/25-26/0601</t>
        </is>
      </c>
      <c r="B2118" s="32" t="n">
        <v>45828</v>
      </c>
      <c r="C2118" s="23" t="n">
        <v>903050853</v>
      </c>
      <c r="D2118" s="23">
        <f>_xlfn.XLOOKUP(C2118,MasterSheet!H:H,MasterSheet!F:F)</f>
        <v/>
      </c>
      <c r="E2118" s="24">
        <f>SUMIFS(MasterSheet!J:J, MasterSheet!B:B, A2118, MasterSheet!D:D, B2118, MasterSheet!H:H, C2118)</f>
        <v/>
      </c>
      <c r="F2118" s="24">
        <f>E2118*D2118</f>
        <v/>
      </c>
      <c r="G2118" s="28">
        <f>SUMIFS(MasterSheet!K:K, MasterSheet!B:B, A2118, MasterSheet!D:D, B2118, MasterSheet!H:H, C2118)</f>
        <v/>
      </c>
      <c r="H2118" s="28">
        <f>G2118*D2118</f>
        <v/>
      </c>
      <c r="I2118" s="30">
        <f>SUMIFS(MasterSheet!L:L, MasterSheet!B:B, A2118, MasterSheet!D:D, B2118, MasterSheet!H:H, C2118)</f>
        <v/>
      </c>
      <c r="J2118" s="30">
        <f>I2118*D2118</f>
        <v/>
      </c>
      <c r="K2118" s="23">
        <f>UPPER(VLOOKUP(C2118,MasterSheet!H:U,14,))</f>
        <v/>
      </c>
    </row>
    <row r="2119">
      <c r="A2119" s="23" t="inlineStr">
        <is>
          <t>MP/LS/25-26/0617</t>
        </is>
      </c>
      <c r="B2119" s="32" t="n">
        <v>45828</v>
      </c>
      <c r="C2119" s="23" t="inlineStr">
        <is>
          <t>0210054310</t>
        </is>
      </c>
      <c r="D2119" s="23">
        <f>_xlfn.XLOOKUP(C2119,MasterSheet!H:H,MasterSheet!F:F)</f>
        <v/>
      </c>
      <c r="E2119" s="24">
        <f>SUMIFS(MasterSheet!J:J, MasterSheet!B:B, A2119, MasterSheet!D:D, B2119, MasterSheet!H:H, C2119)</f>
        <v/>
      </c>
      <c r="F2119" s="24">
        <f>E2119*D2119</f>
        <v/>
      </c>
      <c r="G2119" s="28">
        <f>SUMIFS(MasterSheet!K:K, MasterSheet!B:B, A2119, MasterSheet!D:D, B2119, MasterSheet!H:H, C2119)</f>
        <v/>
      </c>
      <c r="H2119" s="28">
        <f>G2119*D2119</f>
        <v/>
      </c>
      <c r="I2119" s="30">
        <f>SUMIFS(MasterSheet!L:L, MasterSheet!B:B, A2119, MasterSheet!D:D, B2119, MasterSheet!H:H, C2119)</f>
        <v/>
      </c>
      <c r="J2119" s="30">
        <f>I2119*D2119</f>
        <v/>
      </c>
      <c r="K2119" s="23">
        <f>UPPER(VLOOKUP(C2119,MasterSheet!H:U,14,))</f>
        <v/>
      </c>
    </row>
    <row r="2120">
      <c r="A2120" s="23" t="inlineStr">
        <is>
          <t>MP/LS/25-26/0617</t>
        </is>
      </c>
      <c r="B2120" s="32" t="n">
        <v>45828</v>
      </c>
      <c r="C2120" s="23" t="n">
        <v>114511012</v>
      </c>
      <c r="D2120" s="23">
        <f>_xlfn.XLOOKUP(C2120,MasterSheet!H:H,MasterSheet!F:F)</f>
        <v/>
      </c>
      <c r="E2120" s="24">
        <f>SUMIFS(MasterSheet!J:J, MasterSheet!B:B, A2120, MasterSheet!D:D, B2120, MasterSheet!H:H, C2120)</f>
        <v/>
      </c>
      <c r="F2120" s="24">
        <f>E2120*D2120</f>
        <v/>
      </c>
      <c r="G2120" s="28">
        <f>SUMIFS(MasterSheet!K:K, MasterSheet!B:B, A2120, MasterSheet!D:D, B2120, MasterSheet!H:H, C2120)</f>
        <v/>
      </c>
      <c r="H2120" s="28">
        <f>G2120*D2120</f>
        <v/>
      </c>
      <c r="I2120" s="30">
        <f>SUMIFS(MasterSheet!L:L, MasterSheet!B:B, A2120, MasterSheet!D:D, B2120, MasterSheet!H:H, C2120)</f>
        <v/>
      </c>
      <c r="J2120" s="30">
        <f>I2120*D2120</f>
        <v/>
      </c>
      <c r="K2120" s="23">
        <f>UPPER(VLOOKUP(C2120,MasterSheet!H:U,14,))</f>
        <v/>
      </c>
    </row>
    <row r="2121">
      <c r="A2121" s="23" t="inlineStr">
        <is>
          <t>MP/LS/25-26/0617</t>
        </is>
      </c>
      <c r="B2121" s="32" t="n">
        <v>45828</v>
      </c>
      <c r="C2121" s="23" t="n">
        <v>112100200</v>
      </c>
      <c r="D2121" s="23">
        <f>_xlfn.XLOOKUP(C2121,MasterSheet!H:H,MasterSheet!F:F)</f>
        <v/>
      </c>
      <c r="E2121" s="24">
        <f>SUMIFS(MasterSheet!J:J, MasterSheet!B:B, A2121, MasterSheet!D:D, B2121, MasterSheet!H:H, C2121)</f>
        <v/>
      </c>
      <c r="F2121" s="24">
        <f>E2121*D2121</f>
        <v/>
      </c>
      <c r="G2121" s="28">
        <f>SUMIFS(MasterSheet!K:K, MasterSheet!B:B, A2121, MasterSheet!D:D, B2121, MasterSheet!H:H, C2121)</f>
        <v/>
      </c>
      <c r="H2121" s="28">
        <f>G2121*D2121</f>
        <v/>
      </c>
      <c r="I2121" s="30">
        <f>SUMIFS(MasterSheet!L:L, MasterSheet!B:B, A2121, MasterSheet!D:D, B2121, MasterSheet!H:H, C2121)</f>
        <v/>
      </c>
      <c r="J2121" s="30">
        <f>I2121*D2121</f>
        <v/>
      </c>
      <c r="K2121" s="23">
        <f>UPPER(VLOOKUP(C2121,MasterSheet!H:U,14,))</f>
        <v/>
      </c>
    </row>
    <row r="2122">
      <c r="A2122" s="23" t="inlineStr">
        <is>
          <t>MP/LS/25-26/0644</t>
        </is>
      </c>
      <c r="B2122" s="32" t="n">
        <v>45834</v>
      </c>
      <c r="C2122" s="23" t="n">
        <v>154210</v>
      </c>
      <c r="D2122" s="23">
        <f>_xlfn.XLOOKUP(C2122,MasterSheet!H:H,MasterSheet!F:F)</f>
        <v/>
      </c>
      <c r="E2122" s="24">
        <f>SUMIFS(MasterSheet!J:J, MasterSheet!B:B, A2122, MasterSheet!D:D, B2122, MasterSheet!H:H, C2122)</f>
        <v/>
      </c>
      <c r="F2122" s="24">
        <f>E2122*D2122</f>
        <v/>
      </c>
      <c r="G2122" s="28">
        <f>SUMIFS(MasterSheet!K:K, MasterSheet!B:B, A2122, MasterSheet!D:D, B2122, MasterSheet!H:H, C2122)</f>
        <v/>
      </c>
      <c r="H2122" s="28">
        <f>G2122*D2122</f>
        <v/>
      </c>
      <c r="I2122" s="30">
        <f>SUMIFS(MasterSheet!L:L, MasterSheet!B:B, A2122, MasterSheet!D:D, B2122, MasterSheet!H:H, C2122)</f>
        <v/>
      </c>
      <c r="J2122" s="30">
        <f>I2122*D2122</f>
        <v/>
      </c>
      <c r="K2122" s="23">
        <f>UPPER(VLOOKUP(C2122,MasterSheet!H:U,14,))</f>
        <v/>
      </c>
    </row>
    <row r="2123">
      <c r="A2123" s="23" t="inlineStr">
        <is>
          <t>MP/LS/25-26/0658</t>
        </is>
      </c>
      <c r="B2123" s="32" t="n">
        <v>45834</v>
      </c>
      <c r="C2123" s="23" t="inlineStr">
        <is>
          <t>092913726</t>
        </is>
      </c>
      <c r="D2123" s="23">
        <f>_xlfn.XLOOKUP(C2123,MasterSheet!H:H,MasterSheet!F:F)</f>
        <v/>
      </c>
      <c r="E2123" s="24">
        <f>SUMIFS(MasterSheet!J:J, MasterSheet!B:B, A2123, MasterSheet!D:D, B2123, MasterSheet!H:H, C2123)</f>
        <v/>
      </c>
      <c r="F2123" s="24">
        <f>E2123*D2123</f>
        <v/>
      </c>
      <c r="G2123" s="28">
        <f>SUMIFS(MasterSheet!K:K, MasterSheet!B:B, A2123, MasterSheet!D:D, B2123, MasterSheet!H:H, C2123)</f>
        <v/>
      </c>
      <c r="H2123" s="28">
        <f>G2123*D2123</f>
        <v/>
      </c>
      <c r="I2123" s="30">
        <f>SUMIFS(MasterSheet!L:L, MasterSheet!B:B, A2123, MasterSheet!D:D, B2123, MasterSheet!H:H, C2123)</f>
        <v/>
      </c>
      <c r="J2123" s="30">
        <f>I2123*D2123</f>
        <v/>
      </c>
      <c r="K2123" s="23">
        <f>UPPER(VLOOKUP(C2123,MasterSheet!H:U,14,))</f>
        <v/>
      </c>
    </row>
    <row r="2124">
      <c r="A2124" s="23" t="inlineStr">
        <is>
          <t>MP/LS/25-26/0078</t>
        </is>
      </c>
      <c r="B2124" s="32" t="n">
        <v>45849</v>
      </c>
      <c r="C2124" s="23" t="n">
        <v>4520012</v>
      </c>
      <c r="D2124" s="23">
        <f>_xlfn.XLOOKUP(C2124,MasterSheet!H:H,MasterSheet!F:F)</f>
        <v/>
      </c>
      <c r="E2124" s="24">
        <f>SUMIFS(MasterSheet!J:J, MasterSheet!B:B, A2124, MasterSheet!D:D, B2124, MasterSheet!H:H, C2124)</f>
        <v/>
      </c>
      <c r="F2124" s="24">
        <f>E2124*D2124</f>
        <v/>
      </c>
      <c r="G2124" s="28">
        <f>SUMIFS(MasterSheet!K:K, MasterSheet!B:B, A2124, MasterSheet!D:D, B2124, MasterSheet!H:H, C2124)</f>
        <v/>
      </c>
      <c r="H2124" s="28">
        <f>G2124*D2124</f>
        <v/>
      </c>
      <c r="I2124" s="30">
        <f>SUMIFS(MasterSheet!L:L, MasterSheet!B:B, A2124, MasterSheet!D:D, B2124, MasterSheet!H:H, C2124)</f>
        <v/>
      </c>
      <c r="J2124" s="30">
        <f>I2124*D2124</f>
        <v/>
      </c>
      <c r="K2124" s="23">
        <f>UPPER(VLOOKUP(C2124,MasterSheet!H:U,14,))</f>
        <v/>
      </c>
    </row>
    <row r="2125">
      <c r="A2125" s="23" t="inlineStr">
        <is>
          <t>MP/LS/25-26/0078</t>
        </is>
      </c>
      <c r="B2125" s="32" t="n">
        <v>45849</v>
      </c>
      <c r="C2125" s="23" t="n">
        <v>4430022</v>
      </c>
      <c r="D2125" s="23">
        <f>_xlfn.XLOOKUP(C2125,MasterSheet!H:H,MasterSheet!F:F)</f>
        <v/>
      </c>
      <c r="E2125" s="24">
        <f>SUMIFS(MasterSheet!J:J, MasterSheet!B:B, A2125, MasterSheet!D:D, B2125, MasterSheet!H:H, C2125)</f>
        <v/>
      </c>
      <c r="F2125" s="24">
        <f>E2125*D2125</f>
        <v/>
      </c>
      <c r="G2125" s="28">
        <f>SUMIFS(MasterSheet!K:K, MasterSheet!B:B, A2125, MasterSheet!D:D, B2125, MasterSheet!H:H, C2125)</f>
        <v/>
      </c>
      <c r="H2125" s="28">
        <f>G2125*D2125</f>
        <v/>
      </c>
      <c r="I2125" s="30">
        <f>SUMIFS(MasterSheet!L:L, MasterSheet!B:B, A2125, MasterSheet!D:D, B2125, MasterSheet!H:H, C2125)</f>
        <v/>
      </c>
      <c r="J2125" s="30">
        <f>I2125*D2125</f>
        <v/>
      </c>
      <c r="K2125" s="23">
        <f>UPPER(VLOOKUP(C2125,MasterSheet!H:U,14,))</f>
        <v/>
      </c>
    </row>
    <row r="2126">
      <c r="A2126" s="23" t="inlineStr">
        <is>
          <t>MP/LS/25-26/0906</t>
        </is>
      </c>
      <c r="B2126" s="32" t="n">
        <v>45861</v>
      </c>
      <c r="C2126" s="23" t="n">
        <v>6542050</v>
      </c>
      <c r="D2126" s="23">
        <f>_xlfn.XLOOKUP(C2126,MasterSheet!H:H,MasterSheet!F:F)</f>
        <v/>
      </c>
      <c r="E2126" s="24">
        <f>SUMIFS(MasterSheet!J:J, MasterSheet!B:B, A2126, MasterSheet!D:D, B2126, MasterSheet!H:H, C2126)</f>
        <v/>
      </c>
      <c r="F2126" s="24">
        <f>E2126*D2126</f>
        <v/>
      </c>
      <c r="G2126" s="28">
        <f>SUMIFS(MasterSheet!K:K, MasterSheet!B:B, A2126, MasterSheet!D:D, B2126, MasterSheet!H:H, C2126)</f>
        <v/>
      </c>
      <c r="H2126" s="28">
        <f>G2126*D2126</f>
        <v/>
      </c>
      <c r="I2126" s="30">
        <f>SUMIFS(MasterSheet!L:L, MasterSheet!B:B, A2126, MasterSheet!D:D, B2126, MasterSheet!H:H, C2126)</f>
        <v/>
      </c>
      <c r="J2126" s="30">
        <f>I2126*D2126</f>
        <v/>
      </c>
      <c r="K2126" s="23">
        <f>UPPER(VLOOKUP(C2126,MasterSheet!H:U,14,))</f>
        <v/>
      </c>
    </row>
    <row r="2127">
      <c r="A2127" s="23" t="inlineStr">
        <is>
          <t>MP/LS/25-26/0906</t>
        </is>
      </c>
      <c r="B2127" s="32" t="n">
        <v>45861</v>
      </c>
      <c r="C2127" s="23" t="n">
        <v>6539025</v>
      </c>
      <c r="D2127" s="23">
        <f>_xlfn.XLOOKUP(C2127,MasterSheet!H:H,MasterSheet!F:F)</f>
        <v/>
      </c>
      <c r="E2127" s="24">
        <f>SUMIFS(MasterSheet!J:J, MasterSheet!B:B, A2127, MasterSheet!D:D, B2127, MasterSheet!H:H, C2127)</f>
        <v/>
      </c>
      <c r="F2127" s="24">
        <f>E2127*D2127</f>
        <v/>
      </c>
      <c r="G2127" s="28">
        <f>SUMIFS(MasterSheet!K:K, MasterSheet!B:B, A2127, MasterSheet!D:D, B2127, MasterSheet!H:H, C2127)</f>
        <v/>
      </c>
      <c r="H2127" s="28">
        <f>G2127*D2127</f>
        <v/>
      </c>
      <c r="I2127" s="30">
        <f>SUMIFS(MasterSheet!L:L, MasterSheet!B:B, A2127, MasterSheet!D:D, B2127, MasterSheet!H:H, C2127)</f>
        <v/>
      </c>
      <c r="J2127" s="30">
        <f>I2127*D2127</f>
        <v/>
      </c>
      <c r="K2127" s="23">
        <f>UPPER(VLOOKUP(C2127,MasterSheet!H:U,14,))</f>
        <v/>
      </c>
    </row>
    <row r="2128">
      <c r="A2128" s="23" t="inlineStr">
        <is>
          <t>MP/LS/25-26/0906</t>
        </is>
      </c>
      <c r="B2128" s="32" t="n">
        <v>45861</v>
      </c>
      <c r="C2128" s="23" t="n">
        <v>6552050</v>
      </c>
      <c r="D2128" s="23">
        <f>_xlfn.XLOOKUP(C2128,MasterSheet!H:H,MasterSheet!F:F)</f>
        <v/>
      </c>
      <c r="E2128" s="24">
        <f>SUMIFS(MasterSheet!J:J, MasterSheet!B:B, A2128, MasterSheet!D:D, B2128, MasterSheet!H:H, C2128)</f>
        <v/>
      </c>
      <c r="F2128" s="24">
        <f>E2128*D2128</f>
        <v/>
      </c>
      <c r="G2128" s="28">
        <f>SUMIFS(MasterSheet!K:K, MasterSheet!B:B, A2128, MasterSheet!D:D, B2128, MasterSheet!H:H, C2128)</f>
        <v/>
      </c>
      <c r="H2128" s="28">
        <f>G2128*D2128</f>
        <v/>
      </c>
      <c r="I2128" s="30">
        <f>SUMIFS(MasterSheet!L:L, MasterSheet!B:B, A2128, MasterSheet!D:D, B2128, MasterSheet!H:H, C2128)</f>
        <v/>
      </c>
      <c r="J2128" s="30">
        <f>I2128*D2128</f>
        <v/>
      </c>
      <c r="K2128" s="23">
        <f>UPPER(VLOOKUP(C2128,MasterSheet!H:U,14,))</f>
        <v/>
      </c>
    </row>
    <row r="2129">
      <c r="A2129" s="23" t="inlineStr">
        <is>
          <t>MP/LS/25-26/0895</t>
        </is>
      </c>
      <c r="B2129" s="32" t="n">
        <v>45863</v>
      </c>
      <c r="C2129" s="23" t="n">
        <v>2100201</v>
      </c>
      <c r="D2129" s="23">
        <f>_xlfn.XLOOKUP(C2129,MasterSheet!H:H,MasterSheet!F:F)</f>
        <v/>
      </c>
      <c r="E2129" s="24">
        <f>SUMIFS(MasterSheet!J:J, MasterSheet!B:B, A2129, MasterSheet!D:D, B2129, MasterSheet!H:H, C2129)</f>
        <v/>
      </c>
      <c r="F2129" s="24">
        <f>E2129*D2129</f>
        <v/>
      </c>
      <c r="G2129" s="28">
        <f>SUMIFS(MasterSheet!K:K, MasterSheet!B:B, A2129, MasterSheet!D:D, B2129, MasterSheet!H:H, C2129)</f>
        <v/>
      </c>
      <c r="H2129" s="28">
        <f>G2129*D2129</f>
        <v/>
      </c>
      <c r="I2129" s="30">
        <f>SUMIFS(MasterSheet!L:L, MasterSheet!B:B, A2129, MasterSheet!D:D, B2129, MasterSheet!H:H, C2129)</f>
        <v/>
      </c>
      <c r="J2129" s="30">
        <f>I2129*D2129</f>
        <v/>
      </c>
      <c r="K2129" s="23">
        <f>UPPER(VLOOKUP(C2129,MasterSheet!H:U,14,))</f>
        <v/>
      </c>
    </row>
    <row r="2130">
      <c r="A2130" s="23" t="inlineStr">
        <is>
          <t>MP/LS/25-26/0895</t>
        </is>
      </c>
      <c r="B2130" s="32" t="n">
        <v>45863</v>
      </c>
      <c r="C2130" s="23" t="n">
        <v>100575</v>
      </c>
      <c r="D2130" s="23">
        <f>_xlfn.XLOOKUP(C2130,MasterSheet!H:H,MasterSheet!F:F)</f>
        <v/>
      </c>
      <c r="E2130" s="24">
        <f>SUMIFS(MasterSheet!J:J, MasterSheet!B:B, A2130, MasterSheet!D:D, B2130, MasterSheet!H:H, C2130)</f>
        <v/>
      </c>
      <c r="F2130" s="24">
        <f>E2130*D2130</f>
        <v/>
      </c>
      <c r="G2130" s="28">
        <f>SUMIFS(MasterSheet!K:K, MasterSheet!B:B, A2130, MasterSheet!D:D, B2130, MasterSheet!H:H, C2130)</f>
        <v/>
      </c>
      <c r="H2130" s="28">
        <f>G2130*D2130</f>
        <v/>
      </c>
      <c r="I2130" s="30">
        <f>SUMIFS(MasterSheet!L:L, MasterSheet!B:B, A2130, MasterSheet!D:D, B2130, MasterSheet!H:H, C2130)</f>
        <v/>
      </c>
      <c r="J2130" s="30">
        <f>I2130*D2130</f>
        <v/>
      </c>
      <c r="K2130" s="23">
        <f>UPPER(VLOOKUP(C2130,MasterSheet!H:U,14,))</f>
        <v/>
      </c>
    </row>
    <row r="2131">
      <c r="A2131" s="23" t="inlineStr">
        <is>
          <t>MP/LS/25-26/0895</t>
        </is>
      </c>
      <c r="B2131" s="32" t="n">
        <v>45863</v>
      </c>
      <c r="C2131" s="23" t="n">
        <v>196055</v>
      </c>
      <c r="D2131" s="23">
        <f>_xlfn.XLOOKUP(C2131,MasterSheet!H:H,MasterSheet!F:F)</f>
        <v/>
      </c>
      <c r="E2131" s="24">
        <f>SUMIFS(MasterSheet!J:J, MasterSheet!B:B, A2131, MasterSheet!D:D, B2131, MasterSheet!H:H, C2131)</f>
        <v/>
      </c>
      <c r="F2131" s="24">
        <f>E2131*D2131</f>
        <v/>
      </c>
      <c r="G2131" s="28">
        <f>SUMIFS(MasterSheet!K:K, MasterSheet!B:B, A2131, MasterSheet!D:D, B2131, MasterSheet!H:H, C2131)</f>
        <v/>
      </c>
      <c r="H2131" s="28">
        <f>G2131*D2131</f>
        <v/>
      </c>
      <c r="I2131" s="30">
        <f>SUMIFS(MasterSheet!L:L, MasterSheet!B:B, A2131, MasterSheet!D:D, B2131, MasterSheet!H:H, C2131)</f>
        <v/>
      </c>
      <c r="J2131" s="30">
        <f>I2131*D2131</f>
        <v/>
      </c>
      <c r="K2131" s="23">
        <f>UPPER(VLOOKUP(C2131,MasterSheet!H:U,14,))</f>
        <v/>
      </c>
    </row>
    <row r="2132">
      <c r="A2132" s="23" t="inlineStr">
        <is>
          <t>MP/LS/25-26/0896</t>
        </is>
      </c>
      <c r="B2132" s="32" t="n">
        <v>45863</v>
      </c>
      <c r="C2132" s="23" t="n">
        <v>2916854</v>
      </c>
      <c r="D2132" s="23">
        <f>_xlfn.XLOOKUP(C2132,MasterSheet!H:H,MasterSheet!F:F)</f>
        <v/>
      </c>
      <c r="E2132" s="24">
        <f>SUMIFS(MasterSheet!J:J, MasterSheet!B:B, A2132, MasterSheet!D:D, B2132, MasterSheet!H:H, C2132)</f>
        <v/>
      </c>
      <c r="F2132" s="24">
        <f>E2132*D2132</f>
        <v/>
      </c>
      <c r="G2132" s="28">
        <f>SUMIFS(MasterSheet!K:K, MasterSheet!B:B, A2132, MasterSheet!D:D, B2132, MasterSheet!H:H, C2132)</f>
        <v/>
      </c>
      <c r="H2132" s="28">
        <f>G2132*D2132</f>
        <v/>
      </c>
      <c r="I2132" s="30">
        <f>SUMIFS(MasterSheet!L:L, MasterSheet!B:B, A2132, MasterSheet!D:D, B2132, MasterSheet!H:H, C2132)</f>
        <v/>
      </c>
      <c r="J2132" s="30">
        <f>I2132*D2132</f>
        <v/>
      </c>
      <c r="K2132" s="23">
        <f>UPPER(VLOOKUP(C2132,MasterSheet!H:U,14,))</f>
        <v/>
      </c>
    </row>
    <row r="2133">
      <c r="A2133" s="23" t="inlineStr">
        <is>
          <t>MP/LS/25-26/0915</t>
        </is>
      </c>
      <c r="B2133" s="32" t="n">
        <v>45863</v>
      </c>
      <c r="C2133" s="23" t="n">
        <v>154210</v>
      </c>
      <c r="D2133" s="23">
        <f>_xlfn.XLOOKUP(C2133,MasterSheet!H:H,MasterSheet!F:F)</f>
        <v/>
      </c>
      <c r="E2133" s="24">
        <f>SUMIFS(MasterSheet!J:J, MasterSheet!B:B, A2133, MasterSheet!D:D, B2133, MasterSheet!H:H, C2133)</f>
        <v/>
      </c>
      <c r="F2133" s="24">
        <f>E2133*D2133</f>
        <v/>
      </c>
      <c r="G2133" s="28">
        <f>SUMIFS(MasterSheet!K:K, MasterSheet!B:B, A2133, MasterSheet!D:D, B2133, MasterSheet!H:H, C2133)</f>
        <v/>
      </c>
      <c r="H2133" s="28">
        <f>G2133*D2133</f>
        <v/>
      </c>
      <c r="I2133" s="30">
        <f>SUMIFS(MasterSheet!L:L, MasterSheet!B:B, A2133, MasterSheet!D:D, B2133, MasterSheet!H:H, C2133)</f>
        <v/>
      </c>
      <c r="J2133" s="30">
        <f>I2133*D2133</f>
        <v/>
      </c>
      <c r="K2133" s="23">
        <f>UPPER(VLOOKUP(C2133,MasterSheet!H:U,14,))</f>
        <v/>
      </c>
    </row>
    <row r="2134">
      <c r="A2134" s="23" t="inlineStr">
        <is>
          <t>Opening Stock</t>
        </is>
      </c>
      <c r="B2134" s="32" t="n">
        <v>45870</v>
      </c>
      <c r="C2134" s="23" t="n">
        <v>116913001</v>
      </c>
      <c r="D2134" s="23">
        <f>_xlfn.XLOOKUP(C2134,MasterSheet!H:H,MasterSheet!F:F)</f>
        <v/>
      </c>
      <c r="E2134" s="24">
        <f>SUMIFS(MasterSheet!J:J, MasterSheet!B:B, A2134, MasterSheet!D:D, B2134, MasterSheet!H:H, C2134)</f>
        <v/>
      </c>
      <c r="F2134" s="24">
        <f>E2134*D2134</f>
        <v/>
      </c>
      <c r="G2134" s="28">
        <f>SUMIFS(MasterSheet!K:K, MasterSheet!B:B, A2134, MasterSheet!D:D, B2134, MasterSheet!H:H, C2134)</f>
        <v/>
      </c>
      <c r="H2134" s="28">
        <f>G2134*D2134</f>
        <v/>
      </c>
      <c r="I2134" s="30">
        <f>SUMIFS(MasterSheet!L:L, MasterSheet!B:B, A2134, MasterSheet!D:D, B2134, MasterSheet!H:H, C2134)</f>
        <v/>
      </c>
      <c r="J2134" s="30">
        <f>I2134*D2134</f>
        <v/>
      </c>
      <c r="K2134" s="23">
        <f>UPPER(VLOOKUP(C2134,MasterSheet!H:U,14,))</f>
        <v/>
      </c>
    </row>
    <row r="2135">
      <c r="A2135" s="23" t="inlineStr">
        <is>
          <t>Opening Stock</t>
        </is>
      </c>
      <c r="B2135" s="32" t="n">
        <v>45870</v>
      </c>
      <c r="C2135" s="23" t="n">
        <v>116910001</v>
      </c>
      <c r="D2135" s="23">
        <f>_xlfn.XLOOKUP(C2135,MasterSheet!H:H,MasterSheet!F:F)</f>
        <v/>
      </c>
      <c r="E2135" s="24">
        <f>SUMIFS(MasterSheet!J:J, MasterSheet!B:B, A2135, MasterSheet!D:D, B2135, MasterSheet!H:H, C2135)</f>
        <v/>
      </c>
      <c r="F2135" s="24">
        <f>E2135*D2135</f>
        <v/>
      </c>
      <c r="G2135" s="28">
        <f>SUMIFS(MasterSheet!K:K, MasterSheet!B:B, A2135, MasterSheet!D:D, B2135, MasterSheet!H:H, C2135)</f>
        <v/>
      </c>
      <c r="H2135" s="28">
        <f>G2135*D2135</f>
        <v/>
      </c>
      <c r="I2135" s="30">
        <f>SUMIFS(MasterSheet!L:L, MasterSheet!B:B, A2135, MasterSheet!D:D, B2135, MasterSheet!H:H, C2135)</f>
        <v/>
      </c>
      <c r="J2135" s="30">
        <f>I2135*D2135</f>
        <v/>
      </c>
      <c r="K2135" s="23">
        <f>UPPER(VLOOKUP(C2135,MasterSheet!H:U,14,))</f>
        <v/>
      </c>
    </row>
    <row r="2136">
      <c r="A2136" s="23" t="inlineStr">
        <is>
          <t>MP/LS/25-26/0960</t>
        </is>
      </c>
      <c r="B2136" s="32" t="n">
        <v>45871</v>
      </c>
      <c r="C2136" s="23" t="n">
        <v>194670</v>
      </c>
      <c r="D2136" s="23">
        <f>_xlfn.XLOOKUP(C2136,MasterSheet!H:H,MasterSheet!F:F)</f>
        <v/>
      </c>
      <c r="E2136" s="24">
        <f>SUMIFS(MasterSheet!J:J, MasterSheet!B:B, A2136, MasterSheet!D:D, B2136, MasterSheet!H:H, C2136)</f>
        <v/>
      </c>
      <c r="F2136" s="24">
        <f>E2136*D2136</f>
        <v/>
      </c>
      <c r="G2136" s="28">
        <f>SUMIFS(MasterSheet!K:K, MasterSheet!B:B, A2136, MasterSheet!D:D, B2136, MasterSheet!H:H, C2136)</f>
        <v/>
      </c>
      <c r="H2136" s="28">
        <f>G2136*D2136</f>
        <v/>
      </c>
      <c r="I2136" s="30">
        <f>SUMIFS(MasterSheet!L:L, MasterSheet!B:B, A2136, MasterSheet!D:D, B2136, MasterSheet!H:H, C2136)</f>
        <v/>
      </c>
      <c r="J2136" s="30">
        <f>I2136*D2136</f>
        <v/>
      </c>
      <c r="K2136" s="23">
        <f>UPPER(VLOOKUP(C2136,MasterSheet!H:U,14,))</f>
        <v/>
      </c>
    </row>
    <row r="2137">
      <c r="A2137" s="23" t="inlineStr">
        <is>
          <t>MP/LS/25-26/0960</t>
        </is>
      </c>
      <c r="B2137" s="32" t="n">
        <v>45871</v>
      </c>
      <c r="C2137" s="23" t="n">
        <v>103028</v>
      </c>
      <c r="D2137" s="23">
        <f>_xlfn.XLOOKUP(C2137,MasterSheet!H:H,MasterSheet!F:F)</f>
        <v/>
      </c>
      <c r="E2137" s="24">
        <f>SUMIFS(MasterSheet!J:J, MasterSheet!B:B, A2137, MasterSheet!D:D, B2137, MasterSheet!H:H, C2137)</f>
        <v/>
      </c>
      <c r="F2137" s="24">
        <f>E2137*D2137</f>
        <v/>
      </c>
      <c r="G2137" s="28">
        <f>SUMIFS(MasterSheet!K:K, MasterSheet!B:B, A2137, MasterSheet!D:D, B2137, MasterSheet!H:H, C2137)</f>
        <v/>
      </c>
      <c r="H2137" s="28">
        <f>G2137*D2137</f>
        <v/>
      </c>
      <c r="I2137" s="30">
        <f>SUMIFS(MasterSheet!L:L, MasterSheet!B:B, A2137, MasterSheet!D:D, B2137, MasterSheet!H:H, C2137)</f>
        <v/>
      </c>
      <c r="J2137" s="30">
        <f>I2137*D2137</f>
        <v/>
      </c>
      <c r="K2137" s="23">
        <f>UPPER(VLOOKUP(C2137,MasterSheet!H:U,14,))</f>
        <v/>
      </c>
    </row>
    <row r="2138">
      <c r="A2138" s="23" t="inlineStr">
        <is>
          <t>MP/L2526/206</t>
        </is>
      </c>
      <c r="B2138" s="32" t="n">
        <v>45871</v>
      </c>
      <c r="C2138" s="23" t="n">
        <v>116913050</v>
      </c>
      <c r="D2138" s="23">
        <f>_xlfn.XLOOKUP(C2138,MasterSheet!H:H,MasterSheet!F:F)</f>
        <v/>
      </c>
      <c r="E2138" s="24">
        <f>SUMIFS(MasterSheet!J:J, MasterSheet!B:B, A2138, MasterSheet!D:D, B2138, MasterSheet!H:H, C2138)</f>
        <v/>
      </c>
      <c r="F2138" s="24">
        <f>E2138*D2138</f>
        <v/>
      </c>
      <c r="G2138" s="28">
        <f>SUMIFS(MasterSheet!K:K, MasterSheet!B:B, A2138, MasterSheet!D:D, B2138, MasterSheet!H:H, C2138)</f>
        <v/>
      </c>
      <c r="H2138" s="28">
        <f>G2138*D2138</f>
        <v/>
      </c>
      <c r="I2138" s="30">
        <f>SUMIFS(MasterSheet!L:L, MasterSheet!B:B, A2138, MasterSheet!D:D, B2138, MasterSheet!H:H, C2138)</f>
        <v/>
      </c>
      <c r="J2138" s="30">
        <f>I2138*D2138</f>
        <v/>
      </c>
      <c r="K2138" s="23">
        <f>UPPER(VLOOKUP(C2138,MasterSheet!H:U,14,))</f>
        <v/>
      </c>
    </row>
    <row r="2139">
      <c r="A2139" s="23" t="inlineStr">
        <is>
          <t>MP/L2526/206</t>
        </is>
      </c>
      <c r="B2139" s="32" t="n">
        <v>45871</v>
      </c>
      <c r="C2139" s="23" t="inlineStr">
        <is>
          <t>04800803</t>
        </is>
      </c>
      <c r="D2139" s="23">
        <f>_xlfn.XLOOKUP(C2139,MasterSheet!H:H,MasterSheet!F:F)</f>
        <v/>
      </c>
      <c r="E2139" s="24">
        <f>SUMIFS(MasterSheet!J:J, MasterSheet!B:B, A2139, MasterSheet!D:D, B2139, MasterSheet!H:H, C2139)</f>
        <v/>
      </c>
      <c r="F2139" s="24">
        <f>E2139*D2139</f>
        <v/>
      </c>
      <c r="G2139" s="28">
        <f>SUMIFS(MasterSheet!K:K, MasterSheet!B:B, A2139, MasterSheet!D:D, B2139, MasterSheet!H:H, C2139)</f>
        <v/>
      </c>
      <c r="H2139" s="28">
        <f>G2139*D2139</f>
        <v/>
      </c>
      <c r="I2139" s="30">
        <f>SUMIFS(MasterSheet!L:L, MasterSheet!B:B, A2139, MasterSheet!D:D, B2139, MasterSheet!H:H, C2139)</f>
        <v/>
      </c>
      <c r="J2139" s="30">
        <f>I2139*D2139</f>
        <v/>
      </c>
      <c r="K2139" s="23">
        <f>UPPER(VLOOKUP(C2139,MasterSheet!H:U,14,))</f>
        <v/>
      </c>
    </row>
    <row r="2140">
      <c r="A2140" s="23" t="inlineStr">
        <is>
          <t>MP/LS/25-26/0959</t>
        </is>
      </c>
      <c r="B2140" s="32" t="n">
        <v>45871</v>
      </c>
      <c r="C2140" s="23" t="inlineStr">
        <is>
          <t>04802536</t>
        </is>
      </c>
      <c r="D2140" s="23">
        <f>_xlfn.XLOOKUP(C2140,MasterSheet!H:H,MasterSheet!F:F)</f>
        <v/>
      </c>
      <c r="E2140" s="24">
        <f>SUMIFS(MasterSheet!J:J, MasterSheet!B:B, A2140, MasterSheet!D:D, B2140, MasterSheet!H:H, C2140)</f>
        <v/>
      </c>
      <c r="F2140" s="24">
        <f>E2140*D2140</f>
        <v/>
      </c>
      <c r="G2140" s="28">
        <f>SUMIFS(MasterSheet!K:K, MasterSheet!B:B, A2140, MasterSheet!D:D, B2140, MasterSheet!H:H, C2140)</f>
        <v/>
      </c>
      <c r="H2140" s="28">
        <f>G2140*D2140</f>
        <v/>
      </c>
      <c r="I2140" s="30">
        <f>SUMIFS(MasterSheet!L:L, MasterSheet!B:B, A2140, MasterSheet!D:D, B2140, MasterSheet!H:H, C2140)</f>
        <v/>
      </c>
      <c r="J2140" s="30">
        <f>I2140*D2140</f>
        <v/>
      </c>
      <c r="K2140" s="23">
        <f>UPPER(VLOOKUP(C2140,MasterSheet!H:U,14,))</f>
        <v/>
      </c>
    </row>
    <row r="2141">
      <c r="A2141" s="23" t="inlineStr">
        <is>
          <t>MP/L2526/223</t>
        </is>
      </c>
      <c r="B2141" s="32" t="n">
        <v>45883</v>
      </c>
      <c r="C2141" s="23" t="inlineStr">
        <is>
          <t>04800803</t>
        </is>
      </c>
      <c r="D2141" s="23">
        <f>_xlfn.XLOOKUP(C2141,MasterSheet!H:H,MasterSheet!F:F)</f>
        <v/>
      </c>
      <c r="E2141" s="24">
        <f>SUMIFS(MasterSheet!J:J, MasterSheet!B:B, A2141, MasterSheet!D:D, B2141, MasterSheet!H:H, C2141)</f>
        <v/>
      </c>
      <c r="F2141" s="24">
        <f>E2141*D2141</f>
        <v/>
      </c>
      <c r="G2141" s="28">
        <f>SUMIFS(MasterSheet!K:K, MasterSheet!B:B, A2141, MasterSheet!D:D, B2141, MasterSheet!H:H, C2141)</f>
        <v/>
      </c>
      <c r="H2141" s="28">
        <f>G2141*D2141</f>
        <v/>
      </c>
      <c r="I2141" s="30">
        <f>SUMIFS(MasterSheet!L:L, MasterSheet!B:B, A2141, MasterSheet!D:D, B2141, MasterSheet!H:H, C2141)</f>
        <v/>
      </c>
      <c r="J2141" s="30">
        <f>I2141*D2141</f>
        <v/>
      </c>
      <c r="K2141" s="23">
        <f>UPPER(VLOOKUP(C2141,MasterSheet!H:U,14,))</f>
        <v/>
      </c>
    </row>
    <row r="2142">
      <c r="A2142" s="23" t="inlineStr">
        <is>
          <t>MP/L2526/223</t>
        </is>
      </c>
      <c r="B2142" s="32" t="n">
        <v>45883</v>
      </c>
      <c r="C2142" s="23" t="n">
        <v>116913100</v>
      </c>
      <c r="D2142" s="23">
        <f>_xlfn.XLOOKUP(C2142,MasterSheet!H:H,MasterSheet!F:F)</f>
        <v/>
      </c>
      <c r="E2142" s="24">
        <f>SUMIFS(MasterSheet!J:J, MasterSheet!B:B, A2142, MasterSheet!D:D, B2142, MasterSheet!H:H, C2142)</f>
        <v/>
      </c>
      <c r="F2142" s="24">
        <f>E2142*D2142</f>
        <v/>
      </c>
      <c r="G2142" s="28">
        <f>SUMIFS(MasterSheet!K:K, MasterSheet!B:B, A2142, MasterSheet!D:D, B2142, MasterSheet!H:H, C2142)</f>
        <v/>
      </c>
      <c r="H2142" s="28">
        <f>G2142*D2142</f>
        <v/>
      </c>
      <c r="I2142" s="30">
        <f>SUMIFS(MasterSheet!L:L, MasterSheet!B:B, A2142, MasterSheet!D:D, B2142, MasterSheet!H:H, C2142)</f>
        <v/>
      </c>
      <c r="J2142" s="30">
        <f>I2142*D2142</f>
        <v/>
      </c>
      <c r="K2142" s="23">
        <f>UPPER(VLOOKUP(C2142,MasterSheet!H:U,14,))</f>
        <v/>
      </c>
    </row>
    <row r="2143">
      <c r="A2143" s="23" t="inlineStr">
        <is>
          <t>MP/LS/25-26/1015</t>
        </is>
      </c>
      <c r="B2143" s="32" t="n">
        <v>45883</v>
      </c>
      <c r="C2143" s="23" t="n">
        <v>114025022</v>
      </c>
      <c r="D2143" s="23">
        <f>_xlfn.XLOOKUP(C2143,MasterSheet!H:H,MasterSheet!F:F)</f>
        <v/>
      </c>
      <c r="E2143" s="24">
        <f>SUMIFS(MasterSheet!J:J, MasterSheet!B:B, A2143, MasterSheet!D:D, B2143, MasterSheet!H:H, C2143)</f>
        <v/>
      </c>
      <c r="F2143" s="24">
        <f>E2143*D2143</f>
        <v/>
      </c>
      <c r="G2143" s="28">
        <f>SUMIFS(MasterSheet!K:K, MasterSheet!B:B, A2143, MasterSheet!D:D, B2143, MasterSheet!H:H, C2143)</f>
        <v/>
      </c>
      <c r="H2143" s="28">
        <f>G2143*D2143</f>
        <v/>
      </c>
      <c r="I2143" s="30">
        <f>SUMIFS(MasterSheet!L:L, MasterSheet!B:B, A2143, MasterSheet!D:D, B2143, MasterSheet!H:H, C2143)</f>
        <v/>
      </c>
      <c r="J2143" s="30">
        <f>I2143*D2143</f>
        <v/>
      </c>
      <c r="K2143" s="23">
        <f>UPPER(VLOOKUP(C2143,MasterSheet!H:U,14,))</f>
        <v/>
      </c>
    </row>
    <row r="2144">
      <c r="A2144" s="23" t="inlineStr">
        <is>
          <t>MP/LS/25-26/1015</t>
        </is>
      </c>
      <c r="B2144" s="32" t="n">
        <v>45883</v>
      </c>
      <c r="C2144" s="23" t="inlineStr">
        <is>
          <t>0210064710</t>
        </is>
      </c>
      <c r="D2144" s="23">
        <f>_xlfn.XLOOKUP(C2144,MasterSheet!H:H,MasterSheet!F:F)</f>
        <v/>
      </c>
      <c r="E2144" s="24">
        <f>SUMIFS(MasterSheet!J:J, MasterSheet!B:B, A2144, MasterSheet!D:D, B2144, MasterSheet!H:H, C2144)</f>
        <v/>
      </c>
      <c r="F2144" s="24">
        <f>E2144*D2144</f>
        <v/>
      </c>
      <c r="G2144" s="28">
        <f>SUMIFS(MasterSheet!K:K, MasterSheet!B:B, A2144, MasterSheet!D:D, B2144, MasterSheet!H:H, C2144)</f>
        <v/>
      </c>
      <c r="H2144" s="28">
        <f>G2144*D2144</f>
        <v/>
      </c>
      <c r="I2144" s="30">
        <f>SUMIFS(MasterSheet!L:L, MasterSheet!B:B, A2144, MasterSheet!D:D, B2144, MasterSheet!H:H, C2144)</f>
        <v/>
      </c>
      <c r="J2144" s="30">
        <f>I2144*D2144</f>
        <v/>
      </c>
      <c r="K2144" s="23">
        <f>UPPER(VLOOKUP(C2144,MasterSheet!H:U,14,))</f>
        <v/>
      </c>
    </row>
    <row r="2145">
      <c r="A2145" s="23" t="inlineStr">
        <is>
          <t>MP/LS/25-26/1034</t>
        </is>
      </c>
      <c r="B2145" s="32" t="n">
        <v>45887</v>
      </c>
      <c r="C2145" s="23" t="n">
        <v>850494</v>
      </c>
      <c r="D2145" s="23">
        <f>_xlfn.XLOOKUP(C2145,MasterSheet!H:H,MasterSheet!F:F)</f>
        <v/>
      </c>
      <c r="E2145" s="24">
        <f>SUMIFS(MasterSheet!J:J, MasterSheet!B:B, A2145, MasterSheet!D:D, B2145, MasterSheet!H:H, C2145)</f>
        <v/>
      </c>
      <c r="F2145" s="24">
        <f>E2145*D2145</f>
        <v/>
      </c>
      <c r="G2145" s="28">
        <f>SUMIFS(MasterSheet!K:K, MasterSheet!B:B, A2145, MasterSheet!D:D, B2145, MasterSheet!H:H, C2145)</f>
        <v/>
      </c>
      <c r="H2145" s="28">
        <f>G2145*D2145</f>
        <v/>
      </c>
      <c r="I2145" s="30">
        <f>SUMIFS(MasterSheet!L:L, MasterSheet!B:B, A2145, MasterSheet!D:D, B2145, MasterSheet!H:H, C2145)</f>
        <v/>
      </c>
      <c r="J2145" s="30">
        <f>I2145*D2145</f>
        <v/>
      </c>
      <c r="K2145" s="23">
        <f>UPPER(VLOOKUP(C2145,MasterSheet!H:U,14,))</f>
        <v/>
      </c>
    </row>
    <row r="2146">
      <c r="A2146" s="23" t="inlineStr">
        <is>
          <t>MP/LS/25-26/1034</t>
        </is>
      </c>
      <c r="B2146" s="32" t="n">
        <v>45887</v>
      </c>
      <c r="C2146" s="23" t="n">
        <v>16006980</v>
      </c>
      <c r="D2146" s="23">
        <f>_xlfn.XLOOKUP(C2146,MasterSheet!H:H,MasterSheet!F:F)</f>
        <v/>
      </c>
      <c r="E2146" s="24">
        <f>SUMIFS(MasterSheet!J:J, MasterSheet!B:B, A2146, MasterSheet!D:D, B2146, MasterSheet!H:H, C2146)</f>
        <v/>
      </c>
      <c r="F2146" s="24">
        <f>E2146*D2146</f>
        <v/>
      </c>
      <c r="G2146" s="28">
        <f>SUMIFS(MasterSheet!K:K, MasterSheet!B:B, A2146, MasterSheet!D:D, B2146, MasterSheet!H:H, C2146)</f>
        <v/>
      </c>
      <c r="H2146" s="28">
        <f>G2146*D2146</f>
        <v/>
      </c>
      <c r="I2146" s="30">
        <f>SUMIFS(MasterSheet!L:L, MasterSheet!B:B, A2146, MasterSheet!D:D, B2146, MasterSheet!H:H, C2146)</f>
        <v/>
      </c>
      <c r="J2146" s="30">
        <f>I2146*D2146</f>
        <v/>
      </c>
      <c r="K2146" s="23">
        <f>UPPER(VLOOKUP(C2146,MasterSheet!H:U,14,))</f>
        <v/>
      </c>
    </row>
    <row r="2147">
      <c r="A2147" s="23" t="inlineStr">
        <is>
          <t>MP/LS/25-26/1109</t>
        </is>
      </c>
      <c r="B2147" s="32" t="n">
        <v>45892</v>
      </c>
      <c r="C2147" s="23" t="n">
        <v>102797</v>
      </c>
      <c r="D2147" s="23">
        <f>_xlfn.XLOOKUP(C2147,MasterSheet!H:H,MasterSheet!F:F)</f>
        <v/>
      </c>
      <c r="E2147" s="24">
        <f>SUMIFS(MasterSheet!J:J, MasterSheet!B:B, A2147, MasterSheet!D:D, B2147, MasterSheet!H:H, C2147)</f>
        <v/>
      </c>
      <c r="F2147" s="24">
        <f>E2147*D2147</f>
        <v/>
      </c>
      <c r="G2147" s="28">
        <f>SUMIFS(MasterSheet!K:K, MasterSheet!B:B, A2147, MasterSheet!D:D, B2147, MasterSheet!H:H, C2147)</f>
        <v/>
      </c>
      <c r="H2147" s="28">
        <f>G2147*D2147</f>
        <v/>
      </c>
      <c r="I2147" s="30">
        <f>SUMIFS(MasterSheet!L:L, MasterSheet!B:B, A2147, MasterSheet!D:D, B2147, MasterSheet!H:H, C2147)</f>
        <v/>
      </c>
      <c r="J2147" s="30">
        <f>I2147*D2147</f>
        <v/>
      </c>
      <c r="K2147" s="23">
        <f>UPPER(VLOOKUP(C2147,MasterSheet!H:U,14,))</f>
        <v/>
      </c>
    </row>
    <row r="2148">
      <c r="A2148" s="23" t="inlineStr">
        <is>
          <t>MP/LS/25-26/1109</t>
        </is>
      </c>
      <c r="B2148" s="32" t="n">
        <v>45892</v>
      </c>
      <c r="C2148" s="23" t="n">
        <v>152624</v>
      </c>
      <c r="D2148" s="23">
        <f>_xlfn.XLOOKUP(C2148,MasterSheet!H:H,MasterSheet!F:F)</f>
        <v/>
      </c>
      <c r="E2148" s="24">
        <f>SUMIFS(MasterSheet!J:J, MasterSheet!B:B, A2148, MasterSheet!D:D, B2148, MasterSheet!H:H, C2148)</f>
        <v/>
      </c>
      <c r="F2148" s="24">
        <f>E2148*D2148</f>
        <v/>
      </c>
      <c r="G2148" s="28">
        <f>SUMIFS(MasterSheet!K:K, MasterSheet!B:B, A2148, MasterSheet!D:D, B2148, MasterSheet!H:H, C2148)</f>
        <v/>
      </c>
      <c r="H2148" s="28">
        <f>G2148*D2148</f>
        <v/>
      </c>
      <c r="I2148" s="30">
        <f>SUMIFS(MasterSheet!L:L, MasterSheet!B:B, A2148, MasterSheet!D:D, B2148, MasterSheet!H:H, C2148)</f>
        <v/>
      </c>
      <c r="J2148" s="30">
        <f>I2148*D2148</f>
        <v/>
      </c>
      <c r="K2148" s="23">
        <f>UPPER(VLOOKUP(C2148,MasterSheet!H:U,14,))</f>
        <v/>
      </c>
    </row>
    <row r="2149">
      <c r="A2149" s="23" t="inlineStr">
        <is>
          <t>2025-26/969MFG</t>
        </is>
      </c>
      <c r="B2149" s="32" t="n">
        <v>45896</v>
      </c>
      <c r="C2149" s="23" t="inlineStr">
        <is>
          <t>0602100031730</t>
        </is>
      </c>
      <c r="D2149" s="23">
        <f>_xlfn.XLOOKUP(C2149,MasterSheet!H:H,MasterSheet!F:F)</f>
        <v/>
      </c>
      <c r="E2149" s="24">
        <f>SUMIFS(MasterSheet!J:J, MasterSheet!B:B, A2149, MasterSheet!D:D, B2149, MasterSheet!H:H, C2149)</f>
        <v/>
      </c>
      <c r="F2149" s="24">
        <f>E2149*D2149</f>
        <v/>
      </c>
      <c r="G2149" s="28">
        <f>SUMIFS(MasterSheet!K:K, MasterSheet!B:B, A2149, MasterSheet!D:D, B2149, MasterSheet!H:H, C2149)</f>
        <v/>
      </c>
      <c r="H2149" s="28">
        <f>G2149*D2149</f>
        <v/>
      </c>
      <c r="I2149" s="30">
        <f>SUMIFS(MasterSheet!L:L, MasterSheet!B:B, A2149, MasterSheet!D:D, B2149, MasterSheet!H:H, C2149)</f>
        <v/>
      </c>
      <c r="J2149" s="30">
        <f>I2149*D2149</f>
        <v/>
      </c>
      <c r="K2149" s="23">
        <f>UPPER(VLOOKUP(C2149,MasterSheet!H:U,14,))</f>
        <v/>
      </c>
    </row>
    <row r="2150">
      <c r="A2150" s="23" t="inlineStr">
        <is>
          <t>EED118440</t>
        </is>
      </c>
      <c r="B2150" s="32" t="n">
        <v>45897</v>
      </c>
      <c r="C2150" s="23" t="n">
        <v>100422</v>
      </c>
      <c r="D2150" s="23">
        <f>_xlfn.XLOOKUP(C2150,MasterSheet!H:H,MasterSheet!F:F)</f>
        <v/>
      </c>
      <c r="E2150" s="24">
        <f>SUMIFS(MasterSheet!J:J, MasterSheet!B:B, A2150, MasterSheet!D:D, B2150, MasterSheet!H:H, C2150)</f>
        <v/>
      </c>
      <c r="F2150" s="24">
        <f>E2150*D2150</f>
        <v/>
      </c>
      <c r="G2150" s="28">
        <f>SUMIFS(MasterSheet!K:K, MasterSheet!B:B, A2150, MasterSheet!D:D, B2150, MasterSheet!H:H, C2150)</f>
        <v/>
      </c>
      <c r="H2150" s="28">
        <f>G2150*D2150</f>
        <v/>
      </c>
      <c r="I2150" s="30">
        <f>SUMIFS(MasterSheet!L:L, MasterSheet!B:B, A2150, MasterSheet!D:D, B2150, MasterSheet!H:H, C2150)</f>
        <v/>
      </c>
      <c r="J2150" s="30">
        <f>I2150*D2150</f>
        <v/>
      </c>
      <c r="K2150" s="23">
        <f>UPPER(VLOOKUP(C2150,MasterSheet!H:U,14,))</f>
        <v/>
      </c>
    </row>
    <row r="2151">
      <c r="A2151" s="23" t="inlineStr">
        <is>
          <t>EED118440</t>
        </is>
      </c>
      <c r="B2151" s="32" t="n">
        <v>45897</v>
      </c>
      <c r="C2151" s="23" t="n">
        <v>100433</v>
      </c>
      <c r="D2151" s="23">
        <f>_xlfn.XLOOKUP(C2151,MasterSheet!H:H,MasterSheet!F:F)</f>
        <v/>
      </c>
      <c r="E2151" s="24">
        <f>SUMIFS(MasterSheet!J:J, MasterSheet!B:B, A2151, MasterSheet!D:D, B2151, MasterSheet!H:H, C2151)</f>
        <v/>
      </c>
      <c r="F2151" s="24">
        <f>E2151*D2151</f>
        <v/>
      </c>
      <c r="G2151" s="28">
        <f>SUMIFS(MasterSheet!K:K, MasterSheet!B:B, A2151, MasterSheet!D:D, B2151, MasterSheet!H:H, C2151)</f>
        <v/>
      </c>
      <c r="H2151" s="28">
        <f>G2151*D2151</f>
        <v/>
      </c>
      <c r="I2151" s="30">
        <f>SUMIFS(MasterSheet!L:L, MasterSheet!B:B, A2151, MasterSheet!D:D, B2151, MasterSheet!H:H, C2151)</f>
        <v/>
      </c>
      <c r="J2151" s="30">
        <f>I2151*D2151</f>
        <v/>
      </c>
      <c r="K2151" s="23">
        <f>UPPER(VLOOKUP(C2151,MasterSheet!H:U,14,))</f>
        <v/>
      </c>
    </row>
    <row r="2152">
      <c r="A2152" s="23" t="inlineStr">
        <is>
          <t>EED118440</t>
        </is>
      </c>
      <c r="B2152" s="32" t="n">
        <v>45897</v>
      </c>
      <c r="C2152" s="23" t="n">
        <v>100526</v>
      </c>
      <c r="D2152" s="23">
        <f>_xlfn.XLOOKUP(C2152,MasterSheet!H:H,MasterSheet!F:F)</f>
        <v/>
      </c>
      <c r="E2152" s="24">
        <f>SUMIFS(MasterSheet!J:J, MasterSheet!B:B, A2152, MasterSheet!D:D, B2152, MasterSheet!H:H, C2152)</f>
        <v/>
      </c>
      <c r="F2152" s="24">
        <f>E2152*D2152</f>
        <v/>
      </c>
      <c r="G2152" s="28">
        <f>SUMIFS(MasterSheet!K:K, MasterSheet!B:B, A2152, MasterSheet!D:D, B2152, MasterSheet!H:H, C2152)</f>
        <v/>
      </c>
      <c r="H2152" s="28">
        <f>G2152*D2152</f>
        <v/>
      </c>
      <c r="I2152" s="30">
        <f>SUMIFS(MasterSheet!L:L, MasterSheet!B:B, A2152, MasterSheet!D:D, B2152, MasterSheet!H:H, C2152)</f>
        <v/>
      </c>
      <c r="J2152" s="30">
        <f>I2152*D2152</f>
        <v/>
      </c>
      <c r="K2152" s="23">
        <f>UPPER(VLOOKUP(C2152,MasterSheet!H:U,14,))</f>
        <v/>
      </c>
    </row>
    <row r="2153">
      <c r="A2153" s="23" t="inlineStr">
        <is>
          <t>EED118440</t>
        </is>
      </c>
      <c r="B2153" s="32" t="n">
        <v>45897</v>
      </c>
      <c r="C2153" s="23" t="n">
        <v>100706</v>
      </c>
      <c r="D2153" s="23">
        <f>_xlfn.XLOOKUP(C2153,MasterSheet!H:H,MasterSheet!F:F)</f>
        <v/>
      </c>
      <c r="E2153" s="24">
        <f>SUMIFS(MasterSheet!J:J, MasterSheet!B:B, A2153, MasterSheet!D:D, B2153, MasterSheet!H:H, C2153)</f>
        <v/>
      </c>
      <c r="F2153" s="24">
        <f>E2153*D2153</f>
        <v/>
      </c>
      <c r="G2153" s="28">
        <f>SUMIFS(MasterSheet!K:K, MasterSheet!B:B, A2153, MasterSheet!D:D, B2153, MasterSheet!H:H, C2153)</f>
        <v/>
      </c>
      <c r="H2153" s="28">
        <f>G2153*D2153</f>
        <v/>
      </c>
      <c r="I2153" s="30">
        <f>SUMIFS(MasterSheet!L:L, MasterSheet!B:B, A2153, MasterSheet!D:D, B2153, MasterSheet!H:H, C2153)</f>
        <v/>
      </c>
      <c r="J2153" s="30">
        <f>I2153*D2153</f>
        <v/>
      </c>
      <c r="K2153" s="23">
        <f>UPPER(VLOOKUP(C2153,MasterSheet!H:U,14,))</f>
        <v/>
      </c>
    </row>
    <row r="2154">
      <c r="A2154" s="23" t="inlineStr">
        <is>
          <t>EED118440</t>
        </is>
      </c>
      <c r="B2154" s="32" t="n">
        <v>45897</v>
      </c>
      <c r="C2154" s="23" t="n">
        <v>100733</v>
      </c>
      <c r="D2154" s="23">
        <f>_xlfn.XLOOKUP(C2154,MasterSheet!H:H,MasterSheet!F:F)</f>
        <v/>
      </c>
      <c r="E2154" s="24">
        <f>SUMIFS(MasterSheet!J:J, MasterSheet!B:B, A2154, MasterSheet!D:D, B2154, MasterSheet!H:H, C2154)</f>
        <v/>
      </c>
      <c r="F2154" s="24">
        <f>E2154*D2154</f>
        <v/>
      </c>
      <c r="G2154" s="28">
        <f>SUMIFS(MasterSheet!K:K, MasterSheet!B:B, A2154, MasterSheet!D:D, B2154, MasterSheet!H:H, C2154)</f>
        <v/>
      </c>
      <c r="H2154" s="28">
        <f>G2154*D2154</f>
        <v/>
      </c>
      <c r="I2154" s="30">
        <f>SUMIFS(MasterSheet!L:L, MasterSheet!B:B, A2154, MasterSheet!D:D, B2154, MasterSheet!H:H, C2154)</f>
        <v/>
      </c>
      <c r="J2154" s="30">
        <f>I2154*D2154</f>
        <v/>
      </c>
      <c r="K2154" s="23">
        <f>UPPER(VLOOKUP(C2154,MasterSheet!H:U,14,))</f>
        <v/>
      </c>
    </row>
    <row r="2155">
      <c r="A2155" s="23" t="inlineStr">
        <is>
          <t>EED118440</t>
        </is>
      </c>
      <c r="B2155" s="32" t="n">
        <v>45897</v>
      </c>
      <c r="C2155" s="23" t="n">
        <v>101226</v>
      </c>
      <c r="D2155" s="23">
        <f>_xlfn.XLOOKUP(C2155,MasterSheet!H:H,MasterSheet!F:F)</f>
        <v/>
      </c>
      <c r="E2155" s="24">
        <f>SUMIFS(MasterSheet!J:J, MasterSheet!B:B, A2155, MasterSheet!D:D, B2155, MasterSheet!H:H, C2155)</f>
        <v/>
      </c>
      <c r="F2155" s="24">
        <f>E2155*D2155</f>
        <v/>
      </c>
      <c r="G2155" s="28">
        <f>SUMIFS(MasterSheet!K:K, MasterSheet!B:B, A2155, MasterSheet!D:D, B2155, MasterSheet!H:H, C2155)</f>
        <v/>
      </c>
      <c r="H2155" s="28">
        <f>G2155*D2155</f>
        <v/>
      </c>
      <c r="I2155" s="30">
        <f>SUMIFS(MasterSheet!L:L, MasterSheet!B:B, A2155, MasterSheet!D:D, B2155, MasterSheet!H:H, C2155)</f>
        <v/>
      </c>
      <c r="J2155" s="30">
        <f>I2155*D2155</f>
        <v/>
      </c>
      <c r="K2155" s="23">
        <f>UPPER(VLOOKUP(C2155,MasterSheet!H:U,14,))</f>
        <v/>
      </c>
    </row>
    <row r="2156">
      <c r="A2156" s="23" t="inlineStr">
        <is>
          <t>EED118440</t>
        </is>
      </c>
      <c r="B2156" s="32" t="n">
        <v>45897</v>
      </c>
      <c r="C2156" s="23" t="n">
        <v>101227</v>
      </c>
      <c r="D2156" s="23">
        <f>_xlfn.XLOOKUP(C2156,MasterSheet!H:H,MasterSheet!F:F)</f>
        <v/>
      </c>
      <c r="E2156" s="24">
        <f>SUMIFS(MasterSheet!J:J, MasterSheet!B:B, A2156, MasterSheet!D:D, B2156, MasterSheet!H:H, C2156)</f>
        <v/>
      </c>
      <c r="F2156" s="24">
        <f>E2156*D2156</f>
        <v/>
      </c>
      <c r="G2156" s="28">
        <f>SUMIFS(MasterSheet!K:K, MasterSheet!B:B, A2156, MasterSheet!D:D, B2156, MasterSheet!H:H, C2156)</f>
        <v/>
      </c>
      <c r="H2156" s="28">
        <f>G2156*D2156</f>
        <v/>
      </c>
      <c r="I2156" s="30">
        <f>SUMIFS(MasterSheet!L:L, MasterSheet!B:B, A2156, MasterSheet!D:D, B2156, MasterSheet!H:H, C2156)</f>
        <v/>
      </c>
      <c r="J2156" s="30">
        <f>I2156*D2156</f>
        <v/>
      </c>
      <c r="K2156" s="23">
        <f>UPPER(VLOOKUP(C2156,MasterSheet!H:U,14,))</f>
        <v/>
      </c>
    </row>
    <row r="2157">
      <c r="A2157" s="23" t="inlineStr">
        <is>
          <t>EED118440</t>
        </is>
      </c>
      <c r="B2157" s="32" t="n">
        <v>45897</v>
      </c>
      <c r="C2157" s="23" t="n">
        <v>101320</v>
      </c>
      <c r="D2157" s="23">
        <f>_xlfn.XLOOKUP(C2157,MasterSheet!H:H,MasterSheet!F:F)</f>
        <v/>
      </c>
      <c r="E2157" s="24">
        <f>SUMIFS(MasterSheet!J:J, MasterSheet!B:B, A2157, MasterSheet!D:D, B2157, MasterSheet!H:H, C2157)</f>
        <v/>
      </c>
      <c r="F2157" s="24">
        <f>E2157*D2157</f>
        <v/>
      </c>
      <c r="G2157" s="28">
        <f>SUMIFS(MasterSheet!K:K, MasterSheet!B:B, A2157, MasterSheet!D:D, B2157, MasterSheet!H:H, C2157)</f>
        <v/>
      </c>
      <c r="H2157" s="28">
        <f>G2157*D2157</f>
        <v/>
      </c>
      <c r="I2157" s="30">
        <f>SUMIFS(MasterSheet!L:L, MasterSheet!B:B, A2157, MasterSheet!D:D, B2157, MasterSheet!H:H, C2157)</f>
        <v/>
      </c>
      <c r="J2157" s="30">
        <f>I2157*D2157</f>
        <v/>
      </c>
      <c r="K2157" s="23">
        <f>UPPER(VLOOKUP(C2157,MasterSheet!H:U,14,))</f>
        <v/>
      </c>
    </row>
    <row r="2158">
      <c r="A2158" s="23" t="inlineStr">
        <is>
          <t>EED118440</t>
        </is>
      </c>
      <c r="B2158" s="32" t="n">
        <v>45897</v>
      </c>
      <c r="C2158" s="23" t="n">
        <v>101903</v>
      </c>
      <c r="D2158" s="23">
        <f>_xlfn.XLOOKUP(C2158,MasterSheet!H:H,MasterSheet!F:F)</f>
        <v/>
      </c>
      <c r="E2158" s="24">
        <f>SUMIFS(MasterSheet!J:J, MasterSheet!B:B, A2158, MasterSheet!D:D, B2158, MasterSheet!H:H, C2158)</f>
        <v/>
      </c>
      <c r="F2158" s="24">
        <f>E2158*D2158</f>
        <v/>
      </c>
      <c r="G2158" s="28">
        <f>SUMIFS(MasterSheet!K:K, MasterSheet!B:B, A2158, MasterSheet!D:D, B2158, MasterSheet!H:H, C2158)</f>
        <v/>
      </c>
      <c r="H2158" s="28">
        <f>G2158*D2158</f>
        <v/>
      </c>
      <c r="I2158" s="30">
        <f>SUMIFS(MasterSheet!L:L, MasterSheet!B:B, A2158, MasterSheet!D:D, B2158, MasterSheet!H:H, C2158)</f>
        <v/>
      </c>
      <c r="J2158" s="30">
        <f>I2158*D2158</f>
        <v/>
      </c>
      <c r="K2158" s="23">
        <f>UPPER(VLOOKUP(C2158,MasterSheet!H:U,14,))</f>
        <v/>
      </c>
    </row>
    <row r="2159">
      <c r="A2159" s="23" t="inlineStr">
        <is>
          <t>EED118440</t>
        </is>
      </c>
      <c r="B2159" s="32" t="n">
        <v>45897</v>
      </c>
      <c r="C2159" s="23" t="n">
        <v>102012</v>
      </c>
      <c r="D2159" s="23">
        <f>_xlfn.XLOOKUP(C2159,MasterSheet!H:H,MasterSheet!F:F)</f>
        <v/>
      </c>
      <c r="E2159" s="24">
        <f>SUMIFS(MasterSheet!J:J, MasterSheet!B:B, A2159, MasterSheet!D:D, B2159, MasterSheet!H:H, C2159)</f>
        <v/>
      </c>
      <c r="F2159" s="24">
        <f>E2159*D2159</f>
        <v/>
      </c>
      <c r="G2159" s="28">
        <f>SUMIFS(MasterSheet!K:K, MasterSheet!B:B, A2159, MasterSheet!D:D, B2159, MasterSheet!H:H, C2159)</f>
        <v/>
      </c>
      <c r="H2159" s="28">
        <f>G2159*D2159</f>
        <v/>
      </c>
      <c r="I2159" s="30">
        <f>SUMIFS(MasterSheet!L:L, MasterSheet!B:B, A2159, MasterSheet!D:D, B2159, MasterSheet!H:H, C2159)</f>
        <v/>
      </c>
      <c r="J2159" s="30">
        <f>I2159*D2159</f>
        <v/>
      </c>
      <c r="K2159" s="23">
        <f>UPPER(VLOOKUP(C2159,MasterSheet!H:U,14,))</f>
        <v/>
      </c>
    </row>
    <row r="2160">
      <c r="A2160" s="23" t="inlineStr">
        <is>
          <t>EED118440</t>
        </is>
      </c>
      <c r="B2160" s="32" t="n">
        <v>45897</v>
      </c>
      <c r="C2160" s="23" t="n">
        <v>102714</v>
      </c>
      <c r="D2160" s="23">
        <f>_xlfn.XLOOKUP(C2160,MasterSheet!H:H,MasterSheet!F:F)</f>
        <v/>
      </c>
      <c r="E2160" s="24">
        <f>SUMIFS(MasterSheet!J:J, MasterSheet!B:B, A2160, MasterSheet!D:D, B2160, MasterSheet!H:H, C2160)</f>
        <v/>
      </c>
      <c r="F2160" s="24">
        <f>E2160*D2160</f>
        <v/>
      </c>
      <c r="G2160" s="28">
        <f>SUMIFS(MasterSheet!K:K, MasterSheet!B:B, A2160, MasterSheet!D:D, B2160, MasterSheet!H:H, C2160)</f>
        <v/>
      </c>
      <c r="H2160" s="28">
        <f>G2160*D2160</f>
        <v/>
      </c>
      <c r="I2160" s="30">
        <f>SUMIFS(MasterSheet!L:L, MasterSheet!B:B, A2160, MasterSheet!D:D, B2160, MasterSheet!H:H, C2160)</f>
        <v/>
      </c>
      <c r="J2160" s="30">
        <f>I2160*D2160</f>
        <v/>
      </c>
      <c r="K2160" s="23">
        <f>UPPER(VLOOKUP(C2160,MasterSheet!H:U,14,))</f>
        <v/>
      </c>
    </row>
    <row r="2161">
      <c r="A2161" s="23" t="inlineStr">
        <is>
          <t>EED118440</t>
        </is>
      </c>
      <c r="B2161" s="32" t="n">
        <v>45897</v>
      </c>
      <c r="C2161" s="23" t="n">
        <v>103021</v>
      </c>
      <c r="D2161" s="23">
        <f>_xlfn.XLOOKUP(C2161,MasterSheet!H:H,MasterSheet!F:F)</f>
        <v/>
      </c>
      <c r="E2161" s="24">
        <f>SUMIFS(MasterSheet!J:J, MasterSheet!B:B, A2161, MasterSheet!D:D, B2161, MasterSheet!H:H, C2161)</f>
        <v/>
      </c>
      <c r="F2161" s="24">
        <f>E2161*D2161</f>
        <v/>
      </c>
      <c r="G2161" s="28">
        <f>SUMIFS(MasterSheet!K:K, MasterSheet!B:B, A2161, MasterSheet!D:D, B2161, MasterSheet!H:H, C2161)</f>
        <v/>
      </c>
      <c r="H2161" s="28">
        <f>G2161*D2161</f>
        <v/>
      </c>
      <c r="I2161" s="30">
        <f>SUMIFS(MasterSheet!L:L, MasterSheet!B:B, A2161, MasterSheet!D:D, B2161, MasterSheet!H:H, C2161)</f>
        <v/>
      </c>
      <c r="J2161" s="30">
        <f>I2161*D2161</f>
        <v/>
      </c>
      <c r="K2161" s="23">
        <f>UPPER(VLOOKUP(C2161,MasterSheet!H:U,14,))</f>
        <v/>
      </c>
    </row>
    <row r="2162">
      <c r="A2162" s="23" t="inlineStr">
        <is>
          <t>EED118440</t>
        </is>
      </c>
      <c r="B2162" s="32" t="n">
        <v>45897</v>
      </c>
      <c r="C2162" s="23" t="n">
        <v>103105</v>
      </c>
      <c r="D2162" s="23">
        <f>_xlfn.XLOOKUP(C2162,MasterSheet!H:H,MasterSheet!F:F)</f>
        <v/>
      </c>
      <c r="E2162" s="24">
        <f>SUMIFS(MasterSheet!J:J, MasterSheet!B:B, A2162, MasterSheet!D:D, B2162, MasterSheet!H:H, C2162)</f>
        <v/>
      </c>
      <c r="F2162" s="24">
        <f>E2162*D2162</f>
        <v/>
      </c>
      <c r="G2162" s="28">
        <f>SUMIFS(MasterSheet!K:K, MasterSheet!B:B, A2162, MasterSheet!D:D, B2162, MasterSheet!H:H, C2162)</f>
        <v/>
      </c>
      <c r="H2162" s="28">
        <f>G2162*D2162</f>
        <v/>
      </c>
      <c r="I2162" s="30">
        <f>SUMIFS(MasterSheet!L:L, MasterSheet!B:B, A2162, MasterSheet!D:D, B2162, MasterSheet!H:H, C2162)</f>
        <v/>
      </c>
      <c r="J2162" s="30">
        <f>I2162*D2162</f>
        <v/>
      </c>
      <c r="K2162" s="23">
        <f>UPPER(VLOOKUP(C2162,MasterSheet!H:U,14,))</f>
        <v/>
      </c>
    </row>
    <row r="2163">
      <c r="A2163" s="23" t="inlineStr">
        <is>
          <t>EED118440</t>
        </is>
      </c>
      <c r="B2163" s="32" t="n">
        <v>45897</v>
      </c>
      <c r="C2163" s="23" t="n">
        <v>103108</v>
      </c>
      <c r="D2163" s="23">
        <f>_xlfn.XLOOKUP(C2163,MasterSheet!H:H,MasterSheet!F:F)</f>
        <v/>
      </c>
      <c r="E2163" s="24">
        <f>SUMIFS(MasterSheet!J:J, MasterSheet!B:B, A2163, MasterSheet!D:D, B2163, MasterSheet!H:H, C2163)</f>
        <v/>
      </c>
      <c r="F2163" s="24">
        <f>E2163*D2163</f>
        <v/>
      </c>
      <c r="G2163" s="28">
        <f>SUMIFS(MasterSheet!K:K, MasterSheet!B:B, A2163, MasterSheet!D:D, B2163, MasterSheet!H:H, C2163)</f>
        <v/>
      </c>
      <c r="H2163" s="28">
        <f>G2163*D2163</f>
        <v/>
      </c>
      <c r="I2163" s="30">
        <f>SUMIFS(MasterSheet!L:L, MasterSheet!B:B, A2163, MasterSheet!D:D, B2163, MasterSheet!H:H, C2163)</f>
        <v/>
      </c>
      <c r="J2163" s="30">
        <f>I2163*D2163</f>
        <v/>
      </c>
      <c r="K2163" s="23">
        <f>UPPER(VLOOKUP(C2163,MasterSheet!H:U,14,))</f>
        <v/>
      </c>
    </row>
    <row r="2164">
      <c r="A2164" s="23" t="inlineStr">
        <is>
          <t>EED118440</t>
        </is>
      </c>
      <c r="B2164" s="32" t="n">
        <v>45897</v>
      </c>
      <c r="C2164" s="23" t="n">
        <v>103132</v>
      </c>
      <c r="D2164" s="23">
        <f>_xlfn.XLOOKUP(C2164,MasterSheet!H:H,MasterSheet!F:F)</f>
        <v/>
      </c>
      <c r="E2164" s="24">
        <f>SUMIFS(MasterSheet!J:J, MasterSheet!B:B, A2164, MasterSheet!D:D, B2164, MasterSheet!H:H, C2164)</f>
        <v/>
      </c>
      <c r="F2164" s="24">
        <f>E2164*D2164</f>
        <v/>
      </c>
      <c r="G2164" s="28">
        <f>SUMIFS(MasterSheet!K:K, MasterSheet!B:B, A2164, MasterSheet!D:D, B2164, MasterSheet!H:H, C2164)</f>
        <v/>
      </c>
      <c r="H2164" s="28">
        <f>G2164*D2164</f>
        <v/>
      </c>
      <c r="I2164" s="30">
        <f>SUMIFS(MasterSheet!L:L, MasterSheet!B:B, A2164, MasterSheet!D:D, B2164, MasterSheet!H:H, C2164)</f>
        <v/>
      </c>
      <c r="J2164" s="30">
        <f>I2164*D2164</f>
        <v/>
      </c>
      <c r="K2164" s="23">
        <f>UPPER(VLOOKUP(C2164,MasterSheet!H:U,14,))</f>
        <v/>
      </c>
    </row>
    <row r="2165">
      <c r="A2165" s="23" t="inlineStr">
        <is>
          <t>EED118440</t>
        </is>
      </c>
      <c r="B2165" s="32" t="n">
        <v>45897</v>
      </c>
      <c r="C2165" s="23" t="n">
        <v>104407</v>
      </c>
      <c r="D2165" s="23">
        <f>_xlfn.XLOOKUP(C2165,MasterSheet!H:H,MasterSheet!F:F)</f>
        <v/>
      </c>
      <c r="E2165" s="24">
        <f>SUMIFS(MasterSheet!J:J, MasterSheet!B:B, A2165, MasterSheet!D:D, B2165, MasterSheet!H:H, C2165)</f>
        <v/>
      </c>
      <c r="F2165" s="24">
        <f>E2165*D2165</f>
        <v/>
      </c>
      <c r="G2165" s="28">
        <f>SUMIFS(MasterSheet!K:K, MasterSheet!B:B, A2165, MasterSheet!D:D, B2165, MasterSheet!H:H, C2165)</f>
        <v/>
      </c>
      <c r="H2165" s="28">
        <f>G2165*D2165</f>
        <v/>
      </c>
      <c r="I2165" s="30">
        <f>SUMIFS(MasterSheet!L:L, MasterSheet!B:B, A2165, MasterSheet!D:D, B2165, MasterSheet!H:H, C2165)</f>
        <v/>
      </c>
      <c r="J2165" s="30">
        <f>I2165*D2165</f>
        <v/>
      </c>
      <c r="K2165" s="23">
        <f>UPPER(VLOOKUP(C2165,MasterSheet!H:U,14,))</f>
        <v/>
      </c>
    </row>
    <row r="2166">
      <c r="A2166" s="23" t="inlineStr">
        <is>
          <t>EED118440</t>
        </is>
      </c>
      <c r="B2166" s="32" t="n">
        <v>45897</v>
      </c>
      <c r="C2166" s="23" t="n">
        <v>104734</v>
      </c>
      <c r="D2166" s="23">
        <f>_xlfn.XLOOKUP(C2166,MasterSheet!H:H,MasterSheet!F:F)</f>
        <v/>
      </c>
      <c r="E2166" s="24">
        <f>SUMIFS(MasterSheet!J:J, MasterSheet!B:B, A2166, MasterSheet!D:D, B2166, MasterSheet!H:H, C2166)</f>
        <v/>
      </c>
      <c r="F2166" s="24">
        <f>E2166*D2166</f>
        <v/>
      </c>
      <c r="G2166" s="28">
        <f>SUMIFS(MasterSheet!K:K, MasterSheet!B:B, A2166, MasterSheet!D:D, B2166, MasterSheet!H:H, C2166)</f>
        <v/>
      </c>
      <c r="H2166" s="28">
        <f>G2166*D2166</f>
        <v/>
      </c>
      <c r="I2166" s="30">
        <f>SUMIFS(MasterSheet!L:L, MasterSheet!B:B, A2166, MasterSheet!D:D, B2166, MasterSheet!H:H, C2166)</f>
        <v/>
      </c>
      <c r="J2166" s="30">
        <f>I2166*D2166</f>
        <v/>
      </c>
      <c r="K2166" s="23">
        <f>UPPER(VLOOKUP(C2166,MasterSheet!H:U,14,))</f>
        <v/>
      </c>
    </row>
    <row r="2167">
      <c r="A2167" s="23" t="inlineStr">
        <is>
          <t>EED118440</t>
        </is>
      </c>
      <c r="B2167" s="32" t="n">
        <v>45897</v>
      </c>
      <c r="C2167" s="23" t="n">
        <v>105125</v>
      </c>
      <c r="D2167" s="23">
        <f>_xlfn.XLOOKUP(C2167,MasterSheet!H:H,MasterSheet!F:F)</f>
        <v/>
      </c>
      <c r="E2167" s="24">
        <f>SUMIFS(MasterSheet!J:J, MasterSheet!B:B, A2167, MasterSheet!D:D, B2167, MasterSheet!H:H, C2167)</f>
        <v/>
      </c>
      <c r="F2167" s="24">
        <f>E2167*D2167</f>
        <v/>
      </c>
      <c r="G2167" s="28">
        <f>SUMIFS(MasterSheet!K:K, MasterSheet!B:B, A2167, MasterSheet!D:D, B2167, MasterSheet!H:H, C2167)</f>
        <v/>
      </c>
      <c r="H2167" s="28">
        <f>G2167*D2167</f>
        <v/>
      </c>
      <c r="I2167" s="30">
        <f>SUMIFS(MasterSheet!L:L, MasterSheet!B:B, A2167, MasterSheet!D:D, B2167, MasterSheet!H:H, C2167)</f>
        <v/>
      </c>
      <c r="J2167" s="30">
        <f>I2167*D2167</f>
        <v/>
      </c>
      <c r="K2167" s="23">
        <f>UPPER(VLOOKUP(C2167,MasterSheet!H:U,14,))</f>
        <v/>
      </c>
    </row>
    <row r="2168">
      <c r="A2168" s="23" t="inlineStr">
        <is>
          <t>EED118440</t>
        </is>
      </c>
      <c r="B2168" s="32" t="n">
        <v>45897</v>
      </c>
      <c r="C2168" s="23" t="n">
        <v>106306</v>
      </c>
      <c r="D2168" s="23">
        <f>_xlfn.XLOOKUP(C2168,MasterSheet!H:H,MasterSheet!F:F)</f>
        <v/>
      </c>
      <c r="E2168" s="24">
        <f>SUMIFS(MasterSheet!J:J, MasterSheet!B:B, A2168, MasterSheet!D:D, B2168, MasterSheet!H:H, C2168)</f>
        <v/>
      </c>
      <c r="F2168" s="24">
        <f>E2168*D2168</f>
        <v/>
      </c>
      <c r="G2168" s="28">
        <f>SUMIFS(MasterSheet!K:K, MasterSheet!B:B, A2168, MasterSheet!D:D, B2168, MasterSheet!H:H, C2168)</f>
        <v/>
      </c>
      <c r="H2168" s="28">
        <f>G2168*D2168</f>
        <v/>
      </c>
      <c r="I2168" s="30">
        <f>SUMIFS(MasterSheet!L:L, MasterSheet!B:B, A2168, MasterSheet!D:D, B2168, MasterSheet!H:H, C2168)</f>
        <v/>
      </c>
      <c r="J2168" s="30">
        <f>I2168*D2168</f>
        <v/>
      </c>
      <c r="K2168" s="23">
        <f>UPPER(VLOOKUP(C2168,MasterSheet!H:U,14,))</f>
        <v/>
      </c>
    </row>
    <row r="2169">
      <c r="A2169" s="23" t="inlineStr">
        <is>
          <t>EED118440</t>
        </is>
      </c>
      <c r="B2169" s="32" t="n">
        <v>45897</v>
      </c>
      <c r="C2169" s="23" t="n">
        <v>107627</v>
      </c>
      <c r="D2169" s="23">
        <f>_xlfn.XLOOKUP(C2169,MasterSheet!H:H,MasterSheet!F:F)</f>
        <v/>
      </c>
      <c r="E2169" s="24">
        <f>SUMIFS(MasterSheet!J:J, MasterSheet!B:B, A2169, MasterSheet!D:D, B2169, MasterSheet!H:H, C2169)</f>
        <v/>
      </c>
      <c r="F2169" s="24">
        <f>E2169*D2169</f>
        <v/>
      </c>
      <c r="G2169" s="28">
        <f>SUMIFS(MasterSheet!K:K, MasterSheet!B:B, A2169, MasterSheet!D:D, B2169, MasterSheet!H:H, C2169)</f>
        <v/>
      </c>
      <c r="H2169" s="28">
        <f>G2169*D2169</f>
        <v/>
      </c>
      <c r="I2169" s="30">
        <f>SUMIFS(MasterSheet!L:L, MasterSheet!B:B, A2169, MasterSheet!D:D, B2169, MasterSheet!H:H, C2169)</f>
        <v/>
      </c>
      <c r="J2169" s="30">
        <f>I2169*D2169</f>
        <v/>
      </c>
      <c r="K2169" s="23">
        <f>UPPER(VLOOKUP(C2169,MasterSheet!H:U,14,))</f>
        <v/>
      </c>
    </row>
    <row r="2170">
      <c r="A2170" s="23" t="inlineStr">
        <is>
          <t>EED118440</t>
        </is>
      </c>
      <c r="B2170" s="32" t="n">
        <v>45897</v>
      </c>
      <c r="C2170" s="23" t="n">
        <v>108417</v>
      </c>
      <c r="D2170" s="23">
        <f>_xlfn.XLOOKUP(C2170,MasterSheet!H:H,MasterSheet!F:F)</f>
        <v/>
      </c>
      <c r="E2170" s="24">
        <f>SUMIFS(MasterSheet!J:J, MasterSheet!B:B, A2170, MasterSheet!D:D, B2170, MasterSheet!H:H, C2170)</f>
        <v/>
      </c>
      <c r="F2170" s="24">
        <f>E2170*D2170</f>
        <v/>
      </c>
      <c r="G2170" s="28">
        <f>SUMIFS(MasterSheet!K:K, MasterSheet!B:B, A2170, MasterSheet!D:D, B2170, MasterSheet!H:H, C2170)</f>
        <v/>
      </c>
      <c r="H2170" s="28">
        <f>G2170*D2170</f>
        <v/>
      </c>
      <c r="I2170" s="30">
        <f>SUMIFS(MasterSheet!L:L, MasterSheet!B:B, A2170, MasterSheet!D:D, B2170, MasterSheet!H:H, C2170)</f>
        <v/>
      </c>
      <c r="J2170" s="30">
        <f>I2170*D2170</f>
        <v/>
      </c>
      <c r="K2170" s="23">
        <f>UPPER(VLOOKUP(C2170,MasterSheet!H:U,14,))</f>
        <v/>
      </c>
    </row>
    <row r="2171">
      <c r="A2171" s="23" t="inlineStr">
        <is>
          <t>EED118440</t>
        </is>
      </c>
      <c r="B2171" s="32" t="n">
        <v>45897</v>
      </c>
      <c r="C2171" s="23" t="n">
        <v>117339</v>
      </c>
      <c r="D2171" s="23">
        <f>_xlfn.XLOOKUP(C2171,MasterSheet!H:H,MasterSheet!F:F)</f>
        <v/>
      </c>
      <c r="E2171" s="24">
        <f>SUMIFS(MasterSheet!J:J, MasterSheet!B:B, A2171, MasterSheet!D:D, B2171, MasterSheet!H:H, C2171)</f>
        <v/>
      </c>
      <c r="F2171" s="24">
        <f>E2171*D2171</f>
        <v/>
      </c>
      <c r="G2171" s="28">
        <f>SUMIFS(MasterSheet!K:K, MasterSheet!B:B, A2171, MasterSheet!D:D, B2171, MasterSheet!H:H, C2171)</f>
        <v/>
      </c>
      <c r="H2171" s="28">
        <f>G2171*D2171</f>
        <v/>
      </c>
      <c r="I2171" s="30">
        <f>SUMIFS(MasterSheet!L:L, MasterSheet!B:B, A2171, MasterSheet!D:D, B2171, MasterSheet!H:H, C2171)</f>
        <v/>
      </c>
      <c r="J2171" s="30">
        <f>I2171*D2171</f>
        <v/>
      </c>
      <c r="K2171" s="23">
        <f>UPPER(VLOOKUP(C2171,MasterSheet!H:U,14,))</f>
        <v/>
      </c>
    </row>
    <row r="2172">
      <c r="A2172" s="23" t="inlineStr">
        <is>
          <t>EED118440</t>
        </is>
      </c>
      <c r="B2172" s="32" t="n">
        <v>45897</v>
      </c>
      <c r="C2172" s="23" t="n">
        <v>123137</v>
      </c>
      <c r="D2172" s="23">
        <f>_xlfn.XLOOKUP(C2172,MasterSheet!H:H,MasterSheet!F:F)</f>
        <v/>
      </c>
      <c r="E2172" s="24">
        <f>SUMIFS(MasterSheet!J:J, MasterSheet!B:B, A2172, MasterSheet!D:D, B2172, MasterSheet!H:H, C2172)</f>
        <v/>
      </c>
      <c r="F2172" s="24">
        <f>E2172*D2172</f>
        <v/>
      </c>
      <c r="G2172" s="28">
        <f>SUMIFS(MasterSheet!K:K, MasterSheet!B:B, A2172, MasterSheet!D:D, B2172, MasterSheet!H:H, C2172)</f>
        <v/>
      </c>
      <c r="H2172" s="28">
        <f>G2172*D2172</f>
        <v/>
      </c>
      <c r="I2172" s="30">
        <f>SUMIFS(MasterSheet!L:L, MasterSheet!B:B, A2172, MasterSheet!D:D, B2172, MasterSheet!H:H, C2172)</f>
        <v/>
      </c>
      <c r="J2172" s="30">
        <f>I2172*D2172</f>
        <v/>
      </c>
      <c r="K2172" s="23">
        <f>UPPER(VLOOKUP(C2172,MasterSheet!H:U,14,))</f>
        <v/>
      </c>
    </row>
    <row r="2173">
      <c r="A2173" s="23" t="inlineStr">
        <is>
          <t>EED118440</t>
        </is>
      </c>
      <c r="B2173" s="32" t="n">
        <v>45897</v>
      </c>
      <c r="C2173" s="23" t="n">
        <v>126410</v>
      </c>
      <c r="D2173" s="23">
        <f>_xlfn.XLOOKUP(C2173,MasterSheet!H:H,MasterSheet!F:F)</f>
        <v/>
      </c>
      <c r="E2173" s="24">
        <f>SUMIFS(MasterSheet!J:J, MasterSheet!B:B, A2173, MasterSheet!D:D, B2173, MasterSheet!H:H, C2173)</f>
        <v/>
      </c>
      <c r="F2173" s="24">
        <f>E2173*D2173</f>
        <v/>
      </c>
      <c r="G2173" s="28">
        <f>SUMIFS(MasterSheet!K:K, MasterSheet!B:B, A2173, MasterSheet!D:D, B2173, MasterSheet!H:H, C2173)</f>
        <v/>
      </c>
      <c r="H2173" s="28">
        <f>G2173*D2173</f>
        <v/>
      </c>
      <c r="I2173" s="30">
        <f>SUMIFS(MasterSheet!L:L, MasterSheet!B:B, A2173, MasterSheet!D:D, B2173, MasterSheet!H:H, C2173)</f>
        <v/>
      </c>
      <c r="J2173" s="30">
        <f>I2173*D2173</f>
        <v/>
      </c>
      <c r="K2173" s="23">
        <f>UPPER(VLOOKUP(C2173,MasterSheet!H:U,14,))</f>
        <v/>
      </c>
    </row>
    <row r="2174">
      <c r="A2174" s="23" t="inlineStr">
        <is>
          <t>EED118440</t>
        </is>
      </c>
      <c r="B2174" s="32" t="n">
        <v>45897</v>
      </c>
      <c r="C2174" s="23" t="n">
        <v>127616</v>
      </c>
      <c r="D2174" s="23">
        <f>_xlfn.XLOOKUP(C2174,MasterSheet!H:H,MasterSheet!F:F)</f>
        <v/>
      </c>
      <c r="E2174" s="24">
        <f>SUMIFS(MasterSheet!J:J, MasterSheet!B:B, A2174, MasterSheet!D:D, B2174, MasterSheet!H:H, C2174)</f>
        <v/>
      </c>
      <c r="F2174" s="24">
        <f>E2174*D2174</f>
        <v/>
      </c>
      <c r="G2174" s="28">
        <f>SUMIFS(MasterSheet!K:K, MasterSheet!B:B, A2174, MasterSheet!D:D, B2174, MasterSheet!H:H, C2174)</f>
        <v/>
      </c>
      <c r="H2174" s="28">
        <f>G2174*D2174</f>
        <v/>
      </c>
      <c r="I2174" s="30">
        <f>SUMIFS(MasterSheet!L:L, MasterSheet!B:B, A2174, MasterSheet!D:D, B2174, MasterSheet!H:H, C2174)</f>
        <v/>
      </c>
      <c r="J2174" s="30">
        <f>I2174*D2174</f>
        <v/>
      </c>
      <c r="K2174" s="23">
        <f>UPPER(VLOOKUP(C2174,MasterSheet!H:U,14,))</f>
        <v/>
      </c>
    </row>
    <row r="2175">
      <c r="A2175" s="23" t="inlineStr">
        <is>
          <t>EED118440</t>
        </is>
      </c>
      <c r="B2175" s="32" t="n">
        <v>45897</v>
      </c>
      <c r="C2175" s="23" t="n">
        <v>127633</v>
      </c>
      <c r="D2175" s="23">
        <f>_xlfn.XLOOKUP(C2175,MasterSheet!H:H,MasterSheet!F:F)</f>
        <v/>
      </c>
      <c r="E2175" s="24">
        <f>SUMIFS(MasterSheet!J:J, MasterSheet!B:B, A2175, MasterSheet!D:D, B2175, MasterSheet!H:H, C2175)</f>
        <v/>
      </c>
      <c r="F2175" s="24">
        <f>E2175*D2175</f>
        <v/>
      </c>
      <c r="G2175" s="28">
        <f>SUMIFS(MasterSheet!K:K, MasterSheet!B:B, A2175, MasterSheet!D:D, B2175, MasterSheet!H:H, C2175)</f>
        <v/>
      </c>
      <c r="H2175" s="28">
        <f>G2175*D2175</f>
        <v/>
      </c>
      <c r="I2175" s="30">
        <f>SUMIFS(MasterSheet!L:L, MasterSheet!B:B, A2175, MasterSheet!D:D, B2175, MasterSheet!H:H, C2175)</f>
        <v/>
      </c>
      <c r="J2175" s="30">
        <f>I2175*D2175</f>
        <v/>
      </c>
      <c r="K2175" s="23">
        <f>UPPER(VLOOKUP(C2175,MasterSheet!H:U,14,))</f>
        <v/>
      </c>
    </row>
    <row r="2176">
      <c r="A2176" s="23" t="inlineStr">
        <is>
          <t>EED118440</t>
        </is>
      </c>
      <c r="B2176" s="32" t="n">
        <v>45897</v>
      </c>
      <c r="C2176" s="23" t="n">
        <v>134008</v>
      </c>
      <c r="D2176" s="23">
        <f>_xlfn.XLOOKUP(C2176,MasterSheet!H:H,MasterSheet!F:F)</f>
        <v/>
      </c>
      <c r="E2176" s="24">
        <f>SUMIFS(MasterSheet!J:J, MasterSheet!B:B, A2176, MasterSheet!D:D, B2176, MasterSheet!H:H, C2176)</f>
        <v/>
      </c>
      <c r="F2176" s="24">
        <f>E2176*D2176</f>
        <v/>
      </c>
      <c r="G2176" s="28">
        <f>SUMIFS(MasterSheet!K:K, MasterSheet!B:B, A2176, MasterSheet!D:D, B2176, MasterSheet!H:H, C2176)</f>
        <v/>
      </c>
      <c r="H2176" s="28">
        <f>G2176*D2176</f>
        <v/>
      </c>
      <c r="I2176" s="30">
        <f>SUMIFS(MasterSheet!L:L, MasterSheet!B:B, A2176, MasterSheet!D:D, B2176, MasterSheet!H:H, C2176)</f>
        <v/>
      </c>
      <c r="J2176" s="30">
        <f>I2176*D2176</f>
        <v/>
      </c>
      <c r="K2176" s="23">
        <f>UPPER(VLOOKUP(C2176,MasterSheet!H:U,14,))</f>
        <v/>
      </c>
    </row>
    <row r="2177">
      <c r="A2177" s="23" t="inlineStr">
        <is>
          <t>EED118440</t>
        </is>
      </c>
      <c r="B2177" s="32" t="n">
        <v>45897</v>
      </c>
      <c r="C2177" s="23" t="n">
        <v>135007</v>
      </c>
      <c r="D2177" s="23">
        <f>_xlfn.XLOOKUP(C2177,MasterSheet!H:H,MasterSheet!F:F)</f>
        <v/>
      </c>
      <c r="E2177" s="24">
        <f>SUMIFS(MasterSheet!J:J, MasterSheet!B:B, A2177, MasterSheet!D:D, B2177, MasterSheet!H:H, C2177)</f>
        <v/>
      </c>
      <c r="F2177" s="24">
        <f>E2177*D2177</f>
        <v/>
      </c>
      <c r="G2177" s="28">
        <f>SUMIFS(MasterSheet!K:K, MasterSheet!B:B, A2177, MasterSheet!D:D, B2177, MasterSheet!H:H, C2177)</f>
        <v/>
      </c>
      <c r="H2177" s="28">
        <f>G2177*D2177</f>
        <v/>
      </c>
      <c r="I2177" s="30">
        <f>SUMIFS(MasterSheet!L:L, MasterSheet!B:B, A2177, MasterSheet!D:D, B2177, MasterSheet!H:H, C2177)</f>
        <v/>
      </c>
      <c r="J2177" s="30">
        <f>I2177*D2177</f>
        <v/>
      </c>
      <c r="K2177" s="23">
        <f>UPPER(VLOOKUP(C2177,MasterSheet!H:U,14,))</f>
        <v/>
      </c>
    </row>
    <row r="2178">
      <c r="A2178" s="23" t="inlineStr">
        <is>
          <t>EED118440</t>
        </is>
      </c>
      <c r="B2178" s="32" t="n">
        <v>45897</v>
      </c>
      <c r="C2178" s="23" t="n">
        <v>135205</v>
      </c>
      <c r="D2178" s="23">
        <f>_xlfn.XLOOKUP(C2178,MasterSheet!H:H,MasterSheet!F:F)</f>
        <v/>
      </c>
      <c r="E2178" s="24">
        <f>SUMIFS(MasterSheet!J:J, MasterSheet!B:B, A2178, MasterSheet!D:D, B2178, MasterSheet!H:H, C2178)</f>
        <v/>
      </c>
      <c r="F2178" s="24">
        <f>E2178*D2178</f>
        <v/>
      </c>
      <c r="G2178" s="28">
        <f>SUMIFS(MasterSheet!K:K, MasterSheet!B:B, A2178, MasterSheet!D:D, B2178, MasterSheet!H:H, C2178)</f>
        <v/>
      </c>
      <c r="H2178" s="28">
        <f>G2178*D2178</f>
        <v/>
      </c>
      <c r="I2178" s="30">
        <f>SUMIFS(MasterSheet!L:L, MasterSheet!B:B, A2178, MasterSheet!D:D, B2178, MasterSheet!H:H, C2178)</f>
        <v/>
      </c>
      <c r="J2178" s="30">
        <f>I2178*D2178</f>
        <v/>
      </c>
      <c r="K2178" s="23">
        <f>UPPER(VLOOKUP(C2178,MasterSheet!H:U,14,))</f>
        <v/>
      </c>
    </row>
    <row r="2179">
      <c r="A2179" s="23" t="inlineStr">
        <is>
          <t>EED118440</t>
        </is>
      </c>
      <c r="B2179" s="32" t="n">
        <v>45897</v>
      </c>
      <c r="C2179" s="23" t="n">
        <v>135224</v>
      </c>
      <c r="D2179" s="23">
        <f>_xlfn.XLOOKUP(C2179,MasterSheet!H:H,MasterSheet!F:F)</f>
        <v/>
      </c>
      <c r="E2179" s="24">
        <f>SUMIFS(MasterSheet!J:J, MasterSheet!B:B, A2179, MasterSheet!D:D, B2179, MasterSheet!H:H, C2179)</f>
        <v/>
      </c>
      <c r="F2179" s="24">
        <f>E2179*D2179</f>
        <v/>
      </c>
      <c r="G2179" s="28">
        <f>SUMIFS(MasterSheet!K:K, MasterSheet!B:B, A2179, MasterSheet!D:D, B2179, MasterSheet!H:H, C2179)</f>
        <v/>
      </c>
      <c r="H2179" s="28">
        <f>G2179*D2179</f>
        <v/>
      </c>
      <c r="I2179" s="30">
        <f>SUMIFS(MasterSheet!L:L, MasterSheet!B:B, A2179, MasterSheet!D:D, B2179, MasterSheet!H:H, C2179)</f>
        <v/>
      </c>
      <c r="J2179" s="30">
        <f>I2179*D2179</f>
        <v/>
      </c>
      <c r="K2179" s="23">
        <f>UPPER(VLOOKUP(C2179,MasterSheet!H:U,14,))</f>
        <v/>
      </c>
    </row>
    <row r="2180">
      <c r="A2180" s="23" t="inlineStr">
        <is>
          <t>EED118440</t>
        </is>
      </c>
      <c r="B2180" s="32" t="n">
        <v>45897</v>
      </c>
      <c r="C2180" s="23" t="n">
        <v>156603</v>
      </c>
      <c r="D2180" s="23">
        <f>_xlfn.XLOOKUP(C2180,MasterSheet!H:H,MasterSheet!F:F)</f>
        <v/>
      </c>
      <c r="E2180" s="24">
        <f>SUMIFS(MasterSheet!J:J, MasterSheet!B:B, A2180, MasterSheet!D:D, B2180, MasterSheet!H:H, C2180)</f>
        <v/>
      </c>
      <c r="F2180" s="24">
        <f>E2180*D2180</f>
        <v/>
      </c>
      <c r="G2180" s="28">
        <f>SUMIFS(MasterSheet!K:K, MasterSheet!B:B, A2180, MasterSheet!D:D, B2180, MasterSheet!H:H, C2180)</f>
        <v/>
      </c>
      <c r="H2180" s="28">
        <f>G2180*D2180</f>
        <v/>
      </c>
      <c r="I2180" s="30">
        <f>SUMIFS(MasterSheet!L:L, MasterSheet!B:B, A2180, MasterSheet!D:D, B2180, MasterSheet!H:H, C2180)</f>
        <v/>
      </c>
      <c r="J2180" s="30">
        <f>I2180*D2180</f>
        <v/>
      </c>
      <c r="K2180" s="23">
        <f>UPPER(VLOOKUP(C2180,MasterSheet!H:U,14,))</f>
        <v/>
      </c>
    </row>
    <row r="2181">
      <c r="A2181" s="23" t="inlineStr">
        <is>
          <t>EED118440</t>
        </is>
      </c>
      <c r="B2181" s="32" t="n">
        <v>45897</v>
      </c>
      <c r="C2181" s="23" t="n">
        <v>157306</v>
      </c>
      <c r="D2181" s="23">
        <f>_xlfn.XLOOKUP(C2181,MasterSheet!H:H,MasterSheet!F:F)</f>
        <v/>
      </c>
      <c r="E2181" s="24">
        <f>SUMIFS(MasterSheet!J:J, MasterSheet!B:B, A2181, MasterSheet!D:D, B2181, MasterSheet!H:H, C2181)</f>
        <v/>
      </c>
      <c r="F2181" s="24">
        <f>E2181*D2181</f>
        <v/>
      </c>
      <c r="G2181" s="28">
        <f>SUMIFS(MasterSheet!K:K, MasterSheet!B:B, A2181, MasterSheet!D:D, B2181, MasterSheet!H:H, C2181)</f>
        <v/>
      </c>
      <c r="H2181" s="28">
        <f>G2181*D2181</f>
        <v/>
      </c>
      <c r="I2181" s="30">
        <f>SUMIFS(MasterSheet!L:L, MasterSheet!B:B, A2181, MasterSheet!D:D, B2181, MasterSheet!H:H, C2181)</f>
        <v/>
      </c>
      <c r="J2181" s="30">
        <f>I2181*D2181</f>
        <v/>
      </c>
      <c r="K2181" s="23">
        <f>UPPER(VLOOKUP(C2181,MasterSheet!H:U,14,))</f>
        <v/>
      </c>
    </row>
    <row r="2182">
      <c r="A2182" s="23" t="inlineStr">
        <is>
          <t>EED118440</t>
        </is>
      </c>
      <c r="B2182" s="32" t="n">
        <v>45897</v>
      </c>
      <c r="C2182" s="23" t="n">
        <v>161220</v>
      </c>
      <c r="D2182" s="23">
        <f>_xlfn.XLOOKUP(C2182,MasterSheet!H:H,MasterSheet!F:F)</f>
        <v/>
      </c>
      <c r="E2182" s="24">
        <f>SUMIFS(MasterSheet!J:J, MasterSheet!B:B, A2182, MasterSheet!D:D, B2182, MasterSheet!H:H, C2182)</f>
        <v/>
      </c>
      <c r="F2182" s="24">
        <f>E2182*D2182</f>
        <v/>
      </c>
      <c r="G2182" s="28">
        <f>SUMIFS(MasterSheet!K:K, MasterSheet!B:B, A2182, MasterSheet!D:D, B2182, MasterSheet!H:H, C2182)</f>
        <v/>
      </c>
      <c r="H2182" s="28">
        <f>G2182*D2182</f>
        <v/>
      </c>
      <c r="I2182" s="30">
        <f>SUMIFS(MasterSheet!L:L, MasterSheet!B:B, A2182, MasterSheet!D:D, B2182, MasterSheet!H:H, C2182)</f>
        <v/>
      </c>
      <c r="J2182" s="30">
        <f>I2182*D2182</f>
        <v/>
      </c>
      <c r="K2182" s="23">
        <f>UPPER(VLOOKUP(C2182,MasterSheet!H:U,14,))</f>
        <v/>
      </c>
    </row>
    <row r="2183">
      <c r="A2183" s="23" t="inlineStr">
        <is>
          <t>EED118440</t>
        </is>
      </c>
      <c r="B2183" s="32" t="n">
        <v>45897</v>
      </c>
      <c r="C2183" s="23" t="n">
        <v>300420</v>
      </c>
      <c r="D2183" s="23">
        <f>_xlfn.XLOOKUP(C2183,MasterSheet!H:H,MasterSheet!F:F)</f>
        <v/>
      </c>
      <c r="E2183" s="24">
        <f>SUMIFS(MasterSheet!J:J, MasterSheet!B:B, A2183, MasterSheet!D:D, B2183, MasterSheet!H:H, C2183)</f>
        <v/>
      </c>
      <c r="F2183" s="24">
        <f>E2183*D2183</f>
        <v/>
      </c>
      <c r="G2183" s="28">
        <f>SUMIFS(MasterSheet!K:K, MasterSheet!B:B, A2183, MasterSheet!D:D, B2183, MasterSheet!H:H, C2183)</f>
        <v/>
      </c>
      <c r="H2183" s="28">
        <f>G2183*D2183</f>
        <v/>
      </c>
      <c r="I2183" s="30">
        <f>SUMIFS(MasterSheet!L:L, MasterSheet!B:B, A2183, MasterSheet!D:D, B2183, MasterSheet!H:H, C2183)</f>
        <v/>
      </c>
      <c r="J2183" s="30">
        <f>I2183*D2183</f>
        <v/>
      </c>
      <c r="K2183" s="23">
        <f>UPPER(VLOOKUP(C2183,MasterSheet!H:U,14,))</f>
        <v/>
      </c>
    </row>
    <row r="2184">
      <c r="A2184" s="23" t="inlineStr">
        <is>
          <t>EED118440</t>
        </is>
      </c>
      <c r="B2184" s="32" t="n">
        <v>45897</v>
      </c>
      <c r="C2184" s="23" t="n">
        <v>300440</v>
      </c>
      <c r="D2184" s="23">
        <f>_xlfn.XLOOKUP(C2184,MasterSheet!H:H,MasterSheet!F:F)</f>
        <v/>
      </c>
      <c r="E2184" s="24">
        <f>SUMIFS(MasterSheet!J:J, MasterSheet!B:B, A2184, MasterSheet!D:D, B2184, MasterSheet!H:H, C2184)</f>
        <v/>
      </c>
      <c r="F2184" s="24">
        <f>E2184*D2184</f>
        <v/>
      </c>
      <c r="G2184" s="28">
        <f>SUMIFS(MasterSheet!K:K, MasterSheet!B:B, A2184, MasterSheet!D:D, B2184, MasterSheet!H:H, C2184)</f>
        <v/>
      </c>
      <c r="H2184" s="28">
        <f>G2184*D2184</f>
        <v/>
      </c>
      <c r="I2184" s="30">
        <f>SUMIFS(MasterSheet!L:L, MasterSheet!B:B, A2184, MasterSheet!D:D, B2184, MasterSheet!H:H, C2184)</f>
        <v/>
      </c>
      <c r="J2184" s="30">
        <f>I2184*D2184</f>
        <v/>
      </c>
      <c r="K2184" s="23">
        <f>UPPER(VLOOKUP(C2184,MasterSheet!H:U,14,))</f>
        <v/>
      </c>
    </row>
    <row r="2185">
      <c r="A2185" s="23" t="inlineStr">
        <is>
          <t>EED118440</t>
        </is>
      </c>
      <c r="B2185" s="32" t="n">
        <v>45897</v>
      </c>
      <c r="C2185" s="23" t="n">
        <v>300518</v>
      </c>
      <c r="D2185" s="23">
        <f>_xlfn.XLOOKUP(C2185,MasterSheet!H:H,MasterSheet!F:F)</f>
        <v/>
      </c>
      <c r="E2185" s="24">
        <f>SUMIFS(MasterSheet!J:J, MasterSheet!B:B, A2185, MasterSheet!D:D, B2185, MasterSheet!H:H, C2185)</f>
        <v/>
      </c>
      <c r="F2185" s="24">
        <f>E2185*D2185</f>
        <v/>
      </c>
      <c r="G2185" s="28">
        <f>SUMIFS(MasterSheet!K:K, MasterSheet!B:B, A2185, MasterSheet!D:D, B2185, MasterSheet!H:H, C2185)</f>
        <v/>
      </c>
      <c r="H2185" s="28">
        <f>G2185*D2185</f>
        <v/>
      </c>
      <c r="I2185" s="30">
        <f>SUMIFS(MasterSheet!L:L, MasterSheet!B:B, A2185, MasterSheet!D:D, B2185, MasterSheet!H:H, C2185)</f>
        <v/>
      </c>
      <c r="J2185" s="30">
        <f>I2185*D2185</f>
        <v/>
      </c>
      <c r="K2185" s="23">
        <f>UPPER(VLOOKUP(C2185,MasterSheet!H:U,14,))</f>
        <v/>
      </c>
    </row>
    <row r="2186">
      <c r="A2186" s="23" t="inlineStr">
        <is>
          <t>EED118440</t>
        </is>
      </c>
      <c r="B2186" s="32" t="n">
        <v>45897</v>
      </c>
      <c r="C2186" s="23" t="n">
        <v>301006</v>
      </c>
      <c r="D2186" s="23">
        <f>_xlfn.XLOOKUP(C2186,MasterSheet!H:H,MasterSheet!F:F)</f>
        <v/>
      </c>
      <c r="E2186" s="24">
        <f>SUMIFS(MasterSheet!J:J, MasterSheet!B:B, A2186, MasterSheet!D:D, B2186, MasterSheet!H:H, C2186)</f>
        <v/>
      </c>
      <c r="F2186" s="24">
        <f>E2186*D2186</f>
        <v/>
      </c>
      <c r="G2186" s="28">
        <f>SUMIFS(MasterSheet!K:K, MasterSheet!B:B, A2186, MasterSheet!D:D, B2186, MasterSheet!H:H, C2186)</f>
        <v/>
      </c>
      <c r="H2186" s="28">
        <f>G2186*D2186</f>
        <v/>
      </c>
      <c r="I2186" s="30">
        <f>SUMIFS(MasterSheet!L:L, MasterSheet!B:B, A2186, MasterSheet!D:D, B2186, MasterSheet!H:H, C2186)</f>
        <v/>
      </c>
      <c r="J2186" s="30">
        <f>I2186*D2186</f>
        <v/>
      </c>
      <c r="K2186" s="23">
        <f>UPPER(VLOOKUP(C2186,MasterSheet!H:U,14,))</f>
        <v/>
      </c>
    </row>
    <row r="2187">
      <c r="A2187" s="23" t="inlineStr">
        <is>
          <t>EED118440</t>
        </is>
      </c>
      <c r="B2187" s="32" t="n">
        <v>45897</v>
      </c>
      <c r="C2187" s="23" t="n">
        <v>301306</v>
      </c>
      <c r="D2187" s="23">
        <f>_xlfn.XLOOKUP(C2187,MasterSheet!H:H,MasterSheet!F:F)</f>
        <v/>
      </c>
      <c r="E2187" s="24">
        <f>SUMIFS(MasterSheet!J:J, MasterSheet!B:B, A2187, MasterSheet!D:D, B2187, MasterSheet!H:H, C2187)</f>
        <v/>
      </c>
      <c r="F2187" s="24">
        <f>E2187*D2187</f>
        <v/>
      </c>
      <c r="G2187" s="28">
        <f>SUMIFS(MasterSheet!K:K, MasterSheet!B:B, A2187, MasterSheet!D:D, B2187, MasterSheet!H:H, C2187)</f>
        <v/>
      </c>
      <c r="H2187" s="28">
        <f>G2187*D2187</f>
        <v/>
      </c>
      <c r="I2187" s="30">
        <f>SUMIFS(MasterSheet!L:L, MasterSheet!B:B, A2187, MasterSheet!D:D, B2187, MasterSheet!H:H, C2187)</f>
        <v/>
      </c>
      <c r="J2187" s="30">
        <f>I2187*D2187</f>
        <v/>
      </c>
      <c r="K2187" s="23">
        <f>UPPER(VLOOKUP(C2187,MasterSheet!H:U,14,))</f>
        <v/>
      </c>
    </row>
    <row r="2188">
      <c r="A2188" s="23" t="inlineStr">
        <is>
          <t>EED118440</t>
        </is>
      </c>
      <c r="B2188" s="32" t="n">
        <v>45897</v>
      </c>
      <c r="C2188" s="23" t="n">
        <v>301833</v>
      </c>
      <c r="D2188" s="23">
        <f>_xlfn.XLOOKUP(C2188,MasterSheet!H:H,MasterSheet!F:F)</f>
        <v/>
      </c>
      <c r="E2188" s="24">
        <f>SUMIFS(MasterSheet!J:J, MasterSheet!B:B, A2188, MasterSheet!D:D, B2188, MasterSheet!H:H, C2188)</f>
        <v/>
      </c>
      <c r="F2188" s="24">
        <f>E2188*D2188</f>
        <v/>
      </c>
      <c r="G2188" s="28">
        <f>SUMIFS(MasterSheet!K:K, MasterSheet!B:B, A2188, MasterSheet!D:D, B2188, MasterSheet!H:H, C2188)</f>
        <v/>
      </c>
      <c r="H2188" s="28">
        <f>G2188*D2188</f>
        <v/>
      </c>
      <c r="I2188" s="30">
        <f>SUMIFS(MasterSheet!L:L, MasterSheet!B:B, A2188, MasterSheet!D:D, B2188, MasterSheet!H:H, C2188)</f>
        <v/>
      </c>
      <c r="J2188" s="30">
        <f>I2188*D2188</f>
        <v/>
      </c>
      <c r="K2188" s="23">
        <f>UPPER(VLOOKUP(C2188,MasterSheet!H:U,14,))</f>
        <v/>
      </c>
    </row>
    <row r="2189">
      <c r="A2189" s="23" t="inlineStr">
        <is>
          <t>EED118440</t>
        </is>
      </c>
      <c r="B2189" s="32" t="n">
        <v>45897</v>
      </c>
      <c r="C2189" s="23" t="n">
        <v>303428</v>
      </c>
      <c r="D2189" s="23">
        <f>_xlfn.XLOOKUP(C2189,MasterSheet!H:H,MasterSheet!F:F)</f>
        <v/>
      </c>
      <c r="E2189" s="24">
        <f>SUMIFS(MasterSheet!J:J, MasterSheet!B:B, A2189, MasterSheet!D:D, B2189, MasterSheet!H:H, C2189)</f>
        <v/>
      </c>
      <c r="F2189" s="24">
        <f>E2189*D2189</f>
        <v/>
      </c>
      <c r="G2189" s="28">
        <f>SUMIFS(MasterSheet!K:K, MasterSheet!B:B, A2189, MasterSheet!D:D, B2189, MasterSheet!H:H, C2189)</f>
        <v/>
      </c>
      <c r="H2189" s="28">
        <f>G2189*D2189</f>
        <v/>
      </c>
      <c r="I2189" s="30">
        <f>SUMIFS(MasterSheet!L:L, MasterSheet!B:B, A2189, MasterSheet!D:D, B2189, MasterSheet!H:H, C2189)</f>
        <v/>
      </c>
      <c r="J2189" s="30">
        <f>I2189*D2189</f>
        <v/>
      </c>
      <c r="K2189" s="23">
        <f>UPPER(VLOOKUP(C2189,MasterSheet!H:U,14,))</f>
        <v/>
      </c>
    </row>
    <row r="2190">
      <c r="A2190" s="23" t="inlineStr">
        <is>
          <t>EED118440</t>
        </is>
      </c>
      <c r="B2190" s="32" t="n">
        <v>45897</v>
      </c>
      <c r="C2190" s="23" t="n">
        <v>303529</v>
      </c>
      <c r="D2190" s="23">
        <f>_xlfn.XLOOKUP(C2190,MasterSheet!H:H,MasterSheet!F:F)</f>
        <v/>
      </c>
      <c r="E2190" s="24">
        <f>SUMIFS(MasterSheet!J:J, MasterSheet!B:B, A2190, MasterSheet!D:D, B2190, MasterSheet!H:H, C2190)</f>
        <v/>
      </c>
      <c r="F2190" s="24">
        <f>E2190*D2190</f>
        <v/>
      </c>
      <c r="G2190" s="28">
        <f>SUMIFS(MasterSheet!K:K, MasterSheet!B:B, A2190, MasterSheet!D:D, B2190, MasterSheet!H:H, C2190)</f>
        <v/>
      </c>
      <c r="H2190" s="28">
        <f>G2190*D2190</f>
        <v/>
      </c>
      <c r="I2190" s="30">
        <f>SUMIFS(MasterSheet!L:L, MasterSheet!B:B, A2190, MasterSheet!D:D, B2190, MasterSheet!H:H, C2190)</f>
        <v/>
      </c>
      <c r="J2190" s="30">
        <f>I2190*D2190</f>
        <v/>
      </c>
      <c r="K2190" s="23">
        <f>UPPER(VLOOKUP(C2190,MasterSheet!H:U,14,))</f>
        <v/>
      </c>
    </row>
    <row r="2191">
      <c r="A2191" s="23" t="inlineStr">
        <is>
          <t>EED118440</t>
        </is>
      </c>
      <c r="B2191" s="32" t="n">
        <v>45897</v>
      </c>
      <c r="C2191" s="23" t="n">
        <v>312805</v>
      </c>
      <c r="D2191" s="23">
        <f>_xlfn.XLOOKUP(C2191,MasterSheet!H:H,MasterSheet!F:F)</f>
        <v/>
      </c>
      <c r="E2191" s="24">
        <f>SUMIFS(MasterSheet!J:J, MasterSheet!B:B, A2191, MasterSheet!D:D, B2191, MasterSheet!H:H, C2191)</f>
        <v/>
      </c>
      <c r="F2191" s="24">
        <f>E2191*D2191</f>
        <v/>
      </c>
      <c r="G2191" s="28">
        <f>SUMIFS(MasterSheet!K:K, MasterSheet!B:B, A2191, MasterSheet!D:D, B2191, MasterSheet!H:H, C2191)</f>
        <v/>
      </c>
      <c r="H2191" s="28">
        <f>G2191*D2191</f>
        <v/>
      </c>
      <c r="I2191" s="30">
        <f>SUMIFS(MasterSheet!L:L, MasterSheet!B:B, A2191, MasterSheet!D:D, B2191, MasterSheet!H:H, C2191)</f>
        <v/>
      </c>
      <c r="J2191" s="30">
        <f>I2191*D2191</f>
        <v/>
      </c>
      <c r="K2191" s="23">
        <f>UPPER(VLOOKUP(C2191,MasterSheet!H:U,14,))</f>
        <v/>
      </c>
    </row>
    <row r="2192">
      <c r="A2192" s="23" t="inlineStr">
        <is>
          <t>EED118440</t>
        </is>
      </c>
      <c r="B2192" s="32" t="n">
        <v>45897</v>
      </c>
      <c r="C2192" s="23" t="n">
        <v>321106</v>
      </c>
      <c r="D2192" s="23">
        <f>_xlfn.XLOOKUP(C2192,MasterSheet!H:H,MasterSheet!F:F)</f>
        <v/>
      </c>
      <c r="E2192" s="24">
        <f>SUMIFS(MasterSheet!J:J, MasterSheet!B:B, A2192, MasterSheet!D:D, B2192, MasterSheet!H:H, C2192)</f>
        <v/>
      </c>
      <c r="F2192" s="24">
        <f>E2192*D2192</f>
        <v/>
      </c>
      <c r="G2192" s="28">
        <f>SUMIFS(MasterSheet!K:K, MasterSheet!B:B, A2192, MasterSheet!D:D, B2192, MasterSheet!H:H, C2192)</f>
        <v/>
      </c>
      <c r="H2192" s="28">
        <f>G2192*D2192</f>
        <v/>
      </c>
      <c r="I2192" s="30">
        <f>SUMIFS(MasterSheet!L:L, MasterSheet!B:B, A2192, MasterSheet!D:D, B2192, MasterSheet!H:H, C2192)</f>
        <v/>
      </c>
      <c r="J2192" s="30">
        <f>I2192*D2192</f>
        <v/>
      </c>
      <c r="K2192" s="23">
        <f>UPPER(VLOOKUP(C2192,MasterSheet!H:U,14,))</f>
        <v/>
      </c>
    </row>
    <row r="2193">
      <c r="A2193" s="23" t="inlineStr">
        <is>
          <t>EED118440</t>
        </is>
      </c>
      <c r="B2193" s="32" t="n">
        <v>45897</v>
      </c>
      <c r="C2193" s="23" t="n">
        <v>327020</v>
      </c>
      <c r="D2193" s="23">
        <f>_xlfn.XLOOKUP(C2193,MasterSheet!H:H,MasterSheet!F:F)</f>
        <v/>
      </c>
      <c r="E2193" s="24">
        <f>SUMIFS(MasterSheet!J:J, MasterSheet!B:B, A2193, MasterSheet!D:D, B2193, MasterSheet!H:H, C2193)</f>
        <v/>
      </c>
      <c r="F2193" s="24">
        <f>E2193*D2193</f>
        <v/>
      </c>
      <c r="G2193" s="28">
        <f>SUMIFS(MasterSheet!K:K, MasterSheet!B:B, A2193, MasterSheet!D:D, B2193, MasterSheet!H:H, C2193)</f>
        <v/>
      </c>
      <c r="H2193" s="28">
        <f>G2193*D2193</f>
        <v/>
      </c>
      <c r="I2193" s="30">
        <f>SUMIFS(MasterSheet!L:L, MasterSheet!B:B, A2193, MasterSheet!D:D, B2193, MasterSheet!H:H, C2193)</f>
        <v/>
      </c>
      <c r="J2193" s="30">
        <f>I2193*D2193</f>
        <v/>
      </c>
      <c r="K2193" s="23">
        <f>UPPER(VLOOKUP(C2193,MasterSheet!H:U,14,))</f>
        <v/>
      </c>
    </row>
    <row r="2194">
      <c r="A2194" s="23" t="inlineStr">
        <is>
          <t>EED118440</t>
        </is>
      </c>
      <c r="B2194" s="32" t="n">
        <v>45897</v>
      </c>
      <c r="C2194" s="23" t="n">
        <v>329714</v>
      </c>
      <c r="D2194" s="23">
        <f>_xlfn.XLOOKUP(C2194,MasterSheet!H:H,MasterSheet!F:F)</f>
        <v/>
      </c>
      <c r="E2194" s="24">
        <f>SUMIFS(MasterSheet!J:J, MasterSheet!B:B, A2194, MasterSheet!D:D, B2194, MasterSheet!H:H, C2194)</f>
        <v/>
      </c>
      <c r="F2194" s="24">
        <f>E2194*D2194</f>
        <v/>
      </c>
      <c r="G2194" s="28">
        <f>SUMIFS(MasterSheet!K:K, MasterSheet!B:B, A2194, MasterSheet!D:D, B2194, MasterSheet!H:H, C2194)</f>
        <v/>
      </c>
      <c r="H2194" s="28">
        <f>G2194*D2194</f>
        <v/>
      </c>
      <c r="I2194" s="30">
        <f>SUMIFS(MasterSheet!L:L, MasterSheet!B:B, A2194, MasterSheet!D:D, B2194, MasterSheet!H:H, C2194)</f>
        <v/>
      </c>
      <c r="J2194" s="30">
        <f>I2194*D2194</f>
        <v/>
      </c>
      <c r="K2194" s="23">
        <f>UPPER(VLOOKUP(C2194,MasterSheet!H:U,14,))</f>
        <v/>
      </c>
    </row>
    <row r="2195">
      <c r="A2195" s="23" t="inlineStr">
        <is>
          <t>EED118440</t>
        </is>
      </c>
      <c r="B2195" s="32" t="n">
        <v>45897</v>
      </c>
      <c r="C2195" s="23" t="n">
        <v>331328</v>
      </c>
      <c r="D2195" s="23">
        <f>_xlfn.XLOOKUP(C2195,MasterSheet!H:H,MasterSheet!F:F)</f>
        <v/>
      </c>
      <c r="E2195" s="24">
        <f>SUMIFS(MasterSheet!J:J, MasterSheet!B:B, A2195, MasterSheet!D:D, B2195, MasterSheet!H:H, C2195)</f>
        <v/>
      </c>
      <c r="F2195" s="24">
        <f>E2195*D2195</f>
        <v/>
      </c>
      <c r="G2195" s="28">
        <f>SUMIFS(MasterSheet!K:K, MasterSheet!B:B, A2195, MasterSheet!D:D, B2195, MasterSheet!H:H, C2195)</f>
        <v/>
      </c>
      <c r="H2195" s="28">
        <f>G2195*D2195</f>
        <v/>
      </c>
      <c r="I2195" s="30">
        <f>SUMIFS(MasterSheet!L:L, MasterSheet!B:B, A2195, MasterSheet!D:D, B2195, MasterSheet!H:H, C2195)</f>
        <v/>
      </c>
      <c r="J2195" s="30">
        <f>I2195*D2195</f>
        <v/>
      </c>
      <c r="K2195" s="23">
        <f>UPPER(VLOOKUP(C2195,MasterSheet!H:U,14,))</f>
        <v/>
      </c>
    </row>
    <row r="2196">
      <c r="A2196" s="23" t="inlineStr">
        <is>
          <t>EED118440</t>
        </is>
      </c>
      <c r="B2196" s="32" t="n">
        <v>45897</v>
      </c>
      <c r="C2196" s="23" t="n">
        <v>333810</v>
      </c>
      <c r="D2196" s="23">
        <f>_xlfn.XLOOKUP(C2196,MasterSheet!H:H,MasterSheet!F:F)</f>
        <v/>
      </c>
      <c r="E2196" s="24">
        <f>SUMIFS(MasterSheet!J:J, MasterSheet!B:B, A2196, MasterSheet!D:D, B2196, MasterSheet!H:H, C2196)</f>
        <v/>
      </c>
      <c r="F2196" s="24">
        <f>E2196*D2196</f>
        <v/>
      </c>
      <c r="G2196" s="28">
        <f>SUMIFS(MasterSheet!K:K, MasterSheet!B:B, A2196, MasterSheet!D:D, B2196, MasterSheet!H:H, C2196)</f>
        <v/>
      </c>
      <c r="H2196" s="28">
        <f>G2196*D2196</f>
        <v/>
      </c>
      <c r="I2196" s="30">
        <f>SUMIFS(MasterSheet!L:L, MasterSheet!B:B, A2196, MasterSheet!D:D, B2196, MasterSheet!H:H, C2196)</f>
        <v/>
      </c>
      <c r="J2196" s="30">
        <f>I2196*D2196</f>
        <v/>
      </c>
      <c r="K2196" s="23">
        <f>UPPER(VLOOKUP(C2196,MasterSheet!H:U,14,))</f>
        <v/>
      </c>
    </row>
    <row r="2197">
      <c r="A2197" s="23" t="inlineStr">
        <is>
          <t>EED118440</t>
        </is>
      </c>
      <c r="B2197" s="32" t="n">
        <v>45897</v>
      </c>
      <c r="C2197" s="23" t="n">
        <v>344007</v>
      </c>
      <c r="D2197" s="23">
        <f>_xlfn.XLOOKUP(C2197,MasterSheet!H:H,MasterSheet!F:F)</f>
        <v/>
      </c>
      <c r="E2197" s="24">
        <f>SUMIFS(MasterSheet!J:J, MasterSheet!B:B, A2197, MasterSheet!D:D, B2197, MasterSheet!H:H, C2197)</f>
        <v/>
      </c>
      <c r="F2197" s="24">
        <f>E2197*D2197</f>
        <v/>
      </c>
      <c r="G2197" s="28">
        <f>SUMIFS(MasterSheet!K:K, MasterSheet!B:B, A2197, MasterSheet!D:D, B2197, MasterSheet!H:H, C2197)</f>
        <v/>
      </c>
      <c r="H2197" s="28">
        <f>G2197*D2197</f>
        <v/>
      </c>
      <c r="I2197" s="30">
        <f>SUMIFS(MasterSheet!L:L, MasterSheet!B:B, A2197, MasterSheet!D:D, B2197, MasterSheet!H:H, C2197)</f>
        <v/>
      </c>
      <c r="J2197" s="30">
        <f>I2197*D2197</f>
        <v/>
      </c>
      <c r="K2197" s="23">
        <f>UPPER(VLOOKUP(C2197,MasterSheet!H:U,14,))</f>
        <v/>
      </c>
    </row>
    <row r="2198">
      <c r="A2198" s="23" t="inlineStr">
        <is>
          <t>EED118440</t>
        </is>
      </c>
      <c r="B2198" s="32" t="n">
        <v>45897</v>
      </c>
      <c r="C2198" s="23" t="n">
        <v>362533</v>
      </c>
      <c r="D2198" s="23">
        <f>_xlfn.XLOOKUP(C2198,MasterSheet!H:H,MasterSheet!F:F)</f>
        <v/>
      </c>
      <c r="E2198" s="24">
        <f>SUMIFS(MasterSheet!J:J, MasterSheet!B:B, A2198, MasterSheet!D:D, B2198, MasterSheet!H:H, C2198)</f>
        <v/>
      </c>
      <c r="F2198" s="24">
        <f>E2198*D2198</f>
        <v/>
      </c>
      <c r="G2198" s="28">
        <f>SUMIFS(MasterSheet!K:K, MasterSheet!B:B, A2198, MasterSheet!D:D, B2198, MasterSheet!H:H, C2198)</f>
        <v/>
      </c>
      <c r="H2198" s="28">
        <f>G2198*D2198</f>
        <v/>
      </c>
      <c r="I2198" s="30">
        <f>SUMIFS(MasterSheet!L:L, MasterSheet!B:B, A2198, MasterSheet!D:D, B2198, MasterSheet!H:H, C2198)</f>
        <v/>
      </c>
      <c r="J2198" s="30">
        <f>I2198*D2198</f>
        <v/>
      </c>
      <c r="K2198" s="23">
        <f>UPPER(VLOOKUP(C2198,MasterSheet!H:U,14,))</f>
        <v/>
      </c>
    </row>
    <row r="2199">
      <c r="A2199" s="23" t="inlineStr">
        <is>
          <t>EED118440</t>
        </is>
      </c>
      <c r="B2199" s="32" t="n">
        <v>45897</v>
      </c>
      <c r="C2199" s="23" t="n">
        <v>362601</v>
      </c>
      <c r="D2199" s="23">
        <f>_xlfn.XLOOKUP(C2199,MasterSheet!H:H,MasterSheet!F:F)</f>
        <v/>
      </c>
      <c r="E2199" s="24">
        <f>SUMIFS(MasterSheet!J:J, MasterSheet!B:B, A2199, MasterSheet!D:D, B2199, MasterSheet!H:H, C2199)</f>
        <v/>
      </c>
      <c r="F2199" s="24">
        <f>E2199*D2199</f>
        <v/>
      </c>
      <c r="G2199" s="28">
        <f>SUMIFS(MasterSheet!K:K, MasterSheet!B:B, A2199, MasterSheet!D:D, B2199, MasterSheet!H:H, C2199)</f>
        <v/>
      </c>
      <c r="H2199" s="28">
        <f>G2199*D2199</f>
        <v/>
      </c>
      <c r="I2199" s="30">
        <f>SUMIFS(MasterSheet!L:L, MasterSheet!B:B, A2199, MasterSheet!D:D, B2199, MasterSheet!H:H, C2199)</f>
        <v/>
      </c>
      <c r="J2199" s="30">
        <f>I2199*D2199</f>
        <v/>
      </c>
      <c r="K2199" s="23">
        <f>UPPER(VLOOKUP(C2199,MasterSheet!H:U,14,))</f>
        <v/>
      </c>
    </row>
    <row r="2200">
      <c r="A2200" s="23" t="inlineStr">
        <is>
          <t>EED118440</t>
        </is>
      </c>
      <c r="B2200" s="32" t="n">
        <v>45897</v>
      </c>
      <c r="C2200" s="23" t="n">
        <v>367116</v>
      </c>
      <c r="D2200" s="23">
        <f>_xlfn.XLOOKUP(C2200,MasterSheet!H:H,MasterSheet!F:F)</f>
        <v/>
      </c>
      <c r="E2200" s="24">
        <f>SUMIFS(MasterSheet!J:J, MasterSheet!B:B, A2200, MasterSheet!D:D, B2200, MasterSheet!H:H, C2200)</f>
        <v/>
      </c>
      <c r="F2200" s="24">
        <f>E2200*D2200</f>
        <v/>
      </c>
      <c r="G2200" s="28">
        <f>SUMIFS(MasterSheet!K:K, MasterSheet!B:B, A2200, MasterSheet!D:D, B2200, MasterSheet!H:H, C2200)</f>
        <v/>
      </c>
      <c r="H2200" s="28">
        <f>G2200*D2200</f>
        <v/>
      </c>
      <c r="I2200" s="30">
        <f>SUMIFS(MasterSheet!L:L, MasterSheet!B:B, A2200, MasterSheet!D:D, B2200, MasterSheet!H:H, C2200)</f>
        <v/>
      </c>
      <c r="J2200" s="30">
        <f>I2200*D2200</f>
        <v/>
      </c>
      <c r="K2200" s="23">
        <f>UPPER(VLOOKUP(C2200,MasterSheet!H:U,14,))</f>
        <v/>
      </c>
    </row>
    <row r="2201">
      <c r="A2201" s="23" t="inlineStr">
        <is>
          <t>EED118440</t>
        </is>
      </c>
      <c r="B2201" s="32" t="n">
        <v>45897</v>
      </c>
      <c r="C2201" s="23" t="n">
        <v>368514</v>
      </c>
      <c r="D2201" s="23">
        <f>_xlfn.XLOOKUP(C2201,MasterSheet!H:H,MasterSheet!F:F)</f>
        <v/>
      </c>
      <c r="E2201" s="24">
        <f>SUMIFS(MasterSheet!J:J, MasterSheet!B:B, A2201, MasterSheet!D:D, B2201, MasterSheet!H:H, C2201)</f>
        <v/>
      </c>
      <c r="F2201" s="24">
        <f>E2201*D2201</f>
        <v/>
      </c>
      <c r="G2201" s="28">
        <f>SUMIFS(MasterSheet!K:K, MasterSheet!B:B, A2201, MasterSheet!D:D, B2201, MasterSheet!H:H, C2201)</f>
        <v/>
      </c>
      <c r="H2201" s="28">
        <f>G2201*D2201</f>
        <v/>
      </c>
      <c r="I2201" s="30">
        <f>SUMIFS(MasterSheet!L:L, MasterSheet!B:B, A2201, MasterSheet!D:D, B2201, MasterSheet!H:H, C2201)</f>
        <v/>
      </c>
      <c r="J2201" s="30">
        <f>I2201*D2201</f>
        <v/>
      </c>
      <c r="K2201" s="23">
        <f>UPPER(VLOOKUP(C2201,MasterSheet!H:U,14,))</f>
        <v/>
      </c>
    </row>
    <row r="2202">
      <c r="A2202" s="23" t="inlineStr">
        <is>
          <t>EED118440</t>
        </is>
      </c>
      <c r="B2202" s="32" t="n">
        <v>45897</v>
      </c>
      <c r="C2202" s="23" t="n">
        <v>374204</v>
      </c>
      <c r="D2202" s="23">
        <f>_xlfn.XLOOKUP(C2202,MasterSheet!H:H,MasterSheet!F:F)</f>
        <v/>
      </c>
      <c r="E2202" s="24">
        <f>SUMIFS(MasterSheet!J:J, MasterSheet!B:B, A2202, MasterSheet!D:D, B2202, MasterSheet!H:H, C2202)</f>
        <v/>
      </c>
      <c r="F2202" s="24">
        <f>E2202*D2202</f>
        <v/>
      </c>
      <c r="G2202" s="28">
        <f>SUMIFS(MasterSheet!K:K, MasterSheet!B:B, A2202, MasterSheet!D:D, B2202, MasterSheet!H:H, C2202)</f>
        <v/>
      </c>
      <c r="H2202" s="28">
        <f>G2202*D2202</f>
        <v/>
      </c>
      <c r="I2202" s="30">
        <f>SUMIFS(MasterSheet!L:L, MasterSheet!B:B, A2202, MasterSheet!D:D, B2202, MasterSheet!H:H, C2202)</f>
        <v/>
      </c>
      <c r="J2202" s="30">
        <f>I2202*D2202</f>
        <v/>
      </c>
      <c r="K2202" s="23">
        <f>UPPER(VLOOKUP(C2202,MasterSheet!H:U,14,))</f>
        <v/>
      </c>
    </row>
    <row r="2203">
      <c r="A2203" s="23" t="inlineStr">
        <is>
          <t>EED118440</t>
        </is>
      </c>
      <c r="B2203" s="32" t="n">
        <v>45897</v>
      </c>
      <c r="C2203" s="23" t="n">
        <v>392305</v>
      </c>
      <c r="D2203" s="23">
        <f>_xlfn.XLOOKUP(C2203,MasterSheet!H:H,MasterSheet!F:F)</f>
        <v/>
      </c>
      <c r="E2203" s="24">
        <f>SUMIFS(MasterSheet!J:J, MasterSheet!B:B, A2203, MasterSheet!D:D, B2203, MasterSheet!H:H, C2203)</f>
        <v/>
      </c>
      <c r="F2203" s="24">
        <f>E2203*D2203</f>
        <v/>
      </c>
      <c r="G2203" s="28">
        <f>SUMIFS(MasterSheet!K:K, MasterSheet!B:B, A2203, MasterSheet!D:D, B2203, MasterSheet!H:H, C2203)</f>
        <v/>
      </c>
      <c r="H2203" s="28">
        <f>G2203*D2203</f>
        <v/>
      </c>
      <c r="I2203" s="30">
        <f>SUMIFS(MasterSheet!L:L, MasterSheet!B:B, A2203, MasterSheet!D:D, B2203, MasterSheet!H:H, C2203)</f>
        <v/>
      </c>
      <c r="J2203" s="30">
        <f>I2203*D2203</f>
        <v/>
      </c>
      <c r="K2203" s="23">
        <f>UPPER(VLOOKUP(C2203,MasterSheet!H:U,14,))</f>
        <v/>
      </c>
    </row>
    <row r="2204">
      <c r="A2204" s="23" t="inlineStr">
        <is>
          <t>EED118440</t>
        </is>
      </c>
      <c r="B2204" s="32" t="n">
        <v>45897</v>
      </c>
      <c r="C2204" s="23" t="n">
        <v>396406</v>
      </c>
      <c r="D2204" s="23">
        <f>_xlfn.XLOOKUP(C2204,MasterSheet!H:H,MasterSheet!F:F)</f>
        <v/>
      </c>
      <c r="E2204" s="24">
        <f>SUMIFS(MasterSheet!J:J, MasterSheet!B:B, A2204, MasterSheet!D:D, B2204, MasterSheet!H:H, C2204)</f>
        <v/>
      </c>
      <c r="F2204" s="24">
        <f>E2204*D2204</f>
        <v/>
      </c>
      <c r="G2204" s="28">
        <f>SUMIFS(MasterSheet!K:K, MasterSheet!B:B, A2204, MasterSheet!D:D, B2204, MasterSheet!H:H, C2204)</f>
        <v/>
      </c>
      <c r="H2204" s="28">
        <f>G2204*D2204</f>
        <v/>
      </c>
      <c r="I2204" s="30">
        <f>SUMIFS(MasterSheet!L:L, MasterSheet!B:B, A2204, MasterSheet!D:D, B2204, MasterSheet!H:H, C2204)</f>
        <v/>
      </c>
      <c r="J2204" s="30">
        <f>I2204*D2204</f>
        <v/>
      </c>
      <c r="K2204" s="23">
        <f>UPPER(VLOOKUP(C2204,MasterSheet!H:U,14,))</f>
        <v/>
      </c>
    </row>
    <row r="2205">
      <c r="A2205" s="23" t="inlineStr">
        <is>
          <t>EED118440</t>
        </is>
      </c>
      <c r="B2205" s="32" t="n">
        <v>45897</v>
      </c>
      <c r="C2205" s="23" t="n">
        <v>400212</v>
      </c>
      <c r="D2205" s="23">
        <f>_xlfn.XLOOKUP(C2205,MasterSheet!H:H,MasterSheet!F:F)</f>
        <v/>
      </c>
      <c r="E2205" s="24">
        <f>SUMIFS(MasterSheet!J:J, MasterSheet!B:B, A2205, MasterSheet!D:D, B2205, MasterSheet!H:H, C2205)</f>
        <v/>
      </c>
      <c r="F2205" s="24">
        <f>E2205*D2205</f>
        <v/>
      </c>
      <c r="G2205" s="28">
        <f>SUMIFS(MasterSheet!K:K, MasterSheet!B:B, A2205, MasterSheet!D:D, B2205, MasterSheet!H:H, C2205)</f>
        <v/>
      </c>
      <c r="H2205" s="28">
        <f>G2205*D2205</f>
        <v/>
      </c>
      <c r="I2205" s="30">
        <f>SUMIFS(MasterSheet!L:L, MasterSheet!B:B, A2205, MasterSheet!D:D, B2205, MasterSheet!H:H, C2205)</f>
        <v/>
      </c>
      <c r="J2205" s="30">
        <f>I2205*D2205</f>
        <v/>
      </c>
      <c r="K2205" s="23">
        <f>UPPER(VLOOKUP(C2205,MasterSheet!H:U,14,))</f>
        <v/>
      </c>
    </row>
    <row r="2206">
      <c r="A2206" s="23" t="inlineStr">
        <is>
          <t>EED118440</t>
        </is>
      </c>
      <c r="B2206" s="32" t="n">
        <v>45897</v>
      </c>
      <c r="C2206" s="23" t="n">
        <v>405201</v>
      </c>
      <c r="D2206" s="23">
        <f>_xlfn.XLOOKUP(C2206,MasterSheet!H:H,MasterSheet!F:F)</f>
        <v/>
      </c>
      <c r="E2206" s="24">
        <f>SUMIFS(MasterSheet!J:J, MasterSheet!B:B, A2206, MasterSheet!D:D, B2206, MasterSheet!H:H, C2206)</f>
        <v/>
      </c>
      <c r="F2206" s="24">
        <f>E2206*D2206</f>
        <v/>
      </c>
      <c r="G2206" s="28">
        <f>SUMIFS(MasterSheet!K:K, MasterSheet!B:B, A2206, MasterSheet!D:D, B2206, MasterSheet!H:H, C2206)</f>
        <v/>
      </c>
      <c r="H2206" s="28">
        <f>G2206*D2206</f>
        <v/>
      </c>
      <c r="I2206" s="30">
        <f>SUMIFS(MasterSheet!L:L, MasterSheet!B:B, A2206, MasterSheet!D:D, B2206, MasterSheet!H:H, C2206)</f>
        <v/>
      </c>
      <c r="J2206" s="30">
        <f>I2206*D2206</f>
        <v/>
      </c>
      <c r="K2206" s="23">
        <f>UPPER(VLOOKUP(C2206,MasterSheet!H:U,14,))</f>
        <v/>
      </c>
    </row>
    <row r="2207">
      <c r="A2207" s="23" t="inlineStr">
        <is>
          <t>EED118440</t>
        </is>
      </c>
      <c r="B2207" s="32" t="n">
        <v>45897</v>
      </c>
      <c r="C2207" s="23" t="n">
        <v>406001</v>
      </c>
      <c r="D2207" s="23">
        <f>_xlfn.XLOOKUP(C2207,MasterSheet!H:H,MasterSheet!F:F)</f>
        <v/>
      </c>
      <c r="E2207" s="24">
        <f>SUMIFS(MasterSheet!J:J, MasterSheet!B:B, A2207, MasterSheet!D:D, B2207, MasterSheet!H:H, C2207)</f>
        <v/>
      </c>
      <c r="F2207" s="24">
        <f>E2207*D2207</f>
        <v/>
      </c>
      <c r="G2207" s="28">
        <f>SUMIFS(MasterSheet!K:K, MasterSheet!B:B, A2207, MasterSheet!D:D, B2207, MasterSheet!H:H, C2207)</f>
        <v/>
      </c>
      <c r="H2207" s="28">
        <f>G2207*D2207</f>
        <v/>
      </c>
      <c r="I2207" s="30">
        <f>SUMIFS(MasterSheet!L:L, MasterSheet!B:B, A2207, MasterSheet!D:D, B2207, MasterSheet!H:H, C2207)</f>
        <v/>
      </c>
      <c r="J2207" s="30">
        <f>I2207*D2207</f>
        <v/>
      </c>
      <c r="K2207" s="23">
        <f>UPPER(VLOOKUP(C2207,MasterSheet!H:U,14,))</f>
        <v/>
      </c>
    </row>
    <row r="2208">
      <c r="A2208" s="23" t="inlineStr">
        <is>
          <t>EED118440</t>
        </is>
      </c>
      <c r="B2208" s="32" t="n">
        <v>45897</v>
      </c>
      <c r="C2208" s="23" t="n">
        <v>420403</v>
      </c>
      <c r="D2208" s="23">
        <f>_xlfn.XLOOKUP(C2208,MasterSheet!H:H,MasterSheet!F:F)</f>
        <v/>
      </c>
      <c r="E2208" s="24">
        <f>SUMIFS(MasterSheet!J:J, MasterSheet!B:B, A2208, MasterSheet!D:D, B2208, MasterSheet!H:H, C2208)</f>
        <v/>
      </c>
      <c r="F2208" s="24">
        <f>E2208*D2208</f>
        <v/>
      </c>
      <c r="G2208" s="28">
        <f>SUMIFS(MasterSheet!K:K, MasterSheet!B:B, A2208, MasterSheet!D:D, B2208, MasterSheet!H:H, C2208)</f>
        <v/>
      </c>
      <c r="H2208" s="28">
        <f>G2208*D2208</f>
        <v/>
      </c>
      <c r="I2208" s="30">
        <f>SUMIFS(MasterSheet!L:L, MasterSheet!B:B, A2208, MasterSheet!D:D, B2208, MasterSheet!H:H, C2208)</f>
        <v/>
      </c>
      <c r="J2208" s="30">
        <f>I2208*D2208</f>
        <v/>
      </c>
      <c r="K2208" s="23">
        <f>UPPER(VLOOKUP(C2208,MasterSheet!H:U,14,))</f>
        <v/>
      </c>
    </row>
    <row r="2209">
      <c r="A2209" s="23" t="inlineStr">
        <is>
          <t>EED118440</t>
        </is>
      </c>
      <c r="B2209" s="32" t="n">
        <v>45897</v>
      </c>
      <c r="C2209" s="23" t="n">
        <v>422302</v>
      </c>
      <c r="D2209" s="23">
        <f>_xlfn.XLOOKUP(C2209,MasterSheet!H:H,MasterSheet!F:F)</f>
        <v/>
      </c>
      <c r="E2209" s="24">
        <f>SUMIFS(MasterSheet!J:J, MasterSheet!B:B, A2209, MasterSheet!D:D, B2209, MasterSheet!H:H, C2209)</f>
        <v/>
      </c>
      <c r="F2209" s="24">
        <f>E2209*D2209</f>
        <v/>
      </c>
      <c r="G2209" s="28">
        <f>SUMIFS(MasterSheet!K:K, MasterSheet!B:B, A2209, MasterSheet!D:D, B2209, MasterSheet!H:H, C2209)</f>
        <v/>
      </c>
      <c r="H2209" s="28">
        <f>G2209*D2209</f>
        <v/>
      </c>
      <c r="I2209" s="30">
        <f>SUMIFS(MasterSheet!L:L, MasterSheet!B:B, A2209, MasterSheet!D:D, B2209, MasterSheet!H:H, C2209)</f>
        <v/>
      </c>
      <c r="J2209" s="30">
        <f>I2209*D2209</f>
        <v/>
      </c>
      <c r="K2209" s="23">
        <f>UPPER(VLOOKUP(C2209,MasterSheet!H:U,14,))</f>
        <v/>
      </c>
    </row>
    <row r="2210">
      <c r="A2210" s="23" t="inlineStr">
        <is>
          <t>EED118440</t>
        </is>
      </c>
      <c r="B2210" s="32" t="n">
        <v>45897</v>
      </c>
      <c r="C2210" s="23" t="n">
        <v>423102</v>
      </c>
      <c r="D2210" s="23">
        <f>_xlfn.XLOOKUP(C2210,MasterSheet!H:H,MasterSheet!F:F)</f>
        <v/>
      </c>
      <c r="E2210" s="24">
        <f>SUMIFS(MasterSheet!J:J, MasterSheet!B:B, A2210, MasterSheet!D:D, B2210, MasterSheet!H:H, C2210)</f>
        <v/>
      </c>
      <c r="F2210" s="24">
        <f>E2210*D2210</f>
        <v/>
      </c>
      <c r="G2210" s="28">
        <f>SUMIFS(MasterSheet!K:K, MasterSheet!B:B, A2210, MasterSheet!D:D, B2210, MasterSheet!H:H, C2210)</f>
        <v/>
      </c>
      <c r="H2210" s="28">
        <f>G2210*D2210</f>
        <v/>
      </c>
      <c r="I2210" s="30">
        <f>SUMIFS(MasterSheet!L:L, MasterSheet!B:B, A2210, MasterSheet!D:D, B2210, MasterSheet!H:H, C2210)</f>
        <v/>
      </c>
      <c r="J2210" s="30">
        <f>I2210*D2210</f>
        <v/>
      </c>
      <c r="K2210" s="23">
        <f>UPPER(VLOOKUP(C2210,MasterSheet!H:U,14,))</f>
        <v/>
      </c>
    </row>
    <row r="2211">
      <c r="A2211" s="23" t="inlineStr">
        <is>
          <t>EED118440</t>
        </is>
      </c>
      <c r="B2211" s="32" t="n">
        <v>45897</v>
      </c>
      <c r="C2211" s="23" t="n">
        <v>423110</v>
      </c>
      <c r="D2211" s="23">
        <f>_xlfn.XLOOKUP(C2211,MasterSheet!H:H,MasterSheet!F:F)</f>
        <v/>
      </c>
      <c r="E2211" s="24">
        <f>SUMIFS(MasterSheet!J:J, MasterSheet!B:B, A2211, MasterSheet!D:D, B2211, MasterSheet!H:H, C2211)</f>
        <v/>
      </c>
      <c r="F2211" s="24">
        <f>E2211*D2211</f>
        <v/>
      </c>
      <c r="G2211" s="28">
        <f>SUMIFS(MasterSheet!K:K, MasterSheet!B:B, A2211, MasterSheet!D:D, B2211, MasterSheet!H:H, C2211)</f>
        <v/>
      </c>
      <c r="H2211" s="28">
        <f>G2211*D2211</f>
        <v/>
      </c>
      <c r="I2211" s="30">
        <f>SUMIFS(MasterSheet!L:L, MasterSheet!B:B, A2211, MasterSheet!D:D, B2211, MasterSheet!H:H, C2211)</f>
        <v/>
      </c>
      <c r="J2211" s="30">
        <f>I2211*D2211</f>
        <v/>
      </c>
      <c r="K2211" s="23">
        <f>UPPER(VLOOKUP(C2211,MasterSheet!H:U,14,))</f>
        <v/>
      </c>
    </row>
    <row r="2212">
      <c r="A2212" s="23" t="inlineStr">
        <is>
          <t>EED118440</t>
        </is>
      </c>
      <c r="B2212" s="32" t="n">
        <v>45897</v>
      </c>
      <c r="C2212" s="23" t="n">
        <v>424902</v>
      </c>
      <c r="D2212" s="23">
        <f>_xlfn.XLOOKUP(C2212,MasterSheet!H:H,MasterSheet!F:F)</f>
        <v/>
      </c>
      <c r="E2212" s="24">
        <f>SUMIFS(MasterSheet!J:J, MasterSheet!B:B, A2212, MasterSheet!D:D, B2212, MasterSheet!H:H, C2212)</f>
        <v/>
      </c>
      <c r="F2212" s="24">
        <f>E2212*D2212</f>
        <v/>
      </c>
      <c r="G2212" s="28">
        <f>SUMIFS(MasterSheet!K:K, MasterSheet!B:B, A2212, MasterSheet!D:D, B2212, MasterSheet!H:H, C2212)</f>
        <v/>
      </c>
      <c r="H2212" s="28">
        <f>G2212*D2212</f>
        <v/>
      </c>
      <c r="I2212" s="30">
        <f>SUMIFS(MasterSheet!L:L, MasterSheet!B:B, A2212, MasterSheet!D:D, B2212, MasterSheet!H:H, C2212)</f>
        <v/>
      </c>
      <c r="J2212" s="30">
        <f>I2212*D2212</f>
        <v/>
      </c>
      <c r="K2212" s="23">
        <f>UPPER(VLOOKUP(C2212,MasterSheet!H:U,14,))</f>
        <v/>
      </c>
    </row>
    <row r="2213">
      <c r="A2213" s="23" t="inlineStr">
        <is>
          <t>EED118440</t>
        </is>
      </c>
      <c r="B2213" s="32" t="n">
        <v>45897</v>
      </c>
      <c r="C2213" s="23" t="n">
        <v>426803</v>
      </c>
      <c r="D2213" s="23">
        <f>_xlfn.XLOOKUP(C2213,MasterSheet!H:H,MasterSheet!F:F)</f>
        <v/>
      </c>
      <c r="E2213" s="24">
        <f>SUMIFS(MasterSheet!J:J, MasterSheet!B:B, A2213, MasterSheet!D:D, B2213, MasterSheet!H:H, C2213)</f>
        <v/>
      </c>
      <c r="F2213" s="24">
        <f>E2213*D2213</f>
        <v/>
      </c>
      <c r="G2213" s="28">
        <f>SUMIFS(MasterSheet!K:K, MasterSheet!B:B, A2213, MasterSheet!D:D, B2213, MasterSheet!H:H, C2213)</f>
        <v/>
      </c>
      <c r="H2213" s="28">
        <f>G2213*D2213</f>
        <v/>
      </c>
      <c r="I2213" s="30">
        <f>SUMIFS(MasterSheet!L:L, MasterSheet!B:B, A2213, MasterSheet!D:D, B2213, MasterSheet!H:H, C2213)</f>
        <v/>
      </c>
      <c r="J2213" s="30">
        <f>I2213*D2213</f>
        <v/>
      </c>
      <c r="K2213" s="23">
        <f>UPPER(VLOOKUP(C2213,MasterSheet!H:U,14,))</f>
        <v/>
      </c>
    </row>
    <row r="2214">
      <c r="A2214" s="23" t="inlineStr">
        <is>
          <t>EED118440</t>
        </is>
      </c>
      <c r="B2214" s="32" t="n">
        <v>45897</v>
      </c>
      <c r="C2214" s="23" t="n">
        <v>480005</v>
      </c>
      <c r="D2214" s="23">
        <f>_xlfn.XLOOKUP(C2214,MasterSheet!H:H,MasterSheet!F:F)</f>
        <v/>
      </c>
      <c r="E2214" s="24">
        <f>SUMIFS(MasterSheet!J:J, MasterSheet!B:B, A2214, MasterSheet!D:D, B2214, MasterSheet!H:H, C2214)</f>
        <v/>
      </c>
      <c r="F2214" s="24">
        <f>E2214*D2214</f>
        <v/>
      </c>
      <c r="G2214" s="28">
        <f>SUMIFS(MasterSheet!K:K, MasterSheet!B:B, A2214, MasterSheet!D:D, B2214, MasterSheet!H:H, C2214)</f>
        <v/>
      </c>
      <c r="H2214" s="28">
        <f>G2214*D2214</f>
        <v/>
      </c>
      <c r="I2214" s="30">
        <f>SUMIFS(MasterSheet!L:L, MasterSheet!B:B, A2214, MasterSheet!D:D, B2214, MasterSheet!H:H, C2214)</f>
        <v/>
      </c>
      <c r="J2214" s="30">
        <f>I2214*D2214</f>
        <v/>
      </c>
      <c r="K2214" s="23">
        <f>UPPER(VLOOKUP(C2214,MasterSheet!H:U,14,))</f>
        <v/>
      </c>
    </row>
    <row r="2215">
      <c r="A2215" s="23" t="inlineStr">
        <is>
          <t>EED118440</t>
        </is>
      </c>
      <c r="B2215" s="32" t="n">
        <v>45897</v>
      </c>
      <c r="C2215" s="23" t="n">
        <v>480048</v>
      </c>
      <c r="D2215" s="23">
        <f>_xlfn.XLOOKUP(C2215,MasterSheet!H:H,MasterSheet!F:F)</f>
        <v/>
      </c>
      <c r="E2215" s="24">
        <f>SUMIFS(MasterSheet!J:J, MasterSheet!B:B, A2215, MasterSheet!D:D, B2215, MasterSheet!H:H, C2215)</f>
        <v/>
      </c>
      <c r="F2215" s="24">
        <f>E2215*D2215</f>
        <v/>
      </c>
      <c r="G2215" s="28">
        <f>SUMIFS(MasterSheet!K:K, MasterSheet!B:B, A2215, MasterSheet!D:D, B2215, MasterSheet!H:H, C2215)</f>
        <v/>
      </c>
      <c r="H2215" s="28">
        <f>G2215*D2215</f>
        <v/>
      </c>
      <c r="I2215" s="30">
        <f>SUMIFS(MasterSheet!L:L, MasterSheet!B:B, A2215, MasterSheet!D:D, B2215, MasterSheet!H:H, C2215)</f>
        <v/>
      </c>
      <c r="J2215" s="30">
        <f>I2215*D2215</f>
        <v/>
      </c>
      <c r="K2215" s="23">
        <f>UPPER(VLOOKUP(C2215,MasterSheet!H:U,14,))</f>
        <v/>
      </c>
    </row>
    <row r="2216">
      <c r="A2216" s="23" t="inlineStr">
        <is>
          <t>EED118440</t>
        </is>
      </c>
      <c r="B2216" s="32" t="n">
        <v>45897</v>
      </c>
      <c r="C2216" s="23" t="n">
        <v>502512</v>
      </c>
      <c r="D2216" s="23">
        <f>_xlfn.XLOOKUP(C2216,MasterSheet!H:H,MasterSheet!F:F)</f>
        <v/>
      </c>
      <c r="E2216" s="24">
        <f>SUMIFS(MasterSheet!J:J, MasterSheet!B:B, A2216, MasterSheet!D:D, B2216, MasterSheet!H:H, C2216)</f>
        <v/>
      </c>
      <c r="F2216" s="24">
        <f>E2216*D2216</f>
        <v/>
      </c>
      <c r="G2216" s="28">
        <f>SUMIFS(MasterSheet!K:K, MasterSheet!B:B, A2216, MasterSheet!D:D, B2216, MasterSheet!H:H, C2216)</f>
        <v/>
      </c>
      <c r="H2216" s="28">
        <f>G2216*D2216</f>
        <v/>
      </c>
      <c r="I2216" s="30">
        <f>SUMIFS(MasterSheet!L:L, MasterSheet!B:B, A2216, MasterSheet!D:D, B2216, MasterSheet!H:H, C2216)</f>
        <v/>
      </c>
      <c r="J2216" s="30">
        <f>I2216*D2216</f>
        <v/>
      </c>
      <c r="K2216" s="23">
        <f>UPPER(VLOOKUP(C2216,MasterSheet!H:U,14,))</f>
        <v/>
      </c>
    </row>
    <row r="2217">
      <c r="A2217" s="23" t="inlineStr">
        <is>
          <t>EED118440</t>
        </is>
      </c>
      <c r="B2217" s="32" t="n">
        <v>45897</v>
      </c>
      <c r="C2217" s="23" t="n">
        <v>502926</v>
      </c>
      <c r="D2217" s="23">
        <f>_xlfn.XLOOKUP(C2217,MasterSheet!H:H,MasterSheet!F:F)</f>
        <v/>
      </c>
      <c r="E2217" s="24">
        <f>SUMIFS(MasterSheet!J:J, MasterSheet!B:B, A2217, MasterSheet!D:D, B2217, MasterSheet!H:H, C2217)</f>
        <v/>
      </c>
      <c r="F2217" s="24">
        <f>E2217*D2217</f>
        <v/>
      </c>
      <c r="G2217" s="28">
        <f>SUMIFS(MasterSheet!K:K, MasterSheet!B:B, A2217, MasterSheet!D:D, B2217, MasterSheet!H:H, C2217)</f>
        <v/>
      </c>
      <c r="H2217" s="28">
        <f>G2217*D2217</f>
        <v/>
      </c>
      <c r="I2217" s="30">
        <f>SUMIFS(MasterSheet!L:L, MasterSheet!B:B, A2217, MasterSheet!D:D, B2217, MasterSheet!H:H, C2217)</f>
        <v/>
      </c>
      <c r="J2217" s="30">
        <f>I2217*D2217</f>
        <v/>
      </c>
      <c r="K2217" s="23">
        <f>UPPER(VLOOKUP(C2217,MasterSheet!H:U,14,))</f>
        <v/>
      </c>
    </row>
    <row r="2218">
      <c r="A2218" s="23" t="inlineStr">
        <is>
          <t>EED118440</t>
        </is>
      </c>
      <c r="B2218" s="32" t="n">
        <v>45897</v>
      </c>
      <c r="C2218" s="23" t="n">
        <v>505824</v>
      </c>
      <c r="D2218" s="23">
        <f>_xlfn.XLOOKUP(C2218,MasterSheet!H:H,MasterSheet!F:F)</f>
        <v/>
      </c>
      <c r="E2218" s="24">
        <f>SUMIFS(MasterSheet!J:J, MasterSheet!B:B, A2218, MasterSheet!D:D, B2218, MasterSheet!H:H, C2218)</f>
        <v/>
      </c>
      <c r="F2218" s="24">
        <f>E2218*D2218</f>
        <v/>
      </c>
      <c r="G2218" s="28">
        <f>SUMIFS(MasterSheet!K:K, MasterSheet!B:B, A2218, MasterSheet!D:D, B2218, MasterSheet!H:H, C2218)</f>
        <v/>
      </c>
      <c r="H2218" s="28">
        <f>G2218*D2218</f>
        <v/>
      </c>
      <c r="I2218" s="30">
        <f>SUMIFS(MasterSheet!L:L, MasterSheet!B:B, A2218, MasterSheet!D:D, B2218, MasterSheet!H:H, C2218)</f>
        <v/>
      </c>
      <c r="J2218" s="30">
        <f>I2218*D2218</f>
        <v/>
      </c>
      <c r="K2218" s="23">
        <f>UPPER(VLOOKUP(C2218,MasterSheet!H:U,14,))</f>
        <v/>
      </c>
    </row>
    <row r="2219">
      <c r="A2219" s="23" t="inlineStr">
        <is>
          <t>EED118440</t>
        </is>
      </c>
      <c r="B2219" s="32" t="n">
        <v>45897</v>
      </c>
      <c r="C2219" s="23" t="n">
        <v>506341</v>
      </c>
      <c r="D2219" s="23">
        <f>_xlfn.XLOOKUP(C2219,MasterSheet!H:H,MasterSheet!F:F)</f>
        <v/>
      </c>
      <c r="E2219" s="24">
        <f>SUMIFS(MasterSheet!J:J, MasterSheet!B:B, A2219, MasterSheet!D:D, B2219, MasterSheet!H:H, C2219)</f>
        <v/>
      </c>
      <c r="F2219" s="24">
        <f>E2219*D2219</f>
        <v/>
      </c>
      <c r="G2219" s="28">
        <f>SUMIFS(MasterSheet!K:K, MasterSheet!B:B, A2219, MasterSheet!D:D, B2219, MasterSheet!H:H, C2219)</f>
        <v/>
      </c>
      <c r="H2219" s="28">
        <f>G2219*D2219</f>
        <v/>
      </c>
      <c r="I2219" s="30">
        <f>SUMIFS(MasterSheet!L:L, MasterSheet!B:B, A2219, MasterSheet!D:D, B2219, MasterSheet!H:H, C2219)</f>
        <v/>
      </c>
      <c r="J2219" s="30">
        <f>I2219*D2219</f>
        <v/>
      </c>
      <c r="K2219" s="23">
        <f>UPPER(VLOOKUP(C2219,MasterSheet!H:U,14,))</f>
        <v/>
      </c>
    </row>
    <row r="2220">
      <c r="A2220" s="23" t="inlineStr">
        <is>
          <t>EED118440</t>
        </is>
      </c>
      <c r="B2220" s="32" t="n">
        <v>45897</v>
      </c>
      <c r="C2220" s="23" t="n">
        <v>574804</v>
      </c>
      <c r="D2220" s="23">
        <f>_xlfn.XLOOKUP(C2220,MasterSheet!H:H,MasterSheet!F:F)</f>
        <v/>
      </c>
      <c r="E2220" s="24">
        <f>SUMIFS(MasterSheet!J:J, MasterSheet!B:B, A2220, MasterSheet!D:D, B2220, MasterSheet!H:H, C2220)</f>
        <v/>
      </c>
      <c r="F2220" s="24">
        <f>E2220*D2220</f>
        <v/>
      </c>
      <c r="G2220" s="28">
        <f>SUMIFS(MasterSheet!K:K, MasterSheet!B:B, A2220, MasterSheet!D:D, B2220, MasterSheet!H:H, C2220)</f>
        <v/>
      </c>
      <c r="H2220" s="28">
        <f>G2220*D2220</f>
        <v/>
      </c>
      <c r="I2220" s="30">
        <f>SUMIFS(MasterSheet!L:L, MasterSheet!B:B, A2220, MasterSheet!D:D, B2220, MasterSheet!H:H, C2220)</f>
        <v/>
      </c>
      <c r="J2220" s="30">
        <f>I2220*D2220</f>
        <v/>
      </c>
      <c r="K2220" s="23">
        <f>UPPER(VLOOKUP(C2220,MasterSheet!H:U,14,))</f>
        <v/>
      </c>
    </row>
    <row r="2221">
      <c r="A2221" s="23" t="inlineStr">
        <is>
          <t>EED118440</t>
        </is>
      </c>
      <c r="B2221" s="32" t="n">
        <v>45897</v>
      </c>
      <c r="C2221" s="23" t="n">
        <v>693504</v>
      </c>
      <c r="D2221" s="23">
        <f>_xlfn.XLOOKUP(C2221,MasterSheet!H:H,MasterSheet!F:F)</f>
        <v/>
      </c>
      <c r="E2221" s="24">
        <f>SUMIFS(MasterSheet!J:J, MasterSheet!B:B, A2221, MasterSheet!D:D, B2221, MasterSheet!H:H, C2221)</f>
        <v/>
      </c>
      <c r="F2221" s="24">
        <f>E2221*D2221</f>
        <v/>
      </c>
      <c r="G2221" s="28">
        <f>SUMIFS(MasterSheet!K:K, MasterSheet!B:B, A2221, MasterSheet!D:D, B2221, MasterSheet!H:H, C2221)</f>
        <v/>
      </c>
      <c r="H2221" s="28">
        <f>G2221*D2221</f>
        <v/>
      </c>
      <c r="I2221" s="30">
        <f>SUMIFS(MasterSheet!L:L, MasterSheet!B:B, A2221, MasterSheet!D:D, B2221, MasterSheet!H:H, C2221)</f>
        <v/>
      </c>
      <c r="J2221" s="30">
        <f>I2221*D2221</f>
        <v/>
      </c>
      <c r="K2221" s="23">
        <f>UPPER(VLOOKUP(C2221,MasterSheet!H:U,14,))</f>
        <v/>
      </c>
    </row>
    <row r="2222">
      <c r="A2222" s="23" t="inlineStr">
        <is>
          <t>EED118440</t>
        </is>
      </c>
      <c r="B2222" s="32" t="n">
        <v>45897</v>
      </c>
      <c r="C2222" s="23" t="n">
        <v>696806</v>
      </c>
      <c r="D2222" s="23">
        <f>_xlfn.XLOOKUP(C2222,MasterSheet!H:H,MasterSheet!F:F)</f>
        <v/>
      </c>
      <c r="E2222" s="24">
        <f>SUMIFS(MasterSheet!J:J, MasterSheet!B:B, A2222, MasterSheet!D:D, B2222, MasterSheet!H:H, C2222)</f>
        <v/>
      </c>
      <c r="F2222" s="24">
        <f>E2222*D2222</f>
        <v/>
      </c>
      <c r="G2222" s="28">
        <f>SUMIFS(MasterSheet!K:K, MasterSheet!B:B, A2222, MasterSheet!D:D, B2222, MasterSheet!H:H, C2222)</f>
        <v/>
      </c>
      <c r="H2222" s="28">
        <f>G2222*D2222</f>
        <v/>
      </c>
      <c r="I2222" s="30">
        <f>SUMIFS(MasterSheet!L:L, MasterSheet!B:B, A2222, MasterSheet!D:D, B2222, MasterSheet!H:H, C2222)</f>
        <v/>
      </c>
      <c r="J2222" s="30">
        <f>I2222*D2222</f>
        <v/>
      </c>
      <c r="K2222" s="23">
        <f>UPPER(VLOOKUP(C2222,MasterSheet!H:U,14,))</f>
        <v/>
      </c>
    </row>
    <row r="2223">
      <c r="A2223" s="23" t="inlineStr">
        <is>
          <t>EED118440</t>
        </is>
      </c>
      <c r="B2223" s="32" t="n">
        <v>45897</v>
      </c>
      <c r="C2223" s="23" t="n">
        <v>791904</v>
      </c>
      <c r="D2223" s="23">
        <f>_xlfn.XLOOKUP(C2223,MasterSheet!H:H,MasterSheet!F:F)</f>
        <v/>
      </c>
      <c r="E2223" s="24">
        <f>SUMIFS(MasterSheet!J:J, MasterSheet!B:B, A2223, MasterSheet!D:D, B2223, MasterSheet!H:H, C2223)</f>
        <v/>
      </c>
      <c r="F2223" s="24">
        <f>E2223*D2223</f>
        <v/>
      </c>
      <c r="G2223" s="28">
        <f>SUMIFS(MasterSheet!K:K, MasterSheet!B:B, A2223, MasterSheet!D:D, B2223, MasterSheet!H:H, C2223)</f>
        <v/>
      </c>
      <c r="H2223" s="28">
        <f>G2223*D2223</f>
        <v/>
      </c>
      <c r="I2223" s="30">
        <f>SUMIFS(MasterSheet!L:L, MasterSheet!B:B, A2223, MasterSheet!D:D, B2223, MasterSheet!H:H, C2223)</f>
        <v/>
      </c>
      <c r="J2223" s="30">
        <f>I2223*D2223</f>
        <v/>
      </c>
      <c r="K2223" s="23">
        <f>UPPER(VLOOKUP(C2223,MasterSheet!H:U,14,))</f>
        <v/>
      </c>
    </row>
    <row r="2224">
      <c r="A2224" s="23" t="n">
        <v>44720</v>
      </c>
      <c r="B2224" s="32" t="n">
        <v>45898</v>
      </c>
      <c r="C2224" s="23" t="inlineStr">
        <is>
          <t>3660-1</t>
        </is>
      </c>
      <c r="D2224" s="23">
        <f>_xlfn.XLOOKUP(C2224,MasterSheet!H:H,MasterSheet!F:F)</f>
        <v/>
      </c>
      <c r="E2224" s="24">
        <f>SUMIFS(MasterSheet!J:J, MasterSheet!B:B, A2224, MasterSheet!D:D, B2224, MasterSheet!H:H, C2224)</f>
        <v/>
      </c>
      <c r="F2224" s="24">
        <f>E2224*D2224</f>
        <v/>
      </c>
      <c r="G2224" s="28">
        <f>SUMIFS(MasterSheet!K:K, MasterSheet!B:B, A2224, MasterSheet!D:D, B2224, MasterSheet!H:H, C2224)</f>
        <v/>
      </c>
      <c r="H2224" s="28">
        <f>G2224*D2224</f>
        <v/>
      </c>
      <c r="I2224" s="30">
        <f>SUMIFS(MasterSheet!L:L, MasterSheet!B:B, A2224, MasterSheet!D:D, B2224, MasterSheet!H:H, C2224)</f>
        <v/>
      </c>
      <c r="J2224" s="30">
        <f>I2224*D2224</f>
        <v/>
      </c>
      <c r="K2224" s="23">
        <f>UPPER(VLOOKUP(C2224,MasterSheet!H:U,14,))</f>
        <v/>
      </c>
    </row>
    <row r="2225">
      <c r="A2225" s="23" t="n">
        <v>44720</v>
      </c>
      <c r="B2225" s="32" t="n">
        <v>45898</v>
      </c>
      <c r="C2225" s="23" t="inlineStr">
        <is>
          <t>3317-1H-6</t>
        </is>
      </c>
      <c r="D2225" s="23">
        <f>_xlfn.XLOOKUP(C2225,MasterSheet!H:H,MasterSheet!F:F)</f>
        <v/>
      </c>
      <c r="E2225" s="24">
        <f>SUMIFS(MasterSheet!J:J, MasterSheet!B:B, A2225, MasterSheet!D:D, B2225, MasterSheet!H:H, C2225)</f>
        <v/>
      </c>
      <c r="F2225" s="24">
        <f>E2225*D2225</f>
        <v/>
      </c>
      <c r="G2225" s="28">
        <f>SUMIFS(MasterSheet!K:K, MasterSheet!B:B, A2225, MasterSheet!D:D, B2225, MasterSheet!H:H, C2225)</f>
        <v/>
      </c>
      <c r="H2225" s="28">
        <f>G2225*D2225</f>
        <v/>
      </c>
      <c r="I2225" s="30">
        <f>SUMIFS(MasterSheet!L:L, MasterSheet!B:B, A2225, MasterSheet!D:D, B2225, MasterSheet!H:H, C2225)</f>
        <v/>
      </c>
      <c r="J2225" s="30">
        <f>I2225*D2225</f>
        <v/>
      </c>
      <c r="K2225" s="23">
        <f>UPPER(VLOOKUP(C2225,MasterSheet!H:U,14,))</f>
        <v/>
      </c>
    </row>
    <row r="2226">
      <c r="A2226" s="23" t="n">
        <v>178148</v>
      </c>
      <c r="B2226" s="32" t="n">
        <v>45901</v>
      </c>
      <c r="C2226" s="23" t="inlineStr">
        <is>
          <t>BE0046</t>
        </is>
      </c>
      <c r="D2226" s="23">
        <f>_xlfn.XLOOKUP(C2226,MasterSheet!H:H,MasterSheet!F:F)</f>
        <v/>
      </c>
      <c r="E2226" s="24">
        <f>SUMIFS(MasterSheet!J:J, MasterSheet!B:B, A2226, MasterSheet!D:D, B2226, MasterSheet!H:H, C2226)</f>
        <v/>
      </c>
      <c r="F2226" s="24">
        <f>E2226*D2226</f>
        <v/>
      </c>
      <c r="G2226" s="28">
        <f>SUMIFS(MasterSheet!K:K, MasterSheet!B:B, A2226, MasterSheet!D:D, B2226, MasterSheet!H:H, C2226)</f>
        <v/>
      </c>
      <c r="H2226" s="28">
        <f>G2226*D2226</f>
        <v/>
      </c>
      <c r="I2226" s="30">
        <f>SUMIFS(MasterSheet!L:L, MasterSheet!B:B, A2226, MasterSheet!D:D, B2226, MasterSheet!H:H, C2226)</f>
        <v/>
      </c>
      <c r="J2226" s="30">
        <f>I2226*D2226</f>
        <v/>
      </c>
      <c r="K2226" s="23">
        <f>UPPER(VLOOKUP(C2226,MasterSheet!H:U,14,))</f>
        <v/>
      </c>
    </row>
    <row r="2227">
      <c r="A2227" s="23" t="n">
        <v>178148</v>
      </c>
      <c r="B2227" s="32" t="n">
        <v>45901</v>
      </c>
      <c r="C2227" s="23" t="inlineStr">
        <is>
          <t>CP147</t>
        </is>
      </c>
      <c r="D2227" s="23">
        <f>_xlfn.XLOOKUP(C2227,MasterSheet!H:H,MasterSheet!F:F)</f>
        <v/>
      </c>
      <c r="E2227" s="24">
        <f>SUMIFS(MasterSheet!J:J, MasterSheet!B:B, A2227, MasterSheet!D:D, B2227, MasterSheet!H:H, C2227)</f>
        <v/>
      </c>
      <c r="F2227" s="24">
        <f>E2227*D2227</f>
        <v/>
      </c>
      <c r="G2227" s="28">
        <f>SUMIFS(MasterSheet!K:K, MasterSheet!B:B, A2227, MasterSheet!D:D, B2227, MasterSheet!H:H, C2227)</f>
        <v/>
      </c>
      <c r="H2227" s="28">
        <f>G2227*D2227</f>
        <v/>
      </c>
      <c r="I2227" s="30">
        <f>SUMIFS(MasterSheet!L:L, MasterSheet!B:B, A2227, MasterSheet!D:D, B2227, MasterSheet!H:H, C2227)</f>
        <v/>
      </c>
      <c r="J2227" s="30">
        <f>I2227*D2227</f>
        <v/>
      </c>
      <c r="K2227" s="23">
        <f>UPPER(VLOOKUP(C2227,MasterSheet!H:U,14,))</f>
        <v/>
      </c>
    </row>
    <row r="2228">
      <c r="A2228" s="23" t="inlineStr">
        <is>
          <t>251519302131</t>
        </is>
      </c>
      <c r="B2228" s="32" t="n">
        <v>45901</v>
      </c>
      <c r="C2228" s="23" t="inlineStr">
        <is>
          <t>VS0122</t>
        </is>
      </c>
      <c r="D2228" s="23">
        <f>_xlfn.XLOOKUP(C2228,MasterSheet!H:H,MasterSheet!F:F)</f>
        <v/>
      </c>
      <c r="E2228" s="24">
        <f>SUMIFS(MasterSheet!J:J, MasterSheet!B:B, A2228, MasterSheet!D:D, B2228, MasterSheet!H:H, C2228)</f>
        <v/>
      </c>
      <c r="F2228" s="24">
        <f>E2228*D2228</f>
        <v/>
      </c>
      <c r="G2228" s="28">
        <f>SUMIFS(MasterSheet!K:K, MasterSheet!B:B, A2228, MasterSheet!D:D, B2228, MasterSheet!H:H, C2228)</f>
        <v/>
      </c>
      <c r="H2228" s="28">
        <f>G2228*D2228</f>
        <v/>
      </c>
      <c r="I2228" s="30">
        <f>SUMIFS(MasterSheet!L:L, MasterSheet!B:B, A2228, MasterSheet!D:D, B2228, MasterSheet!H:H, C2228)</f>
        <v/>
      </c>
      <c r="J2228" s="30">
        <f>I2228*D2228</f>
        <v/>
      </c>
      <c r="K2228" s="23">
        <f>UPPER(VLOOKUP(C2228,MasterSheet!H:U,14,))</f>
        <v/>
      </c>
    </row>
    <row r="2229">
      <c r="A2229" s="23" t="inlineStr">
        <is>
          <t>INV250826-062</t>
        </is>
      </c>
      <c r="B2229" s="32" t="n">
        <v>45902</v>
      </c>
      <c r="C2229" s="23" t="inlineStr">
        <is>
          <t>T17109</t>
        </is>
      </c>
      <c r="D2229" s="23">
        <f>_xlfn.XLOOKUP(C2229,MasterSheet!H:H,MasterSheet!F:F)</f>
        <v/>
      </c>
      <c r="E2229" s="24">
        <f>SUMIFS(MasterSheet!J:J, MasterSheet!B:B, A2229, MasterSheet!D:D, B2229, MasterSheet!H:H, C2229)</f>
        <v/>
      </c>
      <c r="F2229" s="24">
        <f>E2229*D2229</f>
        <v/>
      </c>
      <c r="G2229" s="28">
        <f>SUMIFS(MasterSheet!K:K, MasterSheet!B:B, A2229, MasterSheet!D:D, B2229, MasterSheet!H:H, C2229)</f>
        <v/>
      </c>
      <c r="H2229" s="28">
        <f>G2229*D2229</f>
        <v/>
      </c>
      <c r="I2229" s="30">
        <f>SUMIFS(MasterSheet!L:L, MasterSheet!B:B, A2229, MasterSheet!D:D, B2229, MasterSheet!H:H, C2229)</f>
        <v/>
      </c>
      <c r="J2229" s="30">
        <f>I2229*D2229</f>
        <v/>
      </c>
      <c r="K2229" s="23">
        <f>UPPER(VLOOKUP(C2229,MasterSheet!H:U,14,))</f>
        <v/>
      </c>
    </row>
    <row r="2230">
      <c r="A2230" s="23" t="inlineStr">
        <is>
          <t>INV250826-062</t>
        </is>
      </c>
      <c r="B2230" s="32" t="n">
        <v>45902</v>
      </c>
      <c r="C2230" s="23" t="inlineStr">
        <is>
          <t>T1726</t>
        </is>
      </c>
      <c r="D2230" s="23">
        <f>_xlfn.XLOOKUP(C2230,MasterSheet!H:H,MasterSheet!F:F)</f>
        <v/>
      </c>
      <c r="E2230" s="24">
        <f>SUMIFS(MasterSheet!J:J, MasterSheet!B:B, A2230, MasterSheet!D:D, B2230, MasterSheet!H:H, C2230)</f>
        <v/>
      </c>
      <c r="F2230" s="24">
        <f>E2230*D2230</f>
        <v/>
      </c>
      <c r="G2230" s="28">
        <f>SUMIFS(MasterSheet!K:K, MasterSheet!B:B, A2230, MasterSheet!D:D, B2230, MasterSheet!H:H, C2230)</f>
        <v/>
      </c>
      <c r="H2230" s="28">
        <f>G2230*D2230</f>
        <v/>
      </c>
      <c r="I2230" s="30">
        <f>SUMIFS(MasterSheet!L:L, MasterSheet!B:B, A2230, MasterSheet!D:D, B2230, MasterSheet!H:H, C2230)</f>
        <v/>
      </c>
      <c r="J2230" s="30">
        <f>I2230*D2230</f>
        <v/>
      </c>
      <c r="K2230" s="23">
        <f>UPPER(VLOOKUP(C2230,MasterSheet!H:U,14,))</f>
        <v/>
      </c>
    </row>
    <row r="2231">
      <c r="A2231" s="23" t="inlineStr">
        <is>
          <t>INV250826-062</t>
        </is>
      </c>
      <c r="B2231" s="32" t="n">
        <v>45902</v>
      </c>
      <c r="C2231" s="23" t="inlineStr">
        <is>
          <t>T3494</t>
        </is>
      </c>
      <c r="D2231" s="23">
        <f>_xlfn.XLOOKUP(C2231,MasterSheet!H:H,MasterSheet!F:F)</f>
        <v/>
      </c>
      <c r="E2231" s="24">
        <f>SUMIFS(MasterSheet!J:J, MasterSheet!B:B, A2231, MasterSheet!D:D, B2231, MasterSheet!H:H, C2231)</f>
        <v/>
      </c>
      <c r="F2231" s="24">
        <f>E2231*D2231</f>
        <v/>
      </c>
      <c r="G2231" s="28">
        <f>SUMIFS(MasterSheet!K:K, MasterSheet!B:B, A2231, MasterSheet!D:D, B2231, MasterSheet!H:H, C2231)</f>
        <v/>
      </c>
      <c r="H2231" s="28">
        <f>G2231*D2231</f>
        <v/>
      </c>
      <c r="I2231" s="30">
        <f>SUMIFS(MasterSheet!L:L, MasterSheet!B:B, A2231, MasterSheet!D:D, B2231, MasterSheet!H:H, C2231)</f>
        <v/>
      </c>
      <c r="J2231" s="30">
        <f>I2231*D2231</f>
        <v/>
      </c>
      <c r="K2231" s="23">
        <f>UPPER(VLOOKUP(C2231,MasterSheet!H:U,14,))</f>
        <v/>
      </c>
    </row>
    <row r="2232">
      <c r="A2232" s="23" t="inlineStr">
        <is>
          <t>INV250826-063</t>
        </is>
      </c>
      <c r="B2232" s="32" t="n">
        <v>45902</v>
      </c>
      <c r="C2232" s="23" t="inlineStr">
        <is>
          <t>T19978</t>
        </is>
      </c>
      <c r="D2232" s="23">
        <f>_xlfn.XLOOKUP(C2232,MasterSheet!H:H,MasterSheet!F:F)</f>
        <v/>
      </c>
      <c r="E2232" s="24">
        <f>SUMIFS(MasterSheet!J:J, MasterSheet!B:B, A2232, MasterSheet!D:D, B2232, MasterSheet!H:H, C2232)</f>
        <v/>
      </c>
      <c r="F2232" s="24">
        <f>E2232*D2232</f>
        <v/>
      </c>
      <c r="G2232" s="28">
        <f>SUMIFS(MasterSheet!K:K, MasterSheet!B:B, A2232, MasterSheet!D:D, B2232, MasterSheet!H:H, C2232)</f>
        <v/>
      </c>
      <c r="H2232" s="28">
        <f>G2232*D2232</f>
        <v/>
      </c>
      <c r="I2232" s="30">
        <f>SUMIFS(MasterSheet!L:L, MasterSheet!B:B, A2232, MasterSheet!D:D, B2232, MasterSheet!H:H, C2232)</f>
        <v/>
      </c>
      <c r="J2232" s="30">
        <f>I2232*D2232</f>
        <v/>
      </c>
      <c r="K2232" s="23">
        <f>UPPER(VLOOKUP(C2232,MasterSheet!H:U,14,))</f>
        <v/>
      </c>
    </row>
    <row r="2233">
      <c r="A2233" s="23" t="inlineStr">
        <is>
          <t>INV250826-064</t>
        </is>
      </c>
      <c r="B2233" s="32" t="n">
        <v>45902</v>
      </c>
      <c r="C2233" s="23" t="inlineStr">
        <is>
          <t>T203509</t>
        </is>
      </c>
      <c r="D2233" s="23">
        <f>_xlfn.XLOOKUP(C2233,MasterSheet!H:H,MasterSheet!F:F)</f>
        <v/>
      </c>
      <c r="E2233" s="24">
        <f>SUMIFS(MasterSheet!J:J, MasterSheet!B:B, A2233, MasterSheet!D:D, B2233, MasterSheet!H:H, C2233)</f>
        <v/>
      </c>
      <c r="F2233" s="24">
        <f>E2233*D2233</f>
        <v/>
      </c>
      <c r="G2233" s="28">
        <f>SUMIFS(MasterSheet!K:K, MasterSheet!B:B, A2233, MasterSheet!D:D, B2233, MasterSheet!H:H, C2233)</f>
        <v/>
      </c>
      <c r="H2233" s="28">
        <f>G2233*D2233</f>
        <v/>
      </c>
      <c r="I2233" s="30">
        <f>SUMIFS(MasterSheet!L:L, MasterSheet!B:B, A2233, MasterSheet!D:D, B2233, MasterSheet!H:H, C2233)</f>
        <v/>
      </c>
      <c r="J2233" s="30">
        <f>I2233*D2233</f>
        <v/>
      </c>
      <c r="K2233" s="23">
        <f>UPPER(VLOOKUP(C2233,MasterSheet!H:U,14,))</f>
        <v/>
      </c>
    </row>
    <row r="2234">
      <c r="A2234" s="23" t="n">
        <v>66072</v>
      </c>
      <c r="B2234" s="32" t="n">
        <v>45902</v>
      </c>
      <c r="C2234" s="23" t="inlineStr">
        <is>
          <t>M00202S232</t>
        </is>
      </c>
      <c r="D2234" s="23">
        <f>_xlfn.XLOOKUP(C2234,MasterSheet!H:H,MasterSheet!F:F)</f>
        <v/>
      </c>
      <c r="E2234" s="24">
        <f>SUMIFS(MasterSheet!J:J, MasterSheet!B:B, A2234, MasterSheet!D:D, B2234, MasterSheet!H:H, C2234)</f>
        <v/>
      </c>
      <c r="F2234" s="24">
        <f>E2234*D2234</f>
        <v/>
      </c>
      <c r="G2234" s="28">
        <f>SUMIFS(MasterSheet!K:K, MasterSheet!B:B, A2234, MasterSheet!D:D, B2234, MasterSheet!H:H, C2234)</f>
        <v/>
      </c>
      <c r="H2234" s="28">
        <f>G2234*D2234</f>
        <v/>
      </c>
      <c r="I2234" s="30">
        <f>SUMIFS(MasterSheet!L:L, MasterSheet!B:B, A2234, MasterSheet!D:D, B2234, MasterSheet!H:H, C2234)</f>
        <v/>
      </c>
      <c r="J2234" s="30">
        <f>I2234*D2234</f>
        <v/>
      </c>
      <c r="K2234" s="23">
        <f>UPPER(VLOOKUP(C2234,MasterSheet!H:U,14,))</f>
        <v/>
      </c>
    </row>
    <row r="2235">
      <c r="A2235" s="23" t="inlineStr">
        <is>
          <t>26BGST338403</t>
        </is>
      </c>
      <c r="B2235" s="32" t="n">
        <v>45902</v>
      </c>
      <c r="C2235" s="23" t="inlineStr">
        <is>
          <t>NLM-467-5</t>
        </is>
      </c>
      <c r="D2235" s="23">
        <f>_xlfn.XLOOKUP(C2235,MasterSheet!H:H,MasterSheet!F:F)</f>
        <v/>
      </c>
      <c r="E2235" s="24">
        <f>SUMIFS(MasterSheet!J:J, MasterSheet!B:B, A2235, MasterSheet!D:D, B2235, MasterSheet!H:H, C2235)</f>
        <v/>
      </c>
      <c r="F2235" s="24">
        <f>E2235*D2235</f>
        <v/>
      </c>
      <c r="G2235" s="28">
        <f>SUMIFS(MasterSheet!K:K, MasterSheet!B:B, A2235, MasterSheet!D:D, B2235, MasterSheet!H:H, C2235)</f>
        <v/>
      </c>
      <c r="H2235" s="28">
        <f>G2235*D2235</f>
        <v/>
      </c>
      <c r="I2235" s="30">
        <f>SUMIFS(MasterSheet!L:L, MasterSheet!B:B, A2235, MasterSheet!D:D, B2235, MasterSheet!H:H, C2235)</f>
        <v/>
      </c>
      <c r="J2235" s="30">
        <f>I2235*D2235</f>
        <v/>
      </c>
      <c r="K2235" s="23">
        <f>UPPER(VLOOKUP(C2235,MasterSheet!H:U,14,))</f>
        <v/>
      </c>
    </row>
    <row r="2236">
      <c r="A2236" s="23" t="inlineStr">
        <is>
          <t>O081825IN3312394G</t>
        </is>
      </c>
      <c r="B2236" s="32" t="n">
        <v>45902</v>
      </c>
      <c r="C2236" s="23" t="inlineStr">
        <is>
          <t>L-168245-00-0005</t>
        </is>
      </c>
      <c r="D2236" s="23">
        <f>_xlfn.XLOOKUP(C2236,MasterSheet!H:H,MasterSheet!F:F)</f>
        <v/>
      </c>
      <c r="E2236" s="24">
        <f>SUMIFS(MasterSheet!J:J, MasterSheet!B:B, A2236, MasterSheet!D:D, B2236, MasterSheet!H:H, C2236)</f>
        <v/>
      </c>
      <c r="F2236" s="24">
        <f>E2236*D2236</f>
        <v/>
      </c>
      <c r="G2236" s="28">
        <f>SUMIFS(MasterSheet!K:K, MasterSheet!B:B, A2236, MasterSheet!D:D, B2236, MasterSheet!H:H, C2236)</f>
        <v/>
      </c>
      <c r="H2236" s="28">
        <f>G2236*D2236</f>
        <v/>
      </c>
      <c r="I2236" s="30">
        <f>SUMIFS(MasterSheet!L:L, MasterSheet!B:B, A2236, MasterSheet!D:D, B2236, MasterSheet!H:H, C2236)</f>
        <v/>
      </c>
      <c r="J2236" s="30">
        <f>I2236*D2236</f>
        <v/>
      </c>
      <c r="K2236" s="23">
        <f>UPPER(VLOOKUP(C2236,MasterSheet!H:U,14,))</f>
        <v/>
      </c>
    </row>
    <row r="2237">
      <c r="A2237" s="23" t="inlineStr">
        <is>
          <t>O081825IN3312394G</t>
        </is>
      </c>
      <c r="B2237" s="32" t="n">
        <v>45902</v>
      </c>
      <c r="C2237" s="23" t="inlineStr">
        <is>
          <t>D-001810-10-20</t>
        </is>
      </c>
      <c r="D2237" s="23">
        <f>_xlfn.XLOOKUP(C2237,MasterSheet!H:H,MasterSheet!F:F)</f>
        <v/>
      </c>
      <c r="E2237" s="24">
        <f>SUMIFS(MasterSheet!J:J, MasterSheet!B:B, A2237, MasterSheet!D:D, B2237, MasterSheet!H:H, C2237)</f>
        <v/>
      </c>
      <c r="F2237" s="24">
        <f>E2237*D2237</f>
        <v/>
      </c>
      <c r="G2237" s="28">
        <f>SUMIFS(MasterSheet!K:K, MasterSheet!B:B, A2237, MasterSheet!D:D, B2237, MasterSheet!H:H, C2237)</f>
        <v/>
      </c>
      <c r="H2237" s="28">
        <f>G2237*D2237</f>
        <v/>
      </c>
      <c r="I2237" s="30">
        <f>SUMIFS(MasterSheet!L:L, MasterSheet!B:B, A2237, MasterSheet!D:D, B2237, MasterSheet!H:H, C2237)</f>
        <v/>
      </c>
      <c r="J2237" s="30">
        <f>I2237*D2237</f>
        <v/>
      </c>
      <c r="K2237" s="23">
        <f>UPPER(VLOOKUP(C2237,MasterSheet!H:U,14,))</f>
        <v/>
      </c>
    </row>
    <row r="2238">
      <c r="A2238" s="23" t="inlineStr">
        <is>
          <t>O081825IN3312394G</t>
        </is>
      </c>
      <c r="B2238" s="32" t="n">
        <v>45902</v>
      </c>
      <c r="C2238" s="23" t="inlineStr">
        <is>
          <t>L-006243-03-0005</t>
        </is>
      </c>
      <c r="D2238" s="23">
        <f>_xlfn.XLOOKUP(C2238,MasterSheet!H:H,MasterSheet!F:F)</f>
        <v/>
      </c>
      <c r="E2238" s="24">
        <f>SUMIFS(MasterSheet!J:J, MasterSheet!B:B, A2238, MasterSheet!D:D, B2238, MasterSheet!H:H, C2238)</f>
        <v/>
      </c>
      <c r="F2238" s="24">
        <f>E2238*D2238</f>
        <v/>
      </c>
      <c r="G2238" s="28">
        <f>SUMIFS(MasterSheet!K:K, MasterSheet!B:B, A2238, MasterSheet!D:D, B2238, MasterSheet!H:H, C2238)</f>
        <v/>
      </c>
      <c r="H2238" s="28">
        <f>G2238*D2238</f>
        <v/>
      </c>
      <c r="I2238" s="30">
        <f>SUMIFS(MasterSheet!L:L, MasterSheet!B:B, A2238, MasterSheet!D:D, B2238, MasterSheet!H:H, C2238)</f>
        <v/>
      </c>
      <c r="J2238" s="30">
        <f>I2238*D2238</f>
        <v/>
      </c>
      <c r="K2238" s="23">
        <f>UPPER(VLOOKUP(C2238,MasterSheet!H:U,14,))</f>
        <v/>
      </c>
    </row>
    <row r="2239">
      <c r="A2239" s="23" t="inlineStr">
        <is>
          <t>O081825IN3312394G</t>
        </is>
      </c>
      <c r="B2239" s="32" t="n">
        <v>45902</v>
      </c>
      <c r="C2239" s="23" t="inlineStr">
        <is>
          <t>CTM- 1172705</t>
        </is>
      </c>
      <c r="D2239" s="23">
        <f>_xlfn.XLOOKUP(C2239,MasterSheet!H:H,MasterSheet!F:F)</f>
        <v/>
      </c>
      <c r="E2239" s="24">
        <f>SUMIFS(MasterSheet!J:J, MasterSheet!B:B, A2239, MasterSheet!D:D, B2239, MasterSheet!H:H, C2239)</f>
        <v/>
      </c>
      <c r="F2239" s="24">
        <f>E2239*D2239</f>
        <v/>
      </c>
      <c r="G2239" s="28">
        <f>SUMIFS(MasterSheet!K:K, MasterSheet!B:B, A2239, MasterSheet!D:D, B2239, MasterSheet!H:H, C2239)</f>
        <v/>
      </c>
      <c r="H2239" s="28">
        <f>G2239*D2239</f>
        <v/>
      </c>
      <c r="I2239" s="30">
        <f>SUMIFS(MasterSheet!L:L, MasterSheet!B:B, A2239, MasterSheet!D:D, B2239, MasterSheet!H:H, C2239)</f>
        <v/>
      </c>
      <c r="J2239" s="30">
        <f>I2239*D2239</f>
        <v/>
      </c>
      <c r="K2239" s="23">
        <f>UPPER(VLOOKUP(C2239,MasterSheet!H:U,14,))</f>
        <v/>
      </c>
    </row>
    <row r="2240">
      <c r="A2240" s="23" t="inlineStr">
        <is>
          <t>O081825IN3312394G</t>
        </is>
      </c>
      <c r="B2240" s="32" t="n">
        <v>45902</v>
      </c>
      <c r="C2240" s="23" t="inlineStr">
        <is>
          <t>CTM- 1172779</t>
        </is>
      </c>
      <c r="D2240" s="23">
        <f>_xlfn.XLOOKUP(C2240,MasterSheet!H:H,MasterSheet!F:F)</f>
        <v/>
      </c>
      <c r="E2240" s="24">
        <f>SUMIFS(MasterSheet!J:J, MasterSheet!B:B, A2240, MasterSheet!D:D, B2240, MasterSheet!H:H, C2240)</f>
        <v/>
      </c>
      <c r="F2240" s="24">
        <f>E2240*D2240</f>
        <v/>
      </c>
      <c r="G2240" s="28">
        <f>SUMIFS(MasterSheet!K:K, MasterSheet!B:B, A2240, MasterSheet!D:D, B2240, MasterSheet!H:H, C2240)</f>
        <v/>
      </c>
      <c r="H2240" s="28">
        <f>G2240*D2240</f>
        <v/>
      </c>
      <c r="I2240" s="30">
        <f>SUMIFS(MasterSheet!L:L, MasterSheet!B:B, A2240, MasterSheet!D:D, B2240, MasterSheet!H:H, C2240)</f>
        <v/>
      </c>
      <c r="J2240" s="30">
        <f>I2240*D2240</f>
        <v/>
      </c>
      <c r="K2240" s="23">
        <f>UPPER(VLOOKUP(C2240,MasterSheet!H:U,14,))</f>
        <v/>
      </c>
    </row>
    <row r="2241">
      <c r="A2241" s="23" t="inlineStr">
        <is>
          <t>O081825IN3312394G</t>
        </is>
      </c>
      <c r="B2241" s="32" t="n">
        <v>45902</v>
      </c>
      <c r="C2241" s="23" t="inlineStr">
        <is>
          <t>CTM- 1172777</t>
        </is>
      </c>
      <c r="D2241" s="23">
        <f>_xlfn.XLOOKUP(C2241,MasterSheet!H:H,MasterSheet!F:F)</f>
        <v/>
      </c>
      <c r="E2241" s="24">
        <f>SUMIFS(MasterSheet!J:J, MasterSheet!B:B, A2241, MasterSheet!D:D, B2241, MasterSheet!H:H, C2241)</f>
        <v/>
      </c>
      <c r="F2241" s="24">
        <f>E2241*D2241</f>
        <v/>
      </c>
      <c r="G2241" s="28">
        <f>SUMIFS(MasterSheet!K:K, MasterSheet!B:B, A2241, MasterSheet!D:D, B2241, MasterSheet!H:H, C2241)</f>
        <v/>
      </c>
      <c r="H2241" s="28">
        <f>G2241*D2241</f>
        <v/>
      </c>
      <c r="I2241" s="30">
        <f>SUMIFS(MasterSheet!L:L, MasterSheet!B:B, A2241, MasterSheet!D:D, B2241, MasterSheet!H:H, C2241)</f>
        <v/>
      </c>
      <c r="J2241" s="30">
        <f>I2241*D2241</f>
        <v/>
      </c>
      <c r="K2241" s="23">
        <f>UPPER(VLOOKUP(C2241,MasterSheet!H:U,14,))</f>
        <v/>
      </c>
    </row>
    <row r="2242">
      <c r="A2242" s="23" t="inlineStr">
        <is>
          <t>O081825IN3312394G</t>
        </is>
      </c>
      <c r="B2242" s="32" t="n">
        <v>45902</v>
      </c>
      <c r="C2242" s="23" t="inlineStr">
        <is>
          <t>L-010533-00-0005</t>
        </is>
      </c>
      <c r="D2242" s="23">
        <f>_xlfn.XLOOKUP(C2242,MasterSheet!H:H,MasterSheet!F:F)</f>
        <v/>
      </c>
      <c r="E2242" s="24">
        <f>SUMIFS(MasterSheet!J:J, MasterSheet!B:B, A2242, MasterSheet!D:D, B2242, MasterSheet!H:H, C2242)</f>
        <v/>
      </c>
      <c r="F2242" s="24">
        <f>E2242*D2242</f>
        <v/>
      </c>
      <c r="G2242" s="28">
        <f>SUMIFS(MasterSheet!K:K, MasterSheet!B:B, A2242, MasterSheet!D:D, B2242, MasterSheet!H:H, C2242)</f>
        <v/>
      </c>
      <c r="H2242" s="28">
        <f>G2242*D2242</f>
        <v/>
      </c>
      <c r="I2242" s="30">
        <f>SUMIFS(MasterSheet!L:L, MasterSheet!B:B, A2242, MasterSheet!D:D, B2242, MasterSheet!H:H, C2242)</f>
        <v/>
      </c>
      <c r="J2242" s="30">
        <f>I2242*D2242</f>
        <v/>
      </c>
      <c r="K2242" s="23">
        <f>UPPER(VLOOKUP(C2242,MasterSheet!H:U,14,))</f>
        <v/>
      </c>
    </row>
    <row r="2243">
      <c r="A2243" s="23" t="inlineStr">
        <is>
          <t>O081825IN3312394G</t>
        </is>
      </c>
      <c r="B2243" s="32" t="n">
        <v>45902</v>
      </c>
      <c r="C2243" s="23" t="inlineStr">
        <is>
          <t>CTM- 1172776</t>
        </is>
      </c>
      <c r="D2243" s="23">
        <f>_xlfn.XLOOKUP(C2243,MasterSheet!H:H,MasterSheet!F:F)</f>
        <v/>
      </c>
      <c r="E2243" s="24">
        <f>SUMIFS(MasterSheet!J:J, MasterSheet!B:B, A2243, MasterSheet!D:D, B2243, MasterSheet!H:H, C2243)</f>
        <v/>
      </c>
      <c r="F2243" s="24">
        <f>E2243*D2243</f>
        <v/>
      </c>
      <c r="G2243" s="28">
        <f>SUMIFS(MasterSheet!K:K, MasterSheet!B:B, A2243, MasterSheet!D:D, B2243, MasterSheet!H:H, C2243)</f>
        <v/>
      </c>
      <c r="H2243" s="28">
        <f>G2243*D2243</f>
        <v/>
      </c>
      <c r="I2243" s="30">
        <f>SUMIFS(MasterSheet!L:L, MasterSheet!B:B, A2243, MasterSheet!D:D, B2243, MasterSheet!H:H, C2243)</f>
        <v/>
      </c>
      <c r="J2243" s="30">
        <f>I2243*D2243</f>
        <v/>
      </c>
      <c r="K2243" s="23">
        <f>UPPER(VLOOKUP(C2243,MasterSheet!H:U,14,))</f>
        <v/>
      </c>
    </row>
    <row r="2244">
      <c r="A2244" s="23" t="inlineStr">
        <is>
          <t>O081825IN3312394G</t>
        </is>
      </c>
      <c r="B2244" s="32" t="n">
        <v>45902</v>
      </c>
      <c r="C2244" s="23" t="inlineStr">
        <is>
          <t>CTM- 1172775</t>
        </is>
      </c>
      <c r="D2244" s="23">
        <f>_xlfn.XLOOKUP(C2244,MasterSheet!H:H,MasterSheet!F:F)</f>
        <v/>
      </c>
      <c r="E2244" s="24">
        <f>SUMIFS(MasterSheet!J:J, MasterSheet!B:B, A2244, MasterSheet!D:D, B2244, MasterSheet!H:H, C2244)</f>
        <v/>
      </c>
      <c r="F2244" s="24">
        <f>E2244*D2244</f>
        <v/>
      </c>
      <c r="G2244" s="28">
        <f>SUMIFS(MasterSheet!K:K, MasterSheet!B:B, A2244, MasterSheet!D:D, B2244, MasterSheet!H:H, C2244)</f>
        <v/>
      </c>
      <c r="H2244" s="28">
        <f>G2244*D2244</f>
        <v/>
      </c>
      <c r="I2244" s="30">
        <f>SUMIFS(MasterSheet!L:L, MasterSheet!B:B, A2244, MasterSheet!D:D, B2244, MasterSheet!H:H, C2244)</f>
        <v/>
      </c>
      <c r="J2244" s="30">
        <f>I2244*D2244</f>
        <v/>
      </c>
      <c r="K2244" s="23">
        <f>UPPER(VLOOKUP(C2244,MasterSheet!H:U,14,))</f>
        <v/>
      </c>
    </row>
    <row r="2245">
      <c r="A2245" s="23" t="inlineStr">
        <is>
          <t>O081825IN3312394G</t>
        </is>
      </c>
      <c r="B2245" s="32" t="n">
        <v>45902</v>
      </c>
      <c r="C2245" s="23" t="inlineStr">
        <is>
          <t>LQ-008560-00-0010</t>
        </is>
      </c>
      <c r="D2245" s="23">
        <f>_xlfn.XLOOKUP(C2245,MasterSheet!H:H,MasterSheet!F:F)</f>
        <v/>
      </c>
      <c r="E2245" s="24">
        <f>SUMIFS(MasterSheet!J:J, MasterSheet!B:B, A2245, MasterSheet!D:D, B2245, MasterSheet!H:H, C2245)</f>
        <v/>
      </c>
      <c r="F2245" s="24">
        <f>E2245*D2245</f>
        <v/>
      </c>
      <c r="G2245" s="28">
        <f>SUMIFS(MasterSheet!K:K, MasterSheet!B:B, A2245, MasterSheet!D:D, B2245, MasterSheet!H:H, C2245)</f>
        <v/>
      </c>
      <c r="H2245" s="28">
        <f>G2245*D2245</f>
        <v/>
      </c>
      <c r="I2245" s="30">
        <f>SUMIFS(MasterSheet!L:L, MasterSheet!B:B, A2245, MasterSheet!D:D, B2245, MasterSheet!H:H, C2245)</f>
        <v/>
      </c>
      <c r="J2245" s="30">
        <f>I2245*D2245</f>
        <v/>
      </c>
      <c r="K2245" s="23">
        <f>UPPER(VLOOKUP(C2245,MasterSheet!H:U,14,))</f>
        <v/>
      </c>
    </row>
    <row r="2246">
      <c r="A2246" s="23" t="inlineStr">
        <is>
          <t>O081825IN3312394G</t>
        </is>
      </c>
      <c r="B2246" s="32" t="n">
        <v>45902</v>
      </c>
      <c r="C2246" s="23" t="inlineStr">
        <is>
          <t>LQ-005881-00-0005</t>
        </is>
      </c>
      <c r="D2246" s="23">
        <f>_xlfn.XLOOKUP(C2246,MasterSheet!H:H,MasterSheet!F:F)</f>
        <v/>
      </c>
      <c r="E2246" s="24">
        <f>SUMIFS(MasterSheet!J:J, MasterSheet!B:B, A2246, MasterSheet!D:D, B2246, MasterSheet!H:H, C2246)</f>
        <v/>
      </c>
      <c r="F2246" s="24">
        <f>E2246*D2246</f>
        <v/>
      </c>
      <c r="G2246" s="28">
        <f>SUMIFS(MasterSheet!K:K, MasterSheet!B:B, A2246, MasterSheet!D:D, B2246, MasterSheet!H:H, C2246)</f>
        <v/>
      </c>
      <c r="H2246" s="28">
        <f>G2246*D2246</f>
        <v/>
      </c>
      <c r="I2246" s="30">
        <f>SUMIFS(MasterSheet!L:L, MasterSheet!B:B, A2246, MasterSheet!D:D, B2246, MasterSheet!H:H, C2246)</f>
        <v/>
      </c>
      <c r="J2246" s="30">
        <f>I2246*D2246</f>
        <v/>
      </c>
      <c r="K2246" s="23">
        <f>UPPER(VLOOKUP(C2246,MasterSheet!H:U,14,))</f>
        <v/>
      </c>
    </row>
    <row r="2247">
      <c r="A2247" s="23" t="inlineStr">
        <is>
          <t>O081825IN3312394G</t>
        </is>
      </c>
      <c r="B2247" s="32" t="n">
        <v>45902</v>
      </c>
      <c r="C2247" s="23" t="inlineStr">
        <is>
          <t>L-005463-01-0005</t>
        </is>
      </c>
      <c r="D2247" s="23">
        <f>_xlfn.XLOOKUP(C2247,MasterSheet!H:H,MasterSheet!F:F)</f>
        <v/>
      </c>
      <c r="E2247" s="24">
        <f>SUMIFS(MasterSheet!J:J, MasterSheet!B:B, A2247, MasterSheet!D:D, B2247, MasterSheet!H:H, C2247)</f>
        <v/>
      </c>
      <c r="F2247" s="24">
        <f>E2247*D2247</f>
        <v/>
      </c>
      <c r="G2247" s="28">
        <f>SUMIFS(MasterSheet!K:K, MasterSheet!B:B, A2247, MasterSheet!D:D, B2247, MasterSheet!H:H, C2247)</f>
        <v/>
      </c>
      <c r="H2247" s="28">
        <f>G2247*D2247</f>
        <v/>
      </c>
      <c r="I2247" s="30">
        <f>SUMIFS(MasterSheet!L:L, MasterSheet!B:B, A2247, MasterSheet!D:D, B2247, MasterSheet!H:H, C2247)</f>
        <v/>
      </c>
      <c r="J2247" s="30">
        <f>I2247*D2247</f>
        <v/>
      </c>
      <c r="K2247" s="23">
        <f>UPPER(VLOOKUP(C2247,MasterSheet!H:U,14,))</f>
        <v/>
      </c>
    </row>
    <row r="2248">
      <c r="A2248" s="23" t="inlineStr">
        <is>
          <t>O081825IN3312394G</t>
        </is>
      </c>
      <c r="B2248" s="32" t="n">
        <v>45902</v>
      </c>
      <c r="C2248" s="23" t="inlineStr">
        <is>
          <t>L-005462-00-0005</t>
        </is>
      </c>
      <c r="D2248" s="23">
        <f>_xlfn.XLOOKUP(C2248,MasterSheet!H:H,MasterSheet!F:F)</f>
        <v/>
      </c>
      <c r="E2248" s="24">
        <f>SUMIFS(MasterSheet!J:J, MasterSheet!B:B, A2248, MasterSheet!D:D, B2248, MasterSheet!H:H, C2248)</f>
        <v/>
      </c>
      <c r="F2248" s="24">
        <f>E2248*D2248</f>
        <v/>
      </c>
      <c r="G2248" s="28">
        <f>SUMIFS(MasterSheet!K:K, MasterSheet!B:B, A2248, MasterSheet!D:D, B2248, MasterSheet!H:H, C2248)</f>
        <v/>
      </c>
      <c r="H2248" s="28">
        <f>G2248*D2248</f>
        <v/>
      </c>
      <c r="I2248" s="30">
        <f>SUMIFS(MasterSheet!L:L, MasterSheet!B:B, A2248, MasterSheet!D:D, B2248, MasterSheet!H:H, C2248)</f>
        <v/>
      </c>
      <c r="J2248" s="30">
        <f>I2248*D2248</f>
        <v/>
      </c>
      <c r="K2248" s="23">
        <f>UPPER(VLOOKUP(C2248,MasterSheet!H:U,14,))</f>
        <v/>
      </c>
    </row>
    <row r="2249">
      <c r="A2249" s="23" t="inlineStr">
        <is>
          <t>O081825IN3312394G</t>
        </is>
      </c>
      <c r="B2249" s="32" t="n">
        <v>45902</v>
      </c>
      <c r="C2249" s="23" t="inlineStr">
        <is>
          <t>TLP5917</t>
        </is>
      </c>
      <c r="D2249" s="23">
        <f>_xlfn.XLOOKUP(C2249,MasterSheet!H:H,MasterSheet!F:F)</f>
        <v/>
      </c>
      <c r="E2249" s="24">
        <f>SUMIFS(MasterSheet!J:J, MasterSheet!B:B, A2249, MasterSheet!D:D, B2249, MasterSheet!H:H, C2249)</f>
        <v/>
      </c>
      <c r="F2249" s="24">
        <f>E2249*D2249</f>
        <v/>
      </c>
      <c r="G2249" s="28">
        <f>SUMIFS(MasterSheet!K:K, MasterSheet!B:B, A2249, MasterSheet!D:D, B2249, MasterSheet!H:H, C2249)</f>
        <v/>
      </c>
      <c r="H2249" s="28">
        <f>G2249*D2249</f>
        <v/>
      </c>
      <c r="I2249" s="30">
        <f>SUMIFS(MasterSheet!L:L, MasterSheet!B:B, A2249, MasterSheet!D:D, B2249, MasterSheet!H:H, C2249)</f>
        <v/>
      </c>
      <c r="J2249" s="30">
        <f>I2249*D2249</f>
        <v/>
      </c>
      <c r="K2249" s="23">
        <f>UPPER(VLOOKUP(C2249,MasterSheet!H:U,14,))</f>
        <v/>
      </c>
    </row>
    <row r="2250">
      <c r="A2250" s="23" t="inlineStr">
        <is>
          <t>O081825IN3312394G</t>
        </is>
      </c>
      <c r="B2250" s="32" t="n">
        <v>45902</v>
      </c>
      <c r="C2250" s="23" t="inlineStr">
        <is>
          <t>TLP5913</t>
        </is>
      </c>
      <c r="D2250" s="23">
        <f>_xlfn.XLOOKUP(C2250,MasterSheet!H:H,MasterSheet!F:F)</f>
        <v/>
      </c>
      <c r="E2250" s="24">
        <f>SUMIFS(MasterSheet!J:J, MasterSheet!B:B, A2250, MasterSheet!D:D, B2250, MasterSheet!H:H, C2250)</f>
        <v/>
      </c>
      <c r="F2250" s="24">
        <f>E2250*D2250</f>
        <v/>
      </c>
      <c r="G2250" s="28">
        <f>SUMIFS(MasterSheet!K:K, MasterSheet!B:B, A2250, MasterSheet!D:D, B2250, MasterSheet!H:H, C2250)</f>
        <v/>
      </c>
      <c r="H2250" s="28">
        <f>G2250*D2250</f>
        <v/>
      </c>
      <c r="I2250" s="30">
        <f>SUMIFS(MasterSheet!L:L, MasterSheet!B:B, A2250, MasterSheet!D:D, B2250, MasterSheet!H:H, C2250)</f>
        <v/>
      </c>
      <c r="J2250" s="30">
        <f>I2250*D2250</f>
        <v/>
      </c>
      <c r="K2250" s="23">
        <f>UPPER(VLOOKUP(C2250,MasterSheet!H:U,14,))</f>
        <v/>
      </c>
    </row>
    <row r="2251">
      <c r="A2251" s="23" t="inlineStr">
        <is>
          <t>O081825IN3312394G</t>
        </is>
      </c>
      <c r="B2251" s="32" t="n">
        <v>45902</v>
      </c>
      <c r="C2251" s="23" t="inlineStr">
        <is>
          <t>C-300595-03-0005</t>
        </is>
      </c>
      <c r="D2251" s="23">
        <f>_xlfn.XLOOKUP(C2251,MasterSheet!H:H,MasterSheet!F:F)</f>
        <v/>
      </c>
      <c r="E2251" s="24">
        <f>SUMIFS(MasterSheet!J:J, MasterSheet!B:B, A2251, MasterSheet!D:D, B2251, MasterSheet!H:H, C2251)</f>
        <v/>
      </c>
      <c r="F2251" s="24">
        <f>E2251*D2251</f>
        <v/>
      </c>
      <c r="G2251" s="28">
        <f>SUMIFS(MasterSheet!K:K, MasterSheet!B:B, A2251, MasterSheet!D:D, B2251, MasterSheet!H:H, C2251)</f>
        <v/>
      </c>
      <c r="H2251" s="28">
        <f>G2251*D2251</f>
        <v/>
      </c>
      <c r="I2251" s="30">
        <f>SUMIFS(MasterSheet!L:L, MasterSheet!B:B, A2251, MasterSheet!D:D, B2251, MasterSheet!H:H, C2251)</f>
        <v/>
      </c>
      <c r="J2251" s="30">
        <f>I2251*D2251</f>
        <v/>
      </c>
      <c r="K2251" s="23">
        <f>UPPER(VLOOKUP(C2251,MasterSheet!H:U,14,))</f>
        <v/>
      </c>
    </row>
    <row r="2252">
      <c r="A2252" s="23" t="inlineStr">
        <is>
          <t>O081825IN3312394G</t>
        </is>
      </c>
      <c r="B2252" s="32" t="n">
        <v>45902</v>
      </c>
      <c r="C2252" s="23" t="inlineStr">
        <is>
          <t>IH-300595-05-0005</t>
        </is>
      </c>
      <c r="D2252" s="23">
        <f>_xlfn.XLOOKUP(C2252,MasterSheet!H:H,MasterSheet!F:F)</f>
        <v/>
      </c>
      <c r="E2252" s="24">
        <f>SUMIFS(MasterSheet!J:J, MasterSheet!B:B, A2252, MasterSheet!D:D, B2252, MasterSheet!H:H, C2252)</f>
        <v/>
      </c>
      <c r="F2252" s="24">
        <f>E2252*D2252</f>
        <v/>
      </c>
      <c r="G2252" s="28">
        <f>SUMIFS(MasterSheet!K:K, MasterSheet!B:B, A2252, MasterSheet!D:D, B2252, MasterSheet!H:H, C2252)</f>
        <v/>
      </c>
      <c r="H2252" s="28">
        <f>G2252*D2252</f>
        <v/>
      </c>
      <c r="I2252" s="30">
        <f>SUMIFS(MasterSheet!L:L, MasterSheet!B:B, A2252, MasterSheet!D:D, B2252, MasterSheet!H:H, C2252)</f>
        <v/>
      </c>
      <c r="J2252" s="30">
        <f>I2252*D2252</f>
        <v/>
      </c>
      <c r="K2252" s="23">
        <f>UPPER(VLOOKUP(C2252,MasterSheet!H:U,14,))</f>
        <v/>
      </c>
    </row>
    <row r="2253">
      <c r="A2253" s="23" t="inlineStr">
        <is>
          <t>O081825IN3312394G</t>
        </is>
      </c>
      <c r="B2253" s="32" t="n">
        <v>45902</v>
      </c>
      <c r="C2253" s="23" t="inlineStr">
        <is>
          <t>CN-001000-01-05</t>
        </is>
      </c>
      <c r="D2253" s="23">
        <f>_xlfn.XLOOKUP(C2253,MasterSheet!H:H,MasterSheet!F:F)</f>
        <v/>
      </c>
      <c r="E2253" s="24">
        <f>SUMIFS(MasterSheet!J:J, MasterSheet!B:B, A2253, MasterSheet!D:D, B2253, MasterSheet!H:H, C2253)</f>
        <v/>
      </c>
      <c r="F2253" s="24">
        <f>E2253*D2253</f>
        <v/>
      </c>
      <c r="G2253" s="28">
        <f>SUMIFS(MasterSheet!K:K, MasterSheet!B:B, A2253, MasterSheet!D:D, B2253, MasterSheet!H:H, C2253)</f>
        <v/>
      </c>
      <c r="H2253" s="28">
        <f>G2253*D2253</f>
        <v/>
      </c>
      <c r="I2253" s="30">
        <f>SUMIFS(MasterSheet!L:L, MasterSheet!B:B, A2253, MasterSheet!D:D, B2253, MasterSheet!H:H, C2253)</f>
        <v/>
      </c>
      <c r="J2253" s="30">
        <f>I2253*D2253</f>
        <v/>
      </c>
      <c r="K2253" s="23">
        <f>UPPER(VLOOKUP(C2253,MasterSheet!H:U,14,))</f>
        <v/>
      </c>
    </row>
    <row r="2254">
      <c r="A2254" s="23" t="inlineStr">
        <is>
          <t>O081825IN3312394G</t>
        </is>
      </c>
      <c r="B2254" s="32" t="n">
        <v>45902</v>
      </c>
      <c r="C2254" s="23" t="inlineStr">
        <is>
          <t>IN-001005-01-05</t>
        </is>
      </c>
      <c r="D2254" s="23">
        <f>_xlfn.XLOOKUP(C2254,MasterSheet!H:H,MasterSheet!F:F)</f>
        <v/>
      </c>
      <c r="E2254" s="24">
        <f>SUMIFS(MasterSheet!J:J, MasterSheet!B:B, A2254, MasterSheet!D:D, B2254, MasterSheet!H:H, C2254)</f>
        <v/>
      </c>
      <c r="F2254" s="24">
        <f>E2254*D2254</f>
        <v/>
      </c>
      <c r="G2254" s="28">
        <f>SUMIFS(MasterSheet!K:K, MasterSheet!B:B, A2254, MasterSheet!D:D, B2254, MasterSheet!H:H, C2254)</f>
        <v/>
      </c>
      <c r="H2254" s="28">
        <f>G2254*D2254</f>
        <v/>
      </c>
      <c r="I2254" s="30">
        <f>SUMIFS(MasterSheet!L:L, MasterSheet!B:B, A2254, MasterSheet!D:D, B2254, MasterSheet!H:H, C2254)</f>
        <v/>
      </c>
      <c r="J2254" s="30">
        <f>I2254*D2254</f>
        <v/>
      </c>
      <c r="K2254" s="23">
        <f>UPPER(VLOOKUP(C2254,MasterSheet!H:U,14,))</f>
        <v/>
      </c>
    </row>
    <row r="2255">
      <c r="A2255" s="23" t="inlineStr">
        <is>
          <t>O081825IN3312394G</t>
        </is>
      </c>
      <c r="B2255" s="32" t="n">
        <v>45902</v>
      </c>
      <c r="C2255" s="23" t="inlineStr">
        <is>
          <t>C-300596-03-0005</t>
        </is>
      </c>
      <c r="D2255" s="23">
        <f>_xlfn.XLOOKUP(C2255,MasterSheet!H:H,MasterSheet!F:F)</f>
        <v/>
      </c>
      <c r="E2255" s="24">
        <f>SUMIFS(MasterSheet!J:J, MasterSheet!B:B, A2255, MasterSheet!D:D, B2255, MasterSheet!H:H, C2255)</f>
        <v/>
      </c>
      <c r="F2255" s="24">
        <f>E2255*D2255</f>
        <v/>
      </c>
      <c r="G2255" s="28">
        <f>SUMIFS(MasterSheet!K:K, MasterSheet!B:B, A2255, MasterSheet!D:D, B2255, MasterSheet!H:H, C2255)</f>
        <v/>
      </c>
      <c r="H2255" s="28">
        <f>G2255*D2255</f>
        <v/>
      </c>
      <c r="I2255" s="30">
        <f>SUMIFS(MasterSheet!L:L, MasterSheet!B:B, A2255, MasterSheet!D:D, B2255, MasterSheet!H:H, C2255)</f>
        <v/>
      </c>
      <c r="J2255" s="30">
        <f>I2255*D2255</f>
        <v/>
      </c>
      <c r="K2255" s="23">
        <f>UPPER(VLOOKUP(C2255,MasterSheet!H:U,14,))</f>
        <v/>
      </c>
    </row>
    <row r="2256">
      <c r="A2256" s="23" t="inlineStr">
        <is>
          <t>O081825IN3312394G</t>
        </is>
      </c>
      <c r="B2256" s="32" t="n">
        <v>45902</v>
      </c>
      <c r="C2256" s="23" t="inlineStr">
        <is>
          <t>IH-300596-05-0005</t>
        </is>
      </c>
      <c r="D2256" s="23">
        <f>_xlfn.XLOOKUP(C2256,MasterSheet!H:H,MasterSheet!F:F)</f>
        <v/>
      </c>
      <c r="E2256" s="24">
        <f>SUMIFS(MasterSheet!J:J, MasterSheet!B:B, A2256, MasterSheet!D:D, B2256, MasterSheet!H:H, C2256)</f>
        <v/>
      </c>
      <c r="F2256" s="24">
        <f>E2256*D2256</f>
        <v/>
      </c>
      <c r="G2256" s="28">
        <f>SUMIFS(MasterSheet!K:K, MasterSheet!B:B, A2256, MasterSheet!D:D, B2256, MasterSheet!H:H, C2256)</f>
        <v/>
      </c>
      <c r="H2256" s="28">
        <f>G2256*D2256</f>
        <v/>
      </c>
      <c r="I2256" s="30">
        <f>SUMIFS(MasterSheet!L:L, MasterSheet!B:B, A2256, MasterSheet!D:D, B2256, MasterSheet!H:H, C2256)</f>
        <v/>
      </c>
      <c r="J2256" s="30">
        <f>I2256*D2256</f>
        <v/>
      </c>
      <c r="K2256" s="23">
        <f>UPPER(VLOOKUP(C2256,MasterSheet!H:U,14,))</f>
        <v/>
      </c>
    </row>
    <row r="2257">
      <c r="A2257" s="23" t="inlineStr">
        <is>
          <t>O081825IN3312394G</t>
        </is>
      </c>
      <c r="B2257" s="32" t="n">
        <v>45902</v>
      </c>
      <c r="C2257" s="23" t="inlineStr">
        <is>
          <t>M-017570-02-0005</t>
        </is>
      </c>
      <c r="D2257" s="23">
        <f>_xlfn.XLOOKUP(C2257,MasterSheet!H:H,MasterSheet!F:F)</f>
        <v/>
      </c>
      <c r="E2257" s="24">
        <f>SUMIFS(MasterSheet!J:J, MasterSheet!B:B, A2257, MasterSheet!D:D, B2257, MasterSheet!H:H, C2257)</f>
        <v/>
      </c>
      <c r="F2257" s="24">
        <f>E2257*D2257</f>
        <v/>
      </c>
      <c r="G2257" s="28">
        <f>SUMIFS(MasterSheet!K:K, MasterSheet!B:B, A2257, MasterSheet!D:D, B2257, MasterSheet!H:H, C2257)</f>
        <v/>
      </c>
      <c r="H2257" s="28">
        <f>G2257*D2257</f>
        <v/>
      </c>
      <c r="I2257" s="30">
        <f>SUMIFS(MasterSheet!L:L, MasterSheet!B:B, A2257, MasterSheet!D:D, B2257, MasterSheet!H:H, C2257)</f>
        <v/>
      </c>
      <c r="J2257" s="30">
        <f>I2257*D2257</f>
        <v/>
      </c>
      <c r="K2257" s="23">
        <f>UPPER(VLOOKUP(C2257,MasterSheet!H:U,14,))</f>
        <v/>
      </c>
    </row>
    <row r="2258">
      <c r="A2258" s="23" t="inlineStr">
        <is>
          <t>O081825IN3312394G</t>
        </is>
      </c>
      <c r="B2258" s="32" t="n">
        <v>45902</v>
      </c>
      <c r="C2258" s="23" t="inlineStr">
        <is>
          <t>RHS4533- EG9611</t>
        </is>
      </c>
      <c r="D2258" s="23">
        <f>_xlfn.XLOOKUP(C2258,MasterSheet!H:H,MasterSheet!F:F)</f>
        <v/>
      </c>
      <c r="E2258" s="24">
        <f>SUMIFS(MasterSheet!J:J, MasterSheet!B:B, A2258, MasterSheet!D:D, B2258, MasterSheet!H:H, C2258)</f>
        <v/>
      </c>
      <c r="F2258" s="24">
        <f>E2258*D2258</f>
        <v/>
      </c>
      <c r="G2258" s="28">
        <f>SUMIFS(MasterSheet!K:K, MasterSheet!B:B, A2258, MasterSheet!D:D, B2258, MasterSheet!H:H, C2258)</f>
        <v/>
      </c>
      <c r="H2258" s="28">
        <f>G2258*D2258</f>
        <v/>
      </c>
      <c r="I2258" s="30">
        <f>SUMIFS(MasterSheet!L:L, MasterSheet!B:B, A2258, MasterSheet!D:D, B2258, MasterSheet!H:H, C2258)</f>
        <v/>
      </c>
      <c r="J2258" s="30">
        <f>I2258*D2258</f>
        <v/>
      </c>
      <c r="K2258" s="23">
        <f>UPPER(VLOOKUP(C2258,MasterSheet!H:U,14,))</f>
        <v/>
      </c>
    </row>
    <row r="2259">
      <c r="A2259" s="23" t="inlineStr">
        <is>
          <t>O081825IN3312394G</t>
        </is>
      </c>
      <c r="B2259" s="32" t="n">
        <v>45902</v>
      </c>
      <c r="C2259" s="23" t="inlineStr">
        <is>
          <t>YSC1049</t>
        </is>
      </c>
      <c r="D2259" s="23">
        <f>_xlfn.XLOOKUP(C2259,MasterSheet!H:H,MasterSheet!F:F)</f>
        <v/>
      </c>
      <c r="E2259" s="24">
        <f>SUMIFS(MasterSheet!J:J, MasterSheet!B:B, A2259, MasterSheet!D:D, B2259, MasterSheet!H:H, C2259)</f>
        <v/>
      </c>
      <c r="F2259" s="24">
        <f>E2259*D2259</f>
        <v/>
      </c>
      <c r="G2259" s="28">
        <f>SUMIFS(MasterSheet!K:K, MasterSheet!B:B, A2259, MasterSheet!D:D, B2259, MasterSheet!H:H, C2259)</f>
        <v/>
      </c>
      <c r="H2259" s="28">
        <f>G2259*D2259</f>
        <v/>
      </c>
      <c r="I2259" s="30">
        <f>SUMIFS(MasterSheet!L:L, MasterSheet!B:B, A2259, MasterSheet!D:D, B2259, MasterSheet!H:H, C2259)</f>
        <v/>
      </c>
      <c r="J2259" s="30">
        <f>I2259*D2259</f>
        <v/>
      </c>
      <c r="K2259" s="23">
        <f>UPPER(VLOOKUP(C2259,MasterSheet!H:U,14,))</f>
        <v/>
      </c>
    </row>
    <row r="2260">
      <c r="A2260" s="23" t="inlineStr">
        <is>
          <t>O081825IN3312394G</t>
        </is>
      </c>
      <c r="B2260" s="32" t="n">
        <v>45902</v>
      </c>
      <c r="C2260" s="23" t="inlineStr">
        <is>
          <t>YSC1059</t>
        </is>
      </c>
      <c r="D2260" s="23">
        <f>_xlfn.XLOOKUP(C2260,MasterSheet!H:H,MasterSheet!F:F)</f>
        <v/>
      </c>
      <c r="E2260" s="24">
        <f>SUMIFS(MasterSheet!J:J, MasterSheet!B:B, A2260, MasterSheet!D:D, B2260, MasterSheet!H:H, C2260)</f>
        <v/>
      </c>
      <c r="F2260" s="24">
        <f>E2260*D2260</f>
        <v/>
      </c>
      <c r="G2260" s="28">
        <f>SUMIFS(MasterSheet!K:K, MasterSheet!B:B, A2260, MasterSheet!D:D, B2260, MasterSheet!H:H, C2260)</f>
        <v/>
      </c>
      <c r="H2260" s="28">
        <f>G2260*D2260</f>
        <v/>
      </c>
      <c r="I2260" s="30">
        <f>SUMIFS(MasterSheet!L:L, MasterSheet!B:B, A2260, MasterSheet!D:D, B2260, MasterSheet!H:H, C2260)</f>
        <v/>
      </c>
      <c r="J2260" s="30">
        <f>I2260*D2260</f>
        <v/>
      </c>
      <c r="K2260" s="23">
        <f>UPPER(VLOOKUP(C2260,MasterSheet!H:U,14,))</f>
        <v/>
      </c>
    </row>
    <row r="2261">
      <c r="A2261" s="23" t="inlineStr">
        <is>
          <t>O081825IN3312394G</t>
        </is>
      </c>
      <c r="B2261" s="32" t="n">
        <v>45902</v>
      </c>
      <c r="C2261" s="23" t="inlineStr">
        <is>
          <t>T-2002-03</t>
        </is>
      </c>
      <c r="D2261" s="23">
        <f>_xlfn.XLOOKUP(C2261,MasterSheet!H:H,MasterSheet!F:F)</f>
        <v/>
      </c>
      <c r="E2261" s="24">
        <f>SUMIFS(MasterSheet!J:J, MasterSheet!B:B, A2261, MasterSheet!D:D, B2261, MasterSheet!H:H, C2261)</f>
        <v/>
      </c>
      <c r="F2261" s="24">
        <f>E2261*D2261</f>
        <v/>
      </c>
      <c r="G2261" s="28">
        <f>SUMIFS(MasterSheet!K:K, MasterSheet!B:B, A2261, MasterSheet!D:D, B2261, MasterSheet!H:H, C2261)</f>
        <v/>
      </c>
      <c r="H2261" s="28">
        <f>G2261*D2261</f>
        <v/>
      </c>
      <c r="I2261" s="30">
        <f>SUMIFS(MasterSheet!L:L, MasterSheet!B:B, A2261, MasterSheet!D:D, B2261, MasterSheet!H:H, C2261)</f>
        <v/>
      </c>
      <c r="J2261" s="30">
        <f>I2261*D2261</f>
        <v/>
      </c>
      <c r="K2261" s="23">
        <f>UPPER(VLOOKUP(C2261,MasterSheet!H:U,14,))</f>
        <v/>
      </c>
    </row>
    <row r="2262">
      <c r="A2262" s="23" t="inlineStr">
        <is>
          <t>O081825IN3312394G</t>
        </is>
      </c>
      <c r="B2262" s="32" t="n">
        <v>45902</v>
      </c>
      <c r="C2262" s="23" t="inlineStr">
        <is>
          <t>T-2001-03</t>
        </is>
      </c>
      <c r="D2262" s="23">
        <f>_xlfn.XLOOKUP(C2262,MasterSheet!H:H,MasterSheet!F:F)</f>
        <v/>
      </c>
      <c r="E2262" s="24">
        <f>SUMIFS(MasterSheet!J:J, MasterSheet!B:B, A2262, MasterSheet!D:D, B2262, MasterSheet!H:H, C2262)</f>
        <v/>
      </c>
      <c r="F2262" s="24">
        <f>E2262*D2262</f>
        <v/>
      </c>
      <c r="G2262" s="28">
        <f>SUMIFS(MasterSheet!K:K, MasterSheet!B:B, A2262, MasterSheet!D:D, B2262, MasterSheet!H:H, C2262)</f>
        <v/>
      </c>
      <c r="H2262" s="28">
        <f>G2262*D2262</f>
        <v/>
      </c>
      <c r="I2262" s="30">
        <f>SUMIFS(MasterSheet!L:L, MasterSheet!B:B, A2262, MasterSheet!D:D, B2262, MasterSheet!H:H, C2262)</f>
        <v/>
      </c>
      <c r="J2262" s="30">
        <f>I2262*D2262</f>
        <v/>
      </c>
      <c r="K2262" s="23">
        <f>UPPER(VLOOKUP(C2262,MasterSheet!H:U,14,))</f>
        <v/>
      </c>
    </row>
    <row r="2263">
      <c r="A2263" s="23" t="inlineStr">
        <is>
          <t>O081825IN3312394G</t>
        </is>
      </c>
      <c r="B2263" s="32" t="n">
        <v>45902</v>
      </c>
      <c r="C2263" s="23" t="inlineStr">
        <is>
          <t>T-2001-02</t>
        </is>
      </c>
      <c r="D2263" s="23">
        <f>_xlfn.XLOOKUP(C2263,MasterSheet!H:H,MasterSheet!F:F)</f>
        <v/>
      </c>
      <c r="E2263" s="24">
        <f>SUMIFS(MasterSheet!J:J, MasterSheet!B:B, A2263, MasterSheet!D:D, B2263, MasterSheet!H:H, C2263)</f>
        <v/>
      </c>
      <c r="F2263" s="24">
        <f>E2263*D2263</f>
        <v/>
      </c>
      <c r="G2263" s="28">
        <f>SUMIFS(MasterSheet!K:K, MasterSheet!B:B, A2263, MasterSheet!D:D, B2263, MasterSheet!H:H, C2263)</f>
        <v/>
      </c>
      <c r="H2263" s="28">
        <f>G2263*D2263</f>
        <v/>
      </c>
      <c r="I2263" s="30">
        <f>SUMIFS(MasterSheet!L:L, MasterSheet!B:B, A2263, MasterSheet!D:D, B2263, MasterSheet!H:H, C2263)</f>
        <v/>
      </c>
      <c r="J2263" s="30">
        <f>I2263*D2263</f>
        <v/>
      </c>
      <c r="K2263" s="23">
        <f>UPPER(VLOOKUP(C2263,MasterSheet!H:U,14,))</f>
        <v/>
      </c>
    </row>
    <row r="2264">
      <c r="A2264" s="23" t="inlineStr">
        <is>
          <t>EED118648</t>
        </is>
      </c>
      <c r="B2264" s="32" t="n">
        <v>45903</v>
      </c>
      <c r="C2264" s="23" t="n">
        <v>100236</v>
      </c>
      <c r="D2264" s="23">
        <f>_xlfn.XLOOKUP(C2264,MasterSheet!H:H,MasterSheet!F:F)</f>
        <v/>
      </c>
      <c r="E2264" s="24">
        <f>SUMIFS(MasterSheet!J:J, MasterSheet!B:B, A2264, MasterSheet!D:D, B2264, MasterSheet!H:H, C2264)</f>
        <v/>
      </c>
      <c r="F2264" s="24">
        <f>E2264*D2264</f>
        <v/>
      </c>
      <c r="G2264" s="28">
        <f>SUMIFS(MasterSheet!K:K, MasterSheet!B:B, A2264, MasterSheet!D:D, B2264, MasterSheet!H:H, C2264)</f>
        <v/>
      </c>
      <c r="H2264" s="28">
        <f>G2264*D2264</f>
        <v/>
      </c>
      <c r="I2264" s="30">
        <f>SUMIFS(MasterSheet!L:L, MasterSheet!B:B, A2264, MasterSheet!D:D, B2264, MasterSheet!H:H, C2264)</f>
        <v/>
      </c>
      <c r="J2264" s="30">
        <f>I2264*D2264</f>
        <v/>
      </c>
      <c r="K2264" s="23">
        <f>UPPER(VLOOKUP(C2264,MasterSheet!H:U,14,))</f>
        <v/>
      </c>
    </row>
    <row r="2265">
      <c r="A2265" s="23" t="inlineStr">
        <is>
          <t>EED118648</t>
        </is>
      </c>
      <c r="B2265" s="32" t="n">
        <v>45903</v>
      </c>
      <c r="C2265" s="23" t="n">
        <v>100443</v>
      </c>
      <c r="D2265" s="23">
        <f>_xlfn.XLOOKUP(C2265,MasterSheet!H:H,MasterSheet!F:F)</f>
        <v/>
      </c>
      <c r="E2265" s="24">
        <f>SUMIFS(MasterSheet!J:J, MasterSheet!B:B, A2265, MasterSheet!D:D, B2265, MasterSheet!H:H, C2265)</f>
        <v/>
      </c>
      <c r="F2265" s="24">
        <f>E2265*D2265</f>
        <v/>
      </c>
      <c r="G2265" s="28">
        <f>SUMIFS(MasterSheet!K:K, MasterSheet!B:B, A2265, MasterSheet!D:D, B2265, MasterSheet!H:H, C2265)</f>
        <v/>
      </c>
      <c r="H2265" s="28">
        <f>G2265*D2265</f>
        <v/>
      </c>
      <c r="I2265" s="30">
        <f>SUMIFS(MasterSheet!L:L, MasterSheet!B:B, A2265, MasterSheet!D:D, B2265, MasterSheet!H:H, C2265)</f>
        <v/>
      </c>
      <c r="J2265" s="30">
        <f>I2265*D2265</f>
        <v/>
      </c>
      <c r="K2265" s="23">
        <f>UPPER(VLOOKUP(C2265,MasterSheet!H:U,14,))</f>
        <v/>
      </c>
    </row>
    <row r="2266">
      <c r="A2266" s="23" t="inlineStr">
        <is>
          <t>EED118648</t>
        </is>
      </c>
      <c r="B2266" s="32" t="n">
        <v>45903</v>
      </c>
      <c r="C2266" s="23" t="n">
        <v>100707</v>
      </c>
      <c r="D2266" s="23">
        <f>_xlfn.XLOOKUP(C2266,MasterSheet!H:H,MasterSheet!F:F)</f>
        <v/>
      </c>
      <c r="E2266" s="24">
        <f>SUMIFS(MasterSheet!J:J, MasterSheet!B:B, A2266, MasterSheet!D:D, B2266, MasterSheet!H:H, C2266)</f>
        <v/>
      </c>
      <c r="F2266" s="24">
        <f>E2266*D2266</f>
        <v/>
      </c>
      <c r="G2266" s="28">
        <f>SUMIFS(MasterSheet!K:K, MasterSheet!B:B, A2266, MasterSheet!D:D, B2266, MasterSheet!H:H, C2266)</f>
        <v/>
      </c>
      <c r="H2266" s="28">
        <f>G2266*D2266</f>
        <v/>
      </c>
      <c r="I2266" s="30">
        <f>SUMIFS(MasterSheet!L:L, MasterSheet!B:B, A2266, MasterSheet!D:D, B2266, MasterSheet!H:H, C2266)</f>
        <v/>
      </c>
      <c r="J2266" s="30">
        <f>I2266*D2266</f>
        <v/>
      </c>
      <c r="K2266" s="23">
        <f>UPPER(VLOOKUP(C2266,MasterSheet!H:U,14,))</f>
        <v/>
      </c>
    </row>
    <row r="2267">
      <c r="A2267" s="23" t="inlineStr">
        <is>
          <t>EED118648</t>
        </is>
      </c>
      <c r="B2267" s="32" t="n">
        <v>45903</v>
      </c>
      <c r="C2267" s="23" t="n">
        <v>101837</v>
      </c>
      <c r="D2267" s="23">
        <f>_xlfn.XLOOKUP(C2267,MasterSheet!H:H,MasterSheet!F:F)</f>
        <v/>
      </c>
      <c r="E2267" s="24">
        <f>SUMIFS(MasterSheet!J:J, MasterSheet!B:B, A2267, MasterSheet!D:D, B2267, MasterSheet!H:H, C2267)</f>
        <v/>
      </c>
      <c r="F2267" s="24">
        <f>E2267*D2267</f>
        <v/>
      </c>
      <c r="G2267" s="28">
        <f>SUMIFS(MasterSheet!K:K, MasterSheet!B:B, A2267, MasterSheet!D:D, B2267, MasterSheet!H:H, C2267)</f>
        <v/>
      </c>
      <c r="H2267" s="28">
        <f>G2267*D2267</f>
        <v/>
      </c>
      <c r="I2267" s="30">
        <f>SUMIFS(MasterSheet!L:L, MasterSheet!B:B, A2267, MasterSheet!D:D, B2267, MasterSheet!H:H, C2267)</f>
        <v/>
      </c>
      <c r="J2267" s="30">
        <f>I2267*D2267</f>
        <v/>
      </c>
      <c r="K2267" s="23">
        <f>UPPER(VLOOKUP(C2267,MasterSheet!H:U,14,))</f>
        <v/>
      </c>
    </row>
    <row r="2268">
      <c r="A2268" s="23" t="inlineStr">
        <is>
          <t>EED118648</t>
        </is>
      </c>
      <c r="B2268" s="32" t="n">
        <v>45903</v>
      </c>
      <c r="C2268" s="23" t="n">
        <v>103083</v>
      </c>
      <c r="D2268" s="23">
        <f>_xlfn.XLOOKUP(C2268,MasterSheet!H:H,MasterSheet!F:F)</f>
        <v/>
      </c>
      <c r="E2268" s="24">
        <f>SUMIFS(MasterSheet!J:J, MasterSheet!B:B, A2268, MasterSheet!D:D, B2268, MasterSheet!H:H, C2268)</f>
        <v/>
      </c>
      <c r="F2268" s="24">
        <f>E2268*D2268</f>
        <v/>
      </c>
      <c r="G2268" s="28">
        <f>SUMIFS(MasterSheet!K:K, MasterSheet!B:B, A2268, MasterSheet!D:D, B2268, MasterSheet!H:H, C2268)</f>
        <v/>
      </c>
      <c r="H2268" s="28">
        <f>G2268*D2268</f>
        <v/>
      </c>
      <c r="I2268" s="30">
        <f>SUMIFS(MasterSheet!L:L, MasterSheet!B:B, A2268, MasterSheet!D:D, B2268, MasterSheet!H:H, C2268)</f>
        <v/>
      </c>
      <c r="J2268" s="30">
        <f>I2268*D2268</f>
        <v/>
      </c>
      <c r="K2268" s="23">
        <f>UPPER(VLOOKUP(C2268,MasterSheet!H:U,14,))</f>
        <v/>
      </c>
    </row>
    <row r="2269">
      <c r="A2269" s="23" t="inlineStr">
        <is>
          <t>EED118648</t>
        </is>
      </c>
      <c r="B2269" s="32" t="n">
        <v>45903</v>
      </c>
      <c r="C2269" s="23" t="n">
        <v>104419</v>
      </c>
      <c r="D2269" s="23">
        <f>_xlfn.XLOOKUP(C2269,MasterSheet!H:H,MasterSheet!F:F)</f>
        <v/>
      </c>
      <c r="E2269" s="24">
        <f>SUMIFS(MasterSheet!J:J, MasterSheet!B:B, A2269, MasterSheet!D:D, B2269, MasterSheet!H:H, C2269)</f>
        <v/>
      </c>
      <c r="F2269" s="24">
        <f>E2269*D2269</f>
        <v/>
      </c>
      <c r="G2269" s="28">
        <f>SUMIFS(MasterSheet!K:K, MasterSheet!B:B, A2269, MasterSheet!D:D, B2269, MasterSheet!H:H, C2269)</f>
        <v/>
      </c>
      <c r="H2269" s="28">
        <f>G2269*D2269</f>
        <v/>
      </c>
      <c r="I2269" s="30">
        <f>SUMIFS(MasterSheet!L:L, MasterSheet!B:B, A2269, MasterSheet!D:D, B2269, MasterSheet!H:H, C2269)</f>
        <v/>
      </c>
      <c r="J2269" s="30">
        <f>I2269*D2269</f>
        <v/>
      </c>
      <c r="K2269" s="23">
        <f>UPPER(VLOOKUP(C2269,MasterSheet!H:U,14,))</f>
        <v/>
      </c>
    </row>
    <row r="2270">
      <c r="A2270" s="23" t="inlineStr">
        <is>
          <t>EED118648</t>
        </is>
      </c>
      <c r="B2270" s="32" t="n">
        <v>45903</v>
      </c>
      <c r="C2270" s="23" t="n">
        <v>107675</v>
      </c>
      <c r="D2270" s="23">
        <f>_xlfn.XLOOKUP(C2270,MasterSheet!H:H,MasterSheet!F:F)</f>
        <v/>
      </c>
      <c r="E2270" s="24">
        <f>SUMIFS(MasterSheet!J:J, MasterSheet!B:B, A2270, MasterSheet!D:D, B2270, MasterSheet!H:H, C2270)</f>
        <v/>
      </c>
      <c r="F2270" s="24">
        <f>E2270*D2270</f>
        <v/>
      </c>
      <c r="G2270" s="28">
        <f>SUMIFS(MasterSheet!K:K, MasterSheet!B:B, A2270, MasterSheet!D:D, B2270, MasterSheet!H:H, C2270)</f>
        <v/>
      </c>
      <c r="H2270" s="28">
        <f>G2270*D2270</f>
        <v/>
      </c>
      <c r="I2270" s="30">
        <f>SUMIFS(MasterSheet!L:L, MasterSheet!B:B, A2270, MasterSheet!D:D, B2270, MasterSheet!H:H, C2270)</f>
        <v/>
      </c>
      <c r="J2270" s="30">
        <f>I2270*D2270</f>
        <v/>
      </c>
      <c r="K2270" s="23">
        <f>UPPER(VLOOKUP(C2270,MasterSheet!H:U,14,))</f>
        <v/>
      </c>
    </row>
    <row r="2271">
      <c r="A2271" s="23" t="inlineStr">
        <is>
          <t>EED118648</t>
        </is>
      </c>
      <c r="B2271" s="32" t="n">
        <v>45903</v>
      </c>
      <c r="C2271" s="23" t="n">
        <v>113603</v>
      </c>
      <c r="D2271" s="23">
        <f>_xlfn.XLOOKUP(C2271,MasterSheet!H:H,MasterSheet!F:F)</f>
        <v/>
      </c>
      <c r="E2271" s="24">
        <f>SUMIFS(MasterSheet!J:J, MasterSheet!B:B, A2271, MasterSheet!D:D, B2271, MasterSheet!H:H, C2271)</f>
        <v/>
      </c>
      <c r="F2271" s="24">
        <f>E2271*D2271</f>
        <v/>
      </c>
      <c r="G2271" s="28">
        <f>SUMIFS(MasterSheet!K:K, MasterSheet!B:B, A2271, MasterSheet!D:D, B2271, MasterSheet!H:H, C2271)</f>
        <v/>
      </c>
      <c r="H2271" s="28">
        <f>G2271*D2271</f>
        <v/>
      </c>
      <c r="I2271" s="30">
        <f>SUMIFS(MasterSheet!L:L, MasterSheet!B:B, A2271, MasterSheet!D:D, B2271, MasterSheet!H:H, C2271)</f>
        <v/>
      </c>
      <c r="J2271" s="30">
        <f>I2271*D2271</f>
        <v/>
      </c>
      <c r="K2271" s="23">
        <f>UPPER(VLOOKUP(C2271,MasterSheet!H:U,14,))</f>
        <v/>
      </c>
    </row>
    <row r="2272">
      <c r="A2272" s="23" t="inlineStr">
        <is>
          <t>EED118648</t>
        </is>
      </c>
      <c r="B2272" s="32" t="n">
        <v>45903</v>
      </c>
      <c r="C2272" s="23" t="n">
        <v>126408</v>
      </c>
      <c r="D2272" s="23">
        <f>_xlfn.XLOOKUP(C2272,MasterSheet!H:H,MasterSheet!F:F)</f>
        <v/>
      </c>
      <c r="E2272" s="24">
        <f>SUMIFS(MasterSheet!J:J, MasterSheet!B:B, A2272, MasterSheet!D:D, B2272, MasterSheet!H:H, C2272)</f>
        <v/>
      </c>
      <c r="F2272" s="24">
        <f>E2272*D2272</f>
        <v/>
      </c>
      <c r="G2272" s="28">
        <f>SUMIFS(MasterSheet!K:K, MasterSheet!B:B, A2272, MasterSheet!D:D, B2272, MasterSheet!H:H, C2272)</f>
        <v/>
      </c>
      <c r="H2272" s="28">
        <f>G2272*D2272</f>
        <v/>
      </c>
      <c r="I2272" s="30">
        <f>SUMIFS(MasterSheet!L:L, MasterSheet!B:B, A2272, MasterSheet!D:D, B2272, MasterSheet!H:H, C2272)</f>
        <v/>
      </c>
      <c r="J2272" s="30">
        <f>I2272*D2272</f>
        <v/>
      </c>
      <c r="K2272" s="23">
        <f>UPPER(VLOOKUP(C2272,MasterSheet!H:U,14,))</f>
        <v/>
      </c>
    </row>
    <row r="2273">
      <c r="A2273" s="23" t="inlineStr">
        <is>
          <t>EED118648</t>
        </is>
      </c>
      <c r="B2273" s="32" t="n">
        <v>45903</v>
      </c>
      <c r="C2273" s="23" t="n">
        <v>300406</v>
      </c>
      <c r="D2273" s="23">
        <f>_xlfn.XLOOKUP(C2273,MasterSheet!H:H,MasterSheet!F:F)</f>
        <v/>
      </c>
      <c r="E2273" s="24">
        <f>SUMIFS(MasterSheet!J:J, MasterSheet!B:B, A2273, MasterSheet!D:D, B2273, MasterSheet!H:H, C2273)</f>
        <v/>
      </c>
      <c r="F2273" s="24">
        <f>E2273*D2273</f>
        <v/>
      </c>
      <c r="G2273" s="28">
        <f>SUMIFS(MasterSheet!K:K, MasterSheet!B:B, A2273, MasterSheet!D:D, B2273, MasterSheet!H:H, C2273)</f>
        <v/>
      </c>
      <c r="H2273" s="28">
        <f>G2273*D2273</f>
        <v/>
      </c>
      <c r="I2273" s="30">
        <f>SUMIFS(MasterSheet!L:L, MasterSheet!B:B, A2273, MasterSheet!D:D, B2273, MasterSheet!H:H, C2273)</f>
        <v/>
      </c>
      <c r="J2273" s="30">
        <f>I2273*D2273</f>
        <v/>
      </c>
      <c r="K2273" s="23">
        <f>UPPER(VLOOKUP(C2273,MasterSheet!H:U,14,))</f>
        <v/>
      </c>
    </row>
    <row r="2274">
      <c r="A2274" s="23" t="inlineStr">
        <is>
          <t>EED118648</t>
        </is>
      </c>
      <c r="B2274" s="32" t="n">
        <v>45903</v>
      </c>
      <c r="C2274" s="23" t="n">
        <v>300518</v>
      </c>
      <c r="D2274" s="23">
        <f>_xlfn.XLOOKUP(C2274,MasterSheet!H:H,MasterSheet!F:F)</f>
        <v/>
      </c>
      <c r="E2274" s="24">
        <f>SUMIFS(MasterSheet!J:J, MasterSheet!B:B, A2274, MasterSheet!D:D, B2274, MasterSheet!H:H, C2274)</f>
        <v/>
      </c>
      <c r="F2274" s="24">
        <f>E2274*D2274</f>
        <v/>
      </c>
      <c r="G2274" s="28">
        <f>SUMIFS(MasterSheet!K:K, MasterSheet!B:B, A2274, MasterSheet!D:D, B2274, MasterSheet!H:H, C2274)</f>
        <v/>
      </c>
      <c r="H2274" s="28">
        <f>G2274*D2274</f>
        <v/>
      </c>
      <c r="I2274" s="30">
        <f>SUMIFS(MasterSheet!L:L, MasterSheet!B:B, A2274, MasterSheet!D:D, B2274, MasterSheet!H:H, C2274)</f>
        <v/>
      </c>
      <c r="J2274" s="30">
        <f>I2274*D2274</f>
        <v/>
      </c>
      <c r="K2274" s="23">
        <f>UPPER(VLOOKUP(C2274,MasterSheet!H:U,14,))</f>
        <v/>
      </c>
    </row>
    <row r="2275">
      <c r="A2275" s="23" t="inlineStr">
        <is>
          <t>EED118648</t>
        </is>
      </c>
      <c r="B2275" s="32" t="n">
        <v>45903</v>
      </c>
      <c r="C2275" s="23" t="n">
        <v>302242</v>
      </c>
      <c r="D2275" s="23">
        <f>_xlfn.XLOOKUP(C2275,MasterSheet!H:H,MasterSheet!F:F)</f>
        <v/>
      </c>
      <c r="E2275" s="24">
        <f>SUMIFS(MasterSheet!J:J, MasterSheet!B:B, A2275, MasterSheet!D:D, B2275, MasterSheet!H:H, C2275)</f>
        <v/>
      </c>
      <c r="F2275" s="24">
        <f>E2275*D2275</f>
        <v/>
      </c>
      <c r="G2275" s="28">
        <f>SUMIFS(MasterSheet!K:K, MasterSheet!B:B, A2275, MasterSheet!D:D, B2275, MasterSheet!H:H, C2275)</f>
        <v/>
      </c>
      <c r="H2275" s="28">
        <f>G2275*D2275</f>
        <v/>
      </c>
      <c r="I2275" s="30">
        <f>SUMIFS(MasterSheet!L:L, MasterSheet!B:B, A2275, MasterSheet!D:D, B2275, MasterSheet!H:H, C2275)</f>
        <v/>
      </c>
      <c r="J2275" s="30">
        <f>I2275*D2275</f>
        <v/>
      </c>
      <c r="K2275" s="23">
        <f>UPPER(VLOOKUP(C2275,MasterSheet!H:U,14,))</f>
        <v/>
      </c>
    </row>
    <row r="2276">
      <c r="A2276" s="23" t="inlineStr">
        <is>
          <t>EED118648</t>
        </is>
      </c>
      <c r="B2276" s="32" t="n">
        <v>45903</v>
      </c>
      <c r="C2276" s="23" t="n">
        <v>302330</v>
      </c>
      <c r="D2276" s="23">
        <f>_xlfn.XLOOKUP(C2276,MasterSheet!H:H,MasterSheet!F:F)</f>
        <v/>
      </c>
      <c r="E2276" s="24">
        <f>SUMIFS(MasterSheet!J:J, MasterSheet!B:B, A2276, MasterSheet!D:D, B2276, MasterSheet!H:H, C2276)</f>
        <v/>
      </c>
      <c r="F2276" s="24">
        <f>E2276*D2276</f>
        <v/>
      </c>
      <c r="G2276" s="28">
        <f>SUMIFS(MasterSheet!K:K, MasterSheet!B:B, A2276, MasterSheet!D:D, B2276, MasterSheet!H:H, C2276)</f>
        <v/>
      </c>
      <c r="H2276" s="28">
        <f>G2276*D2276</f>
        <v/>
      </c>
      <c r="I2276" s="30">
        <f>SUMIFS(MasterSheet!L:L, MasterSheet!B:B, A2276, MasterSheet!D:D, B2276, MasterSheet!H:H, C2276)</f>
        <v/>
      </c>
      <c r="J2276" s="30">
        <f>I2276*D2276</f>
        <v/>
      </c>
      <c r="K2276" s="23">
        <f>UPPER(VLOOKUP(C2276,MasterSheet!H:U,14,))</f>
        <v/>
      </c>
    </row>
    <row r="2277">
      <c r="A2277" s="23" t="inlineStr">
        <is>
          <t>EED118648</t>
        </is>
      </c>
      <c r="B2277" s="32" t="n">
        <v>45903</v>
      </c>
      <c r="C2277" s="23" t="n">
        <v>302610</v>
      </c>
      <c r="D2277" s="23">
        <f>_xlfn.XLOOKUP(C2277,MasterSheet!H:H,MasterSheet!F:F)</f>
        <v/>
      </c>
      <c r="E2277" s="24">
        <f>SUMIFS(MasterSheet!J:J, MasterSheet!B:B, A2277, MasterSheet!D:D, B2277, MasterSheet!H:H, C2277)</f>
        <v/>
      </c>
      <c r="F2277" s="24">
        <f>E2277*D2277</f>
        <v/>
      </c>
      <c r="G2277" s="28">
        <f>SUMIFS(MasterSheet!K:K, MasterSheet!B:B, A2277, MasterSheet!D:D, B2277, MasterSheet!H:H, C2277)</f>
        <v/>
      </c>
      <c r="H2277" s="28">
        <f>G2277*D2277</f>
        <v/>
      </c>
      <c r="I2277" s="30">
        <f>SUMIFS(MasterSheet!L:L, MasterSheet!B:B, A2277, MasterSheet!D:D, B2277, MasterSheet!H:H, C2277)</f>
        <v/>
      </c>
      <c r="J2277" s="30">
        <f>I2277*D2277</f>
        <v/>
      </c>
      <c r="K2277" s="23">
        <f>UPPER(VLOOKUP(C2277,MasterSheet!H:U,14,))</f>
        <v/>
      </c>
    </row>
    <row r="2278">
      <c r="A2278" s="23" t="inlineStr">
        <is>
          <t>EED118648</t>
        </is>
      </c>
      <c r="B2278" s="32" t="n">
        <v>45903</v>
      </c>
      <c r="C2278" s="23" t="n">
        <v>303706</v>
      </c>
      <c r="D2278" s="23">
        <f>_xlfn.XLOOKUP(C2278,MasterSheet!H:H,MasterSheet!F:F)</f>
        <v/>
      </c>
      <c r="E2278" s="24">
        <f>SUMIFS(MasterSheet!J:J, MasterSheet!B:B, A2278, MasterSheet!D:D, B2278, MasterSheet!H:H, C2278)</f>
        <v/>
      </c>
      <c r="F2278" s="24">
        <f>E2278*D2278</f>
        <v/>
      </c>
      <c r="G2278" s="28">
        <f>SUMIFS(MasterSheet!K:K, MasterSheet!B:B, A2278, MasterSheet!D:D, B2278, MasterSheet!H:H, C2278)</f>
        <v/>
      </c>
      <c r="H2278" s="28">
        <f>G2278*D2278</f>
        <v/>
      </c>
      <c r="I2278" s="30">
        <f>SUMIFS(MasterSheet!L:L, MasterSheet!B:B, A2278, MasterSheet!D:D, B2278, MasterSheet!H:H, C2278)</f>
        <v/>
      </c>
      <c r="J2278" s="30">
        <f>I2278*D2278</f>
        <v/>
      </c>
      <c r="K2278" s="23">
        <f>UPPER(VLOOKUP(C2278,MasterSheet!H:U,14,))</f>
        <v/>
      </c>
    </row>
    <row r="2279">
      <c r="A2279" s="23" t="inlineStr">
        <is>
          <t>EED118648</t>
        </is>
      </c>
      <c r="B2279" s="32" t="n">
        <v>45903</v>
      </c>
      <c r="C2279" s="23" t="n">
        <v>311106</v>
      </c>
      <c r="D2279" s="23">
        <f>_xlfn.XLOOKUP(C2279,MasterSheet!H:H,MasterSheet!F:F)</f>
        <v/>
      </c>
      <c r="E2279" s="24">
        <f>SUMIFS(MasterSheet!J:J, MasterSheet!B:B, A2279, MasterSheet!D:D, B2279, MasterSheet!H:H, C2279)</f>
        <v/>
      </c>
      <c r="F2279" s="24">
        <f>E2279*D2279</f>
        <v/>
      </c>
      <c r="G2279" s="28">
        <f>SUMIFS(MasterSheet!K:K, MasterSheet!B:B, A2279, MasterSheet!D:D, B2279, MasterSheet!H:H, C2279)</f>
        <v/>
      </c>
      <c r="H2279" s="28">
        <f>G2279*D2279</f>
        <v/>
      </c>
      <c r="I2279" s="30">
        <f>SUMIFS(MasterSheet!L:L, MasterSheet!B:B, A2279, MasterSheet!D:D, B2279, MasterSheet!H:H, C2279)</f>
        <v/>
      </c>
      <c r="J2279" s="30">
        <f>I2279*D2279</f>
        <v/>
      </c>
      <c r="K2279" s="23">
        <f>UPPER(VLOOKUP(C2279,MasterSheet!H:U,14,))</f>
        <v/>
      </c>
    </row>
    <row r="2280">
      <c r="A2280" s="23" t="inlineStr">
        <is>
          <t>EED118648</t>
        </is>
      </c>
      <c r="B2280" s="32" t="n">
        <v>45903</v>
      </c>
      <c r="C2280" s="23" t="n">
        <v>320208</v>
      </c>
      <c r="D2280" s="23">
        <f>_xlfn.XLOOKUP(C2280,MasterSheet!H:H,MasterSheet!F:F)</f>
        <v/>
      </c>
      <c r="E2280" s="24">
        <f>SUMIFS(MasterSheet!J:J, MasterSheet!B:B, A2280, MasterSheet!D:D, B2280, MasterSheet!H:H, C2280)</f>
        <v/>
      </c>
      <c r="F2280" s="24">
        <f>E2280*D2280</f>
        <v/>
      </c>
      <c r="G2280" s="28">
        <f>SUMIFS(MasterSheet!K:K, MasterSheet!B:B, A2280, MasterSheet!D:D, B2280, MasterSheet!H:H, C2280)</f>
        <v/>
      </c>
      <c r="H2280" s="28">
        <f>G2280*D2280</f>
        <v/>
      </c>
      <c r="I2280" s="30">
        <f>SUMIFS(MasterSheet!L:L, MasterSheet!B:B, A2280, MasterSheet!D:D, B2280, MasterSheet!H:H, C2280)</f>
        <v/>
      </c>
      <c r="J2280" s="30">
        <f>I2280*D2280</f>
        <v/>
      </c>
      <c r="K2280" s="23">
        <f>UPPER(VLOOKUP(C2280,MasterSheet!H:U,14,))</f>
        <v/>
      </c>
    </row>
    <row r="2281">
      <c r="A2281" s="23" t="inlineStr">
        <is>
          <t>EED118648</t>
        </is>
      </c>
      <c r="B2281" s="32" t="n">
        <v>45903</v>
      </c>
      <c r="C2281" s="23" t="n">
        <v>329930</v>
      </c>
      <c r="D2281" s="23">
        <f>_xlfn.XLOOKUP(C2281,MasterSheet!H:H,MasterSheet!F:F)</f>
        <v/>
      </c>
      <c r="E2281" s="24">
        <f>SUMIFS(MasterSheet!J:J, MasterSheet!B:B, A2281, MasterSheet!D:D, B2281, MasterSheet!H:H, C2281)</f>
        <v/>
      </c>
      <c r="F2281" s="24">
        <f>E2281*D2281</f>
        <v/>
      </c>
      <c r="G2281" s="28">
        <f>SUMIFS(MasterSheet!K:K, MasterSheet!B:B, A2281, MasterSheet!D:D, B2281, MasterSheet!H:H, C2281)</f>
        <v/>
      </c>
      <c r="H2281" s="28">
        <f>G2281*D2281</f>
        <v/>
      </c>
      <c r="I2281" s="30">
        <f>SUMIFS(MasterSheet!L:L, MasterSheet!B:B, A2281, MasterSheet!D:D, B2281, MasterSheet!H:H, C2281)</f>
        <v/>
      </c>
      <c r="J2281" s="30">
        <f>I2281*D2281</f>
        <v/>
      </c>
      <c r="K2281" s="23">
        <f>UPPER(VLOOKUP(C2281,MasterSheet!H:U,14,))</f>
        <v/>
      </c>
    </row>
    <row r="2282">
      <c r="A2282" s="23" t="inlineStr">
        <is>
          <t>EED118648</t>
        </is>
      </c>
      <c r="B2282" s="32" t="n">
        <v>45903</v>
      </c>
      <c r="C2282" s="23" t="n">
        <v>349128</v>
      </c>
      <c r="D2282" s="23">
        <f>_xlfn.XLOOKUP(C2282,MasterSheet!H:H,MasterSheet!F:F)</f>
        <v/>
      </c>
      <c r="E2282" s="24">
        <f>SUMIFS(MasterSheet!J:J, MasterSheet!B:B, A2282, MasterSheet!D:D, B2282, MasterSheet!H:H, C2282)</f>
        <v/>
      </c>
      <c r="F2282" s="24">
        <f>E2282*D2282</f>
        <v/>
      </c>
      <c r="G2282" s="28">
        <f>SUMIFS(MasterSheet!K:K, MasterSheet!B:B, A2282, MasterSheet!D:D, B2282, MasterSheet!H:H, C2282)</f>
        <v/>
      </c>
      <c r="H2282" s="28">
        <f>G2282*D2282</f>
        <v/>
      </c>
      <c r="I2282" s="30">
        <f>SUMIFS(MasterSheet!L:L, MasterSheet!B:B, A2282, MasterSheet!D:D, B2282, MasterSheet!H:H, C2282)</f>
        <v/>
      </c>
      <c r="J2282" s="30">
        <f>I2282*D2282</f>
        <v/>
      </c>
      <c r="K2282" s="23">
        <f>UPPER(VLOOKUP(C2282,MasterSheet!H:U,14,))</f>
        <v/>
      </c>
    </row>
    <row r="2283">
      <c r="A2283" s="23" t="inlineStr">
        <is>
          <t>EED118648</t>
        </is>
      </c>
      <c r="B2283" s="32" t="n">
        <v>45903</v>
      </c>
      <c r="C2283" s="23" t="n">
        <v>399711</v>
      </c>
      <c r="D2283" s="23">
        <f>_xlfn.XLOOKUP(C2283,MasterSheet!H:H,MasterSheet!F:F)</f>
        <v/>
      </c>
      <c r="E2283" s="24">
        <f>SUMIFS(MasterSheet!J:J, MasterSheet!B:B, A2283, MasterSheet!D:D, B2283, MasterSheet!H:H, C2283)</f>
        <v/>
      </c>
      <c r="F2283" s="24">
        <f>E2283*D2283</f>
        <v/>
      </c>
      <c r="G2283" s="28">
        <f>SUMIFS(MasterSheet!K:K, MasterSheet!B:B, A2283, MasterSheet!D:D, B2283, MasterSheet!H:H, C2283)</f>
        <v/>
      </c>
      <c r="H2283" s="28">
        <f>G2283*D2283</f>
        <v/>
      </c>
      <c r="I2283" s="30">
        <f>SUMIFS(MasterSheet!L:L, MasterSheet!B:B, A2283, MasterSheet!D:D, B2283, MasterSheet!H:H, C2283)</f>
        <v/>
      </c>
      <c r="J2283" s="30">
        <f>I2283*D2283</f>
        <v/>
      </c>
      <c r="K2283" s="23">
        <f>UPPER(VLOOKUP(C2283,MasterSheet!H:U,14,))</f>
        <v/>
      </c>
    </row>
    <row r="2284">
      <c r="A2284" s="23" t="inlineStr">
        <is>
          <t>EED118648</t>
        </is>
      </c>
      <c r="B2284" s="32" t="n">
        <v>45903</v>
      </c>
      <c r="C2284" s="23" t="n">
        <v>420201</v>
      </c>
      <c r="D2284" s="23">
        <f>_xlfn.XLOOKUP(C2284,MasterSheet!H:H,MasterSheet!F:F)</f>
        <v/>
      </c>
      <c r="E2284" s="24">
        <f>SUMIFS(MasterSheet!J:J, MasterSheet!B:B, A2284, MasterSheet!D:D, B2284, MasterSheet!H:H, C2284)</f>
        <v/>
      </c>
      <c r="F2284" s="24">
        <f>E2284*D2284</f>
        <v/>
      </c>
      <c r="G2284" s="28">
        <f>SUMIFS(MasterSheet!K:K, MasterSheet!B:B, A2284, MasterSheet!D:D, B2284, MasterSheet!H:H, C2284)</f>
        <v/>
      </c>
      <c r="H2284" s="28">
        <f>G2284*D2284</f>
        <v/>
      </c>
      <c r="I2284" s="30">
        <f>SUMIFS(MasterSheet!L:L, MasterSheet!B:B, A2284, MasterSheet!D:D, B2284, MasterSheet!H:H, C2284)</f>
        <v/>
      </c>
      <c r="J2284" s="30">
        <f>I2284*D2284</f>
        <v/>
      </c>
      <c r="K2284" s="23">
        <f>UPPER(VLOOKUP(C2284,MasterSheet!H:U,14,))</f>
        <v/>
      </c>
    </row>
    <row r="2285">
      <c r="A2285" s="23" t="inlineStr">
        <is>
          <t>EED118648</t>
        </is>
      </c>
      <c r="B2285" s="32" t="n">
        <v>45903</v>
      </c>
      <c r="C2285" s="23" t="n">
        <v>420404</v>
      </c>
      <c r="D2285" s="23">
        <f>_xlfn.XLOOKUP(C2285,MasterSheet!H:H,MasterSheet!F:F)</f>
        <v/>
      </c>
      <c r="E2285" s="24">
        <f>SUMIFS(MasterSheet!J:J, MasterSheet!B:B, A2285, MasterSheet!D:D, B2285, MasterSheet!H:H, C2285)</f>
        <v/>
      </c>
      <c r="F2285" s="24">
        <f>E2285*D2285</f>
        <v/>
      </c>
      <c r="G2285" s="28">
        <f>SUMIFS(MasterSheet!K:K, MasterSheet!B:B, A2285, MasterSheet!D:D, B2285, MasterSheet!H:H, C2285)</f>
        <v/>
      </c>
      <c r="H2285" s="28">
        <f>G2285*D2285</f>
        <v/>
      </c>
      <c r="I2285" s="30">
        <f>SUMIFS(MasterSheet!L:L, MasterSheet!B:B, A2285, MasterSheet!D:D, B2285, MasterSheet!H:H, C2285)</f>
        <v/>
      </c>
      <c r="J2285" s="30">
        <f>I2285*D2285</f>
        <v/>
      </c>
      <c r="K2285" s="23">
        <f>UPPER(VLOOKUP(C2285,MasterSheet!H:U,14,))</f>
        <v/>
      </c>
    </row>
    <row r="2286">
      <c r="A2286" s="23" t="inlineStr">
        <is>
          <t>EED118648</t>
        </is>
      </c>
      <c r="B2286" s="32" t="n">
        <v>45903</v>
      </c>
      <c r="C2286" s="23" t="n">
        <v>503851</v>
      </c>
      <c r="D2286" s="23">
        <f>_xlfn.XLOOKUP(C2286,MasterSheet!H:H,MasterSheet!F:F)</f>
        <v/>
      </c>
      <c r="E2286" s="24">
        <f>SUMIFS(MasterSheet!J:J, MasterSheet!B:B, A2286, MasterSheet!D:D, B2286, MasterSheet!H:H, C2286)</f>
        <v/>
      </c>
      <c r="F2286" s="24">
        <f>E2286*D2286</f>
        <v/>
      </c>
      <c r="G2286" s="28">
        <f>SUMIFS(MasterSheet!K:K, MasterSheet!B:B, A2286, MasterSheet!D:D, B2286, MasterSheet!H:H, C2286)</f>
        <v/>
      </c>
      <c r="H2286" s="28">
        <f>G2286*D2286</f>
        <v/>
      </c>
      <c r="I2286" s="30">
        <f>SUMIFS(MasterSheet!L:L, MasterSheet!B:B, A2286, MasterSheet!D:D, B2286, MasterSheet!H:H, C2286)</f>
        <v/>
      </c>
      <c r="J2286" s="30">
        <f>I2286*D2286</f>
        <v/>
      </c>
      <c r="K2286" s="23">
        <f>UPPER(VLOOKUP(C2286,MasterSheet!H:U,14,))</f>
        <v/>
      </c>
    </row>
    <row r="2287">
      <c r="A2287" s="23" t="inlineStr">
        <is>
          <t>EED118648</t>
        </is>
      </c>
      <c r="B2287" s="32" t="n">
        <v>45903</v>
      </c>
      <c r="C2287" s="23" t="n">
        <v>504131</v>
      </c>
      <c r="D2287" s="23">
        <f>_xlfn.XLOOKUP(C2287,MasterSheet!H:H,MasterSheet!F:F)</f>
        <v/>
      </c>
      <c r="E2287" s="24">
        <f>SUMIFS(MasterSheet!J:J, MasterSheet!B:B, A2287, MasterSheet!D:D, B2287, MasterSheet!H:H, C2287)</f>
        <v/>
      </c>
      <c r="F2287" s="24">
        <f>E2287*D2287</f>
        <v/>
      </c>
      <c r="G2287" s="28">
        <f>SUMIFS(MasterSheet!K:K, MasterSheet!B:B, A2287, MasterSheet!D:D, B2287, MasterSheet!H:H, C2287)</f>
        <v/>
      </c>
      <c r="H2287" s="28">
        <f>G2287*D2287</f>
        <v/>
      </c>
      <c r="I2287" s="30">
        <f>SUMIFS(MasterSheet!L:L, MasterSheet!B:B, A2287, MasterSheet!D:D, B2287, MasterSheet!H:H, C2287)</f>
        <v/>
      </c>
      <c r="J2287" s="30">
        <f>I2287*D2287</f>
        <v/>
      </c>
      <c r="K2287" s="23">
        <f>UPPER(VLOOKUP(C2287,MasterSheet!H:U,14,))</f>
        <v/>
      </c>
    </row>
    <row r="2288">
      <c r="A2288" s="23" t="inlineStr">
        <is>
          <t>EED118648</t>
        </is>
      </c>
      <c r="B2288" s="32" t="n">
        <v>45903</v>
      </c>
      <c r="C2288" s="23" t="n">
        <v>517005</v>
      </c>
      <c r="D2288" s="23">
        <f>_xlfn.XLOOKUP(C2288,MasterSheet!H:H,MasterSheet!F:F)</f>
        <v/>
      </c>
      <c r="E2288" s="24">
        <f>SUMIFS(MasterSheet!J:J, MasterSheet!B:B, A2288, MasterSheet!D:D, B2288, MasterSheet!H:H, C2288)</f>
        <v/>
      </c>
      <c r="F2288" s="24">
        <f>E2288*D2288</f>
        <v/>
      </c>
      <c r="G2288" s="28">
        <f>SUMIFS(MasterSheet!K:K, MasterSheet!B:B, A2288, MasterSheet!D:D, B2288, MasterSheet!H:H, C2288)</f>
        <v/>
      </c>
      <c r="H2288" s="28">
        <f>G2288*D2288</f>
        <v/>
      </c>
      <c r="I2288" s="30">
        <f>SUMIFS(MasterSheet!L:L, MasterSheet!B:B, A2288, MasterSheet!D:D, B2288, MasterSheet!H:H, C2288)</f>
        <v/>
      </c>
      <c r="J2288" s="30">
        <f>I2288*D2288</f>
        <v/>
      </c>
      <c r="K2288" s="23">
        <f>UPPER(VLOOKUP(C2288,MasterSheet!H:U,14,))</f>
        <v/>
      </c>
    </row>
    <row r="2289">
      <c r="A2289" s="23" t="inlineStr">
        <is>
          <t>EED118648</t>
        </is>
      </c>
      <c r="B2289" s="32" t="n">
        <v>45903</v>
      </c>
      <c r="C2289" s="23" t="n">
        <v>626812</v>
      </c>
      <c r="D2289" s="23">
        <f>_xlfn.XLOOKUP(C2289,MasterSheet!H:H,MasterSheet!F:F)</f>
        <v/>
      </c>
      <c r="E2289" s="24">
        <f>SUMIFS(MasterSheet!J:J, MasterSheet!B:B, A2289, MasterSheet!D:D, B2289, MasterSheet!H:H, C2289)</f>
        <v/>
      </c>
      <c r="F2289" s="24">
        <f>E2289*D2289</f>
        <v/>
      </c>
      <c r="G2289" s="28">
        <f>SUMIFS(MasterSheet!K:K, MasterSheet!B:B, A2289, MasterSheet!D:D, B2289, MasterSheet!H:H, C2289)</f>
        <v/>
      </c>
      <c r="H2289" s="28">
        <f>G2289*D2289</f>
        <v/>
      </c>
      <c r="I2289" s="30">
        <f>SUMIFS(MasterSheet!L:L, MasterSheet!B:B, A2289, MasterSheet!D:D, B2289, MasterSheet!H:H, C2289)</f>
        <v/>
      </c>
      <c r="J2289" s="30">
        <f>I2289*D2289</f>
        <v/>
      </c>
      <c r="K2289" s="23">
        <f>UPPER(VLOOKUP(C2289,MasterSheet!H:U,14,))</f>
        <v/>
      </c>
    </row>
    <row r="2290">
      <c r="A2290" s="23" t="inlineStr">
        <is>
          <t>EED118648</t>
        </is>
      </c>
      <c r="B2290" s="32" t="n">
        <v>45903</v>
      </c>
      <c r="C2290" s="23" t="n">
        <v>740379</v>
      </c>
      <c r="D2290" s="23">
        <f>_xlfn.XLOOKUP(C2290,MasterSheet!H:H,MasterSheet!F:F)</f>
        <v/>
      </c>
      <c r="E2290" s="24">
        <f>SUMIFS(MasterSheet!J:J, MasterSheet!B:B, A2290, MasterSheet!D:D, B2290, MasterSheet!H:H, C2290)</f>
        <v/>
      </c>
      <c r="F2290" s="24">
        <f>E2290*D2290</f>
        <v/>
      </c>
      <c r="G2290" s="28">
        <f>SUMIFS(MasterSheet!K:K, MasterSheet!B:B, A2290, MasterSheet!D:D, B2290, MasterSheet!H:H, C2290)</f>
        <v/>
      </c>
      <c r="H2290" s="28">
        <f>G2290*D2290</f>
        <v/>
      </c>
      <c r="I2290" s="30">
        <f>SUMIFS(MasterSheet!L:L, MasterSheet!B:B, A2290, MasterSheet!D:D, B2290, MasterSheet!H:H, C2290)</f>
        <v/>
      </c>
      <c r="J2290" s="30">
        <f>I2290*D2290</f>
        <v/>
      </c>
      <c r="K2290" s="23">
        <f>UPPER(VLOOKUP(C2290,MasterSheet!H:U,14,))</f>
        <v/>
      </c>
    </row>
    <row r="2291">
      <c r="A2291" s="23" t="inlineStr">
        <is>
          <t>EED118648</t>
        </is>
      </c>
      <c r="B2291" s="32" t="n">
        <v>45903</v>
      </c>
      <c r="C2291" s="23" t="n">
        <v>740830</v>
      </c>
      <c r="D2291" s="23">
        <f>_xlfn.XLOOKUP(C2291,MasterSheet!H:H,MasterSheet!F:F)</f>
        <v/>
      </c>
      <c r="E2291" s="24">
        <f>SUMIFS(MasterSheet!J:J, MasterSheet!B:B, A2291, MasterSheet!D:D, B2291, MasterSheet!H:H, C2291)</f>
        <v/>
      </c>
      <c r="F2291" s="24">
        <f>E2291*D2291</f>
        <v/>
      </c>
      <c r="G2291" s="28">
        <f>SUMIFS(MasterSheet!K:K, MasterSheet!B:B, A2291, MasterSheet!D:D, B2291, MasterSheet!H:H, C2291)</f>
        <v/>
      </c>
      <c r="H2291" s="28">
        <f>G2291*D2291</f>
        <v/>
      </c>
      <c r="I2291" s="30">
        <f>SUMIFS(MasterSheet!L:L, MasterSheet!B:B, A2291, MasterSheet!D:D, B2291, MasterSheet!H:H, C2291)</f>
        <v/>
      </c>
      <c r="J2291" s="30">
        <f>I2291*D2291</f>
        <v/>
      </c>
      <c r="K2291" s="23">
        <f>UPPER(VLOOKUP(C2291,MasterSheet!H:U,14,))</f>
        <v/>
      </c>
    </row>
    <row r="2292">
      <c r="A2292" s="23" t="inlineStr">
        <is>
          <t>EED118648</t>
        </is>
      </c>
      <c r="B2292" s="32" t="n">
        <v>45903</v>
      </c>
      <c r="C2292" s="23" t="n">
        <v>740831</v>
      </c>
      <c r="D2292" s="23">
        <f>_xlfn.XLOOKUP(C2292,MasterSheet!H:H,MasterSheet!F:F)</f>
        <v/>
      </c>
      <c r="E2292" s="24">
        <f>SUMIFS(MasterSheet!J:J, MasterSheet!B:B, A2292, MasterSheet!D:D, B2292, MasterSheet!H:H, C2292)</f>
        <v/>
      </c>
      <c r="F2292" s="24">
        <f>E2292*D2292</f>
        <v/>
      </c>
      <c r="G2292" s="28">
        <f>SUMIFS(MasterSheet!K:K, MasterSheet!B:B, A2292, MasterSheet!D:D, B2292, MasterSheet!H:H, C2292)</f>
        <v/>
      </c>
      <c r="H2292" s="28">
        <f>G2292*D2292</f>
        <v/>
      </c>
      <c r="I2292" s="30">
        <f>SUMIFS(MasterSheet!L:L, MasterSheet!B:B, A2292, MasterSheet!D:D, B2292, MasterSheet!H:H, C2292)</f>
        <v/>
      </c>
      <c r="J2292" s="30">
        <f>I2292*D2292</f>
        <v/>
      </c>
      <c r="K2292" s="23">
        <f>UPPER(VLOOKUP(C2292,MasterSheet!H:U,14,))</f>
        <v/>
      </c>
    </row>
    <row r="2293">
      <c r="A2293" s="23" t="inlineStr">
        <is>
          <t>EED118648</t>
        </is>
      </c>
      <c r="B2293" s="32" t="n">
        <v>45903</v>
      </c>
      <c r="C2293" s="23" t="n">
        <v>740832</v>
      </c>
      <c r="D2293" s="23">
        <f>_xlfn.XLOOKUP(C2293,MasterSheet!H:H,MasterSheet!F:F)</f>
        <v/>
      </c>
      <c r="E2293" s="24">
        <f>SUMIFS(MasterSheet!J:J, MasterSheet!B:B, A2293, MasterSheet!D:D, B2293, MasterSheet!H:H, C2293)</f>
        <v/>
      </c>
      <c r="F2293" s="24">
        <f>E2293*D2293</f>
        <v/>
      </c>
      <c r="G2293" s="28">
        <f>SUMIFS(MasterSheet!K:K, MasterSheet!B:B, A2293, MasterSheet!D:D, B2293, MasterSheet!H:H, C2293)</f>
        <v/>
      </c>
      <c r="H2293" s="28">
        <f>G2293*D2293</f>
        <v/>
      </c>
      <c r="I2293" s="30">
        <f>SUMIFS(MasterSheet!L:L, MasterSheet!B:B, A2293, MasterSheet!D:D, B2293, MasterSheet!H:H, C2293)</f>
        <v/>
      </c>
      <c r="J2293" s="30">
        <f>I2293*D2293</f>
        <v/>
      </c>
      <c r="K2293" s="23">
        <f>UPPER(VLOOKUP(C2293,MasterSheet!H:U,14,))</f>
        <v/>
      </c>
    </row>
    <row r="2294">
      <c r="A2294" s="23" t="inlineStr">
        <is>
          <t>EED118648</t>
        </is>
      </c>
      <c r="B2294" s="32" t="n">
        <v>45903</v>
      </c>
      <c r="C2294" s="23" t="n">
        <v>740833</v>
      </c>
      <c r="D2294" s="23">
        <f>_xlfn.XLOOKUP(C2294,MasterSheet!H:H,MasterSheet!F:F)</f>
        <v/>
      </c>
      <c r="E2294" s="24">
        <f>SUMIFS(MasterSheet!J:J, MasterSheet!B:B, A2294, MasterSheet!D:D, B2294, MasterSheet!H:H, C2294)</f>
        <v/>
      </c>
      <c r="F2294" s="24">
        <f>E2294*D2294</f>
        <v/>
      </c>
      <c r="G2294" s="28">
        <f>SUMIFS(MasterSheet!K:K, MasterSheet!B:B, A2294, MasterSheet!D:D, B2294, MasterSheet!H:H, C2294)</f>
        <v/>
      </c>
      <c r="H2294" s="28">
        <f>G2294*D2294</f>
        <v/>
      </c>
      <c r="I2294" s="30">
        <f>SUMIFS(MasterSheet!L:L, MasterSheet!B:B, A2294, MasterSheet!D:D, B2294, MasterSheet!H:H, C2294)</f>
        <v/>
      </c>
      <c r="J2294" s="30">
        <f>I2294*D2294</f>
        <v/>
      </c>
      <c r="K2294" s="23">
        <f>UPPER(VLOOKUP(C2294,MasterSheet!H:U,14,))</f>
        <v/>
      </c>
    </row>
    <row r="2295">
      <c r="A2295" s="23" t="inlineStr">
        <is>
          <t>EED118648</t>
        </is>
      </c>
      <c r="B2295" s="32" t="n">
        <v>45903</v>
      </c>
      <c r="C2295" s="23" t="n">
        <v>740834</v>
      </c>
      <c r="D2295" s="23">
        <f>_xlfn.XLOOKUP(C2295,MasterSheet!H:H,MasterSheet!F:F)</f>
        <v/>
      </c>
      <c r="E2295" s="24">
        <f>SUMIFS(MasterSheet!J:J, MasterSheet!B:B, A2295, MasterSheet!D:D, B2295, MasterSheet!H:H, C2295)</f>
        <v/>
      </c>
      <c r="F2295" s="24">
        <f>E2295*D2295</f>
        <v/>
      </c>
      <c r="G2295" s="28">
        <f>SUMIFS(MasterSheet!K:K, MasterSheet!B:B, A2295, MasterSheet!D:D, B2295, MasterSheet!H:H, C2295)</f>
        <v/>
      </c>
      <c r="H2295" s="28">
        <f>G2295*D2295</f>
        <v/>
      </c>
      <c r="I2295" s="30">
        <f>SUMIFS(MasterSheet!L:L, MasterSheet!B:B, A2295, MasterSheet!D:D, B2295, MasterSheet!H:H, C2295)</f>
        <v/>
      </c>
      <c r="J2295" s="30">
        <f>I2295*D2295</f>
        <v/>
      </c>
      <c r="K2295" s="23">
        <f>UPPER(VLOOKUP(C2295,MasterSheet!H:U,14,))</f>
        <v/>
      </c>
    </row>
    <row r="2296">
      <c r="A2296" s="23" t="inlineStr">
        <is>
          <t>EED118648</t>
        </is>
      </c>
      <c r="B2296" s="32" t="n">
        <v>45903</v>
      </c>
      <c r="C2296" s="23" t="n">
        <v>740835</v>
      </c>
      <c r="D2296" s="23">
        <f>_xlfn.XLOOKUP(C2296,MasterSheet!H:H,MasterSheet!F:F)</f>
        <v/>
      </c>
      <c r="E2296" s="24">
        <f>SUMIFS(MasterSheet!J:J, MasterSheet!B:B, A2296, MasterSheet!D:D, B2296, MasterSheet!H:H, C2296)</f>
        <v/>
      </c>
      <c r="F2296" s="24">
        <f>E2296*D2296</f>
        <v/>
      </c>
      <c r="G2296" s="28">
        <f>SUMIFS(MasterSheet!K:K, MasterSheet!B:B, A2296, MasterSheet!D:D, B2296, MasterSheet!H:H, C2296)</f>
        <v/>
      </c>
      <c r="H2296" s="28">
        <f>G2296*D2296</f>
        <v/>
      </c>
      <c r="I2296" s="30">
        <f>SUMIFS(MasterSheet!L:L, MasterSheet!B:B, A2296, MasterSheet!D:D, B2296, MasterSheet!H:H, C2296)</f>
        <v/>
      </c>
      <c r="J2296" s="30">
        <f>I2296*D2296</f>
        <v/>
      </c>
      <c r="K2296" s="23">
        <f>UPPER(VLOOKUP(C2296,MasterSheet!H:U,14,))</f>
        <v/>
      </c>
    </row>
    <row r="2297">
      <c r="A2297" s="23" t="inlineStr">
        <is>
          <t>EED118648</t>
        </is>
      </c>
      <c r="B2297" s="32" t="n">
        <v>45903</v>
      </c>
      <c r="C2297" s="23" t="n">
        <v>740836</v>
      </c>
      <c r="D2297" s="23">
        <f>_xlfn.XLOOKUP(C2297,MasterSheet!H:H,MasterSheet!F:F)</f>
        <v/>
      </c>
      <c r="E2297" s="24">
        <f>SUMIFS(MasterSheet!J:J, MasterSheet!B:B, A2297, MasterSheet!D:D, B2297, MasterSheet!H:H, C2297)</f>
        <v/>
      </c>
      <c r="F2297" s="24">
        <f>E2297*D2297</f>
        <v/>
      </c>
      <c r="G2297" s="28">
        <f>SUMIFS(MasterSheet!K:K, MasterSheet!B:B, A2297, MasterSheet!D:D, B2297, MasterSheet!H:H, C2297)</f>
        <v/>
      </c>
      <c r="H2297" s="28">
        <f>G2297*D2297</f>
        <v/>
      </c>
      <c r="I2297" s="30">
        <f>SUMIFS(MasterSheet!L:L, MasterSheet!B:B, A2297, MasterSheet!D:D, B2297, MasterSheet!H:H, C2297)</f>
        <v/>
      </c>
      <c r="J2297" s="30">
        <f>I2297*D2297</f>
        <v/>
      </c>
      <c r="K2297" s="23">
        <f>UPPER(VLOOKUP(C2297,MasterSheet!H:U,14,))</f>
        <v/>
      </c>
    </row>
    <row r="2298">
      <c r="A2298" s="23" t="inlineStr">
        <is>
          <t>EED118648</t>
        </is>
      </c>
      <c r="B2298" s="32" t="n">
        <v>45903</v>
      </c>
      <c r="C2298" s="23" t="n">
        <v>740837</v>
      </c>
      <c r="D2298" s="23">
        <f>_xlfn.XLOOKUP(C2298,MasterSheet!H:H,MasterSheet!F:F)</f>
        <v/>
      </c>
      <c r="E2298" s="24">
        <f>SUMIFS(MasterSheet!J:J, MasterSheet!B:B, A2298, MasterSheet!D:D, B2298, MasterSheet!H:H, C2298)</f>
        <v/>
      </c>
      <c r="F2298" s="24">
        <f>E2298*D2298</f>
        <v/>
      </c>
      <c r="G2298" s="28">
        <f>SUMIFS(MasterSheet!K:K, MasterSheet!B:B, A2298, MasterSheet!D:D, B2298, MasterSheet!H:H, C2298)</f>
        <v/>
      </c>
      <c r="H2298" s="28">
        <f>G2298*D2298</f>
        <v/>
      </c>
      <c r="I2298" s="30">
        <f>SUMIFS(MasterSheet!L:L, MasterSheet!B:B, A2298, MasterSheet!D:D, B2298, MasterSheet!H:H, C2298)</f>
        <v/>
      </c>
      <c r="J2298" s="30">
        <f>I2298*D2298</f>
        <v/>
      </c>
      <c r="K2298" s="23">
        <f>UPPER(VLOOKUP(C2298,MasterSheet!H:U,14,))</f>
        <v/>
      </c>
    </row>
    <row r="2299">
      <c r="A2299" s="23" t="inlineStr">
        <is>
          <t>EED118648</t>
        </is>
      </c>
      <c r="B2299" s="32" t="n">
        <v>45903</v>
      </c>
      <c r="C2299" s="23" t="n">
        <v>740838</v>
      </c>
      <c r="D2299" s="23">
        <f>_xlfn.XLOOKUP(C2299,MasterSheet!H:H,MasterSheet!F:F)</f>
        <v/>
      </c>
      <c r="E2299" s="24">
        <f>SUMIFS(MasterSheet!J:J, MasterSheet!B:B, A2299, MasterSheet!D:D, B2299, MasterSheet!H:H, C2299)</f>
        <v/>
      </c>
      <c r="F2299" s="24">
        <f>E2299*D2299</f>
        <v/>
      </c>
      <c r="G2299" s="28">
        <f>SUMIFS(MasterSheet!K:K, MasterSheet!B:B, A2299, MasterSheet!D:D, B2299, MasterSheet!H:H, C2299)</f>
        <v/>
      </c>
      <c r="H2299" s="28">
        <f>G2299*D2299</f>
        <v/>
      </c>
      <c r="I2299" s="30">
        <f>SUMIFS(MasterSheet!L:L, MasterSheet!B:B, A2299, MasterSheet!D:D, B2299, MasterSheet!H:H, C2299)</f>
        <v/>
      </c>
      <c r="J2299" s="30">
        <f>I2299*D2299</f>
        <v/>
      </c>
      <c r="K2299" s="23">
        <f>UPPER(VLOOKUP(C2299,MasterSheet!H:U,14,))</f>
        <v/>
      </c>
    </row>
    <row r="2300">
      <c r="A2300" s="23" t="inlineStr">
        <is>
          <t>EED118648</t>
        </is>
      </c>
      <c r="B2300" s="32" t="n">
        <v>45903</v>
      </c>
      <c r="C2300" s="23" t="n">
        <v>740840</v>
      </c>
      <c r="D2300" s="23">
        <f>_xlfn.XLOOKUP(C2300,MasterSheet!H:H,MasterSheet!F:F)</f>
        <v/>
      </c>
      <c r="E2300" s="24">
        <f>SUMIFS(MasterSheet!J:J, MasterSheet!B:B, A2300, MasterSheet!D:D, B2300, MasterSheet!H:H, C2300)</f>
        <v/>
      </c>
      <c r="F2300" s="24">
        <f>E2300*D2300</f>
        <v/>
      </c>
      <c r="G2300" s="28">
        <f>SUMIFS(MasterSheet!K:K, MasterSheet!B:B, A2300, MasterSheet!D:D, B2300, MasterSheet!H:H, C2300)</f>
        <v/>
      </c>
      <c r="H2300" s="28">
        <f>G2300*D2300</f>
        <v/>
      </c>
      <c r="I2300" s="30">
        <f>SUMIFS(MasterSheet!L:L, MasterSheet!B:B, A2300, MasterSheet!D:D, B2300, MasterSheet!H:H, C2300)</f>
        <v/>
      </c>
      <c r="J2300" s="30">
        <f>I2300*D2300</f>
        <v/>
      </c>
      <c r="K2300" s="23">
        <f>UPPER(VLOOKUP(C2300,MasterSheet!H:U,14,))</f>
        <v/>
      </c>
    </row>
    <row r="2301">
      <c r="A2301" s="23" t="inlineStr">
        <is>
          <t>EED118648</t>
        </is>
      </c>
      <c r="B2301" s="32" t="n">
        <v>45903</v>
      </c>
      <c r="C2301" s="23" t="n">
        <v>740843</v>
      </c>
      <c r="D2301" s="23">
        <f>_xlfn.XLOOKUP(C2301,MasterSheet!H:H,MasterSheet!F:F)</f>
        <v/>
      </c>
      <c r="E2301" s="24">
        <f>SUMIFS(MasterSheet!J:J, MasterSheet!B:B, A2301, MasterSheet!D:D, B2301, MasterSheet!H:H, C2301)</f>
        <v/>
      </c>
      <c r="F2301" s="24">
        <f>E2301*D2301</f>
        <v/>
      </c>
      <c r="G2301" s="28">
        <f>SUMIFS(MasterSheet!K:K, MasterSheet!B:B, A2301, MasterSheet!D:D, B2301, MasterSheet!H:H, C2301)</f>
        <v/>
      </c>
      <c r="H2301" s="28">
        <f>G2301*D2301</f>
        <v/>
      </c>
      <c r="I2301" s="30">
        <f>SUMIFS(MasterSheet!L:L, MasterSheet!B:B, A2301, MasterSheet!D:D, B2301, MasterSheet!H:H, C2301)</f>
        <v/>
      </c>
      <c r="J2301" s="30">
        <f>I2301*D2301</f>
        <v/>
      </c>
      <c r="K2301" s="23">
        <f>UPPER(VLOOKUP(C2301,MasterSheet!H:U,14,))</f>
        <v/>
      </c>
    </row>
    <row r="2302">
      <c r="A2302" s="23" t="inlineStr">
        <is>
          <t>EED118648</t>
        </is>
      </c>
      <c r="B2302" s="32" t="n">
        <v>45903</v>
      </c>
      <c r="C2302" s="23" t="n">
        <v>740844</v>
      </c>
      <c r="D2302" s="23">
        <f>_xlfn.XLOOKUP(C2302,MasterSheet!H:H,MasterSheet!F:F)</f>
        <v/>
      </c>
      <c r="E2302" s="24">
        <f>SUMIFS(MasterSheet!J:J, MasterSheet!B:B, A2302, MasterSheet!D:D, B2302, MasterSheet!H:H, C2302)</f>
        <v/>
      </c>
      <c r="F2302" s="24">
        <f>E2302*D2302</f>
        <v/>
      </c>
      <c r="G2302" s="28">
        <f>SUMIFS(MasterSheet!K:K, MasterSheet!B:B, A2302, MasterSheet!D:D, B2302, MasterSheet!H:H, C2302)</f>
        <v/>
      </c>
      <c r="H2302" s="28">
        <f>G2302*D2302</f>
        <v/>
      </c>
      <c r="I2302" s="30">
        <f>SUMIFS(MasterSheet!L:L, MasterSheet!B:B, A2302, MasterSheet!D:D, B2302, MasterSheet!H:H, C2302)</f>
        <v/>
      </c>
      <c r="J2302" s="30">
        <f>I2302*D2302</f>
        <v/>
      </c>
      <c r="K2302" s="23">
        <f>UPPER(VLOOKUP(C2302,MasterSheet!H:U,14,))</f>
        <v/>
      </c>
    </row>
    <row r="2303">
      <c r="A2303" s="23" t="inlineStr">
        <is>
          <t>EED118648</t>
        </is>
      </c>
      <c r="B2303" s="32" t="n">
        <v>45903</v>
      </c>
      <c r="C2303" s="23" t="n">
        <v>741032</v>
      </c>
      <c r="D2303" s="23">
        <f>_xlfn.XLOOKUP(C2303,MasterSheet!H:H,MasterSheet!F:F)</f>
        <v/>
      </c>
      <c r="E2303" s="24">
        <f>SUMIFS(MasterSheet!J:J, MasterSheet!B:B, A2303, MasterSheet!D:D, B2303, MasterSheet!H:H, C2303)</f>
        <v/>
      </c>
      <c r="F2303" s="24">
        <f>E2303*D2303</f>
        <v/>
      </c>
      <c r="G2303" s="28">
        <f>SUMIFS(MasterSheet!K:K, MasterSheet!B:B, A2303, MasterSheet!D:D, B2303, MasterSheet!H:H, C2303)</f>
        <v/>
      </c>
      <c r="H2303" s="28">
        <f>G2303*D2303</f>
        <v/>
      </c>
      <c r="I2303" s="30">
        <f>SUMIFS(MasterSheet!L:L, MasterSheet!B:B, A2303, MasterSheet!D:D, B2303, MasterSheet!H:H, C2303)</f>
        <v/>
      </c>
      <c r="J2303" s="30">
        <f>I2303*D2303</f>
        <v/>
      </c>
      <c r="K2303" s="23">
        <f>UPPER(VLOOKUP(C2303,MasterSheet!H:U,14,))</f>
        <v/>
      </c>
    </row>
    <row r="2304">
      <c r="A2304" s="23" t="inlineStr">
        <is>
          <t>EED118648</t>
        </is>
      </c>
      <c r="B2304" s="32" t="n">
        <v>45903</v>
      </c>
      <c r="C2304" s="23" t="n">
        <v>741446</v>
      </c>
      <c r="D2304" s="23">
        <f>_xlfn.XLOOKUP(C2304,MasterSheet!H:H,MasterSheet!F:F)</f>
        <v/>
      </c>
      <c r="E2304" s="24">
        <f>SUMIFS(MasterSheet!J:J, MasterSheet!B:B, A2304, MasterSheet!D:D, B2304, MasterSheet!H:H, C2304)</f>
        <v/>
      </c>
      <c r="F2304" s="24">
        <f>E2304*D2304</f>
        <v/>
      </c>
      <c r="G2304" s="28">
        <f>SUMIFS(MasterSheet!K:K, MasterSheet!B:B, A2304, MasterSheet!D:D, B2304, MasterSheet!H:H, C2304)</f>
        <v/>
      </c>
      <c r="H2304" s="28">
        <f>G2304*D2304</f>
        <v/>
      </c>
      <c r="I2304" s="30">
        <f>SUMIFS(MasterSheet!L:L, MasterSheet!B:B, A2304, MasterSheet!D:D, B2304, MasterSheet!H:H, C2304)</f>
        <v/>
      </c>
      <c r="J2304" s="30">
        <f>I2304*D2304</f>
        <v/>
      </c>
      <c r="K2304" s="23">
        <f>UPPER(VLOOKUP(C2304,MasterSheet!H:U,14,))</f>
        <v/>
      </c>
    </row>
    <row r="2305">
      <c r="A2305" s="23" t="inlineStr">
        <is>
          <t>EED118504</t>
        </is>
      </c>
      <c r="B2305" s="32" t="n">
        <v>45903</v>
      </c>
      <c r="C2305" s="23" t="n">
        <v>103134</v>
      </c>
      <c r="D2305" s="23">
        <f>_xlfn.XLOOKUP(C2305,MasterSheet!H:H,MasterSheet!F:F)</f>
        <v/>
      </c>
      <c r="E2305" s="24">
        <f>SUMIFS(MasterSheet!J:J, MasterSheet!B:B, A2305, MasterSheet!D:D, B2305, MasterSheet!H:H, C2305)</f>
        <v/>
      </c>
      <c r="F2305" s="24">
        <f>E2305*D2305</f>
        <v/>
      </c>
      <c r="G2305" s="28">
        <f>SUMIFS(MasterSheet!K:K, MasterSheet!B:B, A2305, MasterSheet!D:D, B2305, MasterSheet!H:H, C2305)</f>
        <v/>
      </c>
      <c r="H2305" s="28">
        <f>G2305*D2305</f>
        <v/>
      </c>
      <c r="I2305" s="30">
        <f>SUMIFS(MasterSheet!L:L, MasterSheet!B:B, A2305, MasterSheet!D:D, B2305, MasterSheet!H:H, C2305)</f>
        <v/>
      </c>
      <c r="J2305" s="30">
        <f>I2305*D2305</f>
        <v/>
      </c>
      <c r="K2305" s="23">
        <f>UPPER(VLOOKUP(C2305,MasterSheet!H:U,14,))</f>
        <v/>
      </c>
    </row>
    <row r="2306">
      <c r="A2306" s="23" t="inlineStr">
        <is>
          <t>EED118504</t>
        </is>
      </c>
      <c r="B2306" s="32" t="n">
        <v>45903</v>
      </c>
      <c r="C2306" s="23" t="n">
        <v>121220</v>
      </c>
      <c r="D2306" s="23">
        <f>_xlfn.XLOOKUP(C2306,MasterSheet!H:H,MasterSheet!F:F)</f>
        <v/>
      </c>
      <c r="E2306" s="24">
        <f>SUMIFS(MasterSheet!J:J, MasterSheet!B:B, A2306, MasterSheet!D:D, B2306, MasterSheet!H:H, C2306)</f>
        <v/>
      </c>
      <c r="F2306" s="24">
        <f>E2306*D2306</f>
        <v/>
      </c>
      <c r="G2306" s="28">
        <f>SUMIFS(MasterSheet!K:K, MasterSheet!B:B, A2306, MasterSheet!D:D, B2306, MasterSheet!H:H, C2306)</f>
        <v/>
      </c>
      <c r="H2306" s="28">
        <f>G2306*D2306</f>
        <v/>
      </c>
      <c r="I2306" s="30">
        <f>SUMIFS(MasterSheet!L:L, MasterSheet!B:B, A2306, MasterSheet!D:D, B2306, MasterSheet!H:H, C2306)</f>
        <v/>
      </c>
      <c r="J2306" s="30">
        <f>I2306*D2306</f>
        <v/>
      </c>
      <c r="K2306" s="23">
        <f>UPPER(VLOOKUP(C2306,MasterSheet!H:U,14,))</f>
        <v/>
      </c>
    </row>
    <row r="2307">
      <c r="A2307" s="23" t="inlineStr">
        <is>
          <t>EED118504</t>
        </is>
      </c>
      <c r="B2307" s="32" t="n">
        <v>45903</v>
      </c>
      <c r="C2307" s="23" t="n">
        <v>300106</v>
      </c>
      <c r="D2307" s="23">
        <f>_xlfn.XLOOKUP(C2307,MasterSheet!H:H,MasterSheet!F:F)</f>
        <v/>
      </c>
      <c r="E2307" s="24">
        <f>SUMIFS(MasterSheet!J:J, MasterSheet!B:B, A2307, MasterSheet!D:D, B2307, MasterSheet!H:H, C2307)</f>
        <v/>
      </c>
      <c r="F2307" s="24">
        <f>E2307*D2307</f>
        <v/>
      </c>
      <c r="G2307" s="28">
        <f>SUMIFS(MasterSheet!K:K, MasterSheet!B:B, A2307, MasterSheet!D:D, B2307, MasterSheet!H:H, C2307)</f>
        <v/>
      </c>
      <c r="H2307" s="28">
        <f>G2307*D2307</f>
        <v/>
      </c>
      <c r="I2307" s="30">
        <f>SUMIFS(MasterSheet!L:L, MasterSheet!B:B, A2307, MasterSheet!D:D, B2307, MasterSheet!H:H, C2307)</f>
        <v/>
      </c>
      <c r="J2307" s="30">
        <f>I2307*D2307</f>
        <v/>
      </c>
      <c r="K2307" s="23">
        <f>UPPER(VLOOKUP(C2307,MasterSheet!H:U,14,))</f>
        <v/>
      </c>
    </row>
    <row r="2308">
      <c r="A2308" s="23" t="inlineStr">
        <is>
          <t>EED118504</t>
        </is>
      </c>
      <c r="B2308" s="32" t="n">
        <v>45903</v>
      </c>
      <c r="C2308" s="23" t="n">
        <v>300306</v>
      </c>
      <c r="D2308" s="23">
        <f>_xlfn.XLOOKUP(C2308,MasterSheet!H:H,MasterSheet!F:F)</f>
        <v/>
      </c>
      <c r="E2308" s="24">
        <f>SUMIFS(MasterSheet!J:J, MasterSheet!B:B, A2308, MasterSheet!D:D, B2308, MasterSheet!H:H, C2308)</f>
        <v/>
      </c>
      <c r="F2308" s="24">
        <f>E2308*D2308</f>
        <v/>
      </c>
      <c r="G2308" s="28">
        <f>SUMIFS(MasterSheet!K:K, MasterSheet!B:B, A2308, MasterSheet!D:D, B2308, MasterSheet!H:H, C2308)</f>
        <v/>
      </c>
      <c r="H2308" s="28">
        <f>G2308*D2308</f>
        <v/>
      </c>
      <c r="I2308" s="30">
        <f>SUMIFS(MasterSheet!L:L, MasterSheet!B:B, A2308, MasterSheet!D:D, B2308, MasterSheet!H:H, C2308)</f>
        <v/>
      </c>
      <c r="J2308" s="30">
        <f>I2308*D2308</f>
        <v/>
      </c>
      <c r="K2308" s="23">
        <f>UPPER(VLOOKUP(C2308,MasterSheet!H:U,14,))</f>
        <v/>
      </c>
    </row>
    <row r="2309">
      <c r="A2309" s="23" t="inlineStr">
        <is>
          <t>EED118504</t>
        </is>
      </c>
      <c r="B2309" s="32" t="n">
        <v>45903</v>
      </c>
      <c r="C2309" s="23" t="n">
        <v>302632</v>
      </c>
      <c r="D2309" s="23">
        <f>_xlfn.XLOOKUP(C2309,MasterSheet!H:H,MasterSheet!F:F)</f>
        <v/>
      </c>
      <c r="E2309" s="24">
        <f>SUMIFS(MasterSheet!J:J, MasterSheet!B:B, A2309, MasterSheet!D:D, B2309, MasterSheet!H:H, C2309)</f>
        <v/>
      </c>
      <c r="F2309" s="24">
        <f>E2309*D2309</f>
        <v/>
      </c>
      <c r="G2309" s="28">
        <f>SUMIFS(MasterSheet!K:K, MasterSheet!B:B, A2309, MasterSheet!D:D, B2309, MasterSheet!H:H, C2309)</f>
        <v/>
      </c>
      <c r="H2309" s="28">
        <f>G2309*D2309</f>
        <v/>
      </c>
      <c r="I2309" s="30">
        <f>SUMIFS(MasterSheet!L:L, MasterSheet!B:B, A2309, MasterSheet!D:D, B2309, MasterSheet!H:H, C2309)</f>
        <v/>
      </c>
      <c r="J2309" s="30">
        <f>I2309*D2309</f>
        <v/>
      </c>
      <c r="K2309" s="23">
        <f>UPPER(VLOOKUP(C2309,MasterSheet!H:U,14,))</f>
        <v/>
      </c>
    </row>
    <row r="2310">
      <c r="A2310" s="23" t="inlineStr">
        <is>
          <t>EED118504</t>
        </is>
      </c>
      <c r="B2310" s="32" t="n">
        <v>45903</v>
      </c>
      <c r="C2310" s="23" t="n">
        <v>302830</v>
      </c>
      <c r="D2310" s="23">
        <f>_xlfn.XLOOKUP(C2310,MasterSheet!H:H,MasterSheet!F:F)</f>
        <v/>
      </c>
      <c r="E2310" s="24">
        <f>SUMIFS(MasterSheet!J:J, MasterSheet!B:B, A2310, MasterSheet!D:D, B2310, MasterSheet!H:H, C2310)</f>
        <v/>
      </c>
      <c r="F2310" s="24">
        <f>E2310*D2310</f>
        <v/>
      </c>
      <c r="G2310" s="28">
        <f>SUMIFS(MasterSheet!K:K, MasterSheet!B:B, A2310, MasterSheet!D:D, B2310, MasterSheet!H:H, C2310)</f>
        <v/>
      </c>
      <c r="H2310" s="28">
        <f>G2310*D2310</f>
        <v/>
      </c>
      <c r="I2310" s="30">
        <f>SUMIFS(MasterSheet!L:L, MasterSheet!B:B, A2310, MasterSheet!D:D, B2310, MasterSheet!H:H, C2310)</f>
        <v/>
      </c>
      <c r="J2310" s="30">
        <f>I2310*D2310</f>
        <v/>
      </c>
      <c r="K2310" s="23">
        <f>UPPER(VLOOKUP(C2310,MasterSheet!H:U,14,))</f>
        <v/>
      </c>
    </row>
    <row r="2311">
      <c r="A2311" s="23" t="inlineStr">
        <is>
          <t>EED118504</t>
        </is>
      </c>
      <c r="B2311" s="32" t="n">
        <v>45903</v>
      </c>
      <c r="C2311" s="23" t="n">
        <v>304014</v>
      </c>
      <c r="D2311" s="23">
        <f>_xlfn.XLOOKUP(C2311,MasterSheet!H:H,MasterSheet!F:F)</f>
        <v/>
      </c>
      <c r="E2311" s="24">
        <f>SUMIFS(MasterSheet!J:J, MasterSheet!B:B, A2311, MasterSheet!D:D, B2311, MasterSheet!H:H, C2311)</f>
        <v/>
      </c>
      <c r="F2311" s="24">
        <f>E2311*D2311</f>
        <v/>
      </c>
      <c r="G2311" s="28">
        <f>SUMIFS(MasterSheet!K:K, MasterSheet!B:B, A2311, MasterSheet!D:D, B2311, MasterSheet!H:H, C2311)</f>
        <v/>
      </c>
      <c r="H2311" s="28">
        <f>G2311*D2311</f>
        <v/>
      </c>
      <c r="I2311" s="30">
        <f>SUMIFS(MasterSheet!L:L, MasterSheet!B:B, A2311, MasterSheet!D:D, B2311, MasterSheet!H:H, C2311)</f>
        <v/>
      </c>
      <c r="J2311" s="30">
        <f>I2311*D2311</f>
        <v/>
      </c>
      <c r="K2311" s="23">
        <f>UPPER(VLOOKUP(C2311,MasterSheet!H:U,14,))</f>
        <v/>
      </c>
    </row>
    <row r="2312">
      <c r="A2312" s="23" t="inlineStr">
        <is>
          <t>EED118504</t>
        </is>
      </c>
      <c r="B2312" s="32" t="n">
        <v>45903</v>
      </c>
      <c r="C2312" s="23" t="n">
        <v>304028</v>
      </c>
      <c r="D2312" s="23">
        <f>_xlfn.XLOOKUP(C2312,MasterSheet!H:H,MasterSheet!F:F)</f>
        <v/>
      </c>
      <c r="E2312" s="24">
        <f>SUMIFS(MasterSheet!J:J, MasterSheet!B:B, A2312, MasterSheet!D:D, B2312, MasterSheet!H:H, C2312)</f>
        <v/>
      </c>
      <c r="F2312" s="24">
        <f>E2312*D2312</f>
        <v/>
      </c>
      <c r="G2312" s="28">
        <f>SUMIFS(MasterSheet!K:K, MasterSheet!B:B, A2312, MasterSheet!D:D, B2312, MasterSheet!H:H, C2312)</f>
        <v/>
      </c>
      <c r="H2312" s="28">
        <f>G2312*D2312</f>
        <v/>
      </c>
      <c r="I2312" s="30">
        <f>SUMIFS(MasterSheet!L:L, MasterSheet!B:B, A2312, MasterSheet!D:D, B2312, MasterSheet!H:H, C2312)</f>
        <v/>
      </c>
      <c r="J2312" s="30">
        <f>I2312*D2312</f>
        <v/>
      </c>
      <c r="K2312" s="23">
        <f>UPPER(VLOOKUP(C2312,MasterSheet!H:U,14,))</f>
        <v/>
      </c>
    </row>
    <row r="2313">
      <c r="A2313" s="23" t="inlineStr">
        <is>
          <t>EED118504</t>
        </is>
      </c>
      <c r="B2313" s="32" t="n">
        <v>45903</v>
      </c>
      <c r="C2313" s="23" t="n">
        <v>304134</v>
      </c>
      <c r="D2313" s="23">
        <f>_xlfn.XLOOKUP(C2313,MasterSheet!H:H,MasterSheet!F:F)</f>
        <v/>
      </c>
      <c r="E2313" s="24">
        <f>SUMIFS(MasterSheet!J:J, MasterSheet!B:B, A2313, MasterSheet!D:D, B2313, MasterSheet!H:H, C2313)</f>
        <v/>
      </c>
      <c r="F2313" s="24">
        <f>E2313*D2313</f>
        <v/>
      </c>
      <c r="G2313" s="28">
        <f>SUMIFS(MasterSheet!K:K, MasterSheet!B:B, A2313, MasterSheet!D:D, B2313, MasterSheet!H:H, C2313)</f>
        <v/>
      </c>
      <c r="H2313" s="28">
        <f>G2313*D2313</f>
        <v/>
      </c>
      <c r="I2313" s="30">
        <f>SUMIFS(MasterSheet!L:L, MasterSheet!B:B, A2313, MasterSheet!D:D, B2313, MasterSheet!H:H, C2313)</f>
        <v/>
      </c>
      <c r="J2313" s="30">
        <f>I2313*D2313</f>
        <v/>
      </c>
      <c r="K2313" s="23">
        <f>UPPER(VLOOKUP(C2313,MasterSheet!H:U,14,))</f>
        <v/>
      </c>
    </row>
    <row r="2314">
      <c r="A2314" s="23" t="inlineStr">
        <is>
          <t>EED118504</t>
        </is>
      </c>
      <c r="B2314" s="32" t="n">
        <v>45903</v>
      </c>
      <c r="C2314" s="23" t="n">
        <v>304145</v>
      </c>
      <c r="D2314" s="23">
        <f>_xlfn.XLOOKUP(C2314,MasterSheet!H:H,MasterSheet!F:F)</f>
        <v/>
      </c>
      <c r="E2314" s="24">
        <f>SUMIFS(MasterSheet!J:J, MasterSheet!B:B, A2314, MasterSheet!D:D, B2314, MasterSheet!H:H, C2314)</f>
        <v/>
      </c>
      <c r="F2314" s="24">
        <f>E2314*D2314</f>
        <v/>
      </c>
      <c r="G2314" s="28">
        <f>SUMIFS(MasterSheet!K:K, MasterSheet!B:B, A2314, MasterSheet!D:D, B2314, MasterSheet!H:H, C2314)</f>
        <v/>
      </c>
      <c r="H2314" s="28">
        <f>G2314*D2314</f>
        <v/>
      </c>
      <c r="I2314" s="30">
        <f>SUMIFS(MasterSheet!L:L, MasterSheet!B:B, A2314, MasterSheet!D:D, B2314, MasterSheet!H:H, C2314)</f>
        <v/>
      </c>
      <c r="J2314" s="30">
        <f>I2314*D2314</f>
        <v/>
      </c>
      <c r="K2314" s="23">
        <f>UPPER(VLOOKUP(C2314,MasterSheet!H:U,14,))</f>
        <v/>
      </c>
    </row>
    <row r="2315">
      <c r="A2315" s="23" t="inlineStr">
        <is>
          <t>EED118504</t>
        </is>
      </c>
      <c r="B2315" s="32" t="n">
        <v>45903</v>
      </c>
      <c r="C2315" s="23" t="n">
        <v>304810</v>
      </c>
      <c r="D2315" s="23">
        <f>_xlfn.XLOOKUP(C2315,MasterSheet!H:H,MasterSheet!F:F)</f>
        <v/>
      </c>
      <c r="E2315" s="24">
        <f>SUMIFS(MasterSheet!J:J, MasterSheet!B:B, A2315, MasterSheet!D:D, B2315, MasterSheet!H:H, C2315)</f>
        <v/>
      </c>
      <c r="F2315" s="24">
        <f>E2315*D2315</f>
        <v/>
      </c>
      <c r="G2315" s="28">
        <f>SUMIFS(MasterSheet!K:K, MasterSheet!B:B, A2315, MasterSheet!D:D, B2315, MasterSheet!H:H, C2315)</f>
        <v/>
      </c>
      <c r="H2315" s="28">
        <f>G2315*D2315</f>
        <v/>
      </c>
      <c r="I2315" s="30">
        <f>SUMIFS(MasterSheet!L:L, MasterSheet!B:B, A2315, MasterSheet!D:D, B2315, MasterSheet!H:H, C2315)</f>
        <v/>
      </c>
      <c r="J2315" s="30">
        <f>I2315*D2315</f>
        <v/>
      </c>
      <c r="K2315" s="23">
        <f>UPPER(VLOOKUP(C2315,MasterSheet!H:U,14,))</f>
        <v/>
      </c>
    </row>
    <row r="2316">
      <c r="A2316" s="23" t="inlineStr">
        <is>
          <t>EED118504</t>
        </is>
      </c>
      <c r="B2316" s="32" t="n">
        <v>45903</v>
      </c>
      <c r="C2316" s="23" t="n">
        <v>307608</v>
      </c>
      <c r="D2316" s="23">
        <f>_xlfn.XLOOKUP(C2316,MasterSheet!H:H,MasterSheet!F:F)</f>
        <v/>
      </c>
      <c r="E2316" s="24">
        <f>SUMIFS(MasterSheet!J:J, MasterSheet!B:B, A2316, MasterSheet!D:D, B2316, MasterSheet!H:H, C2316)</f>
        <v/>
      </c>
      <c r="F2316" s="24">
        <f>E2316*D2316</f>
        <v/>
      </c>
      <c r="G2316" s="28">
        <f>SUMIFS(MasterSheet!K:K, MasterSheet!B:B, A2316, MasterSheet!D:D, B2316, MasterSheet!H:H, C2316)</f>
        <v/>
      </c>
      <c r="H2316" s="28">
        <f>G2316*D2316</f>
        <v/>
      </c>
      <c r="I2316" s="30">
        <f>SUMIFS(MasterSheet!L:L, MasterSheet!B:B, A2316, MasterSheet!D:D, B2316, MasterSheet!H:H, C2316)</f>
        <v/>
      </c>
      <c r="J2316" s="30">
        <f>I2316*D2316</f>
        <v/>
      </c>
      <c r="K2316" s="23">
        <f>UPPER(VLOOKUP(C2316,MasterSheet!H:U,14,))</f>
        <v/>
      </c>
    </row>
    <row r="2317">
      <c r="A2317" s="23" t="inlineStr">
        <is>
          <t>EED118504</t>
        </is>
      </c>
      <c r="B2317" s="32" t="n">
        <v>45903</v>
      </c>
      <c r="C2317" s="23" t="n">
        <v>309218</v>
      </c>
      <c r="D2317" s="23">
        <f>_xlfn.XLOOKUP(C2317,MasterSheet!H:H,MasterSheet!F:F)</f>
        <v/>
      </c>
      <c r="E2317" s="24">
        <f>SUMIFS(MasterSheet!J:J, MasterSheet!B:B, A2317, MasterSheet!D:D, B2317, MasterSheet!H:H, C2317)</f>
        <v/>
      </c>
      <c r="F2317" s="24">
        <f>E2317*D2317</f>
        <v/>
      </c>
      <c r="G2317" s="28">
        <f>SUMIFS(MasterSheet!K:K, MasterSheet!B:B, A2317, MasterSheet!D:D, B2317, MasterSheet!H:H, C2317)</f>
        <v/>
      </c>
      <c r="H2317" s="28">
        <f>G2317*D2317</f>
        <v/>
      </c>
      <c r="I2317" s="30">
        <f>SUMIFS(MasterSheet!L:L, MasterSheet!B:B, A2317, MasterSheet!D:D, B2317, MasterSheet!H:H, C2317)</f>
        <v/>
      </c>
      <c r="J2317" s="30">
        <f>I2317*D2317</f>
        <v/>
      </c>
      <c r="K2317" s="23">
        <f>UPPER(VLOOKUP(C2317,MasterSheet!H:U,14,))</f>
        <v/>
      </c>
    </row>
    <row r="2318">
      <c r="A2318" s="23" t="inlineStr">
        <is>
          <t>EED118504</t>
        </is>
      </c>
      <c r="B2318" s="32" t="n">
        <v>45903</v>
      </c>
      <c r="C2318" s="23" t="n">
        <v>310930</v>
      </c>
      <c r="D2318" s="23">
        <f>_xlfn.XLOOKUP(C2318,MasterSheet!H:H,MasterSheet!F:F)</f>
        <v/>
      </c>
      <c r="E2318" s="24">
        <f>SUMIFS(MasterSheet!J:J, MasterSheet!B:B, A2318, MasterSheet!D:D, B2318, MasterSheet!H:H, C2318)</f>
        <v/>
      </c>
      <c r="F2318" s="24">
        <f>E2318*D2318</f>
        <v/>
      </c>
      <c r="G2318" s="28">
        <f>SUMIFS(MasterSheet!K:K, MasterSheet!B:B, A2318, MasterSheet!D:D, B2318, MasterSheet!H:H, C2318)</f>
        <v/>
      </c>
      <c r="H2318" s="28">
        <f>G2318*D2318</f>
        <v/>
      </c>
      <c r="I2318" s="30">
        <f>SUMIFS(MasterSheet!L:L, MasterSheet!B:B, A2318, MasterSheet!D:D, B2318, MasterSheet!H:H, C2318)</f>
        <v/>
      </c>
      <c r="J2318" s="30">
        <f>I2318*D2318</f>
        <v/>
      </c>
      <c r="K2318" s="23">
        <f>UPPER(VLOOKUP(C2318,MasterSheet!H:U,14,))</f>
        <v/>
      </c>
    </row>
    <row r="2319">
      <c r="A2319" s="23" t="inlineStr">
        <is>
          <t>EED118504</t>
        </is>
      </c>
      <c r="B2319" s="32" t="n">
        <v>45903</v>
      </c>
      <c r="C2319" s="23" t="n">
        <v>317307</v>
      </c>
      <c r="D2319" s="23">
        <f>_xlfn.XLOOKUP(C2319,MasterSheet!H:H,MasterSheet!F:F)</f>
        <v/>
      </c>
      <c r="E2319" s="24">
        <f>SUMIFS(MasterSheet!J:J, MasterSheet!B:B, A2319, MasterSheet!D:D, B2319, MasterSheet!H:H, C2319)</f>
        <v/>
      </c>
      <c r="F2319" s="24">
        <f>E2319*D2319</f>
        <v/>
      </c>
      <c r="G2319" s="28">
        <f>SUMIFS(MasterSheet!K:K, MasterSheet!B:B, A2319, MasterSheet!D:D, B2319, MasterSheet!H:H, C2319)</f>
        <v/>
      </c>
      <c r="H2319" s="28">
        <f>G2319*D2319</f>
        <v/>
      </c>
      <c r="I2319" s="30">
        <f>SUMIFS(MasterSheet!L:L, MasterSheet!B:B, A2319, MasterSheet!D:D, B2319, MasterSheet!H:H, C2319)</f>
        <v/>
      </c>
      <c r="J2319" s="30">
        <f>I2319*D2319</f>
        <v/>
      </c>
      <c r="K2319" s="23">
        <f>UPPER(VLOOKUP(C2319,MasterSheet!H:U,14,))</f>
        <v/>
      </c>
    </row>
    <row r="2320">
      <c r="A2320" s="23" t="inlineStr">
        <is>
          <t>EED118504</t>
        </is>
      </c>
      <c r="B2320" s="32" t="n">
        <v>45903</v>
      </c>
      <c r="C2320" s="23" t="n">
        <v>317415</v>
      </c>
      <c r="D2320" s="23">
        <f>_xlfn.XLOOKUP(C2320,MasterSheet!H:H,MasterSheet!F:F)</f>
        <v/>
      </c>
      <c r="E2320" s="24">
        <f>SUMIFS(MasterSheet!J:J, MasterSheet!B:B, A2320, MasterSheet!D:D, B2320, MasterSheet!H:H, C2320)</f>
        <v/>
      </c>
      <c r="F2320" s="24">
        <f>E2320*D2320</f>
        <v/>
      </c>
      <c r="G2320" s="28">
        <f>SUMIFS(MasterSheet!K:K, MasterSheet!B:B, A2320, MasterSheet!D:D, B2320, MasterSheet!H:H, C2320)</f>
        <v/>
      </c>
      <c r="H2320" s="28">
        <f>G2320*D2320</f>
        <v/>
      </c>
      <c r="I2320" s="30">
        <f>SUMIFS(MasterSheet!L:L, MasterSheet!B:B, A2320, MasterSheet!D:D, B2320, MasterSheet!H:H, C2320)</f>
        <v/>
      </c>
      <c r="J2320" s="30">
        <f>I2320*D2320</f>
        <v/>
      </c>
      <c r="K2320" s="23">
        <f>UPPER(VLOOKUP(C2320,MasterSheet!H:U,14,))</f>
        <v/>
      </c>
    </row>
    <row r="2321">
      <c r="A2321" s="23" t="inlineStr">
        <is>
          <t>EED118504</t>
        </is>
      </c>
      <c r="B2321" s="32" t="n">
        <v>45903</v>
      </c>
      <c r="C2321" s="23" t="n">
        <v>317426</v>
      </c>
      <c r="D2321" s="23">
        <f>_xlfn.XLOOKUP(C2321,MasterSheet!H:H,MasterSheet!F:F)</f>
        <v/>
      </c>
      <c r="E2321" s="24">
        <f>SUMIFS(MasterSheet!J:J, MasterSheet!B:B, A2321, MasterSheet!D:D, B2321, MasterSheet!H:H, C2321)</f>
        <v/>
      </c>
      <c r="F2321" s="24">
        <f>E2321*D2321</f>
        <v/>
      </c>
      <c r="G2321" s="28">
        <f>SUMIFS(MasterSheet!K:K, MasterSheet!B:B, A2321, MasterSheet!D:D, B2321, MasterSheet!H:H, C2321)</f>
        <v/>
      </c>
      <c r="H2321" s="28">
        <f>G2321*D2321</f>
        <v/>
      </c>
      <c r="I2321" s="30">
        <f>SUMIFS(MasterSheet!L:L, MasterSheet!B:B, A2321, MasterSheet!D:D, B2321, MasterSheet!H:H, C2321)</f>
        <v/>
      </c>
      <c r="J2321" s="30">
        <f>I2321*D2321</f>
        <v/>
      </c>
      <c r="K2321" s="23">
        <f>UPPER(VLOOKUP(C2321,MasterSheet!H:U,14,))</f>
        <v/>
      </c>
    </row>
    <row r="2322">
      <c r="A2322" s="23" t="inlineStr">
        <is>
          <t>EED118504</t>
        </is>
      </c>
      <c r="B2322" s="32" t="n">
        <v>45903</v>
      </c>
      <c r="C2322" s="23" t="n">
        <v>318340</v>
      </c>
      <c r="D2322" s="23">
        <f>_xlfn.XLOOKUP(C2322,MasterSheet!H:H,MasterSheet!F:F)</f>
        <v/>
      </c>
      <c r="E2322" s="24">
        <f>SUMIFS(MasterSheet!J:J, MasterSheet!B:B, A2322, MasterSheet!D:D, B2322, MasterSheet!H:H, C2322)</f>
        <v/>
      </c>
      <c r="F2322" s="24">
        <f>E2322*D2322</f>
        <v/>
      </c>
      <c r="G2322" s="28">
        <f>SUMIFS(MasterSheet!K:K, MasterSheet!B:B, A2322, MasterSheet!D:D, B2322, MasterSheet!H:H, C2322)</f>
        <v/>
      </c>
      <c r="H2322" s="28">
        <f>G2322*D2322</f>
        <v/>
      </c>
      <c r="I2322" s="30">
        <f>SUMIFS(MasterSheet!L:L, MasterSheet!B:B, A2322, MasterSheet!D:D, B2322, MasterSheet!H:H, C2322)</f>
        <v/>
      </c>
      <c r="J2322" s="30">
        <f>I2322*D2322</f>
        <v/>
      </c>
      <c r="K2322" s="23">
        <f>UPPER(VLOOKUP(C2322,MasterSheet!H:U,14,))</f>
        <v/>
      </c>
    </row>
    <row r="2323">
      <c r="A2323" s="23" t="inlineStr">
        <is>
          <t>EED118504</t>
        </is>
      </c>
      <c r="B2323" s="32" t="n">
        <v>45903</v>
      </c>
      <c r="C2323" s="23" t="n">
        <v>329932</v>
      </c>
      <c r="D2323" s="23">
        <f>_xlfn.XLOOKUP(C2323,MasterSheet!H:H,MasterSheet!F:F)</f>
        <v/>
      </c>
      <c r="E2323" s="24">
        <f>SUMIFS(MasterSheet!J:J, MasterSheet!B:B, A2323, MasterSheet!D:D, B2323, MasterSheet!H:H, C2323)</f>
        <v/>
      </c>
      <c r="F2323" s="24">
        <f>E2323*D2323</f>
        <v/>
      </c>
      <c r="G2323" s="28">
        <f>SUMIFS(MasterSheet!K:K, MasterSheet!B:B, A2323, MasterSheet!D:D, B2323, MasterSheet!H:H, C2323)</f>
        <v/>
      </c>
      <c r="H2323" s="28">
        <f>G2323*D2323</f>
        <v/>
      </c>
      <c r="I2323" s="30">
        <f>SUMIFS(MasterSheet!L:L, MasterSheet!B:B, A2323, MasterSheet!D:D, B2323, MasterSheet!H:H, C2323)</f>
        <v/>
      </c>
      <c r="J2323" s="30">
        <f>I2323*D2323</f>
        <v/>
      </c>
      <c r="K2323" s="23">
        <f>UPPER(VLOOKUP(C2323,MasterSheet!H:U,14,))</f>
        <v/>
      </c>
    </row>
    <row r="2324">
      <c r="A2324" s="23" t="inlineStr">
        <is>
          <t>EED118504</t>
        </is>
      </c>
      <c r="B2324" s="32" t="n">
        <v>45903</v>
      </c>
      <c r="C2324" s="23" t="n">
        <v>331806</v>
      </c>
      <c r="D2324" s="23">
        <f>_xlfn.XLOOKUP(C2324,MasterSheet!H:H,MasterSheet!F:F)</f>
        <v/>
      </c>
      <c r="E2324" s="24">
        <f>SUMIFS(MasterSheet!J:J, MasterSheet!B:B, A2324, MasterSheet!D:D, B2324, MasterSheet!H:H, C2324)</f>
        <v/>
      </c>
      <c r="F2324" s="24">
        <f>E2324*D2324</f>
        <v/>
      </c>
      <c r="G2324" s="28">
        <f>SUMIFS(MasterSheet!K:K, MasterSheet!B:B, A2324, MasterSheet!D:D, B2324, MasterSheet!H:H, C2324)</f>
        <v/>
      </c>
      <c r="H2324" s="28">
        <f>G2324*D2324</f>
        <v/>
      </c>
      <c r="I2324" s="30">
        <f>SUMIFS(MasterSheet!L:L, MasterSheet!B:B, A2324, MasterSheet!D:D, B2324, MasterSheet!H:H, C2324)</f>
        <v/>
      </c>
      <c r="J2324" s="30">
        <f>I2324*D2324</f>
        <v/>
      </c>
      <c r="K2324" s="23">
        <f>UPPER(VLOOKUP(C2324,MasterSheet!H:U,14,))</f>
        <v/>
      </c>
    </row>
    <row r="2325">
      <c r="A2325" s="23" t="inlineStr">
        <is>
          <t>EED118504</t>
        </is>
      </c>
      <c r="B2325" s="32" t="n">
        <v>45903</v>
      </c>
      <c r="C2325" s="23" t="n">
        <v>344704</v>
      </c>
      <c r="D2325" s="23">
        <f>_xlfn.XLOOKUP(C2325,MasterSheet!H:H,MasterSheet!F:F)</f>
        <v/>
      </c>
      <c r="E2325" s="24">
        <f>SUMIFS(MasterSheet!J:J, MasterSheet!B:B, A2325, MasterSheet!D:D, B2325, MasterSheet!H:H, C2325)</f>
        <v/>
      </c>
      <c r="F2325" s="24">
        <f>E2325*D2325</f>
        <v/>
      </c>
      <c r="G2325" s="28">
        <f>SUMIFS(MasterSheet!K:K, MasterSheet!B:B, A2325, MasterSheet!D:D, B2325, MasterSheet!H:H, C2325)</f>
        <v/>
      </c>
      <c r="H2325" s="28">
        <f>G2325*D2325</f>
        <v/>
      </c>
      <c r="I2325" s="30">
        <f>SUMIFS(MasterSheet!L:L, MasterSheet!B:B, A2325, MasterSheet!D:D, B2325, MasterSheet!H:H, C2325)</f>
        <v/>
      </c>
      <c r="J2325" s="30">
        <f>I2325*D2325</f>
        <v/>
      </c>
      <c r="K2325" s="23">
        <f>UPPER(VLOOKUP(C2325,MasterSheet!H:U,14,))</f>
        <v/>
      </c>
    </row>
    <row r="2326">
      <c r="A2326" s="23" t="inlineStr">
        <is>
          <t>EED118504</t>
        </is>
      </c>
      <c r="B2326" s="32" t="n">
        <v>45903</v>
      </c>
      <c r="C2326" s="23" t="n">
        <v>344709</v>
      </c>
      <c r="D2326" s="23">
        <f>_xlfn.XLOOKUP(C2326,MasterSheet!H:H,MasterSheet!F:F)</f>
        <v/>
      </c>
      <c r="E2326" s="24">
        <f>SUMIFS(MasterSheet!J:J, MasterSheet!B:B, A2326, MasterSheet!D:D, B2326, MasterSheet!H:H, C2326)</f>
        <v/>
      </c>
      <c r="F2326" s="24">
        <f>E2326*D2326</f>
        <v/>
      </c>
      <c r="G2326" s="28">
        <f>SUMIFS(MasterSheet!K:K, MasterSheet!B:B, A2326, MasterSheet!D:D, B2326, MasterSheet!H:H, C2326)</f>
        <v/>
      </c>
      <c r="H2326" s="28">
        <f>G2326*D2326</f>
        <v/>
      </c>
      <c r="I2326" s="30">
        <f>SUMIFS(MasterSheet!L:L, MasterSheet!B:B, A2326, MasterSheet!D:D, B2326, MasterSheet!H:H, C2326)</f>
        <v/>
      </c>
      <c r="J2326" s="30">
        <f>I2326*D2326</f>
        <v/>
      </c>
      <c r="K2326" s="23">
        <f>UPPER(VLOOKUP(C2326,MasterSheet!H:U,14,))</f>
        <v/>
      </c>
    </row>
    <row r="2327">
      <c r="A2327" s="23" t="inlineStr">
        <is>
          <t>EED118504</t>
        </is>
      </c>
      <c r="B2327" s="32" t="n">
        <v>45903</v>
      </c>
      <c r="C2327" s="23" t="n">
        <v>345052</v>
      </c>
      <c r="D2327" s="23">
        <f>_xlfn.XLOOKUP(C2327,MasterSheet!H:H,MasterSheet!F:F)</f>
        <v/>
      </c>
      <c r="E2327" s="24">
        <f>SUMIFS(MasterSheet!J:J, MasterSheet!B:B, A2327, MasterSheet!D:D, B2327, MasterSheet!H:H, C2327)</f>
        <v/>
      </c>
      <c r="F2327" s="24">
        <f>E2327*D2327</f>
        <v/>
      </c>
      <c r="G2327" s="28">
        <f>SUMIFS(MasterSheet!K:K, MasterSheet!B:B, A2327, MasterSheet!D:D, B2327, MasterSheet!H:H, C2327)</f>
        <v/>
      </c>
      <c r="H2327" s="28">
        <f>G2327*D2327</f>
        <v/>
      </c>
      <c r="I2327" s="30">
        <f>SUMIFS(MasterSheet!L:L, MasterSheet!B:B, A2327, MasterSheet!D:D, B2327, MasterSheet!H:H, C2327)</f>
        <v/>
      </c>
      <c r="J2327" s="30">
        <f>I2327*D2327</f>
        <v/>
      </c>
      <c r="K2327" s="23">
        <f>UPPER(VLOOKUP(C2327,MasterSheet!H:U,14,))</f>
        <v/>
      </c>
    </row>
    <row r="2328">
      <c r="A2328" s="23" t="inlineStr">
        <is>
          <t>EED118504</t>
        </is>
      </c>
      <c r="B2328" s="32" t="n">
        <v>45903</v>
      </c>
      <c r="C2328" s="23" t="n">
        <v>352308</v>
      </c>
      <c r="D2328" s="23">
        <f>_xlfn.XLOOKUP(C2328,MasterSheet!H:H,MasterSheet!F:F)</f>
        <v/>
      </c>
      <c r="E2328" s="24">
        <f>SUMIFS(MasterSheet!J:J, MasterSheet!B:B, A2328, MasterSheet!D:D, B2328, MasterSheet!H:H, C2328)</f>
        <v/>
      </c>
      <c r="F2328" s="24">
        <f>E2328*D2328</f>
        <v/>
      </c>
      <c r="G2328" s="28">
        <f>SUMIFS(MasterSheet!K:K, MasterSheet!B:B, A2328, MasterSheet!D:D, B2328, MasterSheet!H:H, C2328)</f>
        <v/>
      </c>
      <c r="H2328" s="28">
        <f>G2328*D2328</f>
        <v/>
      </c>
      <c r="I2328" s="30">
        <f>SUMIFS(MasterSheet!L:L, MasterSheet!B:B, A2328, MasterSheet!D:D, B2328, MasterSheet!H:H, C2328)</f>
        <v/>
      </c>
      <c r="J2328" s="30">
        <f>I2328*D2328</f>
        <v/>
      </c>
      <c r="K2328" s="23">
        <f>UPPER(VLOOKUP(C2328,MasterSheet!H:U,14,))</f>
        <v/>
      </c>
    </row>
    <row r="2329">
      <c r="A2329" s="23" t="inlineStr">
        <is>
          <t>EED118504</t>
        </is>
      </c>
      <c r="B2329" s="32" t="n">
        <v>45903</v>
      </c>
      <c r="C2329" s="23" t="n">
        <v>353232</v>
      </c>
      <c r="D2329" s="23">
        <f>_xlfn.XLOOKUP(C2329,MasterSheet!H:H,MasterSheet!F:F)</f>
        <v/>
      </c>
      <c r="E2329" s="24">
        <f>SUMIFS(MasterSheet!J:J, MasterSheet!B:B, A2329, MasterSheet!D:D, B2329, MasterSheet!H:H, C2329)</f>
        <v/>
      </c>
      <c r="F2329" s="24">
        <f>E2329*D2329</f>
        <v/>
      </c>
      <c r="G2329" s="28">
        <f>SUMIFS(MasterSheet!K:K, MasterSheet!B:B, A2329, MasterSheet!D:D, B2329, MasterSheet!H:H, C2329)</f>
        <v/>
      </c>
      <c r="H2329" s="28">
        <f>G2329*D2329</f>
        <v/>
      </c>
      <c r="I2329" s="30">
        <f>SUMIFS(MasterSheet!L:L, MasterSheet!B:B, A2329, MasterSheet!D:D, B2329, MasterSheet!H:H, C2329)</f>
        <v/>
      </c>
      <c r="J2329" s="30">
        <f>I2329*D2329</f>
        <v/>
      </c>
      <c r="K2329" s="23">
        <f>UPPER(VLOOKUP(C2329,MasterSheet!H:U,14,))</f>
        <v/>
      </c>
    </row>
    <row r="2330">
      <c r="A2330" s="23" t="inlineStr">
        <is>
          <t>EED118504</t>
        </is>
      </c>
      <c r="B2330" s="32" t="n">
        <v>45903</v>
      </c>
      <c r="C2330" s="23" t="n">
        <v>353271</v>
      </c>
      <c r="D2330" s="23">
        <f>_xlfn.XLOOKUP(C2330,MasterSheet!H:H,MasterSheet!F:F)</f>
        <v/>
      </c>
      <c r="E2330" s="24">
        <f>SUMIFS(MasterSheet!J:J, MasterSheet!B:B, A2330, MasterSheet!D:D, B2330, MasterSheet!H:H, C2330)</f>
        <v/>
      </c>
      <c r="F2330" s="24">
        <f>E2330*D2330</f>
        <v/>
      </c>
      <c r="G2330" s="28">
        <f>SUMIFS(MasterSheet!K:K, MasterSheet!B:B, A2330, MasterSheet!D:D, B2330, MasterSheet!H:H, C2330)</f>
        <v/>
      </c>
      <c r="H2330" s="28">
        <f>G2330*D2330</f>
        <v/>
      </c>
      <c r="I2330" s="30">
        <f>SUMIFS(MasterSheet!L:L, MasterSheet!B:B, A2330, MasterSheet!D:D, B2330, MasterSheet!H:H, C2330)</f>
        <v/>
      </c>
      <c r="J2330" s="30">
        <f>I2330*D2330</f>
        <v/>
      </c>
      <c r="K2330" s="23">
        <f>UPPER(VLOOKUP(C2330,MasterSheet!H:U,14,))</f>
        <v/>
      </c>
    </row>
    <row r="2331">
      <c r="A2331" s="23" t="inlineStr">
        <is>
          <t>EED118504</t>
        </is>
      </c>
      <c r="B2331" s="32" t="n">
        <v>45903</v>
      </c>
      <c r="C2331" s="23" t="n">
        <v>356418</v>
      </c>
      <c r="D2331" s="23">
        <f>_xlfn.XLOOKUP(C2331,MasterSheet!H:H,MasterSheet!F:F)</f>
        <v/>
      </c>
      <c r="E2331" s="24">
        <f>SUMIFS(MasterSheet!J:J, MasterSheet!B:B, A2331, MasterSheet!D:D, B2331, MasterSheet!H:H, C2331)</f>
        <v/>
      </c>
      <c r="F2331" s="24">
        <f>E2331*D2331</f>
        <v/>
      </c>
      <c r="G2331" s="28">
        <f>SUMIFS(MasterSheet!K:K, MasterSheet!B:B, A2331, MasterSheet!D:D, B2331, MasterSheet!H:H, C2331)</f>
        <v/>
      </c>
      <c r="H2331" s="28">
        <f>G2331*D2331</f>
        <v/>
      </c>
      <c r="I2331" s="30">
        <f>SUMIFS(MasterSheet!L:L, MasterSheet!B:B, A2331, MasterSheet!D:D, B2331, MasterSheet!H:H, C2331)</f>
        <v/>
      </c>
      <c r="J2331" s="30">
        <f>I2331*D2331</f>
        <v/>
      </c>
      <c r="K2331" s="23">
        <f>UPPER(VLOOKUP(C2331,MasterSheet!H:U,14,))</f>
        <v/>
      </c>
    </row>
    <row r="2332">
      <c r="A2332" s="23" t="inlineStr">
        <is>
          <t>EED118504</t>
        </is>
      </c>
      <c r="B2332" s="32" t="n">
        <v>45903</v>
      </c>
      <c r="C2332" s="23" t="n">
        <v>362605</v>
      </c>
      <c r="D2332" s="23">
        <f>_xlfn.XLOOKUP(C2332,MasterSheet!H:H,MasterSheet!F:F)</f>
        <v/>
      </c>
      <c r="E2332" s="24">
        <f>SUMIFS(MasterSheet!J:J, MasterSheet!B:B, A2332, MasterSheet!D:D, B2332, MasterSheet!H:H, C2332)</f>
        <v/>
      </c>
      <c r="F2332" s="24">
        <f>E2332*D2332</f>
        <v/>
      </c>
      <c r="G2332" s="28">
        <f>SUMIFS(MasterSheet!K:K, MasterSheet!B:B, A2332, MasterSheet!D:D, B2332, MasterSheet!H:H, C2332)</f>
        <v/>
      </c>
      <c r="H2332" s="28">
        <f>G2332*D2332</f>
        <v/>
      </c>
      <c r="I2332" s="30">
        <f>SUMIFS(MasterSheet!L:L, MasterSheet!B:B, A2332, MasterSheet!D:D, B2332, MasterSheet!H:H, C2332)</f>
        <v/>
      </c>
      <c r="J2332" s="30">
        <f>I2332*D2332</f>
        <v/>
      </c>
      <c r="K2332" s="23">
        <f>UPPER(VLOOKUP(C2332,MasterSheet!H:U,14,))</f>
        <v/>
      </c>
    </row>
    <row r="2333">
      <c r="A2333" s="23" t="inlineStr">
        <is>
          <t>EED118504</t>
        </is>
      </c>
      <c r="B2333" s="32" t="n">
        <v>45903</v>
      </c>
      <c r="C2333" s="23" t="n">
        <v>369332</v>
      </c>
      <c r="D2333" s="23">
        <f>_xlfn.XLOOKUP(C2333,MasterSheet!H:H,MasterSheet!F:F)</f>
        <v/>
      </c>
      <c r="E2333" s="24">
        <f>SUMIFS(MasterSheet!J:J, MasterSheet!B:B, A2333, MasterSheet!D:D, B2333, MasterSheet!H:H, C2333)</f>
        <v/>
      </c>
      <c r="F2333" s="24">
        <f>E2333*D2333</f>
        <v/>
      </c>
      <c r="G2333" s="28">
        <f>SUMIFS(MasterSheet!K:K, MasterSheet!B:B, A2333, MasterSheet!D:D, B2333, MasterSheet!H:H, C2333)</f>
        <v/>
      </c>
      <c r="H2333" s="28">
        <f>G2333*D2333</f>
        <v/>
      </c>
      <c r="I2333" s="30">
        <f>SUMIFS(MasterSheet!L:L, MasterSheet!B:B, A2333, MasterSheet!D:D, B2333, MasterSheet!H:H, C2333)</f>
        <v/>
      </c>
      <c r="J2333" s="30">
        <f>I2333*D2333</f>
        <v/>
      </c>
      <c r="K2333" s="23">
        <f>UPPER(VLOOKUP(C2333,MasterSheet!H:U,14,))</f>
        <v/>
      </c>
    </row>
    <row r="2334">
      <c r="A2334" s="23" t="inlineStr">
        <is>
          <t>EED118504</t>
        </is>
      </c>
      <c r="B2334" s="32" t="n">
        <v>45903</v>
      </c>
      <c r="C2334" s="23" t="n">
        <v>369347</v>
      </c>
      <c r="D2334" s="23">
        <f>_xlfn.XLOOKUP(C2334,MasterSheet!H:H,MasterSheet!F:F)</f>
        <v/>
      </c>
      <c r="E2334" s="24">
        <f>SUMIFS(MasterSheet!J:J, MasterSheet!B:B, A2334, MasterSheet!D:D, B2334, MasterSheet!H:H, C2334)</f>
        <v/>
      </c>
      <c r="F2334" s="24">
        <f>E2334*D2334</f>
        <v/>
      </c>
      <c r="G2334" s="28">
        <f>SUMIFS(MasterSheet!K:K, MasterSheet!B:B, A2334, MasterSheet!D:D, B2334, MasterSheet!H:H, C2334)</f>
        <v/>
      </c>
      <c r="H2334" s="28">
        <f>G2334*D2334</f>
        <v/>
      </c>
      <c r="I2334" s="30">
        <f>SUMIFS(MasterSheet!L:L, MasterSheet!B:B, A2334, MasterSheet!D:D, B2334, MasterSheet!H:H, C2334)</f>
        <v/>
      </c>
      <c r="J2334" s="30">
        <f>I2334*D2334</f>
        <v/>
      </c>
      <c r="K2334" s="23">
        <f>UPPER(VLOOKUP(C2334,MasterSheet!H:U,14,))</f>
        <v/>
      </c>
    </row>
    <row r="2335">
      <c r="A2335" s="23" t="inlineStr">
        <is>
          <t>EED118504</t>
        </is>
      </c>
      <c r="B2335" s="32" t="n">
        <v>45903</v>
      </c>
      <c r="C2335" s="23" t="n">
        <v>372706</v>
      </c>
      <c r="D2335" s="23">
        <f>_xlfn.XLOOKUP(C2335,MasterSheet!H:H,MasterSheet!F:F)</f>
        <v/>
      </c>
      <c r="E2335" s="24">
        <f>SUMIFS(MasterSheet!J:J, MasterSheet!B:B, A2335, MasterSheet!D:D, B2335, MasterSheet!H:H, C2335)</f>
        <v/>
      </c>
      <c r="F2335" s="24">
        <f>E2335*D2335</f>
        <v/>
      </c>
      <c r="G2335" s="28">
        <f>SUMIFS(MasterSheet!K:K, MasterSheet!B:B, A2335, MasterSheet!D:D, B2335, MasterSheet!H:H, C2335)</f>
        <v/>
      </c>
      <c r="H2335" s="28">
        <f>G2335*D2335</f>
        <v/>
      </c>
      <c r="I2335" s="30">
        <f>SUMIFS(MasterSheet!L:L, MasterSheet!B:B, A2335, MasterSheet!D:D, B2335, MasterSheet!H:H, C2335)</f>
        <v/>
      </c>
      <c r="J2335" s="30">
        <f>I2335*D2335</f>
        <v/>
      </c>
      <c r="K2335" s="23">
        <f>UPPER(VLOOKUP(C2335,MasterSheet!H:U,14,))</f>
        <v/>
      </c>
    </row>
    <row r="2336">
      <c r="A2336" s="23" t="inlineStr">
        <is>
          <t>EED118504</t>
        </is>
      </c>
      <c r="B2336" s="32" t="n">
        <v>45903</v>
      </c>
      <c r="C2336" s="23" t="n">
        <v>400108</v>
      </c>
      <c r="D2336" s="23">
        <f>_xlfn.XLOOKUP(C2336,MasterSheet!H:H,MasterSheet!F:F)</f>
        <v/>
      </c>
      <c r="E2336" s="24">
        <f>SUMIFS(MasterSheet!J:J, MasterSheet!B:B, A2336, MasterSheet!D:D, B2336, MasterSheet!H:H, C2336)</f>
        <v/>
      </c>
      <c r="F2336" s="24">
        <f>E2336*D2336</f>
        <v/>
      </c>
      <c r="G2336" s="28">
        <f>SUMIFS(MasterSheet!K:K, MasterSheet!B:B, A2336, MasterSheet!D:D, B2336, MasterSheet!H:H, C2336)</f>
        <v/>
      </c>
      <c r="H2336" s="28">
        <f>G2336*D2336</f>
        <v/>
      </c>
      <c r="I2336" s="30">
        <f>SUMIFS(MasterSheet!L:L, MasterSheet!B:B, A2336, MasterSheet!D:D, B2336, MasterSheet!H:H, C2336)</f>
        <v/>
      </c>
      <c r="J2336" s="30">
        <f>I2336*D2336</f>
        <v/>
      </c>
      <c r="K2336" s="23">
        <f>UPPER(VLOOKUP(C2336,MasterSheet!H:U,14,))</f>
        <v/>
      </c>
    </row>
    <row r="2337">
      <c r="A2337" s="23" t="inlineStr">
        <is>
          <t>EED118504</t>
        </is>
      </c>
      <c r="B2337" s="32" t="n">
        <v>45903</v>
      </c>
      <c r="C2337" s="23" t="n">
        <v>400113</v>
      </c>
      <c r="D2337" s="23">
        <f>_xlfn.XLOOKUP(C2337,MasterSheet!H:H,MasterSheet!F:F)</f>
        <v/>
      </c>
      <c r="E2337" s="24">
        <f>SUMIFS(MasterSheet!J:J, MasterSheet!B:B, A2337, MasterSheet!D:D, B2337, MasterSheet!H:H, C2337)</f>
        <v/>
      </c>
      <c r="F2337" s="24">
        <f>E2337*D2337</f>
        <v/>
      </c>
      <c r="G2337" s="28">
        <f>SUMIFS(MasterSheet!K:K, MasterSheet!B:B, A2337, MasterSheet!D:D, B2337, MasterSheet!H:H, C2337)</f>
        <v/>
      </c>
      <c r="H2337" s="28">
        <f>G2337*D2337</f>
        <v/>
      </c>
      <c r="I2337" s="30">
        <f>SUMIFS(MasterSheet!L:L, MasterSheet!B:B, A2337, MasterSheet!D:D, B2337, MasterSheet!H:H, C2337)</f>
        <v/>
      </c>
      <c r="J2337" s="30">
        <f>I2337*D2337</f>
        <v/>
      </c>
      <c r="K2337" s="23">
        <f>UPPER(VLOOKUP(C2337,MasterSheet!H:U,14,))</f>
        <v/>
      </c>
    </row>
    <row r="2338">
      <c r="A2338" s="23" t="inlineStr">
        <is>
          <t>EED118504</t>
        </is>
      </c>
      <c r="B2338" s="32" t="n">
        <v>45903</v>
      </c>
      <c r="C2338" s="23" t="n">
        <v>400120</v>
      </c>
      <c r="D2338" s="23">
        <f>_xlfn.XLOOKUP(C2338,MasterSheet!H:H,MasterSheet!F:F)</f>
        <v/>
      </c>
      <c r="E2338" s="24">
        <f>SUMIFS(MasterSheet!J:J, MasterSheet!B:B, A2338, MasterSheet!D:D, B2338, MasterSheet!H:H, C2338)</f>
        <v/>
      </c>
      <c r="F2338" s="24">
        <f>E2338*D2338</f>
        <v/>
      </c>
      <c r="G2338" s="28">
        <f>SUMIFS(MasterSheet!K:K, MasterSheet!B:B, A2338, MasterSheet!D:D, B2338, MasterSheet!H:H, C2338)</f>
        <v/>
      </c>
      <c r="H2338" s="28">
        <f>G2338*D2338</f>
        <v/>
      </c>
      <c r="I2338" s="30">
        <f>SUMIFS(MasterSheet!L:L, MasterSheet!B:B, A2338, MasterSheet!D:D, B2338, MasterSheet!H:H, C2338)</f>
        <v/>
      </c>
      <c r="J2338" s="30">
        <f>I2338*D2338</f>
        <v/>
      </c>
      <c r="K2338" s="23">
        <f>UPPER(VLOOKUP(C2338,MasterSheet!H:U,14,))</f>
        <v/>
      </c>
    </row>
    <row r="2339">
      <c r="A2339" s="23" t="inlineStr">
        <is>
          <t>EED118504</t>
        </is>
      </c>
      <c r="B2339" s="32" t="n">
        <v>45903</v>
      </c>
      <c r="C2339" s="23" t="n">
        <v>400125</v>
      </c>
      <c r="D2339" s="23">
        <f>_xlfn.XLOOKUP(C2339,MasterSheet!H:H,MasterSheet!F:F)</f>
        <v/>
      </c>
      <c r="E2339" s="24">
        <f>SUMIFS(MasterSheet!J:J, MasterSheet!B:B, A2339, MasterSheet!D:D, B2339, MasterSheet!H:H, C2339)</f>
        <v/>
      </c>
      <c r="F2339" s="24">
        <f>E2339*D2339</f>
        <v/>
      </c>
      <c r="G2339" s="28">
        <f>SUMIFS(MasterSheet!K:K, MasterSheet!B:B, A2339, MasterSheet!D:D, B2339, MasterSheet!H:H, C2339)</f>
        <v/>
      </c>
      <c r="H2339" s="28">
        <f>G2339*D2339</f>
        <v/>
      </c>
      <c r="I2339" s="30">
        <f>SUMIFS(MasterSheet!L:L, MasterSheet!B:B, A2339, MasterSheet!D:D, B2339, MasterSheet!H:H, C2339)</f>
        <v/>
      </c>
      <c r="J2339" s="30">
        <f>I2339*D2339</f>
        <v/>
      </c>
      <c r="K2339" s="23">
        <f>UPPER(VLOOKUP(C2339,MasterSheet!H:U,14,))</f>
        <v/>
      </c>
    </row>
    <row r="2340">
      <c r="A2340" s="23" t="inlineStr">
        <is>
          <t>EED118504</t>
        </is>
      </c>
      <c r="B2340" s="32" t="n">
        <v>45903</v>
      </c>
      <c r="C2340" s="23" t="n">
        <v>400128</v>
      </c>
      <c r="D2340" s="23">
        <f>_xlfn.XLOOKUP(C2340,MasterSheet!H:H,MasterSheet!F:F)</f>
        <v/>
      </c>
      <c r="E2340" s="24">
        <f>SUMIFS(MasterSheet!J:J, MasterSheet!B:B, A2340, MasterSheet!D:D, B2340, MasterSheet!H:H, C2340)</f>
        <v/>
      </c>
      <c r="F2340" s="24">
        <f>E2340*D2340</f>
        <v/>
      </c>
      <c r="G2340" s="28">
        <f>SUMIFS(MasterSheet!K:K, MasterSheet!B:B, A2340, MasterSheet!D:D, B2340, MasterSheet!H:H, C2340)</f>
        <v/>
      </c>
      <c r="H2340" s="28">
        <f>G2340*D2340</f>
        <v/>
      </c>
      <c r="I2340" s="30">
        <f>SUMIFS(MasterSheet!L:L, MasterSheet!B:B, A2340, MasterSheet!D:D, B2340, MasterSheet!H:H, C2340)</f>
        <v/>
      </c>
      <c r="J2340" s="30">
        <f>I2340*D2340</f>
        <v/>
      </c>
      <c r="K2340" s="23">
        <f>UPPER(VLOOKUP(C2340,MasterSheet!H:U,14,))</f>
        <v/>
      </c>
    </row>
    <row r="2341">
      <c r="A2341" s="23" t="inlineStr">
        <is>
          <t>EED118504</t>
        </is>
      </c>
      <c r="B2341" s="32" t="n">
        <v>45903</v>
      </c>
      <c r="C2341" s="23" t="n">
        <v>400143</v>
      </c>
      <c r="D2341" s="23">
        <f>_xlfn.XLOOKUP(C2341,MasterSheet!H:H,MasterSheet!F:F)</f>
        <v/>
      </c>
      <c r="E2341" s="24">
        <f>SUMIFS(MasterSheet!J:J, MasterSheet!B:B, A2341, MasterSheet!D:D, B2341, MasterSheet!H:H, C2341)</f>
        <v/>
      </c>
      <c r="F2341" s="24">
        <f>E2341*D2341</f>
        <v/>
      </c>
      <c r="G2341" s="28">
        <f>SUMIFS(MasterSheet!K:K, MasterSheet!B:B, A2341, MasterSheet!D:D, B2341, MasterSheet!H:H, C2341)</f>
        <v/>
      </c>
      <c r="H2341" s="28">
        <f>G2341*D2341</f>
        <v/>
      </c>
      <c r="I2341" s="30">
        <f>SUMIFS(MasterSheet!L:L, MasterSheet!B:B, A2341, MasterSheet!D:D, B2341, MasterSheet!H:H, C2341)</f>
        <v/>
      </c>
      <c r="J2341" s="30">
        <f>I2341*D2341</f>
        <v/>
      </c>
      <c r="K2341" s="23">
        <f>UPPER(VLOOKUP(C2341,MasterSheet!H:U,14,))</f>
        <v/>
      </c>
    </row>
    <row r="2342">
      <c r="A2342" s="23" t="inlineStr">
        <is>
          <t>EED118504</t>
        </is>
      </c>
      <c r="B2342" s="32" t="n">
        <v>45903</v>
      </c>
      <c r="C2342" s="23" t="n">
        <v>400158</v>
      </c>
      <c r="D2342" s="23">
        <f>_xlfn.XLOOKUP(C2342,MasterSheet!H:H,MasterSheet!F:F)</f>
        <v/>
      </c>
      <c r="E2342" s="24">
        <f>SUMIFS(MasterSheet!J:J, MasterSheet!B:B, A2342, MasterSheet!D:D, B2342, MasterSheet!H:H, C2342)</f>
        <v/>
      </c>
      <c r="F2342" s="24">
        <f>E2342*D2342</f>
        <v/>
      </c>
      <c r="G2342" s="28">
        <f>SUMIFS(MasterSheet!K:K, MasterSheet!B:B, A2342, MasterSheet!D:D, B2342, MasterSheet!H:H, C2342)</f>
        <v/>
      </c>
      <c r="H2342" s="28">
        <f>G2342*D2342</f>
        <v/>
      </c>
      <c r="I2342" s="30">
        <f>SUMIFS(MasterSheet!L:L, MasterSheet!B:B, A2342, MasterSheet!D:D, B2342, MasterSheet!H:H, C2342)</f>
        <v/>
      </c>
      <c r="J2342" s="30">
        <f>I2342*D2342</f>
        <v/>
      </c>
      <c r="K2342" s="23">
        <f>UPPER(VLOOKUP(C2342,MasterSheet!H:U,14,))</f>
        <v/>
      </c>
    </row>
    <row r="2343">
      <c r="A2343" s="23" t="inlineStr">
        <is>
          <t>EED118504</t>
        </is>
      </c>
      <c r="B2343" s="32" t="n">
        <v>45903</v>
      </c>
      <c r="C2343" s="23" t="n">
        <v>400162</v>
      </c>
      <c r="D2343" s="23">
        <f>_xlfn.XLOOKUP(C2343,MasterSheet!H:H,MasterSheet!F:F)</f>
        <v/>
      </c>
      <c r="E2343" s="24">
        <f>SUMIFS(MasterSheet!J:J, MasterSheet!B:B, A2343, MasterSheet!D:D, B2343, MasterSheet!H:H, C2343)</f>
        <v/>
      </c>
      <c r="F2343" s="24">
        <f>E2343*D2343</f>
        <v/>
      </c>
      <c r="G2343" s="28">
        <f>SUMIFS(MasterSheet!K:K, MasterSheet!B:B, A2343, MasterSheet!D:D, B2343, MasterSheet!H:H, C2343)</f>
        <v/>
      </c>
      <c r="H2343" s="28">
        <f>G2343*D2343</f>
        <v/>
      </c>
      <c r="I2343" s="30">
        <f>SUMIFS(MasterSheet!L:L, MasterSheet!B:B, A2343, MasterSheet!D:D, B2343, MasterSheet!H:H, C2343)</f>
        <v/>
      </c>
      <c r="J2343" s="30">
        <f>I2343*D2343</f>
        <v/>
      </c>
      <c r="K2343" s="23">
        <f>UPPER(VLOOKUP(C2343,MasterSheet!H:U,14,))</f>
        <v/>
      </c>
    </row>
    <row r="2344">
      <c r="A2344" s="23" t="inlineStr">
        <is>
          <t>EED118504</t>
        </is>
      </c>
      <c r="B2344" s="32" t="n">
        <v>45903</v>
      </c>
      <c r="C2344" s="23" t="n">
        <v>400172</v>
      </c>
      <c r="D2344" s="23">
        <f>_xlfn.XLOOKUP(C2344,MasterSheet!H:H,MasterSheet!F:F)</f>
        <v/>
      </c>
      <c r="E2344" s="24">
        <f>SUMIFS(MasterSheet!J:J, MasterSheet!B:B, A2344, MasterSheet!D:D, B2344, MasterSheet!H:H, C2344)</f>
        <v/>
      </c>
      <c r="F2344" s="24">
        <f>E2344*D2344</f>
        <v/>
      </c>
      <c r="G2344" s="28">
        <f>SUMIFS(MasterSheet!K:K, MasterSheet!B:B, A2344, MasterSheet!D:D, B2344, MasterSheet!H:H, C2344)</f>
        <v/>
      </c>
      <c r="H2344" s="28">
        <f>G2344*D2344</f>
        <v/>
      </c>
      <c r="I2344" s="30">
        <f>SUMIFS(MasterSheet!L:L, MasterSheet!B:B, A2344, MasterSheet!D:D, B2344, MasterSheet!H:H, C2344)</f>
        <v/>
      </c>
      <c r="J2344" s="30">
        <f>I2344*D2344</f>
        <v/>
      </c>
      <c r="K2344" s="23">
        <f>UPPER(VLOOKUP(C2344,MasterSheet!H:U,14,))</f>
        <v/>
      </c>
    </row>
    <row r="2345">
      <c r="A2345" s="23" t="inlineStr">
        <is>
          <t>EED118504</t>
        </is>
      </c>
      <c r="B2345" s="32" t="n">
        <v>45903</v>
      </c>
      <c r="C2345" s="23" t="n">
        <v>400209</v>
      </c>
      <c r="D2345" s="23">
        <f>_xlfn.XLOOKUP(C2345,MasterSheet!H:H,MasterSheet!F:F)</f>
        <v/>
      </c>
      <c r="E2345" s="24">
        <f>SUMIFS(MasterSheet!J:J, MasterSheet!B:B, A2345, MasterSheet!D:D, B2345, MasterSheet!H:H, C2345)</f>
        <v/>
      </c>
      <c r="F2345" s="24">
        <f>E2345*D2345</f>
        <v/>
      </c>
      <c r="G2345" s="28">
        <f>SUMIFS(MasterSheet!K:K, MasterSheet!B:B, A2345, MasterSheet!D:D, B2345, MasterSheet!H:H, C2345)</f>
        <v/>
      </c>
      <c r="H2345" s="28">
        <f>G2345*D2345</f>
        <v/>
      </c>
      <c r="I2345" s="30">
        <f>SUMIFS(MasterSheet!L:L, MasterSheet!B:B, A2345, MasterSheet!D:D, B2345, MasterSheet!H:H, C2345)</f>
        <v/>
      </c>
      <c r="J2345" s="30">
        <f>I2345*D2345</f>
        <v/>
      </c>
      <c r="K2345" s="23">
        <f>UPPER(VLOOKUP(C2345,MasterSheet!H:U,14,))</f>
        <v/>
      </c>
    </row>
    <row r="2346">
      <c r="A2346" s="23" t="inlineStr">
        <is>
          <t>EED118504</t>
        </is>
      </c>
      <c r="B2346" s="32" t="n">
        <v>45903</v>
      </c>
      <c r="C2346" s="23" t="n">
        <v>400219</v>
      </c>
      <c r="D2346" s="23">
        <f>_xlfn.XLOOKUP(C2346,MasterSheet!H:H,MasterSheet!F:F)</f>
        <v/>
      </c>
      <c r="E2346" s="24">
        <f>SUMIFS(MasterSheet!J:J, MasterSheet!B:B, A2346, MasterSheet!D:D, B2346, MasterSheet!H:H, C2346)</f>
        <v/>
      </c>
      <c r="F2346" s="24">
        <f>E2346*D2346</f>
        <v/>
      </c>
      <c r="G2346" s="28">
        <f>SUMIFS(MasterSheet!K:K, MasterSheet!B:B, A2346, MasterSheet!D:D, B2346, MasterSheet!H:H, C2346)</f>
        <v/>
      </c>
      <c r="H2346" s="28">
        <f>G2346*D2346</f>
        <v/>
      </c>
      <c r="I2346" s="30">
        <f>SUMIFS(MasterSheet!L:L, MasterSheet!B:B, A2346, MasterSheet!D:D, B2346, MasterSheet!H:H, C2346)</f>
        <v/>
      </c>
      <c r="J2346" s="30">
        <f>I2346*D2346</f>
        <v/>
      </c>
      <c r="K2346" s="23">
        <f>UPPER(VLOOKUP(C2346,MasterSheet!H:U,14,))</f>
        <v/>
      </c>
    </row>
    <row r="2347">
      <c r="A2347" s="23" t="inlineStr">
        <is>
          <t>EED118504</t>
        </is>
      </c>
      <c r="B2347" s="32" t="n">
        <v>45903</v>
      </c>
      <c r="C2347" s="23" t="n">
        <v>400220</v>
      </c>
      <c r="D2347" s="23">
        <f>_xlfn.XLOOKUP(C2347,MasterSheet!H:H,MasterSheet!F:F)</f>
        <v/>
      </c>
      <c r="E2347" s="24">
        <f>SUMIFS(MasterSheet!J:J, MasterSheet!B:B, A2347, MasterSheet!D:D, B2347, MasterSheet!H:H, C2347)</f>
        <v/>
      </c>
      <c r="F2347" s="24">
        <f>E2347*D2347</f>
        <v/>
      </c>
      <c r="G2347" s="28">
        <f>SUMIFS(MasterSheet!K:K, MasterSheet!B:B, A2347, MasterSheet!D:D, B2347, MasterSheet!H:H, C2347)</f>
        <v/>
      </c>
      <c r="H2347" s="28">
        <f>G2347*D2347</f>
        <v/>
      </c>
      <c r="I2347" s="30">
        <f>SUMIFS(MasterSheet!L:L, MasterSheet!B:B, A2347, MasterSheet!D:D, B2347, MasterSheet!H:H, C2347)</f>
        <v/>
      </c>
      <c r="J2347" s="30">
        <f>I2347*D2347</f>
        <v/>
      </c>
      <c r="K2347" s="23">
        <f>UPPER(VLOOKUP(C2347,MasterSheet!H:U,14,))</f>
        <v/>
      </c>
    </row>
    <row r="2348">
      <c r="A2348" s="23" t="inlineStr">
        <is>
          <t>EED118504</t>
        </is>
      </c>
      <c r="B2348" s="32" t="n">
        <v>45903</v>
      </c>
      <c r="C2348" s="23" t="n">
        <v>400259</v>
      </c>
      <c r="D2348" s="23">
        <f>_xlfn.XLOOKUP(C2348,MasterSheet!H:H,MasterSheet!F:F)</f>
        <v/>
      </c>
      <c r="E2348" s="24">
        <f>SUMIFS(MasterSheet!J:J, MasterSheet!B:B, A2348, MasterSheet!D:D, B2348, MasterSheet!H:H, C2348)</f>
        <v/>
      </c>
      <c r="F2348" s="24">
        <f>E2348*D2348</f>
        <v/>
      </c>
      <c r="G2348" s="28">
        <f>SUMIFS(MasterSheet!K:K, MasterSheet!B:B, A2348, MasterSheet!D:D, B2348, MasterSheet!H:H, C2348)</f>
        <v/>
      </c>
      <c r="H2348" s="28">
        <f>G2348*D2348</f>
        <v/>
      </c>
      <c r="I2348" s="30">
        <f>SUMIFS(MasterSheet!L:L, MasterSheet!B:B, A2348, MasterSheet!D:D, B2348, MasterSheet!H:H, C2348)</f>
        <v/>
      </c>
      <c r="J2348" s="30">
        <f>I2348*D2348</f>
        <v/>
      </c>
      <c r="K2348" s="23">
        <f>UPPER(VLOOKUP(C2348,MasterSheet!H:U,14,))</f>
        <v/>
      </c>
    </row>
    <row r="2349">
      <c r="A2349" s="23" t="inlineStr">
        <is>
          <t>EED118504</t>
        </is>
      </c>
      <c r="B2349" s="32" t="n">
        <v>45903</v>
      </c>
      <c r="C2349" s="23" t="n">
        <v>400334</v>
      </c>
      <c r="D2349" s="23">
        <f>_xlfn.XLOOKUP(C2349,MasterSheet!H:H,MasterSheet!F:F)</f>
        <v/>
      </c>
      <c r="E2349" s="24">
        <f>SUMIFS(MasterSheet!J:J, MasterSheet!B:B, A2349, MasterSheet!D:D, B2349, MasterSheet!H:H, C2349)</f>
        <v/>
      </c>
      <c r="F2349" s="24">
        <f>E2349*D2349</f>
        <v/>
      </c>
      <c r="G2349" s="28">
        <f>SUMIFS(MasterSheet!K:K, MasterSheet!B:B, A2349, MasterSheet!D:D, B2349, MasterSheet!H:H, C2349)</f>
        <v/>
      </c>
      <c r="H2349" s="28">
        <f>G2349*D2349</f>
        <v/>
      </c>
      <c r="I2349" s="30">
        <f>SUMIFS(MasterSheet!L:L, MasterSheet!B:B, A2349, MasterSheet!D:D, B2349, MasterSheet!H:H, C2349)</f>
        <v/>
      </c>
      <c r="J2349" s="30">
        <f>I2349*D2349</f>
        <v/>
      </c>
      <c r="K2349" s="23">
        <f>UPPER(VLOOKUP(C2349,MasterSheet!H:U,14,))</f>
        <v/>
      </c>
    </row>
    <row r="2350">
      <c r="A2350" s="23" t="inlineStr">
        <is>
          <t>EED118504</t>
        </is>
      </c>
      <c r="B2350" s="32" t="n">
        <v>45903</v>
      </c>
      <c r="C2350" s="23" t="n">
        <v>422302</v>
      </c>
      <c r="D2350" s="23">
        <f>_xlfn.XLOOKUP(C2350,MasterSheet!H:H,MasterSheet!F:F)</f>
        <v/>
      </c>
      <c r="E2350" s="24">
        <f>SUMIFS(MasterSheet!J:J, MasterSheet!B:B, A2350, MasterSheet!D:D, B2350, MasterSheet!H:H, C2350)</f>
        <v/>
      </c>
      <c r="F2350" s="24">
        <f>E2350*D2350</f>
        <v/>
      </c>
      <c r="G2350" s="28">
        <f>SUMIFS(MasterSheet!K:K, MasterSheet!B:B, A2350, MasterSheet!D:D, B2350, MasterSheet!H:H, C2350)</f>
        <v/>
      </c>
      <c r="H2350" s="28">
        <f>G2350*D2350</f>
        <v/>
      </c>
      <c r="I2350" s="30">
        <f>SUMIFS(MasterSheet!L:L, MasterSheet!B:B, A2350, MasterSheet!D:D, B2350, MasterSheet!H:H, C2350)</f>
        <v/>
      </c>
      <c r="J2350" s="30">
        <f>I2350*D2350</f>
        <v/>
      </c>
      <c r="K2350" s="23">
        <f>UPPER(VLOOKUP(C2350,MasterSheet!H:U,14,))</f>
        <v/>
      </c>
    </row>
    <row r="2351">
      <c r="A2351" s="23" t="inlineStr">
        <is>
          <t>EED118504</t>
        </is>
      </c>
      <c r="B2351" s="32" t="n">
        <v>45903</v>
      </c>
      <c r="C2351" s="23" t="n">
        <v>423303</v>
      </c>
      <c r="D2351" s="23">
        <f>_xlfn.XLOOKUP(C2351,MasterSheet!H:H,MasterSheet!F:F)</f>
        <v/>
      </c>
      <c r="E2351" s="24">
        <f>SUMIFS(MasterSheet!J:J, MasterSheet!B:B, A2351, MasterSheet!D:D, B2351, MasterSheet!H:H, C2351)</f>
        <v/>
      </c>
      <c r="F2351" s="24">
        <f>E2351*D2351</f>
        <v/>
      </c>
      <c r="G2351" s="28">
        <f>SUMIFS(MasterSheet!K:K, MasterSheet!B:B, A2351, MasterSheet!D:D, B2351, MasterSheet!H:H, C2351)</f>
        <v/>
      </c>
      <c r="H2351" s="28">
        <f>G2351*D2351</f>
        <v/>
      </c>
      <c r="I2351" s="30">
        <f>SUMIFS(MasterSheet!L:L, MasterSheet!B:B, A2351, MasterSheet!D:D, B2351, MasterSheet!H:H, C2351)</f>
        <v/>
      </c>
      <c r="J2351" s="30">
        <f>I2351*D2351</f>
        <v/>
      </c>
      <c r="K2351" s="23">
        <f>UPPER(VLOOKUP(C2351,MasterSheet!H:U,14,))</f>
        <v/>
      </c>
    </row>
    <row r="2352">
      <c r="A2352" s="23" t="inlineStr">
        <is>
          <t>EED118504</t>
        </is>
      </c>
      <c r="B2352" s="32" t="n">
        <v>45903</v>
      </c>
      <c r="C2352" s="23" t="n">
        <v>423801</v>
      </c>
      <c r="D2352" s="23">
        <f>_xlfn.XLOOKUP(C2352,MasterSheet!H:H,MasterSheet!F:F)</f>
        <v/>
      </c>
      <c r="E2352" s="24">
        <f>SUMIFS(MasterSheet!J:J, MasterSheet!B:B, A2352, MasterSheet!D:D, B2352, MasterSheet!H:H, C2352)</f>
        <v/>
      </c>
      <c r="F2352" s="24">
        <f>E2352*D2352</f>
        <v/>
      </c>
      <c r="G2352" s="28">
        <f>SUMIFS(MasterSheet!K:K, MasterSheet!B:B, A2352, MasterSheet!D:D, B2352, MasterSheet!H:H, C2352)</f>
        <v/>
      </c>
      <c r="H2352" s="28">
        <f>G2352*D2352</f>
        <v/>
      </c>
      <c r="I2352" s="30">
        <f>SUMIFS(MasterSheet!L:L, MasterSheet!B:B, A2352, MasterSheet!D:D, B2352, MasterSheet!H:H, C2352)</f>
        <v/>
      </c>
      <c r="J2352" s="30">
        <f>I2352*D2352</f>
        <v/>
      </c>
      <c r="K2352" s="23">
        <f>UPPER(VLOOKUP(C2352,MasterSheet!H:U,14,))</f>
        <v/>
      </c>
    </row>
    <row r="2353">
      <c r="A2353" s="23" t="inlineStr">
        <is>
          <t>EED118504</t>
        </is>
      </c>
      <c r="B2353" s="32" t="n">
        <v>45903</v>
      </c>
      <c r="C2353" s="23" t="n">
        <v>424401</v>
      </c>
      <c r="D2353" s="23">
        <f>_xlfn.XLOOKUP(C2353,MasterSheet!H:H,MasterSheet!F:F)</f>
        <v/>
      </c>
      <c r="E2353" s="24">
        <f>SUMIFS(MasterSheet!J:J, MasterSheet!B:B, A2353, MasterSheet!D:D, B2353, MasterSheet!H:H, C2353)</f>
        <v/>
      </c>
      <c r="F2353" s="24">
        <f>E2353*D2353</f>
        <v/>
      </c>
      <c r="G2353" s="28">
        <f>SUMIFS(MasterSheet!K:K, MasterSheet!B:B, A2353, MasterSheet!D:D, B2353, MasterSheet!H:H, C2353)</f>
        <v/>
      </c>
      <c r="H2353" s="28">
        <f>G2353*D2353</f>
        <v/>
      </c>
      <c r="I2353" s="30">
        <f>SUMIFS(MasterSheet!L:L, MasterSheet!B:B, A2353, MasterSheet!D:D, B2353, MasterSheet!H:H, C2353)</f>
        <v/>
      </c>
      <c r="J2353" s="30">
        <f>I2353*D2353</f>
        <v/>
      </c>
      <c r="K2353" s="23">
        <f>UPPER(VLOOKUP(C2353,MasterSheet!H:U,14,))</f>
        <v/>
      </c>
    </row>
    <row r="2354">
      <c r="A2354" s="23" t="inlineStr">
        <is>
          <t>EED118504</t>
        </is>
      </c>
      <c r="B2354" s="32" t="n">
        <v>45903</v>
      </c>
      <c r="C2354" s="23" t="n">
        <v>424601</v>
      </c>
      <c r="D2354" s="23">
        <f>_xlfn.XLOOKUP(C2354,MasterSheet!H:H,MasterSheet!F:F)</f>
        <v/>
      </c>
      <c r="E2354" s="24">
        <f>SUMIFS(MasterSheet!J:J, MasterSheet!B:B, A2354, MasterSheet!D:D, B2354, MasterSheet!H:H, C2354)</f>
        <v/>
      </c>
      <c r="F2354" s="24">
        <f>E2354*D2354</f>
        <v/>
      </c>
      <c r="G2354" s="28">
        <f>SUMIFS(MasterSheet!K:K, MasterSheet!B:B, A2354, MasterSheet!D:D, B2354, MasterSheet!H:H, C2354)</f>
        <v/>
      </c>
      <c r="H2354" s="28">
        <f>G2354*D2354</f>
        <v/>
      </c>
      <c r="I2354" s="30">
        <f>SUMIFS(MasterSheet!L:L, MasterSheet!B:B, A2354, MasterSheet!D:D, B2354, MasterSheet!H:H, C2354)</f>
        <v/>
      </c>
      <c r="J2354" s="30">
        <f>I2354*D2354</f>
        <v/>
      </c>
      <c r="K2354" s="23">
        <f>UPPER(VLOOKUP(C2354,MasterSheet!H:U,14,))</f>
        <v/>
      </c>
    </row>
    <row r="2355">
      <c r="A2355" s="23" t="inlineStr">
        <is>
          <t>EED118504</t>
        </is>
      </c>
      <c r="B2355" s="32" t="n">
        <v>45903</v>
      </c>
      <c r="C2355" s="23" t="n">
        <v>574806</v>
      </c>
      <c r="D2355" s="23">
        <f>_xlfn.XLOOKUP(C2355,MasterSheet!H:H,MasterSheet!F:F)</f>
        <v/>
      </c>
      <c r="E2355" s="24">
        <f>SUMIFS(MasterSheet!J:J, MasterSheet!B:B, A2355, MasterSheet!D:D, B2355, MasterSheet!H:H, C2355)</f>
        <v/>
      </c>
      <c r="F2355" s="24">
        <f>E2355*D2355</f>
        <v/>
      </c>
      <c r="G2355" s="28">
        <f>SUMIFS(MasterSheet!K:K, MasterSheet!B:B, A2355, MasterSheet!D:D, B2355, MasterSheet!H:H, C2355)</f>
        <v/>
      </c>
      <c r="H2355" s="28">
        <f>G2355*D2355</f>
        <v/>
      </c>
      <c r="I2355" s="30">
        <f>SUMIFS(MasterSheet!L:L, MasterSheet!B:B, A2355, MasterSheet!D:D, B2355, MasterSheet!H:H, C2355)</f>
        <v/>
      </c>
      <c r="J2355" s="30">
        <f>I2355*D2355</f>
        <v/>
      </c>
      <c r="K2355" s="23">
        <f>UPPER(VLOOKUP(C2355,MasterSheet!H:U,14,))</f>
        <v/>
      </c>
    </row>
    <row r="2356">
      <c r="A2356" s="23" t="inlineStr">
        <is>
          <t>EED118504</t>
        </is>
      </c>
      <c r="B2356" s="32" t="n">
        <v>45903</v>
      </c>
      <c r="C2356" s="23" t="n">
        <v>606555</v>
      </c>
      <c r="D2356" s="23">
        <f>_xlfn.XLOOKUP(C2356,MasterSheet!H:H,MasterSheet!F:F)</f>
        <v/>
      </c>
      <c r="E2356" s="24">
        <f>SUMIFS(MasterSheet!J:J, MasterSheet!B:B, A2356, MasterSheet!D:D, B2356, MasterSheet!H:H, C2356)</f>
        <v/>
      </c>
      <c r="F2356" s="24">
        <f>E2356*D2356</f>
        <v/>
      </c>
      <c r="G2356" s="28">
        <f>SUMIFS(MasterSheet!K:K, MasterSheet!B:B, A2356, MasterSheet!D:D, B2356, MasterSheet!H:H, C2356)</f>
        <v/>
      </c>
      <c r="H2356" s="28">
        <f>G2356*D2356</f>
        <v/>
      </c>
      <c r="I2356" s="30">
        <f>SUMIFS(MasterSheet!L:L, MasterSheet!B:B, A2356, MasterSheet!D:D, B2356, MasterSheet!H:H, C2356)</f>
        <v/>
      </c>
      <c r="J2356" s="30">
        <f>I2356*D2356</f>
        <v/>
      </c>
      <c r="K2356" s="23">
        <f>UPPER(VLOOKUP(C2356,MasterSheet!H:U,14,))</f>
        <v/>
      </c>
    </row>
    <row r="2357">
      <c r="A2357" s="23" t="inlineStr">
        <is>
          <t>EED118504</t>
        </is>
      </c>
      <c r="B2357" s="32" t="n">
        <v>45903</v>
      </c>
      <c r="C2357" s="23" t="n">
        <v>633507</v>
      </c>
      <c r="D2357" s="23">
        <f>_xlfn.XLOOKUP(C2357,MasterSheet!H:H,MasterSheet!F:F)</f>
        <v/>
      </c>
      <c r="E2357" s="24">
        <f>SUMIFS(MasterSheet!J:J, MasterSheet!B:B, A2357, MasterSheet!D:D, B2357, MasterSheet!H:H, C2357)</f>
        <v/>
      </c>
      <c r="F2357" s="24">
        <f>E2357*D2357</f>
        <v/>
      </c>
      <c r="G2357" s="28">
        <f>SUMIFS(MasterSheet!K:K, MasterSheet!B:B, A2357, MasterSheet!D:D, B2357, MasterSheet!H:H, C2357)</f>
        <v/>
      </c>
      <c r="H2357" s="28">
        <f>G2357*D2357</f>
        <v/>
      </c>
      <c r="I2357" s="30">
        <f>SUMIFS(MasterSheet!L:L, MasterSheet!B:B, A2357, MasterSheet!D:D, B2357, MasterSheet!H:H, C2357)</f>
        <v/>
      </c>
      <c r="J2357" s="30">
        <f>I2357*D2357</f>
        <v/>
      </c>
      <c r="K2357" s="23">
        <f>UPPER(VLOOKUP(C2357,MasterSheet!H:U,14,))</f>
        <v/>
      </c>
    </row>
    <row r="2358">
      <c r="A2358" s="23" t="inlineStr">
        <is>
          <t>EED118504</t>
        </is>
      </c>
      <c r="B2358" s="32" t="n">
        <v>45903</v>
      </c>
      <c r="C2358" s="23" t="n">
        <v>675503</v>
      </c>
      <c r="D2358" s="23">
        <f>_xlfn.XLOOKUP(C2358,MasterSheet!H:H,MasterSheet!F:F)</f>
        <v/>
      </c>
      <c r="E2358" s="24">
        <f>SUMIFS(MasterSheet!J:J, MasterSheet!B:B, A2358, MasterSheet!D:D, B2358, MasterSheet!H:H, C2358)</f>
        <v/>
      </c>
      <c r="F2358" s="24">
        <f>E2358*D2358</f>
        <v/>
      </c>
      <c r="G2358" s="28">
        <f>SUMIFS(MasterSheet!K:K, MasterSheet!B:B, A2358, MasterSheet!D:D, B2358, MasterSheet!H:H, C2358)</f>
        <v/>
      </c>
      <c r="H2358" s="28">
        <f>G2358*D2358</f>
        <v/>
      </c>
      <c r="I2358" s="30">
        <f>SUMIFS(MasterSheet!L:L, MasterSheet!B:B, A2358, MasterSheet!D:D, B2358, MasterSheet!H:H, C2358)</f>
        <v/>
      </c>
      <c r="J2358" s="30">
        <f>I2358*D2358</f>
        <v/>
      </c>
      <c r="K2358" s="23">
        <f>UPPER(VLOOKUP(C2358,MasterSheet!H:U,14,))</f>
        <v/>
      </c>
    </row>
    <row r="2359">
      <c r="A2359" s="23" t="inlineStr">
        <is>
          <t>EED118504</t>
        </is>
      </c>
      <c r="B2359" s="32" t="n">
        <v>45903</v>
      </c>
      <c r="C2359" s="23" t="n">
        <v>834602</v>
      </c>
      <c r="D2359" s="23">
        <f>_xlfn.XLOOKUP(C2359,MasterSheet!H:H,MasterSheet!F:F)</f>
        <v/>
      </c>
      <c r="E2359" s="24">
        <f>SUMIFS(MasterSheet!J:J, MasterSheet!B:B, A2359, MasterSheet!D:D, B2359, MasterSheet!H:H, C2359)</f>
        <v/>
      </c>
      <c r="F2359" s="24">
        <f>E2359*D2359</f>
        <v/>
      </c>
      <c r="G2359" s="28">
        <f>SUMIFS(MasterSheet!K:K, MasterSheet!B:B, A2359, MasterSheet!D:D, B2359, MasterSheet!H:H, C2359)</f>
        <v/>
      </c>
      <c r="H2359" s="28">
        <f>G2359*D2359</f>
        <v/>
      </c>
      <c r="I2359" s="30">
        <f>SUMIFS(MasterSheet!L:L, MasterSheet!B:B, A2359, MasterSheet!D:D, B2359, MasterSheet!H:H, C2359)</f>
        <v/>
      </c>
      <c r="J2359" s="30">
        <f>I2359*D2359</f>
        <v/>
      </c>
      <c r="K2359" s="23">
        <f>UPPER(VLOOKUP(C2359,MasterSheet!H:U,14,))</f>
        <v/>
      </c>
    </row>
    <row r="2360">
      <c r="A2360" s="23" t="inlineStr">
        <is>
          <t>EED118504</t>
        </is>
      </c>
      <c r="B2360" s="32" t="n">
        <v>45903</v>
      </c>
      <c r="C2360" s="23" t="n">
        <v>936905</v>
      </c>
      <c r="D2360" s="23">
        <f>_xlfn.XLOOKUP(C2360,MasterSheet!H:H,MasterSheet!F:F)</f>
        <v/>
      </c>
      <c r="E2360" s="24">
        <f>SUMIFS(MasterSheet!J:J, MasterSheet!B:B, A2360, MasterSheet!D:D, B2360, MasterSheet!H:H, C2360)</f>
        <v/>
      </c>
      <c r="F2360" s="24">
        <f>E2360*D2360</f>
        <v/>
      </c>
      <c r="G2360" s="28">
        <f>SUMIFS(MasterSheet!K:K, MasterSheet!B:B, A2360, MasterSheet!D:D, B2360, MasterSheet!H:H, C2360)</f>
        <v/>
      </c>
      <c r="H2360" s="28">
        <f>G2360*D2360</f>
        <v/>
      </c>
      <c r="I2360" s="30">
        <f>SUMIFS(MasterSheet!L:L, MasterSheet!B:B, A2360, MasterSheet!D:D, B2360, MasterSheet!H:H, C2360)</f>
        <v/>
      </c>
      <c r="J2360" s="30">
        <f>I2360*D2360</f>
        <v/>
      </c>
      <c r="K2360" s="23">
        <f>UPPER(VLOOKUP(C2360,MasterSheet!H:U,14,))</f>
        <v/>
      </c>
    </row>
    <row r="2361">
      <c r="A2361" s="23" t="inlineStr">
        <is>
          <t>EED118651</t>
        </is>
      </c>
      <c r="B2361" s="32" t="n">
        <v>45904</v>
      </c>
      <c r="C2361" s="23" t="n">
        <v>100203</v>
      </c>
      <c r="D2361" s="23">
        <f>_xlfn.XLOOKUP(C2361,MasterSheet!H:H,MasterSheet!F:F)</f>
        <v/>
      </c>
      <c r="E2361" s="24">
        <f>SUMIFS(MasterSheet!J:J, MasterSheet!B:B, A2361, MasterSheet!D:D, B2361, MasterSheet!H:H, C2361)</f>
        <v/>
      </c>
      <c r="F2361" s="24">
        <f>E2361*D2361</f>
        <v/>
      </c>
      <c r="G2361" s="28">
        <f>SUMIFS(MasterSheet!K:K, MasterSheet!B:B, A2361, MasterSheet!D:D, B2361, MasterSheet!H:H, C2361)</f>
        <v/>
      </c>
      <c r="H2361" s="28">
        <f>G2361*D2361</f>
        <v/>
      </c>
      <c r="I2361" s="30">
        <f>SUMIFS(MasterSheet!L:L, MasterSheet!B:B, A2361, MasterSheet!D:D, B2361, MasterSheet!H:H, C2361)</f>
        <v/>
      </c>
      <c r="J2361" s="30">
        <f>I2361*D2361</f>
        <v/>
      </c>
      <c r="K2361" s="23">
        <f>UPPER(VLOOKUP(C2361,MasterSheet!H:U,14,))</f>
        <v/>
      </c>
    </row>
    <row r="2362">
      <c r="A2362" s="23" t="inlineStr">
        <is>
          <t>EED118651</t>
        </is>
      </c>
      <c r="B2362" s="32" t="n">
        <v>45904</v>
      </c>
      <c r="C2362" s="23" t="n">
        <v>100221</v>
      </c>
      <c r="D2362" s="23">
        <f>_xlfn.XLOOKUP(C2362,MasterSheet!H:H,MasterSheet!F:F)</f>
        <v/>
      </c>
      <c r="E2362" s="24">
        <f>SUMIFS(MasterSheet!J:J, MasterSheet!B:B, A2362, MasterSheet!D:D, B2362, MasterSheet!H:H, C2362)</f>
        <v/>
      </c>
      <c r="F2362" s="24">
        <f>E2362*D2362</f>
        <v/>
      </c>
      <c r="G2362" s="28">
        <f>SUMIFS(MasterSheet!K:K, MasterSheet!B:B, A2362, MasterSheet!D:D, B2362, MasterSheet!H:H, C2362)</f>
        <v/>
      </c>
      <c r="H2362" s="28">
        <f>G2362*D2362</f>
        <v/>
      </c>
      <c r="I2362" s="30">
        <f>SUMIFS(MasterSheet!L:L, MasterSheet!B:B, A2362, MasterSheet!D:D, B2362, MasterSheet!H:H, C2362)</f>
        <v/>
      </c>
      <c r="J2362" s="30">
        <f>I2362*D2362</f>
        <v/>
      </c>
      <c r="K2362" s="23">
        <f>UPPER(VLOOKUP(C2362,MasterSheet!H:U,14,))</f>
        <v/>
      </c>
    </row>
    <row r="2363">
      <c r="A2363" s="23" t="inlineStr">
        <is>
          <t>EED118651</t>
        </is>
      </c>
      <c r="B2363" s="32" t="n">
        <v>45904</v>
      </c>
      <c r="C2363" s="23" t="n">
        <v>100241</v>
      </c>
      <c r="D2363" s="23">
        <f>_xlfn.XLOOKUP(C2363,MasterSheet!H:H,MasterSheet!F:F)</f>
        <v/>
      </c>
      <c r="E2363" s="24">
        <f>SUMIFS(MasterSheet!J:J, MasterSheet!B:B, A2363, MasterSheet!D:D, B2363, MasterSheet!H:H, C2363)</f>
        <v/>
      </c>
      <c r="F2363" s="24">
        <f>E2363*D2363</f>
        <v/>
      </c>
      <c r="G2363" s="28">
        <f>SUMIFS(MasterSheet!K:K, MasterSheet!B:B, A2363, MasterSheet!D:D, B2363, MasterSheet!H:H, C2363)</f>
        <v/>
      </c>
      <c r="H2363" s="28">
        <f>G2363*D2363</f>
        <v/>
      </c>
      <c r="I2363" s="30">
        <f>SUMIFS(MasterSheet!L:L, MasterSheet!B:B, A2363, MasterSheet!D:D, B2363, MasterSheet!H:H, C2363)</f>
        <v/>
      </c>
      <c r="J2363" s="30">
        <f>I2363*D2363</f>
        <v/>
      </c>
      <c r="K2363" s="23">
        <f>UPPER(VLOOKUP(C2363,MasterSheet!H:U,14,))</f>
        <v/>
      </c>
    </row>
    <row r="2364">
      <c r="A2364" s="23" t="inlineStr">
        <is>
          <t>EED118651</t>
        </is>
      </c>
      <c r="B2364" s="32" t="n">
        <v>45904</v>
      </c>
      <c r="C2364" s="23" t="n">
        <v>100433</v>
      </c>
      <c r="D2364" s="23">
        <f>_xlfn.XLOOKUP(C2364,MasterSheet!H:H,MasterSheet!F:F)</f>
        <v/>
      </c>
      <c r="E2364" s="24">
        <f>SUMIFS(MasterSheet!J:J, MasterSheet!B:B, A2364, MasterSheet!D:D, B2364, MasterSheet!H:H, C2364)</f>
        <v/>
      </c>
      <c r="F2364" s="24">
        <f>E2364*D2364</f>
        <v/>
      </c>
      <c r="G2364" s="28">
        <f>SUMIFS(MasterSheet!K:K, MasterSheet!B:B, A2364, MasterSheet!D:D, B2364, MasterSheet!H:H, C2364)</f>
        <v/>
      </c>
      <c r="H2364" s="28">
        <f>G2364*D2364</f>
        <v/>
      </c>
      <c r="I2364" s="30">
        <f>SUMIFS(MasterSheet!L:L, MasterSheet!B:B, A2364, MasterSheet!D:D, B2364, MasterSheet!H:H, C2364)</f>
        <v/>
      </c>
      <c r="J2364" s="30">
        <f>I2364*D2364</f>
        <v/>
      </c>
      <c r="K2364" s="23">
        <f>UPPER(VLOOKUP(C2364,MasterSheet!H:U,14,))</f>
        <v/>
      </c>
    </row>
    <row r="2365">
      <c r="A2365" s="23" t="inlineStr">
        <is>
          <t>EED118651</t>
        </is>
      </c>
      <c r="B2365" s="32" t="n">
        <v>45904</v>
      </c>
      <c r="C2365" s="23" t="n">
        <v>100451</v>
      </c>
      <c r="D2365" s="23">
        <f>_xlfn.XLOOKUP(C2365,MasterSheet!H:H,MasterSheet!F:F)</f>
        <v/>
      </c>
      <c r="E2365" s="24">
        <f>SUMIFS(MasterSheet!J:J, MasterSheet!B:B, A2365, MasterSheet!D:D, B2365, MasterSheet!H:H, C2365)</f>
        <v/>
      </c>
      <c r="F2365" s="24">
        <f>E2365*D2365</f>
        <v/>
      </c>
      <c r="G2365" s="28">
        <f>SUMIFS(MasterSheet!K:K, MasterSheet!B:B, A2365, MasterSheet!D:D, B2365, MasterSheet!H:H, C2365)</f>
        <v/>
      </c>
      <c r="H2365" s="28">
        <f>G2365*D2365</f>
        <v/>
      </c>
      <c r="I2365" s="30">
        <f>SUMIFS(MasterSheet!L:L, MasterSheet!B:B, A2365, MasterSheet!D:D, B2365, MasterSheet!H:H, C2365)</f>
        <v/>
      </c>
      <c r="J2365" s="30">
        <f>I2365*D2365</f>
        <v/>
      </c>
      <c r="K2365" s="23">
        <f>UPPER(VLOOKUP(C2365,MasterSheet!H:U,14,))</f>
        <v/>
      </c>
    </row>
    <row r="2366">
      <c r="A2366" s="23" t="inlineStr">
        <is>
          <t>EED118651</t>
        </is>
      </c>
      <c r="B2366" s="32" t="n">
        <v>45904</v>
      </c>
      <c r="C2366" s="23" t="n">
        <v>100548</v>
      </c>
      <c r="D2366" s="23">
        <f>_xlfn.XLOOKUP(C2366,MasterSheet!H:H,MasterSheet!F:F)</f>
        <v/>
      </c>
      <c r="E2366" s="24">
        <f>SUMIFS(MasterSheet!J:J, MasterSheet!B:B, A2366, MasterSheet!D:D, B2366, MasterSheet!H:H, C2366)</f>
        <v/>
      </c>
      <c r="F2366" s="24">
        <f>E2366*D2366</f>
        <v/>
      </c>
      <c r="G2366" s="28">
        <f>SUMIFS(MasterSheet!K:K, MasterSheet!B:B, A2366, MasterSheet!D:D, B2366, MasterSheet!H:H, C2366)</f>
        <v/>
      </c>
      <c r="H2366" s="28">
        <f>G2366*D2366</f>
        <v/>
      </c>
      <c r="I2366" s="30">
        <f>SUMIFS(MasterSheet!L:L, MasterSheet!B:B, A2366, MasterSheet!D:D, B2366, MasterSheet!H:H, C2366)</f>
        <v/>
      </c>
      <c r="J2366" s="30">
        <f>I2366*D2366</f>
        <v/>
      </c>
      <c r="K2366" s="23">
        <f>UPPER(VLOOKUP(C2366,MasterSheet!H:U,14,))</f>
        <v/>
      </c>
    </row>
    <row r="2367">
      <c r="A2367" s="23" t="inlineStr">
        <is>
          <t>EED118651</t>
        </is>
      </c>
      <c r="B2367" s="32" t="n">
        <v>45904</v>
      </c>
      <c r="C2367" s="23" t="n">
        <v>100737</v>
      </c>
      <c r="D2367" s="23">
        <f>_xlfn.XLOOKUP(C2367,MasterSheet!H:H,MasterSheet!F:F)</f>
        <v/>
      </c>
      <c r="E2367" s="24">
        <f>SUMIFS(MasterSheet!J:J, MasterSheet!B:B, A2367, MasterSheet!D:D, B2367, MasterSheet!H:H, C2367)</f>
        <v/>
      </c>
      <c r="F2367" s="24">
        <f>E2367*D2367</f>
        <v/>
      </c>
      <c r="G2367" s="28">
        <f>SUMIFS(MasterSheet!K:K, MasterSheet!B:B, A2367, MasterSheet!D:D, B2367, MasterSheet!H:H, C2367)</f>
        <v/>
      </c>
      <c r="H2367" s="28">
        <f>G2367*D2367</f>
        <v/>
      </c>
      <c r="I2367" s="30">
        <f>SUMIFS(MasterSheet!L:L, MasterSheet!B:B, A2367, MasterSheet!D:D, B2367, MasterSheet!H:H, C2367)</f>
        <v/>
      </c>
      <c r="J2367" s="30">
        <f>I2367*D2367</f>
        <v/>
      </c>
      <c r="K2367" s="23">
        <f>UPPER(VLOOKUP(C2367,MasterSheet!H:U,14,))</f>
        <v/>
      </c>
    </row>
    <row r="2368">
      <c r="A2368" s="23" t="inlineStr">
        <is>
          <t>EED118651</t>
        </is>
      </c>
      <c r="B2368" s="32" t="n">
        <v>45904</v>
      </c>
      <c r="C2368" s="23" t="n">
        <v>100741</v>
      </c>
      <c r="D2368" s="23">
        <f>_xlfn.XLOOKUP(C2368,MasterSheet!H:H,MasterSheet!F:F)</f>
        <v/>
      </c>
      <c r="E2368" s="24">
        <f>SUMIFS(MasterSheet!J:J, MasterSheet!B:B, A2368, MasterSheet!D:D, B2368, MasterSheet!H:H, C2368)</f>
        <v/>
      </c>
      <c r="F2368" s="24">
        <f>E2368*D2368</f>
        <v/>
      </c>
      <c r="G2368" s="28">
        <f>SUMIFS(MasterSheet!K:K, MasterSheet!B:B, A2368, MasterSheet!D:D, B2368, MasterSheet!H:H, C2368)</f>
        <v/>
      </c>
      <c r="H2368" s="28">
        <f>G2368*D2368</f>
        <v/>
      </c>
      <c r="I2368" s="30">
        <f>SUMIFS(MasterSheet!L:L, MasterSheet!B:B, A2368, MasterSheet!D:D, B2368, MasterSheet!H:H, C2368)</f>
        <v/>
      </c>
      <c r="J2368" s="30">
        <f>I2368*D2368</f>
        <v/>
      </c>
      <c r="K2368" s="23">
        <f>UPPER(VLOOKUP(C2368,MasterSheet!H:U,14,))</f>
        <v/>
      </c>
    </row>
    <row r="2369">
      <c r="A2369" s="23" t="inlineStr">
        <is>
          <t>EED118651</t>
        </is>
      </c>
      <c r="B2369" s="32" t="n">
        <v>45904</v>
      </c>
      <c r="C2369" s="23" t="n">
        <v>100752</v>
      </c>
      <c r="D2369" s="23">
        <f>_xlfn.XLOOKUP(C2369,MasterSheet!H:H,MasterSheet!F:F)</f>
        <v/>
      </c>
      <c r="E2369" s="24">
        <f>SUMIFS(MasterSheet!J:J, MasterSheet!B:B, A2369, MasterSheet!D:D, B2369, MasterSheet!H:H, C2369)</f>
        <v/>
      </c>
      <c r="F2369" s="24">
        <f>E2369*D2369</f>
        <v/>
      </c>
      <c r="G2369" s="28">
        <f>SUMIFS(MasterSheet!K:K, MasterSheet!B:B, A2369, MasterSheet!D:D, B2369, MasterSheet!H:H, C2369)</f>
        <v/>
      </c>
      <c r="H2369" s="28">
        <f>G2369*D2369</f>
        <v/>
      </c>
      <c r="I2369" s="30">
        <f>SUMIFS(MasterSheet!L:L, MasterSheet!B:B, A2369, MasterSheet!D:D, B2369, MasterSheet!H:H, C2369)</f>
        <v/>
      </c>
      <c r="J2369" s="30">
        <f>I2369*D2369</f>
        <v/>
      </c>
      <c r="K2369" s="23">
        <f>UPPER(VLOOKUP(C2369,MasterSheet!H:U,14,))</f>
        <v/>
      </c>
    </row>
    <row r="2370">
      <c r="A2370" s="23" t="inlineStr">
        <is>
          <t>EED118651</t>
        </is>
      </c>
      <c r="B2370" s="32" t="n">
        <v>45904</v>
      </c>
      <c r="C2370" s="23" t="n">
        <v>101205</v>
      </c>
      <c r="D2370" s="23">
        <f>_xlfn.XLOOKUP(C2370,MasterSheet!H:H,MasterSheet!F:F)</f>
        <v/>
      </c>
      <c r="E2370" s="24">
        <f>SUMIFS(MasterSheet!J:J, MasterSheet!B:B, A2370, MasterSheet!D:D, B2370, MasterSheet!H:H, C2370)</f>
        <v/>
      </c>
      <c r="F2370" s="24">
        <f>E2370*D2370</f>
        <v/>
      </c>
      <c r="G2370" s="28">
        <f>SUMIFS(MasterSheet!K:K, MasterSheet!B:B, A2370, MasterSheet!D:D, B2370, MasterSheet!H:H, C2370)</f>
        <v/>
      </c>
      <c r="H2370" s="28">
        <f>G2370*D2370</f>
        <v/>
      </c>
      <c r="I2370" s="30">
        <f>SUMIFS(MasterSheet!L:L, MasterSheet!B:B, A2370, MasterSheet!D:D, B2370, MasterSheet!H:H, C2370)</f>
        <v/>
      </c>
      <c r="J2370" s="30">
        <f>I2370*D2370</f>
        <v/>
      </c>
      <c r="K2370" s="23">
        <f>UPPER(VLOOKUP(C2370,MasterSheet!H:U,14,))</f>
        <v/>
      </c>
    </row>
    <row r="2371">
      <c r="A2371" s="23" t="inlineStr">
        <is>
          <t>EED118651</t>
        </is>
      </c>
      <c r="B2371" s="32" t="n">
        <v>45904</v>
      </c>
      <c r="C2371" s="23" t="n">
        <v>102030</v>
      </c>
      <c r="D2371" s="23">
        <f>_xlfn.XLOOKUP(C2371,MasterSheet!H:H,MasterSheet!F:F)</f>
        <v/>
      </c>
      <c r="E2371" s="24">
        <f>SUMIFS(MasterSheet!J:J, MasterSheet!B:B, A2371, MasterSheet!D:D, B2371, MasterSheet!H:H, C2371)</f>
        <v/>
      </c>
      <c r="F2371" s="24">
        <f>E2371*D2371</f>
        <v/>
      </c>
      <c r="G2371" s="28">
        <f>SUMIFS(MasterSheet!K:K, MasterSheet!B:B, A2371, MasterSheet!D:D, B2371, MasterSheet!H:H, C2371)</f>
        <v/>
      </c>
      <c r="H2371" s="28">
        <f>G2371*D2371</f>
        <v/>
      </c>
      <c r="I2371" s="30">
        <f>SUMIFS(MasterSheet!L:L, MasterSheet!B:B, A2371, MasterSheet!D:D, B2371, MasterSheet!H:H, C2371)</f>
        <v/>
      </c>
      <c r="J2371" s="30">
        <f>I2371*D2371</f>
        <v/>
      </c>
      <c r="K2371" s="23">
        <f>UPPER(VLOOKUP(C2371,MasterSheet!H:U,14,))</f>
        <v/>
      </c>
    </row>
    <row r="2372">
      <c r="A2372" s="23" t="inlineStr">
        <is>
          <t>EED118651</t>
        </is>
      </c>
      <c r="B2372" s="32" t="n">
        <v>45904</v>
      </c>
      <c r="C2372" s="23" t="n">
        <v>103030</v>
      </c>
      <c r="D2372" s="23">
        <f>_xlfn.XLOOKUP(C2372,MasterSheet!H:H,MasterSheet!F:F)</f>
        <v/>
      </c>
      <c r="E2372" s="24">
        <f>SUMIFS(MasterSheet!J:J, MasterSheet!B:B, A2372, MasterSheet!D:D, B2372, MasterSheet!H:H, C2372)</f>
        <v/>
      </c>
      <c r="F2372" s="24">
        <f>E2372*D2372</f>
        <v/>
      </c>
      <c r="G2372" s="28">
        <f>SUMIFS(MasterSheet!K:K, MasterSheet!B:B, A2372, MasterSheet!D:D, B2372, MasterSheet!H:H, C2372)</f>
        <v/>
      </c>
      <c r="H2372" s="28">
        <f>G2372*D2372</f>
        <v/>
      </c>
      <c r="I2372" s="30">
        <f>SUMIFS(MasterSheet!L:L, MasterSheet!B:B, A2372, MasterSheet!D:D, B2372, MasterSheet!H:H, C2372)</f>
        <v/>
      </c>
      <c r="J2372" s="30">
        <f>I2372*D2372</f>
        <v/>
      </c>
      <c r="K2372" s="23">
        <f>UPPER(VLOOKUP(C2372,MasterSheet!H:U,14,))</f>
        <v/>
      </c>
    </row>
    <row r="2373">
      <c r="A2373" s="23" t="inlineStr">
        <is>
          <t>EED118651</t>
        </is>
      </c>
      <c r="B2373" s="32" t="n">
        <v>45904</v>
      </c>
      <c r="C2373" s="23" t="n">
        <v>103134</v>
      </c>
      <c r="D2373" s="23">
        <f>_xlfn.XLOOKUP(C2373,MasterSheet!H:H,MasterSheet!F:F)</f>
        <v/>
      </c>
      <c r="E2373" s="24">
        <f>SUMIFS(MasterSheet!J:J, MasterSheet!B:B, A2373, MasterSheet!D:D, B2373, MasterSheet!H:H, C2373)</f>
        <v/>
      </c>
      <c r="F2373" s="24">
        <f>E2373*D2373</f>
        <v/>
      </c>
      <c r="G2373" s="28">
        <f>SUMIFS(MasterSheet!K:K, MasterSheet!B:B, A2373, MasterSheet!D:D, B2373, MasterSheet!H:H, C2373)</f>
        <v/>
      </c>
      <c r="H2373" s="28">
        <f>G2373*D2373</f>
        <v/>
      </c>
      <c r="I2373" s="30">
        <f>SUMIFS(MasterSheet!L:L, MasterSheet!B:B, A2373, MasterSheet!D:D, B2373, MasterSheet!H:H, C2373)</f>
        <v/>
      </c>
      <c r="J2373" s="30">
        <f>I2373*D2373</f>
        <v/>
      </c>
      <c r="K2373" s="23">
        <f>UPPER(VLOOKUP(C2373,MasterSheet!H:U,14,))</f>
        <v/>
      </c>
    </row>
    <row r="2374">
      <c r="A2374" s="23" t="inlineStr">
        <is>
          <t>EED118651</t>
        </is>
      </c>
      <c r="B2374" s="32" t="n">
        <v>45904</v>
      </c>
      <c r="C2374" s="23" t="n">
        <v>103191</v>
      </c>
      <c r="D2374" s="23">
        <f>_xlfn.XLOOKUP(C2374,MasterSheet!H:H,MasterSheet!F:F)</f>
        <v/>
      </c>
      <c r="E2374" s="24">
        <f>SUMIFS(MasterSheet!J:J, MasterSheet!B:B, A2374, MasterSheet!D:D, B2374, MasterSheet!H:H, C2374)</f>
        <v/>
      </c>
      <c r="F2374" s="24">
        <f>E2374*D2374</f>
        <v/>
      </c>
      <c r="G2374" s="28">
        <f>SUMIFS(MasterSheet!K:K, MasterSheet!B:B, A2374, MasterSheet!D:D, B2374, MasterSheet!H:H, C2374)</f>
        <v/>
      </c>
      <c r="H2374" s="28">
        <f>G2374*D2374</f>
        <v/>
      </c>
      <c r="I2374" s="30">
        <f>SUMIFS(MasterSheet!L:L, MasterSheet!B:B, A2374, MasterSheet!D:D, B2374, MasterSheet!H:H, C2374)</f>
        <v/>
      </c>
      <c r="J2374" s="30">
        <f>I2374*D2374</f>
        <v/>
      </c>
      <c r="K2374" s="23">
        <f>UPPER(VLOOKUP(C2374,MasterSheet!H:U,14,))</f>
        <v/>
      </c>
    </row>
    <row r="2375">
      <c r="A2375" s="23" t="inlineStr">
        <is>
          <t>EED118651</t>
        </is>
      </c>
      <c r="B2375" s="32" t="n">
        <v>45904</v>
      </c>
      <c r="C2375" s="23" t="n">
        <v>103248</v>
      </c>
      <c r="D2375" s="23">
        <f>_xlfn.XLOOKUP(C2375,MasterSheet!H:H,MasterSheet!F:F)</f>
        <v/>
      </c>
      <c r="E2375" s="24">
        <f>SUMIFS(MasterSheet!J:J, MasterSheet!B:B, A2375, MasterSheet!D:D, B2375, MasterSheet!H:H, C2375)</f>
        <v/>
      </c>
      <c r="F2375" s="24">
        <f>E2375*D2375</f>
        <v/>
      </c>
      <c r="G2375" s="28">
        <f>SUMIFS(MasterSheet!K:K, MasterSheet!B:B, A2375, MasterSheet!D:D, B2375, MasterSheet!H:H, C2375)</f>
        <v/>
      </c>
      <c r="H2375" s="28">
        <f>G2375*D2375</f>
        <v/>
      </c>
      <c r="I2375" s="30">
        <f>SUMIFS(MasterSheet!L:L, MasterSheet!B:B, A2375, MasterSheet!D:D, B2375, MasterSheet!H:H, C2375)</f>
        <v/>
      </c>
      <c r="J2375" s="30">
        <f>I2375*D2375</f>
        <v/>
      </c>
      <c r="K2375" s="23">
        <f>UPPER(VLOOKUP(C2375,MasterSheet!H:U,14,))</f>
        <v/>
      </c>
    </row>
    <row r="2376">
      <c r="A2376" s="23" t="inlineStr">
        <is>
          <t>EED118651</t>
        </is>
      </c>
      <c r="B2376" s="32" t="n">
        <v>45904</v>
      </c>
      <c r="C2376" s="23" t="n">
        <v>104426</v>
      </c>
      <c r="D2376" s="23">
        <f>_xlfn.XLOOKUP(C2376,MasterSheet!H:H,MasterSheet!F:F)</f>
        <v/>
      </c>
      <c r="E2376" s="24">
        <f>SUMIFS(MasterSheet!J:J, MasterSheet!B:B, A2376, MasterSheet!D:D, B2376, MasterSheet!H:H, C2376)</f>
        <v/>
      </c>
      <c r="F2376" s="24">
        <f>E2376*D2376</f>
        <v/>
      </c>
      <c r="G2376" s="28">
        <f>SUMIFS(MasterSheet!K:K, MasterSheet!B:B, A2376, MasterSheet!D:D, B2376, MasterSheet!H:H, C2376)</f>
        <v/>
      </c>
      <c r="H2376" s="28">
        <f>G2376*D2376</f>
        <v/>
      </c>
      <c r="I2376" s="30">
        <f>SUMIFS(MasterSheet!L:L, MasterSheet!B:B, A2376, MasterSheet!D:D, B2376, MasterSheet!H:H, C2376)</f>
        <v/>
      </c>
      <c r="J2376" s="30">
        <f>I2376*D2376</f>
        <v/>
      </c>
      <c r="K2376" s="23">
        <f>UPPER(VLOOKUP(C2376,MasterSheet!H:U,14,))</f>
        <v/>
      </c>
    </row>
    <row r="2377">
      <c r="A2377" s="23" t="inlineStr">
        <is>
          <t>EED118651</t>
        </is>
      </c>
      <c r="B2377" s="32" t="n">
        <v>45904</v>
      </c>
      <c r="C2377" s="23" t="n">
        <v>105013</v>
      </c>
      <c r="D2377" s="23">
        <f>_xlfn.XLOOKUP(C2377,MasterSheet!H:H,MasterSheet!F:F)</f>
        <v/>
      </c>
      <c r="E2377" s="24">
        <f>SUMIFS(MasterSheet!J:J, MasterSheet!B:B, A2377, MasterSheet!D:D, B2377, MasterSheet!H:H, C2377)</f>
        <v/>
      </c>
      <c r="F2377" s="24">
        <f>E2377*D2377</f>
        <v/>
      </c>
      <c r="G2377" s="28">
        <f>SUMIFS(MasterSheet!K:K, MasterSheet!B:B, A2377, MasterSheet!D:D, B2377, MasterSheet!H:H, C2377)</f>
        <v/>
      </c>
      <c r="H2377" s="28">
        <f>G2377*D2377</f>
        <v/>
      </c>
      <c r="I2377" s="30">
        <f>SUMIFS(MasterSheet!L:L, MasterSheet!B:B, A2377, MasterSheet!D:D, B2377, MasterSheet!H:H, C2377)</f>
        <v/>
      </c>
      <c r="J2377" s="30">
        <f>I2377*D2377</f>
        <v/>
      </c>
      <c r="K2377" s="23">
        <f>UPPER(VLOOKUP(C2377,MasterSheet!H:U,14,))</f>
        <v/>
      </c>
    </row>
    <row r="2378">
      <c r="A2378" s="23" t="inlineStr">
        <is>
          <t>EED118651</t>
        </is>
      </c>
      <c r="B2378" s="32" t="n">
        <v>45904</v>
      </c>
      <c r="C2378" s="23" t="n">
        <v>105116</v>
      </c>
      <c r="D2378" s="23">
        <f>_xlfn.XLOOKUP(C2378,MasterSheet!H:H,MasterSheet!F:F)</f>
        <v/>
      </c>
      <c r="E2378" s="24">
        <f>SUMIFS(MasterSheet!J:J, MasterSheet!B:B, A2378, MasterSheet!D:D, B2378, MasterSheet!H:H, C2378)</f>
        <v/>
      </c>
      <c r="F2378" s="24">
        <f>E2378*D2378</f>
        <v/>
      </c>
      <c r="G2378" s="28">
        <f>SUMIFS(MasterSheet!K:K, MasterSheet!B:B, A2378, MasterSheet!D:D, B2378, MasterSheet!H:H, C2378)</f>
        <v/>
      </c>
      <c r="H2378" s="28">
        <f>G2378*D2378</f>
        <v/>
      </c>
      <c r="I2378" s="30">
        <f>SUMIFS(MasterSheet!L:L, MasterSheet!B:B, A2378, MasterSheet!D:D, B2378, MasterSheet!H:H, C2378)</f>
        <v/>
      </c>
      <c r="J2378" s="30">
        <f>I2378*D2378</f>
        <v/>
      </c>
      <c r="K2378" s="23">
        <f>UPPER(VLOOKUP(C2378,MasterSheet!H:U,14,))</f>
        <v/>
      </c>
    </row>
    <row r="2379">
      <c r="A2379" s="23" t="inlineStr">
        <is>
          <t>EED118651</t>
        </is>
      </c>
      <c r="B2379" s="32" t="n">
        <v>45904</v>
      </c>
      <c r="C2379" s="23" t="n">
        <v>107622</v>
      </c>
      <c r="D2379" s="23">
        <f>_xlfn.XLOOKUP(C2379,MasterSheet!H:H,MasterSheet!F:F)</f>
        <v/>
      </c>
      <c r="E2379" s="24">
        <f>SUMIFS(MasterSheet!J:J, MasterSheet!B:B, A2379, MasterSheet!D:D, B2379, MasterSheet!H:H, C2379)</f>
        <v/>
      </c>
      <c r="F2379" s="24">
        <f>E2379*D2379</f>
        <v/>
      </c>
      <c r="G2379" s="28">
        <f>SUMIFS(MasterSheet!K:K, MasterSheet!B:B, A2379, MasterSheet!D:D, B2379, MasterSheet!H:H, C2379)</f>
        <v/>
      </c>
      <c r="H2379" s="28">
        <f>G2379*D2379</f>
        <v/>
      </c>
      <c r="I2379" s="30">
        <f>SUMIFS(MasterSheet!L:L, MasterSheet!B:B, A2379, MasterSheet!D:D, B2379, MasterSheet!H:H, C2379)</f>
        <v/>
      </c>
      <c r="J2379" s="30">
        <f>I2379*D2379</f>
        <v/>
      </c>
      <c r="K2379" s="23">
        <f>UPPER(VLOOKUP(C2379,MasterSheet!H:U,14,))</f>
        <v/>
      </c>
    </row>
    <row r="2380">
      <c r="A2380" s="23" t="inlineStr">
        <is>
          <t>EED118651</t>
        </is>
      </c>
      <c r="B2380" s="32" t="n">
        <v>45904</v>
      </c>
      <c r="C2380" s="23" t="n">
        <v>114118</v>
      </c>
      <c r="D2380" s="23">
        <f>_xlfn.XLOOKUP(C2380,MasterSheet!H:H,MasterSheet!F:F)</f>
        <v/>
      </c>
      <c r="E2380" s="24">
        <f>SUMIFS(MasterSheet!J:J, MasterSheet!B:B, A2380, MasterSheet!D:D, B2380, MasterSheet!H:H, C2380)</f>
        <v/>
      </c>
      <c r="F2380" s="24">
        <f>E2380*D2380</f>
        <v/>
      </c>
      <c r="G2380" s="28">
        <f>SUMIFS(MasterSheet!K:K, MasterSheet!B:B, A2380, MasterSheet!D:D, B2380, MasterSheet!H:H, C2380)</f>
        <v/>
      </c>
      <c r="H2380" s="28">
        <f>G2380*D2380</f>
        <v/>
      </c>
      <c r="I2380" s="30">
        <f>SUMIFS(MasterSheet!L:L, MasterSheet!B:B, A2380, MasterSheet!D:D, B2380, MasterSheet!H:H, C2380)</f>
        <v/>
      </c>
      <c r="J2380" s="30">
        <f>I2380*D2380</f>
        <v/>
      </c>
      <c r="K2380" s="23">
        <f>UPPER(VLOOKUP(C2380,MasterSheet!H:U,14,))</f>
        <v/>
      </c>
    </row>
    <row r="2381">
      <c r="A2381" s="23" t="inlineStr">
        <is>
          <t>EED118651</t>
        </is>
      </c>
      <c r="B2381" s="32" t="n">
        <v>45904</v>
      </c>
      <c r="C2381" s="23" t="n">
        <v>116605</v>
      </c>
      <c r="D2381" s="23">
        <f>_xlfn.XLOOKUP(C2381,MasterSheet!H:H,MasterSheet!F:F)</f>
        <v/>
      </c>
      <c r="E2381" s="24">
        <f>SUMIFS(MasterSheet!J:J, MasterSheet!B:B, A2381, MasterSheet!D:D, B2381, MasterSheet!H:H, C2381)</f>
        <v/>
      </c>
      <c r="F2381" s="24">
        <f>E2381*D2381</f>
        <v/>
      </c>
      <c r="G2381" s="28">
        <f>SUMIFS(MasterSheet!K:K, MasterSheet!B:B, A2381, MasterSheet!D:D, B2381, MasterSheet!H:H, C2381)</f>
        <v/>
      </c>
      <c r="H2381" s="28">
        <f>G2381*D2381</f>
        <v/>
      </c>
      <c r="I2381" s="30">
        <f>SUMIFS(MasterSheet!L:L, MasterSheet!B:B, A2381, MasterSheet!D:D, B2381, MasterSheet!H:H, C2381)</f>
        <v/>
      </c>
      <c r="J2381" s="30">
        <f>I2381*D2381</f>
        <v/>
      </c>
      <c r="K2381" s="23">
        <f>UPPER(VLOOKUP(C2381,MasterSheet!H:U,14,))</f>
        <v/>
      </c>
    </row>
    <row r="2382">
      <c r="A2382" s="23" t="inlineStr">
        <is>
          <t>EED118651</t>
        </is>
      </c>
      <c r="B2382" s="32" t="n">
        <v>45904</v>
      </c>
      <c r="C2382" s="23" t="n">
        <v>117324</v>
      </c>
      <c r="D2382" s="23">
        <f>_xlfn.XLOOKUP(C2382,MasterSheet!H:H,MasterSheet!F:F)</f>
        <v/>
      </c>
      <c r="E2382" s="24">
        <f>SUMIFS(MasterSheet!J:J, MasterSheet!B:B, A2382, MasterSheet!D:D, B2382, MasterSheet!H:H, C2382)</f>
        <v/>
      </c>
      <c r="F2382" s="24">
        <f>E2382*D2382</f>
        <v/>
      </c>
      <c r="G2382" s="28">
        <f>SUMIFS(MasterSheet!K:K, MasterSheet!B:B, A2382, MasterSheet!D:D, B2382, MasterSheet!H:H, C2382)</f>
        <v/>
      </c>
      <c r="H2382" s="28">
        <f>G2382*D2382</f>
        <v/>
      </c>
      <c r="I2382" s="30">
        <f>SUMIFS(MasterSheet!L:L, MasterSheet!B:B, A2382, MasterSheet!D:D, B2382, MasterSheet!H:H, C2382)</f>
        <v/>
      </c>
      <c r="J2382" s="30">
        <f>I2382*D2382</f>
        <v/>
      </c>
      <c r="K2382" s="23">
        <f>UPPER(VLOOKUP(C2382,MasterSheet!H:U,14,))</f>
        <v/>
      </c>
    </row>
    <row r="2383">
      <c r="A2383" s="23" t="inlineStr">
        <is>
          <t>EED118651</t>
        </is>
      </c>
      <c r="B2383" s="32" t="n">
        <v>45904</v>
      </c>
      <c r="C2383" s="23" t="n">
        <v>117336</v>
      </c>
      <c r="D2383" s="23">
        <f>_xlfn.XLOOKUP(C2383,MasterSheet!H:H,MasterSheet!F:F)</f>
        <v/>
      </c>
      <c r="E2383" s="24">
        <f>SUMIFS(MasterSheet!J:J, MasterSheet!B:B, A2383, MasterSheet!D:D, B2383, MasterSheet!H:H, C2383)</f>
        <v/>
      </c>
      <c r="F2383" s="24">
        <f>E2383*D2383</f>
        <v/>
      </c>
      <c r="G2383" s="28">
        <f>SUMIFS(MasterSheet!K:K, MasterSheet!B:B, A2383, MasterSheet!D:D, B2383, MasterSheet!H:H, C2383)</f>
        <v/>
      </c>
      <c r="H2383" s="28">
        <f>G2383*D2383</f>
        <v/>
      </c>
      <c r="I2383" s="30">
        <f>SUMIFS(MasterSheet!L:L, MasterSheet!B:B, A2383, MasterSheet!D:D, B2383, MasterSheet!H:H, C2383)</f>
        <v/>
      </c>
      <c r="J2383" s="30">
        <f>I2383*D2383</f>
        <v/>
      </c>
      <c r="K2383" s="23">
        <f>UPPER(VLOOKUP(C2383,MasterSheet!H:U,14,))</f>
        <v/>
      </c>
    </row>
    <row r="2384">
      <c r="A2384" s="23" t="inlineStr">
        <is>
          <t>EED118651</t>
        </is>
      </c>
      <c r="B2384" s="32" t="n">
        <v>45904</v>
      </c>
      <c r="C2384" s="23" t="n">
        <v>121527</v>
      </c>
      <c r="D2384" s="23">
        <f>_xlfn.XLOOKUP(C2384,MasterSheet!H:H,MasterSheet!F:F)</f>
        <v/>
      </c>
      <c r="E2384" s="24">
        <f>SUMIFS(MasterSheet!J:J, MasterSheet!B:B, A2384, MasterSheet!D:D, B2384, MasterSheet!H:H, C2384)</f>
        <v/>
      </c>
      <c r="F2384" s="24">
        <f>E2384*D2384</f>
        <v/>
      </c>
      <c r="G2384" s="28">
        <f>SUMIFS(MasterSheet!K:K, MasterSheet!B:B, A2384, MasterSheet!D:D, B2384, MasterSheet!H:H, C2384)</f>
        <v/>
      </c>
      <c r="H2384" s="28">
        <f>G2384*D2384</f>
        <v/>
      </c>
      <c r="I2384" s="30">
        <f>SUMIFS(MasterSheet!L:L, MasterSheet!B:B, A2384, MasterSheet!D:D, B2384, MasterSheet!H:H, C2384)</f>
        <v/>
      </c>
      <c r="J2384" s="30">
        <f>I2384*D2384</f>
        <v/>
      </c>
      <c r="K2384" s="23">
        <f>UPPER(VLOOKUP(C2384,MasterSheet!H:U,14,))</f>
        <v/>
      </c>
    </row>
    <row r="2385">
      <c r="A2385" s="23" t="inlineStr">
        <is>
          <t>EED118651</t>
        </is>
      </c>
      <c r="B2385" s="32" t="n">
        <v>45904</v>
      </c>
      <c r="C2385" s="23" t="n">
        <v>123147</v>
      </c>
      <c r="D2385" s="23">
        <f>_xlfn.XLOOKUP(C2385,MasterSheet!H:H,MasterSheet!F:F)</f>
        <v/>
      </c>
      <c r="E2385" s="24">
        <f>SUMIFS(MasterSheet!J:J, MasterSheet!B:B, A2385, MasterSheet!D:D, B2385, MasterSheet!H:H, C2385)</f>
        <v/>
      </c>
      <c r="F2385" s="24">
        <f>E2385*D2385</f>
        <v/>
      </c>
      <c r="G2385" s="28">
        <f>SUMIFS(MasterSheet!K:K, MasterSheet!B:B, A2385, MasterSheet!D:D, B2385, MasterSheet!H:H, C2385)</f>
        <v/>
      </c>
      <c r="H2385" s="28">
        <f>G2385*D2385</f>
        <v/>
      </c>
      <c r="I2385" s="30">
        <f>SUMIFS(MasterSheet!L:L, MasterSheet!B:B, A2385, MasterSheet!D:D, B2385, MasterSheet!H:H, C2385)</f>
        <v/>
      </c>
      <c r="J2385" s="30">
        <f>I2385*D2385</f>
        <v/>
      </c>
      <c r="K2385" s="23">
        <f>UPPER(VLOOKUP(C2385,MasterSheet!H:U,14,))</f>
        <v/>
      </c>
    </row>
    <row r="2386">
      <c r="A2386" s="23" t="inlineStr">
        <is>
          <t>EED118651</t>
        </is>
      </c>
      <c r="B2386" s="32" t="n">
        <v>45904</v>
      </c>
      <c r="C2386" s="23" t="n">
        <v>124321</v>
      </c>
      <c r="D2386" s="23">
        <f>_xlfn.XLOOKUP(C2386,MasterSheet!H:H,MasterSheet!F:F)</f>
        <v/>
      </c>
      <c r="E2386" s="24">
        <f>SUMIFS(MasterSheet!J:J, MasterSheet!B:B, A2386, MasterSheet!D:D, B2386, MasterSheet!H:H, C2386)</f>
        <v/>
      </c>
      <c r="F2386" s="24">
        <f>E2386*D2386</f>
        <v/>
      </c>
      <c r="G2386" s="28">
        <f>SUMIFS(MasterSheet!K:K, MasterSheet!B:B, A2386, MasterSheet!D:D, B2386, MasterSheet!H:H, C2386)</f>
        <v/>
      </c>
      <c r="H2386" s="28">
        <f>G2386*D2386</f>
        <v/>
      </c>
      <c r="I2386" s="30">
        <f>SUMIFS(MasterSheet!L:L, MasterSheet!B:B, A2386, MasterSheet!D:D, B2386, MasterSheet!H:H, C2386)</f>
        <v/>
      </c>
      <c r="J2386" s="30">
        <f>I2386*D2386</f>
        <v/>
      </c>
      <c r="K2386" s="23">
        <f>UPPER(VLOOKUP(C2386,MasterSheet!H:U,14,))</f>
        <v/>
      </c>
    </row>
    <row r="2387">
      <c r="A2387" s="23" t="inlineStr">
        <is>
          <t>EED118651</t>
        </is>
      </c>
      <c r="B2387" s="32" t="n">
        <v>45904</v>
      </c>
      <c r="C2387" s="23" t="n">
        <v>124629</v>
      </c>
      <c r="D2387" s="23">
        <f>_xlfn.XLOOKUP(C2387,MasterSheet!H:H,MasterSheet!F:F)</f>
        <v/>
      </c>
      <c r="E2387" s="24">
        <f>SUMIFS(MasterSheet!J:J, MasterSheet!B:B, A2387, MasterSheet!D:D, B2387, MasterSheet!H:H, C2387)</f>
        <v/>
      </c>
      <c r="F2387" s="24">
        <f>E2387*D2387</f>
        <v/>
      </c>
      <c r="G2387" s="28">
        <f>SUMIFS(MasterSheet!K:K, MasterSheet!B:B, A2387, MasterSheet!D:D, B2387, MasterSheet!H:H, C2387)</f>
        <v/>
      </c>
      <c r="H2387" s="28">
        <f>G2387*D2387</f>
        <v/>
      </c>
      <c r="I2387" s="30">
        <f>SUMIFS(MasterSheet!L:L, MasterSheet!B:B, A2387, MasterSheet!D:D, B2387, MasterSheet!H:H, C2387)</f>
        <v/>
      </c>
      <c r="J2387" s="30">
        <f>I2387*D2387</f>
        <v/>
      </c>
      <c r="K2387" s="23">
        <f>UPPER(VLOOKUP(C2387,MasterSheet!H:U,14,))</f>
        <v/>
      </c>
    </row>
    <row r="2388">
      <c r="A2388" s="23" t="inlineStr">
        <is>
          <t>EED118651</t>
        </is>
      </c>
      <c r="B2388" s="32" t="n">
        <v>45904</v>
      </c>
      <c r="C2388" s="23" t="n">
        <v>126408</v>
      </c>
      <c r="D2388" s="23">
        <f>_xlfn.XLOOKUP(C2388,MasterSheet!H:H,MasterSheet!F:F)</f>
        <v/>
      </c>
      <c r="E2388" s="24">
        <f>SUMIFS(MasterSheet!J:J, MasterSheet!B:B, A2388, MasterSheet!D:D, B2388, MasterSheet!H:H, C2388)</f>
        <v/>
      </c>
      <c r="F2388" s="24">
        <f>E2388*D2388</f>
        <v/>
      </c>
      <c r="G2388" s="28">
        <f>SUMIFS(MasterSheet!K:K, MasterSheet!B:B, A2388, MasterSheet!D:D, B2388, MasterSheet!H:H, C2388)</f>
        <v/>
      </c>
      <c r="H2388" s="28">
        <f>G2388*D2388</f>
        <v/>
      </c>
      <c r="I2388" s="30">
        <f>SUMIFS(MasterSheet!L:L, MasterSheet!B:B, A2388, MasterSheet!D:D, B2388, MasterSheet!H:H, C2388)</f>
        <v/>
      </c>
      <c r="J2388" s="30">
        <f>I2388*D2388</f>
        <v/>
      </c>
      <c r="K2388" s="23">
        <f>UPPER(VLOOKUP(C2388,MasterSheet!H:U,14,))</f>
        <v/>
      </c>
    </row>
    <row r="2389">
      <c r="A2389" s="23" t="inlineStr">
        <is>
          <t>EED118651</t>
        </is>
      </c>
      <c r="B2389" s="32" t="n">
        <v>45904</v>
      </c>
      <c r="C2389" s="23" t="n">
        <v>127234</v>
      </c>
      <c r="D2389" s="23">
        <f>_xlfn.XLOOKUP(C2389,MasterSheet!H:H,MasterSheet!F:F)</f>
        <v/>
      </c>
      <c r="E2389" s="24">
        <f>SUMIFS(MasterSheet!J:J, MasterSheet!B:B, A2389, MasterSheet!D:D, B2389, MasterSheet!H:H, C2389)</f>
        <v/>
      </c>
      <c r="F2389" s="24">
        <f>E2389*D2389</f>
        <v/>
      </c>
      <c r="G2389" s="28">
        <f>SUMIFS(MasterSheet!K:K, MasterSheet!B:B, A2389, MasterSheet!D:D, B2389, MasterSheet!H:H, C2389)</f>
        <v/>
      </c>
      <c r="H2389" s="28">
        <f>G2389*D2389</f>
        <v/>
      </c>
      <c r="I2389" s="30">
        <f>SUMIFS(MasterSheet!L:L, MasterSheet!B:B, A2389, MasterSheet!D:D, B2389, MasterSheet!H:H, C2389)</f>
        <v/>
      </c>
      <c r="J2389" s="30">
        <f>I2389*D2389</f>
        <v/>
      </c>
      <c r="K2389" s="23">
        <f>UPPER(VLOOKUP(C2389,MasterSheet!H:U,14,))</f>
        <v/>
      </c>
    </row>
    <row r="2390">
      <c r="A2390" s="23" t="inlineStr">
        <is>
          <t>EED118651</t>
        </is>
      </c>
      <c r="B2390" s="32" t="n">
        <v>45904</v>
      </c>
      <c r="C2390" s="23" t="n">
        <v>127606</v>
      </c>
      <c r="D2390" s="23">
        <f>_xlfn.XLOOKUP(C2390,MasterSheet!H:H,MasterSheet!F:F)</f>
        <v/>
      </c>
      <c r="E2390" s="24">
        <f>SUMIFS(MasterSheet!J:J, MasterSheet!B:B, A2390, MasterSheet!D:D, B2390, MasterSheet!H:H, C2390)</f>
        <v/>
      </c>
      <c r="F2390" s="24">
        <f>E2390*D2390</f>
        <v/>
      </c>
      <c r="G2390" s="28">
        <f>SUMIFS(MasterSheet!K:K, MasterSheet!B:B, A2390, MasterSheet!D:D, B2390, MasterSheet!H:H, C2390)</f>
        <v/>
      </c>
      <c r="H2390" s="28">
        <f>G2390*D2390</f>
        <v/>
      </c>
      <c r="I2390" s="30">
        <f>SUMIFS(MasterSheet!L:L, MasterSheet!B:B, A2390, MasterSheet!D:D, B2390, MasterSheet!H:H, C2390)</f>
        <v/>
      </c>
      <c r="J2390" s="30">
        <f>I2390*D2390</f>
        <v/>
      </c>
      <c r="K2390" s="23">
        <f>UPPER(VLOOKUP(C2390,MasterSheet!H:U,14,))</f>
        <v/>
      </c>
    </row>
    <row r="2391">
      <c r="A2391" s="23" t="inlineStr">
        <is>
          <t>EED118651</t>
        </is>
      </c>
      <c r="B2391" s="32" t="n">
        <v>45904</v>
      </c>
      <c r="C2391" s="23" t="n">
        <v>129614</v>
      </c>
      <c r="D2391" s="23">
        <f>_xlfn.XLOOKUP(C2391,MasterSheet!H:H,MasterSheet!F:F)</f>
        <v/>
      </c>
      <c r="E2391" s="24">
        <f>SUMIFS(MasterSheet!J:J, MasterSheet!B:B, A2391, MasterSheet!D:D, B2391, MasterSheet!H:H, C2391)</f>
        <v/>
      </c>
      <c r="F2391" s="24">
        <f>E2391*D2391</f>
        <v/>
      </c>
      <c r="G2391" s="28">
        <f>SUMIFS(MasterSheet!K:K, MasterSheet!B:B, A2391, MasterSheet!D:D, B2391, MasterSheet!H:H, C2391)</f>
        <v/>
      </c>
      <c r="H2391" s="28">
        <f>G2391*D2391</f>
        <v/>
      </c>
      <c r="I2391" s="30">
        <f>SUMIFS(MasterSheet!L:L, MasterSheet!B:B, A2391, MasterSheet!D:D, B2391, MasterSheet!H:H, C2391)</f>
        <v/>
      </c>
      <c r="J2391" s="30">
        <f>I2391*D2391</f>
        <v/>
      </c>
      <c r="K2391" s="23">
        <f>UPPER(VLOOKUP(C2391,MasterSheet!H:U,14,))</f>
        <v/>
      </c>
    </row>
    <row r="2392">
      <c r="A2392" s="23" t="inlineStr">
        <is>
          <t>EED118651</t>
        </is>
      </c>
      <c r="B2392" s="32" t="n">
        <v>45904</v>
      </c>
      <c r="C2392" s="23" t="n">
        <v>135225</v>
      </c>
      <c r="D2392" s="23">
        <f>_xlfn.XLOOKUP(C2392,MasterSheet!H:H,MasterSheet!F:F)</f>
        <v/>
      </c>
      <c r="E2392" s="24">
        <f>SUMIFS(MasterSheet!J:J, MasterSheet!B:B, A2392, MasterSheet!D:D, B2392, MasterSheet!H:H, C2392)</f>
        <v/>
      </c>
      <c r="F2392" s="24">
        <f>E2392*D2392</f>
        <v/>
      </c>
      <c r="G2392" s="28">
        <f>SUMIFS(MasterSheet!K:K, MasterSheet!B:B, A2392, MasterSheet!D:D, B2392, MasterSheet!H:H, C2392)</f>
        <v/>
      </c>
      <c r="H2392" s="28">
        <f>G2392*D2392</f>
        <v/>
      </c>
      <c r="I2392" s="30">
        <f>SUMIFS(MasterSheet!L:L, MasterSheet!B:B, A2392, MasterSheet!D:D, B2392, MasterSheet!H:H, C2392)</f>
        <v/>
      </c>
      <c r="J2392" s="30">
        <f>I2392*D2392</f>
        <v/>
      </c>
      <c r="K2392" s="23">
        <f>UPPER(VLOOKUP(C2392,MasterSheet!H:U,14,))</f>
        <v/>
      </c>
    </row>
    <row r="2393">
      <c r="A2393" s="23" t="inlineStr">
        <is>
          <t>EED118651</t>
        </is>
      </c>
      <c r="B2393" s="32" t="n">
        <v>45904</v>
      </c>
      <c r="C2393" s="23" t="n">
        <v>137637</v>
      </c>
      <c r="D2393" s="23">
        <f>_xlfn.XLOOKUP(C2393,MasterSheet!H:H,MasterSheet!F:F)</f>
        <v/>
      </c>
      <c r="E2393" s="24">
        <f>SUMIFS(MasterSheet!J:J, MasterSheet!B:B, A2393, MasterSheet!D:D, B2393, MasterSheet!H:H, C2393)</f>
        <v/>
      </c>
      <c r="F2393" s="24">
        <f>E2393*D2393</f>
        <v/>
      </c>
      <c r="G2393" s="28">
        <f>SUMIFS(MasterSheet!K:K, MasterSheet!B:B, A2393, MasterSheet!D:D, B2393, MasterSheet!H:H, C2393)</f>
        <v/>
      </c>
      <c r="H2393" s="28">
        <f>G2393*D2393</f>
        <v/>
      </c>
      <c r="I2393" s="30">
        <f>SUMIFS(MasterSheet!L:L, MasterSheet!B:B, A2393, MasterSheet!D:D, B2393, MasterSheet!H:H, C2393)</f>
        <v/>
      </c>
      <c r="J2393" s="30">
        <f>I2393*D2393</f>
        <v/>
      </c>
      <c r="K2393" s="23">
        <f>UPPER(VLOOKUP(C2393,MasterSheet!H:U,14,))</f>
        <v/>
      </c>
    </row>
    <row r="2394">
      <c r="A2394" s="23" t="inlineStr">
        <is>
          <t>EED118651</t>
        </is>
      </c>
      <c r="B2394" s="32" t="n">
        <v>45904</v>
      </c>
      <c r="C2394" s="23" t="n">
        <v>141740</v>
      </c>
      <c r="D2394" s="23">
        <f>_xlfn.XLOOKUP(C2394,MasterSheet!H:H,MasterSheet!F:F)</f>
        <v/>
      </c>
      <c r="E2394" s="24">
        <f>SUMIFS(MasterSheet!J:J, MasterSheet!B:B, A2394, MasterSheet!D:D, B2394, MasterSheet!H:H, C2394)</f>
        <v/>
      </c>
      <c r="F2394" s="24">
        <f>E2394*D2394</f>
        <v/>
      </c>
      <c r="G2394" s="28">
        <f>SUMIFS(MasterSheet!K:K, MasterSheet!B:B, A2394, MasterSheet!D:D, B2394, MasterSheet!H:H, C2394)</f>
        <v/>
      </c>
      <c r="H2394" s="28">
        <f>G2394*D2394</f>
        <v/>
      </c>
      <c r="I2394" s="30">
        <f>SUMIFS(MasterSheet!L:L, MasterSheet!B:B, A2394, MasterSheet!D:D, B2394, MasterSheet!H:H, C2394)</f>
        <v/>
      </c>
      <c r="J2394" s="30">
        <f>I2394*D2394</f>
        <v/>
      </c>
      <c r="K2394" s="23">
        <f>UPPER(VLOOKUP(C2394,MasterSheet!H:U,14,))</f>
        <v/>
      </c>
    </row>
    <row r="2395">
      <c r="A2395" s="23" t="inlineStr">
        <is>
          <t>EED118651</t>
        </is>
      </c>
      <c r="B2395" s="32" t="n">
        <v>45904</v>
      </c>
      <c r="C2395" s="23" t="n">
        <v>142534</v>
      </c>
      <c r="D2395" s="23">
        <f>_xlfn.XLOOKUP(C2395,MasterSheet!H:H,MasterSheet!F:F)</f>
        <v/>
      </c>
      <c r="E2395" s="24">
        <f>SUMIFS(MasterSheet!J:J, MasterSheet!B:B, A2395, MasterSheet!D:D, B2395, MasterSheet!H:H, C2395)</f>
        <v/>
      </c>
      <c r="F2395" s="24">
        <f>E2395*D2395</f>
        <v/>
      </c>
      <c r="G2395" s="28">
        <f>SUMIFS(MasterSheet!K:K, MasterSheet!B:B, A2395, MasterSheet!D:D, B2395, MasterSheet!H:H, C2395)</f>
        <v/>
      </c>
      <c r="H2395" s="28">
        <f>G2395*D2395</f>
        <v/>
      </c>
      <c r="I2395" s="30">
        <f>SUMIFS(MasterSheet!L:L, MasterSheet!B:B, A2395, MasterSheet!D:D, B2395, MasterSheet!H:H, C2395)</f>
        <v/>
      </c>
      <c r="J2395" s="30">
        <f>I2395*D2395</f>
        <v/>
      </c>
      <c r="K2395" s="23">
        <f>UPPER(VLOOKUP(C2395,MasterSheet!H:U,14,))</f>
        <v/>
      </c>
    </row>
    <row r="2396">
      <c r="A2396" s="23" t="inlineStr">
        <is>
          <t>EED118651</t>
        </is>
      </c>
      <c r="B2396" s="32" t="n">
        <v>45904</v>
      </c>
      <c r="C2396" s="23" t="n">
        <v>143806</v>
      </c>
      <c r="D2396" s="23">
        <f>_xlfn.XLOOKUP(C2396,MasterSheet!H:H,MasterSheet!F:F)</f>
        <v/>
      </c>
      <c r="E2396" s="24">
        <f>SUMIFS(MasterSheet!J:J, MasterSheet!B:B, A2396, MasterSheet!D:D, B2396, MasterSheet!H:H, C2396)</f>
        <v/>
      </c>
      <c r="F2396" s="24">
        <f>E2396*D2396</f>
        <v/>
      </c>
      <c r="G2396" s="28">
        <f>SUMIFS(MasterSheet!K:K, MasterSheet!B:B, A2396, MasterSheet!D:D, B2396, MasterSheet!H:H, C2396)</f>
        <v/>
      </c>
      <c r="H2396" s="28">
        <f>G2396*D2396</f>
        <v/>
      </c>
      <c r="I2396" s="30">
        <f>SUMIFS(MasterSheet!L:L, MasterSheet!B:B, A2396, MasterSheet!D:D, B2396, MasterSheet!H:H, C2396)</f>
        <v/>
      </c>
      <c r="J2396" s="30">
        <f>I2396*D2396</f>
        <v/>
      </c>
      <c r="K2396" s="23">
        <f>UPPER(VLOOKUP(C2396,MasterSheet!H:U,14,))</f>
        <v/>
      </c>
    </row>
    <row r="2397">
      <c r="A2397" s="23" t="inlineStr">
        <is>
          <t>EED118651</t>
        </is>
      </c>
      <c r="B2397" s="32" t="n">
        <v>45904</v>
      </c>
      <c r="C2397" s="23" t="n">
        <v>144610</v>
      </c>
      <c r="D2397" s="23">
        <f>_xlfn.XLOOKUP(C2397,MasterSheet!H:H,MasterSheet!F:F)</f>
        <v/>
      </c>
      <c r="E2397" s="24">
        <f>SUMIFS(MasterSheet!J:J, MasterSheet!B:B, A2397, MasterSheet!D:D, B2397, MasterSheet!H:H, C2397)</f>
        <v/>
      </c>
      <c r="F2397" s="24">
        <f>E2397*D2397</f>
        <v/>
      </c>
      <c r="G2397" s="28">
        <f>SUMIFS(MasterSheet!K:K, MasterSheet!B:B, A2397, MasterSheet!D:D, B2397, MasterSheet!H:H, C2397)</f>
        <v/>
      </c>
      <c r="H2397" s="28">
        <f>G2397*D2397</f>
        <v/>
      </c>
      <c r="I2397" s="30">
        <f>SUMIFS(MasterSheet!L:L, MasterSheet!B:B, A2397, MasterSheet!D:D, B2397, MasterSheet!H:H, C2397)</f>
        <v/>
      </c>
      <c r="J2397" s="30">
        <f>I2397*D2397</f>
        <v/>
      </c>
      <c r="K2397" s="23">
        <f>UPPER(VLOOKUP(C2397,MasterSheet!H:U,14,))</f>
        <v/>
      </c>
    </row>
    <row r="2398">
      <c r="A2398" s="23" t="inlineStr">
        <is>
          <t>EED118651</t>
        </is>
      </c>
      <c r="B2398" s="32" t="n">
        <v>45904</v>
      </c>
      <c r="C2398" s="23" t="n">
        <v>144903</v>
      </c>
      <c r="D2398" s="23">
        <f>_xlfn.XLOOKUP(C2398,MasterSheet!H:H,MasterSheet!F:F)</f>
        <v/>
      </c>
      <c r="E2398" s="24">
        <f>SUMIFS(MasterSheet!J:J, MasterSheet!B:B, A2398, MasterSheet!D:D, B2398, MasterSheet!H:H, C2398)</f>
        <v/>
      </c>
      <c r="F2398" s="24">
        <f>E2398*D2398</f>
        <v/>
      </c>
      <c r="G2398" s="28">
        <f>SUMIFS(MasterSheet!K:K, MasterSheet!B:B, A2398, MasterSheet!D:D, B2398, MasterSheet!H:H, C2398)</f>
        <v/>
      </c>
      <c r="H2398" s="28">
        <f>G2398*D2398</f>
        <v/>
      </c>
      <c r="I2398" s="30">
        <f>SUMIFS(MasterSheet!L:L, MasterSheet!B:B, A2398, MasterSheet!D:D, B2398, MasterSheet!H:H, C2398)</f>
        <v/>
      </c>
      <c r="J2398" s="30">
        <f>I2398*D2398</f>
        <v/>
      </c>
      <c r="K2398" s="23">
        <f>UPPER(VLOOKUP(C2398,MasterSheet!H:U,14,))</f>
        <v/>
      </c>
    </row>
    <row r="2399">
      <c r="A2399" s="23" t="inlineStr">
        <is>
          <t>EED118651</t>
        </is>
      </c>
      <c r="B2399" s="32" t="n">
        <v>45904</v>
      </c>
      <c r="C2399" s="23" t="n">
        <v>145522</v>
      </c>
      <c r="D2399" s="23">
        <f>_xlfn.XLOOKUP(C2399,MasterSheet!H:H,MasterSheet!F:F)</f>
        <v/>
      </c>
      <c r="E2399" s="24">
        <f>SUMIFS(MasterSheet!J:J, MasterSheet!B:B, A2399, MasterSheet!D:D, B2399, MasterSheet!H:H, C2399)</f>
        <v/>
      </c>
      <c r="F2399" s="24">
        <f>E2399*D2399</f>
        <v/>
      </c>
      <c r="G2399" s="28">
        <f>SUMIFS(MasterSheet!K:K, MasterSheet!B:B, A2399, MasterSheet!D:D, B2399, MasterSheet!H:H, C2399)</f>
        <v/>
      </c>
      <c r="H2399" s="28">
        <f>G2399*D2399</f>
        <v/>
      </c>
      <c r="I2399" s="30">
        <f>SUMIFS(MasterSheet!L:L, MasterSheet!B:B, A2399, MasterSheet!D:D, B2399, MasterSheet!H:H, C2399)</f>
        <v/>
      </c>
      <c r="J2399" s="30">
        <f>I2399*D2399</f>
        <v/>
      </c>
      <c r="K2399" s="23">
        <f>UPPER(VLOOKUP(C2399,MasterSheet!H:U,14,))</f>
        <v/>
      </c>
    </row>
    <row r="2400">
      <c r="A2400" s="23" t="inlineStr">
        <is>
          <t>EED118651</t>
        </is>
      </c>
      <c r="B2400" s="32" t="n">
        <v>45904</v>
      </c>
      <c r="C2400" s="23" t="n">
        <v>149303</v>
      </c>
      <c r="D2400" s="23">
        <f>_xlfn.XLOOKUP(C2400,MasterSheet!H:H,MasterSheet!F:F)</f>
        <v/>
      </c>
      <c r="E2400" s="24">
        <f>SUMIFS(MasterSheet!J:J, MasterSheet!B:B, A2400, MasterSheet!D:D, B2400, MasterSheet!H:H, C2400)</f>
        <v/>
      </c>
      <c r="F2400" s="24">
        <f>E2400*D2400</f>
        <v/>
      </c>
      <c r="G2400" s="28">
        <f>SUMIFS(MasterSheet!K:K, MasterSheet!B:B, A2400, MasterSheet!D:D, B2400, MasterSheet!H:H, C2400)</f>
        <v/>
      </c>
      <c r="H2400" s="28">
        <f>G2400*D2400</f>
        <v/>
      </c>
      <c r="I2400" s="30">
        <f>SUMIFS(MasterSheet!L:L, MasterSheet!B:B, A2400, MasterSheet!D:D, B2400, MasterSheet!H:H, C2400)</f>
        <v/>
      </c>
      <c r="J2400" s="30">
        <f>I2400*D2400</f>
        <v/>
      </c>
      <c r="K2400" s="23">
        <f>UPPER(VLOOKUP(C2400,MasterSheet!H:U,14,))</f>
        <v/>
      </c>
    </row>
    <row r="2401">
      <c r="A2401" s="23" t="inlineStr">
        <is>
          <t>EED118651</t>
        </is>
      </c>
      <c r="B2401" s="32" t="n">
        <v>45904</v>
      </c>
      <c r="C2401" s="23" t="n">
        <v>150004</v>
      </c>
      <c r="D2401" s="23">
        <f>_xlfn.XLOOKUP(C2401,MasterSheet!H:H,MasterSheet!F:F)</f>
        <v/>
      </c>
      <c r="E2401" s="24">
        <f>SUMIFS(MasterSheet!J:J, MasterSheet!B:B, A2401, MasterSheet!D:D, B2401, MasterSheet!H:H, C2401)</f>
        <v/>
      </c>
      <c r="F2401" s="24">
        <f>E2401*D2401</f>
        <v/>
      </c>
      <c r="G2401" s="28">
        <f>SUMIFS(MasterSheet!K:K, MasterSheet!B:B, A2401, MasterSheet!D:D, B2401, MasterSheet!H:H, C2401)</f>
        <v/>
      </c>
      <c r="H2401" s="28">
        <f>G2401*D2401</f>
        <v/>
      </c>
      <c r="I2401" s="30">
        <f>SUMIFS(MasterSheet!L:L, MasterSheet!B:B, A2401, MasterSheet!D:D, B2401, MasterSheet!H:H, C2401)</f>
        <v/>
      </c>
      <c r="J2401" s="30">
        <f>I2401*D2401</f>
        <v/>
      </c>
      <c r="K2401" s="23">
        <f>UPPER(VLOOKUP(C2401,MasterSheet!H:U,14,))</f>
        <v/>
      </c>
    </row>
    <row r="2402">
      <c r="A2402" s="23" t="inlineStr">
        <is>
          <t>EED118651</t>
        </is>
      </c>
      <c r="B2402" s="32" t="n">
        <v>45904</v>
      </c>
      <c r="C2402" s="23" t="n">
        <v>152612</v>
      </c>
      <c r="D2402" s="23">
        <f>_xlfn.XLOOKUP(C2402,MasterSheet!H:H,MasterSheet!F:F)</f>
        <v/>
      </c>
      <c r="E2402" s="24">
        <f>SUMIFS(MasterSheet!J:J, MasterSheet!B:B, A2402, MasterSheet!D:D, B2402, MasterSheet!H:H, C2402)</f>
        <v/>
      </c>
      <c r="F2402" s="24">
        <f>E2402*D2402</f>
        <v/>
      </c>
      <c r="G2402" s="28">
        <f>SUMIFS(MasterSheet!K:K, MasterSheet!B:B, A2402, MasterSheet!D:D, B2402, MasterSheet!H:H, C2402)</f>
        <v/>
      </c>
      <c r="H2402" s="28">
        <f>G2402*D2402</f>
        <v/>
      </c>
      <c r="I2402" s="30">
        <f>SUMIFS(MasterSheet!L:L, MasterSheet!B:B, A2402, MasterSheet!D:D, B2402, MasterSheet!H:H, C2402)</f>
        <v/>
      </c>
      <c r="J2402" s="30">
        <f>I2402*D2402</f>
        <v/>
      </c>
      <c r="K2402" s="23">
        <f>UPPER(VLOOKUP(C2402,MasterSheet!H:U,14,))</f>
        <v/>
      </c>
    </row>
    <row r="2403">
      <c r="A2403" s="23" t="inlineStr">
        <is>
          <t>EED118651</t>
        </is>
      </c>
      <c r="B2403" s="32" t="n">
        <v>45904</v>
      </c>
      <c r="C2403" s="23" t="n">
        <v>156603</v>
      </c>
      <c r="D2403" s="23">
        <f>_xlfn.XLOOKUP(C2403,MasterSheet!H:H,MasterSheet!F:F)</f>
        <v/>
      </c>
      <c r="E2403" s="24">
        <f>SUMIFS(MasterSheet!J:J, MasterSheet!B:B, A2403, MasterSheet!D:D, B2403, MasterSheet!H:H, C2403)</f>
        <v/>
      </c>
      <c r="F2403" s="24">
        <f>E2403*D2403</f>
        <v/>
      </c>
      <c r="G2403" s="28">
        <f>SUMIFS(MasterSheet!K:K, MasterSheet!B:B, A2403, MasterSheet!D:D, B2403, MasterSheet!H:H, C2403)</f>
        <v/>
      </c>
      <c r="H2403" s="28">
        <f>G2403*D2403</f>
        <v/>
      </c>
      <c r="I2403" s="30">
        <f>SUMIFS(MasterSheet!L:L, MasterSheet!B:B, A2403, MasterSheet!D:D, B2403, MasterSheet!H:H, C2403)</f>
        <v/>
      </c>
      <c r="J2403" s="30">
        <f>I2403*D2403</f>
        <v/>
      </c>
      <c r="K2403" s="23">
        <f>UPPER(VLOOKUP(C2403,MasterSheet!H:U,14,))</f>
        <v/>
      </c>
    </row>
    <row r="2404">
      <c r="A2404" s="23" t="inlineStr">
        <is>
          <t>EED118651</t>
        </is>
      </c>
      <c r="B2404" s="32" t="n">
        <v>45904</v>
      </c>
      <c r="C2404" s="23" t="n">
        <v>158003</v>
      </c>
      <c r="D2404" s="23">
        <f>_xlfn.XLOOKUP(C2404,MasterSheet!H:H,MasterSheet!F:F)</f>
        <v/>
      </c>
      <c r="E2404" s="24">
        <f>SUMIFS(MasterSheet!J:J, MasterSheet!B:B, A2404, MasterSheet!D:D, B2404, MasterSheet!H:H, C2404)</f>
        <v/>
      </c>
      <c r="F2404" s="24">
        <f>E2404*D2404</f>
        <v/>
      </c>
      <c r="G2404" s="28">
        <f>SUMIFS(MasterSheet!K:K, MasterSheet!B:B, A2404, MasterSheet!D:D, B2404, MasterSheet!H:H, C2404)</f>
        <v/>
      </c>
      <c r="H2404" s="28">
        <f>G2404*D2404</f>
        <v/>
      </c>
      <c r="I2404" s="30">
        <f>SUMIFS(MasterSheet!L:L, MasterSheet!B:B, A2404, MasterSheet!D:D, B2404, MasterSheet!H:H, C2404)</f>
        <v/>
      </c>
      <c r="J2404" s="30">
        <f>I2404*D2404</f>
        <v/>
      </c>
      <c r="K2404" s="23">
        <f>UPPER(VLOOKUP(C2404,MasterSheet!H:U,14,))</f>
        <v/>
      </c>
    </row>
    <row r="2405">
      <c r="A2405" s="23" t="inlineStr">
        <is>
          <t>EED118651</t>
        </is>
      </c>
      <c r="B2405" s="32" t="n">
        <v>45904</v>
      </c>
      <c r="C2405" s="23" t="n">
        <v>165804</v>
      </c>
      <c r="D2405" s="23">
        <f>_xlfn.XLOOKUP(C2405,MasterSheet!H:H,MasterSheet!F:F)</f>
        <v/>
      </c>
      <c r="E2405" s="24">
        <f>SUMIFS(MasterSheet!J:J, MasterSheet!B:B, A2405, MasterSheet!D:D, B2405, MasterSheet!H:H, C2405)</f>
        <v/>
      </c>
      <c r="F2405" s="24">
        <f>E2405*D2405</f>
        <v/>
      </c>
      <c r="G2405" s="28">
        <f>SUMIFS(MasterSheet!K:K, MasterSheet!B:B, A2405, MasterSheet!D:D, B2405, MasterSheet!H:H, C2405)</f>
        <v/>
      </c>
      <c r="H2405" s="28">
        <f>G2405*D2405</f>
        <v/>
      </c>
      <c r="I2405" s="30">
        <f>SUMIFS(MasterSheet!L:L, MasterSheet!B:B, A2405, MasterSheet!D:D, B2405, MasterSheet!H:H, C2405)</f>
        <v/>
      </c>
      <c r="J2405" s="30">
        <f>I2405*D2405</f>
        <v/>
      </c>
      <c r="K2405" s="23">
        <f>UPPER(VLOOKUP(C2405,MasterSheet!H:U,14,))</f>
        <v/>
      </c>
    </row>
    <row r="2406">
      <c r="A2406" s="23" t="inlineStr">
        <is>
          <t>EED118651</t>
        </is>
      </c>
      <c r="B2406" s="32" t="n">
        <v>45904</v>
      </c>
      <c r="C2406" s="23" t="n">
        <v>300137</v>
      </c>
      <c r="D2406" s="23">
        <f>_xlfn.XLOOKUP(C2406,MasterSheet!H:H,MasterSheet!F:F)</f>
        <v/>
      </c>
      <c r="E2406" s="24">
        <f>SUMIFS(MasterSheet!J:J, MasterSheet!B:B, A2406, MasterSheet!D:D, B2406, MasterSheet!H:H, C2406)</f>
        <v/>
      </c>
      <c r="F2406" s="24">
        <f>E2406*D2406</f>
        <v/>
      </c>
      <c r="G2406" s="28">
        <f>SUMIFS(MasterSheet!K:K, MasterSheet!B:B, A2406, MasterSheet!D:D, B2406, MasterSheet!H:H, C2406)</f>
        <v/>
      </c>
      <c r="H2406" s="28">
        <f>G2406*D2406</f>
        <v/>
      </c>
      <c r="I2406" s="30">
        <f>SUMIFS(MasterSheet!L:L, MasterSheet!B:B, A2406, MasterSheet!D:D, B2406, MasterSheet!H:H, C2406)</f>
        <v/>
      </c>
      <c r="J2406" s="30">
        <f>I2406*D2406</f>
        <v/>
      </c>
      <c r="K2406" s="23">
        <f>UPPER(VLOOKUP(C2406,MasterSheet!H:U,14,))</f>
        <v/>
      </c>
    </row>
    <row r="2407">
      <c r="A2407" s="23" t="inlineStr">
        <is>
          <t>EED118651</t>
        </is>
      </c>
      <c r="B2407" s="32" t="n">
        <v>45904</v>
      </c>
      <c r="C2407" s="23" t="n">
        <v>300436</v>
      </c>
      <c r="D2407" s="23">
        <f>_xlfn.XLOOKUP(C2407,MasterSheet!H:H,MasterSheet!F:F)</f>
        <v/>
      </c>
      <c r="E2407" s="24">
        <f>SUMIFS(MasterSheet!J:J, MasterSheet!B:B, A2407, MasterSheet!D:D, B2407, MasterSheet!H:H, C2407)</f>
        <v/>
      </c>
      <c r="F2407" s="24">
        <f>E2407*D2407</f>
        <v/>
      </c>
      <c r="G2407" s="28">
        <f>SUMIFS(MasterSheet!K:K, MasterSheet!B:B, A2407, MasterSheet!D:D, B2407, MasterSheet!H:H, C2407)</f>
        <v/>
      </c>
      <c r="H2407" s="28">
        <f>G2407*D2407</f>
        <v/>
      </c>
      <c r="I2407" s="30">
        <f>SUMIFS(MasterSheet!L:L, MasterSheet!B:B, A2407, MasterSheet!D:D, B2407, MasterSheet!H:H, C2407)</f>
        <v/>
      </c>
      <c r="J2407" s="30">
        <f>I2407*D2407</f>
        <v/>
      </c>
      <c r="K2407" s="23">
        <f>UPPER(VLOOKUP(C2407,MasterSheet!H:U,14,))</f>
        <v/>
      </c>
    </row>
    <row r="2408">
      <c r="A2408" s="23" t="inlineStr">
        <is>
          <t>EED118651</t>
        </is>
      </c>
      <c r="B2408" s="32" t="n">
        <v>45904</v>
      </c>
      <c r="C2408" s="23" t="n">
        <v>300441</v>
      </c>
      <c r="D2408" s="23">
        <f>_xlfn.XLOOKUP(C2408,MasterSheet!H:H,MasterSheet!F:F)</f>
        <v/>
      </c>
      <c r="E2408" s="24">
        <f>SUMIFS(MasterSheet!J:J, MasterSheet!B:B, A2408, MasterSheet!D:D, B2408, MasterSheet!H:H, C2408)</f>
        <v/>
      </c>
      <c r="F2408" s="24">
        <f>E2408*D2408</f>
        <v/>
      </c>
      <c r="G2408" s="28">
        <f>SUMIFS(MasterSheet!K:K, MasterSheet!B:B, A2408, MasterSheet!D:D, B2408, MasterSheet!H:H, C2408)</f>
        <v/>
      </c>
      <c r="H2408" s="28">
        <f>G2408*D2408</f>
        <v/>
      </c>
      <c r="I2408" s="30">
        <f>SUMIFS(MasterSheet!L:L, MasterSheet!B:B, A2408, MasterSheet!D:D, B2408, MasterSheet!H:H, C2408)</f>
        <v/>
      </c>
      <c r="J2408" s="30">
        <f>I2408*D2408</f>
        <v/>
      </c>
      <c r="K2408" s="23">
        <f>UPPER(VLOOKUP(C2408,MasterSheet!H:U,14,))</f>
        <v/>
      </c>
    </row>
    <row r="2409">
      <c r="A2409" s="23" t="inlineStr">
        <is>
          <t>EED118651</t>
        </is>
      </c>
      <c r="B2409" s="32" t="n">
        <v>45904</v>
      </c>
      <c r="C2409" s="23" t="n">
        <v>300537</v>
      </c>
      <c r="D2409" s="23">
        <f>_xlfn.XLOOKUP(C2409,MasterSheet!H:H,MasterSheet!F:F)</f>
        <v/>
      </c>
      <c r="E2409" s="24">
        <f>SUMIFS(MasterSheet!J:J, MasterSheet!B:B, A2409, MasterSheet!D:D, B2409, MasterSheet!H:H, C2409)</f>
        <v/>
      </c>
      <c r="F2409" s="24">
        <f>E2409*D2409</f>
        <v/>
      </c>
      <c r="G2409" s="28">
        <f>SUMIFS(MasterSheet!K:K, MasterSheet!B:B, A2409, MasterSheet!D:D, B2409, MasterSheet!H:H, C2409)</f>
        <v/>
      </c>
      <c r="H2409" s="28">
        <f>G2409*D2409</f>
        <v/>
      </c>
      <c r="I2409" s="30">
        <f>SUMIFS(MasterSheet!L:L, MasterSheet!B:B, A2409, MasterSheet!D:D, B2409, MasterSheet!H:H, C2409)</f>
        <v/>
      </c>
      <c r="J2409" s="30">
        <f>I2409*D2409</f>
        <v/>
      </c>
      <c r="K2409" s="23">
        <f>UPPER(VLOOKUP(C2409,MasterSheet!H:U,14,))</f>
        <v/>
      </c>
    </row>
    <row r="2410">
      <c r="A2410" s="23" t="inlineStr">
        <is>
          <t>EED118651</t>
        </is>
      </c>
      <c r="B2410" s="32" t="n">
        <v>45904</v>
      </c>
      <c r="C2410" s="23" t="n">
        <v>300920</v>
      </c>
      <c r="D2410" s="23">
        <f>_xlfn.XLOOKUP(C2410,MasterSheet!H:H,MasterSheet!F:F)</f>
        <v/>
      </c>
      <c r="E2410" s="24">
        <f>SUMIFS(MasterSheet!J:J, MasterSheet!B:B, A2410, MasterSheet!D:D, B2410, MasterSheet!H:H, C2410)</f>
        <v/>
      </c>
      <c r="F2410" s="24">
        <f>E2410*D2410</f>
        <v/>
      </c>
      <c r="G2410" s="28">
        <f>SUMIFS(MasterSheet!K:K, MasterSheet!B:B, A2410, MasterSheet!D:D, B2410, MasterSheet!H:H, C2410)</f>
        <v/>
      </c>
      <c r="H2410" s="28">
        <f>G2410*D2410</f>
        <v/>
      </c>
      <c r="I2410" s="30">
        <f>SUMIFS(MasterSheet!L:L, MasterSheet!B:B, A2410, MasterSheet!D:D, B2410, MasterSheet!H:H, C2410)</f>
        <v/>
      </c>
      <c r="J2410" s="30">
        <f>I2410*D2410</f>
        <v/>
      </c>
      <c r="K2410" s="23">
        <f>UPPER(VLOOKUP(C2410,MasterSheet!H:U,14,))</f>
        <v/>
      </c>
    </row>
    <row r="2411">
      <c r="A2411" s="23" t="inlineStr">
        <is>
          <t>EED118651</t>
        </is>
      </c>
      <c r="B2411" s="32" t="n">
        <v>45904</v>
      </c>
      <c r="C2411" s="23" t="n">
        <v>301928</v>
      </c>
      <c r="D2411" s="23">
        <f>_xlfn.XLOOKUP(C2411,MasterSheet!H:H,MasterSheet!F:F)</f>
        <v/>
      </c>
      <c r="E2411" s="24">
        <f>SUMIFS(MasterSheet!J:J, MasterSheet!B:B, A2411, MasterSheet!D:D, B2411, MasterSheet!H:H, C2411)</f>
        <v/>
      </c>
      <c r="F2411" s="24">
        <f>E2411*D2411</f>
        <v/>
      </c>
      <c r="G2411" s="28">
        <f>SUMIFS(MasterSheet!K:K, MasterSheet!B:B, A2411, MasterSheet!D:D, B2411, MasterSheet!H:H, C2411)</f>
        <v/>
      </c>
      <c r="H2411" s="28">
        <f>G2411*D2411</f>
        <v/>
      </c>
      <c r="I2411" s="30">
        <f>SUMIFS(MasterSheet!L:L, MasterSheet!B:B, A2411, MasterSheet!D:D, B2411, MasterSheet!H:H, C2411)</f>
        <v/>
      </c>
      <c r="J2411" s="30">
        <f>I2411*D2411</f>
        <v/>
      </c>
      <c r="K2411" s="23">
        <f>UPPER(VLOOKUP(C2411,MasterSheet!H:U,14,))</f>
        <v/>
      </c>
    </row>
    <row r="2412">
      <c r="A2412" s="23" t="inlineStr">
        <is>
          <t>EED118651</t>
        </is>
      </c>
      <c r="B2412" s="32" t="n">
        <v>45904</v>
      </c>
      <c r="C2412" s="23" t="n">
        <v>302206</v>
      </c>
      <c r="D2412" s="23">
        <f>_xlfn.XLOOKUP(C2412,MasterSheet!H:H,MasterSheet!F:F)</f>
        <v/>
      </c>
      <c r="E2412" s="24">
        <f>SUMIFS(MasterSheet!J:J, MasterSheet!B:B, A2412, MasterSheet!D:D, B2412, MasterSheet!H:H, C2412)</f>
        <v/>
      </c>
      <c r="F2412" s="24">
        <f>E2412*D2412</f>
        <v/>
      </c>
      <c r="G2412" s="28">
        <f>SUMIFS(MasterSheet!K:K, MasterSheet!B:B, A2412, MasterSheet!D:D, B2412, MasterSheet!H:H, C2412)</f>
        <v/>
      </c>
      <c r="H2412" s="28">
        <f>G2412*D2412</f>
        <v/>
      </c>
      <c r="I2412" s="30">
        <f>SUMIFS(MasterSheet!L:L, MasterSheet!B:B, A2412, MasterSheet!D:D, B2412, MasterSheet!H:H, C2412)</f>
        <v/>
      </c>
      <c r="J2412" s="30">
        <f>I2412*D2412</f>
        <v/>
      </c>
      <c r="K2412" s="23">
        <f>UPPER(VLOOKUP(C2412,MasterSheet!H:U,14,))</f>
        <v/>
      </c>
    </row>
    <row r="2413">
      <c r="A2413" s="23" t="inlineStr">
        <is>
          <t>EED118651</t>
        </is>
      </c>
      <c r="B2413" s="32" t="n">
        <v>45904</v>
      </c>
      <c r="C2413" s="23" t="n">
        <v>302216</v>
      </c>
      <c r="D2413" s="23">
        <f>_xlfn.XLOOKUP(C2413,MasterSheet!H:H,MasterSheet!F:F)</f>
        <v/>
      </c>
      <c r="E2413" s="24">
        <f>SUMIFS(MasterSheet!J:J, MasterSheet!B:B, A2413, MasterSheet!D:D, B2413, MasterSheet!H:H, C2413)</f>
        <v/>
      </c>
      <c r="F2413" s="24">
        <f>E2413*D2413</f>
        <v/>
      </c>
      <c r="G2413" s="28">
        <f>SUMIFS(MasterSheet!K:K, MasterSheet!B:B, A2413, MasterSheet!D:D, B2413, MasterSheet!H:H, C2413)</f>
        <v/>
      </c>
      <c r="H2413" s="28">
        <f>G2413*D2413</f>
        <v/>
      </c>
      <c r="I2413" s="30">
        <f>SUMIFS(MasterSheet!L:L, MasterSheet!B:B, A2413, MasterSheet!D:D, B2413, MasterSheet!H:H, C2413)</f>
        <v/>
      </c>
      <c r="J2413" s="30">
        <f>I2413*D2413</f>
        <v/>
      </c>
      <c r="K2413" s="23">
        <f>UPPER(VLOOKUP(C2413,MasterSheet!H:U,14,))</f>
        <v/>
      </c>
    </row>
    <row r="2414">
      <c r="A2414" s="23" t="inlineStr">
        <is>
          <t>EED118651</t>
        </is>
      </c>
      <c r="B2414" s="32" t="n">
        <v>45904</v>
      </c>
      <c r="C2414" s="23" t="n">
        <v>302632</v>
      </c>
      <c r="D2414" s="23">
        <f>_xlfn.XLOOKUP(C2414,MasterSheet!H:H,MasterSheet!F:F)</f>
        <v/>
      </c>
      <c r="E2414" s="24">
        <f>SUMIFS(MasterSheet!J:J, MasterSheet!B:B, A2414, MasterSheet!D:D, B2414, MasterSheet!H:H, C2414)</f>
        <v/>
      </c>
      <c r="F2414" s="24">
        <f>E2414*D2414</f>
        <v/>
      </c>
      <c r="G2414" s="28">
        <f>SUMIFS(MasterSheet!K:K, MasterSheet!B:B, A2414, MasterSheet!D:D, B2414, MasterSheet!H:H, C2414)</f>
        <v/>
      </c>
      <c r="H2414" s="28">
        <f>G2414*D2414</f>
        <v/>
      </c>
      <c r="I2414" s="30">
        <f>SUMIFS(MasterSheet!L:L, MasterSheet!B:B, A2414, MasterSheet!D:D, B2414, MasterSheet!H:H, C2414)</f>
        <v/>
      </c>
      <c r="J2414" s="30">
        <f>I2414*D2414</f>
        <v/>
      </c>
      <c r="K2414" s="23">
        <f>UPPER(VLOOKUP(C2414,MasterSheet!H:U,14,))</f>
        <v/>
      </c>
    </row>
    <row r="2415">
      <c r="A2415" s="23" t="inlineStr">
        <is>
          <t>EED118651</t>
        </is>
      </c>
      <c r="B2415" s="32" t="n">
        <v>45904</v>
      </c>
      <c r="C2415" s="23" t="n">
        <v>304242</v>
      </c>
      <c r="D2415" s="23">
        <f>_xlfn.XLOOKUP(C2415,MasterSheet!H:H,MasterSheet!F:F)</f>
        <v/>
      </c>
      <c r="E2415" s="24">
        <f>SUMIFS(MasterSheet!J:J, MasterSheet!B:B, A2415, MasterSheet!D:D, B2415, MasterSheet!H:H, C2415)</f>
        <v/>
      </c>
      <c r="F2415" s="24">
        <f>E2415*D2415</f>
        <v/>
      </c>
      <c r="G2415" s="28">
        <f>SUMIFS(MasterSheet!K:K, MasterSheet!B:B, A2415, MasterSheet!D:D, B2415, MasterSheet!H:H, C2415)</f>
        <v/>
      </c>
      <c r="H2415" s="28">
        <f>G2415*D2415</f>
        <v/>
      </c>
      <c r="I2415" s="30">
        <f>SUMIFS(MasterSheet!L:L, MasterSheet!B:B, A2415, MasterSheet!D:D, B2415, MasterSheet!H:H, C2415)</f>
        <v/>
      </c>
      <c r="J2415" s="30">
        <f>I2415*D2415</f>
        <v/>
      </c>
      <c r="K2415" s="23">
        <f>UPPER(VLOOKUP(C2415,MasterSheet!H:U,14,))</f>
        <v/>
      </c>
    </row>
    <row r="2416">
      <c r="A2416" s="23" t="inlineStr">
        <is>
          <t>EED118651</t>
        </is>
      </c>
      <c r="B2416" s="32" t="n">
        <v>45904</v>
      </c>
      <c r="C2416" s="23" t="n">
        <v>307638</v>
      </c>
      <c r="D2416" s="23">
        <f>_xlfn.XLOOKUP(C2416,MasterSheet!H:H,MasterSheet!F:F)</f>
        <v/>
      </c>
      <c r="E2416" s="24">
        <f>SUMIFS(MasterSheet!J:J, MasterSheet!B:B, A2416, MasterSheet!D:D, B2416, MasterSheet!H:H, C2416)</f>
        <v/>
      </c>
      <c r="F2416" s="24">
        <f>E2416*D2416</f>
        <v/>
      </c>
      <c r="G2416" s="28">
        <f>SUMIFS(MasterSheet!K:K, MasterSheet!B:B, A2416, MasterSheet!D:D, B2416, MasterSheet!H:H, C2416)</f>
        <v/>
      </c>
      <c r="H2416" s="28">
        <f>G2416*D2416</f>
        <v/>
      </c>
      <c r="I2416" s="30">
        <f>SUMIFS(MasterSheet!L:L, MasterSheet!B:B, A2416, MasterSheet!D:D, B2416, MasterSheet!H:H, C2416)</f>
        <v/>
      </c>
      <c r="J2416" s="30">
        <f>I2416*D2416</f>
        <v/>
      </c>
      <c r="K2416" s="23">
        <f>UPPER(VLOOKUP(C2416,MasterSheet!H:U,14,))</f>
        <v/>
      </c>
    </row>
    <row r="2417">
      <c r="A2417" s="23" t="inlineStr">
        <is>
          <t>EED118651</t>
        </is>
      </c>
      <c r="B2417" s="32" t="n">
        <v>45904</v>
      </c>
      <c r="C2417" s="23" t="n">
        <v>313238</v>
      </c>
      <c r="D2417" s="23">
        <f>_xlfn.XLOOKUP(C2417,MasterSheet!H:H,MasterSheet!F:F)</f>
        <v/>
      </c>
      <c r="E2417" s="24">
        <f>SUMIFS(MasterSheet!J:J, MasterSheet!B:B, A2417, MasterSheet!D:D, B2417, MasterSheet!H:H, C2417)</f>
        <v/>
      </c>
      <c r="F2417" s="24">
        <f>E2417*D2417</f>
        <v/>
      </c>
      <c r="G2417" s="28">
        <f>SUMIFS(MasterSheet!K:K, MasterSheet!B:B, A2417, MasterSheet!D:D, B2417, MasterSheet!H:H, C2417)</f>
        <v/>
      </c>
      <c r="H2417" s="28">
        <f>G2417*D2417</f>
        <v/>
      </c>
      <c r="I2417" s="30">
        <f>SUMIFS(MasterSheet!L:L, MasterSheet!B:B, A2417, MasterSheet!D:D, B2417, MasterSheet!H:H, C2417)</f>
        <v/>
      </c>
      <c r="J2417" s="30">
        <f>I2417*D2417</f>
        <v/>
      </c>
      <c r="K2417" s="23">
        <f>UPPER(VLOOKUP(C2417,MasterSheet!H:U,14,))</f>
        <v/>
      </c>
    </row>
    <row r="2418">
      <c r="A2418" s="23" t="inlineStr">
        <is>
          <t>EED118651</t>
        </is>
      </c>
      <c r="B2418" s="32" t="n">
        <v>45904</v>
      </c>
      <c r="C2418" s="23" t="n">
        <v>320108</v>
      </c>
      <c r="D2418" s="23">
        <f>_xlfn.XLOOKUP(C2418,MasterSheet!H:H,MasterSheet!F:F)</f>
        <v/>
      </c>
      <c r="E2418" s="24">
        <f>SUMIFS(MasterSheet!J:J, MasterSheet!B:B, A2418, MasterSheet!D:D, B2418, MasterSheet!H:H, C2418)</f>
        <v/>
      </c>
      <c r="F2418" s="24">
        <f>E2418*D2418</f>
        <v/>
      </c>
      <c r="G2418" s="28">
        <f>SUMIFS(MasterSheet!K:K, MasterSheet!B:B, A2418, MasterSheet!D:D, B2418, MasterSheet!H:H, C2418)</f>
        <v/>
      </c>
      <c r="H2418" s="28">
        <f>G2418*D2418</f>
        <v/>
      </c>
      <c r="I2418" s="30">
        <f>SUMIFS(MasterSheet!L:L, MasterSheet!B:B, A2418, MasterSheet!D:D, B2418, MasterSheet!H:H, C2418)</f>
        <v/>
      </c>
      <c r="J2418" s="30">
        <f>I2418*D2418</f>
        <v/>
      </c>
      <c r="K2418" s="23">
        <f>UPPER(VLOOKUP(C2418,MasterSheet!H:U,14,))</f>
        <v/>
      </c>
    </row>
    <row r="2419">
      <c r="A2419" s="23" t="inlineStr">
        <is>
          <t>EED118651</t>
        </is>
      </c>
      <c r="B2419" s="32" t="n">
        <v>45904</v>
      </c>
      <c r="C2419" s="23" t="n">
        <v>325606</v>
      </c>
      <c r="D2419" s="23">
        <f>_xlfn.XLOOKUP(C2419,MasterSheet!H:H,MasterSheet!F:F)</f>
        <v/>
      </c>
      <c r="E2419" s="24">
        <f>SUMIFS(MasterSheet!J:J, MasterSheet!B:B, A2419, MasterSheet!D:D, B2419, MasterSheet!H:H, C2419)</f>
        <v/>
      </c>
      <c r="F2419" s="24">
        <f>E2419*D2419</f>
        <v/>
      </c>
      <c r="G2419" s="28">
        <f>SUMIFS(MasterSheet!K:K, MasterSheet!B:B, A2419, MasterSheet!D:D, B2419, MasterSheet!H:H, C2419)</f>
        <v/>
      </c>
      <c r="H2419" s="28">
        <f>G2419*D2419</f>
        <v/>
      </c>
      <c r="I2419" s="30">
        <f>SUMIFS(MasterSheet!L:L, MasterSheet!B:B, A2419, MasterSheet!D:D, B2419, MasterSheet!H:H, C2419)</f>
        <v/>
      </c>
      <c r="J2419" s="30">
        <f>I2419*D2419</f>
        <v/>
      </c>
      <c r="K2419" s="23">
        <f>UPPER(VLOOKUP(C2419,MasterSheet!H:U,14,))</f>
        <v/>
      </c>
    </row>
    <row r="2420">
      <c r="A2420" s="23" t="inlineStr">
        <is>
          <t>EED118651</t>
        </is>
      </c>
      <c r="B2420" s="32" t="n">
        <v>45904</v>
      </c>
      <c r="C2420" s="23" t="n">
        <v>325616</v>
      </c>
      <c r="D2420" s="23">
        <f>_xlfn.XLOOKUP(C2420,MasterSheet!H:H,MasterSheet!F:F)</f>
        <v/>
      </c>
      <c r="E2420" s="24">
        <f>SUMIFS(MasterSheet!J:J, MasterSheet!B:B, A2420, MasterSheet!D:D, B2420, MasterSheet!H:H, C2420)</f>
        <v/>
      </c>
      <c r="F2420" s="24">
        <f>E2420*D2420</f>
        <v/>
      </c>
      <c r="G2420" s="28">
        <f>SUMIFS(MasterSheet!K:K, MasterSheet!B:B, A2420, MasterSheet!D:D, B2420, MasterSheet!H:H, C2420)</f>
        <v/>
      </c>
      <c r="H2420" s="28">
        <f>G2420*D2420</f>
        <v/>
      </c>
      <c r="I2420" s="30">
        <f>SUMIFS(MasterSheet!L:L, MasterSheet!B:B, A2420, MasterSheet!D:D, B2420, MasterSheet!H:H, C2420)</f>
        <v/>
      </c>
      <c r="J2420" s="30">
        <f>I2420*D2420</f>
        <v/>
      </c>
      <c r="K2420" s="23">
        <f>UPPER(VLOOKUP(C2420,MasterSheet!H:U,14,))</f>
        <v/>
      </c>
    </row>
    <row r="2421">
      <c r="A2421" s="23" t="inlineStr">
        <is>
          <t>EED118651</t>
        </is>
      </c>
      <c r="B2421" s="32" t="n">
        <v>45904</v>
      </c>
      <c r="C2421" s="23" t="n">
        <v>335917</v>
      </c>
      <c r="D2421" s="23">
        <f>_xlfn.XLOOKUP(C2421,MasterSheet!H:H,MasterSheet!F:F)</f>
        <v/>
      </c>
      <c r="E2421" s="24">
        <f>SUMIFS(MasterSheet!J:J, MasterSheet!B:B, A2421, MasterSheet!D:D, B2421, MasterSheet!H:H, C2421)</f>
        <v/>
      </c>
      <c r="F2421" s="24">
        <f>E2421*D2421</f>
        <v/>
      </c>
      <c r="G2421" s="28">
        <f>SUMIFS(MasterSheet!K:K, MasterSheet!B:B, A2421, MasterSheet!D:D, B2421, MasterSheet!H:H, C2421)</f>
        <v/>
      </c>
      <c r="H2421" s="28">
        <f>G2421*D2421</f>
        <v/>
      </c>
      <c r="I2421" s="30">
        <f>SUMIFS(MasterSheet!L:L, MasterSheet!B:B, A2421, MasterSheet!D:D, B2421, MasterSheet!H:H, C2421)</f>
        <v/>
      </c>
      <c r="J2421" s="30">
        <f>I2421*D2421</f>
        <v/>
      </c>
      <c r="K2421" s="23">
        <f>UPPER(VLOOKUP(C2421,MasterSheet!H:U,14,))</f>
        <v/>
      </c>
    </row>
    <row r="2422">
      <c r="A2422" s="23" t="inlineStr">
        <is>
          <t>EED118651</t>
        </is>
      </c>
      <c r="B2422" s="32" t="n">
        <v>45904</v>
      </c>
      <c r="C2422" s="23" t="n">
        <v>337238</v>
      </c>
      <c r="D2422" s="23">
        <f>_xlfn.XLOOKUP(C2422,MasterSheet!H:H,MasterSheet!F:F)</f>
        <v/>
      </c>
      <c r="E2422" s="24">
        <f>SUMIFS(MasterSheet!J:J, MasterSheet!B:B, A2422, MasterSheet!D:D, B2422, MasterSheet!H:H, C2422)</f>
        <v/>
      </c>
      <c r="F2422" s="24">
        <f>E2422*D2422</f>
        <v/>
      </c>
      <c r="G2422" s="28">
        <f>SUMIFS(MasterSheet!K:K, MasterSheet!B:B, A2422, MasterSheet!D:D, B2422, MasterSheet!H:H, C2422)</f>
        <v/>
      </c>
      <c r="H2422" s="28">
        <f>G2422*D2422</f>
        <v/>
      </c>
      <c r="I2422" s="30">
        <f>SUMIFS(MasterSheet!L:L, MasterSheet!B:B, A2422, MasterSheet!D:D, B2422, MasterSheet!H:H, C2422)</f>
        <v/>
      </c>
      <c r="J2422" s="30">
        <f>I2422*D2422</f>
        <v/>
      </c>
      <c r="K2422" s="23">
        <f>UPPER(VLOOKUP(C2422,MasterSheet!H:U,14,))</f>
        <v/>
      </c>
    </row>
    <row r="2423">
      <c r="A2423" s="23" t="inlineStr">
        <is>
          <t>EED118651</t>
        </is>
      </c>
      <c r="B2423" s="32" t="n">
        <v>45904</v>
      </c>
      <c r="C2423" s="23" t="n">
        <v>344613</v>
      </c>
      <c r="D2423" s="23">
        <f>_xlfn.XLOOKUP(C2423,MasterSheet!H:H,MasterSheet!F:F)</f>
        <v/>
      </c>
      <c r="E2423" s="24">
        <f>SUMIFS(MasterSheet!J:J, MasterSheet!B:B, A2423, MasterSheet!D:D, B2423, MasterSheet!H:H, C2423)</f>
        <v/>
      </c>
      <c r="F2423" s="24">
        <f>E2423*D2423</f>
        <v/>
      </c>
      <c r="G2423" s="28">
        <f>SUMIFS(MasterSheet!K:K, MasterSheet!B:B, A2423, MasterSheet!D:D, B2423, MasterSheet!H:H, C2423)</f>
        <v/>
      </c>
      <c r="H2423" s="28">
        <f>G2423*D2423</f>
        <v/>
      </c>
      <c r="I2423" s="30">
        <f>SUMIFS(MasterSheet!L:L, MasterSheet!B:B, A2423, MasterSheet!D:D, B2423, MasterSheet!H:H, C2423)</f>
        <v/>
      </c>
      <c r="J2423" s="30">
        <f>I2423*D2423</f>
        <v/>
      </c>
      <c r="K2423" s="23">
        <f>UPPER(VLOOKUP(C2423,MasterSheet!H:U,14,))</f>
        <v/>
      </c>
    </row>
    <row r="2424">
      <c r="A2424" s="23" t="inlineStr">
        <is>
          <t>EED118651</t>
        </is>
      </c>
      <c r="B2424" s="32" t="n">
        <v>45904</v>
      </c>
      <c r="C2424" s="23" t="n">
        <v>344622</v>
      </c>
      <c r="D2424" s="23">
        <f>_xlfn.XLOOKUP(C2424,MasterSheet!H:H,MasterSheet!F:F)</f>
        <v/>
      </c>
      <c r="E2424" s="24">
        <f>SUMIFS(MasterSheet!J:J, MasterSheet!B:B, A2424, MasterSheet!D:D, B2424, MasterSheet!H:H, C2424)</f>
        <v/>
      </c>
      <c r="F2424" s="24">
        <f>E2424*D2424</f>
        <v/>
      </c>
      <c r="G2424" s="28">
        <f>SUMIFS(MasterSheet!K:K, MasterSheet!B:B, A2424, MasterSheet!D:D, B2424, MasterSheet!H:H, C2424)</f>
        <v/>
      </c>
      <c r="H2424" s="28">
        <f>G2424*D2424</f>
        <v/>
      </c>
      <c r="I2424" s="30">
        <f>SUMIFS(MasterSheet!L:L, MasterSheet!B:B, A2424, MasterSheet!D:D, B2424, MasterSheet!H:H, C2424)</f>
        <v/>
      </c>
      <c r="J2424" s="30">
        <f>I2424*D2424</f>
        <v/>
      </c>
      <c r="K2424" s="23">
        <f>UPPER(VLOOKUP(C2424,MasterSheet!H:U,14,))</f>
        <v/>
      </c>
    </row>
    <row r="2425">
      <c r="A2425" s="23" t="inlineStr">
        <is>
          <t>EED118651</t>
        </is>
      </c>
      <c r="B2425" s="32" t="n">
        <v>45904</v>
      </c>
      <c r="C2425" s="23" t="n">
        <v>344704</v>
      </c>
      <c r="D2425" s="23">
        <f>_xlfn.XLOOKUP(C2425,MasterSheet!H:H,MasterSheet!F:F)</f>
        <v/>
      </c>
      <c r="E2425" s="24">
        <f>SUMIFS(MasterSheet!J:J, MasterSheet!B:B, A2425, MasterSheet!D:D, B2425, MasterSheet!H:H, C2425)</f>
        <v/>
      </c>
      <c r="F2425" s="24">
        <f>E2425*D2425</f>
        <v/>
      </c>
      <c r="G2425" s="28">
        <f>SUMIFS(MasterSheet!K:K, MasterSheet!B:B, A2425, MasterSheet!D:D, B2425, MasterSheet!H:H, C2425)</f>
        <v/>
      </c>
      <c r="H2425" s="28">
        <f>G2425*D2425</f>
        <v/>
      </c>
      <c r="I2425" s="30">
        <f>SUMIFS(MasterSheet!L:L, MasterSheet!B:B, A2425, MasterSheet!D:D, B2425, MasterSheet!H:H, C2425)</f>
        <v/>
      </c>
      <c r="J2425" s="30">
        <f>I2425*D2425</f>
        <v/>
      </c>
      <c r="K2425" s="23">
        <f>UPPER(VLOOKUP(C2425,MasterSheet!H:U,14,))</f>
        <v/>
      </c>
    </row>
    <row r="2426">
      <c r="A2426" s="23" t="inlineStr">
        <is>
          <t>EED118651</t>
        </is>
      </c>
      <c r="B2426" s="32" t="n">
        <v>45904</v>
      </c>
      <c r="C2426" s="23" t="n">
        <v>344786</v>
      </c>
      <c r="D2426" s="23">
        <f>_xlfn.XLOOKUP(C2426,MasterSheet!H:H,MasterSheet!F:F)</f>
        <v/>
      </c>
      <c r="E2426" s="24">
        <f>SUMIFS(MasterSheet!J:J, MasterSheet!B:B, A2426, MasterSheet!D:D, B2426, MasterSheet!H:H, C2426)</f>
        <v/>
      </c>
      <c r="F2426" s="24">
        <f>E2426*D2426</f>
        <v/>
      </c>
      <c r="G2426" s="28">
        <f>SUMIFS(MasterSheet!K:K, MasterSheet!B:B, A2426, MasterSheet!D:D, B2426, MasterSheet!H:H, C2426)</f>
        <v/>
      </c>
      <c r="H2426" s="28">
        <f>G2426*D2426</f>
        <v/>
      </c>
      <c r="I2426" s="30">
        <f>SUMIFS(MasterSheet!L:L, MasterSheet!B:B, A2426, MasterSheet!D:D, B2426, MasterSheet!H:H, C2426)</f>
        <v/>
      </c>
      <c r="J2426" s="30">
        <f>I2426*D2426</f>
        <v/>
      </c>
      <c r="K2426" s="23">
        <f>UPPER(VLOOKUP(C2426,MasterSheet!H:U,14,))</f>
        <v/>
      </c>
    </row>
    <row r="2427">
      <c r="A2427" s="23" t="inlineStr">
        <is>
          <t>EED118651</t>
        </is>
      </c>
      <c r="B2427" s="32" t="n">
        <v>45904</v>
      </c>
      <c r="C2427" s="23" t="n">
        <v>344824</v>
      </c>
      <c r="D2427" s="23">
        <f>_xlfn.XLOOKUP(C2427,MasterSheet!H:H,MasterSheet!F:F)</f>
        <v/>
      </c>
      <c r="E2427" s="24">
        <f>SUMIFS(MasterSheet!J:J, MasterSheet!B:B, A2427, MasterSheet!D:D, B2427, MasterSheet!H:H, C2427)</f>
        <v/>
      </c>
      <c r="F2427" s="24">
        <f>E2427*D2427</f>
        <v/>
      </c>
      <c r="G2427" s="28">
        <f>SUMIFS(MasterSheet!K:K, MasterSheet!B:B, A2427, MasterSheet!D:D, B2427, MasterSheet!H:H, C2427)</f>
        <v/>
      </c>
      <c r="H2427" s="28">
        <f>G2427*D2427</f>
        <v/>
      </c>
      <c r="I2427" s="30">
        <f>SUMIFS(MasterSheet!L:L, MasterSheet!B:B, A2427, MasterSheet!D:D, B2427, MasterSheet!H:H, C2427)</f>
        <v/>
      </c>
      <c r="J2427" s="30">
        <f>I2427*D2427</f>
        <v/>
      </c>
      <c r="K2427" s="23">
        <f>UPPER(VLOOKUP(C2427,MasterSheet!H:U,14,))</f>
        <v/>
      </c>
    </row>
    <row r="2428">
      <c r="A2428" s="23" t="inlineStr">
        <is>
          <t>EED118651</t>
        </is>
      </c>
      <c r="B2428" s="32" t="n">
        <v>45904</v>
      </c>
      <c r="C2428" s="23" t="n">
        <v>345042</v>
      </c>
      <c r="D2428" s="23">
        <f>_xlfn.XLOOKUP(C2428,MasterSheet!H:H,MasterSheet!F:F)</f>
        <v/>
      </c>
      <c r="E2428" s="24">
        <f>SUMIFS(MasterSheet!J:J, MasterSheet!B:B, A2428, MasterSheet!D:D, B2428, MasterSheet!H:H, C2428)</f>
        <v/>
      </c>
      <c r="F2428" s="24">
        <f>E2428*D2428</f>
        <v/>
      </c>
      <c r="G2428" s="28">
        <f>SUMIFS(MasterSheet!K:K, MasterSheet!B:B, A2428, MasterSheet!D:D, B2428, MasterSheet!H:H, C2428)</f>
        <v/>
      </c>
      <c r="H2428" s="28">
        <f>G2428*D2428</f>
        <v/>
      </c>
      <c r="I2428" s="30">
        <f>SUMIFS(MasterSheet!L:L, MasterSheet!B:B, A2428, MasterSheet!D:D, B2428, MasterSheet!H:H, C2428)</f>
        <v/>
      </c>
      <c r="J2428" s="30">
        <f>I2428*D2428</f>
        <v/>
      </c>
      <c r="K2428" s="23">
        <f>UPPER(VLOOKUP(C2428,MasterSheet!H:U,14,))</f>
        <v/>
      </c>
    </row>
    <row r="2429">
      <c r="A2429" s="23" t="inlineStr">
        <is>
          <t>EED118651</t>
        </is>
      </c>
      <c r="B2429" s="32" t="n">
        <v>45904</v>
      </c>
      <c r="C2429" s="23" t="n">
        <v>349106</v>
      </c>
      <c r="D2429" s="23">
        <f>_xlfn.XLOOKUP(C2429,MasterSheet!H:H,MasterSheet!F:F)</f>
        <v/>
      </c>
      <c r="E2429" s="24">
        <f>SUMIFS(MasterSheet!J:J, MasterSheet!B:B, A2429, MasterSheet!D:D, B2429, MasterSheet!H:H, C2429)</f>
        <v/>
      </c>
      <c r="F2429" s="24">
        <f>E2429*D2429</f>
        <v/>
      </c>
      <c r="G2429" s="28">
        <f>SUMIFS(MasterSheet!K:K, MasterSheet!B:B, A2429, MasterSheet!D:D, B2429, MasterSheet!H:H, C2429)</f>
        <v/>
      </c>
      <c r="H2429" s="28">
        <f>G2429*D2429</f>
        <v/>
      </c>
      <c r="I2429" s="30">
        <f>SUMIFS(MasterSheet!L:L, MasterSheet!B:B, A2429, MasterSheet!D:D, B2429, MasterSheet!H:H, C2429)</f>
        <v/>
      </c>
      <c r="J2429" s="30">
        <f>I2429*D2429</f>
        <v/>
      </c>
      <c r="K2429" s="23">
        <f>UPPER(VLOOKUP(C2429,MasterSheet!H:U,14,))</f>
        <v/>
      </c>
    </row>
    <row r="2430">
      <c r="A2430" s="23" t="inlineStr">
        <is>
          <t>EED118651</t>
        </is>
      </c>
      <c r="B2430" s="32" t="n">
        <v>45904</v>
      </c>
      <c r="C2430" s="23" t="n">
        <v>350510</v>
      </c>
      <c r="D2430" s="23">
        <f>_xlfn.XLOOKUP(C2430,MasterSheet!H:H,MasterSheet!F:F)</f>
        <v/>
      </c>
      <c r="E2430" s="24">
        <f>SUMIFS(MasterSheet!J:J, MasterSheet!B:B, A2430, MasterSheet!D:D, B2430, MasterSheet!H:H, C2430)</f>
        <v/>
      </c>
      <c r="F2430" s="24">
        <f>E2430*D2430</f>
        <v/>
      </c>
      <c r="G2430" s="28">
        <f>SUMIFS(MasterSheet!K:K, MasterSheet!B:B, A2430, MasterSheet!D:D, B2430, MasterSheet!H:H, C2430)</f>
        <v/>
      </c>
      <c r="H2430" s="28">
        <f>G2430*D2430</f>
        <v/>
      </c>
      <c r="I2430" s="30">
        <f>SUMIFS(MasterSheet!L:L, MasterSheet!B:B, A2430, MasterSheet!D:D, B2430, MasterSheet!H:H, C2430)</f>
        <v/>
      </c>
      <c r="J2430" s="30">
        <f>I2430*D2430</f>
        <v/>
      </c>
      <c r="K2430" s="23">
        <f>UPPER(VLOOKUP(C2430,MasterSheet!H:U,14,))</f>
        <v/>
      </c>
    </row>
    <row r="2431">
      <c r="A2431" s="23" t="inlineStr">
        <is>
          <t>EED118651</t>
        </is>
      </c>
      <c r="B2431" s="32" t="n">
        <v>45904</v>
      </c>
      <c r="C2431" s="23" t="n">
        <v>354515</v>
      </c>
      <c r="D2431" s="23">
        <f>_xlfn.XLOOKUP(C2431,MasterSheet!H:H,MasterSheet!F:F)</f>
        <v/>
      </c>
      <c r="E2431" s="24">
        <f>SUMIFS(MasterSheet!J:J, MasterSheet!B:B, A2431, MasterSheet!D:D, B2431, MasterSheet!H:H, C2431)</f>
        <v/>
      </c>
      <c r="F2431" s="24">
        <f>E2431*D2431</f>
        <v/>
      </c>
      <c r="G2431" s="28">
        <f>SUMIFS(MasterSheet!K:K, MasterSheet!B:B, A2431, MasterSheet!D:D, B2431, MasterSheet!H:H, C2431)</f>
        <v/>
      </c>
      <c r="H2431" s="28">
        <f>G2431*D2431</f>
        <v/>
      </c>
      <c r="I2431" s="30">
        <f>SUMIFS(MasterSheet!L:L, MasterSheet!B:B, A2431, MasterSheet!D:D, B2431, MasterSheet!H:H, C2431)</f>
        <v/>
      </c>
      <c r="J2431" s="30">
        <f>I2431*D2431</f>
        <v/>
      </c>
      <c r="K2431" s="23">
        <f>UPPER(VLOOKUP(C2431,MasterSheet!H:U,14,))</f>
        <v/>
      </c>
    </row>
    <row r="2432">
      <c r="A2432" s="23" t="inlineStr">
        <is>
          <t>EED118651</t>
        </is>
      </c>
      <c r="B2432" s="32" t="n">
        <v>45904</v>
      </c>
      <c r="C2432" s="23" t="n">
        <v>362504</v>
      </c>
      <c r="D2432" s="23">
        <f>_xlfn.XLOOKUP(C2432,MasterSheet!H:H,MasterSheet!F:F)</f>
        <v/>
      </c>
      <c r="E2432" s="24">
        <f>SUMIFS(MasterSheet!J:J, MasterSheet!B:B, A2432, MasterSheet!D:D, B2432, MasterSheet!H:H, C2432)</f>
        <v/>
      </c>
      <c r="F2432" s="24">
        <f>E2432*D2432</f>
        <v/>
      </c>
      <c r="G2432" s="28">
        <f>SUMIFS(MasterSheet!K:K, MasterSheet!B:B, A2432, MasterSheet!D:D, B2432, MasterSheet!H:H, C2432)</f>
        <v/>
      </c>
      <c r="H2432" s="28">
        <f>G2432*D2432</f>
        <v/>
      </c>
      <c r="I2432" s="30">
        <f>SUMIFS(MasterSheet!L:L, MasterSheet!B:B, A2432, MasterSheet!D:D, B2432, MasterSheet!H:H, C2432)</f>
        <v/>
      </c>
      <c r="J2432" s="30">
        <f>I2432*D2432</f>
        <v/>
      </c>
      <c r="K2432" s="23">
        <f>UPPER(VLOOKUP(C2432,MasterSheet!H:U,14,))</f>
        <v/>
      </c>
    </row>
    <row r="2433">
      <c r="A2433" s="23" t="inlineStr">
        <is>
          <t>EED118651</t>
        </is>
      </c>
      <c r="B2433" s="32" t="n">
        <v>45904</v>
      </c>
      <c r="C2433" s="23" t="n">
        <v>362564</v>
      </c>
      <c r="D2433" s="23">
        <f>_xlfn.XLOOKUP(C2433,MasterSheet!H:H,MasterSheet!F:F)</f>
        <v/>
      </c>
      <c r="E2433" s="24">
        <f>SUMIFS(MasterSheet!J:J, MasterSheet!B:B, A2433, MasterSheet!D:D, B2433, MasterSheet!H:H, C2433)</f>
        <v/>
      </c>
      <c r="F2433" s="24">
        <f>E2433*D2433</f>
        <v/>
      </c>
      <c r="G2433" s="28">
        <f>SUMIFS(MasterSheet!K:K, MasterSheet!B:B, A2433, MasterSheet!D:D, B2433, MasterSheet!H:H, C2433)</f>
        <v/>
      </c>
      <c r="H2433" s="28">
        <f>G2433*D2433</f>
        <v/>
      </c>
      <c r="I2433" s="30">
        <f>SUMIFS(MasterSheet!L:L, MasterSheet!B:B, A2433, MasterSheet!D:D, B2433, MasterSheet!H:H, C2433)</f>
        <v/>
      </c>
      <c r="J2433" s="30">
        <f>I2433*D2433</f>
        <v/>
      </c>
      <c r="K2433" s="23">
        <f>UPPER(VLOOKUP(C2433,MasterSheet!H:U,14,))</f>
        <v/>
      </c>
    </row>
    <row r="2434">
      <c r="A2434" s="23" t="inlineStr">
        <is>
          <t>EED118651</t>
        </is>
      </c>
      <c r="B2434" s="32" t="n">
        <v>45904</v>
      </c>
      <c r="C2434" s="23" t="n">
        <v>368524</v>
      </c>
      <c r="D2434" s="23">
        <f>_xlfn.XLOOKUP(C2434,MasterSheet!H:H,MasterSheet!F:F)</f>
        <v/>
      </c>
      <c r="E2434" s="24">
        <f>SUMIFS(MasterSheet!J:J, MasterSheet!B:B, A2434, MasterSheet!D:D, B2434, MasterSheet!H:H, C2434)</f>
        <v/>
      </c>
      <c r="F2434" s="24">
        <f>E2434*D2434</f>
        <v/>
      </c>
      <c r="G2434" s="28">
        <f>SUMIFS(MasterSheet!K:K, MasterSheet!B:B, A2434, MasterSheet!D:D, B2434, MasterSheet!H:H, C2434)</f>
        <v/>
      </c>
      <c r="H2434" s="28">
        <f>G2434*D2434</f>
        <v/>
      </c>
      <c r="I2434" s="30">
        <f>SUMIFS(MasterSheet!L:L, MasterSheet!B:B, A2434, MasterSheet!D:D, B2434, MasterSheet!H:H, C2434)</f>
        <v/>
      </c>
      <c r="J2434" s="30">
        <f>I2434*D2434</f>
        <v/>
      </c>
      <c r="K2434" s="23">
        <f>UPPER(VLOOKUP(C2434,MasterSheet!H:U,14,))</f>
        <v/>
      </c>
    </row>
    <row r="2435">
      <c r="A2435" s="23" t="inlineStr">
        <is>
          <t>EED118651</t>
        </is>
      </c>
      <c r="B2435" s="32" t="n">
        <v>45904</v>
      </c>
      <c r="C2435" s="23" t="n">
        <v>386905</v>
      </c>
      <c r="D2435" s="23">
        <f>_xlfn.XLOOKUP(C2435,MasterSheet!H:H,MasterSheet!F:F)</f>
        <v/>
      </c>
      <c r="E2435" s="24">
        <f>SUMIFS(MasterSheet!J:J, MasterSheet!B:B, A2435, MasterSheet!D:D, B2435, MasterSheet!H:H, C2435)</f>
        <v/>
      </c>
      <c r="F2435" s="24">
        <f>E2435*D2435</f>
        <v/>
      </c>
      <c r="G2435" s="28">
        <f>SUMIFS(MasterSheet!K:K, MasterSheet!B:B, A2435, MasterSheet!D:D, B2435, MasterSheet!H:H, C2435)</f>
        <v/>
      </c>
      <c r="H2435" s="28">
        <f>G2435*D2435</f>
        <v/>
      </c>
      <c r="I2435" s="30">
        <f>SUMIFS(MasterSheet!L:L, MasterSheet!B:B, A2435, MasterSheet!D:D, B2435, MasterSheet!H:H, C2435)</f>
        <v/>
      </c>
      <c r="J2435" s="30">
        <f>I2435*D2435</f>
        <v/>
      </c>
      <c r="K2435" s="23">
        <f>UPPER(VLOOKUP(C2435,MasterSheet!H:U,14,))</f>
        <v/>
      </c>
    </row>
    <row r="2436">
      <c r="A2436" s="23" t="inlineStr">
        <is>
          <t>EED118651</t>
        </is>
      </c>
      <c r="B2436" s="32" t="n">
        <v>45904</v>
      </c>
      <c r="C2436" s="23" t="n">
        <v>400120</v>
      </c>
      <c r="D2436" s="23">
        <f>_xlfn.XLOOKUP(C2436,MasterSheet!H:H,MasterSheet!F:F)</f>
        <v/>
      </c>
      <c r="E2436" s="24">
        <f>SUMIFS(MasterSheet!J:J, MasterSheet!B:B, A2436, MasterSheet!D:D, B2436, MasterSheet!H:H, C2436)</f>
        <v/>
      </c>
      <c r="F2436" s="24">
        <f>E2436*D2436</f>
        <v/>
      </c>
      <c r="G2436" s="28">
        <f>SUMIFS(MasterSheet!K:K, MasterSheet!B:B, A2436, MasterSheet!D:D, B2436, MasterSheet!H:H, C2436)</f>
        <v/>
      </c>
      <c r="H2436" s="28">
        <f>G2436*D2436</f>
        <v/>
      </c>
      <c r="I2436" s="30">
        <f>SUMIFS(MasterSheet!L:L, MasterSheet!B:B, A2436, MasterSheet!D:D, B2436, MasterSheet!H:H, C2436)</f>
        <v/>
      </c>
      <c r="J2436" s="30">
        <f>I2436*D2436</f>
        <v/>
      </c>
      <c r="K2436" s="23">
        <f>UPPER(VLOOKUP(C2436,MasterSheet!H:U,14,))</f>
        <v/>
      </c>
    </row>
    <row r="2437">
      <c r="A2437" s="23" t="inlineStr">
        <is>
          <t>EED118651</t>
        </is>
      </c>
      <c r="B2437" s="32" t="n">
        <v>45904</v>
      </c>
      <c r="C2437" s="23" t="n">
        <v>405306</v>
      </c>
      <c r="D2437" s="23">
        <f>_xlfn.XLOOKUP(C2437,MasterSheet!H:H,MasterSheet!F:F)</f>
        <v/>
      </c>
      <c r="E2437" s="24">
        <f>SUMIFS(MasterSheet!J:J, MasterSheet!B:B, A2437, MasterSheet!D:D, B2437, MasterSheet!H:H, C2437)</f>
        <v/>
      </c>
      <c r="F2437" s="24">
        <f>E2437*D2437</f>
        <v/>
      </c>
      <c r="G2437" s="28">
        <f>SUMIFS(MasterSheet!K:K, MasterSheet!B:B, A2437, MasterSheet!D:D, B2437, MasterSheet!H:H, C2437)</f>
        <v/>
      </c>
      <c r="H2437" s="28">
        <f>G2437*D2437</f>
        <v/>
      </c>
      <c r="I2437" s="30">
        <f>SUMIFS(MasterSheet!L:L, MasterSheet!B:B, A2437, MasterSheet!D:D, B2437, MasterSheet!H:H, C2437)</f>
        <v/>
      </c>
      <c r="J2437" s="30">
        <f>I2437*D2437</f>
        <v/>
      </c>
      <c r="K2437" s="23">
        <f>UPPER(VLOOKUP(C2437,MasterSheet!H:U,14,))</f>
        <v/>
      </c>
    </row>
    <row r="2438">
      <c r="A2438" s="23" t="inlineStr">
        <is>
          <t>EED118651</t>
        </is>
      </c>
      <c r="B2438" s="32" t="n">
        <v>45904</v>
      </c>
      <c r="C2438" s="23" t="n">
        <v>406511</v>
      </c>
      <c r="D2438" s="23">
        <f>_xlfn.XLOOKUP(C2438,MasterSheet!H:H,MasterSheet!F:F)</f>
        <v/>
      </c>
      <c r="E2438" s="24">
        <f>SUMIFS(MasterSheet!J:J, MasterSheet!B:B, A2438, MasterSheet!D:D, B2438, MasterSheet!H:H, C2438)</f>
        <v/>
      </c>
      <c r="F2438" s="24">
        <f>E2438*D2438</f>
        <v/>
      </c>
      <c r="G2438" s="28">
        <f>SUMIFS(MasterSheet!K:K, MasterSheet!B:B, A2438, MasterSheet!D:D, B2438, MasterSheet!H:H, C2438)</f>
        <v/>
      </c>
      <c r="H2438" s="28">
        <f>G2438*D2438</f>
        <v/>
      </c>
      <c r="I2438" s="30">
        <f>SUMIFS(MasterSheet!L:L, MasterSheet!B:B, A2438, MasterSheet!D:D, B2438, MasterSheet!H:H, C2438)</f>
        <v/>
      </c>
      <c r="J2438" s="30">
        <f>I2438*D2438</f>
        <v/>
      </c>
      <c r="K2438" s="23">
        <f>UPPER(VLOOKUP(C2438,MasterSheet!H:U,14,))</f>
        <v/>
      </c>
    </row>
    <row r="2439">
      <c r="A2439" s="23" t="inlineStr">
        <is>
          <t>EED118651</t>
        </is>
      </c>
      <c r="B2439" s="32" t="n">
        <v>45904</v>
      </c>
      <c r="C2439" s="23" t="n">
        <v>420404</v>
      </c>
      <c r="D2439" s="23">
        <f>_xlfn.XLOOKUP(C2439,MasterSheet!H:H,MasterSheet!F:F)</f>
        <v/>
      </c>
      <c r="E2439" s="24">
        <f>SUMIFS(MasterSheet!J:J, MasterSheet!B:B, A2439, MasterSheet!D:D, B2439, MasterSheet!H:H, C2439)</f>
        <v/>
      </c>
      <c r="F2439" s="24">
        <f>E2439*D2439</f>
        <v/>
      </c>
      <c r="G2439" s="28">
        <f>SUMIFS(MasterSheet!K:K, MasterSheet!B:B, A2439, MasterSheet!D:D, B2439, MasterSheet!H:H, C2439)</f>
        <v/>
      </c>
      <c r="H2439" s="28">
        <f>G2439*D2439</f>
        <v/>
      </c>
      <c r="I2439" s="30">
        <f>SUMIFS(MasterSheet!L:L, MasterSheet!B:B, A2439, MasterSheet!D:D, B2439, MasterSheet!H:H, C2439)</f>
        <v/>
      </c>
      <c r="J2439" s="30">
        <f>I2439*D2439</f>
        <v/>
      </c>
      <c r="K2439" s="23">
        <f>UPPER(VLOOKUP(C2439,MasterSheet!H:U,14,))</f>
        <v/>
      </c>
    </row>
    <row r="2440">
      <c r="A2440" s="23" t="inlineStr">
        <is>
          <t>EED118651</t>
        </is>
      </c>
      <c r="B2440" s="32" t="n">
        <v>45904</v>
      </c>
      <c r="C2440" s="23" t="n">
        <v>423105</v>
      </c>
      <c r="D2440" s="23">
        <f>_xlfn.XLOOKUP(C2440,MasterSheet!H:H,MasterSheet!F:F)</f>
        <v/>
      </c>
      <c r="E2440" s="24">
        <f>SUMIFS(MasterSheet!J:J, MasterSheet!B:B, A2440, MasterSheet!D:D, B2440, MasterSheet!H:H, C2440)</f>
        <v/>
      </c>
      <c r="F2440" s="24">
        <f>E2440*D2440</f>
        <v/>
      </c>
      <c r="G2440" s="28">
        <f>SUMIFS(MasterSheet!K:K, MasterSheet!B:B, A2440, MasterSheet!D:D, B2440, MasterSheet!H:H, C2440)</f>
        <v/>
      </c>
      <c r="H2440" s="28">
        <f>G2440*D2440</f>
        <v/>
      </c>
      <c r="I2440" s="30">
        <f>SUMIFS(MasterSheet!L:L, MasterSheet!B:B, A2440, MasterSheet!D:D, B2440, MasterSheet!H:H, C2440)</f>
        <v/>
      </c>
      <c r="J2440" s="30">
        <f>I2440*D2440</f>
        <v/>
      </c>
      <c r="K2440" s="23">
        <f>UPPER(VLOOKUP(C2440,MasterSheet!H:U,14,))</f>
        <v/>
      </c>
    </row>
    <row r="2441">
      <c r="A2441" s="23" t="inlineStr">
        <is>
          <t>EED118651</t>
        </is>
      </c>
      <c r="B2441" s="32" t="n">
        <v>45904</v>
      </c>
      <c r="C2441" s="23" t="n">
        <v>423302</v>
      </c>
      <c r="D2441" s="23">
        <f>_xlfn.XLOOKUP(C2441,MasterSheet!H:H,MasterSheet!F:F)</f>
        <v/>
      </c>
      <c r="E2441" s="24">
        <f>SUMIFS(MasterSheet!J:J, MasterSheet!B:B, A2441, MasterSheet!D:D, B2441, MasterSheet!H:H, C2441)</f>
        <v/>
      </c>
      <c r="F2441" s="24">
        <f>E2441*D2441</f>
        <v/>
      </c>
      <c r="G2441" s="28">
        <f>SUMIFS(MasterSheet!K:K, MasterSheet!B:B, A2441, MasterSheet!D:D, B2441, MasterSheet!H:H, C2441)</f>
        <v/>
      </c>
      <c r="H2441" s="28">
        <f>G2441*D2441</f>
        <v/>
      </c>
      <c r="I2441" s="30">
        <f>SUMIFS(MasterSheet!L:L, MasterSheet!B:B, A2441, MasterSheet!D:D, B2441, MasterSheet!H:H, C2441)</f>
        <v/>
      </c>
      <c r="J2441" s="30">
        <f>I2441*D2441</f>
        <v/>
      </c>
      <c r="K2441" s="23">
        <f>UPPER(VLOOKUP(C2441,MasterSheet!H:U,14,))</f>
        <v/>
      </c>
    </row>
    <row r="2442">
      <c r="A2442" s="23" t="inlineStr">
        <is>
          <t>EED118651</t>
        </is>
      </c>
      <c r="B2442" s="32" t="n">
        <v>45904</v>
      </c>
      <c r="C2442" s="23" t="n">
        <v>423702</v>
      </c>
      <c r="D2442" s="23">
        <f>_xlfn.XLOOKUP(C2442,MasterSheet!H:H,MasterSheet!F:F)</f>
        <v/>
      </c>
      <c r="E2442" s="24">
        <f>SUMIFS(MasterSheet!J:J, MasterSheet!B:B, A2442, MasterSheet!D:D, B2442, MasterSheet!H:H, C2442)</f>
        <v/>
      </c>
      <c r="F2442" s="24">
        <f>E2442*D2442</f>
        <v/>
      </c>
      <c r="G2442" s="28">
        <f>SUMIFS(MasterSheet!K:K, MasterSheet!B:B, A2442, MasterSheet!D:D, B2442, MasterSheet!H:H, C2442)</f>
        <v/>
      </c>
      <c r="H2442" s="28">
        <f>G2442*D2442</f>
        <v/>
      </c>
      <c r="I2442" s="30">
        <f>SUMIFS(MasterSheet!L:L, MasterSheet!B:B, A2442, MasterSheet!D:D, B2442, MasterSheet!H:H, C2442)</f>
        <v/>
      </c>
      <c r="J2442" s="30">
        <f>I2442*D2442</f>
        <v/>
      </c>
      <c r="K2442" s="23">
        <f>UPPER(VLOOKUP(C2442,MasterSheet!H:U,14,))</f>
        <v/>
      </c>
    </row>
    <row r="2443">
      <c r="A2443" s="23" t="inlineStr">
        <is>
          <t>EED118651</t>
        </is>
      </c>
      <c r="B2443" s="32" t="n">
        <v>45904</v>
      </c>
      <c r="C2443" s="23" t="n">
        <v>424401</v>
      </c>
      <c r="D2443" s="23">
        <f>_xlfn.XLOOKUP(C2443,MasterSheet!H:H,MasterSheet!F:F)</f>
        <v/>
      </c>
      <c r="E2443" s="24">
        <f>SUMIFS(MasterSheet!J:J, MasterSheet!B:B, A2443, MasterSheet!D:D, B2443, MasterSheet!H:H, C2443)</f>
        <v/>
      </c>
      <c r="F2443" s="24">
        <f>E2443*D2443</f>
        <v/>
      </c>
      <c r="G2443" s="28">
        <f>SUMIFS(MasterSheet!K:K, MasterSheet!B:B, A2443, MasterSheet!D:D, B2443, MasterSheet!H:H, C2443)</f>
        <v/>
      </c>
      <c r="H2443" s="28">
        <f>G2443*D2443</f>
        <v/>
      </c>
      <c r="I2443" s="30">
        <f>SUMIFS(MasterSheet!L:L, MasterSheet!B:B, A2443, MasterSheet!D:D, B2443, MasterSheet!H:H, C2443)</f>
        <v/>
      </c>
      <c r="J2443" s="30">
        <f>I2443*D2443</f>
        <v/>
      </c>
      <c r="K2443" s="23">
        <f>UPPER(VLOOKUP(C2443,MasterSheet!H:U,14,))</f>
        <v/>
      </c>
    </row>
    <row r="2444">
      <c r="A2444" s="23" t="inlineStr">
        <is>
          <t>EED118651</t>
        </is>
      </c>
      <c r="B2444" s="32" t="n">
        <v>45904</v>
      </c>
      <c r="C2444" s="23" t="n">
        <v>424602</v>
      </c>
      <c r="D2444" s="23">
        <f>_xlfn.XLOOKUP(C2444,MasterSheet!H:H,MasterSheet!F:F)</f>
        <v/>
      </c>
      <c r="E2444" s="24">
        <f>SUMIFS(MasterSheet!J:J, MasterSheet!B:B, A2444, MasterSheet!D:D, B2444, MasterSheet!H:H, C2444)</f>
        <v/>
      </c>
      <c r="F2444" s="24">
        <f>E2444*D2444</f>
        <v/>
      </c>
      <c r="G2444" s="28">
        <f>SUMIFS(MasterSheet!K:K, MasterSheet!B:B, A2444, MasterSheet!D:D, B2444, MasterSheet!H:H, C2444)</f>
        <v/>
      </c>
      <c r="H2444" s="28">
        <f>G2444*D2444</f>
        <v/>
      </c>
      <c r="I2444" s="30">
        <f>SUMIFS(MasterSheet!L:L, MasterSheet!B:B, A2444, MasterSheet!D:D, B2444, MasterSheet!H:H, C2444)</f>
        <v/>
      </c>
      <c r="J2444" s="30">
        <f>I2444*D2444</f>
        <v/>
      </c>
      <c r="K2444" s="23">
        <f>UPPER(VLOOKUP(C2444,MasterSheet!H:U,14,))</f>
        <v/>
      </c>
    </row>
    <row r="2445">
      <c r="A2445" s="23" t="inlineStr">
        <is>
          <t>EED118651</t>
        </is>
      </c>
      <c r="B2445" s="32" t="n">
        <v>45904</v>
      </c>
      <c r="C2445" s="23" t="n">
        <v>425401</v>
      </c>
      <c r="D2445" s="23">
        <f>_xlfn.XLOOKUP(C2445,MasterSheet!H:H,MasterSheet!F:F)</f>
        <v/>
      </c>
      <c r="E2445" s="24">
        <f>SUMIFS(MasterSheet!J:J, MasterSheet!B:B, A2445, MasterSheet!D:D, B2445, MasterSheet!H:H, C2445)</f>
        <v/>
      </c>
      <c r="F2445" s="24">
        <f>E2445*D2445</f>
        <v/>
      </c>
      <c r="G2445" s="28">
        <f>SUMIFS(MasterSheet!K:K, MasterSheet!B:B, A2445, MasterSheet!D:D, B2445, MasterSheet!H:H, C2445)</f>
        <v/>
      </c>
      <c r="H2445" s="28">
        <f>G2445*D2445</f>
        <v/>
      </c>
      <c r="I2445" s="30">
        <f>SUMIFS(MasterSheet!L:L, MasterSheet!B:B, A2445, MasterSheet!D:D, B2445, MasterSheet!H:H, C2445)</f>
        <v/>
      </c>
      <c r="J2445" s="30">
        <f>I2445*D2445</f>
        <v/>
      </c>
      <c r="K2445" s="23">
        <f>UPPER(VLOOKUP(C2445,MasterSheet!H:U,14,))</f>
        <v/>
      </c>
    </row>
    <row r="2446">
      <c r="A2446" s="23" t="inlineStr">
        <is>
          <t>EED118651</t>
        </is>
      </c>
      <c r="B2446" s="32" t="n">
        <v>45904</v>
      </c>
      <c r="C2446" s="23" t="n">
        <v>426105</v>
      </c>
      <c r="D2446" s="23">
        <f>_xlfn.XLOOKUP(C2446,MasterSheet!H:H,MasterSheet!F:F)</f>
        <v/>
      </c>
      <c r="E2446" s="24">
        <f>SUMIFS(MasterSheet!J:J, MasterSheet!B:B, A2446, MasterSheet!D:D, B2446, MasterSheet!H:H, C2446)</f>
        <v/>
      </c>
      <c r="F2446" s="24">
        <f>E2446*D2446</f>
        <v/>
      </c>
      <c r="G2446" s="28">
        <f>SUMIFS(MasterSheet!K:K, MasterSheet!B:B, A2446, MasterSheet!D:D, B2446, MasterSheet!H:H, C2446)</f>
        <v/>
      </c>
      <c r="H2446" s="28">
        <f>G2446*D2446</f>
        <v/>
      </c>
      <c r="I2446" s="30">
        <f>SUMIFS(MasterSheet!L:L, MasterSheet!B:B, A2446, MasterSheet!D:D, B2446, MasterSheet!H:H, C2446)</f>
        <v/>
      </c>
      <c r="J2446" s="30">
        <f>I2446*D2446</f>
        <v/>
      </c>
      <c r="K2446" s="23">
        <f>UPPER(VLOOKUP(C2446,MasterSheet!H:U,14,))</f>
        <v/>
      </c>
    </row>
    <row r="2447">
      <c r="A2447" s="23" t="inlineStr">
        <is>
          <t>EED118651</t>
        </is>
      </c>
      <c r="B2447" s="32" t="n">
        <v>45904</v>
      </c>
      <c r="C2447" s="23" t="n">
        <v>449507</v>
      </c>
      <c r="D2447" s="23">
        <f>_xlfn.XLOOKUP(C2447,MasterSheet!H:H,MasterSheet!F:F)</f>
        <v/>
      </c>
      <c r="E2447" s="24">
        <f>SUMIFS(MasterSheet!J:J, MasterSheet!B:B, A2447, MasterSheet!D:D, B2447, MasterSheet!H:H, C2447)</f>
        <v/>
      </c>
      <c r="F2447" s="24">
        <f>E2447*D2447</f>
        <v/>
      </c>
      <c r="G2447" s="28">
        <f>SUMIFS(MasterSheet!K:K, MasterSheet!B:B, A2447, MasterSheet!D:D, B2447, MasterSheet!H:H, C2447)</f>
        <v/>
      </c>
      <c r="H2447" s="28">
        <f>G2447*D2447</f>
        <v/>
      </c>
      <c r="I2447" s="30">
        <f>SUMIFS(MasterSheet!L:L, MasterSheet!B:B, A2447, MasterSheet!D:D, B2447, MasterSheet!H:H, C2447)</f>
        <v/>
      </c>
      <c r="J2447" s="30">
        <f>I2447*D2447</f>
        <v/>
      </c>
      <c r="K2447" s="23">
        <f>UPPER(VLOOKUP(C2447,MasterSheet!H:U,14,))</f>
        <v/>
      </c>
    </row>
    <row r="2448">
      <c r="A2448" s="23" t="inlineStr">
        <is>
          <t>EED118651</t>
        </is>
      </c>
      <c r="B2448" s="32" t="n">
        <v>45904</v>
      </c>
      <c r="C2448" s="23" t="n">
        <v>505813</v>
      </c>
      <c r="D2448" s="23">
        <f>_xlfn.XLOOKUP(C2448,MasterSheet!H:H,MasterSheet!F:F)</f>
        <v/>
      </c>
      <c r="E2448" s="24">
        <f>SUMIFS(MasterSheet!J:J, MasterSheet!B:B, A2448, MasterSheet!D:D, B2448, MasterSheet!H:H, C2448)</f>
        <v/>
      </c>
      <c r="F2448" s="24">
        <f>E2448*D2448</f>
        <v/>
      </c>
      <c r="G2448" s="28">
        <f>SUMIFS(MasterSheet!K:K, MasterSheet!B:B, A2448, MasterSheet!D:D, B2448, MasterSheet!H:H, C2448)</f>
        <v/>
      </c>
      <c r="H2448" s="28">
        <f>G2448*D2448</f>
        <v/>
      </c>
      <c r="I2448" s="30">
        <f>SUMIFS(MasterSheet!L:L, MasterSheet!B:B, A2448, MasterSheet!D:D, B2448, MasterSheet!H:H, C2448)</f>
        <v/>
      </c>
      <c r="J2448" s="30">
        <f>I2448*D2448</f>
        <v/>
      </c>
      <c r="K2448" s="23">
        <f>UPPER(VLOOKUP(C2448,MasterSheet!H:U,14,))</f>
        <v/>
      </c>
    </row>
    <row r="2449">
      <c r="A2449" s="23" t="inlineStr">
        <is>
          <t>EED118651</t>
        </is>
      </c>
      <c r="B2449" s="32" t="n">
        <v>45904</v>
      </c>
      <c r="C2449" s="23" t="n">
        <v>506903</v>
      </c>
      <c r="D2449" s="23">
        <f>_xlfn.XLOOKUP(C2449,MasterSheet!H:H,MasterSheet!F:F)</f>
        <v/>
      </c>
      <c r="E2449" s="24">
        <f>SUMIFS(MasterSheet!J:J, MasterSheet!B:B, A2449, MasterSheet!D:D, B2449, MasterSheet!H:H, C2449)</f>
        <v/>
      </c>
      <c r="F2449" s="24">
        <f>E2449*D2449</f>
        <v/>
      </c>
      <c r="G2449" s="28">
        <f>SUMIFS(MasterSheet!K:K, MasterSheet!B:B, A2449, MasterSheet!D:D, B2449, MasterSheet!H:H, C2449)</f>
        <v/>
      </c>
      <c r="H2449" s="28">
        <f>G2449*D2449</f>
        <v/>
      </c>
      <c r="I2449" s="30">
        <f>SUMIFS(MasterSheet!L:L, MasterSheet!B:B, A2449, MasterSheet!D:D, B2449, MasterSheet!H:H, C2449)</f>
        <v/>
      </c>
      <c r="J2449" s="30">
        <f>I2449*D2449</f>
        <v/>
      </c>
      <c r="K2449" s="23">
        <f>UPPER(VLOOKUP(C2449,MasterSheet!H:U,14,))</f>
        <v/>
      </c>
    </row>
    <row r="2450">
      <c r="A2450" s="23" t="inlineStr">
        <is>
          <t>EED118651</t>
        </is>
      </c>
      <c r="B2450" s="32" t="n">
        <v>45904</v>
      </c>
      <c r="C2450" s="23" t="n">
        <v>570804</v>
      </c>
      <c r="D2450" s="23">
        <f>_xlfn.XLOOKUP(C2450,MasterSheet!H:H,MasterSheet!F:F)</f>
        <v/>
      </c>
      <c r="E2450" s="24">
        <f>SUMIFS(MasterSheet!J:J, MasterSheet!B:B, A2450, MasterSheet!D:D, B2450, MasterSheet!H:H, C2450)</f>
        <v/>
      </c>
      <c r="F2450" s="24">
        <f>E2450*D2450</f>
        <v/>
      </c>
      <c r="G2450" s="28">
        <f>SUMIFS(MasterSheet!K:K, MasterSheet!B:B, A2450, MasterSheet!D:D, B2450, MasterSheet!H:H, C2450)</f>
        <v/>
      </c>
      <c r="H2450" s="28">
        <f>G2450*D2450</f>
        <v/>
      </c>
      <c r="I2450" s="30">
        <f>SUMIFS(MasterSheet!L:L, MasterSheet!B:B, A2450, MasterSheet!D:D, B2450, MasterSheet!H:H, C2450)</f>
        <v/>
      </c>
      <c r="J2450" s="30">
        <f>I2450*D2450</f>
        <v/>
      </c>
      <c r="K2450" s="23">
        <f>UPPER(VLOOKUP(C2450,MasterSheet!H:U,14,))</f>
        <v/>
      </c>
    </row>
    <row r="2451">
      <c r="A2451" s="23" t="inlineStr">
        <is>
          <t>EED118651</t>
        </is>
      </c>
      <c r="B2451" s="32" t="n">
        <v>45904</v>
      </c>
      <c r="C2451" s="23" t="n">
        <v>573004</v>
      </c>
      <c r="D2451" s="23">
        <f>_xlfn.XLOOKUP(C2451,MasterSheet!H:H,MasterSheet!F:F)</f>
        <v/>
      </c>
      <c r="E2451" s="24">
        <f>SUMIFS(MasterSheet!J:J, MasterSheet!B:B, A2451, MasterSheet!D:D, B2451, MasterSheet!H:H, C2451)</f>
        <v/>
      </c>
      <c r="F2451" s="24">
        <f>E2451*D2451</f>
        <v/>
      </c>
      <c r="G2451" s="28">
        <f>SUMIFS(MasterSheet!K:K, MasterSheet!B:B, A2451, MasterSheet!D:D, B2451, MasterSheet!H:H, C2451)</f>
        <v/>
      </c>
      <c r="H2451" s="28">
        <f>G2451*D2451</f>
        <v/>
      </c>
      <c r="I2451" s="30">
        <f>SUMIFS(MasterSheet!L:L, MasterSheet!B:B, A2451, MasterSheet!D:D, B2451, MasterSheet!H:H, C2451)</f>
        <v/>
      </c>
      <c r="J2451" s="30">
        <f>I2451*D2451</f>
        <v/>
      </c>
      <c r="K2451" s="23">
        <f>UPPER(VLOOKUP(C2451,MasterSheet!H:U,14,))</f>
        <v/>
      </c>
    </row>
    <row r="2452">
      <c r="A2452" s="23" t="inlineStr">
        <is>
          <t>EED118651</t>
        </is>
      </c>
      <c r="B2452" s="32" t="n">
        <v>45904</v>
      </c>
      <c r="C2452" s="23" t="n">
        <v>585506</v>
      </c>
      <c r="D2452" s="23">
        <f>_xlfn.XLOOKUP(C2452,MasterSheet!H:H,MasterSheet!F:F)</f>
        <v/>
      </c>
      <c r="E2452" s="24">
        <f>SUMIFS(MasterSheet!J:J, MasterSheet!B:B, A2452, MasterSheet!D:D, B2452, MasterSheet!H:H, C2452)</f>
        <v/>
      </c>
      <c r="F2452" s="24">
        <f>E2452*D2452</f>
        <v/>
      </c>
      <c r="G2452" s="28">
        <f>SUMIFS(MasterSheet!K:K, MasterSheet!B:B, A2452, MasterSheet!D:D, B2452, MasterSheet!H:H, C2452)</f>
        <v/>
      </c>
      <c r="H2452" s="28">
        <f>G2452*D2452</f>
        <v/>
      </c>
      <c r="I2452" s="30">
        <f>SUMIFS(MasterSheet!L:L, MasterSheet!B:B, A2452, MasterSheet!D:D, B2452, MasterSheet!H:H, C2452)</f>
        <v/>
      </c>
      <c r="J2452" s="30">
        <f>I2452*D2452</f>
        <v/>
      </c>
      <c r="K2452" s="23">
        <f>UPPER(VLOOKUP(C2452,MasterSheet!H:U,14,))</f>
        <v/>
      </c>
    </row>
    <row r="2453">
      <c r="A2453" s="23" t="inlineStr">
        <is>
          <t>EED118651</t>
        </is>
      </c>
      <c r="B2453" s="32" t="n">
        <v>45904</v>
      </c>
      <c r="C2453" s="23" t="n">
        <v>654003</v>
      </c>
      <c r="D2453" s="23">
        <f>_xlfn.XLOOKUP(C2453,MasterSheet!H:H,MasterSheet!F:F)</f>
        <v/>
      </c>
      <c r="E2453" s="24">
        <f>SUMIFS(MasterSheet!J:J, MasterSheet!B:B, A2453, MasterSheet!D:D, B2453, MasterSheet!H:H, C2453)</f>
        <v/>
      </c>
      <c r="F2453" s="24">
        <f>E2453*D2453</f>
        <v/>
      </c>
      <c r="G2453" s="28">
        <f>SUMIFS(MasterSheet!K:K, MasterSheet!B:B, A2453, MasterSheet!D:D, B2453, MasterSheet!H:H, C2453)</f>
        <v/>
      </c>
      <c r="H2453" s="28">
        <f>G2453*D2453</f>
        <v/>
      </c>
      <c r="I2453" s="30">
        <f>SUMIFS(MasterSheet!L:L, MasterSheet!B:B, A2453, MasterSheet!D:D, B2453, MasterSheet!H:H, C2453)</f>
        <v/>
      </c>
      <c r="J2453" s="30">
        <f>I2453*D2453</f>
        <v/>
      </c>
      <c r="K2453" s="23">
        <f>UPPER(VLOOKUP(C2453,MasterSheet!H:U,14,))</f>
        <v/>
      </c>
    </row>
    <row r="2454">
      <c r="A2454" s="23" t="inlineStr">
        <is>
          <t>EED118651</t>
        </is>
      </c>
      <c r="B2454" s="32" t="n">
        <v>45904</v>
      </c>
      <c r="C2454" s="23" t="n">
        <v>801702</v>
      </c>
      <c r="D2454" s="23">
        <f>_xlfn.XLOOKUP(C2454,MasterSheet!H:H,MasterSheet!F:F)</f>
        <v/>
      </c>
      <c r="E2454" s="24">
        <f>SUMIFS(MasterSheet!J:J, MasterSheet!B:B, A2454, MasterSheet!D:D, B2454, MasterSheet!H:H, C2454)</f>
        <v/>
      </c>
      <c r="F2454" s="24">
        <f>E2454*D2454</f>
        <v/>
      </c>
      <c r="G2454" s="28">
        <f>SUMIFS(MasterSheet!K:K, MasterSheet!B:B, A2454, MasterSheet!D:D, B2454, MasterSheet!H:H, C2454)</f>
        <v/>
      </c>
      <c r="H2454" s="28">
        <f>G2454*D2454</f>
        <v/>
      </c>
      <c r="I2454" s="30">
        <f>SUMIFS(MasterSheet!L:L, MasterSheet!B:B, A2454, MasterSheet!D:D, B2454, MasterSheet!H:H, C2454)</f>
        <v/>
      </c>
      <c r="J2454" s="30">
        <f>I2454*D2454</f>
        <v/>
      </c>
      <c r="K2454" s="23">
        <f>UPPER(VLOOKUP(C2454,MasterSheet!H:U,14,))</f>
        <v/>
      </c>
    </row>
    <row r="2455">
      <c r="A2455" s="23" t="inlineStr">
        <is>
          <t>EED118651</t>
        </is>
      </c>
      <c r="B2455" s="32" t="n">
        <v>45904</v>
      </c>
      <c r="C2455" s="23" t="n">
        <v>901523</v>
      </c>
      <c r="D2455" s="23">
        <f>_xlfn.XLOOKUP(C2455,MasterSheet!H:H,MasterSheet!F:F)</f>
        <v/>
      </c>
      <c r="E2455" s="24">
        <f>SUMIFS(MasterSheet!J:J, MasterSheet!B:B, A2455, MasterSheet!D:D, B2455, MasterSheet!H:H, C2455)</f>
        <v/>
      </c>
      <c r="F2455" s="24">
        <f>E2455*D2455</f>
        <v/>
      </c>
      <c r="G2455" s="28">
        <f>SUMIFS(MasterSheet!K:K, MasterSheet!B:B, A2455, MasterSheet!D:D, B2455, MasterSheet!H:H, C2455)</f>
        <v/>
      </c>
      <c r="H2455" s="28">
        <f>G2455*D2455</f>
        <v/>
      </c>
      <c r="I2455" s="30">
        <f>SUMIFS(MasterSheet!L:L, MasterSheet!B:B, A2455, MasterSheet!D:D, B2455, MasterSheet!H:H, C2455)</f>
        <v/>
      </c>
      <c r="J2455" s="30">
        <f>I2455*D2455</f>
        <v/>
      </c>
      <c r="K2455" s="23">
        <f>UPPER(VLOOKUP(C2455,MasterSheet!H:U,14,))</f>
        <v/>
      </c>
    </row>
    <row r="2456">
      <c r="A2456" s="23" t="inlineStr">
        <is>
          <t>Return From IGIB</t>
        </is>
      </c>
      <c r="B2456" s="32" t="n">
        <v>45808</v>
      </c>
      <c r="C2456" s="23" t="n">
        <v>420701</v>
      </c>
      <c r="D2456" s="23">
        <f>_xlfn.XLOOKUP(C2456,MasterSheet!H:H,MasterSheet!F:F)</f>
        <v/>
      </c>
      <c r="E2456" s="24">
        <f>SUMIFS(MasterSheet!J:J, MasterSheet!B:B, A2456, MasterSheet!D:D, B2456, MasterSheet!H:H, C2456)</f>
        <v/>
      </c>
      <c r="F2456" s="24">
        <f>E2456*D2456</f>
        <v/>
      </c>
      <c r="G2456" s="28">
        <f>SUMIFS(MasterSheet!K:K, MasterSheet!B:B, A2456, MasterSheet!D:D, B2456, MasterSheet!H:H, C2456)</f>
        <v/>
      </c>
      <c r="H2456" s="28">
        <f>G2456*D2456</f>
        <v/>
      </c>
      <c r="I2456" s="30">
        <f>SUMIFS(MasterSheet!L:L, MasterSheet!B:B, A2456, MasterSheet!D:D, B2456, MasterSheet!H:H, C2456)</f>
        <v/>
      </c>
      <c r="J2456" s="30">
        <f>I2456*D2456</f>
        <v/>
      </c>
      <c r="K2456" s="23">
        <f>UPPER(VLOOKUP(C2456,MasterSheet!H:U,14,))</f>
        <v/>
      </c>
    </row>
    <row r="2457">
      <c r="A2457" s="23" t="inlineStr">
        <is>
          <t>Return From IGIB</t>
        </is>
      </c>
      <c r="B2457" s="32" t="n">
        <v>45808</v>
      </c>
      <c r="C2457" s="23" t="inlineStr">
        <is>
          <t>B-003000-WB-100</t>
        </is>
      </c>
      <c r="D2457" s="23">
        <f>_xlfn.XLOOKUP(C2457,MasterSheet!H:H,MasterSheet!F:F)</f>
        <v/>
      </c>
      <c r="E2457" s="24">
        <f>SUMIFS(MasterSheet!J:J, MasterSheet!B:B, A2457, MasterSheet!D:D, B2457, MasterSheet!H:H, C2457)</f>
        <v/>
      </c>
      <c r="F2457" s="24">
        <f>E2457*D2457</f>
        <v/>
      </c>
      <c r="G2457" s="28">
        <f>SUMIFS(MasterSheet!K:K, MasterSheet!B:B, A2457, MasterSheet!D:D, B2457, MasterSheet!H:H, C2457)</f>
        <v/>
      </c>
      <c r="H2457" s="28">
        <f>G2457*D2457</f>
        <v/>
      </c>
      <c r="I2457" s="30">
        <f>SUMIFS(MasterSheet!L:L, MasterSheet!B:B, A2457, MasterSheet!D:D, B2457, MasterSheet!H:H, C2457)</f>
        <v/>
      </c>
      <c r="J2457" s="30">
        <f>I2457*D2457</f>
        <v/>
      </c>
      <c r="K2457" s="23">
        <f>UPPER(VLOOKUP(C2457,MasterSheet!H:U,14,))</f>
        <v/>
      </c>
    </row>
    <row r="2458">
      <c r="A2458" s="23" t="inlineStr">
        <is>
          <t>Return From IGIB</t>
        </is>
      </c>
      <c r="B2458" s="32" t="n">
        <v>45808</v>
      </c>
      <c r="C2458" s="23" t="inlineStr">
        <is>
          <t>T-2001-01</t>
        </is>
      </c>
      <c r="D2458" s="23">
        <f>_xlfn.XLOOKUP(C2458,MasterSheet!H:H,MasterSheet!F:F)</f>
        <v/>
      </c>
      <c r="E2458" s="24">
        <f>SUMIFS(MasterSheet!J:J, MasterSheet!B:B, A2458, MasterSheet!D:D, B2458, MasterSheet!H:H, C2458)</f>
        <v/>
      </c>
      <c r="F2458" s="24">
        <f>E2458*D2458</f>
        <v/>
      </c>
      <c r="G2458" s="28">
        <f>SUMIFS(MasterSheet!K:K, MasterSheet!B:B, A2458, MasterSheet!D:D, B2458, MasterSheet!H:H, C2458)</f>
        <v/>
      </c>
      <c r="H2458" s="28">
        <f>G2458*D2458</f>
        <v/>
      </c>
      <c r="I2458" s="30">
        <f>SUMIFS(MasterSheet!L:L, MasterSheet!B:B, A2458, MasterSheet!D:D, B2458, MasterSheet!H:H, C2458)</f>
        <v/>
      </c>
      <c r="J2458" s="30">
        <f>I2458*D2458</f>
        <v/>
      </c>
      <c r="K2458" s="23">
        <f>UPPER(VLOOKUP(C2458,MasterSheet!H:U,14,))</f>
        <v/>
      </c>
    </row>
    <row r="2459">
      <c r="A2459" s="23" t="inlineStr">
        <is>
          <t>Return From IGIB</t>
        </is>
      </c>
      <c r="B2459" s="32" t="n">
        <v>45890</v>
      </c>
      <c r="C2459" s="23" t="n">
        <v>424602</v>
      </c>
      <c r="D2459" s="23">
        <f>_xlfn.XLOOKUP(C2459,MasterSheet!H:H,MasterSheet!F:F)</f>
        <v/>
      </c>
      <c r="E2459" s="24">
        <f>SUMIFS(MasterSheet!J:J, MasterSheet!B:B, A2459, MasterSheet!D:D, B2459, MasterSheet!H:H, C2459)</f>
        <v/>
      </c>
      <c r="F2459" s="24">
        <f>E2459*D2459</f>
        <v/>
      </c>
      <c r="G2459" s="28">
        <f>SUMIFS(MasterSheet!K:K, MasterSheet!B:B, A2459, MasterSheet!D:D, B2459, MasterSheet!H:H, C2459)</f>
        <v/>
      </c>
      <c r="H2459" s="28">
        <f>G2459*D2459</f>
        <v/>
      </c>
      <c r="I2459" s="30">
        <f>SUMIFS(MasterSheet!L:L, MasterSheet!B:B, A2459, MasterSheet!D:D, B2459, MasterSheet!H:H, C2459)</f>
        <v/>
      </c>
      <c r="J2459" s="30">
        <f>I2459*D2459</f>
        <v/>
      </c>
      <c r="K2459" s="23">
        <f>UPPER(VLOOKUP(C2459,MasterSheet!H:U,14,))</f>
        <v/>
      </c>
    </row>
    <row r="2460">
      <c r="A2460" s="23" t="inlineStr">
        <is>
          <t>BK/25-26/R-39947</t>
        </is>
      </c>
      <c r="B2460" s="32" t="n">
        <v>45903</v>
      </c>
      <c r="C2460" s="23" t="inlineStr">
        <is>
          <t>PD0435</t>
        </is>
      </c>
      <c r="D2460" s="23">
        <f>_xlfn.XLOOKUP(C2460,MasterSheet!H:H,MasterSheet!F:F)</f>
        <v/>
      </c>
      <c r="E2460" s="24">
        <f>SUMIFS(MasterSheet!J:J, MasterSheet!B:B, A2460, MasterSheet!D:D, B2460, MasterSheet!H:H, C2460)</f>
        <v/>
      </c>
      <c r="F2460" s="24">
        <f>E2460*D2460</f>
        <v/>
      </c>
      <c r="G2460" s="28">
        <f>SUMIFS(MasterSheet!K:K, MasterSheet!B:B, A2460, MasterSheet!D:D, B2460, MasterSheet!H:H, C2460)</f>
        <v/>
      </c>
      <c r="H2460" s="28">
        <f>G2460*D2460</f>
        <v/>
      </c>
      <c r="I2460" s="30">
        <f>SUMIFS(MasterSheet!L:L, MasterSheet!B:B, A2460, MasterSheet!D:D, B2460, MasterSheet!H:H, C2460)</f>
        <v/>
      </c>
      <c r="J2460" s="30">
        <f>I2460*D2460</f>
        <v/>
      </c>
      <c r="K2460" s="23">
        <f>UPPER(VLOOKUP(C2460,MasterSheet!H:U,14,))</f>
        <v/>
      </c>
    </row>
    <row r="2461">
      <c r="A2461" s="23" t="n">
        <v>20821</v>
      </c>
      <c r="B2461" s="32" t="n">
        <v>45905</v>
      </c>
      <c r="C2461" s="23" t="inlineStr">
        <is>
          <t>CY-SC001</t>
        </is>
      </c>
      <c r="D2461" s="23">
        <f>_xlfn.XLOOKUP(C2461,MasterSheet!H:H,MasterSheet!F:F)</f>
        <v/>
      </c>
      <c r="E2461" s="24">
        <f>SUMIFS(MasterSheet!J:J, MasterSheet!B:B, A2461, MasterSheet!D:D, B2461, MasterSheet!H:H, C2461)</f>
        <v/>
      </c>
      <c r="F2461" s="24">
        <f>E2461*D2461</f>
        <v/>
      </c>
      <c r="G2461" s="28">
        <f>SUMIFS(MasterSheet!K:K, MasterSheet!B:B, A2461, MasterSheet!D:D, B2461, MasterSheet!H:H, C2461)</f>
        <v/>
      </c>
      <c r="H2461" s="28">
        <f>G2461*D2461</f>
        <v/>
      </c>
      <c r="I2461" s="30">
        <f>SUMIFS(MasterSheet!L:L, MasterSheet!B:B, A2461, MasterSheet!D:D, B2461, MasterSheet!H:H, C2461)</f>
        <v/>
      </c>
      <c r="J2461" s="30">
        <f>I2461*D2461</f>
        <v/>
      </c>
      <c r="K2461" s="23">
        <f>UPPER(VLOOKUP(C2461,MasterSheet!H:U,14,))</f>
        <v/>
      </c>
    </row>
    <row r="2462">
      <c r="A2462" s="23" t="n">
        <v>178223</v>
      </c>
      <c r="B2462" s="32" t="n">
        <v>45905</v>
      </c>
      <c r="C2462" s="23" t="inlineStr">
        <is>
          <t>BE0241</t>
        </is>
      </c>
      <c r="D2462" s="23">
        <f>_xlfn.XLOOKUP(C2462,MasterSheet!H:H,MasterSheet!F:F)</f>
        <v/>
      </c>
      <c r="E2462" s="24">
        <f>SUMIFS(MasterSheet!J:J, MasterSheet!B:B, A2462, MasterSheet!D:D, B2462, MasterSheet!H:H, C2462)</f>
        <v/>
      </c>
      <c r="F2462" s="24">
        <f>E2462*D2462</f>
        <v/>
      </c>
      <c r="G2462" s="28">
        <f>SUMIFS(MasterSheet!K:K, MasterSheet!B:B, A2462, MasterSheet!D:D, B2462, MasterSheet!H:H, C2462)</f>
        <v/>
      </c>
      <c r="H2462" s="28">
        <f>G2462*D2462</f>
        <v/>
      </c>
      <c r="I2462" s="30">
        <f>SUMIFS(MasterSheet!L:L, MasterSheet!B:B, A2462, MasterSheet!D:D, B2462, MasterSheet!H:H, C2462)</f>
        <v/>
      </c>
      <c r="J2462" s="30">
        <f>I2462*D2462</f>
        <v/>
      </c>
      <c r="K2462" s="23">
        <f>UPPER(VLOOKUP(C2462,MasterSheet!H:U,14,))</f>
        <v/>
      </c>
    </row>
    <row r="2463">
      <c r="A2463" s="23" t="n">
        <v>178223</v>
      </c>
      <c r="B2463" s="32" t="n">
        <v>45905</v>
      </c>
      <c r="C2463" s="23" t="inlineStr">
        <is>
          <t>BE0258</t>
        </is>
      </c>
      <c r="D2463" s="23">
        <f>_xlfn.XLOOKUP(C2463,MasterSheet!H:H,MasterSheet!F:F)</f>
        <v/>
      </c>
      <c r="E2463" s="24">
        <f>SUMIFS(MasterSheet!J:J, MasterSheet!B:B, A2463, MasterSheet!D:D, B2463, MasterSheet!H:H, C2463)</f>
        <v/>
      </c>
      <c r="F2463" s="24">
        <f>E2463*D2463</f>
        <v/>
      </c>
      <c r="G2463" s="28">
        <f>SUMIFS(MasterSheet!K:K, MasterSheet!B:B, A2463, MasterSheet!D:D, B2463, MasterSheet!H:H, C2463)</f>
        <v/>
      </c>
      <c r="H2463" s="28">
        <f>G2463*D2463</f>
        <v/>
      </c>
      <c r="I2463" s="30">
        <f>SUMIFS(MasterSheet!L:L, MasterSheet!B:B, A2463, MasterSheet!D:D, B2463, MasterSheet!H:H, C2463)</f>
        <v/>
      </c>
      <c r="J2463" s="30">
        <f>I2463*D2463</f>
        <v/>
      </c>
      <c r="K2463" s="23">
        <f>UPPER(VLOOKUP(C2463,MasterSheet!H:U,14,))</f>
        <v/>
      </c>
    </row>
    <row r="2464">
      <c r="A2464" s="23" t="n">
        <v>178223</v>
      </c>
      <c r="B2464" s="32" t="n">
        <v>45905</v>
      </c>
      <c r="C2464" s="23" t="inlineStr">
        <is>
          <t>BE0307</t>
        </is>
      </c>
      <c r="D2464" s="23">
        <f>_xlfn.XLOOKUP(C2464,MasterSheet!H:H,MasterSheet!F:F)</f>
        <v/>
      </c>
      <c r="E2464" s="24">
        <f>SUMIFS(MasterSheet!J:J, MasterSheet!B:B, A2464, MasterSheet!D:D, B2464, MasterSheet!H:H, C2464)</f>
        <v/>
      </c>
      <c r="F2464" s="24">
        <f>E2464*D2464</f>
        <v/>
      </c>
      <c r="G2464" s="28">
        <f>SUMIFS(MasterSheet!K:K, MasterSheet!B:B, A2464, MasterSheet!D:D, B2464, MasterSheet!H:H, C2464)</f>
        <v/>
      </c>
      <c r="H2464" s="28">
        <f>G2464*D2464</f>
        <v/>
      </c>
      <c r="I2464" s="30">
        <f>SUMIFS(MasterSheet!L:L, MasterSheet!B:B, A2464, MasterSheet!D:D, B2464, MasterSheet!H:H, C2464)</f>
        <v/>
      </c>
      <c r="J2464" s="30">
        <f>I2464*D2464</f>
        <v/>
      </c>
      <c r="K2464" s="23">
        <f>UPPER(VLOOKUP(C2464,MasterSheet!H:U,14,))</f>
        <v/>
      </c>
    </row>
    <row r="2465">
      <c r="A2465" s="23" t="inlineStr">
        <is>
          <t>SE041699</t>
        </is>
      </c>
      <c r="B2465" s="32" t="n">
        <v>45905</v>
      </c>
      <c r="C2465" s="23" t="inlineStr">
        <is>
          <t>3445M-1HP-2</t>
        </is>
      </c>
      <c r="D2465" s="23">
        <f>_xlfn.XLOOKUP(C2465,MasterSheet!H:H,MasterSheet!F:F)</f>
        <v/>
      </c>
      <c r="E2465" s="24">
        <f>SUMIFS(MasterSheet!J:J, MasterSheet!B:B, A2465, MasterSheet!D:D, B2465, MasterSheet!H:H, C2465)</f>
        <v/>
      </c>
      <c r="F2465" s="24">
        <f>E2465*D2465</f>
        <v/>
      </c>
      <c r="G2465" s="28">
        <f>SUMIFS(MasterSheet!K:K, MasterSheet!B:B, A2465, MasterSheet!D:D, B2465, MasterSheet!H:H, C2465)</f>
        <v/>
      </c>
      <c r="H2465" s="28">
        <f>G2465*D2465</f>
        <v/>
      </c>
      <c r="I2465" s="30">
        <f>SUMIFS(MasterSheet!L:L, MasterSheet!B:B, A2465, MasterSheet!D:D, B2465, MasterSheet!H:H, C2465)</f>
        <v/>
      </c>
      <c r="J2465" s="30">
        <f>I2465*D2465</f>
        <v/>
      </c>
      <c r="K2465" s="23">
        <f>UPPER(VLOOKUP(C2465,MasterSheet!H:U,14,))</f>
        <v/>
      </c>
    </row>
    <row r="2466">
      <c r="A2466" s="23" t="inlineStr">
        <is>
          <t>SE041699</t>
        </is>
      </c>
      <c r="B2466" s="32" t="n">
        <v>45908</v>
      </c>
      <c r="C2466" s="23" t="inlineStr">
        <is>
          <t>3420-2HPW-10</t>
        </is>
      </c>
      <c r="D2466" s="23">
        <f>_xlfn.XLOOKUP(C2466,MasterSheet!H:H,MasterSheet!F:F)</f>
        <v/>
      </c>
      <c r="E2466" s="24">
        <f>SUMIFS(MasterSheet!J:J, MasterSheet!B:B, A2466, MasterSheet!D:D, B2466, MasterSheet!H:H, C2466)</f>
        <v/>
      </c>
      <c r="F2466" s="24">
        <f>E2466*D2466</f>
        <v/>
      </c>
      <c r="G2466" s="28">
        <f>SUMIFS(MasterSheet!K:K, MasterSheet!B:B, A2466, MasterSheet!D:D, B2466, MasterSheet!H:H, C2466)</f>
        <v/>
      </c>
      <c r="H2466" s="28">
        <f>G2466*D2466</f>
        <v/>
      </c>
      <c r="I2466" s="30">
        <f>SUMIFS(MasterSheet!L:L, MasterSheet!B:B, A2466, MasterSheet!D:D, B2466, MasterSheet!H:H, C2466)</f>
        <v/>
      </c>
      <c r="J2466" s="30">
        <f>I2466*D2466</f>
        <v/>
      </c>
      <c r="K2466" s="23">
        <f>UPPER(VLOOKUP(C2466,MasterSheet!H:U,14,))</f>
        <v/>
      </c>
    </row>
    <row r="2467">
      <c r="A2467" s="23" t="inlineStr">
        <is>
          <t>I240259-IN</t>
        </is>
      </c>
      <c r="B2467" s="32" t="n">
        <v>45908</v>
      </c>
      <c r="C2467" s="23" t="inlineStr">
        <is>
          <t>70066-T</t>
        </is>
      </c>
      <c r="D2467" s="23">
        <f>_xlfn.XLOOKUP(C2467,MasterSheet!H:H,MasterSheet!F:F)</f>
        <v/>
      </c>
      <c r="E2467" s="24">
        <f>SUMIFS(MasterSheet!J:J, MasterSheet!B:B, A2467, MasterSheet!D:D, B2467, MasterSheet!H:H, C2467)</f>
        <v/>
      </c>
      <c r="F2467" s="24">
        <f>E2467*D2467</f>
        <v/>
      </c>
      <c r="G2467" s="28">
        <f>SUMIFS(MasterSheet!K:K, MasterSheet!B:B, A2467, MasterSheet!D:D, B2467, MasterSheet!H:H, C2467)</f>
        <v/>
      </c>
      <c r="H2467" s="28">
        <f>G2467*D2467</f>
        <v/>
      </c>
      <c r="I2467" s="30">
        <f>SUMIFS(MasterSheet!L:L, MasterSheet!B:B, A2467, MasterSheet!D:D, B2467, MasterSheet!H:H, C2467)</f>
        <v/>
      </c>
      <c r="J2467" s="30">
        <f>I2467*D2467</f>
        <v/>
      </c>
      <c r="K2467" s="23">
        <f>UPPER(VLOOKUP(C2467,MasterSheet!H:U,14,))</f>
        <v/>
      </c>
    </row>
    <row r="2468">
      <c r="A2468" s="23" t="inlineStr">
        <is>
          <t>I240259-IN</t>
        </is>
      </c>
      <c r="B2468" s="32" t="n">
        <v>45908</v>
      </c>
      <c r="C2468" s="23" t="inlineStr">
        <is>
          <t>31000-T</t>
        </is>
      </c>
      <c r="D2468" s="23">
        <f>_xlfn.XLOOKUP(C2468,MasterSheet!H:H,MasterSheet!F:F)</f>
        <v/>
      </c>
      <c r="E2468" s="24">
        <f>SUMIFS(MasterSheet!J:J, MasterSheet!B:B, A2468, MasterSheet!D:D, B2468, MasterSheet!H:H, C2468)</f>
        <v/>
      </c>
      <c r="F2468" s="24">
        <f>E2468*D2468</f>
        <v/>
      </c>
      <c r="G2468" s="28">
        <f>SUMIFS(MasterSheet!K:K, MasterSheet!B:B, A2468, MasterSheet!D:D, B2468, MasterSheet!H:H, C2468)</f>
        <v/>
      </c>
      <c r="H2468" s="28">
        <f>G2468*D2468</f>
        <v/>
      </c>
      <c r="I2468" s="30">
        <f>SUMIFS(MasterSheet!L:L, MasterSheet!B:B, A2468, MasterSheet!D:D, B2468, MasterSheet!H:H, C2468)</f>
        <v/>
      </c>
      <c r="J2468" s="30">
        <f>I2468*D2468</f>
        <v/>
      </c>
      <c r="K2468" s="23">
        <f>UPPER(VLOOKUP(C2468,MasterSheet!H:U,14,))</f>
        <v/>
      </c>
    </row>
    <row r="2469">
      <c r="A2469" s="23" t="inlineStr">
        <is>
          <t>250902IN-BI</t>
        </is>
      </c>
      <c r="B2469" s="32" t="n">
        <v>45908</v>
      </c>
      <c r="C2469" s="23" t="inlineStr">
        <is>
          <t>AF0639</t>
        </is>
      </c>
      <c r="D2469" s="23">
        <f>_xlfn.XLOOKUP(C2469,MasterSheet!H:H,MasterSheet!F:F)</f>
        <v/>
      </c>
      <c r="E2469" s="24">
        <f>SUMIFS(MasterSheet!J:J, MasterSheet!B:B, A2469, MasterSheet!D:D, B2469, MasterSheet!H:H, C2469)</f>
        <v/>
      </c>
      <c r="F2469" s="24">
        <f>E2469*D2469</f>
        <v/>
      </c>
      <c r="G2469" s="28">
        <f>SUMIFS(MasterSheet!K:K, MasterSheet!B:B, A2469, MasterSheet!D:D, B2469, MasterSheet!H:H, C2469)</f>
        <v/>
      </c>
      <c r="H2469" s="28">
        <f>G2469*D2469</f>
        <v/>
      </c>
      <c r="I2469" s="30">
        <f>SUMIFS(MasterSheet!L:L, MasterSheet!B:B, A2469, MasterSheet!D:D, B2469, MasterSheet!H:H, C2469)</f>
        <v/>
      </c>
      <c r="J2469" s="30">
        <f>I2469*D2469</f>
        <v/>
      </c>
      <c r="K2469" s="23">
        <f>UPPER(VLOOKUP(C2469,MasterSheet!H:U,14,))</f>
        <v/>
      </c>
    </row>
    <row r="2470">
      <c r="A2470" s="23" t="inlineStr">
        <is>
          <t>250902IN-BI</t>
        </is>
      </c>
      <c r="B2470" s="32" t="n">
        <v>45908</v>
      </c>
      <c r="C2470" s="23" t="inlineStr">
        <is>
          <t>DF6497</t>
        </is>
      </c>
      <c r="D2470" s="23">
        <f>_xlfn.XLOOKUP(C2470,MasterSheet!H:H,MasterSheet!F:F)</f>
        <v/>
      </c>
      <c r="E2470" s="24">
        <f>SUMIFS(MasterSheet!J:J, MasterSheet!B:B, A2470, MasterSheet!D:D, B2470, MasterSheet!H:H, C2470)</f>
        <v/>
      </c>
      <c r="F2470" s="24">
        <f>E2470*D2470</f>
        <v/>
      </c>
      <c r="G2470" s="28">
        <f>SUMIFS(MasterSheet!K:K, MasterSheet!B:B, A2470, MasterSheet!D:D, B2470, MasterSheet!H:H, C2470)</f>
        <v/>
      </c>
      <c r="H2470" s="28">
        <f>G2470*D2470</f>
        <v/>
      </c>
      <c r="I2470" s="30">
        <f>SUMIFS(MasterSheet!L:L, MasterSheet!B:B, A2470, MasterSheet!D:D, B2470, MasterSheet!H:H, C2470)</f>
        <v/>
      </c>
      <c r="J2470" s="30">
        <f>I2470*D2470</f>
        <v/>
      </c>
      <c r="K2470" s="23">
        <f>UPPER(VLOOKUP(C2470,MasterSheet!H:U,14,))</f>
        <v/>
      </c>
    </row>
    <row r="2471">
      <c r="A2471" s="23" t="inlineStr">
        <is>
          <t>RETURN FROM Apollo chennai</t>
        </is>
      </c>
      <c r="B2471" s="32" t="n">
        <v>45877</v>
      </c>
      <c r="C2471" s="23" t="n">
        <v>900007707</v>
      </c>
      <c r="D2471" s="23">
        <f>_xlfn.XLOOKUP(C2471,MasterSheet!H:H,MasterSheet!F:F)</f>
        <v/>
      </c>
      <c r="E2471" s="24">
        <f>SUMIFS(MasterSheet!J:J, MasterSheet!B:B, A2471, MasterSheet!D:D, B2471, MasterSheet!H:H, C2471)</f>
        <v/>
      </c>
      <c r="F2471" s="24">
        <f>E2471*D2471</f>
        <v/>
      </c>
      <c r="G2471" s="28">
        <f>SUMIFS(MasterSheet!K:K, MasterSheet!B:B, A2471, MasterSheet!D:D, B2471, MasterSheet!H:H, C2471)</f>
        <v/>
      </c>
      <c r="H2471" s="28">
        <f>G2471*D2471</f>
        <v/>
      </c>
      <c r="I2471" s="30">
        <f>SUMIFS(MasterSheet!L:L, MasterSheet!B:B, A2471, MasterSheet!D:D, B2471, MasterSheet!H:H, C2471)</f>
        <v/>
      </c>
      <c r="J2471" s="30">
        <f>I2471*D2471</f>
        <v/>
      </c>
      <c r="K2471" s="23">
        <f>UPPER(VLOOKUP(C2471,MasterSheet!H:U,14,))</f>
        <v/>
      </c>
    </row>
    <row r="2472">
      <c r="A2472" s="23" t="inlineStr">
        <is>
          <t>EED118806</t>
        </is>
      </c>
      <c r="B2472" s="32" t="n">
        <v>45910</v>
      </c>
      <c r="C2472" s="23" t="n">
        <v>100429</v>
      </c>
      <c r="D2472" s="23">
        <f>_xlfn.XLOOKUP(C2472,MasterSheet!H:H,MasterSheet!F:F)</f>
        <v/>
      </c>
      <c r="E2472" s="24">
        <f>SUMIFS(MasterSheet!J:J, MasterSheet!B:B, A2472, MasterSheet!D:D, B2472, MasterSheet!H:H, C2472)</f>
        <v/>
      </c>
      <c r="F2472" s="24">
        <f>E2472*D2472</f>
        <v/>
      </c>
      <c r="G2472" s="28">
        <f>SUMIFS(MasterSheet!K:K, MasterSheet!B:B, A2472, MasterSheet!D:D, B2472, MasterSheet!H:H, C2472)</f>
        <v/>
      </c>
      <c r="H2472" s="28">
        <f>G2472*D2472</f>
        <v/>
      </c>
      <c r="I2472" s="30">
        <f>SUMIFS(MasterSheet!L:L, MasterSheet!B:B, A2472, MasterSheet!D:D, B2472, MasterSheet!H:H, C2472)</f>
        <v/>
      </c>
      <c r="J2472" s="30">
        <f>I2472*D2472</f>
        <v/>
      </c>
      <c r="K2472" s="23">
        <f>UPPER(VLOOKUP(C2472,MasterSheet!H:U,14,))</f>
        <v/>
      </c>
    </row>
    <row r="2473">
      <c r="A2473" s="23" t="inlineStr">
        <is>
          <t>EED118806</t>
        </is>
      </c>
      <c r="B2473" s="32" t="n">
        <v>45910</v>
      </c>
      <c r="C2473" s="23" t="n">
        <v>100527</v>
      </c>
      <c r="D2473" s="23">
        <f>_xlfn.XLOOKUP(C2473,MasterSheet!H:H,MasterSheet!F:F)</f>
        <v/>
      </c>
      <c r="E2473" s="24">
        <f>SUMIFS(MasterSheet!J:J, MasterSheet!B:B, A2473, MasterSheet!D:D, B2473, MasterSheet!H:H, C2473)</f>
        <v/>
      </c>
      <c r="F2473" s="24">
        <f>E2473*D2473</f>
        <v/>
      </c>
      <c r="G2473" s="28">
        <f>SUMIFS(MasterSheet!K:K, MasterSheet!B:B, A2473, MasterSheet!D:D, B2473, MasterSheet!H:H, C2473)</f>
        <v/>
      </c>
      <c r="H2473" s="28">
        <f>G2473*D2473</f>
        <v/>
      </c>
      <c r="I2473" s="30">
        <f>SUMIFS(MasterSheet!L:L, MasterSheet!B:B, A2473, MasterSheet!D:D, B2473, MasterSheet!H:H, C2473)</f>
        <v/>
      </c>
      <c r="J2473" s="30">
        <f>I2473*D2473</f>
        <v/>
      </c>
      <c r="K2473" s="23">
        <f>UPPER(VLOOKUP(C2473,MasterSheet!H:U,14,))</f>
        <v/>
      </c>
    </row>
    <row r="2474">
      <c r="A2474" s="23" t="inlineStr">
        <is>
          <t>EED118806</t>
        </is>
      </c>
      <c r="B2474" s="32" t="n">
        <v>45910</v>
      </c>
      <c r="C2474" s="23" t="n">
        <v>100747</v>
      </c>
      <c r="D2474" s="23">
        <f>_xlfn.XLOOKUP(C2474,MasterSheet!H:H,MasterSheet!F:F)</f>
        <v/>
      </c>
      <c r="E2474" s="24">
        <f>SUMIFS(MasterSheet!J:J, MasterSheet!B:B, A2474, MasterSheet!D:D, B2474, MasterSheet!H:H, C2474)</f>
        <v/>
      </c>
      <c r="F2474" s="24">
        <f>E2474*D2474</f>
        <v/>
      </c>
      <c r="G2474" s="28">
        <f>SUMIFS(MasterSheet!K:K, MasterSheet!B:B, A2474, MasterSheet!D:D, B2474, MasterSheet!H:H, C2474)</f>
        <v/>
      </c>
      <c r="H2474" s="28">
        <f>G2474*D2474</f>
        <v/>
      </c>
      <c r="I2474" s="30">
        <f>SUMIFS(MasterSheet!L:L, MasterSheet!B:B, A2474, MasterSheet!D:D, B2474, MasterSheet!H:H, C2474)</f>
        <v/>
      </c>
      <c r="J2474" s="30">
        <f>I2474*D2474</f>
        <v/>
      </c>
      <c r="K2474" s="23">
        <f>UPPER(VLOOKUP(C2474,MasterSheet!H:U,14,))</f>
        <v/>
      </c>
    </row>
    <row r="2475">
      <c r="A2475" s="23" t="inlineStr">
        <is>
          <t>EED118806</t>
        </is>
      </c>
      <c r="B2475" s="32" t="n">
        <v>45910</v>
      </c>
      <c r="C2475" s="23" t="n">
        <v>101212</v>
      </c>
      <c r="D2475" s="23">
        <f>_xlfn.XLOOKUP(C2475,MasterSheet!H:H,MasterSheet!F:F)</f>
        <v/>
      </c>
      <c r="E2475" s="24">
        <f>SUMIFS(MasterSheet!J:J, MasterSheet!B:B, A2475, MasterSheet!D:D, B2475, MasterSheet!H:H, C2475)</f>
        <v/>
      </c>
      <c r="F2475" s="24">
        <f>E2475*D2475</f>
        <v/>
      </c>
      <c r="G2475" s="28">
        <f>SUMIFS(MasterSheet!K:K, MasterSheet!B:B, A2475, MasterSheet!D:D, B2475, MasterSheet!H:H, C2475)</f>
        <v/>
      </c>
      <c r="H2475" s="28">
        <f>G2475*D2475</f>
        <v/>
      </c>
      <c r="I2475" s="30">
        <f>SUMIFS(MasterSheet!L:L, MasterSheet!B:B, A2475, MasterSheet!D:D, B2475, MasterSheet!H:H, C2475)</f>
        <v/>
      </c>
      <c r="J2475" s="30">
        <f>I2475*D2475</f>
        <v/>
      </c>
      <c r="K2475" s="23">
        <f>UPPER(VLOOKUP(C2475,MasterSheet!H:U,14,))</f>
        <v/>
      </c>
    </row>
    <row r="2476">
      <c r="A2476" s="23" t="inlineStr">
        <is>
          <t>EED118806</t>
        </is>
      </c>
      <c r="B2476" s="32" t="n">
        <v>45910</v>
      </c>
      <c r="C2476" s="23" t="n">
        <v>101301</v>
      </c>
      <c r="D2476" s="23">
        <f>_xlfn.XLOOKUP(C2476,MasterSheet!H:H,MasterSheet!F:F)</f>
        <v/>
      </c>
      <c r="E2476" s="24">
        <f>SUMIFS(MasterSheet!J:J, MasterSheet!B:B, A2476, MasterSheet!D:D, B2476, MasterSheet!H:H, C2476)</f>
        <v/>
      </c>
      <c r="F2476" s="24">
        <f>E2476*D2476</f>
        <v/>
      </c>
      <c r="G2476" s="28">
        <f>SUMIFS(MasterSheet!K:K, MasterSheet!B:B, A2476, MasterSheet!D:D, B2476, MasterSheet!H:H, C2476)</f>
        <v/>
      </c>
      <c r="H2476" s="28">
        <f>G2476*D2476</f>
        <v/>
      </c>
      <c r="I2476" s="30">
        <f>SUMIFS(MasterSheet!L:L, MasterSheet!B:B, A2476, MasterSheet!D:D, B2476, MasterSheet!H:H, C2476)</f>
        <v/>
      </c>
      <c r="J2476" s="30">
        <f>I2476*D2476</f>
        <v/>
      </c>
      <c r="K2476" s="23">
        <f>UPPER(VLOOKUP(C2476,MasterSheet!H:U,14,))</f>
        <v/>
      </c>
    </row>
    <row r="2477">
      <c r="A2477" s="23" t="inlineStr">
        <is>
          <t>EED118806</t>
        </is>
      </c>
      <c r="B2477" s="32" t="n">
        <v>45910</v>
      </c>
      <c r="C2477" s="23" t="n">
        <v>101911</v>
      </c>
      <c r="D2477" s="23">
        <f>_xlfn.XLOOKUP(C2477,MasterSheet!H:H,MasterSheet!F:F)</f>
        <v/>
      </c>
      <c r="E2477" s="24">
        <f>SUMIFS(MasterSheet!J:J, MasterSheet!B:B, A2477, MasterSheet!D:D, B2477, MasterSheet!H:H, C2477)</f>
        <v/>
      </c>
      <c r="F2477" s="24">
        <f>E2477*D2477</f>
        <v/>
      </c>
      <c r="G2477" s="28">
        <f>SUMIFS(MasterSheet!K:K, MasterSheet!B:B, A2477, MasterSheet!D:D, B2477, MasterSheet!H:H, C2477)</f>
        <v/>
      </c>
      <c r="H2477" s="28">
        <f>G2477*D2477</f>
        <v/>
      </c>
      <c r="I2477" s="30">
        <f>SUMIFS(MasterSheet!L:L, MasterSheet!B:B, A2477, MasterSheet!D:D, B2477, MasterSheet!H:H, C2477)</f>
        <v/>
      </c>
      <c r="J2477" s="30">
        <f>I2477*D2477</f>
        <v/>
      </c>
      <c r="K2477" s="23">
        <f>UPPER(VLOOKUP(C2477,MasterSheet!H:U,14,))</f>
        <v/>
      </c>
    </row>
    <row r="2478">
      <c r="A2478" s="23" t="inlineStr">
        <is>
          <t>EED118806</t>
        </is>
      </c>
      <c r="B2478" s="32" t="n">
        <v>45910</v>
      </c>
      <c r="C2478" s="23" t="n">
        <v>102012</v>
      </c>
      <c r="D2478" s="23">
        <f>_xlfn.XLOOKUP(C2478,MasterSheet!H:H,MasterSheet!F:F)</f>
        <v/>
      </c>
      <c r="E2478" s="24">
        <f>SUMIFS(MasterSheet!J:J, MasterSheet!B:B, A2478, MasterSheet!D:D, B2478, MasterSheet!H:H, C2478)</f>
        <v/>
      </c>
      <c r="F2478" s="24">
        <f>E2478*D2478</f>
        <v/>
      </c>
      <c r="G2478" s="28">
        <f>SUMIFS(MasterSheet!K:K, MasterSheet!B:B, A2478, MasterSheet!D:D, B2478, MasterSheet!H:H, C2478)</f>
        <v/>
      </c>
      <c r="H2478" s="28">
        <f>G2478*D2478</f>
        <v/>
      </c>
      <c r="I2478" s="30">
        <f>SUMIFS(MasterSheet!L:L, MasterSheet!B:B, A2478, MasterSheet!D:D, B2478, MasterSheet!H:H, C2478)</f>
        <v/>
      </c>
      <c r="J2478" s="30">
        <f>I2478*D2478</f>
        <v/>
      </c>
      <c r="K2478" s="23">
        <f>UPPER(VLOOKUP(C2478,MasterSheet!H:U,14,))</f>
        <v/>
      </c>
    </row>
    <row r="2479">
      <c r="A2479" s="23" t="inlineStr">
        <is>
          <t>EED118806</t>
        </is>
      </c>
      <c r="B2479" s="32" t="n">
        <v>45910</v>
      </c>
      <c r="C2479" s="23" t="n">
        <v>102020</v>
      </c>
      <c r="D2479" s="23">
        <f>_xlfn.XLOOKUP(C2479,MasterSheet!H:H,MasterSheet!F:F)</f>
        <v/>
      </c>
      <c r="E2479" s="24">
        <f>SUMIFS(MasterSheet!J:J, MasterSheet!B:B, A2479, MasterSheet!D:D, B2479, MasterSheet!H:H, C2479)</f>
        <v/>
      </c>
      <c r="F2479" s="24">
        <f>E2479*D2479</f>
        <v/>
      </c>
      <c r="G2479" s="28">
        <f>SUMIFS(MasterSheet!K:K, MasterSheet!B:B, A2479, MasterSheet!D:D, B2479, MasterSheet!H:H, C2479)</f>
        <v/>
      </c>
      <c r="H2479" s="28">
        <f>G2479*D2479</f>
        <v/>
      </c>
      <c r="I2479" s="30">
        <f>SUMIFS(MasterSheet!L:L, MasterSheet!B:B, A2479, MasterSheet!D:D, B2479, MasterSheet!H:H, C2479)</f>
        <v/>
      </c>
      <c r="J2479" s="30">
        <f>I2479*D2479</f>
        <v/>
      </c>
      <c r="K2479" s="23">
        <f>UPPER(VLOOKUP(C2479,MasterSheet!H:U,14,))</f>
        <v/>
      </c>
    </row>
    <row r="2480">
      <c r="A2480" s="23" t="inlineStr">
        <is>
          <t>EED118806</t>
        </is>
      </c>
      <c r="B2480" s="32" t="n">
        <v>45910</v>
      </c>
      <c r="C2480" s="23" t="n">
        <v>102507</v>
      </c>
      <c r="D2480" s="23">
        <f>_xlfn.XLOOKUP(C2480,MasterSheet!H:H,MasterSheet!F:F)</f>
        <v/>
      </c>
      <c r="E2480" s="24">
        <f>SUMIFS(MasterSheet!J:J, MasterSheet!B:B, A2480, MasterSheet!D:D, B2480, MasterSheet!H:H, C2480)</f>
        <v/>
      </c>
      <c r="F2480" s="24">
        <f>E2480*D2480</f>
        <v/>
      </c>
      <c r="G2480" s="28">
        <f>SUMIFS(MasterSheet!K:K, MasterSheet!B:B, A2480, MasterSheet!D:D, B2480, MasterSheet!H:H, C2480)</f>
        <v/>
      </c>
      <c r="H2480" s="28">
        <f>G2480*D2480</f>
        <v/>
      </c>
      <c r="I2480" s="30">
        <f>SUMIFS(MasterSheet!L:L, MasterSheet!B:B, A2480, MasterSheet!D:D, B2480, MasterSheet!H:H, C2480)</f>
        <v/>
      </c>
      <c r="J2480" s="30">
        <f>I2480*D2480</f>
        <v/>
      </c>
      <c r="K2480" s="23">
        <f>UPPER(VLOOKUP(C2480,MasterSheet!H:U,14,))</f>
        <v/>
      </c>
    </row>
    <row r="2481">
      <c r="A2481" s="23" t="inlineStr">
        <is>
          <t>EED118806</t>
        </is>
      </c>
      <c r="B2481" s="32" t="n">
        <v>45910</v>
      </c>
      <c r="C2481" s="23" t="n">
        <v>102913</v>
      </c>
      <c r="D2481" s="23">
        <f>_xlfn.XLOOKUP(C2481,MasterSheet!H:H,MasterSheet!F:F)</f>
        <v/>
      </c>
      <c r="E2481" s="24">
        <f>SUMIFS(MasterSheet!J:J, MasterSheet!B:B, A2481, MasterSheet!D:D, B2481, MasterSheet!H:H, C2481)</f>
        <v/>
      </c>
      <c r="F2481" s="24">
        <f>E2481*D2481</f>
        <v/>
      </c>
      <c r="G2481" s="28">
        <f>SUMIFS(MasterSheet!K:K, MasterSheet!B:B, A2481, MasterSheet!D:D, B2481, MasterSheet!H:H, C2481)</f>
        <v/>
      </c>
      <c r="H2481" s="28">
        <f>G2481*D2481</f>
        <v/>
      </c>
      <c r="I2481" s="30">
        <f>SUMIFS(MasterSheet!L:L, MasterSheet!B:B, A2481, MasterSheet!D:D, B2481, MasterSheet!H:H, C2481)</f>
        <v/>
      </c>
      <c r="J2481" s="30">
        <f>I2481*D2481</f>
        <v/>
      </c>
      <c r="K2481" s="23">
        <f>UPPER(VLOOKUP(C2481,MasterSheet!H:U,14,))</f>
        <v/>
      </c>
    </row>
    <row r="2482">
      <c r="A2482" s="23" t="inlineStr">
        <is>
          <t>EED118806</t>
        </is>
      </c>
      <c r="B2482" s="32" t="n">
        <v>45910</v>
      </c>
      <c r="C2482" s="23" t="n">
        <v>103005</v>
      </c>
      <c r="D2482" s="23">
        <f>_xlfn.XLOOKUP(C2482,MasterSheet!H:H,MasterSheet!F:F)</f>
        <v/>
      </c>
      <c r="E2482" s="24">
        <f>SUMIFS(MasterSheet!J:J, MasterSheet!B:B, A2482, MasterSheet!D:D, B2482, MasterSheet!H:H, C2482)</f>
        <v/>
      </c>
      <c r="F2482" s="24">
        <f>E2482*D2482</f>
        <v/>
      </c>
      <c r="G2482" s="28">
        <f>SUMIFS(MasterSheet!K:K, MasterSheet!B:B, A2482, MasterSheet!D:D, B2482, MasterSheet!H:H, C2482)</f>
        <v/>
      </c>
      <c r="H2482" s="28">
        <f>G2482*D2482</f>
        <v/>
      </c>
      <c r="I2482" s="30">
        <f>SUMIFS(MasterSheet!L:L, MasterSheet!B:B, A2482, MasterSheet!D:D, B2482, MasterSheet!H:H, C2482)</f>
        <v/>
      </c>
      <c r="J2482" s="30">
        <f>I2482*D2482</f>
        <v/>
      </c>
      <c r="K2482" s="23">
        <f>UPPER(VLOOKUP(C2482,MasterSheet!H:U,14,))</f>
        <v/>
      </c>
    </row>
    <row r="2483">
      <c r="A2483" s="23" t="inlineStr">
        <is>
          <t>EED118806</t>
        </is>
      </c>
      <c r="B2483" s="32" t="n">
        <v>45910</v>
      </c>
      <c r="C2483" s="23" t="n">
        <v>103028</v>
      </c>
      <c r="D2483" s="23">
        <f>_xlfn.XLOOKUP(C2483,MasterSheet!H:H,MasterSheet!F:F)</f>
        <v/>
      </c>
      <c r="E2483" s="24">
        <f>SUMIFS(MasterSheet!J:J, MasterSheet!B:B, A2483, MasterSheet!D:D, B2483, MasterSheet!H:H, C2483)</f>
        <v/>
      </c>
      <c r="F2483" s="24">
        <f>E2483*D2483</f>
        <v/>
      </c>
      <c r="G2483" s="28">
        <f>SUMIFS(MasterSheet!K:K, MasterSheet!B:B, A2483, MasterSheet!D:D, B2483, MasterSheet!H:H, C2483)</f>
        <v/>
      </c>
      <c r="H2483" s="28">
        <f>G2483*D2483</f>
        <v/>
      </c>
      <c r="I2483" s="30">
        <f>SUMIFS(MasterSheet!L:L, MasterSheet!B:B, A2483, MasterSheet!D:D, B2483, MasterSheet!H:H, C2483)</f>
        <v/>
      </c>
      <c r="J2483" s="30">
        <f>I2483*D2483</f>
        <v/>
      </c>
      <c r="K2483" s="23">
        <f>UPPER(VLOOKUP(C2483,MasterSheet!H:U,14,))</f>
        <v/>
      </c>
    </row>
    <row r="2484">
      <c r="A2484" s="23" t="inlineStr">
        <is>
          <t>EED118806</t>
        </is>
      </c>
      <c r="B2484" s="32" t="n">
        <v>45910</v>
      </c>
      <c r="C2484" s="23" t="n">
        <v>103031</v>
      </c>
      <c r="D2484" s="23">
        <f>_xlfn.XLOOKUP(C2484,MasterSheet!H:H,MasterSheet!F:F)</f>
        <v/>
      </c>
      <c r="E2484" s="24">
        <f>SUMIFS(MasterSheet!J:J, MasterSheet!B:B, A2484, MasterSheet!D:D, B2484, MasterSheet!H:H, C2484)</f>
        <v/>
      </c>
      <c r="F2484" s="24">
        <f>E2484*D2484</f>
        <v/>
      </c>
      <c r="G2484" s="28">
        <f>SUMIFS(MasterSheet!K:K, MasterSheet!B:B, A2484, MasterSheet!D:D, B2484, MasterSheet!H:H, C2484)</f>
        <v/>
      </c>
      <c r="H2484" s="28">
        <f>G2484*D2484</f>
        <v/>
      </c>
      <c r="I2484" s="30">
        <f>SUMIFS(MasterSheet!L:L, MasterSheet!B:B, A2484, MasterSheet!D:D, B2484, MasterSheet!H:H, C2484)</f>
        <v/>
      </c>
      <c r="J2484" s="30">
        <f>I2484*D2484</f>
        <v/>
      </c>
      <c r="K2484" s="23">
        <f>UPPER(VLOOKUP(C2484,MasterSheet!H:U,14,))</f>
        <v/>
      </c>
    </row>
    <row r="2485">
      <c r="A2485" s="23" t="inlineStr">
        <is>
          <t>EED118806</t>
        </is>
      </c>
      <c r="B2485" s="32" t="n">
        <v>45910</v>
      </c>
      <c r="C2485" s="23" t="n">
        <v>103112</v>
      </c>
      <c r="D2485" s="23">
        <f>_xlfn.XLOOKUP(C2485,MasterSheet!H:H,MasterSheet!F:F)</f>
        <v/>
      </c>
      <c r="E2485" s="24">
        <f>SUMIFS(MasterSheet!J:J, MasterSheet!B:B, A2485, MasterSheet!D:D, B2485, MasterSheet!H:H, C2485)</f>
        <v/>
      </c>
      <c r="F2485" s="24">
        <f>E2485*D2485</f>
        <v/>
      </c>
      <c r="G2485" s="28">
        <f>SUMIFS(MasterSheet!K:K, MasterSheet!B:B, A2485, MasterSheet!D:D, B2485, MasterSheet!H:H, C2485)</f>
        <v/>
      </c>
      <c r="H2485" s="28">
        <f>G2485*D2485</f>
        <v/>
      </c>
      <c r="I2485" s="30">
        <f>SUMIFS(MasterSheet!L:L, MasterSheet!B:B, A2485, MasterSheet!D:D, B2485, MasterSheet!H:H, C2485)</f>
        <v/>
      </c>
      <c r="J2485" s="30">
        <f>I2485*D2485</f>
        <v/>
      </c>
      <c r="K2485" s="23">
        <f>UPPER(VLOOKUP(C2485,MasterSheet!H:U,14,))</f>
        <v/>
      </c>
    </row>
    <row r="2486">
      <c r="A2486" s="23" t="inlineStr">
        <is>
          <t>EED118806</t>
        </is>
      </c>
      <c r="B2486" s="32" t="n">
        <v>45910</v>
      </c>
      <c r="C2486" s="23" t="n">
        <v>103116</v>
      </c>
      <c r="D2486" s="23">
        <f>_xlfn.XLOOKUP(C2486,MasterSheet!H:H,MasterSheet!F:F)</f>
        <v/>
      </c>
      <c r="E2486" s="24">
        <f>SUMIFS(MasterSheet!J:J, MasterSheet!B:B, A2486, MasterSheet!D:D, B2486, MasterSheet!H:H, C2486)</f>
        <v/>
      </c>
      <c r="F2486" s="24">
        <f>E2486*D2486</f>
        <v/>
      </c>
      <c r="G2486" s="28">
        <f>SUMIFS(MasterSheet!K:K, MasterSheet!B:B, A2486, MasterSheet!D:D, B2486, MasterSheet!H:H, C2486)</f>
        <v/>
      </c>
      <c r="H2486" s="28">
        <f>G2486*D2486</f>
        <v/>
      </c>
      <c r="I2486" s="30">
        <f>SUMIFS(MasterSheet!L:L, MasterSheet!B:B, A2486, MasterSheet!D:D, B2486, MasterSheet!H:H, C2486)</f>
        <v/>
      </c>
      <c r="J2486" s="30">
        <f>I2486*D2486</f>
        <v/>
      </c>
      <c r="K2486" s="23">
        <f>UPPER(VLOOKUP(C2486,MasterSheet!H:U,14,))</f>
        <v/>
      </c>
    </row>
    <row r="2487">
      <c r="A2487" s="23" t="inlineStr">
        <is>
          <t>EED118806</t>
        </is>
      </c>
      <c r="B2487" s="32" t="n">
        <v>45910</v>
      </c>
      <c r="C2487" s="23" t="n">
        <v>103226</v>
      </c>
      <c r="D2487" s="23">
        <f>_xlfn.XLOOKUP(C2487,MasterSheet!H:H,MasterSheet!F:F)</f>
        <v/>
      </c>
      <c r="E2487" s="24">
        <f>SUMIFS(MasterSheet!J:J, MasterSheet!B:B, A2487, MasterSheet!D:D, B2487, MasterSheet!H:H, C2487)</f>
        <v/>
      </c>
      <c r="F2487" s="24">
        <f>E2487*D2487</f>
        <v/>
      </c>
      <c r="G2487" s="28">
        <f>SUMIFS(MasterSheet!K:K, MasterSheet!B:B, A2487, MasterSheet!D:D, B2487, MasterSheet!H:H, C2487)</f>
        <v/>
      </c>
      <c r="H2487" s="28">
        <f>G2487*D2487</f>
        <v/>
      </c>
      <c r="I2487" s="30">
        <f>SUMIFS(MasterSheet!L:L, MasterSheet!B:B, A2487, MasterSheet!D:D, B2487, MasterSheet!H:H, C2487)</f>
        <v/>
      </c>
      <c r="J2487" s="30">
        <f>I2487*D2487</f>
        <v/>
      </c>
      <c r="K2487" s="23">
        <f>UPPER(VLOOKUP(C2487,MasterSheet!H:U,14,))</f>
        <v/>
      </c>
    </row>
    <row r="2488">
      <c r="A2488" s="23" t="inlineStr">
        <is>
          <t>EED118806</t>
        </is>
      </c>
      <c r="B2488" s="32" t="n">
        <v>45910</v>
      </c>
      <c r="C2488" s="23" t="n">
        <v>104543</v>
      </c>
      <c r="D2488" s="23">
        <f>_xlfn.XLOOKUP(C2488,MasterSheet!H:H,MasterSheet!F:F)</f>
        <v/>
      </c>
      <c r="E2488" s="24">
        <f>SUMIFS(MasterSheet!J:J, MasterSheet!B:B, A2488, MasterSheet!D:D, B2488, MasterSheet!H:H, C2488)</f>
        <v/>
      </c>
      <c r="F2488" s="24">
        <f>E2488*D2488</f>
        <v/>
      </c>
      <c r="G2488" s="28">
        <f>SUMIFS(MasterSheet!K:K, MasterSheet!B:B, A2488, MasterSheet!D:D, B2488, MasterSheet!H:H, C2488)</f>
        <v/>
      </c>
      <c r="H2488" s="28">
        <f>G2488*D2488</f>
        <v/>
      </c>
      <c r="I2488" s="30">
        <f>SUMIFS(MasterSheet!L:L, MasterSheet!B:B, A2488, MasterSheet!D:D, B2488, MasterSheet!H:H, C2488)</f>
        <v/>
      </c>
      <c r="J2488" s="30">
        <f>I2488*D2488</f>
        <v/>
      </c>
      <c r="K2488" s="23">
        <f>UPPER(VLOOKUP(C2488,MasterSheet!H:U,14,))</f>
        <v/>
      </c>
    </row>
    <row r="2489">
      <c r="A2489" s="23" t="inlineStr">
        <is>
          <t>EED118806</t>
        </is>
      </c>
      <c r="B2489" s="32" t="n">
        <v>45910</v>
      </c>
      <c r="C2489" s="23" t="n">
        <v>105015</v>
      </c>
      <c r="D2489" s="23">
        <f>_xlfn.XLOOKUP(C2489,MasterSheet!H:H,MasterSheet!F:F)</f>
        <v/>
      </c>
      <c r="E2489" s="24">
        <f>SUMIFS(MasterSheet!J:J, MasterSheet!B:B, A2489, MasterSheet!D:D, B2489, MasterSheet!H:H, C2489)</f>
        <v/>
      </c>
      <c r="F2489" s="24">
        <f>E2489*D2489</f>
        <v/>
      </c>
      <c r="G2489" s="28">
        <f>SUMIFS(MasterSheet!K:K, MasterSheet!B:B, A2489, MasterSheet!D:D, B2489, MasterSheet!H:H, C2489)</f>
        <v/>
      </c>
      <c r="H2489" s="28">
        <f>G2489*D2489</f>
        <v/>
      </c>
      <c r="I2489" s="30">
        <f>SUMIFS(MasterSheet!L:L, MasterSheet!B:B, A2489, MasterSheet!D:D, B2489, MasterSheet!H:H, C2489)</f>
        <v/>
      </c>
      <c r="J2489" s="30">
        <f>I2489*D2489</f>
        <v/>
      </c>
      <c r="K2489" s="23">
        <f>UPPER(VLOOKUP(C2489,MasterSheet!H:U,14,))</f>
        <v/>
      </c>
    </row>
    <row r="2490">
      <c r="A2490" s="23" t="inlineStr">
        <is>
          <t>EED118806</t>
        </is>
      </c>
      <c r="B2490" s="32" t="n">
        <v>45910</v>
      </c>
      <c r="C2490" s="23" t="n">
        <v>115507</v>
      </c>
      <c r="D2490" s="23">
        <f>_xlfn.XLOOKUP(C2490,MasterSheet!H:H,MasterSheet!F:F)</f>
        <v/>
      </c>
      <c r="E2490" s="24">
        <f>SUMIFS(MasterSheet!J:J, MasterSheet!B:B, A2490, MasterSheet!D:D, B2490, MasterSheet!H:H, C2490)</f>
        <v/>
      </c>
      <c r="F2490" s="24">
        <f>E2490*D2490</f>
        <v/>
      </c>
      <c r="G2490" s="28">
        <f>SUMIFS(MasterSheet!K:K, MasterSheet!B:B, A2490, MasterSheet!D:D, B2490, MasterSheet!H:H, C2490)</f>
        <v/>
      </c>
      <c r="H2490" s="28">
        <f>G2490*D2490</f>
        <v/>
      </c>
      <c r="I2490" s="30">
        <f>SUMIFS(MasterSheet!L:L, MasterSheet!B:B, A2490, MasterSheet!D:D, B2490, MasterSheet!H:H, C2490)</f>
        <v/>
      </c>
      <c r="J2490" s="30">
        <f>I2490*D2490</f>
        <v/>
      </c>
      <c r="K2490" s="23">
        <f>UPPER(VLOOKUP(C2490,MasterSheet!H:U,14,))</f>
        <v/>
      </c>
    </row>
    <row r="2491">
      <c r="A2491" s="23" t="inlineStr">
        <is>
          <t>EED118806</t>
        </is>
      </c>
      <c r="B2491" s="32" t="n">
        <v>45910</v>
      </c>
      <c r="C2491" s="23" t="n">
        <v>119808</v>
      </c>
      <c r="D2491" s="23">
        <f>_xlfn.XLOOKUP(C2491,MasterSheet!H:H,MasterSheet!F:F)</f>
        <v/>
      </c>
      <c r="E2491" s="24">
        <f>SUMIFS(MasterSheet!J:J, MasterSheet!B:B, A2491, MasterSheet!D:D, B2491, MasterSheet!H:H, C2491)</f>
        <v/>
      </c>
      <c r="F2491" s="24">
        <f>E2491*D2491</f>
        <v/>
      </c>
      <c r="G2491" s="28">
        <f>SUMIFS(MasterSheet!K:K, MasterSheet!B:B, A2491, MasterSheet!D:D, B2491, MasterSheet!H:H, C2491)</f>
        <v/>
      </c>
      <c r="H2491" s="28">
        <f>G2491*D2491</f>
        <v/>
      </c>
      <c r="I2491" s="30">
        <f>SUMIFS(MasterSheet!L:L, MasterSheet!B:B, A2491, MasterSheet!D:D, B2491, MasterSheet!H:H, C2491)</f>
        <v/>
      </c>
      <c r="J2491" s="30">
        <f>I2491*D2491</f>
        <v/>
      </c>
      <c r="K2491" s="23">
        <f>UPPER(VLOOKUP(C2491,MasterSheet!H:U,14,))</f>
        <v/>
      </c>
    </row>
    <row r="2492">
      <c r="A2492" s="23" t="inlineStr">
        <is>
          <t>EED118806</t>
        </is>
      </c>
      <c r="B2492" s="32" t="n">
        <v>45910</v>
      </c>
      <c r="C2492" s="23" t="n">
        <v>121908</v>
      </c>
      <c r="D2492" s="23">
        <f>_xlfn.XLOOKUP(C2492,MasterSheet!H:H,MasterSheet!F:F)</f>
        <v/>
      </c>
      <c r="E2492" s="24">
        <f>SUMIFS(MasterSheet!J:J, MasterSheet!B:B, A2492, MasterSheet!D:D, B2492, MasterSheet!H:H, C2492)</f>
        <v/>
      </c>
      <c r="F2492" s="24">
        <f>E2492*D2492</f>
        <v/>
      </c>
      <c r="G2492" s="28">
        <f>SUMIFS(MasterSheet!K:K, MasterSheet!B:B, A2492, MasterSheet!D:D, B2492, MasterSheet!H:H, C2492)</f>
        <v/>
      </c>
      <c r="H2492" s="28">
        <f>G2492*D2492</f>
        <v/>
      </c>
      <c r="I2492" s="30">
        <f>SUMIFS(MasterSheet!L:L, MasterSheet!B:B, A2492, MasterSheet!D:D, B2492, MasterSheet!H:H, C2492)</f>
        <v/>
      </c>
      <c r="J2492" s="30">
        <f>I2492*D2492</f>
        <v/>
      </c>
      <c r="K2492" s="23">
        <f>UPPER(VLOOKUP(C2492,MasterSheet!H:U,14,))</f>
        <v/>
      </c>
    </row>
    <row r="2493">
      <c r="A2493" s="23" t="inlineStr">
        <is>
          <t>EED118806</t>
        </is>
      </c>
      <c r="B2493" s="32" t="n">
        <v>45910</v>
      </c>
      <c r="C2493" s="23" t="n">
        <v>123141</v>
      </c>
      <c r="D2493" s="23">
        <f>_xlfn.XLOOKUP(C2493,MasterSheet!H:H,MasterSheet!F:F)</f>
        <v/>
      </c>
      <c r="E2493" s="24">
        <f>SUMIFS(MasterSheet!J:J, MasterSheet!B:B, A2493, MasterSheet!D:D, B2493, MasterSheet!H:H, C2493)</f>
        <v/>
      </c>
      <c r="F2493" s="24">
        <f>E2493*D2493</f>
        <v/>
      </c>
      <c r="G2493" s="28">
        <f>SUMIFS(MasterSheet!K:K, MasterSheet!B:B, A2493, MasterSheet!D:D, B2493, MasterSheet!H:H, C2493)</f>
        <v/>
      </c>
      <c r="H2493" s="28">
        <f>G2493*D2493</f>
        <v/>
      </c>
      <c r="I2493" s="30">
        <f>SUMIFS(MasterSheet!L:L, MasterSheet!B:B, A2493, MasterSheet!D:D, B2493, MasterSheet!H:H, C2493)</f>
        <v/>
      </c>
      <c r="J2493" s="30">
        <f>I2493*D2493</f>
        <v/>
      </c>
      <c r="K2493" s="23">
        <f>UPPER(VLOOKUP(C2493,MasterSheet!H:U,14,))</f>
        <v/>
      </c>
    </row>
    <row r="2494">
      <c r="A2494" s="23" t="inlineStr">
        <is>
          <t>EED118806</t>
        </is>
      </c>
      <c r="B2494" s="32" t="n">
        <v>45910</v>
      </c>
      <c r="C2494" s="23" t="n">
        <v>127607</v>
      </c>
      <c r="D2494" s="23">
        <f>_xlfn.XLOOKUP(C2494,MasterSheet!H:H,MasterSheet!F:F)</f>
        <v/>
      </c>
      <c r="E2494" s="24">
        <f>SUMIFS(MasterSheet!J:J, MasterSheet!B:B, A2494, MasterSheet!D:D, B2494, MasterSheet!H:H, C2494)</f>
        <v/>
      </c>
      <c r="F2494" s="24">
        <f>E2494*D2494</f>
        <v/>
      </c>
      <c r="G2494" s="28">
        <f>SUMIFS(MasterSheet!K:K, MasterSheet!B:B, A2494, MasterSheet!D:D, B2494, MasterSheet!H:H, C2494)</f>
        <v/>
      </c>
      <c r="H2494" s="28">
        <f>G2494*D2494</f>
        <v/>
      </c>
      <c r="I2494" s="30">
        <f>SUMIFS(MasterSheet!L:L, MasterSheet!B:B, A2494, MasterSheet!D:D, B2494, MasterSheet!H:H, C2494)</f>
        <v/>
      </c>
      <c r="J2494" s="30">
        <f>I2494*D2494</f>
        <v/>
      </c>
      <c r="K2494" s="23">
        <f>UPPER(VLOOKUP(C2494,MasterSheet!H:U,14,))</f>
        <v/>
      </c>
    </row>
    <row r="2495">
      <c r="A2495" s="23" t="inlineStr">
        <is>
          <t>EED118806</t>
        </is>
      </c>
      <c r="B2495" s="32" t="n">
        <v>45910</v>
      </c>
      <c r="C2495" s="23" t="n">
        <v>128007</v>
      </c>
      <c r="D2495" s="23">
        <f>_xlfn.XLOOKUP(C2495,MasterSheet!H:H,MasterSheet!F:F)</f>
        <v/>
      </c>
      <c r="E2495" s="24">
        <f>SUMIFS(MasterSheet!J:J, MasterSheet!B:B, A2495, MasterSheet!D:D, B2495, MasterSheet!H:H, C2495)</f>
        <v/>
      </c>
      <c r="F2495" s="24">
        <f>E2495*D2495</f>
        <v/>
      </c>
      <c r="G2495" s="28">
        <f>SUMIFS(MasterSheet!K:K, MasterSheet!B:B, A2495, MasterSheet!D:D, B2495, MasterSheet!H:H, C2495)</f>
        <v/>
      </c>
      <c r="H2495" s="28">
        <f>G2495*D2495</f>
        <v/>
      </c>
      <c r="I2495" s="30">
        <f>SUMIFS(MasterSheet!L:L, MasterSheet!B:B, A2495, MasterSheet!D:D, B2495, MasterSheet!H:H, C2495)</f>
        <v/>
      </c>
      <c r="J2495" s="30">
        <f>I2495*D2495</f>
        <v/>
      </c>
      <c r="K2495" s="23">
        <f>UPPER(VLOOKUP(C2495,MasterSheet!H:U,14,))</f>
        <v/>
      </c>
    </row>
    <row r="2496">
      <c r="A2496" s="23" t="inlineStr">
        <is>
          <t>EED118806</t>
        </is>
      </c>
      <c r="B2496" s="32" t="n">
        <v>45910</v>
      </c>
      <c r="C2496" s="23" t="n">
        <v>136402</v>
      </c>
      <c r="D2496" s="23">
        <f>_xlfn.XLOOKUP(C2496,MasterSheet!H:H,MasterSheet!F:F)</f>
        <v/>
      </c>
      <c r="E2496" s="24">
        <f>SUMIFS(MasterSheet!J:J, MasterSheet!B:B, A2496, MasterSheet!D:D, B2496, MasterSheet!H:H, C2496)</f>
        <v/>
      </c>
      <c r="F2496" s="24">
        <f>E2496*D2496</f>
        <v/>
      </c>
      <c r="G2496" s="28">
        <f>SUMIFS(MasterSheet!K:K, MasterSheet!B:B, A2496, MasterSheet!D:D, B2496, MasterSheet!H:H, C2496)</f>
        <v/>
      </c>
      <c r="H2496" s="28">
        <f>G2496*D2496</f>
        <v/>
      </c>
      <c r="I2496" s="30">
        <f>SUMIFS(MasterSheet!L:L, MasterSheet!B:B, A2496, MasterSheet!D:D, B2496, MasterSheet!H:H, C2496)</f>
        <v/>
      </c>
      <c r="J2496" s="30">
        <f>I2496*D2496</f>
        <v/>
      </c>
      <c r="K2496" s="23">
        <f>UPPER(VLOOKUP(C2496,MasterSheet!H:U,14,))</f>
        <v/>
      </c>
    </row>
    <row r="2497">
      <c r="A2497" s="23" t="inlineStr">
        <is>
          <t>EED118806</t>
        </is>
      </c>
      <c r="B2497" s="32" t="n">
        <v>45910</v>
      </c>
      <c r="C2497" s="23" t="n">
        <v>138214</v>
      </c>
      <c r="D2497" s="23">
        <f>_xlfn.XLOOKUP(C2497,MasterSheet!H:H,MasterSheet!F:F)</f>
        <v/>
      </c>
      <c r="E2497" s="24">
        <f>SUMIFS(MasterSheet!J:J, MasterSheet!B:B, A2497, MasterSheet!D:D, B2497, MasterSheet!H:H, C2497)</f>
        <v/>
      </c>
      <c r="F2497" s="24">
        <f>E2497*D2497</f>
        <v/>
      </c>
      <c r="G2497" s="28">
        <f>SUMIFS(MasterSheet!K:K, MasterSheet!B:B, A2497, MasterSheet!D:D, B2497, MasterSheet!H:H, C2497)</f>
        <v/>
      </c>
      <c r="H2497" s="28">
        <f>G2497*D2497</f>
        <v/>
      </c>
      <c r="I2497" s="30">
        <f>SUMIFS(MasterSheet!L:L, MasterSheet!B:B, A2497, MasterSheet!D:D, B2497, MasterSheet!H:H, C2497)</f>
        <v/>
      </c>
      <c r="J2497" s="30">
        <f>I2497*D2497</f>
        <v/>
      </c>
      <c r="K2497" s="23">
        <f>UPPER(VLOOKUP(C2497,MasterSheet!H:U,14,))</f>
        <v/>
      </c>
    </row>
    <row r="2498">
      <c r="A2498" s="23" t="inlineStr">
        <is>
          <t>EED118806</t>
        </is>
      </c>
      <c r="B2498" s="32" t="n">
        <v>45910</v>
      </c>
      <c r="C2498" s="23" t="n">
        <v>140902</v>
      </c>
      <c r="D2498" s="23">
        <f>_xlfn.XLOOKUP(C2498,MasterSheet!H:H,MasterSheet!F:F)</f>
        <v/>
      </c>
      <c r="E2498" s="24">
        <f>SUMIFS(MasterSheet!J:J, MasterSheet!B:B, A2498, MasterSheet!D:D, B2498, MasterSheet!H:H, C2498)</f>
        <v/>
      </c>
      <c r="F2498" s="24">
        <f>E2498*D2498</f>
        <v/>
      </c>
      <c r="G2498" s="28">
        <f>SUMIFS(MasterSheet!K:K, MasterSheet!B:B, A2498, MasterSheet!D:D, B2498, MasterSheet!H:H, C2498)</f>
        <v/>
      </c>
      <c r="H2498" s="28">
        <f>G2498*D2498</f>
        <v/>
      </c>
      <c r="I2498" s="30">
        <f>SUMIFS(MasterSheet!L:L, MasterSheet!B:B, A2498, MasterSheet!D:D, B2498, MasterSheet!H:H, C2498)</f>
        <v/>
      </c>
      <c r="J2498" s="30">
        <f>I2498*D2498</f>
        <v/>
      </c>
      <c r="K2498" s="23">
        <f>UPPER(VLOOKUP(C2498,MasterSheet!H:U,14,))</f>
        <v/>
      </c>
    </row>
    <row r="2499">
      <c r="A2499" s="23" t="inlineStr">
        <is>
          <t>EED118806</t>
        </is>
      </c>
      <c r="B2499" s="32" t="n">
        <v>45910</v>
      </c>
      <c r="C2499" s="23" t="n">
        <v>141703</v>
      </c>
      <c r="D2499" s="23">
        <f>_xlfn.XLOOKUP(C2499,MasterSheet!H:H,MasterSheet!F:F)</f>
        <v/>
      </c>
      <c r="E2499" s="24">
        <f>SUMIFS(MasterSheet!J:J, MasterSheet!B:B, A2499, MasterSheet!D:D, B2499, MasterSheet!H:H, C2499)</f>
        <v/>
      </c>
      <c r="F2499" s="24">
        <f>E2499*D2499</f>
        <v/>
      </c>
      <c r="G2499" s="28">
        <f>SUMIFS(MasterSheet!K:K, MasterSheet!B:B, A2499, MasterSheet!D:D, B2499, MasterSheet!H:H, C2499)</f>
        <v/>
      </c>
      <c r="H2499" s="28">
        <f>G2499*D2499</f>
        <v/>
      </c>
      <c r="I2499" s="30">
        <f>SUMIFS(MasterSheet!L:L, MasterSheet!B:B, A2499, MasterSheet!D:D, B2499, MasterSheet!H:H, C2499)</f>
        <v/>
      </c>
      <c r="J2499" s="30">
        <f>I2499*D2499</f>
        <v/>
      </c>
      <c r="K2499" s="23">
        <f>UPPER(VLOOKUP(C2499,MasterSheet!H:U,14,))</f>
        <v/>
      </c>
    </row>
    <row r="2500">
      <c r="A2500" s="23" t="inlineStr">
        <is>
          <t>EED118806</t>
        </is>
      </c>
      <c r="B2500" s="32" t="n">
        <v>45910</v>
      </c>
      <c r="C2500" s="23" t="n">
        <v>155512</v>
      </c>
      <c r="D2500" s="23">
        <f>_xlfn.XLOOKUP(C2500,MasterSheet!H:H,MasterSheet!F:F)</f>
        <v/>
      </c>
      <c r="E2500" s="24">
        <f>SUMIFS(MasterSheet!J:J, MasterSheet!B:B, A2500, MasterSheet!D:D, B2500, MasterSheet!H:H, C2500)</f>
        <v/>
      </c>
      <c r="F2500" s="24">
        <f>E2500*D2500</f>
        <v/>
      </c>
      <c r="G2500" s="28">
        <f>SUMIFS(MasterSheet!K:K, MasterSheet!B:B, A2500, MasterSheet!D:D, B2500, MasterSheet!H:H, C2500)</f>
        <v/>
      </c>
      <c r="H2500" s="28">
        <f>G2500*D2500</f>
        <v/>
      </c>
      <c r="I2500" s="30">
        <f>SUMIFS(MasterSheet!L:L, MasterSheet!B:B, A2500, MasterSheet!D:D, B2500, MasterSheet!H:H, C2500)</f>
        <v/>
      </c>
      <c r="J2500" s="30">
        <f>I2500*D2500</f>
        <v/>
      </c>
      <c r="K2500" s="23">
        <f>UPPER(VLOOKUP(C2500,MasterSheet!H:U,14,))</f>
        <v/>
      </c>
    </row>
    <row r="2501">
      <c r="A2501" s="23" t="inlineStr">
        <is>
          <t>EED118806</t>
        </is>
      </c>
      <c r="B2501" s="32" t="n">
        <v>45910</v>
      </c>
      <c r="C2501" s="23" t="n">
        <v>155608</v>
      </c>
      <c r="D2501" s="23">
        <f>_xlfn.XLOOKUP(C2501,MasterSheet!H:H,MasterSheet!F:F)</f>
        <v/>
      </c>
      <c r="E2501" s="24">
        <f>SUMIFS(MasterSheet!J:J, MasterSheet!B:B, A2501, MasterSheet!D:D, B2501, MasterSheet!H:H, C2501)</f>
        <v/>
      </c>
      <c r="F2501" s="24">
        <f>E2501*D2501</f>
        <v/>
      </c>
      <c r="G2501" s="28">
        <f>SUMIFS(MasterSheet!K:K, MasterSheet!B:B, A2501, MasterSheet!D:D, B2501, MasterSheet!H:H, C2501)</f>
        <v/>
      </c>
      <c r="H2501" s="28">
        <f>G2501*D2501</f>
        <v/>
      </c>
      <c r="I2501" s="30">
        <f>SUMIFS(MasterSheet!L:L, MasterSheet!B:B, A2501, MasterSheet!D:D, B2501, MasterSheet!H:H, C2501)</f>
        <v/>
      </c>
      <c r="J2501" s="30">
        <f>I2501*D2501</f>
        <v/>
      </c>
      <c r="K2501" s="23">
        <f>UPPER(VLOOKUP(C2501,MasterSheet!H:U,14,))</f>
        <v/>
      </c>
    </row>
    <row r="2502">
      <c r="A2502" s="23" t="inlineStr">
        <is>
          <t>EED118806</t>
        </is>
      </c>
      <c r="B2502" s="32" t="n">
        <v>45910</v>
      </c>
      <c r="C2502" s="23" t="n">
        <v>155903</v>
      </c>
      <c r="D2502" s="23">
        <f>_xlfn.XLOOKUP(C2502,MasterSheet!H:H,MasterSheet!F:F)</f>
        <v/>
      </c>
      <c r="E2502" s="24">
        <f>SUMIFS(MasterSheet!J:J, MasterSheet!B:B, A2502, MasterSheet!D:D, B2502, MasterSheet!H:H, C2502)</f>
        <v/>
      </c>
      <c r="F2502" s="24">
        <f>E2502*D2502</f>
        <v/>
      </c>
      <c r="G2502" s="28">
        <f>SUMIFS(MasterSheet!K:K, MasterSheet!B:B, A2502, MasterSheet!D:D, B2502, MasterSheet!H:H, C2502)</f>
        <v/>
      </c>
      <c r="H2502" s="28">
        <f>G2502*D2502</f>
        <v/>
      </c>
      <c r="I2502" s="30">
        <f>SUMIFS(MasterSheet!L:L, MasterSheet!B:B, A2502, MasterSheet!D:D, B2502, MasterSheet!H:H, C2502)</f>
        <v/>
      </c>
      <c r="J2502" s="30">
        <f>I2502*D2502</f>
        <v/>
      </c>
      <c r="K2502" s="23">
        <f>UPPER(VLOOKUP(C2502,MasterSheet!H:U,14,))</f>
        <v/>
      </c>
    </row>
    <row r="2503">
      <c r="A2503" s="23" t="inlineStr">
        <is>
          <t>EED118806</t>
        </is>
      </c>
      <c r="B2503" s="32" t="n">
        <v>45910</v>
      </c>
      <c r="C2503" s="23" t="n">
        <v>156604</v>
      </c>
      <c r="D2503" s="23">
        <f>_xlfn.XLOOKUP(C2503,MasterSheet!H:H,MasterSheet!F:F)</f>
        <v/>
      </c>
      <c r="E2503" s="24">
        <f>SUMIFS(MasterSheet!J:J, MasterSheet!B:B, A2503, MasterSheet!D:D, B2503, MasterSheet!H:H, C2503)</f>
        <v/>
      </c>
      <c r="F2503" s="24">
        <f>E2503*D2503</f>
        <v/>
      </c>
      <c r="G2503" s="28">
        <f>SUMIFS(MasterSheet!K:K, MasterSheet!B:B, A2503, MasterSheet!D:D, B2503, MasterSheet!H:H, C2503)</f>
        <v/>
      </c>
      <c r="H2503" s="28">
        <f>G2503*D2503</f>
        <v/>
      </c>
      <c r="I2503" s="30">
        <f>SUMIFS(MasterSheet!L:L, MasterSheet!B:B, A2503, MasterSheet!D:D, B2503, MasterSheet!H:H, C2503)</f>
        <v/>
      </c>
      <c r="J2503" s="30">
        <f>I2503*D2503</f>
        <v/>
      </c>
      <c r="K2503" s="23">
        <f>UPPER(VLOOKUP(C2503,MasterSheet!H:U,14,))</f>
        <v/>
      </c>
    </row>
    <row r="2504">
      <c r="A2504" s="23" t="inlineStr">
        <is>
          <t>EED118806</t>
        </is>
      </c>
      <c r="B2504" s="32" t="n">
        <v>45910</v>
      </c>
      <c r="C2504" s="23" t="n">
        <v>161203</v>
      </c>
      <c r="D2504" s="23">
        <f>_xlfn.XLOOKUP(C2504,MasterSheet!H:H,MasterSheet!F:F)</f>
        <v/>
      </c>
      <c r="E2504" s="24">
        <f>SUMIFS(MasterSheet!J:J, MasterSheet!B:B, A2504, MasterSheet!D:D, B2504, MasterSheet!H:H, C2504)</f>
        <v/>
      </c>
      <c r="F2504" s="24">
        <f>E2504*D2504</f>
        <v/>
      </c>
      <c r="G2504" s="28">
        <f>SUMIFS(MasterSheet!K:K, MasterSheet!B:B, A2504, MasterSheet!D:D, B2504, MasterSheet!H:H, C2504)</f>
        <v/>
      </c>
      <c r="H2504" s="28">
        <f>G2504*D2504</f>
        <v/>
      </c>
      <c r="I2504" s="30">
        <f>SUMIFS(MasterSheet!L:L, MasterSheet!B:B, A2504, MasterSheet!D:D, B2504, MasterSheet!H:H, C2504)</f>
        <v/>
      </c>
      <c r="J2504" s="30">
        <f>I2504*D2504</f>
        <v/>
      </c>
      <c r="K2504" s="23">
        <f>UPPER(VLOOKUP(C2504,MasterSheet!H:U,14,))</f>
        <v/>
      </c>
    </row>
    <row r="2505">
      <c r="A2505" s="23" t="inlineStr">
        <is>
          <t>EED118806</t>
        </is>
      </c>
      <c r="B2505" s="32" t="n">
        <v>45910</v>
      </c>
      <c r="C2505" s="23" t="n">
        <v>163503</v>
      </c>
      <c r="D2505" s="23">
        <f>_xlfn.XLOOKUP(C2505,MasterSheet!H:H,MasterSheet!F:F)</f>
        <v/>
      </c>
      <c r="E2505" s="24">
        <f>SUMIFS(MasterSheet!J:J, MasterSheet!B:B, A2505, MasterSheet!D:D, B2505, MasterSheet!H:H, C2505)</f>
        <v/>
      </c>
      <c r="F2505" s="24">
        <f>E2505*D2505</f>
        <v/>
      </c>
      <c r="G2505" s="28">
        <f>SUMIFS(MasterSheet!K:K, MasterSheet!B:B, A2505, MasterSheet!D:D, B2505, MasterSheet!H:H, C2505)</f>
        <v/>
      </c>
      <c r="H2505" s="28">
        <f>G2505*D2505</f>
        <v/>
      </c>
      <c r="I2505" s="30">
        <f>SUMIFS(MasterSheet!L:L, MasterSheet!B:B, A2505, MasterSheet!D:D, B2505, MasterSheet!H:H, C2505)</f>
        <v/>
      </c>
      <c r="J2505" s="30">
        <f>I2505*D2505</f>
        <v/>
      </c>
      <c r="K2505" s="23">
        <f>UPPER(VLOOKUP(C2505,MasterSheet!H:U,14,))</f>
        <v/>
      </c>
    </row>
    <row r="2506">
      <c r="A2506" s="23" t="inlineStr">
        <is>
          <t>EED118806</t>
        </is>
      </c>
      <c r="B2506" s="32" t="n">
        <v>45910</v>
      </c>
      <c r="C2506" s="23" t="n">
        <v>300412</v>
      </c>
      <c r="D2506" s="23">
        <f>_xlfn.XLOOKUP(C2506,MasterSheet!H:H,MasterSheet!F:F)</f>
        <v/>
      </c>
      <c r="E2506" s="24">
        <f>SUMIFS(MasterSheet!J:J, MasterSheet!B:B, A2506, MasterSheet!D:D, B2506, MasterSheet!H:H, C2506)</f>
        <v/>
      </c>
      <c r="F2506" s="24">
        <f>E2506*D2506</f>
        <v/>
      </c>
      <c r="G2506" s="28">
        <f>SUMIFS(MasterSheet!K:K, MasterSheet!B:B, A2506, MasterSheet!D:D, B2506, MasterSheet!H:H, C2506)</f>
        <v/>
      </c>
      <c r="H2506" s="28">
        <f>G2506*D2506</f>
        <v/>
      </c>
      <c r="I2506" s="30">
        <f>SUMIFS(MasterSheet!L:L, MasterSheet!B:B, A2506, MasterSheet!D:D, B2506, MasterSheet!H:H, C2506)</f>
        <v/>
      </c>
      <c r="J2506" s="30">
        <f>I2506*D2506</f>
        <v/>
      </c>
      <c r="K2506" s="23">
        <f>UPPER(VLOOKUP(C2506,MasterSheet!H:U,14,))</f>
        <v/>
      </c>
    </row>
    <row r="2507">
      <c r="A2507" s="23" t="inlineStr">
        <is>
          <t>EED118806</t>
        </is>
      </c>
      <c r="B2507" s="32" t="n">
        <v>45910</v>
      </c>
      <c r="C2507" s="23" t="n">
        <v>300428</v>
      </c>
      <c r="D2507" s="23">
        <f>_xlfn.XLOOKUP(C2507,MasterSheet!H:H,MasterSheet!F:F)</f>
        <v/>
      </c>
      <c r="E2507" s="24">
        <f>SUMIFS(MasterSheet!J:J, MasterSheet!B:B, A2507, MasterSheet!D:D, B2507, MasterSheet!H:H, C2507)</f>
        <v/>
      </c>
      <c r="F2507" s="24">
        <f>E2507*D2507</f>
        <v/>
      </c>
      <c r="G2507" s="28">
        <f>SUMIFS(MasterSheet!K:K, MasterSheet!B:B, A2507, MasterSheet!D:D, B2507, MasterSheet!H:H, C2507)</f>
        <v/>
      </c>
      <c r="H2507" s="28">
        <f>G2507*D2507</f>
        <v/>
      </c>
      <c r="I2507" s="30">
        <f>SUMIFS(MasterSheet!L:L, MasterSheet!B:B, A2507, MasterSheet!D:D, B2507, MasterSheet!H:H, C2507)</f>
        <v/>
      </c>
      <c r="J2507" s="30">
        <f>I2507*D2507</f>
        <v/>
      </c>
      <c r="K2507" s="23">
        <f>UPPER(VLOOKUP(C2507,MasterSheet!H:U,14,))</f>
        <v/>
      </c>
    </row>
    <row r="2508">
      <c r="A2508" s="23" t="inlineStr">
        <is>
          <t>EED118806</t>
        </is>
      </c>
      <c r="B2508" s="32" t="n">
        <v>45910</v>
      </c>
      <c r="C2508" s="23" t="n">
        <v>300508</v>
      </c>
      <c r="D2508" s="23">
        <f>_xlfn.XLOOKUP(C2508,MasterSheet!H:H,MasterSheet!F:F)</f>
        <v/>
      </c>
      <c r="E2508" s="24">
        <f>SUMIFS(MasterSheet!J:J, MasterSheet!B:B, A2508, MasterSheet!D:D, B2508, MasterSheet!H:H, C2508)</f>
        <v/>
      </c>
      <c r="F2508" s="24">
        <f>E2508*D2508</f>
        <v/>
      </c>
      <c r="G2508" s="28">
        <f>SUMIFS(MasterSheet!K:K, MasterSheet!B:B, A2508, MasterSheet!D:D, B2508, MasterSheet!H:H, C2508)</f>
        <v/>
      </c>
      <c r="H2508" s="28">
        <f>G2508*D2508</f>
        <v/>
      </c>
      <c r="I2508" s="30">
        <f>SUMIFS(MasterSheet!L:L, MasterSheet!B:B, A2508, MasterSheet!D:D, B2508, MasterSheet!H:H, C2508)</f>
        <v/>
      </c>
      <c r="J2508" s="30">
        <f>I2508*D2508</f>
        <v/>
      </c>
      <c r="K2508" s="23">
        <f>UPPER(VLOOKUP(C2508,MasterSheet!H:U,14,))</f>
        <v/>
      </c>
    </row>
    <row r="2509">
      <c r="A2509" s="23" t="inlineStr">
        <is>
          <t>EED118806</t>
        </is>
      </c>
      <c r="B2509" s="32" t="n">
        <v>45910</v>
      </c>
      <c r="C2509" s="23" t="n">
        <v>301006</v>
      </c>
      <c r="D2509" s="23">
        <f>_xlfn.XLOOKUP(C2509,MasterSheet!H:H,MasterSheet!F:F)</f>
        <v/>
      </c>
      <c r="E2509" s="24">
        <f>SUMIFS(MasterSheet!J:J, MasterSheet!B:B, A2509, MasterSheet!D:D, B2509, MasterSheet!H:H, C2509)</f>
        <v/>
      </c>
      <c r="F2509" s="24">
        <f>E2509*D2509</f>
        <v/>
      </c>
      <c r="G2509" s="28">
        <f>SUMIFS(MasterSheet!K:K, MasterSheet!B:B, A2509, MasterSheet!D:D, B2509, MasterSheet!H:H, C2509)</f>
        <v/>
      </c>
      <c r="H2509" s="28">
        <f>G2509*D2509</f>
        <v/>
      </c>
      <c r="I2509" s="30">
        <f>SUMIFS(MasterSheet!L:L, MasterSheet!B:B, A2509, MasterSheet!D:D, B2509, MasterSheet!H:H, C2509)</f>
        <v/>
      </c>
      <c r="J2509" s="30">
        <f>I2509*D2509</f>
        <v/>
      </c>
      <c r="K2509" s="23">
        <f>UPPER(VLOOKUP(C2509,MasterSheet!H:U,14,))</f>
        <v/>
      </c>
    </row>
    <row r="2510">
      <c r="A2510" s="23" t="inlineStr">
        <is>
          <t>EED118806</t>
        </is>
      </c>
      <c r="B2510" s="32" t="n">
        <v>45910</v>
      </c>
      <c r="C2510" s="23" t="n">
        <v>302262</v>
      </c>
      <c r="D2510" s="23">
        <f>_xlfn.XLOOKUP(C2510,MasterSheet!H:H,MasterSheet!F:F)</f>
        <v/>
      </c>
      <c r="E2510" s="24">
        <f>SUMIFS(MasterSheet!J:J, MasterSheet!B:B, A2510, MasterSheet!D:D, B2510, MasterSheet!H:H, C2510)</f>
        <v/>
      </c>
      <c r="F2510" s="24">
        <f>E2510*D2510</f>
        <v/>
      </c>
      <c r="G2510" s="28">
        <f>SUMIFS(MasterSheet!K:K, MasterSheet!B:B, A2510, MasterSheet!D:D, B2510, MasterSheet!H:H, C2510)</f>
        <v/>
      </c>
      <c r="H2510" s="28">
        <f>G2510*D2510</f>
        <v/>
      </c>
      <c r="I2510" s="30">
        <f>SUMIFS(MasterSheet!L:L, MasterSheet!B:B, A2510, MasterSheet!D:D, B2510, MasterSheet!H:H, C2510)</f>
        <v/>
      </c>
      <c r="J2510" s="30">
        <f>I2510*D2510</f>
        <v/>
      </c>
      <c r="K2510" s="23">
        <f>UPPER(VLOOKUP(C2510,MasterSheet!H:U,14,))</f>
        <v/>
      </c>
    </row>
    <row r="2511">
      <c r="A2511" s="23" t="inlineStr">
        <is>
          <t>EED118806</t>
        </is>
      </c>
      <c r="B2511" s="32" t="n">
        <v>45910</v>
      </c>
      <c r="C2511" s="23" t="n">
        <v>303550</v>
      </c>
      <c r="D2511" s="23">
        <f>_xlfn.XLOOKUP(C2511,MasterSheet!H:H,MasterSheet!F:F)</f>
        <v/>
      </c>
      <c r="E2511" s="24">
        <f>SUMIFS(MasterSheet!J:J, MasterSheet!B:B, A2511, MasterSheet!D:D, B2511, MasterSheet!H:H, C2511)</f>
        <v/>
      </c>
      <c r="F2511" s="24">
        <f>E2511*D2511</f>
        <v/>
      </c>
      <c r="G2511" s="28">
        <f>SUMIFS(MasterSheet!K:K, MasterSheet!B:B, A2511, MasterSheet!D:D, B2511, MasterSheet!H:H, C2511)</f>
        <v/>
      </c>
      <c r="H2511" s="28">
        <f>G2511*D2511</f>
        <v/>
      </c>
      <c r="I2511" s="30">
        <f>SUMIFS(MasterSheet!L:L, MasterSheet!B:B, A2511, MasterSheet!D:D, B2511, MasterSheet!H:H, C2511)</f>
        <v/>
      </c>
      <c r="J2511" s="30">
        <f>I2511*D2511</f>
        <v/>
      </c>
      <c r="K2511" s="23">
        <f>UPPER(VLOOKUP(C2511,MasterSheet!H:U,14,))</f>
        <v/>
      </c>
    </row>
    <row r="2512">
      <c r="A2512" s="23" t="inlineStr">
        <is>
          <t>EED118806</t>
        </is>
      </c>
      <c r="B2512" s="32" t="n">
        <v>45910</v>
      </c>
      <c r="C2512" s="23" t="n">
        <v>304006</v>
      </c>
      <c r="D2512" s="23">
        <f>_xlfn.XLOOKUP(C2512,MasterSheet!H:H,MasterSheet!F:F)</f>
        <v/>
      </c>
      <c r="E2512" s="24">
        <f>SUMIFS(MasterSheet!J:J, MasterSheet!B:B, A2512, MasterSheet!D:D, B2512, MasterSheet!H:H, C2512)</f>
        <v/>
      </c>
      <c r="F2512" s="24">
        <f>E2512*D2512</f>
        <v/>
      </c>
      <c r="G2512" s="28">
        <f>SUMIFS(MasterSheet!K:K, MasterSheet!B:B, A2512, MasterSheet!D:D, B2512, MasterSheet!H:H, C2512)</f>
        <v/>
      </c>
      <c r="H2512" s="28">
        <f>G2512*D2512</f>
        <v/>
      </c>
      <c r="I2512" s="30">
        <f>SUMIFS(MasterSheet!L:L, MasterSheet!B:B, A2512, MasterSheet!D:D, B2512, MasterSheet!H:H, C2512)</f>
        <v/>
      </c>
      <c r="J2512" s="30">
        <f>I2512*D2512</f>
        <v/>
      </c>
      <c r="K2512" s="23">
        <f>UPPER(VLOOKUP(C2512,MasterSheet!H:U,14,))</f>
        <v/>
      </c>
    </row>
    <row r="2513">
      <c r="A2513" s="23" t="inlineStr">
        <is>
          <t>EED118806</t>
        </is>
      </c>
      <c r="B2513" s="32" t="n">
        <v>45910</v>
      </c>
      <c r="C2513" s="23" t="n">
        <v>304044</v>
      </c>
      <c r="D2513" s="23">
        <f>_xlfn.XLOOKUP(C2513,MasterSheet!H:H,MasterSheet!F:F)</f>
        <v/>
      </c>
      <c r="E2513" s="24">
        <f>SUMIFS(MasterSheet!J:J, MasterSheet!B:B, A2513, MasterSheet!D:D, B2513, MasterSheet!H:H, C2513)</f>
        <v/>
      </c>
      <c r="F2513" s="24">
        <f>E2513*D2513</f>
        <v/>
      </c>
      <c r="G2513" s="28">
        <f>SUMIFS(MasterSheet!K:K, MasterSheet!B:B, A2513, MasterSheet!D:D, B2513, MasterSheet!H:H, C2513)</f>
        <v/>
      </c>
      <c r="H2513" s="28">
        <f>G2513*D2513</f>
        <v/>
      </c>
      <c r="I2513" s="30">
        <f>SUMIFS(MasterSheet!L:L, MasterSheet!B:B, A2513, MasterSheet!D:D, B2513, MasterSheet!H:H, C2513)</f>
        <v/>
      </c>
      <c r="J2513" s="30">
        <f>I2513*D2513</f>
        <v/>
      </c>
      <c r="K2513" s="23">
        <f>UPPER(VLOOKUP(C2513,MasterSheet!H:U,14,))</f>
        <v/>
      </c>
    </row>
    <row r="2514">
      <c r="A2514" s="23" t="inlineStr">
        <is>
          <t>EED118806</t>
        </is>
      </c>
      <c r="B2514" s="32" t="n">
        <v>45910</v>
      </c>
      <c r="C2514" s="23" t="n">
        <v>305210</v>
      </c>
      <c r="D2514" s="23">
        <f>_xlfn.XLOOKUP(C2514,MasterSheet!H:H,MasterSheet!F:F)</f>
        <v/>
      </c>
      <c r="E2514" s="24">
        <f>SUMIFS(MasterSheet!J:J, MasterSheet!B:B, A2514, MasterSheet!D:D, B2514, MasterSheet!H:H, C2514)</f>
        <v/>
      </c>
      <c r="F2514" s="24">
        <f>E2514*D2514</f>
        <v/>
      </c>
      <c r="G2514" s="28">
        <f>SUMIFS(MasterSheet!K:K, MasterSheet!B:B, A2514, MasterSheet!D:D, B2514, MasterSheet!H:H, C2514)</f>
        <v/>
      </c>
      <c r="H2514" s="28">
        <f>G2514*D2514</f>
        <v/>
      </c>
      <c r="I2514" s="30">
        <f>SUMIFS(MasterSheet!L:L, MasterSheet!B:B, A2514, MasterSheet!D:D, B2514, MasterSheet!H:H, C2514)</f>
        <v/>
      </c>
      <c r="J2514" s="30">
        <f>I2514*D2514</f>
        <v/>
      </c>
      <c r="K2514" s="23">
        <f>UPPER(VLOOKUP(C2514,MasterSheet!H:U,14,))</f>
        <v/>
      </c>
    </row>
    <row r="2515">
      <c r="A2515" s="23" t="inlineStr">
        <is>
          <t>EED118806</t>
        </is>
      </c>
      <c r="B2515" s="32" t="n">
        <v>45910</v>
      </c>
      <c r="C2515" s="23" t="n">
        <v>308110</v>
      </c>
      <c r="D2515" s="23">
        <f>_xlfn.XLOOKUP(C2515,MasterSheet!H:H,MasterSheet!F:F)</f>
        <v/>
      </c>
      <c r="E2515" s="24">
        <f>SUMIFS(MasterSheet!J:J, MasterSheet!B:B, A2515, MasterSheet!D:D, B2515, MasterSheet!H:H, C2515)</f>
        <v/>
      </c>
      <c r="F2515" s="24">
        <f>E2515*D2515</f>
        <v/>
      </c>
      <c r="G2515" s="28">
        <f>SUMIFS(MasterSheet!K:K, MasterSheet!B:B, A2515, MasterSheet!D:D, B2515, MasterSheet!H:H, C2515)</f>
        <v/>
      </c>
      <c r="H2515" s="28">
        <f>G2515*D2515</f>
        <v/>
      </c>
      <c r="I2515" s="30">
        <f>SUMIFS(MasterSheet!L:L, MasterSheet!B:B, A2515, MasterSheet!D:D, B2515, MasterSheet!H:H, C2515)</f>
        <v/>
      </c>
      <c r="J2515" s="30">
        <f>I2515*D2515</f>
        <v/>
      </c>
      <c r="K2515" s="23">
        <f>UPPER(VLOOKUP(C2515,MasterSheet!H:U,14,))</f>
        <v/>
      </c>
    </row>
    <row r="2516">
      <c r="A2516" s="23" t="inlineStr">
        <is>
          <t>EED118806</t>
        </is>
      </c>
      <c r="B2516" s="32" t="n">
        <v>45910</v>
      </c>
      <c r="C2516" s="23" t="n">
        <v>309816</v>
      </c>
      <c r="D2516" s="23">
        <f>_xlfn.XLOOKUP(C2516,MasterSheet!H:H,MasterSheet!F:F)</f>
        <v/>
      </c>
      <c r="E2516" s="24">
        <f>SUMIFS(MasterSheet!J:J, MasterSheet!B:B, A2516, MasterSheet!D:D, B2516, MasterSheet!H:H, C2516)</f>
        <v/>
      </c>
      <c r="F2516" s="24">
        <f>E2516*D2516</f>
        <v/>
      </c>
      <c r="G2516" s="28">
        <f>SUMIFS(MasterSheet!K:K, MasterSheet!B:B, A2516, MasterSheet!D:D, B2516, MasterSheet!H:H, C2516)</f>
        <v/>
      </c>
      <c r="H2516" s="28">
        <f>G2516*D2516</f>
        <v/>
      </c>
      <c r="I2516" s="30">
        <f>SUMIFS(MasterSheet!L:L, MasterSheet!B:B, A2516, MasterSheet!D:D, B2516, MasterSheet!H:H, C2516)</f>
        <v/>
      </c>
      <c r="J2516" s="30">
        <f>I2516*D2516</f>
        <v/>
      </c>
      <c r="K2516" s="23">
        <f>UPPER(VLOOKUP(C2516,MasterSheet!H:U,14,))</f>
        <v/>
      </c>
    </row>
    <row r="2517">
      <c r="A2517" s="23" t="inlineStr">
        <is>
          <t>EED118806</t>
        </is>
      </c>
      <c r="B2517" s="32" t="n">
        <v>45910</v>
      </c>
      <c r="C2517" s="23" t="n">
        <v>310916</v>
      </c>
      <c r="D2517" s="23">
        <f>_xlfn.XLOOKUP(C2517,MasterSheet!H:H,MasterSheet!F:F)</f>
        <v/>
      </c>
      <c r="E2517" s="24">
        <f>SUMIFS(MasterSheet!J:J, MasterSheet!B:B, A2517, MasterSheet!D:D, B2517, MasterSheet!H:H, C2517)</f>
        <v/>
      </c>
      <c r="F2517" s="24">
        <f>E2517*D2517</f>
        <v/>
      </c>
      <c r="G2517" s="28">
        <f>SUMIFS(MasterSheet!K:K, MasterSheet!B:B, A2517, MasterSheet!D:D, B2517, MasterSheet!H:H, C2517)</f>
        <v/>
      </c>
      <c r="H2517" s="28">
        <f>G2517*D2517</f>
        <v/>
      </c>
      <c r="I2517" s="30">
        <f>SUMIFS(MasterSheet!L:L, MasterSheet!B:B, A2517, MasterSheet!D:D, B2517, MasterSheet!H:H, C2517)</f>
        <v/>
      </c>
      <c r="J2517" s="30">
        <f>I2517*D2517</f>
        <v/>
      </c>
      <c r="K2517" s="23">
        <f>UPPER(VLOOKUP(C2517,MasterSheet!H:U,14,))</f>
        <v/>
      </c>
    </row>
    <row r="2518">
      <c r="A2518" s="23" t="inlineStr">
        <is>
          <t>EED118806</t>
        </is>
      </c>
      <c r="B2518" s="32" t="n">
        <v>45910</v>
      </c>
      <c r="C2518" s="23" t="n">
        <v>310944</v>
      </c>
      <c r="D2518" s="23">
        <f>_xlfn.XLOOKUP(C2518,MasterSheet!H:H,MasterSheet!F:F)</f>
        <v/>
      </c>
      <c r="E2518" s="24">
        <f>SUMIFS(MasterSheet!J:J, MasterSheet!B:B, A2518, MasterSheet!D:D, B2518, MasterSheet!H:H, C2518)</f>
        <v/>
      </c>
      <c r="F2518" s="24">
        <f>E2518*D2518</f>
        <v/>
      </c>
      <c r="G2518" s="28">
        <f>SUMIFS(MasterSheet!K:K, MasterSheet!B:B, A2518, MasterSheet!D:D, B2518, MasterSheet!H:H, C2518)</f>
        <v/>
      </c>
      <c r="H2518" s="28">
        <f>G2518*D2518</f>
        <v/>
      </c>
      <c r="I2518" s="30">
        <f>SUMIFS(MasterSheet!L:L, MasterSheet!B:B, A2518, MasterSheet!D:D, B2518, MasterSheet!H:H, C2518)</f>
        <v/>
      </c>
      <c r="J2518" s="30">
        <f>I2518*D2518</f>
        <v/>
      </c>
      <c r="K2518" s="23">
        <f>UPPER(VLOOKUP(C2518,MasterSheet!H:U,14,))</f>
        <v/>
      </c>
    </row>
    <row r="2519">
      <c r="A2519" s="23" t="inlineStr">
        <is>
          <t>EED118806</t>
        </is>
      </c>
      <c r="B2519" s="32" t="n">
        <v>45910</v>
      </c>
      <c r="C2519" s="23" t="n">
        <v>320007</v>
      </c>
      <c r="D2519" s="23">
        <f>_xlfn.XLOOKUP(C2519,MasterSheet!H:H,MasterSheet!F:F)</f>
        <v/>
      </c>
      <c r="E2519" s="24">
        <f>SUMIFS(MasterSheet!J:J, MasterSheet!B:B, A2519, MasterSheet!D:D, B2519, MasterSheet!H:H, C2519)</f>
        <v/>
      </c>
      <c r="F2519" s="24">
        <f>E2519*D2519</f>
        <v/>
      </c>
      <c r="G2519" s="28">
        <f>SUMIFS(MasterSheet!K:K, MasterSheet!B:B, A2519, MasterSheet!D:D, B2519, MasterSheet!H:H, C2519)</f>
        <v/>
      </c>
      <c r="H2519" s="28">
        <f>G2519*D2519</f>
        <v/>
      </c>
      <c r="I2519" s="30">
        <f>SUMIFS(MasterSheet!L:L, MasterSheet!B:B, A2519, MasterSheet!D:D, B2519, MasterSheet!H:H, C2519)</f>
        <v/>
      </c>
      <c r="J2519" s="30">
        <f>I2519*D2519</f>
        <v/>
      </c>
      <c r="K2519" s="23">
        <f>UPPER(VLOOKUP(C2519,MasterSheet!H:U,14,))</f>
        <v/>
      </c>
    </row>
    <row r="2520">
      <c r="A2520" s="23" t="inlineStr">
        <is>
          <t>EED118806</t>
        </is>
      </c>
      <c r="B2520" s="32" t="n">
        <v>45910</v>
      </c>
      <c r="C2520" s="23" t="n">
        <v>323034</v>
      </c>
      <c r="D2520" s="23">
        <f>_xlfn.XLOOKUP(C2520,MasterSheet!H:H,MasterSheet!F:F)</f>
        <v/>
      </c>
      <c r="E2520" s="24">
        <f>SUMIFS(MasterSheet!J:J, MasterSheet!B:B, A2520, MasterSheet!D:D, B2520, MasterSheet!H:H, C2520)</f>
        <v/>
      </c>
      <c r="F2520" s="24">
        <f>E2520*D2520</f>
        <v/>
      </c>
      <c r="G2520" s="28">
        <f>SUMIFS(MasterSheet!K:K, MasterSheet!B:B, A2520, MasterSheet!D:D, B2520, MasterSheet!H:H, C2520)</f>
        <v/>
      </c>
      <c r="H2520" s="28">
        <f>G2520*D2520</f>
        <v/>
      </c>
      <c r="I2520" s="30">
        <f>SUMIFS(MasterSheet!L:L, MasterSheet!B:B, A2520, MasterSheet!D:D, B2520, MasterSheet!H:H, C2520)</f>
        <v/>
      </c>
      <c r="J2520" s="30">
        <f>I2520*D2520</f>
        <v/>
      </c>
      <c r="K2520" s="23">
        <f>UPPER(VLOOKUP(C2520,MasterSheet!H:U,14,))</f>
        <v/>
      </c>
    </row>
    <row r="2521">
      <c r="A2521" s="23" t="inlineStr">
        <is>
          <t>EED118806</t>
        </is>
      </c>
      <c r="B2521" s="32" t="n">
        <v>45910</v>
      </c>
      <c r="C2521" s="23" t="n">
        <v>324004</v>
      </c>
      <c r="D2521" s="23">
        <f>_xlfn.XLOOKUP(C2521,MasterSheet!H:H,MasterSheet!F:F)</f>
        <v/>
      </c>
      <c r="E2521" s="24">
        <f>SUMIFS(MasterSheet!J:J, MasterSheet!B:B, A2521, MasterSheet!D:D, B2521, MasterSheet!H:H, C2521)</f>
        <v/>
      </c>
      <c r="F2521" s="24">
        <f>E2521*D2521</f>
        <v/>
      </c>
      <c r="G2521" s="28">
        <f>SUMIFS(MasterSheet!K:K, MasterSheet!B:B, A2521, MasterSheet!D:D, B2521, MasterSheet!H:H, C2521)</f>
        <v/>
      </c>
      <c r="H2521" s="28">
        <f>G2521*D2521</f>
        <v/>
      </c>
      <c r="I2521" s="30">
        <f>SUMIFS(MasterSheet!L:L, MasterSheet!B:B, A2521, MasterSheet!D:D, B2521, MasterSheet!H:H, C2521)</f>
        <v/>
      </c>
      <c r="J2521" s="30">
        <f>I2521*D2521</f>
        <v/>
      </c>
      <c r="K2521" s="23">
        <f>UPPER(VLOOKUP(C2521,MasterSheet!H:U,14,))</f>
        <v/>
      </c>
    </row>
    <row r="2522">
      <c r="A2522" s="23" t="inlineStr">
        <is>
          <t>EED118806</t>
        </is>
      </c>
      <c r="B2522" s="32" t="n">
        <v>45910</v>
      </c>
      <c r="C2522" s="23" t="n">
        <v>329918</v>
      </c>
      <c r="D2522" s="23">
        <f>_xlfn.XLOOKUP(C2522,MasterSheet!H:H,MasterSheet!F:F)</f>
        <v/>
      </c>
      <c r="E2522" s="24">
        <f>SUMIFS(MasterSheet!J:J, MasterSheet!B:B, A2522, MasterSheet!D:D, B2522, MasterSheet!H:H, C2522)</f>
        <v/>
      </c>
      <c r="F2522" s="24">
        <f>E2522*D2522</f>
        <v/>
      </c>
      <c r="G2522" s="28">
        <f>SUMIFS(MasterSheet!K:K, MasterSheet!B:B, A2522, MasterSheet!D:D, B2522, MasterSheet!H:H, C2522)</f>
        <v/>
      </c>
      <c r="H2522" s="28">
        <f>G2522*D2522</f>
        <v/>
      </c>
      <c r="I2522" s="30">
        <f>SUMIFS(MasterSheet!L:L, MasterSheet!B:B, A2522, MasterSheet!D:D, B2522, MasterSheet!H:H, C2522)</f>
        <v/>
      </c>
      <c r="J2522" s="30">
        <f>I2522*D2522</f>
        <v/>
      </c>
      <c r="K2522" s="23">
        <f>UPPER(VLOOKUP(C2522,MasterSheet!H:U,14,))</f>
        <v/>
      </c>
    </row>
    <row r="2523">
      <c r="A2523" s="23" t="inlineStr">
        <is>
          <t>EED118806</t>
        </is>
      </c>
      <c r="B2523" s="32" t="n">
        <v>45910</v>
      </c>
      <c r="C2523" s="23" t="n">
        <v>329930</v>
      </c>
      <c r="D2523" s="23">
        <f>_xlfn.XLOOKUP(C2523,MasterSheet!H:H,MasterSheet!F:F)</f>
        <v/>
      </c>
      <c r="E2523" s="24">
        <f>SUMIFS(MasterSheet!J:J, MasterSheet!B:B, A2523, MasterSheet!D:D, B2523, MasterSheet!H:H, C2523)</f>
        <v/>
      </c>
      <c r="F2523" s="24">
        <f>E2523*D2523</f>
        <v/>
      </c>
      <c r="G2523" s="28">
        <f>SUMIFS(MasterSheet!K:K, MasterSheet!B:B, A2523, MasterSheet!D:D, B2523, MasterSheet!H:H, C2523)</f>
        <v/>
      </c>
      <c r="H2523" s="28">
        <f>G2523*D2523</f>
        <v/>
      </c>
      <c r="I2523" s="30">
        <f>SUMIFS(MasterSheet!L:L, MasterSheet!B:B, A2523, MasterSheet!D:D, B2523, MasterSheet!H:H, C2523)</f>
        <v/>
      </c>
      <c r="J2523" s="30">
        <f>I2523*D2523</f>
        <v/>
      </c>
      <c r="K2523" s="23">
        <f>UPPER(VLOOKUP(C2523,MasterSheet!H:U,14,))</f>
        <v/>
      </c>
    </row>
    <row r="2524">
      <c r="A2524" s="23" t="inlineStr">
        <is>
          <t>EED118806</t>
        </is>
      </c>
      <c r="B2524" s="32" t="n">
        <v>45910</v>
      </c>
      <c r="C2524" s="23" t="n">
        <v>329932</v>
      </c>
      <c r="D2524" s="23">
        <f>_xlfn.XLOOKUP(C2524,MasterSheet!H:H,MasterSheet!F:F)</f>
        <v/>
      </c>
      <c r="E2524" s="24">
        <f>SUMIFS(MasterSheet!J:J, MasterSheet!B:B, A2524, MasterSheet!D:D, B2524, MasterSheet!H:H, C2524)</f>
        <v/>
      </c>
      <c r="F2524" s="24">
        <f>E2524*D2524</f>
        <v/>
      </c>
      <c r="G2524" s="28">
        <f>SUMIFS(MasterSheet!K:K, MasterSheet!B:B, A2524, MasterSheet!D:D, B2524, MasterSheet!H:H, C2524)</f>
        <v/>
      </c>
      <c r="H2524" s="28">
        <f>G2524*D2524</f>
        <v/>
      </c>
      <c r="I2524" s="30">
        <f>SUMIFS(MasterSheet!L:L, MasterSheet!B:B, A2524, MasterSheet!D:D, B2524, MasterSheet!H:H, C2524)</f>
        <v/>
      </c>
      <c r="J2524" s="30">
        <f>I2524*D2524</f>
        <v/>
      </c>
      <c r="K2524" s="23">
        <f>UPPER(VLOOKUP(C2524,MasterSheet!H:U,14,))</f>
        <v/>
      </c>
    </row>
    <row r="2525">
      <c r="A2525" s="23" t="inlineStr">
        <is>
          <t>EED118806</t>
        </is>
      </c>
      <c r="B2525" s="32" t="n">
        <v>45910</v>
      </c>
      <c r="C2525" s="23" t="n">
        <v>330116</v>
      </c>
      <c r="D2525" s="23">
        <f>_xlfn.XLOOKUP(C2525,MasterSheet!H:H,MasterSheet!F:F)</f>
        <v/>
      </c>
      <c r="E2525" s="24">
        <f>SUMIFS(MasterSheet!J:J, MasterSheet!B:B, A2525, MasterSheet!D:D, B2525, MasterSheet!H:H, C2525)</f>
        <v/>
      </c>
      <c r="F2525" s="24">
        <f>E2525*D2525</f>
        <v/>
      </c>
      <c r="G2525" s="28">
        <f>SUMIFS(MasterSheet!K:K, MasterSheet!B:B, A2525, MasterSheet!D:D, B2525, MasterSheet!H:H, C2525)</f>
        <v/>
      </c>
      <c r="H2525" s="28">
        <f>G2525*D2525</f>
        <v/>
      </c>
      <c r="I2525" s="30">
        <f>SUMIFS(MasterSheet!L:L, MasterSheet!B:B, A2525, MasterSheet!D:D, B2525, MasterSheet!H:H, C2525)</f>
        <v/>
      </c>
      <c r="J2525" s="30">
        <f>I2525*D2525</f>
        <v/>
      </c>
      <c r="K2525" s="23">
        <f>UPPER(VLOOKUP(C2525,MasterSheet!H:U,14,))</f>
        <v/>
      </c>
    </row>
    <row r="2526">
      <c r="A2526" s="23" t="inlineStr">
        <is>
          <t>EED118806</t>
        </is>
      </c>
      <c r="B2526" s="32" t="n">
        <v>45910</v>
      </c>
      <c r="C2526" s="23" t="n">
        <v>333628</v>
      </c>
      <c r="D2526" s="23">
        <f>_xlfn.XLOOKUP(C2526,MasterSheet!H:H,MasterSheet!F:F)</f>
        <v/>
      </c>
      <c r="E2526" s="24">
        <f>SUMIFS(MasterSheet!J:J, MasterSheet!B:B, A2526, MasterSheet!D:D, B2526, MasterSheet!H:H, C2526)</f>
        <v/>
      </c>
      <c r="F2526" s="24">
        <f>E2526*D2526</f>
        <v/>
      </c>
      <c r="G2526" s="28">
        <f>SUMIFS(MasterSheet!K:K, MasterSheet!B:B, A2526, MasterSheet!D:D, B2526, MasterSheet!H:H, C2526)</f>
        <v/>
      </c>
      <c r="H2526" s="28">
        <f>G2526*D2526</f>
        <v/>
      </c>
      <c r="I2526" s="30">
        <f>SUMIFS(MasterSheet!L:L, MasterSheet!B:B, A2526, MasterSheet!D:D, B2526, MasterSheet!H:H, C2526)</f>
        <v/>
      </c>
      <c r="J2526" s="30">
        <f>I2526*D2526</f>
        <v/>
      </c>
      <c r="K2526" s="23">
        <f>UPPER(VLOOKUP(C2526,MasterSheet!H:U,14,))</f>
        <v/>
      </c>
    </row>
    <row r="2527">
      <c r="A2527" s="23" t="inlineStr">
        <is>
          <t>EED118806</t>
        </is>
      </c>
      <c r="B2527" s="32" t="n">
        <v>45910</v>
      </c>
      <c r="C2527" s="23" t="n">
        <v>334103</v>
      </c>
      <c r="D2527" s="23">
        <f>_xlfn.XLOOKUP(C2527,MasterSheet!H:H,MasterSheet!F:F)</f>
        <v/>
      </c>
      <c r="E2527" s="24">
        <f>SUMIFS(MasterSheet!J:J, MasterSheet!B:B, A2527, MasterSheet!D:D, B2527, MasterSheet!H:H, C2527)</f>
        <v/>
      </c>
      <c r="F2527" s="24">
        <f>E2527*D2527</f>
        <v/>
      </c>
      <c r="G2527" s="28">
        <f>SUMIFS(MasterSheet!K:K, MasterSheet!B:B, A2527, MasterSheet!D:D, B2527, MasterSheet!H:H, C2527)</f>
        <v/>
      </c>
      <c r="H2527" s="28">
        <f>G2527*D2527</f>
        <v/>
      </c>
      <c r="I2527" s="30">
        <f>SUMIFS(MasterSheet!L:L, MasterSheet!B:B, A2527, MasterSheet!D:D, B2527, MasterSheet!H:H, C2527)</f>
        <v/>
      </c>
      <c r="J2527" s="30">
        <f>I2527*D2527</f>
        <v/>
      </c>
      <c r="K2527" s="23">
        <f>UPPER(VLOOKUP(C2527,MasterSheet!H:U,14,))</f>
        <v/>
      </c>
    </row>
    <row r="2528">
      <c r="A2528" s="23" t="inlineStr">
        <is>
          <t>EED118806</t>
        </is>
      </c>
      <c r="B2528" s="32" t="n">
        <v>45910</v>
      </c>
      <c r="C2528" s="23" t="n">
        <v>344836</v>
      </c>
      <c r="D2528" s="23">
        <f>_xlfn.XLOOKUP(C2528,MasterSheet!H:H,MasterSheet!F:F)</f>
        <v/>
      </c>
      <c r="E2528" s="24">
        <f>SUMIFS(MasterSheet!J:J, MasterSheet!B:B, A2528, MasterSheet!D:D, B2528, MasterSheet!H:H, C2528)</f>
        <v/>
      </c>
      <c r="F2528" s="24">
        <f>E2528*D2528</f>
        <v/>
      </c>
      <c r="G2528" s="28">
        <f>SUMIFS(MasterSheet!K:K, MasterSheet!B:B, A2528, MasterSheet!D:D, B2528, MasterSheet!H:H, C2528)</f>
        <v/>
      </c>
      <c r="H2528" s="28">
        <f>G2528*D2528</f>
        <v/>
      </c>
      <c r="I2528" s="30">
        <f>SUMIFS(MasterSheet!L:L, MasterSheet!B:B, A2528, MasterSheet!D:D, B2528, MasterSheet!H:H, C2528)</f>
        <v/>
      </c>
      <c r="J2528" s="30">
        <f>I2528*D2528</f>
        <v/>
      </c>
      <c r="K2528" s="23">
        <f>UPPER(VLOOKUP(C2528,MasterSheet!H:U,14,))</f>
        <v/>
      </c>
    </row>
    <row r="2529">
      <c r="A2529" s="23" t="inlineStr">
        <is>
          <t>EED118806</t>
        </is>
      </c>
      <c r="B2529" s="32" t="n">
        <v>45910</v>
      </c>
      <c r="C2529" s="23" t="n">
        <v>345016</v>
      </c>
      <c r="D2529" s="23">
        <f>_xlfn.XLOOKUP(C2529,MasterSheet!H:H,MasterSheet!F:F)</f>
        <v/>
      </c>
      <c r="E2529" s="24">
        <f>SUMIFS(MasterSheet!J:J, MasterSheet!B:B, A2529, MasterSheet!D:D, B2529, MasterSheet!H:H, C2529)</f>
        <v/>
      </c>
      <c r="F2529" s="24">
        <f>E2529*D2529</f>
        <v/>
      </c>
      <c r="G2529" s="28">
        <f>SUMIFS(MasterSheet!K:K, MasterSheet!B:B, A2529, MasterSheet!D:D, B2529, MasterSheet!H:H, C2529)</f>
        <v/>
      </c>
      <c r="H2529" s="28">
        <f>G2529*D2529</f>
        <v/>
      </c>
      <c r="I2529" s="30">
        <f>SUMIFS(MasterSheet!L:L, MasterSheet!B:B, A2529, MasterSheet!D:D, B2529, MasterSheet!H:H, C2529)</f>
        <v/>
      </c>
      <c r="J2529" s="30">
        <f>I2529*D2529</f>
        <v/>
      </c>
      <c r="K2529" s="23">
        <f>UPPER(VLOOKUP(C2529,MasterSheet!H:U,14,))</f>
        <v/>
      </c>
    </row>
    <row r="2530">
      <c r="A2530" s="23" t="inlineStr">
        <is>
          <t>EED118806</t>
        </is>
      </c>
      <c r="B2530" s="32" t="n">
        <v>45910</v>
      </c>
      <c r="C2530" s="23" t="n">
        <v>345030</v>
      </c>
      <c r="D2530" s="23">
        <f>_xlfn.XLOOKUP(C2530,MasterSheet!H:H,MasterSheet!F:F)</f>
        <v/>
      </c>
      <c r="E2530" s="24">
        <f>SUMIFS(MasterSheet!J:J, MasterSheet!B:B, A2530, MasterSheet!D:D, B2530, MasterSheet!H:H, C2530)</f>
        <v/>
      </c>
      <c r="F2530" s="24">
        <f>E2530*D2530</f>
        <v/>
      </c>
      <c r="G2530" s="28">
        <f>SUMIFS(MasterSheet!K:K, MasterSheet!B:B, A2530, MasterSheet!D:D, B2530, MasterSheet!H:H, C2530)</f>
        <v/>
      </c>
      <c r="H2530" s="28">
        <f>G2530*D2530</f>
        <v/>
      </c>
      <c r="I2530" s="30">
        <f>SUMIFS(MasterSheet!L:L, MasterSheet!B:B, A2530, MasterSheet!D:D, B2530, MasterSheet!H:H, C2530)</f>
        <v/>
      </c>
      <c r="J2530" s="30">
        <f>I2530*D2530</f>
        <v/>
      </c>
      <c r="K2530" s="23">
        <f>UPPER(VLOOKUP(C2530,MasterSheet!H:U,14,))</f>
        <v/>
      </c>
    </row>
    <row r="2531">
      <c r="A2531" s="23" t="inlineStr">
        <is>
          <t>EED118806</t>
        </is>
      </c>
      <c r="B2531" s="32" t="n">
        <v>45910</v>
      </c>
      <c r="C2531" s="23" t="n">
        <v>349505</v>
      </c>
      <c r="D2531" s="23">
        <f>_xlfn.XLOOKUP(C2531,MasterSheet!H:H,MasterSheet!F:F)</f>
        <v/>
      </c>
      <c r="E2531" s="24">
        <f>SUMIFS(MasterSheet!J:J, MasterSheet!B:B, A2531, MasterSheet!D:D, B2531, MasterSheet!H:H, C2531)</f>
        <v/>
      </c>
      <c r="F2531" s="24">
        <f>E2531*D2531</f>
        <v/>
      </c>
      <c r="G2531" s="28">
        <f>SUMIFS(MasterSheet!K:K, MasterSheet!B:B, A2531, MasterSheet!D:D, B2531, MasterSheet!H:H, C2531)</f>
        <v/>
      </c>
      <c r="H2531" s="28">
        <f>G2531*D2531</f>
        <v/>
      </c>
      <c r="I2531" s="30">
        <f>SUMIFS(MasterSheet!L:L, MasterSheet!B:B, A2531, MasterSheet!D:D, B2531, MasterSheet!H:H, C2531)</f>
        <v/>
      </c>
      <c r="J2531" s="30">
        <f>I2531*D2531</f>
        <v/>
      </c>
      <c r="K2531" s="23">
        <f>UPPER(VLOOKUP(C2531,MasterSheet!H:U,14,))</f>
        <v/>
      </c>
    </row>
    <row r="2532">
      <c r="A2532" s="23" t="inlineStr">
        <is>
          <t>EED118806</t>
        </is>
      </c>
      <c r="B2532" s="32" t="n">
        <v>45910</v>
      </c>
      <c r="C2532" s="23" t="n">
        <v>349914</v>
      </c>
      <c r="D2532" s="23">
        <f>_xlfn.XLOOKUP(C2532,MasterSheet!H:H,MasterSheet!F:F)</f>
        <v/>
      </c>
      <c r="E2532" s="24">
        <f>SUMIFS(MasterSheet!J:J, MasterSheet!B:B, A2532, MasterSheet!D:D, B2532, MasterSheet!H:H, C2532)</f>
        <v/>
      </c>
      <c r="F2532" s="24">
        <f>E2532*D2532</f>
        <v/>
      </c>
      <c r="G2532" s="28">
        <f>SUMIFS(MasterSheet!K:K, MasterSheet!B:B, A2532, MasterSheet!D:D, B2532, MasterSheet!H:H, C2532)</f>
        <v/>
      </c>
      <c r="H2532" s="28">
        <f>G2532*D2532</f>
        <v/>
      </c>
      <c r="I2532" s="30">
        <f>SUMIFS(MasterSheet!L:L, MasterSheet!B:B, A2532, MasterSheet!D:D, B2532, MasterSheet!H:H, C2532)</f>
        <v/>
      </c>
      <c r="J2532" s="30">
        <f>I2532*D2532</f>
        <v/>
      </c>
      <c r="K2532" s="23">
        <f>UPPER(VLOOKUP(C2532,MasterSheet!H:U,14,))</f>
        <v/>
      </c>
    </row>
    <row r="2533">
      <c r="A2533" s="23" t="inlineStr">
        <is>
          <t>EED118806</t>
        </is>
      </c>
      <c r="B2533" s="32" t="n">
        <v>45910</v>
      </c>
      <c r="C2533" s="23" t="n">
        <v>351703</v>
      </c>
      <c r="D2533" s="23">
        <f>_xlfn.XLOOKUP(C2533,MasterSheet!H:H,MasterSheet!F:F)</f>
        <v/>
      </c>
      <c r="E2533" s="24">
        <f>SUMIFS(MasterSheet!J:J, MasterSheet!B:B, A2533, MasterSheet!D:D, B2533, MasterSheet!H:H, C2533)</f>
        <v/>
      </c>
      <c r="F2533" s="24">
        <f>E2533*D2533</f>
        <v/>
      </c>
      <c r="G2533" s="28">
        <f>SUMIFS(MasterSheet!K:K, MasterSheet!B:B, A2533, MasterSheet!D:D, B2533, MasterSheet!H:H, C2533)</f>
        <v/>
      </c>
      <c r="H2533" s="28">
        <f>G2533*D2533</f>
        <v/>
      </c>
      <c r="I2533" s="30">
        <f>SUMIFS(MasterSheet!L:L, MasterSheet!B:B, A2533, MasterSheet!D:D, B2533, MasterSheet!H:H, C2533)</f>
        <v/>
      </c>
      <c r="J2533" s="30">
        <f>I2533*D2533</f>
        <v/>
      </c>
      <c r="K2533" s="23">
        <f>UPPER(VLOOKUP(C2533,MasterSheet!H:U,14,))</f>
        <v/>
      </c>
    </row>
    <row r="2534">
      <c r="A2534" s="23" t="inlineStr">
        <is>
          <t>EED118806</t>
        </is>
      </c>
      <c r="B2534" s="32" t="n">
        <v>45910</v>
      </c>
      <c r="C2534" s="23" t="n">
        <v>354510</v>
      </c>
      <c r="D2534" s="23">
        <f>_xlfn.XLOOKUP(C2534,MasterSheet!H:H,MasterSheet!F:F)</f>
        <v/>
      </c>
      <c r="E2534" s="24">
        <f>SUMIFS(MasterSheet!J:J, MasterSheet!B:B, A2534, MasterSheet!D:D, B2534, MasterSheet!H:H, C2534)</f>
        <v/>
      </c>
      <c r="F2534" s="24">
        <f>E2534*D2534</f>
        <v/>
      </c>
      <c r="G2534" s="28">
        <f>SUMIFS(MasterSheet!K:K, MasterSheet!B:B, A2534, MasterSheet!D:D, B2534, MasterSheet!H:H, C2534)</f>
        <v/>
      </c>
      <c r="H2534" s="28">
        <f>G2534*D2534</f>
        <v/>
      </c>
      <c r="I2534" s="30">
        <f>SUMIFS(MasterSheet!L:L, MasterSheet!B:B, A2534, MasterSheet!D:D, B2534, MasterSheet!H:H, C2534)</f>
        <v/>
      </c>
      <c r="J2534" s="30">
        <f>I2534*D2534</f>
        <v/>
      </c>
      <c r="K2534" s="23">
        <f>UPPER(VLOOKUP(C2534,MasterSheet!H:U,14,))</f>
        <v/>
      </c>
    </row>
    <row r="2535">
      <c r="A2535" s="23" t="inlineStr">
        <is>
          <t>EED118806</t>
        </is>
      </c>
      <c r="B2535" s="32" t="n">
        <v>45910</v>
      </c>
      <c r="C2535" s="23" t="n">
        <v>357408</v>
      </c>
      <c r="D2535" s="23">
        <f>_xlfn.XLOOKUP(C2535,MasterSheet!H:H,MasterSheet!F:F)</f>
        <v/>
      </c>
      <c r="E2535" s="24">
        <f>SUMIFS(MasterSheet!J:J, MasterSheet!B:B, A2535, MasterSheet!D:D, B2535, MasterSheet!H:H, C2535)</f>
        <v/>
      </c>
      <c r="F2535" s="24">
        <f>E2535*D2535</f>
        <v/>
      </c>
      <c r="G2535" s="28">
        <f>SUMIFS(MasterSheet!K:K, MasterSheet!B:B, A2535, MasterSheet!D:D, B2535, MasterSheet!H:H, C2535)</f>
        <v/>
      </c>
      <c r="H2535" s="28">
        <f>G2535*D2535</f>
        <v/>
      </c>
      <c r="I2535" s="30">
        <f>SUMIFS(MasterSheet!L:L, MasterSheet!B:B, A2535, MasterSheet!D:D, B2535, MasterSheet!H:H, C2535)</f>
        <v/>
      </c>
      <c r="J2535" s="30">
        <f>I2535*D2535</f>
        <v/>
      </c>
      <c r="K2535" s="23">
        <f>UPPER(VLOOKUP(C2535,MasterSheet!H:U,14,))</f>
        <v/>
      </c>
    </row>
    <row r="2536">
      <c r="A2536" s="23" t="inlineStr">
        <is>
          <t>EED118806</t>
        </is>
      </c>
      <c r="B2536" s="32" t="n">
        <v>45910</v>
      </c>
      <c r="C2536" s="23" t="n">
        <v>362578</v>
      </c>
      <c r="D2536" s="23">
        <f>_xlfn.XLOOKUP(C2536,MasterSheet!H:H,MasterSheet!F:F)</f>
        <v/>
      </c>
      <c r="E2536" s="24">
        <f>SUMIFS(MasterSheet!J:J, MasterSheet!B:B, A2536, MasterSheet!D:D, B2536, MasterSheet!H:H, C2536)</f>
        <v/>
      </c>
      <c r="F2536" s="24">
        <f>E2536*D2536</f>
        <v/>
      </c>
      <c r="G2536" s="28">
        <f>SUMIFS(MasterSheet!K:K, MasterSheet!B:B, A2536, MasterSheet!D:D, B2536, MasterSheet!H:H, C2536)</f>
        <v/>
      </c>
      <c r="H2536" s="28">
        <f>G2536*D2536</f>
        <v/>
      </c>
      <c r="I2536" s="30">
        <f>SUMIFS(MasterSheet!L:L, MasterSheet!B:B, A2536, MasterSheet!D:D, B2536, MasterSheet!H:H, C2536)</f>
        <v/>
      </c>
      <c r="J2536" s="30">
        <f>I2536*D2536</f>
        <v/>
      </c>
      <c r="K2536" s="23">
        <f>UPPER(VLOOKUP(C2536,MasterSheet!H:U,14,))</f>
        <v/>
      </c>
    </row>
    <row r="2537">
      <c r="A2537" s="23" t="inlineStr">
        <is>
          <t>EED118806</t>
        </is>
      </c>
      <c r="B2537" s="32" t="n">
        <v>45910</v>
      </c>
      <c r="C2537" s="23" t="n">
        <v>369307</v>
      </c>
      <c r="D2537" s="23">
        <f>_xlfn.XLOOKUP(C2537,MasterSheet!H:H,MasterSheet!F:F)</f>
        <v/>
      </c>
      <c r="E2537" s="24">
        <f>SUMIFS(MasterSheet!J:J, MasterSheet!B:B, A2537, MasterSheet!D:D, B2537, MasterSheet!H:H, C2537)</f>
        <v/>
      </c>
      <c r="F2537" s="24">
        <f>E2537*D2537</f>
        <v/>
      </c>
      <c r="G2537" s="28">
        <f>SUMIFS(MasterSheet!K:K, MasterSheet!B:B, A2537, MasterSheet!D:D, B2537, MasterSheet!H:H, C2537)</f>
        <v/>
      </c>
      <c r="H2537" s="28">
        <f>G2537*D2537</f>
        <v/>
      </c>
      <c r="I2537" s="30">
        <f>SUMIFS(MasterSheet!L:L, MasterSheet!B:B, A2537, MasterSheet!D:D, B2537, MasterSheet!H:H, C2537)</f>
        <v/>
      </c>
      <c r="J2537" s="30">
        <f>I2537*D2537</f>
        <v/>
      </c>
      <c r="K2537" s="23">
        <f>UPPER(VLOOKUP(C2537,MasterSheet!H:U,14,))</f>
        <v/>
      </c>
    </row>
    <row r="2538">
      <c r="A2538" s="23" t="inlineStr">
        <is>
          <t>EED118806</t>
        </is>
      </c>
      <c r="B2538" s="32" t="n">
        <v>45910</v>
      </c>
      <c r="C2538" s="23" t="n">
        <v>369308</v>
      </c>
      <c r="D2538" s="23">
        <f>_xlfn.XLOOKUP(C2538,MasterSheet!H:H,MasterSheet!F:F)</f>
        <v/>
      </c>
      <c r="E2538" s="24">
        <f>SUMIFS(MasterSheet!J:J, MasterSheet!B:B, A2538, MasterSheet!D:D, B2538, MasterSheet!H:H, C2538)</f>
        <v/>
      </c>
      <c r="F2538" s="24">
        <f>E2538*D2538</f>
        <v/>
      </c>
      <c r="G2538" s="28">
        <f>SUMIFS(MasterSheet!K:K, MasterSheet!B:B, A2538, MasterSheet!D:D, B2538, MasterSheet!H:H, C2538)</f>
        <v/>
      </c>
      <c r="H2538" s="28">
        <f>G2538*D2538</f>
        <v/>
      </c>
      <c r="I2538" s="30">
        <f>SUMIFS(MasterSheet!L:L, MasterSheet!B:B, A2538, MasterSheet!D:D, B2538, MasterSheet!H:H, C2538)</f>
        <v/>
      </c>
      <c r="J2538" s="30">
        <f>I2538*D2538</f>
        <v/>
      </c>
      <c r="K2538" s="23">
        <f>UPPER(VLOOKUP(C2538,MasterSheet!H:U,14,))</f>
        <v/>
      </c>
    </row>
    <row r="2539">
      <c r="A2539" s="23" t="inlineStr">
        <is>
          <t>EED118806</t>
        </is>
      </c>
      <c r="B2539" s="32" t="n">
        <v>45910</v>
      </c>
      <c r="C2539" s="23" t="n">
        <v>369624</v>
      </c>
      <c r="D2539" s="23">
        <f>_xlfn.XLOOKUP(C2539,MasterSheet!H:H,MasterSheet!F:F)</f>
        <v/>
      </c>
      <c r="E2539" s="24">
        <f>SUMIFS(MasterSheet!J:J, MasterSheet!B:B, A2539, MasterSheet!D:D, B2539, MasterSheet!H:H, C2539)</f>
        <v/>
      </c>
      <c r="F2539" s="24">
        <f>E2539*D2539</f>
        <v/>
      </c>
      <c r="G2539" s="28">
        <f>SUMIFS(MasterSheet!K:K, MasterSheet!B:B, A2539, MasterSheet!D:D, B2539, MasterSheet!H:H, C2539)</f>
        <v/>
      </c>
      <c r="H2539" s="28">
        <f>G2539*D2539</f>
        <v/>
      </c>
      <c r="I2539" s="30">
        <f>SUMIFS(MasterSheet!L:L, MasterSheet!B:B, A2539, MasterSheet!D:D, B2539, MasterSheet!H:H, C2539)</f>
        <v/>
      </c>
      <c r="J2539" s="30">
        <f>I2539*D2539</f>
        <v/>
      </c>
      <c r="K2539" s="23">
        <f>UPPER(VLOOKUP(C2539,MasterSheet!H:U,14,))</f>
        <v/>
      </c>
    </row>
    <row r="2540">
      <c r="A2540" s="23" t="inlineStr">
        <is>
          <t>EED118806</t>
        </is>
      </c>
      <c r="B2540" s="32" t="n">
        <v>45910</v>
      </c>
      <c r="C2540" s="23" t="n">
        <v>372208</v>
      </c>
      <c r="D2540" s="23">
        <f>_xlfn.XLOOKUP(C2540,MasterSheet!H:H,MasterSheet!F:F)</f>
        <v/>
      </c>
      <c r="E2540" s="24">
        <f>SUMIFS(MasterSheet!J:J, MasterSheet!B:B, A2540, MasterSheet!D:D, B2540, MasterSheet!H:H, C2540)</f>
        <v/>
      </c>
      <c r="F2540" s="24">
        <f>E2540*D2540</f>
        <v/>
      </c>
      <c r="G2540" s="28">
        <f>SUMIFS(MasterSheet!K:K, MasterSheet!B:B, A2540, MasterSheet!D:D, B2540, MasterSheet!H:H, C2540)</f>
        <v/>
      </c>
      <c r="H2540" s="28">
        <f>G2540*D2540</f>
        <v/>
      </c>
      <c r="I2540" s="30">
        <f>SUMIFS(MasterSheet!L:L, MasterSheet!B:B, A2540, MasterSheet!D:D, B2540, MasterSheet!H:H, C2540)</f>
        <v/>
      </c>
      <c r="J2540" s="30">
        <f>I2540*D2540</f>
        <v/>
      </c>
      <c r="K2540" s="23">
        <f>UPPER(VLOOKUP(C2540,MasterSheet!H:U,14,))</f>
        <v/>
      </c>
    </row>
    <row r="2541">
      <c r="A2541" s="23" t="inlineStr">
        <is>
          <t>EED118806</t>
        </is>
      </c>
      <c r="B2541" s="32" t="n">
        <v>45910</v>
      </c>
      <c r="C2541" s="23" t="n">
        <v>387103</v>
      </c>
      <c r="D2541" s="23">
        <f>_xlfn.XLOOKUP(C2541,MasterSheet!H:H,MasterSheet!F:F)</f>
        <v/>
      </c>
      <c r="E2541" s="24">
        <f>SUMIFS(MasterSheet!J:J, MasterSheet!B:B, A2541, MasterSheet!D:D, B2541, MasterSheet!H:H, C2541)</f>
        <v/>
      </c>
      <c r="F2541" s="24">
        <f>E2541*D2541</f>
        <v/>
      </c>
      <c r="G2541" s="28">
        <f>SUMIFS(MasterSheet!K:K, MasterSheet!B:B, A2541, MasterSheet!D:D, B2541, MasterSheet!H:H, C2541)</f>
        <v/>
      </c>
      <c r="H2541" s="28">
        <f>G2541*D2541</f>
        <v/>
      </c>
      <c r="I2541" s="30">
        <f>SUMIFS(MasterSheet!L:L, MasterSheet!B:B, A2541, MasterSheet!D:D, B2541, MasterSheet!H:H, C2541)</f>
        <v/>
      </c>
      <c r="J2541" s="30">
        <f>I2541*D2541</f>
        <v/>
      </c>
      <c r="K2541" s="23">
        <f>UPPER(VLOOKUP(C2541,MasterSheet!H:U,14,))</f>
        <v/>
      </c>
    </row>
    <row r="2542">
      <c r="A2542" s="23" t="inlineStr">
        <is>
          <t>EED118806</t>
        </is>
      </c>
      <c r="B2542" s="32" t="n">
        <v>45910</v>
      </c>
      <c r="C2542" s="23" t="n">
        <v>387203</v>
      </c>
      <c r="D2542" s="23">
        <f>_xlfn.XLOOKUP(C2542,MasterSheet!H:H,MasterSheet!F:F)</f>
        <v/>
      </c>
      <c r="E2542" s="24">
        <f>SUMIFS(MasterSheet!J:J, MasterSheet!B:B, A2542, MasterSheet!D:D, B2542, MasterSheet!H:H, C2542)</f>
        <v/>
      </c>
      <c r="F2542" s="24">
        <f>E2542*D2542</f>
        <v/>
      </c>
      <c r="G2542" s="28">
        <f>SUMIFS(MasterSheet!K:K, MasterSheet!B:B, A2542, MasterSheet!D:D, B2542, MasterSheet!H:H, C2542)</f>
        <v/>
      </c>
      <c r="H2542" s="28">
        <f>G2542*D2542</f>
        <v/>
      </c>
      <c r="I2542" s="30">
        <f>SUMIFS(MasterSheet!L:L, MasterSheet!B:B, A2542, MasterSheet!D:D, B2542, MasterSheet!H:H, C2542)</f>
        <v/>
      </c>
      <c r="J2542" s="30">
        <f>I2542*D2542</f>
        <v/>
      </c>
      <c r="K2542" s="23">
        <f>UPPER(VLOOKUP(C2542,MasterSheet!H:U,14,))</f>
        <v/>
      </c>
    </row>
    <row r="2543">
      <c r="A2543" s="23" t="inlineStr">
        <is>
          <t>EED118806</t>
        </is>
      </c>
      <c r="B2543" s="32" t="n">
        <v>45910</v>
      </c>
      <c r="C2543" s="23" t="n">
        <v>392918</v>
      </c>
      <c r="D2543" s="23">
        <f>_xlfn.XLOOKUP(C2543,MasterSheet!H:H,MasterSheet!F:F)</f>
        <v/>
      </c>
      <c r="E2543" s="24">
        <f>SUMIFS(MasterSheet!J:J, MasterSheet!B:B, A2543, MasterSheet!D:D, B2543, MasterSheet!H:H, C2543)</f>
        <v/>
      </c>
      <c r="F2543" s="24">
        <f>E2543*D2543</f>
        <v/>
      </c>
      <c r="G2543" s="28">
        <f>SUMIFS(MasterSheet!K:K, MasterSheet!B:B, A2543, MasterSheet!D:D, B2543, MasterSheet!H:H, C2543)</f>
        <v/>
      </c>
      <c r="H2543" s="28">
        <f>G2543*D2543</f>
        <v/>
      </c>
      <c r="I2543" s="30">
        <f>SUMIFS(MasterSheet!L:L, MasterSheet!B:B, A2543, MasterSheet!D:D, B2543, MasterSheet!H:H, C2543)</f>
        <v/>
      </c>
      <c r="J2543" s="30">
        <f>I2543*D2543</f>
        <v/>
      </c>
      <c r="K2543" s="23">
        <f>UPPER(VLOOKUP(C2543,MasterSheet!H:U,14,))</f>
        <v/>
      </c>
    </row>
    <row r="2544">
      <c r="A2544" s="23" t="inlineStr">
        <is>
          <t>EED118806</t>
        </is>
      </c>
      <c r="B2544" s="32" t="n">
        <v>45910</v>
      </c>
      <c r="C2544" s="23" t="n">
        <v>400112</v>
      </c>
      <c r="D2544" s="23">
        <f>_xlfn.XLOOKUP(C2544,MasterSheet!H:H,MasterSheet!F:F)</f>
        <v/>
      </c>
      <c r="E2544" s="24">
        <f>SUMIFS(MasterSheet!J:J, MasterSheet!B:B, A2544, MasterSheet!D:D, B2544, MasterSheet!H:H, C2544)</f>
        <v/>
      </c>
      <c r="F2544" s="24">
        <f>E2544*D2544</f>
        <v/>
      </c>
      <c r="G2544" s="28">
        <f>SUMIFS(MasterSheet!K:K, MasterSheet!B:B, A2544, MasterSheet!D:D, B2544, MasterSheet!H:H, C2544)</f>
        <v/>
      </c>
      <c r="H2544" s="28">
        <f>G2544*D2544</f>
        <v/>
      </c>
      <c r="I2544" s="30">
        <f>SUMIFS(MasterSheet!L:L, MasterSheet!B:B, A2544, MasterSheet!D:D, B2544, MasterSheet!H:H, C2544)</f>
        <v/>
      </c>
      <c r="J2544" s="30">
        <f>I2544*D2544</f>
        <v/>
      </c>
      <c r="K2544" s="23">
        <f>UPPER(VLOOKUP(C2544,MasterSheet!H:U,14,))</f>
        <v/>
      </c>
    </row>
    <row r="2545">
      <c r="A2545" s="23" t="inlineStr">
        <is>
          <t>EED118806</t>
        </is>
      </c>
      <c r="B2545" s="32" t="n">
        <v>45910</v>
      </c>
      <c r="C2545" s="23" t="n">
        <v>400126</v>
      </c>
      <c r="D2545" s="23">
        <f>_xlfn.XLOOKUP(C2545,MasterSheet!H:H,MasterSheet!F:F)</f>
        <v/>
      </c>
      <c r="E2545" s="24">
        <f>SUMIFS(MasterSheet!J:J, MasterSheet!B:B, A2545, MasterSheet!D:D, B2545, MasterSheet!H:H, C2545)</f>
        <v/>
      </c>
      <c r="F2545" s="24">
        <f>E2545*D2545</f>
        <v/>
      </c>
      <c r="G2545" s="28">
        <f>SUMIFS(MasterSheet!K:K, MasterSheet!B:B, A2545, MasterSheet!D:D, B2545, MasterSheet!H:H, C2545)</f>
        <v/>
      </c>
      <c r="H2545" s="28">
        <f>G2545*D2545</f>
        <v/>
      </c>
      <c r="I2545" s="30">
        <f>SUMIFS(MasterSheet!L:L, MasterSheet!B:B, A2545, MasterSheet!D:D, B2545, MasterSheet!H:H, C2545)</f>
        <v/>
      </c>
      <c r="J2545" s="30">
        <f>I2545*D2545</f>
        <v/>
      </c>
      <c r="K2545" s="23">
        <f>UPPER(VLOOKUP(C2545,MasterSheet!H:U,14,))</f>
        <v/>
      </c>
    </row>
    <row r="2546">
      <c r="A2546" s="23" t="inlineStr">
        <is>
          <t>EED118806</t>
        </is>
      </c>
      <c r="B2546" s="32" t="n">
        <v>45910</v>
      </c>
      <c r="C2546" s="23" t="n">
        <v>400129</v>
      </c>
      <c r="D2546" s="23">
        <f>_xlfn.XLOOKUP(C2546,MasterSheet!H:H,MasterSheet!F:F)</f>
        <v/>
      </c>
      <c r="E2546" s="24">
        <f>SUMIFS(MasterSheet!J:J, MasterSheet!B:B, A2546, MasterSheet!D:D, B2546, MasterSheet!H:H, C2546)</f>
        <v/>
      </c>
      <c r="F2546" s="24">
        <f>E2546*D2546</f>
        <v/>
      </c>
      <c r="G2546" s="28">
        <f>SUMIFS(MasterSheet!K:K, MasterSheet!B:B, A2546, MasterSheet!D:D, B2546, MasterSheet!H:H, C2546)</f>
        <v/>
      </c>
      <c r="H2546" s="28">
        <f>G2546*D2546</f>
        <v/>
      </c>
      <c r="I2546" s="30">
        <f>SUMIFS(MasterSheet!L:L, MasterSheet!B:B, A2546, MasterSheet!D:D, B2546, MasterSheet!H:H, C2546)</f>
        <v/>
      </c>
      <c r="J2546" s="30">
        <f>I2546*D2546</f>
        <v/>
      </c>
      <c r="K2546" s="23">
        <f>UPPER(VLOOKUP(C2546,MasterSheet!H:U,14,))</f>
        <v/>
      </c>
    </row>
    <row r="2547">
      <c r="A2547" s="23" t="inlineStr">
        <is>
          <t>EED118806</t>
        </is>
      </c>
      <c r="B2547" s="32" t="n">
        <v>45910</v>
      </c>
      <c r="C2547" s="23" t="n">
        <v>400140</v>
      </c>
      <c r="D2547" s="23">
        <f>_xlfn.XLOOKUP(C2547,MasterSheet!H:H,MasterSheet!F:F)</f>
        <v/>
      </c>
      <c r="E2547" s="24">
        <f>SUMIFS(MasterSheet!J:J, MasterSheet!B:B, A2547, MasterSheet!D:D, B2547, MasterSheet!H:H, C2547)</f>
        <v/>
      </c>
      <c r="F2547" s="24">
        <f>E2547*D2547</f>
        <v/>
      </c>
      <c r="G2547" s="28">
        <f>SUMIFS(MasterSheet!K:K, MasterSheet!B:B, A2547, MasterSheet!D:D, B2547, MasterSheet!H:H, C2547)</f>
        <v/>
      </c>
      <c r="H2547" s="28">
        <f>G2547*D2547</f>
        <v/>
      </c>
      <c r="I2547" s="30">
        <f>SUMIFS(MasterSheet!L:L, MasterSheet!B:B, A2547, MasterSheet!D:D, B2547, MasterSheet!H:H, C2547)</f>
        <v/>
      </c>
      <c r="J2547" s="30">
        <f>I2547*D2547</f>
        <v/>
      </c>
      <c r="K2547" s="23">
        <f>UPPER(VLOOKUP(C2547,MasterSheet!H:U,14,))</f>
        <v/>
      </c>
    </row>
    <row r="2548">
      <c r="A2548" s="23" t="inlineStr">
        <is>
          <t>EED118806</t>
        </is>
      </c>
      <c r="B2548" s="32" t="n">
        <v>45910</v>
      </c>
      <c r="C2548" s="23" t="n">
        <v>400144</v>
      </c>
      <c r="D2548" s="23">
        <f>_xlfn.XLOOKUP(C2548,MasterSheet!H:H,MasterSheet!F:F)</f>
        <v/>
      </c>
      <c r="E2548" s="24">
        <f>SUMIFS(MasterSheet!J:J, MasterSheet!B:B, A2548, MasterSheet!D:D, B2548, MasterSheet!H:H, C2548)</f>
        <v/>
      </c>
      <c r="F2548" s="24">
        <f>E2548*D2548</f>
        <v/>
      </c>
      <c r="G2548" s="28">
        <f>SUMIFS(MasterSheet!K:K, MasterSheet!B:B, A2548, MasterSheet!D:D, B2548, MasterSheet!H:H, C2548)</f>
        <v/>
      </c>
      <c r="H2548" s="28">
        <f>G2548*D2548</f>
        <v/>
      </c>
      <c r="I2548" s="30">
        <f>SUMIFS(MasterSheet!L:L, MasterSheet!B:B, A2548, MasterSheet!D:D, B2548, MasterSheet!H:H, C2548)</f>
        <v/>
      </c>
      <c r="J2548" s="30">
        <f>I2548*D2548</f>
        <v/>
      </c>
      <c r="K2548" s="23">
        <f>UPPER(VLOOKUP(C2548,MasterSheet!H:U,14,))</f>
        <v/>
      </c>
    </row>
    <row r="2549">
      <c r="A2549" s="23" t="inlineStr">
        <is>
          <t>EED118806</t>
        </is>
      </c>
      <c r="B2549" s="32" t="n">
        <v>45910</v>
      </c>
      <c r="C2549" s="23" t="n">
        <v>400148</v>
      </c>
      <c r="D2549" s="23">
        <f>_xlfn.XLOOKUP(C2549,MasterSheet!H:H,MasterSheet!F:F)</f>
        <v/>
      </c>
      <c r="E2549" s="24">
        <f>SUMIFS(MasterSheet!J:J, MasterSheet!B:B, A2549, MasterSheet!D:D, B2549, MasterSheet!H:H, C2549)</f>
        <v/>
      </c>
      <c r="F2549" s="24">
        <f>E2549*D2549</f>
        <v/>
      </c>
      <c r="G2549" s="28">
        <f>SUMIFS(MasterSheet!K:K, MasterSheet!B:B, A2549, MasterSheet!D:D, B2549, MasterSheet!H:H, C2549)</f>
        <v/>
      </c>
      <c r="H2549" s="28">
        <f>G2549*D2549</f>
        <v/>
      </c>
      <c r="I2549" s="30">
        <f>SUMIFS(MasterSheet!L:L, MasterSheet!B:B, A2549, MasterSheet!D:D, B2549, MasterSheet!H:H, C2549)</f>
        <v/>
      </c>
      <c r="J2549" s="30">
        <f>I2549*D2549</f>
        <v/>
      </c>
      <c r="K2549" s="23">
        <f>UPPER(VLOOKUP(C2549,MasterSheet!H:U,14,))</f>
        <v/>
      </c>
    </row>
    <row r="2550">
      <c r="A2550" s="23" t="inlineStr">
        <is>
          <t>EED118806</t>
        </is>
      </c>
      <c r="B2550" s="32" t="n">
        <v>45910</v>
      </c>
      <c r="C2550" s="23" t="n">
        <v>400158</v>
      </c>
      <c r="D2550" s="23">
        <f>_xlfn.XLOOKUP(C2550,MasterSheet!H:H,MasterSheet!F:F)</f>
        <v/>
      </c>
      <c r="E2550" s="24">
        <f>SUMIFS(MasterSheet!J:J, MasterSheet!B:B, A2550, MasterSheet!D:D, B2550, MasterSheet!H:H, C2550)</f>
        <v/>
      </c>
      <c r="F2550" s="24">
        <f>E2550*D2550</f>
        <v/>
      </c>
      <c r="G2550" s="28">
        <f>SUMIFS(MasterSheet!K:K, MasterSheet!B:B, A2550, MasterSheet!D:D, B2550, MasterSheet!H:H, C2550)</f>
        <v/>
      </c>
      <c r="H2550" s="28">
        <f>G2550*D2550</f>
        <v/>
      </c>
      <c r="I2550" s="30">
        <f>SUMIFS(MasterSheet!L:L, MasterSheet!B:B, A2550, MasterSheet!D:D, B2550, MasterSheet!H:H, C2550)</f>
        <v/>
      </c>
      <c r="J2550" s="30">
        <f>I2550*D2550</f>
        <v/>
      </c>
      <c r="K2550" s="23">
        <f>UPPER(VLOOKUP(C2550,MasterSheet!H:U,14,))</f>
        <v/>
      </c>
    </row>
    <row r="2551">
      <c r="A2551" s="23" t="inlineStr">
        <is>
          <t>EED118806</t>
        </is>
      </c>
      <c r="B2551" s="32" t="n">
        <v>45910</v>
      </c>
      <c r="C2551" s="23" t="n">
        <v>400162</v>
      </c>
      <c r="D2551" s="23">
        <f>_xlfn.XLOOKUP(C2551,MasterSheet!H:H,MasterSheet!F:F)</f>
        <v/>
      </c>
      <c r="E2551" s="24">
        <f>SUMIFS(MasterSheet!J:J, MasterSheet!B:B, A2551, MasterSheet!D:D, B2551, MasterSheet!H:H, C2551)</f>
        <v/>
      </c>
      <c r="F2551" s="24">
        <f>E2551*D2551</f>
        <v/>
      </c>
      <c r="G2551" s="28">
        <f>SUMIFS(MasterSheet!K:K, MasterSheet!B:B, A2551, MasterSheet!D:D, B2551, MasterSheet!H:H, C2551)</f>
        <v/>
      </c>
      <c r="H2551" s="28">
        <f>G2551*D2551</f>
        <v/>
      </c>
      <c r="I2551" s="30">
        <f>SUMIFS(MasterSheet!L:L, MasterSheet!B:B, A2551, MasterSheet!D:D, B2551, MasterSheet!H:H, C2551)</f>
        <v/>
      </c>
      <c r="J2551" s="30">
        <f>I2551*D2551</f>
        <v/>
      </c>
      <c r="K2551" s="23">
        <f>UPPER(VLOOKUP(C2551,MasterSheet!H:U,14,))</f>
        <v/>
      </c>
    </row>
    <row r="2552">
      <c r="A2552" s="23" t="inlineStr">
        <is>
          <t>EED118806</t>
        </is>
      </c>
      <c r="B2552" s="32" t="n">
        <v>45910</v>
      </c>
      <c r="C2552" s="23" t="n">
        <v>400164</v>
      </c>
      <c r="D2552" s="23">
        <f>_xlfn.XLOOKUP(C2552,MasterSheet!H:H,MasterSheet!F:F)</f>
        <v/>
      </c>
      <c r="E2552" s="24">
        <f>SUMIFS(MasterSheet!J:J, MasterSheet!B:B, A2552, MasterSheet!D:D, B2552, MasterSheet!H:H, C2552)</f>
        <v/>
      </c>
      <c r="F2552" s="24">
        <f>E2552*D2552</f>
        <v/>
      </c>
      <c r="G2552" s="28">
        <f>SUMIFS(MasterSheet!K:K, MasterSheet!B:B, A2552, MasterSheet!D:D, B2552, MasterSheet!H:H, C2552)</f>
        <v/>
      </c>
      <c r="H2552" s="28">
        <f>G2552*D2552</f>
        <v/>
      </c>
      <c r="I2552" s="30">
        <f>SUMIFS(MasterSheet!L:L, MasterSheet!B:B, A2552, MasterSheet!D:D, B2552, MasterSheet!H:H, C2552)</f>
        <v/>
      </c>
      <c r="J2552" s="30">
        <f>I2552*D2552</f>
        <v/>
      </c>
      <c r="K2552" s="23">
        <f>UPPER(VLOOKUP(C2552,MasterSheet!H:U,14,))</f>
        <v/>
      </c>
    </row>
    <row r="2553">
      <c r="A2553" s="23" t="inlineStr">
        <is>
          <t>EED118806</t>
        </is>
      </c>
      <c r="B2553" s="32" t="n">
        <v>45910</v>
      </c>
      <c r="C2553" s="23" t="n">
        <v>400168</v>
      </c>
      <c r="D2553" s="23">
        <f>_xlfn.XLOOKUP(C2553,MasterSheet!H:H,MasterSheet!F:F)</f>
        <v/>
      </c>
      <c r="E2553" s="24">
        <f>SUMIFS(MasterSheet!J:J, MasterSheet!B:B, A2553, MasterSheet!D:D, B2553, MasterSheet!H:H, C2553)</f>
        <v/>
      </c>
      <c r="F2553" s="24">
        <f>E2553*D2553</f>
        <v/>
      </c>
      <c r="G2553" s="28">
        <f>SUMIFS(MasterSheet!K:K, MasterSheet!B:B, A2553, MasterSheet!D:D, B2553, MasterSheet!H:H, C2553)</f>
        <v/>
      </c>
      <c r="H2553" s="28">
        <f>G2553*D2553</f>
        <v/>
      </c>
      <c r="I2553" s="30">
        <f>SUMIFS(MasterSheet!L:L, MasterSheet!B:B, A2553, MasterSheet!D:D, B2553, MasterSheet!H:H, C2553)</f>
        <v/>
      </c>
      <c r="J2553" s="30">
        <f>I2553*D2553</f>
        <v/>
      </c>
      <c r="K2553" s="23">
        <f>UPPER(VLOOKUP(C2553,MasterSheet!H:U,14,))</f>
        <v/>
      </c>
    </row>
    <row r="2554">
      <c r="A2554" s="23" t="inlineStr">
        <is>
          <t>EED118806</t>
        </is>
      </c>
      <c r="B2554" s="32" t="n">
        <v>45910</v>
      </c>
      <c r="C2554" s="23" t="n">
        <v>400172</v>
      </c>
      <c r="D2554" s="23">
        <f>_xlfn.XLOOKUP(C2554,MasterSheet!H:H,MasterSheet!F:F)</f>
        <v/>
      </c>
      <c r="E2554" s="24">
        <f>SUMIFS(MasterSheet!J:J, MasterSheet!B:B, A2554, MasterSheet!D:D, B2554, MasterSheet!H:H, C2554)</f>
        <v/>
      </c>
      <c r="F2554" s="24">
        <f>E2554*D2554</f>
        <v/>
      </c>
      <c r="G2554" s="28">
        <f>SUMIFS(MasterSheet!K:K, MasterSheet!B:B, A2554, MasterSheet!D:D, B2554, MasterSheet!H:H, C2554)</f>
        <v/>
      </c>
      <c r="H2554" s="28">
        <f>G2554*D2554</f>
        <v/>
      </c>
      <c r="I2554" s="30">
        <f>SUMIFS(MasterSheet!L:L, MasterSheet!B:B, A2554, MasterSheet!D:D, B2554, MasterSheet!H:H, C2554)</f>
        <v/>
      </c>
      <c r="J2554" s="30">
        <f>I2554*D2554</f>
        <v/>
      </c>
      <c r="K2554" s="23">
        <f>UPPER(VLOOKUP(C2554,MasterSheet!H:U,14,))</f>
        <v/>
      </c>
    </row>
    <row r="2555">
      <c r="A2555" s="23" t="inlineStr">
        <is>
          <t>EED118806</t>
        </is>
      </c>
      <c r="B2555" s="32" t="n">
        <v>45910</v>
      </c>
      <c r="C2555" s="23" t="n">
        <v>400176</v>
      </c>
      <c r="D2555" s="23">
        <f>_xlfn.XLOOKUP(C2555,MasterSheet!H:H,MasterSheet!F:F)</f>
        <v/>
      </c>
      <c r="E2555" s="24">
        <f>SUMIFS(MasterSheet!J:J, MasterSheet!B:B, A2555, MasterSheet!D:D, B2555, MasterSheet!H:H, C2555)</f>
        <v/>
      </c>
      <c r="F2555" s="24">
        <f>E2555*D2555</f>
        <v/>
      </c>
      <c r="G2555" s="28">
        <f>SUMIFS(MasterSheet!K:K, MasterSheet!B:B, A2555, MasterSheet!D:D, B2555, MasterSheet!H:H, C2555)</f>
        <v/>
      </c>
      <c r="H2555" s="28">
        <f>G2555*D2555</f>
        <v/>
      </c>
      <c r="I2555" s="30">
        <f>SUMIFS(MasterSheet!L:L, MasterSheet!B:B, A2555, MasterSheet!D:D, B2555, MasterSheet!H:H, C2555)</f>
        <v/>
      </c>
      <c r="J2555" s="30">
        <f>I2555*D2555</f>
        <v/>
      </c>
      <c r="K2555" s="23">
        <f>UPPER(VLOOKUP(C2555,MasterSheet!H:U,14,))</f>
        <v/>
      </c>
    </row>
    <row r="2556">
      <c r="A2556" s="23" t="inlineStr">
        <is>
          <t>EED118806</t>
        </is>
      </c>
      <c r="B2556" s="32" t="n">
        <v>45910</v>
      </c>
      <c r="C2556" s="23" t="n">
        <v>400330</v>
      </c>
      <c r="D2556" s="23">
        <f>_xlfn.XLOOKUP(C2556,MasterSheet!H:H,MasterSheet!F:F)</f>
        <v/>
      </c>
      <c r="E2556" s="24">
        <f>SUMIFS(MasterSheet!J:J, MasterSheet!B:B, A2556, MasterSheet!D:D, B2556, MasterSheet!H:H, C2556)</f>
        <v/>
      </c>
      <c r="F2556" s="24">
        <f>E2556*D2556</f>
        <v/>
      </c>
      <c r="G2556" s="28">
        <f>SUMIFS(MasterSheet!K:K, MasterSheet!B:B, A2556, MasterSheet!D:D, B2556, MasterSheet!H:H, C2556)</f>
        <v/>
      </c>
      <c r="H2556" s="28">
        <f>G2556*D2556</f>
        <v/>
      </c>
      <c r="I2556" s="30">
        <f>SUMIFS(MasterSheet!L:L, MasterSheet!B:B, A2556, MasterSheet!D:D, B2556, MasterSheet!H:H, C2556)</f>
        <v/>
      </c>
      <c r="J2556" s="30">
        <f>I2556*D2556</f>
        <v/>
      </c>
      <c r="K2556" s="23">
        <f>UPPER(VLOOKUP(C2556,MasterSheet!H:U,14,))</f>
        <v/>
      </c>
    </row>
    <row r="2557">
      <c r="A2557" s="23" t="inlineStr">
        <is>
          <t>EED118806</t>
        </is>
      </c>
      <c r="B2557" s="32" t="n">
        <v>45910</v>
      </c>
      <c r="C2557" s="23" t="n">
        <v>400506</v>
      </c>
      <c r="D2557" s="23">
        <f>_xlfn.XLOOKUP(C2557,MasterSheet!H:H,MasterSheet!F:F)</f>
        <v/>
      </c>
      <c r="E2557" s="24">
        <f>SUMIFS(MasterSheet!J:J, MasterSheet!B:B, A2557, MasterSheet!D:D, B2557, MasterSheet!H:H, C2557)</f>
        <v/>
      </c>
      <c r="F2557" s="24">
        <f>E2557*D2557</f>
        <v/>
      </c>
      <c r="G2557" s="28">
        <f>SUMIFS(MasterSheet!K:K, MasterSheet!B:B, A2557, MasterSheet!D:D, B2557, MasterSheet!H:H, C2557)</f>
        <v/>
      </c>
      <c r="H2557" s="28">
        <f>G2557*D2557</f>
        <v/>
      </c>
      <c r="I2557" s="30">
        <f>SUMIFS(MasterSheet!L:L, MasterSheet!B:B, A2557, MasterSheet!D:D, B2557, MasterSheet!H:H, C2557)</f>
        <v/>
      </c>
      <c r="J2557" s="30">
        <f>I2557*D2557</f>
        <v/>
      </c>
      <c r="K2557" s="23">
        <f>UPPER(VLOOKUP(C2557,MasterSheet!H:U,14,))</f>
        <v/>
      </c>
    </row>
    <row r="2558">
      <c r="A2558" s="23" t="inlineStr">
        <is>
          <t>EED118806</t>
        </is>
      </c>
      <c r="B2558" s="32" t="n">
        <v>45910</v>
      </c>
      <c r="C2558" s="23" t="n">
        <v>400522</v>
      </c>
      <c r="D2558" s="23">
        <f>_xlfn.XLOOKUP(C2558,MasterSheet!H:H,MasterSheet!F:F)</f>
        <v/>
      </c>
      <c r="E2558" s="24">
        <f>SUMIFS(MasterSheet!J:J, MasterSheet!B:B, A2558, MasterSheet!D:D, B2558, MasterSheet!H:H, C2558)</f>
        <v/>
      </c>
      <c r="F2558" s="24">
        <f>E2558*D2558</f>
        <v/>
      </c>
      <c r="G2558" s="28">
        <f>SUMIFS(MasterSheet!K:K, MasterSheet!B:B, A2558, MasterSheet!D:D, B2558, MasterSheet!H:H, C2558)</f>
        <v/>
      </c>
      <c r="H2558" s="28">
        <f>G2558*D2558</f>
        <v/>
      </c>
      <c r="I2558" s="30">
        <f>SUMIFS(MasterSheet!L:L, MasterSheet!B:B, A2558, MasterSheet!D:D, B2558, MasterSheet!H:H, C2558)</f>
        <v/>
      </c>
      <c r="J2558" s="30">
        <f>I2558*D2558</f>
        <v/>
      </c>
      <c r="K2558" s="23">
        <f>UPPER(VLOOKUP(C2558,MasterSheet!H:U,14,))</f>
        <v/>
      </c>
    </row>
    <row r="2559">
      <c r="A2559" s="23" t="inlineStr">
        <is>
          <t>EED118806</t>
        </is>
      </c>
      <c r="B2559" s="32" t="n">
        <v>45910</v>
      </c>
      <c r="C2559" s="23" t="n">
        <v>400524</v>
      </c>
      <c r="D2559" s="23">
        <f>_xlfn.XLOOKUP(C2559,MasterSheet!H:H,MasterSheet!F:F)</f>
        <v/>
      </c>
      <c r="E2559" s="24">
        <f>SUMIFS(MasterSheet!J:J, MasterSheet!B:B, A2559, MasterSheet!D:D, B2559, MasterSheet!H:H, C2559)</f>
        <v/>
      </c>
      <c r="F2559" s="24">
        <f>E2559*D2559</f>
        <v/>
      </c>
      <c r="G2559" s="28">
        <f>SUMIFS(MasterSheet!K:K, MasterSheet!B:B, A2559, MasterSheet!D:D, B2559, MasterSheet!H:H, C2559)</f>
        <v/>
      </c>
      <c r="H2559" s="28">
        <f>G2559*D2559</f>
        <v/>
      </c>
      <c r="I2559" s="30">
        <f>SUMIFS(MasterSheet!L:L, MasterSheet!B:B, A2559, MasterSheet!D:D, B2559, MasterSheet!H:H, C2559)</f>
        <v/>
      </c>
      <c r="J2559" s="30">
        <f>I2559*D2559</f>
        <v/>
      </c>
      <c r="K2559" s="23">
        <f>UPPER(VLOOKUP(C2559,MasterSheet!H:U,14,))</f>
        <v/>
      </c>
    </row>
    <row r="2560">
      <c r="A2560" s="23" t="inlineStr">
        <is>
          <t>EED118806</t>
        </is>
      </c>
      <c r="B2560" s="32" t="n">
        <v>45910</v>
      </c>
      <c r="C2560" s="23" t="n">
        <v>400528</v>
      </c>
      <c r="D2560" s="23">
        <f>_xlfn.XLOOKUP(C2560,MasterSheet!H:H,MasterSheet!F:F)</f>
        <v/>
      </c>
      <c r="E2560" s="24">
        <f>SUMIFS(MasterSheet!J:J, MasterSheet!B:B, A2560, MasterSheet!D:D, B2560, MasterSheet!H:H, C2560)</f>
        <v/>
      </c>
      <c r="F2560" s="24">
        <f>E2560*D2560</f>
        <v/>
      </c>
      <c r="G2560" s="28">
        <f>SUMIFS(MasterSheet!K:K, MasterSheet!B:B, A2560, MasterSheet!D:D, B2560, MasterSheet!H:H, C2560)</f>
        <v/>
      </c>
      <c r="H2560" s="28">
        <f>G2560*D2560</f>
        <v/>
      </c>
      <c r="I2560" s="30">
        <f>SUMIFS(MasterSheet!L:L, MasterSheet!B:B, A2560, MasterSheet!D:D, B2560, MasterSheet!H:H, C2560)</f>
        <v/>
      </c>
      <c r="J2560" s="30">
        <f>I2560*D2560</f>
        <v/>
      </c>
      <c r="K2560" s="23">
        <f>UPPER(VLOOKUP(C2560,MasterSheet!H:U,14,))</f>
        <v/>
      </c>
    </row>
    <row r="2561">
      <c r="A2561" s="23" t="inlineStr">
        <is>
          <t>EED118806</t>
        </is>
      </c>
      <c r="B2561" s="32" t="n">
        <v>45910</v>
      </c>
      <c r="C2561" s="23" t="n">
        <v>400551</v>
      </c>
      <c r="D2561" s="23">
        <f>_xlfn.XLOOKUP(C2561,MasterSheet!H:H,MasterSheet!F:F)</f>
        <v/>
      </c>
      <c r="E2561" s="24">
        <f>SUMIFS(MasterSheet!J:J, MasterSheet!B:B, A2561, MasterSheet!D:D, B2561, MasterSheet!H:H, C2561)</f>
        <v/>
      </c>
      <c r="F2561" s="24">
        <f>E2561*D2561</f>
        <v/>
      </c>
      <c r="G2561" s="28">
        <f>SUMIFS(MasterSheet!K:K, MasterSheet!B:B, A2561, MasterSheet!D:D, B2561, MasterSheet!H:H, C2561)</f>
        <v/>
      </c>
      <c r="H2561" s="28">
        <f>G2561*D2561</f>
        <v/>
      </c>
      <c r="I2561" s="30">
        <f>SUMIFS(MasterSheet!L:L, MasterSheet!B:B, A2561, MasterSheet!D:D, B2561, MasterSheet!H:H, C2561)</f>
        <v/>
      </c>
      <c r="J2561" s="30">
        <f>I2561*D2561</f>
        <v/>
      </c>
      <c r="K2561" s="23">
        <f>UPPER(VLOOKUP(C2561,MasterSheet!H:U,14,))</f>
        <v/>
      </c>
    </row>
    <row r="2562">
      <c r="A2562" s="23" t="inlineStr">
        <is>
          <t>EED118806</t>
        </is>
      </c>
      <c r="B2562" s="32" t="n">
        <v>45910</v>
      </c>
      <c r="C2562" s="23" t="n">
        <v>400612</v>
      </c>
      <c r="D2562" s="23">
        <f>_xlfn.XLOOKUP(C2562,MasterSheet!H:H,MasterSheet!F:F)</f>
        <v/>
      </c>
      <c r="E2562" s="24">
        <f>SUMIFS(MasterSheet!J:J, MasterSheet!B:B, A2562, MasterSheet!D:D, B2562, MasterSheet!H:H, C2562)</f>
        <v/>
      </c>
      <c r="F2562" s="24">
        <f>E2562*D2562</f>
        <v/>
      </c>
      <c r="G2562" s="28">
        <f>SUMIFS(MasterSheet!K:K, MasterSheet!B:B, A2562, MasterSheet!D:D, B2562, MasterSheet!H:H, C2562)</f>
        <v/>
      </c>
      <c r="H2562" s="28">
        <f>G2562*D2562</f>
        <v/>
      </c>
      <c r="I2562" s="30">
        <f>SUMIFS(MasterSheet!L:L, MasterSheet!B:B, A2562, MasterSheet!D:D, B2562, MasterSheet!H:H, C2562)</f>
        <v/>
      </c>
      <c r="J2562" s="30">
        <f>I2562*D2562</f>
        <v/>
      </c>
      <c r="K2562" s="23">
        <f>UPPER(VLOOKUP(C2562,MasterSheet!H:U,14,))</f>
        <v/>
      </c>
    </row>
    <row r="2563">
      <c r="A2563" s="23" t="inlineStr">
        <is>
          <t>EED118806</t>
        </is>
      </c>
      <c r="B2563" s="32" t="n">
        <v>45910</v>
      </c>
      <c r="C2563" s="23" t="n">
        <v>400636</v>
      </c>
      <c r="D2563" s="23">
        <f>_xlfn.XLOOKUP(C2563,MasterSheet!H:H,MasterSheet!F:F)</f>
        <v/>
      </c>
      <c r="E2563" s="24">
        <f>SUMIFS(MasterSheet!J:J, MasterSheet!B:B, A2563, MasterSheet!D:D, B2563, MasterSheet!H:H, C2563)</f>
        <v/>
      </c>
      <c r="F2563" s="24">
        <f>E2563*D2563</f>
        <v/>
      </c>
      <c r="G2563" s="28">
        <f>SUMIFS(MasterSheet!K:K, MasterSheet!B:B, A2563, MasterSheet!D:D, B2563, MasterSheet!H:H, C2563)</f>
        <v/>
      </c>
      <c r="H2563" s="28">
        <f>G2563*D2563</f>
        <v/>
      </c>
      <c r="I2563" s="30">
        <f>SUMIFS(MasterSheet!L:L, MasterSheet!B:B, A2563, MasterSheet!D:D, B2563, MasterSheet!H:H, C2563)</f>
        <v/>
      </c>
      <c r="J2563" s="30">
        <f>I2563*D2563</f>
        <v/>
      </c>
      <c r="K2563" s="23">
        <f>UPPER(VLOOKUP(C2563,MasterSheet!H:U,14,))</f>
        <v/>
      </c>
    </row>
    <row r="2564">
      <c r="A2564" s="23" t="inlineStr">
        <is>
          <t>EED118806</t>
        </is>
      </c>
      <c r="B2564" s="32" t="n">
        <v>45910</v>
      </c>
      <c r="C2564" s="23" t="n">
        <v>400723</v>
      </c>
      <c r="D2564" s="23">
        <f>_xlfn.XLOOKUP(C2564,MasterSheet!H:H,MasterSheet!F:F)</f>
        <v/>
      </c>
      <c r="E2564" s="24">
        <f>SUMIFS(MasterSheet!J:J, MasterSheet!B:B, A2564, MasterSheet!D:D, B2564, MasterSheet!H:H, C2564)</f>
        <v/>
      </c>
      <c r="F2564" s="24">
        <f>E2564*D2564</f>
        <v/>
      </c>
      <c r="G2564" s="28">
        <f>SUMIFS(MasterSheet!K:K, MasterSheet!B:B, A2564, MasterSheet!D:D, B2564, MasterSheet!H:H, C2564)</f>
        <v/>
      </c>
      <c r="H2564" s="28">
        <f>G2564*D2564</f>
        <v/>
      </c>
      <c r="I2564" s="30">
        <f>SUMIFS(MasterSheet!L:L, MasterSheet!B:B, A2564, MasterSheet!D:D, B2564, MasterSheet!H:H, C2564)</f>
        <v/>
      </c>
      <c r="J2564" s="30">
        <f>I2564*D2564</f>
        <v/>
      </c>
      <c r="K2564" s="23">
        <f>UPPER(VLOOKUP(C2564,MasterSheet!H:U,14,))</f>
        <v/>
      </c>
    </row>
    <row r="2565">
      <c r="A2565" s="23" t="inlineStr">
        <is>
          <t>EED118806</t>
        </is>
      </c>
      <c r="B2565" s="32" t="n">
        <v>45910</v>
      </c>
      <c r="C2565" s="23" t="n">
        <v>400944</v>
      </c>
      <c r="D2565" s="23">
        <f>_xlfn.XLOOKUP(C2565,MasterSheet!H:H,MasterSheet!F:F)</f>
        <v/>
      </c>
      <c r="E2565" s="24">
        <f>SUMIFS(MasterSheet!J:J, MasterSheet!B:B, A2565, MasterSheet!D:D, B2565, MasterSheet!H:H, C2565)</f>
        <v/>
      </c>
      <c r="F2565" s="24">
        <f>E2565*D2565</f>
        <v/>
      </c>
      <c r="G2565" s="28">
        <f>SUMIFS(MasterSheet!K:K, MasterSheet!B:B, A2565, MasterSheet!D:D, B2565, MasterSheet!H:H, C2565)</f>
        <v/>
      </c>
      <c r="H2565" s="28">
        <f>G2565*D2565</f>
        <v/>
      </c>
      <c r="I2565" s="30">
        <f>SUMIFS(MasterSheet!L:L, MasterSheet!B:B, A2565, MasterSheet!D:D, B2565, MasterSheet!H:H, C2565)</f>
        <v/>
      </c>
      <c r="J2565" s="30">
        <f>I2565*D2565</f>
        <v/>
      </c>
      <c r="K2565" s="23">
        <f>UPPER(VLOOKUP(C2565,MasterSheet!H:U,14,))</f>
        <v/>
      </c>
    </row>
    <row r="2566">
      <c r="A2566" s="23" t="inlineStr">
        <is>
          <t>EED118806</t>
        </is>
      </c>
      <c r="B2566" s="32" t="n">
        <v>45910</v>
      </c>
      <c r="C2566" s="23" t="n">
        <v>402210</v>
      </c>
      <c r="D2566" s="23">
        <f>_xlfn.XLOOKUP(C2566,MasterSheet!H:H,MasterSheet!F:F)</f>
        <v/>
      </c>
      <c r="E2566" s="24">
        <f>SUMIFS(MasterSheet!J:J, MasterSheet!B:B, A2566, MasterSheet!D:D, B2566, MasterSheet!H:H, C2566)</f>
        <v/>
      </c>
      <c r="F2566" s="24">
        <f>E2566*D2566</f>
        <v/>
      </c>
      <c r="G2566" s="28">
        <f>SUMIFS(MasterSheet!K:K, MasterSheet!B:B, A2566, MasterSheet!D:D, B2566, MasterSheet!H:H, C2566)</f>
        <v/>
      </c>
      <c r="H2566" s="28">
        <f>G2566*D2566</f>
        <v/>
      </c>
      <c r="I2566" s="30">
        <f>SUMIFS(MasterSheet!L:L, MasterSheet!B:B, A2566, MasterSheet!D:D, B2566, MasterSheet!H:H, C2566)</f>
        <v/>
      </c>
      <c r="J2566" s="30">
        <f>I2566*D2566</f>
        <v/>
      </c>
      <c r="K2566" s="23">
        <f>UPPER(VLOOKUP(C2566,MasterSheet!H:U,14,))</f>
        <v/>
      </c>
    </row>
    <row r="2567">
      <c r="A2567" s="23" t="inlineStr">
        <is>
          <t>EED118806</t>
        </is>
      </c>
      <c r="B2567" s="32" t="n">
        <v>45910</v>
      </c>
      <c r="C2567" s="23" t="n">
        <v>403702</v>
      </c>
      <c r="D2567" s="23">
        <f>_xlfn.XLOOKUP(C2567,MasterSheet!H:H,MasterSheet!F:F)</f>
        <v/>
      </c>
      <c r="E2567" s="24">
        <f>SUMIFS(MasterSheet!J:J, MasterSheet!B:B, A2567, MasterSheet!D:D, B2567, MasterSheet!H:H, C2567)</f>
        <v/>
      </c>
      <c r="F2567" s="24">
        <f>E2567*D2567</f>
        <v/>
      </c>
      <c r="G2567" s="28">
        <f>SUMIFS(MasterSheet!K:K, MasterSheet!B:B, A2567, MasterSheet!D:D, B2567, MasterSheet!H:H, C2567)</f>
        <v/>
      </c>
      <c r="H2567" s="28">
        <f>G2567*D2567</f>
        <v/>
      </c>
      <c r="I2567" s="30">
        <f>SUMIFS(MasterSheet!L:L, MasterSheet!B:B, A2567, MasterSheet!D:D, B2567, MasterSheet!H:H, C2567)</f>
        <v/>
      </c>
      <c r="J2567" s="30">
        <f>I2567*D2567</f>
        <v/>
      </c>
      <c r="K2567" s="23">
        <f>UPPER(VLOOKUP(C2567,MasterSheet!H:U,14,))</f>
        <v/>
      </c>
    </row>
    <row r="2568">
      <c r="A2568" s="23" t="inlineStr">
        <is>
          <t>EED118806</t>
        </is>
      </c>
      <c r="B2568" s="32" t="n">
        <v>45910</v>
      </c>
      <c r="C2568" s="23" t="n">
        <v>405226</v>
      </c>
      <c r="D2568" s="23">
        <f>_xlfn.XLOOKUP(C2568,MasterSheet!H:H,MasterSheet!F:F)</f>
        <v/>
      </c>
      <c r="E2568" s="24">
        <f>SUMIFS(MasterSheet!J:J, MasterSheet!B:B, A2568, MasterSheet!D:D, B2568, MasterSheet!H:H, C2568)</f>
        <v/>
      </c>
      <c r="F2568" s="24">
        <f>E2568*D2568</f>
        <v/>
      </c>
      <c r="G2568" s="28">
        <f>SUMIFS(MasterSheet!K:K, MasterSheet!B:B, A2568, MasterSheet!D:D, B2568, MasterSheet!H:H, C2568)</f>
        <v/>
      </c>
      <c r="H2568" s="28">
        <f>G2568*D2568</f>
        <v/>
      </c>
      <c r="I2568" s="30">
        <f>SUMIFS(MasterSheet!L:L, MasterSheet!B:B, A2568, MasterSheet!D:D, B2568, MasterSheet!H:H, C2568)</f>
        <v/>
      </c>
      <c r="J2568" s="30">
        <f>I2568*D2568</f>
        <v/>
      </c>
      <c r="K2568" s="23">
        <f>UPPER(VLOOKUP(C2568,MasterSheet!H:U,14,))</f>
        <v/>
      </c>
    </row>
    <row r="2569">
      <c r="A2569" s="23" t="inlineStr">
        <is>
          <t>EED118806</t>
        </is>
      </c>
      <c r="B2569" s="32" t="n">
        <v>45910</v>
      </c>
      <c r="C2569" s="23" t="n">
        <v>405243</v>
      </c>
      <c r="D2569" s="23">
        <f>_xlfn.XLOOKUP(C2569,MasterSheet!H:H,MasterSheet!F:F)</f>
        <v/>
      </c>
      <c r="E2569" s="24">
        <f>SUMIFS(MasterSheet!J:J, MasterSheet!B:B, A2569, MasterSheet!D:D, B2569, MasterSheet!H:H, C2569)</f>
        <v/>
      </c>
      <c r="F2569" s="24">
        <f>E2569*D2569</f>
        <v/>
      </c>
      <c r="G2569" s="28">
        <f>SUMIFS(MasterSheet!K:K, MasterSheet!B:B, A2569, MasterSheet!D:D, B2569, MasterSheet!H:H, C2569)</f>
        <v/>
      </c>
      <c r="H2569" s="28">
        <f>G2569*D2569</f>
        <v/>
      </c>
      <c r="I2569" s="30">
        <f>SUMIFS(MasterSheet!L:L, MasterSheet!B:B, A2569, MasterSheet!D:D, B2569, MasterSheet!H:H, C2569)</f>
        <v/>
      </c>
      <c r="J2569" s="30">
        <f>I2569*D2569</f>
        <v/>
      </c>
      <c r="K2569" s="23">
        <f>UPPER(VLOOKUP(C2569,MasterSheet!H:U,14,))</f>
        <v/>
      </c>
    </row>
    <row r="2570">
      <c r="A2570" s="23" t="inlineStr">
        <is>
          <t>EED118806</t>
        </is>
      </c>
      <c r="B2570" s="32" t="n">
        <v>45910</v>
      </c>
      <c r="C2570" s="23" t="n">
        <v>422604</v>
      </c>
      <c r="D2570" s="23">
        <f>_xlfn.XLOOKUP(C2570,MasterSheet!H:H,MasterSheet!F:F)</f>
        <v/>
      </c>
      <c r="E2570" s="24">
        <f>SUMIFS(MasterSheet!J:J, MasterSheet!B:B, A2570, MasterSheet!D:D, B2570, MasterSheet!H:H, C2570)</f>
        <v/>
      </c>
      <c r="F2570" s="24">
        <f>E2570*D2570</f>
        <v/>
      </c>
      <c r="G2570" s="28">
        <f>SUMIFS(MasterSheet!K:K, MasterSheet!B:B, A2570, MasterSheet!D:D, B2570, MasterSheet!H:H, C2570)</f>
        <v/>
      </c>
      <c r="H2570" s="28">
        <f>G2570*D2570</f>
        <v/>
      </c>
      <c r="I2570" s="30">
        <f>SUMIFS(MasterSheet!L:L, MasterSheet!B:B, A2570, MasterSheet!D:D, B2570, MasterSheet!H:H, C2570)</f>
        <v/>
      </c>
      <c r="J2570" s="30">
        <f>I2570*D2570</f>
        <v/>
      </c>
      <c r="K2570" s="23">
        <f>UPPER(VLOOKUP(C2570,MasterSheet!H:U,14,))</f>
        <v/>
      </c>
    </row>
    <row r="2571">
      <c r="A2571" s="23" t="inlineStr">
        <is>
          <t>EED118806</t>
        </is>
      </c>
      <c r="B2571" s="32" t="n">
        <v>45910</v>
      </c>
      <c r="C2571" s="23" t="n">
        <v>424602</v>
      </c>
      <c r="D2571" s="23">
        <f>_xlfn.XLOOKUP(C2571,MasterSheet!H:H,MasterSheet!F:F)</f>
        <v/>
      </c>
      <c r="E2571" s="24">
        <f>SUMIFS(MasterSheet!J:J, MasterSheet!B:B, A2571, MasterSheet!D:D, B2571, MasterSheet!H:H, C2571)</f>
        <v/>
      </c>
      <c r="F2571" s="24">
        <f>E2571*D2571</f>
        <v/>
      </c>
      <c r="G2571" s="28">
        <f>SUMIFS(MasterSheet!K:K, MasterSheet!B:B, A2571, MasterSheet!D:D, B2571, MasterSheet!H:H, C2571)</f>
        <v/>
      </c>
      <c r="H2571" s="28">
        <f>G2571*D2571</f>
        <v/>
      </c>
      <c r="I2571" s="30">
        <f>SUMIFS(MasterSheet!L:L, MasterSheet!B:B, A2571, MasterSheet!D:D, B2571, MasterSheet!H:H, C2571)</f>
        <v/>
      </c>
      <c r="J2571" s="30">
        <f>I2571*D2571</f>
        <v/>
      </c>
      <c r="K2571" s="23">
        <f>UPPER(VLOOKUP(C2571,MasterSheet!H:U,14,))</f>
        <v/>
      </c>
    </row>
    <row r="2572">
      <c r="A2572" s="23" t="inlineStr">
        <is>
          <t>EED118806</t>
        </is>
      </c>
      <c r="B2572" s="32" t="n">
        <v>45910</v>
      </c>
      <c r="C2572" s="23" t="n">
        <v>430204</v>
      </c>
      <c r="D2572" s="23">
        <f>_xlfn.XLOOKUP(C2572,MasterSheet!H:H,MasterSheet!F:F)</f>
        <v/>
      </c>
      <c r="E2572" s="24">
        <f>SUMIFS(MasterSheet!J:J, MasterSheet!B:B, A2572, MasterSheet!D:D, B2572, MasterSheet!H:H, C2572)</f>
        <v/>
      </c>
      <c r="F2572" s="24">
        <f>E2572*D2572</f>
        <v/>
      </c>
      <c r="G2572" s="28">
        <f>SUMIFS(MasterSheet!K:K, MasterSheet!B:B, A2572, MasterSheet!D:D, B2572, MasterSheet!H:H, C2572)</f>
        <v/>
      </c>
      <c r="H2572" s="28">
        <f>G2572*D2572</f>
        <v/>
      </c>
      <c r="I2572" s="30">
        <f>SUMIFS(MasterSheet!L:L, MasterSheet!B:B, A2572, MasterSheet!D:D, B2572, MasterSheet!H:H, C2572)</f>
        <v/>
      </c>
      <c r="J2572" s="30">
        <f>I2572*D2572</f>
        <v/>
      </c>
      <c r="K2572" s="23">
        <f>UPPER(VLOOKUP(C2572,MasterSheet!H:U,14,))</f>
        <v/>
      </c>
    </row>
    <row r="2573">
      <c r="A2573" s="23" t="inlineStr">
        <is>
          <t>EED118806</t>
        </is>
      </c>
      <c r="B2573" s="32" t="n">
        <v>45910</v>
      </c>
      <c r="C2573" s="23" t="n">
        <v>430804</v>
      </c>
      <c r="D2573" s="23">
        <f>_xlfn.XLOOKUP(C2573,MasterSheet!H:H,MasterSheet!F:F)</f>
        <v/>
      </c>
      <c r="E2573" s="24">
        <f>SUMIFS(MasterSheet!J:J, MasterSheet!B:B, A2573, MasterSheet!D:D, B2573, MasterSheet!H:H, C2573)</f>
        <v/>
      </c>
      <c r="F2573" s="24">
        <f>E2573*D2573</f>
        <v/>
      </c>
      <c r="G2573" s="28">
        <f>SUMIFS(MasterSheet!K:K, MasterSheet!B:B, A2573, MasterSheet!D:D, B2573, MasterSheet!H:H, C2573)</f>
        <v/>
      </c>
      <c r="H2573" s="28">
        <f>G2573*D2573</f>
        <v/>
      </c>
      <c r="I2573" s="30">
        <f>SUMIFS(MasterSheet!L:L, MasterSheet!B:B, A2573, MasterSheet!D:D, B2573, MasterSheet!H:H, C2573)</f>
        <v/>
      </c>
      <c r="J2573" s="30">
        <f>I2573*D2573</f>
        <v/>
      </c>
      <c r="K2573" s="23">
        <f>UPPER(VLOOKUP(C2573,MasterSheet!H:U,14,))</f>
        <v/>
      </c>
    </row>
    <row r="2574">
      <c r="A2574" s="23" t="inlineStr">
        <is>
          <t>EED118806</t>
        </is>
      </c>
      <c r="B2574" s="32" t="n">
        <v>45910</v>
      </c>
      <c r="C2574" s="23" t="n">
        <v>430904</v>
      </c>
      <c r="D2574" s="23">
        <f>_xlfn.XLOOKUP(C2574,MasterSheet!H:H,MasterSheet!F:F)</f>
        <v/>
      </c>
      <c r="E2574" s="24">
        <f>SUMIFS(MasterSheet!J:J, MasterSheet!B:B, A2574, MasterSheet!D:D, B2574, MasterSheet!H:H, C2574)</f>
        <v/>
      </c>
      <c r="F2574" s="24">
        <f>E2574*D2574</f>
        <v/>
      </c>
      <c r="G2574" s="28">
        <f>SUMIFS(MasterSheet!K:K, MasterSheet!B:B, A2574, MasterSheet!D:D, B2574, MasterSheet!H:H, C2574)</f>
        <v/>
      </c>
      <c r="H2574" s="28">
        <f>G2574*D2574</f>
        <v/>
      </c>
      <c r="I2574" s="30">
        <f>SUMIFS(MasterSheet!L:L, MasterSheet!B:B, A2574, MasterSheet!D:D, B2574, MasterSheet!H:H, C2574)</f>
        <v/>
      </c>
      <c r="J2574" s="30">
        <f>I2574*D2574</f>
        <v/>
      </c>
      <c r="K2574" s="23">
        <f>UPPER(VLOOKUP(C2574,MasterSheet!H:U,14,))</f>
        <v/>
      </c>
    </row>
    <row r="2575">
      <c r="A2575" s="23" t="inlineStr">
        <is>
          <t>EED118806</t>
        </is>
      </c>
      <c r="B2575" s="32" t="n">
        <v>45910</v>
      </c>
      <c r="C2575" s="23" t="n">
        <v>436204</v>
      </c>
      <c r="D2575" s="23">
        <f>_xlfn.XLOOKUP(C2575,MasterSheet!H:H,MasterSheet!F:F)</f>
        <v/>
      </c>
      <c r="E2575" s="24">
        <f>SUMIFS(MasterSheet!J:J, MasterSheet!B:B, A2575, MasterSheet!D:D, B2575, MasterSheet!H:H, C2575)</f>
        <v/>
      </c>
      <c r="F2575" s="24">
        <f>E2575*D2575</f>
        <v/>
      </c>
      <c r="G2575" s="28">
        <f>SUMIFS(MasterSheet!K:K, MasterSheet!B:B, A2575, MasterSheet!D:D, B2575, MasterSheet!H:H, C2575)</f>
        <v/>
      </c>
      <c r="H2575" s="28">
        <f>G2575*D2575</f>
        <v/>
      </c>
      <c r="I2575" s="30">
        <f>SUMIFS(MasterSheet!L:L, MasterSheet!B:B, A2575, MasterSheet!D:D, B2575, MasterSheet!H:H, C2575)</f>
        <v/>
      </c>
      <c r="J2575" s="30">
        <f>I2575*D2575</f>
        <v/>
      </c>
      <c r="K2575" s="23">
        <f>UPPER(VLOOKUP(C2575,MasterSheet!H:U,14,))</f>
        <v/>
      </c>
    </row>
    <row r="2576">
      <c r="A2576" s="23" t="inlineStr">
        <is>
          <t>EED118806</t>
        </is>
      </c>
      <c r="B2576" s="32" t="n">
        <v>45910</v>
      </c>
      <c r="C2576" s="23" t="n">
        <v>501114</v>
      </c>
      <c r="D2576" s="23">
        <f>_xlfn.XLOOKUP(C2576,MasterSheet!H:H,MasterSheet!F:F)</f>
        <v/>
      </c>
      <c r="E2576" s="24">
        <f>SUMIFS(MasterSheet!J:J, MasterSheet!B:B, A2576, MasterSheet!D:D, B2576, MasterSheet!H:H, C2576)</f>
        <v/>
      </c>
      <c r="F2576" s="24">
        <f>E2576*D2576</f>
        <v/>
      </c>
      <c r="G2576" s="28">
        <f>SUMIFS(MasterSheet!K:K, MasterSheet!B:B, A2576, MasterSheet!D:D, B2576, MasterSheet!H:H, C2576)</f>
        <v/>
      </c>
      <c r="H2576" s="28">
        <f>G2576*D2576</f>
        <v/>
      </c>
      <c r="I2576" s="30">
        <f>SUMIFS(MasterSheet!L:L, MasterSheet!B:B, A2576, MasterSheet!D:D, B2576, MasterSheet!H:H, C2576)</f>
        <v/>
      </c>
      <c r="J2576" s="30">
        <f>I2576*D2576</f>
        <v/>
      </c>
      <c r="K2576" s="23">
        <f>UPPER(VLOOKUP(C2576,MasterSheet!H:U,14,))</f>
        <v/>
      </c>
    </row>
    <row r="2577">
      <c r="A2577" s="23" t="inlineStr">
        <is>
          <t>EED118806</t>
        </is>
      </c>
      <c r="B2577" s="32" t="n">
        <v>45910</v>
      </c>
      <c r="C2577" s="23" t="n">
        <v>501418</v>
      </c>
      <c r="D2577" s="23">
        <f>_xlfn.XLOOKUP(C2577,MasterSheet!H:H,MasterSheet!F:F)</f>
        <v/>
      </c>
      <c r="E2577" s="24">
        <f>SUMIFS(MasterSheet!J:J, MasterSheet!B:B, A2577, MasterSheet!D:D, B2577, MasterSheet!H:H, C2577)</f>
        <v/>
      </c>
      <c r="F2577" s="24">
        <f>E2577*D2577</f>
        <v/>
      </c>
      <c r="G2577" s="28">
        <f>SUMIFS(MasterSheet!K:K, MasterSheet!B:B, A2577, MasterSheet!D:D, B2577, MasterSheet!H:H, C2577)</f>
        <v/>
      </c>
      <c r="H2577" s="28">
        <f>G2577*D2577</f>
        <v/>
      </c>
      <c r="I2577" s="30">
        <f>SUMIFS(MasterSheet!L:L, MasterSheet!B:B, A2577, MasterSheet!D:D, B2577, MasterSheet!H:H, C2577)</f>
        <v/>
      </c>
      <c r="J2577" s="30">
        <f>I2577*D2577</f>
        <v/>
      </c>
      <c r="K2577" s="23">
        <f>UPPER(VLOOKUP(C2577,MasterSheet!H:U,14,))</f>
        <v/>
      </c>
    </row>
    <row r="2578">
      <c r="A2578" s="23" t="inlineStr">
        <is>
          <t>EED118806</t>
        </is>
      </c>
      <c r="B2578" s="32" t="n">
        <v>45910</v>
      </c>
      <c r="C2578" s="23" t="n">
        <v>502536</v>
      </c>
      <c r="D2578" s="23">
        <f>_xlfn.XLOOKUP(C2578,MasterSheet!H:H,MasterSheet!F:F)</f>
        <v/>
      </c>
      <c r="E2578" s="24">
        <f>SUMIFS(MasterSheet!J:J, MasterSheet!B:B, A2578, MasterSheet!D:D, B2578, MasterSheet!H:H, C2578)</f>
        <v/>
      </c>
      <c r="F2578" s="24">
        <f>E2578*D2578</f>
        <v/>
      </c>
      <c r="G2578" s="28">
        <f>SUMIFS(MasterSheet!K:K, MasterSheet!B:B, A2578, MasterSheet!D:D, B2578, MasterSheet!H:H, C2578)</f>
        <v/>
      </c>
      <c r="H2578" s="28">
        <f>G2578*D2578</f>
        <v/>
      </c>
      <c r="I2578" s="30">
        <f>SUMIFS(MasterSheet!L:L, MasterSheet!B:B, A2578, MasterSheet!D:D, B2578, MasterSheet!H:H, C2578)</f>
        <v/>
      </c>
      <c r="J2578" s="30">
        <f>I2578*D2578</f>
        <v/>
      </c>
      <c r="K2578" s="23">
        <f>UPPER(VLOOKUP(C2578,MasterSheet!H:U,14,))</f>
        <v/>
      </c>
    </row>
    <row r="2579">
      <c r="A2579" s="23" t="inlineStr">
        <is>
          <t>EED118806</t>
        </is>
      </c>
      <c r="B2579" s="32" t="n">
        <v>45910</v>
      </c>
      <c r="C2579" s="23" t="n">
        <v>504105</v>
      </c>
      <c r="D2579" s="23">
        <f>_xlfn.XLOOKUP(C2579,MasterSheet!H:H,MasterSheet!F:F)</f>
        <v/>
      </c>
      <c r="E2579" s="24">
        <f>SUMIFS(MasterSheet!J:J, MasterSheet!B:B, A2579, MasterSheet!D:D, B2579, MasterSheet!H:H, C2579)</f>
        <v/>
      </c>
      <c r="F2579" s="24">
        <f>E2579*D2579</f>
        <v/>
      </c>
      <c r="G2579" s="28">
        <f>SUMIFS(MasterSheet!K:K, MasterSheet!B:B, A2579, MasterSheet!D:D, B2579, MasterSheet!H:H, C2579)</f>
        <v/>
      </c>
      <c r="H2579" s="28">
        <f>G2579*D2579</f>
        <v/>
      </c>
      <c r="I2579" s="30">
        <f>SUMIFS(MasterSheet!L:L, MasterSheet!B:B, A2579, MasterSheet!D:D, B2579, MasterSheet!H:H, C2579)</f>
        <v/>
      </c>
      <c r="J2579" s="30">
        <f>I2579*D2579</f>
        <v/>
      </c>
      <c r="K2579" s="23">
        <f>UPPER(VLOOKUP(C2579,MasterSheet!H:U,14,))</f>
        <v/>
      </c>
    </row>
    <row r="2580">
      <c r="A2580" s="23" t="inlineStr">
        <is>
          <t>EED118806</t>
        </is>
      </c>
      <c r="B2580" s="32" t="n">
        <v>45910</v>
      </c>
      <c r="C2580" s="23" t="n">
        <v>505008</v>
      </c>
      <c r="D2580" s="23">
        <f>_xlfn.XLOOKUP(C2580,MasterSheet!H:H,MasterSheet!F:F)</f>
        <v/>
      </c>
      <c r="E2580" s="24">
        <f>SUMIFS(MasterSheet!J:J, MasterSheet!B:B, A2580, MasterSheet!D:D, B2580, MasterSheet!H:H, C2580)</f>
        <v/>
      </c>
      <c r="F2580" s="24">
        <f>E2580*D2580</f>
        <v/>
      </c>
      <c r="G2580" s="28">
        <f>SUMIFS(MasterSheet!K:K, MasterSheet!B:B, A2580, MasterSheet!D:D, B2580, MasterSheet!H:H, C2580)</f>
        <v/>
      </c>
      <c r="H2580" s="28">
        <f>G2580*D2580</f>
        <v/>
      </c>
      <c r="I2580" s="30">
        <f>SUMIFS(MasterSheet!L:L, MasterSheet!B:B, A2580, MasterSheet!D:D, B2580, MasterSheet!H:H, C2580)</f>
        <v/>
      </c>
      <c r="J2580" s="30">
        <f>I2580*D2580</f>
        <v/>
      </c>
      <c r="K2580" s="23">
        <f>UPPER(VLOOKUP(C2580,MasterSheet!H:U,14,))</f>
        <v/>
      </c>
    </row>
    <row r="2581">
      <c r="A2581" s="23" t="inlineStr">
        <is>
          <t>EED118806</t>
        </is>
      </c>
      <c r="B2581" s="32" t="n">
        <v>45910</v>
      </c>
      <c r="C2581" s="23" t="n">
        <v>505809</v>
      </c>
      <c r="D2581" s="23">
        <f>_xlfn.XLOOKUP(C2581,MasterSheet!H:H,MasterSheet!F:F)</f>
        <v/>
      </c>
      <c r="E2581" s="24">
        <f>SUMIFS(MasterSheet!J:J, MasterSheet!B:B, A2581, MasterSheet!D:D, B2581, MasterSheet!H:H, C2581)</f>
        <v/>
      </c>
      <c r="F2581" s="24">
        <f>E2581*D2581</f>
        <v/>
      </c>
      <c r="G2581" s="28">
        <f>SUMIFS(MasterSheet!K:K, MasterSheet!B:B, A2581, MasterSheet!D:D, B2581, MasterSheet!H:H, C2581)</f>
        <v/>
      </c>
      <c r="H2581" s="28">
        <f>G2581*D2581</f>
        <v/>
      </c>
      <c r="I2581" s="30">
        <f>SUMIFS(MasterSheet!L:L, MasterSheet!B:B, A2581, MasterSheet!D:D, B2581, MasterSheet!H:H, C2581)</f>
        <v/>
      </c>
      <c r="J2581" s="30">
        <f>I2581*D2581</f>
        <v/>
      </c>
      <c r="K2581" s="23">
        <f>UPPER(VLOOKUP(C2581,MasterSheet!H:U,14,))</f>
        <v/>
      </c>
    </row>
    <row r="2582">
      <c r="A2582" s="23" t="inlineStr">
        <is>
          <t>EED118806</t>
        </is>
      </c>
      <c r="B2582" s="32" t="n">
        <v>45910</v>
      </c>
      <c r="C2582" s="23" t="n">
        <v>505810</v>
      </c>
      <c r="D2582" s="23">
        <f>_xlfn.XLOOKUP(C2582,MasterSheet!H:H,MasterSheet!F:F)</f>
        <v/>
      </c>
      <c r="E2582" s="24">
        <f>SUMIFS(MasterSheet!J:J, MasterSheet!B:B, A2582, MasterSheet!D:D, B2582, MasterSheet!H:H, C2582)</f>
        <v/>
      </c>
      <c r="F2582" s="24">
        <f>E2582*D2582</f>
        <v/>
      </c>
      <c r="G2582" s="28">
        <f>SUMIFS(MasterSheet!K:K, MasterSheet!B:B, A2582, MasterSheet!D:D, B2582, MasterSheet!H:H, C2582)</f>
        <v/>
      </c>
      <c r="H2582" s="28">
        <f>G2582*D2582</f>
        <v/>
      </c>
      <c r="I2582" s="30">
        <f>SUMIFS(MasterSheet!L:L, MasterSheet!B:B, A2582, MasterSheet!D:D, B2582, MasterSheet!H:H, C2582)</f>
        <v/>
      </c>
      <c r="J2582" s="30">
        <f>I2582*D2582</f>
        <v/>
      </c>
      <c r="K2582" s="23">
        <f>UPPER(VLOOKUP(C2582,MasterSheet!H:U,14,))</f>
        <v/>
      </c>
    </row>
    <row r="2583">
      <c r="A2583" s="23" t="inlineStr">
        <is>
          <t>EED118806</t>
        </is>
      </c>
      <c r="B2583" s="32" t="n">
        <v>45910</v>
      </c>
      <c r="C2583" s="23" t="n">
        <v>505837</v>
      </c>
      <c r="D2583" s="23">
        <f>_xlfn.XLOOKUP(C2583,MasterSheet!H:H,MasterSheet!F:F)</f>
        <v/>
      </c>
      <c r="E2583" s="24">
        <f>SUMIFS(MasterSheet!J:J, MasterSheet!B:B, A2583, MasterSheet!D:D, B2583, MasterSheet!H:H, C2583)</f>
        <v/>
      </c>
      <c r="F2583" s="24">
        <f>E2583*D2583</f>
        <v/>
      </c>
      <c r="G2583" s="28">
        <f>SUMIFS(MasterSheet!K:K, MasterSheet!B:B, A2583, MasterSheet!D:D, B2583, MasterSheet!H:H, C2583)</f>
        <v/>
      </c>
      <c r="H2583" s="28">
        <f>G2583*D2583</f>
        <v/>
      </c>
      <c r="I2583" s="30">
        <f>SUMIFS(MasterSheet!L:L, MasterSheet!B:B, A2583, MasterSheet!D:D, B2583, MasterSheet!H:H, C2583)</f>
        <v/>
      </c>
      <c r="J2583" s="30">
        <f>I2583*D2583</f>
        <v/>
      </c>
      <c r="K2583" s="23">
        <f>UPPER(VLOOKUP(C2583,MasterSheet!H:U,14,))</f>
        <v/>
      </c>
    </row>
    <row r="2584">
      <c r="A2584" s="23" t="inlineStr">
        <is>
          <t>EED118806</t>
        </is>
      </c>
      <c r="B2584" s="32" t="n">
        <v>45910</v>
      </c>
      <c r="C2584" s="23" t="n">
        <v>506333</v>
      </c>
      <c r="D2584" s="23">
        <f>_xlfn.XLOOKUP(C2584,MasterSheet!H:H,MasterSheet!F:F)</f>
        <v/>
      </c>
      <c r="E2584" s="24">
        <f>SUMIFS(MasterSheet!J:J, MasterSheet!B:B, A2584, MasterSheet!D:D, B2584, MasterSheet!H:H, C2584)</f>
        <v/>
      </c>
      <c r="F2584" s="24">
        <f>E2584*D2584</f>
        <v/>
      </c>
      <c r="G2584" s="28">
        <f>SUMIFS(MasterSheet!K:K, MasterSheet!B:B, A2584, MasterSheet!D:D, B2584, MasterSheet!H:H, C2584)</f>
        <v/>
      </c>
      <c r="H2584" s="28">
        <f>G2584*D2584</f>
        <v/>
      </c>
      <c r="I2584" s="30">
        <f>SUMIFS(MasterSheet!L:L, MasterSheet!B:B, A2584, MasterSheet!D:D, B2584, MasterSheet!H:H, C2584)</f>
        <v/>
      </c>
      <c r="J2584" s="30">
        <f>I2584*D2584</f>
        <v/>
      </c>
      <c r="K2584" s="23">
        <f>UPPER(VLOOKUP(C2584,MasterSheet!H:U,14,))</f>
        <v/>
      </c>
    </row>
    <row r="2585">
      <c r="A2585" s="23" t="inlineStr">
        <is>
          <t>EED118806</t>
        </is>
      </c>
      <c r="B2585" s="32" t="n">
        <v>45910</v>
      </c>
      <c r="C2585" s="23" t="n">
        <v>506349</v>
      </c>
      <c r="D2585" s="23">
        <f>_xlfn.XLOOKUP(C2585,MasterSheet!H:H,MasterSheet!F:F)</f>
        <v/>
      </c>
      <c r="E2585" s="24">
        <f>SUMIFS(MasterSheet!J:J, MasterSheet!B:B, A2585, MasterSheet!D:D, B2585, MasterSheet!H:H, C2585)</f>
        <v/>
      </c>
      <c r="F2585" s="24">
        <f>E2585*D2585</f>
        <v/>
      </c>
      <c r="G2585" s="28">
        <f>SUMIFS(MasterSheet!K:K, MasterSheet!B:B, A2585, MasterSheet!D:D, B2585, MasterSheet!H:H, C2585)</f>
        <v/>
      </c>
      <c r="H2585" s="28">
        <f>G2585*D2585</f>
        <v/>
      </c>
      <c r="I2585" s="30">
        <f>SUMIFS(MasterSheet!L:L, MasterSheet!B:B, A2585, MasterSheet!D:D, B2585, MasterSheet!H:H, C2585)</f>
        <v/>
      </c>
      <c r="J2585" s="30">
        <f>I2585*D2585</f>
        <v/>
      </c>
      <c r="K2585" s="23">
        <f>UPPER(VLOOKUP(C2585,MasterSheet!H:U,14,))</f>
        <v/>
      </c>
    </row>
    <row r="2586">
      <c r="A2586" s="23" t="inlineStr">
        <is>
          <t>EED118806</t>
        </is>
      </c>
      <c r="B2586" s="32" t="n">
        <v>45910</v>
      </c>
      <c r="C2586" s="23" t="n">
        <v>506915</v>
      </c>
      <c r="D2586" s="23">
        <f>_xlfn.XLOOKUP(C2586,MasterSheet!H:H,MasterSheet!F:F)</f>
        <v/>
      </c>
      <c r="E2586" s="24">
        <f>SUMIFS(MasterSheet!J:J, MasterSheet!B:B, A2586, MasterSheet!D:D, B2586, MasterSheet!H:H, C2586)</f>
        <v/>
      </c>
      <c r="F2586" s="24">
        <f>E2586*D2586</f>
        <v/>
      </c>
      <c r="G2586" s="28">
        <f>SUMIFS(MasterSheet!K:K, MasterSheet!B:B, A2586, MasterSheet!D:D, B2586, MasterSheet!H:H, C2586)</f>
        <v/>
      </c>
      <c r="H2586" s="28">
        <f>G2586*D2586</f>
        <v/>
      </c>
      <c r="I2586" s="30">
        <f>SUMIFS(MasterSheet!L:L, MasterSheet!B:B, A2586, MasterSheet!D:D, B2586, MasterSheet!H:H, C2586)</f>
        <v/>
      </c>
      <c r="J2586" s="30">
        <f>I2586*D2586</f>
        <v/>
      </c>
      <c r="K2586" s="23">
        <f>UPPER(VLOOKUP(C2586,MasterSheet!H:U,14,))</f>
        <v/>
      </c>
    </row>
    <row r="2587">
      <c r="A2587" s="23" t="inlineStr">
        <is>
          <t>EED118806</t>
        </is>
      </c>
      <c r="B2587" s="32" t="n">
        <v>45910</v>
      </c>
      <c r="C2587" s="23" t="n">
        <v>510003</v>
      </c>
      <c r="D2587" s="23">
        <f>_xlfn.XLOOKUP(C2587,MasterSheet!H:H,MasterSheet!F:F)</f>
        <v/>
      </c>
      <c r="E2587" s="24">
        <f>SUMIFS(MasterSheet!J:J, MasterSheet!B:B, A2587, MasterSheet!D:D, B2587, MasterSheet!H:H, C2587)</f>
        <v/>
      </c>
      <c r="F2587" s="24">
        <f>E2587*D2587</f>
        <v/>
      </c>
      <c r="G2587" s="28">
        <f>SUMIFS(MasterSheet!K:K, MasterSheet!B:B, A2587, MasterSheet!D:D, B2587, MasterSheet!H:H, C2587)</f>
        <v/>
      </c>
      <c r="H2587" s="28">
        <f>G2587*D2587</f>
        <v/>
      </c>
      <c r="I2587" s="30">
        <f>SUMIFS(MasterSheet!L:L, MasterSheet!B:B, A2587, MasterSheet!D:D, B2587, MasterSheet!H:H, C2587)</f>
        <v/>
      </c>
      <c r="J2587" s="30">
        <f>I2587*D2587</f>
        <v/>
      </c>
      <c r="K2587" s="23">
        <f>UPPER(VLOOKUP(C2587,MasterSheet!H:U,14,))</f>
        <v/>
      </c>
    </row>
    <row r="2588">
      <c r="A2588" s="23" t="inlineStr">
        <is>
          <t>EED118806</t>
        </is>
      </c>
      <c r="B2588" s="32" t="n">
        <v>45910</v>
      </c>
      <c r="C2588" s="23" t="n">
        <v>514106</v>
      </c>
      <c r="D2588" s="23">
        <f>_xlfn.XLOOKUP(C2588,MasterSheet!H:H,MasterSheet!F:F)</f>
        <v/>
      </c>
      <c r="E2588" s="24">
        <f>SUMIFS(MasterSheet!J:J, MasterSheet!B:B, A2588, MasterSheet!D:D, B2588, MasterSheet!H:H, C2588)</f>
        <v/>
      </c>
      <c r="F2588" s="24">
        <f>E2588*D2588</f>
        <v/>
      </c>
      <c r="G2588" s="28">
        <f>SUMIFS(MasterSheet!K:K, MasterSheet!B:B, A2588, MasterSheet!D:D, B2588, MasterSheet!H:H, C2588)</f>
        <v/>
      </c>
      <c r="H2588" s="28">
        <f>G2588*D2588</f>
        <v/>
      </c>
      <c r="I2588" s="30">
        <f>SUMIFS(MasterSheet!L:L, MasterSheet!B:B, A2588, MasterSheet!D:D, B2588, MasterSheet!H:H, C2588)</f>
        <v/>
      </c>
      <c r="J2588" s="30">
        <f>I2588*D2588</f>
        <v/>
      </c>
      <c r="K2588" s="23">
        <f>UPPER(VLOOKUP(C2588,MasterSheet!H:U,14,))</f>
        <v/>
      </c>
    </row>
    <row r="2589">
      <c r="A2589" s="23" t="inlineStr">
        <is>
          <t>EED118806</t>
        </is>
      </c>
      <c r="B2589" s="32" t="n">
        <v>45910</v>
      </c>
      <c r="C2589" s="23" t="n">
        <v>574302</v>
      </c>
      <c r="D2589" s="23">
        <f>_xlfn.XLOOKUP(C2589,MasterSheet!H:H,MasterSheet!F:F)</f>
        <v/>
      </c>
      <c r="E2589" s="24">
        <f>SUMIFS(MasterSheet!J:J, MasterSheet!B:B, A2589, MasterSheet!D:D, B2589, MasterSheet!H:H, C2589)</f>
        <v/>
      </c>
      <c r="F2589" s="24">
        <f>E2589*D2589</f>
        <v/>
      </c>
      <c r="G2589" s="28">
        <f>SUMIFS(MasterSheet!K:K, MasterSheet!B:B, A2589, MasterSheet!D:D, B2589, MasterSheet!H:H, C2589)</f>
        <v/>
      </c>
      <c r="H2589" s="28">
        <f>G2589*D2589</f>
        <v/>
      </c>
      <c r="I2589" s="30">
        <f>SUMIFS(MasterSheet!L:L, MasterSheet!B:B, A2589, MasterSheet!D:D, B2589, MasterSheet!H:H, C2589)</f>
        <v/>
      </c>
      <c r="J2589" s="30">
        <f>I2589*D2589</f>
        <v/>
      </c>
      <c r="K2589" s="23">
        <f>UPPER(VLOOKUP(C2589,MasterSheet!H:U,14,))</f>
        <v/>
      </c>
    </row>
    <row r="2590">
      <c r="A2590" s="23" t="inlineStr">
        <is>
          <t>EED118806</t>
        </is>
      </c>
      <c r="B2590" s="32" t="n">
        <v>45910</v>
      </c>
      <c r="C2590" s="23" t="n">
        <v>575304</v>
      </c>
      <c r="D2590" s="23">
        <f>_xlfn.XLOOKUP(C2590,MasterSheet!H:H,MasterSheet!F:F)</f>
        <v/>
      </c>
      <c r="E2590" s="24">
        <f>SUMIFS(MasterSheet!J:J, MasterSheet!B:B, A2590, MasterSheet!D:D, B2590, MasterSheet!H:H, C2590)</f>
        <v/>
      </c>
      <c r="F2590" s="24">
        <f>E2590*D2590</f>
        <v/>
      </c>
      <c r="G2590" s="28">
        <f>SUMIFS(MasterSheet!K:K, MasterSheet!B:B, A2590, MasterSheet!D:D, B2590, MasterSheet!H:H, C2590)</f>
        <v/>
      </c>
      <c r="H2590" s="28">
        <f>G2590*D2590</f>
        <v/>
      </c>
      <c r="I2590" s="30">
        <f>SUMIFS(MasterSheet!L:L, MasterSheet!B:B, A2590, MasterSheet!D:D, B2590, MasterSheet!H:H, C2590)</f>
        <v/>
      </c>
      <c r="J2590" s="30">
        <f>I2590*D2590</f>
        <v/>
      </c>
      <c r="K2590" s="23">
        <f>UPPER(VLOOKUP(C2590,MasterSheet!H:U,14,))</f>
        <v/>
      </c>
    </row>
    <row r="2591">
      <c r="A2591" s="23" t="inlineStr">
        <is>
          <t>EED118806</t>
        </is>
      </c>
      <c r="B2591" s="32" t="n">
        <v>45910</v>
      </c>
      <c r="C2591" s="23" t="n">
        <v>576404</v>
      </c>
      <c r="D2591" s="23">
        <f>_xlfn.XLOOKUP(C2591,MasterSheet!H:H,MasterSheet!F:F)</f>
        <v/>
      </c>
      <c r="E2591" s="24">
        <f>SUMIFS(MasterSheet!J:J, MasterSheet!B:B, A2591, MasterSheet!D:D, B2591, MasterSheet!H:H, C2591)</f>
        <v/>
      </c>
      <c r="F2591" s="24">
        <f>E2591*D2591</f>
        <v/>
      </c>
      <c r="G2591" s="28">
        <f>SUMIFS(MasterSheet!K:K, MasterSheet!B:B, A2591, MasterSheet!D:D, B2591, MasterSheet!H:H, C2591)</f>
        <v/>
      </c>
      <c r="H2591" s="28">
        <f>G2591*D2591</f>
        <v/>
      </c>
      <c r="I2591" s="30">
        <f>SUMIFS(MasterSheet!L:L, MasterSheet!B:B, A2591, MasterSheet!D:D, B2591, MasterSheet!H:H, C2591)</f>
        <v/>
      </c>
      <c r="J2591" s="30">
        <f>I2591*D2591</f>
        <v/>
      </c>
      <c r="K2591" s="23">
        <f>UPPER(VLOOKUP(C2591,MasterSheet!H:U,14,))</f>
        <v/>
      </c>
    </row>
    <row r="2592">
      <c r="A2592" s="23" t="inlineStr">
        <is>
          <t>EED118806</t>
        </is>
      </c>
      <c r="B2592" s="32" t="n">
        <v>45910</v>
      </c>
      <c r="C2592" s="23" t="n">
        <v>740811</v>
      </c>
      <c r="D2592" s="23">
        <f>_xlfn.XLOOKUP(C2592,MasterSheet!H:H,MasterSheet!F:F)</f>
        <v/>
      </c>
      <c r="E2592" s="24">
        <f>SUMIFS(MasterSheet!J:J, MasterSheet!B:B, A2592, MasterSheet!D:D, B2592, MasterSheet!H:H, C2592)</f>
        <v/>
      </c>
      <c r="F2592" s="24">
        <f>E2592*D2592</f>
        <v/>
      </c>
      <c r="G2592" s="28">
        <f>SUMIFS(MasterSheet!K:K, MasterSheet!B:B, A2592, MasterSheet!D:D, B2592, MasterSheet!H:H, C2592)</f>
        <v/>
      </c>
      <c r="H2592" s="28">
        <f>G2592*D2592</f>
        <v/>
      </c>
      <c r="I2592" s="30">
        <f>SUMIFS(MasterSheet!L:L, MasterSheet!B:B, A2592, MasterSheet!D:D, B2592, MasterSheet!H:H, C2592)</f>
        <v/>
      </c>
      <c r="J2592" s="30">
        <f>I2592*D2592</f>
        <v/>
      </c>
      <c r="K2592" s="23">
        <f>UPPER(VLOOKUP(C2592,MasterSheet!H:U,14,))</f>
        <v/>
      </c>
    </row>
    <row r="2593">
      <c r="A2593" s="23" t="inlineStr">
        <is>
          <t>EED118806</t>
        </is>
      </c>
      <c r="B2593" s="32" t="n">
        <v>45910</v>
      </c>
      <c r="C2593" s="23" t="n">
        <v>741094</v>
      </c>
      <c r="D2593" s="23">
        <f>_xlfn.XLOOKUP(C2593,MasterSheet!H:H,MasterSheet!F:F)</f>
        <v/>
      </c>
      <c r="E2593" s="24">
        <f>SUMIFS(MasterSheet!J:J, MasterSheet!B:B, A2593, MasterSheet!D:D, B2593, MasterSheet!H:H, C2593)</f>
        <v/>
      </c>
      <c r="F2593" s="24">
        <f>E2593*D2593</f>
        <v/>
      </c>
      <c r="G2593" s="28">
        <f>SUMIFS(MasterSheet!K:K, MasterSheet!B:B, A2593, MasterSheet!D:D, B2593, MasterSheet!H:H, C2593)</f>
        <v/>
      </c>
      <c r="H2593" s="28">
        <f>G2593*D2593</f>
        <v/>
      </c>
      <c r="I2593" s="30">
        <f>SUMIFS(MasterSheet!L:L, MasterSheet!B:B, A2593, MasterSheet!D:D, B2593, MasterSheet!H:H, C2593)</f>
        <v/>
      </c>
      <c r="J2593" s="30">
        <f>I2593*D2593</f>
        <v/>
      </c>
      <c r="K2593" s="23">
        <f>UPPER(VLOOKUP(C2593,MasterSheet!H:U,14,))</f>
        <v/>
      </c>
    </row>
    <row r="2594">
      <c r="A2594" s="23" t="inlineStr">
        <is>
          <t>EED118806</t>
        </is>
      </c>
      <c r="B2594" s="32" t="n">
        <v>45910</v>
      </c>
      <c r="C2594" s="23" t="n">
        <v>741095</v>
      </c>
      <c r="D2594" s="23">
        <f>_xlfn.XLOOKUP(C2594,MasterSheet!H:H,MasterSheet!F:F)</f>
        <v/>
      </c>
      <c r="E2594" s="24">
        <f>SUMIFS(MasterSheet!J:J, MasterSheet!B:B, A2594, MasterSheet!D:D, B2594, MasterSheet!H:H, C2594)</f>
        <v/>
      </c>
      <c r="F2594" s="24">
        <f>E2594*D2594</f>
        <v/>
      </c>
      <c r="G2594" s="28">
        <f>SUMIFS(MasterSheet!K:K, MasterSheet!B:B, A2594, MasterSheet!D:D, B2594, MasterSheet!H:H, C2594)</f>
        <v/>
      </c>
      <c r="H2594" s="28">
        <f>G2594*D2594</f>
        <v/>
      </c>
      <c r="I2594" s="30">
        <f>SUMIFS(MasterSheet!L:L, MasterSheet!B:B, A2594, MasterSheet!D:D, B2594, MasterSheet!H:H, C2594)</f>
        <v/>
      </c>
      <c r="J2594" s="30">
        <f>I2594*D2594</f>
        <v/>
      </c>
      <c r="K2594" s="23">
        <f>UPPER(VLOOKUP(C2594,MasterSheet!H:U,14,))</f>
        <v/>
      </c>
    </row>
    <row r="2595">
      <c r="A2595" s="23" t="inlineStr">
        <is>
          <t>EED118806</t>
        </is>
      </c>
      <c r="B2595" s="32" t="n">
        <v>45910</v>
      </c>
      <c r="C2595" s="23" t="n">
        <v>741096</v>
      </c>
      <c r="D2595" s="23">
        <f>_xlfn.XLOOKUP(C2595,MasterSheet!H:H,MasterSheet!F:F)</f>
        <v/>
      </c>
      <c r="E2595" s="24">
        <f>SUMIFS(MasterSheet!J:J, MasterSheet!B:B, A2595, MasterSheet!D:D, B2595, MasterSheet!H:H, C2595)</f>
        <v/>
      </c>
      <c r="F2595" s="24">
        <f>E2595*D2595</f>
        <v/>
      </c>
      <c r="G2595" s="28">
        <f>SUMIFS(MasterSheet!K:K, MasterSheet!B:B, A2595, MasterSheet!D:D, B2595, MasterSheet!H:H, C2595)</f>
        <v/>
      </c>
      <c r="H2595" s="28">
        <f>G2595*D2595</f>
        <v/>
      </c>
      <c r="I2595" s="30">
        <f>SUMIFS(MasterSheet!L:L, MasterSheet!B:B, A2595, MasterSheet!D:D, B2595, MasterSheet!H:H, C2595)</f>
        <v/>
      </c>
      <c r="J2595" s="30">
        <f>I2595*D2595</f>
        <v/>
      </c>
      <c r="K2595" s="23">
        <f>UPPER(VLOOKUP(C2595,MasterSheet!H:U,14,))</f>
        <v/>
      </c>
    </row>
    <row r="2596">
      <c r="A2596" s="23" t="inlineStr">
        <is>
          <t>EED118806</t>
        </is>
      </c>
      <c r="B2596" s="32" t="n">
        <v>45910</v>
      </c>
      <c r="C2596" s="23" t="n">
        <v>741100</v>
      </c>
      <c r="D2596" s="23">
        <f>_xlfn.XLOOKUP(C2596,MasterSheet!H:H,MasterSheet!F:F)</f>
        <v/>
      </c>
      <c r="E2596" s="24">
        <f>SUMIFS(MasterSheet!J:J, MasterSheet!B:B, A2596, MasterSheet!D:D, B2596, MasterSheet!H:H, C2596)</f>
        <v/>
      </c>
      <c r="F2596" s="24">
        <f>E2596*D2596</f>
        <v/>
      </c>
      <c r="G2596" s="28">
        <f>SUMIFS(MasterSheet!K:K, MasterSheet!B:B, A2596, MasterSheet!D:D, B2596, MasterSheet!H:H, C2596)</f>
        <v/>
      </c>
      <c r="H2596" s="28">
        <f>G2596*D2596</f>
        <v/>
      </c>
      <c r="I2596" s="30">
        <f>SUMIFS(MasterSheet!L:L, MasterSheet!B:B, A2596, MasterSheet!D:D, B2596, MasterSheet!H:H, C2596)</f>
        <v/>
      </c>
      <c r="J2596" s="30">
        <f>I2596*D2596</f>
        <v/>
      </c>
      <c r="K2596" s="23">
        <f>UPPER(VLOOKUP(C2596,MasterSheet!H:U,14,))</f>
        <v/>
      </c>
    </row>
    <row r="2597">
      <c r="A2597" s="23" t="inlineStr">
        <is>
          <t>EED118806</t>
        </is>
      </c>
      <c r="B2597" s="32" t="n">
        <v>45910</v>
      </c>
      <c r="C2597" s="23" t="n">
        <v>741101</v>
      </c>
      <c r="D2597" s="23">
        <f>_xlfn.XLOOKUP(C2597,MasterSheet!H:H,MasterSheet!F:F)</f>
        <v/>
      </c>
      <c r="E2597" s="24">
        <f>SUMIFS(MasterSheet!J:J, MasterSheet!B:B, A2597, MasterSheet!D:D, B2597, MasterSheet!H:H, C2597)</f>
        <v/>
      </c>
      <c r="F2597" s="24">
        <f>E2597*D2597</f>
        <v/>
      </c>
      <c r="G2597" s="28">
        <f>SUMIFS(MasterSheet!K:K, MasterSheet!B:B, A2597, MasterSheet!D:D, B2597, MasterSheet!H:H, C2597)</f>
        <v/>
      </c>
      <c r="H2597" s="28">
        <f>G2597*D2597</f>
        <v/>
      </c>
      <c r="I2597" s="30">
        <f>SUMIFS(MasterSheet!L:L, MasterSheet!B:B, A2597, MasterSheet!D:D, B2597, MasterSheet!H:H, C2597)</f>
        <v/>
      </c>
      <c r="J2597" s="30">
        <f>I2597*D2597</f>
        <v/>
      </c>
      <c r="K2597" s="23">
        <f>UPPER(VLOOKUP(C2597,MasterSheet!H:U,14,))</f>
        <v/>
      </c>
    </row>
    <row r="2598">
      <c r="A2598" s="23" t="inlineStr">
        <is>
          <t>EED118806</t>
        </is>
      </c>
      <c r="B2598" s="32" t="n">
        <v>45910</v>
      </c>
      <c r="C2598" s="23" t="n">
        <v>741105</v>
      </c>
      <c r="D2598" s="23">
        <f>_xlfn.XLOOKUP(C2598,MasterSheet!H:H,MasterSheet!F:F)</f>
        <v/>
      </c>
      <c r="E2598" s="24">
        <f>SUMIFS(MasterSheet!J:J, MasterSheet!B:B, A2598, MasterSheet!D:D, B2598, MasterSheet!H:H, C2598)</f>
        <v/>
      </c>
      <c r="F2598" s="24">
        <f>E2598*D2598</f>
        <v/>
      </c>
      <c r="G2598" s="28">
        <f>SUMIFS(MasterSheet!K:K, MasterSheet!B:B, A2598, MasterSheet!D:D, B2598, MasterSheet!H:H, C2598)</f>
        <v/>
      </c>
      <c r="H2598" s="28">
        <f>G2598*D2598</f>
        <v/>
      </c>
      <c r="I2598" s="30">
        <f>SUMIFS(MasterSheet!L:L, MasterSheet!B:B, A2598, MasterSheet!D:D, B2598, MasterSheet!H:H, C2598)</f>
        <v/>
      </c>
      <c r="J2598" s="30">
        <f>I2598*D2598</f>
        <v/>
      </c>
      <c r="K2598" s="23">
        <f>UPPER(VLOOKUP(C2598,MasterSheet!H:U,14,))</f>
        <v/>
      </c>
    </row>
    <row r="2599">
      <c r="A2599" s="23" t="inlineStr">
        <is>
          <t>EED118806</t>
        </is>
      </c>
      <c r="B2599" s="32" t="n">
        <v>45910</v>
      </c>
      <c r="C2599" s="23" t="n">
        <v>741108</v>
      </c>
      <c r="D2599" s="23">
        <f>_xlfn.XLOOKUP(C2599,MasterSheet!H:H,MasterSheet!F:F)</f>
        <v/>
      </c>
      <c r="E2599" s="24">
        <f>SUMIFS(MasterSheet!J:J, MasterSheet!B:B, A2599, MasterSheet!D:D, B2599, MasterSheet!H:H, C2599)</f>
        <v/>
      </c>
      <c r="F2599" s="24">
        <f>E2599*D2599</f>
        <v/>
      </c>
      <c r="G2599" s="28">
        <f>SUMIFS(MasterSheet!K:K, MasterSheet!B:B, A2599, MasterSheet!D:D, B2599, MasterSheet!H:H, C2599)</f>
        <v/>
      </c>
      <c r="H2599" s="28">
        <f>G2599*D2599</f>
        <v/>
      </c>
      <c r="I2599" s="30">
        <f>SUMIFS(MasterSheet!L:L, MasterSheet!B:B, A2599, MasterSheet!D:D, B2599, MasterSheet!H:H, C2599)</f>
        <v/>
      </c>
      <c r="J2599" s="30">
        <f>I2599*D2599</f>
        <v/>
      </c>
      <c r="K2599" s="23">
        <f>UPPER(VLOOKUP(C2599,MasterSheet!H:U,14,))</f>
        <v/>
      </c>
    </row>
    <row r="2600">
      <c r="A2600" s="23" t="inlineStr">
        <is>
          <t>EED118806</t>
        </is>
      </c>
      <c r="B2600" s="32" t="n">
        <v>45910</v>
      </c>
      <c r="C2600" s="23" t="n">
        <v>741114</v>
      </c>
      <c r="D2600" s="23">
        <f>_xlfn.XLOOKUP(C2600,MasterSheet!H:H,MasterSheet!F:F)</f>
        <v/>
      </c>
      <c r="E2600" s="24">
        <f>SUMIFS(MasterSheet!J:J, MasterSheet!B:B, A2600, MasterSheet!D:D, B2600, MasterSheet!H:H, C2600)</f>
        <v/>
      </c>
      <c r="F2600" s="24">
        <f>E2600*D2600</f>
        <v/>
      </c>
      <c r="G2600" s="28">
        <f>SUMIFS(MasterSheet!K:K, MasterSheet!B:B, A2600, MasterSheet!D:D, B2600, MasterSheet!H:H, C2600)</f>
        <v/>
      </c>
      <c r="H2600" s="28">
        <f>G2600*D2600</f>
        <v/>
      </c>
      <c r="I2600" s="30">
        <f>SUMIFS(MasterSheet!L:L, MasterSheet!B:B, A2600, MasterSheet!D:D, B2600, MasterSheet!H:H, C2600)</f>
        <v/>
      </c>
      <c r="J2600" s="30">
        <f>I2600*D2600</f>
        <v/>
      </c>
      <c r="K2600" s="23">
        <f>UPPER(VLOOKUP(C2600,MasterSheet!H:U,14,))</f>
        <v/>
      </c>
    </row>
    <row r="2601">
      <c r="A2601" s="23" t="inlineStr">
        <is>
          <t>EED118806</t>
        </is>
      </c>
      <c r="B2601" s="32" t="n">
        <v>45910</v>
      </c>
      <c r="C2601" s="23" t="n">
        <v>741121</v>
      </c>
      <c r="D2601" s="23">
        <f>_xlfn.XLOOKUP(C2601,MasterSheet!H:H,MasterSheet!F:F)</f>
        <v/>
      </c>
      <c r="E2601" s="24">
        <f>SUMIFS(MasterSheet!J:J, MasterSheet!B:B, A2601, MasterSheet!D:D, B2601, MasterSheet!H:H, C2601)</f>
        <v/>
      </c>
      <c r="F2601" s="24">
        <f>E2601*D2601</f>
        <v/>
      </c>
      <c r="G2601" s="28">
        <f>SUMIFS(MasterSheet!K:K, MasterSheet!B:B, A2601, MasterSheet!D:D, B2601, MasterSheet!H:H, C2601)</f>
        <v/>
      </c>
      <c r="H2601" s="28">
        <f>G2601*D2601</f>
        <v/>
      </c>
      <c r="I2601" s="30">
        <f>SUMIFS(MasterSheet!L:L, MasterSheet!B:B, A2601, MasterSheet!D:D, B2601, MasterSheet!H:H, C2601)</f>
        <v/>
      </c>
      <c r="J2601" s="30">
        <f>I2601*D2601</f>
        <v/>
      </c>
      <c r="K2601" s="23">
        <f>UPPER(VLOOKUP(C2601,MasterSheet!H:U,14,))</f>
        <v/>
      </c>
    </row>
    <row r="2602">
      <c r="A2602" s="23" t="inlineStr">
        <is>
          <t>EED118806</t>
        </is>
      </c>
      <c r="B2602" s="32" t="n">
        <v>45910</v>
      </c>
      <c r="C2602" s="23" t="n">
        <v>741146</v>
      </c>
      <c r="D2602" s="23">
        <f>_xlfn.XLOOKUP(C2602,MasterSheet!H:H,MasterSheet!F:F)</f>
        <v/>
      </c>
      <c r="E2602" s="24">
        <f>SUMIFS(MasterSheet!J:J, MasterSheet!B:B, A2602, MasterSheet!D:D, B2602, MasterSheet!H:H, C2602)</f>
        <v/>
      </c>
      <c r="F2602" s="24">
        <f>E2602*D2602</f>
        <v/>
      </c>
      <c r="G2602" s="28">
        <f>SUMIFS(MasterSheet!K:K, MasterSheet!B:B, A2602, MasterSheet!D:D, B2602, MasterSheet!H:H, C2602)</f>
        <v/>
      </c>
      <c r="H2602" s="28">
        <f>G2602*D2602</f>
        <v/>
      </c>
      <c r="I2602" s="30">
        <f>SUMIFS(MasterSheet!L:L, MasterSheet!B:B, A2602, MasterSheet!D:D, B2602, MasterSheet!H:H, C2602)</f>
        <v/>
      </c>
      <c r="J2602" s="30">
        <f>I2602*D2602</f>
        <v/>
      </c>
      <c r="K2602" s="23">
        <f>UPPER(VLOOKUP(C2602,MasterSheet!H:U,14,))</f>
        <v/>
      </c>
    </row>
    <row r="2603">
      <c r="A2603" s="23" t="inlineStr">
        <is>
          <t>EED118806</t>
        </is>
      </c>
      <c r="B2603" s="32" t="n">
        <v>45910</v>
      </c>
      <c r="C2603" s="23" t="n">
        <v>769404</v>
      </c>
      <c r="D2603" s="23">
        <f>_xlfn.XLOOKUP(C2603,MasterSheet!H:H,MasterSheet!F:F)</f>
        <v/>
      </c>
      <c r="E2603" s="24">
        <f>SUMIFS(MasterSheet!J:J, MasterSheet!B:B, A2603, MasterSheet!D:D, B2603, MasterSheet!H:H, C2603)</f>
        <v/>
      </c>
      <c r="F2603" s="24">
        <f>E2603*D2603</f>
        <v/>
      </c>
      <c r="G2603" s="28">
        <f>SUMIFS(MasterSheet!K:K, MasterSheet!B:B, A2603, MasterSheet!D:D, B2603, MasterSheet!H:H, C2603)</f>
        <v/>
      </c>
      <c r="H2603" s="28">
        <f>G2603*D2603</f>
        <v/>
      </c>
      <c r="I2603" s="30">
        <f>SUMIFS(MasterSheet!L:L, MasterSheet!B:B, A2603, MasterSheet!D:D, B2603, MasterSheet!H:H, C2603)</f>
        <v/>
      </c>
      <c r="J2603" s="30">
        <f>I2603*D2603</f>
        <v/>
      </c>
      <c r="K2603" s="23">
        <f>UPPER(VLOOKUP(C2603,MasterSheet!H:U,14,))</f>
        <v/>
      </c>
    </row>
    <row r="2604">
      <c r="A2604" s="23" t="inlineStr">
        <is>
          <t>EED118806</t>
        </is>
      </c>
      <c r="B2604" s="32" t="n">
        <v>45910</v>
      </c>
      <c r="C2604" s="23" t="n">
        <v>902602</v>
      </c>
      <c r="D2604" s="23">
        <f>_xlfn.XLOOKUP(C2604,MasterSheet!H:H,MasterSheet!F:F)</f>
        <v/>
      </c>
      <c r="E2604" s="24">
        <f>SUMIFS(MasterSheet!J:J, MasterSheet!B:B, A2604, MasterSheet!D:D, B2604, MasterSheet!H:H, C2604)</f>
        <v/>
      </c>
      <c r="F2604" s="24">
        <f>E2604*D2604</f>
        <v/>
      </c>
      <c r="G2604" s="28">
        <f>SUMIFS(MasterSheet!K:K, MasterSheet!B:B, A2604, MasterSheet!D:D, B2604, MasterSheet!H:H, C2604)</f>
        <v/>
      </c>
      <c r="H2604" s="28">
        <f>G2604*D2604</f>
        <v/>
      </c>
      <c r="I2604" s="30">
        <f>SUMIFS(MasterSheet!L:L, MasterSheet!B:B, A2604, MasterSheet!D:D, B2604, MasterSheet!H:H, C2604)</f>
        <v/>
      </c>
      <c r="J2604" s="30">
        <f>I2604*D2604</f>
        <v/>
      </c>
      <c r="K2604" s="23">
        <f>UPPER(VLOOKUP(C2604,MasterSheet!H:U,14,))</f>
        <v/>
      </c>
    </row>
    <row r="2605">
      <c r="A2605" s="23" t="inlineStr">
        <is>
          <t>EED118806</t>
        </is>
      </c>
      <c r="B2605" s="32" t="n">
        <v>45910</v>
      </c>
      <c r="C2605" s="23" t="n">
        <v>926506</v>
      </c>
      <c r="D2605" s="23">
        <f>_xlfn.XLOOKUP(C2605,MasterSheet!H:H,MasterSheet!F:F)</f>
        <v/>
      </c>
      <c r="E2605" s="24">
        <f>SUMIFS(MasterSheet!J:J, MasterSheet!B:B, A2605, MasterSheet!D:D, B2605, MasterSheet!H:H, C2605)</f>
        <v/>
      </c>
      <c r="F2605" s="24">
        <f>E2605*D2605</f>
        <v/>
      </c>
      <c r="G2605" s="28">
        <f>SUMIFS(MasterSheet!K:K, MasterSheet!B:B, A2605, MasterSheet!D:D, B2605, MasterSheet!H:H, C2605)</f>
        <v/>
      </c>
      <c r="H2605" s="28">
        <f>G2605*D2605</f>
        <v/>
      </c>
      <c r="I2605" s="30">
        <f>SUMIFS(MasterSheet!L:L, MasterSheet!B:B, A2605, MasterSheet!D:D, B2605, MasterSheet!H:H, C2605)</f>
        <v/>
      </c>
      <c r="J2605" s="30">
        <f>I2605*D2605</f>
        <v/>
      </c>
      <c r="K2605" s="23">
        <f>UPPER(VLOOKUP(C2605,MasterSheet!H:U,14,))</f>
        <v/>
      </c>
    </row>
    <row r="2606">
      <c r="A2606" s="23" t="inlineStr">
        <is>
          <t>TPC/25-26/00434</t>
        </is>
      </c>
      <c r="B2606" s="32" t="n">
        <v>45911</v>
      </c>
      <c r="C2606" s="23" t="inlineStr">
        <is>
          <t>S1141</t>
        </is>
      </c>
      <c r="D2606" s="23">
        <f>_xlfn.XLOOKUP(C2606,MasterSheet!H:H,MasterSheet!F:F)</f>
        <v/>
      </c>
      <c r="E2606" s="24">
        <f>SUMIFS(MasterSheet!J:J, MasterSheet!B:B, A2606, MasterSheet!D:D, B2606, MasterSheet!H:H, C2606)</f>
        <v/>
      </c>
      <c r="F2606" s="24">
        <f>E2606*D2606</f>
        <v/>
      </c>
      <c r="G2606" s="28">
        <f>SUMIFS(MasterSheet!K:K, MasterSheet!B:B, A2606, MasterSheet!D:D, B2606, MasterSheet!H:H, C2606)</f>
        <v/>
      </c>
      <c r="H2606" s="28">
        <f>G2606*D2606</f>
        <v/>
      </c>
      <c r="I2606" s="30">
        <f>SUMIFS(MasterSheet!L:L, MasterSheet!B:B, A2606, MasterSheet!D:D, B2606, MasterSheet!H:H, C2606)</f>
        <v/>
      </c>
      <c r="J2606" s="30">
        <f>I2606*D2606</f>
        <v/>
      </c>
      <c r="K2606" s="23">
        <f>UPPER(VLOOKUP(C2606,MasterSheet!H:U,14,))</f>
        <v/>
      </c>
    </row>
    <row r="2607">
      <c r="A2607" s="23" t="inlineStr">
        <is>
          <t>TPC/25-26/00434</t>
        </is>
      </c>
      <c r="B2607" s="32" t="n">
        <v>45911</v>
      </c>
      <c r="C2607" s="23" t="inlineStr">
        <is>
          <t>S7459</t>
        </is>
      </c>
      <c r="D2607" s="23">
        <f>_xlfn.XLOOKUP(C2607,MasterSheet!H:H,MasterSheet!F:F)</f>
        <v/>
      </c>
      <c r="E2607" s="24">
        <f>SUMIFS(MasterSheet!J:J, MasterSheet!B:B, A2607, MasterSheet!D:D, B2607, MasterSheet!H:H, C2607)</f>
        <v/>
      </c>
      <c r="F2607" s="24">
        <f>E2607*D2607</f>
        <v/>
      </c>
      <c r="G2607" s="28">
        <f>SUMIFS(MasterSheet!K:K, MasterSheet!B:B, A2607, MasterSheet!D:D, B2607, MasterSheet!H:H, C2607)</f>
        <v/>
      </c>
      <c r="H2607" s="28">
        <f>G2607*D2607</f>
        <v/>
      </c>
      <c r="I2607" s="30">
        <f>SUMIFS(MasterSheet!L:L, MasterSheet!B:B, A2607, MasterSheet!D:D, B2607, MasterSheet!H:H, C2607)</f>
        <v/>
      </c>
      <c r="J2607" s="30">
        <f>I2607*D2607</f>
        <v/>
      </c>
      <c r="K2607" s="23">
        <f>UPPER(VLOOKUP(C2607,MasterSheet!H:U,14,))</f>
        <v/>
      </c>
    </row>
    <row r="2608">
      <c r="A2608" s="23" t="n">
        <v>338804</v>
      </c>
      <c r="B2608" s="32" t="n">
        <v>45911</v>
      </c>
      <c r="C2608" s="23" t="inlineStr">
        <is>
          <t>0100-01</t>
        </is>
      </c>
      <c r="D2608" s="23">
        <f>_xlfn.XLOOKUP(C2608,MasterSheet!H:H,MasterSheet!F:F)</f>
        <v/>
      </c>
      <c r="E2608" s="24">
        <f>SUMIFS(MasterSheet!J:J, MasterSheet!B:B, A2608, MasterSheet!D:D, B2608, MasterSheet!H:H, C2608)</f>
        <v/>
      </c>
      <c r="F2608" s="24">
        <f>E2608*D2608</f>
        <v/>
      </c>
      <c r="G2608" s="28">
        <f>SUMIFS(MasterSheet!K:K, MasterSheet!B:B, A2608, MasterSheet!D:D, B2608, MasterSheet!H:H, C2608)</f>
        <v/>
      </c>
      <c r="H2608" s="28">
        <f>G2608*D2608</f>
        <v/>
      </c>
      <c r="I2608" s="30">
        <f>SUMIFS(MasterSheet!L:L, MasterSheet!B:B, A2608, MasterSheet!D:D, B2608, MasterSheet!H:H, C2608)</f>
        <v/>
      </c>
      <c r="J2608" s="30">
        <f>I2608*D2608</f>
        <v/>
      </c>
      <c r="K2608" s="23">
        <f>UPPER(VLOOKUP(C2608,MasterSheet!H:U,14,))</f>
        <v/>
      </c>
    </row>
    <row r="2609">
      <c r="A2609" s="23" t="n">
        <v>338804</v>
      </c>
      <c r="B2609" s="32" t="n">
        <v>45911</v>
      </c>
      <c r="C2609" s="23" t="inlineStr">
        <is>
          <t>2030-31</t>
        </is>
      </c>
      <c r="D2609" s="23">
        <f>_xlfn.XLOOKUP(C2609,MasterSheet!H:H,MasterSheet!F:F)</f>
        <v/>
      </c>
      <c r="E2609" s="24">
        <f>SUMIFS(MasterSheet!J:J, MasterSheet!B:B, A2609, MasterSheet!D:D, B2609, MasterSheet!H:H, C2609)</f>
        <v/>
      </c>
      <c r="F2609" s="24">
        <f>E2609*D2609</f>
        <v/>
      </c>
      <c r="G2609" s="28">
        <f>SUMIFS(MasterSheet!K:K, MasterSheet!B:B, A2609, MasterSheet!D:D, B2609, MasterSheet!H:H, C2609)</f>
        <v/>
      </c>
      <c r="H2609" s="28">
        <f>G2609*D2609</f>
        <v/>
      </c>
      <c r="I2609" s="30">
        <f>SUMIFS(MasterSheet!L:L, MasterSheet!B:B, A2609, MasterSheet!D:D, B2609, MasterSheet!H:H, C2609)</f>
        <v/>
      </c>
      <c r="J2609" s="30">
        <f>I2609*D2609</f>
        <v/>
      </c>
      <c r="K2609" s="23">
        <f>UPPER(VLOOKUP(C2609,MasterSheet!H:U,14,))</f>
        <v/>
      </c>
    </row>
    <row r="2610">
      <c r="A2610" s="23" t="inlineStr">
        <is>
          <t>Return From IGIB</t>
        </is>
      </c>
      <c r="B2610" s="32" t="n">
        <v>45911</v>
      </c>
      <c r="C2610" s="23" t="n">
        <v>421101</v>
      </c>
      <c r="D2610" s="23">
        <f>_xlfn.XLOOKUP(C2610,MasterSheet!H:H,MasterSheet!F:F)</f>
        <v/>
      </c>
      <c r="E2610" s="24">
        <f>SUMIFS(MasterSheet!J:J, MasterSheet!B:B, A2610, MasterSheet!D:D, B2610, MasterSheet!H:H, C2610)</f>
        <v/>
      </c>
      <c r="F2610" s="24">
        <f>E2610*D2610</f>
        <v/>
      </c>
      <c r="G2610" s="28">
        <f>SUMIFS(MasterSheet!K:K, MasterSheet!B:B, A2610, MasterSheet!D:D, B2610, MasterSheet!H:H, C2610)</f>
        <v/>
      </c>
      <c r="H2610" s="28">
        <f>G2610*D2610</f>
        <v/>
      </c>
      <c r="I2610" s="30">
        <f>SUMIFS(MasterSheet!L:L, MasterSheet!B:B, A2610, MasterSheet!D:D, B2610, MasterSheet!H:H, C2610)</f>
        <v/>
      </c>
      <c r="J2610" s="30">
        <f>I2610*D2610</f>
        <v/>
      </c>
      <c r="K2610" s="23">
        <f>UPPER(VLOOKUP(C2610,MasterSheet!H:U,14,))</f>
        <v/>
      </c>
    </row>
    <row r="2611">
      <c r="A2611" s="23" t="inlineStr">
        <is>
          <t>Return From IGIB</t>
        </is>
      </c>
      <c r="B2611" s="32" t="n">
        <v>45911</v>
      </c>
      <c r="C2611" s="23" t="n">
        <v>424602</v>
      </c>
      <c r="D2611" s="23">
        <f>_xlfn.XLOOKUP(C2611,MasterSheet!H:H,MasterSheet!F:F)</f>
        <v/>
      </c>
      <c r="E2611" s="24">
        <f>SUMIFS(MasterSheet!J:J, MasterSheet!B:B, A2611, MasterSheet!D:D, B2611, MasterSheet!H:H, C2611)</f>
        <v/>
      </c>
      <c r="F2611" s="24">
        <f>E2611*D2611</f>
        <v/>
      </c>
      <c r="G2611" s="28">
        <f>SUMIFS(MasterSheet!K:K, MasterSheet!B:B, A2611, MasterSheet!D:D, B2611, MasterSheet!H:H, C2611)</f>
        <v/>
      </c>
      <c r="H2611" s="28">
        <f>G2611*D2611</f>
        <v/>
      </c>
      <c r="I2611" s="30">
        <f>SUMIFS(MasterSheet!L:L, MasterSheet!B:B, A2611, MasterSheet!D:D, B2611, MasterSheet!H:H, C2611)</f>
        <v/>
      </c>
      <c r="J2611" s="30">
        <f>I2611*D2611</f>
        <v/>
      </c>
      <c r="K2611" s="23">
        <f>UPPER(VLOOKUP(C2611,MasterSheet!H:U,14,))</f>
        <v/>
      </c>
    </row>
    <row r="2612">
      <c r="A2612" s="23" t="inlineStr">
        <is>
          <t>Return From IGIB</t>
        </is>
      </c>
      <c r="B2612" s="32" t="n">
        <v>45911</v>
      </c>
      <c r="C2612" s="23" t="n">
        <v>420301</v>
      </c>
      <c r="D2612" s="23">
        <f>_xlfn.XLOOKUP(C2612,MasterSheet!H:H,MasterSheet!F:F)</f>
        <v/>
      </c>
      <c r="E2612" s="24">
        <f>SUMIFS(MasterSheet!J:J, MasterSheet!B:B, A2612, MasterSheet!D:D, B2612, MasterSheet!H:H, C2612)</f>
        <v/>
      </c>
      <c r="F2612" s="24">
        <f>E2612*D2612</f>
        <v/>
      </c>
      <c r="G2612" s="28">
        <f>SUMIFS(MasterSheet!K:K, MasterSheet!B:B, A2612, MasterSheet!D:D, B2612, MasterSheet!H:H, C2612)</f>
        <v/>
      </c>
      <c r="H2612" s="28">
        <f>G2612*D2612</f>
        <v/>
      </c>
      <c r="I2612" s="30">
        <f>SUMIFS(MasterSheet!L:L, MasterSheet!B:B, A2612, MasterSheet!D:D, B2612, MasterSheet!H:H, C2612)</f>
        <v/>
      </c>
      <c r="J2612" s="30">
        <f>I2612*D2612</f>
        <v/>
      </c>
      <c r="K2612" s="23">
        <f>UPPER(VLOOKUP(C2612,MasterSheet!H:U,14,))</f>
        <v/>
      </c>
    </row>
    <row r="2613">
      <c r="A2613" s="23" t="inlineStr">
        <is>
          <t>Return From IGIB</t>
        </is>
      </c>
      <c r="B2613" s="32" t="n">
        <v>45911</v>
      </c>
      <c r="C2613" s="23" t="n">
        <v>420801</v>
      </c>
      <c r="D2613" s="23">
        <f>_xlfn.XLOOKUP(C2613,MasterSheet!H:H,MasterSheet!F:F)</f>
        <v/>
      </c>
      <c r="E2613" s="24">
        <f>SUMIFS(MasterSheet!J:J, MasterSheet!B:B, A2613, MasterSheet!D:D, B2613, MasterSheet!H:H, C2613)</f>
        <v/>
      </c>
      <c r="F2613" s="24">
        <f>E2613*D2613</f>
        <v/>
      </c>
      <c r="G2613" s="28">
        <f>SUMIFS(MasterSheet!K:K, MasterSheet!B:B, A2613, MasterSheet!D:D, B2613, MasterSheet!H:H, C2613)</f>
        <v/>
      </c>
      <c r="H2613" s="28">
        <f>G2613*D2613</f>
        <v/>
      </c>
      <c r="I2613" s="30">
        <f>SUMIFS(MasterSheet!L:L, MasterSheet!B:B, A2613, MasterSheet!D:D, B2613, MasterSheet!H:H, C2613)</f>
        <v/>
      </c>
      <c r="J2613" s="30">
        <f>I2613*D2613</f>
        <v/>
      </c>
      <c r="K2613" s="23">
        <f>UPPER(VLOOKUP(C2613,MasterSheet!H:U,14,))</f>
        <v/>
      </c>
    </row>
    <row r="2614">
      <c r="A2614" s="23" t="n">
        <v>20914</v>
      </c>
      <c r="B2614" s="32" t="n">
        <v>45912</v>
      </c>
      <c r="C2614" s="23" t="inlineStr">
        <is>
          <t>BK011P</t>
        </is>
      </c>
      <c r="D2614" s="23">
        <f>_xlfn.XLOOKUP(C2614,MasterSheet!H:H,MasterSheet!F:F)</f>
        <v/>
      </c>
      <c r="E2614" s="24">
        <f>SUMIFS(MasterSheet!J:J, MasterSheet!B:B, A2614, MasterSheet!D:D, B2614, MasterSheet!H:H, C2614)</f>
        <v/>
      </c>
      <c r="F2614" s="24">
        <f>E2614*D2614</f>
        <v/>
      </c>
      <c r="G2614" s="28">
        <f>SUMIFS(MasterSheet!K:K, MasterSheet!B:B, A2614, MasterSheet!D:D, B2614, MasterSheet!H:H, C2614)</f>
        <v/>
      </c>
      <c r="H2614" s="28">
        <f>G2614*D2614</f>
        <v/>
      </c>
      <c r="I2614" s="30">
        <f>SUMIFS(MasterSheet!L:L, MasterSheet!B:B, A2614, MasterSheet!D:D, B2614, MasterSheet!H:H, C2614)</f>
        <v/>
      </c>
      <c r="J2614" s="30">
        <f>I2614*D2614</f>
        <v/>
      </c>
      <c r="K2614" s="23">
        <f>UPPER(VLOOKUP(C2614,MasterSheet!H:U,14,))</f>
        <v/>
      </c>
    </row>
    <row r="2615">
      <c r="A2615" s="23" t="inlineStr">
        <is>
          <t>INV250910-002</t>
        </is>
      </c>
      <c r="B2615" s="32" t="n">
        <v>45912</v>
      </c>
      <c r="C2615" s="23" t="inlineStr">
        <is>
          <t>T60151</t>
        </is>
      </c>
      <c r="D2615" s="23">
        <f>_xlfn.XLOOKUP(C2615,MasterSheet!H:H,MasterSheet!F:F)</f>
        <v/>
      </c>
      <c r="E2615" s="24">
        <f>SUMIFS(MasterSheet!J:J, MasterSheet!B:B, A2615, MasterSheet!D:D, B2615, MasterSheet!H:H, C2615)</f>
        <v/>
      </c>
      <c r="F2615" s="24">
        <f>E2615*D2615</f>
        <v/>
      </c>
      <c r="G2615" s="28">
        <f>SUMIFS(MasterSheet!K:K, MasterSheet!B:B, A2615, MasterSheet!D:D, B2615, MasterSheet!H:H, C2615)</f>
        <v/>
      </c>
      <c r="H2615" s="28">
        <f>G2615*D2615</f>
        <v/>
      </c>
      <c r="I2615" s="30">
        <f>SUMIFS(MasterSheet!L:L, MasterSheet!B:B, A2615, MasterSheet!D:D, B2615, MasterSheet!H:H, C2615)</f>
        <v/>
      </c>
      <c r="J2615" s="30">
        <f>I2615*D2615</f>
        <v/>
      </c>
      <c r="K2615" s="23">
        <f>UPPER(VLOOKUP(C2615,MasterSheet!H:U,14,))</f>
        <v/>
      </c>
    </row>
    <row r="2616">
      <c r="A2616" s="23" t="inlineStr">
        <is>
          <t>INV250910-002</t>
        </is>
      </c>
      <c r="B2616" s="32" t="n">
        <v>45912</v>
      </c>
      <c r="C2616" s="23" t="inlineStr">
        <is>
          <t>T12851</t>
        </is>
      </c>
      <c r="D2616" s="23">
        <f>_xlfn.XLOOKUP(C2616,MasterSheet!H:H,MasterSheet!F:F)</f>
        <v/>
      </c>
      <c r="E2616" s="24">
        <f>SUMIFS(MasterSheet!J:J, MasterSheet!B:B, A2616, MasterSheet!D:D, B2616, MasterSheet!H:H, C2616)</f>
        <v/>
      </c>
      <c r="F2616" s="24">
        <f>E2616*D2616</f>
        <v/>
      </c>
      <c r="G2616" s="28">
        <f>SUMIFS(MasterSheet!K:K, MasterSheet!B:B, A2616, MasterSheet!D:D, B2616, MasterSheet!H:H, C2616)</f>
        <v/>
      </c>
      <c r="H2616" s="28">
        <f>G2616*D2616</f>
        <v/>
      </c>
      <c r="I2616" s="30">
        <f>SUMIFS(MasterSheet!L:L, MasterSheet!B:B, A2616, MasterSheet!D:D, B2616, MasterSheet!H:H, C2616)</f>
        <v/>
      </c>
      <c r="J2616" s="30">
        <f>I2616*D2616</f>
        <v/>
      </c>
      <c r="K2616" s="23">
        <f>UPPER(VLOOKUP(C2616,MasterSheet!H:U,14,))</f>
        <v/>
      </c>
    </row>
    <row r="2617">
      <c r="A2617" s="23" t="inlineStr">
        <is>
          <t>INV250910-002</t>
        </is>
      </c>
      <c r="B2617" s="32" t="n">
        <v>45912</v>
      </c>
      <c r="C2617" s="23" t="inlineStr">
        <is>
          <t>TP1304</t>
        </is>
      </c>
      <c r="D2617" s="23">
        <f>_xlfn.XLOOKUP(C2617,MasterSheet!H:H,MasterSheet!F:F)</f>
        <v/>
      </c>
      <c r="E2617" s="24">
        <f>SUMIFS(MasterSheet!J:J, MasterSheet!B:B, A2617, MasterSheet!D:D, B2617, MasterSheet!H:H, C2617)</f>
        <v/>
      </c>
      <c r="F2617" s="24">
        <f>E2617*D2617</f>
        <v/>
      </c>
      <c r="G2617" s="28">
        <f>SUMIFS(MasterSheet!K:K, MasterSheet!B:B, A2617, MasterSheet!D:D, B2617, MasterSheet!H:H, C2617)</f>
        <v/>
      </c>
      <c r="H2617" s="28">
        <f>G2617*D2617</f>
        <v/>
      </c>
      <c r="I2617" s="30">
        <f>SUMIFS(MasterSheet!L:L, MasterSheet!B:B, A2617, MasterSheet!D:D, B2617, MasterSheet!H:H, C2617)</f>
        <v/>
      </c>
      <c r="J2617" s="30">
        <f>I2617*D2617</f>
        <v/>
      </c>
      <c r="K2617" s="23">
        <f>UPPER(VLOOKUP(C2617,MasterSheet!H:U,14,))</f>
        <v/>
      </c>
    </row>
    <row r="2618">
      <c r="A2618" s="23" t="inlineStr">
        <is>
          <t>INV250910-002</t>
        </is>
      </c>
      <c r="B2618" s="32" t="n">
        <v>45912</v>
      </c>
      <c r="C2618" s="23" t="inlineStr">
        <is>
          <t>T19562</t>
        </is>
      </c>
      <c r="D2618" s="23">
        <f>_xlfn.XLOOKUP(C2618,MasterSheet!H:H,MasterSheet!F:F)</f>
        <v/>
      </c>
      <c r="E2618" s="24">
        <f>SUMIFS(MasterSheet!J:J, MasterSheet!B:B, A2618, MasterSheet!D:D, B2618, MasterSheet!H:H, C2618)</f>
        <v/>
      </c>
      <c r="F2618" s="24">
        <f>E2618*D2618</f>
        <v/>
      </c>
      <c r="G2618" s="28">
        <f>SUMIFS(MasterSheet!K:K, MasterSheet!B:B, A2618, MasterSheet!D:D, B2618, MasterSheet!H:H, C2618)</f>
        <v/>
      </c>
      <c r="H2618" s="28">
        <f>G2618*D2618</f>
        <v/>
      </c>
      <c r="I2618" s="30">
        <f>SUMIFS(MasterSheet!L:L, MasterSheet!B:B, A2618, MasterSheet!D:D, B2618, MasterSheet!H:H, C2618)</f>
        <v/>
      </c>
      <c r="J2618" s="30">
        <f>I2618*D2618</f>
        <v/>
      </c>
      <c r="K2618" s="23">
        <f>UPPER(VLOOKUP(C2618,MasterSheet!H:U,14,))</f>
        <v/>
      </c>
    </row>
    <row r="2619">
      <c r="A2619" s="23" t="inlineStr">
        <is>
          <t>INV250910-003</t>
        </is>
      </c>
      <c r="B2619" s="32" t="n">
        <v>45912</v>
      </c>
      <c r="C2619" s="23" t="inlineStr">
        <is>
          <t>T9908</t>
        </is>
      </c>
      <c r="D2619" s="23">
        <f>_xlfn.XLOOKUP(C2619,MasterSheet!H:H,MasterSheet!F:F)</f>
        <v/>
      </c>
      <c r="E2619" s="24">
        <f>SUMIFS(MasterSheet!J:J, MasterSheet!B:B, A2619, MasterSheet!D:D, B2619, MasterSheet!H:H, C2619)</f>
        <v/>
      </c>
      <c r="F2619" s="24">
        <f>E2619*D2619</f>
        <v/>
      </c>
      <c r="G2619" s="28">
        <f>SUMIFS(MasterSheet!K:K, MasterSheet!B:B, A2619, MasterSheet!D:D, B2619, MasterSheet!H:H, C2619)</f>
        <v/>
      </c>
      <c r="H2619" s="28">
        <f>G2619*D2619</f>
        <v/>
      </c>
      <c r="I2619" s="30">
        <f>SUMIFS(MasterSheet!L:L, MasterSheet!B:B, A2619, MasterSheet!D:D, B2619, MasterSheet!H:H, C2619)</f>
        <v/>
      </c>
      <c r="J2619" s="30">
        <f>I2619*D2619</f>
        <v/>
      </c>
      <c r="K2619" s="23">
        <f>UPPER(VLOOKUP(C2619,MasterSheet!H:U,14,))</f>
        <v/>
      </c>
    </row>
    <row r="2620">
      <c r="A2620" s="23" t="inlineStr">
        <is>
          <t>INV250910-004</t>
        </is>
      </c>
      <c r="B2620" s="32" t="n">
        <v>45912</v>
      </c>
      <c r="C2620" s="23" t="inlineStr">
        <is>
          <t>T72033</t>
        </is>
      </c>
      <c r="D2620" s="23">
        <f>_xlfn.XLOOKUP(C2620,MasterSheet!H:H,MasterSheet!F:F)</f>
        <v/>
      </c>
      <c r="E2620" s="24">
        <f>SUMIFS(MasterSheet!J:J, MasterSheet!B:B, A2620, MasterSheet!D:D, B2620, MasterSheet!H:H, C2620)</f>
        <v/>
      </c>
      <c r="F2620" s="24">
        <f>E2620*D2620</f>
        <v/>
      </c>
      <c r="G2620" s="28">
        <f>SUMIFS(MasterSheet!K:K, MasterSheet!B:B, A2620, MasterSheet!D:D, B2620, MasterSheet!H:H, C2620)</f>
        <v/>
      </c>
      <c r="H2620" s="28">
        <f>G2620*D2620</f>
        <v/>
      </c>
      <c r="I2620" s="30">
        <f>SUMIFS(MasterSheet!L:L, MasterSheet!B:B, A2620, MasterSheet!D:D, B2620, MasterSheet!H:H, C2620)</f>
        <v/>
      </c>
      <c r="J2620" s="30">
        <f>I2620*D2620</f>
        <v/>
      </c>
      <c r="K2620" s="23">
        <f>UPPER(VLOOKUP(C2620,MasterSheet!H:U,14,))</f>
        <v/>
      </c>
    </row>
    <row r="2621">
      <c r="A2621" s="23" t="inlineStr">
        <is>
          <t>INV250910-004</t>
        </is>
      </c>
      <c r="B2621" s="32" t="n">
        <v>45912</v>
      </c>
      <c r="C2621" s="23" t="inlineStr">
        <is>
          <t>T72081</t>
        </is>
      </c>
      <c r="D2621" s="23">
        <f>_xlfn.XLOOKUP(C2621,MasterSheet!H:H,MasterSheet!F:F)</f>
        <v/>
      </c>
      <c r="E2621" s="24">
        <f>SUMIFS(MasterSheet!J:J, MasterSheet!B:B, A2621, MasterSheet!D:D, B2621, MasterSheet!H:H, C2621)</f>
        <v/>
      </c>
      <c r="F2621" s="24">
        <f>E2621*D2621</f>
        <v/>
      </c>
      <c r="G2621" s="28">
        <f>SUMIFS(MasterSheet!K:K, MasterSheet!B:B, A2621, MasterSheet!D:D, B2621, MasterSheet!H:H, C2621)</f>
        <v/>
      </c>
      <c r="H2621" s="28">
        <f>G2621*D2621</f>
        <v/>
      </c>
      <c r="I2621" s="30">
        <f>SUMIFS(MasterSheet!L:L, MasterSheet!B:B, A2621, MasterSheet!D:D, B2621, MasterSheet!H:H, C2621)</f>
        <v/>
      </c>
      <c r="J2621" s="30">
        <f>I2621*D2621</f>
        <v/>
      </c>
      <c r="K2621" s="23">
        <f>UPPER(VLOOKUP(C2621,MasterSheet!H:U,14,))</f>
        <v/>
      </c>
    </row>
    <row r="2622">
      <c r="A2622" s="23" t="n">
        <v>178586</v>
      </c>
      <c r="B2622" s="32" t="n">
        <v>45912</v>
      </c>
      <c r="C2622" s="23" t="inlineStr">
        <is>
          <t>BE0172</t>
        </is>
      </c>
      <c r="D2622" s="23">
        <f>_xlfn.XLOOKUP(C2622,MasterSheet!H:H,MasterSheet!F:F)</f>
        <v/>
      </c>
      <c r="E2622" s="24">
        <f>SUMIFS(MasterSheet!J:J, MasterSheet!B:B, A2622, MasterSheet!D:D, B2622, MasterSheet!H:H, C2622)</f>
        <v/>
      </c>
      <c r="F2622" s="24">
        <f>E2622*D2622</f>
        <v/>
      </c>
      <c r="G2622" s="28">
        <f>SUMIFS(MasterSheet!K:K, MasterSheet!B:B, A2622, MasterSheet!D:D, B2622, MasterSheet!H:H, C2622)</f>
        <v/>
      </c>
      <c r="H2622" s="28">
        <f>G2622*D2622</f>
        <v/>
      </c>
      <c r="I2622" s="30">
        <f>SUMIFS(MasterSheet!L:L, MasterSheet!B:B, A2622, MasterSheet!D:D, B2622, MasterSheet!H:H, C2622)</f>
        <v/>
      </c>
      <c r="J2622" s="30">
        <f>I2622*D2622</f>
        <v/>
      </c>
      <c r="K2622" s="23">
        <f>UPPER(VLOOKUP(C2622,MasterSheet!H:U,14,))</f>
        <v/>
      </c>
    </row>
    <row r="2623">
      <c r="A2623" s="23" t="n">
        <v>178586</v>
      </c>
      <c r="B2623" s="32" t="n">
        <v>45912</v>
      </c>
      <c r="C2623" s="23" t="inlineStr">
        <is>
          <t>BP0075-1</t>
        </is>
      </c>
      <c r="D2623" s="23">
        <f>_xlfn.XLOOKUP(C2623,MasterSheet!H:H,MasterSheet!F:F)</f>
        <v/>
      </c>
      <c r="E2623" s="24">
        <f>SUMIFS(MasterSheet!J:J, MasterSheet!B:B, A2623, MasterSheet!D:D, B2623, MasterSheet!H:H, C2623)</f>
        <v/>
      </c>
      <c r="F2623" s="24">
        <f>E2623*D2623</f>
        <v/>
      </c>
      <c r="G2623" s="28">
        <f>SUMIFS(MasterSheet!K:K, MasterSheet!B:B, A2623, MasterSheet!D:D, B2623, MasterSheet!H:H, C2623)</f>
        <v/>
      </c>
      <c r="H2623" s="28">
        <f>G2623*D2623</f>
        <v/>
      </c>
      <c r="I2623" s="30">
        <f>SUMIFS(MasterSheet!L:L, MasterSheet!B:B, A2623, MasterSheet!D:D, B2623, MasterSheet!H:H, C2623)</f>
        <v/>
      </c>
      <c r="J2623" s="30">
        <f>I2623*D2623</f>
        <v/>
      </c>
      <c r="K2623" s="23">
        <f>UPPER(VLOOKUP(C2623,MasterSheet!H:U,14,))</f>
        <v/>
      </c>
    </row>
    <row r="2624">
      <c r="A2624" s="23" t="inlineStr">
        <is>
          <t>D090425IN3313470G</t>
        </is>
      </c>
      <c r="B2624" s="32" t="n">
        <v>45913</v>
      </c>
      <c r="C2624" s="23" t="inlineStr">
        <is>
          <t>CTM-1172343</t>
        </is>
      </c>
      <c r="D2624" s="23">
        <f>_xlfn.XLOOKUP(C2624,MasterSheet!H:H,MasterSheet!F:F)</f>
        <v/>
      </c>
      <c r="E2624" s="24">
        <f>SUMIFS(MasterSheet!J:J, MasterSheet!B:B, A2624, MasterSheet!D:D, B2624, MasterSheet!H:H, C2624)</f>
        <v/>
      </c>
      <c r="F2624" s="24">
        <f>E2624*D2624</f>
        <v/>
      </c>
      <c r="G2624" s="28">
        <f>SUMIFS(MasterSheet!K:K, MasterSheet!B:B, A2624, MasterSheet!D:D, B2624, MasterSheet!H:H, C2624)</f>
        <v/>
      </c>
      <c r="H2624" s="28">
        <f>G2624*D2624</f>
        <v/>
      </c>
      <c r="I2624" s="30">
        <f>SUMIFS(MasterSheet!L:L, MasterSheet!B:B, A2624, MasterSheet!D:D, B2624, MasterSheet!H:H, C2624)</f>
        <v/>
      </c>
      <c r="J2624" s="30">
        <f>I2624*D2624</f>
        <v/>
      </c>
      <c r="K2624" s="23">
        <f>UPPER(VLOOKUP(C2624,MasterSheet!H:U,14,))</f>
        <v/>
      </c>
    </row>
    <row r="2625">
      <c r="A2625" s="23" t="inlineStr">
        <is>
          <t>D090425IN3313470G</t>
        </is>
      </c>
      <c r="B2625" s="32" t="n">
        <v>45913</v>
      </c>
      <c r="C2625" s="23" t="inlineStr">
        <is>
          <t>CTM-1172344</t>
        </is>
      </c>
      <c r="D2625" s="23">
        <f>_xlfn.XLOOKUP(C2625,MasterSheet!H:H,MasterSheet!F:F)</f>
        <v/>
      </c>
      <c r="E2625" s="24">
        <f>SUMIFS(MasterSheet!J:J, MasterSheet!B:B, A2625, MasterSheet!D:D, B2625, MasterSheet!H:H, C2625)</f>
        <v/>
      </c>
      <c r="F2625" s="24">
        <f>E2625*D2625</f>
        <v/>
      </c>
      <c r="G2625" s="28">
        <f>SUMIFS(MasterSheet!K:K, MasterSheet!B:B, A2625, MasterSheet!D:D, B2625, MasterSheet!H:H, C2625)</f>
        <v/>
      </c>
      <c r="H2625" s="28">
        <f>G2625*D2625</f>
        <v/>
      </c>
      <c r="I2625" s="30">
        <f>SUMIFS(MasterSheet!L:L, MasterSheet!B:B, A2625, MasterSheet!D:D, B2625, MasterSheet!H:H, C2625)</f>
        <v/>
      </c>
      <c r="J2625" s="30">
        <f>I2625*D2625</f>
        <v/>
      </c>
      <c r="K2625" s="23">
        <f>UPPER(VLOOKUP(C2625,MasterSheet!H:U,14,))</f>
        <v/>
      </c>
    </row>
    <row r="2626">
      <c r="A2626" s="23" t="inlineStr">
        <is>
          <t>D090425IN3313470G</t>
        </is>
      </c>
      <c r="B2626" s="32" t="n">
        <v>45913</v>
      </c>
      <c r="C2626" s="23" t="inlineStr">
        <is>
          <t>CTM-1172348</t>
        </is>
      </c>
      <c r="D2626" s="23">
        <f>_xlfn.XLOOKUP(C2626,MasterSheet!H:H,MasterSheet!F:F)</f>
        <v/>
      </c>
      <c r="E2626" s="24">
        <f>SUMIFS(MasterSheet!J:J, MasterSheet!B:B, A2626, MasterSheet!D:D, B2626, MasterSheet!H:H, C2626)</f>
        <v/>
      </c>
      <c r="F2626" s="24">
        <f>E2626*D2626</f>
        <v/>
      </c>
      <c r="G2626" s="28">
        <f>SUMIFS(MasterSheet!K:K, MasterSheet!B:B, A2626, MasterSheet!D:D, B2626, MasterSheet!H:H, C2626)</f>
        <v/>
      </c>
      <c r="H2626" s="28">
        <f>G2626*D2626</f>
        <v/>
      </c>
      <c r="I2626" s="30">
        <f>SUMIFS(MasterSheet!L:L, MasterSheet!B:B, A2626, MasterSheet!D:D, B2626, MasterSheet!H:H, C2626)</f>
        <v/>
      </c>
      <c r="J2626" s="30">
        <f>I2626*D2626</f>
        <v/>
      </c>
      <c r="K2626" s="23">
        <f>UPPER(VLOOKUP(C2626,MasterSheet!H:U,14,))</f>
        <v/>
      </c>
    </row>
    <row r="2627">
      <c r="A2627" s="23" t="inlineStr">
        <is>
          <t>D090425IN3313470G</t>
        </is>
      </c>
      <c r="B2627" s="32" t="n">
        <v>45913</v>
      </c>
      <c r="C2627" s="23" t="inlineStr">
        <is>
          <t>CTM-1172347</t>
        </is>
      </c>
      <c r="D2627" s="23">
        <f>_xlfn.XLOOKUP(C2627,MasterSheet!H:H,MasterSheet!F:F)</f>
        <v/>
      </c>
      <c r="E2627" s="24">
        <f>SUMIFS(MasterSheet!J:J, MasterSheet!B:B, A2627, MasterSheet!D:D, B2627, MasterSheet!H:H, C2627)</f>
        <v/>
      </c>
      <c r="F2627" s="24">
        <f>E2627*D2627</f>
        <v/>
      </c>
      <c r="G2627" s="28">
        <f>SUMIFS(MasterSheet!K:K, MasterSheet!B:B, A2627, MasterSheet!D:D, B2627, MasterSheet!H:H, C2627)</f>
        <v/>
      </c>
      <c r="H2627" s="28">
        <f>G2627*D2627</f>
        <v/>
      </c>
      <c r="I2627" s="30">
        <f>SUMIFS(MasterSheet!L:L, MasterSheet!B:B, A2627, MasterSheet!D:D, B2627, MasterSheet!H:H, C2627)</f>
        <v/>
      </c>
      <c r="J2627" s="30">
        <f>I2627*D2627</f>
        <v/>
      </c>
      <c r="K2627" s="23">
        <f>UPPER(VLOOKUP(C2627,MasterSheet!H:U,14,))</f>
        <v/>
      </c>
    </row>
    <row r="2628">
      <c r="A2628" s="23" t="inlineStr">
        <is>
          <t>D090425IN3313470G</t>
        </is>
      </c>
      <c r="B2628" s="32" t="n">
        <v>45913</v>
      </c>
      <c r="C2628" s="23" t="inlineStr">
        <is>
          <t>CTM-1172346</t>
        </is>
      </c>
      <c r="D2628" s="23">
        <f>_xlfn.XLOOKUP(C2628,MasterSheet!H:H,MasterSheet!F:F)</f>
        <v/>
      </c>
      <c r="E2628" s="24">
        <f>SUMIFS(MasterSheet!J:J, MasterSheet!B:B, A2628, MasterSheet!D:D, B2628, MasterSheet!H:H, C2628)</f>
        <v/>
      </c>
      <c r="F2628" s="24">
        <f>E2628*D2628</f>
        <v/>
      </c>
      <c r="G2628" s="28">
        <f>SUMIFS(MasterSheet!K:K, MasterSheet!B:B, A2628, MasterSheet!D:D, B2628, MasterSheet!H:H, C2628)</f>
        <v/>
      </c>
      <c r="H2628" s="28">
        <f>G2628*D2628</f>
        <v/>
      </c>
      <c r="I2628" s="30">
        <f>SUMIFS(MasterSheet!L:L, MasterSheet!B:B, A2628, MasterSheet!D:D, B2628, MasterSheet!H:H, C2628)</f>
        <v/>
      </c>
      <c r="J2628" s="30">
        <f>I2628*D2628</f>
        <v/>
      </c>
      <c r="K2628" s="23">
        <f>UPPER(VLOOKUP(C2628,MasterSheet!H:U,14,))</f>
        <v/>
      </c>
    </row>
    <row r="2629">
      <c r="A2629" s="23" t="inlineStr">
        <is>
          <t>D090425IN3313470G</t>
        </is>
      </c>
      <c r="B2629" s="32" t="n">
        <v>45913</v>
      </c>
      <c r="C2629" s="23" t="inlineStr">
        <is>
          <t>CTM-1172345</t>
        </is>
      </c>
      <c r="D2629" s="23">
        <f>_xlfn.XLOOKUP(C2629,MasterSheet!H:H,MasterSheet!F:F)</f>
        <v/>
      </c>
      <c r="E2629" s="24">
        <f>SUMIFS(MasterSheet!J:J, MasterSheet!B:B, A2629, MasterSheet!D:D, B2629, MasterSheet!H:H, C2629)</f>
        <v/>
      </c>
      <c r="F2629" s="24">
        <f>E2629*D2629</f>
        <v/>
      </c>
      <c r="G2629" s="28">
        <f>SUMIFS(MasterSheet!K:K, MasterSheet!B:B, A2629, MasterSheet!D:D, B2629, MasterSheet!H:H, C2629)</f>
        <v/>
      </c>
      <c r="H2629" s="28">
        <f>G2629*D2629</f>
        <v/>
      </c>
      <c r="I2629" s="30">
        <f>SUMIFS(MasterSheet!L:L, MasterSheet!B:B, A2629, MasterSheet!D:D, B2629, MasterSheet!H:H, C2629)</f>
        <v/>
      </c>
      <c r="J2629" s="30">
        <f>I2629*D2629</f>
        <v/>
      </c>
      <c r="K2629" s="23">
        <f>UPPER(VLOOKUP(C2629,MasterSheet!H:U,14,))</f>
        <v/>
      </c>
    </row>
    <row r="2630">
      <c r="A2630" s="23" t="inlineStr">
        <is>
          <t>D090425IN3313470G</t>
        </is>
      </c>
      <c r="B2630" s="32" t="n">
        <v>45913</v>
      </c>
      <c r="C2630" s="23" t="inlineStr">
        <is>
          <t>CTM-1172353</t>
        </is>
      </c>
      <c r="D2630" s="23">
        <f>_xlfn.XLOOKUP(C2630,MasterSheet!H:H,MasterSheet!F:F)</f>
        <v/>
      </c>
      <c r="E2630" s="24">
        <f>SUMIFS(MasterSheet!J:J, MasterSheet!B:B, A2630, MasterSheet!D:D, B2630, MasterSheet!H:H, C2630)</f>
        <v/>
      </c>
      <c r="F2630" s="24">
        <f>E2630*D2630</f>
        <v/>
      </c>
      <c r="G2630" s="28">
        <f>SUMIFS(MasterSheet!K:K, MasterSheet!B:B, A2630, MasterSheet!D:D, B2630, MasterSheet!H:H, C2630)</f>
        <v/>
      </c>
      <c r="H2630" s="28">
        <f>G2630*D2630</f>
        <v/>
      </c>
      <c r="I2630" s="30">
        <f>SUMIFS(MasterSheet!L:L, MasterSheet!B:B, A2630, MasterSheet!D:D, B2630, MasterSheet!H:H, C2630)</f>
        <v/>
      </c>
      <c r="J2630" s="30">
        <f>I2630*D2630</f>
        <v/>
      </c>
      <c r="K2630" s="23">
        <f>UPPER(VLOOKUP(C2630,MasterSheet!H:U,14,))</f>
        <v/>
      </c>
    </row>
    <row r="2631">
      <c r="A2631" s="23" t="inlineStr">
        <is>
          <t>D090425IN3313470G</t>
        </is>
      </c>
      <c r="B2631" s="32" t="n">
        <v>45913</v>
      </c>
      <c r="C2631" s="23" t="inlineStr">
        <is>
          <t>CTM-1172352</t>
        </is>
      </c>
      <c r="D2631" s="23">
        <f>_xlfn.XLOOKUP(C2631,MasterSheet!H:H,MasterSheet!F:F)</f>
        <v/>
      </c>
      <c r="E2631" s="24">
        <f>SUMIFS(MasterSheet!J:J, MasterSheet!B:B, A2631, MasterSheet!D:D, B2631, MasterSheet!H:H, C2631)</f>
        <v/>
      </c>
      <c r="F2631" s="24">
        <f>E2631*D2631</f>
        <v/>
      </c>
      <c r="G2631" s="28">
        <f>SUMIFS(MasterSheet!K:K, MasterSheet!B:B, A2631, MasterSheet!D:D, B2631, MasterSheet!H:H, C2631)</f>
        <v/>
      </c>
      <c r="H2631" s="28">
        <f>G2631*D2631</f>
        <v/>
      </c>
      <c r="I2631" s="30">
        <f>SUMIFS(MasterSheet!L:L, MasterSheet!B:B, A2631, MasterSheet!D:D, B2631, MasterSheet!H:H, C2631)</f>
        <v/>
      </c>
      <c r="J2631" s="30">
        <f>I2631*D2631</f>
        <v/>
      </c>
      <c r="K2631" s="23">
        <f>UPPER(VLOOKUP(C2631,MasterSheet!H:U,14,))</f>
        <v/>
      </c>
    </row>
    <row r="2632">
      <c r="A2632" s="23" t="inlineStr">
        <is>
          <t>D090425IN3313470G</t>
        </is>
      </c>
      <c r="B2632" s="32" t="n">
        <v>45913</v>
      </c>
      <c r="C2632" s="23" t="inlineStr">
        <is>
          <t>CTM-1172351</t>
        </is>
      </c>
      <c r="D2632" s="23">
        <f>_xlfn.XLOOKUP(C2632,MasterSheet!H:H,MasterSheet!F:F)</f>
        <v/>
      </c>
      <c r="E2632" s="24">
        <f>SUMIFS(MasterSheet!J:J, MasterSheet!B:B, A2632, MasterSheet!D:D, B2632, MasterSheet!H:H, C2632)</f>
        <v/>
      </c>
      <c r="F2632" s="24">
        <f>E2632*D2632</f>
        <v/>
      </c>
      <c r="G2632" s="28">
        <f>SUMIFS(MasterSheet!K:K, MasterSheet!B:B, A2632, MasterSheet!D:D, B2632, MasterSheet!H:H, C2632)</f>
        <v/>
      </c>
      <c r="H2632" s="28">
        <f>G2632*D2632</f>
        <v/>
      </c>
      <c r="I2632" s="30">
        <f>SUMIFS(MasterSheet!L:L, MasterSheet!B:B, A2632, MasterSheet!D:D, B2632, MasterSheet!H:H, C2632)</f>
        <v/>
      </c>
      <c r="J2632" s="30">
        <f>I2632*D2632</f>
        <v/>
      </c>
      <c r="K2632" s="23">
        <f>UPPER(VLOOKUP(C2632,MasterSheet!H:U,14,))</f>
        <v/>
      </c>
    </row>
    <row r="2633">
      <c r="A2633" s="23" t="inlineStr">
        <is>
          <t>D090425IN3313470G</t>
        </is>
      </c>
      <c r="B2633" s="32" t="n">
        <v>45913</v>
      </c>
      <c r="C2633" s="23" t="inlineStr">
        <is>
          <t>CTM-1172350</t>
        </is>
      </c>
      <c r="D2633" s="23">
        <f>_xlfn.XLOOKUP(C2633,MasterSheet!H:H,MasterSheet!F:F)</f>
        <v/>
      </c>
      <c r="E2633" s="24">
        <f>SUMIFS(MasterSheet!J:J, MasterSheet!B:B, A2633, MasterSheet!D:D, B2633, MasterSheet!H:H, C2633)</f>
        <v/>
      </c>
      <c r="F2633" s="24">
        <f>E2633*D2633</f>
        <v/>
      </c>
      <c r="G2633" s="28">
        <f>SUMIFS(MasterSheet!K:K, MasterSheet!B:B, A2633, MasterSheet!D:D, B2633, MasterSheet!H:H, C2633)</f>
        <v/>
      </c>
      <c r="H2633" s="28">
        <f>G2633*D2633</f>
        <v/>
      </c>
      <c r="I2633" s="30">
        <f>SUMIFS(MasterSheet!L:L, MasterSheet!B:B, A2633, MasterSheet!D:D, B2633, MasterSheet!H:H, C2633)</f>
        <v/>
      </c>
      <c r="J2633" s="30">
        <f>I2633*D2633</f>
        <v/>
      </c>
      <c r="K2633" s="23">
        <f>UPPER(VLOOKUP(C2633,MasterSheet!H:U,14,))</f>
        <v/>
      </c>
    </row>
    <row r="2634">
      <c r="A2634" s="23" t="inlineStr">
        <is>
          <t>D090425IN3313470G</t>
        </is>
      </c>
      <c r="B2634" s="32" t="n">
        <v>45913</v>
      </c>
      <c r="C2634" s="23" t="inlineStr">
        <is>
          <t>CTM-1172349</t>
        </is>
      </c>
      <c r="D2634" s="23">
        <f>_xlfn.XLOOKUP(C2634,MasterSheet!H:H,MasterSheet!F:F)</f>
        <v/>
      </c>
      <c r="E2634" s="24">
        <f>SUMIFS(MasterSheet!J:J, MasterSheet!B:B, A2634, MasterSheet!D:D, B2634, MasterSheet!H:H, C2634)</f>
        <v/>
      </c>
      <c r="F2634" s="24">
        <f>E2634*D2634</f>
        <v/>
      </c>
      <c r="G2634" s="28">
        <f>SUMIFS(MasterSheet!K:K, MasterSheet!B:B, A2634, MasterSheet!D:D, B2634, MasterSheet!H:H, C2634)</f>
        <v/>
      </c>
      <c r="H2634" s="28">
        <f>G2634*D2634</f>
        <v/>
      </c>
      <c r="I2634" s="30">
        <f>SUMIFS(MasterSheet!L:L, MasterSheet!B:B, A2634, MasterSheet!D:D, B2634, MasterSheet!H:H, C2634)</f>
        <v/>
      </c>
      <c r="J2634" s="30">
        <f>I2634*D2634</f>
        <v/>
      </c>
      <c r="K2634" s="23">
        <f>UPPER(VLOOKUP(C2634,MasterSheet!H:U,14,))</f>
        <v/>
      </c>
    </row>
    <row r="2635">
      <c r="A2635" s="23" t="inlineStr">
        <is>
          <t>D090425IN3313470G</t>
        </is>
      </c>
      <c r="B2635" s="32" t="n">
        <v>45913</v>
      </c>
      <c r="C2635" s="23" t="inlineStr">
        <is>
          <t>CTM-1172803</t>
        </is>
      </c>
      <c r="D2635" s="23">
        <f>_xlfn.XLOOKUP(C2635,MasterSheet!H:H,MasterSheet!F:F)</f>
        <v/>
      </c>
      <c r="E2635" s="24">
        <f>SUMIFS(MasterSheet!J:J, MasterSheet!B:B, A2635, MasterSheet!D:D, B2635, MasterSheet!H:H, C2635)</f>
        <v/>
      </c>
      <c r="F2635" s="24">
        <f>E2635*D2635</f>
        <v/>
      </c>
      <c r="G2635" s="28">
        <f>SUMIFS(MasterSheet!K:K, MasterSheet!B:B, A2635, MasterSheet!D:D, B2635, MasterSheet!H:H, C2635)</f>
        <v/>
      </c>
      <c r="H2635" s="28">
        <f>G2635*D2635</f>
        <v/>
      </c>
      <c r="I2635" s="30">
        <f>SUMIFS(MasterSheet!L:L, MasterSheet!B:B, A2635, MasterSheet!D:D, B2635, MasterSheet!H:H, C2635)</f>
        <v/>
      </c>
      <c r="J2635" s="30">
        <f>I2635*D2635</f>
        <v/>
      </c>
      <c r="K2635" s="23">
        <f>UPPER(VLOOKUP(C2635,MasterSheet!H:U,14,))</f>
        <v/>
      </c>
    </row>
    <row r="2636">
      <c r="A2636" s="23" t="inlineStr">
        <is>
          <t>D090425IN3313470G</t>
        </is>
      </c>
      <c r="B2636" s="32" t="n">
        <v>45913</v>
      </c>
      <c r="C2636" s="23" t="inlineStr">
        <is>
          <t>CTM-1172804</t>
        </is>
      </c>
      <c r="D2636" s="23">
        <f>_xlfn.XLOOKUP(C2636,MasterSheet!H:H,MasterSheet!F:F)</f>
        <v/>
      </c>
      <c r="E2636" s="24">
        <f>SUMIFS(MasterSheet!J:J, MasterSheet!B:B, A2636, MasterSheet!D:D, B2636, MasterSheet!H:H, C2636)</f>
        <v/>
      </c>
      <c r="F2636" s="24">
        <f>E2636*D2636</f>
        <v/>
      </c>
      <c r="G2636" s="28">
        <f>SUMIFS(MasterSheet!K:K, MasterSheet!B:B, A2636, MasterSheet!D:D, B2636, MasterSheet!H:H, C2636)</f>
        <v/>
      </c>
      <c r="H2636" s="28">
        <f>G2636*D2636</f>
        <v/>
      </c>
      <c r="I2636" s="30">
        <f>SUMIFS(MasterSheet!L:L, MasterSheet!B:B, A2636, MasterSheet!D:D, B2636, MasterSheet!H:H, C2636)</f>
        <v/>
      </c>
      <c r="J2636" s="30">
        <f>I2636*D2636</f>
        <v/>
      </c>
      <c r="K2636" s="23">
        <f>UPPER(VLOOKUP(C2636,MasterSheet!H:U,14,))</f>
        <v/>
      </c>
    </row>
    <row r="2637">
      <c r="A2637" s="23" t="inlineStr">
        <is>
          <t>D090425IN3313470G</t>
        </is>
      </c>
      <c r="B2637" s="32" t="n">
        <v>45913</v>
      </c>
      <c r="C2637" s="23" t="inlineStr">
        <is>
          <t>CTM-1172805</t>
        </is>
      </c>
      <c r="D2637" s="23">
        <f>_xlfn.XLOOKUP(C2637,MasterSheet!H:H,MasterSheet!F:F)</f>
        <v/>
      </c>
      <c r="E2637" s="24">
        <f>SUMIFS(MasterSheet!J:J, MasterSheet!B:B, A2637, MasterSheet!D:D, B2637, MasterSheet!H:H, C2637)</f>
        <v/>
      </c>
      <c r="F2637" s="24">
        <f>E2637*D2637</f>
        <v/>
      </c>
      <c r="G2637" s="28">
        <f>SUMIFS(MasterSheet!K:K, MasterSheet!B:B, A2637, MasterSheet!D:D, B2637, MasterSheet!H:H, C2637)</f>
        <v/>
      </c>
      <c r="H2637" s="28">
        <f>G2637*D2637</f>
        <v/>
      </c>
      <c r="I2637" s="30">
        <f>SUMIFS(MasterSheet!L:L, MasterSheet!B:B, A2637, MasterSheet!D:D, B2637, MasterSheet!H:H, C2637)</f>
        <v/>
      </c>
      <c r="J2637" s="30">
        <f>I2637*D2637</f>
        <v/>
      </c>
      <c r="K2637" s="23">
        <f>UPPER(VLOOKUP(C2637,MasterSheet!H:U,14,))</f>
        <v/>
      </c>
    </row>
    <row r="2638">
      <c r="A2638" s="23" t="inlineStr">
        <is>
          <t>D090425IN3313470G</t>
        </is>
      </c>
      <c r="B2638" s="32" t="n">
        <v>45913</v>
      </c>
      <c r="C2638" s="23" t="inlineStr">
        <is>
          <t>CTM-1172806</t>
        </is>
      </c>
      <c r="D2638" s="23">
        <f>_xlfn.XLOOKUP(C2638,MasterSheet!H:H,MasterSheet!F:F)</f>
        <v/>
      </c>
      <c r="E2638" s="24">
        <f>SUMIFS(MasterSheet!J:J, MasterSheet!B:B, A2638, MasterSheet!D:D, B2638, MasterSheet!H:H, C2638)</f>
        <v/>
      </c>
      <c r="F2638" s="24">
        <f>E2638*D2638</f>
        <v/>
      </c>
      <c r="G2638" s="28">
        <f>SUMIFS(MasterSheet!K:K, MasterSheet!B:B, A2638, MasterSheet!D:D, B2638, MasterSheet!H:H, C2638)</f>
        <v/>
      </c>
      <c r="H2638" s="28">
        <f>G2638*D2638</f>
        <v/>
      </c>
      <c r="I2638" s="30">
        <f>SUMIFS(MasterSheet!L:L, MasterSheet!B:B, A2638, MasterSheet!D:D, B2638, MasterSheet!H:H, C2638)</f>
        <v/>
      </c>
      <c r="J2638" s="30">
        <f>I2638*D2638</f>
        <v/>
      </c>
      <c r="K2638" s="23">
        <f>UPPER(VLOOKUP(C2638,MasterSheet!H:U,14,))</f>
        <v/>
      </c>
    </row>
    <row r="2639">
      <c r="A2639" s="23" t="inlineStr">
        <is>
          <t>D090425IN3313470G</t>
        </is>
      </c>
      <c r="B2639" s="32" t="n">
        <v>45913</v>
      </c>
      <c r="C2639" s="23" t="inlineStr">
        <is>
          <t>CTM-1172807</t>
        </is>
      </c>
      <c r="D2639" s="23">
        <f>_xlfn.XLOOKUP(C2639,MasterSheet!H:H,MasterSheet!F:F)</f>
        <v/>
      </c>
      <c r="E2639" s="24">
        <f>SUMIFS(MasterSheet!J:J, MasterSheet!B:B, A2639, MasterSheet!D:D, B2639, MasterSheet!H:H, C2639)</f>
        <v/>
      </c>
      <c r="F2639" s="24">
        <f>E2639*D2639</f>
        <v/>
      </c>
      <c r="G2639" s="28">
        <f>SUMIFS(MasterSheet!K:K, MasterSheet!B:B, A2639, MasterSheet!D:D, B2639, MasterSheet!H:H, C2639)</f>
        <v/>
      </c>
      <c r="H2639" s="28">
        <f>G2639*D2639</f>
        <v/>
      </c>
      <c r="I2639" s="30">
        <f>SUMIFS(MasterSheet!L:L, MasterSheet!B:B, A2639, MasterSheet!D:D, B2639, MasterSheet!H:H, C2639)</f>
        <v/>
      </c>
      <c r="J2639" s="30">
        <f>I2639*D2639</f>
        <v/>
      </c>
      <c r="K2639" s="23">
        <f>UPPER(VLOOKUP(C2639,MasterSheet!H:U,14,))</f>
        <v/>
      </c>
    </row>
    <row r="2640">
      <c r="A2640" s="23" t="inlineStr">
        <is>
          <t>D090425IN3313470G</t>
        </is>
      </c>
      <c r="B2640" s="32" t="n">
        <v>45913</v>
      </c>
      <c r="C2640" s="23" t="inlineStr">
        <is>
          <t>CTM-1172808</t>
        </is>
      </c>
      <c r="D2640" s="23">
        <f>_xlfn.XLOOKUP(C2640,MasterSheet!H:H,MasterSheet!F:F)</f>
        <v/>
      </c>
      <c r="E2640" s="24">
        <f>SUMIFS(MasterSheet!J:J, MasterSheet!B:B, A2640, MasterSheet!D:D, B2640, MasterSheet!H:H, C2640)</f>
        <v/>
      </c>
      <c r="F2640" s="24">
        <f>E2640*D2640</f>
        <v/>
      </c>
      <c r="G2640" s="28">
        <f>SUMIFS(MasterSheet!K:K, MasterSheet!B:B, A2640, MasterSheet!D:D, B2640, MasterSheet!H:H, C2640)</f>
        <v/>
      </c>
      <c r="H2640" s="28">
        <f>G2640*D2640</f>
        <v/>
      </c>
      <c r="I2640" s="30">
        <f>SUMIFS(MasterSheet!L:L, MasterSheet!B:B, A2640, MasterSheet!D:D, B2640, MasterSheet!H:H, C2640)</f>
        <v/>
      </c>
      <c r="J2640" s="30">
        <f>I2640*D2640</f>
        <v/>
      </c>
      <c r="K2640" s="23">
        <f>UPPER(VLOOKUP(C2640,MasterSheet!H:U,14,))</f>
        <v/>
      </c>
    </row>
    <row r="2641">
      <c r="A2641" s="23" t="inlineStr">
        <is>
          <t>D090425IN3313470G</t>
        </is>
      </c>
      <c r="B2641" s="32" t="n">
        <v>45913</v>
      </c>
      <c r="C2641" s="23" t="inlineStr">
        <is>
          <t>CTM-1172820</t>
        </is>
      </c>
      <c r="D2641" s="23">
        <f>_xlfn.XLOOKUP(C2641,MasterSheet!H:H,MasterSheet!F:F)</f>
        <v/>
      </c>
      <c r="E2641" s="24">
        <f>SUMIFS(MasterSheet!J:J, MasterSheet!B:B, A2641, MasterSheet!D:D, B2641, MasterSheet!H:H, C2641)</f>
        <v/>
      </c>
      <c r="F2641" s="24">
        <f>E2641*D2641</f>
        <v/>
      </c>
      <c r="G2641" s="28">
        <f>SUMIFS(MasterSheet!K:K, MasterSheet!B:B, A2641, MasterSheet!D:D, B2641, MasterSheet!H:H, C2641)</f>
        <v/>
      </c>
      <c r="H2641" s="28">
        <f>G2641*D2641</f>
        <v/>
      </c>
      <c r="I2641" s="30">
        <f>SUMIFS(MasterSheet!L:L, MasterSheet!B:B, A2641, MasterSheet!D:D, B2641, MasterSheet!H:H, C2641)</f>
        <v/>
      </c>
      <c r="J2641" s="30">
        <f>I2641*D2641</f>
        <v/>
      </c>
      <c r="K2641" s="23">
        <f>UPPER(VLOOKUP(C2641,MasterSheet!H:U,14,))</f>
        <v/>
      </c>
    </row>
    <row r="2642">
      <c r="A2642" s="23" t="inlineStr">
        <is>
          <t>D090425IN3313470G</t>
        </is>
      </c>
      <c r="B2642" s="32" t="n">
        <v>45913</v>
      </c>
      <c r="C2642" s="23" t="inlineStr">
        <is>
          <t>CTM-1172821</t>
        </is>
      </c>
      <c r="D2642" s="23">
        <f>_xlfn.XLOOKUP(C2642,MasterSheet!H:H,MasterSheet!F:F)</f>
        <v/>
      </c>
      <c r="E2642" s="24">
        <f>SUMIFS(MasterSheet!J:J, MasterSheet!B:B, A2642, MasterSheet!D:D, B2642, MasterSheet!H:H, C2642)</f>
        <v/>
      </c>
      <c r="F2642" s="24">
        <f>E2642*D2642</f>
        <v/>
      </c>
      <c r="G2642" s="28">
        <f>SUMIFS(MasterSheet!K:K, MasterSheet!B:B, A2642, MasterSheet!D:D, B2642, MasterSheet!H:H, C2642)</f>
        <v/>
      </c>
      <c r="H2642" s="28">
        <f>G2642*D2642</f>
        <v/>
      </c>
      <c r="I2642" s="30">
        <f>SUMIFS(MasterSheet!L:L, MasterSheet!B:B, A2642, MasterSheet!D:D, B2642, MasterSheet!H:H, C2642)</f>
        <v/>
      </c>
      <c r="J2642" s="30">
        <f>I2642*D2642</f>
        <v/>
      </c>
      <c r="K2642" s="23">
        <f>UPPER(VLOOKUP(C2642,MasterSheet!H:U,14,))</f>
        <v/>
      </c>
    </row>
    <row r="2643">
      <c r="A2643" s="23" t="inlineStr">
        <is>
          <t>D090425IN3313470G</t>
        </is>
      </c>
      <c r="B2643" s="32" t="n">
        <v>45913</v>
      </c>
      <c r="C2643" s="23" t="inlineStr">
        <is>
          <t>CTM-1172822</t>
        </is>
      </c>
      <c r="D2643" s="23">
        <f>_xlfn.XLOOKUP(C2643,MasterSheet!H:H,MasterSheet!F:F)</f>
        <v/>
      </c>
      <c r="E2643" s="24">
        <f>SUMIFS(MasterSheet!J:J, MasterSheet!B:B, A2643, MasterSheet!D:D, B2643, MasterSheet!H:H, C2643)</f>
        <v/>
      </c>
      <c r="F2643" s="24">
        <f>E2643*D2643</f>
        <v/>
      </c>
      <c r="G2643" s="28">
        <f>SUMIFS(MasterSheet!K:K, MasterSheet!B:B, A2643, MasterSheet!D:D, B2643, MasterSheet!H:H, C2643)</f>
        <v/>
      </c>
      <c r="H2643" s="28">
        <f>G2643*D2643</f>
        <v/>
      </c>
      <c r="I2643" s="30">
        <f>SUMIFS(MasterSheet!L:L, MasterSheet!B:B, A2643, MasterSheet!D:D, B2643, MasterSheet!H:H, C2643)</f>
        <v/>
      </c>
      <c r="J2643" s="30">
        <f>I2643*D2643</f>
        <v/>
      </c>
      <c r="K2643" s="23">
        <f>UPPER(VLOOKUP(C2643,MasterSheet!H:U,14,))</f>
        <v/>
      </c>
    </row>
    <row r="2644">
      <c r="A2644" s="23" t="inlineStr">
        <is>
          <t>D090425IN3313470G</t>
        </is>
      </c>
      <c r="B2644" s="32" t="n">
        <v>45913</v>
      </c>
      <c r="C2644" s="23" t="inlineStr">
        <is>
          <t>CTM-1172816</t>
        </is>
      </c>
      <c r="D2644" s="23">
        <f>_xlfn.XLOOKUP(C2644,MasterSheet!H:H,MasterSheet!F:F)</f>
        <v/>
      </c>
      <c r="E2644" s="24">
        <f>SUMIFS(MasterSheet!J:J, MasterSheet!B:B, A2644, MasterSheet!D:D, B2644, MasterSheet!H:H, C2644)</f>
        <v/>
      </c>
      <c r="F2644" s="24">
        <f>E2644*D2644</f>
        <v/>
      </c>
      <c r="G2644" s="28">
        <f>SUMIFS(MasterSheet!K:K, MasterSheet!B:B, A2644, MasterSheet!D:D, B2644, MasterSheet!H:H, C2644)</f>
        <v/>
      </c>
      <c r="H2644" s="28">
        <f>G2644*D2644</f>
        <v/>
      </c>
      <c r="I2644" s="30">
        <f>SUMIFS(MasterSheet!L:L, MasterSheet!B:B, A2644, MasterSheet!D:D, B2644, MasterSheet!H:H, C2644)</f>
        <v/>
      </c>
      <c r="J2644" s="30">
        <f>I2644*D2644</f>
        <v/>
      </c>
      <c r="K2644" s="23">
        <f>UPPER(VLOOKUP(C2644,MasterSheet!H:U,14,))</f>
        <v/>
      </c>
    </row>
    <row r="2645">
      <c r="A2645" s="23" t="inlineStr">
        <is>
          <t>D090425IN3313470G</t>
        </is>
      </c>
      <c r="B2645" s="32" t="n">
        <v>45913</v>
      </c>
      <c r="C2645" s="23" t="inlineStr">
        <is>
          <t>CTM-1172817</t>
        </is>
      </c>
      <c r="D2645" s="23">
        <f>_xlfn.XLOOKUP(C2645,MasterSheet!H:H,MasterSheet!F:F)</f>
        <v/>
      </c>
      <c r="E2645" s="24">
        <f>SUMIFS(MasterSheet!J:J, MasterSheet!B:B, A2645, MasterSheet!D:D, B2645, MasterSheet!H:H, C2645)</f>
        <v/>
      </c>
      <c r="F2645" s="24">
        <f>E2645*D2645</f>
        <v/>
      </c>
      <c r="G2645" s="28">
        <f>SUMIFS(MasterSheet!K:K, MasterSheet!B:B, A2645, MasterSheet!D:D, B2645, MasterSheet!H:H, C2645)</f>
        <v/>
      </c>
      <c r="H2645" s="28">
        <f>G2645*D2645</f>
        <v/>
      </c>
      <c r="I2645" s="30">
        <f>SUMIFS(MasterSheet!L:L, MasterSheet!B:B, A2645, MasterSheet!D:D, B2645, MasterSheet!H:H, C2645)</f>
        <v/>
      </c>
      <c r="J2645" s="30">
        <f>I2645*D2645</f>
        <v/>
      </c>
      <c r="K2645" s="23">
        <f>UPPER(VLOOKUP(C2645,MasterSheet!H:U,14,))</f>
        <v/>
      </c>
    </row>
    <row r="2646">
      <c r="A2646" s="23" t="inlineStr">
        <is>
          <t>D090425IN3313470G</t>
        </is>
      </c>
      <c r="B2646" s="32" t="n">
        <v>45913</v>
      </c>
      <c r="C2646" s="23" t="inlineStr">
        <is>
          <t>CTM-1172819</t>
        </is>
      </c>
      <c r="D2646" s="23">
        <f>_xlfn.XLOOKUP(C2646,MasterSheet!H:H,MasterSheet!F:F)</f>
        <v/>
      </c>
      <c r="E2646" s="24">
        <f>SUMIFS(MasterSheet!J:J, MasterSheet!B:B, A2646, MasterSheet!D:D, B2646, MasterSheet!H:H, C2646)</f>
        <v/>
      </c>
      <c r="F2646" s="24">
        <f>E2646*D2646</f>
        <v/>
      </c>
      <c r="G2646" s="28">
        <f>SUMIFS(MasterSheet!K:K, MasterSheet!B:B, A2646, MasterSheet!D:D, B2646, MasterSheet!H:H, C2646)</f>
        <v/>
      </c>
      <c r="H2646" s="28">
        <f>G2646*D2646</f>
        <v/>
      </c>
      <c r="I2646" s="30">
        <f>SUMIFS(MasterSheet!L:L, MasterSheet!B:B, A2646, MasterSheet!D:D, B2646, MasterSheet!H:H, C2646)</f>
        <v/>
      </c>
      <c r="J2646" s="30">
        <f>I2646*D2646</f>
        <v/>
      </c>
      <c r="K2646" s="23">
        <f>UPPER(VLOOKUP(C2646,MasterSheet!H:U,14,))</f>
        <v/>
      </c>
    </row>
    <row r="2647">
      <c r="A2647" s="23" t="inlineStr">
        <is>
          <t>D090425IN3313470G</t>
        </is>
      </c>
      <c r="B2647" s="32" t="n">
        <v>45913</v>
      </c>
      <c r="C2647" s="23" t="inlineStr">
        <is>
          <t>L-017141-02-0005</t>
        </is>
      </c>
      <c r="D2647" s="23">
        <f>_xlfn.XLOOKUP(C2647,MasterSheet!H:H,MasterSheet!F:F)</f>
        <v/>
      </c>
      <c r="E2647" s="24">
        <f>SUMIFS(MasterSheet!J:J, MasterSheet!B:B, A2647, MasterSheet!D:D, B2647, MasterSheet!H:H, C2647)</f>
        <v/>
      </c>
      <c r="F2647" s="24">
        <f>E2647*D2647</f>
        <v/>
      </c>
      <c r="G2647" s="28">
        <f>SUMIFS(MasterSheet!K:K, MasterSheet!B:B, A2647, MasterSheet!D:D, B2647, MasterSheet!H:H, C2647)</f>
        <v/>
      </c>
      <c r="H2647" s="28">
        <f>G2647*D2647</f>
        <v/>
      </c>
      <c r="I2647" s="30">
        <f>SUMIFS(MasterSheet!L:L, MasterSheet!B:B, A2647, MasterSheet!D:D, B2647, MasterSheet!H:H, C2647)</f>
        <v/>
      </c>
      <c r="J2647" s="30">
        <f>I2647*D2647</f>
        <v/>
      </c>
      <c r="K2647" s="23">
        <f>UPPER(VLOOKUP(C2647,MasterSheet!H:U,14,))</f>
        <v/>
      </c>
    </row>
    <row r="2648">
      <c r="A2648" s="23" t="inlineStr">
        <is>
          <t>D090425IN3313470G</t>
        </is>
      </c>
      <c r="B2648" s="32" t="n">
        <v>45913</v>
      </c>
      <c r="C2648" s="23" t="inlineStr">
        <is>
          <t>L-005280-00-0005</t>
        </is>
      </c>
      <c r="D2648" s="23">
        <f>_xlfn.XLOOKUP(C2648,MasterSheet!H:H,MasterSheet!F:F)</f>
        <v/>
      </c>
      <c r="E2648" s="24">
        <f>SUMIFS(MasterSheet!J:J, MasterSheet!B:B, A2648, MasterSheet!D:D, B2648, MasterSheet!H:H, C2648)</f>
        <v/>
      </c>
      <c r="F2648" s="24">
        <f>E2648*D2648</f>
        <v/>
      </c>
      <c r="G2648" s="28">
        <f>SUMIFS(MasterSheet!K:K, MasterSheet!B:B, A2648, MasterSheet!D:D, B2648, MasterSheet!H:H, C2648)</f>
        <v/>
      </c>
      <c r="H2648" s="28">
        <f>G2648*D2648</f>
        <v/>
      </c>
      <c r="I2648" s="30">
        <f>SUMIFS(MasterSheet!L:L, MasterSheet!B:B, A2648, MasterSheet!D:D, B2648, MasterSheet!H:H, C2648)</f>
        <v/>
      </c>
      <c r="J2648" s="30">
        <f>I2648*D2648</f>
        <v/>
      </c>
      <c r="K2648" s="23">
        <f>UPPER(VLOOKUP(C2648,MasterSheet!H:U,14,))</f>
        <v/>
      </c>
    </row>
    <row r="2649">
      <c r="A2649" s="23" t="inlineStr">
        <is>
          <t>D090425IN3313470G</t>
        </is>
      </c>
      <c r="B2649" s="32" t="n">
        <v>45913</v>
      </c>
      <c r="C2649" s="23" t="inlineStr">
        <is>
          <t>L-003400-00-0010</t>
        </is>
      </c>
      <c r="D2649" s="23">
        <f>_xlfn.XLOOKUP(C2649,MasterSheet!H:H,MasterSheet!F:F)</f>
        <v/>
      </c>
      <c r="E2649" s="24">
        <f>SUMIFS(MasterSheet!J:J, MasterSheet!B:B, A2649, MasterSheet!D:D, B2649, MasterSheet!H:H, C2649)</f>
        <v/>
      </c>
      <c r="F2649" s="24">
        <f>E2649*D2649</f>
        <v/>
      </c>
      <c r="G2649" s="28">
        <f>SUMIFS(MasterSheet!K:K, MasterSheet!B:B, A2649, MasterSheet!D:D, B2649, MasterSheet!H:H, C2649)</f>
        <v/>
      </c>
      <c r="H2649" s="28">
        <f>G2649*D2649</f>
        <v/>
      </c>
      <c r="I2649" s="30">
        <f>SUMIFS(MasterSheet!L:L, MasterSheet!B:B, A2649, MasterSheet!D:D, B2649, MasterSheet!H:H, C2649)</f>
        <v/>
      </c>
      <c r="J2649" s="30">
        <f>I2649*D2649</f>
        <v/>
      </c>
      <c r="K2649" s="23">
        <f>UPPER(VLOOKUP(C2649,MasterSheet!H:U,14,))</f>
        <v/>
      </c>
    </row>
    <row r="2650">
      <c r="A2650" s="23" t="inlineStr">
        <is>
          <t>D090425IN3313470G</t>
        </is>
      </c>
      <c r="B2650" s="32" t="n">
        <v>45913</v>
      </c>
      <c r="C2650" s="23" t="inlineStr">
        <is>
          <t>D-001810-10-05</t>
        </is>
      </c>
      <c r="D2650" s="23">
        <f>_xlfn.XLOOKUP(C2650,MasterSheet!H:H,MasterSheet!F:F)</f>
        <v/>
      </c>
      <c r="E2650" s="24">
        <f>SUMIFS(MasterSheet!J:J, MasterSheet!B:B, A2650, MasterSheet!D:D, B2650, MasterSheet!H:H, C2650)</f>
        <v/>
      </c>
      <c r="F2650" s="24">
        <f>E2650*D2650</f>
        <v/>
      </c>
      <c r="G2650" s="28">
        <f>SUMIFS(MasterSheet!K:K, MasterSheet!B:B, A2650, MasterSheet!D:D, B2650, MasterSheet!H:H, C2650)</f>
        <v/>
      </c>
      <c r="H2650" s="28">
        <f>G2650*D2650</f>
        <v/>
      </c>
      <c r="I2650" s="30">
        <f>SUMIFS(MasterSheet!L:L, MasterSheet!B:B, A2650, MasterSheet!D:D, B2650, MasterSheet!H:H, C2650)</f>
        <v/>
      </c>
      <c r="J2650" s="30">
        <f>I2650*D2650</f>
        <v/>
      </c>
      <c r="K2650" s="23">
        <f>UPPER(VLOOKUP(C2650,MasterSheet!H:U,14,))</f>
        <v/>
      </c>
    </row>
    <row r="2651">
      <c r="A2651" s="23" t="inlineStr">
        <is>
          <t>D090425IN3313470G</t>
        </is>
      </c>
      <c r="B2651" s="32" t="n">
        <v>45913</v>
      </c>
      <c r="C2651" s="23" t="inlineStr">
        <is>
          <t>T-2001-03</t>
        </is>
      </c>
      <c r="D2651" s="23">
        <f>_xlfn.XLOOKUP(C2651,MasterSheet!H:H,MasterSheet!F:F)</f>
        <v/>
      </c>
      <c r="E2651" s="24">
        <f>SUMIFS(MasterSheet!J:J, MasterSheet!B:B, A2651, MasterSheet!D:D, B2651, MasterSheet!H:H, C2651)</f>
        <v/>
      </c>
      <c r="F2651" s="24">
        <f>E2651*D2651</f>
        <v/>
      </c>
      <c r="G2651" s="28">
        <f>SUMIFS(MasterSheet!K:K, MasterSheet!B:B, A2651, MasterSheet!D:D, B2651, MasterSheet!H:H, C2651)</f>
        <v/>
      </c>
      <c r="H2651" s="28">
        <f>G2651*D2651</f>
        <v/>
      </c>
      <c r="I2651" s="30">
        <f>SUMIFS(MasterSheet!L:L, MasterSheet!B:B, A2651, MasterSheet!D:D, B2651, MasterSheet!H:H, C2651)</f>
        <v/>
      </c>
      <c r="J2651" s="30">
        <f>I2651*D2651</f>
        <v/>
      </c>
      <c r="K2651" s="23">
        <f>UPPER(VLOOKUP(C2651,MasterSheet!H:U,14,))</f>
        <v/>
      </c>
    </row>
    <row r="2652">
      <c r="A2652" s="23" t="inlineStr">
        <is>
          <t>D090425IN3313470G</t>
        </is>
      </c>
      <c r="B2652" s="32" t="n">
        <v>45913</v>
      </c>
      <c r="C2652" s="23" t="inlineStr">
        <is>
          <t>MQ-050325-01-0002</t>
        </is>
      </c>
      <c r="D2652" s="23">
        <f>_xlfn.XLOOKUP(C2652,MasterSheet!H:H,MasterSheet!F:F)</f>
        <v/>
      </c>
      <c r="E2652" s="24">
        <f>SUMIFS(MasterSheet!J:J, MasterSheet!B:B, A2652, MasterSheet!D:D, B2652, MasterSheet!H:H, C2652)</f>
        <v/>
      </c>
      <c r="F2652" s="24">
        <f>E2652*D2652</f>
        <v/>
      </c>
      <c r="G2652" s="28">
        <f>SUMIFS(MasterSheet!K:K, MasterSheet!B:B, A2652, MasterSheet!D:D, B2652, MasterSheet!H:H, C2652)</f>
        <v/>
      </c>
      <c r="H2652" s="28">
        <f>G2652*D2652</f>
        <v/>
      </c>
      <c r="I2652" s="30">
        <f>SUMIFS(MasterSheet!L:L, MasterSheet!B:B, A2652, MasterSheet!D:D, B2652, MasterSheet!H:H, C2652)</f>
        <v/>
      </c>
      <c r="J2652" s="30">
        <f>I2652*D2652</f>
        <v/>
      </c>
      <c r="K2652" s="23">
        <f>UPPER(VLOOKUP(C2652,MasterSheet!H:U,14,))</f>
        <v/>
      </c>
    </row>
    <row r="2653">
      <c r="A2653" s="23" t="inlineStr">
        <is>
          <t>I241032-IN</t>
        </is>
      </c>
      <c r="B2653" s="32" t="n">
        <v>45915</v>
      </c>
      <c r="C2653" s="23" t="inlineStr">
        <is>
          <t>21003-1L</t>
        </is>
      </c>
      <c r="D2653" s="23">
        <f>_xlfn.XLOOKUP(C2653,MasterSheet!H:H,MasterSheet!F:F)</f>
        <v/>
      </c>
      <c r="E2653" s="24">
        <f>SUMIFS(MasterSheet!J:J, MasterSheet!B:B, A2653, MasterSheet!D:D, B2653, MasterSheet!H:H, C2653)</f>
        <v/>
      </c>
      <c r="F2653" s="24">
        <f>E2653*D2653</f>
        <v/>
      </c>
      <c r="G2653" s="28">
        <f>SUMIFS(MasterSheet!K:K, MasterSheet!B:B, A2653, MasterSheet!D:D, B2653, MasterSheet!H:H, C2653)</f>
        <v/>
      </c>
      <c r="H2653" s="28">
        <f>G2653*D2653</f>
        <v/>
      </c>
      <c r="I2653" s="30">
        <f>SUMIFS(MasterSheet!L:L, MasterSheet!B:B, A2653, MasterSheet!D:D, B2653, MasterSheet!H:H, C2653)</f>
        <v/>
      </c>
      <c r="J2653" s="30">
        <f>I2653*D2653</f>
        <v/>
      </c>
      <c r="K2653" s="23">
        <f>UPPER(VLOOKUP(C2653,MasterSheet!H:U,14,))</f>
        <v/>
      </c>
    </row>
    <row r="2654">
      <c r="A2654" s="23" t="inlineStr">
        <is>
          <t>I241032-IN</t>
        </is>
      </c>
      <c r="B2654" s="32" t="n">
        <v>45915</v>
      </c>
      <c r="C2654" s="23" t="n">
        <v>41003</v>
      </c>
      <c r="D2654" s="23">
        <f>_xlfn.XLOOKUP(C2654,MasterSheet!H:H,MasterSheet!F:F)</f>
        <v/>
      </c>
      <c r="E2654" s="24">
        <f>SUMIFS(MasterSheet!J:J, MasterSheet!B:B, A2654, MasterSheet!D:D, B2654, MasterSheet!H:H, C2654)</f>
        <v/>
      </c>
      <c r="F2654" s="24">
        <f>E2654*D2654</f>
        <v/>
      </c>
      <c r="G2654" s="28">
        <f>SUMIFS(MasterSheet!K:K, MasterSheet!B:B, A2654, MasterSheet!D:D, B2654, MasterSheet!H:H, C2654)</f>
        <v/>
      </c>
      <c r="H2654" s="28">
        <f>G2654*D2654</f>
        <v/>
      </c>
      <c r="I2654" s="30">
        <f>SUMIFS(MasterSheet!L:L, MasterSheet!B:B, A2654, MasterSheet!D:D, B2654, MasterSheet!H:H, C2654)</f>
        <v/>
      </c>
      <c r="J2654" s="30">
        <f>I2654*D2654</f>
        <v/>
      </c>
      <c r="K2654" s="23">
        <f>UPPER(VLOOKUP(C2654,MasterSheet!H:U,14,))</f>
        <v/>
      </c>
    </row>
    <row r="2655">
      <c r="A2655" s="23" t="inlineStr">
        <is>
          <t>Sample</t>
        </is>
      </c>
      <c r="B2655" s="32" t="n">
        <v>45916</v>
      </c>
      <c r="C2655" s="23" t="inlineStr">
        <is>
          <t>SE2619T-2-1.5</t>
        </is>
      </c>
      <c r="D2655" s="23">
        <f>_xlfn.XLOOKUP(C2655,MasterSheet!H:H,MasterSheet!F:F)</f>
        <v/>
      </c>
      <c r="E2655" s="24">
        <f>SUMIFS(MasterSheet!J:J, MasterSheet!B:B, A2655, MasterSheet!D:D, B2655, MasterSheet!H:H, C2655)</f>
        <v/>
      </c>
      <c r="F2655" s="24">
        <f>E2655*D2655</f>
        <v/>
      </c>
      <c r="G2655" s="28">
        <f>SUMIFS(MasterSheet!K:K, MasterSheet!B:B, A2655, MasterSheet!D:D, B2655, MasterSheet!H:H, C2655)</f>
        <v/>
      </c>
      <c r="H2655" s="28">
        <f>G2655*D2655</f>
        <v/>
      </c>
      <c r="I2655" s="30">
        <f>SUMIFS(MasterSheet!L:L, MasterSheet!B:B, A2655, MasterSheet!D:D, B2655, MasterSheet!H:H, C2655)</f>
        <v/>
      </c>
      <c r="J2655" s="30">
        <f>I2655*D2655</f>
        <v/>
      </c>
      <c r="K2655" s="23">
        <f>UPPER(VLOOKUP(C2655,MasterSheet!H:U,14,))</f>
        <v/>
      </c>
    </row>
    <row r="2656">
      <c r="A2656" s="23" t="inlineStr">
        <is>
          <t>Sample</t>
        </is>
      </c>
      <c r="B2656" s="32" t="n">
        <v>45916</v>
      </c>
      <c r="C2656" s="23" t="inlineStr">
        <is>
          <t>SE211A-10-1.5</t>
        </is>
      </c>
      <c r="D2656" s="23">
        <f>_xlfn.XLOOKUP(C2656,MasterSheet!H:H,MasterSheet!F:F)</f>
        <v/>
      </c>
      <c r="E2656" s="24">
        <f>SUMIFS(MasterSheet!J:J, MasterSheet!B:B, A2656, MasterSheet!D:D, B2656, MasterSheet!H:H, C2656)</f>
        <v/>
      </c>
      <c r="F2656" s="24">
        <f>E2656*D2656</f>
        <v/>
      </c>
      <c r="G2656" s="28">
        <f>SUMIFS(MasterSheet!K:K, MasterSheet!B:B, A2656, MasterSheet!D:D, B2656, MasterSheet!H:H, C2656)</f>
        <v/>
      </c>
      <c r="H2656" s="28">
        <f>G2656*D2656</f>
        <v/>
      </c>
      <c r="I2656" s="30">
        <f>SUMIFS(MasterSheet!L:L, MasterSheet!B:B, A2656, MasterSheet!D:D, B2656, MasterSheet!H:H, C2656)</f>
        <v/>
      </c>
      <c r="J2656" s="30">
        <f>I2656*D2656</f>
        <v/>
      </c>
      <c r="K2656" s="23">
        <f>UPPER(VLOOKUP(C2656,MasterSheet!H:U,14,))</f>
        <v/>
      </c>
    </row>
    <row r="2657">
      <c r="A2657" s="23" t="inlineStr">
        <is>
          <t>INV7267</t>
        </is>
      </c>
      <c r="B2657" s="32" t="n">
        <v>45916</v>
      </c>
      <c r="C2657" s="23" t="n">
        <v>78176</v>
      </c>
      <c r="D2657" s="23">
        <f>_xlfn.XLOOKUP(C2657,MasterSheet!H:H,MasterSheet!F:F)</f>
        <v/>
      </c>
      <c r="E2657" s="24">
        <f>SUMIFS(MasterSheet!J:J, MasterSheet!B:B, A2657, MasterSheet!D:D, B2657, MasterSheet!H:H, C2657)</f>
        <v/>
      </c>
      <c r="F2657" s="24">
        <f>E2657*D2657</f>
        <v/>
      </c>
      <c r="G2657" s="28">
        <f>SUMIFS(MasterSheet!K:K, MasterSheet!B:B, A2657, MasterSheet!D:D, B2657, MasterSheet!H:H, C2657)</f>
        <v/>
      </c>
      <c r="H2657" s="28">
        <f>G2657*D2657</f>
        <v/>
      </c>
      <c r="I2657" s="30">
        <f>SUMIFS(MasterSheet!L:L, MasterSheet!B:B, A2657, MasterSheet!D:D, B2657, MasterSheet!H:H, C2657)</f>
        <v/>
      </c>
      <c r="J2657" s="30">
        <f>I2657*D2657</f>
        <v/>
      </c>
      <c r="K2657" s="23">
        <f>UPPER(VLOOKUP(C2657,MasterSheet!H:U,14,))</f>
        <v/>
      </c>
    </row>
    <row r="2658">
      <c r="A2658" s="23" t="inlineStr">
        <is>
          <t>INV7267</t>
        </is>
      </c>
      <c r="B2658" s="32" t="n">
        <v>45916</v>
      </c>
      <c r="C2658" s="23" t="n">
        <v>78589</v>
      </c>
      <c r="D2658" s="23">
        <f>_xlfn.XLOOKUP(C2658,MasterSheet!H:H,MasterSheet!F:F)</f>
        <v/>
      </c>
      <c r="E2658" s="24">
        <f>SUMIFS(MasterSheet!J:J, MasterSheet!B:B, A2658, MasterSheet!D:D, B2658, MasterSheet!H:H, C2658)</f>
        <v/>
      </c>
      <c r="F2658" s="24">
        <f>E2658*D2658</f>
        <v/>
      </c>
      <c r="G2658" s="28">
        <f>SUMIFS(MasterSheet!K:K, MasterSheet!B:B, A2658, MasterSheet!D:D, B2658, MasterSheet!H:H, C2658)</f>
        <v/>
      </c>
      <c r="H2658" s="28">
        <f>G2658*D2658</f>
        <v/>
      </c>
      <c r="I2658" s="30">
        <f>SUMIFS(MasterSheet!L:L, MasterSheet!B:B, A2658, MasterSheet!D:D, B2658, MasterSheet!H:H, C2658)</f>
        <v/>
      </c>
      <c r="J2658" s="30">
        <f>I2658*D2658</f>
        <v/>
      </c>
      <c r="K2658" s="23">
        <f>UPPER(VLOOKUP(C2658,MasterSheet!H:U,14,))</f>
        <v/>
      </c>
    </row>
    <row r="2659">
      <c r="A2659" s="23" t="inlineStr">
        <is>
          <t>INV7267</t>
        </is>
      </c>
      <c r="B2659" s="32" t="n">
        <v>45916</v>
      </c>
      <c r="C2659" s="23" t="inlineStr">
        <is>
          <t>60187-1</t>
        </is>
      </c>
      <c r="D2659" s="23">
        <f>_xlfn.XLOOKUP(C2659,MasterSheet!H:H,MasterSheet!F:F)</f>
        <v/>
      </c>
      <c r="E2659" s="24">
        <f>SUMIFS(MasterSheet!J:J, MasterSheet!B:B, A2659, MasterSheet!D:D, B2659, MasterSheet!H:H, C2659)</f>
        <v/>
      </c>
      <c r="F2659" s="24">
        <f>E2659*D2659</f>
        <v/>
      </c>
      <c r="G2659" s="28">
        <f>SUMIFS(MasterSheet!K:K, MasterSheet!B:B, A2659, MasterSheet!D:D, B2659, MasterSheet!H:H, C2659)</f>
        <v/>
      </c>
      <c r="H2659" s="28">
        <f>G2659*D2659</f>
        <v/>
      </c>
      <c r="I2659" s="30">
        <f>SUMIFS(MasterSheet!L:L, MasterSheet!B:B, A2659, MasterSheet!D:D, B2659, MasterSheet!H:H, C2659)</f>
        <v/>
      </c>
      <c r="J2659" s="30">
        <f>I2659*D2659</f>
        <v/>
      </c>
      <c r="K2659" s="23">
        <f>UPPER(VLOOKUP(C2659,MasterSheet!H:U,14,))</f>
        <v/>
      </c>
    </row>
    <row r="2660">
      <c r="A2660" s="23" t="inlineStr">
        <is>
          <t>INV7267</t>
        </is>
      </c>
      <c r="B2660" s="32" t="n">
        <v>45916</v>
      </c>
      <c r="C2660" s="23" t="inlineStr">
        <is>
          <t>79528-1</t>
        </is>
      </c>
      <c r="D2660" s="23">
        <f>_xlfn.XLOOKUP(C2660,MasterSheet!H:H,MasterSheet!F:F)</f>
        <v/>
      </c>
      <c r="E2660" s="24">
        <f>SUMIFS(MasterSheet!J:J, MasterSheet!B:B, A2660, MasterSheet!D:D, B2660, MasterSheet!H:H, C2660)</f>
        <v/>
      </c>
      <c r="F2660" s="24">
        <f>E2660*D2660</f>
        <v/>
      </c>
      <c r="G2660" s="28">
        <f>SUMIFS(MasterSheet!K:K, MasterSheet!B:B, A2660, MasterSheet!D:D, B2660, MasterSheet!H:H, C2660)</f>
        <v/>
      </c>
      <c r="H2660" s="28">
        <f>G2660*D2660</f>
        <v/>
      </c>
      <c r="I2660" s="30">
        <f>SUMIFS(MasterSheet!L:L, MasterSheet!B:B, A2660, MasterSheet!D:D, B2660, MasterSheet!H:H, C2660)</f>
        <v/>
      </c>
      <c r="J2660" s="30">
        <f>I2660*D2660</f>
        <v/>
      </c>
      <c r="K2660" s="23">
        <f>UPPER(VLOOKUP(C2660,MasterSheet!H:U,14,))</f>
        <v/>
      </c>
    </row>
    <row r="2661">
      <c r="A2661" s="23" t="inlineStr">
        <is>
          <t>INV7267</t>
        </is>
      </c>
      <c r="B2661" s="32" t="n">
        <v>45916</v>
      </c>
      <c r="C2661" s="23" t="inlineStr">
        <is>
          <t>79544-1</t>
        </is>
      </c>
      <c r="D2661" s="23">
        <f>_xlfn.XLOOKUP(C2661,MasterSheet!H:H,MasterSheet!F:F)</f>
        <v/>
      </c>
      <c r="E2661" s="24">
        <f>SUMIFS(MasterSheet!J:J, MasterSheet!B:B, A2661, MasterSheet!D:D, B2661, MasterSheet!H:H, C2661)</f>
        <v/>
      </c>
      <c r="F2661" s="24">
        <f>E2661*D2661</f>
        <v/>
      </c>
      <c r="G2661" s="28">
        <f>SUMIFS(MasterSheet!K:K, MasterSheet!B:B, A2661, MasterSheet!D:D, B2661, MasterSheet!H:H, C2661)</f>
        <v/>
      </c>
      <c r="H2661" s="28">
        <f>G2661*D2661</f>
        <v/>
      </c>
      <c r="I2661" s="30">
        <f>SUMIFS(MasterSheet!L:L, MasterSheet!B:B, A2661, MasterSheet!D:D, B2661, MasterSheet!H:H, C2661)</f>
        <v/>
      </c>
      <c r="J2661" s="30">
        <f>I2661*D2661</f>
        <v/>
      </c>
      <c r="K2661" s="23">
        <f>UPPER(VLOOKUP(C2661,MasterSheet!H:U,14,))</f>
        <v/>
      </c>
    </row>
    <row r="2662">
      <c r="A2662" s="23" t="inlineStr">
        <is>
          <t>INV7267</t>
        </is>
      </c>
      <c r="B2662" s="32" t="n">
        <v>45916</v>
      </c>
      <c r="C2662" s="23" t="inlineStr">
        <is>
          <t>79796-2-Cell</t>
        </is>
      </c>
      <c r="D2662" s="23">
        <f>_xlfn.XLOOKUP(C2662,MasterSheet!H:H,MasterSheet!F:F)</f>
        <v/>
      </c>
      <c r="E2662" s="24">
        <f>SUMIFS(MasterSheet!J:J, MasterSheet!B:B, A2662, MasterSheet!D:D, B2662, MasterSheet!H:H, C2662)</f>
        <v/>
      </c>
      <c r="F2662" s="24">
        <f>E2662*D2662</f>
        <v/>
      </c>
      <c r="G2662" s="28">
        <f>SUMIFS(MasterSheet!K:K, MasterSheet!B:B, A2662, MasterSheet!D:D, B2662, MasterSheet!H:H, C2662)</f>
        <v/>
      </c>
      <c r="H2662" s="28">
        <f>G2662*D2662</f>
        <v/>
      </c>
      <c r="I2662" s="30">
        <f>SUMIFS(MasterSheet!L:L, MasterSheet!B:B, A2662, MasterSheet!D:D, B2662, MasterSheet!H:H, C2662)</f>
        <v/>
      </c>
      <c r="J2662" s="30">
        <f>I2662*D2662</f>
        <v/>
      </c>
      <c r="K2662" s="23">
        <f>UPPER(VLOOKUP(C2662,MasterSheet!H:U,14,))</f>
        <v/>
      </c>
    </row>
    <row r="2663">
      <c r="A2663" s="23" t="inlineStr">
        <is>
          <t>INV7267</t>
        </is>
      </c>
      <c r="B2663" s="32" t="n">
        <v>45916</v>
      </c>
      <c r="C2663" s="23" t="inlineStr">
        <is>
          <t>60690-2</t>
        </is>
      </c>
      <c r="D2663" s="23">
        <f>_xlfn.XLOOKUP(C2663,MasterSheet!H:H,MasterSheet!F:F)</f>
        <v/>
      </c>
      <c r="E2663" s="24">
        <f>SUMIFS(MasterSheet!J:J, MasterSheet!B:B, A2663, MasterSheet!D:D, B2663, MasterSheet!H:H, C2663)</f>
        <v/>
      </c>
      <c r="F2663" s="24">
        <f>E2663*D2663</f>
        <v/>
      </c>
      <c r="G2663" s="28">
        <f>SUMIFS(MasterSheet!K:K, MasterSheet!B:B, A2663, MasterSheet!D:D, B2663, MasterSheet!H:H, C2663)</f>
        <v/>
      </c>
      <c r="H2663" s="28">
        <f>G2663*D2663</f>
        <v/>
      </c>
      <c r="I2663" s="30">
        <f>SUMIFS(MasterSheet!L:L, MasterSheet!B:B, A2663, MasterSheet!D:D, B2663, MasterSheet!H:H, C2663)</f>
        <v/>
      </c>
      <c r="J2663" s="30">
        <f>I2663*D2663</f>
        <v/>
      </c>
      <c r="K2663" s="23">
        <f>UPPER(VLOOKUP(C2663,MasterSheet!H:U,14,))</f>
        <v/>
      </c>
    </row>
    <row r="2664">
      <c r="A2664" s="23" t="inlineStr">
        <is>
          <t>INV7267</t>
        </is>
      </c>
      <c r="B2664" s="32" t="n">
        <v>45916</v>
      </c>
      <c r="C2664" s="23" t="n">
        <v>79700</v>
      </c>
      <c r="D2664" s="23">
        <f>_xlfn.XLOOKUP(C2664,MasterSheet!H:H,MasterSheet!F:F)</f>
        <v/>
      </c>
      <c r="E2664" s="24">
        <f>SUMIFS(MasterSheet!J:J, MasterSheet!B:B, A2664, MasterSheet!D:D, B2664, MasterSheet!H:H, C2664)</f>
        <v/>
      </c>
      <c r="F2664" s="24">
        <f>E2664*D2664</f>
        <v/>
      </c>
      <c r="G2664" s="28">
        <f>SUMIFS(MasterSheet!K:K, MasterSheet!B:B, A2664, MasterSheet!D:D, B2664, MasterSheet!H:H, C2664)</f>
        <v/>
      </c>
      <c r="H2664" s="28">
        <f>G2664*D2664</f>
        <v/>
      </c>
      <c r="I2664" s="30">
        <f>SUMIFS(MasterSheet!L:L, MasterSheet!B:B, A2664, MasterSheet!D:D, B2664, MasterSheet!H:H, C2664)</f>
        <v/>
      </c>
      <c r="J2664" s="30">
        <f>I2664*D2664</f>
        <v/>
      </c>
      <c r="K2664" s="23">
        <f>UPPER(VLOOKUP(C2664,MasterSheet!H:U,14,))</f>
        <v/>
      </c>
    </row>
    <row r="2665">
      <c r="A2665" s="23" t="inlineStr">
        <is>
          <t>INV7267</t>
        </is>
      </c>
      <c r="B2665" s="32" t="n">
        <v>45916</v>
      </c>
      <c r="C2665" s="23" t="inlineStr">
        <is>
          <t>102006-1</t>
        </is>
      </c>
      <c r="D2665" s="23">
        <f>_xlfn.XLOOKUP(C2665,MasterSheet!H:H,MasterSheet!F:F)</f>
        <v/>
      </c>
      <c r="E2665" s="24">
        <f>SUMIFS(MasterSheet!J:J, MasterSheet!B:B, A2665, MasterSheet!D:D, B2665, MasterSheet!H:H, C2665)</f>
        <v/>
      </c>
      <c r="F2665" s="24">
        <f>E2665*D2665</f>
        <v/>
      </c>
      <c r="G2665" s="28">
        <f>SUMIFS(MasterSheet!K:K, MasterSheet!B:B, A2665, MasterSheet!D:D, B2665, MasterSheet!H:H, C2665)</f>
        <v/>
      </c>
      <c r="H2665" s="28">
        <f>G2665*D2665</f>
        <v/>
      </c>
      <c r="I2665" s="30">
        <f>SUMIFS(MasterSheet!L:L, MasterSheet!B:B, A2665, MasterSheet!D:D, B2665, MasterSheet!H:H, C2665)</f>
        <v/>
      </c>
      <c r="J2665" s="30">
        <f>I2665*D2665</f>
        <v/>
      </c>
      <c r="K2665" s="23">
        <f>UPPER(VLOOKUP(C2665,MasterSheet!H:U,14,))</f>
        <v/>
      </c>
    </row>
    <row r="2666">
      <c r="A2666" s="23" t="n">
        <v>44825</v>
      </c>
      <c r="B2666" s="32" t="n">
        <v>45916</v>
      </c>
      <c r="C2666" s="23" t="inlineStr">
        <is>
          <t>3617-1</t>
        </is>
      </c>
      <c r="D2666" s="23">
        <f>_xlfn.XLOOKUP(C2666,MasterSheet!H:H,MasterSheet!F:F)</f>
        <v/>
      </c>
      <c r="E2666" s="24">
        <f>SUMIFS(MasterSheet!J:J, MasterSheet!B:B, A2666, MasterSheet!D:D, B2666, MasterSheet!H:H, C2666)</f>
        <v/>
      </c>
      <c r="F2666" s="24">
        <f>E2666*D2666</f>
        <v/>
      </c>
      <c r="G2666" s="28">
        <f>SUMIFS(MasterSheet!K:K, MasterSheet!B:B, A2666, MasterSheet!D:D, B2666, MasterSheet!H:H, C2666)</f>
        <v/>
      </c>
      <c r="H2666" s="28">
        <f>G2666*D2666</f>
        <v/>
      </c>
      <c r="I2666" s="30">
        <f>SUMIFS(MasterSheet!L:L, MasterSheet!B:B, A2666, MasterSheet!D:D, B2666, MasterSheet!H:H, C2666)</f>
        <v/>
      </c>
      <c r="J2666" s="30">
        <f>I2666*D2666</f>
        <v/>
      </c>
      <c r="K2666" s="23">
        <f>UPPER(VLOOKUP(C2666,MasterSheet!H:U,14,))</f>
        <v/>
      </c>
    </row>
    <row r="2667">
      <c r="A2667" s="23" t="n">
        <v>44825</v>
      </c>
      <c r="B2667" s="32" t="n">
        <v>45916</v>
      </c>
      <c r="C2667" s="23" t="inlineStr">
        <is>
          <t>3660-1</t>
        </is>
      </c>
      <c r="D2667" s="23">
        <f>_xlfn.XLOOKUP(C2667,MasterSheet!H:H,MasterSheet!F:F)</f>
        <v/>
      </c>
      <c r="E2667" s="24">
        <f>SUMIFS(MasterSheet!J:J, MasterSheet!B:B, A2667, MasterSheet!D:D, B2667, MasterSheet!H:H, C2667)</f>
        <v/>
      </c>
      <c r="F2667" s="24">
        <f>E2667*D2667</f>
        <v/>
      </c>
      <c r="G2667" s="28">
        <f>SUMIFS(MasterSheet!K:K, MasterSheet!B:B, A2667, MasterSheet!D:D, B2667, MasterSheet!H:H, C2667)</f>
        <v/>
      </c>
      <c r="H2667" s="28">
        <f>G2667*D2667</f>
        <v/>
      </c>
      <c r="I2667" s="30">
        <f>SUMIFS(MasterSheet!L:L, MasterSheet!B:B, A2667, MasterSheet!D:D, B2667, MasterSheet!H:H, C2667)</f>
        <v/>
      </c>
      <c r="J2667" s="30">
        <f>I2667*D2667</f>
        <v/>
      </c>
      <c r="K2667" s="23">
        <f>UPPER(VLOOKUP(C2667,MasterSheet!H:U,14,))</f>
        <v/>
      </c>
    </row>
    <row r="2668">
      <c r="A2668" s="23" t="n">
        <v>44825</v>
      </c>
      <c r="B2668" s="32" t="n">
        <v>45916</v>
      </c>
      <c r="C2668" s="23" t="inlineStr">
        <is>
          <t>FSP-3145-2</t>
        </is>
      </c>
      <c r="D2668" s="23">
        <f>_xlfn.XLOOKUP(C2668,MasterSheet!H:H,MasterSheet!F:F)</f>
        <v/>
      </c>
      <c r="E2668" s="24">
        <f>SUMIFS(MasterSheet!J:J, MasterSheet!B:B, A2668, MasterSheet!D:D, B2668, MasterSheet!H:H, C2668)</f>
        <v/>
      </c>
      <c r="F2668" s="24">
        <f>E2668*D2668</f>
        <v/>
      </c>
      <c r="G2668" s="28">
        <f>SUMIFS(MasterSheet!K:K, MasterSheet!B:B, A2668, MasterSheet!D:D, B2668, MasterSheet!H:H, C2668)</f>
        <v/>
      </c>
      <c r="H2668" s="28">
        <f>G2668*D2668</f>
        <v/>
      </c>
      <c r="I2668" s="30">
        <f>SUMIFS(MasterSheet!L:L, MasterSheet!B:B, A2668, MasterSheet!D:D, B2668, MasterSheet!H:H, C2668)</f>
        <v/>
      </c>
      <c r="J2668" s="30">
        <f>I2668*D2668</f>
        <v/>
      </c>
      <c r="K2668" s="23">
        <f>UPPER(VLOOKUP(C2668,MasterSheet!H:U,14,))</f>
        <v/>
      </c>
    </row>
    <row r="2669">
      <c r="A2669" s="23" t="n">
        <v>922048</v>
      </c>
      <c r="B2669" s="32" t="n">
        <v>45918</v>
      </c>
      <c r="C2669" s="23" t="inlineStr">
        <is>
          <t>MBS2533593</t>
        </is>
      </c>
      <c r="D2669" s="23">
        <f>_xlfn.XLOOKUP(C2669,MasterSheet!H:H,MasterSheet!F:F)</f>
        <v/>
      </c>
      <c r="E2669" s="24">
        <f>SUMIFS(MasterSheet!J:J, MasterSheet!B:B, A2669, MasterSheet!D:D, B2669, MasterSheet!H:H, C2669)</f>
        <v/>
      </c>
      <c r="F2669" s="24">
        <f>E2669*D2669</f>
        <v/>
      </c>
      <c r="G2669" s="28">
        <f>SUMIFS(MasterSheet!K:K, MasterSheet!B:B, A2669, MasterSheet!D:D, B2669, MasterSheet!H:H, C2669)</f>
        <v/>
      </c>
      <c r="H2669" s="28">
        <f>G2669*D2669</f>
        <v/>
      </c>
      <c r="I2669" s="30">
        <f>SUMIFS(MasterSheet!L:L, MasterSheet!B:B, A2669, MasterSheet!D:D, B2669, MasterSheet!H:H, C2669)</f>
        <v/>
      </c>
      <c r="J2669" s="30">
        <f>I2669*D2669</f>
        <v/>
      </c>
      <c r="K2669" s="23">
        <f>UPPER(VLOOKUP(C2669,MasterSheet!H:U,14,))</f>
        <v/>
      </c>
    </row>
    <row r="2670">
      <c r="A2670" s="23" t="inlineStr">
        <is>
          <t>O091025IN3313547G</t>
        </is>
      </c>
      <c r="B2670" s="32" t="n">
        <v>45918</v>
      </c>
      <c r="C2670" s="23" t="inlineStr">
        <is>
          <t>CTM-1177078</t>
        </is>
      </c>
      <c r="D2670" s="23">
        <f>_xlfn.XLOOKUP(C2670,MasterSheet!H:H,MasterSheet!F:F)</f>
        <v/>
      </c>
      <c r="E2670" s="24">
        <f>SUMIFS(MasterSheet!J:J, MasterSheet!B:B, A2670, MasterSheet!D:D, B2670, MasterSheet!H:H, C2670)</f>
        <v/>
      </c>
      <c r="F2670" s="24">
        <f>E2670*D2670</f>
        <v/>
      </c>
      <c r="G2670" s="28">
        <f>SUMIFS(MasterSheet!K:K, MasterSheet!B:B, A2670, MasterSheet!D:D, B2670, MasterSheet!H:H, C2670)</f>
        <v/>
      </c>
      <c r="H2670" s="28">
        <f>G2670*D2670</f>
        <v/>
      </c>
      <c r="I2670" s="30">
        <f>SUMIFS(MasterSheet!L:L, MasterSheet!B:B, A2670, MasterSheet!D:D, B2670, MasterSheet!H:H, C2670)</f>
        <v/>
      </c>
      <c r="J2670" s="30">
        <f>I2670*D2670</f>
        <v/>
      </c>
      <c r="K2670" s="23">
        <f>UPPER(VLOOKUP(C2670,MasterSheet!H:U,14,))</f>
        <v/>
      </c>
    </row>
    <row r="2671">
      <c r="A2671" s="23" t="inlineStr">
        <is>
          <t>O091025IN3313547G</t>
        </is>
      </c>
      <c r="B2671" s="32" t="n">
        <v>45918</v>
      </c>
      <c r="C2671" s="23" t="inlineStr">
        <is>
          <t>G-114705-025</t>
        </is>
      </c>
      <c r="D2671" s="23">
        <f>_xlfn.XLOOKUP(C2671,MasterSheet!H:H,MasterSheet!F:F)</f>
        <v/>
      </c>
      <c r="E2671" s="24">
        <f>SUMIFS(MasterSheet!J:J, MasterSheet!B:B, A2671, MasterSheet!D:D, B2671, MasterSheet!H:H, C2671)</f>
        <v/>
      </c>
      <c r="F2671" s="24">
        <f>E2671*D2671</f>
        <v/>
      </c>
      <c r="G2671" s="28">
        <f>SUMIFS(MasterSheet!K:K, MasterSheet!B:B, A2671, MasterSheet!D:D, B2671, MasterSheet!H:H, C2671)</f>
        <v/>
      </c>
      <c r="H2671" s="28">
        <f>G2671*D2671</f>
        <v/>
      </c>
      <c r="I2671" s="30">
        <f>SUMIFS(MasterSheet!L:L, MasterSheet!B:B, A2671, MasterSheet!D:D, B2671, MasterSheet!H:H, C2671)</f>
        <v/>
      </c>
      <c r="J2671" s="30">
        <f>I2671*D2671</f>
        <v/>
      </c>
      <c r="K2671" s="23">
        <f>UPPER(VLOOKUP(C2671,MasterSheet!H:U,14,))</f>
        <v/>
      </c>
    </row>
    <row r="2672">
      <c r="A2672" s="23" t="inlineStr">
        <is>
          <t>O091025IN3313547G</t>
        </is>
      </c>
      <c r="B2672" s="32" t="n">
        <v>45918</v>
      </c>
      <c r="C2672" s="23" t="inlineStr">
        <is>
          <t>G-CUSTOM-1177531</t>
        </is>
      </c>
      <c r="D2672" s="23">
        <f>_xlfn.XLOOKUP(C2672,MasterSheet!H:H,MasterSheet!F:F)</f>
        <v/>
      </c>
      <c r="E2672" s="24">
        <f>SUMIFS(MasterSheet!J:J, MasterSheet!B:B, A2672, MasterSheet!D:D, B2672, MasterSheet!H:H, C2672)</f>
        <v/>
      </c>
      <c r="F2672" s="24">
        <f>E2672*D2672</f>
        <v/>
      </c>
      <c r="G2672" s="28">
        <f>SUMIFS(MasterSheet!K:K, MasterSheet!B:B, A2672, MasterSheet!D:D, B2672, MasterSheet!H:H, C2672)</f>
        <v/>
      </c>
      <c r="H2672" s="28">
        <f>G2672*D2672</f>
        <v/>
      </c>
      <c r="I2672" s="30">
        <f>SUMIFS(MasterSheet!L:L, MasterSheet!B:B, A2672, MasterSheet!D:D, B2672, MasterSheet!H:H, C2672)</f>
        <v/>
      </c>
      <c r="J2672" s="30">
        <f>I2672*D2672</f>
        <v/>
      </c>
      <c r="K2672" s="23">
        <f>UPPER(VLOOKUP(C2672,MasterSheet!H:U,14,))</f>
        <v/>
      </c>
    </row>
    <row r="2673">
      <c r="A2673" s="23" t="inlineStr">
        <is>
          <t>O091025IN3313547G</t>
        </is>
      </c>
      <c r="B2673" s="32" t="n">
        <v>45918</v>
      </c>
      <c r="C2673" s="23" t="inlineStr">
        <is>
          <t>G-CUSTOM-1177536</t>
        </is>
      </c>
      <c r="D2673" s="23">
        <f>_xlfn.XLOOKUP(C2673,MasterSheet!H:H,MasterSheet!F:F)</f>
        <v/>
      </c>
      <c r="E2673" s="24">
        <f>SUMIFS(MasterSheet!J:J, MasterSheet!B:B, A2673, MasterSheet!D:D, B2673, MasterSheet!H:H, C2673)</f>
        <v/>
      </c>
      <c r="F2673" s="24">
        <f>E2673*D2673</f>
        <v/>
      </c>
      <c r="G2673" s="28">
        <f>SUMIFS(MasterSheet!K:K, MasterSheet!B:B, A2673, MasterSheet!D:D, B2673, MasterSheet!H:H, C2673)</f>
        <v/>
      </c>
      <c r="H2673" s="28">
        <f>G2673*D2673</f>
        <v/>
      </c>
      <c r="I2673" s="30">
        <f>SUMIFS(MasterSheet!L:L, MasterSheet!B:B, A2673, MasterSheet!D:D, B2673, MasterSheet!H:H, C2673)</f>
        <v/>
      </c>
      <c r="J2673" s="30">
        <f>I2673*D2673</f>
        <v/>
      </c>
      <c r="K2673" s="23">
        <f>UPPER(VLOOKUP(C2673,MasterSheet!H:U,14,))</f>
        <v/>
      </c>
    </row>
    <row r="2674">
      <c r="A2674" s="23" t="inlineStr">
        <is>
          <t>O091025IN3313547G</t>
        </is>
      </c>
      <c r="B2674" s="32" t="n">
        <v>45918</v>
      </c>
      <c r="C2674" s="23" t="inlineStr">
        <is>
          <t>D-001810-10-05</t>
        </is>
      </c>
      <c r="D2674" s="23">
        <f>_xlfn.XLOOKUP(C2674,MasterSheet!H:H,MasterSheet!F:F)</f>
        <v/>
      </c>
      <c r="E2674" s="24">
        <f>SUMIFS(MasterSheet!J:J, MasterSheet!B:B, A2674, MasterSheet!D:D, B2674, MasterSheet!H:H, C2674)</f>
        <v/>
      </c>
      <c r="F2674" s="24">
        <f>E2674*D2674</f>
        <v/>
      </c>
      <c r="G2674" s="28">
        <f>SUMIFS(MasterSheet!K:K, MasterSheet!B:B, A2674, MasterSheet!D:D, B2674, MasterSheet!H:H, C2674)</f>
        <v/>
      </c>
      <c r="H2674" s="28">
        <f>G2674*D2674</f>
        <v/>
      </c>
      <c r="I2674" s="30">
        <f>SUMIFS(MasterSheet!L:L, MasterSheet!B:B, A2674, MasterSheet!D:D, B2674, MasterSheet!H:H, C2674)</f>
        <v/>
      </c>
      <c r="J2674" s="30">
        <f>I2674*D2674</f>
        <v/>
      </c>
      <c r="K2674" s="23">
        <f>UPPER(VLOOKUP(C2674,MasterSheet!H:U,14,))</f>
        <v/>
      </c>
    </row>
    <row r="2675">
      <c r="A2675" s="23" t="inlineStr">
        <is>
          <t>O091025IN3313547G</t>
        </is>
      </c>
      <c r="B2675" s="32" t="n">
        <v>45918</v>
      </c>
      <c r="C2675" s="23" t="inlineStr">
        <is>
          <t>D-012251-01-0002</t>
        </is>
      </c>
      <c r="D2675" s="23">
        <f>_xlfn.XLOOKUP(C2675,MasterSheet!H:H,MasterSheet!F:F)</f>
        <v/>
      </c>
      <c r="E2675" s="24">
        <f>SUMIFS(MasterSheet!J:J, MasterSheet!B:B, A2675, MasterSheet!D:D, B2675, MasterSheet!H:H, C2675)</f>
        <v/>
      </c>
      <c r="F2675" s="24">
        <f>E2675*D2675</f>
        <v/>
      </c>
      <c r="G2675" s="28">
        <f>SUMIFS(MasterSheet!K:K, MasterSheet!B:B, A2675, MasterSheet!D:D, B2675, MasterSheet!H:H, C2675)</f>
        <v/>
      </c>
      <c r="H2675" s="28">
        <f>G2675*D2675</f>
        <v/>
      </c>
      <c r="I2675" s="30">
        <f>SUMIFS(MasterSheet!L:L, MasterSheet!B:B, A2675, MasterSheet!D:D, B2675, MasterSheet!H:H, C2675)</f>
        <v/>
      </c>
      <c r="J2675" s="30">
        <f>I2675*D2675</f>
        <v/>
      </c>
      <c r="K2675" s="23">
        <f>UPPER(VLOOKUP(C2675,MasterSheet!H:U,14,))</f>
        <v/>
      </c>
    </row>
    <row r="2676">
      <c r="A2676" s="23" t="inlineStr">
        <is>
          <t>O091025IN3313547G</t>
        </is>
      </c>
      <c r="B2676" s="32" t="n">
        <v>45918</v>
      </c>
      <c r="C2676" s="23" t="inlineStr">
        <is>
          <t>VSGH12442-253046112</t>
        </is>
      </c>
      <c r="D2676" s="23">
        <f>_xlfn.XLOOKUP(C2676,MasterSheet!H:H,MasterSheet!F:F)</f>
        <v/>
      </c>
      <c r="E2676" s="24">
        <f>SUMIFS(MasterSheet!J:J, MasterSheet!B:B, A2676, MasterSheet!D:D, B2676, MasterSheet!H:H, C2676)</f>
        <v/>
      </c>
      <c r="F2676" s="24">
        <f>E2676*D2676</f>
        <v/>
      </c>
      <c r="G2676" s="28">
        <f>SUMIFS(MasterSheet!K:K, MasterSheet!B:B, A2676, MasterSheet!D:D, B2676, MasterSheet!H:H, C2676)</f>
        <v/>
      </c>
      <c r="H2676" s="28">
        <f>G2676*D2676</f>
        <v/>
      </c>
      <c r="I2676" s="30">
        <f>SUMIFS(MasterSheet!L:L, MasterSheet!B:B, A2676, MasterSheet!D:D, B2676, MasterSheet!H:H, C2676)</f>
        <v/>
      </c>
      <c r="J2676" s="30">
        <f>I2676*D2676</f>
        <v/>
      </c>
      <c r="K2676" s="23">
        <f>UPPER(VLOOKUP(C2676,MasterSheet!H:U,14,))</f>
        <v/>
      </c>
    </row>
    <row r="2677">
      <c r="A2677" s="23" t="inlineStr">
        <is>
          <t>O091025IN3313547G</t>
        </is>
      </c>
      <c r="B2677" s="32" t="n">
        <v>45918</v>
      </c>
      <c r="C2677" s="23" t="inlineStr">
        <is>
          <t>V3SH11255-02EG2346</t>
        </is>
      </c>
      <c r="D2677" s="23">
        <f>_xlfn.XLOOKUP(C2677,MasterSheet!H:H,MasterSheet!F:F)</f>
        <v/>
      </c>
      <c r="E2677" s="24">
        <f>SUMIFS(MasterSheet!J:J, MasterSheet!B:B, A2677, MasterSheet!D:D, B2677, MasterSheet!H:H, C2677)</f>
        <v/>
      </c>
      <c r="F2677" s="24">
        <f>E2677*D2677</f>
        <v/>
      </c>
      <c r="G2677" s="28">
        <f>SUMIFS(MasterSheet!K:K, MasterSheet!B:B, A2677, MasterSheet!D:D, B2677, MasterSheet!H:H, C2677)</f>
        <v/>
      </c>
      <c r="H2677" s="28">
        <f>G2677*D2677</f>
        <v/>
      </c>
      <c r="I2677" s="30">
        <f>SUMIFS(MasterSheet!L:L, MasterSheet!B:B, A2677, MasterSheet!D:D, B2677, MasterSheet!H:H, C2677)</f>
        <v/>
      </c>
      <c r="J2677" s="30">
        <f>I2677*D2677</f>
        <v/>
      </c>
      <c r="K2677" s="23">
        <f>UPPER(VLOOKUP(C2677,MasterSheet!H:U,14,))</f>
        <v/>
      </c>
    </row>
    <row r="2678">
      <c r="A2678" s="23" t="inlineStr">
        <is>
          <t>O091025IN3313547G</t>
        </is>
      </c>
      <c r="B2678" s="32" t="n">
        <v>45918</v>
      </c>
      <c r="C2678" s="23" t="inlineStr">
        <is>
          <t>B-002000-UB-100</t>
        </is>
      </c>
      <c r="D2678" s="23">
        <f>_xlfn.XLOOKUP(C2678,MasterSheet!H:H,MasterSheet!F:F)</f>
        <v/>
      </c>
      <c r="E2678" s="24">
        <f>SUMIFS(MasterSheet!J:J, MasterSheet!B:B, A2678, MasterSheet!D:D, B2678, MasterSheet!H:H, C2678)</f>
        <v/>
      </c>
      <c r="F2678" s="24">
        <f>E2678*D2678</f>
        <v/>
      </c>
      <c r="G2678" s="28">
        <f>SUMIFS(MasterSheet!K:K, MasterSheet!B:B, A2678, MasterSheet!D:D, B2678, MasterSheet!H:H, C2678)</f>
        <v/>
      </c>
      <c r="H2678" s="28">
        <f>G2678*D2678</f>
        <v/>
      </c>
      <c r="I2678" s="30">
        <f>SUMIFS(MasterSheet!L:L, MasterSheet!B:B, A2678, MasterSheet!D:D, B2678, MasterSheet!H:H, C2678)</f>
        <v/>
      </c>
      <c r="J2678" s="30">
        <f>I2678*D2678</f>
        <v/>
      </c>
      <c r="K2678" s="23">
        <f>UPPER(VLOOKUP(C2678,MasterSheet!H:U,14,))</f>
        <v/>
      </c>
    </row>
    <row r="2679">
      <c r="A2679" s="23" t="inlineStr">
        <is>
          <t>O091025IN3313547G</t>
        </is>
      </c>
      <c r="B2679" s="32" t="n">
        <v>45918</v>
      </c>
      <c r="C2679" s="23" t="inlineStr">
        <is>
          <t>T-2004-02</t>
        </is>
      </c>
      <c r="D2679" s="23">
        <f>_xlfn.XLOOKUP(C2679,MasterSheet!H:H,MasterSheet!F:F)</f>
        <v/>
      </c>
      <c r="E2679" s="24">
        <f>SUMIFS(MasterSheet!J:J, MasterSheet!B:B, A2679, MasterSheet!D:D, B2679, MasterSheet!H:H, C2679)</f>
        <v/>
      </c>
      <c r="F2679" s="24">
        <f>E2679*D2679</f>
        <v/>
      </c>
      <c r="G2679" s="28">
        <f>SUMIFS(MasterSheet!K:K, MasterSheet!B:B, A2679, MasterSheet!D:D, B2679, MasterSheet!H:H, C2679)</f>
        <v/>
      </c>
      <c r="H2679" s="28">
        <f>G2679*D2679</f>
        <v/>
      </c>
      <c r="I2679" s="30">
        <f>SUMIFS(MasterSheet!L:L, MasterSheet!B:B, A2679, MasterSheet!D:D, B2679, MasterSheet!H:H, C2679)</f>
        <v/>
      </c>
      <c r="J2679" s="30">
        <f>I2679*D2679</f>
        <v/>
      </c>
      <c r="K2679" s="23">
        <f>UPPER(VLOOKUP(C2679,MasterSheet!H:U,14,))</f>
        <v/>
      </c>
    </row>
    <row r="2680">
      <c r="A2680" s="23" t="inlineStr">
        <is>
          <t>O091025IN3313547G</t>
        </is>
      </c>
      <c r="B2680" s="32" t="n">
        <v>45918</v>
      </c>
      <c r="C2680" s="23" t="inlineStr">
        <is>
          <t>T-2001-03</t>
        </is>
      </c>
      <c r="D2680" s="23">
        <f>_xlfn.XLOOKUP(C2680,MasterSheet!H:H,MasterSheet!F:F)</f>
        <v/>
      </c>
      <c r="E2680" s="24">
        <f>SUMIFS(MasterSheet!J:J, MasterSheet!B:B, A2680, MasterSheet!D:D, B2680, MasterSheet!H:H, C2680)</f>
        <v/>
      </c>
      <c r="F2680" s="24">
        <f>E2680*D2680</f>
        <v/>
      </c>
      <c r="G2680" s="28">
        <f>SUMIFS(MasterSheet!K:K, MasterSheet!B:B, A2680, MasterSheet!D:D, B2680, MasterSheet!H:H, C2680)</f>
        <v/>
      </c>
      <c r="H2680" s="28">
        <f>G2680*D2680</f>
        <v/>
      </c>
      <c r="I2680" s="30">
        <f>SUMIFS(MasterSheet!L:L, MasterSheet!B:B, A2680, MasterSheet!D:D, B2680, MasterSheet!H:H, C2680)</f>
        <v/>
      </c>
      <c r="J2680" s="30">
        <f>I2680*D2680</f>
        <v/>
      </c>
      <c r="K2680" s="23">
        <f>UPPER(VLOOKUP(C2680,MasterSheet!H:U,14,))</f>
        <v/>
      </c>
    </row>
    <row r="2681">
      <c r="A2681" s="23" t="inlineStr">
        <is>
          <t>EED118999</t>
        </is>
      </c>
      <c r="B2681" s="32" t="n">
        <v>45918</v>
      </c>
      <c r="C2681" s="23" t="n">
        <v>100222</v>
      </c>
      <c r="D2681" s="23">
        <f>_xlfn.XLOOKUP(C2681,MasterSheet!H:H,MasterSheet!F:F)</f>
        <v/>
      </c>
      <c r="E2681" s="24">
        <f>SUMIFS(MasterSheet!J:J, MasterSheet!B:B, A2681, MasterSheet!D:D, B2681, MasterSheet!H:H, C2681)</f>
        <v/>
      </c>
      <c r="F2681" s="24">
        <f>E2681*D2681</f>
        <v/>
      </c>
      <c r="G2681" s="28">
        <f>SUMIFS(MasterSheet!K:K, MasterSheet!B:B, A2681, MasterSheet!D:D, B2681, MasterSheet!H:H, C2681)</f>
        <v/>
      </c>
      <c r="H2681" s="28">
        <f>G2681*D2681</f>
        <v/>
      </c>
      <c r="I2681" s="30">
        <f>SUMIFS(MasterSheet!L:L, MasterSheet!B:B, A2681, MasterSheet!D:D, B2681, MasterSheet!H:H, C2681)</f>
        <v/>
      </c>
      <c r="J2681" s="30">
        <f>I2681*D2681</f>
        <v/>
      </c>
      <c r="K2681" s="23">
        <f>UPPER(VLOOKUP(C2681,MasterSheet!H:U,14,))</f>
        <v/>
      </c>
    </row>
    <row r="2682">
      <c r="A2682" s="23" t="inlineStr">
        <is>
          <t>EED118999</t>
        </is>
      </c>
      <c r="B2682" s="32" t="n">
        <v>45918</v>
      </c>
      <c r="C2682" s="23" t="n">
        <v>101243</v>
      </c>
      <c r="D2682" s="23">
        <f>_xlfn.XLOOKUP(C2682,MasterSheet!H:H,MasterSheet!F:F)</f>
        <v/>
      </c>
      <c r="E2682" s="24">
        <f>SUMIFS(MasterSheet!J:J, MasterSheet!B:B, A2682, MasterSheet!D:D, B2682, MasterSheet!H:H, C2682)</f>
        <v/>
      </c>
      <c r="F2682" s="24">
        <f>E2682*D2682</f>
        <v/>
      </c>
      <c r="G2682" s="28">
        <f>SUMIFS(MasterSheet!K:K, MasterSheet!B:B, A2682, MasterSheet!D:D, B2682, MasterSheet!H:H, C2682)</f>
        <v/>
      </c>
      <c r="H2682" s="28">
        <f>G2682*D2682</f>
        <v/>
      </c>
      <c r="I2682" s="30">
        <f>SUMIFS(MasterSheet!L:L, MasterSheet!B:B, A2682, MasterSheet!D:D, B2682, MasterSheet!H:H, C2682)</f>
        <v/>
      </c>
      <c r="J2682" s="30">
        <f>I2682*D2682</f>
        <v/>
      </c>
      <c r="K2682" s="23">
        <f>UPPER(VLOOKUP(C2682,MasterSheet!H:U,14,))</f>
        <v/>
      </c>
    </row>
    <row r="2683">
      <c r="A2683" s="23" t="inlineStr">
        <is>
          <t>EED118999</t>
        </is>
      </c>
      <c r="B2683" s="32" t="n">
        <v>45918</v>
      </c>
      <c r="C2683" s="23" t="n">
        <v>103056</v>
      </c>
      <c r="D2683" s="23">
        <f>_xlfn.XLOOKUP(C2683,MasterSheet!H:H,MasterSheet!F:F)</f>
        <v/>
      </c>
      <c r="E2683" s="24">
        <f>SUMIFS(MasterSheet!J:J, MasterSheet!B:B, A2683, MasterSheet!D:D, B2683, MasterSheet!H:H, C2683)</f>
        <v/>
      </c>
      <c r="F2683" s="24">
        <f>E2683*D2683</f>
        <v/>
      </c>
      <c r="G2683" s="28">
        <f>SUMIFS(MasterSheet!K:K, MasterSheet!B:B, A2683, MasterSheet!D:D, B2683, MasterSheet!H:H, C2683)</f>
        <v/>
      </c>
      <c r="H2683" s="28">
        <f>G2683*D2683</f>
        <v/>
      </c>
      <c r="I2683" s="30">
        <f>SUMIFS(MasterSheet!L:L, MasterSheet!B:B, A2683, MasterSheet!D:D, B2683, MasterSheet!H:H, C2683)</f>
        <v/>
      </c>
      <c r="J2683" s="30">
        <f>I2683*D2683</f>
        <v/>
      </c>
      <c r="K2683" s="23">
        <f>UPPER(VLOOKUP(C2683,MasterSheet!H:U,14,))</f>
        <v/>
      </c>
    </row>
    <row r="2684">
      <c r="A2684" s="23" t="inlineStr">
        <is>
          <t>EED118999</t>
        </is>
      </c>
      <c r="B2684" s="32" t="n">
        <v>45918</v>
      </c>
      <c r="C2684" s="23" t="n">
        <v>106310</v>
      </c>
      <c r="D2684" s="23">
        <f>_xlfn.XLOOKUP(C2684,MasterSheet!H:H,MasterSheet!F:F)</f>
        <v/>
      </c>
      <c r="E2684" s="24">
        <f>SUMIFS(MasterSheet!J:J, MasterSheet!B:B, A2684, MasterSheet!D:D, B2684, MasterSheet!H:H, C2684)</f>
        <v/>
      </c>
      <c r="F2684" s="24">
        <f>E2684*D2684</f>
        <v/>
      </c>
      <c r="G2684" s="28">
        <f>SUMIFS(MasterSheet!K:K, MasterSheet!B:B, A2684, MasterSheet!D:D, B2684, MasterSheet!H:H, C2684)</f>
        <v/>
      </c>
      <c r="H2684" s="28">
        <f>G2684*D2684</f>
        <v/>
      </c>
      <c r="I2684" s="30">
        <f>SUMIFS(MasterSheet!L:L, MasterSheet!B:B, A2684, MasterSheet!D:D, B2684, MasterSheet!H:H, C2684)</f>
        <v/>
      </c>
      <c r="J2684" s="30">
        <f>I2684*D2684</f>
        <v/>
      </c>
      <c r="K2684" s="23">
        <f>UPPER(VLOOKUP(C2684,MasterSheet!H:U,14,))</f>
        <v/>
      </c>
    </row>
    <row r="2685">
      <c r="A2685" s="23" t="inlineStr">
        <is>
          <t>EED118999</t>
        </is>
      </c>
      <c r="B2685" s="32" t="n">
        <v>45918</v>
      </c>
      <c r="C2685" s="23" t="n">
        <v>107632</v>
      </c>
      <c r="D2685" s="23">
        <f>_xlfn.XLOOKUP(C2685,MasterSheet!H:H,MasterSheet!F:F)</f>
        <v/>
      </c>
      <c r="E2685" s="24">
        <f>SUMIFS(MasterSheet!J:J, MasterSheet!B:B, A2685, MasterSheet!D:D, B2685, MasterSheet!H:H, C2685)</f>
        <v/>
      </c>
      <c r="F2685" s="24">
        <f>E2685*D2685</f>
        <v/>
      </c>
      <c r="G2685" s="28">
        <f>SUMIFS(MasterSheet!K:K, MasterSheet!B:B, A2685, MasterSheet!D:D, B2685, MasterSheet!H:H, C2685)</f>
        <v/>
      </c>
      <c r="H2685" s="28">
        <f>G2685*D2685</f>
        <v/>
      </c>
      <c r="I2685" s="30">
        <f>SUMIFS(MasterSheet!L:L, MasterSheet!B:B, A2685, MasterSheet!D:D, B2685, MasterSheet!H:H, C2685)</f>
        <v/>
      </c>
      <c r="J2685" s="30">
        <f>I2685*D2685</f>
        <v/>
      </c>
      <c r="K2685" s="23">
        <f>UPPER(VLOOKUP(C2685,MasterSheet!H:U,14,))</f>
        <v/>
      </c>
    </row>
    <row r="2686">
      <c r="A2686" s="23" t="inlineStr">
        <is>
          <t>EED118999</t>
        </is>
      </c>
      <c r="B2686" s="32" t="n">
        <v>45918</v>
      </c>
      <c r="C2686" s="23" t="n">
        <v>115505</v>
      </c>
      <c r="D2686" s="23">
        <f>_xlfn.XLOOKUP(C2686,MasterSheet!H:H,MasterSheet!F:F)</f>
        <v/>
      </c>
      <c r="E2686" s="24">
        <f>SUMIFS(MasterSheet!J:J, MasterSheet!B:B, A2686, MasterSheet!D:D, B2686, MasterSheet!H:H, C2686)</f>
        <v/>
      </c>
      <c r="F2686" s="24">
        <f>E2686*D2686</f>
        <v/>
      </c>
      <c r="G2686" s="28">
        <f>SUMIFS(MasterSheet!K:K, MasterSheet!B:B, A2686, MasterSheet!D:D, B2686, MasterSheet!H:H, C2686)</f>
        <v/>
      </c>
      <c r="H2686" s="28">
        <f>G2686*D2686</f>
        <v/>
      </c>
      <c r="I2686" s="30">
        <f>SUMIFS(MasterSheet!L:L, MasterSheet!B:B, A2686, MasterSheet!D:D, B2686, MasterSheet!H:H, C2686)</f>
        <v/>
      </c>
      <c r="J2686" s="30">
        <f>I2686*D2686</f>
        <v/>
      </c>
      <c r="K2686" s="23">
        <f>UPPER(VLOOKUP(C2686,MasterSheet!H:U,14,))</f>
        <v/>
      </c>
    </row>
    <row r="2687">
      <c r="A2687" s="23" t="inlineStr">
        <is>
          <t>EED118999</t>
        </is>
      </c>
      <c r="B2687" s="32" t="n">
        <v>45918</v>
      </c>
      <c r="C2687" s="23" t="n">
        <v>117318</v>
      </c>
      <c r="D2687" s="23">
        <f>_xlfn.XLOOKUP(C2687,MasterSheet!H:H,MasterSheet!F:F)</f>
        <v/>
      </c>
      <c r="E2687" s="24">
        <f>SUMIFS(MasterSheet!J:J, MasterSheet!B:B, A2687, MasterSheet!D:D, B2687, MasterSheet!H:H, C2687)</f>
        <v/>
      </c>
      <c r="F2687" s="24">
        <f>E2687*D2687</f>
        <v/>
      </c>
      <c r="G2687" s="28">
        <f>SUMIFS(MasterSheet!K:K, MasterSheet!B:B, A2687, MasterSheet!D:D, B2687, MasterSheet!H:H, C2687)</f>
        <v/>
      </c>
      <c r="H2687" s="28">
        <f>G2687*D2687</f>
        <v/>
      </c>
      <c r="I2687" s="30">
        <f>SUMIFS(MasterSheet!L:L, MasterSheet!B:B, A2687, MasterSheet!D:D, B2687, MasterSheet!H:H, C2687)</f>
        <v/>
      </c>
      <c r="J2687" s="30">
        <f>I2687*D2687</f>
        <v/>
      </c>
      <c r="K2687" s="23">
        <f>UPPER(VLOOKUP(C2687,MasterSheet!H:U,14,))</f>
        <v/>
      </c>
    </row>
    <row r="2688">
      <c r="A2688" s="23" t="inlineStr">
        <is>
          <t>EED118999</t>
        </is>
      </c>
      <c r="B2688" s="32" t="n">
        <v>45918</v>
      </c>
      <c r="C2688" s="23" t="n">
        <v>119721</v>
      </c>
      <c r="D2688" s="23">
        <f>_xlfn.XLOOKUP(C2688,MasterSheet!H:H,MasterSheet!F:F)</f>
        <v/>
      </c>
      <c r="E2688" s="24">
        <f>SUMIFS(MasterSheet!J:J, MasterSheet!B:B, A2688, MasterSheet!D:D, B2688, MasterSheet!H:H, C2688)</f>
        <v/>
      </c>
      <c r="F2688" s="24">
        <f>E2688*D2688</f>
        <v/>
      </c>
      <c r="G2688" s="28">
        <f>SUMIFS(MasterSheet!K:K, MasterSheet!B:B, A2688, MasterSheet!D:D, B2688, MasterSheet!H:H, C2688)</f>
        <v/>
      </c>
      <c r="H2688" s="28">
        <f>G2688*D2688</f>
        <v/>
      </c>
      <c r="I2688" s="30">
        <f>SUMIFS(MasterSheet!L:L, MasterSheet!B:B, A2688, MasterSheet!D:D, B2688, MasterSheet!H:H, C2688)</f>
        <v/>
      </c>
      <c r="J2688" s="30">
        <f>I2688*D2688</f>
        <v/>
      </c>
      <c r="K2688" s="23">
        <f>UPPER(VLOOKUP(C2688,MasterSheet!H:U,14,))</f>
        <v/>
      </c>
    </row>
    <row r="2689">
      <c r="A2689" s="23" t="inlineStr">
        <is>
          <t>EED118999</t>
        </is>
      </c>
      <c r="B2689" s="32" t="n">
        <v>45918</v>
      </c>
      <c r="C2689" s="23" t="n">
        <v>121610</v>
      </c>
      <c r="D2689" s="23">
        <f>_xlfn.XLOOKUP(C2689,MasterSheet!H:H,MasterSheet!F:F)</f>
        <v/>
      </c>
      <c r="E2689" s="24">
        <f>SUMIFS(MasterSheet!J:J, MasterSheet!B:B, A2689, MasterSheet!D:D, B2689, MasterSheet!H:H, C2689)</f>
        <v/>
      </c>
      <c r="F2689" s="24">
        <f>E2689*D2689</f>
        <v/>
      </c>
      <c r="G2689" s="28">
        <f>SUMIFS(MasterSheet!K:K, MasterSheet!B:B, A2689, MasterSheet!D:D, B2689, MasterSheet!H:H, C2689)</f>
        <v/>
      </c>
      <c r="H2689" s="28">
        <f>G2689*D2689</f>
        <v/>
      </c>
      <c r="I2689" s="30">
        <f>SUMIFS(MasterSheet!L:L, MasterSheet!B:B, A2689, MasterSheet!D:D, B2689, MasterSheet!H:H, C2689)</f>
        <v/>
      </c>
      <c r="J2689" s="30">
        <f>I2689*D2689</f>
        <v/>
      </c>
      <c r="K2689" s="23">
        <f>UPPER(VLOOKUP(C2689,MasterSheet!H:U,14,))</f>
        <v/>
      </c>
    </row>
    <row r="2690">
      <c r="A2690" s="23" t="inlineStr">
        <is>
          <t>EED118999</t>
        </is>
      </c>
      <c r="B2690" s="32" t="n">
        <v>45918</v>
      </c>
      <c r="C2690" s="23" t="n">
        <v>123109</v>
      </c>
      <c r="D2690" s="23">
        <f>_xlfn.XLOOKUP(C2690,MasterSheet!H:H,MasterSheet!F:F)</f>
        <v/>
      </c>
      <c r="E2690" s="24">
        <f>SUMIFS(MasterSheet!J:J, MasterSheet!B:B, A2690, MasterSheet!D:D, B2690, MasterSheet!H:H, C2690)</f>
        <v/>
      </c>
      <c r="F2690" s="24">
        <f>E2690*D2690</f>
        <v/>
      </c>
      <c r="G2690" s="28">
        <f>SUMIFS(MasterSheet!K:K, MasterSheet!B:B, A2690, MasterSheet!D:D, B2690, MasterSheet!H:H, C2690)</f>
        <v/>
      </c>
      <c r="H2690" s="28">
        <f>G2690*D2690</f>
        <v/>
      </c>
      <c r="I2690" s="30">
        <f>SUMIFS(MasterSheet!L:L, MasterSheet!B:B, A2690, MasterSheet!D:D, B2690, MasterSheet!H:H, C2690)</f>
        <v/>
      </c>
      <c r="J2690" s="30">
        <f>I2690*D2690</f>
        <v/>
      </c>
      <c r="K2690" s="23">
        <f>UPPER(VLOOKUP(C2690,MasterSheet!H:U,14,))</f>
        <v/>
      </c>
    </row>
    <row r="2691">
      <c r="A2691" s="23" t="inlineStr">
        <is>
          <t>EED118999</t>
        </is>
      </c>
      <c r="B2691" s="32" t="n">
        <v>45918</v>
      </c>
      <c r="C2691" s="23" t="n">
        <v>125219</v>
      </c>
      <c r="D2691" s="23">
        <f>_xlfn.XLOOKUP(C2691,MasterSheet!H:H,MasterSheet!F:F)</f>
        <v/>
      </c>
      <c r="E2691" s="24">
        <f>SUMIFS(MasterSheet!J:J, MasterSheet!B:B, A2691, MasterSheet!D:D, B2691, MasterSheet!H:H, C2691)</f>
        <v/>
      </c>
      <c r="F2691" s="24">
        <f>E2691*D2691</f>
        <v/>
      </c>
      <c r="G2691" s="28">
        <f>SUMIFS(MasterSheet!K:K, MasterSheet!B:B, A2691, MasterSheet!D:D, B2691, MasterSheet!H:H, C2691)</f>
        <v/>
      </c>
      <c r="H2691" s="28">
        <f>G2691*D2691</f>
        <v/>
      </c>
      <c r="I2691" s="30">
        <f>SUMIFS(MasterSheet!L:L, MasterSheet!B:B, A2691, MasterSheet!D:D, B2691, MasterSheet!H:H, C2691)</f>
        <v/>
      </c>
      <c r="J2691" s="30">
        <f>I2691*D2691</f>
        <v/>
      </c>
      <c r="K2691" s="23">
        <f>UPPER(VLOOKUP(C2691,MasterSheet!H:U,14,))</f>
        <v/>
      </c>
    </row>
    <row r="2692">
      <c r="A2692" s="23" t="inlineStr">
        <is>
          <t>EED118999</t>
        </is>
      </c>
      <c r="B2692" s="32" t="n">
        <v>45918</v>
      </c>
      <c r="C2692" s="23" t="n">
        <v>127647</v>
      </c>
      <c r="D2692" s="23">
        <f>_xlfn.XLOOKUP(C2692,MasterSheet!H:H,MasterSheet!F:F)</f>
        <v/>
      </c>
      <c r="E2692" s="24">
        <f>SUMIFS(MasterSheet!J:J, MasterSheet!B:B, A2692, MasterSheet!D:D, B2692, MasterSheet!H:H, C2692)</f>
        <v/>
      </c>
      <c r="F2692" s="24">
        <f>E2692*D2692</f>
        <v/>
      </c>
      <c r="G2692" s="28">
        <f>SUMIFS(MasterSheet!K:K, MasterSheet!B:B, A2692, MasterSheet!D:D, B2692, MasterSheet!H:H, C2692)</f>
        <v/>
      </c>
      <c r="H2692" s="28">
        <f>G2692*D2692</f>
        <v/>
      </c>
      <c r="I2692" s="30">
        <f>SUMIFS(MasterSheet!L:L, MasterSheet!B:B, A2692, MasterSheet!D:D, B2692, MasterSheet!H:H, C2692)</f>
        <v/>
      </c>
      <c r="J2692" s="30">
        <f>I2692*D2692</f>
        <v/>
      </c>
      <c r="K2692" s="23">
        <f>UPPER(VLOOKUP(C2692,MasterSheet!H:U,14,))</f>
        <v/>
      </c>
    </row>
    <row r="2693">
      <c r="A2693" s="23" t="inlineStr">
        <is>
          <t>EED118999</t>
        </is>
      </c>
      <c r="B2693" s="32" t="n">
        <v>45918</v>
      </c>
      <c r="C2693" s="23" t="n">
        <v>128016</v>
      </c>
      <c r="D2693" s="23">
        <f>_xlfn.XLOOKUP(C2693,MasterSheet!H:H,MasterSheet!F:F)</f>
        <v/>
      </c>
      <c r="E2693" s="24">
        <f>SUMIFS(MasterSheet!J:J, MasterSheet!B:B, A2693, MasterSheet!D:D, B2693, MasterSheet!H:H, C2693)</f>
        <v/>
      </c>
      <c r="F2693" s="24">
        <f>E2693*D2693</f>
        <v/>
      </c>
      <c r="G2693" s="28">
        <f>SUMIFS(MasterSheet!K:K, MasterSheet!B:B, A2693, MasterSheet!D:D, B2693, MasterSheet!H:H, C2693)</f>
        <v/>
      </c>
      <c r="H2693" s="28">
        <f>G2693*D2693</f>
        <v/>
      </c>
      <c r="I2693" s="30">
        <f>SUMIFS(MasterSheet!L:L, MasterSheet!B:B, A2693, MasterSheet!D:D, B2693, MasterSheet!H:H, C2693)</f>
        <v/>
      </c>
      <c r="J2693" s="30">
        <f>I2693*D2693</f>
        <v/>
      </c>
      <c r="K2693" s="23">
        <f>UPPER(VLOOKUP(C2693,MasterSheet!H:U,14,))</f>
        <v/>
      </c>
    </row>
    <row r="2694">
      <c r="A2694" s="23" t="inlineStr">
        <is>
          <t>EED118999</t>
        </is>
      </c>
      <c r="B2694" s="32" t="n">
        <v>45918</v>
      </c>
      <c r="C2694" s="23" t="n">
        <v>133518</v>
      </c>
      <c r="D2694" s="23">
        <f>_xlfn.XLOOKUP(C2694,MasterSheet!H:H,MasterSheet!F:F)</f>
        <v/>
      </c>
      <c r="E2694" s="24">
        <f>SUMIFS(MasterSheet!J:J, MasterSheet!B:B, A2694, MasterSheet!D:D, B2694, MasterSheet!H:H, C2694)</f>
        <v/>
      </c>
      <c r="F2694" s="24">
        <f>E2694*D2694</f>
        <v/>
      </c>
      <c r="G2694" s="28">
        <f>SUMIFS(MasterSheet!K:K, MasterSheet!B:B, A2694, MasterSheet!D:D, B2694, MasterSheet!H:H, C2694)</f>
        <v/>
      </c>
      <c r="H2694" s="28">
        <f>G2694*D2694</f>
        <v/>
      </c>
      <c r="I2694" s="30">
        <f>SUMIFS(MasterSheet!L:L, MasterSheet!B:B, A2694, MasterSheet!D:D, B2694, MasterSheet!H:H, C2694)</f>
        <v/>
      </c>
      <c r="J2694" s="30">
        <f>I2694*D2694</f>
        <v/>
      </c>
      <c r="K2694" s="23">
        <f>UPPER(VLOOKUP(C2694,MasterSheet!H:U,14,))</f>
        <v/>
      </c>
    </row>
    <row r="2695">
      <c r="A2695" s="23" t="inlineStr">
        <is>
          <t>EED118999</t>
        </is>
      </c>
      <c r="B2695" s="32" t="n">
        <v>45918</v>
      </c>
      <c r="C2695" s="23" t="n">
        <v>135221</v>
      </c>
      <c r="D2695" s="23">
        <f>_xlfn.XLOOKUP(C2695,MasterSheet!H:H,MasterSheet!F:F)</f>
        <v/>
      </c>
      <c r="E2695" s="24">
        <f>SUMIFS(MasterSheet!J:J, MasterSheet!B:B, A2695, MasterSheet!D:D, B2695, MasterSheet!H:H, C2695)</f>
        <v/>
      </c>
      <c r="F2695" s="24">
        <f>E2695*D2695</f>
        <v/>
      </c>
      <c r="G2695" s="28">
        <f>SUMIFS(MasterSheet!K:K, MasterSheet!B:B, A2695, MasterSheet!D:D, B2695, MasterSheet!H:H, C2695)</f>
        <v/>
      </c>
      <c r="H2695" s="28">
        <f>G2695*D2695</f>
        <v/>
      </c>
      <c r="I2695" s="30">
        <f>SUMIFS(MasterSheet!L:L, MasterSheet!B:B, A2695, MasterSheet!D:D, B2695, MasterSheet!H:H, C2695)</f>
        <v/>
      </c>
      <c r="J2695" s="30">
        <f>I2695*D2695</f>
        <v/>
      </c>
      <c r="K2695" s="23">
        <f>UPPER(VLOOKUP(C2695,MasterSheet!H:U,14,))</f>
        <v/>
      </c>
    </row>
    <row r="2696">
      <c r="A2696" s="23" t="inlineStr">
        <is>
          <t>EED118999</t>
        </is>
      </c>
      <c r="B2696" s="32" t="n">
        <v>45918</v>
      </c>
      <c r="C2696" s="23" t="n">
        <v>149014</v>
      </c>
      <c r="D2696" s="23">
        <f>_xlfn.XLOOKUP(C2696,MasterSheet!H:H,MasterSheet!F:F)</f>
        <v/>
      </c>
      <c r="E2696" s="24">
        <f>SUMIFS(MasterSheet!J:J, MasterSheet!B:B, A2696, MasterSheet!D:D, B2696, MasterSheet!H:H, C2696)</f>
        <v/>
      </c>
      <c r="F2696" s="24">
        <f>E2696*D2696</f>
        <v/>
      </c>
      <c r="G2696" s="28">
        <f>SUMIFS(MasterSheet!K:K, MasterSheet!B:B, A2696, MasterSheet!D:D, B2696, MasterSheet!H:H, C2696)</f>
        <v/>
      </c>
      <c r="H2696" s="28">
        <f>G2696*D2696</f>
        <v/>
      </c>
      <c r="I2696" s="30">
        <f>SUMIFS(MasterSheet!L:L, MasterSheet!B:B, A2696, MasterSheet!D:D, B2696, MasterSheet!H:H, C2696)</f>
        <v/>
      </c>
      <c r="J2696" s="30">
        <f>I2696*D2696</f>
        <v/>
      </c>
      <c r="K2696" s="23">
        <f>UPPER(VLOOKUP(C2696,MasterSheet!H:U,14,))</f>
        <v/>
      </c>
    </row>
    <row r="2697">
      <c r="A2697" s="23" t="inlineStr">
        <is>
          <t>EED118999</t>
        </is>
      </c>
      <c r="B2697" s="32" t="n">
        <v>45918</v>
      </c>
      <c r="C2697" s="23" t="n">
        <v>154319</v>
      </c>
      <c r="D2697" s="23">
        <f>_xlfn.XLOOKUP(C2697,MasterSheet!H:H,MasterSheet!F:F)</f>
        <v/>
      </c>
      <c r="E2697" s="24">
        <f>SUMIFS(MasterSheet!J:J, MasterSheet!B:B, A2697, MasterSheet!D:D, B2697, MasterSheet!H:H, C2697)</f>
        <v/>
      </c>
      <c r="F2697" s="24">
        <f>E2697*D2697</f>
        <v/>
      </c>
      <c r="G2697" s="28">
        <f>SUMIFS(MasterSheet!K:K, MasterSheet!B:B, A2697, MasterSheet!D:D, B2697, MasterSheet!H:H, C2697)</f>
        <v/>
      </c>
      <c r="H2697" s="28">
        <f>G2697*D2697</f>
        <v/>
      </c>
      <c r="I2697" s="30">
        <f>SUMIFS(MasterSheet!L:L, MasterSheet!B:B, A2697, MasterSheet!D:D, B2697, MasterSheet!H:H, C2697)</f>
        <v/>
      </c>
      <c r="J2697" s="30">
        <f>I2697*D2697</f>
        <v/>
      </c>
      <c r="K2697" s="23">
        <f>UPPER(VLOOKUP(C2697,MasterSheet!H:U,14,))</f>
        <v/>
      </c>
    </row>
    <row r="2698">
      <c r="A2698" s="23" t="inlineStr">
        <is>
          <t>EED118999</t>
        </is>
      </c>
      <c r="B2698" s="32" t="n">
        <v>45918</v>
      </c>
      <c r="C2698" s="23" t="n">
        <v>156104</v>
      </c>
      <c r="D2698" s="23">
        <f>_xlfn.XLOOKUP(C2698,MasterSheet!H:H,MasterSheet!F:F)</f>
        <v/>
      </c>
      <c r="E2698" s="24">
        <f>SUMIFS(MasterSheet!J:J, MasterSheet!B:B, A2698, MasterSheet!D:D, B2698, MasterSheet!H:H, C2698)</f>
        <v/>
      </c>
      <c r="F2698" s="24">
        <f>E2698*D2698</f>
        <v/>
      </c>
      <c r="G2698" s="28">
        <f>SUMIFS(MasterSheet!K:K, MasterSheet!B:B, A2698, MasterSheet!D:D, B2698, MasterSheet!H:H, C2698)</f>
        <v/>
      </c>
      <c r="H2698" s="28">
        <f>G2698*D2698</f>
        <v/>
      </c>
      <c r="I2698" s="30">
        <f>SUMIFS(MasterSheet!L:L, MasterSheet!B:B, A2698, MasterSheet!D:D, B2698, MasterSheet!H:H, C2698)</f>
        <v/>
      </c>
      <c r="J2698" s="30">
        <f>I2698*D2698</f>
        <v/>
      </c>
      <c r="K2698" s="23">
        <f>UPPER(VLOOKUP(C2698,MasterSheet!H:U,14,))</f>
        <v/>
      </c>
    </row>
    <row r="2699">
      <c r="A2699" s="23" t="inlineStr">
        <is>
          <t>EED118999</t>
        </is>
      </c>
      <c r="B2699" s="32" t="n">
        <v>45918</v>
      </c>
      <c r="C2699" s="23" t="n">
        <v>156543</v>
      </c>
      <c r="D2699" s="23">
        <f>_xlfn.XLOOKUP(C2699,MasterSheet!H:H,MasterSheet!F:F)</f>
        <v/>
      </c>
      <c r="E2699" s="24">
        <f>SUMIFS(MasterSheet!J:J, MasterSheet!B:B, A2699, MasterSheet!D:D, B2699, MasterSheet!H:H, C2699)</f>
        <v/>
      </c>
      <c r="F2699" s="24">
        <f>E2699*D2699</f>
        <v/>
      </c>
      <c r="G2699" s="28">
        <f>SUMIFS(MasterSheet!K:K, MasterSheet!B:B, A2699, MasterSheet!D:D, B2699, MasterSheet!H:H, C2699)</f>
        <v/>
      </c>
      <c r="H2699" s="28">
        <f>G2699*D2699</f>
        <v/>
      </c>
      <c r="I2699" s="30">
        <f>SUMIFS(MasterSheet!L:L, MasterSheet!B:B, A2699, MasterSheet!D:D, B2699, MasterSheet!H:H, C2699)</f>
        <v/>
      </c>
      <c r="J2699" s="30">
        <f>I2699*D2699</f>
        <v/>
      </c>
      <c r="K2699" s="23">
        <f>UPPER(VLOOKUP(C2699,MasterSheet!H:U,14,))</f>
        <v/>
      </c>
    </row>
    <row r="2700">
      <c r="A2700" s="23" t="inlineStr">
        <is>
          <t>EED118999</t>
        </is>
      </c>
      <c r="B2700" s="32" t="n">
        <v>45918</v>
      </c>
      <c r="C2700" s="23" t="n">
        <v>161214</v>
      </c>
      <c r="D2700" s="23">
        <f>_xlfn.XLOOKUP(C2700,MasterSheet!H:H,MasterSheet!F:F)</f>
        <v/>
      </c>
      <c r="E2700" s="24">
        <f>SUMIFS(MasterSheet!J:J, MasterSheet!B:B, A2700, MasterSheet!D:D, B2700, MasterSheet!H:H, C2700)</f>
        <v/>
      </c>
      <c r="F2700" s="24">
        <f>E2700*D2700</f>
        <v/>
      </c>
      <c r="G2700" s="28">
        <f>SUMIFS(MasterSheet!K:K, MasterSheet!B:B, A2700, MasterSheet!D:D, B2700, MasterSheet!H:H, C2700)</f>
        <v/>
      </c>
      <c r="H2700" s="28">
        <f>G2700*D2700</f>
        <v/>
      </c>
      <c r="I2700" s="30">
        <f>SUMIFS(MasterSheet!L:L, MasterSheet!B:B, A2700, MasterSheet!D:D, B2700, MasterSheet!H:H, C2700)</f>
        <v/>
      </c>
      <c r="J2700" s="30">
        <f>I2700*D2700</f>
        <v/>
      </c>
      <c r="K2700" s="23">
        <f>UPPER(VLOOKUP(C2700,MasterSheet!H:U,14,))</f>
        <v/>
      </c>
    </row>
    <row r="2701">
      <c r="A2701" s="23" t="inlineStr">
        <is>
          <t>EED118999</t>
        </is>
      </c>
      <c r="B2701" s="32" t="n">
        <v>45918</v>
      </c>
      <c r="C2701" s="23" t="n">
        <v>302645</v>
      </c>
      <c r="D2701" s="23">
        <f>_xlfn.XLOOKUP(C2701,MasterSheet!H:H,MasterSheet!F:F)</f>
        <v/>
      </c>
      <c r="E2701" s="24">
        <f>SUMIFS(MasterSheet!J:J, MasterSheet!B:B, A2701, MasterSheet!D:D, B2701, MasterSheet!H:H, C2701)</f>
        <v/>
      </c>
      <c r="F2701" s="24">
        <f>E2701*D2701</f>
        <v/>
      </c>
      <c r="G2701" s="28">
        <f>SUMIFS(MasterSheet!K:K, MasterSheet!B:B, A2701, MasterSheet!D:D, B2701, MasterSheet!H:H, C2701)</f>
        <v/>
      </c>
      <c r="H2701" s="28">
        <f>G2701*D2701</f>
        <v/>
      </c>
      <c r="I2701" s="30">
        <f>SUMIFS(MasterSheet!L:L, MasterSheet!B:B, A2701, MasterSheet!D:D, B2701, MasterSheet!H:H, C2701)</f>
        <v/>
      </c>
      <c r="J2701" s="30">
        <f>I2701*D2701</f>
        <v/>
      </c>
      <c r="K2701" s="23">
        <f>UPPER(VLOOKUP(C2701,MasterSheet!H:U,14,))</f>
        <v/>
      </c>
    </row>
    <row r="2702">
      <c r="A2702" s="23" t="inlineStr">
        <is>
          <t>EED118999</t>
        </is>
      </c>
      <c r="B2702" s="32" t="n">
        <v>45918</v>
      </c>
      <c r="C2702" s="23" t="n">
        <v>304035</v>
      </c>
      <c r="D2702" s="23">
        <f>_xlfn.XLOOKUP(C2702,MasterSheet!H:H,MasterSheet!F:F)</f>
        <v/>
      </c>
      <c r="E2702" s="24">
        <f>SUMIFS(MasterSheet!J:J, MasterSheet!B:B, A2702, MasterSheet!D:D, B2702, MasterSheet!H:H, C2702)</f>
        <v/>
      </c>
      <c r="F2702" s="24">
        <f>E2702*D2702</f>
        <v/>
      </c>
      <c r="G2702" s="28">
        <f>SUMIFS(MasterSheet!K:K, MasterSheet!B:B, A2702, MasterSheet!D:D, B2702, MasterSheet!H:H, C2702)</f>
        <v/>
      </c>
      <c r="H2702" s="28">
        <f>G2702*D2702</f>
        <v/>
      </c>
      <c r="I2702" s="30">
        <f>SUMIFS(MasterSheet!L:L, MasterSheet!B:B, A2702, MasterSheet!D:D, B2702, MasterSheet!H:H, C2702)</f>
        <v/>
      </c>
      <c r="J2702" s="30">
        <f>I2702*D2702</f>
        <v/>
      </c>
      <c r="K2702" s="23">
        <f>UPPER(VLOOKUP(C2702,MasterSheet!H:U,14,))</f>
        <v/>
      </c>
    </row>
    <row r="2703">
      <c r="A2703" s="23" t="inlineStr">
        <is>
          <t>EED118999</t>
        </is>
      </c>
      <c r="B2703" s="32" t="n">
        <v>45918</v>
      </c>
      <c r="C2703" s="23" t="n">
        <v>310933</v>
      </c>
      <c r="D2703" s="23">
        <f>_xlfn.XLOOKUP(C2703,MasterSheet!H:H,MasterSheet!F:F)</f>
        <v/>
      </c>
      <c r="E2703" s="24">
        <f>SUMIFS(MasterSheet!J:J, MasterSheet!B:B, A2703, MasterSheet!D:D, B2703, MasterSheet!H:H, C2703)</f>
        <v/>
      </c>
      <c r="F2703" s="24">
        <f>E2703*D2703</f>
        <v/>
      </c>
      <c r="G2703" s="28">
        <f>SUMIFS(MasterSheet!K:K, MasterSheet!B:B, A2703, MasterSheet!D:D, B2703, MasterSheet!H:H, C2703)</f>
        <v/>
      </c>
      <c r="H2703" s="28">
        <f>G2703*D2703</f>
        <v/>
      </c>
      <c r="I2703" s="30">
        <f>SUMIFS(MasterSheet!L:L, MasterSheet!B:B, A2703, MasterSheet!D:D, B2703, MasterSheet!H:H, C2703)</f>
        <v/>
      </c>
      <c r="J2703" s="30">
        <f>I2703*D2703</f>
        <v/>
      </c>
      <c r="K2703" s="23">
        <f>UPPER(VLOOKUP(C2703,MasterSheet!H:U,14,))</f>
        <v/>
      </c>
    </row>
    <row r="2704">
      <c r="A2704" s="23" t="inlineStr">
        <is>
          <t>EED118999</t>
        </is>
      </c>
      <c r="B2704" s="32" t="n">
        <v>45918</v>
      </c>
      <c r="C2704" s="23" t="n">
        <v>317417</v>
      </c>
      <c r="D2704" s="23">
        <f>_xlfn.XLOOKUP(C2704,MasterSheet!H:H,MasterSheet!F:F)</f>
        <v/>
      </c>
      <c r="E2704" s="24">
        <f>SUMIFS(MasterSheet!J:J, MasterSheet!B:B, A2704, MasterSheet!D:D, B2704, MasterSheet!H:H, C2704)</f>
        <v/>
      </c>
      <c r="F2704" s="24">
        <f>E2704*D2704</f>
        <v/>
      </c>
      <c r="G2704" s="28">
        <f>SUMIFS(MasterSheet!K:K, MasterSheet!B:B, A2704, MasterSheet!D:D, B2704, MasterSheet!H:H, C2704)</f>
        <v/>
      </c>
      <c r="H2704" s="28">
        <f>G2704*D2704</f>
        <v/>
      </c>
      <c r="I2704" s="30">
        <f>SUMIFS(MasterSheet!L:L, MasterSheet!B:B, A2704, MasterSheet!D:D, B2704, MasterSheet!H:H, C2704)</f>
        <v/>
      </c>
      <c r="J2704" s="30">
        <f>I2704*D2704</f>
        <v/>
      </c>
      <c r="K2704" s="23">
        <f>UPPER(VLOOKUP(C2704,MasterSheet!H:U,14,))</f>
        <v/>
      </c>
    </row>
    <row r="2705">
      <c r="A2705" s="23" t="inlineStr">
        <is>
          <t>EED118999</t>
        </is>
      </c>
      <c r="B2705" s="32" t="n">
        <v>45918</v>
      </c>
      <c r="C2705" s="23" t="n">
        <v>364102</v>
      </c>
      <c r="D2705" s="23">
        <f>_xlfn.XLOOKUP(C2705,MasterSheet!H:H,MasterSheet!F:F)</f>
        <v/>
      </c>
      <c r="E2705" s="24">
        <f>SUMIFS(MasterSheet!J:J, MasterSheet!B:B, A2705, MasterSheet!D:D, B2705, MasterSheet!H:H, C2705)</f>
        <v/>
      </c>
      <c r="F2705" s="24">
        <f>E2705*D2705</f>
        <v/>
      </c>
      <c r="G2705" s="28">
        <f>SUMIFS(MasterSheet!K:K, MasterSheet!B:B, A2705, MasterSheet!D:D, B2705, MasterSheet!H:H, C2705)</f>
        <v/>
      </c>
      <c r="H2705" s="28">
        <f>G2705*D2705</f>
        <v/>
      </c>
      <c r="I2705" s="30">
        <f>SUMIFS(MasterSheet!L:L, MasterSheet!B:B, A2705, MasterSheet!D:D, B2705, MasterSheet!H:H, C2705)</f>
        <v/>
      </c>
      <c r="J2705" s="30">
        <f>I2705*D2705</f>
        <v/>
      </c>
      <c r="K2705" s="23">
        <f>UPPER(VLOOKUP(C2705,MasterSheet!H:U,14,))</f>
        <v/>
      </c>
    </row>
    <row r="2706">
      <c r="A2706" s="23" t="inlineStr">
        <is>
          <t>EED118999</t>
        </is>
      </c>
      <c r="B2706" s="32" t="n">
        <v>45918</v>
      </c>
      <c r="C2706" s="23" t="n">
        <v>422604</v>
      </c>
      <c r="D2706" s="23">
        <f>_xlfn.XLOOKUP(C2706,MasterSheet!H:H,MasterSheet!F:F)</f>
        <v/>
      </c>
      <c r="E2706" s="24">
        <f>SUMIFS(MasterSheet!J:J, MasterSheet!B:B, A2706, MasterSheet!D:D, B2706, MasterSheet!H:H, C2706)</f>
        <v/>
      </c>
      <c r="F2706" s="24">
        <f>E2706*D2706</f>
        <v/>
      </c>
      <c r="G2706" s="28">
        <f>SUMIFS(MasterSheet!K:K, MasterSheet!B:B, A2706, MasterSheet!D:D, B2706, MasterSheet!H:H, C2706)</f>
        <v/>
      </c>
      <c r="H2706" s="28">
        <f>G2706*D2706</f>
        <v/>
      </c>
      <c r="I2706" s="30">
        <f>SUMIFS(MasterSheet!L:L, MasterSheet!B:B, A2706, MasterSheet!D:D, B2706, MasterSheet!H:H, C2706)</f>
        <v/>
      </c>
      <c r="J2706" s="30">
        <f>I2706*D2706</f>
        <v/>
      </c>
      <c r="K2706" s="23">
        <f>UPPER(VLOOKUP(C2706,MasterSheet!H:U,14,))</f>
        <v/>
      </c>
    </row>
    <row r="2707">
      <c r="A2707" s="23" t="inlineStr">
        <is>
          <t>EED118999</t>
        </is>
      </c>
      <c r="B2707" s="32" t="n">
        <v>45918</v>
      </c>
      <c r="C2707" s="23" t="n">
        <v>426803</v>
      </c>
      <c r="D2707" s="23">
        <f>_xlfn.XLOOKUP(C2707,MasterSheet!H:H,MasterSheet!F:F)</f>
        <v/>
      </c>
      <c r="E2707" s="24">
        <f>SUMIFS(MasterSheet!J:J, MasterSheet!B:B, A2707, MasterSheet!D:D, B2707, MasterSheet!H:H, C2707)</f>
        <v/>
      </c>
      <c r="F2707" s="24">
        <f>E2707*D2707</f>
        <v/>
      </c>
      <c r="G2707" s="28">
        <f>SUMIFS(MasterSheet!K:K, MasterSheet!B:B, A2707, MasterSheet!D:D, B2707, MasterSheet!H:H, C2707)</f>
        <v/>
      </c>
      <c r="H2707" s="28">
        <f>G2707*D2707</f>
        <v/>
      </c>
      <c r="I2707" s="30">
        <f>SUMIFS(MasterSheet!L:L, MasterSheet!B:B, A2707, MasterSheet!D:D, B2707, MasterSheet!H:H, C2707)</f>
        <v/>
      </c>
      <c r="J2707" s="30">
        <f>I2707*D2707</f>
        <v/>
      </c>
      <c r="K2707" s="23">
        <f>UPPER(VLOOKUP(C2707,MasterSheet!H:U,14,))</f>
        <v/>
      </c>
    </row>
    <row r="2708">
      <c r="A2708" s="23" t="inlineStr">
        <is>
          <t>EED118999</t>
        </is>
      </c>
      <c r="B2708" s="32" t="n">
        <v>45918</v>
      </c>
      <c r="C2708" s="23" t="n">
        <v>505836</v>
      </c>
      <c r="D2708" s="23">
        <f>_xlfn.XLOOKUP(C2708,MasterSheet!H:H,MasterSheet!F:F)</f>
        <v/>
      </c>
      <c r="E2708" s="24">
        <f>SUMIFS(MasterSheet!J:J, MasterSheet!B:B, A2708, MasterSheet!D:D, B2708, MasterSheet!H:H, C2708)</f>
        <v/>
      </c>
      <c r="F2708" s="24">
        <f>E2708*D2708</f>
        <v/>
      </c>
      <c r="G2708" s="28">
        <f>SUMIFS(MasterSheet!K:K, MasterSheet!B:B, A2708, MasterSheet!D:D, B2708, MasterSheet!H:H, C2708)</f>
        <v/>
      </c>
      <c r="H2708" s="28">
        <f>G2708*D2708</f>
        <v/>
      </c>
      <c r="I2708" s="30">
        <f>SUMIFS(MasterSheet!L:L, MasterSheet!B:B, A2708, MasterSheet!D:D, B2708, MasterSheet!H:H, C2708)</f>
        <v/>
      </c>
      <c r="J2708" s="30">
        <f>I2708*D2708</f>
        <v/>
      </c>
      <c r="K2708" s="23">
        <f>UPPER(VLOOKUP(C2708,MasterSheet!H:U,14,))</f>
        <v/>
      </c>
    </row>
    <row r="2709">
      <c r="A2709" s="23" t="inlineStr">
        <is>
          <t>EED118999</t>
        </is>
      </c>
      <c r="B2709" s="32" t="n">
        <v>45918</v>
      </c>
      <c r="C2709" s="23" t="n">
        <v>506304</v>
      </c>
      <c r="D2709" s="23">
        <f>_xlfn.XLOOKUP(C2709,MasterSheet!H:H,MasterSheet!F:F)</f>
        <v/>
      </c>
      <c r="E2709" s="24">
        <f>SUMIFS(MasterSheet!J:J, MasterSheet!B:B, A2709, MasterSheet!D:D, B2709, MasterSheet!H:H, C2709)</f>
        <v/>
      </c>
      <c r="F2709" s="24">
        <f>E2709*D2709</f>
        <v/>
      </c>
      <c r="G2709" s="28">
        <f>SUMIFS(MasterSheet!K:K, MasterSheet!B:B, A2709, MasterSheet!D:D, B2709, MasterSheet!H:H, C2709)</f>
        <v/>
      </c>
      <c r="H2709" s="28">
        <f>G2709*D2709</f>
        <v/>
      </c>
      <c r="I2709" s="30">
        <f>SUMIFS(MasterSheet!L:L, MasterSheet!B:B, A2709, MasterSheet!D:D, B2709, MasterSheet!H:H, C2709)</f>
        <v/>
      </c>
      <c r="J2709" s="30">
        <f>I2709*D2709</f>
        <v/>
      </c>
      <c r="K2709" s="23">
        <f>UPPER(VLOOKUP(C2709,MasterSheet!H:U,14,))</f>
        <v/>
      </c>
    </row>
    <row r="2710">
      <c r="A2710" s="23" t="inlineStr">
        <is>
          <t>EED118999</t>
        </is>
      </c>
      <c r="B2710" s="32" t="n">
        <v>45918</v>
      </c>
      <c r="C2710" s="23" t="n">
        <v>576406</v>
      </c>
      <c r="D2710" s="23">
        <f>_xlfn.XLOOKUP(C2710,MasterSheet!H:H,MasterSheet!F:F)</f>
        <v/>
      </c>
      <c r="E2710" s="24">
        <f>SUMIFS(MasterSheet!J:J, MasterSheet!B:B, A2710, MasterSheet!D:D, B2710, MasterSheet!H:H, C2710)</f>
        <v/>
      </c>
      <c r="F2710" s="24">
        <f>E2710*D2710</f>
        <v/>
      </c>
      <c r="G2710" s="28">
        <f>SUMIFS(MasterSheet!K:K, MasterSheet!B:B, A2710, MasterSheet!D:D, B2710, MasterSheet!H:H, C2710)</f>
        <v/>
      </c>
      <c r="H2710" s="28">
        <f>G2710*D2710</f>
        <v/>
      </c>
      <c r="I2710" s="30">
        <f>SUMIFS(MasterSheet!L:L, MasterSheet!B:B, A2710, MasterSheet!D:D, B2710, MasterSheet!H:H, C2710)</f>
        <v/>
      </c>
      <c r="J2710" s="30">
        <f>I2710*D2710</f>
        <v/>
      </c>
      <c r="K2710" s="23">
        <f>UPPER(VLOOKUP(C2710,MasterSheet!H:U,14,))</f>
        <v/>
      </c>
    </row>
    <row r="2711">
      <c r="A2711" s="23" t="inlineStr">
        <is>
          <t>EED118995</t>
        </is>
      </c>
      <c r="B2711" s="32" t="n">
        <v>45918</v>
      </c>
      <c r="C2711" s="23" t="n">
        <v>101208</v>
      </c>
      <c r="D2711" s="23">
        <f>_xlfn.XLOOKUP(C2711,MasterSheet!H:H,MasterSheet!F:F)</f>
        <v/>
      </c>
      <c r="E2711" s="24">
        <f>SUMIFS(MasterSheet!J:J, MasterSheet!B:B, A2711, MasterSheet!D:D, B2711, MasterSheet!H:H, C2711)</f>
        <v/>
      </c>
      <c r="F2711" s="24">
        <f>E2711*D2711</f>
        <v/>
      </c>
      <c r="G2711" s="28">
        <f>SUMIFS(MasterSheet!K:K, MasterSheet!B:B, A2711, MasterSheet!D:D, B2711, MasterSheet!H:H, C2711)</f>
        <v/>
      </c>
      <c r="H2711" s="28">
        <f>G2711*D2711</f>
        <v/>
      </c>
      <c r="I2711" s="30">
        <f>SUMIFS(MasterSheet!L:L, MasterSheet!B:B, A2711, MasterSheet!D:D, B2711, MasterSheet!H:H, C2711)</f>
        <v/>
      </c>
      <c r="J2711" s="30">
        <f>I2711*D2711</f>
        <v/>
      </c>
      <c r="K2711" s="23">
        <f>UPPER(VLOOKUP(C2711,MasterSheet!H:U,14,))</f>
        <v/>
      </c>
    </row>
    <row r="2712">
      <c r="A2712" s="23" t="inlineStr">
        <is>
          <t>EED118995</t>
        </is>
      </c>
      <c r="B2712" s="32" t="n">
        <v>45918</v>
      </c>
      <c r="C2712" s="23" t="n">
        <v>101320</v>
      </c>
      <c r="D2712" s="23">
        <f>_xlfn.XLOOKUP(C2712,MasterSheet!H:H,MasterSheet!F:F)</f>
        <v/>
      </c>
      <c r="E2712" s="24">
        <f>SUMIFS(MasterSheet!J:J, MasterSheet!B:B, A2712, MasterSheet!D:D, B2712, MasterSheet!H:H, C2712)</f>
        <v/>
      </c>
      <c r="F2712" s="24">
        <f>E2712*D2712</f>
        <v/>
      </c>
      <c r="G2712" s="28">
        <f>SUMIFS(MasterSheet!K:K, MasterSheet!B:B, A2712, MasterSheet!D:D, B2712, MasterSheet!H:H, C2712)</f>
        <v/>
      </c>
      <c r="H2712" s="28">
        <f>G2712*D2712</f>
        <v/>
      </c>
      <c r="I2712" s="30">
        <f>SUMIFS(MasterSheet!L:L, MasterSheet!B:B, A2712, MasterSheet!D:D, B2712, MasterSheet!H:H, C2712)</f>
        <v/>
      </c>
      <c r="J2712" s="30">
        <f>I2712*D2712</f>
        <v/>
      </c>
      <c r="K2712" s="23">
        <f>UPPER(VLOOKUP(C2712,MasterSheet!H:U,14,))</f>
        <v/>
      </c>
    </row>
    <row r="2713">
      <c r="A2713" s="23" t="inlineStr">
        <is>
          <t>EED118995</t>
        </is>
      </c>
      <c r="B2713" s="32" t="n">
        <v>45918</v>
      </c>
      <c r="C2713" s="23" t="n">
        <v>103112</v>
      </c>
      <c r="D2713" s="23">
        <f>_xlfn.XLOOKUP(C2713,MasterSheet!H:H,MasterSheet!F:F)</f>
        <v/>
      </c>
      <c r="E2713" s="24">
        <f>SUMIFS(MasterSheet!J:J, MasterSheet!B:B, A2713, MasterSheet!D:D, B2713, MasterSheet!H:H, C2713)</f>
        <v/>
      </c>
      <c r="F2713" s="24">
        <f>E2713*D2713</f>
        <v/>
      </c>
      <c r="G2713" s="28">
        <f>SUMIFS(MasterSheet!K:K, MasterSheet!B:B, A2713, MasterSheet!D:D, B2713, MasterSheet!H:H, C2713)</f>
        <v/>
      </c>
      <c r="H2713" s="28">
        <f>G2713*D2713</f>
        <v/>
      </c>
      <c r="I2713" s="30">
        <f>SUMIFS(MasterSheet!L:L, MasterSheet!B:B, A2713, MasterSheet!D:D, B2713, MasterSheet!H:H, C2713)</f>
        <v/>
      </c>
      <c r="J2713" s="30">
        <f>I2713*D2713</f>
        <v/>
      </c>
      <c r="K2713" s="23">
        <f>UPPER(VLOOKUP(C2713,MasterSheet!H:U,14,))</f>
        <v/>
      </c>
    </row>
    <row r="2714">
      <c r="A2714" s="23" t="inlineStr">
        <is>
          <t>EED118995</t>
        </is>
      </c>
      <c r="B2714" s="32" t="n">
        <v>45918</v>
      </c>
      <c r="C2714" s="23" t="n">
        <v>103116</v>
      </c>
      <c r="D2714" s="23">
        <f>_xlfn.XLOOKUP(C2714,MasterSheet!H:H,MasterSheet!F:F)</f>
        <v/>
      </c>
      <c r="E2714" s="24">
        <f>SUMIFS(MasterSheet!J:J, MasterSheet!B:B, A2714, MasterSheet!D:D, B2714, MasterSheet!H:H, C2714)</f>
        <v/>
      </c>
      <c r="F2714" s="24">
        <f>E2714*D2714</f>
        <v/>
      </c>
      <c r="G2714" s="28">
        <f>SUMIFS(MasterSheet!K:K, MasterSheet!B:B, A2714, MasterSheet!D:D, B2714, MasterSheet!H:H, C2714)</f>
        <v/>
      </c>
      <c r="H2714" s="28">
        <f>G2714*D2714</f>
        <v/>
      </c>
      <c r="I2714" s="30">
        <f>SUMIFS(MasterSheet!L:L, MasterSheet!B:B, A2714, MasterSheet!D:D, B2714, MasterSheet!H:H, C2714)</f>
        <v/>
      </c>
      <c r="J2714" s="30">
        <f>I2714*D2714</f>
        <v/>
      </c>
      <c r="K2714" s="23">
        <f>UPPER(VLOOKUP(C2714,MasterSheet!H:U,14,))</f>
        <v/>
      </c>
    </row>
    <row r="2715">
      <c r="A2715" s="23" t="inlineStr">
        <is>
          <t>EED118995</t>
        </is>
      </c>
      <c r="B2715" s="32" t="n">
        <v>45918</v>
      </c>
      <c r="C2715" s="23" t="n">
        <v>103227</v>
      </c>
      <c r="D2715" s="23">
        <f>_xlfn.XLOOKUP(C2715,MasterSheet!H:H,MasterSheet!F:F)</f>
        <v/>
      </c>
      <c r="E2715" s="24">
        <f>SUMIFS(MasterSheet!J:J, MasterSheet!B:B, A2715, MasterSheet!D:D, B2715, MasterSheet!H:H, C2715)</f>
        <v/>
      </c>
      <c r="F2715" s="24">
        <f>E2715*D2715</f>
        <v/>
      </c>
      <c r="G2715" s="28">
        <f>SUMIFS(MasterSheet!K:K, MasterSheet!B:B, A2715, MasterSheet!D:D, B2715, MasterSheet!H:H, C2715)</f>
        <v/>
      </c>
      <c r="H2715" s="28">
        <f>G2715*D2715</f>
        <v/>
      </c>
      <c r="I2715" s="30">
        <f>SUMIFS(MasterSheet!L:L, MasterSheet!B:B, A2715, MasterSheet!D:D, B2715, MasterSheet!H:H, C2715)</f>
        <v/>
      </c>
      <c r="J2715" s="30">
        <f>I2715*D2715</f>
        <v/>
      </c>
      <c r="K2715" s="23">
        <f>UPPER(VLOOKUP(C2715,MasterSheet!H:U,14,))</f>
        <v/>
      </c>
    </row>
    <row r="2716">
      <c r="A2716" s="23" t="inlineStr">
        <is>
          <t>EED118995</t>
        </is>
      </c>
      <c r="B2716" s="32" t="n">
        <v>45918</v>
      </c>
      <c r="C2716" s="23" t="n">
        <v>116420</v>
      </c>
      <c r="D2716" s="23">
        <f>_xlfn.XLOOKUP(C2716,MasterSheet!H:H,MasterSheet!F:F)</f>
        <v/>
      </c>
      <c r="E2716" s="24">
        <f>SUMIFS(MasterSheet!J:J, MasterSheet!B:B, A2716, MasterSheet!D:D, B2716, MasterSheet!H:H, C2716)</f>
        <v/>
      </c>
      <c r="F2716" s="24">
        <f>E2716*D2716</f>
        <v/>
      </c>
      <c r="G2716" s="28">
        <f>SUMIFS(MasterSheet!K:K, MasterSheet!B:B, A2716, MasterSheet!D:D, B2716, MasterSheet!H:H, C2716)</f>
        <v/>
      </c>
      <c r="H2716" s="28">
        <f>G2716*D2716</f>
        <v/>
      </c>
      <c r="I2716" s="30">
        <f>SUMIFS(MasterSheet!L:L, MasterSheet!B:B, A2716, MasterSheet!D:D, B2716, MasterSheet!H:H, C2716)</f>
        <v/>
      </c>
      <c r="J2716" s="30">
        <f>I2716*D2716</f>
        <v/>
      </c>
      <c r="K2716" s="23">
        <f>UPPER(VLOOKUP(C2716,MasterSheet!H:U,14,))</f>
        <v/>
      </c>
    </row>
    <row r="2717">
      <c r="A2717" s="23" t="inlineStr">
        <is>
          <t>EED118995</t>
        </is>
      </c>
      <c r="B2717" s="32" t="n">
        <v>45918</v>
      </c>
      <c r="C2717" s="23" t="n">
        <v>117334</v>
      </c>
      <c r="D2717" s="23">
        <f>_xlfn.XLOOKUP(C2717,MasterSheet!H:H,MasterSheet!F:F)</f>
        <v/>
      </c>
      <c r="E2717" s="24">
        <f>SUMIFS(MasterSheet!J:J, MasterSheet!B:B, A2717, MasterSheet!D:D, B2717, MasterSheet!H:H, C2717)</f>
        <v/>
      </c>
      <c r="F2717" s="24">
        <f>E2717*D2717</f>
        <v/>
      </c>
      <c r="G2717" s="28">
        <f>SUMIFS(MasterSheet!K:K, MasterSheet!B:B, A2717, MasterSheet!D:D, B2717, MasterSheet!H:H, C2717)</f>
        <v/>
      </c>
      <c r="H2717" s="28">
        <f>G2717*D2717</f>
        <v/>
      </c>
      <c r="I2717" s="30">
        <f>SUMIFS(MasterSheet!L:L, MasterSheet!B:B, A2717, MasterSheet!D:D, B2717, MasterSheet!H:H, C2717)</f>
        <v/>
      </c>
      <c r="J2717" s="30">
        <f>I2717*D2717</f>
        <v/>
      </c>
      <c r="K2717" s="23">
        <f>UPPER(VLOOKUP(C2717,MasterSheet!H:U,14,))</f>
        <v/>
      </c>
    </row>
    <row r="2718">
      <c r="A2718" s="23" t="inlineStr">
        <is>
          <t>EED118995</t>
        </is>
      </c>
      <c r="B2718" s="32" t="n">
        <v>45918</v>
      </c>
      <c r="C2718" s="23" t="n">
        <v>123108</v>
      </c>
      <c r="D2718" s="23">
        <f>_xlfn.XLOOKUP(C2718,MasterSheet!H:H,MasterSheet!F:F)</f>
        <v/>
      </c>
      <c r="E2718" s="24">
        <f>SUMIFS(MasterSheet!J:J, MasterSheet!B:B, A2718, MasterSheet!D:D, B2718, MasterSheet!H:H, C2718)</f>
        <v/>
      </c>
      <c r="F2718" s="24">
        <f>E2718*D2718</f>
        <v/>
      </c>
      <c r="G2718" s="28">
        <f>SUMIFS(MasterSheet!K:K, MasterSheet!B:B, A2718, MasterSheet!D:D, B2718, MasterSheet!H:H, C2718)</f>
        <v/>
      </c>
      <c r="H2718" s="28">
        <f>G2718*D2718</f>
        <v/>
      </c>
      <c r="I2718" s="30">
        <f>SUMIFS(MasterSheet!L:L, MasterSheet!B:B, A2718, MasterSheet!D:D, B2718, MasterSheet!H:H, C2718)</f>
        <v/>
      </c>
      <c r="J2718" s="30">
        <f>I2718*D2718</f>
        <v/>
      </c>
      <c r="K2718" s="23">
        <f>UPPER(VLOOKUP(C2718,MasterSheet!H:U,14,))</f>
        <v/>
      </c>
    </row>
    <row r="2719">
      <c r="A2719" s="23" t="inlineStr">
        <is>
          <t>EED118995</t>
        </is>
      </c>
      <c r="B2719" s="32" t="n">
        <v>45918</v>
      </c>
      <c r="C2719" s="23" t="n">
        <v>127624</v>
      </c>
      <c r="D2719" s="23">
        <f>_xlfn.XLOOKUP(C2719,MasterSheet!H:H,MasterSheet!F:F)</f>
        <v/>
      </c>
      <c r="E2719" s="24">
        <f>SUMIFS(MasterSheet!J:J, MasterSheet!B:B, A2719, MasterSheet!D:D, B2719, MasterSheet!H:H, C2719)</f>
        <v/>
      </c>
      <c r="F2719" s="24">
        <f>E2719*D2719</f>
        <v/>
      </c>
      <c r="G2719" s="28">
        <f>SUMIFS(MasterSheet!K:K, MasterSheet!B:B, A2719, MasterSheet!D:D, B2719, MasterSheet!H:H, C2719)</f>
        <v/>
      </c>
      <c r="H2719" s="28">
        <f>G2719*D2719</f>
        <v/>
      </c>
      <c r="I2719" s="30">
        <f>SUMIFS(MasterSheet!L:L, MasterSheet!B:B, A2719, MasterSheet!D:D, B2719, MasterSheet!H:H, C2719)</f>
        <v/>
      </c>
      <c r="J2719" s="30">
        <f>I2719*D2719</f>
        <v/>
      </c>
      <c r="K2719" s="23">
        <f>UPPER(VLOOKUP(C2719,MasterSheet!H:U,14,))</f>
        <v/>
      </c>
    </row>
    <row r="2720">
      <c r="A2720" s="23" t="inlineStr">
        <is>
          <t>EED118995</t>
        </is>
      </c>
      <c r="B2720" s="32" t="n">
        <v>45918</v>
      </c>
      <c r="C2720" s="23" t="n">
        <v>128012</v>
      </c>
      <c r="D2720" s="23">
        <f>_xlfn.XLOOKUP(C2720,MasterSheet!H:H,MasterSheet!F:F)</f>
        <v/>
      </c>
      <c r="E2720" s="24">
        <f>SUMIFS(MasterSheet!J:J, MasterSheet!B:B, A2720, MasterSheet!D:D, B2720, MasterSheet!H:H, C2720)</f>
        <v/>
      </c>
      <c r="F2720" s="24">
        <f>E2720*D2720</f>
        <v/>
      </c>
      <c r="G2720" s="28">
        <f>SUMIFS(MasterSheet!K:K, MasterSheet!B:B, A2720, MasterSheet!D:D, B2720, MasterSheet!H:H, C2720)</f>
        <v/>
      </c>
      <c r="H2720" s="28">
        <f>G2720*D2720</f>
        <v/>
      </c>
      <c r="I2720" s="30">
        <f>SUMIFS(MasterSheet!L:L, MasterSheet!B:B, A2720, MasterSheet!D:D, B2720, MasterSheet!H:H, C2720)</f>
        <v/>
      </c>
      <c r="J2720" s="30">
        <f>I2720*D2720</f>
        <v/>
      </c>
      <c r="K2720" s="23">
        <f>UPPER(VLOOKUP(C2720,MasterSheet!H:U,14,))</f>
        <v/>
      </c>
    </row>
    <row r="2721">
      <c r="A2721" s="23" t="inlineStr">
        <is>
          <t>EED118995</t>
        </is>
      </c>
      <c r="B2721" s="32" t="n">
        <v>45918</v>
      </c>
      <c r="C2721" s="23" t="n">
        <v>141727</v>
      </c>
      <c r="D2721" s="23">
        <f>_xlfn.XLOOKUP(C2721,MasterSheet!H:H,MasterSheet!F:F)</f>
        <v/>
      </c>
      <c r="E2721" s="24">
        <f>SUMIFS(MasterSheet!J:J, MasterSheet!B:B, A2721, MasterSheet!D:D, B2721, MasterSheet!H:H, C2721)</f>
        <v/>
      </c>
      <c r="F2721" s="24">
        <f>E2721*D2721</f>
        <v/>
      </c>
      <c r="G2721" s="28">
        <f>SUMIFS(MasterSheet!K:K, MasterSheet!B:B, A2721, MasterSheet!D:D, B2721, MasterSheet!H:H, C2721)</f>
        <v/>
      </c>
      <c r="H2721" s="28">
        <f>G2721*D2721</f>
        <v/>
      </c>
      <c r="I2721" s="30">
        <f>SUMIFS(MasterSheet!L:L, MasterSheet!B:B, A2721, MasterSheet!D:D, B2721, MasterSheet!H:H, C2721)</f>
        <v/>
      </c>
      <c r="J2721" s="30">
        <f>I2721*D2721</f>
        <v/>
      </c>
      <c r="K2721" s="23">
        <f>UPPER(VLOOKUP(C2721,MasterSheet!H:U,14,))</f>
        <v/>
      </c>
    </row>
    <row r="2722">
      <c r="A2722" s="23" t="inlineStr">
        <is>
          <t>EED118995</t>
        </is>
      </c>
      <c r="B2722" s="32" t="n">
        <v>45918</v>
      </c>
      <c r="C2722" s="23" t="n">
        <v>156604</v>
      </c>
      <c r="D2722" s="23">
        <f>_xlfn.XLOOKUP(C2722,MasterSheet!H:H,MasterSheet!F:F)</f>
        <v/>
      </c>
      <c r="E2722" s="24">
        <f>SUMIFS(MasterSheet!J:J, MasterSheet!B:B, A2722, MasterSheet!D:D, B2722, MasterSheet!H:H, C2722)</f>
        <v/>
      </c>
      <c r="F2722" s="24">
        <f>E2722*D2722</f>
        <v/>
      </c>
      <c r="G2722" s="28">
        <f>SUMIFS(MasterSheet!K:K, MasterSheet!B:B, A2722, MasterSheet!D:D, B2722, MasterSheet!H:H, C2722)</f>
        <v/>
      </c>
      <c r="H2722" s="28">
        <f>G2722*D2722</f>
        <v/>
      </c>
      <c r="I2722" s="30">
        <f>SUMIFS(MasterSheet!L:L, MasterSheet!B:B, A2722, MasterSheet!D:D, B2722, MasterSheet!H:H, C2722)</f>
        <v/>
      </c>
      <c r="J2722" s="30">
        <f>I2722*D2722</f>
        <v/>
      </c>
      <c r="K2722" s="23">
        <f>UPPER(VLOOKUP(C2722,MasterSheet!H:U,14,))</f>
        <v/>
      </c>
    </row>
    <row r="2723">
      <c r="A2723" s="23" t="inlineStr">
        <is>
          <t>EED118995</t>
        </is>
      </c>
      <c r="B2723" s="32" t="n">
        <v>45918</v>
      </c>
      <c r="C2723" s="23" t="n">
        <v>159214</v>
      </c>
      <c r="D2723" s="23">
        <f>_xlfn.XLOOKUP(C2723,MasterSheet!H:H,MasterSheet!F:F)</f>
        <v/>
      </c>
      <c r="E2723" s="24">
        <f>SUMIFS(MasterSheet!J:J, MasterSheet!B:B, A2723, MasterSheet!D:D, B2723, MasterSheet!H:H, C2723)</f>
        <v/>
      </c>
      <c r="F2723" s="24">
        <f>E2723*D2723</f>
        <v/>
      </c>
      <c r="G2723" s="28">
        <f>SUMIFS(MasterSheet!K:K, MasterSheet!B:B, A2723, MasterSheet!D:D, B2723, MasterSheet!H:H, C2723)</f>
        <v/>
      </c>
      <c r="H2723" s="28">
        <f>G2723*D2723</f>
        <v/>
      </c>
      <c r="I2723" s="30">
        <f>SUMIFS(MasterSheet!L:L, MasterSheet!B:B, A2723, MasterSheet!D:D, B2723, MasterSheet!H:H, C2723)</f>
        <v/>
      </c>
      <c r="J2723" s="30">
        <f>I2723*D2723</f>
        <v/>
      </c>
      <c r="K2723" s="23">
        <f>UPPER(VLOOKUP(C2723,MasterSheet!H:U,14,))</f>
        <v/>
      </c>
    </row>
    <row r="2724">
      <c r="A2724" s="23" t="inlineStr">
        <is>
          <t>EED118995</t>
        </is>
      </c>
      <c r="B2724" s="32" t="n">
        <v>45918</v>
      </c>
      <c r="C2724" s="23" t="n">
        <v>300602</v>
      </c>
      <c r="D2724" s="23">
        <f>_xlfn.XLOOKUP(C2724,MasterSheet!H:H,MasterSheet!F:F)</f>
        <v/>
      </c>
      <c r="E2724" s="24">
        <f>SUMIFS(MasterSheet!J:J, MasterSheet!B:B, A2724, MasterSheet!D:D, B2724, MasterSheet!H:H, C2724)</f>
        <v/>
      </c>
      <c r="F2724" s="24">
        <f>E2724*D2724</f>
        <v/>
      </c>
      <c r="G2724" s="28">
        <f>SUMIFS(MasterSheet!K:K, MasterSheet!B:B, A2724, MasterSheet!D:D, B2724, MasterSheet!H:H, C2724)</f>
        <v/>
      </c>
      <c r="H2724" s="28">
        <f>G2724*D2724</f>
        <v/>
      </c>
      <c r="I2724" s="30">
        <f>SUMIFS(MasterSheet!L:L, MasterSheet!B:B, A2724, MasterSheet!D:D, B2724, MasterSheet!H:H, C2724)</f>
        <v/>
      </c>
      <c r="J2724" s="30">
        <f>I2724*D2724</f>
        <v/>
      </c>
      <c r="K2724" s="23">
        <f>UPPER(VLOOKUP(C2724,MasterSheet!H:U,14,))</f>
        <v/>
      </c>
    </row>
    <row r="2725">
      <c r="A2725" s="23" t="inlineStr">
        <is>
          <t>EED118995</t>
        </is>
      </c>
      <c r="B2725" s="32" t="n">
        <v>45918</v>
      </c>
      <c r="C2725" s="23" t="n">
        <v>301044</v>
      </c>
      <c r="D2725" s="23">
        <f>_xlfn.XLOOKUP(C2725,MasterSheet!H:H,MasterSheet!F:F)</f>
        <v/>
      </c>
      <c r="E2725" s="24">
        <f>SUMIFS(MasterSheet!J:J, MasterSheet!B:B, A2725, MasterSheet!D:D, B2725, MasterSheet!H:H, C2725)</f>
        <v/>
      </c>
      <c r="F2725" s="24">
        <f>E2725*D2725</f>
        <v/>
      </c>
      <c r="G2725" s="28">
        <f>SUMIFS(MasterSheet!K:K, MasterSheet!B:B, A2725, MasterSheet!D:D, B2725, MasterSheet!H:H, C2725)</f>
        <v/>
      </c>
      <c r="H2725" s="28">
        <f>G2725*D2725</f>
        <v/>
      </c>
      <c r="I2725" s="30">
        <f>SUMIFS(MasterSheet!L:L, MasterSheet!B:B, A2725, MasterSheet!D:D, B2725, MasterSheet!H:H, C2725)</f>
        <v/>
      </c>
      <c r="J2725" s="30">
        <f>I2725*D2725</f>
        <v/>
      </c>
      <c r="K2725" s="23">
        <f>UPPER(VLOOKUP(C2725,MasterSheet!H:U,14,))</f>
        <v/>
      </c>
    </row>
    <row r="2726">
      <c r="A2726" s="23" t="inlineStr">
        <is>
          <t>EED118995</t>
        </is>
      </c>
      <c r="B2726" s="32" t="n">
        <v>45918</v>
      </c>
      <c r="C2726" s="23" t="n">
        <v>302910</v>
      </c>
      <c r="D2726" s="23">
        <f>_xlfn.XLOOKUP(C2726,MasterSheet!H:H,MasterSheet!F:F)</f>
        <v/>
      </c>
      <c r="E2726" s="24">
        <f>SUMIFS(MasterSheet!J:J, MasterSheet!B:B, A2726, MasterSheet!D:D, B2726, MasterSheet!H:H, C2726)</f>
        <v/>
      </c>
      <c r="F2726" s="24">
        <f>E2726*D2726</f>
        <v/>
      </c>
      <c r="G2726" s="28">
        <f>SUMIFS(MasterSheet!K:K, MasterSheet!B:B, A2726, MasterSheet!D:D, B2726, MasterSheet!H:H, C2726)</f>
        <v/>
      </c>
      <c r="H2726" s="28">
        <f>G2726*D2726</f>
        <v/>
      </c>
      <c r="I2726" s="30">
        <f>SUMIFS(MasterSheet!L:L, MasterSheet!B:B, A2726, MasterSheet!D:D, B2726, MasterSheet!H:H, C2726)</f>
        <v/>
      </c>
      <c r="J2726" s="30">
        <f>I2726*D2726</f>
        <v/>
      </c>
      <c r="K2726" s="23">
        <f>UPPER(VLOOKUP(C2726,MasterSheet!H:U,14,))</f>
        <v/>
      </c>
    </row>
    <row r="2727">
      <c r="A2727" s="23" t="inlineStr">
        <is>
          <t>EED118995</t>
        </is>
      </c>
      <c r="B2727" s="32" t="n">
        <v>45918</v>
      </c>
      <c r="C2727" s="23" t="n">
        <v>303529</v>
      </c>
      <c r="D2727" s="23">
        <f>_xlfn.XLOOKUP(C2727,MasterSheet!H:H,MasterSheet!F:F)</f>
        <v/>
      </c>
      <c r="E2727" s="24">
        <f>SUMIFS(MasterSheet!J:J, MasterSheet!B:B, A2727, MasterSheet!D:D, B2727, MasterSheet!H:H, C2727)</f>
        <v/>
      </c>
      <c r="F2727" s="24">
        <f>E2727*D2727</f>
        <v/>
      </c>
      <c r="G2727" s="28">
        <f>SUMIFS(MasterSheet!K:K, MasterSheet!B:B, A2727, MasterSheet!D:D, B2727, MasterSheet!H:H, C2727)</f>
        <v/>
      </c>
      <c r="H2727" s="28">
        <f>G2727*D2727</f>
        <v/>
      </c>
      <c r="I2727" s="30">
        <f>SUMIFS(MasterSheet!L:L, MasterSheet!B:B, A2727, MasterSheet!D:D, B2727, MasterSheet!H:H, C2727)</f>
        <v/>
      </c>
      <c r="J2727" s="30">
        <f>I2727*D2727</f>
        <v/>
      </c>
      <c r="K2727" s="23">
        <f>UPPER(VLOOKUP(C2727,MasterSheet!H:U,14,))</f>
        <v/>
      </c>
    </row>
    <row r="2728">
      <c r="A2728" s="23" t="inlineStr">
        <is>
          <t>EED118995</t>
        </is>
      </c>
      <c r="B2728" s="32" t="n">
        <v>45918</v>
      </c>
      <c r="C2728" s="23" t="n">
        <v>304042</v>
      </c>
      <c r="D2728" s="23">
        <f>_xlfn.XLOOKUP(C2728,MasterSheet!H:H,MasterSheet!F:F)</f>
        <v/>
      </c>
      <c r="E2728" s="24">
        <f>SUMIFS(MasterSheet!J:J, MasterSheet!B:B, A2728, MasterSheet!D:D, B2728, MasterSheet!H:H, C2728)</f>
        <v/>
      </c>
      <c r="F2728" s="24">
        <f>E2728*D2728</f>
        <v/>
      </c>
      <c r="G2728" s="28">
        <f>SUMIFS(MasterSheet!K:K, MasterSheet!B:B, A2728, MasterSheet!D:D, B2728, MasterSheet!H:H, C2728)</f>
        <v/>
      </c>
      <c r="H2728" s="28">
        <f>G2728*D2728</f>
        <v/>
      </c>
      <c r="I2728" s="30">
        <f>SUMIFS(MasterSheet!L:L, MasterSheet!B:B, A2728, MasterSheet!D:D, B2728, MasterSheet!H:H, C2728)</f>
        <v/>
      </c>
      <c r="J2728" s="30">
        <f>I2728*D2728</f>
        <v/>
      </c>
      <c r="K2728" s="23">
        <f>UPPER(VLOOKUP(C2728,MasterSheet!H:U,14,))</f>
        <v/>
      </c>
    </row>
    <row r="2729">
      <c r="A2729" s="23" t="inlineStr">
        <is>
          <t>EED118995</t>
        </is>
      </c>
      <c r="B2729" s="32" t="n">
        <v>45918</v>
      </c>
      <c r="C2729" s="23" t="n">
        <v>304120</v>
      </c>
      <c r="D2729" s="23">
        <f>_xlfn.XLOOKUP(C2729,MasterSheet!H:H,MasterSheet!F:F)</f>
        <v/>
      </c>
      <c r="E2729" s="24">
        <f>SUMIFS(MasterSheet!J:J, MasterSheet!B:B, A2729, MasterSheet!D:D, B2729, MasterSheet!H:H, C2729)</f>
        <v/>
      </c>
      <c r="F2729" s="24">
        <f>E2729*D2729</f>
        <v/>
      </c>
      <c r="G2729" s="28">
        <f>SUMIFS(MasterSheet!K:K, MasterSheet!B:B, A2729, MasterSheet!D:D, B2729, MasterSheet!H:H, C2729)</f>
        <v/>
      </c>
      <c r="H2729" s="28">
        <f>G2729*D2729</f>
        <v/>
      </c>
      <c r="I2729" s="30">
        <f>SUMIFS(MasterSheet!L:L, MasterSheet!B:B, A2729, MasterSheet!D:D, B2729, MasterSheet!H:H, C2729)</f>
        <v/>
      </c>
      <c r="J2729" s="30">
        <f>I2729*D2729</f>
        <v/>
      </c>
      <c r="K2729" s="23">
        <f>UPPER(VLOOKUP(C2729,MasterSheet!H:U,14,))</f>
        <v/>
      </c>
    </row>
    <row r="2730">
      <c r="A2730" s="23" t="inlineStr">
        <is>
          <t>EED118995</t>
        </is>
      </c>
      <c r="B2730" s="32" t="n">
        <v>45918</v>
      </c>
      <c r="C2730" s="23" t="n">
        <v>305636</v>
      </c>
      <c r="D2730" s="23">
        <f>_xlfn.XLOOKUP(C2730,MasterSheet!H:H,MasterSheet!F:F)</f>
        <v/>
      </c>
      <c r="E2730" s="24">
        <f>SUMIFS(MasterSheet!J:J, MasterSheet!B:B, A2730, MasterSheet!D:D, B2730, MasterSheet!H:H, C2730)</f>
        <v/>
      </c>
      <c r="F2730" s="24">
        <f>E2730*D2730</f>
        <v/>
      </c>
      <c r="G2730" s="28">
        <f>SUMIFS(MasterSheet!K:K, MasterSheet!B:B, A2730, MasterSheet!D:D, B2730, MasterSheet!H:H, C2730)</f>
        <v/>
      </c>
      <c r="H2730" s="28">
        <f>G2730*D2730</f>
        <v/>
      </c>
      <c r="I2730" s="30">
        <f>SUMIFS(MasterSheet!L:L, MasterSheet!B:B, A2730, MasterSheet!D:D, B2730, MasterSheet!H:H, C2730)</f>
        <v/>
      </c>
      <c r="J2730" s="30">
        <f>I2730*D2730</f>
        <v/>
      </c>
      <c r="K2730" s="23">
        <f>UPPER(VLOOKUP(C2730,MasterSheet!H:U,14,))</f>
        <v/>
      </c>
    </row>
    <row r="2731">
      <c r="A2731" s="23" t="inlineStr">
        <is>
          <t>EED118995</t>
        </is>
      </c>
      <c r="B2731" s="32" t="n">
        <v>45918</v>
      </c>
      <c r="C2731" s="23" t="n">
        <v>308120</v>
      </c>
      <c r="D2731" s="23">
        <f>_xlfn.XLOOKUP(C2731,MasterSheet!H:H,MasterSheet!F:F)</f>
        <v/>
      </c>
      <c r="E2731" s="24">
        <f>SUMIFS(MasterSheet!J:J, MasterSheet!B:B, A2731, MasterSheet!D:D, B2731, MasterSheet!H:H, C2731)</f>
        <v/>
      </c>
      <c r="F2731" s="24">
        <f>E2731*D2731</f>
        <v/>
      </c>
      <c r="G2731" s="28">
        <f>SUMIFS(MasterSheet!K:K, MasterSheet!B:B, A2731, MasterSheet!D:D, B2731, MasterSheet!H:H, C2731)</f>
        <v/>
      </c>
      <c r="H2731" s="28">
        <f>G2731*D2731</f>
        <v/>
      </c>
      <c r="I2731" s="30">
        <f>SUMIFS(MasterSheet!L:L, MasterSheet!B:B, A2731, MasterSheet!D:D, B2731, MasterSheet!H:H, C2731)</f>
        <v/>
      </c>
      <c r="J2731" s="30">
        <f>I2731*D2731</f>
        <v/>
      </c>
      <c r="K2731" s="23">
        <f>UPPER(VLOOKUP(C2731,MasterSheet!H:U,14,))</f>
        <v/>
      </c>
    </row>
    <row r="2732">
      <c r="A2732" s="23" t="inlineStr">
        <is>
          <t>EED118995</t>
        </is>
      </c>
      <c r="B2732" s="32" t="n">
        <v>45918</v>
      </c>
      <c r="C2732" s="23" t="n">
        <v>324406</v>
      </c>
      <c r="D2732" s="23">
        <f>_xlfn.XLOOKUP(C2732,MasterSheet!H:H,MasterSheet!F:F)</f>
        <v/>
      </c>
      <c r="E2732" s="24">
        <f>SUMIFS(MasterSheet!J:J, MasterSheet!B:B, A2732, MasterSheet!D:D, B2732, MasterSheet!H:H, C2732)</f>
        <v/>
      </c>
      <c r="F2732" s="24">
        <f>E2732*D2732</f>
        <v/>
      </c>
      <c r="G2732" s="28">
        <f>SUMIFS(MasterSheet!K:K, MasterSheet!B:B, A2732, MasterSheet!D:D, B2732, MasterSheet!H:H, C2732)</f>
        <v/>
      </c>
      <c r="H2732" s="28">
        <f>G2732*D2732</f>
        <v/>
      </c>
      <c r="I2732" s="30">
        <f>SUMIFS(MasterSheet!L:L, MasterSheet!B:B, A2732, MasterSheet!D:D, B2732, MasterSheet!H:H, C2732)</f>
        <v/>
      </c>
      <c r="J2732" s="30">
        <f>I2732*D2732</f>
        <v/>
      </c>
      <c r="K2732" s="23">
        <f>UPPER(VLOOKUP(C2732,MasterSheet!H:U,14,))</f>
        <v/>
      </c>
    </row>
    <row r="2733">
      <c r="A2733" s="23" t="inlineStr">
        <is>
          <t>EED118995</t>
        </is>
      </c>
      <c r="B2733" s="32" t="n">
        <v>45918</v>
      </c>
      <c r="C2733" s="23" t="n">
        <v>353230</v>
      </c>
      <c r="D2733" s="23">
        <f>_xlfn.XLOOKUP(C2733,MasterSheet!H:H,MasterSheet!F:F)</f>
        <v/>
      </c>
      <c r="E2733" s="24">
        <f>SUMIFS(MasterSheet!J:J, MasterSheet!B:B, A2733, MasterSheet!D:D, B2733, MasterSheet!H:H, C2733)</f>
        <v/>
      </c>
      <c r="F2733" s="24">
        <f>E2733*D2733</f>
        <v/>
      </c>
      <c r="G2733" s="28">
        <f>SUMIFS(MasterSheet!K:K, MasterSheet!B:B, A2733, MasterSheet!D:D, B2733, MasterSheet!H:H, C2733)</f>
        <v/>
      </c>
      <c r="H2733" s="28">
        <f>G2733*D2733</f>
        <v/>
      </c>
      <c r="I2733" s="30">
        <f>SUMIFS(MasterSheet!L:L, MasterSheet!B:B, A2733, MasterSheet!D:D, B2733, MasterSheet!H:H, C2733)</f>
        <v/>
      </c>
      <c r="J2733" s="30">
        <f>I2733*D2733</f>
        <v/>
      </c>
      <c r="K2733" s="23">
        <f>UPPER(VLOOKUP(C2733,MasterSheet!H:U,14,))</f>
        <v/>
      </c>
    </row>
    <row r="2734">
      <c r="A2734" s="23" t="inlineStr">
        <is>
          <t>EED118995</t>
        </is>
      </c>
      <c r="B2734" s="32" t="n">
        <v>45918</v>
      </c>
      <c r="C2734" s="23" t="n">
        <v>356619</v>
      </c>
      <c r="D2734" s="23">
        <f>_xlfn.XLOOKUP(C2734,MasterSheet!H:H,MasterSheet!F:F)</f>
        <v/>
      </c>
      <c r="E2734" s="24">
        <f>SUMIFS(MasterSheet!J:J, MasterSheet!B:B, A2734, MasterSheet!D:D, B2734, MasterSheet!H:H, C2734)</f>
        <v/>
      </c>
      <c r="F2734" s="24">
        <f>E2734*D2734</f>
        <v/>
      </c>
      <c r="G2734" s="28">
        <f>SUMIFS(MasterSheet!K:K, MasterSheet!B:B, A2734, MasterSheet!D:D, B2734, MasterSheet!H:H, C2734)</f>
        <v/>
      </c>
      <c r="H2734" s="28">
        <f>G2734*D2734</f>
        <v/>
      </c>
      <c r="I2734" s="30">
        <f>SUMIFS(MasterSheet!L:L, MasterSheet!B:B, A2734, MasterSheet!D:D, B2734, MasterSheet!H:H, C2734)</f>
        <v/>
      </c>
      <c r="J2734" s="30">
        <f>I2734*D2734</f>
        <v/>
      </c>
      <c r="K2734" s="23">
        <f>UPPER(VLOOKUP(C2734,MasterSheet!H:U,14,))</f>
        <v/>
      </c>
    </row>
    <row r="2735">
      <c r="A2735" s="23" t="inlineStr">
        <is>
          <t>EED118995</t>
        </is>
      </c>
      <c r="B2735" s="32" t="n">
        <v>45918</v>
      </c>
      <c r="C2735" s="23" t="n">
        <v>359413</v>
      </c>
      <c r="D2735" s="23">
        <f>_xlfn.XLOOKUP(C2735,MasterSheet!H:H,MasterSheet!F:F)</f>
        <v/>
      </c>
      <c r="E2735" s="24">
        <f>SUMIFS(MasterSheet!J:J, MasterSheet!B:B, A2735, MasterSheet!D:D, B2735, MasterSheet!H:H, C2735)</f>
        <v/>
      </c>
      <c r="F2735" s="24">
        <f>E2735*D2735</f>
        <v/>
      </c>
      <c r="G2735" s="28">
        <f>SUMIFS(MasterSheet!K:K, MasterSheet!B:B, A2735, MasterSheet!D:D, B2735, MasterSheet!H:H, C2735)</f>
        <v/>
      </c>
      <c r="H2735" s="28">
        <f>G2735*D2735</f>
        <v/>
      </c>
      <c r="I2735" s="30">
        <f>SUMIFS(MasterSheet!L:L, MasterSheet!B:B, A2735, MasterSheet!D:D, B2735, MasterSheet!H:H, C2735)</f>
        <v/>
      </c>
      <c r="J2735" s="30">
        <f>I2735*D2735</f>
        <v/>
      </c>
      <c r="K2735" s="23">
        <f>UPPER(VLOOKUP(C2735,MasterSheet!H:U,14,))</f>
        <v/>
      </c>
    </row>
    <row r="2736">
      <c r="A2736" s="23" t="inlineStr">
        <is>
          <t>EED118995</t>
        </is>
      </c>
      <c r="B2736" s="32" t="n">
        <v>45918</v>
      </c>
      <c r="C2736" s="23" t="n">
        <v>360731</v>
      </c>
      <c r="D2736" s="23">
        <f>_xlfn.XLOOKUP(C2736,MasterSheet!H:H,MasterSheet!F:F)</f>
        <v/>
      </c>
      <c r="E2736" s="24">
        <f>SUMIFS(MasterSheet!J:J, MasterSheet!B:B, A2736, MasterSheet!D:D, B2736, MasterSheet!H:H, C2736)</f>
        <v/>
      </c>
      <c r="F2736" s="24">
        <f>E2736*D2736</f>
        <v/>
      </c>
      <c r="G2736" s="28">
        <f>SUMIFS(MasterSheet!K:K, MasterSheet!B:B, A2736, MasterSheet!D:D, B2736, MasterSheet!H:H, C2736)</f>
        <v/>
      </c>
      <c r="H2736" s="28">
        <f>G2736*D2736</f>
        <v/>
      </c>
      <c r="I2736" s="30">
        <f>SUMIFS(MasterSheet!L:L, MasterSheet!B:B, A2736, MasterSheet!D:D, B2736, MasterSheet!H:H, C2736)</f>
        <v/>
      </c>
      <c r="J2736" s="30">
        <f>I2736*D2736</f>
        <v/>
      </c>
      <c r="K2736" s="23">
        <f>UPPER(VLOOKUP(C2736,MasterSheet!H:U,14,))</f>
        <v/>
      </c>
    </row>
    <row r="2737">
      <c r="A2737" s="23" t="inlineStr">
        <is>
          <t>EED118995</t>
        </is>
      </c>
      <c r="B2737" s="32" t="n">
        <v>45918</v>
      </c>
      <c r="C2737" s="23" t="n">
        <v>369616</v>
      </c>
      <c r="D2737" s="23">
        <f>_xlfn.XLOOKUP(C2737,MasterSheet!H:H,MasterSheet!F:F)</f>
        <v/>
      </c>
      <c r="E2737" s="24">
        <f>SUMIFS(MasterSheet!J:J, MasterSheet!B:B, A2737, MasterSheet!D:D, B2737, MasterSheet!H:H, C2737)</f>
        <v/>
      </c>
      <c r="F2737" s="24">
        <f>E2737*D2737</f>
        <v/>
      </c>
      <c r="G2737" s="28">
        <f>SUMIFS(MasterSheet!K:K, MasterSheet!B:B, A2737, MasterSheet!D:D, B2737, MasterSheet!H:H, C2737)</f>
        <v/>
      </c>
      <c r="H2737" s="28">
        <f>G2737*D2737</f>
        <v/>
      </c>
      <c r="I2737" s="30">
        <f>SUMIFS(MasterSheet!L:L, MasterSheet!B:B, A2737, MasterSheet!D:D, B2737, MasterSheet!H:H, C2737)</f>
        <v/>
      </c>
      <c r="J2737" s="30">
        <f>I2737*D2737</f>
        <v/>
      </c>
      <c r="K2737" s="23">
        <f>UPPER(VLOOKUP(C2737,MasterSheet!H:U,14,))</f>
        <v/>
      </c>
    </row>
    <row r="2738">
      <c r="A2738" s="23" t="inlineStr">
        <is>
          <t>EED118995</t>
        </is>
      </c>
      <c r="B2738" s="32" t="n">
        <v>45918</v>
      </c>
      <c r="C2738" s="23" t="n">
        <v>373746</v>
      </c>
      <c r="D2738" s="23">
        <f>_xlfn.XLOOKUP(C2738,MasterSheet!H:H,MasterSheet!F:F)</f>
        <v/>
      </c>
      <c r="E2738" s="24">
        <f>SUMIFS(MasterSheet!J:J, MasterSheet!B:B, A2738, MasterSheet!D:D, B2738, MasterSheet!H:H, C2738)</f>
        <v/>
      </c>
      <c r="F2738" s="24">
        <f>E2738*D2738</f>
        <v/>
      </c>
      <c r="G2738" s="28">
        <f>SUMIFS(MasterSheet!K:K, MasterSheet!B:B, A2738, MasterSheet!D:D, B2738, MasterSheet!H:H, C2738)</f>
        <v/>
      </c>
      <c r="H2738" s="28">
        <f>G2738*D2738</f>
        <v/>
      </c>
      <c r="I2738" s="30">
        <f>SUMIFS(MasterSheet!L:L, MasterSheet!B:B, A2738, MasterSheet!D:D, B2738, MasterSheet!H:H, C2738)</f>
        <v/>
      </c>
      <c r="J2738" s="30">
        <f>I2738*D2738</f>
        <v/>
      </c>
      <c r="K2738" s="23">
        <f>UPPER(VLOOKUP(C2738,MasterSheet!H:U,14,))</f>
        <v/>
      </c>
    </row>
    <row r="2739">
      <c r="A2739" s="23" t="inlineStr">
        <is>
          <t>EED118995</t>
        </is>
      </c>
      <c r="B2739" s="32" t="n">
        <v>45918</v>
      </c>
      <c r="C2739" s="23" t="n">
        <v>379207</v>
      </c>
      <c r="D2739" s="23">
        <f>_xlfn.XLOOKUP(C2739,MasterSheet!H:H,MasterSheet!F:F)</f>
        <v/>
      </c>
      <c r="E2739" s="24">
        <f>SUMIFS(MasterSheet!J:J, MasterSheet!B:B, A2739, MasterSheet!D:D, B2739, MasterSheet!H:H, C2739)</f>
        <v/>
      </c>
      <c r="F2739" s="24">
        <f>E2739*D2739</f>
        <v/>
      </c>
      <c r="G2739" s="28">
        <f>SUMIFS(MasterSheet!K:K, MasterSheet!B:B, A2739, MasterSheet!D:D, B2739, MasterSheet!H:H, C2739)</f>
        <v/>
      </c>
      <c r="H2739" s="28">
        <f>G2739*D2739</f>
        <v/>
      </c>
      <c r="I2739" s="30">
        <f>SUMIFS(MasterSheet!L:L, MasterSheet!B:B, A2739, MasterSheet!D:D, B2739, MasterSheet!H:H, C2739)</f>
        <v/>
      </c>
      <c r="J2739" s="30">
        <f>I2739*D2739</f>
        <v/>
      </c>
      <c r="K2739" s="23">
        <f>UPPER(VLOOKUP(C2739,MasterSheet!H:U,14,))</f>
        <v/>
      </c>
    </row>
    <row r="2740">
      <c r="A2740" s="23" t="inlineStr">
        <is>
          <t>EED118995</t>
        </is>
      </c>
      <c r="B2740" s="32" t="n">
        <v>45918</v>
      </c>
      <c r="C2740" s="23" t="n">
        <v>384808</v>
      </c>
      <c r="D2740" s="23">
        <f>_xlfn.XLOOKUP(C2740,MasterSheet!H:H,MasterSheet!F:F)</f>
        <v/>
      </c>
      <c r="E2740" s="24">
        <f>SUMIFS(MasterSheet!J:J, MasterSheet!B:B, A2740, MasterSheet!D:D, B2740, MasterSheet!H:H, C2740)</f>
        <v/>
      </c>
      <c r="F2740" s="24">
        <f>E2740*D2740</f>
        <v/>
      </c>
      <c r="G2740" s="28">
        <f>SUMIFS(MasterSheet!K:K, MasterSheet!B:B, A2740, MasterSheet!D:D, B2740, MasterSheet!H:H, C2740)</f>
        <v/>
      </c>
      <c r="H2740" s="28">
        <f>G2740*D2740</f>
        <v/>
      </c>
      <c r="I2740" s="30">
        <f>SUMIFS(MasterSheet!L:L, MasterSheet!B:B, A2740, MasterSheet!D:D, B2740, MasterSheet!H:H, C2740)</f>
        <v/>
      </c>
      <c r="J2740" s="30">
        <f>I2740*D2740</f>
        <v/>
      </c>
      <c r="K2740" s="23">
        <f>UPPER(VLOOKUP(C2740,MasterSheet!H:U,14,))</f>
        <v/>
      </c>
    </row>
    <row r="2741">
      <c r="A2741" s="23" t="inlineStr">
        <is>
          <t>EED118995</t>
        </is>
      </c>
      <c r="B2741" s="32" t="n">
        <v>45918</v>
      </c>
      <c r="C2741" s="23" t="n">
        <v>395004</v>
      </c>
      <c r="D2741" s="23">
        <f>_xlfn.XLOOKUP(C2741,MasterSheet!H:H,MasterSheet!F:F)</f>
        <v/>
      </c>
      <c r="E2741" s="24">
        <f>SUMIFS(MasterSheet!J:J, MasterSheet!B:B, A2741, MasterSheet!D:D, B2741, MasterSheet!H:H, C2741)</f>
        <v/>
      </c>
      <c r="F2741" s="24">
        <f>E2741*D2741</f>
        <v/>
      </c>
      <c r="G2741" s="28">
        <f>SUMIFS(MasterSheet!K:K, MasterSheet!B:B, A2741, MasterSheet!D:D, B2741, MasterSheet!H:H, C2741)</f>
        <v/>
      </c>
      <c r="H2741" s="28">
        <f>G2741*D2741</f>
        <v/>
      </c>
      <c r="I2741" s="30">
        <f>SUMIFS(MasterSheet!L:L, MasterSheet!B:B, A2741, MasterSheet!D:D, B2741, MasterSheet!H:H, C2741)</f>
        <v/>
      </c>
      <c r="J2741" s="30">
        <f>I2741*D2741</f>
        <v/>
      </c>
      <c r="K2741" s="23">
        <f>UPPER(VLOOKUP(C2741,MasterSheet!H:U,14,))</f>
        <v/>
      </c>
    </row>
    <row r="2742">
      <c r="A2742" s="23" t="inlineStr">
        <is>
          <t>EED118995</t>
        </is>
      </c>
      <c r="B2742" s="32" t="n">
        <v>45918</v>
      </c>
      <c r="C2742" s="23" t="n">
        <v>400118</v>
      </c>
      <c r="D2742" s="23">
        <f>_xlfn.XLOOKUP(C2742,MasterSheet!H:H,MasterSheet!F:F)</f>
        <v/>
      </c>
      <c r="E2742" s="24">
        <f>SUMIFS(MasterSheet!J:J, MasterSheet!B:B, A2742, MasterSheet!D:D, B2742, MasterSheet!H:H, C2742)</f>
        <v/>
      </c>
      <c r="F2742" s="24">
        <f>E2742*D2742</f>
        <v/>
      </c>
      <c r="G2742" s="28">
        <f>SUMIFS(MasterSheet!K:K, MasterSheet!B:B, A2742, MasterSheet!D:D, B2742, MasterSheet!H:H, C2742)</f>
        <v/>
      </c>
      <c r="H2742" s="28">
        <f>G2742*D2742</f>
        <v/>
      </c>
      <c r="I2742" s="30">
        <f>SUMIFS(MasterSheet!L:L, MasterSheet!B:B, A2742, MasterSheet!D:D, B2742, MasterSheet!H:H, C2742)</f>
        <v/>
      </c>
      <c r="J2742" s="30">
        <f>I2742*D2742</f>
        <v/>
      </c>
      <c r="K2742" s="23">
        <f>UPPER(VLOOKUP(C2742,MasterSheet!H:U,14,))</f>
        <v/>
      </c>
    </row>
    <row r="2743">
      <c r="A2743" s="23" t="inlineStr">
        <is>
          <t>EED118995</t>
        </is>
      </c>
      <c r="B2743" s="32" t="n">
        <v>45918</v>
      </c>
      <c r="C2743" s="23" t="n">
        <v>400128</v>
      </c>
      <c r="D2743" s="23">
        <f>_xlfn.XLOOKUP(C2743,MasterSheet!H:H,MasterSheet!F:F)</f>
        <v/>
      </c>
      <c r="E2743" s="24">
        <f>SUMIFS(MasterSheet!J:J, MasterSheet!B:B, A2743, MasterSheet!D:D, B2743, MasterSheet!H:H, C2743)</f>
        <v/>
      </c>
      <c r="F2743" s="24">
        <f>E2743*D2743</f>
        <v/>
      </c>
      <c r="G2743" s="28">
        <f>SUMIFS(MasterSheet!K:K, MasterSheet!B:B, A2743, MasterSheet!D:D, B2743, MasterSheet!H:H, C2743)</f>
        <v/>
      </c>
      <c r="H2743" s="28">
        <f>G2743*D2743</f>
        <v/>
      </c>
      <c r="I2743" s="30">
        <f>SUMIFS(MasterSheet!L:L, MasterSheet!B:B, A2743, MasterSheet!D:D, B2743, MasterSheet!H:H, C2743)</f>
        <v/>
      </c>
      <c r="J2743" s="30">
        <f>I2743*D2743</f>
        <v/>
      </c>
      <c r="K2743" s="23">
        <f>UPPER(VLOOKUP(C2743,MasterSheet!H:U,14,))</f>
        <v/>
      </c>
    </row>
    <row r="2744">
      <c r="A2744" s="23" t="inlineStr">
        <is>
          <t>EED118995</t>
        </is>
      </c>
      <c r="B2744" s="32" t="n">
        <v>45918</v>
      </c>
      <c r="C2744" s="23" t="n">
        <v>400137</v>
      </c>
      <c r="D2744" s="23">
        <f>_xlfn.XLOOKUP(C2744,MasterSheet!H:H,MasterSheet!F:F)</f>
        <v/>
      </c>
      <c r="E2744" s="24">
        <f>SUMIFS(MasterSheet!J:J, MasterSheet!B:B, A2744, MasterSheet!D:D, B2744, MasterSheet!H:H, C2744)</f>
        <v/>
      </c>
      <c r="F2744" s="24">
        <f>E2744*D2744</f>
        <v/>
      </c>
      <c r="G2744" s="28">
        <f>SUMIFS(MasterSheet!K:K, MasterSheet!B:B, A2744, MasterSheet!D:D, B2744, MasterSheet!H:H, C2744)</f>
        <v/>
      </c>
      <c r="H2744" s="28">
        <f>G2744*D2744</f>
        <v/>
      </c>
      <c r="I2744" s="30">
        <f>SUMIFS(MasterSheet!L:L, MasterSheet!B:B, A2744, MasterSheet!D:D, B2744, MasterSheet!H:H, C2744)</f>
        <v/>
      </c>
      <c r="J2744" s="30">
        <f>I2744*D2744</f>
        <v/>
      </c>
      <c r="K2744" s="23">
        <f>UPPER(VLOOKUP(C2744,MasterSheet!H:U,14,))</f>
        <v/>
      </c>
    </row>
    <row r="2745">
      <c r="A2745" s="23" t="inlineStr">
        <is>
          <t>EED118995</t>
        </is>
      </c>
      <c r="B2745" s="32" t="n">
        <v>45918</v>
      </c>
      <c r="C2745" s="23" t="n">
        <v>400208</v>
      </c>
      <c r="D2745" s="23">
        <f>_xlfn.XLOOKUP(C2745,MasterSheet!H:H,MasterSheet!F:F)</f>
        <v/>
      </c>
      <c r="E2745" s="24">
        <f>SUMIFS(MasterSheet!J:J, MasterSheet!B:B, A2745, MasterSheet!D:D, B2745, MasterSheet!H:H, C2745)</f>
        <v/>
      </c>
      <c r="F2745" s="24">
        <f>E2745*D2745</f>
        <v/>
      </c>
      <c r="G2745" s="28">
        <f>SUMIFS(MasterSheet!K:K, MasterSheet!B:B, A2745, MasterSheet!D:D, B2745, MasterSheet!H:H, C2745)</f>
        <v/>
      </c>
      <c r="H2745" s="28">
        <f>G2745*D2745</f>
        <v/>
      </c>
      <c r="I2745" s="30">
        <f>SUMIFS(MasterSheet!L:L, MasterSheet!B:B, A2745, MasterSheet!D:D, B2745, MasterSheet!H:H, C2745)</f>
        <v/>
      </c>
      <c r="J2745" s="30">
        <f>I2745*D2745</f>
        <v/>
      </c>
      <c r="K2745" s="23">
        <f>UPPER(VLOOKUP(C2745,MasterSheet!H:U,14,))</f>
        <v/>
      </c>
    </row>
    <row r="2746">
      <c r="A2746" s="23" t="inlineStr">
        <is>
          <t>EED118995</t>
        </is>
      </c>
      <c r="B2746" s="32" t="n">
        <v>45918</v>
      </c>
      <c r="C2746" s="23" t="n">
        <v>400274</v>
      </c>
      <c r="D2746" s="23">
        <f>_xlfn.XLOOKUP(C2746,MasterSheet!H:H,MasterSheet!F:F)</f>
        <v/>
      </c>
      <c r="E2746" s="24">
        <f>SUMIFS(MasterSheet!J:J, MasterSheet!B:B, A2746, MasterSheet!D:D, B2746, MasterSheet!H:H, C2746)</f>
        <v/>
      </c>
      <c r="F2746" s="24">
        <f>E2746*D2746</f>
        <v/>
      </c>
      <c r="G2746" s="28">
        <f>SUMIFS(MasterSheet!K:K, MasterSheet!B:B, A2746, MasterSheet!D:D, B2746, MasterSheet!H:H, C2746)</f>
        <v/>
      </c>
      <c r="H2746" s="28">
        <f>G2746*D2746</f>
        <v/>
      </c>
      <c r="I2746" s="30">
        <f>SUMIFS(MasterSheet!L:L, MasterSheet!B:B, A2746, MasterSheet!D:D, B2746, MasterSheet!H:H, C2746)</f>
        <v/>
      </c>
      <c r="J2746" s="30">
        <f>I2746*D2746</f>
        <v/>
      </c>
      <c r="K2746" s="23">
        <f>UPPER(VLOOKUP(C2746,MasterSheet!H:U,14,))</f>
        <v/>
      </c>
    </row>
    <row r="2747">
      <c r="A2747" s="23" t="inlineStr">
        <is>
          <t>EED118995</t>
        </is>
      </c>
      <c r="B2747" s="32" t="n">
        <v>45918</v>
      </c>
      <c r="C2747" s="23" t="n">
        <v>400334</v>
      </c>
      <c r="D2747" s="23">
        <f>_xlfn.XLOOKUP(C2747,MasterSheet!H:H,MasterSheet!F:F)</f>
        <v/>
      </c>
      <c r="E2747" s="24">
        <f>SUMIFS(MasterSheet!J:J, MasterSheet!B:B, A2747, MasterSheet!D:D, B2747, MasterSheet!H:H, C2747)</f>
        <v/>
      </c>
      <c r="F2747" s="24">
        <f>E2747*D2747</f>
        <v/>
      </c>
      <c r="G2747" s="28">
        <f>SUMIFS(MasterSheet!K:K, MasterSheet!B:B, A2747, MasterSheet!D:D, B2747, MasterSheet!H:H, C2747)</f>
        <v/>
      </c>
      <c r="H2747" s="28">
        <f>G2747*D2747</f>
        <v/>
      </c>
      <c r="I2747" s="30">
        <f>SUMIFS(MasterSheet!L:L, MasterSheet!B:B, A2747, MasterSheet!D:D, B2747, MasterSheet!H:H, C2747)</f>
        <v/>
      </c>
      <c r="J2747" s="30">
        <f>I2747*D2747</f>
        <v/>
      </c>
      <c r="K2747" s="23">
        <f>UPPER(VLOOKUP(C2747,MasterSheet!H:U,14,))</f>
        <v/>
      </c>
    </row>
    <row r="2748">
      <c r="A2748" s="23" t="inlineStr">
        <is>
          <t>EED118995</t>
        </is>
      </c>
      <c r="B2748" s="32" t="n">
        <v>45918</v>
      </c>
      <c r="C2748" s="23" t="n">
        <v>405225</v>
      </c>
      <c r="D2748" s="23">
        <f>_xlfn.XLOOKUP(C2748,MasterSheet!H:H,MasterSheet!F:F)</f>
        <v/>
      </c>
      <c r="E2748" s="24">
        <f>SUMIFS(MasterSheet!J:J, MasterSheet!B:B, A2748, MasterSheet!D:D, B2748, MasterSheet!H:H, C2748)</f>
        <v/>
      </c>
      <c r="F2748" s="24">
        <f>E2748*D2748</f>
        <v/>
      </c>
      <c r="G2748" s="28">
        <f>SUMIFS(MasterSheet!K:K, MasterSheet!B:B, A2748, MasterSheet!D:D, B2748, MasterSheet!H:H, C2748)</f>
        <v/>
      </c>
      <c r="H2748" s="28">
        <f>G2748*D2748</f>
        <v/>
      </c>
      <c r="I2748" s="30">
        <f>SUMIFS(MasterSheet!L:L, MasterSheet!B:B, A2748, MasterSheet!D:D, B2748, MasterSheet!H:H, C2748)</f>
        <v/>
      </c>
      <c r="J2748" s="30">
        <f>I2748*D2748</f>
        <v/>
      </c>
      <c r="K2748" s="23">
        <f>UPPER(VLOOKUP(C2748,MasterSheet!H:U,14,))</f>
        <v/>
      </c>
    </row>
    <row r="2749">
      <c r="A2749" s="23" t="inlineStr">
        <is>
          <t>EED118995</t>
        </is>
      </c>
      <c r="B2749" s="32" t="n">
        <v>45918</v>
      </c>
      <c r="C2749" s="23" t="n">
        <v>422302</v>
      </c>
      <c r="D2749" s="23">
        <f>_xlfn.XLOOKUP(C2749,MasterSheet!H:H,MasterSheet!F:F)</f>
        <v/>
      </c>
      <c r="E2749" s="24">
        <f>SUMIFS(MasterSheet!J:J, MasterSheet!B:B, A2749, MasterSheet!D:D, B2749, MasterSheet!H:H, C2749)</f>
        <v/>
      </c>
      <c r="F2749" s="24">
        <f>E2749*D2749</f>
        <v/>
      </c>
      <c r="G2749" s="28">
        <f>SUMIFS(MasterSheet!K:K, MasterSheet!B:B, A2749, MasterSheet!D:D, B2749, MasterSheet!H:H, C2749)</f>
        <v/>
      </c>
      <c r="H2749" s="28">
        <f>G2749*D2749</f>
        <v/>
      </c>
      <c r="I2749" s="30">
        <f>SUMIFS(MasterSheet!L:L, MasterSheet!B:B, A2749, MasterSheet!D:D, B2749, MasterSheet!H:H, C2749)</f>
        <v/>
      </c>
      <c r="J2749" s="30">
        <f>I2749*D2749</f>
        <v/>
      </c>
      <c r="K2749" s="23">
        <f>UPPER(VLOOKUP(C2749,MasterSheet!H:U,14,))</f>
        <v/>
      </c>
    </row>
    <row r="2750">
      <c r="A2750" s="23" t="inlineStr">
        <is>
          <t>EED118995</t>
        </is>
      </c>
      <c r="B2750" s="32" t="n">
        <v>45918</v>
      </c>
      <c r="C2750" s="23" t="n">
        <v>423201</v>
      </c>
      <c r="D2750" s="23">
        <f>_xlfn.XLOOKUP(C2750,MasterSheet!H:H,MasterSheet!F:F)</f>
        <v/>
      </c>
      <c r="E2750" s="24">
        <f>SUMIFS(MasterSheet!J:J, MasterSheet!B:B, A2750, MasterSheet!D:D, B2750, MasterSheet!H:H, C2750)</f>
        <v/>
      </c>
      <c r="F2750" s="24">
        <f>E2750*D2750</f>
        <v/>
      </c>
      <c r="G2750" s="28">
        <f>SUMIFS(MasterSheet!K:K, MasterSheet!B:B, A2750, MasterSheet!D:D, B2750, MasterSheet!H:H, C2750)</f>
        <v/>
      </c>
      <c r="H2750" s="28">
        <f>G2750*D2750</f>
        <v/>
      </c>
      <c r="I2750" s="30">
        <f>SUMIFS(MasterSheet!L:L, MasterSheet!B:B, A2750, MasterSheet!D:D, B2750, MasterSheet!H:H, C2750)</f>
        <v/>
      </c>
      <c r="J2750" s="30">
        <f>I2750*D2750</f>
        <v/>
      </c>
      <c r="K2750" s="23">
        <f>UPPER(VLOOKUP(C2750,MasterSheet!H:U,14,))</f>
        <v/>
      </c>
    </row>
    <row r="2751">
      <c r="A2751" s="23" t="inlineStr">
        <is>
          <t>EED118995</t>
        </is>
      </c>
      <c r="B2751" s="32" t="n">
        <v>45918</v>
      </c>
      <c r="C2751" s="23" t="n">
        <v>424902</v>
      </c>
      <c r="D2751" s="23">
        <f>_xlfn.XLOOKUP(C2751,MasterSheet!H:H,MasterSheet!F:F)</f>
        <v/>
      </c>
      <c r="E2751" s="24">
        <f>SUMIFS(MasterSheet!J:J, MasterSheet!B:B, A2751, MasterSheet!D:D, B2751, MasterSheet!H:H, C2751)</f>
        <v/>
      </c>
      <c r="F2751" s="24">
        <f>E2751*D2751</f>
        <v/>
      </c>
      <c r="G2751" s="28">
        <f>SUMIFS(MasterSheet!K:K, MasterSheet!B:B, A2751, MasterSheet!D:D, B2751, MasterSheet!H:H, C2751)</f>
        <v/>
      </c>
      <c r="H2751" s="28">
        <f>G2751*D2751</f>
        <v/>
      </c>
      <c r="I2751" s="30">
        <f>SUMIFS(MasterSheet!L:L, MasterSheet!B:B, A2751, MasterSheet!D:D, B2751, MasterSheet!H:H, C2751)</f>
        <v/>
      </c>
      <c r="J2751" s="30">
        <f>I2751*D2751</f>
        <v/>
      </c>
      <c r="K2751" s="23">
        <f>UPPER(VLOOKUP(C2751,MasterSheet!H:U,14,))</f>
        <v/>
      </c>
    </row>
    <row r="2752">
      <c r="A2752" s="23" t="inlineStr">
        <is>
          <t>EED118995</t>
        </is>
      </c>
      <c r="B2752" s="32" t="n">
        <v>45918</v>
      </c>
      <c r="C2752" s="23" t="n">
        <v>426103</v>
      </c>
      <c r="D2752" s="23">
        <f>_xlfn.XLOOKUP(C2752,MasterSheet!H:H,MasterSheet!F:F)</f>
        <v/>
      </c>
      <c r="E2752" s="24">
        <f>SUMIFS(MasterSheet!J:J, MasterSheet!B:B, A2752, MasterSheet!D:D, B2752, MasterSheet!H:H, C2752)</f>
        <v/>
      </c>
      <c r="F2752" s="24">
        <f>E2752*D2752</f>
        <v/>
      </c>
      <c r="G2752" s="28">
        <f>SUMIFS(MasterSheet!K:K, MasterSheet!B:B, A2752, MasterSheet!D:D, B2752, MasterSheet!H:H, C2752)</f>
        <v/>
      </c>
      <c r="H2752" s="28">
        <f>G2752*D2752</f>
        <v/>
      </c>
      <c r="I2752" s="30">
        <f>SUMIFS(MasterSheet!L:L, MasterSheet!B:B, A2752, MasterSheet!D:D, B2752, MasterSheet!H:H, C2752)</f>
        <v/>
      </c>
      <c r="J2752" s="30">
        <f>I2752*D2752</f>
        <v/>
      </c>
      <c r="K2752" s="23">
        <f>UPPER(VLOOKUP(C2752,MasterSheet!H:U,14,))</f>
        <v/>
      </c>
    </row>
    <row r="2753">
      <c r="A2753" s="23" t="inlineStr">
        <is>
          <t>EED118995</t>
        </is>
      </c>
      <c r="B2753" s="32" t="n">
        <v>45918</v>
      </c>
      <c r="C2753" s="23" t="n">
        <v>426202</v>
      </c>
      <c r="D2753" s="23">
        <f>_xlfn.XLOOKUP(C2753,MasterSheet!H:H,MasterSheet!F:F)</f>
        <v/>
      </c>
      <c r="E2753" s="24">
        <f>SUMIFS(MasterSheet!J:J, MasterSheet!B:B, A2753, MasterSheet!D:D, B2753, MasterSheet!H:H, C2753)</f>
        <v/>
      </c>
      <c r="F2753" s="24">
        <f>E2753*D2753</f>
        <v/>
      </c>
      <c r="G2753" s="28">
        <f>SUMIFS(MasterSheet!K:K, MasterSheet!B:B, A2753, MasterSheet!D:D, B2753, MasterSheet!H:H, C2753)</f>
        <v/>
      </c>
      <c r="H2753" s="28">
        <f>G2753*D2753</f>
        <v/>
      </c>
      <c r="I2753" s="30">
        <f>SUMIFS(MasterSheet!L:L, MasterSheet!B:B, A2753, MasterSheet!D:D, B2753, MasterSheet!H:H, C2753)</f>
        <v/>
      </c>
      <c r="J2753" s="30">
        <f>I2753*D2753</f>
        <v/>
      </c>
      <c r="K2753" s="23">
        <f>UPPER(VLOOKUP(C2753,MasterSheet!H:U,14,))</f>
        <v/>
      </c>
    </row>
    <row r="2754">
      <c r="A2754" s="23" t="inlineStr">
        <is>
          <t>EED118995</t>
        </is>
      </c>
      <c r="B2754" s="32" t="n">
        <v>45918</v>
      </c>
      <c r="C2754" s="23" t="n">
        <v>575304</v>
      </c>
      <c r="D2754" s="23">
        <f>_xlfn.XLOOKUP(C2754,MasterSheet!H:H,MasterSheet!F:F)</f>
        <v/>
      </c>
      <c r="E2754" s="24">
        <f>SUMIFS(MasterSheet!J:J, MasterSheet!B:B, A2754, MasterSheet!D:D, B2754, MasterSheet!H:H, C2754)</f>
        <v/>
      </c>
      <c r="F2754" s="24">
        <f>E2754*D2754</f>
        <v/>
      </c>
      <c r="G2754" s="28">
        <f>SUMIFS(MasterSheet!K:K, MasterSheet!B:B, A2754, MasterSheet!D:D, B2754, MasterSheet!H:H, C2754)</f>
        <v/>
      </c>
      <c r="H2754" s="28">
        <f>G2754*D2754</f>
        <v/>
      </c>
      <c r="I2754" s="30">
        <f>SUMIFS(MasterSheet!L:L, MasterSheet!B:B, A2754, MasterSheet!D:D, B2754, MasterSheet!H:H, C2754)</f>
        <v/>
      </c>
      <c r="J2754" s="30">
        <f>I2754*D2754</f>
        <v/>
      </c>
      <c r="K2754" s="23">
        <f>UPPER(VLOOKUP(C2754,MasterSheet!H:U,14,))</f>
        <v/>
      </c>
    </row>
    <row r="2755">
      <c r="A2755" s="23" t="inlineStr">
        <is>
          <t>EED118995</t>
        </is>
      </c>
      <c r="B2755" s="32" t="n">
        <v>45918</v>
      </c>
      <c r="C2755" s="23" t="n">
        <v>582304</v>
      </c>
      <c r="D2755" s="23">
        <f>_xlfn.XLOOKUP(C2755,MasterSheet!H:H,MasterSheet!F:F)</f>
        <v/>
      </c>
      <c r="E2755" s="24">
        <f>SUMIFS(MasterSheet!J:J, MasterSheet!B:B, A2755, MasterSheet!D:D, B2755, MasterSheet!H:H, C2755)</f>
        <v/>
      </c>
      <c r="F2755" s="24">
        <f>E2755*D2755</f>
        <v/>
      </c>
      <c r="G2755" s="28">
        <f>SUMIFS(MasterSheet!K:K, MasterSheet!B:B, A2755, MasterSheet!D:D, B2755, MasterSheet!H:H, C2755)</f>
        <v/>
      </c>
      <c r="H2755" s="28">
        <f>G2755*D2755</f>
        <v/>
      </c>
      <c r="I2755" s="30">
        <f>SUMIFS(MasterSheet!L:L, MasterSheet!B:B, A2755, MasterSheet!D:D, B2755, MasterSheet!H:H, C2755)</f>
        <v/>
      </c>
      <c r="J2755" s="30">
        <f>I2755*D2755</f>
        <v/>
      </c>
      <c r="K2755" s="23">
        <f>UPPER(VLOOKUP(C2755,MasterSheet!H:U,14,))</f>
        <v/>
      </c>
    </row>
    <row r="2756">
      <c r="A2756" s="23" t="inlineStr">
        <is>
          <t>EED118995</t>
        </is>
      </c>
      <c r="B2756" s="32" t="n">
        <v>45918</v>
      </c>
      <c r="C2756" s="23" t="n">
        <v>626810</v>
      </c>
      <c r="D2756" s="23">
        <f>_xlfn.XLOOKUP(C2756,MasterSheet!H:H,MasterSheet!F:F)</f>
        <v/>
      </c>
      <c r="E2756" s="24">
        <f>SUMIFS(MasterSheet!J:J, MasterSheet!B:B, A2756, MasterSheet!D:D, B2756, MasterSheet!H:H, C2756)</f>
        <v/>
      </c>
      <c r="F2756" s="24">
        <f>E2756*D2756</f>
        <v/>
      </c>
      <c r="G2756" s="28">
        <f>SUMIFS(MasterSheet!K:K, MasterSheet!B:B, A2756, MasterSheet!D:D, B2756, MasterSheet!H:H, C2756)</f>
        <v/>
      </c>
      <c r="H2756" s="28">
        <f>G2756*D2756</f>
        <v/>
      </c>
      <c r="I2756" s="30">
        <f>SUMIFS(MasterSheet!L:L, MasterSheet!B:B, A2756, MasterSheet!D:D, B2756, MasterSheet!H:H, C2756)</f>
        <v/>
      </c>
      <c r="J2756" s="30">
        <f>I2756*D2756</f>
        <v/>
      </c>
      <c r="K2756" s="23">
        <f>UPPER(VLOOKUP(C2756,MasterSheet!H:U,14,))</f>
        <v/>
      </c>
    </row>
    <row r="2757">
      <c r="A2757" s="23" t="inlineStr">
        <is>
          <t>EED118995</t>
        </is>
      </c>
      <c r="B2757" s="32" t="n">
        <v>45918</v>
      </c>
      <c r="C2757" s="23" t="n">
        <v>740042</v>
      </c>
      <c r="D2757" s="23">
        <f>_xlfn.XLOOKUP(C2757,MasterSheet!H:H,MasterSheet!F:F)</f>
        <v/>
      </c>
      <c r="E2757" s="24">
        <f>SUMIFS(MasterSheet!J:J, MasterSheet!B:B, A2757, MasterSheet!D:D, B2757, MasterSheet!H:H, C2757)</f>
        <v/>
      </c>
      <c r="F2757" s="24">
        <f>E2757*D2757</f>
        <v/>
      </c>
      <c r="G2757" s="28">
        <f>SUMIFS(MasterSheet!K:K, MasterSheet!B:B, A2757, MasterSheet!D:D, B2757, MasterSheet!H:H, C2757)</f>
        <v/>
      </c>
      <c r="H2757" s="28">
        <f>G2757*D2757</f>
        <v/>
      </c>
      <c r="I2757" s="30">
        <f>SUMIFS(MasterSheet!L:L, MasterSheet!B:B, A2757, MasterSheet!D:D, B2757, MasterSheet!H:H, C2757)</f>
        <v/>
      </c>
      <c r="J2757" s="30">
        <f>I2757*D2757</f>
        <v/>
      </c>
      <c r="K2757" s="23">
        <f>UPPER(VLOOKUP(C2757,MasterSheet!H:U,14,))</f>
        <v/>
      </c>
    </row>
    <row r="2758">
      <c r="A2758" s="23" t="inlineStr">
        <is>
          <t>EED118995</t>
        </is>
      </c>
      <c r="B2758" s="32" t="n">
        <v>45918</v>
      </c>
      <c r="C2758" s="23" t="n">
        <v>740043</v>
      </c>
      <c r="D2758" s="23">
        <f>_xlfn.XLOOKUP(C2758,MasterSheet!H:H,MasterSheet!F:F)</f>
        <v/>
      </c>
      <c r="E2758" s="24">
        <f>SUMIFS(MasterSheet!J:J, MasterSheet!B:B, A2758, MasterSheet!D:D, B2758, MasterSheet!H:H, C2758)</f>
        <v/>
      </c>
      <c r="F2758" s="24">
        <f>E2758*D2758</f>
        <v/>
      </c>
      <c r="G2758" s="28">
        <f>SUMIFS(MasterSheet!K:K, MasterSheet!B:B, A2758, MasterSheet!D:D, B2758, MasterSheet!H:H, C2758)</f>
        <v/>
      </c>
      <c r="H2758" s="28">
        <f>G2758*D2758</f>
        <v/>
      </c>
      <c r="I2758" s="30">
        <f>SUMIFS(MasterSheet!L:L, MasterSheet!B:B, A2758, MasterSheet!D:D, B2758, MasterSheet!H:H, C2758)</f>
        <v/>
      </c>
      <c r="J2758" s="30">
        <f>I2758*D2758</f>
        <v/>
      </c>
      <c r="K2758" s="23">
        <f>UPPER(VLOOKUP(C2758,MasterSheet!H:U,14,))</f>
        <v/>
      </c>
    </row>
    <row r="2759">
      <c r="A2759" s="23" t="inlineStr">
        <is>
          <t>EED118995</t>
        </is>
      </c>
      <c r="B2759" s="32" t="n">
        <v>45918</v>
      </c>
      <c r="C2759" s="23" t="n">
        <v>740044</v>
      </c>
      <c r="D2759" s="23">
        <f>_xlfn.XLOOKUP(C2759,MasterSheet!H:H,MasterSheet!F:F)</f>
        <v/>
      </c>
      <c r="E2759" s="24">
        <f>SUMIFS(MasterSheet!J:J, MasterSheet!B:B, A2759, MasterSheet!D:D, B2759, MasterSheet!H:H, C2759)</f>
        <v/>
      </c>
      <c r="F2759" s="24">
        <f>E2759*D2759</f>
        <v/>
      </c>
      <c r="G2759" s="28">
        <f>SUMIFS(MasterSheet!K:K, MasterSheet!B:B, A2759, MasterSheet!D:D, B2759, MasterSheet!H:H, C2759)</f>
        <v/>
      </c>
      <c r="H2759" s="28">
        <f>G2759*D2759</f>
        <v/>
      </c>
      <c r="I2759" s="30">
        <f>SUMIFS(MasterSheet!L:L, MasterSheet!B:B, A2759, MasterSheet!D:D, B2759, MasterSheet!H:H, C2759)</f>
        <v/>
      </c>
      <c r="J2759" s="30">
        <f>I2759*D2759</f>
        <v/>
      </c>
      <c r="K2759" s="23">
        <f>UPPER(VLOOKUP(C2759,MasterSheet!H:U,14,))</f>
        <v/>
      </c>
    </row>
    <row r="2760">
      <c r="A2760" s="23" t="inlineStr">
        <is>
          <t>EED118995</t>
        </is>
      </c>
      <c r="B2760" s="32" t="n">
        <v>45918</v>
      </c>
      <c r="C2760" s="23" t="n">
        <v>740045</v>
      </c>
      <c r="D2760" s="23">
        <f>_xlfn.XLOOKUP(C2760,MasterSheet!H:H,MasterSheet!F:F)</f>
        <v/>
      </c>
      <c r="E2760" s="24">
        <f>SUMIFS(MasterSheet!J:J, MasterSheet!B:B, A2760, MasterSheet!D:D, B2760, MasterSheet!H:H, C2760)</f>
        <v/>
      </c>
      <c r="F2760" s="24">
        <f>E2760*D2760</f>
        <v/>
      </c>
      <c r="G2760" s="28">
        <f>SUMIFS(MasterSheet!K:K, MasterSheet!B:B, A2760, MasterSheet!D:D, B2760, MasterSheet!H:H, C2760)</f>
        <v/>
      </c>
      <c r="H2760" s="28">
        <f>G2760*D2760</f>
        <v/>
      </c>
      <c r="I2760" s="30">
        <f>SUMIFS(MasterSheet!L:L, MasterSheet!B:B, A2760, MasterSheet!D:D, B2760, MasterSheet!H:H, C2760)</f>
        <v/>
      </c>
      <c r="J2760" s="30">
        <f>I2760*D2760</f>
        <v/>
      </c>
      <c r="K2760" s="23">
        <f>UPPER(VLOOKUP(C2760,MasterSheet!H:U,14,))</f>
        <v/>
      </c>
    </row>
    <row r="2761">
      <c r="A2761" s="23" t="inlineStr">
        <is>
          <t>EED118995</t>
        </is>
      </c>
      <c r="B2761" s="32" t="n">
        <v>45918</v>
      </c>
      <c r="C2761" s="23" t="n">
        <v>740046</v>
      </c>
      <c r="D2761" s="23">
        <f>_xlfn.XLOOKUP(C2761,MasterSheet!H:H,MasterSheet!F:F)</f>
        <v/>
      </c>
      <c r="E2761" s="24">
        <f>SUMIFS(MasterSheet!J:J, MasterSheet!B:B, A2761, MasterSheet!D:D, B2761, MasterSheet!H:H, C2761)</f>
        <v/>
      </c>
      <c r="F2761" s="24">
        <f>E2761*D2761</f>
        <v/>
      </c>
      <c r="G2761" s="28">
        <f>SUMIFS(MasterSheet!K:K, MasterSheet!B:B, A2761, MasterSheet!D:D, B2761, MasterSheet!H:H, C2761)</f>
        <v/>
      </c>
      <c r="H2761" s="28">
        <f>G2761*D2761</f>
        <v/>
      </c>
      <c r="I2761" s="30">
        <f>SUMIFS(MasterSheet!L:L, MasterSheet!B:B, A2761, MasterSheet!D:D, B2761, MasterSheet!H:H, C2761)</f>
        <v/>
      </c>
      <c r="J2761" s="30">
        <f>I2761*D2761</f>
        <v/>
      </c>
      <c r="K2761" s="23">
        <f>UPPER(VLOOKUP(C2761,MasterSheet!H:U,14,))</f>
        <v/>
      </c>
    </row>
    <row r="2762">
      <c r="A2762" s="23" t="inlineStr">
        <is>
          <t>EED118995</t>
        </is>
      </c>
      <c r="B2762" s="32" t="n">
        <v>45918</v>
      </c>
      <c r="C2762" s="23" t="n">
        <v>740047</v>
      </c>
      <c r="D2762" s="23">
        <f>_xlfn.XLOOKUP(C2762,MasterSheet!H:H,MasterSheet!F:F)</f>
        <v/>
      </c>
      <c r="E2762" s="24">
        <f>SUMIFS(MasterSheet!J:J, MasterSheet!B:B, A2762, MasterSheet!D:D, B2762, MasterSheet!H:H, C2762)</f>
        <v/>
      </c>
      <c r="F2762" s="24">
        <f>E2762*D2762</f>
        <v/>
      </c>
      <c r="G2762" s="28">
        <f>SUMIFS(MasterSheet!K:K, MasterSheet!B:B, A2762, MasterSheet!D:D, B2762, MasterSheet!H:H, C2762)</f>
        <v/>
      </c>
      <c r="H2762" s="28">
        <f>G2762*D2762</f>
        <v/>
      </c>
      <c r="I2762" s="30">
        <f>SUMIFS(MasterSheet!L:L, MasterSheet!B:B, A2762, MasterSheet!D:D, B2762, MasterSheet!H:H, C2762)</f>
        <v/>
      </c>
      <c r="J2762" s="30">
        <f>I2762*D2762</f>
        <v/>
      </c>
      <c r="K2762" s="23">
        <f>UPPER(VLOOKUP(C2762,MasterSheet!H:U,14,))</f>
        <v/>
      </c>
    </row>
    <row r="2763">
      <c r="A2763" s="23" t="inlineStr">
        <is>
          <t>EED118995</t>
        </is>
      </c>
      <c r="B2763" s="32" t="n">
        <v>45918</v>
      </c>
      <c r="C2763" s="23" t="n">
        <v>740052</v>
      </c>
      <c r="D2763" s="23">
        <f>_xlfn.XLOOKUP(C2763,MasterSheet!H:H,MasterSheet!F:F)</f>
        <v/>
      </c>
      <c r="E2763" s="24">
        <f>SUMIFS(MasterSheet!J:J, MasterSheet!B:B, A2763, MasterSheet!D:D, B2763, MasterSheet!H:H, C2763)</f>
        <v/>
      </c>
      <c r="F2763" s="24">
        <f>E2763*D2763</f>
        <v/>
      </c>
      <c r="G2763" s="28">
        <f>SUMIFS(MasterSheet!K:K, MasterSheet!B:B, A2763, MasterSheet!D:D, B2763, MasterSheet!H:H, C2763)</f>
        <v/>
      </c>
      <c r="H2763" s="28">
        <f>G2763*D2763</f>
        <v/>
      </c>
      <c r="I2763" s="30">
        <f>SUMIFS(MasterSheet!L:L, MasterSheet!B:B, A2763, MasterSheet!D:D, B2763, MasterSheet!H:H, C2763)</f>
        <v/>
      </c>
      <c r="J2763" s="30">
        <f>I2763*D2763</f>
        <v/>
      </c>
      <c r="K2763" s="23">
        <f>UPPER(VLOOKUP(C2763,MasterSheet!H:U,14,))</f>
        <v/>
      </c>
    </row>
    <row r="2764">
      <c r="A2764" s="23" t="inlineStr">
        <is>
          <t>EED118995</t>
        </is>
      </c>
      <c r="B2764" s="32" t="n">
        <v>45918</v>
      </c>
      <c r="C2764" s="23" t="n">
        <v>740053</v>
      </c>
      <c r="D2764" s="23">
        <f>_xlfn.XLOOKUP(C2764,MasterSheet!H:H,MasterSheet!F:F)</f>
        <v/>
      </c>
      <c r="E2764" s="24">
        <f>SUMIFS(MasterSheet!J:J, MasterSheet!B:B, A2764, MasterSheet!D:D, B2764, MasterSheet!H:H, C2764)</f>
        <v/>
      </c>
      <c r="F2764" s="24">
        <f>E2764*D2764</f>
        <v/>
      </c>
      <c r="G2764" s="28">
        <f>SUMIFS(MasterSheet!K:K, MasterSheet!B:B, A2764, MasterSheet!D:D, B2764, MasterSheet!H:H, C2764)</f>
        <v/>
      </c>
      <c r="H2764" s="28">
        <f>G2764*D2764</f>
        <v/>
      </c>
      <c r="I2764" s="30">
        <f>SUMIFS(MasterSheet!L:L, MasterSheet!B:B, A2764, MasterSheet!D:D, B2764, MasterSheet!H:H, C2764)</f>
        <v/>
      </c>
      <c r="J2764" s="30">
        <f>I2764*D2764</f>
        <v/>
      </c>
      <c r="K2764" s="23">
        <f>UPPER(VLOOKUP(C2764,MasterSheet!H:U,14,))</f>
        <v/>
      </c>
    </row>
    <row r="2765">
      <c r="A2765" s="23" t="inlineStr">
        <is>
          <t>EED118995</t>
        </is>
      </c>
      <c r="B2765" s="32" t="n">
        <v>45918</v>
      </c>
      <c r="C2765" s="23" t="n">
        <v>740368</v>
      </c>
      <c r="D2765" s="23">
        <f>_xlfn.XLOOKUP(C2765,MasterSheet!H:H,MasterSheet!F:F)</f>
        <v/>
      </c>
      <c r="E2765" s="24">
        <f>SUMIFS(MasterSheet!J:J, MasterSheet!B:B, A2765, MasterSheet!D:D, B2765, MasterSheet!H:H, C2765)</f>
        <v/>
      </c>
      <c r="F2765" s="24">
        <f>E2765*D2765</f>
        <v/>
      </c>
      <c r="G2765" s="28">
        <f>SUMIFS(MasterSheet!K:K, MasterSheet!B:B, A2765, MasterSheet!D:D, B2765, MasterSheet!H:H, C2765)</f>
        <v/>
      </c>
      <c r="H2765" s="28">
        <f>G2765*D2765</f>
        <v/>
      </c>
      <c r="I2765" s="30">
        <f>SUMIFS(MasterSheet!L:L, MasterSheet!B:B, A2765, MasterSheet!D:D, B2765, MasterSheet!H:H, C2765)</f>
        <v/>
      </c>
      <c r="J2765" s="30">
        <f>I2765*D2765</f>
        <v/>
      </c>
      <c r="K2765" s="23">
        <f>UPPER(VLOOKUP(C2765,MasterSheet!H:U,14,))</f>
        <v/>
      </c>
    </row>
    <row r="2766">
      <c r="A2766" s="23" t="inlineStr">
        <is>
          <t>EED118995</t>
        </is>
      </c>
      <c r="B2766" s="32" t="n">
        <v>45918</v>
      </c>
      <c r="C2766" s="23" t="n">
        <v>740717</v>
      </c>
      <c r="D2766" s="23">
        <f>_xlfn.XLOOKUP(C2766,MasterSheet!H:H,MasterSheet!F:F)</f>
        <v/>
      </c>
      <c r="E2766" s="24">
        <f>SUMIFS(MasterSheet!J:J, MasterSheet!B:B, A2766, MasterSheet!D:D, B2766, MasterSheet!H:H, C2766)</f>
        <v/>
      </c>
      <c r="F2766" s="24">
        <f>E2766*D2766</f>
        <v/>
      </c>
      <c r="G2766" s="28">
        <f>SUMIFS(MasterSheet!K:K, MasterSheet!B:B, A2766, MasterSheet!D:D, B2766, MasterSheet!H:H, C2766)</f>
        <v/>
      </c>
      <c r="H2766" s="28">
        <f>G2766*D2766</f>
        <v/>
      </c>
      <c r="I2766" s="30">
        <f>SUMIFS(MasterSheet!L:L, MasterSheet!B:B, A2766, MasterSheet!D:D, B2766, MasterSheet!H:H, C2766)</f>
        <v/>
      </c>
      <c r="J2766" s="30">
        <f>I2766*D2766</f>
        <v/>
      </c>
      <c r="K2766" s="23">
        <f>UPPER(VLOOKUP(C2766,MasterSheet!H:U,14,))</f>
        <v/>
      </c>
    </row>
    <row r="2767">
      <c r="A2767" s="23" t="inlineStr">
        <is>
          <t>EED118995</t>
        </is>
      </c>
      <c r="B2767" s="32" t="n">
        <v>45918</v>
      </c>
      <c r="C2767" s="23" t="n">
        <v>740809</v>
      </c>
      <c r="D2767" s="23">
        <f>_xlfn.XLOOKUP(C2767,MasterSheet!H:H,MasterSheet!F:F)</f>
        <v/>
      </c>
      <c r="E2767" s="24">
        <f>SUMIFS(MasterSheet!J:J, MasterSheet!B:B, A2767, MasterSheet!D:D, B2767, MasterSheet!H:H, C2767)</f>
        <v/>
      </c>
      <c r="F2767" s="24">
        <f>E2767*D2767</f>
        <v/>
      </c>
      <c r="G2767" s="28">
        <f>SUMIFS(MasterSheet!K:K, MasterSheet!B:B, A2767, MasterSheet!D:D, B2767, MasterSheet!H:H, C2767)</f>
        <v/>
      </c>
      <c r="H2767" s="28">
        <f>G2767*D2767</f>
        <v/>
      </c>
      <c r="I2767" s="30">
        <f>SUMIFS(MasterSheet!L:L, MasterSheet!B:B, A2767, MasterSheet!D:D, B2767, MasterSheet!H:H, C2767)</f>
        <v/>
      </c>
      <c r="J2767" s="30">
        <f>I2767*D2767</f>
        <v/>
      </c>
      <c r="K2767" s="23">
        <f>UPPER(VLOOKUP(C2767,MasterSheet!H:U,14,))</f>
        <v/>
      </c>
    </row>
    <row r="2768">
      <c r="A2768" s="23" t="inlineStr">
        <is>
          <t>EED118995</t>
        </is>
      </c>
      <c r="B2768" s="32" t="n">
        <v>45918</v>
      </c>
      <c r="C2768" s="23" t="n">
        <v>741041</v>
      </c>
      <c r="D2768" s="23">
        <f>_xlfn.XLOOKUP(C2768,MasterSheet!H:H,MasterSheet!F:F)</f>
        <v/>
      </c>
      <c r="E2768" s="24">
        <f>SUMIFS(MasterSheet!J:J, MasterSheet!B:B, A2768, MasterSheet!D:D, B2768, MasterSheet!H:H, C2768)</f>
        <v/>
      </c>
      <c r="F2768" s="24">
        <f>E2768*D2768</f>
        <v/>
      </c>
      <c r="G2768" s="28">
        <f>SUMIFS(MasterSheet!K:K, MasterSheet!B:B, A2768, MasterSheet!D:D, B2768, MasterSheet!H:H, C2768)</f>
        <v/>
      </c>
      <c r="H2768" s="28">
        <f>G2768*D2768</f>
        <v/>
      </c>
      <c r="I2768" s="30">
        <f>SUMIFS(MasterSheet!L:L, MasterSheet!B:B, A2768, MasterSheet!D:D, B2768, MasterSheet!H:H, C2768)</f>
        <v/>
      </c>
      <c r="J2768" s="30">
        <f>I2768*D2768</f>
        <v/>
      </c>
      <c r="K2768" s="23">
        <f>UPPER(VLOOKUP(C2768,MasterSheet!H:U,14,))</f>
        <v/>
      </c>
    </row>
    <row r="2769">
      <c r="A2769" s="23" t="inlineStr">
        <is>
          <t>EED118995</t>
        </is>
      </c>
      <c r="B2769" s="32" t="n">
        <v>45918</v>
      </c>
      <c r="C2769" s="23" t="n">
        <v>741042</v>
      </c>
      <c r="D2769" s="23">
        <f>_xlfn.XLOOKUP(C2769,MasterSheet!H:H,MasterSheet!F:F)</f>
        <v/>
      </c>
      <c r="E2769" s="24">
        <f>SUMIFS(MasterSheet!J:J, MasterSheet!B:B, A2769, MasterSheet!D:D, B2769, MasterSheet!H:H, C2769)</f>
        <v/>
      </c>
      <c r="F2769" s="24">
        <f>E2769*D2769</f>
        <v/>
      </c>
      <c r="G2769" s="28">
        <f>SUMIFS(MasterSheet!K:K, MasterSheet!B:B, A2769, MasterSheet!D:D, B2769, MasterSheet!H:H, C2769)</f>
        <v/>
      </c>
      <c r="H2769" s="28">
        <f>G2769*D2769</f>
        <v/>
      </c>
      <c r="I2769" s="30">
        <f>SUMIFS(MasterSheet!L:L, MasterSheet!B:B, A2769, MasterSheet!D:D, B2769, MasterSheet!H:H, C2769)</f>
        <v/>
      </c>
      <c r="J2769" s="30">
        <f>I2769*D2769</f>
        <v/>
      </c>
      <c r="K2769" s="23">
        <f>UPPER(VLOOKUP(C2769,MasterSheet!H:U,14,))</f>
        <v/>
      </c>
    </row>
    <row r="2770">
      <c r="A2770" s="23" t="inlineStr">
        <is>
          <t>EED118995</t>
        </is>
      </c>
      <c r="B2770" s="32" t="n">
        <v>45918</v>
      </c>
      <c r="C2770" s="23" t="n">
        <v>846102</v>
      </c>
      <c r="D2770" s="23">
        <f>_xlfn.XLOOKUP(C2770,MasterSheet!H:H,MasterSheet!F:F)</f>
        <v/>
      </c>
      <c r="E2770" s="24">
        <f>SUMIFS(MasterSheet!J:J, MasterSheet!B:B, A2770, MasterSheet!D:D, B2770, MasterSheet!H:H, C2770)</f>
        <v/>
      </c>
      <c r="F2770" s="24">
        <f>E2770*D2770</f>
        <v/>
      </c>
      <c r="G2770" s="28">
        <f>SUMIFS(MasterSheet!K:K, MasterSheet!B:B, A2770, MasterSheet!D:D, B2770, MasterSheet!H:H, C2770)</f>
        <v/>
      </c>
      <c r="H2770" s="28">
        <f>G2770*D2770</f>
        <v/>
      </c>
      <c r="I2770" s="30">
        <f>SUMIFS(MasterSheet!L:L, MasterSheet!B:B, A2770, MasterSheet!D:D, B2770, MasterSheet!H:H, C2770)</f>
        <v/>
      </c>
      <c r="J2770" s="30">
        <f>I2770*D2770</f>
        <v/>
      </c>
      <c r="K2770" s="23">
        <f>UPPER(VLOOKUP(C2770,MasterSheet!H:U,14,))</f>
        <v/>
      </c>
    </row>
    <row r="2771">
      <c r="A2771" s="23" t="inlineStr">
        <is>
          <t>EED118995</t>
        </is>
      </c>
      <c r="B2771" s="32" t="n">
        <v>45918</v>
      </c>
      <c r="C2771" s="23" t="n">
        <v>900007328</v>
      </c>
      <c r="D2771" s="23">
        <f>_xlfn.XLOOKUP(C2771,MasterSheet!H:H,MasterSheet!F:F)</f>
        <v/>
      </c>
      <c r="E2771" s="24">
        <f>SUMIFS(MasterSheet!J:J, MasterSheet!B:B, A2771, MasterSheet!D:D, B2771, MasterSheet!H:H, C2771)</f>
        <v/>
      </c>
      <c r="F2771" s="24">
        <f>E2771*D2771</f>
        <v/>
      </c>
      <c r="G2771" s="28">
        <f>SUMIFS(MasterSheet!K:K, MasterSheet!B:B, A2771, MasterSheet!D:D, B2771, MasterSheet!H:H, C2771)</f>
        <v/>
      </c>
      <c r="H2771" s="28">
        <f>G2771*D2771</f>
        <v/>
      </c>
      <c r="I2771" s="30">
        <f>SUMIFS(MasterSheet!L:L, MasterSheet!B:B, A2771, MasterSheet!D:D, B2771, MasterSheet!H:H, C2771)</f>
        <v/>
      </c>
      <c r="J2771" s="30">
        <f>I2771*D2771</f>
        <v/>
      </c>
      <c r="K2771" s="23">
        <f>UPPER(VLOOKUP(C2771,MasterSheet!H:U,14,))</f>
        <v/>
      </c>
    </row>
    <row r="2772">
      <c r="A2772" s="23" t="inlineStr">
        <is>
          <t>EED118995</t>
        </is>
      </c>
      <c r="B2772" s="32" t="n">
        <v>45918</v>
      </c>
      <c r="C2772" s="23" t="n">
        <v>900007329</v>
      </c>
      <c r="D2772" s="23">
        <f>_xlfn.XLOOKUP(C2772,MasterSheet!H:H,MasterSheet!F:F)</f>
        <v/>
      </c>
      <c r="E2772" s="24">
        <f>SUMIFS(MasterSheet!J:J, MasterSheet!B:B, A2772, MasterSheet!D:D, B2772, MasterSheet!H:H, C2772)</f>
        <v/>
      </c>
      <c r="F2772" s="24">
        <f>E2772*D2772</f>
        <v/>
      </c>
      <c r="G2772" s="28">
        <f>SUMIFS(MasterSheet!K:K, MasterSheet!B:B, A2772, MasterSheet!D:D, B2772, MasterSheet!H:H, C2772)</f>
        <v/>
      </c>
      <c r="H2772" s="28">
        <f>G2772*D2772</f>
        <v/>
      </c>
      <c r="I2772" s="30">
        <f>SUMIFS(MasterSheet!L:L, MasterSheet!B:B, A2772, MasterSheet!D:D, B2772, MasterSheet!H:H, C2772)</f>
        <v/>
      </c>
      <c r="J2772" s="30">
        <f>I2772*D2772</f>
        <v/>
      </c>
      <c r="K2772" s="23">
        <f>UPPER(VLOOKUP(C2772,MasterSheet!H:U,14,))</f>
        <v/>
      </c>
    </row>
    <row r="2773">
      <c r="A2773" s="23" t="inlineStr">
        <is>
          <t>EED118995</t>
        </is>
      </c>
      <c r="B2773" s="32" t="n">
        <v>45918</v>
      </c>
      <c r="C2773" s="23" t="n">
        <v>906113</v>
      </c>
      <c r="D2773" s="23">
        <f>_xlfn.XLOOKUP(C2773,MasterSheet!H:H,MasterSheet!F:F)</f>
        <v/>
      </c>
      <c r="E2773" s="24">
        <f>SUMIFS(MasterSheet!J:J, MasterSheet!B:B, A2773, MasterSheet!D:D, B2773, MasterSheet!H:H, C2773)</f>
        <v/>
      </c>
      <c r="F2773" s="24">
        <f>E2773*D2773</f>
        <v/>
      </c>
      <c r="G2773" s="28">
        <f>SUMIFS(MasterSheet!K:K, MasterSheet!B:B, A2773, MasterSheet!D:D, B2773, MasterSheet!H:H, C2773)</f>
        <v/>
      </c>
      <c r="H2773" s="28">
        <f>G2773*D2773</f>
        <v/>
      </c>
      <c r="I2773" s="30">
        <f>SUMIFS(MasterSheet!L:L, MasterSheet!B:B, A2773, MasterSheet!D:D, B2773, MasterSheet!H:H, C2773)</f>
        <v/>
      </c>
      <c r="J2773" s="30">
        <f>I2773*D2773</f>
        <v/>
      </c>
      <c r="K2773" s="23">
        <f>UPPER(VLOOKUP(C2773,MasterSheet!H:U,14,))</f>
        <v/>
      </c>
    </row>
    <row r="2774">
      <c r="A2774" s="23" t="inlineStr">
        <is>
          <t>EED118995</t>
        </is>
      </c>
      <c r="B2774" s="32" t="n">
        <v>45918</v>
      </c>
      <c r="C2774" s="23" t="n">
        <v>921304</v>
      </c>
      <c r="D2774" s="23">
        <f>_xlfn.XLOOKUP(C2774,MasterSheet!H:H,MasterSheet!F:F)</f>
        <v/>
      </c>
      <c r="E2774" s="24">
        <f>SUMIFS(MasterSheet!J:J, MasterSheet!B:B, A2774, MasterSheet!D:D, B2774, MasterSheet!H:H, C2774)</f>
        <v/>
      </c>
      <c r="F2774" s="24">
        <f>E2774*D2774</f>
        <v/>
      </c>
      <c r="G2774" s="28">
        <f>SUMIFS(MasterSheet!K:K, MasterSheet!B:B, A2774, MasterSheet!D:D, B2774, MasterSheet!H:H, C2774)</f>
        <v/>
      </c>
      <c r="H2774" s="28">
        <f>G2774*D2774</f>
        <v/>
      </c>
      <c r="I2774" s="30">
        <f>SUMIFS(MasterSheet!L:L, MasterSheet!B:B, A2774, MasterSheet!D:D, B2774, MasterSheet!H:H, C2774)</f>
        <v/>
      </c>
      <c r="J2774" s="30">
        <f>I2774*D2774</f>
        <v/>
      </c>
      <c r="K2774" s="23">
        <f>UPPER(VLOOKUP(C2774,MasterSheet!H:U,14,))</f>
        <v/>
      </c>
    </row>
    <row r="2775">
      <c r="A2775" s="23" t="inlineStr">
        <is>
          <t>EED118995</t>
        </is>
      </c>
      <c r="B2775" s="32" t="n">
        <v>45918</v>
      </c>
      <c r="C2775" s="23" t="n">
        <v>926201</v>
      </c>
      <c r="D2775" s="23">
        <f>_xlfn.XLOOKUP(C2775,MasterSheet!H:H,MasterSheet!F:F)</f>
        <v/>
      </c>
      <c r="E2775" s="24">
        <f>SUMIFS(MasterSheet!J:J, MasterSheet!B:B, A2775, MasterSheet!D:D, B2775, MasterSheet!H:H, C2775)</f>
        <v/>
      </c>
      <c r="F2775" s="24">
        <f>E2775*D2775</f>
        <v/>
      </c>
      <c r="G2775" s="28">
        <f>SUMIFS(MasterSheet!K:K, MasterSheet!B:B, A2775, MasterSheet!D:D, B2775, MasterSheet!H:H, C2775)</f>
        <v/>
      </c>
      <c r="H2775" s="28">
        <f>G2775*D2775</f>
        <v/>
      </c>
      <c r="I2775" s="30">
        <f>SUMIFS(MasterSheet!L:L, MasterSheet!B:B, A2775, MasterSheet!D:D, B2775, MasterSheet!H:H, C2775)</f>
        <v/>
      </c>
      <c r="J2775" s="30">
        <f>I2775*D2775</f>
        <v/>
      </c>
      <c r="K2775" s="23">
        <f>UPPER(VLOOKUP(C2775,MasterSheet!H:U,14,))</f>
        <v/>
      </c>
    </row>
    <row r="2776">
      <c r="A2776" s="23" t="inlineStr">
        <is>
          <t>SE041813</t>
        </is>
      </c>
      <c r="B2776" s="32" t="n">
        <v>45919</v>
      </c>
      <c r="C2776" s="23" t="inlineStr">
        <is>
          <t>3420-4AST-2</t>
        </is>
      </c>
      <c r="D2776" s="23">
        <f>_xlfn.XLOOKUP(C2776,MasterSheet!H:H,MasterSheet!F:F)</f>
        <v/>
      </c>
      <c r="E2776" s="24">
        <f>SUMIFS(MasterSheet!J:J, MasterSheet!B:B, A2776, MasterSheet!D:D, B2776, MasterSheet!H:H, C2776)</f>
        <v/>
      </c>
      <c r="F2776" s="24">
        <f>E2776*D2776</f>
        <v/>
      </c>
      <c r="G2776" s="28">
        <f>SUMIFS(MasterSheet!K:K, MasterSheet!B:B, A2776, MasterSheet!D:D, B2776, MasterSheet!H:H, C2776)</f>
        <v/>
      </c>
      <c r="H2776" s="28">
        <f>G2776*D2776</f>
        <v/>
      </c>
      <c r="I2776" s="30">
        <f>SUMIFS(MasterSheet!L:L, MasterSheet!B:B, A2776, MasterSheet!D:D, B2776, MasterSheet!H:H, C2776)</f>
        <v/>
      </c>
      <c r="J2776" s="30">
        <f>I2776*D2776</f>
        <v/>
      </c>
      <c r="K2776" s="23">
        <f>UPPER(VLOOKUP(C2776,MasterSheet!H:U,14,))</f>
        <v/>
      </c>
    </row>
    <row r="2777">
      <c r="A2777" s="23" t="n">
        <v>178883</v>
      </c>
      <c r="B2777" s="32" t="n">
        <v>45919</v>
      </c>
      <c r="C2777" s="23" t="inlineStr">
        <is>
          <t>BE0055</t>
        </is>
      </c>
      <c r="D2777" s="23">
        <f>_xlfn.XLOOKUP(C2777,MasterSheet!H:H,MasterSheet!F:F)</f>
        <v/>
      </c>
      <c r="E2777" s="24">
        <f>SUMIFS(MasterSheet!J:J, MasterSheet!B:B, A2777, MasterSheet!D:D, B2777, MasterSheet!H:H, C2777)</f>
        <v/>
      </c>
      <c r="F2777" s="24">
        <f>E2777*D2777</f>
        <v/>
      </c>
      <c r="G2777" s="28">
        <f>SUMIFS(MasterSheet!K:K, MasterSheet!B:B, A2777, MasterSheet!D:D, B2777, MasterSheet!H:H, C2777)</f>
        <v/>
      </c>
      <c r="H2777" s="28">
        <f>G2777*D2777</f>
        <v/>
      </c>
      <c r="I2777" s="30">
        <f>SUMIFS(MasterSheet!L:L, MasterSheet!B:B, A2777, MasterSheet!D:D, B2777, MasterSheet!H:H, C2777)</f>
        <v/>
      </c>
      <c r="J2777" s="30">
        <f>I2777*D2777</f>
        <v/>
      </c>
      <c r="K2777" s="23">
        <f>UPPER(VLOOKUP(C2777,MasterSheet!H:U,14,))</f>
        <v/>
      </c>
    </row>
    <row r="2778">
      <c r="A2778" s="23" t="n">
        <v>178883</v>
      </c>
      <c r="B2778" s="32" t="n">
        <v>45919</v>
      </c>
      <c r="C2778" s="23" t="inlineStr">
        <is>
          <t>BE0089</t>
        </is>
      </c>
      <c r="D2778" s="23">
        <f>_xlfn.XLOOKUP(C2778,MasterSheet!H:H,MasterSheet!F:F)</f>
        <v/>
      </c>
      <c r="E2778" s="24">
        <f>SUMIFS(MasterSheet!J:J, MasterSheet!B:B, A2778, MasterSheet!D:D, B2778, MasterSheet!H:H, C2778)</f>
        <v/>
      </c>
      <c r="F2778" s="24">
        <f>E2778*D2778</f>
        <v/>
      </c>
      <c r="G2778" s="28">
        <f>SUMIFS(MasterSheet!K:K, MasterSheet!B:B, A2778, MasterSheet!D:D, B2778, MasterSheet!H:H, C2778)</f>
        <v/>
      </c>
      <c r="H2778" s="28">
        <f>G2778*D2778</f>
        <v/>
      </c>
      <c r="I2778" s="30">
        <f>SUMIFS(MasterSheet!L:L, MasterSheet!B:B, A2778, MasterSheet!D:D, B2778, MasterSheet!H:H, C2778)</f>
        <v/>
      </c>
      <c r="J2778" s="30">
        <f>I2778*D2778</f>
        <v/>
      </c>
      <c r="K2778" s="23">
        <f>UPPER(VLOOKUP(C2778,MasterSheet!H:U,14,))</f>
        <v/>
      </c>
    </row>
    <row r="2779">
      <c r="A2779" s="23" t="n">
        <v>178883</v>
      </c>
      <c r="B2779" s="32" t="n">
        <v>45919</v>
      </c>
      <c r="C2779" s="23" t="inlineStr">
        <is>
          <t>BE0146</t>
        </is>
      </c>
      <c r="D2779" s="23">
        <f>_xlfn.XLOOKUP(C2779,MasterSheet!H:H,MasterSheet!F:F)</f>
        <v/>
      </c>
      <c r="E2779" s="24">
        <f>SUMIFS(MasterSheet!J:J, MasterSheet!B:B, A2779, MasterSheet!D:D, B2779, MasterSheet!H:H, C2779)</f>
        <v/>
      </c>
      <c r="F2779" s="24">
        <f>E2779*D2779</f>
        <v/>
      </c>
      <c r="G2779" s="28">
        <f>SUMIFS(MasterSheet!K:K, MasterSheet!B:B, A2779, MasterSheet!D:D, B2779, MasterSheet!H:H, C2779)</f>
        <v/>
      </c>
      <c r="H2779" s="28">
        <f>G2779*D2779</f>
        <v/>
      </c>
      <c r="I2779" s="30">
        <f>SUMIFS(MasterSheet!L:L, MasterSheet!B:B, A2779, MasterSheet!D:D, B2779, MasterSheet!H:H, C2779)</f>
        <v/>
      </c>
      <c r="J2779" s="30">
        <f>I2779*D2779</f>
        <v/>
      </c>
      <c r="K2779" s="23">
        <f>UPPER(VLOOKUP(C2779,MasterSheet!H:U,14,))</f>
        <v/>
      </c>
    </row>
    <row r="2780">
      <c r="A2780" s="23" t="n">
        <v>178883</v>
      </c>
      <c r="B2780" s="32" t="n">
        <v>45919</v>
      </c>
      <c r="C2780" s="23" t="inlineStr">
        <is>
          <t>BE0416</t>
        </is>
      </c>
      <c r="D2780" s="23">
        <f>_xlfn.XLOOKUP(C2780,MasterSheet!H:H,MasterSheet!F:F)</f>
        <v/>
      </c>
      <c r="E2780" s="24">
        <f>SUMIFS(MasterSheet!J:J, MasterSheet!B:B, A2780, MasterSheet!D:D, B2780, MasterSheet!H:H, C2780)</f>
        <v/>
      </c>
      <c r="F2780" s="24">
        <f>E2780*D2780</f>
        <v/>
      </c>
      <c r="G2780" s="28">
        <f>SUMIFS(MasterSheet!K:K, MasterSheet!B:B, A2780, MasterSheet!D:D, B2780, MasterSheet!H:H, C2780)</f>
        <v/>
      </c>
      <c r="H2780" s="28">
        <f>G2780*D2780</f>
        <v/>
      </c>
      <c r="I2780" s="30">
        <f>SUMIFS(MasterSheet!L:L, MasterSheet!B:B, A2780, MasterSheet!D:D, B2780, MasterSheet!H:H, C2780)</f>
        <v/>
      </c>
      <c r="J2780" s="30">
        <f>I2780*D2780</f>
        <v/>
      </c>
      <c r="K2780" s="23">
        <f>UPPER(VLOOKUP(C2780,MasterSheet!H:U,14,))</f>
        <v/>
      </c>
    </row>
    <row r="2781">
      <c r="A2781" s="23" t="inlineStr">
        <is>
          <t>SO3321488G09152025</t>
        </is>
      </c>
      <c r="B2781" s="32" t="n">
        <v>45922</v>
      </c>
      <c r="C2781" s="23" t="inlineStr">
        <is>
          <t>HD 105-007</t>
        </is>
      </c>
      <c r="D2781" s="23">
        <f>_xlfn.XLOOKUP(C2781,MasterSheet!H:H,MasterSheet!F:F)</f>
        <v/>
      </c>
      <c r="E2781" s="24">
        <f>SUMIFS(MasterSheet!J:J, MasterSheet!B:B, A2781, MasterSheet!D:D, B2781, MasterSheet!H:H, C2781)</f>
        <v/>
      </c>
      <c r="F2781" s="24">
        <f>E2781*D2781</f>
        <v/>
      </c>
      <c r="G2781" s="28">
        <f>SUMIFS(MasterSheet!K:K, MasterSheet!B:B, A2781, MasterSheet!D:D, B2781, MasterSheet!H:H, C2781)</f>
        <v/>
      </c>
      <c r="H2781" s="28">
        <f>G2781*D2781</f>
        <v/>
      </c>
      <c r="I2781" s="30">
        <f>SUMIFS(MasterSheet!L:L, MasterSheet!B:B, A2781, MasterSheet!D:D, B2781, MasterSheet!H:H, C2781)</f>
        <v/>
      </c>
      <c r="J2781" s="30">
        <f>I2781*D2781</f>
        <v/>
      </c>
      <c r="K2781" s="23">
        <f>UPPER(VLOOKUP(C2781,MasterSheet!H:U,14,))</f>
        <v/>
      </c>
    </row>
    <row r="2782">
      <c r="A2782" s="23" t="inlineStr">
        <is>
          <t>SO3321488G09152025</t>
        </is>
      </c>
      <c r="B2782" s="32" t="n">
        <v>45922</v>
      </c>
      <c r="C2782" s="23" t="inlineStr">
        <is>
          <t>HD PAR- 008</t>
        </is>
      </c>
      <c r="D2782" s="23">
        <f>_xlfn.XLOOKUP(C2782,MasterSheet!H:H,MasterSheet!F:F)</f>
        <v/>
      </c>
      <c r="E2782" s="24">
        <f>SUMIFS(MasterSheet!J:J, MasterSheet!B:B, A2782, MasterSheet!D:D, B2782, MasterSheet!H:H, C2782)</f>
        <v/>
      </c>
      <c r="F2782" s="24">
        <f>E2782*D2782</f>
        <v/>
      </c>
      <c r="G2782" s="28">
        <f>SUMIFS(MasterSheet!K:K, MasterSheet!B:B, A2782, MasterSheet!D:D, B2782, MasterSheet!H:H, C2782)</f>
        <v/>
      </c>
      <c r="H2782" s="28">
        <f>G2782*D2782</f>
        <v/>
      </c>
      <c r="I2782" s="30">
        <f>SUMIFS(MasterSheet!L:L, MasterSheet!B:B, A2782, MasterSheet!D:D, B2782, MasterSheet!H:H, C2782)</f>
        <v/>
      </c>
      <c r="J2782" s="30">
        <f>I2782*D2782</f>
        <v/>
      </c>
      <c r="K2782" s="23">
        <f>UPPER(VLOOKUP(C2782,MasterSheet!H:U,14,))</f>
        <v/>
      </c>
    </row>
    <row r="2783">
      <c r="A2783" s="23" t="inlineStr">
        <is>
          <t>MP/LS/25-26/1283</t>
        </is>
      </c>
      <c r="B2783" s="32" t="n">
        <v>45922</v>
      </c>
      <c r="C2783" s="23" t="n">
        <v>100575</v>
      </c>
      <c r="D2783" s="23">
        <f>_xlfn.XLOOKUP(C2783,MasterSheet!H:H,MasterSheet!F:F)</f>
        <v/>
      </c>
      <c r="E2783" s="24">
        <f>SUMIFS(MasterSheet!J:J, MasterSheet!B:B, A2783, MasterSheet!D:D, B2783, MasterSheet!H:H, C2783)</f>
        <v/>
      </c>
      <c r="F2783" s="24">
        <f>E2783*D2783</f>
        <v/>
      </c>
      <c r="G2783" s="28">
        <f>SUMIFS(MasterSheet!K:K, MasterSheet!B:B, A2783, MasterSheet!D:D, B2783, MasterSheet!H:H, C2783)</f>
        <v/>
      </c>
      <c r="H2783" s="28">
        <f>G2783*D2783</f>
        <v/>
      </c>
      <c r="I2783" s="30">
        <f>SUMIFS(MasterSheet!L:L, MasterSheet!B:B, A2783, MasterSheet!D:D, B2783, MasterSheet!H:H, C2783)</f>
        <v/>
      </c>
      <c r="J2783" s="30">
        <f>I2783*D2783</f>
        <v/>
      </c>
      <c r="K2783" s="23">
        <f>UPPER(VLOOKUP(C2783,MasterSheet!H:U,14,))</f>
        <v/>
      </c>
    </row>
    <row r="2784">
      <c r="A2784" s="23" t="inlineStr">
        <is>
          <t>MP/LS/25-26/1283</t>
        </is>
      </c>
      <c r="B2784" s="32" t="n">
        <v>45922</v>
      </c>
      <c r="C2784" s="23" t="n">
        <v>162517</v>
      </c>
      <c r="D2784" s="23">
        <f>_xlfn.XLOOKUP(C2784,MasterSheet!H:H,MasterSheet!F:F)</f>
        <v/>
      </c>
      <c r="E2784" s="24">
        <f>SUMIFS(MasterSheet!J:J, MasterSheet!B:B, A2784, MasterSheet!D:D, B2784, MasterSheet!H:H, C2784)</f>
        <v/>
      </c>
      <c r="F2784" s="24">
        <f>E2784*D2784</f>
        <v/>
      </c>
      <c r="G2784" s="28">
        <f>SUMIFS(MasterSheet!K:K, MasterSheet!B:B, A2784, MasterSheet!D:D, B2784, MasterSheet!H:H, C2784)</f>
        <v/>
      </c>
      <c r="H2784" s="28">
        <f>G2784*D2784</f>
        <v/>
      </c>
      <c r="I2784" s="30">
        <f>SUMIFS(MasterSheet!L:L, MasterSheet!B:B, A2784, MasterSheet!D:D, B2784, MasterSheet!H:H, C2784)</f>
        <v/>
      </c>
      <c r="J2784" s="30">
        <f>I2784*D2784</f>
        <v/>
      </c>
      <c r="K2784" s="23">
        <f>UPPER(VLOOKUP(C2784,MasterSheet!H:U,14,))</f>
        <v/>
      </c>
    </row>
    <row r="2785">
      <c r="A2785" s="23" t="inlineStr">
        <is>
          <t>INV250918-002</t>
        </is>
      </c>
      <c r="B2785" s="32" t="n">
        <v>45923</v>
      </c>
      <c r="C2785" s="23" t="inlineStr">
        <is>
          <t>L8300</t>
        </is>
      </c>
      <c r="D2785" s="23">
        <f>_xlfn.XLOOKUP(C2785,MasterSheet!H:H,MasterSheet!F:F)</f>
        <v/>
      </c>
      <c r="E2785" s="24">
        <f>SUMIFS(MasterSheet!J:J, MasterSheet!B:B, A2785, MasterSheet!D:D, B2785, MasterSheet!H:H, C2785)</f>
        <v/>
      </c>
      <c r="F2785" s="24">
        <f>E2785*D2785</f>
        <v/>
      </c>
      <c r="G2785" s="28">
        <f>SUMIFS(MasterSheet!K:K, MasterSheet!B:B, A2785, MasterSheet!D:D, B2785, MasterSheet!H:H, C2785)</f>
        <v/>
      </c>
      <c r="H2785" s="28">
        <f>G2785*D2785</f>
        <v/>
      </c>
      <c r="I2785" s="30">
        <f>SUMIFS(MasterSheet!L:L, MasterSheet!B:B, A2785, MasterSheet!D:D, B2785, MasterSheet!H:H, C2785)</f>
        <v/>
      </c>
      <c r="J2785" s="30">
        <f>I2785*D2785</f>
        <v/>
      </c>
      <c r="K2785" s="23">
        <f>UPPER(VLOOKUP(C2785,MasterSheet!H:U,14,))</f>
        <v/>
      </c>
    </row>
    <row r="2786">
      <c r="A2786" s="23" t="inlineStr">
        <is>
          <t>INV250918-001</t>
        </is>
      </c>
      <c r="B2786" s="32" t="n">
        <v>45923</v>
      </c>
      <c r="C2786" s="23" t="inlineStr">
        <is>
          <t>T5S2254</t>
        </is>
      </c>
      <c r="D2786" s="23">
        <f>_xlfn.XLOOKUP(C2786,MasterSheet!H:H,MasterSheet!F:F)</f>
        <v/>
      </c>
      <c r="E2786" s="24">
        <f>SUMIFS(MasterSheet!J:J, MasterSheet!B:B, A2786, MasterSheet!D:D, B2786, MasterSheet!H:H, C2786)</f>
        <v/>
      </c>
      <c r="F2786" s="24">
        <f>E2786*D2786</f>
        <v/>
      </c>
      <c r="G2786" s="28">
        <f>SUMIFS(MasterSheet!K:K, MasterSheet!B:B, A2786, MasterSheet!D:D, B2786, MasterSheet!H:H, C2786)</f>
        <v/>
      </c>
      <c r="H2786" s="28">
        <f>G2786*D2786</f>
        <v/>
      </c>
      <c r="I2786" s="30">
        <f>SUMIFS(MasterSheet!L:L, MasterSheet!B:B, A2786, MasterSheet!D:D, B2786, MasterSheet!H:H, C2786)</f>
        <v/>
      </c>
      <c r="J2786" s="30">
        <f>I2786*D2786</f>
        <v/>
      </c>
      <c r="K2786" s="23">
        <f>UPPER(VLOOKUP(C2786,MasterSheet!H:U,14,))</f>
        <v/>
      </c>
    </row>
    <row r="2787">
      <c r="A2787" s="23" t="inlineStr">
        <is>
          <t>179029, 179104</t>
        </is>
      </c>
      <c r="B2787" s="32" t="n">
        <v>45923</v>
      </c>
      <c r="C2787" s="23" t="inlineStr">
        <is>
          <t>BE0146</t>
        </is>
      </c>
      <c r="D2787" s="23">
        <f>_xlfn.XLOOKUP(C2787,MasterSheet!H:H,MasterSheet!F:F)</f>
        <v/>
      </c>
      <c r="E2787" s="24">
        <f>SUMIFS(MasterSheet!J:J, MasterSheet!B:B, A2787, MasterSheet!D:D, B2787, MasterSheet!H:H, C2787)</f>
        <v/>
      </c>
      <c r="F2787" s="24">
        <f>E2787*D2787</f>
        <v/>
      </c>
      <c r="G2787" s="28">
        <f>SUMIFS(MasterSheet!K:K, MasterSheet!B:B, A2787, MasterSheet!D:D, B2787, MasterSheet!H:H, C2787)</f>
        <v/>
      </c>
      <c r="H2787" s="28">
        <f>G2787*D2787</f>
        <v/>
      </c>
      <c r="I2787" s="30">
        <f>SUMIFS(MasterSheet!L:L, MasterSheet!B:B, A2787, MasterSheet!D:D, B2787, MasterSheet!H:H, C2787)</f>
        <v/>
      </c>
      <c r="J2787" s="30">
        <f>I2787*D2787</f>
        <v/>
      </c>
      <c r="K2787" s="23">
        <f>UPPER(VLOOKUP(C2787,MasterSheet!H:U,14,))</f>
        <v/>
      </c>
    </row>
    <row r="2788">
      <c r="A2788" s="23" t="inlineStr">
        <is>
          <t>179029, 179104</t>
        </is>
      </c>
      <c r="B2788" s="32" t="n">
        <v>45923</v>
      </c>
      <c r="C2788" s="23" t="inlineStr">
        <is>
          <t>BE0346</t>
        </is>
      </c>
      <c r="D2788" s="23">
        <f>_xlfn.XLOOKUP(C2788,MasterSheet!H:H,MasterSheet!F:F)</f>
        <v/>
      </c>
      <c r="E2788" s="24">
        <f>SUMIFS(MasterSheet!J:J, MasterSheet!B:B, A2788, MasterSheet!D:D, B2788, MasterSheet!H:H, C2788)</f>
        <v/>
      </c>
      <c r="F2788" s="24">
        <f>E2788*D2788</f>
        <v/>
      </c>
      <c r="G2788" s="28">
        <f>SUMIFS(MasterSheet!K:K, MasterSheet!B:B, A2788, MasterSheet!D:D, B2788, MasterSheet!H:H, C2788)</f>
        <v/>
      </c>
      <c r="H2788" s="28">
        <f>G2788*D2788</f>
        <v/>
      </c>
      <c r="I2788" s="30">
        <f>SUMIFS(MasterSheet!L:L, MasterSheet!B:B, A2788, MasterSheet!D:D, B2788, MasterSheet!H:H, C2788)</f>
        <v/>
      </c>
      <c r="J2788" s="30">
        <f>I2788*D2788</f>
        <v/>
      </c>
      <c r="K2788" s="23">
        <f>UPPER(VLOOKUP(C2788,MasterSheet!H:U,14,))</f>
        <v/>
      </c>
    </row>
    <row r="2789">
      <c r="A2789" s="23" t="inlineStr">
        <is>
          <t>179029, 179104</t>
        </is>
      </c>
      <c r="B2789" s="32" t="n">
        <v>45923</v>
      </c>
      <c r="C2789" s="23" t="inlineStr">
        <is>
          <t>BE0360</t>
        </is>
      </c>
      <c r="D2789" s="23">
        <f>_xlfn.XLOOKUP(C2789,MasterSheet!H:H,MasterSheet!F:F)</f>
        <v/>
      </c>
      <c r="E2789" s="24">
        <f>SUMIFS(MasterSheet!J:J, MasterSheet!B:B, A2789, MasterSheet!D:D, B2789, MasterSheet!H:H, C2789)</f>
        <v/>
      </c>
      <c r="F2789" s="24">
        <f>E2789*D2789</f>
        <v/>
      </c>
      <c r="G2789" s="28">
        <f>SUMIFS(MasterSheet!K:K, MasterSheet!B:B, A2789, MasterSheet!D:D, B2789, MasterSheet!H:H, C2789)</f>
        <v/>
      </c>
      <c r="H2789" s="28">
        <f>G2789*D2789</f>
        <v/>
      </c>
      <c r="I2789" s="30">
        <f>SUMIFS(MasterSheet!L:L, MasterSheet!B:B, A2789, MasterSheet!D:D, B2789, MasterSheet!H:H, C2789)</f>
        <v/>
      </c>
      <c r="J2789" s="30">
        <f>I2789*D2789</f>
        <v/>
      </c>
      <c r="K2789" s="23">
        <f>UPPER(VLOOKUP(C2789,MasterSheet!H:U,14,))</f>
        <v/>
      </c>
    </row>
    <row r="2790">
      <c r="A2790" s="23" t="inlineStr">
        <is>
          <t>179029, 179104</t>
        </is>
      </c>
      <c r="B2790" s="32" t="n">
        <v>45923</v>
      </c>
      <c r="C2790" s="23" t="inlineStr">
        <is>
          <t>IP0070</t>
        </is>
      </c>
      <c r="D2790" s="23">
        <f>_xlfn.XLOOKUP(C2790,MasterSheet!H:H,MasterSheet!F:F)</f>
        <v/>
      </c>
      <c r="E2790" s="24">
        <f>SUMIFS(MasterSheet!J:J, MasterSheet!B:B, A2790, MasterSheet!D:D, B2790, MasterSheet!H:H, C2790)</f>
        <v/>
      </c>
      <c r="F2790" s="24">
        <f>E2790*D2790</f>
        <v/>
      </c>
      <c r="G2790" s="28">
        <f>SUMIFS(MasterSheet!K:K, MasterSheet!B:B, A2790, MasterSheet!D:D, B2790, MasterSheet!H:H, C2790)</f>
        <v/>
      </c>
      <c r="H2790" s="28">
        <f>G2790*D2790</f>
        <v/>
      </c>
      <c r="I2790" s="30">
        <f>SUMIFS(MasterSheet!L:L, MasterSheet!B:B, A2790, MasterSheet!D:D, B2790, MasterSheet!H:H, C2790)</f>
        <v/>
      </c>
      <c r="J2790" s="30">
        <f>I2790*D2790</f>
        <v/>
      </c>
      <c r="K2790" s="23">
        <f>UPPER(VLOOKUP(C2790,MasterSheet!H:U,14,))</f>
        <v/>
      </c>
    </row>
    <row r="2791">
      <c r="A2791" s="23" t="inlineStr">
        <is>
          <t>O091725IN3313548G</t>
        </is>
      </c>
      <c r="B2791" s="32" t="n">
        <v>45924</v>
      </c>
      <c r="C2791" s="23" t="inlineStr">
        <is>
          <t>CTM-1174284</t>
        </is>
      </c>
      <c r="D2791" s="23">
        <f>_xlfn.XLOOKUP(C2791,MasterSheet!H:H,MasterSheet!F:F)</f>
        <v/>
      </c>
      <c r="E2791" s="24">
        <f>SUMIFS(MasterSheet!J:J, MasterSheet!B:B, A2791, MasterSheet!D:D, B2791, MasterSheet!H:H, C2791)</f>
        <v/>
      </c>
      <c r="F2791" s="24">
        <f>E2791*D2791</f>
        <v/>
      </c>
      <c r="G2791" s="28">
        <f>SUMIFS(MasterSheet!K:K, MasterSheet!B:B, A2791, MasterSheet!D:D, B2791, MasterSheet!H:H, C2791)</f>
        <v/>
      </c>
      <c r="H2791" s="28">
        <f>G2791*D2791</f>
        <v/>
      </c>
      <c r="I2791" s="30">
        <f>SUMIFS(MasterSheet!L:L, MasterSheet!B:B, A2791, MasterSheet!D:D, B2791, MasterSheet!H:H, C2791)</f>
        <v/>
      </c>
      <c r="J2791" s="30">
        <f>I2791*D2791</f>
        <v/>
      </c>
      <c r="K2791" s="23">
        <f>UPPER(VLOOKUP(C2791,MasterSheet!H:U,14,))</f>
        <v/>
      </c>
    </row>
    <row r="2792">
      <c r="A2792" s="23" t="inlineStr">
        <is>
          <t>O091725IN3313548G</t>
        </is>
      </c>
      <c r="B2792" s="32" t="n">
        <v>45924</v>
      </c>
      <c r="C2792" s="23" t="inlineStr">
        <is>
          <t>D-001206-14-20</t>
        </is>
      </c>
      <c r="D2792" s="23">
        <f>_xlfn.XLOOKUP(C2792,MasterSheet!H:H,MasterSheet!F:F)</f>
        <v/>
      </c>
      <c r="E2792" s="24">
        <f>SUMIFS(MasterSheet!J:J, MasterSheet!B:B, A2792, MasterSheet!D:D, B2792, MasterSheet!H:H, C2792)</f>
        <v/>
      </c>
      <c r="F2792" s="24">
        <f>E2792*D2792</f>
        <v/>
      </c>
      <c r="G2792" s="28">
        <f>SUMIFS(MasterSheet!K:K, MasterSheet!B:B, A2792, MasterSheet!D:D, B2792, MasterSheet!H:H, C2792)</f>
        <v/>
      </c>
      <c r="H2792" s="28">
        <f>G2792*D2792</f>
        <v/>
      </c>
      <c r="I2792" s="30">
        <f>SUMIFS(MasterSheet!L:L, MasterSheet!B:B, A2792, MasterSheet!D:D, B2792, MasterSheet!H:H, C2792)</f>
        <v/>
      </c>
      <c r="J2792" s="30">
        <f>I2792*D2792</f>
        <v/>
      </c>
      <c r="K2792" s="23">
        <f>UPPER(VLOOKUP(C2792,MasterSheet!H:U,14,))</f>
        <v/>
      </c>
    </row>
    <row r="2793">
      <c r="A2793" s="23" t="inlineStr">
        <is>
          <t>O091725IN3313548G</t>
        </is>
      </c>
      <c r="B2793" s="32" t="n">
        <v>45924</v>
      </c>
      <c r="C2793" s="23" t="inlineStr">
        <is>
          <t>D-001810-10-05</t>
        </is>
      </c>
      <c r="D2793" s="23">
        <f>_xlfn.XLOOKUP(C2793,MasterSheet!H:H,MasterSheet!F:F)</f>
        <v/>
      </c>
      <c r="E2793" s="24">
        <f>SUMIFS(MasterSheet!J:J, MasterSheet!B:B, A2793, MasterSheet!D:D, B2793, MasterSheet!H:H, C2793)</f>
        <v/>
      </c>
      <c r="F2793" s="24">
        <f>E2793*D2793</f>
        <v/>
      </c>
      <c r="G2793" s="28">
        <f>SUMIFS(MasterSheet!K:K, MasterSheet!B:B, A2793, MasterSheet!D:D, B2793, MasterSheet!H:H, C2793)</f>
        <v/>
      </c>
      <c r="H2793" s="28">
        <f>G2793*D2793</f>
        <v/>
      </c>
      <c r="I2793" s="30">
        <f>SUMIFS(MasterSheet!L:L, MasterSheet!B:B, A2793, MasterSheet!D:D, B2793, MasterSheet!H:H, C2793)</f>
        <v/>
      </c>
      <c r="J2793" s="30">
        <f>I2793*D2793</f>
        <v/>
      </c>
      <c r="K2793" s="23">
        <f>UPPER(VLOOKUP(C2793,MasterSheet!H:U,14,))</f>
        <v/>
      </c>
    </row>
    <row r="2794">
      <c r="A2794" s="23" t="inlineStr">
        <is>
          <t>O091725IN3313548G</t>
        </is>
      </c>
      <c r="B2794" s="32" t="n">
        <v>45924</v>
      </c>
      <c r="C2794" s="23" t="inlineStr">
        <is>
          <t>L-011873-00-0005</t>
        </is>
      </c>
      <c r="D2794" s="23">
        <f>_xlfn.XLOOKUP(C2794,MasterSheet!H:H,MasterSheet!F:F)</f>
        <v/>
      </c>
      <c r="E2794" s="24">
        <f>SUMIFS(MasterSheet!J:J, MasterSheet!B:B, A2794, MasterSheet!D:D, B2794, MasterSheet!H:H, C2794)</f>
        <v/>
      </c>
      <c r="F2794" s="24">
        <f>E2794*D2794</f>
        <v/>
      </c>
      <c r="G2794" s="28">
        <f>SUMIFS(MasterSheet!K:K, MasterSheet!B:B, A2794, MasterSheet!D:D, B2794, MasterSheet!H:H, C2794)</f>
        <v/>
      </c>
      <c r="H2794" s="28">
        <f>G2794*D2794</f>
        <v/>
      </c>
      <c r="I2794" s="30">
        <f>SUMIFS(MasterSheet!L:L, MasterSheet!B:B, A2794, MasterSheet!D:D, B2794, MasterSheet!H:H, C2794)</f>
        <v/>
      </c>
      <c r="J2794" s="30">
        <f>I2794*D2794</f>
        <v/>
      </c>
      <c r="K2794" s="23">
        <f>UPPER(VLOOKUP(C2794,MasterSheet!H:U,14,))</f>
        <v/>
      </c>
    </row>
    <row r="2795">
      <c r="A2795" s="23" t="inlineStr">
        <is>
          <t>O091725IN3313548G</t>
        </is>
      </c>
      <c r="B2795" s="32" t="n">
        <v>45924</v>
      </c>
      <c r="C2795" s="23" t="inlineStr">
        <is>
          <t>J-041705-05-0002</t>
        </is>
      </c>
      <c r="D2795" s="23">
        <f>_xlfn.XLOOKUP(C2795,MasterSheet!H:H,MasterSheet!F:F)</f>
        <v/>
      </c>
      <c r="E2795" s="24">
        <f>SUMIFS(MasterSheet!J:J, MasterSheet!B:B, A2795, MasterSheet!D:D, B2795, MasterSheet!H:H, C2795)</f>
        <v/>
      </c>
      <c r="F2795" s="24">
        <f>E2795*D2795</f>
        <v/>
      </c>
      <c r="G2795" s="28">
        <f>SUMIFS(MasterSheet!K:K, MasterSheet!B:B, A2795, MasterSheet!D:D, B2795, MasterSheet!H:H, C2795)</f>
        <v/>
      </c>
      <c r="H2795" s="28">
        <f>G2795*D2795</f>
        <v/>
      </c>
      <c r="I2795" s="30">
        <f>SUMIFS(MasterSheet!L:L, MasterSheet!B:B, A2795, MasterSheet!D:D, B2795, MasterSheet!H:H, C2795)</f>
        <v/>
      </c>
      <c r="J2795" s="30">
        <f>I2795*D2795</f>
        <v/>
      </c>
      <c r="K2795" s="23">
        <f>UPPER(VLOOKUP(C2795,MasterSheet!H:U,14,))</f>
        <v/>
      </c>
    </row>
    <row r="2796">
      <c r="A2796" s="23" t="inlineStr">
        <is>
          <t>O091725IN3313548G</t>
        </is>
      </c>
      <c r="B2796" s="32" t="n">
        <v>45924</v>
      </c>
      <c r="C2796" s="23" t="inlineStr">
        <is>
          <t>J-065323-09-0002</t>
        </is>
      </c>
      <c r="D2796" s="23">
        <f>_xlfn.XLOOKUP(C2796,MasterSheet!H:H,MasterSheet!F:F)</f>
        <v/>
      </c>
      <c r="E2796" s="24">
        <f>SUMIFS(MasterSheet!J:J, MasterSheet!B:B, A2796, MasterSheet!D:D, B2796, MasterSheet!H:H, C2796)</f>
        <v/>
      </c>
      <c r="F2796" s="24">
        <f>E2796*D2796</f>
        <v/>
      </c>
      <c r="G2796" s="28">
        <f>SUMIFS(MasterSheet!K:K, MasterSheet!B:B, A2796, MasterSheet!D:D, B2796, MasterSheet!H:H, C2796)</f>
        <v/>
      </c>
      <c r="H2796" s="28">
        <f>G2796*D2796</f>
        <v/>
      </c>
      <c r="I2796" s="30">
        <f>SUMIFS(MasterSheet!L:L, MasterSheet!B:B, A2796, MasterSheet!D:D, B2796, MasterSheet!H:H, C2796)</f>
        <v/>
      </c>
      <c r="J2796" s="30">
        <f>I2796*D2796</f>
        <v/>
      </c>
      <c r="K2796" s="23">
        <f>UPPER(VLOOKUP(C2796,MasterSheet!H:U,14,))</f>
        <v/>
      </c>
    </row>
    <row r="2797">
      <c r="A2797" s="23" t="inlineStr">
        <is>
          <t>O091725IN3313548G</t>
        </is>
      </c>
      <c r="B2797" s="32" t="n">
        <v>45924</v>
      </c>
      <c r="C2797" s="23" t="inlineStr">
        <is>
          <t>L-041018-00-0005</t>
        </is>
      </c>
      <c r="D2797" s="23">
        <f>_xlfn.XLOOKUP(C2797,MasterSheet!H:H,MasterSheet!F:F)</f>
        <v/>
      </c>
      <c r="E2797" s="24">
        <f>SUMIFS(MasterSheet!J:J, MasterSheet!B:B, A2797, MasterSheet!D:D, B2797, MasterSheet!H:H, C2797)</f>
        <v/>
      </c>
      <c r="F2797" s="24">
        <f>E2797*D2797</f>
        <v/>
      </c>
      <c r="G2797" s="28">
        <f>SUMIFS(MasterSheet!K:K, MasterSheet!B:B, A2797, MasterSheet!D:D, B2797, MasterSheet!H:H, C2797)</f>
        <v/>
      </c>
      <c r="H2797" s="28">
        <f>G2797*D2797</f>
        <v/>
      </c>
      <c r="I2797" s="30">
        <f>SUMIFS(MasterSheet!L:L, MasterSheet!B:B, A2797, MasterSheet!D:D, B2797, MasterSheet!H:H, C2797)</f>
        <v/>
      </c>
      <c r="J2797" s="30">
        <f>I2797*D2797</f>
        <v/>
      </c>
      <c r="K2797" s="23">
        <f>UPPER(VLOOKUP(C2797,MasterSheet!H:U,14,))</f>
        <v/>
      </c>
    </row>
    <row r="2798">
      <c r="A2798" s="23" t="inlineStr">
        <is>
          <t>O091725IN3313548G</t>
        </is>
      </c>
      <c r="B2798" s="32" t="n">
        <v>45924</v>
      </c>
      <c r="C2798" s="23" t="inlineStr">
        <is>
          <t>IN-001005-01-05</t>
        </is>
      </c>
      <c r="D2798" s="23">
        <f>_xlfn.XLOOKUP(C2798,MasterSheet!H:H,MasterSheet!F:F)</f>
        <v/>
      </c>
      <c r="E2798" s="24">
        <f>SUMIFS(MasterSheet!J:J, MasterSheet!B:B, A2798, MasterSheet!D:D, B2798, MasterSheet!H:H, C2798)</f>
        <v/>
      </c>
      <c r="F2798" s="24">
        <f>E2798*D2798</f>
        <v/>
      </c>
      <c r="G2798" s="28">
        <f>SUMIFS(MasterSheet!K:K, MasterSheet!B:B, A2798, MasterSheet!D:D, B2798, MasterSheet!H:H, C2798)</f>
        <v/>
      </c>
      <c r="H2798" s="28">
        <f>G2798*D2798</f>
        <v/>
      </c>
      <c r="I2798" s="30">
        <f>SUMIFS(MasterSheet!L:L, MasterSheet!B:B, A2798, MasterSheet!D:D, B2798, MasterSheet!H:H, C2798)</f>
        <v/>
      </c>
      <c r="J2798" s="30">
        <f>I2798*D2798</f>
        <v/>
      </c>
      <c r="K2798" s="23">
        <f>UPPER(VLOOKUP(C2798,MasterSheet!H:U,14,))</f>
        <v/>
      </c>
    </row>
    <row r="2799">
      <c r="A2799" s="23" t="inlineStr">
        <is>
          <t>O091725IN3313548G</t>
        </is>
      </c>
      <c r="B2799" s="32" t="n">
        <v>45924</v>
      </c>
      <c r="C2799" s="23" t="inlineStr">
        <is>
          <t>CN-001000-01-05</t>
        </is>
      </c>
      <c r="D2799" s="23">
        <f>_xlfn.XLOOKUP(C2799,MasterSheet!H:H,MasterSheet!F:F)</f>
        <v/>
      </c>
      <c r="E2799" s="24">
        <f>SUMIFS(MasterSheet!J:J, MasterSheet!B:B, A2799, MasterSheet!D:D, B2799, MasterSheet!H:H, C2799)</f>
        <v/>
      </c>
      <c r="F2799" s="24">
        <f>E2799*D2799</f>
        <v/>
      </c>
      <c r="G2799" s="28">
        <f>SUMIFS(MasterSheet!K:K, MasterSheet!B:B, A2799, MasterSheet!D:D, B2799, MasterSheet!H:H, C2799)</f>
        <v/>
      </c>
      <c r="H2799" s="28">
        <f>G2799*D2799</f>
        <v/>
      </c>
      <c r="I2799" s="30">
        <f>SUMIFS(MasterSheet!L:L, MasterSheet!B:B, A2799, MasterSheet!D:D, B2799, MasterSheet!H:H, C2799)</f>
        <v/>
      </c>
      <c r="J2799" s="30">
        <f>I2799*D2799</f>
        <v/>
      </c>
      <c r="K2799" s="23">
        <f>UPPER(VLOOKUP(C2799,MasterSheet!H:U,14,))</f>
        <v/>
      </c>
    </row>
    <row r="2800">
      <c r="A2800" s="23" t="inlineStr">
        <is>
          <t>O091725IN3313548G</t>
        </is>
      </c>
      <c r="B2800" s="32" t="n">
        <v>45924</v>
      </c>
      <c r="C2800" s="23" t="inlineStr">
        <is>
          <t>VSGH12684-16EG7919</t>
        </is>
      </c>
      <c r="D2800" s="23">
        <f>_xlfn.XLOOKUP(C2800,MasterSheet!H:H,MasterSheet!F:F)</f>
        <v/>
      </c>
      <c r="E2800" s="24">
        <f>SUMIFS(MasterSheet!J:J, MasterSheet!B:B, A2800, MasterSheet!D:D, B2800, MasterSheet!H:H, C2800)</f>
        <v/>
      </c>
      <c r="F2800" s="24">
        <f>E2800*D2800</f>
        <v/>
      </c>
      <c r="G2800" s="28">
        <f>SUMIFS(MasterSheet!K:K, MasterSheet!B:B, A2800, MasterSheet!D:D, B2800, MasterSheet!H:H, C2800)</f>
        <v/>
      </c>
      <c r="H2800" s="28">
        <f>G2800*D2800</f>
        <v/>
      </c>
      <c r="I2800" s="30">
        <f>SUMIFS(MasterSheet!L:L, MasterSheet!B:B, A2800, MasterSheet!D:D, B2800, MasterSheet!H:H, C2800)</f>
        <v/>
      </c>
      <c r="J2800" s="30">
        <f>I2800*D2800</f>
        <v/>
      </c>
      <c r="K2800" s="23">
        <f>UPPER(VLOOKUP(C2800,MasterSheet!H:U,14,))</f>
        <v/>
      </c>
    </row>
    <row r="2801">
      <c r="A2801" s="23" t="inlineStr">
        <is>
          <t>O091725IN3313548G</t>
        </is>
      </c>
      <c r="B2801" s="32" t="n">
        <v>45924</v>
      </c>
      <c r="C2801" s="23" t="inlineStr">
        <is>
          <t>VSGH12000</t>
        </is>
      </c>
      <c r="D2801" s="23">
        <f>_xlfn.XLOOKUP(C2801,MasterSheet!H:H,MasterSheet!F:F)</f>
        <v/>
      </c>
      <c r="E2801" s="24">
        <f>SUMIFS(MasterSheet!J:J, MasterSheet!B:B, A2801, MasterSheet!D:D, B2801, MasterSheet!H:H, C2801)</f>
        <v/>
      </c>
      <c r="F2801" s="24">
        <f>E2801*D2801</f>
        <v/>
      </c>
      <c r="G2801" s="28">
        <f>SUMIFS(MasterSheet!K:K, MasterSheet!B:B, A2801, MasterSheet!D:D, B2801, MasterSheet!H:H, C2801)</f>
        <v/>
      </c>
      <c r="H2801" s="28">
        <f>G2801*D2801</f>
        <v/>
      </c>
      <c r="I2801" s="30">
        <f>SUMIFS(MasterSheet!L:L, MasterSheet!B:B, A2801, MasterSheet!D:D, B2801, MasterSheet!H:H, C2801)</f>
        <v/>
      </c>
      <c r="J2801" s="30">
        <f>I2801*D2801</f>
        <v/>
      </c>
      <c r="K2801" s="23">
        <f>UPPER(VLOOKUP(C2801,MasterSheet!H:U,14,))</f>
        <v/>
      </c>
    </row>
    <row r="2802">
      <c r="A2802" s="23" t="inlineStr">
        <is>
          <t>O091725IN3313548G</t>
        </is>
      </c>
      <c r="B2802" s="32" t="n">
        <v>45924</v>
      </c>
      <c r="C2802" s="23" t="inlineStr">
        <is>
          <t>VSGH12682- 16EG10482</t>
        </is>
      </c>
      <c r="D2802" s="23">
        <f>_xlfn.XLOOKUP(C2802,MasterSheet!H:H,MasterSheet!F:F)</f>
        <v/>
      </c>
      <c r="E2802" s="24">
        <f>SUMIFS(MasterSheet!J:J, MasterSheet!B:B, A2802, MasterSheet!D:D, B2802, MasterSheet!H:H, C2802)</f>
        <v/>
      </c>
      <c r="F2802" s="24">
        <f>E2802*D2802</f>
        <v/>
      </c>
      <c r="G2802" s="28">
        <f>SUMIFS(MasterSheet!K:K, MasterSheet!B:B, A2802, MasterSheet!D:D, B2802, MasterSheet!H:H, C2802)</f>
        <v/>
      </c>
      <c r="H2802" s="28">
        <f>G2802*D2802</f>
        <v/>
      </c>
      <c r="I2802" s="30">
        <f>SUMIFS(MasterSheet!L:L, MasterSheet!B:B, A2802, MasterSheet!D:D, B2802, MasterSheet!H:H, C2802)</f>
        <v/>
      </c>
      <c r="J2802" s="30">
        <f>I2802*D2802</f>
        <v/>
      </c>
      <c r="K2802" s="23">
        <f>UPPER(VLOOKUP(C2802,MasterSheet!H:U,14,))</f>
        <v/>
      </c>
    </row>
    <row r="2803">
      <c r="A2803" s="23" t="inlineStr">
        <is>
          <t>O091725IN3313548G</t>
        </is>
      </c>
      <c r="B2803" s="32" t="n">
        <v>45924</v>
      </c>
      <c r="C2803" s="23" t="inlineStr">
        <is>
          <t>VSGH12684-16EG7431</t>
        </is>
      </c>
      <c r="D2803" s="23">
        <f>_xlfn.XLOOKUP(C2803,MasterSheet!H:H,MasterSheet!F:F)</f>
        <v/>
      </c>
      <c r="E2803" s="24">
        <f>SUMIFS(MasterSheet!J:J, MasterSheet!B:B, A2803, MasterSheet!D:D, B2803, MasterSheet!H:H, C2803)</f>
        <v/>
      </c>
      <c r="F2803" s="24">
        <f>E2803*D2803</f>
        <v/>
      </c>
      <c r="G2803" s="28">
        <f>SUMIFS(MasterSheet!K:K, MasterSheet!B:B, A2803, MasterSheet!D:D, B2803, MasterSheet!H:H, C2803)</f>
        <v/>
      </c>
      <c r="H2803" s="28">
        <f>G2803*D2803</f>
        <v/>
      </c>
      <c r="I2803" s="30">
        <f>SUMIFS(MasterSheet!L:L, MasterSheet!B:B, A2803, MasterSheet!D:D, B2803, MasterSheet!H:H, C2803)</f>
        <v/>
      </c>
      <c r="J2803" s="30">
        <f>I2803*D2803</f>
        <v/>
      </c>
      <c r="K2803" s="23">
        <f>UPPER(VLOOKUP(C2803,MasterSheet!H:U,14,))</f>
        <v/>
      </c>
    </row>
    <row r="2804">
      <c r="A2804" s="23" t="inlineStr">
        <is>
          <t>O091725IN3313548G</t>
        </is>
      </c>
      <c r="B2804" s="32" t="n">
        <v>45924</v>
      </c>
      <c r="C2804" s="23" t="inlineStr">
        <is>
          <t>YSC6273-201920573</t>
        </is>
      </c>
      <c r="D2804" s="23">
        <f>_xlfn.XLOOKUP(C2804,MasterSheet!H:H,MasterSheet!F:F)</f>
        <v/>
      </c>
      <c r="E2804" s="24">
        <f>SUMIFS(MasterSheet!J:J, MasterSheet!B:B, A2804, MasterSheet!D:D, B2804, MasterSheet!H:H, C2804)</f>
        <v/>
      </c>
      <c r="F2804" s="24">
        <f>E2804*D2804</f>
        <v/>
      </c>
      <c r="G2804" s="28">
        <f>SUMIFS(MasterSheet!K:K, MasterSheet!B:B, A2804, MasterSheet!D:D, B2804, MasterSheet!H:H, C2804)</f>
        <v/>
      </c>
      <c r="H2804" s="28">
        <f>G2804*D2804</f>
        <v/>
      </c>
      <c r="I2804" s="30">
        <f>SUMIFS(MasterSheet!L:L, MasterSheet!B:B, A2804, MasterSheet!D:D, B2804, MasterSheet!H:H, C2804)</f>
        <v/>
      </c>
      <c r="J2804" s="30">
        <f>I2804*D2804</f>
        <v/>
      </c>
      <c r="K2804" s="23">
        <f>UPPER(VLOOKUP(C2804,MasterSheet!H:U,14,))</f>
        <v/>
      </c>
    </row>
    <row r="2805">
      <c r="A2805" s="23" t="inlineStr">
        <is>
          <t>O091725IN3313548G</t>
        </is>
      </c>
      <c r="B2805" s="32" t="n">
        <v>45924</v>
      </c>
      <c r="C2805" s="23" t="inlineStr">
        <is>
          <t>YSC6273-201929890</t>
        </is>
      </c>
      <c r="D2805" s="23">
        <f>_xlfn.XLOOKUP(C2805,MasterSheet!H:H,MasterSheet!F:F)</f>
        <v/>
      </c>
      <c r="E2805" s="24">
        <f>SUMIFS(MasterSheet!J:J, MasterSheet!B:B, A2805, MasterSheet!D:D, B2805, MasterSheet!H:H, C2805)</f>
        <v/>
      </c>
      <c r="F2805" s="24">
        <f>E2805*D2805</f>
        <v/>
      </c>
      <c r="G2805" s="28">
        <f>SUMIFS(MasterSheet!K:K, MasterSheet!B:B, A2805, MasterSheet!D:D, B2805, MasterSheet!H:H, C2805)</f>
        <v/>
      </c>
      <c r="H2805" s="28">
        <f>G2805*D2805</f>
        <v/>
      </c>
      <c r="I2805" s="30">
        <f>SUMIFS(MasterSheet!L:L, MasterSheet!B:B, A2805, MasterSheet!D:D, B2805, MasterSheet!H:H, C2805)</f>
        <v/>
      </c>
      <c r="J2805" s="30">
        <f>I2805*D2805</f>
        <v/>
      </c>
      <c r="K2805" s="23">
        <f>UPPER(VLOOKUP(C2805,MasterSheet!H:U,14,))</f>
        <v/>
      </c>
    </row>
    <row r="2806">
      <c r="A2806" s="23" t="inlineStr">
        <is>
          <t>O091725IN3313548G</t>
        </is>
      </c>
      <c r="B2806" s="32" t="n">
        <v>45924</v>
      </c>
      <c r="C2806" s="23" t="inlineStr">
        <is>
          <t>T-2001-02</t>
        </is>
      </c>
      <c r="D2806" s="23">
        <f>_xlfn.XLOOKUP(C2806,MasterSheet!H:H,MasterSheet!F:F)</f>
        <v/>
      </c>
      <c r="E2806" s="24">
        <f>SUMIFS(MasterSheet!J:J, MasterSheet!B:B, A2806, MasterSheet!D:D, B2806, MasterSheet!H:H, C2806)</f>
        <v/>
      </c>
      <c r="F2806" s="24">
        <f>E2806*D2806</f>
        <v/>
      </c>
      <c r="G2806" s="28">
        <f>SUMIFS(MasterSheet!K:K, MasterSheet!B:B, A2806, MasterSheet!D:D, B2806, MasterSheet!H:H, C2806)</f>
        <v/>
      </c>
      <c r="H2806" s="28">
        <f>G2806*D2806</f>
        <v/>
      </c>
      <c r="I2806" s="30">
        <f>SUMIFS(MasterSheet!L:L, MasterSheet!B:B, A2806, MasterSheet!D:D, B2806, MasterSheet!H:H, C2806)</f>
        <v/>
      </c>
      <c r="J2806" s="30">
        <f>I2806*D2806</f>
        <v/>
      </c>
      <c r="K2806" s="23">
        <f>UPPER(VLOOKUP(C2806,MasterSheet!H:U,14,))</f>
        <v/>
      </c>
    </row>
    <row r="2807">
      <c r="A2807" s="23" t="inlineStr">
        <is>
          <t>O091725IN3313548G</t>
        </is>
      </c>
      <c r="B2807" s="32" t="n">
        <v>45924</v>
      </c>
      <c r="C2807" s="23" t="inlineStr">
        <is>
          <t>T-2004-02</t>
        </is>
      </c>
      <c r="D2807" s="23">
        <f>_xlfn.XLOOKUP(C2807,MasterSheet!H:H,MasterSheet!F:F)</f>
        <v/>
      </c>
      <c r="E2807" s="24">
        <f>SUMIFS(MasterSheet!J:J, MasterSheet!B:B, A2807, MasterSheet!D:D, B2807, MasterSheet!H:H, C2807)</f>
        <v/>
      </c>
      <c r="F2807" s="24">
        <f>E2807*D2807</f>
        <v/>
      </c>
      <c r="G2807" s="28">
        <f>SUMIFS(MasterSheet!K:K, MasterSheet!B:B, A2807, MasterSheet!D:D, B2807, MasterSheet!H:H, C2807)</f>
        <v/>
      </c>
      <c r="H2807" s="28">
        <f>G2807*D2807</f>
        <v/>
      </c>
      <c r="I2807" s="30">
        <f>SUMIFS(MasterSheet!L:L, MasterSheet!B:B, A2807, MasterSheet!D:D, B2807, MasterSheet!H:H, C2807)</f>
        <v/>
      </c>
      <c r="J2807" s="30">
        <f>I2807*D2807</f>
        <v/>
      </c>
      <c r="K2807" s="23">
        <f>UPPER(VLOOKUP(C2807,MasterSheet!H:U,14,))</f>
        <v/>
      </c>
    </row>
    <row r="2808">
      <c r="A2808" s="23" t="inlineStr">
        <is>
          <t>MP/LS/25-26/1297</t>
        </is>
      </c>
      <c r="B2808" s="32" t="n">
        <v>45924</v>
      </c>
      <c r="C2808" s="23" t="inlineStr">
        <is>
          <t>092913726</t>
        </is>
      </c>
      <c r="D2808" s="23">
        <f>_xlfn.XLOOKUP(C2808,MasterSheet!H:H,MasterSheet!F:F)</f>
        <v/>
      </c>
      <c r="E2808" s="24">
        <f>SUMIFS(MasterSheet!J:J, MasterSheet!B:B, A2808, MasterSheet!D:D, B2808, MasterSheet!H:H, C2808)</f>
        <v/>
      </c>
      <c r="F2808" s="24">
        <f>E2808*D2808</f>
        <v/>
      </c>
      <c r="G2808" s="28">
        <f>SUMIFS(MasterSheet!K:K, MasterSheet!B:B, A2808, MasterSheet!D:D, B2808, MasterSheet!H:H, C2808)</f>
        <v/>
      </c>
      <c r="H2808" s="28">
        <f>G2808*D2808</f>
        <v/>
      </c>
      <c r="I2808" s="30">
        <f>SUMIFS(MasterSheet!L:L, MasterSheet!B:B, A2808, MasterSheet!D:D, B2808, MasterSheet!H:H, C2808)</f>
        <v/>
      </c>
      <c r="J2808" s="30">
        <f>I2808*D2808</f>
        <v/>
      </c>
      <c r="K2808" s="23">
        <f>UPPER(VLOOKUP(C2808,MasterSheet!H:U,14,))</f>
        <v/>
      </c>
    </row>
    <row r="2809">
      <c r="A2809" s="23" t="n">
        <v>921769</v>
      </c>
      <c r="B2809" s="32" t="n">
        <v>45925</v>
      </c>
      <c r="C2809" s="23" t="inlineStr">
        <is>
          <t>MBS2515061</t>
        </is>
      </c>
      <c r="D2809" s="23">
        <f>_xlfn.XLOOKUP(C2809,MasterSheet!H:H,MasterSheet!F:F)</f>
        <v/>
      </c>
      <c r="E2809" s="24">
        <f>SUMIFS(MasterSheet!J:J, MasterSheet!B:B, A2809, MasterSheet!D:D, B2809, MasterSheet!H:H, C2809)</f>
        <v/>
      </c>
      <c r="F2809" s="24">
        <f>E2809*D2809</f>
        <v/>
      </c>
      <c r="G2809" s="28">
        <f>SUMIFS(MasterSheet!K:K, MasterSheet!B:B, A2809, MasterSheet!D:D, B2809, MasterSheet!H:H, C2809)</f>
        <v/>
      </c>
      <c r="H2809" s="28">
        <f>G2809*D2809</f>
        <v/>
      </c>
      <c r="I2809" s="30">
        <f>SUMIFS(MasterSheet!L:L, MasterSheet!B:B, A2809, MasterSheet!D:D, B2809, MasterSheet!H:H, C2809)</f>
        <v/>
      </c>
      <c r="J2809" s="30">
        <f>I2809*D2809</f>
        <v/>
      </c>
      <c r="K2809" s="23">
        <f>UPPER(VLOOKUP(C2809,MasterSheet!H:U,14,))</f>
        <v/>
      </c>
    </row>
    <row r="2810">
      <c r="A2810" s="23" t="inlineStr">
        <is>
          <t>EED119537</t>
        </is>
      </c>
      <c r="B2810" s="32" t="n">
        <v>45936</v>
      </c>
      <c r="C2810" s="23" t="n">
        <v>301344</v>
      </c>
      <c r="D2810" s="23">
        <f>_xlfn.XLOOKUP(C2810,MasterSheet!H:H,MasterSheet!F:F)</f>
        <v/>
      </c>
      <c r="E2810" s="24">
        <f>SUMIFS(MasterSheet!J:J, MasterSheet!B:B, A2810, MasterSheet!D:D, B2810, MasterSheet!H:H, C2810)</f>
        <v/>
      </c>
      <c r="F2810" s="24">
        <f>E2810*D2810</f>
        <v/>
      </c>
      <c r="G2810" s="28">
        <f>SUMIFS(MasterSheet!K:K, MasterSheet!B:B, A2810, MasterSheet!D:D, B2810, MasterSheet!H:H, C2810)</f>
        <v/>
      </c>
      <c r="H2810" s="28">
        <f>G2810*D2810</f>
        <v/>
      </c>
      <c r="I2810" s="30">
        <f>SUMIFS(MasterSheet!L:L, MasterSheet!B:B, A2810, MasterSheet!D:D, B2810, MasterSheet!H:H, C2810)</f>
        <v/>
      </c>
      <c r="J2810" s="30">
        <f>I2810*D2810</f>
        <v/>
      </c>
      <c r="K2810" s="23">
        <f>UPPER(VLOOKUP(C2810,MasterSheet!H:U,14,))</f>
        <v/>
      </c>
    </row>
    <row r="2811">
      <c r="A2811" s="23" t="inlineStr">
        <is>
          <t>INV250923-074</t>
        </is>
      </c>
      <c r="B2811" s="32" t="n">
        <v>45926</v>
      </c>
      <c r="C2811" s="23" t="inlineStr">
        <is>
          <t>TMPH-02761</t>
        </is>
      </c>
      <c r="D2811" s="23">
        <f>_xlfn.XLOOKUP(C2811,MasterSheet!H:H,MasterSheet!F:F)</f>
        <v/>
      </c>
      <c r="E2811" s="24">
        <f>SUMIFS(MasterSheet!J:J, MasterSheet!B:B, A2811, MasterSheet!D:D, B2811, MasterSheet!H:H, C2811)</f>
        <v/>
      </c>
      <c r="F2811" s="24">
        <f>E2811*D2811</f>
        <v/>
      </c>
      <c r="G2811" s="28">
        <f>SUMIFS(MasterSheet!K:K, MasterSheet!B:B, A2811, MasterSheet!D:D, B2811, MasterSheet!H:H, C2811)</f>
        <v/>
      </c>
      <c r="H2811" s="28">
        <f>G2811*D2811</f>
        <v/>
      </c>
      <c r="I2811" s="30">
        <f>SUMIFS(MasterSheet!L:L, MasterSheet!B:B, A2811, MasterSheet!D:D, B2811, MasterSheet!H:H, C2811)</f>
        <v/>
      </c>
      <c r="J2811" s="30">
        <f>I2811*D2811</f>
        <v/>
      </c>
      <c r="K2811" s="23">
        <f>UPPER(VLOOKUP(C2811,MasterSheet!H:U,14,))</f>
        <v/>
      </c>
    </row>
    <row r="2812">
      <c r="A2812" s="23" t="inlineStr">
        <is>
          <t>INV250923-069</t>
        </is>
      </c>
      <c r="B2812" s="32" t="n">
        <v>45926</v>
      </c>
      <c r="C2812" s="23" t="inlineStr">
        <is>
          <t>T1765</t>
        </is>
      </c>
      <c r="D2812" s="23">
        <f>_xlfn.XLOOKUP(C2812,MasterSheet!H:H,MasterSheet!F:F)</f>
        <v/>
      </c>
      <c r="E2812" s="24">
        <f>SUMIFS(MasterSheet!J:J, MasterSheet!B:B, A2812, MasterSheet!D:D, B2812, MasterSheet!H:H, C2812)</f>
        <v/>
      </c>
      <c r="F2812" s="24">
        <f>E2812*D2812</f>
        <v/>
      </c>
      <c r="G2812" s="28">
        <f>SUMIFS(MasterSheet!K:K, MasterSheet!B:B, A2812, MasterSheet!D:D, B2812, MasterSheet!H:H, C2812)</f>
        <v/>
      </c>
      <c r="H2812" s="28">
        <f>G2812*D2812</f>
        <v/>
      </c>
      <c r="I2812" s="30">
        <f>SUMIFS(MasterSheet!L:L, MasterSheet!B:B, A2812, MasterSheet!D:D, B2812, MasterSheet!H:H, C2812)</f>
        <v/>
      </c>
      <c r="J2812" s="30">
        <f>I2812*D2812</f>
        <v/>
      </c>
      <c r="K2812" s="23">
        <f>UPPER(VLOOKUP(C2812,MasterSheet!H:U,14,))</f>
        <v/>
      </c>
    </row>
    <row r="2813">
      <c r="A2813" s="23" t="inlineStr">
        <is>
          <t>EED119246</t>
        </is>
      </c>
      <c r="B2813" s="32" t="n">
        <v>45926</v>
      </c>
      <c r="C2813" s="23" t="n">
        <v>100219</v>
      </c>
      <c r="D2813" s="23">
        <f>_xlfn.XLOOKUP(C2813,MasterSheet!H:H,MasterSheet!F:F)</f>
        <v/>
      </c>
      <c r="E2813" s="24">
        <f>SUMIFS(MasterSheet!J:J, MasterSheet!B:B, A2813, MasterSheet!D:D, B2813, MasterSheet!H:H, C2813)</f>
        <v/>
      </c>
      <c r="F2813" s="24">
        <f>E2813*D2813</f>
        <v/>
      </c>
      <c r="G2813" s="28">
        <f>SUMIFS(MasterSheet!K:K, MasterSheet!B:B, A2813, MasterSheet!D:D, B2813, MasterSheet!H:H, C2813)</f>
        <v/>
      </c>
      <c r="H2813" s="28">
        <f>G2813*D2813</f>
        <v/>
      </c>
      <c r="I2813" s="30">
        <f>SUMIFS(MasterSheet!L:L, MasterSheet!B:B, A2813, MasterSheet!D:D, B2813, MasterSheet!H:H, C2813)</f>
        <v/>
      </c>
      <c r="J2813" s="30">
        <f>I2813*D2813</f>
        <v/>
      </c>
      <c r="K2813" s="23">
        <f>UPPER(VLOOKUP(C2813,MasterSheet!H:U,14,))</f>
        <v/>
      </c>
    </row>
    <row r="2814">
      <c r="A2814" s="23" t="inlineStr">
        <is>
          <t>EED119246</t>
        </is>
      </c>
      <c r="B2814" s="32" t="n">
        <v>45926</v>
      </c>
      <c r="C2814" s="23" t="n">
        <v>100536</v>
      </c>
      <c r="D2814" s="23">
        <f>_xlfn.XLOOKUP(C2814,MasterSheet!H:H,MasterSheet!F:F)</f>
        <v/>
      </c>
      <c r="E2814" s="24">
        <f>SUMIFS(MasterSheet!J:J, MasterSheet!B:B, A2814, MasterSheet!D:D, B2814, MasterSheet!H:H, C2814)</f>
        <v/>
      </c>
      <c r="F2814" s="24">
        <f>E2814*D2814</f>
        <v/>
      </c>
      <c r="G2814" s="28">
        <f>SUMIFS(MasterSheet!K:K, MasterSheet!B:B, A2814, MasterSheet!D:D, B2814, MasterSheet!H:H, C2814)</f>
        <v/>
      </c>
      <c r="H2814" s="28">
        <f>G2814*D2814</f>
        <v/>
      </c>
      <c r="I2814" s="30">
        <f>SUMIFS(MasterSheet!L:L, MasterSheet!B:B, A2814, MasterSheet!D:D, B2814, MasterSheet!H:H, C2814)</f>
        <v/>
      </c>
      <c r="J2814" s="30">
        <f>I2814*D2814</f>
        <v/>
      </c>
      <c r="K2814" s="23">
        <f>UPPER(VLOOKUP(C2814,MasterSheet!H:U,14,))</f>
        <v/>
      </c>
    </row>
    <row r="2815">
      <c r="A2815" s="23" t="inlineStr">
        <is>
          <t>EED119246</t>
        </is>
      </c>
      <c r="B2815" s="32" t="n">
        <v>45926</v>
      </c>
      <c r="C2815" s="23" t="n">
        <v>100722</v>
      </c>
      <c r="D2815" s="23">
        <f>_xlfn.XLOOKUP(C2815,MasterSheet!H:H,MasterSheet!F:F)</f>
        <v/>
      </c>
      <c r="E2815" s="24">
        <f>SUMIFS(MasterSheet!J:J, MasterSheet!B:B, A2815, MasterSheet!D:D, B2815, MasterSheet!H:H, C2815)</f>
        <v/>
      </c>
      <c r="F2815" s="24">
        <f>E2815*D2815</f>
        <v/>
      </c>
      <c r="G2815" s="28">
        <f>SUMIFS(MasterSheet!K:K, MasterSheet!B:B, A2815, MasterSheet!D:D, B2815, MasterSheet!H:H, C2815)</f>
        <v/>
      </c>
      <c r="H2815" s="28">
        <f>G2815*D2815</f>
        <v/>
      </c>
      <c r="I2815" s="30">
        <f>SUMIFS(MasterSheet!L:L, MasterSheet!B:B, A2815, MasterSheet!D:D, B2815, MasterSheet!H:H, C2815)</f>
        <v/>
      </c>
      <c r="J2815" s="30">
        <f>I2815*D2815</f>
        <v/>
      </c>
      <c r="K2815" s="23">
        <f>UPPER(VLOOKUP(C2815,MasterSheet!H:U,14,))</f>
        <v/>
      </c>
    </row>
    <row r="2816">
      <c r="A2816" s="23" t="inlineStr">
        <is>
          <t>EED119246</t>
        </is>
      </c>
      <c r="B2816" s="32" t="n">
        <v>45926</v>
      </c>
      <c r="C2816" s="23" t="n">
        <v>103011</v>
      </c>
      <c r="D2816" s="23">
        <f>_xlfn.XLOOKUP(C2816,MasterSheet!H:H,MasterSheet!F:F)</f>
        <v/>
      </c>
      <c r="E2816" s="24">
        <f>SUMIFS(MasterSheet!J:J, MasterSheet!B:B, A2816, MasterSheet!D:D, B2816, MasterSheet!H:H, C2816)</f>
        <v/>
      </c>
      <c r="F2816" s="24">
        <f>E2816*D2816</f>
        <v/>
      </c>
      <c r="G2816" s="28">
        <f>SUMIFS(MasterSheet!K:K, MasterSheet!B:B, A2816, MasterSheet!D:D, B2816, MasterSheet!H:H, C2816)</f>
        <v/>
      </c>
      <c r="H2816" s="28">
        <f>G2816*D2816</f>
        <v/>
      </c>
      <c r="I2816" s="30">
        <f>SUMIFS(MasterSheet!L:L, MasterSheet!B:B, A2816, MasterSheet!D:D, B2816, MasterSheet!H:H, C2816)</f>
        <v/>
      </c>
      <c r="J2816" s="30">
        <f>I2816*D2816</f>
        <v/>
      </c>
      <c r="K2816" s="23">
        <f>UPPER(VLOOKUP(C2816,MasterSheet!H:U,14,))</f>
        <v/>
      </c>
    </row>
    <row r="2817">
      <c r="A2817" s="23" t="inlineStr">
        <is>
          <t>EED119246</t>
        </is>
      </c>
      <c r="B2817" s="32" t="n">
        <v>45926</v>
      </c>
      <c r="C2817" s="23" t="n">
        <v>123109</v>
      </c>
      <c r="D2817" s="23">
        <f>_xlfn.XLOOKUP(C2817,MasterSheet!H:H,MasterSheet!F:F)</f>
        <v/>
      </c>
      <c r="E2817" s="24">
        <f>SUMIFS(MasterSheet!J:J, MasterSheet!B:B, A2817, MasterSheet!D:D, B2817, MasterSheet!H:H, C2817)</f>
        <v/>
      </c>
      <c r="F2817" s="24">
        <f>E2817*D2817</f>
        <v/>
      </c>
      <c r="G2817" s="28">
        <f>SUMIFS(MasterSheet!K:K, MasterSheet!B:B, A2817, MasterSheet!D:D, B2817, MasterSheet!H:H, C2817)</f>
        <v/>
      </c>
      <c r="H2817" s="28">
        <f>G2817*D2817</f>
        <v/>
      </c>
      <c r="I2817" s="30">
        <f>SUMIFS(MasterSheet!L:L, MasterSheet!B:B, A2817, MasterSheet!D:D, B2817, MasterSheet!H:H, C2817)</f>
        <v/>
      </c>
      <c r="J2817" s="30">
        <f>I2817*D2817</f>
        <v/>
      </c>
      <c r="K2817" s="23">
        <f>UPPER(VLOOKUP(C2817,MasterSheet!H:U,14,))</f>
        <v/>
      </c>
    </row>
    <row r="2818">
      <c r="A2818" s="23" t="inlineStr">
        <is>
          <t>EED119246</t>
        </is>
      </c>
      <c r="B2818" s="32" t="n">
        <v>45926</v>
      </c>
      <c r="C2818" s="23" t="n">
        <v>138419</v>
      </c>
      <c r="D2818" s="23">
        <f>_xlfn.XLOOKUP(C2818,MasterSheet!H:H,MasterSheet!F:F)</f>
        <v/>
      </c>
      <c r="E2818" s="24">
        <f>SUMIFS(MasterSheet!J:J, MasterSheet!B:B, A2818, MasterSheet!D:D, B2818, MasterSheet!H:H, C2818)</f>
        <v/>
      </c>
      <c r="F2818" s="24">
        <f>E2818*D2818</f>
        <v/>
      </c>
      <c r="G2818" s="28">
        <f>SUMIFS(MasterSheet!K:K, MasterSheet!B:B, A2818, MasterSheet!D:D, B2818, MasterSheet!H:H, C2818)</f>
        <v/>
      </c>
      <c r="H2818" s="28">
        <f>G2818*D2818</f>
        <v/>
      </c>
      <c r="I2818" s="30">
        <f>SUMIFS(MasterSheet!L:L, MasterSheet!B:B, A2818, MasterSheet!D:D, B2818, MasterSheet!H:H, C2818)</f>
        <v/>
      </c>
      <c r="J2818" s="30">
        <f>I2818*D2818</f>
        <v/>
      </c>
      <c r="K2818" s="23">
        <f>UPPER(VLOOKUP(C2818,MasterSheet!H:U,14,))</f>
        <v/>
      </c>
    </row>
    <row r="2819">
      <c r="A2819" s="23" t="inlineStr">
        <is>
          <t>EED119246</t>
        </is>
      </c>
      <c r="B2819" s="32" t="n">
        <v>45926</v>
      </c>
      <c r="C2819" s="23" t="n">
        <v>144215</v>
      </c>
      <c r="D2819" s="23">
        <f>_xlfn.XLOOKUP(C2819,MasterSheet!H:H,MasterSheet!F:F)</f>
        <v/>
      </c>
      <c r="E2819" s="24">
        <f>SUMIFS(MasterSheet!J:J, MasterSheet!B:B, A2819, MasterSheet!D:D, B2819, MasterSheet!H:H, C2819)</f>
        <v/>
      </c>
      <c r="F2819" s="24">
        <f>E2819*D2819</f>
        <v/>
      </c>
      <c r="G2819" s="28">
        <f>SUMIFS(MasterSheet!K:K, MasterSheet!B:B, A2819, MasterSheet!D:D, B2819, MasterSheet!H:H, C2819)</f>
        <v/>
      </c>
      <c r="H2819" s="28">
        <f>G2819*D2819</f>
        <v/>
      </c>
      <c r="I2819" s="30">
        <f>SUMIFS(MasterSheet!L:L, MasterSheet!B:B, A2819, MasterSheet!D:D, B2819, MasterSheet!H:H, C2819)</f>
        <v/>
      </c>
      <c r="J2819" s="30">
        <f>I2819*D2819</f>
        <v/>
      </c>
      <c r="K2819" s="23">
        <f>UPPER(VLOOKUP(C2819,MasterSheet!H:U,14,))</f>
        <v/>
      </c>
    </row>
    <row r="2820">
      <c r="A2820" s="23" t="inlineStr">
        <is>
          <t>EED119246</t>
        </is>
      </c>
      <c r="B2820" s="32" t="n">
        <v>45926</v>
      </c>
      <c r="C2820" s="23" t="n">
        <v>157617</v>
      </c>
      <c r="D2820" s="23">
        <f>_xlfn.XLOOKUP(C2820,MasterSheet!H:H,MasterSheet!F:F)</f>
        <v/>
      </c>
      <c r="E2820" s="24">
        <f>SUMIFS(MasterSheet!J:J, MasterSheet!B:B, A2820, MasterSheet!D:D, B2820, MasterSheet!H:H, C2820)</f>
        <v/>
      </c>
      <c r="F2820" s="24">
        <f>E2820*D2820</f>
        <v/>
      </c>
      <c r="G2820" s="28">
        <f>SUMIFS(MasterSheet!K:K, MasterSheet!B:B, A2820, MasterSheet!D:D, B2820, MasterSheet!H:H, C2820)</f>
        <v/>
      </c>
      <c r="H2820" s="28">
        <f>G2820*D2820</f>
        <v/>
      </c>
      <c r="I2820" s="30">
        <f>SUMIFS(MasterSheet!L:L, MasterSheet!B:B, A2820, MasterSheet!D:D, B2820, MasterSheet!H:H, C2820)</f>
        <v/>
      </c>
      <c r="J2820" s="30">
        <f>I2820*D2820</f>
        <v/>
      </c>
      <c r="K2820" s="23">
        <f>UPPER(VLOOKUP(C2820,MasterSheet!H:U,14,))</f>
        <v/>
      </c>
    </row>
    <row r="2821">
      <c r="A2821" s="23" t="inlineStr">
        <is>
          <t>EED119246</t>
        </is>
      </c>
      <c r="B2821" s="32" t="n">
        <v>45926</v>
      </c>
      <c r="C2821" s="23" t="n">
        <v>300402</v>
      </c>
      <c r="D2821" s="23">
        <f>_xlfn.XLOOKUP(C2821,MasterSheet!H:H,MasterSheet!F:F)</f>
        <v/>
      </c>
      <c r="E2821" s="24">
        <f>SUMIFS(MasterSheet!J:J, MasterSheet!B:B, A2821, MasterSheet!D:D, B2821, MasterSheet!H:H, C2821)</f>
        <v/>
      </c>
      <c r="F2821" s="24">
        <f>E2821*D2821</f>
        <v/>
      </c>
      <c r="G2821" s="28">
        <f>SUMIFS(MasterSheet!K:K, MasterSheet!B:B, A2821, MasterSheet!D:D, B2821, MasterSheet!H:H, C2821)</f>
        <v/>
      </c>
      <c r="H2821" s="28">
        <f>G2821*D2821</f>
        <v/>
      </c>
      <c r="I2821" s="30">
        <f>SUMIFS(MasterSheet!L:L, MasterSheet!B:B, A2821, MasterSheet!D:D, B2821, MasterSheet!H:H, C2821)</f>
        <v/>
      </c>
      <c r="J2821" s="30">
        <f>I2821*D2821</f>
        <v/>
      </c>
      <c r="K2821" s="23">
        <f>UPPER(VLOOKUP(C2821,MasterSheet!H:U,14,))</f>
        <v/>
      </c>
    </row>
    <row r="2822">
      <c r="A2822" s="23" t="inlineStr">
        <is>
          <t>EED119246</t>
        </is>
      </c>
      <c r="B2822" s="32" t="n">
        <v>45926</v>
      </c>
      <c r="C2822" s="23" t="n">
        <v>300434</v>
      </c>
      <c r="D2822" s="23">
        <f>_xlfn.XLOOKUP(C2822,MasterSheet!H:H,MasterSheet!F:F)</f>
        <v/>
      </c>
      <c r="E2822" s="24">
        <f>SUMIFS(MasterSheet!J:J, MasterSheet!B:B, A2822, MasterSheet!D:D, B2822, MasterSheet!H:H, C2822)</f>
        <v/>
      </c>
      <c r="F2822" s="24">
        <f>E2822*D2822</f>
        <v/>
      </c>
      <c r="G2822" s="28">
        <f>SUMIFS(MasterSheet!K:K, MasterSheet!B:B, A2822, MasterSheet!D:D, B2822, MasterSheet!H:H, C2822)</f>
        <v/>
      </c>
      <c r="H2822" s="28">
        <f>G2822*D2822</f>
        <v/>
      </c>
      <c r="I2822" s="30">
        <f>SUMIFS(MasterSheet!L:L, MasterSheet!B:B, A2822, MasterSheet!D:D, B2822, MasterSheet!H:H, C2822)</f>
        <v/>
      </c>
      <c r="J2822" s="30">
        <f>I2822*D2822</f>
        <v/>
      </c>
      <c r="K2822" s="23">
        <f>UPPER(VLOOKUP(C2822,MasterSheet!H:U,14,))</f>
        <v/>
      </c>
    </row>
    <row r="2823">
      <c r="A2823" s="23" t="inlineStr">
        <is>
          <t>EED119246</t>
        </is>
      </c>
      <c r="B2823" s="32" t="n">
        <v>45926</v>
      </c>
      <c r="C2823" s="23" t="n">
        <v>300468</v>
      </c>
      <c r="D2823" s="23">
        <f>_xlfn.XLOOKUP(C2823,MasterSheet!H:H,MasterSheet!F:F)</f>
        <v/>
      </c>
      <c r="E2823" s="24">
        <f>SUMIFS(MasterSheet!J:J, MasterSheet!B:B, A2823, MasterSheet!D:D, B2823, MasterSheet!H:H, C2823)</f>
        <v/>
      </c>
      <c r="F2823" s="24">
        <f>E2823*D2823</f>
        <v/>
      </c>
      <c r="G2823" s="28">
        <f>SUMIFS(MasterSheet!K:K, MasterSheet!B:B, A2823, MasterSheet!D:D, B2823, MasterSheet!H:H, C2823)</f>
        <v/>
      </c>
      <c r="H2823" s="28">
        <f>G2823*D2823</f>
        <v/>
      </c>
      <c r="I2823" s="30">
        <f>SUMIFS(MasterSheet!L:L, MasterSheet!B:B, A2823, MasterSheet!D:D, B2823, MasterSheet!H:H, C2823)</f>
        <v/>
      </c>
      <c r="J2823" s="30">
        <f>I2823*D2823</f>
        <v/>
      </c>
      <c r="K2823" s="23">
        <f>UPPER(VLOOKUP(C2823,MasterSheet!H:U,14,))</f>
        <v/>
      </c>
    </row>
    <row r="2824">
      <c r="A2824" s="23" t="inlineStr">
        <is>
          <t>EED119246</t>
        </is>
      </c>
      <c r="B2824" s="32" t="n">
        <v>45926</v>
      </c>
      <c r="C2824" s="23" t="n">
        <v>300508</v>
      </c>
      <c r="D2824" s="23">
        <f>_xlfn.XLOOKUP(C2824,MasterSheet!H:H,MasterSheet!F:F)</f>
        <v/>
      </c>
      <c r="E2824" s="24">
        <f>SUMIFS(MasterSheet!J:J, MasterSheet!B:B, A2824, MasterSheet!D:D, B2824, MasterSheet!H:H, C2824)</f>
        <v/>
      </c>
      <c r="F2824" s="24">
        <f>E2824*D2824</f>
        <v/>
      </c>
      <c r="G2824" s="28">
        <f>SUMIFS(MasterSheet!K:K, MasterSheet!B:B, A2824, MasterSheet!D:D, B2824, MasterSheet!H:H, C2824)</f>
        <v/>
      </c>
      <c r="H2824" s="28">
        <f>G2824*D2824</f>
        <v/>
      </c>
      <c r="I2824" s="30">
        <f>SUMIFS(MasterSheet!L:L, MasterSheet!B:B, A2824, MasterSheet!D:D, B2824, MasterSheet!H:H, C2824)</f>
        <v/>
      </c>
      <c r="J2824" s="30">
        <f>I2824*D2824</f>
        <v/>
      </c>
      <c r="K2824" s="23">
        <f>UPPER(VLOOKUP(C2824,MasterSheet!H:U,14,))</f>
        <v/>
      </c>
    </row>
    <row r="2825">
      <c r="A2825" s="23" t="inlineStr">
        <is>
          <t>EED119246</t>
        </is>
      </c>
      <c r="B2825" s="32" t="n">
        <v>45926</v>
      </c>
      <c r="C2825" s="23" t="n">
        <v>301330</v>
      </c>
      <c r="D2825" s="23">
        <f>_xlfn.XLOOKUP(C2825,MasterSheet!H:H,MasterSheet!F:F)</f>
        <v/>
      </c>
      <c r="E2825" s="24">
        <f>SUMIFS(MasterSheet!J:J, MasterSheet!B:B, A2825, MasterSheet!D:D, B2825, MasterSheet!H:H, C2825)</f>
        <v/>
      </c>
      <c r="F2825" s="24">
        <f>E2825*D2825</f>
        <v/>
      </c>
      <c r="G2825" s="28">
        <f>SUMIFS(MasterSheet!K:K, MasterSheet!B:B, A2825, MasterSheet!D:D, B2825, MasterSheet!H:H, C2825)</f>
        <v/>
      </c>
      <c r="H2825" s="28">
        <f>G2825*D2825</f>
        <v/>
      </c>
      <c r="I2825" s="30">
        <f>SUMIFS(MasterSheet!L:L, MasterSheet!B:B, A2825, MasterSheet!D:D, B2825, MasterSheet!H:H, C2825)</f>
        <v/>
      </c>
      <c r="J2825" s="30">
        <f>I2825*D2825</f>
        <v/>
      </c>
      <c r="K2825" s="23">
        <f>UPPER(VLOOKUP(C2825,MasterSheet!H:U,14,))</f>
        <v/>
      </c>
    </row>
    <row r="2826">
      <c r="A2826" s="23" t="inlineStr">
        <is>
          <t>EED119246</t>
        </is>
      </c>
      <c r="B2826" s="32" t="n">
        <v>45926</v>
      </c>
      <c r="C2826" s="23" t="n">
        <v>301805</v>
      </c>
      <c r="D2826" s="23">
        <f>_xlfn.XLOOKUP(C2826,MasterSheet!H:H,MasterSheet!F:F)</f>
        <v/>
      </c>
      <c r="E2826" s="24">
        <f>SUMIFS(MasterSheet!J:J, MasterSheet!B:B, A2826, MasterSheet!D:D, B2826, MasterSheet!H:H, C2826)</f>
        <v/>
      </c>
      <c r="F2826" s="24">
        <f>E2826*D2826</f>
        <v/>
      </c>
      <c r="G2826" s="28">
        <f>SUMIFS(MasterSheet!K:K, MasterSheet!B:B, A2826, MasterSheet!D:D, B2826, MasterSheet!H:H, C2826)</f>
        <v/>
      </c>
      <c r="H2826" s="28">
        <f>G2826*D2826</f>
        <v/>
      </c>
      <c r="I2826" s="30">
        <f>SUMIFS(MasterSheet!L:L, MasterSheet!B:B, A2826, MasterSheet!D:D, B2826, MasterSheet!H:H, C2826)</f>
        <v/>
      </c>
      <c r="J2826" s="30">
        <f>I2826*D2826</f>
        <v/>
      </c>
      <c r="K2826" s="23">
        <f>UPPER(VLOOKUP(C2826,MasterSheet!H:U,14,))</f>
        <v/>
      </c>
    </row>
    <row r="2827">
      <c r="A2827" s="23" t="inlineStr">
        <is>
          <t>EED119246</t>
        </is>
      </c>
      <c r="B2827" s="32" t="n">
        <v>45926</v>
      </c>
      <c r="C2827" s="23" t="n">
        <v>302008</v>
      </c>
      <c r="D2827" s="23">
        <f>_xlfn.XLOOKUP(C2827,MasterSheet!H:H,MasterSheet!F:F)</f>
        <v/>
      </c>
      <c r="E2827" s="24">
        <f>SUMIFS(MasterSheet!J:J, MasterSheet!B:B, A2827, MasterSheet!D:D, B2827, MasterSheet!H:H, C2827)</f>
        <v/>
      </c>
      <c r="F2827" s="24">
        <f>E2827*D2827</f>
        <v/>
      </c>
      <c r="G2827" s="28">
        <f>SUMIFS(MasterSheet!K:K, MasterSheet!B:B, A2827, MasterSheet!D:D, B2827, MasterSheet!H:H, C2827)</f>
        <v/>
      </c>
      <c r="H2827" s="28">
        <f>G2827*D2827</f>
        <v/>
      </c>
      <c r="I2827" s="30">
        <f>SUMIFS(MasterSheet!L:L, MasterSheet!B:B, A2827, MasterSheet!D:D, B2827, MasterSheet!H:H, C2827)</f>
        <v/>
      </c>
      <c r="J2827" s="30">
        <f>I2827*D2827</f>
        <v/>
      </c>
      <c r="K2827" s="23">
        <f>UPPER(VLOOKUP(C2827,MasterSheet!H:U,14,))</f>
        <v/>
      </c>
    </row>
    <row r="2828">
      <c r="A2828" s="23" t="inlineStr">
        <is>
          <t>EED119246</t>
        </is>
      </c>
      <c r="B2828" s="32" t="n">
        <v>45926</v>
      </c>
      <c r="C2828" s="23" t="n">
        <v>302037</v>
      </c>
      <c r="D2828" s="23">
        <f>_xlfn.XLOOKUP(C2828,MasterSheet!H:H,MasterSheet!F:F)</f>
        <v/>
      </c>
      <c r="E2828" s="24">
        <f>SUMIFS(MasterSheet!J:J, MasterSheet!B:B, A2828, MasterSheet!D:D, B2828, MasterSheet!H:H, C2828)</f>
        <v/>
      </c>
      <c r="F2828" s="24">
        <f>E2828*D2828</f>
        <v/>
      </c>
      <c r="G2828" s="28">
        <f>SUMIFS(MasterSheet!K:K, MasterSheet!B:B, A2828, MasterSheet!D:D, B2828, MasterSheet!H:H, C2828)</f>
        <v/>
      </c>
      <c r="H2828" s="28">
        <f>G2828*D2828</f>
        <v/>
      </c>
      <c r="I2828" s="30">
        <f>SUMIFS(MasterSheet!L:L, MasterSheet!B:B, A2828, MasterSheet!D:D, B2828, MasterSheet!H:H, C2828)</f>
        <v/>
      </c>
      <c r="J2828" s="30">
        <f>I2828*D2828</f>
        <v/>
      </c>
      <c r="K2828" s="23">
        <f>UPPER(VLOOKUP(C2828,MasterSheet!H:U,14,))</f>
        <v/>
      </c>
    </row>
    <row r="2829">
      <c r="A2829" s="23" t="inlineStr">
        <is>
          <t>EED119246</t>
        </is>
      </c>
      <c r="B2829" s="32" t="n">
        <v>45926</v>
      </c>
      <c r="C2829" s="23" t="n">
        <v>302088</v>
      </c>
      <c r="D2829" s="23">
        <f>_xlfn.XLOOKUP(C2829,MasterSheet!H:H,MasterSheet!F:F)</f>
        <v/>
      </c>
      <c r="E2829" s="24">
        <f>SUMIFS(MasterSheet!J:J, MasterSheet!B:B, A2829, MasterSheet!D:D, B2829, MasterSheet!H:H, C2829)</f>
        <v/>
      </c>
      <c r="F2829" s="24">
        <f>E2829*D2829</f>
        <v/>
      </c>
      <c r="G2829" s="28">
        <f>SUMIFS(MasterSheet!K:K, MasterSheet!B:B, A2829, MasterSheet!D:D, B2829, MasterSheet!H:H, C2829)</f>
        <v/>
      </c>
      <c r="H2829" s="28">
        <f>G2829*D2829</f>
        <v/>
      </c>
      <c r="I2829" s="30">
        <f>SUMIFS(MasterSheet!L:L, MasterSheet!B:B, A2829, MasterSheet!D:D, B2829, MasterSheet!H:H, C2829)</f>
        <v/>
      </c>
      <c r="J2829" s="30">
        <f>I2829*D2829</f>
        <v/>
      </c>
      <c r="K2829" s="23">
        <f>UPPER(VLOOKUP(C2829,MasterSheet!H:U,14,))</f>
        <v/>
      </c>
    </row>
    <row r="2830">
      <c r="A2830" s="23" t="inlineStr">
        <is>
          <t>EED119246</t>
        </is>
      </c>
      <c r="B2830" s="32" t="n">
        <v>45926</v>
      </c>
      <c r="C2830" s="23" t="n">
        <v>302208</v>
      </c>
      <c r="D2830" s="23">
        <f>_xlfn.XLOOKUP(C2830,MasterSheet!H:H,MasterSheet!F:F)</f>
        <v/>
      </c>
      <c r="E2830" s="24">
        <f>SUMIFS(MasterSheet!J:J, MasterSheet!B:B, A2830, MasterSheet!D:D, B2830, MasterSheet!H:H, C2830)</f>
        <v/>
      </c>
      <c r="F2830" s="24">
        <f>E2830*D2830</f>
        <v/>
      </c>
      <c r="G2830" s="28">
        <f>SUMIFS(MasterSheet!K:K, MasterSheet!B:B, A2830, MasterSheet!D:D, B2830, MasterSheet!H:H, C2830)</f>
        <v/>
      </c>
      <c r="H2830" s="28">
        <f>G2830*D2830</f>
        <v/>
      </c>
      <c r="I2830" s="30">
        <f>SUMIFS(MasterSheet!L:L, MasterSheet!B:B, A2830, MasterSheet!D:D, B2830, MasterSheet!H:H, C2830)</f>
        <v/>
      </c>
      <c r="J2830" s="30">
        <f>I2830*D2830</f>
        <v/>
      </c>
      <c r="K2830" s="23">
        <f>UPPER(VLOOKUP(C2830,MasterSheet!H:U,14,))</f>
        <v/>
      </c>
    </row>
    <row r="2831">
      <c r="A2831" s="23" t="inlineStr">
        <is>
          <t>EED119246</t>
        </is>
      </c>
      <c r="B2831" s="32" t="n">
        <v>45926</v>
      </c>
      <c r="C2831" s="23" t="n">
        <v>302326</v>
      </c>
      <c r="D2831" s="23">
        <f>_xlfn.XLOOKUP(C2831,MasterSheet!H:H,MasterSheet!F:F)</f>
        <v/>
      </c>
      <c r="E2831" s="24">
        <f>SUMIFS(MasterSheet!J:J, MasterSheet!B:B, A2831, MasterSheet!D:D, B2831, MasterSheet!H:H, C2831)</f>
        <v/>
      </c>
      <c r="F2831" s="24">
        <f>E2831*D2831</f>
        <v/>
      </c>
      <c r="G2831" s="28">
        <f>SUMIFS(MasterSheet!K:K, MasterSheet!B:B, A2831, MasterSheet!D:D, B2831, MasterSheet!H:H, C2831)</f>
        <v/>
      </c>
      <c r="H2831" s="28">
        <f>G2831*D2831</f>
        <v/>
      </c>
      <c r="I2831" s="30">
        <f>SUMIFS(MasterSheet!L:L, MasterSheet!B:B, A2831, MasterSheet!D:D, B2831, MasterSheet!H:H, C2831)</f>
        <v/>
      </c>
      <c r="J2831" s="30">
        <f>I2831*D2831</f>
        <v/>
      </c>
      <c r="K2831" s="23">
        <f>UPPER(VLOOKUP(C2831,MasterSheet!H:U,14,))</f>
        <v/>
      </c>
    </row>
    <row r="2832">
      <c r="A2832" s="23" t="inlineStr">
        <is>
          <t>EED119246</t>
        </is>
      </c>
      <c r="B2832" s="32" t="n">
        <v>45926</v>
      </c>
      <c r="C2832" s="23" t="n">
        <v>302612</v>
      </c>
      <c r="D2832" s="23">
        <f>_xlfn.XLOOKUP(C2832,MasterSheet!H:H,MasterSheet!F:F)</f>
        <v/>
      </c>
      <c r="E2832" s="24">
        <f>SUMIFS(MasterSheet!J:J, MasterSheet!B:B, A2832, MasterSheet!D:D, B2832, MasterSheet!H:H, C2832)</f>
        <v/>
      </c>
      <c r="F2832" s="24">
        <f>E2832*D2832</f>
        <v/>
      </c>
      <c r="G2832" s="28">
        <f>SUMIFS(MasterSheet!K:K, MasterSheet!B:B, A2832, MasterSheet!D:D, B2832, MasterSheet!H:H, C2832)</f>
        <v/>
      </c>
      <c r="H2832" s="28">
        <f>G2832*D2832</f>
        <v/>
      </c>
      <c r="I2832" s="30">
        <f>SUMIFS(MasterSheet!L:L, MasterSheet!B:B, A2832, MasterSheet!D:D, B2832, MasterSheet!H:H, C2832)</f>
        <v/>
      </c>
      <c r="J2832" s="30">
        <f>I2832*D2832</f>
        <v/>
      </c>
      <c r="K2832" s="23">
        <f>UPPER(VLOOKUP(C2832,MasterSheet!H:U,14,))</f>
        <v/>
      </c>
    </row>
    <row r="2833">
      <c r="A2833" s="23" t="inlineStr">
        <is>
          <t>EED119246</t>
        </is>
      </c>
      <c r="B2833" s="32" t="n">
        <v>45926</v>
      </c>
      <c r="C2833" s="23" t="n">
        <v>302808</v>
      </c>
      <c r="D2833" s="23">
        <f>_xlfn.XLOOKUP(C2833,MasterSheet!H:H,MasterSheet!F:F)</f>
        <v/>
      </c>
      <c r="E2833" s="24">
        <f>SUMIFS(MasterSheet!J:J, MasterSheet!B:B, A2833, MasterSheet!D:D, B2833, MasterSheet!H:H, C2833)</f>
        <v/>
      </c>
      <c r="F2833" s="24">
        <f>E2833*D2833</f>
        <v/>
      </c>
      <c r="G2833" s="28">
        <f>SUMIFS(MasterSheet!K:K, MasterSheet!B:B, A2833, MasterSheet!D:D, B2833, MasterSheet!H:H, C2833)</f>
        <v/>
      </c>
      <c r="H2833" s="28">
        <f>G2833*D2833</f>
        <v/>
      </c>
      <c r="I2833" s="30">
        <f>SUMIFS(MasterSheet!L:L, MasterSheet!B:B, A2833, MasterSheet!D:D, B2833, MasterSheet!H:H, C2833)</f>
        <v/>
      </c>
      <c r="J2833" s="30">
        <f>I2833*D2833</f>
        <v/>
      </c>
      <c r="K2833" s="23">
        <f>UPPER(VLOOKUP(C2833,MasterSheet!H:U,14,))</f>
        <v/>
      </c>
    </row>
    <row r="2834">
      <c r="A2834" s="23" t="inlineStr">
        <is>
          <t>EED119246</t>
        </is>
      </c>
      <c r="B2834" s="32" t="n">
        <v>45926</v>
      </c>
      <c r="C2834" s="23" t="n">
        <v>302902</v>
      </c>
      <c r="D2834" s="23">
        <f>_xlfn.XLOOKUP(C2834,MasterSheet!H:H,MasterSheet!F:F)</f>
        <v/>
      </c>
      <c r="E2834" s="24">
        <f>SUMIFS(MasterSheet!J:J, MasterSheet!B:B, A2834, MasterSheet!D:D, B2834, MasterSheet!H:H, C2834)</f>
        <v/>
      </c>
      <c r="F2834" s="24">
        <f>E2834*D2834</f>
        <v/>
      </c>
      <c r="G2834" s="28">
        <f>SUMIFS(MasterSheet!K:K, MasterSheet!B:B, A2834, MasterSheet!D:D, B2834, MasterSheet!H:H, C2834)</f>
        <v/>
      </c>
      <c r="H2834" s="28">
        <f>G2834*D2834</f>
        <v/>
      </c>
      <c r="I2834" s="30">
        <f>SUMIFS(MasterSheet!L:L, MasterSheet!B:B, A2834, MasterSheet!D:D, B2834, MasterSheet!H:H, C2834)</f>
        <v/>
      </c>
      <c r="J2834" s="30">
        <f>I2834*D2834</f>
        <v/>
      </c>
      <c r="K2834" s="23">
        <f>UPPER(VLOOKUP(C2834,MasterSheet!H:U,14,))</f>
        <v/>
      </c>
    </row>
    <row r="2835">
      <c r="A2835" s="23" t="inlineStr">
        <is>
          <t>EED119246</t>
        </is>
      </c>
      <c r="B2835" s="32" t="n">
        <v>45926</v>
      </c>
      <c r="C2835" s="23" t="n">
        <v>302910</v>
      </c>
      <c r="D2835" s="23">
        <f>_xlfn.XLOOKUP(C2835,MasterSheet!H:H,MasterSheet!F:F)</f>
        <v/>
      </c>
      <c r="E2835" s="24">
        <f>SUMIFS(MasterSheet!J:J, MasterSheet!B:B, A2835, MasterSheet!D:D, B2835, MasterSheet!H:H, C2835)</f>
        <v/>
      </c>
      <c r="F2835" s="24">
        <f>E2835*D2835</f>
        <v/>
      </c>
      <c r="G2835" s="28">
        <f>SUMIFS(MasterSheet!K:K, MasterSheet!B:B, A2835, MasterSheet!D:D, B2835, MasterSheet!H:H, C2835)</f>
        <v/>
      </c>
      <c r="H2835" s="28">
        <f>G2835*D2835</f>
        <v/>
      </c>
      <c r="I2835" s="30">
        <f>SUMIFS(MasterSheet!L:L, MasterSheet!B:B, A2835, MasterSheet!D:D, B2835, MasterSheet!H:H, C2835)</f>
        <v/>
      </c>
      <c r="J2835" s="30">
        <f>I2835*D2835</f>
        <v/>
      </c>
      <c r="K2835" s="23">
        <f>UPPER(VLOOKUP(C2835,MasterSheet!H:U,14,))</f>
        <v/>
      </c>
    </row>
    <row r="2836">
      <c r="A2836" s="23" t="inlineStr">
        <is>
          <t>EED119246</t>
        </is>
      </c>
      <c r="B2836" s="32" t="n">
        <v>45926</v>
      </c>
      <c r="C2836" s="23" t="n">
        <v>303110</v>
      </c>
      <c r="D2836" s="23">
        <f>_xlfn.XLOOKUP(C2836,MasterSheet!H:H,MasterSheet!F:F)</f>
        <v/>
      </c>
      <c r="E2836" s="24">
        <f>SUMIFS(MasterSheet!J:J, MasterSheet!B:B, A2836, MasterSheet!D:D, B2836, MasterSheet!H:H, C2836)</f>
        <v/>
      </c>
      <c r="F2836" s="24">
        <f>E2836*D2836</f>
        <v/>
      </c>
      <c r="G2836" s="28">
        <f>SUMIFS(MasterSheet!K:K, MasterSheet!B:B, A2836, MasterSheet!D:D, B2836, MasterSheet!H:H, C2836)</f>
        <v/>
      </c>
      <c r="H2836" s="28">
        <f>G2836*D2836</f>
        <v/>
      </c>
      <c r="I2836" s="30">
        <f>SUMIFS(MasterSheet!L:L, MasterSheet!B:B, A2836, MasterSheet!D:D, B2836, MasterSheet!H:H, C2836)</f>
        <v/>
      </c>
      <c r="J2836" s="30">
        <f>I2836*D2836</f>
        <v/>
      </c>
      <c r="K2836" s="23">
        <f>UPPER(VLOOKUP(C2836,MasterSheet!H:U,14,))</f>
        <v/>
      </c>
    </row>
    <row r="2837">
      <c r="A2837" s="23" t="inlineStr">
        <is>
          <t>EED119246</t>
        </is>
      </c>
      <c r="B2837" s="32" t="n">
        <v>45926</v>
      </c>
      <c r="C2837" s="23" t="n">
        <v>303526</v>
      </c>
      <c r="D2837" s="23">
        <f>_xlfn.XLOOKUP(C2837,MasterSheet!H:H,MasterSheet!F:F)</f>
        <v/>
      </c>
      <c r="E2837" s="24">
        <f>SUMIFS(MasterSheet!J:J, MasterSheet!B:B, A2837, MasterSheet!D:D, B2837, MasterSheet!H:H, C2837)</f>
        <v/>
      </c>
      <c r="F2837" s="24">
        <f>E2837*D2837</f>
        <v/>
      </c>
      <c r="G2837" s="28">
        <f>SUMIFS(MasterSheet!K:K, MasterSheet!B:B, A2837, MasterSheet!D:D, B2837, MasterSheet!H:H, C2837)</f>
        <v/>
      </c>
      <c r="H2837" s="28">
        <f>G2837*D2837</f>
        <v/>
      </c>
      <c r="I2837" s="30">
        <f>SUMIFS(MasterSheet!L:L, MasterSheet!B:B, A2837, MasterSheet!D:D, B2837, MasterSheet!H:H, C2837)</f>
        <v/>
      </c>
      <c r="J2837" s="30">
        <f>I2837*D2837</f>
        <v/>
      </c>
      <c r="K2837" s="23">
        <f>UPPER(VLOOKUP(C2837,MasterSheet!H:U,14,))</f>
        <v/>
      </c>
    </row>
    <row r="2838">
      <c r="A2838" s="23" t="inlineStr">
        <is>
          <t>EED119246</t>
        </is>
      </c>
      <c r="B2838" s="32" t="n">
        <v>45926</v>
      </c>
      <c r="C2838" s="23" t="n">
        <v>303651</v>
      </c>
      <c r="D2838" s="23">
        <f>_xlfn.XLOOKUP(C2838,MasterSheet!H:H,MasterSheet!F:F)</f>
        <v/>
      </c>
      <c r="E2838" s="24">
        <f>SUMIFS(MasterSheet!J:J, MasterSheet!B:B, A2838, MasterSheet!D:D, B2838, MasterSheet!H:H, C2838)</f>
        <v/>
      </c>
      <c r="F2838" s="24">
        <f>E2838*D2838</f>
        <v/>
      </c>
      <c r="G2838" s="28">
        <f>SUMIFS(MasterSheet!K:K, MasterSheet!B:B, A2838, MasterSheet!D:D, B2838, MasterSheet!H:H, C2838)</f>
        <v/>
      </c>
      <c r="H2838" s="28">
        <f>G2838*D2838</f>
        <v/>
      </c>
      <c r="I2838" s="30">
        <f>SUMIFS(MasterSheet!L:L, MasterSheet!B:B, A2838, MasterSheet!D:D, B2838, MasterSheet!H:H, C2838)</f>
        <v/>
      </c>
      <c r="J2838" s="30">
        <f>I2838*D2838</f>
        <v/>
      </c>
      <c r="K2838" s="23">
        <f>UPPER(VLOOKUP(C2838,MasterSheet!H:U,14,))</f>
        <v/>
      </c>
    </row>
    <row r="2839">
      <c r="A2839" s="23" t="inlineStr">
        <is>
          <t>EED119246</t>
        </is>
      </c>
      <c r="B2839" s="32" t="n">
        <v>45926</v>
      </c>
      <c r="C2839" s="23" t="n">
        <v>303744</v>
      </c>
      <c r="D2839" s="23">
        <f>_xlfn.XLOOKUP(C2839,MasterSheet!H:H,MasterSheet!F:F)</f>
        <v/>
      </c>
      <c r="E2839" s="24">
        <f>SUMIFS(MasterSheet!J:J, MasterSheet!B:B, A2839, MasterSheet!D:D, B2839, MasterSheet!H:H, C2839)</f>
        <v/>
      </c>
      <c r="F2839" s="24">
        <f>E2839*D2839</f>
        <v/>
      </c>
      <c r="G2839" s="28">
        <f>SUMIFS(MasterSheet!K:K, MasterSheet!B:B, A2839, MasterSheet!D:D, B2839, MasterSheet!H:H, C2839)</f>
        <v/>
      </c>
      <c r="H2839" s="28">
        <f>G2839*D2839</f>
        <v/>
      </c>
      <c r="I2839" s="30">
        <f>SUMIFS(MasterSheet!L:L, MasterSheet!B:B, A2839, MasterSheet!D:D, B2839, MasterSheet!H:H, C2839)</f>
        <v/>
      </c>
      <c r="J2839" s="30">
        <f>I2839*D2839</f>
        <v/>
      </c>
      <c r="K2839" s="23">
        <f>UPPER(VLOOKUP(C2839,MasterSheet!H:U,14,))</f>
        <v/>
      </c>
    </row>
    <row r="2840">
      <c r="A2840" s="23" t="inlineStr">
        <is>
          <t>EED119246</t>
        </is>
      </c>
      <c r="B2840" s="32" t="n">
        <v>45926</v>
      </c>
      <c r="C2840" s="23" t="n">
        <v>304006</v>
      </c>
      <c r="D2840" s="23">
        <f>_xlfn.XLOOKUP(C2840,MasterSheet!H:H,MasterSheet!F:F)</f>
        <v/>
      </c>
      <c r="E2840" s="24">
        <f>SUMIFS(MasterSheet!J:J, MasterSheet!B:B, A2840, MasterSheet!D:D, B2840, MasterSheet!H:H, C2840)</f>
        <v/>
      </c>
      <c r="F2840" s="24">
        <f>E2840*D2840</f>
        <v/>
      </c>
      <c r="G2840" s="28">
        <f>SUMIFS(MasterSheet!K:K, MasterSheet!B:B, A2840, MasterSheet!D:D, B2840, MasterSheet!H:H, C2840)</f>
        <v/>
      </c>
      <c r="H2840" s="28">
        <f>G2840*D2840</f>
        <v/>
      </c>
      <c r="I2840" s="30">
        <f>SUMIFS(MasterSheet!L:L, MasterSheet!B:B, A2840, MasterSheet!D:D, B2840, MasterSheet!H:H, C2840)</f>
        <v/>
      </c>
      <c r="J2840" s="30">
        <f>I2840*D2840</f>
        <v/>
      </c>
      <c r="K2840" s="23">
        <f>UPPER(VLOOKUP(C2840,MasterSheet!H:U,14,))</f>
        <v/>
      </c>
    </row>
    <row r="2841">
      <c r="A2841" s="23" t="inlineStr">
        <is>
          <t>EED119246</t>
        </is>
      </c>
      <c r="B2841" s="32" t="n">
        <v>45926</v>
      </c>
      <c r="C2841" s="23" t="n">
        <v>304036</v>
      </c>
      <c r="D2841" s="23">
        <f>_xlfn.XLOOKUP(C2841,MasterSheet!H:H,MasterSheet!F:F)</f>
        <v/>
      </c>
      <c r="E2841" s="24">
        <f>SUMIFS(MasterSheet!J:J, MasterSheet!B:B, A2841, MasterSheet!D:D, B2841, MasterSheet!H:H, C2841)</f>
        <v/>
      </c>
      <c r="F2841" s="24">
        <f>E2841*D2841</f>
        <v/>
      </c>
      <c r="G2841" s="28">
        <f>SUMIFS(MasterSheet!K:K, MasterSheet!B:B, A2841, MasterSheet!D:D, B2841, MasterSheet!H:H, C2841)</f>
        <v/>
      </c>
      <c r="H2841" s="28">
        <f>G2841*D2841</f>
        <v/>
      </c>
      <c r="I2841" s="30">
        <f>SUMIFS(MasterSheet!L:L, MasterSheet!B:B, A2841, MasterSheet!D:D, B2841, MasterSheet!H:H, C2841)</f>
        <v/>
      </c>
      <c r="J2841" s="30">
        <f>I2841*D2841</f>
        <v/>
      </c>
      <c r="K2841" s="23">
        <f>UPPER(VLOOKUP(C2841,MasterSheet!H:U,14,))</f>
        <v/>
      </c>
    </row>
    <row r="2842">
      <c r="A2842" s="23" t="inlineStr">
        <is>
          <t>EED119246</t>
        </is>
      </c>
      <c r="B2842" s="32" t="n">
        <v>45926</v>
      </c>
      <c r="C2842" s="23" t="n">
        <v>304096</v>
      </c>
      <c r="D2842" s="23">
        <f>_xlfn.XLOOKUP(C2842,MasterSheet!H:H,MasterSheet!F:F)</f>
        <v/>
      </c>
      <c r="E2842" s="24">
        <f>SUMIFS(MasterSheet!J:J, MasterSheet!B:B, A2842, MasterSheet!D:D, B2842, MasterSheet!H:H, C2842)</f>
        <v/>
      </c>
      <c r="F2842" s="24">
        <f>E2842*D2842</f>
        <v/>
      </c>
      <c r="G2842" s="28">
        <f>SUMIFS(MasterSheet!K:K, MasterSheet!B:B, A2842, MasterSheet!D:D, B2842, MasterSheet!H:H, C2842)</f>
        <v/>
      </c>
      <c r="H2842" s="28">
        <f>G2842*D2842</f>
        <v/>
      </c>
      <c r="I2842" s="30">
        <f>SUMIFS(MasterSheet!L:L, MasterSheet!B:B, A2842, MasterSheet!D:D, B2842, MasterSheet!H:H, C2842)</f>
        <v/>
      </c>
      <c r="J2842" s="30">
        <f>I2842*D2842</f>
        <v/>
      </c>
      <c r="K2842" s="23">
        <f>UPPER(VLOOKUP(C2842,MasterSheet!H:U,14,))</f>
        <v/>
      </c>
    </row>
    <row r="2843">
      <c r="A2843" s="23" t="inlineStr">
        <is>
          <t>EED119246</t>
        </is>
      </c>
      <c r="B2843" s="32" t="n">
        <v>45926</v>
      </c>
      <c r="C2843" s="23" t="n">
        <v>304136</v>
      </c>
      <c r="D2843" s="23">
        <f>_xlfn.XLOOKUP(C2843,MasterSheet!H:H,MasterSheet!F:F)</f>
        <v/>
      </c>
      <c r="E2843" s="24">
        <f>SUMIFS(MasterSheet!J:J, MasterSheet!B:B, A2843, MasterSheet!D:D, B2843, MasterSheet!H:H, C2843)</f>
        <v/>
      </c>
      <c r="F2843" s="24">
        <f>E2843*D2843</f>
        <v/>
      </c>
      <c r="G2843" s="28">
        <f>SUMIFS(MasterSheet!K:K, MasterSheet!B:B, A2843, MasterSheet!D:D, B2843, MasterSheet!H:H, C2843)</f>
        <v/>
      </c>
      <c r="H2843" s="28">
        <f>G2843*D2843</f>
        <v/>
      </c>
      <c r="I2843" s="30">
        <f>SUMIFS(MasterSheet!L:L, MasterSheet!B:B, A2843, MasterSheet!D:D, B2843, MasterSheet!H:H, C2843)</f>
        <v/>
      </c>
      <c r="J2843" s="30">
        <f>I2843*D2843</f>
        <v/>
      </c>
      <c r="K2843" s="23">
        <f>UPPER(VLOOKUP(C2843,MasterSheet!H:U,14,))</f>
        <v/>
      </c>
    </row>
    <row r="2844">
      <c r="A2844" s="23" t="inlineStr">
        <is>
          <t>EED119246</t>
        </is>
      </c>
      <c r="B2844" s="32" t="n">
        <v>45926</v>
      </c>
      <c r="C2844" s="23" t="n">
        <v>304142</v>
      </c>
      <c r="D2844" s="23">
        <f>_xlfn.XLOOKUP(C2844,MasterSheet!H:H,MasterSheet!F:F)</f>
        <v/>
      </c>
      <c r="E2844" s="24">
        <f>SUMIFS(MasterSheet!J:J, MasterSheet!B:B, A2844, MasterSheet!D:D, B2844, MasterSheet!H:H, C2844)</f>
        <v/>
      </c>
      <c r="F2844" s="24">
        <f>E2844*D2844</f>
        <v/>
      </c>
      <c r="G2844" s="28">
        <f>SUMIFS(MasterSheet!K:K, MasterSheet!B:B, A2844, MasterSheet!D:D, B2844, MasterSheet!H:H, C2844)</f>
        <v/>
      </c>
      <c r="H2844" s="28">
        <f>G2844*D2844</f>
        <v/>
      </c>
      <c r="I2844" s="30">
        <f>SUMIFS(MasterSheet!L:L, MasterSheet!B:B, A2844, MasterSheet!D:D, B2844, MasterSheet!H:H, C2844)</f>
        <v/>
      </c>
      <c r="J2844" s="30">
        <f>I2844*D2844</f>
        <v/>
      </c>
      <c r="K2844" s="23">
        <f>UPPER(VLOOKUP(C2844,MasterSheet!H:U,14,))</f>
        <v/>
      </c>
    </row>
    <row r="2845">
      <c r="A2845" s="23" t="inlineStr">
        <is>
          <t>EED119246</t>
        </is>
      </c>
      <c r="B2845" s="32" t="n">
        <v>45926</v>
      </c>
      <c r="C2845" s="23" t="n">
        <v>304402</v>
      </c>
      <c r="D2845" s="23">
        <f>_xlfn.XLOOKUP(C2845,MasterSheet!H:H,MasterSheet!F:F)</f>
        <v/>
      </c>
      <c r="E2845" s="24">
        <f>SUMIFS(MasterSheet!J:J, MasterSheet!B:B, A2845, MasterSheet!D:D, B2845, MasterSheet!H:H, C2845)</f>
        <v/>
      </c>
      <c r="F2845" s="24">
        <f>E2845*D2845</f>
        <v/>
      </c>
      <c r="G2845" s="28">
        <f>SUMIFS(MasterSheet!K:K, MasterSheet!B:B, A2845, MasterSheet!D:D, B2845, MasterSheet!H:H, C2845)</f>
        <v/>
      </c>
      <c r="H2845" s="28">
        <f>G2845*D2845</f>
        <v/>
      </c>
      <c r="I2845" s="30">
        <f>SUMIFS(MasterSheet!L:L, MasterSheet!B:B, A2845, MasterSheet!D:D, B2845, MasterSheet!H:H, C2845)</f>
        <v/>
      </c>
      <c r="J2845" s="30">
        <f>I2845*D2845</f>
        <v/>
      </c>
      <c r="K2845" s="23">
        <f>UPPER(VLOOKUP(C2845,MasterSheet!H:U,14,))</f>
        <v/>
      </c>
    </row>
    <row r="2846">
      <c r="A2846" s="23" t="inlineStr">
        <is>
          <t>EED119246</t>
        </is>
      </c>
      <c r="B2846" s="32" t="n">
        <v>45926</v>
      </c>
      <c r="C2846" s="23" t="n">
        <v>304825</v>
      </c>
      <c r="D2846" s="23">
        <f>_xlfn.XLOOKUP(C2846,MasterSheet!H:H,MasterSheet!F:F)</f>
        <v/>
      </c>
      <c r="E2846" s="24">
        <f>SUMIFS(MasterSheet!J:J, MasterSheet!B:B, A2846, MasterSheet!D:D, B2846, MasterSheet!H:H, C2846)</f>
        <v/>
      </c>
      <c r="F2846" s="24">
        <f>E2846*D2846</f>
        <v/>
      </c>
      <c r="G2846" s="28">
        <f>SUMIFS(MasterSheet!K:K, MasterSheet!B:B, A2846, MasterSheet!D:D, B2846, MasterSheet!H:H, C2846)</f>
        <v/>
      </c>
      <c r="H2846" s="28">
        <f>G2846*D2846</f>
        <v/>
      </c>
      <c r="I2846" s="30">
        <f>SUMIFS(MasterSheet!L:L, MasterSheet!B:B, A2846, MasterSheet!D:D, B2846, MasterSheet!H:H, C2846)</f>
        <v/>
      </c>
      <c r="J2846" s="30">
        <f>I2846*D2846</f>
        <v/>
      </c>
      <c r="K2846" s="23">
        <f>UPPER(VLOOKUP(C2846,MasterSheet!H:U,14,))</f>
        <v/>
      </c>
    </row>
    <row r="2847">
      <c r="A2847" s="23" t="inlineStr">
        <is>
          <t>EED119246</t>
        </is>
      </c>
      <c r="B2847" s="32" t="n">
        <v>45926</v>
      </c>
      <c r="C2847" s="23" t="n">
        <v>305114</v>
      </c>
      <c r="D2847" s="23">
        <f>_xlfn.XLOOKUP(C2847,MasterSheet!H:H,MasterSheet!F:F)</f>
        <v/>
      </c>
      <c r="E2847" s="24">
        <f>SUMIFS(MasterSheet!J:J, MasterSheet!B:B, A2847, MasterSheet!D:D, B2847, MasterSheet!H:H, C2847)</f>
        <v/>
      </c>
      <c r="F2847" s="24">
        <f>E2847*D2847</f>
        <v/>
      </c>
      <c r="G2847" s="28">
        <f>SUMIFS(MasterSheet!K:K, MasterSheet!B:B, A2847, MasterSheet!D:D, B2847, MasterSheet!H:H, C2847)</f>
        <v/>
      </c>
      <c r="H2847" s="28">
        <f>G2847*D2847</f>
        <v/>
      </c>
      <c r="I2847" s="30">
        <f>SUMIFS(MasterSheet!L:L, MasterSheet!B:B, A2847, MasterSheet!D:D, B2847, MasterSheet!H:H, C2847)</f>
        <v/>
      </c>
      <c r="J2847" s="30">
        <f>I2847*D2847</f>
        <v/>
      </c>
      <c r="K2847" s="23">
        <f>UPPER(VLOOKUP(C2847,MasterSheet!H:U,14,))</f>
        <v/>
      </c>
    </row>
    <row r="2848">
      <c r="A2848" s="23" t="inlineStr">
        <is>
          <t>EED119246</t>
        </is>
      </c>
      <c r="B2848" s="32" t="n">
        <v>45926</v>
      </c>
      <c r="C2848" s="23" t="n">
        <v>306008</v>
      </c>
      <c r="D2848" s="23">
        <f>_xlfn.XLOOKUP(C2848,MasterSheet!H:H,MasterSheet!F:F)</f>
        <v/>
      </c>
      <c r="E2848" s="24">
        <f>SUMIFS(MasterSheet!J:J, MasterSheet!B:B, A2848, MasterSheet!D:D, B2848, MasterSheet!H:H, C2848)</f>
        <v/>
      </c>
      <c r="F2848" s="24">
        <f>E2848*D2848</f>
        <v/>
      </c>
      <c r="G2848" s="28">
        <f>SUMIFS(MasterSheet!K:K, MasterSheet!B:B, A2848, MasterSheet!D:D, B2848, MasterSheet!H:H, C2848)</f>
        <v/>
      </c>
      <c r="H2848" s="28">
        <f>G2848*D2848</f>
        <v/>
      </c>
      <c r="I2848" s="30">
        <f>SUMIFS(MasterSheet!L:L, MasterSheet!B:B, A2848, MasterSheet!D:D, B2848, MasterSheet!H:H, C2848)</f>
        <v/>
      </c>
      <c r="J2848" s="30">
        <f>I2848*D2848</f>
        <v/>
      </c>
      <c r="K2848" s="23">
        <f>UPPER(VLOOKUP(C2848,MasterSheet!H:U,14,))</f>
        <v/>
      </c>
    </row>
    <row r="2849">
      <c r="A2849" s="23" t="inlineStr">
        <is>
          <t>EED119246</t>
        </is>
      </c>
      <c r="B2849" s="32" t="n">
        <v>45926</v>
      </c>
      <c r="C2849" s="23" t="n">
        <v>306509</v>
      </c>
      <c r="D2849" s="23">
        <f>_xlfn.XLOOKUP(C2849,MasterSheet!H:H,MasterSheet!F:F)</f>
        <v/>
      </c>
      <c r="E2849" s="24">
        <f>SUMIFS(MasterSheet!J:J, MasterSheet!B:B, A2849, MasterSheet!D:D, B2849, MasterSheet!H:H, C2849)</f>
        <v/>
      </c>
      <c r="F2849" s="24">
        <f>E2849*D2849</f>
        <v/>
      </c>
      <c r="G2849" s="28">
        <f>SUMIFS(MasterSheet!K:K, MasterSheet!B:B, A2849, MasterSheet!D:D, B2849, MasterSheet!H:H, C2849)</f>
        <v/>
      </c>
      <c r="H2849" s="28">
        <f>G2849*D2849</f>
        <v/>
      </c>
      <c r="I2849" s="30">
        <f>SUMIFS(MasterSheet!L:L, MasterSheet!B:B, A2849, MasterSheet!D:D, B2849, MasterSheet!H:H, C2849)</f>
        <v/>
      </c>
      <c r="J2849" s="30">
        <f>I2849*D2849</f>
        <v/>
      </c>
      <c r="K2849" s="23">
        <f>UPPER(VLOOKUP(C2849,MasterSheet!H:U,14,))</f>
        <v/>
      </c>
    </row>
    <row r="2850">
      <c r="A2850" s="23" t="inlineStr">
        <is>
          <t>EED119246</t>
        </is>
      </c>
      <c r="B2850" s="32" t="n">
        <v>45926</v>
      </c>
      <c r="C2850" s="23" t="n">
        <v>307640</v>
      </c>
      <c r="D2850" s="23">
        <f>_xlfn.XLOOKUP(C2850,MasterSheet!H:H,MasterSheet!F:F)</f>
        <v/>
      </c>
      <c r="E2850" s="24">
        <f>SUMIFS(MasterSheet!J:J, MasterSheet!B:B, A2850, MasterSheet!D:D, B2850, MasterSheet!H:H, C2850)</f>
        <v/>
      </c>
      <c r="F2850" s="24">
        <f>E2850*D2850</f>
        <v/>
      </c>
      <c r="G2850" s="28">
        <f>SUMIFS(MasterSheet!K:K, MasterSheet!B:B, A2850, MasterSheet!D:D, B2850, MasterSheet!H:H, C2850)</f>
        <v/>
      </c>
      <c r="H2850" s="28">
        <f>G2850*D2850</f>
        <v/>
      </c>
      <c r="I2850" s="30">
        <f>SUMIFS(MasterSheet!L:L, MasterSheet!B:B, A2850, MasterSheet!D:D, B2850, MasterSheet!H:H, C2850)</f>
        <v/>
      </c>
      <c r="J2850" s="30">
        <f>I2850*D2850</f>
        <v/>
      </c>
      <c r="K2850" s="23">
        <f>UPPER(VLOOKUP(C2850,MasterSheet!H:U,14,))</f>
        <v/>
      </c>
    </row>
    <row r="2851">
      <c r="A2851" s="23" t="inlineStr">
        <is>
          <t>EED119246</t>
        </is>
      </c>
      <c r="B2851" s="32" t="n">
        <v>45926</v>
      </c>
      <c r="C2851" s="23" t="n">
        <v>307654</v>
      </c>
      <c r="D2851" s="23">
        <f>_xlfn.XLOOKUP(C2851,MasterSheet!H:H,MasterSheet!F:F)</f>
        <v/>
      </c>
      <c r="E2851" s="24">
        <f>SUMIFS(MasterSheet!J:J, MasterSheet!B:B, A2851, MasterSheet!D:D, B2851, MasterSheet!H:H, C2851)</f>
        <v/>
      </c>
      <c r="F2851" s="24">
        <f>E2851*D2851</f>
        <v/>
      </c>
      <c r="G2851" s="28">
        <f>SUMIFS(MasterSheet!K:K, MasterSheet!B:B, A2851, MasterSheet!D:D, B2851, MasterSheet!H:H, C2851)</f>
        <v/>
      </c>
      <c r="H2851" s="28">
        <f>G2851*D2851</f>
        <v/>
      </c>
      <c r="I2851" s="30">
        <f>SUMIFS(MasterSheet!L:L, MasterSheet!B:B, A2851, MasterSheet!D:D, B2851, MasterSheet!H:H, C2851)</f>
        <v/>
      </c>
      <c r="J2851" s="30">
        <f>I2851*D2851</f>
        <v/>
      </c>
      <c r="K2851" s="23">
        <f>UPPER(VLOOKUP(C2851,MasterSheet!H:U,14,))</f>
        <v/>
      </c>
    </row>
    <row r="2852">
      <c r="A2852" s="23" t="inlineStr">
        <is>
          <t>EED119246</t>
        </is>
      </c>
      <c r="B2852" s="32" t="n">
        <v>45926</v>
      </c>
      <c r="C2852" s="23" t="n">
        <v>310718</v>
      </c>
      <c r="D2852" s="23">
        <f>_xlfn.XLOOKUP(C2852,MasterSheet!H:H,MasterSheet!F:F)</f>
        <v/>
      </c>
      <c r="E2852" s="24">
        <f>SUMIFS(MasterSheet!J:J, MasterSheet!B:B, A2852, MasterSheet!D:D, B2852, MasterSheet!H:H, C2852)</f>
        <v/>
      </c>
      <c r="F2852" s="24">
        <f>E2852*D2852</f>
        <v/>
      </c>
      <c r="G2852" s="28">
        <f>SUMIFS(MasterSheet!K:K, MasterSheet!B:B, A2852, MasterSheet!D:D, B2852, MasterSheet!H:H, C2852)</f>
        <v/>
      </c>
      <c r="H2852" s="28">
        <f>G2852*D2852</f>
        <v/>
      </c>
      <c r="I2852" s="30">
        <f>SUMIFS(MasterSheet!L:L, MasterSheet!B:B, A2852, MasterSheet!D:D, B2852, MasterSheet!H:H, C2852)</f>
        <v/>
      </c>
      <c r="J2852" s="30">
        <f>I2852*D2852</f>
        <v/>
      </c>
      <c r="K2852" s="23">
        <f>UPPER(VLOOKUP(C2852,MasterSheet!H:U,14,))</f>
        <v/>
      </c>
    </row>
    <row r="2853">
      <c r="A2853" s="23" t="inlineStr">
        <is>
          <t>EED119246</t>
        </is>
      </c>
      <c r="B2853" s="32" t="n">
        <v>45926</v>
      </c>
      <c r="C2853" s="23" t="n">
        <v>310946</v>
      </c>
      <c r="D2853" s="23">
        <f>_xlfn.XLOOKUP(C2853,MasterSheet!H:H,MasterSheet!F:F)</f>
        <v/>
      </c>
      <c r="E2853" s="24">
        <f>SUMIFS(MasterSheet!J:J, MasterSheet!B:B, A2853, MasterSheet!D:D, B2853, MasterSheet!H:H, C2853)</f>
        <v/>
      </c>
      <c r="F2853" s="24">
        <f>E2853*D2853</f>
        <v/>
      </c>
      <c r="G2853" s="28">
        <f>SUMIFS(MasterSheet!K:K, MasterSheet!B:B, A2853, MasterSheet!D:D, B2853, MasterSheet!H:H, C2853)</f>
        <v/>
      </c>
      <c r="H2853" s="28">
        <f>G2853*D2853</f>
        <v/>
      </c>
      <c r="I2853" s="30">
        <f>SUMIFS(MasterSheet!L:L, MasterSheet!B:B, A2853, MasterSheet!D:D, B2853, MasterSheet!H:H, C2853)</f>
        <v/>
      </c>
      <c r="J2853" s="30">
        <f>I2853*D2853</f>
        <v/>
      </c>
      <c r="K2853" s="23">
        <f>UPPER(VLOOKUP(C2853,MasterSheet!H:U,14,))</f>
        <v/>
      </c>
    </row>
    <row r="2854">
      <c r="A2854" s="23" t="inlineStr">
        <is>
          <t>EED119246</t>
        </is>
      </c>
      <c r="B2854" s="32" t="n">
        <v>45926</v>
      </c>
      <c r="C2854" s="23" t="n">
        <v>311136</v>
      </c>
      <c r="D2854" s="23">
        <f>_xlfn.XLOOKUP(C2854,MasterSheet!H:H,MasterSheet!F:F)</f>
        <v/>
      </c>
      <c r="E2854" s="24">
        <f>SUMIFS(MasterSheet!J:J, MasterSheet!B:B, A2854, MasterSheet!D:D, B2854, MasterSheet!H:H, C2854)</f>
        <v/>
      </c>
      <c r="F2854" s="24">
        <f>E2854*D2854</f>
        <v/>
      </c>
      <c r="G2854" s="28">
        <f>SUMIFS(MasterSheet!K:K, MasterSheet!B:B, A2854, MasterSheet!D:D, B2854, MasterSheet!H:H, C2854)</f>
        <v/>
      </c>
      <c r="H2854" s="28">
        <f>G2854*D2854</f>
        <v/>
      </c>
      <c r="I2854" s="30">
        <f>SUMIFS(MasterSheet!L:L, MasterSheet!B:B, A2854, MasterSheet!D:D, B2854, MasterSheet!H:H, C2854)</f>
        <v/>
      </c>
      <c r="J2854" s="30">
        <f>I2854*D2854</f>
        <v/>
      </c>
      <c r="K2854" s="23">
        <f>UPPER(VLOOKUP(C2854,MasterSheet!H:U,14,))</f>
        <v/>
      </c>
    </row>
    <row r="2855">
      <c r="A2855" s="23" t="inlineStr">
        <is>
          <t>EED119246</t>
        </is>
      </c>
      <c r="B2855" s="32" t="n">
        <v>45926</v>
      </c>
      <c r="C2855" s="23" t="n">
        <v>312238</v>
      </c>
      <c r="D2855" s="23">
        <f>_xlfn.XLOOKUP(C2855,MasterSheet!H:H,MasterSheet!F:F)</f>
        <v/>
      </c>
      <c r="E2855" s="24">
        <f>SUMIFS(MasterSheet!J:J, MasterSheet!B:B, A2855, MasterSheet!D:D, B2855, MasterSheet!H:H, C2855)</f>
        <v/>
      </c>
      <c r="F2855" s="24">
        <f>E2855*D2855</f>
        <v/>
      </c>
      <c r="G2855" s="28">
        <f>SUMIFS(MasterSheet!K:K, MasterSheet!B:B, A2855, MasterSheet!D:D, B2855, MasterSheet!H:H, C2855)</f>
        <v/>
      </c>
      <c r="H2855" s="28">
        <f>G2855*D2855</f>
        <v/>
      </c>
      <c r="I2855" s="30">
        <f>SUMIFS(MasterSheet!L:L, MasterSheet!B:B, A2855, MasterSheet!D:D, B2855, MasterSheet!H:H, C2855)</f>
        <v/>
      </c>
      <c r="J2855" s="30">
        <f>I2855*D2855</f>
        <v/>
      </c>
      <c r="K2855" s="23">
        <f>UPPER(VLOOKUP(C2855,MasterSheet!H:U,14,))</f>
        <v/>
      </c>
    </row>
    <row r="2856">
      <c r="A2856" s="23" t="inlineStr">
        <is>
          <t>EED119246</t>
        </is>
      </c>
      <c r="B2856" s="32" t="n">
        <v>45926</v>
      </c>
      <c r="C2856" s="23" t="n">
        <v>317313</v>
      </c>
      <c r="D2856" s="23">
        <f>_xlfn.XLOOKUP(C2856,MasterSheet!H:H,MasterSheet!F:F)</f>
        <v/>
      </c>
      <c r="E2856" s="24">
        <f>SUMIFS(MasterSheet!J:J, MasterSheet!B:B, A2856, MasterSheet!D:D, B2856, MasterSheet!H:H, C2856)</f>
        <v/>
      </c>
      <c r="F2856" s="24">
        <f>E2856*D2856</f>
        <v/>
      </c>
      <c r="G2856" s="28">
        <f>SUMIFS(MasterSheet!K:K, MasterSheet!B:B, A2856, MasterSheet!D:D, B2856, MasterSheet!H:H, C2856)</f>
        <v/>
      </c>
      <c r="H2856" s="28">
        <f>G2856*D2856</f>
        <v/>
      </c>
      <c r="I2856" s="30">
        <f>SUMIFS(MasterSheet!L:L, MasterSheet!B:B, A2856, MasterSheet!D:D, B2856, MasterSheet!H:H, C2856)</f>
        <v/>
      </c>
      <c r="J2856" s="30">
        <f>I2856*D2856</f>
        <v/>
      </c>
      <c r="K2856" s="23">
        <f>UPPER(VLOOKUP(C2856,MasterSheet!H:U,14,))</f>
        <v/>
      </c>
    </row>
    <row r="2857">
      <c r="A2857" s="23" t="inlineStr">
        <is>
          <t>EED119246</t>
        </is>
      </c>
      <c r="B2857" s="32" t="n">
        <v>45926</v>
      </c>
      <c r="C2857" s="23" t="n">
        <v>317409</v>
      </c>
      <c r="D2857" s="23">
        <f>_xlfn.XLOOKUP(C2857,MasterSheet!H:H,MasterSheet!F:F)</f>
        <v/>
      </c>
      <c r="E2857" s="24">
        <f>SUMIFS(MasterSheet!J:J, MasterSheet!B:B, A2857, MasterSheet!D:D, B2857, MasterSheet!H:H, C2857)</f>
        <v/>
      </c>
      <c r="F2857" s="24">
        <f>E2857*D2857</f>
        <v/>
      </c>
      <c r="G2857" s="28">
        <f>SUMIFS(MasterSheet!K:K, MasterSheet!B:B, A2857, MasterSheet!D:D, B2857, MasterSheet!H:H, C2857)</f>
        <v/>
      </c>
      <c r="H2857" s="28">
        <f>G2857*D2857</f>
        <v/>
      </c>
      <c r="I2857" s="30">
        <f>SUMIFS(MasterSheet!L:L, MasterSheet!B:B, A2857, MasterSheet!D:D, B2857, MasterSheet!H:H, C2857)</f>
        <v/>
      </c>
      <c r="J2857" s="30">
        <f>I2857*D2857</f>
        <v/>
      </c>
      <c r="K2857" s="23">
        <f>UPPER(VLOOKUP(C2857,MasterSheet!H:U,14,))</f>
        <v/>
      </c>
    </row>
    <row r="2858">
      <c r="A2858" s="23" t="inlineStr">
        <is>
          <t>EED119246</t>
        </is>
      </c>
      <c r="B2858" s="32" t="n">
        <v>45926</v>
      </c>
      <c r="C2858" s="23" t="n">
        <v>323512</v>
      </c>
      <c r="D2858" s="23">
        <f>_xlfn.XLOOKUP(C2858,MasterSheet!H:H,MasterSheet!F:F)</f>
        <v/>
      </c>
      <c r="E2858" s="24">
        <f>SUMIFS(MasterSheet!J:J, MasterSheet!B:B, A2858, MasterSheet!D:D, B2858, MasterSheet!H:H, C2858)</f>
        <v/>
      </c>
      <c r="F2858" s="24">
        <f>E2858*D2858</f>
        <v/>
      </c>
      <c r="G2858" s="28">
        <f>SUMIFS(MasterSheet!K:K, MasterSheet!B:B, A2858, MasterSheet!D:D, B2858, MasterSheet!H:H, C2858)</f>
        <v/>
      </c>
      <c r="H2858" s="28">
        <f>G2858*D2858</f>
        <v/>
      </c>
      <c r="I2858" s="30">
        <f>SUMIFS(MasterSheet!L:L, MasterSheet!B:B, A2858, MasterSheet!D:D, B2858, MasterSheet!H:H, C2858)</f>
        <v/>
      </c>
      <c r="J2858" s="30">
        <f>I2858*D2858</f>
        <v/>
      </c>
      <c r="K2858" s="23">
        <f>UPPER(VLOOKUP(C2858,MasterSheet!H:U,14,))</f>
        <v/>
      </c>
    </row>
    <row r="2859">
      <c r="A2859" s="23" t="inlineStr">
        <is>
          <t>EED119246</t>
        </is>
      </c>
      <c r="B2859" s="32" t="n">
        <v>45926</v>
      </c>
      <c r="C2859" s="23" t="n">
        <v>324206</v>
      </c>
      <c r="D2859" s="23">
        <f>_xlfn.XLOOKUP(C2859,MasterSheet!H:H,MasterSheet!F:F)</f>
        <v/>
      </c>
      <c r="E2859" s="24">
        <f>SUMIFS(MasterSheet!J:J, MasterSheet!B:B, A2859, MasterSheet!D:D, B2859, MasterSheet!H:H, C2859)</f>
        <v/>
      </c>
      <c r="F2859" s="24">
        <f>E2859*D2859</f>
        <v/>
      </c>
      <c r="G2859" s="28">
        <f>SUMIFS(MasterSheet!K:K, MasterSheet!B:B, A2859, MasterSheet!D:D, B2859, MasterSheet!H:H, C2859)</f>
        <v/>
      </c>
      <c r="H2859" s="28">
        <f>G2859*D2859</f>
        <v/>
      </c>
      <c r="I2859" s="30">
        <f>SUMIFS(MasterSheet!L:L, MasterSheet!B:B, A2859, MasterSheet!D:D, B2859, MasterSheet!H:H, C2859)</f>
        <v/>
      </c>
      <c r="J2859" s="30">
        <f>I2859*D2859</f>
        <v/>
      </c>
      <c r="K2859" s="23">
        <f>UPPER(VLOOKUP(C2859,MasterSheet!H:U,14,))</f>
        <v/>
      </c>
    </row>
    <row r="2860">
      <c r="A2860" s="23" t="inlineStr">
        <is>
          <t>EED119246</t>
        </is>
      </c>
      <c r="B2860" s="32" t="n">
        <v>45926</v>
      </c>
      <c r="C2860" s="23" t="n">
        <v>327005</v>
      </c>
      <c r="D2860" s="23">
        <f>_xlfn.XLOOKUP(C2860,MasterSheet!H:H,MasterSheet!F:F)</f>
        <v/>
      </c>
      <c r="E2860" s="24">
        <f>SUMIFS(MasterSheet!J:J, MasterSheet!B:B, A2860, MasterSheet!D:D, B2860, MasterSheet!H:H, C2860)</f>
        <v/>
      </c>
      <c r="F2860" s="24">
        <f>E2860*D2860</f>
        <v/>
      </c>
      <c r="G2860" s="28">
        <f>SUMIFS(MasterSheet!K:K, MasterSheet!B:B, A2860, MasterSheet!D:D, B2860, MasterSheet!H:H, C2860)</f>
        <v/>
      </c>
      <c r="H2860" s="28">
        <f>G2860*D2860</f>
        <v/>
      </c>
      <c r="I2860" s="30">
        <f>SUMIFS(MasterSheet!L:L, MasterSheet!B:B, A2860, MasterSheet!D:D, B2860, MasterSheet!H:H, C2860)</f>
        <v/>
      </c>
      <c r="J2860" s="30">
        <f>I2860*D2860</f>
        <v/>
      </c>
      <c r="K2860" s="23">
        <f>UPPER(VLOOKUP(C2860,MasterSheet!H:U,14,))</f>
        <v/>
      </c>
    </row>
    <row r="2861">
      <c r="A2861" s="23" t="inlineStr">
        <is>
          <t>EED119246</t>
        </is>
      </c>
      <c r="B2861" s="32" t="n">
        <v>45926</v>
      </c>
      <c r="C2861" s="23" t="n">
        <v>328114</v>
      </c>
      <c r="D2861" s="23">
        <f>_xlfn.XLOOKUP(C2861,MasterSheet!H:H,MasterSheet!F:F)</f>
        <v/>
      </c>
      <c r="E2861" s="24">
        <f>SUMIFS(MasterSheet!J:J, MasterSheet!B:B, A2861, MasterSheet!D:D, B2861, MasterSheet!H:H, C2861)</f>
        <v/>
      </c>
      <c r="F2861" s="24">
        <f>E2861*D2861</f>
        <v/>
      </c>
      <c r="G2861" s="28">
        <f>SUMIFS(MasterSheet!K:K, MasterSheet!B:B, A2861, MasterSheet!D:D, B2861, MasterSheet!H:H, C2861)</f>
        <v/>
      </c>
      <c r="H2861" s="28">
        <f>G2861*D2861</f>
        <v/>
      </c>
      <c r="I2861" s="30">
        <f>SUMIFS(MasterSheet!L:L, MasterSheet!B:B, A2861, MasterSheet!D:D, B2861, MasterSheet!H:H, C2861)</f>
        <v/>
      </c>
      <c r="J2861" s="30">
        <f>I2861*D2861</f>
        <v/>
      </c>
      <c r="K2861" s="23">
        <f>UPPER(VLOOKUP(C2861,MasterSheet!H:U,14,))</f>
        <v/>
      </c>
    </row>
    <row r="2862">
      <c r="A2862" s="23" t="inlineStr">
        <is>
          <t>EED119246</t>
        </is>
      </c>
      <c r="B2862" s="32" t="n">
        <v>45926</v>
      </c>
      <c r="C2862" s="23" t="n">
        <v>329918</v>
      </c>
      <c r="D2862" s="23">
        <f>_xlfn.XLOOKUP(C2862,MasterSheet!H:H,MasterSheet!F:F)</f>
        <v/>
      </c>
      <c r="E2862" s="24">
        <f>SUMIFS(MasterSheet!J:J, MasterSheet!B:B, A2862, MasterSheet!D:D, B2862, MasterSheet!H:H, C2862)</f>
        <v/>
      </c>
      <c r="F2862" s="24">
        <f>E2862*D2862</f>
        <v/>
      </c>
      <c r="G2862" s="28">
        <f>SUMIFS(MasterSheet!K:K, MasterSheet!B:B, A2862, MasterSheet!D:D, B2862, MasterSheet!H:H, C2862)</f>
        <v/>
      </c>
      <c r="H2862" s="28">
        <f>G2862*D2862</f>
        <v/>
      </c>
      <c r="I2862" s="30">
        <f>SUMIFS(MasterSheet!L:L, MasterSheet!B:B, A2862, MasterSheet!D:D, B2862, MasterSheet!H:H, C2862)</f>
        <v/>
      </c>
      <c r="J2862" s="30">
        <f>I2862*D2862</f>
        <v/>
      </c>
      <c r="K2862" s="23">
        <f>UPPER(VLOOKUP(C2862,MasterSheet!H:U,14,))</f>
        <v/>
      </c>
    </row>
    <row r="2863">
      <c r="A2863" s="23" t="inlineStr">
        <is>
          <t>EED119246</t>
        </is>
      </c>
      <c r="B2863" s="32" t="n">
        <v>45926</v>
      </c>
      <c r="C2863" s="23" t="n">
        <v>330610</v>
      </c>
      <c r="D2863" s="23">
        <f>_xlfn.XLOOKUP(C2863,MasterSheet!H:H,MasterSheet!F:F)</f>
        <v/>
      </c>
      <c r="E2863" s="24">
        <f>SUMIFS(MasterSheet!J:J, MasterSheet!B:B, A2863, MasterSheet!D:D, B2863, MasterSheet!H:H, C2863)</f>
        <v/>
      </c>
      <c r="F2863" s="24">
        <f>E2863*D2863</f>
        <v/>
      </c>
      <c r="G2863" s="28">
        <f>SUMIFS(MasterSheet!K:K, MasterSheet!B:B, A2863, MasterSheet!D:D, B2863, MasterSheet!H:H, C2863)</f>
        <v/>
      </c>
      <c r="H2863" s="28">
        <f>G2863*D2863</f>
        <v/>
      </c>
      <c r="I2863" s="30">
        <f>SUMIFS(MasterSheet!L:L, MasterSheet!B:B, A2863, MasterSheet!D:D, B2863, MasterSheet!H:H, C2863)</f>
        <v/>
      </c>
      <c r="J2863" s="30">
        <f>I2863*D2863</f>
        <v/>
      </c>
      <c r="K2863" s="23">
        <f>UPPER(VLOOKUP(C2863,MasterSheet!H:U,14,))</f>
        <v/>
      </c>
    </row>
    <row r="2864">
      <c r="A2864" s="23" t="inlineStr">
        <is>
          <t>EED119246</t>
        </is>
      </c>
      <c r="B2864" s="32" t="n">
        <v>45926</v>
      </c>
      <c r="C2864" s="23" t="n">
        <v>330706</v>
      </c>
      <c r="D2864" s="23">
        <f>_xlfn.XLOOKUP(C2864,MasterSheet!H:H,MasterSheet!F:F)</f>
        <v/>
      </c>
      <c r="E2864" s="24">
        <f>SUMIFS(MasterSheet!J:J, MasterSheet!B:B, A2864, MasterSheet!D:D, B2864, MasterSheet!H:H, C2864)</f>
        <v/>
      </c>
      <c r="F2864" s="24">
        <f>E2864*D2864</f>
        <v/>
      </c>
      <c r="G2864" s="28">
        <f>SUMIFS(MasterSheet!K:K, MasterSheet!B:B, A2864, MasterSheet!D:D, B2864, MasterSheet!H:H, C2864)</f>
        <v/>
      </c>
      <c r="H2864" s="28">
        <f>G2864*D2864</f>
        <v/>
      </c>
      <c r="I2864" s="30">
        <f>SUMIFS(MasterSheet!L:L, MasterSheet!B:B, A2864, MasterSheet!D:D, B2864, MasterSheet!H:H, C2864)</f>
        <v/>
      </c>
      <c r="J2864" s="30">
        <f>I2864*D2864</f>
        <v/>
      </c>
      <c r="K2864" s="23">
        <f>UPPER(VLOOKUP(C2864,MasterSheet!H:U,14,))</f>
        <v/>
      </c>
    </row>
    <row r="2865">
      <c r="A2865" s="23" t="inlineStr">
        <is>
          <t>EED119246</t>
        </is>
      </c>
      <c r="B2865" s="32" t="n">
        <v>45926</v>
      </c>
      <c r="C2865" s="23" t="n">
        <v>333648</v>
      </c>
      <c r="D2865" s="23">
        <f>_xlfn.XLOOKUP(C2865,MasterSheet!H:H,MasterSheet!F:F)</f>
        <v/>
      </c>
      <c r="E2865" s="24">
        <f>SUMIFS(MasterSheet!J:J, MasterSheet!B:B, A2865, MasterSheet!D:D, B2865, MasterSheet!H:H, C2865)</f>
        <v/>
      </c>
      <c r="F2865" s="24">
        <f>E2865*D2865</f>
        <v/>
      </c>
      <c r="G2865" s="28">
        <f>SUMIFS(MasterSheet!K:K, MasterSheet!B:B, A2865, MasterSheet!D:D, B2865, MasterSheet!H:H, C2865)</f>
        <v/>
      </c>
      <c r="H2865" s="28">
        <f>G2865*D2865</f>
        <v/>
      </c>
      <c r="I2865" s="30">
        <f>SUMIFS(MasterSheet!L:L, MasterSheet!B:B, A2865, MasterSheet!D:D, B2865, MasterSheet!H:H, C2865)</f>
        <v/>
      </c>
      <c r="J2865" s="30">
        <f>I2865*D2865</f>
        <v/>
      </c>
      <c r="K2865" s="23">
        <f>UPPER(VLOOKUP(C2865,MasterSheet!H:U,14,))</f>
        <v/>
      </c>
    </row>
    <row r="2866">
      <c r="A2866" s="23" t="inlineStr">
        <is>
          <t>EED119246</t>
        </is>
      </c>
      <c r="B2866" s="32" t="n">
        <v>45926</v>
      </c>
      <c r="C2866" s="23" t="n">
        <v>334114</v>
      </c>
      <c r="D2866" s="23">
        <f>_xlfn.XLOOKUP(C2866,MasterSheet!H:H,MasterSheet!F:F)</f>
        <v/>
      </c>
      <c r="E2866" s="24">
        <f>SUMIFS(MasterSheet!J:J, MasterSheet!B:B, A2866, MasterSheet!D:D, B2866, MasterSheet!H:H, C2866)</f>
        <v/>
      </c>
      <c r="F2866" s="24">
        <f>E2866*D2866</f>
        <v/>
      </c>
      <c r="G2866" s="28">
        <f>SUMIFS(MasterSheet!K:K, MasterSheet!B:B, A2866, MasterSheet!D:D, B2866, MasterSheet!H:H, C2866)</f>
        <v/>
      </c>
      <c r="H2866" s="28">
        <f>G2866*D2866</f>
        <v/>
      </c>
      <c r="I2866" s="30">
        <f>SUMIFS(MasterSheet!L:L, MasterSheet!B:B, A2866, MasterSheet!D:D, B2866, MasterSheet!H:H, C2866)</f>
        <v/>
      </c>
      <c r="J2866" s="30">
        <f>I2866*D2866</f>
        <v/>
      </c>
      <c r="K2866" s="23">
        <f>UPPER(VLOOKUP(C2866,MasterSheet!H:U,14,))</f>
        <v/>
      </c>
    </row>
    <row r="2867">
      <c r="A2867" s="23" t="inlineStr">
        <is>
          <t>EED119246</t>
        </is>
      </c>
      <c r="B2867" s="32" t="n">
        <v>45926</v>
      </c>
      <c r="C2867" s="23" t="n">
        <v>336220</v>
      </c>
      <c r="D2867" s="23">
        <f>_xlfn.XLOOKUP(C2867,MasterSheet!H:H,MasterSheet!F:F)</f>
        <v/>
      </c>
      <c r="E2867" s="24">
        <f>SUMIFS(MasterSheet!J:J, MasterSheet!B:B, A2867, MasterSheet!D:D, B2867, MasterSheet!H:H, C2867)</f>
        <v/>
      </c>
      <c r="F2867" s="24">
        <f>E2867*D2867</f>
        <v/>
      </c>
      <c r="G2867" s="28">
        <f>SUMIFS(MasterSheet!K:K, MasterSheet!B:B, A2867, MasterSheet!D:D, B2867, MasterSheet!H:H, C2867)</f>
        <v/>
      </c>
      <c r="H2867" s="28">
        <f>G2867*D2867</f>
        <v/>
      </c>
      <c r="I2867" s="30">
        <f>SUMIFS(MasterSheet!L:L, MasterSheet!B:B, A2867, MasterSheet!D:D, B2867, MasterSheet!H:H, C2867)</f>
        <v/>
      </c>
      <c r="J2867" s="30">
        <f>I2867*D2867</f>
        <v/>
      </c>
      <c r="K2867" s="23">
        <f>UPPER(VLOOKUP(C2867,MasterSheet!H:U,14,))</f>
        <v/>
      </c>
    </row>
    <row r="2868">
      <c r="A2868" s="23" t="inlineStr">
        <is>
          <t>EED119246</t>
        </is>
      </c>
      <c r="B2868" s="32" t="n">
        <v>45926</v>
      </c>
      <c r="C2868" s="23" t="n">
        <v>343513</v>
      </c>
      <c r="D2868" s="23">
        <f>_xlfn.XLOOKUP(C2868,MasterSheet!H:H,MasterSheet!F:F)</f>
        <v/>
      </c>
      <c r="E2868" s="24">
        <f>SUMIFS(MasterSheet!J:J, MasterSheet!B:B, A2868, MasterSheet!D:D, B2868, MasterSheet!H:H, C2868)</f>
        <v/>
      </c>
      <c r="F2868" s="24">
        <f>E2868*D2868</f>
        <v/>
      </c>
      <c r="G2868" s="28">
        <f>SUMIFS(MasterSheet!K:K, MasterSheet!B:B, A2868, MasterSheet!D:D, B2868, MasterSheet!H:H, C2868)</f>
        <v/>
      </c>
      <c r="H2868" s="28">
        <f>G2868*D2868</f>
        <v/>
      </c>
      <c r="I2868" s="30">
        <f>SUMIFS(MasterSheet!L:L, MasterSheet!B:B, A2868, MasterSheet!D:D, B2868, MasterSheet!H:H, C2868)</f>
        <v/>
      </c>
      <c r="J2868" s="30">
        <f>I2868*D2868</f>
        <v/>
      </c>
      <c r="K2868" s="23">
        <f>UPPER(VLOOKUP(C2868,MasterSheet!H:U,14,))</f>
        <v/>
      </c>
    </row>
    <row r="2869">
      <c r="A2869" s="23" t="inlineStr">
        <is>
          <t>EED119246</t>
        </is>
      </c>
      <c r="B2869" s="32" t="n">
        <v>45926</v>
      </c>
      <c r="C2869" s="23" t="n">
        <v>344703</v>
      </c>
      <c r="D2869" s="23">
        <f>_xlfn.XLOOKUP(C2869,MasterSheet!H:H,MasterSheet!F:F)</f>
        <v/>
      </c>
      <c r="E2869" s="24">
        <f>SUMIFS(MasterSheet!J:J, MasterSheet!B:B, A2869, MasterSheet!D:D, B2869, MasterSheet!H:H, C2869)</f>
        <v/>
      </c>
      <c r="F2869" s="24">
        <f>E2869*D2869</f>
        <v/>
      </c>
      <c r="G2869" s="28">
        <f>SUMIFS(MasterSheet!K:K, MasterSheet!B:B, A2869, MasterSheet!D:D, B2869, MasterSheet!H:H, C2869)</f>
        <v/>
      </c>
      <c r="H2869" s="28">
        <f>G2869*D2869</f>
        <v/>
      </c>
      <c r="I2869" s="30">
        <f>SUMIFS(MasterSheet!L:L, MasterSheet!B:B, A2869, MasterSheet!D:D, B2869, MasterSheet!H:H, C2869)</f>
        <v/>
      </c>
      <c r="J2869" s="30">
        <f>I2869*D2869</f>
        <v/>
      </c>
      <c r="K2869" s="23">
        <f>UPPER(VLOOKUP(C2869,MasterSheet!H:U,14,))</f>
        <v/>
      </c>
    </row>
    <row r="2870">
      <c r="A2870" s="23" t="inlineStr">
        <is>
          <t>EED119246</t>
        </is>
      </c>
      <c r="B2870" s="32" t="n">
        <v>45926</v>
      </c>
      <c r="C2870" s="23" t="n">
        <v>344813</v>
      </c>
      <c r="D2870" s="23">
        <f>_xlfn.XLOOKUP(C2870,MasterSheet!H:H,MasterSheet!F:F)</f>
        <v/>
      </c>
      <c r="E2870" s="24">
        <f>SUMIFS(MasterSheet!J:J, MasterSheet!B:B, A2870, MasterSheet!D:D, B2870, MasterSheet!H:H, C2870)</f>
        <v/>
      </c>
      <c r="F2870" s="24">
        <f>E2870*D2870</f>
        <v/>
      </c>
      <c r="G2870" s="28">
        <f>SUMIFS(MasterSheet!K:K, MasterSheet!B:B, A2870, MasterSheet!D:D, B2870, MasterSheet!H:H, C2870)</f>
        <v/>
      </c>
      <c r="H2870" s="28">
        <f>G2870*D2870</f>
        <v/>
      </c>
      <c r="I2870" s="30">
        <f>SUMIFS(MasterSheet!L:L, MasterSheet!B:B, A2870, MasterSheet!D:D, B2870, MasterSheet!H:H, C2870)</f>
        <v/>
      </c>
      <c r="J2870" s="30">
        <f>I2870*D2870</f>
        <v/>
      </c>
      <c r="K2870" s="23">
        <f>UPPER(VLOOKUP(C2870,MasterSheet!H:U,14,))</f>
        <v/>
      </c>
    </row>
    <row r="2871">
      <c r="A2871" s="23" t="inlineStr">
        <is>
          <t>EED119246</t>
        </is>
      </c>
      <c r="B2871" s="32" t="n">
        <v>45926</v>
      </c>
      <c r="C2871" s="23" t="n">
        <v>344846</v>
      </c>
      <c r="D2871" s="23">
        <f>_xlfn.XLOOKUP(C2871,MasterSheet!H:H,MasterSheet!F:F)</f>
        <v/>
      </c>
      <c r="E2871" s="24">
        <f>SUMIFS(MasterSheet!J:J, MasterSheet!B:B, A2871, MasterSheet!D:D, B2871, MasterSheet!H:H, C2871)</f>
        <v/>
      </c>
      <c r="F2871" s="24">
        <f>E2871*D2871</f>
        <v/>
      </c>
      <c r="G2871" s="28">
        <f>SUMIFS(MasterSheet!K:K, MasterSheet!B:B, A2871, MasterSheet!D:D, B2871, MasterSheet!H:H, C2871)</f>
        <v/>
      </c>
      <c r="H2871" s="28">
        <f>G2871*D2871</f>
        <v/>
      </c>
      <c r="I2871" s="30">
        <f>SUMIFS(MasterSheet!L:L, MasterSheet!B:B, A2871, MasterSheet!D:D, B2871, MasterSheet!H:H, C2871)</f>
        <v/>
      </c>
      <c r="J2871" s="30">
        <f>I2871*D2871</f>
        <v/>
      </c>
      <c r="K2871" s="23">
        <f>UPPER(VLOOKUP(C2871,MasterSheet!H:U,14,))</f>
        <v/>
      </c>
    </row>
    <row r="2872">
      <c r="A2872" s="23" t="inlineStr">
        <is>
          <t>EED119246</t>
        </is>
      </c>
      <c r="B2872" s="32" t="n">
        <v>45926</v>
      </c>
      <c r="C2872" s="23" t="n">
        <v>345013</v>
      </c>
      <c r="D2872" s="23">
        <f>_xlfn.XLOOKUP(C2872,MasterSheet!H:H,MasterSheet!F:F)</f>
        <v/>
      </c>
      <c r="E2872" s="24">
        <f>SUMIFS(MasterSheet!J:J, MasterSheet!B:B, A2872, MasterSheet!D:D, B2872, MasterSheet!H:H, C2872)</f>
        <v/>
      </c>
      <c r="F2872" s="24">
        <f>E2872*D2872</f>
        <v/>
      </c>
      <c r="G2872" s="28">
        <f>SUMIFS(MasterSheet!K:K, MasterSheet!B:B, A2872, MasterSheet!D:D, B2872, MasterSheet!H:H, C2872)</f>
        <v/>
      </c>
      <c r="H2872" s="28">
        <f>G2872*D2872</f>
        <v/>
      </c>
      <c r="I2872" s="30">
        <f>SUMIFS(MasterSheet!L:L, MasterSheet!B:B, A2872, MasterSheet!D:D, B2872, MasterSheet!H:H, C2872)</f>
        <v/>
      </c>
      <c r="J2872" s="30">
        <f>I2872*D2872</f>
        <v/>
      </c>
      <c r="K2872" s="23">
        <f>UPPER(VLOOKUP(C2872,MasterSheet!H:U,14,))</f>
        <v/>
      </c>
    </row>
    <row r="2873">
      <c r="A2873" s="23" t="inlineStr">
        <is>
          <t>EED119246</t>
        </is>
      </c>
      <c r="B2873" s="32" t="n">
        <v>45926</v>
      </c>
      <c r="C2873" s="23" t="n">
        <v>345044</v>
      </c>
      <c r="D2873" s="23">
        <f>_xlfn.XLOOKUP(C2873,MasterSheet!H:H,MasterSheet!F:F)</f>
        <v/>
      </c>
      <c r="E2873" s="24">
        <f>SUMIFS(MasterSheet!J:J, MasterSheet!B:B, A2873, MasterSheet!D:D, B2873, MasterSheet!H:H, C2873)</f>
        <v/>
      </c>
      <c r="F2873" s="24">
        <f>E2873*D2873</f>
        <v/>
      </c>
      <c r="G2873" s="28">
        <f>SUMIFS(MasterSheet!K:K, MasterSheet!B:B, A2873, MasterSheet!D:D, B2873, MasterSheet!H:H, C2873)</f>
        <v/>
      </c>
      <c r="H2873" s="28">
        <f>G2873*D2873</f>
        <v/>
      </c>
      <c r="I2873" s="30">
        <f>SUMIFS(MasterSheet!L:L, MasterSheet!B:B, A2873, MasterSheet!D:D, B2873, MasterSheet!H:H, C2873)</f>
        <v/>
      </c>
      <c r="J2873" s="30">
        <f>I2873*D2873</f>
        <v/>
      </c>
      <c r="K2873" s="23">
        <f>UPPER(VLOOKUP(C2873,MasterSheet!H:U,14,))</f>
        <v/>
      </c>
    </row>
    <row r="2874">
      <c r="A2874" s="23" t="inlineStr">
        <is>
          <t>EED119246</t>
        </is>
      </c>
      <c r="B2874" s="32" t="n">
        <v>45926</v>
      </c>
      <c r="C2874" s="23" t="n">
        <v>347318</v>
      </c>
      <c r="D2874" s="23">
        <f>_xlfn.XLOOKUP(C2874,MasterSheet!H:H,MasterSheet!F:F)</f>
        <v/>
      </c>
      <c r="E2874" s="24">
        <f>SUMIFS(MasterSheet!J:J, MasterSheet!B:B, A2874, MasterSheet!D:D, B2874, MasterSheet!H:H, C2874)</f>
        <v/>
      </c>
      <c r="F2874" s="24">
        <f>E2874*D2874</f>
        <v/>
      </c>
      <c r="G2874" s="28">
        <f>SUMIFS(MasterSheet!K:K, MasterSheet!B:B, A2874, MasterSheet!D:D, B2874, MasterSheet!H:H, C2874)</f>
        <v/>
      </c>
      <c r="H2874" s="28">
        <f>G2874*D2874</f>
        <v/>
      </c>
      <c r="I2874" s="30">
        <f>SUMIFS(MasterSheet!L:L, MasterSheet!B:B, A2874, MasterSheet!D:D, B2874, MasterSheet!H:H, C2874)</f>
        <v/>
      </c>
      <c r="J2874" s="30">
        <f>I2874*D2874</f>
        <v/>
      </c>
      <c r="K2874" s="23">
        <f>UPPER(VLOOKUP(C2874,MasterSheet!H:U,14,))</f>
        <v/>
      </c>
    </row>
    <row r="2875">
      <c r="A2875" s="23" t="inlineStr">
        <is>
          <t>EED119246</t>
        </is>
      </c>
      <c r="B2875" s="32" t="n">
        <v>45926</v>
      </c>
      <c r="C2875" s="23" t="n">
        <v>351729</v>
      </c>
      <c r="D2875" s="23">
        <f>_xlfn.XLOOKUP(C2875,MasterSheet!H:H,MasterSheet!F:F)</f>
        <v/>
      </c>
      <c r="E2875" s="24">
        <f>SUMIFS(MasterSheet!J:J, MasterSheet!B:B, A2875, MasterSheet!D:D, B2875, MasterSheet!H:H, C2875)</f>
        <v/>
      </c>
      <c r="F2875" s="24">
        <f>E2875*D2875</f>
        <v/>
      </c>
      <c r="G2875" s="28">
        <f>SUMIFS(MasterSheet!K:K, MasterSheet!B:B, A2875, MasterSheet!D:D, B2875, MasterSheet!H:H, C2875)</f>
        <v/>
      </c>
      <c r="H2875" s="28">
        <f>G2875*D2875</f>
        <v/>
      </c>
      <c r="I2875" s="30">
        <f>SUMIFS(MasterSheet!L:L, MasterSheet!B:B, A2875, MasterSheet!D:D, B2875, MasterSheet!H:H, C2875)</f>
        <v/>
      </c>
      <c r="J2875" s="30">
        <f>I2875*D2875</f>
        <v/>
      </c>
      <c r="K2875" s="23">
        <f>UPPER(VLOOKUP(C2875,MasterSheet!H:U,14,))</f>
        <v/>
      </c>
    </row>
    <row r="2876">
      <c r="A2876" s="23" t="inlineStr">
        <is>
          <t>EED119246</t>
        </is>
      </c>
      <c r="B2876" s="32" t="n">
        <v>45926</v>
      </c>
      <c r="C2876" s="23" t="n">
        <v>353606</v>
      </c>
      <c r="D2876" s="23">
        <f>_xlfn.XLOOKUP(C2876,MasterSheet!H:H,MasterSheet!F:F)</f>
        <v/>
      </c>
      <c r="E2876" s="24">
        <f>SUMIFS(MasterSheet!J:J, MasterSheet!B:B, A2876, MasterSheet!D:D, B2876, MasterSheet!H:H, C2876)</f>
        <v/>
      </c>
      <c r="F2876" s="24">
        <f>E2876*D2876</f>
        <v/>
      </c>
      <c r="G2876" s="28">
        <f>SUMIFS(MasterSheet!K:K, MasterSheet!B:B, A2876, MasterSheet!D:D, B2876, MasterSheet!H:H, C2876)</f>
        <v/>
      </c>
      <c r="H2876" s="28">
        <f>G2876*D2876</f>
        <v/>
      </c>
      <c r="I2876" s="30">
        <f>SUMIFS(MasterSheet!L:L, MasterSheet!B:B, A2876, MasterSheet!D:D, B2876, MasterSheet!H:H, C2876)</f>
        <v/>
      </c>
      <c r="J2876" s="30">
        <f>I2876*D2876</f>
        <v/>
      </c>
      <c r="K2876" s="23">
        <f>UPPER(VLOOKUP(C2876,MasterSheet!H:U,14,))</f>
        <v/>
      </c>
    </row>
    <row r="2877">
      <c r="A2877" s="23" t="inlineStr">
        <is>
          <t>EED119246</t>
        </is>
      </c>
      <c r="B2877" s="32" t="n">
        <v>45926</v>
      </c>
      <c r="C2877" s="23" t="n">
        <v>353726</v>
      </c>
      <c r="D2877" s="23">
        <f>_xlfn.XLOOKUP(C2877,MasterSheet!H:H,MasterSheet!F:F)</f>
        <v/>
      </c>
      <c r="E2877" s="24">
        <f>SUMIFS(MasterSheet!J:J, MasterSheet!B:B, A2877, MasterSheet!D:D, B2877, MasterSheet!H:H, C2877)</f>
        <v/>
      </c>
      <c r="F2877" s="24">
        <f>E2877*D2877</f>
        <v/>
      </c>
      <c r="G2877" s="28">
        <f>SUMIFS(MasterSheet!K:K, MasterSheet!B:B, A2877, MasterSheet!D:D, B2877, MasterSheet!H:H, C2877)</f>
        <v/>
      </c>
      <c r="H2877" s="28">
        <f>G2877*D2877</f>
        <v/>
      </c>
      <c r="I2877" s="30">
        <f>SUMIFS(MasterSheet!L:L, MasterSheet!B:B, A2877, MasterSheet!D:D, B2877, MasterSheet!H:H, C2877)</f>
        <v/>
      </c>
      <c r="J2877" s="30">
        <f>I2877*D2877</f>
        <v/>
      </c>
      <c r="K2877" s="23">
        <f>UPPER(VLOOKUP(C2877,MasterSheet!H:U,14,))</f>
        <v/>
      </c>
    </row>
    <row r="2878">
      <c r="A2878" s="23" t="inlineStr">
        <is>
          <t>EED119246</t>
        </is>
      </c>
      <c r="B2878" s="32" t="n">
        <v>45926</v>
      </c>
      <c r="C2878" s="23" t="n">
        <v>356110</v>
      </c>
      <c r="D2878" s="23">
        <f>_xlfn.XLOOKUP(C2878,MasterSheet!H:H,MasterSheet!F:F)</f>
        <v/>
      </c>
      <c r="E2878" s="24">
        <f>SUMIFS(MasterSheet!J:J, MasterSheet!B:B, A2878, MasterSheet!D:D, B2878, MasterSheet!H:H, C2878)</f>
        <v/>
      </c>
      <c r="F2878" s="24">
        <f>E2878*D2878</f>
        <v/>
      </c>
      <c r="G2878" s="28">
        <f>SUMIFS(MasterSheet!K:K, MasterSheet!B:B, A2878, MasterSheet!D:D, B2878, MasterSheet!H:H, C2878)</f>
        <v/>
      </c>
      <c r="H2878" s="28">
        <f>G2878*D2878</f>
        <v/>
      </c>
      <c r="I2878" s="30">
        <f>SUMIFS(MasterSheet!L:L, MasterSheet!B:B, A2878, MasterSheet!D:D, B2878, MasterSheet!H:H, C2878)</f>
        <v/>
      </c>
      <c r="J2878" s="30">
        <f>I2878*D2878</f>
        <v/>
      </c>
      <c r="K2878" s="23">
        <f>UPPER(VLOOKUP(C2878,MasterSheet!H:U,14,))</f>
        <v/>
      </c>
    </row>
    <row r="2879">
      <c r="A2879" s="23" t="inlineStr">
        <is>
          <t>EED119246</t>
        </is>
      </c>
      <c r="B2879" s="32" t="n">
        <v>45926</v>
      </c>
      <c r="C2879" s="23" t="n">
        <v>356422</v>
      </c>
      <c r="D2879" s="23">
        <f>_xlfn.XLOOKUP(C2879,MasterSheet!H:H,MasterSheet!F:F)</f>
        <v/>
      </c>
      <c r="E2879" s="24">
        <f>SUMIFS(MasterSheet!J:J, MasterSheet!B:B, A2879, MasterSheet!D:D, B2879, MasterSheet!H:H, C2879)</f>
        <v/>
      </c>
      <c r="F2879" s="24">
        <f>E2879*D2879</f>
        <v/>
      </c>
      <c r="G2879" s="28">
        <f>SUMIFS(MasterSheet!K:K, MasterSheet!B:B, A2879, MasterSheet!D:D, B2879, MasterSheet!H:H, C2879)</f>
        <v/>
      </c>
      <c r="H2879" s="28">
        <f>G2879*D2879</f>
        <v/>
      </c>
      <c r="I2879" s="30">
        <f>SUMIFS(MasterSheet!L:L, MasterSheet!B:B, A2879, MasterSheet!D:D, B2879, MasterSheet!H:H, C2879)</f>
        <v/>
      </c>
      <c r="J2879" s="30">
        <f>I2879*D2879</f>
        <v/>
      </c>
      <c r="K2879" s="23">
        <f>UPPER(VLOOKUP(C2879,MasterSheet!H:U,14,))</f>
        <v/>
      </c>
    </row>
    <row r="2880">
      <c r="A2880" s="23" t="inlineStr">
        <is>
          <t>EED119246</t>
        </is>
      </c>
      <c r="B2880" s="32" t="n">
        <v>45926</v>
      </c>
      <c r="C2880" s="23" t="n">
        <v>357415</v>
      </c>
      <c r="D2880" s="23">
        <f>_xlfn.XLOOKUP(C2880,MasterSheet!H:H,MasterSheet!F:F)</f>
        <v/>
      </c>
      <c r="E2880" s="24">
        <f>SUMIFS(MasterSheet!J:J, MasterSheet!B:B, A2880, MasterSheet!D:D, B2880, MasterSheet!H:H, C2880)</f>
        <v/>
      </c>
      <c r="F2880" s="24">
        <f>E2880*D2880</f>
        <v/>
      </c>
      <c r="G2880" s="28">
        <f>SUMIFS(MasterSheet!K:K, MasterSheet!B:B, A2880, MasterSheet!D:D, B2880, MasterSheet!H:H, C2880)</f>
        <v/>
      </c>
      <c r="H2880" s="28">
        <f>G2880*D2880</f>
        <v/>
      </c>
      <c r="I2880" s="30">
        <f>SUMIFS(MasterSheet!L:L, MasterSheet!B:B, A2880, MasterSheet!D:D, B2880, MasterSheet!H:H, C2880)</f>
        <v/>
      </c>
      <c r="J2880" s="30">
        <f>I2880*D2880</f>
        <v/>
      </c>
      <c r="K2880" s="23">
        <f>UPPER(VLOOKUP(C2880,MasterSheet!H:U,14,))</f>
        <v/>
      </c>
    </row>
    <row r="2881">
      <c r="A2881" s="23" t="inlineStr">
        <is>
          <t>EED119246</t>
        </is>
      </c>
      <c r="B2881" s="32" t="n">
        <v>45926</v>
      </c>
      <c r="C2881" s="23" t="n">
        <v>357504</v>
      </c>
      <c r="D2881" s="23">
        <f>_xlfn.XLOOKUP(C2881,MasterSheet!H:H,MasterSheet!F:F)</f>
        <v/>
      </c>
      <c r="E2881" s="24">
        <f>SUMIFS(MasterSheet!J:J, MasterSheet!B:B, A2881, MasterSheet!D:D, B2881, MasterSheet!H:H, C2881)</f>
        <v/>
      </c>
      <c r="F2881" s="24">
        <f>E2881*D2881</f>
        <v/>
      </c>
      <c r="G2881" s="28">
        <f>SUMIFS(MasterSheet!K:K, MasterSheet!B:B, A2881, MasterSheet!D:D, B2881, MasterSheet!H:H, C2881)</f>
        <v/>
      </c>
      <c r="H2881" s="28">
        <f>G2881*D2881</f>
        <v/>
      </c>
      <c r="I2881" s="30">
        <f>SUMIFS(MasterSheet!L:L, MasterSheet!B:B, A2881, MasterSheet!D:D, B2881, MasterSheet!H:H, C2881)</f>
        <v/>
      </c>
      <c r="J2881" s="30">
        <f>I2881*D2881</f>
        <v/>
      </c>
      <c r="K2881" s="23">
        <f>UPPER(VLOOKUP(C2881,MasterSheet!H:U,14,))</f>
        <v/>
      </c>
    </row>
    <row r="2882">
      <c r="A2882" s="23" t="inlineStr">
        <is>
          <t>EED119246</t>
        </is>
      </c>
      <c r="B2882" s="32" t="n">
        <v>45926</v>
      </c>
      <c r="C2882" s="23" t="n">
        <v>358610</v>
      </c>
      <c r="D2882" s="23">
        <f>_xlfn.XLOOKUP(C2882,MasterSheet!H:H,MasterSheet!F:F)</f>
        <v/>
      </c>
      <c r="E2882" s="24">
        <f>SUMIFS(MasterSheet!J:J, MasterSheet!B:B, A2882, MasterSheet!D:D, B2882, MasterSheet!H:H, C2882)</f>
        <v/>
      </c>
      <c r="F2882" s="24">
        <f>E2882*D2882</f>
        <v/>
      </c>
      <c r="G2882" s="28">
        <f>SUMIFS(MasterSheet!K:K, MasterSheet!B:B, A2882, MasterSheet!D:D, B2882, MasterSheet!H:H, C2882)</f>
        <v/>
      </c>
      <c r="H2882" s="28">
        <f>G2882*D2882</f>
        <v/>
      </c>
      <c r="I2882" s="30">
        <f>SUMIFS(MasterSheet!L:L, MasterSheet!B:B, A2882, MasterSheet!D:D, B2882, MasterSheet!H:H, C2882)</f>
        <v/>
      </c>
      <c r="J2882" s="30">
        <f>I2882*D2882</f>
        <v/>
      </c>
      <c r="K2882" s="23">
        <f>UPPER(VLOOKUP(C2882,MasterSheet!H:U,14,))</f>
        <v/>
      </c>
    </row>
    <row r="2883">
      <c r="A2883" s="23" t="inlineStr">
        <is>
          <t>EED119246</t>
        </is>
      </c>
      <c r="B2883" s="32" t="n">
        <v>45926</v>
      </c>
      <c r="C2883" s="23" t="n">
        <v>363203</v>
      </c>
      <c r="D2883" s="23">
        <f>_xlfn.XLOOKUP(C2883,MasterSheet!H:H,MasterSheet!F:F)</f>
        <v/>
      </c>
      <c r="E2883" s="24">
        <f>SUMIFS(MasterSheet!J:J, MasterSheet!B:B, A2883, MasterSheet!D:D, B2883, MasterSheet!H:H, C2883)</f>
        <v/>
      </c>
      <c r="F2883" s="24">
        <f>E2883*D2883</f>
        <v/>
      </c>
      <c r="G2883" s="28">
        <f>SUMIFS(MasterSheet!K:K, MasterSheet!B:B, A2883, MasterSheet!D:D, B2883, MasterSheet!H:H, C2883)</f>
        <v/>
      </c>
      <c r="H2883" s="28">
        <f>G2883*D2883</f>
        <v/>
      </c>
      <c r="I2883" s="30">
        <f>SUMIFS(MasterSheet!L:L, MasterSheet!B:B, A2883, MasterSheet!D:D, B2883, MasterSheet!H:H, C2883)</f>
        <v/>
      </c>
      <c r="J2883" s="30">
        <f>I2883*D2883</f>
        <v/>
      </c>
      <c r="K2883" s="23">
        <f>UPPER(VLOOKUP(C2883,MasterSheet!H:U,14,))</f>
        <v/>
      </c>
    </row>
    <row r="2884">
      <c r="A2884" s="23" t="inlineStr">
        <is>
          <t>EED119246</t>
        </is>
      </c>
      <c r="B2884" s="32" t="n">
        <v>45926</v>
      </c>
      <c r="C2884" s="23" t="n">
        <v>363210</v>
      </c>
      <c r="D2884" s="23">
        <f>_xlfn.XLOOKUP(C2884,MasterSheet!H:H,MasterSheet!F:F)</f>
        <v/>
      </c>
      <c r="E2884" s="24">
        <f>SUMIFS(MasterSheet!J:J, MasterSheet!B:B, A2884, MasterSheet!D:D, B2884, MasterSheet!H:H, C2884)</f>
        <v/>
      </c>
      <c r="F2884" s="24">
        <f>E2884*D2884</f>
        <v/>
      </c>
      <c r="G2884" s="28">
        <f>SUMIFS(MasterSheet!K:K, MasterSheet!B:B, A2884, MasterSheet!D:D, B2884, MasterSheet!H:H, C2884)</f>
        <v/>
      </c>
      <c r="H2884" s="28">
        <f>G2884*D2884</f>
        <v/>
      </c>
      <c r="I2884" s="30">
        <f>SUMIFS(MasterSheet!L:L, MasterSheet!B:B, A2884, MasterSheet!D:D, B2884, MasterSheet!H:H, C2884)</f>
        <v/>
      </c>
      <c r="J2884" s="30">
        <f>I2884*D2884</f>
        <v/>
      </c>
      <c r="K2884" s="23">
        <f>UPPER(VLOOKUP(C2884,MasterSheet!H:U,14,))</f>
        <v/>
      </c>
    </row>
    <row r="2885">
      <c r="A2885" s="23" t="inlineStr">
        <is>
          <t>EED119246</t>
        </is>
      </c>
      <c r="B2885" s="32" t="n">
        <v>45926</v>
      </c>
      <c r="C2885" s="23" t="n">
        <v>363601</v>
      </c>
      <c r="D2885" s="23">
        <f>_xlfn.XLOOKUP(C2885,MasterSheet!H:H,MasterSheet!F:F)</f>
        <v/>
      </c>
      <c r="E2885" s="24">
        <f>SUMIFS(MasterSheet!J:J, MasterSheet!B:B, A2885, MasterSheet!D:D, B2885, MasterSheet!H:H, C2885)</f>
        <v/>
      </c>
      <c r="F2885" s="24">
        <f>E2885*D2885</f>
        <v/>
      </c>
      <c r="G2885" s="28">
        <f>SUMIFS(MasterSheet!K:K, MasterSheet!B:B, A2885, MasterSheet!D:D, B2885, MasterSheet!H:H, C2885)</f>
        <v/>
      </c>
      <c r="H2885" s="28">
        <f>G2885*D2885</f>
        <v/>
      </c>
      <c r="I2885" s="30">
        <f>SUMIFS(MasterSheet!L:L, MasterSheet!B:B, A2885, MasterSheet!D:D, B2885, MasterSheet!H:H, C2885)</f>
        <v/>
      </c>
      <c r="J2885" s="30">
        <f>I2885*D2885</f>
        <v/>
      </c>
      <c r="K2885" s="23">
        <f>UPPER(VLOOKUP(C2885,MasterSheet!H:U,14,))</f>
        <v/>
      </c>
    </row>
    <row r="2886">
      <c r="A2886" s="23" t="inlineStr">
        <is>
          <t>EED119246</t>
        </is>
      </c>
      <c r="B2886" s="32" t="n">
        <v>45926</v>
      </c>
      <c r="C2886" s="23" t="n">
        <v>366704</v>
      </c>
      <c r="D2886" s="23">
        <f>_xlfn.XLOOKUP(C2886,MasterSheet!H:H,MasterSheet!F:F)</f>
        <v/>
      </c>
      <c r="E2886" s="24">
        <f>SUMIFS(MasterSheet!J:J, MasterSheet!B:B, A2886, MasterSheet!D:D, B2886, MasterSheet!H:H, C2886)</f>
        <v/>
      </c>
      <c r="F2886" s="24">
        <f>E2886*D2886</f>
        <v/>
      </c>
      <c r="G2886" s="28">
        <f>SUMIFS(MasterSheet!K:K, MasterSheet!B:B, A2886, MasterSheet!D:D, B2886, MasterSheet!H:H, C2886)</f>
        <v/>
      </c>
      <c r="H2886" s="28">
        <f>G2886*D2886</f>
        <v/>
      </c>
      <c r="I2886" s="30">
        <f>SUMIFS(MasterSheet!L:L, MasterSheet!B:B, A2886, MasterSheet!D:D, B2886, MasterSheet!H:H, C2886)</f>
        <v/>
      </c>
      <c r="J2886" s="30">
        <f>I2886*D2886</f>
        <v/>
      </c>
      <c r="K2886" s="23">
        <f>UPPER(VLOOKUP(C2886,MasterSheet!H:U,14,))</f>
        <v/>
      </c>
    </row>
    <row r="2887">
      <c r="A2887" s="23" t="inlineStr">
        <is>
          <t>EED119246</t>
        </is>
      </c>
      <c r="B2887" s="32" t="n">
        <v>45926</v>
      </c>
      <c r="C2887" s="23" t="n">
        <v>367405</v>
      </c>
      <c r="D2887" s="23">
        <f>_xlfn.XLOOKUP(C2887,MasterSheet!H:H,MasterSheet!F:F)</f>
        <v/>
      </c>
      <c r="E2887" s="24">
        <f>SUMIFS(MasterSheet!J:J, MasterSheet!B:B, A2887, MasterSheet!D:D, B2887, MasterSheet!H:H, C2887)</f>
        <v/>
      </c>
      <c r="F2887" s="24">
        <f>E2887*D2887</f>
        <v/>
      </c>
      <c r="G2887" s="28">
        <f>SUMIFS(MasterSheet!K:K, MasterSheet!B:B, A2887, MasterSheet!D:D, B2887, MasterSheet!H:H, C2887)</f>
        <v/>
      </c>
      <c r="H2887" s="28">
        <f>G2887*D2887</f>
        <v/>
      </c>
      <c r="I2887" s="30">
        <f>SUMIFS(MasterSheet!L:L, MasterSheet!B:B, A2887, MasterSheet!D:D, B2887, MasterSheet!H:H, C2887)</f>
        <v/>
      </c>
      <c r="J2887" s="30">
        <f>I2887*D2887</f>
        <v/>
      </c>
      <c r="K2887" s="23">
        <f>UPPER(VLOOKUP(C2887,MasterSheet!H:U,14,))</f>
        <v/>
      </c>
    </row>
    <row r="2888">
      <c r="A2888" s="23" t="inlineStr">
        <is>
          <t>EED119246</t>
        </is>
      </c>
      <c r="B2888" s="32" t="n">
        <v>45926</v>
      </c>
      <c r="C2888" s="23" t="n">
        <v>368503</v>
      </c>
      <c r="D2888" s="23">
        <f>_xlfn.XLOOKUP(C2888,MasterSheet!H:H,MasterSheet!F:F)</f>
        <v/>
      </c>
      <c r="E2888" s="24">
        <f>SUMIFS(MasterSheet!J:J, MasterSheet!B:B, A2888, MasterSheet!D:D, B2888, MasterSheet!H:H, C2888)</f>
        <v/>
      </c>
      <c r="F2888" s="24">
        <f>E2888*D2888</f>
        <v/>
      </c>
      <c r="G2888" s="28">
        <f>SUMIFS(MasterSheet!K:K, MasterSheet!B:B, A2888, MasterSheet!D:D, B2888, MasterSheet!H:H, C2888)</f>
        <v/>
      </c>
      <c r="H2888" s="28">
        <f>G2888*D2888</f>
        <v/>
      </c>
      <c r="I2888" s="30">
        <f>SUMIFS(MasterSheet!L:L, MasterSheet!B:B, A2888, MasterSheet!D:D, B2888, MasterSheet!H:H, C2888)</f>
        <v/>
      </c>
      <c r="J2888" s="30">
        <f>I2888*D2888</f>
        <v/>
      </c>
      <c r="K2888" s="23">
        <f>UPPER(VLOOKUP(C2888,MasterSheet!H:U,14,))</f>
        <v/>
      </c>
    </row>
    <row r="2889">
      <c r="A2889" s="23" t="inlineStr">
        <is>
          <t>EED119246</t>
        </is>
      </c>
      <c r="B2889" s="32" t="n">
        <v>45926</v>
      </c>
      <c r="C2889" s="23" t="n">
        <v>368508</v>
      </c>
      <c r="D2889" s="23">
        <f>_xlfn.XLOOKUP(C2889,MasterSheet!H:H,MasterSheet!F:F)</f>
        <v/>
      </c>
      <c r="E2889" s="24">
        <f>SUMIFS(MasterSheet!J:J, MasterSheet!B:B, A2889, MasterSheet!D:D, B2889, MasterSheet!H:H, C2889)</f>
        <v/>
      </c>
      <c r="F2889" s="24">
        <f>E2889*D2889</f>
        <v/>
      </c>
      <c r="G2889" s="28">
        <f>SUMIFS(MasterSheet!K:K, MasterSheet!B:B, A2889, MasterSheet!D:D, B2889, MasterSheet!H:H, C2889)</f>
        <v/>
      </c>
      <c r="H2889" s="28">
        <f>G2889*D2889</f>
        <v/>
      </c>
      <c r="I2889" s="30">
        <f>SUMIFS(MasterSheet!L:L, MasterSheet!B:B, A2889, MasterSheet!D:D, B2889, MasterSheet!H:H, C2889)</f>
        <v/>
      </c>
      <c r="J2889" s="30">
        <f>I2889*D2889</f>
        <v/>
      </c>
      <c r="K2889" s="23">
        <f>UPPER(VLOOKUP(C2889,MasterSheet!H:U,14,))</f>
        <v/>
      </c>
    </row>
    <row r="2890">
      <c r="A2890" s="23" t="inlineStr">
        <is>
          <t>EED119246</t>
        </is>
      </c>
      <c r="B2890" s="32" t="n">
        <v>45926</v>
      </c>
      <c r="C2890" s="23" t="n">
        <v>368509</v>
      </c>
      <c r="D2890" s="23">
        <f>_xlfn.XLOOKUP(C2890,MasterSheet!H:H,MasterSheet!F:F)</f>
        <v/>
      </c>
      <c r="E2890" s="24">
        <f>SUMIFS(MasterSheet!J:J, MasterSheet!B:B, A2890, MasterSheet!D:D, B2890, MasterSheet!H:H, C2890)</f>
        <v/>
      </c>
      <c r="F2890" s="24">
        <f>E2890*D2890</f>
        <v/>
      </c>
      <c r="G2890" s="28">
        <f>SUMIFS(MasterSheet!K:K, MasterSheet!B:B, A2890, MasterSheet!D:D, B2890, MasterSheet!H:H, C2890)</f>
        <v/>
      </c>
      <c r="H2890" s="28">
        <f>G2890*D2890</f>
        <v/>
      </c>
      <c r="I2890" s="30">
        <f>SUMIFS(MasterSheet!L:L, MasterSheet!B:B, A2890, MasterSheet!D:D, B2890, MasterSheet!H:H, C2890)</f>
        <v/>
      </c>
      <c r="J2890" s="30">
        <f>I2890*D2890</f>
        <v/>
      </c>
      <c r="K2890" s="23">
        <f>UPPER(VLOOKUP(C2890,MasterSheet!H:U,14,))</f>
        <v/>
      </c>
    </row>
    <row r="2891">
      <c r="A2891" s="23" t="inlineStr">
        <is>
          <t>EED119246</t>
        </is>
      </c>
      <c r="B2891" s="32" t="n">
        <v>45926</v>
      </c>
      <c r="C2891" s="23" t="n">
        <v>369312</v>
      </c>
      <c r="D2891" s="23">
        <f>_xlfn.XLOOKUP(C2891,MasterSheet!H:H,MasterSheet!F:F)</f>
        <v/>
      </c>
      <c r="E2891" s="24">
        <f>SUMIFS(MasterSheet!J:J, MasterSheet!B:B, A2891, MasterSheet!D:D, B2891, MasterSheet!H:H, C2891)</f>
        <v/>
      </c>
      <c r="F2891" s="24">
        <f>E2891*D2891</f>
        <v/>
      </c>
      <c r="G2891" s="28">
        <f>SUMIFS(MasterSheet!K:K, MasterSheet!B:B, A2891, MasterSheet!D:D, B2891, MasterSheet!H:H, C2891)</f>
        <v/>
      </c>
      <c r="H2891" s="28">
        <f>G2891*D2891</f>
        <v/>
      </c>
      <c r="I2891" s="30">
        <f>SUMIFS(MasterSheet!L:L, MasterSheet!B:B, A2891, MasterSheet!D:D, B2891, MasterSheet!H:H, C2891)</f>
        <v/>
      </c>
      <c r="J2891" s="30">
        <f>I2891*D2891</f>
        <v/>
      </c>
      <c r="K2891" s="23">
        <f>UPPER(VLOOKUP(C2891,MasterSheet!H:U,14,))</f>
        <v/>
      </c>
    </row>
    <row r="2892">
      <c r="A2892" s="23" t="inlineStr">
        <is>
          <t>EED119246</t>
        </is>
      </c>
      <c r="B2892" s="32" t="n">
        <v>45926</v>
      </c>
      <c r="C2892" s="23" t="n">
        <v>369321</v>
      </c>
      <c r="D2892" s="23">
        <f>_xlfn.XLOOKUP(C2892,MasterSheet!H:H,MasterSheet!F:F)</f>
        <v/>
      </c>
      <c r="E2892" s="24">
        <f>SUMIFS(MasterSheet!J:J, MasterSheet!B:B, A2892, MasterSheet!D:D, B2892, MasterSheet!H:H, C2892)</f>
        <v/>
      </c>
      <c r="F2892" s="24">
        <f>E2892*D2892</f>
        <v/>
      </c>
      <c r="G2892" s="28">
        <f>SUMIFS(MasterSheet!K:K, MasterSheet!B:B, A2892, MasterSheet!D:D, B2892, MasterSheet!H:H, C2892)</f>
        <v/>
      </c>
      <c r="H2892" s="28">
        <f>G2892*D2892</f>
        <v/>
      </c>
      <c r="I2892" s="30">
        <f>SUMIFS(MasterSheet!L:L, MasterSheet!B:B, A2892, MasterSheet!D:D, B2892, MasterSheet!H:H, C2892)</f>
        <v/>
      </c>
      <c r="J2892" s="30">
        <f>I2892*D2892</f>
        <v/>
      </c>
      <c r="K2892" s="23">
        <f>UPPER(VLOOKUP(C2892,MasterSheet!H:U,14,))</f>
        <v/>
      </c>
    </row>
    <row r="2893">
      <c r="A2893" s="23" t="inlineStr">
        <is>
          <t>EED119246</t>
        </is>
      </c>
      <c r="B2893" s="32" t="n">
        <v>45926</v>
      </c>
      <c r="C2893" s="23" t="n">
        <v>372002</v>
      </c>
      <c r="D2893" s="23">
        <f>_xlfn.XLOOKUP(C2893,MasterSheet!H:H,MasterSheet!F:F)</f>
        <v/>
      </c>
      <c r="E2893" s="24">
        <f>SUMIFS(MasterSheet!J:J, MasterSheet!B:B, A2893, MasterSheet!D:D, B2893, MasterSheet!H:H, C2893)</f>
        <v/>
      </c>
      <c r="F2893" s="24">
        <f>E2893*D2893</f>
        <v/>
      </c>
      <c r="G2893" s="28">
        <f>SUMIFS(MasterSheet!K:K, MasterSheet!B:B, A2893, MasterSheet!D:D, B2893, MasterSheet!H:H, C2893)</f>
        <v/>
      </c>
      <c r="H2893" s="28">
        <f>G2893*D2893</f>
        <v/>
      </c>
      <c r="I2893" s="30">
        <f>SUMIFS(MasterSheet!L:L, MasterSheet!B:B, A2893, MasterSheet!D:D, B2893, MasterSheet!H:H, C2893)</f>
        <v/>
      </c>
      <c r="J2893" s="30">
        <f>I2893*D2893</f>
        <v/>
      </c>
      <c r="K2893" s="23">
        <f>UPPER(VLOOKUP(C2893,MasterSheet!H:U,14,))</f>
        <v/>
      </c>
    </row>
    <row r="2894">
      <c r="A2894" s="23" t="inlineStr">
        <is>
          <t>EED119246</t>
        </is>
      </c>
      <c r="B2894" s="32" t="n">
        <v>45926</v>
      </c>
      <c r="C2894" s="23" t="n">
        <v>372203</v>
      </c>
      <c r="D2894" s="23">
        <f>_xlfn.XLOOKUP(C2894,MasterSheet!H:H,MasterSheet!F:F)</f>
        <v/>
      </c>
      <c r="E2894" s="24">
        <f>SUMIFS(MasterSheet!J:J, MasterSheet!B:B, A2894, MasterSheet!D:D, B2894, MasterSheet!H:H, C2894)</f>
        <v/>
      </c>
      <c r="F2894" s="24">
        <f>E2894*D2894</f>
        <v/>
      </c>
      <c r="G2894" s="28">
        <f>SUMIFS(MasterSheet!K:K, MasterSheet!B:B, A2894, MasterSheet!D:D, B2894, MasterSheet!H:H, C2894)</f>
        <v/>
      </c>
      <c r="H2894" s="28">
        <f>G2894*D2894</f>
        <v/>
      </c>
      <c r="I2894" s="30">
        <f>SUMIFS(MasterSheet!L:L, MasterSheet!B:B, A2894, MasterSheet!D:D, B2894, MasterSheet!H:H, C2894)</f>
        <v/>
      </c>
      <c r="J2894" s="30">
        <f>I2894*D2894</f>
        <v/>
      </c>
      <c r="K2894" s="23">
        <f>UPPER(VLOOKUP(C2894,MasterSheet!H:U,14,))</f>
        <v/>
      </c>
    </row>
    <row r="2895">
      <c r="A2895" s="23" t="inlineStr">
        <is>
          <t>EED119246</t>
        </is>
      </c>
      <c r="B2895" s="32" t="n">
        <v>45926</v>
      </c>
      <c r="C2895" s="23" t="n">
        <v>372208</v>
      </c>
      <c r="D2895" s="23">
        <f>_xlfn.XLOOKUP(C2895,MasterSheet!H:H,MasterSheet!F:F)</f>
        <v/>
      </c>
      <c r="E2895" s="24">
        <f>SUMIFS(MasterSheet!J:J, MasterSheet!B:B, A2895, MasterSheet!D:D, B2895, MasterSheet!H:H, C2895)</f>
        <v/>
      </c>
      <c r="F2895" s="24">
        <f>E2895*D2895</f>
        <v/>
      </c>
      <c r="G2895" s="28">
        <f>SUMIFS(MasterSheet!K:K, MasterSheet!B:B, A2895, MasterSheet!D:D, B2895, MasterSheet!H:H, C2895)</f>
        <v/>
      </c>
      <c r="H2895" s="28">
        <f>G2895*D2895</f>
        <v/>
      </c>
      <c r="I2895" s="30">
        <f>SUMIFS(MasterSheet!L:L, MasterSheet!B:B, A2895, MasterSheet!D:D, B2895, MasterSheet!H:H, C2895)</f>
        <v/>
      </c>
      <c r="J2895" s="30">
        <f>I2895*D2895</f>
        <v/>
      </c>
      <c r="K2895" s="23">
        <f>UPPER(VLOOKUP(C2895,MasterSheet!H:U,14,))</f>
        <v/>
      </c>
    </row>
    <row r="2896">
      <c r="A2896" s="23" t="inlineStr">
        <is>
          <t>EED119246</t>
        </is>
      </c>
      <c r="B2896" s="32" t="n">
        <v>45926</v>
      </c>
      <c r="C2896" s="23" t="n">
        <v>372716</v>
      </c>
      <c r="D2896" s="23">
        <f>_xlfn.XLOOKUP(C2896,MasterSheet!H:H,MasterSheet!F:F)</f>
        <v/>
      </c>
      <c r="E2896" s="24">
        <f>SUMIFS(MasterSheet!J:J, MasterSheet!B:B, A2896, MasterSheet!D:D, B2896, MasterSheet!H:H, C2896)</f>
        <v/>
      </c>
      <c r="F2896" s="24">
        <f>E2896*D2896</f>
        <v/>
      </c>
      <c r="G2896" s="28">
        <f>SUMIFS(MasterSheet!K:K, MasterSheet!B:B, A2896, MasterSheet!D:D, B2896, MasterSheet!H:H, C2896)</f>
        <v/>
      </c>
      <c r="H2896" s="28">
        <f>G2896*D2896</f>
        <v/>
      </c>
      <c r="I2896" s="30">
        <f>SUMIFS(MasterSheet!L:L, MasterSheet!B:B, A2896, MasterSheet!D:D, B2896, MasterSheet!H:H, C2896)</f>
        <v/>
      </c>
      <c r="J2896" s="30">
        <f>I2896*D2896</f>
        <v/>
      </c>
      <c r="K2896" s="23">
        <f>UPPER(VLOOKUP(C2896,MasterSheet!H:U,14,))</f>
        <v/>
      </c>
    </row>
    <row r="2897">
      <c r="A2897" s="23" t="inlineStr">
        <is>
          <t>EED119246</t>
        </is>
      </c>
      <c r="B2897" s="32" t="n">
        <v>45926</v>
      </c>
      <c r="C2897" s="23" t="n">
        <v>384813</v>
      </c>
      <c r="D2897" s="23">
        <f>_xlfn.XLOOKUP(C2897,MasterSheet!H:H,MasterSheet!F:F)</f>
        <v/>
      </c>
      <c r="E2897" s="24">
        <f>SUMIFS(MasterSheet!J:J, MasterSheet!B:B, A2897, MasterSheet!D:D, B2897, MasterSheet!H:H, C2897)</f>
        <v/>
      </c>
      <c r="F2897" s="24">
        <f>E2897*D2897</f>
        <v/>
      </c>
      <c r="G2897" s="28">
        <f>SUMIFS(MasterSheet!K:K, MasterSheet!B:B, A2897, MasterSheet!D:D, B2897, MasterSheet!H:H, C2897)</f>
        <v/>
      </c>
      <c r="H2897" s="28">
        <f>G2897*D2897</f>
        <v/>
      </c>
      <c r="I2897" s="30">
        <f>SUMIFS(MasterSheet!L:L, MasterSheet!B:B, A2897, MasterSheet!D:D, B2897, MasterSheet!H:H, C2897)</f>
        <v/>
      </c>
      <c r="J2897" s="30">
        <f>I2897*D2897</f>
        <v/>
      </c>
      <c r="K2897" s="23">
        <f>UPPER(VLOOKUP(C2897,MasterSheet!H:U,14,))</f>
        <v/>
      </c>
    </row>
    <row r="2898">
      <c r="A2898" s="23" t="inlineStr">
        <is>
          <t>EED119246</t>
        </is>
      </c>
      <c r="B2898" s="32" t="n">
        <v>45926</v>
      </c>
      <c r="C2898" s="23" t="n">
        <v>400158</v>
      </c>
      <c r="D2898" s="23">
        <f>_xlfn.XLOOKUP(C2898,MasterSheet!H:H,MasterSheet!F:F)</f>
        <v/>
      </c>
      <c r="E2898" s="24">
        <f>SUMIFS(MasterSheet!J:J, MasterSheet!B:B, A2898, MasterSheet!D:D, B2898, MasterSheet!H:H, C2898)</f>
        <v/>
      </c>
      <c r="F2898" s="24">
        <f>E2898*D2898</f>
        <v/>
      </c>
      <c r="G2898" s="28">
        <f>SUMIFS(MasterSheet!K:K, MasterSheet!B:B, A2898, MasterSheet!D:D, B2898, MasterSheet!H:H, C2898)</f>
        <v/>
      </c>
      <c r="H2898" s="28">
        <f>G2898*D2898</f>
        <v/>
      </c>
      <c r="I2898" s="30">
        <f>SUMIFS(MasterSheet!L:L, MasterSheet!B:B, A2898, MasterSheet!D:D, B2898, MasterSheet!H:H, C2898)</f>
        <v/>
      </c>
      <c r="J2898" s="30">
        <f>I2898*D2898</f>
        <v/>
      </c>
      <c r="K2898" s="23">
        <f>UPPER(VLOOKUP(C2898,MasterSheet!H:U,14,))</f>
        <v/>
      </c>
    </row>
    <row r="2899">
      <c r="A2899" s="23" t="inlineStr">
        <is>
          <t>EED119246</t>
        </is>
      </c>
      <c r="B2899" s="32" t="n">
        <v>45926</v>
      </c>
      <c r="C2899" s="23" t="n">
        <v>400212</v>
      </c>
      <c r="D2899" s="23">
        <f>_xlfn.XLOOKUP(C2899,MasterSheet!H:H,MasterSheet!F:F)</f>
        <v/>
      </c>
      <c r="E2899" s="24">
        <f>SUMIFS(MasterSheet!J:J, MasterSheet!B:B, A2899, MasterSheet!D:D, B2899, MasterSheet!H:H, C2899)</f>
        <v/>
      </c>
      <c r="F2899" s="24">
        <f>E2899*D2899</f>
        <v/>
      </c>
      <c r="G2899" s="28">
        <f>SUMIFS(MasterSheet!K:K, MasterSheet!B:B, A2899, MasterSheet!D:D, B2899, MasterSheet!H:H, C2899)</f>
        <v/>
      </c>
      <c r="H2899" s="28">
        <f>G2899*D2899</f>
        <v/>
      </c>
      <c r="I2899" s="30">
        <f>SUMIFS(MasterSheet!L:L, MasterSheet!B:B, A2899, MasterSheet!D:D, B2899, MasterSheet!H:H, C2899)</f>
        <v/>
      </c>
      <c r="J2899" s="30">
        <f>I2899*D2899</f>
        <v/>
      </c>
      <c r="K2899" s="23">
        <f>UPPER(VLOOKUP(C2899,MasterSheet!H:U,14,))</f>
        <v/>
      </c>
    </row>
    <row r="2900">
      <c r="A2900" s="23" t="inlineStr">
        <is>
          <t>EED119246</t>
        </is>
      </c>
      <c r="B2900" s="32" t="n">
        <v>45926</v>
      </c>
      <c r="C2900" s="23" t="n">
        <v>401319</v>
      </c>
      <c r="D2900" s="23">
        <f>_xlfn.XLOOKUP(C2900,MasterSheet!H:H,MasterSheet!F:F)</f>
        <v/>
      </c>
      <c r="E2900" s="24">
        <f>SUMIFS(MasterSheet!J:J, MasterSheet!B:B, A2900, MasterSheet!D:D, B2900, MasterSheet!H:H, C2900)</f>
        <v/>
      </c>
      <c r="F2900" s="24">
        <f>E2900*D2900</f>
        <v/>
      </c>
      <c r="G2900" s="28">
        <f>SUMIFS(MasterSheet!K:K, MasterSheet!B:B, A2900, MasterSheet!D:D, B2900, MasterSheet!H:H, C2900)</f>
        <v/>
      </c>
      <c r="H2900" s="28">
        <f>G2900*D2900</f>
        <v/>
      </c>
      <c r="I2900" s="30">
        <f>SUMIFS(MasterSheet!L:L, MasterSheet!B:B, A2900, MasterSheet!D:D, B2900, MasterSheet!H:H, C2900)</f>
        <v/>
      </c>
      <c r="J2900" s="30">
        <f>I2900*D2900</f>
        <v/>
      </c>
      <c r="K2900" s="23">
        <f>UPPER(VLOOKUP(C2900,MasterSheet!H:U,14,))</f>
        <v/>
      </c>
    </row>
    <row r="2901">
      <c r="A2901" s="23" t="inlineStr">
        <is>
          <t>EED119246</t>
        </is>
      </c>
      <c r="B2901" s="32" t="n">
        <v>45926</v>
      </c>
      <c r="C2901" s="23" t="n">
        <v>405206</v>
      </c>
      <c r="D2901" s="23">
        <f>_xlfn.XLOOKUP(C2901,MasterSheet!H:H,MasterSheet!F:F)</f>
        <v/>
      </c>
      <c r="E2901" s="24">
        <f>SUMIFS(MasterSheet!J:J, MasterSheet!B:B, A2901, MasterSheet!D:D, B2901, MasterSheet!H:H, C2901)</f>
        <v/>
      </c>
      <c r="F2901" s="24">
        <f>E2901*D2901</f>
        <v/>
      </c>
      <c r="G2901" s="28">
        <f>SUMIFS(MasterSheet!K:K, MasterSheet!B:B, A2901, MasterSheet!D:D, B2901, MasterSheet!H:H, C2901)</f>
        <v/>
      </c>
      <c r="H2901" s="28">
        <f>G2901*D2901</f>
        <v/>
      </c>
      <c r="I2901" s="30">
        <f>SUMIFS(MasterSheet!L:L, MasterSheet!B:B, A2901, MasterSheet!D:D, B2901, MasterSheet!H:H, C2901)</f>
        <v/>
      </c>
      <c r="J2901" s="30">
        <f>I2901*D2901</f>
        <v/>
      </c>
      <c r="K2901" s="23">
        <f>UPPER(VLOOKUP(C2901,MasterSheet!H:U,14,))</f>
        <v/>
      </c>
    </row>
    <row r="2902">
      <c r="A2902" s="23" t="inlineStr">
        <is>
          <t>EED119246</t>
        </is>
      </c>
      <c r="B2902" s="32" t="n">
        <v>45926</v>
      </c>
      <c r="C2902" s="23" t="n">
        <v>405326</v>
      </c>
      <c r="D2902" s="23">
        <f>_xlfn.XLOOKUP(C2902,MasterSheet!H:H,MasterSheet!F:F)</f>
        <v/>
      </c>
      <c r="E2902" s="24">
        <f>SUMIFS(MasterSheet!J:J, MasterSheet!B:B, A2902, MasterSheet!D:D, B2902, MasterSheet!H:H, C2902)</f>
        <v/>
      </c>
      <c r="F2902" s="24">
        <f>E2902*D2902</f>
        <v/>
      </c>
      <c r="G2902" s="28">
        <f>SUMIFS(MasterSheet!K:K, MasterSheet!B:B, A2902, MasterSheet!D:D, B2902, MasterSheet!H:H, C2902)</f>
        <v/>
      </c>
      <c r="H2902" s="28">
        <f>G2902*D2902</f>
        <v/>
      </c>
      <c r="I2902" s="30">
        <f>SUMIFS(MasterSheet!L:L, MasterSheet!B:B, A2902, MasterSheet!D:D, B2902, MasterSheet!H:H, C2902)</f>
        <v/>
      </c>
      <c r="J2902" s="30">
        <f>I2902*D2902</f>
        <v/>
      </c>
      <c r="K2902" s="23">
        <f>UPPER(VLOOKUP(C2902,MasterSheet!H:U,14,))</f>
        <v/>
      </c>
    </row>
    <row r="2903">
      <c r="A2903" s="23" t="inlineStr">
        <is>
          <t>EED119246</t>
        </is>
      </c>
      <c r="B2903" s="32" t="n">
        <v>45926</v>
      </c>
      <c r="C2903" s="23" t="n">
        <v>406605</v>
      </c>
      <c r="D2903" s="23">
        <f>_xlfn.XLOOKUP(C2903,MasterSheet!H:H,MasterSheet!F:F)</f>
        <v/>
      </c>
      <c r="E2903" s="24">
        <f>SUMIFS(MasterSheet!J:J, MasterSheet!B:B, A2903, MasterSheet!D:D, B2903, MasterSheet!H:H, C2903)</f>
        <v/>
      </c>
      <c r="F2903" s="24">
        <f>E2903*D2903</f>
        <v/>
      </c>
      <c r="G2903" s="28">
        <f>SUMIFS(MasterSheet!K:K, MasterSheet!B:B, A2903, MasterSheet!D:D, B2903, MasterSheet!H:H, C2903)</f>
        <v/>
      </c>
      <c r="H2903" s="28">
        <f>G2903*D2903</f>
        <v/>
      </c>
      <c r="I2903" s="30">
        <f>SUMIFS(MasterSheet!L:L, MasterSheet!B:B, A2903, MasterSheet!D:D, B2903, MasterSheet!H:H, C2903)</f>
        <v/>
      </c>
      <c r="J2903" s="30">
        <f>I2903*D2903</f>
        <v/>
      </c>
      <c r="K2903" s="23">
        <f>UPPER(VLOOKUP(C2903,MasterSheet!H:U,14,))</f>
        <v/>
      </c>
    </row>
    <row r="2904">
      <c r="A2904" s="23" t="inlineStr">
        <is>
          <t>EED119246</t>
        </is>
      </c>
      <c r="B2904" s="32" t="n">
        <v>45926</v>
      </c>
      <c r="C2904" s="23" t="n">
        <v>406609</v>
      </c>
      <c r="D2904" s="23">
        <f>_xlfn.XLOOKUP(C2904,MasterSheet!H:H,MasterSheet!F:F)</f>
        <v/>
      </c>
      <c r="E2904" s="24">
        <f>SUMIFS(MasterSheet!J:J, MasterSheet!B:B, A2904, MasterSheet!D:D, B2904, MasterSheet!H:H, C2904)</f>
        <v/>
      </c>
      <c r="F2904" s="24">
        <f>E2904*D2904</f>
        <v/>
      </c>
      <c r="G2904" s="28">
        <f>SUMIFS(MasterSheet!K:K, MasterSheet!B:B, A2904, MasterSheet!D:D, B2904, MasterSheet!H:H, C2904)</f>
        <v/>
      </c>
      <c r="H2904" s="28">
        <f>G2904*D2904</f>
        <v/>
      </c>
      <c r="I2904" s="30">
        <f>SUMIFS(MasterSheet!L:L, MasterSheet!B:B, A2904, MasterSheet!D:D, B2904, MasterSheet!H:H, C2904)</f>
        <v/>
      </c>
      <c r="J2904" s="30">
        <f>I2904*D2904</f>
        <v/>
      </c>
      <c r="K2904" s="23">
        <f>UPPER(VLOOKUP(C2904,MasterSheet!H:U,14,))</f>
        <v/>
      </c>
    </row>
    <row r="2905">
      <c r="A2905" s="23" t="inlineStr">
        <is>
          <t>EED119246</t>
        </is>
      </c>
      <c r="B2905" s="32" t="n">
        <v>45926</v>
      </c>
      <c r="C2905" s="23" t="n">
        <v>420404</v>
      </c>
      <c r="D2905" s="23">
        <f>_xlfn.XLOOKUP(C2905,MasterSheet!H:H,MasterSheet!F:F)</f>
        <v/>
      </c>
      <c r="E2905" s="24">
        <f>SUMIFS(MasterSheet!J:J, MasterSheet!B:B, A2905, MasterSheet!D:D, B2905, MasterSheet!H:H, C2905)</f>
        <v/>
      </c>
      <c r="F2905" s="24">
        <f>E2905*D2905</f>
        <v/>
      </c>
      <c r="G2905" s="28">
        <f>SUMIFS(MasterSheet!K:K, MasterSheet!B:B, A2905, MasterSheet!D:D, B2905, MasterSheet!H:H, C2905)</f>
        <v/>
      </c>
      <c r="H2905" s="28">
        <f>G2905*D2905</f>
        <v/>
      </c>
      <c r="I2905" s="30">
        <f>SUMIFS(MasterSheet!L:L, MasterSheet!B:B, A2905, MasterSheet!D:D, B2905, MasterSheet!H:H, C2905)</f>
        <v/>
      </c>
      <c r="J2905" s="30">
        <f>I2905*D2905</f>
        <v/>
      </c>
      <c r="K2905" s="23">
        <f>UPPER(VLOOKUP(C2905,MasterSheet!H:U,14,))</f>
        <v/>
      </c>
    </row>
    <row r="2906">
      <c r="A2906" s="23" t="inlineStr">
        <is>
          <t>EED119246</t>
        </is>
      </c>
      <c r="B2906" s="32" t="n">
        <v>45926</v>
      </c>
      <c r="C2906" s="23" t="n">
        <v>422302</v>
      </c>
      <c r="D2906" s="23">
        <f>_xlfn.XLOOKUP(C2906,MasterSheet!H:H,MasterSheet!F:F)</f>
        <v/>
      </c>
      <c r="E2906" s="24">
        <f>SUMIFS(MasterSheet!J:J, MasterSheet!B:B, A2906, MasterSheet!D:D, B2906, MasterSheet!H:H, C2906)</f>
        <v/>
      </c>
      <c r="F2906" s="24">
        <f>E2906*D2906</f>
        <v/>
      </c>
      <c r="G2906" s="28">
        <f>SUMIFS(MasterSheet!K:K, MasterSheet!B:B, A2906, MasterSheet!D:D, B2906, MasterSheet!H:H, C2906)</f>
        <v/>
      </c>
      <c r="H2906" s="28">
        <f>G2906*D2906</f>
        <v/>
      </c>
      <c r="I2906" s="30">
        <f>SUMIFS(MasterSheet!L:L, MasterSheet!B:B, A2906, MasterSheet!D:D, B2906, MasterSheet!H:H, C2906)</f>
        <v/>
      </c>
      <c r="J2906" s="30">
        <f>I2906*D2906</f>
        <v/>
      </c>
      <c r="K2906" s="23">
        <f>UPPER(VLOOKUP(C2906,MasterSheet!H:U,14,))</f>
        <v/>
      </c>
    </row>
    <row r="2907">
      <c r="A2907" s="23" t="inlineStr">
        <is>
          <t>EED119246</t>
        </is>
      </c>
      <c r="B2907" s="32" t="n">
        <v>45926</v>
      </c>
      <c r="C2907" s="23" t="n">
        <v>423115</v>
      </c>
      <c r="D2907" s="23">
        <f>_xlfn.XLOOKUP(C2907,MasterSheet!H:H,MasterSheet!F:F)</f>
        <v/>
      </c>
      <c r="E2907" s="24">
        <f>SUMIFS(MasterSheet!J:J, MasterSheet!B:B, A2907, MasterSheet!D:D, B2907, MasterSheet!H:H, C2907)</f>
        <v/>
      </c>
      <c r="F2907" s="24">
        <f>E2907*D2907</f>
        <v/>
      </c>
      <c r="G2907" s="28">
        <f>SUMIFS(MasterSheet!K:K, MasterSheet!B:B, A2907, MasterSheet!D:D, B2907, MasterSheet!H:H, C2907)</f>
        <v/>
      </c>
      <c r="H2907" s="28">
        <f>G2907*D2907</f>
        <v/>
      </c>
      <c r="I2907" s="30">
        <f>SUMIFS(MasterSheet!L:L, MasterSheet!B:B, A2907, MasterSheet!D:D, B2907, MasterSheet!H:H, C2907)</f>
        <v/>
      </c>
      <c r="J2907" s="30">
        <f>I2907*D2907</f>
        <v/>
      </c>
      <c r="K2907" s="23">
        <f>UPPER(VLOOKUP(C2907,MasterSheet!H:U,14,))</f>
        <v/>
      </c>
    </row>
    <row r="2908">
      <c r="A2908" s="23" t="inlineStr">
        <is>
          <t>EED119246</t>
        </is>
      </c>
      <c r="B2908" s="32" t="n">
        <v>45926</v>
      </c>
      <c r="C2908" s="23" t="n">
        <v>423501</v>
      </c>
      <c r="D2908" s="23">
        <f>_xlfn.XLOOKUP(C2908,MasterSheet!H:H,MasterSheet!F:F)</f>
        <v/>
      </c>
      <c r="E2908" s="24">
        <f>SUMIFS(MasterSheet!J:J, MasterSheet!B:B, A2908, MasterSheet!D:D, B2908, MasterSheet!H:H, C2908)</f>
        <v/>
      </c>
      <c r="F2908" s="24">
        <f>E2908*D2908</f>
        <v/>
      </c>
      <c r="G2908" s="28">
        <f>SUMIFS(MasterSheet!K:K, MasterSheet!B:B, A2908, MasterSheet!D:D, B2908, MasterSheet!H:H, C2908)</f>
        <v/>
      </c>
      <c r="H2908" s="28">
        <f>G2908*D2908</f>
        <v/>
      </c>
      <c r="I2908" s="30">
        <f>SUMIFS(MasterSheet!L:L, MasterSheet!B:B, A2908, MasterSheet!D:D, B2908, MasterSheet!H:H, C2908)</f>
        <v/>
      </c>
      <c r="J2908" s="30">
        <f>I2908*D2908</f>
        <v/>
      </c>
      <c r="K2908" s="23">
        <f>UPPER(VLOOKUP(C2908,MasterSheet!H:U,14,))</f>
        <v/>
      </c>
    </row>
    <row r="2909">
      <c r="A2909" s="23" t="inlineStr">
        <is>
          <t>EED119246</t>
        </is>
      </c>
      <c r="B2909" s="32" t="n">
        <v>45926</v>
      </c>
      <c r="C2909" s="23" t="n">
        <v>425305</v>
      </c>
      <c r="D2909" s="23">
        <f>_xlfn.XLOOKUP(C2909,MasterSheet!H:H,MasterSheet!F:F)</f>
        <v/>
      </c>
      <c r="E2909" s="24">
        <f>SUMIFS(MasterSheet!J:J, MasterSheet!B:B, A2909, MasterSheet!D:D, B2909, MasterSheet!H:H, C2909)</f>
        <v/>
      </c>
      <c r="F2909" s="24">
        <f>E2909*D2909</f>
        <v/>
      </c>
      <c r="G2909" s="28">
        <f>SUMIFS(MasterSheet!K:K, MasterSheet!B:B, A2909, MasterSheet!D:D, B2909, MasterSheet!H:H, C2909)</f>
        <v/>
      </c>
      <c r="H2909" s="28">
        <f>G2909*D2909</f>
        <v/>
      </c>
      <c r="I2909" s="30">
        <f>SUMIFS(MasterSheet!L:L, MasterSheet!B:B, A2909, MasterSheet!D:D, B2909, MasterSheet!H:H, C2909)</f>
        <v/>
      </c>
      <c r="J2909" s="30">
        <f>I2909*D2909</f>
        <v/>
      </c>
      <c r="K2909" s="23">
        <f>UPPER(VLOOKUP(C2909,MasterSheet!H:U,14,))</f>
        <v/>
      </c>
    </row>
    <row r="2910">
      <c r="A2910" s="23" t="inlineStr">
        <is>
          <t>EED119246</t>
        </is>
      </c>
      <c r="B2910" s="32" t="n">
        <v>45926</v>
      </c>
      <c r="C2910" s="23" t="n">
        <v>500304</v>
      </c>
      <c r="D2910" s="23">
        <f>_xlfn.XLOOKUP(C2910,MasterSheet!H:H,MasterSheet!F:F)</f>
        <v/>
      </c>
      <c r="E2910" s="24">
        <f>SUMIFS(MasterSheet!J:J, MasterSheet!B:B, A2910, MasterSheet!D:D, B2910, MasterSheet!H:H, C2910)</f>
        <v/>
      </c>
      <c r="F2910" s="24">
        <f>E2910*D2910</f>
        <v/>
      </c>
      <c r="G2910" s="28">
        <f>SUMIFS(MasterSheet!K:K, MasterSheet!B:B, A2910, MasterSheet!D:D, B2910, MasterSheet!H:H, C2910)</f>
        <v/>
      </c>
      <c r="H2910" s="28">
        <f>G2910*D2910</f>
        <v/>
      </c>
      <c r="I2910" s="30">
        <f>SUMIFS(MasterSheet!L:L, MasterSheet!B:B, A2910, MasterSheet!D:D, B2910, MasterSheet!H:H, C2910)</f>
        <v/>
      </c>
      <c r="J2910" s="30">
        <f>I2910*D2910</f>
        <v/>
      </c>
      <c r="K2910" s="23">
        <f>UPPER(VLOOKUP(C2910,MasterSheet!H:U,14,))</f>
        <v/>
      </c>
    </row>
    <row r="2911">
      <c r="A2911" s="23" t="inlineStr">
        <is>
          <t>EED119246</t>
        </is>
      </c>
      <c r="B2911" s="32" t="n">
        <v>45926</v>
      </c>
      <c r="C2911" s="23" t="n">
        <v>500701</v>
      </c>
      <c r="D2911" s="23">
        <f>_xlfn.XLOOKUP(C2911,MasterSheet!H:H,MasterSheet!F:F)</f>
        <v/>
      </c>
      <c r="E2911" s="24">
        <f>SUMIFS(MasterSheet!J:J, MasterSheet!B:B, A2911, MasterSheet!D:D, B2911, MasterSheet!H:H, C2911)</f>
        <v/>
      </c>
      <c r="F2911" s="24">
        <f>E2911*D2911</f>
        <v/>
      </c>
      <c r="G2911" s="28">
        <f>SUMIFS(MasterSheet!K:K, MasterSheet!B:B, A2911, MasterSheet!D:D, B2911, MasterSheet!H:H, C2911)</f>
        <v/>
      </c>
      <c r="H2911" s="28">
        <f>G2911*D2911</f>
        <v/>
      </c>
      <c r="I2911" s="30">
        <f>SUMIFS(MasterSheet!L:L, MasterSheet!B:B, A2911, MasterSheet!D:D, B2911, MasterSheet!H:H, C2911)</f>
        <v/>
      </c>
      <c r="J2911" s="30">
        <f>I2911*D2911</f>
        <v/>
      </c>
      <c r="K2911" s="23">
        <f>UPPER(VLOOKUP(C2911,MasterSheet!H:U,14,))</f>
        <v/>
      </c>
    </row>
    <row r="2912">
      <c r="A2912" s="23" t="inlineStr">
        <is>
          <t>EED119246</t>
        </is>
      </c>
      <c r="B2912" s="32" t="n">
        <v>45926</v>
      </c>
      <c r="C2912" s="23" t="n">
        <v>500806</v>
      </c>
      <c r="D2912" s="23">
        <f>_xlfn.XLOOKUP(C2912,MasterSheet!H:H,MasterSheet!F:F)</f>
        <v/>
      </c>
      <c r="E2912" s="24">
        <f>SUMIFS(MasterSheet!J:J, MasterSheet!B:B, A2912, MasterSheet!D:D, B2912, MasterSheet!H:H, C2912)</f>
        <v/>
      </c>
      <c r="F2912" s="24">
        <f>E2912*D2912</f>
        <v/>
      </c>
      <c r="G2912" s="28">
        <f>SUMIFS(MasterSheet!K:K, MasterSheet!B:B, A2912, MasterSheet!D:D, B2912, MasterSheet!H:H, C2912)</f>
        <v/>
      </c>
      <c r="H2912" s="28">
        <f>G2912*D2912</f>
        <v/>
      </c>
      <c r="I2912" s="30">
        <f>SUMIFS(MasterSheet!L:L, MasterSheet!B:B, A2912, MasterSheet!D:D, B2912, MasterSheet!H:H, C2912)</f>
        <v/>
      </c>
      <c r="J2912" s="30">
        <f>I2912*D2912</f>
        <v/>
      </c>
      <c r="K2912" s="23">
        <f>UPPER(VLOOKUP(C2912,MasterSheet!H:U,14,))</f>
        <v/>
      </c>
    </row>
    <row r="2913">
      <c r="A2913" s="23" t="inlineStr">
        <is>
          <t>EED119246</t>
        </is>
      </c>
      <c r="B2913" s="32" t="n">
        <v>45926</v>
      </c>
      <c r="C2913" s="23" t="n">
        <v>500832</v>
      </c>
      <c r="D2913" s="23">
        <f>_xlfn.XLOOKUP(C2913,MasterSheet!H:H,MasterSheet!F:F)</f>
        <v/>
      </c>
      <c r="E2913" s="24">
        <f>SUMIFS(MasterSheet!J:J, MasterSheet!B:B, A2913, MasterSheet!D:D, B2913, MasterSheet!H:H, C2913)</f>
        <v/>
      </c>
      <c r="F2913" s="24">
        <f>E2913*D2913</f>
        <v/>
      </c>
      <c r="G2913" s="28">
        <f>SUMIFS(MasterSheet!K:K, MasterSheet!B:B, A2913, MasterSheet!D:D, B2913, MasterSheet!H:H, C2913)</f>
        <v/>
      </c>
      <c r="H2913" s="28">
        <f>G2913*D2913</f>
        <v/>
      </c>
      <c r="I2913" s="30">
        <f>SUMIFS(MasterSheet!L:L, MasterSheet!B:B, A2913, MasterSheet!D:D, B2913, MasterSheet!H:H, C2913)</f>
        <v/>
      </c>
      <c r="J2913" s="30">
        <f>I2913*D2913</f>
        <v/>
      </c>
      <c r="K2913" s="23">
        <f>UPPER(VLOOKUP(C2913,MasterSheet!H:U,14,))</f>
        <v/>
      </c>
    </row>
    <row r="2914">
      <c r="A2914" s="23" t="inlineStr">
        <is>
          <t>EED119246</t>
        </is>
      </c>
      <c r="B2914" s="32" t="n">
        <v>45926</v>
      </c>
      <c r="C2914" s="23" t="n">
        <v>502521</v>
      </c>
      <c r="D2914" s="23">
        <f>_xlfn.XLOOKUP(C2914,MasterSheet!H:H,MasterSheet!F:F)</f>
        <v/>
      </c>
      <c r="E2914" s="24">
        <f>SUMIFS(MasterSheet!J:J, MasterSheet!B:B, A2914, MasterSheet!D:D, B2914, MasterSheet!H:H, C2914)</f>
        <v/>
      </c>
      <c r="F2914" s="24">
        <f>E2914*D2914</f>
        <v/>
      </c>
      <c r="G2914" s="28">
        <f>SUMIFS(MasterSheet!K:K, MasterSheet!B:B, A2914, MasterSheet!D:D, B2914, MasterSheet!H:H, C2914)</f>
        <v/>
      </c>
      <c r="H2914" s="28">
        <f>G2914*D2914</f>
        <v/>
      </c>
      <c r="I2914" s="30">
        <f>SUMIFS(MasterSheet!L:L, MasterSheet!B:B, A2914, MasterSheet!D:D, B2914, MasterSheet!H:H, C2914)</f>
        <v/>
      </c>
      <c r="J2914" s="30">
        <f>I2914*D2914</f>
        <v/>
      </c>
      <c r="K2914" s="23">
        <f>UPPER(VLOOKUP(C2914,MasterSheet!H:U,14,))</f>
        <v/>
      </c>
    </row>
    <row r="2915">
      <c r="A2915" s="23" t="inlineStr">
        <is>
          <t>EED119246</t>
        </is>
      </c>
      <c r="B2915" s="32" t="n">
        <v>45926</v>
      </c>
      <c r="C2915" s="23" t="n">
        <v>502929</v>
      </c>
      <c r="D2915" s="23">
        <f>_xlfn.XLOOKUP(C2915,MasterSheet!H:H,MasterSheet!F:F)</f>
        <v/>
      </c>
      <c r="E2915" s="24">
        <f>SUMIFS(MasterSheet!J:J, MasterSheet!B:B, A2915, MasterSheet!D:D, B2915, MasterSheet!H:H, C2915)</f>
        <v/>
      </c>
      <c r="F2915" s="24">
        <f>E2915*D2915</f>
        <v/>
      </c>
      <c r="G2915" s="28">
        <f>SUMIFS(MasterSheet!K:K, MasterSheet!B:B, A2915, MasterSheet!D:D, B2915, MasterSheet!H:H, C2915)</f>
        <v/>
      </c>
      <c r="H2915" s="28">
        <f>G2915*D2915</f>
        <v/>
      </c>
      <c r="I2915" s="30">
        <f>SUMIFS(MasterSheet!L:L, MasterSheet!B:B, A2915, MasterSheet!D:D, B2915, MasterSheet!H:H, C2915)</f>
        <v/>
      </c>
      <c r="J2915" s="30">
        <f>I2915*D2915</f>
        <v/>
      </c>
      <c r="K2915" s="23">
        <f>UPPER(VLOOKUP(C2915,MasterSheet!H:U,14,))</f>
        <v/>
      </c>
    </row>
    <row r="2916">
      <c r="A2916" s="23" t="inlineStr">
        <is>
          <t>EED119246</t>
        </is>
      </c>
      <c r="B2916" s="32" t="n">
        <v>45926</v>
      </c>
      <c r="C2916" s="23" t="n">
        <v>502948</v>
      </c>
      <c r="D2916" s="23">
        <f>_xlfn.XLOOKUP(C2916,MasterSheet!H:H,MasterSheet!F:F)</f>
        <v/>
      </c>
      <c r="E2916" s="24">
        <f>SUMIFS(MasterSheet!J:J, MasterSheet!B:B, A2916, MasterSheet!D:D, B2916, MasterSheet!H:H, C2916)</f>
        <v/>
      </c>
      <c r="F2916" s="24">
        <f>E2916*D2916</f>
        <v/>
      </c>
      <c r="G2916" s="28">
        <f>SUMIFS(MasterSheet!K:K, MasterSheet!B:B, A2916, MasterSheet!D:D, B2916, MasterSheet!H:H, C2916)</f>
        <v/>
      </c>
      <c r="H2916" s="28">
        <f>G2916*D2916</f>
        <v/>
      </c>
      <c r="I2916" s="30">
        <f>SUMIFS(MasterSheet!L:L, MasterSheet!B:B, A2916, MasterSheet!D:D, B2916, MasterSheet!H:H, C2916)</f>
        <v/>
      </c>
      <c r="J2916" s="30">
        <f>I2916*D2916</f>
        <v/>
      </c>
      <c r="K2916" s="23">
        <f>UPPER(VLOOKUP(C2916,MasterSheet!H:U,14,))</f>
        <v/>
      </c>
    </row>
    <row r="2917">
      <c r="A2917" s="23" t="inlineStr">
        <is>
          <t>EED119246</t>
        </is>
      </c>
      <c r="B2917" s="32" t="n">
        <v>45926</v>
      </c>
      <c r="C2917" s="23" t="n">
        <v>506501</v>
      </c>
      <c r="D2917" s="23">
        <f>_xlfn.XLOOKUP(C2917,MasterSheet!H:H,MasterSheet!F:F)</f>
        <v/>
      </c>
      <c r="E2917" s="24">
        <f>SUMIFS(MasterSheet!J:J, MasterSheet!B:B, A2917, MasterSheet!D:D, B2917, MasterSheet!H:H, C2917)</f>
        <v/>
      </c>
      <c r="F2917" s="24">
        <f>E2917*D2917</f>
        <v/>
      </c>
      <c r="G2917" s="28">
        <f>SUMIFS(MasterSheet!K:K, MasterSheet!B:B, A2917, MasterSheet!D:D, B2917, MasterSheet!H:H, C2917)</f>
        <v/>
      </c>
      <c r="H2917" s="28">
        <f>G2917*D2917</f>
        <v/>
      </c>
      <c r="I2917" s="30">
        <f>SUMIFS(MasterSheet!L:L, MasterSheet!B:B, A2917, MasterSheet!D:D, B2917, MasterSheet!H:H, C2917)</f>
        <v/>
      </c>
      <c r="J2917" s="30">
        <f>I2917*D2917</f>
        <v/>
      </c>
      <c r="K2917" s="23">
        <f>UPPER(VLOOKUP(C2917,MasterSheet!H:U,14,))</f>
        <v/>
      </c>
    </row>
    <row r="2918">
      <c r="A2918" s="23" t="inlineStr">
        <is>
          <t>EED119246</t>
        </is>
      </c>
      <c r="B2918" s="32" t="n">
        <v>45926</v>
      </c>
      <c r="C2918" s="23" t="n">
        <v>507605</v>
      </c>
      <c r="D2918" s="23">
        <f>_xlfn.XLOOKUP(C2918,MasterSheet!H:H,MasterSheet!F:F)</f>
        <v/>
      </c>
      <c r="E2918" s="24">
        <f>SUMIFS(MasterSheet!J:J, MasterSheet!B:B, A2918, MasterSheet!D:D, B2918, MasterSheet!H:H, C2918)</f>
        <v/>
      </c>
      <c r="F2918" s="24">
        <f>E2918*D2918</f>
        <v/>
      </c>
      <c r="G2918" s="28">
        <f>SUMIFS(MasterSheet!K:K, MasterSheet!B:B, A2918, MasterSheet!D:D, B2918, MasterSheet!H:H, C2918)</f>
        <v/>
      </c>
      <c r="H2918" s="28">
        <f>G2918*D2918</f>
        <v/>
      </c>
      <c r="I2918" s="30">
        <f>SUMIFS(MasterSheet!L:L, MasterSheet!B:B, A2918, MasterSheet!D:D, B2918, MasterSheet!H:H, C2918)</f>
        <v/>
      </c>
      <c r="J2918" s="30">
        <f>I2918*D2918</f>
        <v/>
      </c>
      <c r="K2918" s="23">
        <f>UPPER(VLOOKUP(C2918,MasterSheet!H:U,14,))</f>
        <v/>
      </c>
    </row>
    <row r="2919">
      <c r="A2919" s="23" t="inlineStr">
        <is>
          <t>EED119246</t>
        </is>
      </c>
      <c r="B2919" s="32" t="n">
        <v>45926</v>
      </c>
      <c r="C2919" s="23" t="n">
        <v>512305</v>
      </c>
      <c r="D2919" s="23">
        <f>_xlfn.XLOOKUP(C2919,MasterSheet!H:H,MasterSheet!F:F)</f>
        <v/>
      </c>
      <c r="E2919" s="24">
        <f>SUMIFS(MasterSheet!J:J, MasterSheet!B:B, A2919, MasterSheet!D:D, B2919, MasterSheet!H:H, C2919)</f>
        <v/>
      </c>
      <c r="F2919" s="24">
        <f>E2919*D2919</f>
        <v/>
      </c>
      <c r="G2919" s="28">
        <f>SUMIFS(MasterSheet!K:K, MasterSheet!B:B, A2919, MasterSheet!D:D, B2919, MasterSheet!H:H, C2919)</f>
        <v/>
      </c>
      <c r="H2919" s="28">
        <f>G2919*D2919</f>
        <v/>
      </c>
      <c r="I2919" s="30">
        <f>SUMIFS(MasterSheet!L:L, MasterSheet!B:B, A2919, MasterSheet!D:D, B2919, MasterSheet!H:H, C2919)</f>
        <v/>
      </c>
      <c r="J2919" s="30">
        <f>I2919*D2919</f>
        <v/>
      </c>
      <c r="K2919" s="23">
        <f>UPPER(VLOOKUP(C2919,MasterSheet!H:U,14,))</f>
        <v/>
      </c>
    </row>
    <row r="2920">
      <c r="A2920" s="23" t="inlineStr">
        <is>
          <t>EED119246</t>
        </is>
      </c>
      <c r="B2920" s="32" t="n">
        <v>45926</v>
      </c>
      <c r="C2920" s="23" t="n">
        <v>570804</v>
      </c>
      <c r="D2920" s="23">
        <f>_xlfn.XLOOKUP(C2920,MasterSheet!H:H,MasterSheet!F:F)</f>
        <v/>
      </c>
      <c r="E2920" s="24">
        <f>SUMIFS(MasterSheet!J:J, MasterSheet!B:B, A2920, MasterSheet!D:D, B2920, MasterSheet!H:H, C2920)</f>
        <v/>
      </c>
      <c r="F2920" s="24">
        <f>E2920*D2920</f>
        <v/>
      </c>
      <c r="G2920" s="28">
        <f>SUMIFS(MasterSheet!K:K, MasterSheet!B:B, A2920, MasterSheet!D:D, B2920, MasterSheet!H:H, C2920)</f>
        <v/>
      </c>
      <c r="H2920" s="28">
        <f>G2920*D2920</f>
        <v/>
      </c>
      <c r="I2920" s="30">
        <f>SUMIFS(MasterSheet!L:L, MasterSheet!B:B, A2920, MasterSheet!D:D, B2920, MasterSheet!H:H, C2920)</f>
        <v/>
      </c>
      <c r="J2920" s="30">
        <f>I2920*D2920</f>
        <v/>
      </c>
      <c r="K2920" s="23">
        <f>UPPER(VLOOKUP(C2920,MasterSheet!H:U,14,))</f>
        <v/>
      </c>
    </row>
    <row r="2921">
      <c r="A2921" s="23" t="inlineStr">
        <is>
          <t>EED119246</t>
        </is>
      </c>
      <c r="B2921" s="32" t="n">
        <v>45926</v>
      </c>
      <c r="C2921" s="23" t="n">
        <v>621616</v>
      </c>
      <c r="D2921" s="23">
        <f>_xlfn.XLOOKUP(C2921,MasterSheet!H:H,MasterSheet!F:F)</f>
        <v/>
      </c>
      <c r="E2921" s="24">
        <f>SUMIFS(MasterSheet!J:J, MasterSheet!B:B, A2921, MasterSheet!D:D, B2921, MasterSheet!H:H, C2921)</f>
        <v/>
      </c>
      <c r="F2921" s="24">
        <f>E2921*D2921</f>
        <v/>
      </c>
      <c r="G2921" s="28">
        <f>SUMIFS(MasterSheet!K:K, MasterSheet!B:B, A2921, MasterSheet!D:D, B2921, MasterSheet!H:H, C2921)</f>
        <v/>
      </c>
      <c r="H2921" s="28">
        <f>G2921*D2921</f>
        <v/>
      </c>
      <c r="I2921" s="30">
        <f>SUMIFS(MasterSheet!L:L, MasterSheet!B:B, A2921, MasterSheet!D:D, B2921, MasterSheet!H:H, C2921)</f>
        <v/>
      </c>
      <c r="J2921" s="30">
        <f>I2921*D2921</f>
        <v/>
      </c>
      <c r="K2921" s="23">
        <f>UPPER(VLOOKUP(C2921,MasterSheet!H:U,14,))</f>
        <v/>
      </c>
    </row>
    <row r="2922">
      <c r="A2922" s="23" t="inlineStr">
        <is>
          <t>EED119246</t>
        </is>
      </c>
      <c r="B2922" s="32" t="n">
        <v>45926</v>
      </c>
      <c r="C2922" s="23" t="n">
        <v>626801</v>
      </c>
      <c r="D2922" s="23">
        <f>_xlfn.XLOOKUP(C2922,MasterSheet!H:H,MasterSheet!F:F)</f>
        <v/>
      </c>
      <c r="E2922" s="24">
        <f>SUMIFS(MasterSheet!J:J, MasterSheet!B:B, A2922, MasterSheet!D:D, B2922, MasterSheet!H:H, C2922)</f>
        <v/>
      </c>
      <c r="F2922" s="24">
        <f>E2922*D2922</f>
        <v/>
      </c>
      <c r="G2922" s="28">
        <f>SUMIFS(MasterSheet!K:K, MasterSheet!B:B, A2922, MasterSheet!D:D, B2922, MasterSheet!H:H, C2922)</f>
        <v/>
      </c>
      <c r="H2922" s="28">
        <f>G2922*D2922</f>
        <v/>
      </c>
      <c r="I2922" s="30">
        <f>SUMIFS(MasterSheet!L:L, MasterSheet!B:B, A2922, MasterSheet!D:D, B2922, MasterSheet!H:H, C2922)</f>
        <v/>
      </c>
      <c r="J2922" s="30">
        <f>I2922*D2922</f>
        <v/>
      </c>
      <c r="K2922" s="23">
        <f>UPPER(VLOOKUP(C2922,MasterSheet!H:U,14,))</f>
        <v/>
      </c>
    </row>
    <row r="2923">
      <c r="A2923" s="23" t="inlineStr">
        <is>
          <t>EED119246</t>
        </is>
      </c>
      <c r="B2923" s="32" t="n">
        <v>45926</v>
      </c>
      <c r="C2923" s="23" t="n">
        <v>626810</v>
      </c>
      <c r="D2923" s="23">
        <f>_xlfn.XLOOKUP(C2923,MasterSheet!H:H,MasterSheet!F:F)</f>
        <v/>
      </c>
      <c r="E2923" s="24">
        <f>SUMIFS(MasterSheet!J:J, MasterSheet!B:B, A2923, MasterSheet!D:D, B2923, MasterSheet!H:H, C2923)</f>
        <v/>
      </c>
      <c r="F2923" s="24">
        <f>E2923*D2923</f>
        <v/>
      </c>
      <c r="G2923" s="28">
        <f>SUMIFS(MasterSheet!K:K, MasterSheet!B:B, A2923, MasterSheet!D:D, B2923, MasterSheet!H:H, C2923)</f>
        <v/>
      </c>
      <c r="H2923" s="28">
        <f>G2923*D2923</f>
        <v/>
      </c>
      <c r="I2923" s="30">
        <f>SUMIFS(MasterSheet!L:L, MasterSheet!B:B, A2923, MasterSheet!D:D, B2923, MasterSheet!H:H, C2923)</f>
        <v/>
      </c>
      <c r="J2923" s="30">
        <f>I2923*D2923</f>
        <v/>
      </c>
      <c r="K2923" s="23">
        <f>UPPER(VLOOKUP(C2923,MasterSheet!H:U,14,))</f>
        <v/>
      </c>
    </row>
    <row r="2924">
      <c r="A2924" s="23" t="inlineStr">
        <is>
          <t>EED119246</t>
        </is>
      </c>
      <c r="B2924" s="32" t="n">
        <v>45926</v>
      </c>
      <c r="C2924" s="23" t="n">
        <v>651020</v>
      </c>
      <c r="D2924" s="23">
        <f>_xlfn.XLOOKUP(C2924,MasterSheet!H:H,MasterSheet!F:F)</f>
        <v/>
      </c>
      <c r="E2924" s="24">
        <f>SUMIFS(MasterSheet!J:J, MasterSheet!B:B, A2924, MasterSheet!D:D, B2924, MasterSheet!H:H, C2924)</f>
        <v/>
      </c>
      <c r="F2924" s="24">
        <f>E2924*D2924</f>
        <v/>
      </c>
      <c r="G2924" s="28">
        <f>SUMIFS(MasterSheet!K:K, MasterSheet!B:B, A2924, MasterSheet!D:D, B2924, MasterSheet!H:H, C2924)</f>
        <v/>
      </c>
      <c r="H2924" s="28">
        <f>G2924*D2924</f>
        <v/>
      </c>
      <c r="I2924" s="30">
        <f>SUMIFS(MasterSheet!L:L, MasterSheet!B:B, A2924, MasterSheet!D:D, B2924, MasterSheet!H:H, C2924)</f>
        <v/>
      </c>
      <c r="J2924" s="30">
        <f>I2924*D2924</f>
        <v/>
      </c>
      <c r="K2924" s="23">
        <f>UPPER(VLOOKUP(C2924,MasterSheet!H:U,14,))</f>
        <v/>
      </c>
    </row>
    <row r="2925">
      <c r="A2925" s="23" t="inlineStr">
        <is>
          <t>EED119246</t>
        </is>
      </c>
      <c r="B2925" s="32" t="n">
        <v>45926</v>
      </c>
      <c r="C2925" s="23" t="n">
        <v>655208</v>
      </c>
      <c r="D2925" s="23">
        <f>_xlfn.XLOOKUP(C2925,MasterSheet!H:H,MasterSheet!F:F)</f>
        <v/>
      </c>
      <c r="E2925" s="24">
        <f>SUMIFS(MasterSheet!J:J, MasterSheet!B:B, A2925, MasterSheet!D:D, B2925, MasterSheet!H:H, C2925)</f>
        <v/>
      </c>
      <c r="F2925" s="24">
        <f>E2925*D2925</f>
        <v/>
      </c>
      <c r="G2925" s="28">
        <f>SUMIFS(MasterSheet!K:K, MasterSheet!B:B, A2925, MasterSheet!D:D, B2925, MasterSheet!H:H, C2925)</f>
        <v/>
      </c>
      <c r="H2925" s="28">
        <f>G2925*D2925</f>
        <v/>
      </c>
      <c r="I2925" s="30">
        <f>SUMIFS(MasterSheet!L:L, MasterSheet!B:B, A2925, MasterSheet!D:D, B2925, MasterSheet!H:H, C2925)</f>
        <v/>
      </c>
      <c r="J2925" s="30">
        <f>I2925*D2925</f>
        <v/>
      </c>
      <c r="K2925" s="23">
        <f>UPPER(VLOOKUP(C2925,MasterSheet!H:U,14,))</f>
        <v/>
      </c>
    </row>
    <row r="2926">
      <c r="A2926" s="23" t="inlineStr">
        <is>
          <t>EED119246</t>
        </is>
      </c>
      <c r="B2926" s="32" t="n">
        <v>45926</v>
      </c>
      <c r="C2926" s="23" t="n">
        <v>795604</v>
      </c>
      <c r="D2926" s="23">
        <f>_xlfn.XLOOKUP(C2926,MasterSheet!H:H,MasterSheet!F:F)</f>
        <v/>
      </c>
      <c r="E2926" s="24">
        <f>SUMIFS(MasterSheet!J:J, MasterSheet!B:B, A2926, MasterSheet!D:D, B2926, MasterSheet!H:H, C2926)</f>
        <v/>
      </c>
      <c r="F2926" s="24">
        <f>E2926*D2926</f>
        <v/>
      </c>
      <c r="G2926" s="28">
        <f>SUMIFS(MasterSheet!K:K, MasterSheet!B:B, A2926, MasterSheet!D:D, B2926, MasterSheet!H:H, C2926)</f>
        <v/>
      </c>
      <c r="H2926" s="28">
        <f>G2926*D2926</f>
        <v/>
      </c>
      <c r="I2926" s="30">
        <f>SUMIFS(MasterSheet!L:L, MasterSheet!B:B, A2926, MasterSheet!D:D, B2926, MasterSheet!H:H, C2926)</f>
        <v/>
      </c>
      <c r="J2926" s="30">
        <f>I2926*D2926</f>
        <v/>
      </c>
      <c r="K2926" s="23">
        <f>UPPER(VLOOKUP(C2926,MasterSheet!H:U,14,))</f>
        <v/>
      </c>
    </row>
    <row r="2927">
      <c r="A2927" s="23" t="inlineStr">
        <is>
          <t>EED119246</t>
        </is>
      </c>
      <c r="B2927" s="32" t="n">
        <v>45926</v>
      </c>
      <c r="C2927" s="23" t="n">
        <v>900000034</v>
      </c>
      <c r="D2927" s="23">
        <f>_xlfn.XLOOKUP(C2927,MasterSheet!H:H,MasterSheet!F:F)</f>
        <v/>
      </c>
      <c r="E2927" s="24">
        <f>SUMIFS(MasterSheet!J:J, MasterSheet!B:B, A2927, MasterSheet!D:D, B2927, MasterSheet!H:H, C2927)</f>
        <v/>
      </c>
      <c r="F2927" s="24">
        <f>E2927*D2927</f>
        <v/>
      </c>
      <c r="G2927" s="28">
        <f>SUMIFS(MasterSheet!K:K, MasterSheet!B:B, A2927, MasterSheet!D:D, B2927, MasterSheet!H:H, C2927)</f>
        <v/>
      </c>
      <c r="H2927" s="28">
        <f>G2927*D2927</f>
        <v/>
      </c>
      <c r="I2927" s="30">
        <f>SUMIFS(MasterSheet!L:L, MasterSheet!B:B, A2927, MasterSheet!D:D, B2927, MasterSheet!H:H, C2927)</f>
        <v/>
      </c>
      <c r="J2927" s="30">
        <f>I2927*D2927</f>
        <v/>
      </c>
      <c r="K2927" s="23">
        <f>UPPER(VLOOKUP(C2927,MasterSheet!H:U,14,))</f>
        <v/>
      </c>
    </row>
    <row r="2928">
      <c r="A2928" s="23" t="inlineStr">
        <is>
          <t>EED119246</t>
        </is>
      </c>
      <c r="B2928" s="32" t="n">
        <v>45926</v>
      </c>
      <c r="C2928" s="23" t="n">
        <v>900000035</v>
      </c>
      <c r="D2928" s="23">
        <f>_xlfn.XLOOKUP(C2928,MasterSheet!H:H,MasterSheet!F:F)</f>
        <v/>
      </c>
      <c r="E2928" s="24">
        <f>SUMIFS(MasterSheet!J:J, MasterSheet!B:B, A2928, MasterSheet!D:D, B2928, MasterSheet!H:H, C2928)</f>
        <v/>
      </c>
      <c r="F2928" s="24">
        <f>E2928*D2928</f>
        <v/>
      </c>
      <c r="G2928" s="28">
        <f>SUMIFS(MasterSheet!K:K, MasterSheet!B:B, A2928, MasterSheet!D:D, B2928, MasterSheet!H:H, C2928)</f>
        <v/>
      </c>
      <c r="H2928" s="28">
        <f>G2928*D2928</f>
        <v/>
      </c>
      <c r="I2928" s="30">
        <f>SUMIFS(MasterSheet!L:L, MasterSheet!B:B, A2928, MasterSheet!D:D, B2928, MasterSheet!H:H, C2928)</f>
        <v/>
      </c>
      <c r="J2928" s="30">
        <f>I2928*D2928</f>
        <v/>
      </c>
      <c r="K2928" s="23">
        <f>UPPER(VLOOKUP(C2928,MasterSheet!H:U,14,))</f>
        <v/>
      </c>
    </row>
    <row r="2929">
      <c r="A2929" s="23" t="inlineStr">
        <is>
          <t>EED119246</t>
        </is>
      </c>
      <c r="B2929" s="32" t="n">
        <v>45926</v>
      </c>
      <c r="C2929" s="23" t="n">
        <v>900000036</v>
      </c>
      <c r="D2929" s="23">
        <f>_xlfn.XLOOKUP(C2929,MasterSheet!H:H,MasterSheet!F:F)</f>
        <v/>
      </c>
      <c r="E2929" s="24">
        <f>SUMIFS(MasterSheet!J:J, MasterSheet!B:B, A2929, MasterSheet!D:D, B2929, MasterSheet!H:H, C2929)</f>
        <v/>
      </c>
      <c r="F2929" s="24">
        <f>E2929*D2929</f>
        <v/>
      </c>
      <c r="G2929" s="28">
        <f>SUMIFS(MasterSheet!K:K, MasterSheet!B:B, A2929, MasterSheet!D:D, B2929, MasterSheet!H:H, C2929)</f>
        <v/>
      </c>
      <c r="H2929" s="28">
        <f>G2929*D2929</f>
        <v/>
      </c>
      <c r="I2929" s="30">
        <f>SUMIFS(MasterSheet!L:L, MasterSheet!B:B, A2929, MasterSheet!D:D, B2929, MasterSheet!H:H, C2929)</f>
        <v/>
      </c>
      <c r="J2929" s="30">
        <f>I2929*D2929</f>
        <v/>
      </c>
      <c r="K2929" s="23">
        <f>UPPER(VLOOKUP(C2929,MasterSheet!H:U,14,))</f>
        <v/>
      </c>
    </row>
    <row r="2930">
      <c r="A2930" s="23" t="inlineStr">
        <is>
          <t>EED119246</t>
        </is>
      </c>
      <c r="B2930" s="32" t="n">
        <v>45926</v>
      </c>
      <c r="C2930" s="23" t="n">
        <v>900000866</v>
      </c>
      <c r="D2930" s="23">
        <f>_xlfn.XLOOKUP(C2930,MasterSheet!H:H,MasterSheet!F:F)</f>
        <v/>
      </c>
      <c r="E2930" s="24">
        <f>SUMIFS(MasterSheet!J:J, MasterSheet!B:B, A2930, MasterSheet!D:D, B2930, MasterSheet!H:H, C2930)</f>
        <v/>
      </c>
      <c r="F2930" s="24">
        <f>E2930*D2930</f>
        <v/>
      </c>
      <c r="G2930" s="28">
        <f>SUMIFS(MasterSheet!K:K, MasterSheet!B:B, A2930, MasterSheet!D:D, B2930, MasterSheet!H:H, C2930)</f>
        <v/>
      </c>
      <c r="H2930" s="28">
        <f>G2930*D2930</f>
        <v/>
      </c>
      <c r="I2930" s="30">
        <f>SUMIFS(MasterSheet!L:L, MasterSheet!B:B, A2930, MasterSheet!D:D, B2930, MasterSheet!H:H, C2930)</f>
        <v/>
      </c>
      <c r="J2930" s="30">
        <f>I2930*D2930</f>
        <v/>
      </c>
      <c r="K2930" s="23">
        <f>UPPER(VLOOKUP(C2930,MasterSheet!H:U,14,))</f>
        <v/>
      </c>
    </row>
    <row r="2931">
      <c r="A2931" s="23" t="inlineStr">
        <is>
          <t>EED119246</t>
        </is>
      </c>
      <c r="B2931" s="32" t="n">
        <v>45926</v>
      </c>
      <c r="C2931" s="23" t="n">
        <v>947203</v>
      </c>
      <c r="D2931" s="23">
        <f>_xlfn.XLOOKUP(C2931,MasterSheet!H:H,MasterSheet!F:F)</f>
        <v/>
      </c>
      <c r="E2931" s="24">
        <f>SUMIFS(MasterSheet!J:J, MasterSheet!B:B, A2931, MasterSheet!D:D, B2931, MasterSheet!H:H, C2931)</f>
        <v/>
      </c>
      <c r="F2931" s="24">
        <f>E2931*D2931</f>
        <v/>
      </c>
      <c r="G2931" s="28">
        <f>SUMIFS(MasterSheet!K:K, MasterSheet!B:B, A2931, MasterSheet!D:D, B2931, MasterSheet!H:H, C2931)</f>
        <v/>
      </c>
      <c r="H2931" s="28">
        <f>G2931*D2931</f>
        <v/>
      </c>
      <c r="I2931" s="30">
        <f>SUMIFS(MasterSheet!L:L, MasterSheet!B:B, A2931, MasterSheet!D:D, B2931, MasterSheet!H:H, C2931)</f>
        <v/>
      </c>
      <c r="J2931" s="30">
        <f>I2931*D2931</f>
        <v/>
      </c>
      <c r="K2931" s="23">
        <f>UPPER(VLOOKUP(C2931,MasterSheet!H:U,14,))</f>
        <v/>
      </c>
    </row>
    <row r="2932">
      <c r="A2932" s="23" t="n">
        <v>179381</v>
      </c>
      <c r="B2932" s="32" t="n">
        <v>45929</v>
      </c>
      <c r="C2932" s="23" t="inlineStr">
        <is>
          <t>BE0003-1</t>
        </is>
      </c>
      <c r="D2932" s="23">
        <f>_xlfn.XLOOKUP(C2932,MasterSheet!H:H,MasterSheet!F:F)</f>
        <v/>
      </c>
      <c r="E2932" s="24">
        <f>SUMIFS(MasterSheet!J:J, MasterSheet!B:B, A2932, MasterSheet!D:D, B2932, MasterSheet!H:H, C2932)</f>
        <v/>
      </c>
      <c r="F2932" s="24">
        <f>E2932*D2932</f>
        <v/>
      </c>
      <c r="G2932" s="28">
        <f>SUMIFS(MasterSheet!K:K, MasterSheet!B:B, A2932, MasterSheet!D:D, B2932, MasterSheet!H:H, C2932)</f>
        <v/>
      </c>
      <c r="H2932" s="28">
        <f>G2932*D2932</f>
        <v/>
      </c>
      <c r="I2932" s="30">
        <f>SUMIFS(MasterSheet!L:L, MasterSheet!B:B, A2932, MasterSheet!D:D, B2932, MasterSheet!H:H, C2932)</f>
        <v/>
      </c>
      <c r="J2932" s="30">
        <f>I2932*D2932</f>
        <v/>
      </c>
      <c r="K2932" s="23">
        <f>UPPER(VLOOKUP(C2932,MasterSheet!H:U,14,))</f>
        <v/>
      </c>
    </row>
    <row r="2933">
      <c r="A2933" s="23" t="n">
        <v>179381</v>
      </c>
      <c r="B2933" s="32" t="n">
        <v>45929</v>
      </c>
      <c r="C2933" s="23" t="inlineStr">
        <is>
          <t>BE0004-1</t>
        </is>
      </c>
      <c r="D2933" s="23">
        <f>_xlfn.XLOOKUP(C2933,MasterSheet!H:H,MasterSheet!F:F)</f>
        <v/>
      </c>
      <c r="E2933" s="24">
        <f>SUMIFS(MasterSheet!J:J, MasterSheet!B:B, A2933, MasterSheet!D:D, B2933, MasterSheet!H:H, C2933)</f>
        <v/>
      </c>
      <c r="F2933" s="24">
        <f>E2933*D2933</f>
        <v/>
      </c>
      <c r="G2933" s="28">
        <f>SUMIFS(MasterSheet!K:K, MasterSheet!B:B, A2933, MasterSheet!D:D, B2933, MasterSheet!H:H, C2933)</f>
        <v/>
      </c>
      <c r="H2933" s="28">
        <f>G2933*D2933</f>
        <v/>
      </c>
      <c r="I2933" s="30">
        <f>SUMIFS(MasterSheet!L:L, MasterSheet!B:B, A2933, MasterSheet!D:D, B2933, MasterSheet!H:H, C2933)</f>
        <v/>
      </c>
      <c r="J2933" s="30">
        <f>I2933*D2933</f>
        <v/>
      </c>
      <c r="K2933" s="23">
        <f>UPPER(VLOOKUP(C2933,MasterSheet!H:U,14,))</f>
        <v/>
      </c>
    </row>
    <row r="2934">
      <c r="A2934" s="23" t="n">
        <v>179381</v>
      </c>
      <c r="B2934" s="32" t="n">
        <v>45929</v>
      </c>
      <c r="C2934" s="23" t="inlineStr">
        <is>
          <t>BE0237</t>
        </is>
      </c>
      <c r="D2934" s="23">
        <f>_xlfn.XLOOKUP(C2934,MasterSheet!H:H,MasterSheet!F:F)</f>
        <v/>
      </c>
      <c r="E2934" s="24">
        <f>SUMIFS(MasterSheet!J:J, MasterSheet!B:B, A2934, MasterSheet!D:D, B2934, MasterSheet!H:H, C2934)</f>
        <v/>
      </c>
      <c r="F2934" s="24">
        <f>E2934*D2934</f>
        <v/>
      </c>
      <c r="G2934" s="28">
        <f>SUMIFS(MasterSheet!K:K, MasterSheet!B:B, A2934, MasterSheet!D:D, B2934, MasterSheet!H:H, C2934)</f>
        <v/>
      </c>
      <c r="H2934" s="28">
        <f>G2934*D2934</f>
        <v/>
      </c>
      <c r="I2934" s="30">
        <f>SUMIFS(MasterSheet!L:L, MasterSheet!B:B, A2934, MasterSheet!D:D, B2934, MasterSheet!H:H, C2934)</f>
        <v/>
      </c>
      <c r="J2934" s="30">
        <f>I2934*D2934</f>
        <v/>
      </c>
      <c r="K2934" s="23">
        <f>UPPER(VLOOKUP(C2934,MasterSheet!H:U,14,))</f>
        <v/>
      </c>
    </row>
    <row r="2935">
      <c r="A2935" s="23" t="inlineStr">
        <is>
          <t>I241621-IN</t>
        </is>
      </c>
      <c r="B2935" s="32" t="n">
        <v>45929</v>
      </c>
      <c r="C2935" s="23" t="inlineStr">
        <is>
          <t>21003-1L</t>
        </is>
      </c>
      <c r="D2935" s="23">
        <f>_xlfn.XLOOKUP(C2935,MasterSheet!H:H,MasterSheet!F:F)</f>
        <v/>
      </c>
      <c r="E2935" s="24">
        <f>SUMIFS(MasterSheet!J:J, MasterSheet!B:B, A2935, MasterSheet!D:D, B2935, MasterSheet!H:H, C2935)</f>
        <v/>
      </c>
      <c r="F2935" s="24">
        <f>E2935*D2935</f>
        <v/>
      </c>
      <c r="G2935" s="28">
        <f>SUMIFS(MasterSheet!K:K, MasterSheet!B:B, A2935, MasterSheet!D:D, B2935, MasterSheet!H:H, C2935)</f>
        <v/>
      </c>
      <c r="H2935" s="28">
        <f>G2935*D2935</f>
        <v/>
      </c>
      <c r="I2935" s="30">
        <f>SUMIFS(MasterSheet!L:L, MasterSheet!B:B, A2935, MasterSheet!D:D, B2935, MasterSheet!H:H, C2935)</f>
        <v/>
      </c>
      <c r="J2935" s="30">
        <f>I2935*D2935</f>
        <v/>
      </c>
      <c r="K2935" s="23">
        <f>UPPER(VLOOKUP(C2935,MasterSheet!H:U,14,))</f>
        <v/>
      </c>
    </row>
    <row r="2936">
      <c r="A2936" s="23" t="inlineStr">
        <is>
          <t>I241621-IN</t>
        </is>
      </c>
      <c r="B2936" s="32" t="n">
        <v>45929</v>
      </c>
      <c r="C2936" s="23" t="n">
        <v>30002</v>
      </c>
      <c r="D2936" s="23">
        <f>_xlfn.XLOOKUP(C2936,MasterSheet!H:H,MasterSheet!F:F)</f>
        <v/>
      </c>
      <c r="E2936" s="24">
        <f>SUMIFS(MasterSheet!J:J, MasterSheet!B:B, A2936, MasterSheet!D:D, B2936, MasterSheet!H:H, C2936)</f>
        <v/>
      </c>
      <c r="F2936" s="24">
        <f>E2936*D2936</f>
        <v/>
      </c>
      <c r="G2936" s="28">
        <f>SUMIFS(MasterSheet!K:K, MasterSheet!B:B, A2936, MasterSheet!D:D, B2936, MasterSheet!H:H, C2936)</f>
        <v/>
      </c>
      <c r="H2936" s="28">
        <f>G2936*D2936</f>
        <v/>
      </c>
      <c r="I2936" s="30">
        <f>SUMIFS(MasterSheet!L:L, MasterSheet!B:B, A2936, MasterSheet!D:D, B2936, MasterSheet!H:H, C2936)</f>
        <v/>
      </c>
      <c r="J2936" s="30">
        <f>I2936*D2936</f>
        <v/>
      </c>
      <c r="K2936" s="23">
        <f>UPPER(VLOOKUP(C2936,MasterSheet!H:U,14,))</f>
        <v/>
      </c>
    </row>
    <row r="2937">
      <c r="A2937" s="23" t="n">
        <v>339467</v>
      </c>
      <c r="B2937" s="32" t="n">
        <v>45929</v>
      </c>
      <c r="C2937" s="23" t="inlineStr">
        <is>
          <t>1091-05</t>
        </is>
      </c>
      <c r="D2937" s="23">
        <f>_xlfn.XLOOKUP(C2937,MasterSheet!H:H,MasterSheet!F:F)</f>
        <v/>
      </c>
      <c r="E2937" s="24">
        <f>SUMIFS(MasterSheet!J:J, MasterSheet!B:B, A2937, MasterSheet!D:D, B2937, MasterSheet!H:H, C2937)</f>
        <v/>
      </c>
      <c r="F2937" s="24">
        <f>E2937*D2937</f>
        <v/>
      </c>
      <c r="G2937" s="28">
        <f>SUMIFS(MasterSheet!K:K, MasterSheet!B:B, A2937, MasterSheet!D:D, B2937, MasterSheet!H:H, C2937)</f>
        <v/>
      </c>
      <c r="H2937" s="28">
        <f>G2937*D2937</f>
        <v/>
      </c>
      <c r="I2937" s="30">
        <f>SUMIFS(MasterSheet!L:L, MasterSheet!B:B, A2937, MasterSheet!D:D, B2937, MasterSheet!H:H, C2937)</f>
        <v/>
      </c>
      <c r="J2937" s="30">
        <f>I2937*D2937</f>
        <v/>
      </c>
      <c r="K2937" s="23">
        <f>UPPER(VLOOKUP(C2937,MasterSheet!H:U,14,))</f>
        <v/>
      </c>
    </row>
    <row r="2938">
      <c r="A2938" s="23" t="n">
        <v>66452</v>
      </c>
      <c r="B2938" s="32" t="n">
        <v>45929</v>
      </c>
      <c r="C2938" s="23" t="inlineStr">
        <is>
          <t>PROTQ9NPF7-3</t>
        </is>
      </c>
      <c r="D2938" s="23">
        <f>_xlfn.XLOOKUP(C2938,MasterSheet!H:H,MasterSheet!F:F)</f>
        <v/>
      </c>
      <c r="E2938" s="24">
        <f>SUMIFS(MasterSheet!J:J, MasterSheet!B:B, A2938, MasterSheet!D:D, B2938, MasterSheet!H:H, C2938)</f>
        <v/>
      </c>
      <c r="F2938" s="24">
        <f>E2938*D2938</f>
        <v/>
      </c>
      <c r="G2938" s="28">
        <f>SUMIFS(MasterSheet!K:K, MasterSheet!B:B, A2938, MasterSheet!D:D, B2938, MasterSheet!H:H, C2938)</f>
        <v/>
      </c>
      <c r="H2938" s="28">
        <f>G2938*D2938</f>
        <v/>
      </c>
      <c r="I2938" s="30">
        <f>SUMIFS(MasterSheet!L:L, MasterSheet!B:B, A2938, MasterSheet!D:D, B2938, MasterSheet!H:H, C2938)</f>
        <v/>
      </c>
      <c r="J2938" s="30">
        <f>I2938*D2938</f>
        <v/>
      </c>
      <c r="K2938" s="23">
        <f>UPPER(VLOOKUP(C2938,MasterSheet!H:U,14,))</f>
        <v/>
      </c>
    </row>
    <row r="2939">
      <c r="A2939" s="23" t="inlineStr">
        <is>
          <t>251519302605</t>
        </is>
      </c>
      <c r="B2939" s="32" t="n">
        <v>45929</v>
      </c>
      <c r="C2939" s="23" t="inlineStr">
        <is>
          <t>180E14-----E</t>
        </is>
      </c>
      <c r="D2939" s="23">
        <f>_xlfn.XLOOKUP(C2939,MasterSheet!H:H,MasterSheet!F:F)</f>
        <v/>
      </c>
      <c r="E2939" s="24">
        <f>SUMIFS(MasterSheet!J:J, MasterSheet!B:B, A2939, MasterSheet!D:D, B2939, MasterSheet!H:H, C2939)</f>
        <v/>
      </c>
      <c r="F2939" s="24">
        <f>E2939*D2939</f>
        <v/>
      </c>
      <c r="G2939" s="28">
        <f>SUMIFS(MasterSheet!K:K, MasterSheet!B:B, A2939, MasterSheet!D:D, B2939, MasterSheet!H:H, C2939)</f>
        <v/>
      </c>
      <c r="H2939" s="28">
        <f>G2939*D2939</f>
        <v/>
      </c>
      <c r="I2939" s="30">
        <f>SUMIFS(MasterSheet!L:L, MasterSheet!B:B, A2939, MasterSheet!D:D, B2939, MasterSheet!H:H, C2939)</f>
        <v/>
      </c>
      <c r="J2939" s="30">
        <f>I2939*D2939</f>
        <v/>
      </c>
      <c r="K2939" s="23">
        <f>UPPER(VLOOKUP(C2939,MasterSheet!H:U,14,))</f>
        <v/>
      </c>
    </row>
    <row r="2940">
      <c r="A2940" s="23" t="inlineStr">
        <is>
          <t>INV7544</t>
        </is>
      </c>
      <c r="B2940" s="32" t="n">
        <v>45930</v>
      </c>
      <c r="C2940" s="23" t="inlineStr">
        <is>
          <t>52009L</t>
        </is>
      </c>
      <c r="D2940" s="23">
        <f>_xlfn.XLOOKUP(C2940,MasterSheet!H:H,MasterSheet!F:F)</f>
        <v/>
      </c>
      <c r="E2940" s="24">
        <f>SUMIFS(MasterSheet!J:J, MasterSheet!B:B, A2940, MasterSheet!D:D, B2940, MasterSheet!H:H, C2940)</f>
        <v/>
      </c>
      <c r="F2940" s="24">
        <f>E2940*D2940</f>
        <v/>
      </c>
      <c r="G2940" s="28">
        <f>SUMIFS(MasterSheet!K:K, MasterSheet!B:B, A2940, MasterSheet!D:D, B2940, MasterSheet!H:H, C2940)</f>
        <v/>
      </c>
      <c r="H2940" s="28">
        <f>G2940*D2940</f>
        <v/>
      </c>
      <c r="I2940" s="30">
        <f>SUMIFS(MasterSheet!L:L, MasterSheet!B:B, A2940, MasterSheet!D:D, B2940, MasterSheet!H:H, C2940)</f>
        <v/>
      </c>
      <c r="J2940" s="30">
        <f>I2940*D2940</f>
        <v/>
      </c>
      <c r="K2940" s="23">
        <f>UPPER(VLOOKUP(C2940,MasterSheet!H:U,14,))</f>
        <v/>
      </c>
    </row>
    <row r="2941">
      <c r="A2941" s="23" t="inlineStr">
        <is>
          <t>INV7544</t>
        </is>
      </c>
      <c r="B2941" s="32" t="n">
        <v>45930</v>
      </c>
      <c r="C2941" s="23" t="n">
        <v>80580</v>
      </c>
      <c r="D2941" s="23">
        <f>_xlfn.XLOOKUP(C2941,MasterSheet!H:H,MasterSheet!F:F)</f>
        <v/>
      </c>
      <c r="E2941" s="24">
        <f>SUMIFS(MasterSheet!J:J, MasterSheet!B:B, A2941, MasterSheet!D:D, B2941, MasterSheet!H:H, C2941)</f>
        <v/>
      </c>
      <c r="F2941" s="24">
        <f>E2941*D2941</f>
        <v/>
      </c>
      <c r="G2941" s="28">
        <f>SUMIFS(MasterSheet!K:K, MasterSheet!B:B, A2941, MasterSheet!D:D, B2941, MasterSheet!H:H, C2941)</f>
        <v/>
      </c>
      <c r="H2941" s="28">
        <f>G2941*D2941</f>
        <v/>
      </c>
      <c r="I2941" s="30">
        <f>SUMIFS(MasterSheet!L:L, MasterSheet!B:B, A2941, MasterSheet!D:D, B2941, MasterSheet!H:H, C2941)</f>
        <v/>
      </c>
      <c r="J2941" s="30">
        <f>I2941*D2941</f>
        <v/>
      </c>
      <c r="K2941" s="23">
        <f>UPPER(VLOOKUP(C2941,MasterSheet!H:U,14,))</f>
        <v/>
      </c>
    </row>
    <row r="2942">
      <c r="A2942" s="23" t="inlineStr">
        <is>
          <t>INV7544</t>
        </is>
      </c>
      <c r="B2942" s="32" t="n">
        <v>45930</v>
      </c>
      <c r="C2942" s="23" t="n">
        <v>82511</v>
      </c>
      <c r="D2942" s="23">
        <f>_xlfn.XLOOKUP(C2942,MasterSheet!H:H,MasterSheet!F:F)</f>
        <v/>
      </c>
      <c r="E2942" s="24">
        <f>SUMIFS(MasterSheet!J:J, MasterSheet!B:B, A2942, MasterSheet!D:D, B2942, MasterSheet!H:H, C2942)</f>
        <v/>
      </c>
      <c r="F2942" s="24">
        <f>E2942*D2942</f>
        <v/>
      </c>
      <c r="G2942" s="28">
        <f>SUMIFS(MasterSheet!K:K, MasterSheet!B:B, A2942, MasterSheet!D:D, B2942, MasterSheet!H:H, C2942)</f>
        <v/>
      </c>
      <c r="H2942" s="28">
        <f>G2942*D2942</f>
        <v/>
      </c>
      <c r="I2942" s="30">
        <f>SUMIFS(MasterSheet!L:L, MasterSheet!B:B, A2942, MasterSheet!D:D, B2942, MasterSheet!H:H, C2942)</f>
        <v/>
      </c>
      <c r="J2942" s="30">
        <f>I2942*D2942</f>
        <v/>
      </c>
      <c r="K2942" s="23">
        <f>UPPER(VLOOKUP(C2942,MasterSheet!H:U,14,))</f>
        <v/>
      </c>
    </row>
    <row r="2943">
      <c r="A2943" s="23" t="inlineStr">
        <is>
          <t>INV250927-003</t>
        </is>
      </c>
      <c r="B2943" s="32" t="n">
        <v>45933</v>
      </c>
      <c r="C2943" s="23" t="inlineStr">
        <is>
          <t>T2339</t>
        </is>
      </c>
      <c r="D2943" s="23">
        <f>_xlfn.XLOOKUP(C2943,MasterSheet!H:H,MasterSheet!F:F)</f>
        <v/>
      </c>
      <c r="E2943" s="24">
        <f>SUMIFS(MasterSheet!J:J, MasterSheet!B:B, A2943, MasterSheet!D:D, B2943, MasterSheet!H:H, C2943)</f>
        <v/>
      </c>
      <c r="F2943" s="24">
        <f>E2943*D2943</f>
        <v/>
      </c>
      <c r="G2943" s="28">
        <f>SUMIFS(MasterSheet!K:K, MasterSheet!B:B, A2943, MasterSheet!D:D, B2943, MasterSheet!H:H, C2943)</f>
        <v/>
      </c>
      <c r="H2943" s="28">
        <f>G2943*D2943</f>
        <v/>
      </c>
      <c r="I2943" s="30">
        <f>SUMIFS(MasterSheet!L:L, MasterSheet!B:B, A2943, MasterSheet!D:D, B2943, MasterSheet!H:H, C2943)</f>
        <v/>
      </c>
      <c r="J2943" s="30">
        <f>I2943*D2943</f>
        <v/>
      </c>
      <c r="K2943" s="23">
        <f>UPPER(VLOOKUP(C2943,MasterSheet!H:U,14,))</f>
        <v/>
      </c>
    </row>
    <row r="2944">
      <c r="A2944" s="23" t="inlineStr">
        <is>
          <t>INV250927-003</t>
        </is>
      </c>
      <c r="B2944" s="32" t="n">
        <v>45933</v>
      </c>
      <c r="C2944" s="23" t="inlineStr">
        <is>
          <t>T1785</t>
        </is>
      </c>
      <c r="D2944" s="23">
        <f>_xlfn.XLOOKUP(C2944,MasterSheet!H:H,MasterSheet!F:F)</f>
        <v/>
      </c>
      <c r="E2944" s="24">
        <f>SUMIFS(MasterSheet!J:J, MasterSheet!B:B, A2944, MasterSheet!D:D, B2944, MasterSheet!H:H, C2944)</f>
        <v/>
      </c>
      <c r="F2944" s="24">
        <f>E2944*D2944</f>
        <v/>
      </c>
      <c r="G2944" s="28">
        <f>SUMIFS(MasterSheet!K:K, MasterSheet!B:B, A2944, MasterSheet!D:D, B2944, MasterSheet!H:H, C2944)</f>
        <v/>
      </c>
      <c r="H2944" s="28">
        <f>G2944*D2944</f>
        <v/>
      </c>
      <c r="I2944" s="30">
        <f>SUMIFS(MasterSheet!L:L, MasterSheet!B:B, A2944, MasterSheet!D:D, B2944, MasterSheet!H:H, C2944)</f>
        <v/>
      </c>
      <c r="J2944" s="30">
        <f>I2944*D2944</f>
        <v/>
      </c>
      <c r="K2944" s="23">
        <f>UPPER(VLOOKUP(C2944,MasterSheet!H:U,14,))</f>
        <v/>
      </c>
    </row>
    <row r="2945">
      <c r="A2945" s="23" t="inlineStr">
        <is>
          <t>INV250927-003</t>
        </is>
      </c>
      <c r="B2945" s="32" t="n">
        <v>45933</v>
      </c>
      <c r="C2945" s="23" t="inlineStr">
        <is>
          <t>T1710</t>
        </is>
      </c>
      <c r="D2945" s="23">
        <f>_xlfn.XLOOKUP(C2945,MasterSheet!H:H,MasterSheet!F:F)</f>
        <v/>
      </c>
      <c r="E2945" s="24">
        <f>SUMIFS(MasterSheet!J:J, MasterSheet!B:B, A2945, MasterSheet!D:D, B2945, MasterSheet!H:H, C2945)</f>
        <v/>
      </c>
      <c r="F2945" s="24">
        <f>E2945*D2945</f>
        <v/>
      </c>
      <c r="G2945" s="28">
        <f>SUMIFS(MasterSheet!K:K, MasterSheet!B:B, A2945, MasterSheet!D:D, B2945, MasterSheet!H:H, C2945)</f>
        <v/>
      </c>
      <c r="H2945" s="28">
        <f>G2945*D2945</f>
        <v/>
      </c>
      <c r="I2945" s="30">
        <f>SUMIFS(MasterSheet!L:L, MasterSheet!B:B, A2945, MasterSheet!D:D, B2945, MasterSheet!H:H, C2945)</f>
        <v/>
      </c>
      <c r="J2945" s="30">
        <f>I2945*D2945</f>
        <v/>
      </c>
      <c r="K2945" s="23">
        <f>UPPER(VLOOKUP(C2945,MasterSheet!H:U,14,))</f>
        <v/>
      </c>
    </row>
    <row r="2946">
      <c r="A2946" s="23" t="inlineStr">
        <is>
          <t>INV250927-003</t>
        </is>
      </c>
      <c r="B2946" s="32" t="n">
        <v>45933</v>
      </c>
      <c r="C2946" s="23" t="inlineStr">
        <is>
          <t>T0740</t>
        </is>
      </c>
      <c r="D2946" s="23">
        <f>_xlfn.XLOOKUP(C2946,MasterSheet!H:H,MasterSheet!F:F)</f>
        <v/>
      </c>
      <c r="E2946" s="24">
        <f>SUMIFS(MasterSheet!J:J, MasterSheet!B:B, A2946, MasterSheet!D:D, B2946, MasterSheet!H:H, C2946)</f>
        <v/>
      </c>
      <c r="F2946" s="24">
        <f>E2946*D2946</f>
        <v/>
      </c>
      <c r="G2946" s="28">
        <f>SUMIFS(MasterSheet!K:K, MasterSheet!B:B, A2946, MasterSheet!D:D, B2946, MasterSheet!H:H, C2946)</f>
        <v/>
      </c>
      <c r="H2946" s="28">
        <f>G2946*D2946</f>
        <v/>
      </c>
      <c r="I2946" s="30">
        <f>SUMIFS(MasterSheet!L:L, MasterSheet!B:B, A2946, MasterSheet!D:D, B2946, MasterSheet!H:H, C2946)</f>
        <v/>
      </c>
      <c r="J2946" s="30">
        <f>I2946*D2946</f>
        <v/>
      </c>
      <c r="K2946" s="23">
        <f>UPPER(VLOOKUP(C2946,MasterSheet!H:U,14,))</f>
        <v/>
      </c>
    </row>
    <row r="2947">
      <c r="A2947" s="23" t="inlineStr">
        <is>
          <t>INV250927-003</t>
        </is>
      </c>
      <c r="B2947" s="32" t="n">
        <v>45933</v>
      </c>
      <c r="C2947" s="23" t="inlineStr">
        <is>
          <t>T6002</t>
        </is>
      </c>
      <c r="D2947" s="23">
        <f>_xlfn.XLOOKUP(C2947,MasterSheet!H:H,MasterSheet!F:F)</f>
        <v/>
      </c>
      <c r="E2947" s="24">
        <f>SUMIFS(MasterSheet!J:J, MasterSheet!B:B, A2947, MasterSheet!D:D, B2947, MasterSheet!H:H, C2947)</f>
        <v/>
      </c>
      <c r="F2947" s="24">
        <f>E2947*D2947</f>
        <v/>
      </c>
      <c r="G2947" s="28">
        <f>SUMIFS(MasterSheet!K:K, MasterSheet!B:B, A2947, MasterSheet!D:D, B2947, MasterSheet!H:H, C2947)</f>
        <v/>
      </c>
      <c r="H2947" s="28">
        <f>G2947*D2947</f>
        <v/>
      </c>
      <c r="I2947" s="30">
        <f>SUMIFS(MasterSheet!L:L, MasterSheet!B:B, A2947, MasterSheet!D:D, B2947, MasterSheet!H:H, C2947)</f>
        <v/>
      </c>
      <c r="J2947" s="30">
        <f>I2947*D2947</f>
        <v/>
      </c>
      <c r="K2947" s="23">
        <f>UPPER(VLOOKUP(C2947,MasterSheet!H:U,14,))</f>
        <v/>
      </c>
    </row>
    <row r="2948">
      <c r="A2948" s="23" t="inlineStr">
        <is>
          <t>INV250927-003</t>
        </is>
      </c>
      <c r="B2948" s="32" t="n">
        <v>45933</v>
      </c>
      <c r="C2948" s="23" t="inlineStr">
        <is>
          <t>T5515</t>
        </is>
      </c>
      <c r="D2948" s="23">
        <f>_xlfn.XLOOKUP(C2948,MasterSheet!H:H,MasterSheet!F:F)</f>
        <v/>
      </c>
      <c r="E2948" s="24">
        <f>SUMIFS(MasterSheet!J:J, MasterSheet!B:B, A2948, MasterSheet!D:D, B2948, MasterSheet!H:H, C2948)</f>
        <v/>
      </c>
      <c r="F2948" s="24">
        <f>E2948*D2948</f>
        <v/>
      </c>
      <c r="G2948" s="28">
        <f>SUMIFS(MasterSheet!K:K, MasterSheet!B:B, A2948, MasterSheet!D:D, B2948, MasterSheet!H:H, C2948)</f>
        <v/>
      </c>
      <c r="H2948" s="28">
        <f>G2948*D2948</f>
        <v/>
      </c>
      <c r="I2948" s="30">
        <f>SUMIFS(MasterSheet!L:L, MasterSheet!B:B, A2948, MasterSheet!D:D, B2948, MasterSheet!H:H, C2948)</f>
        <v/>
      </c>
      <c r="J2948" s="30">
        <f>I2948*D2948</f>
        <v/>
      </c>
      <c r="K2948" s="23">
        <f>UPPER(VLOOKUP(C2948,MasterSheet!H:U,14,))</f>
        <v/>
      </c>
    </row>
    <row r="2949">
      <c r="A2949" s="23" t="inlineStr">
        <is>
          <t>INV250927-003</t>
        </is>
      </c>
      <c r="B2949" s="32" t="n">
        <v>45933</v>
      </c>
      <c r="C2949" s="23" t="inlineStr">
        <is>
          <t>TN2315</t>
        </is>
      </c>
      <c r="D2949" s="23">
        <f>_xlfn.XLOOKUP(C2949,MasterSheet!H:H,MasterSheet!F:F)</f>
        <v/>
      </c>
      <c r="E2949" s="24">
        <f>SUMIFS(MasterSheet!J:J, MasterSheet!B:B, A2949, MasterSheet!D:D, B2949, MasterSheet!H:H, C2949)</f>
        <v/>
      </c>
      <c r="F2949" s="24">
        <f>E2949*D2949</f>
        <v/>
      </c>
      <c r="G2949" s="28">
        <f>SUMIFS(MasterSheet!K:K, MasterSheet!B:B, A2949, MasterSheet!D:D, B2949, MasterSheet!H:H, C2949)</f>
        <v/>
      </c>
      <c r="H2949" s="28">
        <f>G2949*D2949</f>
        <v/>
      </c>
      <c r="I2949" s="30">
        <f>SUMIFS(MasterSheet!L:L, MasterSheet!B:B, A2949, MasterSheet!D:D, B2949, MasterSheet!H:H, C2949)</f>
        <v/>
      </c>
      <c r="J2949" s="30">
        <f>I2949*D2949</f>
        <v/>
      </c>
      <c r="K2949" s="23">
        <f>UPPER(VLOOKUP(C2949,MasterSheet!H:U,14,))</f>
        <v/>
      </c>
    </row>
    <row r="2950">
      <c r="A2950" s="23" t="inlineStr">
        <is>
          <t>INV250927-003</t>
        </is>
      </c>
      <c r="B2950" s="32" t="n">
        <v>45933</v>
      </c>
      <c r="C2950" s="23" t="inlineStr">
        <is>
          <t>T5648</t>
        </is>
      </c>
      <c r="D2950" s="23">
        <f>_xlfn.XLOOKUP(C2950,MasterSheet!H:H,MasterSheet!F:F)</f>
        <v/>
      </c>
      <c r="E2950" s="24">
        <f>SUMIFS(MasterSheet!J:J, MasterSheet!B:B, A2950, MasterSheet!D:D, B2950, MasterSheet!H:H, C2950)</f>
        <v/>
      </c>
      <c r="F2950" s="24">
        <f>E2950*D2950</f>
        <v/>
      </c>
      <c r="G2950" s="28">
        <f>SUMIFS(MasterSheet!K:K, MasterSheet!B:B, A2950, MasterSheet!D:D, B2950, MasterSheet!H:H, C2950)</f>
        <v/>
      </c>
      <c r="H2950" s="28">
        <f>G2950*D2950</f>
        <v/>
      </c>
      <c r="I2950" s="30">
        <f>SUMIFS(MasterSheet!L:L, MasterSheet!B:B, A2950, MasterSheet!D:D, B2950, MasterSheet!H:H, C2950)</f>
        <v/>
      </c>
      <c r="J2950" s="30">
        <f>I2950*D2950</f>
        <v/>
      </c>
      <c r="K2950" s="23">
        <f>UPPER(VLOOKUP(C2950,MasterSheet!H:U,14,))</f>
        <v/>
      </c>
    </row>
    <row r="2951">
      <c r="A2951" s="23" t="inlineStr">
        <is>
          <t>INV250927-003</t>
        </is>
      </c>
      <c r="B2951" s="32" t="n">
        <v>45933</v>
      </c>
      <c r="C2951" s="23" t="inlineStr">
        <is>
          <t>T7625</t>
        </is>
      </c>
      <c r="D2951" s="23">
        <f>_xlfn.XLOOKUP(C2951,MasterSheet!H:H,MasterSheet!F:F)</f>
        <v/>
      </c>
      <c r="E2951" s="24">
        <f>SUMIFS(MasterSheet!J:J, MasterSheet!B:B, A2951, MasterSheet!D:D, B2951, MasterSheet!H:H, C2951)</f>
        <v/>
      </c>
      <c r="F2951" s="24">
        <f>E2951*D2951</f>
        <v/>
      </c>
      <c r="G2951" s="28">
        <f>SUMIFS(MasterSheet!K:K, MasterSheet!B:B, A2951, MasterSheet!D:D, B2951, MasterSheet!H:H, C2951)</f>
        <v/>
      </c>
      <c r="H2951" s="28">
        <f>G2951*D2951</f>
        <v/>
      </c>
      <c r="I2951" s="30">
        <f>SUMIFS(MasterSheet!L:L, MasterSheet!B:B, A2951, MasterSheet!D:D, B2951, MasterSheet!H:H, C2951)</f>
        <v/>
      </c>
      <c r="J2951" s="30">
        <f>I2951*D2951</f>
        <v/>
      </c>
      <c r="K2951" s="23">
        <f>UPPER(VLOOKUP(C2951,MasterSheet!H:U,14,))</f>
        <v/>
      </c>
    </row>
    <row r="2952">
      <c r="A2952" s="23" t="inlineStr">
        <is>
          <t>251519302624</t>
        </is>
      </c>
      <c r="B2952" s="32" t="n">
        <v>45934</v>
      </c>
      <c r="C2952" s="23" t="inlineStr">
        <is>
          <t>VS0101</t>
        </is>
      </c>
      <c r="D2952" s="23">
        <f>_xlfn.XLOOKUP(C2952,MasterSheet!H:H,MasterSheet!F:F)</f>
        <v/>
      </c>
      <c r="E2952" s="24">
        <f>SUMIFS(MasterSheet!J:J, MasterSheet!B:B, A2952, MasterSheet!D:D, B2952, MasterSheet!H:H, C2952)</f>
        <v/>
      </c>
      <c r="F2952" s="24">
        <f>E2952*D2952</f>
        <v/>
      </c>
      <c r="G2952" s="28">
        <f>SUMIFS(MasterSheet!K:K, MasterSheet!B:B, A2952, MasterSheet!D:D, B2952, MasterSheet!H:H, C2952)</f>
        <v/>
      </c>
      <c r="H2952" s="28">
        <f>G2952*D2952</f>
        <v/>
      </c>
      <c r="I2952" s="30">
        <f>SUMIFS(MasterSheet!L:L, MasterSheet!B:B, A2952, MasterSheet!D:D, B2952, MasterSheet!H:H, C2952)</f>
        <v/>
      </c>
      <c r="J2952" s="30">
        <f>I2952*D2952</f>
        <v/>
      </c>
      <c r="K2952" s="23">
        <f>UPPER(VLOOKUP(C2952,MasterSheet!H:U,14,))</f>
        <v/>
      </c>
    </row>
    <row r="2953">
      <c r="A2953" s="23" t="inlineStr">
        <is>
          <t>251519302624</t>
        </is>
      </c>
      <c r="B2953" s="32" t="n">
        <v>45934</v>
      </c>
      <c r="C2953" s="23" t="inlineStr">
        <is>
          <t>VS0102</t>
        </is>
      </c>
      <c r="D2953" s="23">
        <f>_xlfn.XLOOKUP(C2953,MasterSheet!H:H,MasterSheet!F:F)</f>
        <v/>
      </c>
      <c r="E2953" s="24">
        <f>SUMIFS(MasterSheet!J:J, MasterSheet!B:B, A2953, MasterSheet!D:D, B2953, MasterSheet!H:H, C2953)</f>
        <v/>
      </c>
      <c r="F2953" s="24">
        <f>E2953*D2953</f>
        <v/>
      </c>
      <c r="G2953" s="28">
        <f>SUMIFS(MasterSheet!K:K, MasterSheet!B:B, A2953, MasterSheet!D:D, B2953, MasterSheet!H:H, C2953)</f>
        <v/>
      </c>
      <c r="H2953" s="28">
        <f>G2953*D2953</f>
        <v/>
      </c>
      <c r="I2953" s="30">
        <f>SUMIFS(MasterSheet!L:L, MasterSheet!B:B, A2953, MasterSheet!D:D, B2953, MasterSheet!H:H, C2953)</f>
        <v/>
      </c>
      <c r="J2953" s="30">
        <f>I2953*D2953</f>
        <v/>
      </c>
      <c r="K2953" s="23">
        <f>UPPER(VLOOKUP(C2953,MasterSheet!H:U,14,))</f>
        <v/>
      </c>
    </row>
    <row r="2954">
      <c r="A2954" s="23" t="inlineStr">
        <is>
          <t>251519302624</t>
        </is>
      </c>
      <c r="B2954" s="32" t="n">
        <v>45934</v>
      </c>
      <c r="C2954" s="23" t="inlineStr">
        <is>
          <t>VS0131</t>
        </is>
      </c>
      <c r="D2954" s="23">
        <f>_xlfn.XLOOKUP(C2954,MasterSheet!H:H,MasterSheet!F:F)</f>
        <v/>
      </c>
      <c r="E2954" s="24">
        <f>SUMIFS(MasterSheet!J:J, MasterSheet!B:B, A2954, MasterSheet!D:D, B2954, MasterSheet!H:H, C2954)</f>
        <v/>
      </c>
      <c r="F2954" s="24">
        <f>E2954*D2954</f>
        <v/>
      </c>
      <c r="G2954" s="28">
        <f>SUMIFS(MasterSheet!K:K, MasterSheet!B:B, A2954, MasterSheet!D:D, B2954, MasterSheet!H:H, C2954)</f>
        <v/>
      </c>
      <c r="H2954" s="28">
        <f>G2954*D2954</f>
        <v/>
      </c>
      <c r="I2954" s="30">
        <f>SUMIFS(MasterSheet!L:L, MasterSheet!B:B, A2954, MasterSheet!D:D, B2954, MasterSheet!H:H, C2954)</f>
        <v/>
      </c>
      <c r="J2954" s="30">
        <f>I2954*D2954</f>
        <v/>
      </c>
      <c r="K2954" s="23">
        <f>UPPER(VLOOKUP(C2954,MasterSheet!H:U,14,))</f>
        <v/>
      </c>
    </row>
    <row r="2955">
      <c r="A2955" s="23" t="inlineStr">
        <is>
          <t>EED119537</t>
        </is>
      </c>
      <c r="B2955" s="32" t="n">
        <v>45936</v>
      </c>
      <c r="C2955" s="23" t="n">
        <v>100209</v>
      </c>
      <c r="D2955" s="23">
        <f>_xlfn.XLOOKUP(C2955,MasterSheet!H:H,MasterSheet!F:F)</f>
        <v/>
      </c>
      <c r="E2955" s="24">
        <f>SUMIFS(MasterSheet!J:J, MasterSheet!B:B, A2955, MasterSheet!D:D, B2955, MasterSheet!H:H, C2955)</f>
        <v/>
      </c>
      <c r="F2955" s="24">
        <f>E2955*D2955</f>
        <v/>
      </c>
      <c r="G2955" s="28">
        <f>SUMIFS(MasterSheet!K:K, MasterSheet!B:B, A2955, MasterSheet!D:D, B2955, MasterSheet!H:H, C2955)</f>
        <v/>
      </c>
      <c r="H2955" s="28">
        <f>G2955*D2955</f>
        <v/>
      </c>
      <c r="I2955" s="30">
        <f>SUMIFS(MasterSheet!L:L, MasterSheet!B:B, A2955, MasterSheet!D:D, B2955, MasterSheet!H:H, C2955)</f>
        <v/>
      </c>
      <c r="J2955" s="30">
        <f>I2955*D2955</f>
        <v/>
      </c>
      <c r="K2955" s="23">
        <f>UPPER(VLOOKUP(C2955,MasterSheet!H:U,14,))</f>
        <v/>
      </c>
    </row>
    <row r="2956">
      <c r="A2956" s="23" t="inlineStr">
        <is>
          <t>EED119537</t>
        </is>
      </c>
      <c r="B2956" s="32" t="n">
        <v>45936</v>
      </c>
      <c r="C2956" s="23" t="n">
        <v>100219</v>
      </c>
      <c r="D2956" s="23">
        <f>_xlfn.XLOOKUP(C2956,MasterSheet!H:H,MasterSheet!F:F)</f>
        <v/>
      </c>
      <c r="E2956" s="24">
        <f>SUMIFS(MasterSheet!J:J, MasterSheet!B:B, A2956, MasterSheet!D:D, B2956, MasterSheet!H:H, C2956)</f>
        <v/>
      </c>
      <c r="F2956" s="24">
        <f>E2956*D2956</f>
        <v/>
      </c>
      <c r="G2956" s="28">
        <f>SUMIFS(MasterSheet!K:K, MasterSheet!B:B, A2956, MasterSheet!D:D, B2956, MasterSheet!H:H, C2956)</f>
        <v/>
      </c>
      <c r="H2956" s="28">
        <f>G2956*D2956</f>
        <v/>
      </c>
      <c r="I2956" s="30">
        <f>SUMIFS(MasterSheet!L:L, MasterSheet!B:B, A2956, MasterSheet!D:D, B2956, MasterSheet!H:H, C2956)</f>
        <v/>
      </c>
      <c r="J2956" s="30">
        <f>I2956*D2956</f>
        <v/>
      </c>
      <c r="K2956" s="23">
        <f>UPPER(VLOOKUP(C2956,MasterSheet!H:U,14,))</f>
        <v/>
      </c>
    </row>
    <row r="2957">
      <c r="A2957" s="23" t="inlineStr">
        <is>
          <t>EED119537</t>
        </is>
      </c>
      <c r="B2957" s="32" t="n">
        <v>45936</v>
      </c>
      <c r="C2957" s="23" t="n">
        <v>100327</v>
      </c>
      <c r="D2957" s="23">
        <f>_xlfn.XLOOKUP(C2957,MasterSheet!H:H,MasterSheet!F:F)</f>
        <v/>
      </c>
      <c r="E2957" s="24">
        <f>SUMIFS(MasterSheet!J:J, MasterSheet!B:B, A2957, MasterSheet!D:D, B2957, MasterSheet!H:H, C2957)</f>
        <v/>
      </c>
      <c r="F2957" s="24">
        <f>E2957*D2957</f>
        <v/>
      </c>
      <c r="G2957" s="28">
        <f>SUMIFS(MasterSheet!K:K, MasterSheet!B:B, A2957, MasterSheet!D:D, B2957, MasterSheet!H:H, C2957)</f>
        <v/>
      </c>
      <c r="H2957" s="28">
        <f>G2957*D2957</f>
        <v/>
      </c>
      <c r="I2957" s="30">
        <f>SUMIFS(MasterSheet!L:L, MasterSheet!B:B, A2957, MasterSheet!D:D, B2957, MasterSheet!H:H, C2957)</f>
        <v/>
      </c>
      <c r="J2957" s="30">
        <f>I2957*D2957</f>
        <v/>
      </c>
      <c r="K2957" s="23">
        <f>UPPER(VLOOKUP(C2957,MasterSheet!H:U,14,))</f>
        <v/>
      </c>
    </row>
    <row r="2958">
      <c r="A2958" s="23" t="inlineStr">
        <is>
          <t>EED119537</t>
        </is>
      </c>
      <c r="B2958" s="32" t="n">
        <v>45936</v>
      </c>
      <c r="C2958" s="23" t="n">
        <v>100496</v>
      </c>
      <c r="D2958" s="23">
        <f>_xlfn.XLOOKUP(C2958,MasterSheet!H:H,MasterSheet!F:F)</f>
        <v/>
      </c>
      <c r="E2958" s="24">
        <f>SUMIFS(MasterSheet!J:J, MasterSheet!B:B, A2958, MasterSheet!D:D, B2958, MasterSheet!H:H, C2958)</f>
        <v/>
      </c>
      <c r="F2958" s="24">
        <f>E2958*D2958</f>
        <v/>
      </c>
      <c r="G2958" s="28">
        <f>SUMIFS(MasterSheet!K:K, MasterSheet!B:B, A2958, MasterSheet!D:D, B2958, MasterSheet!H:H, C2958)</f>
        <v/>
      </c>
      <c r="H2958" s="28">
        <f>G2958*D2958</f>
        <v/>
      </c>
      <c r="I2958" s="30">
        <f>SUMIFS(MasterSheet!L:L, MasterSheet!B:B, A2958, MasterSheet!D:D, B2958, MasterSheet!H:H, C2958)</f>
        <v/>
      </c>
      <c r="J2958" s="30">
        <f>I2958*D2958</f>
        <v/>
      </c>
      <c r="K2958" s="23">
        <f>UPPER(VLOOKUP(C2958,MasterSheet!H:U,14,))</f>
        <v/>
      </c>
    </row>
    <row r="2959">
      <c r="A2959" s="23" t="inlineStr">
        <is>
          <t>EED119537</t>
        </is>
      </c>
      <c r="B2959" s="32" t="n">
        <v>45936</v>
      </c>
      <c r="C2959" s="23" t="n">
        <v>100526</v>
      </c>
      <c r="D2959" s="23">
        <f>_xlfn.XLOOKUP(C2959,MasterSheet!H:H,MasterSheet!F:F)</f>
        <v/>
      </c>
      <c r="E2959" s="24">
        <f>SUMIFS(MasterSheet!J:J, MasterSheet!B:B, A2959, MasterSheet!D:D, B2959, MasterSheet!H:H, C2959)</f>
        <v/>
      </c>
      <c r="F2959" s="24">
        <f>E2959*D2959</f>
        <v/>
      </c>
      <c r="G2959" s="28">
        <f>SUMIFS(MasterSheet!K:K, MasterSheet!B:B, A2959, MasterSheet!D:D, B2959, MasterSheet!H:H, C2959)</f>
        <v/>
      </c>
      <c r="H2959" s="28">
        <f>G2959*D2959</f>
        <v/>
      </c>
      <c r="I2959" s="30">
        <f>SUMIFS(MasterSheet!L:L, MasterSheet!B:B, A2959, MasterSheet!D:D, B2959, MasterSheet!H:H, C2959)</f>
        <v/>
      </c>
      <c r="J2959" s="30">
        <f>I2959*D2959</f>
        <v/>
      </c>
      <c r="K2959" s="23">
        <f>UPPER(VLOOKUP(C2959,MasterSheet!H:U,14,))</f>
        <v/>
      </c>
    </row>
    <row r="2960">
      <c r="A2960" s="23" t="inlineStr">
        <is>
          <t>EED119537</t>
        </is>
      </c>
      <c r="B2960" s="32" t="n">
        <v>45936</v>
      </c>
      <c r="C2960" s="23" t="n">
        <v>101212</v>
      </c>
      <c r="D2960" s="23">
        <f>_xlfn.XLOOKUP(C2960,MasterSheet!H:H,MasterSheet!F:F)</f>
        <v/>
      </c>
      <c r="E2960" s="24">
        <f>SUMIFS(MasterSheet!J:J, MasterSheet!B:B, A2960, MasterSheet!D:D, B2960, MasterSheet!H:H, C2960)</f>
        <v/>
      </c>
      <c r="F2960" s="24">
        <f>E2960*D2960</f>
        <v/>
      </c>
      <c r="G2960" s="28">
        <f>SUMIFS(MasterSheet!K:K, MasterSheet!B:B, A2960, MasterSheet!D:D, B2960, MasterSheet!H:H, C2960)</f>
        <v/>
      </c>
      <c r="H2960" s="28">
        <f>G2960*D2960</f>
        <v/>
      </c>
      <c r="I2960" s="30">
        <f>SUMIFS(MasterSheet!L:L, MasterSheet!B:B, A2960, MasterSheet!D:D, B2960, MasterSheet!H:H, C2960)</f>
        <v/>
      </c>
      <c r="J2960" s="30">
        <f>I2960*D2960</f>
        <v/>
      </c>
      <c r="K2960" s="23">
        <f>UPPER(VLOOKUP(C2960,MasterSheet!H:U,14,))</f>
        <v/>
      </c>
    </row>
    <row r="2961">
      <c r="A2961" s="23" t="inlineStr">
        <is>
          <t>EED119537</t>
        </is>
      </c>
      <c r="B2961" s="32" t="n">
        <v>45936</v>
      </c>
      <c r="C2961" s="23" t="n">
        <v>101230</v>
      </c>
      <c r="D2961" s="23">
        <f>_xlfn.XLOOKUP(C2961,MasterSheet!H:H,MasterSheet!F:F)</f>
        <v/>
      </c>
      <c r="E2961" s="24">
        <f>SUMIFS(MasterSheet!J:J, MasterSheet!B:B, A2961, MasterSheet!D:D, B2961, MasterSheet!H:H, C2961)</f>
        <v/>
      </c>
      <c r="F2961" s="24">
        <f>E2961*D2961</f>
        <v/>
      </c>
      <c r="G2961" s="28">
        <f>SUMIFS(MasterSheet!K:K, MasterSheet!B:B, A2961, MasterSheet!D:D, B2961, MasterSheet!H:H, C2961)</f>
        <v/>
      </c>
      <c r="H2961" s="28">
        <f>G2961*D2961</f>
        <v/>
      </c>
      <c r="I2961" s="30">
        <f>SUMIFS(MasterSheet!L:L, MasterSheet!B:B, A2961, MasterSheet!D:D, B2961, MasterSheet!H:H, C2961)</f>
        <v/>
      </c>
      <c r="J2961" s="30">
        <f>I2961*D2961</f>
        <v/>
      </c>
      <c r="K2961" s="23">
        <f>UPPER(VLOOKUP(C2961,MasterSheet!H:U,14,))</f>
        <v/>
      </c>
    </row>
    <row r="2962">
      <c r="A2962" s="23" t="inlineStr">
        <is>
          <t>EED119537</t>
        </is>
      </c>
      <c r="B2962" s="32" t="n">
        <v>45936</v>
      </c>
      <c r="C2962" s="23" t="n">
        <v>101251</v>
      </c>
      <c r="D2962" s="23">
        <f>_xlfn.XLOOKUP(C2962,MasterSheet!H:H,MasterSheet!F:F)</f>
        <v/>
      </c>
      <c r="E2962" s="24">
        <f>SUMIFS(MasterSheet!J:J, MasterSheet!B:B, A2962, MasterSheet!D:D, B2962, MasterSheet!H:H, C2962)</f>
        <v/>
      </c>
      <c r="F2962" s="24">
        <f>E2962*D2962</f>
        <v/>
      </c>
      <c r="G2962" s="28">
        <f>SUMIFS(MasterSheet!K:K, MasterSheet!B:B, A2962, MasterSheet!D:D, B2962, MasterSheet!H:H, C2962)</f>
        <v/>
      </c>
      <c r="H2962" s="28">
        <f>G2962*D2962</f>
        <v/>
      </c>
      <c r="I2962" s="30">
        <f>SUMIFS(MasterSheet!L:L, MasterSheet!B:B, A2962, MasterSheet!D:D, B2962, MasterSheet!H:H, C2962)</f>
        <v/>
      </c>
      <c r="J2962" s="30">
        <f>I2962*D2962</f>
        <v/>
      </c>
      <c r="K2962" s="23">
        <f>UPPER(VLOOKUP(C2962,MasterSheet!H:U,14,))</f>
        <v/>
      </c>
    </row>
    <row r="2963">
      <c r="A2963" s="23" t="inlineStr">
        <is>
          <t>EED119537</t>
        </is>
      </c>
      <c r="B2963" s="32" t="n">
        <v>45936</v>
      </c>
      <c r="C2963" s="23" t="n">
        <v>101337</v>
      </c>
      <c r="D2963" s="23">
        <f>_xlfn.XLOOKUP(C2963,MasterSheet!H:H,MasterSheet!F:F)</f>
        <v/>
      </c>
      <c r="E2963" s="24">
        <f>SUMIFS(MasterSheet!J:J, MasterSheet!B:B, A2963, MasterSheet!D:D, B2963, MasterSheet!H:H, C2963)</f>
        <v/>
      </c>
      <c r="F2963" s="24">
        <f>E2963*D2963</f>
        <v/>
      </c>
      <c r="G2963" s="28">
        <f>SUMIFS(MasterSheet!K:K, MasterSheet!B:B, A2963, MasterSheet!D:D, B2963, MasterSheet!H:H, C2963)</f>
        <v/>
      </c>
      <c r="H2963" s="28">
        <f>G2963*D2963</f>
        <v/>
      </c>
      <c r="I2963" s="30">
        <f>SUMIFS(MasterSheet!L:L, MasterSheet!B:B, A2963, MasterSheet!D:D, B2963, MasterSheet!H:H, C2963)</f>
        <v/>
      </c>
      <c r="J2963" s="30">
        <f>I2963*D2963</f>
        <v/>
      </c>
      <c r="K2963" s="23">
        <f>UPPER(VLOOKUP(C2963,MasterSheet!H:U,14,))</f>
        <v/>
      </c>
    </row>
    <row r="2964">
      <c r="A2964" s="23" t="inlineStr">
        <is>
          <t>EED119537</t>
        </is>
      </c>
      <c r="B2964" s="32" t="n">
        <v>45936</v>
      </c>
      <c r="C2964" s="23" t="n">
        <v>102615</v>
      </c>
      <c r="D2964" s="23">
        <f>_xlfn.XLOOKUP(C2964,MasterSheet!H:H,MasterSheet!F:F)</f>
        <v/>
      </c>
      <c r="E2964" s="24">
        <f>SUMIFS(MasterSheet!J:J, MasterSheet!B:B, A2964, MasterSheet!D:D, B2964, MasterSheet!H:H, C2964)</f>
        <v/>
      </c>
      <c r="F2964" s="24">
        <f>E2964*D2964</f>
        <v/>
      </c>
      <c r="G2964" s="28">
        <f>SUMIFS(MasterSheet!K:K, MasterSheet!B:B, A2964, MasterSheet!D:D, B2964, MasterSheet!H:H, C2964)</f>
        <v/>
      </c>
      <c r="H2964" s="28">
        <f>G2964*D2964</f>
        <v/>
      </c>
      <c r="I2964" s="30">
        <f>SUMIFS(MasterSheet!L:L, MasterSheet!B:B, A2964, MasterSheet!D:D, B2964, MasterSheet!H:H, C2964)</f>
        <v/>
      </c>
      <c r="J2964" s="30">
        <f>I2964*D2964</f>
        <v/>
      </c>
      <c r="K2964" s="23">
        <f>UPPER(VLOOKUP(C2964,MasterSheet!H:U,14,))</f>
        <v/>
      </c>
    </row>
    <row r="2965">
      <c r="A2965" s="23" t="inlineStr">
        <is>
          <t>EED119537</t>
        </is>
      </c>
      <c r="B2965" s="32" t="n">
        <v>45936</v>
      </c>
      <c r="C2965" s="23" t="n">
        <v>103025</v>
      </c>
      <c r="D2965" s="23">
        <f>_xlfn.XLOOKUP(C2965,MasterSheet!H:H,MasterSheet!F:F)</f>
        <v/>
      </c>
      <c r="E2965" s="24">
        <f>SUMIFS(MasterSheet!J:J, MasterSheet!B:B, A2965, MasterSheet!D:D, B2965, MasterSheet!H:H, C2965)</f>
        <v/>
      </c>
      <c r="F2965" s="24">
        <f>E2965*D2965</f>
        <v/>
      </c>
      <c r="G2965" s="28">
        <f>SUMIFS(MasterSheet!K:K, MasterSheet!B:B, A2965, MasterSheet!D:D, B2965, MasterSheet!H:H, C2965)</f>
        <v/>
      </c>
      <c r="H2965" s="28">
        <f>G2965*D2965</f>
        <v/>
      </c>
      <c r="I2965" s="30">
        <f>SUMIFS(MasterSheet!L:L, MasterSheet!B:B, A2965, MasterSheet!D:D, B2965, MasterSheet!H:H, C2965)</f>
        <v/>
      </c>
      <c r="J2965" s="30">
        <f>I2965*D2965</f>
        <v/>
      </c>
      <c r="K2965" s="23">
        <f>UPPER(VLOOKUP(C2965,MasterSheet!H:U,14,))</f>
        <v/>
      </c>
    </row>
    <row r="2966">
      <c r="A2966" s="23" t="inlineStr">
        <is>
          <t>EED119537</t>
        </is>
      </c>
      <c r="B2966" s="32" t="n">
        <v>45936</v>
      </c>
      <c r="C2966" s="23" t="n">
        <v>103132</v>
      </c>
      <c r="D2966" s="23">
        <f>_xlfn.XLOOKUP(C2966,MasterSheet!H:H,MasterSheet!F:F)</f>
        <v/>
      </c>
      <c r="E2966" s="24">
        <f>SUMIFS(MasterSheet!J:J, MasterSheet!B:B, A2966, MasterSheet!D:D, B2966, MasterSheet!H:H, C2966)</f>
        <v/>
      </c>
      <c r="F2966" s="24">
        <f>E2966*D2966</f>
        <v/>
      </c>
      <c r="G2966" s="28">
        <f>SUMIFS(MasterSheet!K:K, MasterSheet!B:B, A2966, MasterSheet!D:D, B2966, MasterSheet!H:H, C2966)</f>
        <v/>
      </c>
      <c r="H2966" s="28">
        <f>G2966*D2966</f>
        <v/>
      </c>
      <c r="I2966" s="30">
        <f>SUMIFS(MasterSheet!L:L, MasterSheet!B:B, A2966, MasterSheet!D:D, B2966, MasterSheet!H:H, C2966)</f>
        <v/>
      </c>
      <c r="J2966" s="30">
        <f>I2966*D2966</f>
        <v/>
      </c>
      <c r="K2966" s="23">
        <f>UPPER(VLOOKUP(C2966,MasterSheet!H:U,14,))</f>
        <v/>
      </c>
    </row>
    <row r="2967">
      <c r="A2967" s="23" t="inlineStr">
        <is>
          <t>EED119537</t>
        </is>
      </c>
      <c r="B2967" s="32" t="n">
        <v>45936</v>
      </c>
      <c r="C2967" s="23" t="n">
        <v>103140</v>
      </c>
      <c r="D2967" s="23">
        <f>_xlfn.XLOOKUP(C2967,MasterSheet!H:H,MasterSheet!F:F)</f>
        <v/>
      </c>
      <c r="E2967" s="24">
        <f>SUMIFS(MasterSheet!J:J, MasterSheet!B:B, A2967, MasterSheet!D:D, B2967, MasterSheet!H:H, C2967)</f>
        <v/>
      </c>
      <c r="F2967" s="24">
        <f>E2967*D2967</f>
        <v/>
      </c>
      <c r="G2967" s="28">
        <f>SUMIFS(MasterSheet!K:K, MasterSheet!B:B, A2967, MasterSheet!D:D, B2967, MasterSheet!H:H, C2967)</f>
        <v/>
      </c>
      <c r="H2967" s="28">
        <f>G2967*D2967</f>
        <v/>
      </c>
      <c r="I2967" s="30">
        <f>SUMIFS(MasterSheet!L:L, MasterSheet!B:B, A2967, MasterSheet!D:D, B2967, MasterSheet!H:H, C2967)</f>
        <v/>
      </c>
      <c r="J2967" s="30">
        <f>I2967*D2967</f>
        <v/>
      </c>
      <c r="K2967" s="23">
        <f>UPPER(VLOOKUP(C2967,MasterSheet!H:U,14,))</f>
        <v/>
      </c>
    </row>
    <row r="2968">
      <c r="A2968" s="23" t="inlineStr">
        <is>
          <t>EED119537</t>
        </is>
      </c>
      <c r="B2968" s="32" t="n">
        <v>45936</v>
      </c>
      <c r="C2968" s="23" t="n">
        <v>103157</v>
      </c>
      <c r="D2968" s="23">
        <f>_xlfn.XLOOKUP(C2968,MasterSheet!H:H,MasterSheet!F:F)</f>
        <v/>
      </c>
      <c r="E2968" s="24">
        <f>SUMIFS(MasterSheet!J:J, MasterSheet!B:B, A2968, MasterSheet!D:D, B2968, MasterSheet!H:H, C2968)</f>
        <v/>
      </c>
      <c r="F2968" s="24">
        <f>E2968*D2968</f>
        <v/>
      </c>
      <c r="G2968" s="28">
        <f>SUMIFS(MasterSheet!K:K, MasterSheet!B:B, A2968, MasterSheet!D:D, B2968, MasterSheet!H:H, C2968)</f>
        <v/>
      </c>
      <c r="H2968" s="28">
        <f>G2968*D2968</f>
        <v/>
      </c>
      <c r="I2968" s="30">
        <f>SUMIFS(MasterSheet!L:L, MasterSheet!B:B, A2968, MasterSheet!D:D, B2968, MasterSheet!H:H, C2968)</f>
        <v/>
      </c>
      <c r="J2968" s="30">
        <f>I2968*D2968</f>
        <v/>
      </c>
      <c r="K2968" s="23">
        <f>UPPER(VLOOKUP(C2968,MasterSheet!H:U,14,))</f>
        <v/>
      </c>
    </row>
    <row r="2969">
      <c r="A2969" s="23" t="inlineStr">
        <is>
          <t>EED119537</t>
        </is>
      </c>
      <c r="B2969" s="32" t="n">
        <v>45936</v>
      </c>
      <c r="C2969" s="23" t="n">
        <v>104103</v>
      </c>
      <c r="D2969" s="23">
        <f>_xlfn.XLOOKUP(C2969,MasterSheet!H:H,MasterSheet!F:F)</f>
        <v/>
      </c>
      <c r="E2969" s="24">
        <f>SUMIFS(MasterSheet!J:J, MasterSheet!B:B, A2969, MasterSheet!D:D, B2969, MasterSheet!H:H, C2969)</f>
        <v/>
      </c>
      <c r="F2969" s="24">
        <f>E2969*D2969</f>
        <v/>
      </c>
      <c r="G2969" s="28">
        <f>SUMIFS(MasterSheet!K:K, MasterSheet!B:B, A2969, MasterSheet!D:D, B2969, MasterSheet!H:H, C2969)</f>
        <v/>
      </c>
      <c r="H2969" s="28">
        <f>G2969*D2969</f>
        <v/>
      </c>
      <c r="I2969" s="30">
        <f>SUMIFS(MasterSheet!L:L, MasterSheet!B:B, A2969, MasterSheet!D:D, B2969, MasterSheet!H:H, C2969)</f>
        <v/>
      </c>
      <c r="J2969" s="30">
        <f>I2969*D2969</f>
        <v/>
      </c>
      <c r="K2969" s="23">
        <f>UPPER(VLOOKUP(C2969,MasterSheet!H:U,14,))</f>
        <v/>
      </c>
    </row>
    <row r="2970">
      <c r="A2970" s="23" t="inlineStr">
        <is>
          <t>EED119537</t>
        </is>
      </c>
      <c r="B2970" s="32" t="n">
        <v>45936</v>
      </c>
      <c r="C2970" s="23" t="n">
        <v>104106</v>
      </c>
      <c r="D2970" s="23">
        <f>_xlfn.XLOOKUP(C2970,MasterSheet!H:H,MasterSheet!F:F)</f>
        <v/>
      </c>
      <c r="E2970" s="24">
        <f>SUMIFS(MasterSheet!J:J, MasterSheet!B:B, A2970, MasterSheet!D:D, B2970, MasterSheet!H:H, C2970)</f>
        <v/>
      </c>
      <c r="F2970" s="24">
        <f>E2970*D2970</f>
        <v/>
      </c>
      <c r="G2970" s="28">
        <f>SUMIFS(MasterSheet!K:K, MasterSheet!B:B, A2970, MasterSheet!D:D, B2970, MasterSheet!H:H, C2970)</f>
        <v/>
      </c>
      <c r="H2970" s="28">
        <f>G2970*D2970</f>
        <v/>
      </c>
      <c r="I2970" s="30">
        <f>SUMIFS(MasterSheet!L:L, MasterSheet!B:B, A2970, MasterSheet!D:D, B2970, MasterSheet!H:H, C2970)</f>
        <v/>
      </c>
      <c r="J2970" s="30">
        <f>I2970*D2970</f>
        <v/>
      </c>
      <c r="K2970" s="23">
        <f>UPPER(VLOOKUP(C2970,MasterSheet!H:U,14,))</f>
        <v/>
      </c>
    </row>
    <row r="2971">
      <c r="A2971" s="23" t="inlineStr">
        <is>
          <t>EED119537</t>
        </is>
      </c>
      <c r="B2971" s="32" t="n">
        <v>45936</v>
      </c>
      <c r="C2971" s="23" t="n">
        <v>105322</v>
      </c>
      <c r="D2971" s="23">
        <f>_xlfn.XLOOKUP(C2971,MasterSheet!H:H,MasterSheet!F:F)</f>
        <v/>
      </c>
      <c r="E2971" s="24">
        <f>SUMIFS(MasterSheet!J:J, MasterSheet!B:B, A2971, MasterSheet!D:D, B2971, MasterSheet!H:H, C2971)</f>
        <v/>
      </c>
      <c r="F2971" s="24">
        <f>E2971*D2971</f>
        <v/>
      </c>
      <c r="G2971" s="28">
        <f>SUMIFS(MasterSheet!K:K, MasterSheet!B:B, A2971, MasterSheet!D:D, B2971, MasterSheet!H:H, C2971)</f>
        <v/>
      </c>
      <c r="H2971" s="28">
        <f>G2971*D2971</f>
        <v/>
      </c>
      <c r="I2971" s="30">
        <f>SUMIFS(MasterSheet!L:L, MasterSheet!B:B, A2971, MasterSheet!D:D, B2971, MasterSheet!H:H, C2971)</f>
        <v/>
      </c>
      <c r="J2971" s="30">
        <f>I2971*D2971</f>
        <v/>
      </c>
      <c r="K2971" s="23">
        <f>UPPER(VLOOKUP(C2971,MasterSheet!H:U,14,))</f>
        <v/>
      </c>
    </row>
    <row r="2972">
      <c r="A2972" s="23" t="inlineStr">
        <is>
          <t>EED119537</t>
        </is>
      </c>
      <c r="B2972" s="32" t="n">
        <v>45936</v>
      </c>
      <c r="C2972" s="23" t="n">
        <v>106610</v>
      </c>
      <c r="D2972" s="23">
        <f>_xlfn.XLOOKUP(C2972,MasterSheet!H:H,MasterSheet!F:F)</f>
        <v/>
      </c>
      <c r="E2972" s="24">
        <f>SUMIFS(MasterSheet!J:J, MasterSheet!B:B, A2972, MasterSheet!D:D, B2972, MasterSheet!H:H, C2972)</f>
        <v/>
      </c>
      <c r="F2972" s="24">
        <f>E2972*D2972</f>
        <v/>
      </c>
      <c r="G2972" s="28">
        <f>SUMIFS(MasterSheet!K:K, MasterSheet!B:B, A2972, MasterSheet!D:D, B2972, MasterSheet!H:H, C2972)</f>
        <v/>
      </c>
      <c r="H2972" s="28">
        <f>G2972*D2972</f>
        <v/>
      </c>
      <c r="I2972" s="30">
        <f>SUMIFS(MasterSheet!L:L, MasterSheet!B:B, A2972, MasterSheet!D:D, B2972, MasterSheet!H:H, C2972)</f>
        <v/>
      </c>
      <c r="J2972" s="30">
        <f>I2972*D2972</f>
        <v/>
      </c>
      <c r="K2972" s="23">
        <f>UPPER(VLOOKUP(C2972,MasterSheet!H:U,14,))</f>
        <v/>
      </c>
    </row>
    <row r="2973">
      <c r="A2973" s="23" t="inlineStr">
        <is>
          <t>EED119537</t>
        </is>
      </c>
      <c r="B2973" s="32" t="n">
        <v>45936</v>
      </c>
      <c r="C2973" s="23" t="n">
        <v>108907</v>
      </c>
      <c r="D2973" s="23">
        <f>_xlfn.XLOOKUP(C2973,MasterSheet!H:H,MasterSheet!F:F)</f>
        <v/>
      </c>
      <c r="E2973" s="24">
        <f>SUMIFS(MasterSheet!J:J, MasterSheet!B:B, A2973, MasterSheet!D:D, B2973, MasterSheet!H:H, C2973)</f>
        <v/>
      </c>
      <c r="F2973" s="24">
        <f>E2973*D2973</f>
        <v/>
      </c>
      <c r="G2973" s="28">
        <f>SUMIFS(MasterSheet!K:K, MasterSheet!B:B, A2973, MasterSheet!D:D, B2973, MasterSheet!H:H, C2973)</f>
        <v/>
      </c>
      <c r="H2973" s="28">
        <f>G2973*D2973</f>
        <v/>
      </c>
      <c r="I2973" s="30">
        <f>SUMIFS(MasterSheet!L:L, MasterSheet!B:B, A2973, MasterSheet!D:D, B2973, MasterSheet!H:H, C2973)</f>
        <v/>
      </c>
      <c r="J2973" s="30">
        <f>I2973*D2973</f>
        <v/>
      </c>
      <c r="K2973" s="23">
        <f>UPPER(VLOOKUP(C2973,MasterSheet!H:U,14,))</f>
        <v/>
      </c>
    </row>
    <row r="2974">
      <c r="A2974" s="23" t="inlineStr">
        <is>
          <t>EED119537</t>
        </is>
      </c>
      <c r="B2974" s="32" t="n">
        <v>45936</v>
      </c>
      <c r="C2974" s="23" t="n">
        <v>109207</v>
      </c>
      <c r="D2974" s="23">
        <f>_xlfn.XLOOKUP(C2974,MasterSheet!H:H,MasterSheet!F:F)</f>
        <v/>
      </c>
      <c r="E2974" s="24">
        <f>SUMIFS(MasterSheet!J:J, MasterSheet!B:B, A2974, MasterSheet!D:D, B2974, MasterSheet!H:H, C2974)</f>
        <v/>
      </c>
      <c r="F2974" s="24">
        <f>E2974*D2974</f>
        <v/>
      </c>
      <c r="G2974" s="28">
        <f>SUMIFS(MasterSheet!K:K, MasterSheet!B:B, A2974, MasterSheet!D:D, B2974, MasterSheet!H:H, C2974)</f>
        <v/>
      </c>
      <c r="H2974" s="28">
        <f>G2974*D2974</f>
        <v/>
      </c>
      <c r="I2974" s="30">
        <f>SUMIFS(MasterSheet!L:L, MasterSheet!B:B, A2974, MasterSheet!D:D, B2974, MasterSheet!H:H, C2974)</f>
        <v/>
      </c>
      <c r="J2974" s="30">
        <f>I2974*D2974</f>
        <v/>
      </c>
      <c r="K2974" s="23">
        <f>UPPER(VLOOKUP(C2974,MasterSheet!H:U,14,))</f>
        <v/>
      </c>
    </row>
    <row r="2975">
      <c r="A2975" s="23" t="inlineStr">
        <is>
          <t>EED119537</t>
        </is>
      </c>
      <c r="B2975" s="32" t="n">
        <v>45936</v>
      </c>
      <c r="C2975" s="23" t="n">
        <v>115555</v>
      </c>
      <c r="D2975" s="23">
        <f>_xlfn.XLOOKUP(C2975,MasterSheet!H:H,MasterSheet!F:F)</f>
        <v/>
      </c>
      <c r="E2975" s="24">
        <f>SUMIFS(MasterSheet!J:J, MasterSheet!B:B, A2975, MasterSheet!D:D, B2975, MasterSheet!H:H, C2975)</f>
        <v/>
      </c>
      <c r="F2975" s="24">
        <f>E2975*D2975</f>
        <v/>
      </c>
      <c r="G2975" s="28">
        <f>SUMIFS(MasterSheet!K:K, MasterSheet!B:B, A2975, MasterSheet!D:D, B2975, MasterSheet!H:H, C2975)</f>
        <v/>
      </c>
      <c r="H2975" s="28">
        <f>G2975*D2975</f>
        <v/>
      </c>
      <c r="I2975" s="30">
        <f>SUMIFS(MasterSheet!L:L, MasterSheet!B:B, A2975, MasterSheet!D:D, B2975, MasterSheet!H:H, C2975)</f>
        <v/>
      </c>
      <c r="J2975" s="30">
        <f>I2975*D2975</f>
        <v/>
      </c>
      <c r="K2975" s="23">
        <f>UPPER(VLOOKUP(C2975,MasterSheet!H:U,14,))</f>
        <v/>
      </c>
    </row>
    <row r="2976">
      <c r="A2976" s="23" t="inlineStr">
        <is>
          <t>EED119537</t>
        </is>
      </c>
      <c r="B2976" s="32" t="n">
        <v>45936</v>
      </c>
      <c r="C2976" s="23" t="n">
        <v>117339</v>
      </c>
      <c r="D2976" s="23">
        <f>_xlfn.XLOOKUP(C2976,MasterSheet!H:H,MasterSheet!F:F)</f>
        <v/>
      </c>
      <c r="E2976" s="24">
        <f>SUMIFS(MasterSheet!J:J, MasterSheet!B:B, A2976, MasterSheet!D:D, B2976, MasterSheet!H:H, C2976)</f>
        <v/>
      </c>
      <c r="F2976" s="24">
        <f>E2976*D2976</f>
        <v/>
      </c>
      <c r="G2976" s="28">
        <f>SUMIFS(MasterSheet!K:K, MasterSheet!B:B, A2976, MasterSheet!D:D, B2976, MasterSheet!H:H, C2976)</f>
        <v/>
      </c>
      <c r="H2976" s="28">
        <f>G2976*D2976</f>
        <v/>
      </c>
      <c r="I2976" s="30">
        <f>SUMIFS(MasterSheet!L:L, MasterSheet!B:B, A2976, MasterSheet!D:D, B2976, MasterSheet!H:H, C2976)</f>
        <v/>
      </c>
      <c r="J2976" s="30">
        <f>I2976*D2976</f>
        <v/>
      </c>
      <c r="K2976" s="23">
        <f>UPPER(VLOOKUP(C2976,MasterSheet!H:U,14,))</f>
        <v/>
      </c>
    </row>
    <row r="2977">
      <c r="A2977" s="23" t="inlineStr">
        <is>
          <t>EED119537</t>
        </is>
      </c>
      <c r="B2977" s="32" t="n">
        <v>45936</v>
      </c>
      <c r="C2977" s="23" t="n">
        <v>119806</v>
      </c>
      <c r="D2977" s="23">
        <f>_xlfn.XLOOKUP(C2977,MasterSheet!H:H,MasterSheet!F:F)</f>
        <v/>
      </c>
      <c r="E2977" s="24">
        <f>SUMIFS(MasterSheet!J:J, MasterSheet!B:B, A2977, MasterSheet!D:D, B2977, MasterSheet!H:H, C2977)</f>
        <v/>
      </c>
      <c r="F2977" s="24">
        <f>E2977*D2977</f>
        <v/>
      </c>
      <c r="G2977" s="28">
        <f>SUMIFS(MasterSheet!K:K, MasterSheet!B:B, A2977, MasterSheet!D:D, B2977, MasterSheet!H:H, C2977)</f>
        <v/>
      </c>
      <c r="H2977" s="28">
        <f>G2977*D2977</f>
        <v/>
      </c>
      <c r="I2977" s="30">
        <f>SUMIFS(MasterSheet!L:L, MasterSheet!B:B, A2977, MasterSheet!D:D, B2977, MasterSheet!H:H, C2977)</f>
        <v/>
      </c>
      <c r="J2977" s="30">
        <f>I2977*D2977</f>
        <v/>
      </c>
      <c r="K2977" s="23">
        <f>UPPER(VLOOKUP(C2977,MasterSheet!H:U,14,))</f>
        <v/>
      </c>
    </row>
    <row r="2978">
      <c r="A2978" s="23" t="inlineStr">
        <is>
          <t>EED119537</t>
        </is>
      </c>
      <c r="B2978" s="32" t="n">
        <v>45936</v>
      </c>
      <c r="C2978" s="23" t="n">
        <v>123110</v>
      </c>
      <c r="D2978" s="23">
        <f>_xlfn.XLOOKUP(C2978,MasterSheet!H:H,MasterSheet!F:F)</f>
        <v/>
      </c>
      <c r="E2978" s="24">
        <f>SUMIFS(MasterSheet!J:J, MasterSheet!B:B, A2978, MasterSheet!D:D, B2978, MasterSheet!H:H, C2978)</f>
        <v/>
      </c>
      <c r="F2978" s="24">
        <f>E2978*D2978</f>
        <v/>
      </c>
      <c r="G2978" s="28">
        <f>SUMIFS(MasterSheet!K:K, MasterSheet!B:B, A2978, MasterSheet!D:D, B2978, MasterSheet!H:H, C2978)</f>
        <v/>
      </c>
      <c r="H2978" s="28">
        <f>G2978*D2978</f>
        <v/>
      </c>
      <c r="I2978" s="30">
        <f>SUMIFS(MasterSheet!L:L, MasterSheet!B:B, A2978, MasterSheet!D:D, B2978, MasterSheet!H:H, C2978)</f>
        <v/>
      </c>
      <c r="J2978" s="30">
        <f>I2978*D2978</f>
        <v/>
      </c>
      <c r="K2978" s="23">
        <f>UPPER(VLOOKUP(C2978,MasterSheet!H:U,14,))</f>
        <v/>
      </c>
    </row>
    <row r="2979">
      <c r="A2979" s="23" t="inlineStr">
        <is>
          <t>EED119537</t>
        </is>
      </c>
      <c r="B2979" s="32" t="n">
        <v>45936</v>
      </c>
      <c r="C2979" s="23" t="n">
        <v>123116</v>
      </c>
      <c r="D2979" s="23">
        <f>_xlfn.XLOOKUP(C2979,MasterSheet!H:H,MasterSheet!F:F)</f>
        <v/>
      </c>
      <c r="E2979" s="24">
        <f>SUMIFS(MasterSheet!J:J, MasterSheet!B:B, A2979, MasterSheet!D:D, B2979, MasterSheet!H:H, C2979)</f>
        <v/>
      </c>
      <c r="F2979" s="24">
        <f>E2979*D2979</f>
        <v/>
      </c>
      <c r="G2979" s="28">
        <f>SUMIFS(MasterSheet!K:K, MasterSheet!B:B, A2979, MasterSheet!D:D, B2979, MasterSheet!H:H, C2979)</f>
        <v/>
      </c>
      <c r="H2979" s="28">
        <f>G2979*D2979</f>
        <v/>
      </c>
      <c r="I2979" s="30">
        <f>SUMIFS(MasterSheet!L:L, MasterSheet!B:B, A2979, MasterSheet!D:D, B2979, MasterSheet!H:H, C2979)</f>
        <v/>
      </c>
      <c r="J2979" s="30">
        <f>I2979*D2979</f>
        <v/>
      </c>
      <c r="K2979" s="23">
        <f>UPPER(VLOOKUP(C2979,MasterSheet!H:U,14,))</f>
        <v/>
      </c>
    </row>
    <row r="2980">
      <c r="A2980" s="23" t="inlineStr">
        <is>
          <t>EED119537</t>
        </is>
      </c>
      <c r="B2980" s="32" t="n">
        <v>45936</v>
      </c>
      <c r="C2980" s="23" t="n">
        <v>123128</v>
      </c>
      <c r="D2980" s="23">
        <f>_xlfn.XLOOKUP(C2980,MasterSheet!H:H,MasterSheet!F:F)</f>
        <v/>
      </c>
      <c r="E2980" s="24">
        <f>SUMIFS(MasterSheet!J:J, MasterSheet!B:B, A2980, MasterSheet!D:D, B2980, MasterSheet!H:H, C2980)</f>
        <v/>
      </c>
      <c r="F2980" s="24">
        <f>E2980*D2980</f>
        <v/>
      </c>
      <c r="G2980" s="28">
        <f>SUMIFS(MasterSheet!K:K, MasterSheet!B:B, A2980, MasterSheet!D:D, B2980, MasterSheet!H:H, C2980)</f>
        <v/>
      </c>
      <c r="H2980" s="28">
        <f>G2980*D2980</f>
        <v/>
      </c>
      <c r="I2980" s="30">
        <f>SUMIFS(MasterSheet!L:L, MasterSheet!B:B, A2980, MasterSheet!D:D, B2980, MasterSheet!H:H, C2980)</f>
        <v/>
      </c>
      <c r="J2980" s="30">
        <f>I2980*D2980</f>
        <v/>
      </c>
      <c r="K2980" s="23">
        <f>UPPER(VLOOKUP(C2980,MasterSheet!H:U,14,))</f>
        <v/>
      </c>
    </row>
    <row r="2981">
      <c r="A2981" s="23" t="inlineStr">
        <is>
          <t>EED119537</t>
        </is>
      </c>
      <c r="B2981" s="32" t="n">
        <v>45936</v>
      </c>
      <c r="C2981" s="23" t="n">
        <v>125226</v>
      </c>
      <c r="D2981" s="23">
        <f>_xlfn.XLOOKUP(C2981,MasterSheet!H:H,MasterSheet!F:F)</f>
        <v/>
      </c>
      <c r="E2981" s="24">
        <f>SUMIFS(MasterSheet!J:J, MasterSheet!B:B, A2981, MasterSheet!D:D, B2981, MasterSheet!H:H, C2981)</f>
        <v/>
      </c>
      <c r="F2981" s="24">
        <f>E2981*D2981</f>
        <v/>
      </c>
      <c r="G2981" s="28">
        <f>SUMIFS(MasterSheet!K:K, MasterSheet!B:B, A2981, MasterSheet!D:D, B2981, MasterSheet!H:H, C2981)</f>
        <v/>
      </c>
      <c r="H2981" s="28">
        <f>G2981*D2981</f>
        <v/>
      </c>
      <c r="I2981" s="30">
        <f>SUMIFS(MasterSheet!L:L, MasterSheet!B:B, A2981, MasterSheet!D:D, B2981, MasterSheet!H:H, C2981)</f>
        <v/>
      </c>
      <c r="J2981" s="30">
        <f>I2981*D2981</f>
        <v/>
      </c>
      <c r="K2981" s="23">
        <f>UPPER(VLOOKUP(C2981,MasterSheet!H:U,14,))</f>
        <v/>
      </c>
    </row>
    <row r="2982">
      <c r="A2982" s="23" t="inlineStr">
        <is>
          <t>EED119537</t>
        </is>
      </c>
      <c r="B2982" s="32" t="n">
        <v>45936</v>
      </c>
      <c r="C2982" s="23" t="n">
        <v>126622</v>
      </c>
      <c r="D2982" s="23">
        <f>_xlfn.XLOOKUP(C2982,MasterSheet!H:H,MasterSheet!F:F)</f>
        <v/>
      </c>
      <c r="E2982" s="24">
        <f>SUMIFS(MasterSheet!J:J, MasterSheet!B:B, A2982, MasterSheet!D:D, B2982, MasterSheet!H:H, C2982)</f>
        <v/>
      </c>
      <c r="F2982" s="24">
        <f>E2982*D2982</f>
        <v/>
      </c>
      <c r="G2982" s="28">
        <f>SUMIFS(MasterSheet!K:K, MasterSheet!B:B, A2982, MasterSheet!D:D, B2982, MasterSheet!H:H, C2982)</f>
        <v/>
      </c>
      <c r="H2982" s="28">
        <f>G2982*D2982</f>
        <v/>
      </c>
      <c r="I2982" s="30">
        <f>SUMIFS(MasterSheet!L:L, MasterSheet!B:B, A2982, MasterSheet!D:D, B2982, MasterSheet!H:H, C2982)</f>
        <v/>
      </c>
      <c r="J2982" s="30">
        <f>I2982*D2982</f>
        <v/>
      </c>
      <c r="K2982" s="23">
        <f>UPPER(VLOOKUP(C2982,MasterSheet!H:U,14,))</f>
        <v/>
      </c>
    </row>
    <row r="2983">
      <c r="A2983" s="23" t="inlineStr">
        <is>
          <t>EED119537</t>
        </is>
      </c>
      <c r="B2983" s="32" t="n">
        <v>45936</v>
      </c>
      <c r="C2983" s="23" t="n">
        <v>126633</v>
      </c>
      <c r="D2983" s="23">
        <f>_xlfn.XLOOKUP(C2983,MasterSheet!H:H,MasterSheet!F:F)</f>
        <v/>
      </c>
      <c r="E2983" s="24">
        <f>SUMIFS(MasterSheet!J:J, MasterSheet!B:B, A2983, MasterSheet!D:D, B2983, MasterSheet!H:H, C2983)</f>
        <v/>
      </c>
      <c r="F2983" s="24">
        <f>E2983*D2983</f>
        <v/>
      </c>
      <c r="G2983" s="28">
        <f>SUMIFS(MasterSheet!K:K, MasterSheet!B:B, A2983, MasterSheet!D:D, B2983, MasterSheet!H:H, C2983)</f>
        <v/>
      </c>
      <c r="H2983" s="28">
        <f>G2983*D2983</f>
        <v/>
      </c>
      <c r="I2983" s="30">
        <f>SUMIFS(MasterSheet!L:L, MasterSheet!B:B, A2983, MasterSheet!D:D, B2983, MasterSheet!H:H, C2983)</f>
        <v/>
      </c>
      <c r="J2983" s="30">
        <f>I2983*D2983</f>
        <v/>
      </c>
      <c r="K2983" s="23">
        <f>UPPER(VLOOKUP(C2983,MasterSheet!H:U,14,))</f>
        <v/>
      </c>
    </row>
    <row r="2984">
      <c r="A2984" s="23" t="inlineStr">
        <is>
          <t>EED119537</t>
        </is>
      </c>
      <c r="B2984" s="32" t="n">
        <v>45936</v>
      </c>
      <c r="C2984" s="23" t="n">
        <v>127608</v>
      </c>
      <c r="D2984" s="23">
        <f>_xlfn.XLOOKUP(C2984,MasterSheet!H:H,MasterSheet!F:F)</f>
        <v/>
      </c>
      <c r="E2984" s="24">
        <f>SUMIFS(MasterSheet!J:J, MasterSheet!B:B, A2984, MasterSheet!D:D, B2984, MasterSheet!H:H, C2984)</f>
        <v/>
      </c>
      <c r="F2984" s="24">
        <f>E2984*D2984</f>
        <v/>
      </c>
      <c r="G2984" s="28">
        <f>SUMIFS(MasterSheet!K:K, MasterSheet!B:B, A2984, MasterSheet!D:D, B2984, MasterSheet!H:H, C2984)</f>
        <v/>
      </c>
      <c r="H2984" s="28">
        <f>G2984*D2984</f>
        <v/>
      </c>
      <c r="I2984" s="30">
        <f>SUMIFS(MasterSheet!L:L, MasterSheet!B:B, A2984, MasterSheet!D:D, B2984, MasterSheet!H:H, C2984)</f>
        <v/>
      </c>
      <c r="J2984" s="30">
        <f>I2984*D2984</f>
        <v/>
      </c>
      <c r="K2984" s="23">
        <f>UPPER(VLOOKUP(C2984,MasterSheet!H:U,14,))</f>
        <v/>
      </c>
    </row>
    <row r="2985">
      <c r="A2985" s="23" t="inlineStr">
        <is>
          <t>EED119537</t>
        </is>
      </c>
      <c r="B2985" s="32" t="n">
        <v>45936</v>
      </c>
      <c r="C2985" s="23" t="n">
        <v>127618</v>
      </c>
      <c r="D2985" s="23">
        <f>_xlfn.XLOOKUP(C2985,MasterSheet!H:H,MasterSheet!F:F)</f>
        <v/>
      </c>
      <c r="E2985" s="24">
        <f>SUMIFS(MasterSheet!J:J, MasterSheet!B:B, A2985, MasterSheet!D:D, B2985, MasterSheet!H:H, C2985)</f>
        <v/>
      </c>
      <c r="F2985" s="24">
        <f>E2985*D2985</f>
        <v/>
      </c>
      <c r="G2985" s="28">
        <f>SUMIFS(MasterSheet!K:K, MasterSheet!B:B, A2985, MasterSheet!D:D, B2985, MasterSheet!H:H, C2985)</f>
        <v/>
      </c>
      <c r="H2985" s="28">
        <f>G2985*D2985</f>
        <v/>
      </c>
      <c r="I2985" s="30">
        <f>SUMIFS(MasterSheet!L:L, MasterSheet!B:B, A2985, MasterSheet!D:D, B2985, MasterSheet!H:H, C2985)</f>
        <v/>
      </c>
      <c r="J2985" s="30">
        <f>I2985*D2985</f>
        <v/>
      </c>
      <c r="K2985" s="23">
        <f>UPPER(VLOOKUP(C2985,MasterSheet!H:U,14,))</f>
        <v/>
      </c>
    </row>
    <row r="2986">
      <c r="A2986" s="23" t="inlineStr">
        <is>
          <t>EED119537</t>
        </is>
      </c>
      <c r="B2986" s="32" t="n">
        <v>45936</v>
      </c>
      <c r="C2986" s="23" t="n">
        <v>128026</v>
      </c>
      <c r="D2986" s="23">
        <f>_xlfn.XLOOKUP(C2986,MasterSheet!H:H,MasterSheet!F:F)</f>
        <v/>
      </c>
      <c r="E2986" s="24">
        <f>SUMIFS(MasterSheet!J:J, MasterSheet!B:B, A2986, MasterSheet!D:D, B2986, MasterSheet!H:H, C2986)</f>
        <v/>
      </c>
      <c r="F2986" s="24">
        <f>E2986*D2986</f>
        <v/>
      </c>
      <c r="G2986" s="28">
        <f>SUMIFS(MasterSheet!K:K, MasterSheet!B:B, A2986, MasterSheet!D:D, B2986, MasterSheet!H:H, C2986)</f>
        <v/>
      </c>
      <c r="H2986" s="28">
        <f>G2986*D2986</f>
        <v/>
      </c>
      <c r="I2986" s="30">
        <f>SUMIFS(MasterSheet!L:L, MasterSheet!B:B, A2986, MasterSheet!D:D, B2986, MasterSheet!H:H, C2986)</f>
        <v/>
      </c>
      <c r="J2986" s="30">
        <f>I2986*D2986</f>
        <v/>
      </c>
      <c r="K2986" s="23">
        <f>UPPER(VLOOKUP(C2986,MasterSheet!H:U,14,))</f>
        <v/>
      </c>
    </row>
    <row r="2987">
      <c r="A2987" s="23" t="inlineStr">
        <is>
          <t>EED119537</t>
        </is>
      </c>
      <c r="B2987" s="32" t="n">
        <v>45936</v>
      </c>
      <c r="C2987" s="23" t="n">
        <v>128811</v>
      </c>
      <c r="D2987" s="23">
        <f>_xlfn.XLOOKUP(C2987,MasterSheet!H:H,MasterSheet!F:F)</f>
        <v/>
      </c>
      <c r="E2987" s="24">
        <f>SUMIFS(MasterSheet!J:J, MasterSheet!B:B, A2987, MasterSheet!D:D, B2987, MasterSheet!H:H, C2987)</f>
        <v/>
      </c>
      <c r="F2987" s="24">
        <f>E2987*D2987</f>
        <v/>
      </c>
      <c r="G2987" s="28">
        <f>SUMIFS(MasterSheet!K:K, MasterSheet!B:B, A2987, MasterSheet!D:D, B2987, MasterSheet!H:H, C2987)</f>
        <v/>
      </c>
      <c r="H2987" s="28">
        <f>G2987*D2987</f>
        <v/>
      </c>
      <c r="I2987" s="30">
        <f>SUMIFS(MasterSheet!L:L, MasterSheet!B:B, A2987, MasterSheet!D:D, B2987, MasterSheet!H:H, C2987)</f>
        <v/>
      </c>
      <c r="J2987" s="30">
        <f>I2987*D2987</f>
        <v/>
      </c>
      <c r="K2987" s="23">
        <f>UPPER(VLOOKUP(C2987,MasterSheet!H:U,14,))</f>
        <v/>
      </c>
    </row>
    <row r="2988">
      <c r="A2988" s="23" t="inlineStr">
        <is>
          <t>EED119537</t>
        </is>
      </c>
      <c r="B2988" s="32" t="n">
        <v>45936</v>
      </c>
      <c r="C2988" s="23" t="n">
        <v>130213</v>
      </c>
      <c r="D2988" s="23">
        <f>_xlfn.XLOOKUP(C2988,MasterSheet!H:H,MasterSheet!F:F)</f>
        <v/>
      </c>
      <c r="E2988" s="24">
        <f>SUMIFS(MasterSheet!J:J, MasterSheet!B:B, A2988, MasterSheet!D:D, B2988, MasterSheet!H:H, C2988)</f>
        <v/>
      </c>
      <c r="F2988" s="24">
        <f>E2988*D2988</f>
        <v/>
      </c>
      <c r="G2988" s="28">
        <f>SUMIFS(MasterSheet!K:K, MasterSheet!B:B, A2988, MasterSheet!D:D, B2988, MasterSheet!H:H, C2988)</f>
        <v/>
      </c>
      <c r="H2988" s="28">
        <f>G2988*D2988</f>
        <v/>
      </c>
      <c r="I2988" s="30">
        <f>SUMIFS(MasterSheet!L:L, MasterSheet!B:B, A2988, MasterSheet!D:D, B2988, MasterSheet!H:H, C2988)</f>
        <v/>
      </c>
      <c r="J2988" s="30">
        <f>I2988*D2988</f>
        <v/>
      </c>
      <c r="K2988" s="23">
        <f>UPPER(VLOOKUP(C2988,MasterSheet!H:U,14,))</f>
        <v/>
      </c>
    </row>
    <row r="2989">
      <c r="A2989" s="23" t="inlineStr">
        <is>
          <t>EED119537</t>
        </is>
      </c>
      <c r="B2989" s="32" t="n">
        <v>45936</v>
      </c>
      <c r="C2989" s="23" t="n">
        <v>137221</v>
      </c>
      <c r="D2989" s="23">
        <f>_xlfn.XLOOKUP(C2989,MasterSheet!H:H,MasterSheet!F:F)</f>
        <v/>
      </c>
      <c r="E2989" s="24">
        <f>SUMIFS(MasterSheet!J:J, MasterSheet!B:B, A2989, MasterSheet!D:D, B2989, MasterSheet!H:H, C2989)</f>
        <v/>
      </c>
      <c r="F2989" s="24">
        <f>E2989*D2989</f>
        <v/>
      </c>
      <c r="G2989" s="28">
        <f>SUMIFS(MasterSheet!K:K, MasterSheet!B:B, A2989, MasterSheet!D:D, B2989, MasterSheet!H:H, C2989)</f>
        <v/>
      </c>
      <c r="H2989" s="28">
        <f>G2989*D2989</f>
        <v/>
      </c>
      <c r="I2989" s="30">
        <f>SUMIFS(MasterSheet!L:L, MasterSheet!B:B, A2989, MasterSheet!D:D, B2989, MasterSheet!H:H, C2989)</f>
        <v/>
      </c>
      <c r="J2989" s="30">
        <f>I2989*D2989</f>
        <v/>
      </c>
      <c r="K2989" s="23">
        <f>UPPER(VLOOKUP(C2989,MasterSheet!H:U,14,))</f>
        <v/>
      </c>
    </row>
    <row r="2990">
      <c r="A2990" s="23" t="inlineStr">
        <is>
          <t>EED119537</t>
        </is>
      </c>
      <c r="B2990" s="32" t="n">
        <v>45936</v>
      </c>
      <c r="C2990" s="23" t="inlineStr">
        <is>
          <t>139316</t>
        </is>
      </c>
      <c r="D2990" s="23">
        <f>_xlfn.XLOOKUP(C2990,MasterSheet!H:H,MasterSheet!F:F)</f>
        <v/>
      </c>
      <c r="E2990" s="24">
        <f>SUMIFS(MasterSheet!J:J, MasterSheet!B:B, A2990, MasterSheet!D:D, B2990, MasterSheet!H:H, C2990)</f>
        <v/>
      </c>
      <c r="F2990" s="24">
        <f>E2990*D2990</f>
        <v/>
      </c>
      <c r="G2990" s="28">
        <f>SUMIFS(MasterSheet!K:K, MasterSheet!B:B, A2990, MasterSheet!D:D, B2990, MasterSheet!H:H, C2990)</f>
        <v/>
      </c>
      <c r="H2990" s="28">
        <f>G2990*D2990</f>
        <v/>
      </c>
      <c r="I2990" s="30">
        <f>SUMIFS(MasterSheet!L:L, MasterSheet!B:B, A2990, MasterSheet!D:D, B2990, MasterSheet!H:H, C2990)</f>
        <v/>
      </c>
      <c r="J2990" s="30">
        <f>I2990*D2990</f>
        <v/>
      </c>
      <c r="K2990" s="23">
        <f>UPPER(VLOOKUP(C2990,MasterSheet!H:U,14,))</f>
        <v/>
      </c>
    </row>
    <row r="2991">
      <c r="A2991" s="23" t="inlineStr">
        <is>
          <t>EED119537</t>
        </is>
      </c>
      <c r="B2991" s="32" t="n">
        <v>45936</v>
      </c>
      <c r="C2991" s="23" t="n">
        <v>141703</v>
      </c>
      <c r="D2991" s="23">
        <f>_xlfn.XLOOKUP(C2991,MasterSheet!H:H,MasterSheet!F:F)</f>
        <v/>
      </c>
      <c r="E2991" s="24">
        <f>SUMIFS(MasterSheet!J:J, MasterSheet!B:B, A2991, MasterSheet!D:D, B2991, MasterSheet!H:H, C2991)</f>
        <v/>
      </c>
      <c r="F2991" s="24">
        <f>E2991*D2991</f>
        <v/>
      </c>
      <c r="G2991" s="28">
        <f>SUMIFS(MasterSheet!K:K, MasterSheet!B:B, A2991, MasterSheet!D:D, B2991, MasterSheet!H:H, C2991)</f>
        <v/>
      </c>
      <c r="H2991" s="28">
        <f>G2991*D2991</f>
        <v/>
      </c>
      <c r="I2991" s="30">
        <f>SUMIFS(MasterSheet!L:L, MasterSheet!B:B, A2991, MasterSheet!D:D, B2991, MasterSheet!H:H, C2991)</f>
        <v/>
      </c>
      <c r="J2991" s="30">
        <f>I2991*D2991</f>
        <v/>
      </c>
      <c r="K2991" s="23">
        <f>UPPER(VLOOKUP(C2991,MasterSheet!H:U,14,))</f>
        <v/>
      </c>
    </row>
    <row r="2992">
      <c r="A2992" s="23" t="inlineStr">
        <is>
          <t>EED119537</t>
        </is>
      </c>
      <c r="B2992" s="32" t="n">
        <v>45936</v>
      </c>
      <c r="C2992" s="23" t="n">
        <v>141717</v>
      </c>
      <c r="D2992" s="23">
        <f>_xlfn.XLOOKUP(C2992,MasterSheet!H:H,MasterSheet!F:F)</f>
        <v/>
      </c>
      <c r="E2992" s="24">
        <f>SUMIFS(MasterSheet!J:J, MasterSheet!B:B, A2992, MasterSheet!D:D, B2992, MasterSheet!H:H, C2992)</f>
        <v/>
      </c>
      <c r="F2992" s="24">
        <f>E2992*D2992</f>
        <v/>
      </c>
      <c r="G2992" s="28">
        <f>SUMIFS(MasterSheet!K:K, MasterSheet!B:B, A2992, MasterSheet!D:D, B2992, MasterSheet!H:H, C2992)</f>
        <v/>
      </c>
      <c r="H2992" s="28">
        <f>G2992*D2992</f>
        <v/>
      </c>
      <c r="I2992" s="30">
        <f>SUMIFS(MasterSheet!L:L, MasterSheet!B:B, A2992, MasterSheet!D:D, B2992, MasterSheet!H:H, C2992)</f>
        <v/>
      </c>
      <c r="J2992" s="30">
        <f>I2992*D2992</f>
        <v/>
      </c>
      <c r="K2992" s="23">
        <f>UPPER(VLOOKUP(C2992,MasterSheet!H:U,14,))</f>
        <v/>
      </c>
    </row>
    <row r="2993">
      <c r="A2993" s="23" t="inlineStr">
        <is>
          <t>EED119537</t>
        </is>
      </c>
      <c r="B2993" s="32" t="n">
        <v>45936</v>
      </c>
      <c r="C2993" s="23" t="n">
        <v>141734</v>
      </c>
      <c r="D2993" s="23">
        <f>_xlfn.XLOOKUP(C2993,MasterSheet!H:H,MasterSheet!F:F)</f>
        <v/>
      </c>
      <c r="E2993" s="24">
        <f>SUMIFS(MasterSheet!J:J, MasterSheet!B:B, A2993, MasterSheet!D:D, B2993, MasterSheet!H:H, C2993)</f>
        <v/>
      </c>
      <c r="F2993" s="24">
        <f>E2993*D2993</f>
        <v/>
      </c>
      <c r="G2993" s="28">
        <f>SUMIFS(MasterSheet!K:K, MasterSheet!B:B, A2993, MasterSheet!D:D, B2993, MasterSheet!H:H, C2993)</f>
        <v/>
      </c>
      <c r="H2993" s="28">
        <f>G2993*D2993</f>
        <v/>
      </c>
      <c r="I2993" s="30">
        <f>SUMIFS(MasterSheet!L:L, MasterSheet!B:B, A2993, MasterSheet!D:D, B2993, MasterSheet!H:H, C2993)</f>
        <v/>
      </c>
      <c r="J2993" s="30">
        <f>I2993*D2993</f>
        <v/>
      </c>
      <c r="K2993" s="23">
        <f>UPPER(VLOOKUP(C2993,MasterSheet!H:U,14,))</f>
        <v/>
      </c>
    </row>
    <row r="2994">
      <c r="A2994" s="23" t="inlineStr">
        <is>
          <t>EED119537</t>
        </is>
      </c>
      <c r="B2994" s="32" t="n">
        <v>45936</v>
      </c>
      <c r="C2994" s="23" t="n">
        <v>142111</v>
      </c>
      <c r="D2994" s="23">
        <f>_xlfn.XLOOKUP(C2994,MasterSheet!H:H,MasterSheet!F:F)</f>
        <v/>
      </c>
      <c r="E2994" s="24">
        <f>SUMIFS(MasterSheet!J:J, MasterSheet!B:B, A2994, MasterSheet!D:D, B2994, MasterSheet!H:H, C2994)</f>
        <v/>
      </c>
      <c r="F2994" s="24">
        <f>E2994*D2994</f>
        <v/>
      </c>
      <c r="G2994" s="28">
        <f>SUMIFS(MasterSheet!K:K, MasterSheet!B:B, A2994, MasterSheet!D:D, B2994, MasterSheet!H:H, C2994)</f>
        <v/>
      </c>
      <c r="H2994" s="28">
        <f>G2994*D2994</f>
        <v/>
      </c>
      <c r="I2994" s="30">
        <f>SUMIFS(MasterSheet!L:L, MasterSheet!B:B, A2994, MasterSheet!D:D, B2994, MasterSheet!H:H, C2994)</f>
        <v/>
      </c>
      <c r="J2994" s="30">
        <f>I2994*D2994</f>
        <v/>
      </c>
      <c r="K2994" s="23">
        <f>UPPER(VLOOKUP(C2994,MasterSheet!H:U,14,))</f>
        <v/>
      </c>
    </row>
    <row r="2995">
      <c r="A2995" s="23" t="inlineStr">
        <is>
          <t>EED119537</t>
        </is>
      </c>
      <c r="B2995" s="32" t="n">
        <v>45936</v>
      </c>
      <c r="C2995" s="23" t="n">
        <v>145209</v>
      </c>
      <c r="D2995" s="23">
        <f>_xlfn.XLOOKUP(C2995,MasterSheet!H:H,MasterSheet!F:F)</f>
        <v/>
      </c>
      <c r="E2995" s="24">
        <f>SUMIFS(MasterSheet!J:J, MasterSheet!B:B, A2995, MasterSheet!D:D, B2995, MasterSheet!H:H, C2995)</f>
        <v/>
      </c>
      <c r="F2995" s="24">
        <f>E2995*D2995</f>
        <v/>
      </c>
      <c r="G2995" s="28">
        <f>SUMIFS(MasterSheet!K:K, MasterSheet!B:B, A2995, MasterSheet!D:D, B2995, MasterSheet!H:H, C2995)</f>
        <v/>
      </c>
      <c r="H2995" s="28">
        <f>G2995*D2995</f>
        <v/>
      </c>
      <c r="I2995" s="30">
        <f>SUMIFS(MasterSheet!L:L, MasterSheet!B:B, A2995, MasterSheet!D:D, B2995, MasterSheet!H:H, C2995)</f>
        <v/>
      </c>
      <c r="J2995" s="30">
        <f>I2995*D2995</f>
        <v/>
      </c>
      <c r="K2995" s="23">
        <f>UPPER(VLOOKUP(C2995,MasterSheet!H:U,14,))</f>
        <v/>
      </c>
    </row>
    <row r="2996">
      <c r="A2996" s="23" t="inlineStr">
        <is>
          <t>EED119537</t>
        </is>
      </c>
      <c r="B2996" s="32" t="n">
        <v>45936</v>
      </c>
      <c r="C2996" s="23" t="n">
        <v>160908</v>
      </c>
      <c r="D2996" s="23">
        <f>_xlfn.XLOOKUP(C2996,MasterSheet!H:H,MasterSheet!F:F)</f>
        <v/>
      </c>
      <c r="E2996" s="24">
        <f>SUMIFS(MasterSheet!J:J, MasterSheet!B:B, A2996, MasterSheet!D:D, B2996, MasterSheet!H:H, C2996)</f>
        <v/>
      </c>
      <c r="F2996" s="24">
        <f>E2996*D2996</f>
        <v/>
      </c>
      <c r="G2996" s="28">
        <f>SUMIFS(MasterSheet!K:K, MasterSheet!B:B, A2996, MasterSheet!D:D, B2996, MasterSheet!H:H, C2996)</f>
        <v/>
      </c>
      <c r="H2996" s="28">
        <f>G2996*D2996</f>
        <v/>
      </c>
      <c r="I2996" s="30">
        <f>SUMIFS(MasterSheet!L:L, MasterSheet!B:B, A2996, MasterSheet!D:D, B2996, MasterSheet!H:H, C2996)</f>
        <v/>
      </c>
      <c r="J2996" s="30">
        <f>I2996*D2996</f>
        <v/>
      </c>
      <c r="K2996" s="23">
        <f>UPPER(VLOOKUP(C2996,MasterSheet!H:U,14,))</f>
        <v/>
      </c>
    </row>
    <row r="2997">
      <c r="A2997" s="23" t="inlineStr">
        <is>
          <t>EED119537</t>
        </is>
      </c>
      <c r="B2997" s="32" t="n">
        <v>45936</v>
      </c>
      <c r="C2997" s="23" t="n">
        <v>160909</v>
      </c>
      <c r="D2997" s="23">
        <f>_xlfn.XLOOKUP(C2997,MasterSheet!H:H,MasterSheet!F:F)</f>
        <v/>
      </c>
      <c r="E2997" s="24">
        <f>SUMIFS(MasterSheet!J:J, MasterSheet!B:B, A2997, MasterSheet!D:D, B2997, MasterSheet!H:H, C2997)</f>
        <v/>
      </c>
      <c r="F2997" s="24">
        <f>E2997*D2997</f>
        <v/>
      </c>
      <c r="G2997" s="28">
        <f>SUMIFS(MasterSheet!K:K, MasterSheet!B:B, A2997, MasterSheet!D:D, B2997, MasterSheet!H:H, C2997)</f>
        <v/>
      </c>
      <c r="H2997" s="28">
        <f>G2997*D2997</f>
        <v/>
      </c>
      <c r="I2997" s="30">
        <f>SUMIFS(MasterSheet!L:L, MasterSheet!B:B, A2997, MasterSheet!D:D, B2997, MasterSheet!H:H, C2997)</f>
        <v/>
      </c>
      <c r="J2997" s="30">
        <f>I2997*D2997</f>
        <v/>
      </c>
      <c r="K2997" s="23">
        <f>UPPER(VLOOKUP(C2997,MasterSheet!H:U,14,))</f>
        <v/>
      </c>
    </row>
    <row r="2998">
      <c r="A2998" s="23" t="inlineStr">
        <is>
          <t>EED119537</t>
        </is>
      </c>
      <c r="B2998" s="32" t="n">
        <v>45936</v>
      </c>
      <c r="C2998" s="23" t="n">
        <v>300326</v>
      </c>
      <c r="D2998" s="23">
        <f>_xlfn.XLOOKUP(C2998,MasterSheet!H:H,MasterSheet!F:F)</f>
        <v/>
      </c>
      <c r="E2998" s="24">
        <f>SUMIFS(MasterSheet!J:J, MasterSheet!B:B, A2998, MasterSheet!D:D, B2998, MasterSheet!H:H, C2998)</f>
        <v/>
      </c>
      <c r="F2998" s="24">
        <f>E2998*D2998</f>
        <v/>
      </c>
      <c r="G2998" s="28">
        <f>SUMIFS(MasterSheet!K:K, MasterSheet!B:B, A2998, MasterSheet!D:D, B2998, MasterSheet!H:H, C2998)</f>
        <v/>
      </c>
      <c r="H2998" s="28">
        <f>G2998*D2998</f>
        <v/>
      </c>
      <c r="I2998" s="30">
        <f>SUMIFS(MasterSheet!L:L, MasterSheet!B:B, A2998, MasterSheet!D:D, B2998, MasterSheet!H:H, C2998)</f>
        <v/>
      </c>
      <c r="J2998" s="30">
        <f>I2998*D2998</f>
        <v/>
      </c>
      <c r="K2998" s="23">
        <f>UPPER(VLOOKUP(C2998,MasterSheet!H:U,14,))</f>
        <v/>
      </c>
    </row>
    <row r="2999">
      <c r="A2999" s="23" t="inlineStr">
        <is>
          <t>EED119537</t>
        </is>
      </c>
      <c r="B2999" s="32" t="n">
        <v>45936</v>
      </c>
      <c r="C2999" s="23" t="n">
        <v>307640</v>
      </c>
      <c r="D2999" s="23">
        <f>_xlfn.XLOOKUP(C2999,MasterSheet!H:H,MasterSheet!F:F)</f>
        <v/>
      </c>
      <c r="E2999" s="24">
        <f>SUMIFS(MasterSheet!J:J, MasterSheet!B:B, A2999, MasterSheet!D:D, B2999, MasterSheet!H:H, C2999)</f>
        <v/>
      </c>
      <c r="F2999" s="24">
        <f>E2999*D2999</f>
        <v/>
      </c>
      <c r="G2999" s="28">
        <f>SUMIFS(MasterSheet!K:K, MasterSheet!B:B, A2999, MasterSheet!D:D, B2999, MasterSheet!H:H, C2999)</f>
        <v/>
      </c>
      <c r="H2999" s="28">
        <f>G2999*D2999</f>
        <v/>
      </c>
      <c r="I2999" s="30">
        <f>SUMIFS(MasterSheet!L:L, MasterSheet!B:B, A2999, MasterSheet!D:D, B2999, MasterSheet!H:H, C2999)</f>
        <v/>
      </c>
      <c r="J2999" s="30">
        <f>I2999*D2999</f>
        <v/>
      </c>
      <c r="K2999" s="23">
        <f>UPPER(VLOOKUP(C2999,MasterSheet!H:U,14,))</f>
        <v/>
      </c>
    </row>
    <row r="3000">
      <c r="A3000" s="23" t="inlineStr">
        <is>
          <t>EED119537</t>
        </is>
      </c>
      <c r="B3000" s="32" t="n">
        <v>45936</v>
      </c>
      <c r="C3000" s="23" t="n">
        <v>302048</v>
      </c>
      <c r="D3000" s="23">
        <f>_xlfn.XLOOKUP(C3000,MasterSheet!H:H,MasterSheet!F:F)</f>
        <v/>
      </c>
      <c r="E3000" s="24">
        <f>SUMIFS(MasterSheet!J:J, MasterSheet!B:B, A3000, MasterSheet!D:D, B3000, MasterSheet!H:H, C3000)</f>
        <v/>
      </c>
      <c r="F3000" s="24">
        <f>E3000*D3000</f>
        <v/>
      </c>
      <c r="G3000" s="28">
        <f>SUMIFS(MasterSheet!K:K, MasterSheet!B:B, A3000, MasterSheet!D:D, B3000, MasterSheet!H:H, C3000)</f>
        <v/>
      </c>
      <c r="H3000" s="28">
        <f>G3000*D3000</f>
        <v/>
      </c>
      <c r="I3000" s="30">
        <f>SUMIFS(MasterSheet!L:L, MasterSheet!B:B, A3000, MasterSheet!D:D, B3000, MasterSheet!H:H, C3000)</f>
        <v/>
      </c>
      <c r="J3000" s="30">
        <f>I3000*D3000</f>
        <v/>
      </c>
      <c r="K3000" s="23">
        <f>UPPER(VLOOKUP(C3000,MasterSheet!H:U,14,))</f>
        <v/>
      </c>
    </row>
    <row r="3001">
      <c r="A3001" s="23" t="inlineStr">
        <is>
          <t>EED119537</t>
        </is>
      </c>
      <c r="B3001" s="32" t="n">
        <v>45936</v>
      </c>
      <c r="C3001" s="23" t="n">
        <v>302120</v>
      </c>
      <c r="D3001" s="23">
        <f>_xlfn.XLOOKUP(C3001,MasterSheet!H:H,MasterSheet!F:F)</f>
        <v/>
      </c>
      <c r="E3001" s="24">
        <f>SUMIFS(MasterSheet!J:J, MasterSheet!B:B, A3001, MasterSheet!D:D, B3001, MasterSheet!H:H, C3001)</f>
        <v/>
      </c>
      <c r="F3001" s="24">
        <f>E3001*D3001</f>
        <v/>
      </c>
      <c r="G3001" s="28">
        <f>SUMIFS(MasterSheet!K:K, MasterSheet!B:B, A3001, MasterSheet!D:D, B3001, MasterSheet!H:H, C3001)</f>
        <v/>
      </c>
      <c r="H3001" s="28">
        <f>G3001*D3001</f>
        <v/>
      </c>
      <c r="I3001" s="30">
        <f>SUMIFS(MasterSheet!L:L, MasterSheet!B:B, A3001, MasterSheet!D:D, B3001, MasterSheet!H:H, C3001)</f>
        <v/>
      </c>
      <c r="J3001" s="30">
        <f>I3001*D3001</f>
        <v/>
      </c>
      <c r="K3001" s="23">
        <f>UPPER(VLOOKUP(C3001,MasterSheet!H:U,14,))</f>
        <v/>
      </c>
    </row>
    <row r="3002">
      <c r="A3002" s="23" t="inlineStr">
        <is>
          <t>EED119537</t>
        </is>
      </c>
      <c r="B3002" s="32" t="n">
        <v>45936</v>
      </c>
      <c r="C3002" s="23" t="n">
        <v>302212</v>
      </c>
      <c r="D3002" s="23">
        <f>_xlfn.XLOOKUP(C3002,MasterSheet!H:H,MasterSheet!F:F)</f>
        <v/>
      </c>
      <c r="E3002" s="24">
        <f>SUMIFS(MasterSheet!J:J, MasterSheet!B:B, A3002, MasterSheet!D:D, B3002, MasterSheet!H:H, C3002)</f>
        <v/>
      </c>
      <c r="F3002" s="24">
        <f>E3002*D3002</f>
        <v/>
      </c>
      <c r="G3002" s="28">
        <f>SUMIFS(MasterSheet!K:K, MasterSheet!B:B, A3002, MasterSheet!D:D, B3002, MasterSheet!H:H, C3002)</f>
        <v/>
      </c>
      <c r="H3002" s="28">
        <f>G3002*D3002</f>
        <v/>
      </c>
      <c r="I3002" s="30">
        <f>SUMIFS(MasterSheet!L:L, MasterSheet!B:B, A3002, MasterSheet!D:D, B3002, MasterSheet!H:H, C3002)</f>
        <v/>
      </c>
      <c r="J3002" s="30">
        <f>I3002*D3002</f>
        <v/>
      </c>
      <c r="K3002" s="23">
        <f>UPPER(VLOOKUP(C3002,MasterSheet!H:U,14,))</f>
        <v/>
      </c>
    </row>
    <row r="3003">
      <c r="A3003" s="23" t="inlineStr">
        <is>
          <t>EED119537</t>
        </is>
      </c>
      <c r="B3003" s="32" t="n">
        <v>45936</v>
      </c>
      <c r="C3003" s="23" t="n">
        <v>302611</v>
      </c>
      <c r="D3003" s="23">
        <f>_xlfn.XLOOKUP(C3003,MasterSheet!H:H,MasterSheet!F:F)</f>
        <v/>
      </c>
      <c r="E3003" s="24">
        <f>SUMIFS(MasterSheet!J:J, MasterSheet!B:B, A3003, MasterSheet!D:D, B3003, MasterSheet!H:H, C3003)</f>
        <v/>
      </c>
      <c r="F3003" s="24">
        <f>E3003*D3003</f>
        <v/>
      </c>
      <c r="G3003" s="28">
        <f>SUMIFS(MasterSheet!K:K, MasterSheet!B:B, A3003, MasterSheet!D:D, B3003, MasterSheet!H:H, C3003)</f>
        <v/>
      </c>
      <c r="H3003" s="28">
        <f>G3003*D3003</f>
        <v/>
      </c>
      <c r="I3003" s="30">
        <f>SUMIFS(MasterSheet!L:L, MasterSheet!B:B, A3003, MasterSheet!D:D, B3003, MasterSheet!H:H, C3003)</f>
        <v/>
      </c>
      <c r="J3003" s="30">
        <f>I3003*D3003</f>
        <v/>
      </c>
      <c r="K3003" s="23">
        <f>UPPER(VLOOKUP(C3003,MasterSheet!H:U,14,))</f>
        <v/>
      </c>
    </row>
    <row r="3004">
      <c r="A3004" s="23" t="inlineStr">
        <is>
          <t>EED119537</t>
        </is>
      </c>
      <c r="B3004" s="32" t="n">
        <v>45936</v>
      </c>
      <c r="C3004" s="23" t="n">
        <v>305105</v>
      </c>
      <c r="D3004" s="23">
        <f>_xlfn.XLOOKUP(C3004,MasterSheet!H:H,MasterSheet!F:F)</f>
        <v/>
      </c>
      <c r="E3004" s="24">
        <f>SUMIFS(MasterSheet!J:J, MasterSheet!B:B, A3004, MasterSheet!D:D, B3004, MasterSheet!H:H, C3004)</f>
        <v/>
      </c>
      <c r="F3004" s="24">
        <f>E3004*D3004</f>
        <v/>
      </c>
      <c r="G3004" s="28">
        <f>SUMIFS(MasterSheet!K:K, MasterSheet!B:B, A3004, MasterSheet!D:D, B3004, MasterSheet!H:H, C3004)</f>
        <v/>
      </c>
      <c r="H3004" s="28">
        <f>G3004*D3004</f>
        <v/>
      </c>
      <c r="I3004" s="30">
        <f>SUMIFS(MasterSheet!L:L, MasterSheet!B:B, A3004, MasterSheet!D:D, B3004, MasterSheet!H:H, C3004)</f>
        <v/>
      </c>
      <c r="J3004" s="30">
        <f>I3004*D3004</f>
        <v/>
      </c>
      <c r="K3004" s="23">
        <f>UPPER(VLOOKUP(C3004,MasterSheet!H:U,14,))</f>
        <v/>
      </c>
    </row>
    <row r="3005">
      <c r="A3005" s="23" t="inlineStr">
        <is>
          <t>EED119537</t>
        </is>
      </c>
      <c r="B3005" s="32" t="n">
        <v>45936</v>
      </c>
      <c r="C3005" s="23" t="n">
        <v>305629</v>
      </c>
      <c r="D3005" s="23">
        <f>_xlfn.XLOOKUP(C3005,MasterSheet!H:H,MasterSheet!F:F)</f>
        <v/>
      </c>
      <c r="E3005" s="24">
        <f>SUMIFS(MasterSheet!J:J, MasterSheet!B:B, A3005, MasterSheet!D:D, B3005, MasterSheet!H:H, C3005)</f>
        <v/>
      </c>
      <c r="F3005" s="24">
        <f>E3005*D3005</f>
        <v/>
      </c>
      <c r="G3005" s="28">
        <f>SUMIFS(MasterSheet!K:K, MasterSheet!B:B, A3005, MasterSheet!D:D, B3005, MasterSheet!H:H, C3005)</f>
        <v/>
      </c>
      <c r="H3005" s="28">
        <f>G3005*D3005</f>
        <v/>
      </c>
      <c r="I3005" s="30">
        <f>SUMIFS(MasterSheet!L:L, MasterSheet!B:B, A3005, MasterSheet!D:D, B3005, MasterSheet!H:H, C3005)</f>
        <v/>
      </c>
      <c r="J3005" s="30">
        <f>I3005*D3005</f>
        <v/>
      </c>
      <c r="K3005" s="23">
        <f>UPPER(VLOOKUP(C3005,MasterSheet!H:U,14,))</f>
        <v/>
      </c>
    </row>
    <row r="3006">
      <c r="A3006" s="23" t="inlineStr">
        <is>
          <t>EED119537</t>
        </is>
      </c>
      <c r="B3006" s="32" t="n">
        <v>45936</v>
      </c>
      <c r="C3006" s="23" t="n">
        <v>306008</v>
      </c>
      <c r="D3006" s="23">
        <f>_xlfn.XLOOKUP(C3006,MasterSheet!H:H,MasterSheet!F:F)</f>
        <v/>
      </c>
      <c r="E3006" s="24">
        <f>SUMIFS(MasterSheet!J:J, MasterSheet!B:B, A3006, MasterSheet!D:D, B3006, MasterSheet!H:H, C3006)</f>
        <v/>
      </c>
      <c r="F3006" s="24">
        <f>E3006*D3006</f>
        <v/>
      </c>
      <c r="G3006" s="28">
        <f>SUMIFS(MasterSheet!K:K, MasterSheet!B:B, A3006, MasterSheet!D:D, B3006, MasterSheet!H:H, C3006)</f>
        <v/>
      </c>
      <c r="H3006" s="28">
        <f>G3006*D3006</f>
        <v/>
      </c>
      <c r="I3006" s="30">
        <f>SUMIFS(MasterSheet!L:L, MasterSheet!B:B, A3006, MasterSheet!D:D, B3006, MasterSheet!H:H, C3006)</f>
        <v/>
      </c>
      <c r="J3006" s="30">
        <f>I3006*D3006</f>
        <v/>
      </c>
      <c r="K3006" s="23">
        <f>UPPER(VLOOKUP(C3006,MasterSheet!H:U,14,))</f>
        <v/>
      </c>
    </row>
    <row r="3007">
      <c r="A3007" s="23" t="inlineStr">
        <is>
          <t>EED119537</t>
        </is>
      </c>
      <c r="B3007" s="32" t="n">
        <v>45936</v>
      </c>
      <c r="C3007" s="23" t="n">
        <v>343107</v>
      </c>
      <c r="D3007" s="23">
        <f>_xlfn.XLOOKUP(C3007,MasterSheet!H:H,MasterSheet!F:F)</f>
        <v/>
      </c>
      <c r="E3007" s="24">
        <f>SUMIFS(MasterSheet!J:J, MasterSheet!B:B, A3007, MasterSheet!D:D, B3007, MasterSheet!H:H, C3007)</f>
        <v/>
      </c>
      <c r="F3007" s="24">
        <f>E3007*D3007</f>
        <v/>
      </c>
      <c r="G3007" s="28">
        <f>SUMIFS(MasterSheet!K:K, MasterSheet!B:B, A3007, MasterSheet!D:D, B3007, MasterSheet!H:H, C3007)</f>
        <v/>
      </c>
      <c r="H3007" s="28">
        <f>G3007*D3007</f>
        <v/>
      </c>
      <c r="I3007" s="30">
        <f>SUMIFS(MasterSheet!L:L, MasterSheet!B:B, A3007, MasterSheet!D:D, B3007, MasterSheet!H:H, C3007)</f>
        <v/>
      </c>
      <c r="J3007" s="30">
        <f>I3007*D3007</f>
        <v/>
      </c>
      <c r="K3007" s="23">
        <f>UPPER(VLOOKUP(C3007,MasterSheet!H:U,14,))</f>
        <v/>
      </c>
    </row>
    <row r="3008">
      <c r="A3008" s="23" t="inlineStr">
        <is>
          <t>EED119537</t>
        </is>
      </c>
      <c r="B3008" s="32" t="n">
        <v>45936</v>
      </c>
      <c r="C3008" s="23" t="n">
        <v>306308</v>
      </c>
      <c r="D3008" s="23">
        <f>_xlfn.XLOOKUP(C3008,MasterSheet!H:H,MasterSheet!F:F)</f>
        <v/>
      </c>
      <c r="E3008" s="24">
        <f>SUMIFS(MasterSheet!J:J, MasterSheet!B:B, A3008, MasterSheet!D:D, B3008, MasterSheet!H:H, C3008)</f>
        <v/>
      </c>
      <c r="F3008" s="24">
        <f>E3008*D3008</f>
        <v/>
      </c>
      <c r="G3008" s="28">
        <f>SUMIFS(MasterSheet!K:K, MasterSheet!B:B, A3008, MasterSheet!D:D, B3008, MasterSheet!H:H, C3008)</f>
        <v/>
      </c>
      <c r="H3008" s="28">
        <f>G3008*D3008</f>
        <v/>
      </c>
      <c r="I3008" s="30">
        <f>SUMIFS(MasterSheet!L:L, MasterSheet!B:B, A3008, MasterSheet!D:D, B3008, MasterSheet!H:H, C3008)</f>
        <v/>
      </c>
      <c r="J3008" s="30">
        <f>I3008*D3008</f>
        <v/>
      </c>
      <c r="K3008" s="23">
        <f>UPPER(VLOOKUP(C3008,MasterSheet!H:U,14,))</f>
        <v/>
      </c>
    </row>
    <row r="3009">
      <c r="A3009" s="23" t="inlineStr">
        <is>
          <t>EED119537</t>
        </is>
      </c>
      <c r="B3009" s="32" t="n">
        <v>45936</v>
      </c>
      <c r="C3009" s="23" t="n">
        <v>306704</v>
      </c>
      <c r="D3009" s="23">
        <f>_xlfn.XLOOKUP(C3009,MasterSheet!H:H,MasterSheet!F:F)</f>
        <v/>
      </c>
      <c r="E3009" s="24">
        <f>SUMIFS(MasterSheet!J:J, MasterSheet!B:B, A3009, MasterSheet!D:D, B3009, MasterSheet!H:H, C3009)</f>
        <v/>
      </c>
      <c r="F3009" s="24">
        <f>E3009*D3009</f>
        <v/>
      </c>
      <c r="G3009" s="28">
        <f>SUMIFS(MasterSheet!K:K, MasterSheet!B:B, A3009, MasterSheet!D:D, B3009, MasterSheet!H:H, C3009)</f>
        <v/>
      </c>
      <c r="H3009" s="28">
        <f>G3009*D3009</f>
        <v/>
      </c>
      <c r="I3009" s="30">
        <f>SUMIFS(MasterSheet!L:L, MasterSheet!B:B, A3009, MasterSheet!D:D, B3009, MasterSheet!H:H, C3009)</f>
        <v/>
      </c>
      <c r="J3009" s="30">
        <f>I3009*D3009</f>
        <v/>
      </c>
      <c r="K3009" s="23">
        <f>UPPER(VLOOKUP(C3009,MasterSheet!H:U,14,))</f>
        <v/>
      </c>
    </row>
    <row r="3010">
      <c r="A3010" s="23" t="inlineStr">
        <is>
          <t>EED119537</t>
        </is>
      </c>
      <c r="B3010" s="32" t="n">
        <v>45936</v>
      </c>
      <c r="C3010" s="23" t="n">
        <v>306740</v>
      </c>
      <c r="D3010" s="23">
        <f>_xlfn.XLOOKUP(C3010,MasterSheet!H:H,MasterSheet!F:F)</f>
        <v/>
      </c>
      <c r="E3010" s="24">
        <f>SUMIFS(MasterSheet!J:J, MasterSheet!B:B, A3010, MasterSheet!D:D, B3010, MasterSheet!H:H, C3010)</f>
        <v/>
      </c>
      <c r="F3010" s="24">
        <f>E3010*D3010</f>
        <v/>
      </c>
      <c r="G3010" s="28">
        <f>SUMIFS(MasterSheet!K:K, MasterSheet!B:B, A3010, MasterSheet!D:D, B3010, MasterSheet!H:H, C3010)</f>
        <v/>
      </c>
      <c r="H3010" s="28">
        <f>G3010*D3010</f>
        <v/>
      </c>
      <c r="I3010" s="30">
        <f>SUMIFS(MasterSheet!L:L, MasterSheet!B:B, A3010, MasterSheet!D:D, B3010, MasterSheet!H:H, C3010)</f>
        <v/>
      </c>
      <c r="J3010" s="30">
        <f>I3010*D3010</f>
        <v/>
      </c>
      <c r="K3010" s="23">
        <f>UPPER(VLOOKUP(C3010,MasterSheet!H:U,14,))</f>
        <v/>
      </c>
    </row>
    <row r="3011">
      <c r="A3011" s="23" t="inlineStr">
        <is>
          <t>EED119537</t>
        </is>
      </c>
      <c r="B3011" s="32" t="n">
        <v>45936</v>
      </c>
      <c r="C3011" s="23" t="n">
        <v>368504</v>
      </c>
      <c r="D3011" s="23">
        <f>_xlfn.XLOOKUP(C3011,MasterSheet!H:H,MasterSheet!F:F)</f>
        <v/>
      </c>
      <c r="E3011" s="24">
        <f>SUMIFS(MasterSheet!J:J, MasterSheet!B:B, A3011, MasterSheet!D:D, B3011, MasterSheet!H:H, C3011)</f>
        <v/>
      </c>
      <c r="F3011" s="24">
        <f>E3011*D3011</f>
        <v/>
      </c>
      <c r="G3011" s="28">
        <f>SUMIFS(MasterSheet!K:K, MasterSheet!B:B, A3011, MasterSheet!D:D, B3011, MasterSheet!H:H, C3011)</f>
        <v/>
      </c>
      <c r="H3011" s="28">
        <f>G3011*D3011</f>
        <v/>
      </c>
      <c r="I3011" s="30">
        <f>SUMIFS(MasterSheet!L:L, MasterSheet!B:B, A3011, MasterSheet!D:D, B3011, MasterSheet!H:H, C3011)</f>
        <v/>
      </c>
      <c r="J3011" s="30">
        <f>I3011*D3011</f>
        <v/>
      </c>
      <c r="K3011" s="23">
        <f>UPPER(VLOOKUP(C3011,MasterSheet!H:U,14,))</f>
        <v/>
      </c>
    </row>
    <row r="3012">
      <c r="A3012" s="23" t="inlineStr">
        <is>
          <t>EED119537</t>
        </is>
      </c>
      <c r="B3012" s="32" t="n">
        <v>45936</v>
      </c>
      <c r="C3012" s="23" t="n">
        <v>400101</v>
      </c>
      <c r="D3012" s="23">
        <f>_xlfn.XLOOKUP(C3012,MasterSheet!H:H,MasterSheet!F:F)</f>
        <v/>
      </c>
      <c r="E3012" s="24">
        <f>SUMIFS(MasterSheet!J:J, MasterSheet!B:B, A3012, MasterSheet!D:D, B3012, MasterSheet!H:H, C3012)</f>
        <v/>
      </c>
      <c r="F3012" s="24">
        <f>E3012*D3012</f>
        <v/>
      </c>
      <c r="G3012" s="28">
        <f>SUMIFS(MasterSheet!K:K, MasterSheet!B:B, A3012, MasterSheet!D:D, B3012, MasterSheet!H:H, C3012)</f>
        <v/>
      </c>
      <c r="H3012" s="28">
        <f>G3012*D3012</f>
        <v/>
      </c>
      <c r="I3012" s="30">
        <f>SUMIFS(MasterSheet!L:L, MasterSheet!B:B, A3012, MasterSheet!D:D, B3012, MasterSheet!H:H, C3012)</f>
        <v/>
      </c>
      <c r="J3012" s="30">
        <f>I3012*D3012</f>
        <v/>
      </c>
      <c r="K3012" s="23">
        <f>UPPER(VLOOKUP(C3012,MasterSheet!H:U,14,))</f>
        <v/>
      </c>
    </row>
    <row r="3013">
      <c r="A3013" s="23" t="inlineStr">
        <is>
          <t>EED119537</t>
        </is>
      </c>
      <c r="B3013" s="32" t="n">
        <v>45936</v>
      </c>
      <c r="C3013" s="23" t="n">
        <v>307646</v>
      </c>
      <c r="D3013" s="23">
        <f>_xlfn.XLOOKUP(C3013,MasterSheet!H:H,MasterSheet!F:F)</f>
        <v/>
      </c>
      <c r="E3013" s="24">
        <f>SUMIFS(MasterSheet!J:J, MasterSheet!B:B, A3013, MasterSheet!D:D, B3013, MasterSheet!H:H, C3013)</f>
        <v/>
      </c>
      <c r="F3013" s="24">
        <f>E3013*D3013</f>
        <v/>
      </c>
      <c r="G3013" s="28">
        <f>SUMIFS(MasterSheet!K:K, MasterSheet!B:B, A3013, MasterSheet!D:D, B3013, MasterSheet!H:H, C3013)</f>
        <v/>
      </c>
      <c r="H3013" s="28">
        <f>G3013*D3013</f>
        <v/>
      </c>
      <c r="I3013" s="30">
        <f>SUMIFS(MasterSheet!L:L, MasterSheet!B:B, A3013, MasterSheet!D:D, B3013, MasterSheet!H:H, C3013)</f>
        <v/>
      </c>
      <c r="J3013" s="30">
        <f>I3013*D3013</f>
        <v/>
      </c>
      <c r="K3013" s="23">
        <f>UPPER(VLOOKUP(C3013,MasterSheet!H:U,14,))</f>
        <v/>
      </c>
    </row>
    <row r="3014">
      <c r="A3014" s="23" t="inlineStr">
        <is>
          <t>EED119537</t>
        </is>
      </c>
      <c r="B3014" s="32" t="n">
        <v>45936</v>
      </c>
      <c r="C3014" s="23" t="n">
        <v>310805</v>
      </c>
      <c r="D3014" s="23">
        <f>_xlfn.XLOOKUP(C3014,MasterSheet!H:H,MasterSheet!F:F)</f>
        <v/>
      </c>
      <c r="E3014" s="24">
        <f>SUMIFS(MasterSheet!J:J, MasterSheet!B:B, A3014, MasterSheet!D:D, B3014, MasterSheet!H:H, C3014)</f>
        <v/>
      </c>
      <c r="F3014" s="24">
        <f>E3014*D3014</f>
        <v/>
      </c>
      <c r="G3014" s="28">
        <f>SUMIFS(MasterSheet!K:K, MasterSheet!B:B, A3014, MasterSheet!D:D, B3014, MasterSheet!H:H, C3014)</f>
        <v/>
      </c>
      <c r="H3014" s="28">
        <f>G3014*D3014</f>
        <v/>
      </c>
      <c r="I3014" s="30">
        <f>SUMIFS(MasterSheet!L:L, MasterSheet!B:B, A3014, MasterSheet!D:D, B3014, MasterSheet!H:H, C3014)</f>
        <v/>
      </c>
      <c r="J3014" s="30">
        <f>I3014*D3014</f>
        <v/>
      </c>
      <c r="K3014" s="23">
        <f>UPPER(VLOOKUP(C3014,MasterSheet!H:U,14,))</f>
        <v/>
      </c>
    </row>
    <row r="3015">
      <c r="A3015" s="23" t="inlineStr">
        <is>
          <t>EED119537</t>
        </is>
      </c>
      <c r="B3015" s="32" t="n">
        <v>45936</v>
      </c>
      <c r="C3015" s="23" t="inlineStr">
        <is>
          <t>310909</t>
        </is>
      </c>
      <c r="D3015" s="23">
        <f>_xlfn.XLOOKUP(C3015,MasterSheet!H:H,MasterSheet!F:F)</f>
        <v/>
      </c>
      <c r="E3015" s="24">
        <f>SUMIFS(MasterSheet!J:J, MasterSheet!B:B, A3015, MasterSheet!D:D, B3015, MasterSheet!H:H, C3015)</f>
        <v/>
      </c>
      <c r="F3015" s="24">
        <f>E3015*D3015</f>
        <v/>
      </c>
      <c r="G3015" s="28">
        <f>SUMIFS(MasterSheet!K:K, MasterSheet!B:B, A3015, MasterSheet!D:D, B3015, MasterSheet!H:H, C3015)</f>
        <v/>
      </c>
      <c r="H3015" s="28">
        <f>G3015*D3015</f>
        <v/>
      </c>
      <c r="I3015" s="30">
        <f>SUMIFS(MasterSheet!L:L, MasterSheet!B:B, A3015, MasterSheet!D:D, B3015, MasterSheet!H:H, C3015)</f>
        <v/>
      </c>
      <c r="J3015" s="30">
        <f>I3015*D3015</f>
        <v/>
      </c>
      <c r="K3015" s="23">
        <f>UPPER(VLOOKUP(C3015,MasterSheet!H:U,14,))</f>
        <v/>
      </c>
    </row>
    <row r="3016">
      <c r="A3016" s="23" t="inlineStr">
        <is>
          <t>EED119537</t>
        </is>
      </c>
      <c r="B3016" s="32" t="n">
        <v>45936</v>
      </c>
      <c r="C3016" s="23" t="n">
        <v>310913</v>
      </c>
      <c r="D3016" s="23">
        <f>_xlfn.XLOOKUP(C3016,MasterSheet!H:H,MasterSheet!F:F)</f>
        <v/>
      </c>
      <c r="E3016" s="24">
        <f>SUMIFS(MasterSheet!J:J, MasterSheet!B:B, A3016, MasterSheet!D:D, B3016, MasterSheet!H:H, C3016)</f>
        <v/>
      </c>
      <c r="F3016" s="24">
        <f>E3016*D3016</f>
        <v/>
      </c>
      <c r="G3016" s="28">
        <f>SUMIFS(MasterSheet!K:K, MasterSheet!B:B, A3016, MasterSheet!D:D, B3016, MasterSheet!H:H, C3016)</f>
        <v/>
      </c>
      <c r="H3016" s="28">
        <f>G3016*D3016</f>
        <v/>
      </c>
      <c r="I3016" s="30">
        <f>SUMIFS(MasterSheet!L:L, MasterSheet!B:B, A3016, MasterSheet!D:D, B3016, MasterSheet!H:H, C3016)</f>
        <v/>
      </c>
      <c r="J3016" s="30">
        <f>I3016*D3016</f>
        <v/>
      </c>
      <c r="K3016" s="23">
        <f>UPPER(VLOOKUP(C3016,MasterSheet!H:U,14,))</f>
        <v/>
      </c>
    </row>
    <row r="3017">
      <c r="A3017" s="23" t="inlineStr">
        <is>
          <t>EED119537</t>
        </is>
      </c>
      <c r="B3017" s="32" t="n">
        <v>45936</v>
      </c>
      <c r="C3017" s="23" t="n">
        <v>640922</v>
      </c>
      <c r="D3017" s="23">
        <f>_xlfn.XLOOKUP(C3017,MasterSheet!H:H,MasterSheet!F:F)</f>
        <v/>
      </c>
      <c r="E3017" s="24">
        <f>SUMIFS(MasterSheet!J:J, MasterSheet!B:B, A3017, MasterSheet!D:D, B3017, MasterSheet!H:H, C3017)</f>
        <v/>
      </c>
      <c r="F3017" s="24">
        <f>E3017*D3017</f>
        <v/>
      </c>
      <c r="G3017" s="28">
        <f>SUMIFS(MasterSheet!K:K, MasterSheet!B:B, A3017, MasterSheet!D:D, B3017, MasterSheet!H:H, C3017)</f>
        <v/>
      </c>
      <c r="H3017" s="28">
        <f>G3017*D3017</f>
        <v/>
      </c>
      <c r="I3017" s="30">
        <f>SUMIFS(MasterSheet!L:L, MasterSheet!B:B, A3017, MasterSheet!D:D, B3017, MasterSheet!H:H, C3017)</f>
        <v/>
      </c>
      <c r="J3017" s="30">
        <f>I3017*D3017</f>
        <v/>
      </c>
      <c r="K3017" s="23">
        <f>UPPER(VLOOKUP(C3017,MasterSheet!H:U,14,))</f>
        <v/>
      </c>
    </row>
    <row r="3018">
      <c r="A3018" s="23" t="inlineStr">
        <is>
          <t>EED119537</t>
        </is>
      </c>
      <c r="B3018" s="32" t="n">
        <v>45936</v>
      </c>
      <c r="C3018" s="23" t="n">
        <v>314512</v>
      </c>
      <c r="D3018" s="23">
        <f>_xlfn.XLOOKUP(C3018,MasterSheet!H:H,MasterSheet!F:F)</f>
        <v/>
      </c>
      <c r="E3018" s="24">
        <f>SUMIFS(MasterSheet!J:J, MasterSheet!B:B, A3018, MasterSheet!D:D, B3018, MasterSheet!H:H, C3018)</f>
        <v/>
      </c>
      <c r="F3018" s="24">
        <f>E3018*D3018</f>
        <v/>
      </c>
      <c r="G3018" s="28">
        <f>SUMIFS(MasterSheet!K:K, MasterSheet!B:B, A3018, MasterSheet!D:D, B3018, MasterSheet!H:H, C3018)</f>
        <v/>
      </c>
      <c r="H3018" s="28">
        <f>G3018*D3018</f>
        <v/>
      </c>
      <c r="I3018" s="30">
        <f>SUMIFS(MasterSheet!L:L, MasterSheet!B:B, A3018, MasterSheet!D:D, B3018, MasterSheet!H:H, C3018)</f>
        <v/>
      </c>
      <c r="J3018" s="30">
        <f>I3018*D3018</f>
        <v/>
      </c>
      <c r="K3018" s="23">
        <f>UPPER(VLOOKUP(C3018,MasterSheet!H:U,14,))</f>
        <v/>
      </c>
    </row>
    <row r="3019">
      <c r="A3019" s="23" t="inlineStr">
        <is>
          <t>EED119537</t>
        </is>
      </c>
      <c r="B3019" s="32" t="n">
        <v>45936</v>
      </c>
      <c r="C3019" s="23" t="n">
        <v>317332</v>
      </c>
      <c r="D3019" s="23">
        <f>_xlfn.XLOOKUP(C3019,MasterSheet!H:H,MasterSheet!F:F)</f>
        <v/>
      </c>
      <c r="E3019" s="24">
        <f>SUMIFS(MasterSheet!J:J, MasterSheet!B:B, A3019, MasterSheet!D:D, B3019, MasterSheet!H:H, C3019)</f>
        <v/>
      </c>
      <c r="F3019" s="24">
        <f>E3019*D3019</f>
        <v/>
      </c>
      <c r="G3019" s="28">
        <f>SUMIFS(MasterSheet!K:K, MasterSheet!B:B, A3019, MasterSheet!D:D, B3019, MasterSheet!H:H, C3019)</f>
        <v/>
      </c>
      <c r="H3019" s="28">
        <f>G3019*D3019</f>
        <v/>
      </c>
      <c r="I3019" s="30">
        <f>SUMIFS(MasterSheet!L:L, MasterSheet!B:B, A3019, MasterSheet!D:D, B3019, MasterSheet!H:H, C3019)</f>
        <v/>
      </c>
      <c r="J3019" s="30">
        <f>I3019*D3019</f>
        <v/>
      </c>
      <c r="K3019" s="23">
        <f>UPPER(VLOOKUP(C3019,MasterSheet!H:U,14,))</f>
        <v/>
      </c>
    </row>
    <row r="3020">
      <c r="A3020" s="23" t="inlineStr">
        <is>
          <t>EED119537</t>
        </is>
      </c>
      <c r="B3020" s="32" t="n">
        <v>45936</v>
      </c>
      <c r="C3020" s="23" t="n">
        <v>317335</v>
      </c>
      <c r="D3020" s="23">
        <f>_xlfn.XLOOKUP(C3020,MasterSheet!H:H,MasterSheet!F:F)</f>
        <v/>
      </c>
      <c r="E3020" s="24">
        <f>SUMIFS(MasterSheet!J:J, MasterSheet!B:B, A3020, MasterSheet!D:D, B3020, MasterSheet!H:H, C3020)</f>
        <v/>
      </c>
      <c r="F3020" s="24">
        <f>E3020*D3020</f>
        <v/>
      </c>
      <c r="G3020" s="28">
        <f>SUMIFS(MasterSheet!K:K, MasterSheet!B:B, A3020, MasterSheet!D:D, B3020, MasterSheet!H:H, C3020)</f>
        <v/>
      </c>
      <c r="H3020" s="28">
        <f>G3020*D3020</f>
        <v/>
      </c>
      <c r="I3020" s="30">
        <f>SUMIFS(MasterSheet!L:L, MasterSheet!B:B, A3020, MasterSheet!D:D, B3020, MasterSheet!H:H, C3020)</f>
        <v/>
      </c>
      <c r="J3020" s="30">
        <f>I3020*D3020</f>
        <v/>
      </c>
      <c r="K3020" s="23">
        <f>UPPER(VLOOKUP(C3020,MasterSheet!H:U,14,))</f>
        <v/>
      </c>
    </row>
    <row r="3021">
      <c r="A3021" s="23" t="inlineStr">
        <is>
          <t>EED119537</t>
        </is>
      </c>
      <c r="B3021" s="32" t="n">
        <v>45936</v>
      </c>
      <c r="C3021" s="23" t="n">
        <v>317344</v>
      </c>
      <c r="D3021" s="23">
        <f>_xlfn.XLOOKUP(C3021,MasterSheet!H:H,MasterSheet!F:F)</f>
        <v/>
      </c>
      <c r="E3021" s="24">
        <f>SUMIFS(MasterSheet!J:J, MasterSheet!B:B, A3021, MasterSheet!D:D, B3021, MasterSheet!H:H, C3021)</f>
        <v/>
      </c>
      <c r="F3021" s="24">
        <f>E3021*D3021</f>
        <v/>
      </c>
      <c r="G3021" s="28">
        <f>SUMIFS(MasterSheet!K:K, MasterSheet!B:B, A3021, MasterSheet!D:D, B3021, MasterSheet!H:H, C3021)</f>
        <v/>
      </c>
      <c r="H3021" s="28">
        <f>G3021*D3021</f>
        <v/>
      </c>
      <c r="I3021" s="30">
        <f>SUMIFS(MasterSheet!L:L, MasterSheet!B:B, A3021, MasterSheet!D:D, B3021, MasterSheet!H:H, C3021)</f>
        <v/>
      </c>
      <c r="J3021" s="30">
        <f>I3021*D3021</f>
        <v/>
      </c>
      <c r="K3021" s="23">
        <f>UPPER(VLOOKUP(C3021,MasterSheet!H:U,14,))</f>
        <v/>
      </c>
    </row>
    <row r="3022">
      <c r="A3022" s="23" t="inlineStr">
        <is>
          <t>EED119537</t>
        </is>
      </c>
      <c r="B3022" s="32" t="n">
        <v>45936</v>
      </c>
      <c r="C3022" s="23" t="n">
        <v>318318</v>
      </c>
      <c r="D3022" s="23">
        <f>_xlfn.XLOOKUP(C3022,MasterSheet!H:H,MasterSheet!F:F)</f>
        <v/>
      </c>
      <c r="E3022" s="24">
        <f>SUMIFS(MasterSheet!J:J, MasterSheet!B:B, A3022, MasterSheet!D:D, B3022, MasterSheet!H:H, C3022)</f>
        <v/>
      </c>
      <c r="F3022" s="24">
        <f>E3022*D3022</f>
        <v/>
      </c>
      <c r="G3022" s="28">
        <f>SUMIFS(MasterSheet!K:K, MasterSheet!B:B, A3022, MasterSheet!D:D, B3022, MasterSheet!H:H, C3022)</f>
        <v/>
      </c>
      <c r="H3022" s="28">
        <f>G3022*D3022</f>
        <v/>
      </c>
      <c r="I3022" s="30">
        <f>SUMIFS(MasterSheet!L:L, MasterSheet!B:B, A3022, MasterSheet!D:D, B3022, MasterSheet!H:H, C3022)</f>
        <v/>
      </c>
      <c r="J3022" s="30">
        <f>I3022*D3022</f>
        <v/>
      </c>
      <c r="K3022" s="23">
        <f>UPPER(VLOOKUP(C3022,MasterSheet!H:U,14,))</f>
        <v/>
      </c>
    </row>
    <row r="3023">
      <c r="A3023" s="23" t="inlineStr">
        <is>
          <t>EED119537</t>
        </is>
      </c>
      <c r="B3023" s="32" t="n">
        <v>45936</v>
      </c>
      <c r="C3023" s="23" t="n">
        <v>740379</v>
      </c>
      <c r="D3023" s="23">
        <f>_xlfn.XLOOKUP(C3023,MasterSheet!H:H,MasterSheet!F:F)</f>
        <v/>
      </c>
      <c r="E3023" s="24">
        <f>SUMIFS(MasterSheet!J:J, MasterSheet!B:B, A3023, MasterSheet!D:D, B3023, MasterSheet!H:H, C3023)</f>
        <v/>
      </c>
      <c r="F3023" s="24">
        <f>E3023*D3023</f>
        <v/>
      </c>
      <c r="G3023" s="28">
        <f>SUMIFS(MasterSheet!K:K, MasterSheet!B:B, A3023, MasterSheet!D:D, B3023, MasterSheet!H:H, C3023)</f>
        <v/>
      </c>
      <c r="H3023" s="28">
        <f>G3023*D3023</f>
        <v/>
      </c>
      <c r="I3023" s="30">
        <f>SUMIFS(MasterSheet!L:L, MasterSheet!B:B, A3023, MasterSheet!D:D, B3023, MasterSheet!H:H, C3023)</f>
        <v/>
      </c>
      <c r="J3023" s="30">
        <f>I3023*D3023</f>
        <v/>
      </c>
      <c r="K3023" s="23">
        <f>UPPER(VLOOKUP(C3023,MasterSheet!H:U,14,))</f>
        <v/>
      </c>
    </row>
    <row r="3024">
      <c r="A3024" s="23" t="inlineStr">
        <is>
          <t>EED119537</t>
        </is>
      </c>
      <c r="B3024" s="32" t="n">
        <v>45936</v>
      </c>
      <c r="C3024" s="23" t="n">
        <v>320216</v>
      </c>
      <c r="D3024" s="23">
        <f>_xlfn.XLOOKUP(C3024,MasterSheet!H:H,MasterSheet!F:F)</f>
        <v/>
      </c>
      <c r="E3024" s="24">
        <f>SUMIFS(MasterSheet!J:J, MasterSheet!B:B, A3024, MasterSheet!D:D, B3024, MasterSheet!H:H, C3024)</f>
        <v/>
      </c>
      <c r="F3024" s="24">
        <f>E3024*D3024</f>
        <v/>
      </c>
      <c r="G3024" s="28">
        <f>SUMIFS(MasterSheet!K:K, MasterSheet!B:B, A3024, MasterSheet!D:D, B3024, MasterSheet!H:H, C3024)</f>
        <v/>
      </c>
      <c r="H3024" s="28">
        <f>G3024*D3024</f>
        <v/>
      </c>
      <c r="I3024" s="30">
        <f>SUMIFS(MasterSheet!L:L, MasterSheet!B:B, A3024, MasterSheet!D:D, B3024, MasterSheet!H:H, C3024)</f>
        <v/>
      </c>
      <c r="J3024" s="30">
        <f>I3024*D3024</f>
        <v/>
      </c>
      <c r="K3024" s="23">
        <f>UPPER(VLOOKUP(C3024,MasterSheet!H:U,14,))</f>
        <v/>
      </c>
    </row>
    <row r="3025">
      <c r="A3025" s="23" t="inlineStr">
        <is>
          <t>EED119537</t>
        </is>
      </c>
      <c r="B3025" s="32" t="n">
        <v>45936</v>
      </c>
      <c r="C3025" s="23" t="n">
        <v>321142</v>
      </c>
      <c r="D3025" s="23">
        <f>_xlfn.XLOOKUP(C3025,MasterSheet!H:H,MasterSheet!F:F)</f>
        <v/>
      </c>
      <c r="E3025" s="24">
        <f>SUMIFS(MasterSheet!J:J, MasterSheet!B:B, A3025, MasterSheet!D:D, B3025, MasterSheet!H:H, C3025)</f>
        <v/>
      </c>
      <c r="F3025" s="24">
        <f>E3025*D3025</f>
        <v/>
      </c>
      <c r="G3025" s="28">
        <f>SUMIFS(MasterSheet!K:K, MasterSheet!B:B, A3025, MasterSheet!D:D, B3025, MasterSheet!H:H, C3025)</f>
        <v/>
      </c>
      <c r="H3025" s="28">
        <f>G3025*D3025</f>
        <v/>
      </c>
      <c r="I3025" s="30">
        <f>SUMIFS(MasterSheet!L:L, MasterSheet!B:B, A3025, MasterSheet!D:D, B3025, MasterSheet!H:H, C3025)</f>
        <v/>
      </c>
      <c r="J3025" s="30">
        <f>I3025*D3025</f>
        <v/>
      </c>
      <c r="K3025" s="23">
        <f>UPPER(VLOOKUP(C3025,MasterSheet!H:U,14,))</f>
        <v/>
      </c>
    </row>
    <row r="3026">
      <c r="A3026" s="23" t="inlineStr">
        <is>
          <t>EED119537</t>
        </is>
      </c>
      <c r="B3026" s="32" t="n">
        <v>45936</v>
      </c>
      <c r="C3026" s="23" t="n">
        <v>323050</v>
      </c>
      <c r="D3026" s="23">
        <f>_xlfn.XLOOKUP(C3026,MasterSheet!H:H,MasterSheet!F:F)</f>
        <v/>
      </c>
      <c r="E3026" s="24">
        <f>SUMIFS(MasterSheet!J:J, MasterSheet!B:B, A3026, MasterSheet!D:D, B3026, MasterSheet!H:H, C3026)</f>
        <v/>
      </c>
      <c r="F3026" s="24">
        <f>E3026*D3026</f>
        <v/>
      </c>
      <c r="G3026" s="28">
        <f>SUMIFS(MasterSheet!K:K, MasterSheet!B:B, A3026, MasterSheet!D:D, B3026, MasterSheet!H:H, C3026)</f>
        <v/>
      </c>
      <c r="H3026" s="28">
        <f>G3026*D3026</f>
        <v/>
      </c>
      <c r="I3026" s="30">
        <f>SUMIFS(MasterSheet!L:L, MasterSheet!B:B, A3026, MasterSheet!D:D, B3026, MasterSheet!H:H, C3026)</f>
        <v/>
      </c>
      <c r="J3026" s="30">
        <f>I3026*D3026</f>
        <v/>
      </c>
      <c r="K3026" s="23">
        <f>UPPER(VLOOKUP(C3026,MasterSheet!H:U,14,))</f>
        <v/>
      </c>
    </row>
    <row r="3027">
      <c r="A3027" s="23" t="inlineStr">
        <is>
          <t>EED119537</t>
        </is>
      </c>
      <c r="B3027" s="32" t="n">
        <v>45936</v>
      </c>
      <c r="C3027" s="23" t="n">
        <v>325622</v>
      </c>
      <c r="D3027" s="23">
        <f>_xlfn.XLOOKUP(C3027,MasterSheet!H:H,MasterSheet!F:F)</f>
        <v/>
      </c>
      <c r="E3027" s="24">
        <f>SUMIFS(MasterSheet!J:J, MasterSheet!B:B, A3027, MasterSheet!D:D, B3027, MasterSheet!H:H, C3027)</f>
        <v/>
      </c>
      <c r="F3027" s="24">
        <f>E3027*D3027</f>
        <v/>
      </c>
      <c r="G3027" s="28">
        <f>SUMIFS(MasterSheet!K:K, MasterSheet!B:B, A3027, MasterSheet!D:D, B3027, MasterSheet!H:H, C3027)</f>
        <v/>
      </c>
      <c r="H3027" s="28">
        <f>G3027*D3027</f>
        <v/>
      </c>
      <c r="I3027" s="30">
        <f>SUMIFS(MasterSheet!L:L, MasterSheet!B:B, A3027, MasterSheet!D:D, B3027, MasterSheet!H:H, C3027)</f>
        <v/>
      </c>
      <c r="J3027" s="30">
        <f>I3027*D3027</f>
        <v/>
      </c>
      <c r="K3027" s="23">
        <f>UPPER(VLOOKUP(C3027,MasterSheet!H:U,14,))</f>
        <v/>
      </c>
    </row>
    <row r="3028">
      <c r="A3028" s="23" t="inlineStr">
        <is>
          <t>EED119537</t>
        </is>
      </c>
      <c r="B3028" s="32" t="n">
        <v>45936</v>
      </c>
      <c r="C3028" s="23" t="n">
        <v>328708</v>
      </c>
      <c r="D3028" s="23">
        <f>_xlfn.XLOOKUP(C3028,MasterSheet!H:H,MasterSheet!F:F)</f>
        <v/>
      </c>
      <c r="E3028" s="24">
        <f>SUMIFS(MasterSheet!J:J, MasterSheet!B:B, A3028, MasterSheet!D:D, B3028, MasterSheet!H:H, C3028)</f>
        <v/>
      </c>
      <c r="F3028" s="24">
        <f>E3028*D3028</f>
        <v/>
      </c>
      <c r="G3028" s="28">
        <f>SUMIFS(MasterSheet!K:K, MasterSheet!B:B, A3028, MasterSheet!D:D, B3028, MasterSheet!H:H, C3028)</f>
        <v/>
      </c>
      <c r="H3028" s="28">
        <f>G3028*D3028</f>
        <v/>
      </c>
      <c r="I3028" s="30">
        <f>SUMIFS(MasterSheet!L:L, MasterSheet!B:B, A3028, MasterSheet!D:D, B3028, MasterSheet!H:H, C3028)</f>
        <v/>
      </c>
      <c r="J3028" s="30">
        <f>I3028*D3028</f>
        <v/>
      </c>
      <c r="K3028" s="23">
        <f>UPPER(VLOOKUP(C3028,MasterSheet!H:U,14,))</f>
        <v/>
      </c>
    </row>
    <row r="3029">
      <c r="A3029" s="23" t="inlineStr">
        <is>
          <t>EED119537</t>
        </is>
      </c>
      <c r="B3029" s="32" t="n">
        <v>45936</v>
      </c>
      <c r="C3029" s="23" t="n">
        <v>329904</v>
      </c>
      <c r="D3029" s="23">
        <f>_xlfn.XLOOKUP(C3029,MasterSheet!H:H,MasterSheet!F:F)</f>
        <v/>
      </c>
      <c r="E3029" s="24">
        <f>SUMIFS(MasterSheet!J:J, MasterSheet!B:B, A3029, MasterSheet!D:D, B3029, MasterSheet!H:H, C3029)</f>
        <v/>
      </c>
      <c r="F3029" s="24">
        <f>E3029*D3029</f>
        <v/>
      </c>
      <c r="G3029" s="28">
        <f>SUMIFS(MasterSheet!K:K, MasterSheet!B:B, A3029, MasterSheet!D:D, B3029, MasterSheet!H:H, C3029)</f>
        <v/>
      </c>
      <c r="H3029" s="28">
        <f>G3029*D3029</f>
        <v/>
      </c>
      <c r="I3029" s="30">
        <f>SUMIFS(MasterSheet!L:L, MasterSheet!B:B, A3029, MasterSheet!D:D, B3029, MasterSheet!H:H, C3029)</f>
        <v/>
      </c>
      <c r="J3029" s="30">
        <f>I3029*D3029</f>
        <v/>
      </c>
      <c r="K3029" s="23">
        <f>UPPER(VLOOKUP(C3029,MasterSheet!H:U,14,))</f>
        <v/>
      </c>
    </row>
    <row r="3030">
      <c r="A3030" s="23" t="inlineStr">
        <is>
          <t>EED119537</t>
        </is>
      </c>
      <c r="B3030" s="32" t="n">
        <v>45936</v>
      </c>
      <c r="C3030" s="23" t="n">
        <v>329906</v>
      </c>
      <c r="D3030" s="23">
        <f>_xlfn.XLOOKUP(C3030,MasterSheet!H:H,MasterSheet!F:F)</f>
        <v/>
      </c>
      <c r="E3030" s="24">
        <f>SUMIFS(MasterSheet!J:J, MasterSheet!B:B, A3030, MasterSheet!D:D, B3030, MasterSheet!H:H, C3030)</f>
        <v/>
      </c>
      <c r="F3030" s="24">
        <f>E3030*D3030</f>
        <v/>
      </c>
      <c r="G3030" s="28">
        <f>SUMIFS(MasterSheet!K:K, MasterSheet!B:B, A3030, MasterSheet!D:D, B3030, MasterSheet!H:H, C3030)</f>
        <v/>
      </c>
      <c r="H3030" s="28">
        <f>G3030*D3030</f>
        <v/>
      </c>
      <c r="I3030" s="30">
        <f>SUMIFS(MasterSheet!L:L, MasterSheet!B:B, A3030, MasterSheet!D:D, B3030, MasterSheet!H:H, C3030)</f>
        <v/>
      </c>
      <c r="J3030" s="30">
        <f>I3030*D3030</f>
        <v/>
      </c>
      <c r="K3030" s="23">
        <f>UPPER(VLOOKUP(C3030,MasterSheet!H:U,14,))</f>
        <v/>
      </c>
    </row>
    <row r="3031">
      <c r="A3031" s="23" t="inlineStr">
        <is>
          <t>EED119537</t>
        </is>
      </c>
      <c r="B3031" s="32" t="n">
        <v>45936</v>
      </c>
      <c r="C3031" s="23" t="n">
        <v>329920</v>
      </c>
      <c r="D3031" s="23">
        <f>_xlfn.XLOOKUP(C3031,MasterSheet!H:H,MasterSheet!F:F)</f>
        <v/>
      </c>
      <c r="E3031" s="24">
        <f>SUMIFS(MasterSheet!J:J, MasterSheet!B:B, A3031, MasterSheet!D:D, B3031, MasterSheet!H:H, C3031)</f>
        <v/>
      </c>
      <c r="F3031" s="24">
        <f>E3031*D3031</f>
        <v/>
      </c>
      <c r="G3031" s="28">
        <f>SUMIFS(MasterSheet!K:K, MasterSheet!B:B, A3031, MasterSheet!D:D, B3031, MasterSheet!H:H, C3031)</f>
        <v/>
      </c>
      <c r="H3031" s="28">
        <f>G3031*D3031</f>
        <v/>
      </c>
      <c r="I3031" s="30">
        <f>SUMIFS(MasterSheet!L:L, MasterSheet!B:B, A3031, MasterSheet!D:D, B3031, MasterSheet!H:H, C3031)</f>
        <v/>
      </c>
      <c r="J3031" s="30">
        <f>I3031*D3031</f>
        <v/>
      </c>
      <c r="K3031" s="23">
        <f>UPPER(VLOOKUP(C3031,MasterSheet!H:U,14,))</f>
        <v/>
      </c>
    </row>
    <row r="3032">
      <c r="A3032" s="23" t="inlineStr">
        <is>
          <t>O092325IN3313857G</t>
        </is>
      </c>
      <c r="B3032" s="32" t="n">
        <v>45937</v>
      </c>
      <c r="C3032" s="23" t="inlineStr">
        <is>
          <t>L-010854-00-0005</t>
        </is>
      </c>
      <c r="D3032" s="23">
        <f>_xlfn.XLOOKUP(C3032,MasterSheet!H:H,MasterSheet!F:F)</f>
        <v/>
      </c>
      <c r="E3032" s="24">
        <f>SUMIFS(MasterSheet!J:J, MasterSheet!B:B, A3032, MasterSheet!D:D, B3032, MasterSheet!H:H, C3032)</f>
        <v/>
      </c>
      <c r="F3032" s="24">
        <f>E3032*D3032</f>
        <v/>
      </c>
      <c r="G3032" s="28">
        <f>SUMIFS(MasterSheet!K:K, MasterSheet!B:B, A3032, MasterSheet!D:D, B3032, MasterSheet!H:H, C3032)</f>
        <v/>
      </c>
      <c r="H3032" s="28">
        <f>G3032*D3032</f>
        <v/>
      </c>
      <c r="I3032" s="30">
        <f>SUMIFS(MasterSheet!L:L, MasterSheet!B:B, A3032, MasterSheet!D:D, B3032, MasterSheet!H:H, C3032)</f>
        <v/>
      </c>
      <c r="J3032" s="30">
        <f>I3032*D3032</f>
        <v/>
      </c>
      <c r="K3032" s="23">
        <f>UPPER(VLOOKUP(C3032,MasterSheet!H:U,14,))</f>
        <v/>
      </c>
    </row>
    <row r="3033">
      <c r="A3033" s="23" t="inlineStr">
        <is>
          <t>INV77413/25-26</t>
        </is>
      </c>
      <c r="B3033" s="32" t="n">
        <v>45937</v>
      </c>
      <c r="C3033" s="23" t="inlineStr">
        <is>
          <t>50515-2</t>
        </is>
      </c>
      <c r="D3033" s="23">
        <f>_xlfn.XLOOKUP(C3033,MasterSheet!H:H,MasterSheet!F:F)</f>
        <v/>
      </c>
      <c r="E3033" s="24">
        <f>SUMIFS(MasterSheet!J:J, MasterSheet!B:B, A3033, MasterSheet!D:D, B3033, MasterSheet!H:H, C3033)</f>
        <v/>
      </c>
      <c r="F3033" s="24">
        <f>E3033*D3033</f>
        <v/>
      </c>
      <c r="G3033" s="28">
        <f>SUMIFS(MasterSheet!K:K, MasterSheet!B:B, A3033, MasterSheet!D:D, B3033, MasterSheet!H:H, C3033)</f>
        <v/>
      </c>
      <c r="H3033" s="28">
        <f>G3033*D3033</f>
        <v/>
      </c>
      <c r="I3033" s="30">
        <f>SUMIFS(MasterSheet!L:L, MasterSheet!B:B, A3033, MasterSheet!D:D, B3033, MasterSheet!H:H, C3033)</f>
        <v/>
      </c>
      <c r="J3033" s="30">
        <f>I3033*D3033</f>
        <v/>
      </c>
      <c r="K3033" s="23">
        <f>UPPER(VLOOKUP(C3033,MasterSheet!H:U,14,))</f>
        <v/>
      </c>
    </row>
    <row r="3034">
      <c r="A3034" s="23" t="inlineStr">
        <is>
          <t>EED119537</t>
        </is>
      </c>
      <c r="B3034" s="32" t="n">
        <v>45936</v>
      </c>
      <c r="C3034" s="23" t="n">
        <v>343314</v>
      </c>
      <c r="D3034" s="23">
        <f>_xlfn.XLOOKUP(C3034,MasterSheet!H:H,MasterSheet!F:F)</f>
        <v/>
      </c>
      <c r="E3034" s="24">
        <f>SUMIFS(MasterSheet!J:J, MasterSheet!B:B, A3034, MasterSheet!D:D, B3034, MasterSheet!H:H, C3034)</f>
        <v/>
      </c>
      <c r="F3034" s="24">
        <f>E3034*D3034</f>
        <v/>
      </c>
      <c r="G3034" s="28">
        <f>SUMIFS(MasterSheet!K:K, MasterSheet!B:B, A3034, MasterSheet!D:D, B3034, MasterSheet!H:H, C3034)</f>
        <v/>
      </c>
      <c r="H3034" s="28">
        <f>G3034*D3034</f>
        <v/>
      </c>
      <c r="I3034" s="30">
        <f>SUMIFS(MasterSheet!L:L, MasterSheet!B:B, A3034, MasterSheet!D:D, B3034, MasterSheet!H:H, C3034)</f>
        <v/>
      </c>
      <c r="J3034" s="30">
        <f>I3034*D3034</f>
        <v/>
      </c>
      <c r="K3034" s="23">
        <f>UPPER(VLOOKUP(C3034,MasterSheet!H:U,14,))</f>
        <v/>
      </c>
    </row>
    <row r="3035">
      <c r="A3035" s="23" t="inlineStr">
        <is>
          <t>EED119537</t>
        </is>
      </c>
      <c r="B3035" s="32" t="n">
        <v>45936</v>
      </c>
      <c r="C3035" s="23" t="n">
        <v>343322</v>
      </c>
      <c r="D3035" s="23">
        <f>_xlfn.XLOOKUP(C3035,MasterSheet!H:H,MasterSheet!F:F)</f>
        <v/>
      </c>
      <c r="E3035" s="24">
        <f>SUMIFS(MasterSheet!J:J, MasterSheet!B:B, A3035, MasterSheet!D:D, B3035, MasterSheet!H:H, C3035)</f>
        <v/>
      </c>
      <c r="F3035" s="24">
        <f>E3035*D3035</f>
        <v/>
      </c>
      <c r="G3035" s="28">
        <f>SUMIFS(MasterSheet!K:K, MasterSheet!B:B, A3035, MasterSheet!D:D, B3035, MasterSheet!H:H, C3035)</f>
        <v/>
      </c>
      <c r="H3035" s="28">
        <f>G3035*D3035</f>
        <v/>
      </c>
      <c r="I3035" s="30">
        <f>SUMIFS(MasterSheet!L:L, MasterSheet!B:B, A3035, MasterSheet!D:D, B3035, MasterSheet!H:H, C3035)</f>
        <v/>
      </c>
      <c r="J3035" s="30">
        <f>I3035*D3035</f>
        <v/>
      </c>
      <c r="K3035" s="23">
        <f>UPPER(VLOOKUP(C3035,MasterSheet!H:U,14,))</f>
        <v/>
      </c>
    </row>
    <row r="3036">
      <c r="A3036" s="23" t="inlineStr">
        <is>
          <t>EED119537</t>
        </is>
      </c>
      <c r="B3036" s="32" t="n">
        <v>45936</v>
      </c>
      <c r="C3036" s="23" t="n">
        <v>344103</v>
      </c>
      <c r="D3036" s="23">
        <f>_xlfn.XLOOKUP(C3036,MasterSheet!H:H,MasterSheet!F:F)</f>
        <v/>
      </c>
      <c r="E3036" s="24">
        <f>SUMIFS(MasterSheet!J:J, MasterSheet!B:B, A3036, MasterSheet!D:D, B3036, MasterSheet!H:H, C3036)</f>
        <v/>
      </c>
      <c r="F3036" s="24">
        <f>E3036*D3036</f>
        <v/>
      </c>
      <c r="G3036" s="28">
        <f>SUMIFS(MasterSheet!K:K, MasterSheet!B:B, A3036, MasterSheet!D:D, B3036, MasterSheet!H:H, C3036)</f>
        <v/>
      </c>
      <c r="H3036" s="28">
        <f>G3036*D3036</f>
        <v/>
      </c>
      <c r="I3036" s="30">
        <f>SUMIFS(MasterSheet!L:L, MasterSheet!B:B, A3036, MasterSheet!D:D, B3036, MasterSheet!H:H, C3036)</f>
        <v/>
      </c>
      <c r="J3036" s="30">
        <f>I3036*D3036</f>
        <v/>
      </c>
      <c r="K3036" s="23">
        <f>UPPER(VLOOKUP(C3036,MasterSheet!H:U,14,))</f>
        <v/>
      </c>
    </row>
    <row r="3037">
      <c r="A3037" s="23" t="inlineStr">
        <is>
          <t>EED119537</t>
        </is>
      </c>
      <c r="B3037" s="32" t="n">
        <v>45936</v>
      </c>
      <c r="C3037" s="23" t="n">
        <v>345024</v>
      </c>
      <c r="D3037" s="23">
        <f>_xlfn.XLOOKUP(C3037,MasterSheet!H:H,MasterSheet!F:F)</f>
        <v/>
      </c>
      <c r="E3037" s="24">
        <f>SUMIFS(MasterSheet!J:J, MasterSheet!B:B, A3037, MasterSheet!D:D, B3037, MasterSheet!H:H, C3037)</f>
        <v/>
      </c>
      <c r="F3037" s="24">
        <f>E3037*D3037</f>
        <v/>
      </c>
      <c r="G3037" s="28">
        <f>SUMIFS(MasterSheet!K:K, MasterSheet!B:B, A3037, MasterSheet!D:D, B3037, MasterSheet!H:H, C3037)</f>
        <v/>
      </c>
      <c r="H3037" s="28">
        <f>G3037*D3037</f>
        <v/>
      </c>
      <c r="I3037" s="30">
        <f>SUMIFS(MasterSheet!L:L, MasterSheet!B:B, A3037, MasterSheet!D:D, B3037, MasterSheet!H:H, C3037)</f>
        <v/>
      </c>
      <c r="J3037" s="30">
        <f>I3037*D3037</f>
        <v/>
      </c>
      <c r="K3037" s="23">
        <f>UPPER(VLOOKUP(C3037,MasterSheet!H:U,14,))</f>
        <v/>
      </c>
    </row>
    <row r="3038">
      <c r="A3038" s="23" t="inlineStr">
        <is>
          <t>EED119537</t>
        </is>
      </c>
      <c r="B3038" s="32" t="n">
        <v>45936</v>
      </c>
      <c r="C3038" s="23" t="n">
        <v>345907</v>
      </c>
      <c r="D3038" s="23">
        <f>_xlfn.XLOOKUP(C3038,MasterSheet!H:H,MasterSheet!F:F)</f>
        <v/>
      </c>
      <c r="E3038" s="24">
        <f>SUMIFS(MasterSheet!J:J, MasterSheet!B:B, A3038, MasterSheet!D:D, B3038, MasterSheet!H:H, C3038)</f>
        <v/>
      </c>
      <c r="F3038" s="24">
        <f>E3038*D3038</f>
        <v/>
      </c>
      <c r="G3038" s="28">
        <f>SUMIFS(MasterSheet!K:K, MasterSheet!B:B, A3038, MasterSheet!D:D, B3038, MasterSheet!H:H, C3038)</f>
        <v/>
      </c>
      <c r="H3038" s="28">
        <f>G3038*D3038</f>
        <v/>
      </c>
      <c r="I3038" s="30">
        <f>SUMIFS(MasterSheet!L:L, MasterSheet!B:B, A3038, MasterSheet!D:D, B3038, MasterSheet!H:H, C3038)</f>
        <v/>
      </c>
      <c r="J3038" s="30">
        <f>I3038*D3038</f>
        <v/>
      </c>
      <c r="K3038" s="23">
        <f>UPPER(VLOOKUP(C3038,MasterSheet!H:U,14,))</f>
        <v/>
      </c>
    </row>
    <row r="3039">
      <c r="A3039" s="23" t="inlineStr">
        <is>
          <t>EED119537</t>
        </is>
      </c>
      <c r="B3039" s="32" t="n">
        <v>45936</v>
      </c>
      <c r="C3039" s="23" t="n">
        <v>353007</v>
      </c>
      <c r="D3039" s="23">
        <f>_xlfn.XLOOKUP(C3039,MasterSheet!H:H,MasterSheet!F:F)</f>
        <v/>
      </c>
      <c r="E3039" s="24">
        <f>SUMIFS(MasterSheet!J:J, MasterSheet!B:B, A3039, MasterSheet!D:D, B3039, MasterSheet!H:H, C3039)</f>
        <v/>
      </c>
      <c r="F3039" s="24">
        <f>E3039*D3039</f>
        <v/>
      </c>
      <c r="G3039" s="28">
        <f>SUMIFS(MasterSheet!K:K, MasterSheet!B:B, A3039, MasterSheet!D:D, B3039, MasterSheet!H:H, C3039)</f>
        <v/>
      </c>
      <c r="H3039" s="28">
        <f>G3039*D3039</f>
        <v/>
      </c>
      <c r="I3039" s="30">
        <f>SUMIFS(MasterSheet!L:L, MasterSheet!B:B, A3039, MasterSheet!D:D, B3039, MasterSheet!H:H, C3039)</f>
        <v/>
      </c>
      <c r="J3039" s="30">
        <f>I3039*D3039</f>
        <v/>
      </c>
      <c r="K3039" s="23">
        <f>UPPER(VLOOKUP(C3039,MasterSheet!H:U,14,))</f>
        <v/>
      </c>
    </row>
    <row r="3040">
      <c r="A3040" s="23" t="inlineStr">
        <is>
          <t>EED119537</t>
        </is>
      </c>
      <c r="B3040" s="32" t="n">
        <v>45936</v>
      </c>
      <c r="C3040" s="23" t="n">
        <v>353606</v>
      </c>
      <c r="D3040" s="23">
        <f>_xlfn.XLOOKUP(C3040,MasterSheet!H:H,MasterSheet!F:F)</f>
        <v/>
      </c>
      <c r="E3040" s="24">
        <f>SUMIFS(MasterSheet!J:J, MasterSheet!B:B, A3040, MasterSheet!D:D, B3040, MasterSheet!H:H, C3040)</f>
        <v/>
      </c>
      <c r="F3040" s="24">
        <f>E3040*D3040</f>
        <v/>
      </c>
      <c r="G3040" s="28">
        <f>SUMIFS(MasterSheet!K:K, MasterSheet!B:B, A3040, MasterSheet!D:D, B3040, MasterSheet!H:H, C3040)</f>
        <v/>
      </c>
      <c r="H3040" s="28">
        <f>G3040*D3040</f>
        <v/>
      </c>
      <c r="I3040" s="30">
        <f>SUMIFS(MasterSheet!L:L, MasterSheet!B:B, A3040, MasterSheet!D:D, B3040, MasterSheet!H:H, C3040)</f>
        <v/>
      </c>
      <c r="J3040" s="30">
        <f>I3040*D3040</f>
        <v/>
      </c>
      <c r="K3040" s="23">
        <f>UPPER(VLOOKUP(C3040,MasterSheet!H:U,14,))</f>
        <v/>
      </c>
    </row>
    <row r="3041">
      <c r="A3041" s="23" t="inlineStr">
        <is>
          <t>EED119537</t>
        </is>
      </c>
      <c r="B3041" s="32" t="n">
        <v>45936</v>
      </c>
      <c r="C3041" s="23" t="n">
        <v>353726</v>
      </c>
      <c r="D3041" s="23">
        <f>_xlfn.XLOOKUP(C3041,MasterSheet!H:H,MasterSheet!F:F)</f>
        <v/>
      </c>
      <c r="E3041" s="24">
        <f>SUMIFS(MasterSheet!J:J, MasterSheet!B:B, A3041, MasterSheet!D:D, B3041, MasterSheet!H:H, C3041)</f>
        <v/>
      </c>
      <c r="F3041" s="24">
        <f>E3041*D3041</f>
        <v/>
      </c>
      <c r="G3041" s="28">
        <f>SUMIFS(MasterSheet!K:K, MasterSheet!B:B, A3041, MasterSheet!D:D, B3041, MasterSheet!H:H, C3041)</f>
        <v/>
      </c>
      <c r="H3041" s="28">
        <f>G3041*D3041</f>
        <v/>
      </c>
      <c r="I3041" s="30">
        <f>SUMIFS(MasterSheet!L:L, MasterSheet!B:B, A3041, MasterSheet!D:D, B3041, MasterSheet!H:H, C3041)</f>
        <v/>
      </c>
      <c r="J3041" s="30">
        <f>I3041*D3041</f>
        <v/>
      </c>
      <c r="K3041" s="23">
        <f>UPPER(VLOOKUP(C3041,MasterSheet!H:U,14,))</f>
        <v/>
      </c>
    </row>
    <row r="3042">
      <c r="A3042" s="23" t="inlineStr">
        <is>
          <t>EED119537</t>
        </is>
      </c>
      <c r="B3042" s="32" t="n">
        <v>45936</v>
      </c>
      <c r="C3042" s="23" t="n">
        <v>355607</v>
      </c>
      <c r="D3042" s="23">
        <f>_xlfn.XLOOKUP(C3042,MasterSheet!H:H,MasterSheet!F:F)</f>
        <v/>
      </c>
      <c r="E3042" s="24">
        <f>SUMIFS(MasterSheet!J:J, MasterSheet!B:B, A3042, MasterSheet!D:D, B3042, MasterSheet!H:H, C3042)</f>
        <v/>
      </c>
      <c r="F3042" s="24">
        <f>E3042*D3042</f>
        <v/>
      </c>
      <c r="G3042" s="28">
        <f>SUMIFS(MasterSheet!K:K, MasterSheet!B:B, A3042, MasterSheet!D:D, B3042, MasterSheet!H:H, C3042)</f>
        <v/>
      </c>
      <c r="H3042" s="28">
        <f>G3042*D3042</f>
        <v/>
      </c>
      <c r="I3042" s="30">
        <f>SUMIFS(MasterSheet!L:L, MasterSheet!B:B, A3042, MasterSheet!D:D, B3042, MasterSheet!H:H, C3042)</f>
        <v/>
      </c>
      <c r="J3042" s="30">
        <f>I3042*D3042</f>
        <v/>
      </c>
      <c r="K3042" s="23">
        <f>UPPER(VLOOKUP(C3042,MasterSheet!H:U,14,))</f>
        <v/>
      </c>
    </row>
    <row r="3043">
      <c r="A3043" s="23" t="inlineStr">
        <is>
          <t>EED119537</t>
        </is>
      </c>
      <c r="B3043" s="32" t="n">
        <v>45936</v>
      </c>
      <c r="C3043" s="23" t="n">
        <v>363006</v>
      </c>
      <c r="D3043" s="23">
        <f>_xlfn.XLOOKUP(C3043,MasterSheet!H:H,MasterSheet!F:F)</f>
        <v/>
      </c>
      <c r="E3043" s="24">
        <f>SUMIFS(MasterSheet!J:J, MasterSheet!B:B, A3043, MasterSheet!D:D, B3043, MasterSheet!H:H, C3043)</f>
        <v/>
      </c>
      <c r="F3043" s="24">
        <f>E3043*D3043</f>
        <v/>
      </c>
      <c r="G3043" s="28">
        <f>SUMIFS(MasterSheet!K:K, MasterSheet!B:B, A3043, MasterSheet!D:D, B3043, MasterSheet!H:H, C3043)</f>
        <v/>
      </c>
      <c r="H3043" s="28">
        <f>G3043*D3043</f>
        <v/>
      </c>
      <c r="I3043" s="30">
        <f>SUMIFS(MasterSheet!L:L, MasterSheet!B:B, A3043, MasterSheet!D:D, B3043, MasterSheet!H:H, C3043)</f>
        <v/>
      </c>
      <c r="J3043" s="30">
        <f>I3043*D3043</f>
        <v/>
      </c>
      <c r="K3043" s="23">
        <f>UPPER(VLOOKUP(C3043,MasterSheet!H:U,14,))</f>
        <v/>
      </c>
    </row>
    <row r="3044">
      <c r="A3044" s="23" t="inlineStr">
        <is>
          <t>EED119537</t>
        </is>
      </c>
      <c r="B3044" s="32" t="n">
        <v>45936</v>
      </c>
      <c r="C3044" s="23" t="n">
        <v>363034</v>
      </c>
      <c r="D3044" s="23">
        <f>_xlfn.XLOOKUP(C3044,MasterSheet!H:H,MasterSheet!F:F)</f>
        <v/>
      </c>
      <c r="E3044" s="24">
        <f>SUMIFS(MasterSheet!J:J, MasterSheet!B:B, A3044, MasterSheet!D:D, B3044, MasterSheet!H:H, C3044)</f>
        <v/>
      </c>
      <c r="F3044" s="24">
        <f>E3044*D3044</f>
        <v/>
      </c>
      <c r="G3044" s="28">
        <f>SUMIFS(MasterSheet!K:K, MasterSheet!B:B, A3044, MasterSheet!D:D, B3044, MasterSheet!H:H, C3044)</f>
        <v/>
      </c>
      <c r="H3044" s="28">
        <f>G3044*D3044</f>
        <v/>
      </c>
      <c r="I3044" s="30">
        <f>SUMIFS(MasterSheet!L:L, MasterSheet!B:B, A3044, MasterSheet!D:D, B3044, MasterSheet!H:H, C3044)</f>
        <v/>
      </c>
      <c r="J3044" s="30">
        <f>I3044*D3044</f>
        <v/>
      </c>
      <c r="K3044" s="23">
        <f>UPPER(VLOOKUP(C3044,MasterSheet!H:U,14,))</f>
        <v/>
      </c>
    </row>
    <row r="3045">
      <c r="A3045" s="23" t="inlineStr">
        <is>
          <t>EED119537</t>
        </is>
      </c>
      <c r="B3045" s="32" t="n">
        <v>45936</v>
      </c>
      <c r="C3045" s="23" t="n">
        <v>364803</v>
      </c>
      <c r="D3045" s="23">
        <f>_xlfn.XLOOKUP(C3045,MasterSheet!H:H,MasterSheet!F:F)</f>
        <v/>
      </c>
      <c r="E3045" s="24">
        <f>SUMIFS(MasterSheet!J:J, MasterSheet!B:B, A3045, MasterSheet!D:D, B3045, MasterSheet!H:H, C3045)</f>
        <v/>
      </c>
      <c r="F3045" s="24">
        <f>E3045*D3045</f>
        <v/>
      </c>
      <c r="G3045" s="28">
        <f>SUMIFS(MasterSheet!K:K, MasterSheet!B:B, A3045, MasterSheet!D:D, B3045, MasterSheet!H:H, C3045)</f>
        <v/>
      </c>
      <c r="H3045" s="28">
        <f>G3045*D3045</f>
        <v/>
      </c>
      <c r="I3045" s="30">
        <f>SUMIFS(MasterSheet!L:L, MasterSheet!B:B, A3045, MasterSheet!D:D, B3045, MasterSheet!H:H, C3045)</f>
        <v/>
      </c>
      <c r="J3045" s="30">
        <f>I3045*D3045</f>
        <v/>
      </c>
      <c r="K3045" s="23">
        <f>UPPER(VLOOKUP(C3045,MasterSheet!H:U,14,))</f>
        <v/>
      </c>
    </row>
    <row r="3046">
      <c r="A3046" s="23" t="inlineStr">
        <is>
          <t>EED119537</t>
        </is>
      </c>
      <c r="B3046" s="32" t="n">
        <v>45936</v>
      </c>
      <c r="C3046" s="23" t="n">
        <v>367730</v>
      </c>
      <c r="D3046" s="23">
        <f>_xlfn.XLOOKUP(C3046,MasterSheet!H:H,MasterSheet!F:F)</f>
        <v/>
      </c>
      <c r="E3046" s="24">
        <f>SUMIFS(MasterSheet!J:J, MasterSheet!B:B, A3046, MasterSheet!D:D, B3046, MasterSheet!H:H, C3046)</f>
        <v/>
      </c>
      <c r="F3046" s="24">
        <f>E3046*D3046</f>
        <v/>
      </c>
      <c r="G3046" s="28">
        <f>SUMIFS(MasterSheet!K:K, MasterSheet!B:B, A3046, MasterSheet!D:D, B3046, MasterSheet!H:H, C3046)</f>
        <v/>
      </c>
      <c r="H3046" s="28">
        <f>G3046*D3046</f>
        <v/>
      </c>
      <c r="I3046" s="30">
        <f>SUMIFS(MasterSheet!L:L, MasterSheet!B:B, A3046, MasterSheet!D:D, B3046, MasterSheet!H:H, C3046)</f>
        <v/>
      </c>
      <c r="J3046" s="30">
        <f>I3046*D3046</f>
        <v/>
      </c>
      <c r="K3046" s="23">
        <f>UPPER(VLOOKUP(C3046,MasterSheet!H:U,14,))</f>
        <v/>
      </c>
    </row>
    <row r="3047">
      <c r="A3047" s="23" t="inlineStr">
        <is>
          <t>INV77413/25-26</t>
        </is>
      </c>
      <c r="B3047" s="32" t="n">
        <v>45937</v>
      </c>
      <c r="C3047" s="23" t="n">
        <v>50108</v>
      </c>
      <c r="D3047" s="23">
        <f>_xlfn.XLOOKUP(C3047,MasterSheet!H:H,MasterSheet!F:F)</f>
        <v/>
      </c>
      <c r="E3047" s="24">
        <f>SUMIFS(MasterSheet!J:J, MasterSheet!B:B, A3047, MasterSheet!D:D, B3047, MasterSheet!H:H, C3047)</f>
        <v/>
      </c>
      <c r="F3047" s="24">
        <f>E3047*D3047</f>
        <v/>
      </c>
      <c r="G3047" s="28">
        <f>SUMIFS(MasterSheet!K:K, MasterSheet!B:B, A3047, MasterSheet!D:D, B3047, MasterSheet!H:H, C3047)</f>
        <v/>
      </c>
      <c r="H3047" s="28">
        <f>G3047*D3047</f>
        <v/>
      </c>
      <c r="I3047" s="30">
        <f>SUMIFS(MasterSheet!L:L, MasterSheet!B:B, A3047, MasterSheet!D:D, B3047, MasterSheet!H:H, C3047)</f>
        <v/>
      </c>
      <c r="J3047" s="30">
        <f>I3047*D3047</f>
        <v/>
      </c>
      <c r="K3047" s="23">
        <f>UPPER(VLOOKUP(C3047,MasterSheet!H:U,14,))</f>
        <v/>
      </c>
    </row>
    <row r="3048">
      <c r="A3048" s="23" t="inlineStr">
        <is>
          <t>EED119537</t>
        </is>
      </c>
      <c r="B3048" s="32" t="n">
        <v>45936</v>
      </c>
      <c r="C3048" s="23" t="n">
        <v>369212</v>
      </c>
      <c r="D3048" s="23">
        <f>_xlfn.XLOOKUP(C3048,MasterSheet!H:H,MasterSheet!F:F)</f>
        <v/>
      </c>
      <c r="E3048" s="24">
        <f>SUMIFS(MasterSheet!J:J, MasterSheet!B:B, A3048, MasterSheet!D:D, B3048, MasterSheet!H:H, C3048)</f>
        <v/>
      </c>
      <c r="F3048" s="24">
        <f>E3048*D3048</f>
        <v/>
      </c>
      <c r="G3048" s="28">
        <f>SUMIFS(MasterSheet!K:K, MasterSheet!B:B, A3048, MasterSheet!D:D, B3048, MasterSheet!H:H, C3048)</f>
        <v/>
      </c>
      <c r="H3048" s="28">
        <f>G3048*D3048</f>
        <v/>
      </c>
      <c r="I3048" s="30">
        <f>SUMIFS(MasterSheet!L:L, MasterSheet!B:B, A3048, MasterSheet!D:D, B3048, MasterSheet!H:H, C3048)</f>
        <v/>
      </c>
      <c r="J3048" s="30">
        <f>I3048*D3048</f>
        <v/>
      </c>
      <c r="K3048" s="23">
        <f>UPPER(VLOOKUP(C3048,MasterSheet!H:U,14,))</f>
        <v/>
      </c>
    </row>
    <row r="3049">
      <c r="A3049" s="23" t="inlineStr">
        <is>
          <t>EED119537</t>
        </is>
      </c>
      <c r="B3049" s="32" t="n">
        <v>45936</v>
      </c>
      <c r="C3049" s="23" t="n">
        <v>372712</v>
      </c>
      <c r="D3049" s="23">
        <f>_xlfn.XLOOKUP(C3049,MasterSheet!H:H,MasterSheet!F:F)</f>
        <v/>
      </c>
      <c r="E3049" s="24">
        <f>SUMIFS(MasterSheet!J:J, MasterSheet!B:B, A3049, MasterSheet!D:D, B3049, MasterSheet!H:H, C3049)</f>
        <v/>
      </c>
      <c r="F3049" s="24">
        <f>E3049*D3049</f>
        <v/>
      </c>
      <c r="G3049" s="28">
        <f>SUMIFS(MasterSheet!K:K, MasterSheet!B:B, A3049, MasterSheet!D:D, B3049, MasterSheet!H:H, C3049)</f>
        <v/>
      </c>
      <c r="H3049" s="28">
        <f>G3049*D3049</f>
        <v/>
      </c>
      <c r="I3049" s="30">
        <f>SUMIFS(MasterSheet!L:L, MasterSheet!B:B, A3049, MasterSheet!D:D, B3049, MasterSheet!H:H, C3049)</f>
        <v/>
      </c>
      <c r="J3049" s="30">
        <f>I3049*D3049</f>
        <v/>
      </c>
      <c r="K3049" s="23">
        <f>UPPER(VLOOKUP(C3049,MasterSheet!H:U,14,))</f>
        <v/>
      </c>
    </row>
    <row r="3050">
      <c r="A3050" s="23" t="inlineStr">
        <is>
          <t>EED119537</t>
        </is>
      </c>
      <c r="B3050" s="32" t="n">
        <v>45936</v>
      </c>
      <c r="C3050" s="23" t="n">
        <v>375113</v>
      </c>
      <c r="D3050" s="23">
        <f>_xlfn.XLOOKUP(C3050,MasterSheet!H:H,MasterSheet!F:F)</f>
        <v/>
      </c>
      <c r="E3050" s="24">
        <f>SUMIFS(MasterSheet!J:J, MasterSheet!B:B, A3050, MasterSheet!D:D, B3050, MasterSheet!H:H, C3050)</f>
        <v/>
      </c>
      <c r="F3050" s="24">
        <f>E3050*D3050</f>
        <v/>
      </c>
      <c r="G3050" s="28">
        <f>SUMIFS(MasterSheet!K:K, MasterSheet!B:B, A3050, MasterSheet!D:D, B3050, MasterSheet!H:H, C3050)</f>
        <v/>
      </c>
      <c r="H3050" s="28">
        <f>G3050*D3050</f>
        <v/>
      </c>
      <c r="I3050" s="30">
        <f>SUMIFS(MasterSheet!L:L, MasterSheet!B:B, A3050, MasterSheet!D:D, B3050, MasterSheet!H:H, C3050)</f>
        <v/>
      </c>
      <c r="J3050" s="30">
        <f>I3050*D3050</f>
        <v/>
      </c>
      <c r="K3050" s="23">
        <f>UPPER(VLOOKUP(C3050,MasterSheet!H:U,14,))</f>
        <v/>
      </c>
    </row>
    <row r="3051">
      <c r="A3051" s="23" t="inlineStr">
        <is>
          <t>EED119537</t>
        </is>
      </c>
      <c r="B3051" s="32" t="n">
        <v>45936</v>
      </c>
      <c r="C3051" s="23" t="n">
        <v>399214</v>
      </c>
      <c r="D3051" s="23">
        <f>_xlfn.XLOOKUP(C3051,MasterSheet!H:H,MasterSheet!F:F)</f>
        <v/>
      </c>
      <c r="E3051" s="24">
        <f>SUMIFS(MasterSheet!J:J, MasterSheet!B:B, A3051, MasterSheet!D:D, B3051, MasterSheet!H:H, C3051)</f>
        <v/>
      </c>
      <c r="F3051" s="24">
        <f>E3051*D3051</f>
        <v/>
      </c>
      <c r="G3051" s="28">
        <f>SUMIFS(MasterSheet!K:K, MasterSheet!B:B, A3051, MasterSheet!D:D, B3051, MasterSheet!H:H, C3051)</f>
        <v/>
      </c>
      <c r="H3051" s="28">
        <f>G3051*D3051</f>
        <v/>
      </c>
      <c r="I3051" s="30">
        <f>SUMIFS(MasterSheet!L:L, MasterSheet!B:B, A3051, MasterSheet!D:D, B3051, MasterSheet!H:H, C3051)</f>
        <v/>
      </c>
      <c r="J3051" s="30">
        <f>I3051*D3051</f>
        <v/>
      </c>
      <c r="K3051" s="23">
        <f>UPPER(VLOOKUP(C3051,MasterSheet!H:U,14,))</f>
        <v/>
      </c>
    </row>
    <row r="3052">
      <c r="A3052" s="23" t="inlineStr">
        <is>
          <t>INV77413/25-26</t>
        </is>
      </c>
      <c r="B3052" s="32" t="n">
        <v>45937</v>
      </c>
      <c r="C3052" s="23" t="inlineStr">
        <is>
          <t>50611-2</t>
        </is>
      </c>
      <c r="D3052" s="23">
        <f>_xlfn.XLOOKUP(C3052,MasterSheet!H:H,MasterSheet!F:F)</f>
        <v/>
      </c>
      <c r="E3052" s="24">
        <f>SUMIFS(MasterSheet!J:J, MasterSheet!B:B, A3052, MasterSheet!D:D, B3052, MasterSheet!H:H, C3052)</f>
        <v/>
      </c>
      <c r="F3052" s="24">
        <f>E3052*D3052</f>
        <v/>
      </c>
      <c r="G3052" s="28">
        <f>SUMIFS(MasterSheet!K:K, MasterSheet!B:B, A3052, MasterSheet!D:D, B3052, MasterSheet!H:H, C3052)</f>
        <v/>
      </c>
      <c r="H3052" s="28">
        <f>G3052*D3052</f>
        <v/>
      </c>
      <c r="I3052" s="30">
        <f>SUMIFS(MasterSheet!L:L, MasterSheet!B:B, A3052, MasterSheet!D:D, B3052, MasterSheet!H:H, C3052)</f>
        <v/>
      </c>
      <c r="J3052" s="30">
        <f>I3052*D3052</f>
        <v/>
      </c>
      <c r="K3052" s="23">
        <f>UPPER(VLOOKUP(C3052,MasterSheet!H:U,14,))</f>
        <v/>
      </c>
    </row>
    <row r="3053">
      <c r="A3053" s="23" t="inlineStr">
        <is>
          <t>EED119537</t>
        </is>
      </c>
      <c r="B3053" s="32" t="n">
        <v>45936</v>
      </c>
      <c r="C3053" s="23" t="n">
        <v>400108</v>
      </c>
      <c r="D3053" s="23">
        <f>_xlfn.XLOOKUP(C3053,MasterSheet!H:H,MasterSheet!F:F)</f>
        <v/>
      </c>
      <c r="E3053" s="24">
        <f>SUMIFS(MasterSheet!J:J, MasterSheet!B:B, A3053, MasterSheet!D:D, B3053, MasterSheet!H:H, C3053)</f>
        <v/>
      </c>
      <c r="F3053" s="24">
        <f>E3053*D3053</f>
        <v/>
      </c>
      <c r="G3053" s="28">
        <f>SUMIFS(MasterSheet!K:K, MasterSheet!B:B, A3053, MasterSheet!D:D, B3053, MasterSheet!H:H, C3053)</f>
        <v/>
      </c>
      <c r="H3053" s="28">
        <f>G3053*D3053</f>
        <v/>
      </c>
      <c r="I3053" s="30">
        <f>SUMIFS(MasterSheet!L:L, MasterSheet!B:B, A3053, MasterSheet!D:D, B3053, MasterSheet!H:H, C3053)</f>
        <v/>
      </c>
      <c r="J3053" s="30">
        <f>I3053*D3053</f>
        <v/>
      </c>
      <c r="K3053" s="23">
        <f>UPPER(VLOOKUP(C3053,MasterSheet!H:U,14,))</f>
        <v/>
      </c>
    </row>
    <row r="3054">
      <c r="A3054" s="23" t="inlineStr">
        <is>
          <t>EED119537</t>
        </is>
      </c>
      <c r="B3054" s="32" t="n">
        <v>45936</v>
      </c>
      <c r="C3054" s="23" t="n">
        <v>400222</v>
      </c>
      <c r="D3054" s="23">
        <f>_xlfn.XLOOKUP(C3054,MasterSheet!H:H,MasterSheet!F:F)</f>
        <v/>
      </c>
      <c r="E3054" s="24">
        <f>SUMIFS(MasterSheet!J:J, MasterSheet!B:B, A3054, MasterSheet!D:D, B3054, MasterSheet!H:H, C3054)</f>
        <v/>
      </c>
      <c r="F3054" s="24">
        <f>E3054*D3054</f>
        <v/>
      </c>
      <c r="G3054" s="28">
        <f>SUMIFS(MasterSheet!K:K, MasterSheet!B:B, A3054, MasterSheet!D:D, B3054, MasterSheet!H:H, C3054)</f>
        <v/>
      </c>
      <c r="H3054" s="28">
        <f>G3054*D3054</f>
        <v/>
      </c>
      <c r="I3054" s="30">
        <f>SUMIFS(MasterSheet!L:L, MasterSheet!B:B, A3054, MasterSheet!D:D, B3054, MasterSheet!H:H, C3054)</f>
        <v/>
      </c>
      <c r="J3054" s="30">
        <f>I3054*D3054</f>
        <v/>
      </c>
      <c r="K3054" s="23">
        <f>UPPER(VLOOKUP(C3054,MasterSheet!H:U,14,))</f>
        <v/>
      </c>
    </row>
    <row r="3055">
      <c r="A3055" s="23" t="inlineStr">
        <is>
          <t>EED119537</t>
        </is>
      </c>
      <c r="B3055" s="32" t="n">
        <v>45936</v>
      </c>
      <c r="C3055" s="23" t="n">
        <v>400247</v>
      </c>
      <c r="D3055" s="23">
        <f>_xlfn.XLOOKUP(C3055,MasterSheet!H:H,MasterSheet!F:F)</f>
        <v/>
      </c>
      <c r="E3055" s="24">
        <f>SUMIFS(MasterSheet!J:J, MasterSheet!B:B, A3055, MasterSheet!D:D, B3055, MasterSheet!H:H, C3055)</f>
        <v/>
      </c>
      <c r="F3055" s="24">
        <f>E3055*D3055</f>
        <v/>
      </c>
      <c r="G3055" s="28">
        <f>SUMIFS(MasterSheet!K:K, MasterSheet!B:B, A3055, MasterSheet!D:D, B3055, MasterSheet!H:H, C3055)</f>
        <v/>
      </c>
      <c r="H3055" s="28">
        <f>G3055*D3055</f>
        <v/>
      </c>
      <c r="I3055" s="30">
        <f>SUMIFS(MasterSheet!L:L, MasterSheet!B:B, A3055, MasterSheet!D:D, B3055, MasterSheet!H:H, C3055)</f>
        <v/>
      </c>
      <c r="J3055" s="30">
        <f>I3055*D3055</f>
        <v/>
      </c>
      <c r="K3055" s="23">
        <f>UPPER(VLOOKUP(C3055,MasterSheet!H:U,14,))</f>
        <v/>
      </c>
    </row>
    <row r="3056">
      <c r="A3056" s="23" t="inlineStr">
        <is>
          <t>EED119537</t>
        </is>
      </c>
      <c r="B3056" s="32" t="n">
        <v>45936</v>
      </c>
      <c r="C3056" s="23" t="n">
        <v>400535</v>
      </c>
      <c r="D3056" s="23">
        <f>_xlfn.XLOOKUP(C3056,MasterSheet!H:H,MasterSheet!F:F)</f>
        <v/>
      </c>
      <c r="E3056" s="24">
        <f>SUMIFS(MasterSheet!J:J, MasterSheet!B:B, A3056, MasterSheet!D:D, B3056, MasterSheet!H:H, C3056)</f>
        <v/>
      </c>
      <c r="F3056" s="24">
        <f>E3056*D3056</f>
        <v/>
      </c>
      <c r="G3056" s="28">
        <f>SUMIFS(MasterSheet!K:K, MasterSheet!B:B, A3056, MasterSheet!D:D, B3056, MasterSheet!H:H, C3056)</f>
        <v/>
      </c>
      <c r="H3056" s="28">
        <f>G3056*D3056</f>
        <v/>
      </c>
      <c r="I3056" s="30">
        <f>SUMIFS(MasterSheet!L:L, MasterSheet!B:B, A3056, MasterSheet!D:D, B3056, MasterSheet!H:H, C3056)</f>
        <v/>
      </c>
      <c r="J3056" s="30">
        <f>I3056*D3056</f>
        <v/>
      </c>
      <c r="K3056" s="23">
        <f>UPPER(VLOOKUP(C3056,MasterSheet!H:U,14,))</f>
        <v/>
      </c>
    </row>
    <row r="3057">
      <c r="A3057" s="23" t="inlineStr">
        <is>
          <t>EED119537</t>
        </is>
      </c>
      <c r="B3057" s="32" t="n">
        <v>45936</v>
      </c>
      <c r="C3057" s="23" t="n">
        <v>400539</v>
      </c>
      <c r="D3057" s="23">
        <f>_xlfn.XLOOKUP(C3057,MasterSheet!H:H,MasterSheet!F:F)</f>
        <v/>
      </c>
      <c r="E3057" s="24">
        <f>SUMIFS(MasterSheet!J:J, MasterSheet!B:B, A3057, MasterSheet!D:D, B3057, MasterSheet!H:H, C3057)</f>
        <v/>
      </c>
      <c r="F3057" s="24">
        <f>E3057*D3057</f>
        <v/>
      </c>
      <c r="G3057" s="28">
        <f>SUMIFS(MasterSheet!K:K, MasterSheet!B:B, A3057, MasterSheet!D:D, B3057, MasterSheet!H:H, C3057)</f>
        <v/>
      </c>
      <c r="H3057" s="28">
        <f>G3057*D3057</f>
        <v/>
      </c>
      <c r="I3057" s="30">
        <f>SUMIFS(MasterSheet!L:L, MasterSheet!B:B, A3057, MasterSheet!D:D, B3057, MasterSheet!H:H, C3057)</f>
        <v/>
      </c>
      <c r="J3057" s="30">
        <f>I3057*D3057</f>
        <v/>
      </c>
      <c r="K3057" s="23">
        <f>UPPER(VLOOKUP(C3057,MasterSheet!H:U,14,))</f>
        <v/>
      </c>
    </row>
    <row r="3058">
      <c r="A3058" s="23" t="inlineStr">
        <is>
          <t>EED119537</t>
        </is>
      </c>
      <c r="B3058" s="32" t="n">
        <v>45936</v>
      </c>
      <c r="C3058" s="23" t="n">
        <v>405210</v>
      </c>
      <c r="D3058" s="23">
        <f>_xlfn.XLOOKUP(C3058,MasterSheet!H:H,MasterSheet!F:F)</f>
        <v/>
      </c>
      <c r="E3058" s="24">
        <f>SUMIFS(MasterSheet!J:J, MasterSheet!B:B, A3058, MasterSheet!D:D, B3058, MasterSheet!H:H, C3058)</f>
        <v/>
      </c>
      <c r="F3058" s="24">
        <f>E3058*D3058</f>
        <v/>
      </c>
      <c r="G3058" s="28">
        <f>SUMIFS(MasterSheet!K:K, MasterSheet!B:B, A3058, MasterSheet!D:D, B3058, MasterSheet!H:H, C3058)</f>
        <v/>
      </c>
      <c r="H3058" s="28">
        <f>G3058*D3058</f>
        <v/>
      </c>
      <c r="I3058" s="30">
        <f>SUMIFS(MasterSheet!L:L, MasterSheet!B:B, A3058, MasterSheet!D:D, B3058, MasterSheet!H:H, C3058)</f>
        <v/>
      </c>
      <c r="J3058" s="30">
        <f>I3058*D3058</f>
        <v/>
      </c>
      <c r="K3058" s="23">
        <f>UPPER(VLOOKUP(C3058,MasterSheet!H:U,14,))</f>
        <v/>
      </c>
    </row>
    <row r="3059">
      <c r="A3059" s="23" t="inlineStr">
        <is>
          <t>EED119537</t>
        </is>
      </c>
      <c r="B3059" s="32" t="n">
        <v>45936</v>
      </c>
      <c r="C3059" s="23" t="n">
        <v>407001</v>
      </c>
      <c r="D3059" s="23">
        <f>_xlfn.XLOOKUP(C3059,MasterSheet!H:H,MasterSheet!F:F)</f>
        <v/>
      </c>
      <c r="E3059" s="24">
        <f>SUMIFS(MasterSheet!J:J, MasterSheet!B:B, A3059, MasterSheet!D:D, B3059, MasterSheet!H:H, C3059)</f>
        <v/>
      </c>
      <c r="F3059" s="24">
        <f>E3059*D3059</f>
        <v/>
      </c>
      <c r="G3059" s="28">
        <f>SUMIFS(MasterSheet!K:K, MasterSheet!B:B, A3059, MasterSheet!D:D, B3059, MasterSheet!H:H, C3059)</f>
        <v/>
      </c>
      <c r="H3059" s="28">
        <f>G3059*D3059</f>
        <v/>
      </c>
      <c r="I3059" s="30">
        <f>SUMIFS(MasterSheet!L:L, MasterSheet!B:B, A3059, MasterSheet!D:D, B3059, MasterSheet!H:H, C3059)</f>
        <v/>
      </c>
      <c r="J3059" s="30">
        <f>I3059*D3059</f>
        <v/>
      </c>
      <c r="K3059" s="23">
        <f>UPPER(VLOOKUP(C3059,MasterSheet!H:U,14,))</f>
        <v/>
      </c>
    </row>
    <row r="3060">
      <c r="A3060" s="23" t="inlineStr">
        <is>
          <t>EED119537</t>
        </is>
      </c>
      <c r="B3060" s="32" t="n">
        <v>45936</v>
      </c>
      <c r="C3060" s="23" t="n">
        <v>423102</v>
      </c>
      <c r="D3060" s="23">
        <f>_xlfn.XLOOKUP(C3060,MasterSheet!H:H,MasterSheet!F:F)</f>
        <v/>
      </c>
      <c r="E3060" s="24">
        <f>SUMIFS(MasterSheet!J:J, MasterSheet!B:B, A3060, MasterSheet!D:D, B3060, MasterSheet!H:H, C3060)</f>
        <v/>
      </c>
      <c r="F3060" s="24">
        <f>E3060*D3060</f>
        <v/>
      </c>
      <c r="G3060" s="28">
        <f>SUMIFS(MasterSheet!K:K, MasterSheet!B:B, A3060, MasterSheet!D:D, B3060, MasterSheet!H:H, C3060)</f>
        <v/>
      </c>
      <c r="H3060" s="28">
        <f>G3060*D3060</f>
        <v/>
      </c>
      <c r="I3060" s="30">
        <f>SUMIFS(MasterSheet!L:L, MasterSheet!B:B, A3060, MasterSheet!D:D, B3060, MasterSheet!H:H, C3060)</f>
        <v/>
      </c>
      <c r="J3060" s="30">
        <f>I3060*D3060</f>
        <v/>
      </c>
      <c r="K3060" s="23">
        <f>UPPER(VLOOKUP(C3060,MasterSheet!H:U,14,))</f>
        <v/>
      </c>
    </row>
    <row r="3061">
      <c r="A3061" s="23" t="inlineStr">
        <is>
          <t>EED119537</t>
        </is>
      </c>
      <c r="B3061" s="32" t="n">
        <v>45936</v>
      </c>
      <c r="C3061" s="23" t="n">
        <v>423105</v>
      </c>
      <c r="D3061" s="23">
        <f>_xlfn.XLOOKUP(C3061,MasterSheet!H:H,MasterSheet!F:F)</f>
        <v/>
      </c>
      <c r="E3061" s="24">
        <f>SUMIFS(MasterSheet!J:J, MasterSheet!B:B, A3061, MasterSheet!D:D, B3061, MasterSheet!H:H, C3061)</f>
        <v/>
      </c>
      <c r="F3061" s="24">
        <f>E3061*D3061</f>
        <v/>
      </c>
      <c r="G3061" s="28">
        <f>SUMIFS(MasterSheet!K:K, MasterSheet!B:B, A3061, MasterSheet!D:D, B3061, MasterSheet!H:H, C3061)</f>
        <v/>
      </c>
      <c r="H3061" s="28">
        <f>G3061*D3061</f>
        <v/>
      </c>
      <c r="I3061" s="30">
        <f>SUMIFS(MasterSheet!L:L, MasterSheet!B:B, A3061, MasterSheet!D:D, B3061, MasterSheet!H:H, C3061)</f>
        <v/>
      </c>
      <c r="J3061" s="30">
        <f>I3061*D3061</f>
        <v/>
      </c>
      <c r="K3061" s="23">
        <f>UPPER(VLOOKUP(C3061,MasterSheet!H:U,14,))</f>
        <v/>
      </c>
    </row>
    <row r="3062">
      <c r="A3062" s="23" t="inlineStr">
        <is>
          <t>EED119537</t>
        </is>
      </c>
      <c r="B3062" s="32" t="n">
        <v>45936</v>
      </c>
      <c r="C3062" s="23" t="n">
        <v>423107</v>
      </c>
      <c r="D3062" s="23">
        <f>_xlfn.XLOOKUP(C3062,MasterSheet!H:H,MasterSheet!F:F)</f>
        <v/>
      </c>
      <c r="E3062" s="24">
        <f>SUMIFS(MasterSheet!J:J, MasterSheet!B:B, A3062, MasterSheet!D:D, B3062, MasterSheet!H:H, C3062)</f>
        <v/>
      </c>
      <c r="F3062" s="24">
        <f>E3062*D3062</f>
        <v/>
      </c>
      <c r="G3062" s="28">
        <f>SUMIFS(MasterSheet!K:K, MasterSheet!B:B, A3062, MasterSheet!D:D, B3062, MasterSheet!H:H, C3062)</f>
        <v/>
      </c>
      <c r="H3062" s="28">
        <f>G3062*D3062</f>
        <v/>
      </c>
      <c r="I3062" s="30">
        <f>SUMIFS(MasterSheet!L:L, MasterSheet!B:B, A3062, MasterSheet!D:D, B3062, MasterSheet!H:H, C3062)</f>
        <v/>
      </c>
      <c r="J3062" s="30">
        <f>I3062*D3062</f>
        <v/>
      </c>
      <c r="K3062" s="23">
        <f>UPPER(VLOOKUP(C3062,MasterSheet!H:U,14,))</f>
        <v/>
      </c>
    </row>
    <row r="3063">
      <c r="A3063" s="23" t="inlineStr">
        <is>
          <t>EED119537</t>
        </is>
      </c>
      <c r="B3063" s="32" t="n">
        <v>45936</v>
      </c>
      <c r="C3063" s="23" t="n">
        <v>423115</v>
      </c>
      <c r="D3063" s="23">
        <f>_xlfn.XLOOKUP(C3063,MasterSheet!H:H,MasterSheet!F:F)</f>
        <v/>
      </c>
      <c r="E3063" s="24">
        <f>SUMIFS(MasterSheet!J:J, MasterSheet!B:B, A3063, MasterSheet!D:D, B3063, MasterSheet!H:H, C3063)</f>
        <v/>
      </c>
      <c r="F3063" s="24">
        <f>E3063*D3063</f>
        <v/>
      </c>
      <c r="G3063" s="28">
        <f>SUMIFS(MasterSheet!K:K, MasterSheet!B:B, A3063, MasterSheet!D:D, B3063, MasterSheet!H:H, C3063)</f>
        <v/>
      </c>
      <c r="H3063" s="28">
        <f>G3063*D3063</f>
        <v/>
      </c>
      <c r="I3063" s="30">
        <f>SUMIFS(MasterSheet!L:L, MasterSheet!B:B, A3063, MasterSheet!D:D, B3063, MasterSheet!H:H, C3063)</f>
        <v/>
      </c>
      <c r="J3063" s="30">
        <f>I3063*D3063</f>
        <v/>
      </c>
      <c r="K3063" s="23">
        <f>UPPER(VLOOKUP(C3063,MasterSheet!H:U,14,))</f>
        <v/>
      </c>
    </row>
    <row r="3064">
      <c r="A3064" s="23" t="inlineStr">
        <is>
          <t>EED119537</t>
        </is>
      </c>
      <c r="B3064" s="32" t="n">
        <v>45936</v>
      </c>
      <c r="C3064" s="23" t="n">
        <v>423801</v>
      </c>
      <c r="D3064" s="23">
        <f>_xlfn.XLOOKUP(C3064,MasterSheet!H:H,MasterSheet!F:F)</f>
        <v/>
      </c>
      <c r="E3064" s="24">
        <f>SUMIFS(MasterSheet!J:J, MasterSheet!B:B, A3064, MasterSheet!D:D, B3064, MasterSheet!H:H, C3064)</f>
        <v/>
      </c>
      <c r="F3064" s="24">
        <f>E3064*D3064</f>
        <v/>
      </c>
      <c r="G3064" s="28">
        <f>SUMIFS(MasterSheet!K:K, MasterSheet!B:B, A3064, MasterSheet!D:D, B3064, MasterSheet!H:H, C3064)</f>
        <v/>
      </c>
      <c r="H3064" s="28">
        <f>G3064*D3064</f>
        <v/>
      </c>
      <c r="I3064" s="30">
        <f>SUMIFS(MasterSheet!L:L, MasterSheet!B:B, A3064, MasterSheet!D:D, B3064, MasterSheet!H:H, C3064)</f>
        <v/>
      </c>
      <c r="J3064" s="30">
        <f>I3064*D3064</f>
        <v/>
      </c>
      <c r="K3064" s="23">
        <f>UPPER(VLOOKUP(C3064,MasterSheet!H:U,14,))</f>
        <v/>
      </c>
    </row>
    <row r="3065">
      <c r="A3065" s="23" t="inlineStr">
        <is>
          <t>EED119537</t>
        </is>
      </c>
      <c r="B3065" s="32" t="n">
        <v>45936</v>
      </c>
      <c r="C3065" s="23" t="n">
        <v>424401</v>
      </c>
      <c r="D3065" s="23">
        <f>_xlfn.XLOOKUP(C3065,MasterSheet!H:H,MasterSheet!F:F)</f>
        <v/>
      </c>
      <c r="E3065" s="24">
        <f>SUMIFS(MasterSheet!J:J, MasterSheet!B:B, A3065, MasterSheet!D:D, B3065, MasterSheet!H:H, C3065)</f>
        <v/>
      </c>
      <c r="F3065" s="24">
        <f>E3065*D3065</f>
        <v/>
      </c>
      <c r="G3065" s="28">
        <f>SUMIFS(MasterSheet!K:K, MasterSheet!B:B, A3065, MasterSheet!D:D, B3065, MasterSheet!H:H, C3065)</f>
        <v/>
      </c>
      <c r="H3065" s="28">
        <f>G3065*D3065</f>
        <v/>
      </c>
      <c r="I3065" s="30">
        <f>SUMIFS(MasterSheet!L:L, MasterSheet!B:B, A3065, MasterSheet!D:D, B3065, MasterSheet!H:H, C3065)</f>
        <v/>
      </c>
      <c r="J3065" s="30">
        <f>I3065*D3065</f>
        <v/>
      </c>
      <c r="K3065" s="23">
        <f>UPPER(VLOOKUP(C3065,MasterSheet!H:U,14,))</f>
        <v/>
      </c>
    </row>
    <row r="3066">
      <c r="A3066" s="23" t="inlineStr">
        <is>
          <t>EED119537</t>
        </is>
      </c>
      <c r="B3066" s="32" t="n">
        <v>45936</v>
      </c>
      <c r="C3066" s="23" t="n">
        <v>426102</v>
      </c>
      <c r="D3066" s="23">
        <f>_xlfn.XLOOKUP(C3066,MasterSheet!H:H,MasterSheet!F:F)</f>
        <v/>
      </c>
      <c r="E3066" s="24">
        <f>SUMIFS(MasterSheet!J:J, MasterSheet!B:B, A3066, MasterSheet!D:D, B3066, MasterSheet!H:H, C3066)</f>
        <v/>
      </c>
      <c r="F3066" s="24">
        <f>E3066*D3066</f>
        <v/>
      </c>
      <c r="G3066" s="28">
        <f>SUMIFS(MasterSheet!K:K, MasterSheet!B:B, A3066, MasterSheet!D:D, B3066, MasterSheet!H:H, C3066)</f>
        <v/>
      </c>
      <c r="H3066" s="28">
        <f>G3066*D3066</f>
        <v/>
      </c>
      <c r="I3066" s="30">
        <f>SUMIFS(MasterSheet!L:L, MasterSheet!B:B, A3066, MasterSheet!D:D, B3066, MasterSheet!H:H, C3066)</f>
        <v/>
      </c>
      <c r="J3066" s="30">
        <f>I3066*D3066</f>
        <v/>
      </c>
      <c r="K3066" s="23">
        <f>UPPER(VLOOKUP(C3066,MasterSheet!H:U,14,))</f>
        <v/>
      </c>
    </row>
    <row r="3067">
      <c r="A3067" s="23" t="inlineStr">
        <is>
          <t>EED119537</t>
        </is>
      </c>
      <c r="B3067" s="32" t="n">
        <v>45936</v>
      </c>
      <c r="C3067" s="23" t="n">
        <v>427402</v>
      </c>
      <c r="D3067" s="23">
        <f>_xlfn.XLOOKUP(C3067,MasterSheet!H:H,MasterSheet!F:F)</f>
        <v/>
      </c>
      <c r="E3067" s="24">
        <f>SUMIFS(MasterSheet!J:J, MasterSheet!B:B, A3067, MasterSheet!D:D, B3067, MasterSheet!H:H, C3067)</f>
        <v/>
      </c>
      <c r="F3067" s="24">
        <f>E3067*D3067</f>
        <v/>
      </c>
      <c r="G3067" s="28">
        <f>SUMIFS(MasterSheet!K:K, MasterSheet!B:B, A3067, MasterSheet!D:D, B3067, MasterSheet!H:H, C3067)</f>
        <v/>
      </c>
      <c r="H3067" s="28">
        <f>G3067*D3067</f>
        <v/>
      </c>
      <c r="I3067" s="30">
        <f>SUMIFS(MasterSheet!L:L, MasterSheet!B:B, A3067, MasterSheet!D:D, B3067, MasterSheet!H:H, C3067)</f>
        <v/>
      </c>
      <c r="J3067" s="30">
        <f>I3067*D3067</f>
        <v/>
      </c>
      <c r="K3067" s="23">
        <f>UPPER(VLOOKUP(C3067,MasterSheet!H:U,14,))</f>
        <v/>
      </c>
    </row>
    <row r="3068">
      <c r="A3068" s="23" t="inlineStr">
        <is>
          <t>EED119537</t>
        </is>
      </c>
      <c r="B3068" s="32" t="n">
        <v>45936</v>
      </c>
      <c r="C3068" s="23" t="n">
        <v>430104</v>
      </c>
      <c r="D3068" s="23">
        <f>_xlfn.XLOOKUP(C3068,MasterSheet!H:H,MasterSheet!F:F)</f>
        <v/>
      </c>
      <c r="E3068" s="24">
        <f>SUMIFS(MasterSheet!J:J, MasterSheet!B:B, A3068, MasterSheet!D:D, B3068, MasterSheet!H:H, C3068)</f>
        <v/>
      </c>
      <c r="F3068" s="24">
        <f>E3068*D3068</f>
        <v/>
      </c>
      <c r="G3068" s="28">
        <f>SUMIFS(MasterSheet!K:K, MasterSheet!B:B, A3068, MasterSheet!D:D, B3068, MasterSheet!H:H, C3068)</f>
        <v/>
      </c>
      <c r="H3068" s="28">
        <f>G3068*D3068</f>
        <v/>
      </c>
      <c r="I3068" s="30">
        <f>SUMIFS(MasterSheet!L:L, MasterSheet!B:B, A3068, MasterSheet!D:D, B3068, MasterSheet!H:H, C3068)</f>
        <v/>
      </c>
      <c r="J3068" s="30">
        <f>I3068*D3068</f>
        <v/>
      </c>
      <c r="K3068" s="23">
        <f>UPPER(VLOOKUP(C3068,MasterSheet!H:U,14,))</f>
        <v/>
      </c>
    </row>
    <row r="3069">
      <c r="A3069" s="23" t="inlineStr">
        <is>
          <t>EED119537</t>
        </is>
      </c>
      <c r="B3069" s="32" t="n">
        <v>45936</v>
      </c>
      <c r="C3069" s="23" t="n">
        <v>430604</v>
      </c>
      <c r="D3069" s="23">
        <f>_xlfn.XLOOKUP(C3069,MasterSheet!H:H,MasterSheet!F:F)</f>
        <v/>
      </c>
      <c r="E3069" s="24">
        <f>SUMIFS(MasterSheet!J:J, MasterSheet!B:B, A3069, MasterSheet!D:D, B3069, MasterSheet!H:H, C3069)</f>
        <v/>
      </c>
      <c r="F3069" s="24">
        <f>E3069*D3069</f>
        <v/>
      </c>
      <c r="G3069" s="28">
        <f>SUMIFS(MasterSheet!K:K, MasterSheet!B:B, A3069, MasterSheet!D:D, B3069, MasterSheet!H:H, C3069)</f>
        <v/>
      </c>
      <c r="H3069" s="28">
        <f>G3069*D3069</f>
        <v/>
      </c>
      <c r="I3069" s="30">
        <f>SUMIFS(MasterSheet!L:L, MasterSheet!B:B, A3069, MasterSheet!D:D, B3069, MasterSheet!H:H, C3069)</f>
        <v/>
      </c>
      <c r="J3069" s="30">
        <f>I3069*D3069</f>
        <v/>
      </c>
      <c r="K3069" s="23">
        <f>UPPER(VLOOKUP(C3069,MasterSheet!H:U,14,))</f>
        <v/>
      </c>
    </row>
    <row r="3070">
      <c r="A3070" s="23" t="inlineStr">
        <is>
          <t>EED119537</t>
        </is>
      </c>
      <c r="B3070" s="32" t="n">
        <v>45936</v>
      </c>
      <c r="C3070" s="23" t="n">
        <v>480019</v>
      </c>
      <c r="D3070" s="23">
        <f>_xlfn.XLOOKUP(C3070,MasterSheet!H:H,MasterSheet!F:F)</f>
        <v/>
      </c>
      <c r="E3070" s="24">
        <f>SUMIFS(MasterSheet!J:J, MasterSheet!B:B, A3070, MasterSheet!D:D, B3070, MasterSheet!H:H, C3070)</f>
        <v/>
      </c>
      <c r="F3070" s="24">
        <f>E3070*D3070</f>
        <v/>
      </c>
      <c r="G3070" s="28">
        <f>SUMIFS(MasterSheet!K:K, MasterSheet!B:B, A3070, MasterSheet!D:D, B3070, MasterSheet!H:H, C3070)</f>
        <v/>
      </c>
      <c r="H3070" s="28">
        <f>G3070*D3070</f>
        <v/>
      </c>
      <c r="I3070" s="30">
        <f>SUMIFS(MasterSheet!L:L, MasterSheet!B:B, A3070, MasterSheet!D:D, B3070, MasterSheet!H:H, C3070)</f>
        <v/>
      </c>
      <c r="J3070" s="30">
        <f>I3070*D3070</f>
        <v/>
      </c>
      <c r="K3070" s="23">
        <f>UPPER(VLOOKUP(C3070,MasterSheet!H:U,14,))</f>
        <v/>
      </c>
    </row>
    <row r="3071">
      <c r="A3071" s="23" t="inlineStr">
        <is>
          <t>EED119537</t>
        </is>
      </c>
      <c r="B3071" s="32" t="n">
        <v>45936</v>
      </c>
      <c r="C3071" s="23" t="n">
        <v>505808</v>
      </c>
      <c r="D3071" s="23">
        <f>_xlfn.XLOOKUP(C3071,MasterSheet!H:H,MasterSheet!F:F)</f>
        <v/>
      </c>
      <c r="E3071" s="24">
        <f>SUMIFS(MasterSheet!J:J, MasterSheet!B:B, A3071, MasterSheet!D:D, B3071, MasterSheet!H:H, C3071)</f>
        <v/>
      </c>
      <c r="F3071" s="24">
        <f>E3071*D3071</f>
        <v/>
      </c>
      <c r="G3071" s="28">
        <f>SUMIFS(MasterSheet!K:K, MasterSheet!B:B, A3071, MasterSheet!D:D, B3071, MasterSheet!H:H, C3071)</f>
        <v/>
      </c>
      <c r="H3071" s="28">
        <f>G3071*D3071</f>
        <v/>
      </c>
      <c r="I3071" s="30">
        <f>SUMIFS(MasterSheet!L:L, MasterSheet!B:B, A3071, MasterSheet!D:D, B3071, MasterSheet!H:H, C3071)</f>
        <v/>
      </c>
      <c r="J3071" s="30">
        <f>I3071*D3071</f>
        <v/>
      </c>
      <c r="K3071" s="23">
        <f>UPPER(VLOOKUP(C3071,MasterSheet!H:U,14,))</f>
        <v/>
      </c>
    </row>
    <row r="3072">
      <c r="A3072" s="23" t="inlineStr">
        <is>
          <t>EED119537</t>
        </is>
      </c>
      <c r="B3072" s="32" t="n">
        <v>45936</v>
      </c>
      <c r="C3072" s="23" t="n">
        <v>505809</v>
      </c>
      <c r="D3072" s="23">
        <f>_xlfn.XLOOKUP(C3072,MasterSheet!H:H,MasterSheet!F:F)</f>
        <v/>
      </c>
      <c r="E3072" s="24">
        <f>SUMIFS(MasterSheet!J:J, MasterSheet!B:B, A3072, MasterSheet!D:D, B3072, MasterSheet!H:H, C3072)</f>
        <v/>
      </c>
      <c r="F3072" s="24">
        <f>E3072*D3072</f>
        <v/>
      </c>
      <c r="G3072" s="28">
        <f>SUMIFS(MasterSheet!K:K, MasterSheet!B:B, A3072, MasterSheet!D:D, B3072, MasterSheet!H:H, C3072)</f>
        <v/>
      </c>
      <c r="H3072" s="28">
        <f>G3072*D3072</f>
        <v/>
      </c>
      <c r="I3072" s="30">
        <f>SUMIFS(MasterSheet!L:L, MasterSheet!B:B, A3072, MasterSheet!D:D, B3072, MasterSheet!H:H, C3072)</f>
        <v/>
      </c>
      <c r="J3072" s="30">
        <f>I3072*D3072</f>
        <v/>
      </c>
      <c r="K3072" s="23">
        <f>UPPER(VLOOKUP(C3072,MasterSheet!H:U,14,))</f>
        <v/>
      </c>
    </row>
    <row r="3073">
      <c r="A3073" s="23" t="inlineStr">
        <is>
          <t>EED119537</t>
        </is>
      </c>
      <c r="B3073" s="32" t="n">
        <v>45936</v>
      </c>
      <c r="C3073" s="23" t="n">
        <v>516906</v>
      </c>
      <c r="D3073" s="23">
        <f>_xlfn.XLOOKUP(C3073,MasterSheet!H:H,MasterSheet!F:F)</f>
        <v/>
      </c>
      <c r="E3073" s="24">
        <f>SUMIFS(MasterSheet!J:J, MasterSheet!B:B, A3073, MasterSheet!D:D, B3073, MasterSheet!H:H, C3073)</f>
        <v/>
      </c>
      <c r="F3073" s="24">
        <f>E3073*D3073</f>
        <v/>
      </c>
      <c r="G3073" s="28">
        <f>SUMIFS(MasterSheet!K:K, MasterSheet!B:B, A3073, MasterSheet!D:D, B3073, MasterSheet!H:H, C3073)</f>
        <v/>
      </c>
      <c r="H3073" s="28">
        <f>G3073*D3073</f>
        <v/>
      </c>
      <c r="I3073" s="30">
        <f>SUMIFS(MasterSheet!L:L, MasterSheet!B:B, A3073, MasterSheet!D:D, B3073, MasterSheet!H:H, C3073)</f>
        <v/>
      </c>
      <c r="J3073" s="30">
        <f>I3073*D3073</f>
        <v/>
      </c>
      <c r="K3073" s="23">
        <f>UPPER(VLOOKUP(C3073,MasterSheet!H:U,14,))</f>
        <v/>
      </c>
    </row>
    <row r="3074">
      <c r="A3074" s="23" t="inlineStr">
        <is>
          <t>EED119537</t>
        </is>
      </c>
      <c r="B3074" s="32" t="n">
        <v>45936</v>
      </c>
      <c r="C3074" s="23" t="n">
        <v>577002</v>
      </c>
      <c r="D3074" s="23">
        <f>_xlfn.XLOOKUP(C3074,MasterSheet!H:H,MasterSheet!F:F)</f>
        <v/>
      </c>
      <c r="E3074" s="24">
        <f>SUMIFS(MasterSheet!J:J, MasterSheet!B:B, A3074, MasterSheet!D:D, B3074, MasterSheet!H:H, C3074)</f>
        <v/>
      </c>
      <c r="F3074" s="24">
        <f>E3074*D3074</f>
        <v/>
      </c>
      <c r="G3074" s="28">
        <f>SUMIFS(MasterSheet!K:K, MasterSheet!B:B, A3074, MasterSheet!D:D, B3074, MasterSheet!H:H, C3074)</f>
        <v/>
      </c>
      <c r="H3074" s="28">
        <f>G3074*D3074</f>
        <v/>
      </c>
      <c r="I3074" s="30">
        <f>SUMIFS(MasterSheet!L:L, MasterSheet!B:B, A3074, MasterSheet!D:D, B3074, MasterSheet!H:H, C3074)</f>
        <v/>
      </c>
      <c r="J3074" s="30">
        <f>I3074*D3074</f>
        <v/>
      </c>
      <c r="K3074" s="23">
        <f>UPPER(VLOOKUP(C3074,MasterSheet!H:U,14,))</f>
        <v/>
      </c>
    </row>
    <row r="3075">
      <c r="A3075" s="23" t="inlineStr">
        <is>
          <t>EED119537</t>
        </is>
      </c>
      <c r="B3075" s="32" t="n">
        <v>45936</v>
      </c>
      <c r="C3075" s="23" t="n">
        <v>582302</v>
      </c>
      <c r="D3075" s="23">
        <f>_xlfn.XLOOKUP(C3075,MasterSheet!H:H,MasterSheet!F:F)</f>
        <v/>
      </c>
      <c r="E3075" s="24">
        <f>SUMIFS(MasterSheet!J:J, MasterSheet!B:B, A3075, MasterSheet!D:D, B3075, MasterSheet!H:H, C3075)</f>
        <v/>
      </c>
      <c r="F3075" s="24">
        <f>E3075*D3075</f>
        <v/>
      </c>
      <c r="G3075" s="28">
        <f>SUMIFS(MasterSheet!K:K, MasterSheet!B:B, A3075, MasterSheet!D:D, B3075, MasterSheet!H:H, C3075)</f>
        <v/>
      </c>
      <c r="H3075" s="28">
        <f>G3075*D3075</f>
        <v/>
      </c>
      <c r="I3075" s="30">
        <f>SUMIFS(MasterSheet!L:L, MasterSheet!B:B, A3075, MasterSheet!D:D, B3075, MasterSheet!H:H, C3075)</f>
        <v/>
      </c>
      <c r="J3075" s="30">
        <f>I3075*D3075</f>
        <v/>
      </c>
      <c r="K3075" s="23">
        <f>UPPER(VLOOKUP(C3075,MasterSheet!H:U,14,))</f>
        <v/>
      </c>
    </row>
    <row r="3076">
      <c r="A3076" s="23" t="inlineStr">
        <is>
          <t>INV77413/25-26</t>
        </is>
      </c>
      <c r="B3076" s="32" t="n">
        <v>45937</v>
      </c>
      <c r="C3076" s="23" t="inlineStr">
        <is>
          <t>50414-2</t>
        </is>
      </c>
      <c r="D3076" s="23">
        <f>_xlfn.XLOOKUP(C3076,MasterSheet!H:H,MasterSheet!F:F)</f>
        <v/>
      </c>
      <c r="E3076" s="24">
        <f>SUMIFS(MasterSheet!J:J, MasterSheet!B:B, A3076, MasterSheet!D:D, B3076, MasterSheet!H:H, C3076)</f>
        <v/>
      </c>
      <c r="F3076" s="24">
        <f>E3076*D3076</f>
        <v/>
      </c>
      <c r="G3076" s="28">
        <f>SUMIFS(MasterSheet!K:K, MasterSheet!B:B, A3076, MasterSheet!D:D, B3076, MasterSheet!H:H, C3076)</f>
        <v/>
      </c>
      <c r="H3076" s="28">
        <f>G3076*D3076</f>
        <v/>
      </c>
      <c r="I3076" s="30">
        <f>SUMIFS(MasterSheet!L:L, MasterSheet!B:B, A3076, MasterSheet!D:D, B3076, MasterSheet!H:H, C3076)</f>
        <v/>
      </c>
      <c r="J3076" s="30">
        <f>I3076*D3076</f>
        <v/>
      </c>
      <c r="K3076" s="23">
        <f>UPPER(VLOOKUP(C3076,MasterSheet!H:U,14,))</f>
        <v/>
      </c>
    </row>
    <row r="3077">
      <c r="A3077" s="23" t="inlineStr">
        <is>
          <t>EED119537</t>
        </is>
      </c>
      <c r="B3077" s="32" t="n">
        <v>45936</v>
      </c>
      <c r="C3077" s="23" t="n">
        <v>643808</v>
      </c>
      <c r="D3077" s="23">
        <f>_xlfn.XLOOKUP(C3077,MasterSheet!H:H,MasterSheet!F:F)</f>
        <v/>
      </c>
      <c r="E3077" s="24">
        <f>SUMIFS(MasterSheet!J:J, MasterSheet!B:B, A3077, MasterSheet!D:D, B3077, MasterSheet!H:H, C3077)</f>
        <v/>
      </c>
      <c r="F3077" s="24">
        <f>E3077*D3077</f>
        <v/>
      </c>
      <c r="G3077" s="28">
        <f>SUMIFS(MasterSheet!K:K, MasterSheet!B:B, A3077, MasterSheet!D:D, B3077, MasterSheet!H:H, C3077)</f>
        <v/>
      </c>
      <c r="H3077" s="28">
        <f>G3077*D3077</f>
        <v/>
      </c>
      <c r="I3077" s="30">
        <f>SUMIFS(MasterSheet!L:L, MasterSheet!B:B, A3077, MasterSheet!D:D, B3077, MasterSheet!H:H, C3077)</f>
        <v/>
      </c>
      <c r="J3077" s="30">
        <f>I3077*D3077</f>
        <v/>
      </c>
      <c r="K3077" s="23">
        <f>UPPER(VLOOKUP(C3077,MasterSheet!H:U,14,))</f>
        <v/>
      </c>
    </row>
    <row r="3078">
      <c r="A3078" s="23" t="inlineStr">
        <is>
          <t>EED119537</t>
        </is>
      </c>
      <c r="B3078" s="32" t="n">
        <v>45936</v>
      </c>
      <c r="C3078" s="23" t="n">
        <v>644702</v>
      </c>
      <c r="D3078" s="23">
        <f>_xlfn.XLOOKUP(C3078,MasterSheet!H:H,MasterSheet!F:F)</f>
        <v/>
      </c>
      <c r="E3078" s="24">
        <f>SUMIFS(MasterSheet!J:J, MasterSheet!B:B, A3078, MasterSheet!D:D, B3078, MasterSheet!H:H, C3078)</f>
        <v/>
      </c>
      <c r="F3078" s="24">
        <f>E3078*D3078</f>
        <v/>
      </c>
      <c r="G3078" s="28">
        <f>SUMIFS(MasterSheet!K:K, MasterSheet!B:B, A3078, MasterSheet!D:D, B3078, MasterSheet!H:H, C3078)</f>
        <v/>
      </c>
      <c r="H3078" s="28">
        <f>G3078*D3078</f>
        <v/>
      </c>
      <c r="I3078" s="30">
        <f>SUMIFS(MasterSheet!L:L, MasterSheet!B:B, A3078, MasterSheet!D:D, B3078, MasterSheet!H:H, C3078)</f>
        <v/>
      </c>
      <c r="J3078" s="30">
        <f>I3078*D3078</f>
        <v/>
      </c>
      <c r="K3078" s="23">
        <f>UPPER(VLOOKUP(C3078,MasterSheet!H:U,14,))</f>
        <v/>
      </c>
    </row>
    <row r="3079">
      <c r="A3079" s="23" t="inlineStr">
        <is>
          <t>EED119537</t>
        </is>
      </c>
      <c r="B3079" s="32" t="n">
        <v>45936</v>
      </c>
      <c r="C3079" s="23" t="n">
        <v>651002</v>
      </c>
      <c r="D3079" s="23">
        <f>_xlfn.XLOOKUP(C3079,MasterSheet!H:H,MasterSheet!F:F)</f>
        <v/>
      </c>
      <c r="E3079" s="24">
        <f>SUMIFS(MasterSheet!J:J, MasterSheet!B:B, A3079, MasterSheet!D:D, B3079, MasterSheet!H:H, C3079)</f>
        <v/>
      </c>
      <c r="F3079" s="24">
        <f>E3079*D3079</f>
        <v/>
      </c>
      <c r="G3079" s="28">
        <f>SUMIFS(MasterSheet!K:K, MasterSheet!B:B, A3079, MasterSheet!D:D, B3079, MasterSheet!H:H, C3079)</f>
        <v/>
      </c>
      <c r="H3079" s="28">
        <f>G3079*D3079</f>
        <v/>
      </c>
      <c r="I3079" s="30">
        <f>SUMIFS(MasterSheet!L:L, MasterSheet!B:B, A3079, MasterSheet!D:D, B3079, MasterSheet!H:H, C3079)</f>
        <v/>
      </c>
      <c r="J3079" s="30">
        <f>I3079*D3079</f>
        <v/>
      </c>
      <c r="K3079" s="23">
        <f>UPPER(VLOOKUP(C3079,MasterSheet!H:U,14,))</f>
        <v/>
      </c>
    </row>
    <row r="3080">
      <c r="A3080" s="23" t="inlineStr">
        <is>
          <t>EED119537</t>
        </is>
      </c>
      <c r="B3080" s="32" t="n">
        <v>45936</v>
      </c>
      <c r="C3080" s="23" t="n">
        <v>653813</v>
      </c>
      <c r="D3080" s="23">
        <f>_xlfn.XLOOKUP(C3080,MasterSheet!H:H,MasterSheet!F:F)</f>
        <v/>
      </c>
      <c r="E3080" s="24">
        <f>SUMIFS(MasterSheet!J:J, MasterSheet!B:B, A3080, MasterSheet!D:D, B3080, MasterSheet!H:H, C3080)</f>
        <v/>
      </c>
      <c r="F3080" s="24">
        <f>E3080*D3080</f>
        <v/>
      </c>
      <c r="G3080" s="28">
        <f>SUMIFS(MasterSheet!K:K, MasterSheet!B:B, A3080, MasterSheet!D:D, B3080, MasterSheet!H:H, C3080)</f>
        <v/>
      </c>
      <c r="H3080" s="28">
        <f>G3080*D3080</f>
        <v/>
      </c>
      <c r="I3080" s="30">
        <f>SUMIFS(MasterSheet!L:L, MasterSheet!B:B, A3080, MasterSheet!D:D, B3080, MasterSheet!H:H, C3080)</f>
        <v/>
      </c>
      <c r="J3080" s="30">
        <f>I3080*D3080</f>
        <v/>
      </c>
      <c r="K3080" s="23">
        <f>UPPER(VLOOKUP(C3080,MasterSheet!H:U,14,))</f>
        <v/>
      </c>
    </row>
    <row r="3081">
      <c r="A3081" s="23" t="inlineStr">
        <is>
          <t>EED119537</t>
        </is>
      </c>
      <c r="B3081" s="32" t="n">
        <v>45936</v>
      </c>
      <c r="C3081" s="23" t="n">
        <v>691502</v>
      </c>
      <c r="D3081" s="23">
        <f>_xlfn.XLOOKUP(C3081,MasterSheet!H:H,MasterSheet!F:F)</f>
        <v/>
      </c>
      <c r="E3081" s="24">
        <f>SUMIFS(MasterSheet!J:J, MasterSheet!B:B, A3081, MasterSheet!D:D, B3081, MasterSheet!H:H, C3081)</f>
        <v/>
      </c>
      <c r="F3081" s="24">
        <f>E3081*D3081</f>
        <v/>
      </c>
      <c r="G3081" s="28">
        <f>SUMIFS(MasterSheet!K:K, MasterSheet!B:B, A3081, MasterSheet!D:D, B3081, MasterSheet!H:H, C3081)</f>
        <v/>
      </c>
      <c r="H3081" s="28">
        <f>G3081*D3081</f>
        <v/>
      </c>
      <c r="I3081" s="30">
        <f>SUMIFS(MasterSheet!L:L, MasterSheet!B:B, A3081, MasterSheet!D:D, B3081, MasterSheet!H:H, C3081)</f>
        <v/>
      </c>
      <c r="J3081" s="30">
        <f>I3081*D3081</f>
        <v/>
      </c>
      <c r="K3081" s="23">
        <f>UPPER(VLOOKUP(C3081,MasterSheet!H:U,14,))</f>
        <v/>
      </c>
    </row>
    <row r="3082">
      <c r="A3082" s="23" t="inlineStr">
        <is>
          <t>EED119537</t>
        </is>
      </c>
      <c r="B3082" s="32" t="n">
        <v>45936</v>
      </c>
      <c r="C3082" s="23" t="n">
        <v>692802</v>
      </c>
      <c r="D3082" s="23">
        <f>_xlfn.XLOOKUP(C3082,MasterSheet!H:H,MasterSheet!F:F)</f>
        <v/>
      </c>
      <c r="E3082" s="24">
        <f>SUMIFS(MasterSheet!J:J, MasterSheet!B:B, A3082, MasterSheet!D:D, B3082, MasterSheet!H:H, C3082)</f>
        <v/>
      </c>
      <c r="F3082" s="24">
        <f>E3082*D3082</f>
        <v/>
      </c>
      <c r="G3082" s="28">
        <f>SUMIFS(MasterSheet!K:K, MasterSheet!B:B, A3082, MasterSheet!D:D, B3082, MasterSheet!H:H, C3082)</f>
        <v/>
      </c>
      <c r="H3082" s="28">
        <f>G3082*D3082</f>
        <v/>
      </c>
      <c r="I3082" s="30">
        <f>SUMIFS(MasterSheet!L:L, MasterSheet!B:B, A3082, MasterSheet!D:D, B3082, MasterSheet!H:H, C3082)</f>
        <v/>
      </c>
      <c r="J3082" s="30">
        <f>I3082*D3082</f>
        <v/>
      </c>
      <c r="K3082" s="23">
        <f>UPPER(VLOOKUP(C3082,MasterSheet!H:U,14,))</f>
        <v/>
      </c>
    </row>
    <row r="3083">
      <c r="A3083" s="23" t="inlineStr">
        <is>
          <t>EED119537</t>
        </is>
      </c>
      <c r="B3083" s="32" t="n">
        <v>45936</v>
      </c>
      <c r="C3083" s="23" t="n">
        <v>693504</v>
      </c>
      <c r="D3083" s="23">
        <f>_xlfn.XLOOKUP(C3083,MasterSheet!H:H,MasterSheet!F:F)</f>
        <v/>
      </c>
      <c r="E3083" s="24">
        <f>SUMIFS(MasterSheet!J:J, MasterSheet!B:B, A3083, MasterSheet!D:D, B3083, MasterSheet!H:H, C3083)</f>
        <v/>
      </c>
      <c r="F3083" s="24">
        <f>E3083*D3083</f>
        <v/>
      </c>
      <c r="G3083" s="28">
        <f>SUMIFS(MasterSheet!K:K, MasterSheet!B:B, A3083, MasterSheet!D:D, B3083, MasterSheet!H:H, C3083)</f>
        <v/>
      </c>
      <c r="H3083" s="28">
        <f>G3083*D3083</f>
        <v/>
      </c>
      <c r="I3083" s="30">
        <f>SUMIFS(MasterSheet!L:L, MasterSheet!B:B, A3083, MasterSheet!D:D, B3083, MasterSheet!H:H, C3083)</f>
        <v/>
      </c>
      <c r="J3083" s="30">
        <f>I3083*D3083</f>
        <v/>
      </c>
      <c r="K3083" s="23">
        <f>UPPER(VLOOKUP(C3083,MasterSheet!H:U,14,))</f>
        <v/>
      </c>
    </row>
    <row r="3084">
      <c r="A3084" s="23" t="inlineStr">
        <is>
          <t>EED119537</t>
        </is>
      </c>
      <c r="B3084" s="32" t="n">
        <v>45936</v>
      </c>
      <c r="C3084" s="23" t="n">
        <v>696806</v>
      </c>
      <c r="D3084" s="23">
        <f>_xlfn.XLOOKUP(C3084,MasterSheet!H:H,MasterSheet!F:F)</f>
        <v/>
      </c>
      <c r="E3084" s="24">
        <f>SUMIFS(MasterSheet!J:J, MasterSheet!B:B, A3084, MasterSheet!D:D, B3084, MasterSheet!H:H, C3084)</f>
        <v/>
      </c>
      <c r="F3084" s="24">
        <f>E3084*D3084</f>
        <v/>
      </c>
      <c r="G3084" s="28">
        <f>SUMIFS(MasterSheet!K:K, MasterSheet!B:B, A3084, MasterSheet!D:D, B3084, MasterSheet!H:H, C3084)</f>
        <v/>
      </c>
      <c r="H3084" s="28">
        <f>G3084*D3084</f>
        <v/>
      </c>
      <c r="I3084" s="30">
        <f>SUMIFS(MasterSheet!L:L, MasterSheet!B:B, A3084, MasterSheet!D:D, B3084, MasterSheet!H:H, C3084)</f>
        <v/>
      </c>
      <c r="J3084" s="30">
        <f>I3084*D3084</f>
        <v/>
      </c>
      <c r="K3084" s="23">
        <f>UPPER(VLOOKUP(C3084,MasterSheet!H:U,14,))</f>
        <v/>
      </c>
    </row>
    <row r="3085">
      <c r="A3085" s="23" t="inlineStr">
        <is>
          <t>EED119537</t>
        </is>
      </c>
      <c r="B3085" s="32" t="n">
        <v>45936</v>
      </c>
      <c r="C3085" s="23" t="n">
        <v>696814</v>
      </c>
      <c r="D3085" s="23">
        <f>_xlfn.XLOOKUP(C3085,MasterSheet!H:H,MasterSheet!F:F)</f>
        <v/>
      </c>
      <c r="E3085" s="24">
        <f>SUMIFS(MasterSheet!J:J, MasterSheet!B:B, A3085, MasterSheet!D:D, B3085, MasterSheet!H:H, C3085)</f>
        <v/>
      </c>
      <c r="F3085" s="24">
        <f>E3085*D3085</f>
        <v/>
      </c>
      <c r="G3085" s="28">
        <f>SUMIFS(MasterSheet!K:K, MasterSheet!B:B, A3085, MasterSheet!D:D, B3085, MasterSheet!H:H, C3085)</f>
        <v/>
      </c>
      <c r="H3085" s="28">
        <f>G3085*D3085</f>
        <v/>
      </c>
      <c r="I3085" s="30">
        <f>SUMIFS(MasterSheet!L:L, MasterSheet!B:B, A3085, MasterSheet!D:D, B3085, MasterSheet!H:H, C3085)</f>
        <v/>
      </c>
      <c r="J3085" s="30">
        <f>I3085*D3085</f>
        <v/>
      </c>
      <c r="K3085" s="23">
        <f>UPPER(VLOOKUP(C3085,MasterSheet!H:U,14,))</f>
        <v/>
      </c>
    </row>
    <row r="3086">
      <c r="A3086" s="23" t="inlineStr">
        <is>
          <t>EED119537</t>
        </is>
      </c>
      <c r="B3086" s="32" t="n">
        <v>45936</v>
      </c>
      <c r="C3086" s="23" t="n">
        <v>740153</v>
      </c>
      <c r="D3086" s="23">
        <f>_xlfn.XLOOKUP(C3086,MasterSheet!H:H,MasterSheet!F:F)</f>
        <v/>
      </c>
      <c r="E3086" s="24">
        <f>SUMIFS(MasterSheet!J:J, MasterSheet!B:B, A3086, MasterSheet!D:D, B3086, MasterSheet!H:H, C3086)</f>
        <v/>
      </c>
      <c r="F3086" s="24">
        <f>E3086*D3086</f>
        <v/>
      </c>
      <c r="G3086" s="28">
        <f>SUMIFS(MasterSheet!K:K, MasterSheet!B:B, A3086, MasterSheet!D:D, B3086, MasterSheet!H:H, C3086)</f>
        <v/>
      </c>
      <c r="H3086" s="28">
        <f>G3086*D3086</f>
        <v/>
      </c>
      <c r="I3086" s="30">
        <f>SUMIFS(MasterSheet!L:L, MasterSheet!B:B, A3086, MasterSheet!D:D, B3086, MasterSheet!H:H, C3086)</f>
        <v/>
      </c>
      <c r="J3086" s="30">
        <f>I3086*D3086</f>
        <v/>
      </c>
      <c r="K3086" s="23">
        <f>UPPER(VLOOKUP(C3086,MasterSheet!H:U,14,))</f>
        <v/>
      </c>
    </row>
    <row r="3087">
      <c r="A3087" s="23" t="inlineStr">
        <is>
          <t>EED119537</t>
        </is>
      </c>
      <c r="B3087" s="32" t="n">
        <v>45936</v>
      </c>
      <c r="C3087" s="23" t="n">
        <v>740154</v>
      </c>
      <c r="D3087" s="23">
        <f>_xlfn.XLOOKUP(C3087,MasterSheet!H:H,MasterSheet!F:F)</f>
        <v/>
      </c>
      <c r="E3087" s="24">
        <f>SUMIFS(MasterSheet!J:J, MasterSheet!B:B, A3087, MasterSheet!D:D, B3087, MasterSheet!H:H, C3087)</f>
        <v/>
      </c>
      <c r="F3087" s="24">
        <f>E3087*D3087</f>
        <v/>
      </c>
      <c r="G3087" s="28">
        <f>SUMIFS(MasterSheet!K:K, MasterSheet!B:B, A3087, MasterSheet!D:D, B3087, MasterSheet!H:H, C3087)</f>
        <v/>
      </c>
      <c r="H3087" s="28">
        <f>G3087*D3087</f>
        <v/>
      </c>
      <c r="I3087" s="30">
        <f>SUMIFS(MasterSheet!L:L, MasterSheet!B:B, A3087, MasterSheet!D:D, B3087, MasterSheet!H:H, C3087)</f>
        <v/>
      </c>
      <c r="J3087" s="30">
        <f>I3087*D3087</f>
        <v/>
      </c>
      <c r="K3087" s="23">
        <f>UPPER(VLOOKUP(C3087,MasterSheet!H:U,14,))</f>
        <v/>
      </c>
    </row>
    <row r="3088">
      <c r="A3088" s="23" t="inlineStr">
        <is>
          <t>EED119537</t>
        </is>
      </c>
      <c r="B3088" s="32" t="n">
        <v>45936</v>
      </c>
      <c r="C3088" s="23" t="n">
        <v>740155</v>
      </c>
      <c r="D3088" s="23">
        <f>_xlfn.XLOOKUP(C3088,MasterSheet!H:H,MasterSheet!F:F)</f>
        <v/>
      </c>
      <c r="E3088" s="24">
        <f>SUMIFS(MasterSheet!J:J, MasterSheet!B:B, A3088, MasterSheet!D:D, B3088, MasterSheet!H:H, C3088)</f>
        <v/>
      </c>
      <c r="F3088" s="24">
        <f>E3088*D3088</f>
        <v/>
      </c>
      <c r="G3088" s="28">
        <f>SUMIFS(MasterSheet!K:K, MasterSheet!B:B, A3088, MasterSheet!D:D, B3088, MasterSheet!H:H, C3088)</f>
        <v/>
      </c>
      <c r="H3088" s="28">
        <f>G3088*D3088</f>
        <v/>
      </c>
      <c r="I3088" s="30">
        <f>SUMIFS(MasterSheet!L:L, MasterSheet!B:B, A3088, MasterSheet!D:D, B3088, MasterSheet!H:H, C3088)</f>
        <v/>
      </c>
      <c r="J3088" s="30">
        <f>I3088*D3088</f>
        <v/>
      </c>
      <c r="K3088" s="23">
        <f>UPPER(VLOOKUP(C3088,MasterSheet!H:U,14,))</f>
        <v/>
      </c>
    </row>
    <row r="3089">
      <c r="A3089" s="23" t="inlineStr">
        <is>
          <t>EED119537</t>
        </is>
      </c>
      <c r="B3089" s="32" t="n">
        <v>45936</v>
      </c>
      <c r="C3089" s="23" t="n">
        <v>740156</v>
      </c>
      <c r="D3089" s="23">
        <f>_xlfn.XLOOKUP(C3089,MasterSheet!H:H,MasterSheet!F:F)</f>
        <v/>
      </c>
      <c r="E3089" s="24">
        <f>SUMIFS(MasterSheet!J:J, MasterSheet!B:B, A3089, MasterSheet!D:D, B3089, MasterSheet!H:H, C3089)</f>
        <v/>
      </c>
      <c r="F3089" s="24">
        <f>E3089*D3089</f>
        <v/>
      </c>
      <c r="G3089" s="28">
        <f>SUMIFS(MasterSheet!K:K, MasterSheet!B:B, A3089, MasterSheet!D:D, B3089, MasterSheet!H:H, C3089)</f>
        <v/>
      </c>
      <c r="H3089" s="28">
        <f>G3089*D3089</f>
        <v/>
      </c>
      <c r="I3089" s="30">
        <f>SUMIFS(MasterSheet!L:L, MasterSheet!B:B, A3089, MasterSheet!D:D, B3089, MasterSheet!H:H, C3089)</f>
        <v/>
      </c>
      <c r="J3089" s="30">
        <f>I3089*D3089</f>
        <v/>
      </c>
      <c r="K3089" s="23">
        <f>UPPER(VLOOKUP(C3089,MasterSheet!H:U,14,))</f>
        <v/>
      </c>
    </row>
    <row r="3090">
      <c r="A3090" s="23" t="inlineStr">
        <is>
          <t>EED119537</t>
        </is>
      </c>
      <c r="B3090" s="32" t="n">
        <v>45936</v>
      </c>
      <c r="C3090" s="23" t="n">
        <v>740157</v>
      </c>
      <c r="D3090" s="23">
        <f>_xlfn.XLOOKUP(C3090,MasterSheet!H:H,MasterSheet!F:F)</f>
        <v/>
      </c>
      <c r="E3090" s="24">
        <f>SUMIFS(MasterSheet!J:J, MasterSheet!B:B, A3090, MasterSheet!D:D, B3090, MasterSheet!H:H, C3090)</f>
        <v/>
      </c>
      <c r="F3090" s="24">
        <f>E3090*D3090</f>
        <v/>
      </c>
      <c r="G3090" s="28">
        <f>SUMIFS(MasterSheet!K:K, MasterSheet!B:B, A3090, MasterSheet!D:D, B3090, MasterSheet!H:H, C3090)</f>
        <v/>
      </c>
      <c r="H3090" s="28">
        <f>G3090*D3090</f>
        <v/>
      </c>
      <c r="I3090" s="30">
        <f>SUMIFS(MasterSheet!L:L, MasterSheet!B:B, A3090, MasterSheet!D:D, B3090, MasterSheet!H:H, C3090)</f>
        <v/>
      </c>
      <c r="J3090" s="30">
        <f>I3090*D3090</f>
        <v/>
      </c>
      <c r="K3090" s="23">
        <f>UPPER(VLOOKUP(C3090,MasterSheet!H:U,14,))</f>
        <v/>
      </c>
    </row>
    <row r="3091">
      <c r="A3091" s="23" t="inlineStr">
        <is>
          <t>EED119537</t>
        </is>
      </c>
      <c r="B3091" s="32" t="n">
        <v>45936</v>
      </c>
      <c r="C3091" s="23" t="n">
        <v>740158</v>
      </c>
      <c r="D3091" s="23">
        <f>_xlfn.XLOOKUP(C3091,MasterSheet!H:H,MasterSheet!F:F)</f>
        <v/>
      </c>
      <c r="E3091" s="24">
        <f>SUMIFS(MasterSheet!J:J, MasterSheet!B:B, A3091, MasterSheet!D:D, B3091, MasterSheet!H:H, C3091)</f>
        <v/>
      </c>
      <c r="F3091" s="24">
        <f>E3091*D3091</f>
        <v/>
      </c>
      <c r="G3091" s="28">
        <f>SUMIFS(MasterSheet!K:K, MasterSheet!B:B, A3091, MasterSheet!D:D, B3091, MasterSheet!H:H, C3091)</f>
        <v/>
      </c>
      <c r="H3091" s="28">
        <f>G3091*D3091</f>
        <v/>
      </c>
      <c r="I3091" s="30">
        <f>SUMIFS(MasterSheet!L:L, MasterSheet!B:B, A3091, MasterSheet!D:D, B3091, MasterSheet!H:H, C3091)</f>
        <v/>
      </c>
      <c r="J3091" s="30">
        <f>I3091*D3091</f>
        <v/>
      </c>
      <c r="K3091" s="23">
        <f>UPPER(VLOOKUP(C3091,MasterSheet!H:U,14,))</f>
        <v/>
      </c>
    </row>
    <row r="3092">
      <c r="A3092" s="23" t="inlineStr">
        <is>
          <t>EED119537</t>
        </is>
      </c>
      <c r="B3092" s="32" t="n">
        <v>45936</v>
      </c>
      <c r="C3092" s="23" t="n">
        <v>740159</v>
      </c>
      <c r="D3092" s="23">
        <f>_xlfn.XLOOKUP(C3092,MasterSheet!H:H,MasterSheet!F:F)</f>
        <v/>
      </c>
      <c r="E3092" s="24">
        <f>SUMIFS(MasterSheet!J:J, MasterSheet!B:B, A3092, MasterSheet!D:D, B3092, MasterSheet!H:H, C3092)</f>
        <v/>
      </c>
      <c r="F3092" s="24">
        <f>E3092*D3092</f>
        <v/>
      </c>
      <c r="G3092" s="28">
        <f>SUMIFS(MasterSheet!K:K, MasterSheet!B:B, A3092, MasterSheet!D:D, B3092, MasterSheet!H:H, C3092)</f>
        <v/>
      </c>
      <c r="H3092" s="28">
        <f>G3092*D3092</f>
        <v/>
      </c>
      <c r="I3092" s="30">
        <f>SUMIFS(MasterSheet!L:L, MasterSheet!B:B, A3092, MasterSheet!D:D, B3092, MasterSheet!H:H, C3092)</f>
        <v/>
      </c>
      <c r="J3092" s="30">
        <f>I3092*D3092</f>
        <v/>
      </c>
      <c r="K3092" s="23">
        <f>UPPER(VLOOKUP(C3092,MasterSheet!H:U,14,))</f>
        <v/>
      </c>
    </row>
    <row r="3093">
      <c r="A3093" s="23" t="inlineStr">
        <is>
          <t>EED119537</t>
        </is>
      </c>
      <c r="B3093" s="32" t="n">
        <v>45936</v>
      </c>
      <c r="C3093" s="23" t="n">
        <v>740161</v>
      </c>
      <c r="D3093" s="23">
        <f>_xlfn.XLOOKUP(C3093,MasterSheet!H:H,MasterSheet!F:F)</f>
        <v/>
      </c>
      <c r="E3093" s="24">
        <f>SUMIFS(MasterSheet!J:J, MasterSheet!B:B, A3093, MasterSheet!D:D, B3093, MasterSheet!H:H, C3093)</f>
        <v/>
      </c>
      <c r="F3093" s="24">
        <f>E3093*D3093</f>
        <v/>
      </c>
      <c r="G3093" s="28">
        <f>SUMIFS(MasterSheet!K:K, MasterSheet!B:B, A3093, MasterSheet!D:D, B3093, MasterSheet!H:H, C3093)</f>
        <v/>
      </c>
      <c r="H3093" s="28">
        <f>G3093*D3093</f>
        <v/>
      </c>
      <c r="I3093" s="30">
        <f>SUMIFS(MasterSheet!L:L, MasterSheet!B:B, A3093, MasterSheet!D:D, B3093, MasterSheet!H:H, C3093)</f>
        <v/>
      </c>
      <c r="J3093" s="30">
        <f>I3093*D3093</f>
        <v/>
      </c>
      <c r="K3093" s="23">
        <f>UPPER(VLOOKUP(C3093,MasterSheet!H:U,14,))</f>
        <v/>
      </c>
    </row>
    <row r="3094">
      <c r="A3094" s="23" t="inlineStr">
        <is>
          <t>EED119537</t>
        </is>
      </c>
      <c r="B3094" s="32" t="n">
        <v>45936</v>
      </c>
      <c r="C3094" s="23" t="n">
        <v>740165</v>
      </c>
      <c r="D3094" s="23">
        <f>_xlfn.XLOOKUP(C3094,MasterSheet!H:H,MasterSheet!F:F)</f>
        <v/>
      </c>
      <c r="E3094" s="24">
        <f>SUMIFS(MasterSheet!J:J, MasterSheet!B:B, A3094, MasterSheet!D:D, B3094, MasterSheet!H:H, C3094)</f>
        <v/>
      </c>
      <c r="F3094" s="24">
        <f>E3094*D3094</f>
        <v/>
      </c>
      <c r="G3094" s="28">
        <f>SUMIFS(MasterSheet!K:K, MasterSheet!B:B, A3094, MasterSheet!D:D, B3094, MasterSheet!H:H, C3094)</f>
        <v/>
      </c>
      <c r="H3094" s="28">
        <f>G3094*D3094</f>
        <v/>
      </c>
      <c r="I3094" s="30">
        <f>SUMIFS(MasterSheet!L:L, MasterSheet!B:B, A3094, MasterSheet!D:D, B3094, MasterSheet!H:H, C3094)</f>
        <v/>
      </c>
      <c r="J3094" s="30">
        <f>I3094*D3094</f>
        <v/>
      </c>
      <c r="K3094" s="23">
        <f>UPPER(VLOOKUP(C3094,MasterSheet!H:U,14,))</f>
        <v/>
      </c>
    </row>
    <row r="3095">
      <c r="A3095" s="23" t="inlineStr">
        <is>
          <t>EED119537</t>
        </is>
      </c>
      <c r="B3095" s="32" t="n">
        <v>45936</v>
      </c>
      <c r="C3095" s="23" t="n">
        <v>740368</v>
      </c>
      <c r="D3095" s="23">
        <f>_xlfn.XLOOKUP(C3095,MasterSheet!H:H,MasterSheet!F:F)</f>
        <v/>
      </c>
      <c r="E3095" s="24">
        <f>SUMIFS(MasterSheet!J:J, MasterSheet!B:B, A3095, MasterSheet!D:D, B3095, MasterSheet!H:H, C3095)</f>
        <v/>
      </c>
      <c r="F3095" s="24">
        <f>E3095*D3095</f>
        <v/>
      </c>
      <c r="G3095" s="28">
        <f>SUMIFS(MasterSheet!K:K, MasterSheet!B:B, A3095, MasterSheet!D:D, B3095, MasterSheet!H:H, C3095)</f>
        <v/>
      </c>
      <c r="H3095" s="28">
        <f>G3095*D3095</f>
        <v/>
      </c>
      <c r="I3095" s="30">
        <f>SUMIFS(MasterSheet!L:L, MasterSheet!B:B, A3095, MasterSheet!D:D, B3095, MasterSheet!H:H, C3095)</f>
        <v/>
      </c>
      <c r="J3095" s="30">
        <f>I3095*D3095</f>
        <v/>
      </c>
      <c r="K3095" s="23">
        <f>UPPER(VLOOKUP(C3095,MasterSheet!H:U,14,))</f>
        <v/>
      </c>
    </row>
    <row r="3096">
      <c r="A3096" s="23" t="inlineStr">
        <is>
          <t>EED119537</t>
        </is>
      </c>
      <c r="B3096" s="32" t="n">
        <v>45936</v>
      </c>
      <c r="C3096" s="23" t="n">
        <v>740371</v>
      </c>
      <c r="D3096" s="23">
        <f>_xlfn.XLOOKUP(C3096,MasterSheet!H:H,MasterSheet!F:F)</f>
        <v/>
      </c>
      <c r="E3096" s="24">
        <f>SUMIFS(MasterSheet!J:J, MasterSheet!B:B, A3096, MasterSheet!D:D, B3096, MasterSheet!H:H, C3096)</f>
        <v/>
      </c>
      <c r="F3096" s="24">
        <f>E3096*D3096</f>
        <v/>
      </c>
      <c r="G3096" s="28">
        <f>SUMIFS(MasterSheet!K:K, MasterSheet!B:B, A3096, MasterSheet!D:D, B3096, MasterSheet!H:H, C3096)</f>
        <v/>
      </c>
      <c r="H3096" s="28">
        <f>G3096*D3096</f>
        <v/>
      </c>
      <c r="I3096" s="30">
        <f>SUMIFS(MasterSheet!L:L, MasterSheet!B:B, A3096, MasterSheet!D:D, B3096, MasterSheet!H:H, C3096)</f>
        <v/>
      </c>
      <c r="J3096" s="30">
        <f>I3096*D3096</f>
        <v/>
      </c>
      <c r="K3096" s="23">
        <f>UPPER(VLOOKUP(C3096,MasterSheet!H:U,14,))</f>
        <v/>
      </c>
    </row>
    <row r="3097">
      <c r="A3097" s="23" t="inlineStr">
        <is>
          <t>EED119537</t>
        </is>
      </c>
      <c r="B3097" s="32" t="n">
        <v>45936</v>
      </c>
      <c r="C3097" s="23" t="n">
        <v>740373</v>
      </c>
      <c r="D3097" s="23">
        <f>_xlfn.XLOOKUP(C3097,MasterSheet!H:H,MasterSheet!F:F)</f>
        <v/>
      </c>
      <c r="E3097" s="24">
        <f>SUMIFS(MasterSheet!J:J, MasterSheet!B:B, A3097, MasterSheet!D:D, B3097, MasterSheet!H:H, C3097)</f>
        <v/>
      </c>
      <c r="F3097" s="24">
        <f>E3097*D3097</f>
        <v/>
      </c>
      <c r="G3097" s="28">
        <f>SUMIFS(MasterSheet!K:K, MasterSheet!B:B, A3097, MasterSheet!D:D, B3097, MasterSheet!H:H, C3097)</f>
        <v/>
      </c>
      <c r="H3097" s="28">
        <f>G3097*D3097</f>
        <v/>
      </c>
      <c r="I3097" s="30">
        <f>SUMIFS(MasterSheet!L:L, MasterSheet!B:B, A3097, MasterSheet!D:D, B3097, MasterSheet!H:H, C3097)</f>
        <v/>
      </c>
      <c r="J3097" s="30">
        <f>I3097*D3097</f>
        <v/>
      </c>
      <c r="K3097" s="23">
        <f>UPPER(VLOOKUP(C3097,MasterSheet!H:U,14,))</f>
        <v/>
      </c>
    </row>
    <row r="3098">
      <c r="A3098" s="23" t="inlineStr">
        <is>
          <t>INV77413/25-26</t>
        </is>
      </c>
      <c r="B3098" s="32" t="n">
        <v>45937</v>
      </c>
      <c r="C3098" s="23" t="n">
        <v>79838</v>
      </c>
      <c r="D3098" s="23">
        <f>_xlfn.XLOOKUP(C3098,MasterSheet!H:H,MasterSheet!F:F)</f>
        <v/>
      </c>
      <c r="E3098" s="24">
        <f>SUMIFS(MasterSheet!J:J, MasterSheet!B:B, A3098, MasterSheet!D:D, B3098, MasterSheet!H:H, C3098)</f>
        <v/>
      </c>
      <c r="F3098" s="24">
        <f>E3098*D3098</f>
        <v/>
      </c>
      <c r="G3098" s="28">
        <f>SUMIFS(MasterSheet!K:K, MasterSheet!B:B, A3098, MasterSheet!D:D, B3098, MasterSheet!H:H, C3098)</f>
        <v/>
      </c>
      <c r="H3098" s="28">
        <f>G3098*D3098</f>
        <v/>
      </c>
      <c r="I3098" s="30">
        <f>SUMIFS(MasterSheet!L:L, MasterSheet!B:B, A3098, MasterSheet!D:D, B3098, MasterSheet!H:H, C3098)</f>
        <v/>
      </c>
      <c r="J3098" s="30">
        <f>I3098*D3098</f>
        <v/>
      </c>
      <c r="K3098" s="23">
        <f>UPPER(VLOOKUP(C3098,MasterSheet!H:U,14,))</f>
        <v/>
      </c>
    </row>
    <row r="3099">
      <c r="A3099" s="23" t="inlineStr">
        <is>
          <t>EED119537</t>
        </is>
      </c>
      <c r="B3099" s="32" t="n">
        <v>45936</v>
      </c>
      <c r="C3099" s="23" t="n">
        <v>740931</v>
      </c>
      <c r="D3099" s="23">
        <f>_xlfn.XLOOKUP(C3099,MasterSheet!H:H,MasterSheet!F:F)</f>
        <v/>
      </c>
      <c r="E3099" s="24">
        <f>SUMIFS(MasterSheet!J:J, MasterSheet!B:B, A3099, MasterSheet!D:D, B3099, MasterSheet!H:H, C3099)</f>
        <v/>
      </c>
      <c r="F3099" s="24">
        <f>E3099*D3099</f>
        <v/>
      </c>
      <c r="G3099" s="28">
        <f>SUMIFS(MasterSheet!K:K, MasterSheet!B:B, A3099, MasterSheet!D:D, B3099, MasterSheet!H:H, C3099)</f>
        <v/>
      </c>
      <c r="H3099" s="28">
        <f>G3099*D3099</f>
        <v/>
      </c>
      <c r="I3099" s="30">
        <f>SUMIFS(MasterSheet!L:L, MasterSheet!B:B, A3099, MasterSheet!D:D, B3099, MasterSheet!H:H, C3099)</f>
        <v/>
      </c>
      <c r="J3099" s="30">
        <f>I3099*D3099</f>
        <v/>
      </c>
      <c r="K3099" s="23">
        <f>UPPER(VLOOKUP(C3099,MasterSheet!H:U,14,))</f>
        <v/>
      </c>
    </row>
    <row r="3100">
      <c r="A3100" s="23" t="inlineStr">
        <is>
          <t>EED119537</t>
        </is>
      </c>
      <c r="B3100" s="32" t="n">
        <v>45936</v>
      </c>
      <c r="C3100" s="23" t="n">
        <v>740932</v>
      </c>
      <c r="D3100" s="23">
        <f>_xlfn.XLOOKUP(C3100,MasterSheet!H:H,MasterSheet!F:F)</f>
        <v/>
      </c>
      <c r="E3100" s="24">
        <f>SUMIFS(MasterSheet!J:J, MasterSheet!B:B, A3100, MasterSheet!D:D, B3100, MasterSheet!H:H, C3100)</f>
        <v/>
      </c>
      <c r="F3100" s="24">
        <f>E3100*D3100</f>
        <v/>
      </c>
      <c r="G3100" s="28">
        <f>SUMIFS(MasterSheet!K:K, MasterSheet!B:B, A3100, MasterSheet!D:D, B3100, MasterSheet!H:H, C3100)</f>
        <v/>
      </c>
      <c r="H3100" s="28">
        <f>G3100*D3100</f>
        <v/>
      </c>
      <c r="I3100" s="30">
        <f>SUMIFS(MasterSheet!L:L, MasterSheet!B:B, A3100, MasterSheet!D:D, B3100, MasterSheet!H:H, C3100)</f>
        <v/>
      </c>
      <c r="J3100" s="30">
        <f>I3100*D3100</f>
        <v/>
      </c>
      <c r="K3100" s="23">
        <f>UPPER(VLOOKUP(C3100,MasterSheet!H:U,14,))</f>
        <v/>
      </c>
    </row>
    <row r="3101">
      <c r="A3101" s="23" t="inlineStr">
        <is>
          <t>EED119537</t>
        </is>
      </c>
      <c r="B3101" s="32" t="n">
        <v>45936</v>
      </c>
      <c r="C3101" s="23" t="n">
        <v>740936</v>
      </c>
      <c r="D3101" s="23">
        <f>_xlfn.XLOOKUP(C3101,MasterSheet!H:H,MasterSheet!F:F)</f>
        <v/>
      </c>
      <c r="E3101" s="24">
        <f>SUMIFS(MasterSheet!J:J, MasterSheet!B:B, A3101, MasterSheet!D:D, B3101, MasterSheet!H:H, C3101)</f>
        <v/>
      </c>
      <c r="F3101" s="24">
        <f>E3101*D3101</f>
        <v/>
      </c>
      <c r="G3101" s="28">
        <f>SUMIFS(MasterSheet!K:K, MasterSheet!B:B, A3101, MasterSheet!D:D, B3101, MasterSheet!H:H, C3101)</f>
        <v/>
      </c>
      <c r="H3101" s="28">
        <f>G3101*D3101</f>
        <v/>
      </c>
      <c r="I3101" s="30">
        <f>SUMIFS(MasterSheet!L:L, MasterSheet!B:B, A3101, MasterSheet!D:D, B3101, MasterSheet!H:H, C3101)</f>
        <v/>
      </c>
      <c r="J3101" s="30">
        <f>I3101*D3101</f>
        <v/>
      </c>
      <c r="K3101" s="23">
        <f>UPPER(VLOOKUP(C3101,MasterSheet!H:U,14,))</f>
        <v/>
      </c>
    </row>
    <row r="3102">
      <c r="A3102" s="23" t="inlineStr">
        <is>
          <t>EED119537</t>
        </is>
      </c>
      <c r="B3102" s="32" t="n">
        <v>45936</v>
      </c>
      <c r="C3102" s="23" t="n">
        <v>740937</v>
      </c>
      <c r="D3102" s="23">
        <f>_xlfn.XLOOKUP(C3102,MasterSheet!H:H,MasterSheet!F:F)</f>
        <v/>
      </c>
      <c r="E3102" s="24">
        <f>SUMIFS(MasterSheet!J:J, MasterSheet!B:B, A3102, MasterSheet!D:D, B3102, MasterSheet!H:H, C3102)</f>
        <v/>
      </c>
      <c r="F3102" s="24">
        <f>E3102*D3102</f>
        <v/>
      </c>
      <c r="G3102" s="28">
        <f>SUMIFS(MasterSheet!K:K, MasterSheet!B:B, A3102, MasterSheet!D:D, B3102, MasterSheet!H:H, C3102)</f>
        <v/>
      </c>
      <c r="H3102" s="28">
        <f>G3102*D3102</f>
        <v/>
      </c>
      <c r="I3102" s="30">
        <f>SUMIFS(MasterSheet!L:L, MasterSheet!B:B, A3102, MasterSheet!D:D, B3102, MasterSheet!H:H, C3102)</f>
        <v/>
      </c>
      <c r="J3102" s="30">
        <f>I3102*D3102</f>
        <v/>
      </c>
      <c r="K3102" s="23">
        <f>UPPER(VLOOKUP(C3102,MasterSheet!H:U,14,))</f>
        <v/>
      </c>
    </row>
    <row r="3103">
      <c r="A3103" s="23" t="inlineStr">
        <is>
          <t>EED119537</t>
        </is>
      </c>
      <c r="B3103" s="32" t="n">
        <v>45936</v>
      </c>
      <c r="C3103" s="23" t="n">
        <v>740939</v>
      </c>
      <c r="D3103" s="23">
        <f>_xlfn.XLOOKUP(C3103,MasterSheet!H:H,MasterSheet!F:F)</f>
        <v/>
      </c>
      <c r="E3103" s="24">
        <f>SUMIFS(MasterSheet!J:J, MasterSheet!B:B, A3103, MasterSheet!D:D, B3103, MasterSheet!H:H, C3103)</f>
        <v/>
      </c>
      <c r="F3103" s="24">
        <f>E3103*D3103</f>
        <v/>
      </c>
      <c r="G3103" s="28">
        <f>SUMIFS(MasterSheet!K:K, MasterSheet!B:B, A3103, MasterSheet!D:D, B3103, MasterSheet!H:H, C3103)</f>
        <v/>
      </c>
      <c r="H3103" s="28">
        <f>G3103*D3103</f>
        <v/>
      </c>
      <c r="I3103" s="30">
        <f>SUMIFS(MasterSheet!L:L, MasterSheet!B:B, A3103, MasterSheet!D:D, B3103, MasterSheet!H:H, C3103)</f>
        <v/>
      </c>
      <c r="J3103" s="30">
        <f>I3103*D3103</f>
        <v/>
      </c>
      <c r="K3103" s="23">
        <f>UPPER(VLOOKUP(C3103,MasterSheet!H:U,14,))</f>
        <v/>
      </c>
    </row>
    <row r="3104">
      <c r="A3104" s="23" t="inlineStr">
        <is>
          <t>EED119537</t>
        </is>
      </c>
      <c r="B3104" s="32" t="n">
        <v>45936</v>
      </c>
      <c r="C3104" s="23" t="n">
        <v>740940</v>
      </c>
      <c r="D3104" s="23">
        <f>_xlfn.XLOOKUP(C3104,MasterSheet!H:H,MasterSheet!F:F)</f>
        <v/>
      </c>
      <c r="E3104" s="24">
        <f>SUMIFS(MasterSheet!J:J, MasterSheet!B:B, A3104, MasterSheet!D:D, B3104, MasterSheet!H:H, C3104)</f>
        <v/>
      </c>
      <c r="F3104" s="24">
        <f>E3104*D3104</f>
        <v/>
      </c>
      <c r="G3104" s="28">
        <f>SUMIFS(MasterSheet!K:K, MasterSheet!B:B, A3104, MasterSheet!D:D, B3104, MasterSheet!H:H, C3104)</f>
        <v/>
      </c>
      <c r="H3104" s="28">
        <f>G3104*D3104</f>
        <v/>
      </c>
      <c r="I3104" s="30">
        <f>SUMIFS(MasterSheet!L:L, MasterSheet!B:B, A3104, MasterSheet!D:D, B3104, MasterSheet!H:H, C3104)</f>
        <v/>
      </c>
      <c r="J3104" s="30">
        <f>I3104*D3104</f>
        <v/>
      </c>
      <c r="K3104" s="23">
        <f>UPPER(VLOOKUP(C3104,MasterSheet!H:U,14,))</f>
        <v/>
      </c>
    </row>
    <row r="3105">
      <c r="A3105" s="23" t="inlineStr">
        <is>
          <t>EED119537</t>
        </is>
      </c>
      <c r="B3105" s="32" t="n">
        <v>45936</v>
      </c>
      <c r="C3105" s="23" t="n">
        <v>740941</v>
      </c>
      <c r="D3105" s="23">
        <f>_xlfn.XLOOKUP(C3105,MasterSheet!H:H,MasterSheet!F:F)</f>
        <v/>
      </c>
      <c r="E3105" s="24">
        <f>SUMIFS(MasterSheet!J:J, MasterSheet!B:B, A3105, MasterSheet!D:D, B3105, MasterSheet!H:H, C3105)</f>
        <v/>
      </c>
      <c r="F3105" s="24">
        <f>E3105*D3105</f>
        <v/>
      </c>
      <c r="G3105" s="28">
        <f>SUMIFS(MasterSheet!K:K, MasterSheet!B:B, A3105, MasterSheet!D:D, B3105, MasterSheet!H:H, C3105)</f>
        <v/>
      </c>
      <c r="H3105" s="28">
        <f>G3105*D3105</f>
        <v/>
      </c>
      <c r="I3105" s="30">
        <f>SUMIFS(MasterSheet!L:L, MasterSheet!B:B, A3105, MasterSheet!D:D, B3105, MasterSheet!H:H, C3105)</f>
        <v/>
      </c>
      <c r="J3105" s="30">
        <f>I3105*D3105</f>
        <v/>
      </c>
      <c r="K3105" s="23">
        <f>UPPER(VLOOKUP(C3105,MasterSheet!H:U,14,))</f>
        <v/>
      </c>
    </row>
    <row r="3106">
      <c r="A3106" s="23" t="inlineStr">
        <is>
          <t>EED119537</t>
        </is>
      </c>
      <c r="B3106" s="32" t="n">
        <v>45936</v>
      </c>
      <c r="C3106" s="23" t="n">
        <v>740942</v>
      </c>
      <c r="D3106" s="23">
        <f>_xlfn.XLOOKUP(C3106,MasterSheet!H:H,MasterSheet!F:F)</f>
        <v/>
      </c>
      <c r="E3106" s="24">
        <f>SUMIFS(MasterSheet!J:J, MasterSheet!B:B, A3106, MasterSheet!D:D, B3106, MasterSheet!H:H, C3106)</f>
        <v/>
      </c>
      <c r="F3106" s="24">
        <f>E3106*D3106</f>
        <v/>
      </c>
      <c r="G3106" s="28">
        <f>SUMIFS(MasterSheet!K:K, MasterSheet!B:B, A3106, MasterSheet!D:D, B3106, MasterSheet!H:H, C3106)</f>
        <v/>
      </c>
      <c r="H3106" s="28">
        <f>G3106*D3106</f>
        <v/>
      </c>
      <c r="I3106" s="30">
        <f>SUMIFS(MasterSheet!L:L, MasterSheet!B:B, A3106, MasterSheet!D:D, B3106, MasterSheet!H:H, C3106)</f>
        <v/>
      </c>
      <c r="J3106" s="30">
        <f>I3106*D3106</f>
        <v/>
      </c>
      <c r="K3106" s="23">
        <f>UPPER(VLOOKUP(C3106,MasterSheet!H:U,14,))</f>
        <v/>
      </c>
    </row>
    <row r="3107">
      <c r="A3107" s="23" t="inlineStr">
        <is>
          <t>EED119537</t>
        </is>
      </c>
      <c r="B3107" s="32" t="n">
        <v>45936</v>
      </c>
      <c r="C3107" s="23" t="n">
        <v>740943</v>
      </c>
      <c r="D3107" s="23">
        <f>_xlfn.XLOOKUP(C3107,MasterSheet!H:H,MasterSheet!F:F)</f>
        <v/>
      </c>
      <c r="E3107" s="24">
        <f>SUMIFS(MasterSheet!J:J, MasterSheet!B:B, A3107, MasterSheet!D:D, B3107, MasterSheet!H:H, C3107)</f>
        <v/>
      </c>
      <c r="F3107" s="24">
        <f>E3107*D3107</f>
        <v/>
      </c>
      <c r="G3107" s="28">
        <f>SUMIFS(MasterSheet!K:K, MasterSheet!B:B, A3107, MasterSheet!D:D, B3107, MasterSheet!H:H, C3107)</f>
        <v/>
      </c>
      <c r="H3107" s="28">
        <f>G3107*D3107</f>
        <v/>
      </c>
      <c r="I3107" s="30">
        <f>SUMIFS(MasterSheet!L:L, MasterSheet!B:B, A3107, MasterSheet!D:D, B3107, MasterSheet!H:H, C3107)</f>
        <v/>
      </c>
      <c r="J3107" s="30">
        <f>I3107*D3107</f>
        <v/>
      </c>
      <c r="K3107" s="23">
        <f>UPPER(VLOOKUP(C3107,MasterSheet!H:U,14,))</f>
        <v/>
      </c>
    </row>
    <row r="3108">
      <c r="A3108" s="23" t="inlineStr">
        <is>
          <t>EED119537</t>
        </is>
      </c>
      <c r="B3108" s="32" t="n">
        <v>45936</v>
      </c>
      <c r="C3108" s="23" t="n">
        <v>740944</v>
      </c>
      <c r="D3108" s="23">
        <f>_xlfn.XLOOKUP(C3108,MasterSheet!H:H,MasterSheet!F:F)</f>
        <v/>
      </c>
      <c r="E3108" s="24">
        <f>SUMIFS(MasterSheet!J:J, MasterSheet!B:B, A3108, MasterSheet!D:D, B3108, MasterSheet!H:H, C3108)</f>
        <v/>
      </c>
      <c r="F3108" s="24">
        <f>E3108*D3108</f>
        <v/>
      </c>
      <c r="G3108" s="28">
        <f>SUMIFS(MasterSheet!K:K, MasterSheet!B:B, A3108, MasterSheet!D:D, B3108, MasterSheet!H:H, C3108)</f>
        <v/>
      </c>
      <c r="H3108" s="28">
        <f>G3108*D3108</f>
        <v/>
      </c>
      <c r="I3108" s="30">
        <f>SUMIFS(MasterSheet!L:L, MasterSheet!B:B, A3108, MasterSheet!D:D, B3108, MasterSheet!H:H, C3108)</f>
        <v/>
      </c>
      <c r="J3108" s="30">
        <f>I3108*D3108</f>
        <v/>
      </c>
      <c r="K3108" s="23">
        <f>UPPER(VLOOKUP(C3108,MasterSheet!H:U,14,))</f>
        <v/>
      </c>
    </row>
    <row r="3109">
      <c r="A3109" s="23" t="inlineStr">
        <is>
          <t>EED119537</t>
        </is>
      </c>
      <c r="B3109" s="32" t="n">
        <v>45936</v>
      </c>
      <c r="C3109" s="23" t="n">
        <v>741024</v>
      </c>
      <c r="D3109" s="23">
        <f>_xlfn.XLOOKUP(C3109,MasterSheet!H:H,MasterSheet!F:F)</f>
        <v/>
      </c>
      <c r="E3109" s="24">
        <f>SUMIFS(MasterSheet!J:J, MasterSheet!B:B, A3109, MasterSheet!D:D, B3109, MasterSheet!H:H, C3109)</f>
        <v/>
      </c>
      <c r="F3109" s="24">
        <f>E3109*D3109</f>
        <v/>
      </c>
      <c r="G3109" s="28">
        <f>SUMIFS(MasterSheet!K:K, MasterSheet!B:B, A3109, MasterSheet!D:D, B3109, MasterSheet!H:H, C3109)</f>
        <v/>
      </c>
      <c r="H3109" s="28">
        <f>G3109*D3109</f>
        <v/>
      </c>
      <c r="I3109" s="30">
        <f>SUMIFS(MasterSheet!L:L, MasterSheet!B:B, A3109, MasterSheet!D:D, B3109, MasterSheet!H:H, C3109)</f>
        <v/>
      </c>
      <c r="J3109" s="30">
        <f>I3109*D3109</f>
        <v/>
      </c>
      <c r="K3109" s="23">
        <f>UPPER(VLOOKUP(C3109,MasterSheet!H:U,14,))</f>
        <v/>
      </c>
    </row>
    <row r="3110">
      <c r="A3110" s="23" t="inlineStr">
        <is>
          <t>EED119537</t>
        </is>
      </c>
      <c r="B3110" s="32" t="n">
        <v>45936</v>
      </c>
      <c r="C3110" s="23" t="n">
        <v>741032</v>
      </c>
      <c r="D3110" s="23">
        <f>_xlfn.XLOOKUP(C3110,MasterSheet!H:H,MasterSheet!F:F)</f>
        <v/>
      </c>
      <c r="E3110" s="24">
        <f>SUMIFS(MasterSheet!J:J, MasterSheet!B:B, A3110, MasterSheet!D:D, B3110, MasterSheet!H:H, C3110)</f>
        <v/>
      </c>
      <c r="F3110" s="24">
        <f>E3110*D3110</f>
        <v/>
      </c>
      <c r="G3110" s="28">
        <f>SUMIFS(MasterSheet!K:K, MasterSheet!B:B, A3110, MasterSheet!D:D, B3110, MasterSheet!H:H, C3110)</f>
        <v/>
      </c>
      <c r="H3110" s="28">
        <f>G3110*D3110</f>
        <v/>
      </c>
      <c r="I3110" s="30">
        <f>SUMIFS(MasterSheet!L:L, MasterSheet!B:B, A3110, MasterSheet!D:D, B3110, MasterSheet!H:H, C3110)</f>
        <v/>
      </c>
      <c r="J3110" s="30">
        <f>I3110*D3110</f>
        <v/>
      </c>
      <c r="K3110" s="23">
        <f>UPPER(VLOOKUP(C3110,MasterSheet!H:U,14,))</f>
        <v/>
      </c>
    </row>
    <row r="3111">
      <c r="A3111" s="23" t="inlineStr">
        <is>
          <t>EED119537</t>
        </is>
      </c>
      <c r="B3111" s="32" t="n">
        <v>45936</v>
      </c>
      <c r="C3111" s="23" t="n">
        <v>741110</v>
      </c>
      <c r="D3111" s="23">
        <f>_xlfn.XLOOKUP(C3111,MasterSheet!H:H,MasterSheet!F:F)</f>
        <v/>
      </c>
      <c r="E3111" s="24">
        <f>SUMIFS(MasterSheet!J:J, MasterSheet!B:B, A3111, MasterSheet!D:D, B3111, MasterSheet!H:H, C3111)</f>
        <v/>
      </c>
      <c r="F3111" s="24">
        <f>E3111*D3111</f>
        <v/>
      </c>
      <c r="G3111" s="28">
        <f>SUMIFS(MasterSheet!K:K, MasterSheet!B:B, A3111, MasterSheet!D:D, B3111, MasterSheet!H:H, C3111)</f>
        <v/>
      </c>
      <c r="H3111" s="28">
        <f>G3111*D3111</f>
        <v/>
      </c>
      <c r="I3111" s="30">
        <f>SUMIFS(MasterSheet!L:L, MasterSheet!B:B, A3111, MasterSheet!D:D, B3111, MasterSheet!H:H, C3111)</f>
        <v/>
      </c>
      <c r="J3111" s="30">
        <f>I3111*D3111</f>
        <v/>
      </c>
      <c r="K3111" s="23">
        <f>UPPER(VLOOKUP(C3111,MasterSheet!H:U,14,))</f>
        <v/>
      </c>
    </row>
    <row r="3112">
      <c r="A3112" s="23" t="inlineStr">
        <is>
          <t>EED119537</t>
        </is>
      </c>
      <c r="B3112" s="32" t="n">
        <v>45936</v>
      </c>
      <c r="C3112" s="23" t="n">
        <v>741335</v>
      </c>
      <c r="D3112" s="23">
        <f>_xlfn.XLOOKUP(C3112,MasterSheet!H:H,MasterSheet!F:F)</f>
        <v/>
      </c>
      <c r="E3112" s="24">
        <f>SUMIFS(MasterSheet!J:J, MasterSheet!B:B, A3112, MasterSheet!D:D, B3112, MasterSheet!H:H, C3112)</f>
        <v/>
      </c>
      <c r="F3112" s="24">
        <f>E3112*D3112</f>
        <v/>
      </c>
      <c r="G3112" s="28">
        <f>SUMIFS(MasterSheet!K:K, MasterSheet!B:B, A3112, MasterSheet!D:D, B3112, MasterSheet!H:H, C3112)</f>
        <v/>
      </c>
      <c r="H3112" s="28">
        <f>G3112*D3112</f>
        <v/>
      </c>
      <c r="I3112" s="30">
        <f>SUMIFS(MasterSheet!L:L, MasterSheet!B:B, A3112, MasterSheet!D:D, B3112, MasterSheet!H:H, C3112)</f>
        <v/>
      </c>
      <c r="J3112" s="30">
        <f>I3112*D3112</f>
        <v/>
      </c>
      <c r="K3112" s="23">
        <f>UPPER(VLOOKUP(C3112,MasterSheet!H:U,14,))</f>
        <v/>
      </c>
    </row>
    <row r="3113">
      <c r="A3113" s="23" t="inlineStr">
        <is>
          <t>EED119537</t>
        </is>
      </c>
      <c r="B3113" s="32" t="n">
        <v>45936</v>
      </c>
      <c r="C3113" s="23" t="n">
        <v>824805</v>
      </c>
      <c r="D3113" s="23">
        <f>_xlfn.XLOOKUP(C3113,MasterSheet!H:H,MasterSheet!F:F)</f>
        <v/>
      </c>
      <c r="E3113" s="24">
        <f>SUMIFS(MasterSheet!J:J, MasterSheet!B:B, A3113, MasterSheet!D:D, B3113, MasterSheet!H:H, C3113)</f>
        <v/>
      </c>
      <c r="F3113" s="24">
        <f>E3113*D3113</f>
        <v/>
      </c>
      <c r="G3113" s="28">
        <f>SUMIFS(MasterSheet!K:K, MasterSheet!B:B, A3113, MasterSheet!D:D, B3113, MasterSheet!H:H, C3113)</f>
        <v/>
      </c>
      <c r="H3113" s="28">
        <f>G3113*D3113</f>
        <v/>
      </c>
      <c r="I3113" s="30">
        <f>SUMIFS(MasterSheet!L:L, MasterSheet!B:B, A3113, MasterSheet!D:D, B3113, MasterSheet!H:H, C3113)</f>
        <v/>
      </c>
      <c r="J3113" s="30">
        <f>I3113*D3113</f>
        <v/>
      </c>
      <c r="K3113" s="23">
        <f>UPPER(VLOOKUP(C3113,MasterSheet!H:U,14,))</f>
        <v/>
      </c>
    </row>
    <row r="3114">
      <c r="A3114" s="23" t="inlineStr">
        <is>
          <t>EED119537</t>
        </is>
      </c>
      <c r="B3114" s="32" t="n">
        <v>45936</v>
      </c>
      <c r="C3114" s="23" t="n">
        <v>935101</v>
      </c>
      <c r="D3114" s="23">
        <f>_xlfn.XLOOKUP(C3114,MasterSheet!H:H,MasterSheet!F:F)</f>
        <v/>
      </c>
      <c r="E3114" s="24">
        <f>SUMIFS(MasterSheet!J:J, MasterSheet!B:B, A3114, MasterSheet!D:D, B3114, MasterSheet!H:H, C3114)</f>
        <v/>
      </c>
      <c r="F3114" s="24">
        <f>E3114*D3114</f>
        <v/>
      </c>
      <c r="G3114" s="28">
        <f>SUMIFS(MasterSheet!K:K, MasterSheet!B:B, A3114, MasterSheet!D:D, B3114, MasterSheet!H:H, C3114)</f>
        <v/>
      </c>
      <c r="H3114" s="28">
        <f>G3114*D3114</f>
        <v/>
      </c>
      <c r="I3114" s="30">
        <f>SUMIFS(MasterSheet!L:L, MasterSheet!B:B, A3114, MasterSheet!D:D, B3114, MasterSheet!H:H, C3114)</f>
        <v/>
      </c>
      <c r="J3114" s="30">
        <f>I3114*D3114</f>
        <v/>
      </c>
      <c r="K3114" s="23">
        <f>UPPER(VLOOKUP(C3114,MasterSheet!H:U,14,))</f>
        <v/>
      </c>
    </row>
    <row r="3115">
      <c r="A3115" s="23" t="inlineStr">
        <is>
          <t>O092325IN3313857G</t>
        </is>
      </c>
      <c r="B3115" s="32" t="n">
        <v>45937</v>
      </c>
      <c r="C3115" s="23" t="inlineStr">
        <is>
          <t>B-003000-WB-100</t>
        </is>
      </c>
      <c r="D3115" s="23">
        <f>_xlfn.XLOOKUP(C3115,MasterSheet!H:H,MasterSheet!F:F)</f>
        <v/>
      </c>
      <c r="E3115" s="24">
        <f>SUMIFS(MasterSheet!J:J, MasterSheet!B:B, A3115, MasterSheet!D:D, B3115, MasterSheet!H:H, C3115)</f>
        <v/>
      </c>
      <c r="F3115" s="24">
        <f>E3115*D3115</f>
        <v/>
      </c>
      <c r="G3115" s="28">
        <f>SUMIFS(MasterSheet!K:K, MasterSheet!B:B, A3115, MasterSheet!D:D, B3115, MasterSheet!H:H, C3115)</f>
        <v/>
      </c>
      <c r="H3115" s="28">
        <f>G3115*D3115</f>
        <v/>
      </c>
      <c r="I3115" s="30">
        <f>SUMIFS(MasterSheet!L:L, MasterSheet!B:B, A3115, MasterSheet!D:D, B3115, MasterSheet!H:H, C3115)</f>
        <v/>
      </c>
      <c r="J3115" s="30">
        <f>I3115*D3115</f>
        <v/>
      </c>
      <c r="K3115" s="23">
        <f>UPPER(VLOOKUP(C3115,MasterSheet!H:U,14,))</f>
        <v/>
      </c>
    </row>
    <row r="3116">
      <c r="A3116" s="23" t="inlineStr">
        <is>
          <t>O092325IN3313857G</t>
        </is>
      </c>
      <c r="B3116" s="32" t="n">
        <v>45937</v>
      </c>
      <c r="C3116" s="23" t="inlineStr">
        <is>
          <t>CTM-1172738</t>
        </is>
      </c>
      <c r="D3116" s="23">
        <f>_xlfn.XLOOKUP(C3116,MasterSheet!H:H,MasterSheet!F:F)</f>
        <v/>
      </c>
      <c r="E3116" s="24">
        <f>SUMIFS(MasterSheet!J:J, MasterSheet!B:B, A3116, MasterSheet!D:D, B3116, MasterSheet!H:H, C3116)</f>
        <v/>
      </c>
      <c r="F3116" s="24">
        <f>E3116*D3116</f>
        <v/>
      </c>
      <c r="G3116" s="28">
        <f>SUMIFS(MasterSheet!K:K, MasterSheet!B:B, A3116, MasterSheet!D:D, B3116, MasterSheet!H:H, C3116)</f>
        <v/>
      </c>
      <c r="H3116" s="28">
        <f>G3116*D3116</f>
        <v/>
      </c>
      <c r="I3116" s="30">
        <f>SUMIFS(MasterSheet!L:L, MasterSheet!B:B, A3116, MasterSheet!D:D, B3116, MasterSheet!H:H, C3116)</f>
        <v/>
      </c>
      <c r="J3116" s="30">
        <f>I3116*D3116</f>
        <v/>
      </c>
      <c r="K3116" s="23">
        <f>UPPER(VLOOKUP(C3116,MasterSheet!H:U,14,))</f>
        <v/>
      </c>
    </row>
    <row r="3117">
      <c r="A3117" s="23" t="inlineStr">
        <is>
          <t>O092325IN3313857G</t>
        </is>
      </c>
      <c r="B3117" s="32" t="n">
        <v>45937</v>
      </c>
      <c r="C3117" s="23" t="inlineStr">
        <is>
          <t>CTM-1172741</t>
        </is>
      </c>
      <c r="D3117" s="23">
        <f>_xlfn.XLOOKUP(C3117,MasterSheet!H:H,MasterSheet!F:F)</f>
        <v/>
      </c>
      <c r="E3117" s="24">
        <f>SUMIFS(MasterSheet!J:J, MasterSheet!B:B, A3117, MasterSheet!D:D, B3117, MasterSheet!H:H, C3117)</f>
        <v/>
      </c>
      <c r="F3117" s="24">
        <f>E3117*D3117</f>
        <v/>
      </c>
      <c r="G3117" s="28">
        <f>SUMIFS(MasterSheet!K:K, MasterSheet!B:B, A3117, MasterSheet!D:D, B3117, MasterSheet!H:H, C3117)</f>
        <v/>
      </c>
      <c r="H3117" s="28">
        <f>G3117*D3117</f>
        <v/>
      </c>
      <c r="I3117" s="30">
        <f>SUMIFS(MasterSheet!L:L, MasterSheet!B:B, A3117, MasterSheet!D:D, B3117, MasterSheet!H:H, C3117)</f>
        <v/>
      </c>
      <c r="J3117" s="30">
        <f>I3117*D3117</f>
        <v/>
      </c>
      <c r="K3117" s="23">
        <f>UPPER(VLOOKUP(C3117,MasterSheet!H:U,14,))</f>
        <v/>
      </c>
    </row>
    <row r="3118">
      <c r="A3118" s="23" t="inlineStr">
        <is>
          <t>O092325IN3313857G</t>
        </is>
      </c>
      <c r="B3118" s="32" t="n">
        <v>45937</v>
      </c>
      <c r="C3118" s="23" t="inlineStr">
        <is>
          <t>CTM-1172744</t>
        </is>
      </c>
      <c r="D3118" s="23">
        <f>_xlfn.XLOOKUP(C3118,MasterSheet!H:H,MasterSheet!F:F)</f>
        <v/>
      </c>
      <c r="E3118" s="24">
        <f>SUMIFS(MasterSheet!J:J, MasterSheet!B:B, A3118, MasterSheet!D:D, B3118, MasterSheet!H:H, C3118)</f>
        <v/>
      </c>
      <c r="F3118" s="24">
        <f>E3118*D3118</f>
        <v/>
      </c>
      <c r="G3118" s="28">
        <f>SUMIFS(MasterSheet!K:K, MasterSheet!B:B, A3118, MasterSheet!D:D, B3118, MasterSheet!H:H, C3118)</f>
        <v/>
      </c>
      <c r="H3118" s="28">
        <f>G3118*D3118</f>
        <v/>
      </c>
      <c r="I3118" s="30">
        <f>SUMIFS(MasterSheet!L:L, MasterSheet!B:B, A3118, MasterSheet!D:D, B3118, MasterSheet!H:H, C3118)</f>
        <v/>
      </c>
      <c r="J3118" s="30">
        <f>I3118*D3118</f>
        <v/>
      </c>
      <c r="K3118" s="23">
        <f>UPPER(VLOOKUP(C3118,MasterSheet!H:U,14,))</f>
        <v/>
      </c>
    </row>
    <row r="3119">
      <c r="A3119" s="23" t="inlineStr">
        <is>
          <t>O092325IN3313857G</t>
        </is>
      </c>
      <c r="B3119" s="32" t="n">
        <v>45937</v>
      </c>
      <c r="C3119" s="23" t="inlineStr">
        <is>
          <t>CTM-1172745</t>
        </is>
      </c>
      <c r="D3119" s="23">
        <f>_xlfn.XLOOKUP(C3119,MasterSheet!H:H,MasterSheet!F:F)</f>
        <v/>
      </c>
      <c r="E3119" s="24">
        <f>SUMIFS(MasterSheet!J:J, MasterSheet!B:B, A3119, MasterSheet!D:D, B3119, MasterSheet!H:H, C3119)</f>
        <v/>
      </c>
      <c r="F3119" s="24">
        <f>E3119*D3119</f>
        <v/>
      </c>
      <c r="G3119" s="28">
        <f>SUMIFS(MasterSheet!K:K, MasterSheet!B:B, A3119, MasterSheet!D:D, B3119, MasterSheet!H:H, C3119)</f>
        <v/>
      </c>
      <c r="H3119" s="28">
        <f>G3119*D3119</f>
        <v/>
      </c>
      <c r="I3119" s="30">
        <f>SUMIFS(MasterSheet!L:L, MasterSheet!B:B, A3119, MasterSheet!D:D, B3119, MasterSheet!H:H, C3119)</f>
        <v/>
      </c>
      <c r="J3119" s="30">
        <f>I3119*D3119</f>
        <v/>
      </c>
      <c r="K3119" s="23">
        <f>UPPER(VLOOKUP(C3119,MasterSheet!H:U,14,))</f>
        <v/>
      </c>
    </row>
    <row r="3120">
      <c r="A3120" s="23" t="inlineStr">
        <is>
          <t>O092325IN3313857G</t>
        </is>
      </c>
      <c r="B3120" s="32" t="n">
        <v>45937</v>
      </c>
      <c r="C3120" s="23" t="inlineStr">
        <is>
          <t>G-CUSTOM-1189328</t>
        </is>
      </c>
      <c r="D3120" s="23">
        <f>_xlfn.XLOOKUP(C3120,MasterSheet!H:H,MasterSheet!F:F)</f>
        <v/>
      </c>
      <c r="E3120" s="24">
        <f>SUMIFS(MasterSheet!J:J, MasterSheet!B:B, A3120, MasterSheet!D:D, B3120, MasterSheet!H:H, C3120)</f>
        <v/>
      </c>
      <c r="F3120" s="24">
        <f>E3120*D3120</f>
        <v/>
      </c>
      <c r="G3120" s="28">
        <f>SUMIFS(MasterSheet!K:K, MasterSheet!B:B, A3120, MasterSheet!D:D, B3120, MasterSheet!H:H, C3120)</f>
        <v/>
      </c>
      <c r="H3120" s="28">
        <f>G3120*D3120</f>
        <v/>
      </c>
      <c r="I3120" s="30">
        <f>SUMIFS(MasterSheet!L:L, MasterSheet!B:B, A3120, MasterSheet!D:D, B3120, MasterSheet!H:H, C3120)</f>
        <v/>
      </c>
      <c r="J3120" s="30">
        <f>I3120*D3120</f>
        <v/>
      </c>
      <c r="K3120" s="23">
        <f>UPPER(VLOOKUP(C3120,MasterSheet!H:U,14,))</f>
        <v/>
      </c>
    </row>
    <row r="3121">
      <c r="A3121" s="23" t="inlineStr">
        <is>
          <t>O092325IN3313857G</t>
        </is>
      </c>
      <c r="B3121" s="32" t="n">
        <v>45937</v>
      </c>
      <c r="C3121" s="23" t="inlineStr">
        <is>
          <t>L-003534-00-0005</t>
        </is>
      </c>
      <c r="D3121" s="23">
        <f>_xlfn.XLOOKUP(C3121,MasterSheet!H:H,MasterSheet!F:F)</f>
        <v/>
      </c>
      <c r="E3121" s="24">
        <f>SUMIFS(MasterSheet!J:J, MasterSheet!B:B, A3121, MasterSheet!D:D, B3121, MasterSheet!H:H, C3121)</f>
        <v/>
      </c>
      <c r="F3121" s="24">
        <f>E3121*D3121</f>
        <v/>
      </c>
      <c r="G3121" s="28">
        <f>SUMIFS(MasterSheet!K:K, MasterSheet!B:B, A3121, MasterSheet!D:D, B3121, MasterSheet!H:H, C3121)</f>
        <v/>
      </c>
      <c r="H3121" s="28">
        <f>G3121*D3121</f>
        <v/>
      </c>
      <c r="I3121" s="30">
        <f>SUMIFS(MasterSheet!L:L, MasterSheet!B:B, A3121, MasterSheet!D:D, B3121, MasterSheet!H:H, C3121)</f>
        <v/>
      </c>
      <c r="J3121" s="30">
        <f>I3121*D3121</f>
        <v/>
      </c>
      <c r="K3121" s="23">
        <f>UPPER(VLOOKUP(C3121,MasterSheet!H:U,14,))</f>
        <v/>
      </c>
    </row>
    <row r="3122">
      <c r="A3122" s="23" t="inlineStr">
        <is>
          <t>O092325IN3313857G</t>
        </is>
      </c>
      <c r="B3122" s="32" t="n">
        <v>45937</v>
      </c>
      <c r="C3122" s="23" t="inlineStr">
        <is>
          <t>L-004266-00-0005</t>
        </is>
      </c>
      <c r="D3122" s="23">
        <f>_xlfn.XLOOKUP(C3122,MasterSheet!H:H,MasterSheet!F:F)</f>
        <v/>
      </c>
      <c r="E3122" s="24">
        <f>SUMIFS(MasterSheet!J:J, MasterSheet!B:B, A3122, MasterSheet!D:D, B3122, MasterSheet!H:H, C3122)</f>
        <v/>
      </c>
      <c r="F3122" s="24">
        <f>E3122*D3122</f>
        <v/>
      </c>
      <c r="G3122" s="28">
        <f>SUMIFS(MasterSheet!K:K, MasterSheet!B:B, A3122, MasterSheet!D:D, B3122, MasterSheet!H:H, C3122)</f>
        <v/>
      </c>
      <c r="H3122" s="28">
        <f>G3122*D3122</f>
        <v/>
      </c>
      <c r="I3122" s="30">
        <f>SUMIFS(MasterSheet!L:L, MasterSheet!B:B, A3122, MasterSheet!D:D, B3122, MasterSheet!H:H, C3122)</f>
        <v/>
      </c>
      <c r="J3122" s="30">
        <f>I3122*D3122</f>
        <v/>
      </c>
      <c r="K3122" s="23">
        <f>UPPER(VLOOKUP(C3122,MasterSheet!H:U,14,))</f>
        <v/>
      </c>
    </row>
    <row r="3123">
      <c r="A3123" s="23" t="inlineStr">
        <is>
          <t>O092325IN3313857G</t>
        </is>
      </c>
      <c r="B3123" s="32" t="n">
        <v>45937</v>
      </c>
      <c r="C3123" s="23" t="inlineStr">
        <is>
          <t>L-017367-00-0005</t>
        </is>
      </c>
      <c r="D3123" s="23">
        <f>_xlfn.XLOOKUP(C3123,MasterSheet!H:H,MasterSheet!F:F)</f>
        <v/>
      </c>
      <c r="E3123" s="24">
        <f>SUMIFS(MasterSheet!J:J, MasterSheet!B:B, A3123, MasterSheet!D:D, B3123, MasterSheet!H:H, C3123)</f>
        <v/>
      </c>
      <c r="F3123" s="24">
        <f>E3123*D3123</f>
        <v/>
      </c>
      <c r="G3123" s="28">
        <f>SUMIFS(MasterSheet!K:K, MasterSheet!B:B, A3123, MasterSheet!D:D, B3123, MasterSheet!H:H, C3123)</f>
        <v/>
      </c>
      <c r="H3123" s="28">
        <f>G3123*D3123</f>
        <v/>
      </c>
      <c r="I3123" s="30">
        <f>SUMIFS(MasterSheet!L:L, MasterSheet!B:B, A3123, MasterSheet!D:D, B3123, MasterSheet!H:H, C3123)</f>
        <v/>
      </c>
      <c r="J3123" s="30">
        <f>I3123*D3123</f>
        <v/>
      </c>
      <c r="K3123" s="23">
        <f>UPPER(VLOOKUP(C3123,MasterSheet!H:U,14,))</f>
        <v/>
      </c>
    </row>
    <row r="3124">
      <c r="A3124" s="23" t="inlineStr">
        <is>
          <t>O092325IN3313857G</t>
        </is>
      </c>
      <c r="B3124" s="32" t="n">
        <v>45937</v>
      </c>
      <c r="C3124" s="23" t="inlineStr">
        <is>
          <t>L-004236-00-0005</t>
        </is>
      </c>
      <c r="D3124" s="23">
        <f>_xlfn.XLOOKUP(C3124,MasterSheet!H:H,MasterSheet!F:F)</f>
        <v/>
      </c>
      <c r="E3124" s="24">
        <f>SUMIFS(MasterSheet!J:J, MasterSheet!B:B, A3124, MasterSheet!D:D, B3124, MasterSheet!H:H, C3124)</f>
        <v/>
      </c>
      <c r="F3124" s="24">
        <f>E3124*D3124</f>
        <v/>
      </c>
      <c r="G3124" s="28">
        <f>SUMIFS(MasterSheet!K:K, MasterSheet!B:B, A3124, MasterSheet!D:D, B3124, MasterSheet!H:H, C3124)</f>
        <v/>
      </c>
      <c r="H3124" s="28">
        <f>G3124*D3124</f>
        <v/>
      </c>
      <c r="I3124" s="30">
        <f>SUMIFS(MasterSheet!L:L, MasterSheet!B:B, A3124, MasterSheet!D:D, B3124, MasterSheet!H:H, C3124)</f>
        <v/>
      </c>
      <c r="J3124" s="30">
        <f>I3124*D3124</f>
        <v/>
      </c>
      <c r="K3124" s="23">
        <f>UPPER(VLOOKUP(C3124,MasterSheet!H:U,14,))</f>
        <v/>
      </c>
    </row>
    <row r="3125">
      <c r="A3125" s="23" t="inlineStr">
        <is>
          <t>O092325IN3313857G</t>
        </is>
      </c>
      <c r="B3125" s="32" t="n">
        <v>45937</v>
      </c>
      <c r="C3125" s="23" t="inlineStr">
        <is>
          <t>L-019598-00-0005</t>
        </is>
      </c>
      <c r="D3125" s="23">
        <f>_xlfn.XLOOKUP(C3125,MasterSheet!H:H,MasterSheet!F:F)</f>
        <v/>
      </c>
      <c r="E3125" s="24">
        <f>SUMIFS(MasterSheet!J:J, MasterSheet!B:B, A3125, MasterSheet!D:D, B3125, MasterSheet!H:H, C3125)</f>
        <v/>
      </c>
      <c r="F3125" s="24">
        <f>E3125*D3125</f>
        <v/>
      </c>
      <c r="G3125" s="28">
        <f>SUMIFS(MasterSheet!K:K, MasterSheet!B:B, A3125, MasterSheet!D:D, B3125, MasterSheet!H:H, C3125)</f>
        <v/>
      </c>
      <c r="H3125" s="28">
        <f>G3125*D3125</f>
        <v/>
      </c>
      <c r="I3125" s="30">
        <f>SUMIFS(MasterSheet!L:L, MasterSheet!B:B, A3125, MasterSheet!D:D, B3125, MasterSheet!H:H, C3125)</f>
        <v/>
      </c>
      <c r="J3125" s="30">
        <f>I3125*D3125</f>
        <v/>
      </c>
      <c r="K3125" s="23">
        <f>UPPER(VLOOKUP(C3125,MasterSheet!H:U,14,))</f>
        <v/>
      </c>
    </row>
    <row r="3126">
      <c r="A3126" s="23" t="inlineStr">
        <is>
          <t>O092325IN3313857G</t>
        </is>
      </c>
      <c r="B3126" s="32" t="n">
        <v>45937</v>
      </c>
      <c r="C3126" s="23" t="inlineStr">
        <is>
          <t>L-013680-01-0005</t>
        </is>
      </c>
      <c r="D3126" s="23">
        <f>_xlfn.XLOOKUP(C3126,MasterSheet!H:H,MasterSheet!F:F)</f>
        <v/>
      </c>
      <c r="E3126" s="24">
        <f>SUMIFS(MasterSheet!J:J, MasterSheet!B:B, A3126, MasterSheet!D:D, B3126, MasterSheet!H:H, C3126)</f>
        <v/>
      </c>
      <c r="F3126" s="24">
        <f>E3126*D3126</f>
        <v/>
      </c>
      <c r="G3126" s="28">
        <f>SUMIFS(MasterSheet!K:K, MasterSheet!B:B, A3126, MasterSheet!D:D, B3126, MasterSheet!H:H, C3126)</f>
        <v/>
      </c>
      <c r="H3126" s="28">
        <f>G3126*D3126</f>
        <v/>
      </c>
      <c r="I3126" s="30">
        <f>SUMIFS(MasterSheet!L:L, MasterSheet!B:B, A3126, MasterSheet!D:D, B3126, MasterSheet!H:H, C3126)</f>
        <v/>
      </c>
      <c r="J3126" s="30">
        <f>I3126*D3126</f>
        <v/>
      </c>
      <c r="K3126" s="23">
        <f>UPPER(VLOOKUP(C3126,MasterSheet!H:U,14,))</f>
        <v/>
      </c>
    </row>
    <row r="3127">
      <c r="A3127" s="23" t="inlineStr">
        <is>
          <t>O092325IN3313857G</t>
        </is>
      </c>
      <c r="B3127" s="32" t="n">
        <v>45937</v>
      </c>
      <c r="C3127" s="23" t="inlineStr">
        <is>
          <t>L-012078-00-0005</t>
        </is>
      </c>
      <c r="D3127" s="23">
        <f>_xlfn.XLOOKUP(C3127,MasterSheet!H:H,MasterSheet!F:F)</f>
        <v/>
      </c>
      <c r="E3127" s="24">
        <f>SUMIFS(MasterSheet!J:J, MasterSheet!B:B, A3127, MasterSheet!D:D, B3127, MasterSheet!H:H, C3127)</f>
        <v/>
      </c>
      <c r="F3127" s="24">
        <f>E3127*D3127</f>
        <v/>
      </c>
      <c r="G3127" s="28">
        <f>SUMIFS(MasterSheet!K:K, MasterSheet!B:B, A3127, MasterSheet!D:D, B3127, MasterSheet!H:H, C3127)</f>
        <v/>
      </c>
      <c r="H3127" s="28">
        <f>G3127*D3127</f>
        <v/>
      </c>
      <c r="I3127" s="30">
        <f>SUMIFS(MasterSheet!L:L, MasterSheet!B:B, A3127, MasterSheet!D:D, B3127, MasterSheet!H:H, C3127)</f>
        <v/>
      </c>
      <c r="J3127" s="30">
        <f>I3127*D3127</f>
        <v/>
      </c>
      <c r="K3127" s="23">
        <f>UPPER(VLOOKUP(C3127,MasterSheet!H:U,14,))</f>
        <v/>
      </c>
    </row>
    <row r="3128">
      <c r="A3128" s="23" t="inlineStr">
        <is>
          <t>O092325IN3313857G</t>
        </is>
      </c>
      <c r="B3128" s="32" t="n">
        <v>45937</v>
      </c>
      <c r="C3128" s="23" t="inlineStr">
        <is>
          <t>L-003030-00-0005</t>
        </is>
      </c>
      <c r="D3128" s="23">
        <f>_xlfn.XLOOKUP(C3128,MasterSheet!H:H,MasterSheet!F:F)</f>
        <v/>
      </c>
      <c r="E3128" s="24">
        <f>SUMIFS(MasterSheet!J:J, MasterSheet!B:B, A3128, MasterSheet!D:D, B3128, MasterSheet!H:H, C3128)</f>
        <v/>
      </c>
      <c r="F3128" s="24">
        <f>E3128*D3128</f>
        <v/>
      </c>
      <c r="G3128" s="28">
        <f>SUMIFS(MasterSheet!K:K, MasterSheet!B:B, A3128, MasterSheet!D:D, B3128, MasterSheet!H:H, C3128)</f>
        <v/>
      </c>
      <c r="H3128" s="28">
        <f>G3128*D3128</f>
        <v/>
      </c>
      <c r="I3128" s="30">
        <f>SUMIFS(MasterSheet!L:L, MasterSheet!B:B, A3128, MasterSheet!D:D, B3128, MasterSheet!H:H, C3128)</f>
        <v/>
      </c>
      <c r="J3128" s="30">
        <f>I3128*D3128</f>
        <v/>
      </c>
      <c r="K3128" s="23">
        <f>UPPER(VLOOKUP(C3128,MasterSheet!H:U,14,))</f>
        <v/>
      </c>
    </row>
    <row r="3129">
      <c r="A3129" s="23" t="inlineStr">
        <is>
          <t>O092325IN3313857G</t>
        </is>
      </c>
      <c r="B3129" s="32" t="n">
        <v>45937</v>
      </c>
      <c r="C3129" s="23" t="inlineStr">
        <is>
          <t>L-004920-01-0005</t>
        </is>
      </c>
      <c r="D3129" s="23">
        <f>_xlfn.XLOOKUP(C3129,MasterSheet!H:H,MasterSheet!F:F)</f>
        <v/>
      </c>
      <c r="E3129" s="24">
        <f>SUMIFS(MasterSheet!J:J, MasterSheet!B:B, A3129, MasterSheet!D:D, B3129, MasterSheet!H:H, C3129)</f>
        <v/>
      </c>
      <c r="F3129" s="24">
        <f>E3129*D3129</f>
        <v/>
      </c>
      <c r="G3129" s="28">
        <f>SUMIFS(MasterSheet!K:K, MasterSheet!B:B, A3129, MasterSheet!D:D, B3129, MasterSheet!H:H, C3129)</f>
        <v/>
      </c>
      <c r="H3129" s="28">
        <f>G3129*D3129</f>
        <v/>
      </c>
      <c r="I3129" s="30">
        <f>SUMIFS(MasterSheet!L:L, MasterSheet!B:B, A3129, MasterSheet!D:D, B3129, MasterSheet!H:H, C3129)</f>
        <v/>
      </c>
      <c r="J3129" s="30">
        <f>I3129*D3129</f>
        <v/>
      </c>
      <c r="K3129" s="23">
        <f>UPPER(VLOOKUP(C3129,MasterSheet!H:U,14,))</f>
        <v/>
      </c>
    </row>
    <row r="3130">
      <c r="A3130" s="23" t="inlineStr">
        <is>
          <t>O092325IN3313857G</t>
        </is>
      </c>
      <c r="B3130" s="32" t="n">
        <v>45937</v>
      </c>
      <c r="C3130" s="23" t="inlineStr">
        <is>
          <t>L-003805-00-0005</t>
        </is>
      </c>
      <c r="D3130" s="23">
        <f>_xlfn.XLOOKUP(C3130,MasterSheet!H:H,MasterSheet!F:F)</f>
        <v/>
      </c>
      <c r="E3130" s="24">
        <f>SUMIFS(MasterSheet!J:J, MasterSheet!B:B, A3130, MasterSheet!D:D, B3130, MasterSheet!H:H, C3130)</f>
        <v/>
      </c>
      <c r="F3130" s="24">
        <f>E3130*D3130</f>
        <v/>
      </c>
      <c r="G3130" s="28">
        <f>SUMIFS(MasterSheet!K:K, MasterSheet!B:B, A3130, MasterSheet!D:D, B3130, MasterSheet!H:H, C3130)</f>
        <v/>
      </c>
      <c r="H3130" s="28">
        <f>G3130*D3130</f>
        <v/>
      </c>
      <c r="I3130" s="30">
        <f>SUMIFS(MasterSheet!L:L, MasterSheet!B:B, A3130, MasterSheet!D:D, B3130, MasterSheet!H:H, C3130)</f>
        <v/>
      </c>
      <c r="J3130" s="30">
        <f>I3130*D3130</f>
        <v/>
      </c>
      <c r="K3130" s="23">
        <f>UPPER(VLOOKUP(C3130,MasterSheet!H:U,14,))</f>
        <v/>
      </c>
    </row>
    <row r="3131">
      <c r="A3131" s="23" t="inlineStr">
        <is>
          <t>O092325IN3313857G</t>
        </is>
      </c>
      <c r="B3131" s="32" t="n">
        <v>45937</v>
      </c>
      <c r="C3131" s="23" t="inlineStr">
        <is>
          <t>D-001810-10-05</t>
        </is>
      </c>
      <c r="D3131" s="23">
        <f>_xlfn.XLOOKUP(C3131,MasterSheet!H:H,MasterSheet!F:F)</f>
        <v/>
      </c>
      <c r="E3131" s="24">
        <f>SUMIFS(MasterSheet!J:J, MasterSheet!B:B, A3131, MasterSheet!D:D, B3131, MasterSheet!H:H, C3131)</f>
        <v/>
      </c>
      <c r="F3131" s="24">
        <f>E3131*D3131</f>
        <v/>
      </c>
      <c r="G3131" s="28">
        <f>SUMIFS(MasterSheet!K:K, MasterSheet!B:B, A3131, MasterSheet!D:D, B3131, MasterSheet!H:H, C3131)</f>
        <v/>
      </c>
      <c r="H3131" s="28">
        <f>G3131*D3131</f>
        <v/>
      </c>
      <c r="I3131" s="30">
        <f>SUMIFS(MasterSheet!L:L, MasterSheet!B:B, A3131, MasterSheet!D:D, B3131, MasterSheet!H:H, C3131)</f>
        <v/>
      </c>
      <c r="J3131" s="30">
        <f>I3131*D3131</f>
        <v/>
      </c>
      <c r="K3131" s="23">
        <f>UPPER(VLOOKUP(C3131,MasterSheet!H:U,14,))</f>
        <v/>
      </c>
    </row>
    <row r="3132">
      <c r="A3132" s="23" t="inlineStr">
        <is>
          <t>O092325IN3313857G</t>
        </is>
      </c>
      <c r="B3132" s="32" t="n">
        <v>45937</v>
      </c>
      <c r="C3132" s="23" t="inlineStr">
        <is>
          <t>L-021086-00-0005</t>
        </is>
      </c>
      <c r="D3132" s="23">
        <f>_xlfn.XLOOKUP(C3132,MasterSheet!H:H,MasterSheet!F:F)</f>
        <v/>
      </c>
      <c r="E3132" s="24">
        <f>SUMIFS(MasterSheet!J:J, MasterSheet!B:B, A3132, MasterSheet!D:D, B3132, MasterSheet!H:H, C3132)</f>
        <v/>
      </c>
      <c r="F3132" s="24">
        <f>E3132*D3132</f>
        <v/>
      </c>
      <c r="G3132" s="28">
        <f>SUMIFS(MasterSheet!K:K, MasterSheet!B:B, A3132, MasterSheet!D:D, B3132, MasterSheet!H:H, C3132)</f>
        <v/>
      </c>
      <c r="H3132" s="28">
        <f>G3132*D3132</f>
        <v/>
      </c>
      <c r="I3132" s="30">
        <f>SUMIFS(MasterSheet!L:L, MasterSheet!B:B, A3132, MasterSheet!D:D, B3132, MasterSheet!H:H, C3132)</f>
        <v/>
      </c>
      <c r="J3132" s="30">
        <f>I3132*D3132</f>
        <v/>
      </c>
      <c r="K3132" s="23">
        <f>UPPER(VLOOKUP(C3132,MasterSheet!H:U,14,))</f>
        <v/>
      </c>
    </row>
    <row r="3133">
      <c r="A3133" s="23" t="inlineStr">
        <is>
          <t>O092325IN3313857G</t>
        </is>
      </c>
      <c r="B3133" s="32" t="n">
        <v>45937</v>
      </c>
      <c r="C3133" s="23" t="inlineStr">
        <is>
          <t>L-003936-00-0005</t>
        </is>
      </c>
      <c r="D3133" s="23">
        <f>_xlfn.XLOOKUP(C3133,MasterSheet!H:H,MasterSheet!F:F)</f>
        <v/>
      </c>
      <c r="E3133" s="24">
        <f>SUMIFS(MasterSheet!J:J, MasterSheet!B:B, A3133, MasterSheet!D:D, B3133, MasterSheet!H:H, C3133)</f>
        <v/>
      </c>
      <c r="F3133" s="24">
        <f>E3133*D3133</f>
        <v/>
      </c>
      <c r="G3133" s="28">
        <f>SUMIFS(MasterSheet!K:K, MasterSheet!B:B, A3133, MasterSheet!D:D, B3133, MasterSheet!H:H, C3133)</f>
        <v/>
      </c>
      <c r="H3133" s="28">
        <f>G3133*D3133</f>
        <v/>
      </c>
      <c r="I3133" s="30">
        <f>SUMIFS(MasterSheet!L:L, MasterSheet!B:B, A3133, MasterSheet!D:D, B3133, MasterSheet!H:H, C3133)</f>
        <v/>
      </c>
      <c r="J3133" s="30">
        <f>I3133*D3133</f>
        <v/>
      </c>
      <c r="K3133" s="23">
        <f>UPPER(VLOOKUP(C3133,MasterSheet!H:U,14,))</f>
        <v/>
      </c>
    </row>
    <row r="3134">
      <c r="A3134" s="23" t="inlineStr">
        <is>
          <t>O092325IN3313857G</t>
        </is>
      </c>
      <c r="B3134" s="32" t="n">
        <v>45937</v>
      </c>
      <c r="C3134" s="23" t="inlineStr">
        <is>
          <t>L-015121-00-0005</t>
        </is>
      </c>
      <c r="D3134" s="23">
        <f>_xlfn.XLOOKUP(C3134,MasterSheet!H:H,MasterSheet!F:F)</f>
        <v/>
      </c>
      <c r="E3134" s="24">
        <f>SUMIFS(MasterSheet!J:J, MasterSheet!B:B, A3134, MasterSheet!D:D, B3134, MasterSheet!H:H, C3134)</f>
        <v/>
      </c>
      <c r="F3134" s="24">
        <f>E3134*D3134</f>
        <v/>
      </c>
      <c r="G3134" s="28">
        <f>SUMIFS(MasterSheet!K:K, MasterSheet!B:B, A3134, MasterSheet!D:D, B3134, MasterSheet!H:H, C3134)</f>
        <v/>
      </c>
      <c r="H3134" s="28">
        <f>G3134*D3134</f>
        <v/>
      </c>
      <c r="I3134" s="30">
        <f>SUMIFS(MasterSheet!L:L, MasterSheet!B:B, A3134, MasterSheet!D:D, B3134, MasterSheet!H:H, C3134)</f>
        <v/>
      </c>
      <c r="J3134" s="30">
        <f>I3134*D3134</f>
        <v/>
      </c>
      <c r="K3134" s="23">
        <f>UPPER(VLOOKUP(C3134,MasterSheet!H:U,14,))</f>
        <v/>
      </c>
    </row>
    <row r="3135">
      <c r="A3135" s="23" t="inlineStr">
        <is>
          <t>O092325IN3313857G</t>
        </is>
      </c>
      <c r="B3135" s="32" t="n">
        <v>45937</v>
      </c>
      <c r="C3135" s="23" t="inlineStr">
        <is>
          <t>L-020165-00-0005</t>
        </is>
      </c>
      <c r="D3135" s="23">
        <f>_xlfn.XLOOKUP(C3135,MasterSheet!H:H,MasterSheet!F:F)</f>
        <v/>
      </c>
      <c r="E3135" s="24">
        <f>SUMIFS(MasterSheet!J:J, MasterSheet!B:B, A3135, MasterSheet!D:D, B3135, MasterSheet!H:H, C3135)</f>
        <v/>
      </c>
      <c r="F3135" s="24">
        <f>E3135*D3135</f>
        <v/>
      </c>
      <c r="G3135" s="28">
        <f>SUMIFS(MasterSheet!K:K, MasterSheet!B:B, A3135, MasterSheet!D:D, B3135, MasterSheet!H:H, C3135)</f>
        <v/>
      </c>
      <c r="H3135" s="28">
        <f>G3135*D3135</f>
        <v/>
      </c>
      <c r="I3135" s="30">
        <f>SUMIFS(MasterSheet!L:L, MasterSheet!B:B, A3135, MasterSheet!D:D, B3135, MasterSheet!H:H, C3135)</f>
        <v/>
      </c>
      <c r="J3135" s="30">
        <f>I3135*D3135</f>
        <v/>
      </c>
      <c r="K3135" s="23">
        <f>UPPER(VLOOKUP(C3135,MasterSheet!H:U,14,))</f>
        <v/>
      </c>
    </row>
    <row r="3136">
      <c r="A3136" s="23" t="inlineStr">
        <is>
          <t>O092325IN3313857G</t>
        </is>
      </c>
      <c r="B3136" s="32" t="n">
        <v>45937</v>
      </c>
      <c r="C3136" s="23" t="inlineStr">
        <is>
          <t>CTM-1192277</t>
        </is>
      </c>
      <c r="D3136" s="23">
        <f>_xlfn.XLOOKUP(C3136,MasterSheet!H:H,MasterSheet!F:F)</f>
        <v/>
      </c>
      <c r="E3136" s="24">
        <f>SUMIFS(MasterSheet!J:J, MasterSheet!B:B, A3136, MasterSheet!D:D, B3136, MasterSheet!H:H, C3136)</f>
        <v/>
      </c>
      <c r="F3136" s="24">
        <f>E3136*D3136</f>
        <v/>
      </c>
      <c r="G3136" s="28">
        <f>SUMIFS(MasterSheet!K:K, MasterSheet!B:B, A3136, MasterSheet!D:D, B3136, MasterSheet!H:H, C3136)</f>
        <v/>
      </c>
      <c r="H3136" s="28">
        <f>G3136*D3136</f>
        <v/>
      </c>
      <c r="I3136" s="30">
        <f>SUMIFS(MasterSheet!L:L, MasterSheet!B:B, A3136, MasterSheet!D:D, B3136, MasterSheet!H:H, C3136)</f>
        <v/>
      </c>
      <c r="J3136" s="30">
        <f>I3136*D3136</f>
        <v/>
      </c>
      <c r="K3136" s="23">
        <f>UPPER(VLOOKUP(C3136,MasterSheet!H:U,14,))</f>
        <v/>
      </c>
    </row>
    <row r="3137">
      <c r="A3137" s="23" t="inlineStr">
        <is>
          <t>O092325IN3313857G</t>
        </is>
      </c>
      <c r="B3137" s="32" t="n">
        <v>45937</v>
      </c>
      <c r="C3137" s="23" t="inlineStr">
        <is>
          <t>C-300632-03-0005</t>
        </is>
      </c>
      <c r="D3137" s="23">
        <f>_xlfn.XLOOKUP(C3137,MasterSheet!H:H,MasterSheet!F:F)</f>
        <v/>
      </c>
      <c r="E3137" s="24">
        <f>SUMIFS(MasterSheet!J:J, MasterSheet!B:B, A3137, MasterSheet!D:D, B3137, MasterSheet!H:H, C3137)</f>
        <v/>
      </c>
      <c r="F3137" s="24">
        <f>E3137*D3137</f>
        <v/>
      </c>
      <c r="G3137" s="28">
        <f>SUMIFS(MasterSheet!K:K, MasterSheet!B:B, A3137, MasterSheet!D:D, B3137, MasterSheet!H:H, C3137)</f>
        <v/>
      </c>
      <c r="H3137" s="28">
        <f>G3137*D3137</f>
        <v/>
      </c>
      <c r="I3137" s="30">
        <f>SUMIFS(MasterSheet!L:L, MasterSheet!B:B, A3137, MasterSheet!D:D, B3137, MasterSheet!H:H, C3137)</f>
        <v/>
      </c>
      <c r="J3137" s="30">
        <f>I3137*D3137</f>
        <v/>
      </c>
      <c r="K3137" s="23">
        <f>UPPER(VLOOKUP(C3137,MasterSheet!H:U,14,))</f>
        <v/>
      </c>
    </row>
    <row r="3138">
      <c r="A3138" s="23" t="inlineStr">
        <is>
          <t>O092325IN3313857G</t>
        </is>
      </c>
      <c r="B3138" s="32" t="n">
        <v>45937</v>
      </c>
      <c r="C3138" s="23" t="inlineStr">
        <is>
          <t>L-062238-01-0005</t>
        </is>
      </c>
      <c r="D3138" s="23">
        <f>_xlfn.XLOOKUP(C3138,MasterSheet!H:H,MasterSheet!F:F)</f>
        <v/>
      </c>
      <c r="E3138" s="24">
        <f>SUMIFS(MasterSheet!J:J, MasterSheet!B:B, A3138, MasterSheet!D:D, B3138, MasterSheet!H:H, C3138)</f>
        <v/>
      </c>
      <c r="F3138" s="24">
        <f>E3138*D3138</f>
        <v/>
      </c>
      <c r="G3138" s="28">
        <f>SUMIFS(MasterSheet!K:K, MasterSheet!B:B, A3138, MasterSheet!D:D, B3138, MasterSheet!H:H, C3138)</f>
        <v/>
      </c>
      <c r="H3138" s="28">
        <f>G3138*D3138</f>
        <v/>
      </c>
      <c r="I3138" s="30">
        <f>SUMIFS(MasterSheet!L:L, MasterSheet!B:B, A3138, MasterSheet!D:D, B3138, MasterSheet!H:H, C3138)</f>
        <v/>
      </c>
      <c r="J3138" s="30">
        <f>I3138*D3138</f>
        <v/>
      </c>
      <c r="K3138" s="23">
        <f>UPPER(VLOOKUP(C3138,MasterSheet!H:U,14,))</f>
        <v/>
      </c>
    </row>
    <row r="3139">
      <c r="A3139" s="23" t="inlineStr">
        <is>
          <t>O092325IN3313857G</t>
        </is>
      </c>
      <c r="B3139" s="32" t="n">
        <v>45937</v>
      </c>
      <c r="C3139" s="23" t="inlineStr">
        <is>
          <t>L-017576-00-0005</t>
        </is>
      </c>
      <c r="D3139" s="23">
        <f>_xlfn.XLOOKUP(C3139,MasterSheet!H:H,MasterSheet!F:F)</f>
        <v/>
      </c>
      <c r="E3139" s="24">
        <f>SUMIFS(MasterSheet!J:J, MasterSheet!B:B, A3139, MasterSheet!D:D, B3139, MasterSheet!H:H, C3139)</f>
        <v/>
      </c>
      <c r="F3139" s="24">
        <f>E3139*D3139</f>
        <v/>
      </c>
      <c r="G3139" s="28">
        <f>SUMIFS(MasterSheet!K:K, MasterSheet!B:B, A3139, MasterSheet!D:D, B3139, MasterSheet!H:H, C3139)</f>
        <v/>
      </c>
      <c r="H3139" s="28">
        <f>G3139*D3139</f>
        <v/>
      </c>
      <c r="I3139" s="30">
        <f>SUMIFS(MasterSheet!L:L, MasterSheet!B:B, A3139, MasterSheet!D:D, B3139, MasterSheet!H:H, C3139)</f>
        <v/>
      </c>
      <c r="J3139" s="30">
        <f>I3139*D3139</f>
        <v/>
      </c>
      <c r="K3139" s="23">
        <f>UPPER(VLOOKUP(C3139,MasterSheet!H:U,14,))</f>
        <v/>
      </c>
    </row>
    <row r="3140">
      <c r="A3140" s="23" t="inlineStr">
        <is>
          <t>O092325IN3313857G</t>
        </is>
      </c>
      <c r="B3140" s="32" t="n">
        <v>45937</v>
      </c>
      <c r="C3140" s="23" t="inlineStr">
        <is>
          <t>L-004435-00-0005</t>
        </is>
      </c>
      <c r="D3140" s="23">
        <f>_xlfn.XLOOKUP(C3140,MasterSheet!H:H,MasterSheet!F:F)</f>
        <v/>
      </c>
      <c r="E3140" s="24">
        <f>SUMIFS(MasterSheet!J:J, MasterSheet!B:B, A3140, MasterSheet!D:D, B3140, MasterSheet!H:H, C3140)</f>
        <v/>
      </c>
      <c r="F3140" s="24">
        <f>E3140*D3140</f>
        <v/>
      </c>
      <c r="G3140" s="28">
        <f>SUMIFS(MasterSheet!K:K, MasterSheet!B:B, A3140, MasterSheet!D:D, B3140, MasterSheet!H:H, C3140)</f>
        <v/>
      </c>
      <c r="H3140" s="28">
        <f>G3140*D3140</f>
        <v/>
      </c>
      <c r="I3140" s="30">
        <f>SUMIFS(MasterSheet!L:L, MasterSheet!B:B, A3140, MasterSheet!D:D, B3140, MasterSheet!H:H, C3140)</f>
        <v/>
      </c>
      <c r="J3140" s="30">
        <f>I3140*D3140</f>
        <v/>
      </c>
      <c r="K3140" s="23">
        <f>UPPER(VLOOKUP(C3140,MasterSheet!H:U,14,))</f>
        <v/>
      </c>
    </row>
    <row r="3141">
      <c r="A3141" s="23" t="inlineStr">
        <is>
          <t>O092325IN3313857G</t>
        </is>
      </c>
      <c r="B3141" s="32" t="n">
        <v>45937</v>
      </c>
      <c r="C3141" s="23" t="inlineStr">
        <is>
          <t>CTM-1192962</t>
        </is>
      </c>
      <c r="D3141" s="23">
        <f>_xlfn.XLOOKUP(C3141,MasterSheet!H:H,MasterSheet!F:F)</f>
        <v/>
      </c>
      <c r="E3141" s="24">
        <f>SUMIFS(MasterSheet!J:J, MasterSheet!B:B, A3141, MasterSheet!D:D, B3141, MasterSheet!H:H, C3141)</f>
        <v/>
      </c>
      <c r="F3141" s="24">
        <f>E3141*D3141</f>
        <v/>
      </c>
      <c r="G3141" s="28">
        <f>SUMIFS(MasterSheet!K:K, MasterSheet!B:B, A3141, MasterSheet!D:D, B3141, MasterSheet!H:H, C3141)</f>
        <v/>
      </c>
      <c r="H3141" s="28">
        <f>G3141*D3141</f>
        <v/>
      </c>
      <c r="I3141" s="30">
        <f>SUMIFS(MasterSheet!L:L, MasterSheet!B:B, A3141, MasterSheet!D:D, B3141, MasterSheet!H:H, C3141)</f>
        <v/>
      </c>
      <c r="J3141" s="30">
        <f>I3141*D3141</f>
        <v/>
      </c>
      <c r="K3141" s="23">
        <f>UPPER(VLOOKUP(C3141,MasterSheet!H:U,14,))</f>
        <v/>
      </c>
    </row>
    <row r="3142">
      <c r="A3142" s="23" t="inlineStr">
        <is>
          <t>O092325IN3313857G</t>
        </is>
      </c>
      <c r="B3142" s="32" t="n">
        <v>45937</v>
      </c>
      <c r="C3142" s="23" t="inlineStr">
        <is>
          <t>C-310681-01-0005</t>
        </is>
      </c>
      <c r="D3142" s="23">
        <f>_xlfn.XLOOKUP(C3142,MasterSheet!H:H,MasterSheet!F:F)</f>
        <v/>
      </c>
      <c r="E3142" s="24">
        <f>SUMIFS(MasterSheet!J:J, MasterSheet!B:B, A3142, MasterSheet!D:D, B3142, MasterSheet!H:H, C3142)</f>
        <v/>
      </c>
      <c r="F3142" s="24">
        <f>E3142*D3142</f>
        <v/>
      </c>
      <c r="G3142" s="28">
        <f>SUMIFS(MasterSheet!K:K, MasterSheet!B:B, A3142, MasterSheet!D:D, B3142, MasterSheet!H:H, C3142)</f>
        <v/>
      </c>
      <c r="H3142" s="28">
        <f>G3142*D3142</f>
        <v/>
      </c>
      <c r="I3142" s="30">
        <f>SUMIFS(MasterSheet!L:L, MasterSheet!B:B, A3142, MasterSheet!D:D, B3142, MasterSheet!H:H, C3142)</f>
        <v/>
      </c>
      <c r="J3142" s="30">
        <f>I3142*D3142</f>
        <v/>
      </c>
      <c r="K3142" s="23">
        <f>UPPER(VLOOKUP(C3142,MasterSheet!H:U,14,))</f>
        <v/>
      </c>
    </row>
    <row r="3143">
      <c r="A3143" s="23" t="inlineStr">
        <is>
          <t>O092325IN3313857G</t>
        </is>
      </c>
      <c r="B3143" s="32" t="n">
        <v>45937</v>
      </c>
      <c r="C3143" s="23" t="inlineStr">
        <is>
          <t>IH-310681-03-0005</t>
        </is>
      </c>
      <c r="D3143" s="23">
        <f>_xlfn.XLOOKUP(C3143,MasterSheet!H:H,MasterSheet!F:F)</f>
        <v/>
      </c>
      <c r="E3143" s="24">
        <f>SUMIFS(MasterSheet!J:J, MasterSheet!B:B, A3143, MasterSheet!D:D, B3143, MasterSheet!H:H, C3143)</f>
        <v/>
      </c>
      <c r="F3143" s="24">
        <f>E3143*D3143</f>
        <v/>
      </c>
      <c r="G3143" s="28">
        <f>SUMIFS(MasterSheet!K:K, MasterSheet!B:B, A3143, MasterSheet!D:D, B3143, MasterSheet!H:H, C3143)</f>
        <v/>
      </c>
      <c r="H3143" s="28">
        <f>G3143*D3143</f>
        <v/>
      </c>
      <c r="I3143" s="30">
        <f>SUMIFS(MasterSheet!L:L, MasterSheet!B:B, A3143, MasterSheet!D:D, B3143, MasterSheet!H:H, C3143)</f>
        <v/>
      </c>
      <c r="J3143" s="30">
        <f>I3143*D3143</f>
        <v/>
      </c>
      <c r="K3143" s="23">
        <f>UPPER(VLOOKUP(C3143,MasterSheet!H:U,14,))</f>
        <v/>
      </c>
    </row>
    <row r="3144">
      <c r="A3144" s="23" t="inlineStr">
        <is>
          <t>O092325IN3313857G</t>
        </is>
      </c>
      <c r="B3144" s="32" t="n">
        <v>45937</v>
      </c>
      <c r="C3144" s="23" t="inlineStr">
        <is>
          <t>C-311140-00-0005</t>
        </is>
      </c>
      <c r="D3144" s="23">
        <f>_xlfn.XLOOKUP(C3144,MasterSheet!H:H,MasterSheet!F:F)</f>
        <v/>
      </c>
      <c r="E3144" s="24">
        <f>SUMIFS(MasterSheet!J:J, MasterSheet!B:B, A3144, MasterSheet!D:D, B3144, MasterSheet!H:H, C3144)</f>
        <v/>
      </c>
      <c r="F3144" s="24">
        <f>E3144*D3144</f>
        <v/>
      </c>
      <c r="G3144" s="28">
        <f>SUMIFS(MasterSheet!K:K, MasterSheet!B:B, A3144, MasterSheet!D:D, B3144, MasterSheet!H:H, C3144)</f>
        <v/>
      </c>
      <c r="H3144" s="28">
        <f>G3144*D3144</f>
        <v/>
      </c>
      <c r="I3144" s="30">
        <f>SUMIFS(MasterSheet!L:L, MasterSheet!B:B, A3144, MasterSheet!D:D, B3144, MasterSheet!H:H, C3144)</f>
        <v/>
      </c>
      <c r="J3144" s="30">
        <f>I3144*D3144</f>
        <v/>
      </c>
      <c r="K3144" s="23">
        <f>UPPER(VLOOKUP(C3144,MasterSheet!H:U,14,))</f>
        <v/>
      </c>
    </row>
    <row r="3145">
      <c r="A3145" s="23" t="inlineStr">
        <is>
          <t>O092325IN3313857G</t>
        </is>
      </c>
      <c r="B3145" s="32" t="n">
        <v>45937</v>
      </c>
      <c r="C3145" s="23" t="inlineStr">
        <is>
          <t>IN-001005-01-05</t>
        </is>
      </c>
      <c r="D3145" s="23">
        <f>_xlfn.XLOOKUP(C3145,MasterSheet!H:H,MasterSheet!F:F)</f>
        <v/>
      </c>
      <c r="E3145" s="24">
        <f>SUMIFS(MasterSheet!J:J, MasterSheet!B:B, A3145, MasterSheet!D:D, B3145, MasterSheet!H:H, C3145)</f>
        <v/>
      </c>
      <c r="F3145" s="24">
        <f>E3145*D3145</f>
        <v/>
      </c>
      <c r="G3145" s="28">
        <f>SUMIFS(MasterSheet!K:K, MasterSheet!B:B, A3145, MasterSheet!D:D, B3145, MasterSheet!H:H, C3145)</f>
        <v/>
      </c>
      <c r="H3145" s="28">
        <f>G3145*D3145</f>
        <v/>
      </c>
      <c r="I3145" s="30">
        <f>SUMIFS(MasterSheet!L:L, MasterSheet!B:B, A3145, MasterSheet!D:D, B3145, MasterSheet!H:H, C3145)</f>
        <v/>
      </c>
      <c r="J3145" s="30">
        <f>I3145*D3145</f>
        <v/>
      </c>
      <c r="K3145" s="23">
        <f>UPPER(VLOOKUP(C3145,MasterSheet!H:U,14,))</f>
        <v/>
      </c>
    </row>
    <row r="3146">
      <c r="A3146" s="23" t="inlineStr">
        <is>
          <t>O092325IN3313857G</t>
        </is>
      </c>
      <c r="B3146" s="32" t="n">
        <v>45937</v>
      </c>
      <c r="C3146" s="23" t="inlineStr">
        <is>
          <t>IH-300512-08-0005</t>
        </is>
      </c>
      <c r="D3146" s="23">
        <f>_xlfn.XLOOKUP(C3146,MasterSheet!H:H,MasterSheet!F:F)</f>
        <v/>
      </c>
      <c r="E3146" s="24">
        <f>SUMIFS(MasterSheet!J:J, MasterSheet!B:B, A3146, MasterSheet!D:D, B3146, MasterSheet!H:H, C3146)</f>
        <v/>
      </c>
      <c r="F3146" s="24">
        <f>E3146*D3146</f>
        <v/>
      </c>
      <c r="G3146" s="28">
        <f>SUMIFS(MasterSheet!K:K, MasterSheet!B:B, A3146, MasterSheet!D:D, B3146, MasterSheet!H:H, C3146)</f>
        <v/>
      </c>
      <c r="H3146" s="28">
        <f>G3146*D3146</f>
        <v/>
      </c>
      <c r="I3146" s="30">
        <f>SUMIFS(MasterSheet!L:L, MasterSheet!B:B, A3146, MasterSheet!D:D, B3146, MasterSheet!H:H, C3146)</f>
        <v/>
      </c>
      <c r="J3146" s="30">
        <f>I3146*D3146</f>
        <v/>
      </c>
      <c r="K3146" s="23">
        <f>UPPER(VLOOKUP(C3146,MasterSheet!H:U,14,))</f>
        <v/>
      </c>
    </row>
    <row r="3147">
      <c r="A3147" s="23" t="inlineStr">
        <is>
          <t>O092325IN3313857G</t>
        </is>
      </c>
      <c r="B3147" s="32" t="n">
        <v>45937</v>
      </c>
      <c r="C3147" s="23" t="inlineStr">
        <is>
          <t>IH-300625-07-0005</t>
        </is>
      </c>
      <c r="D3147" s="23">
        <f>_xlfn.XLOOKUP(C3147,MasterSheet!H:H,MasterSheet!F:F)</f>
        <v/>
      </c>
      <c r="E3147" s="24">
        <f>SUMIFS(MasterSheet!J:J, MasterSheet!B:B, A3147, MasterSheet!D:D, B3147, MasterSheet!H:H, C3147)</f>
        <v/>
      </c>
      <c r="F3147" s="24">
        <f>E3147*D3147</f>
        <v/>
      </c>
      <c r="G3147" s="28">
        <f>SUMIFS(MasterSheet!K:K, MasterSheet!B:B, A3147, MasterSheet!D:D, B3147, MasterSheet!H:H, C3147)</f>
        <v/>
      </c>
      <c r="H3147" s="28">
        <f>G3147*D3147</f>
        <v/>
      </c>
      <c r="I3147" s="30">
        <f>SUMIFS(MasterSheet!L:L, MasterSheet!B:B, A3147, MasterSheet!D:D, B3147, MasterSheet!H:H, C3147)</f>
        <v/>
      </c>
      <c r="J3147" s="30">
        <f>I3147*D3147</f>
        <v/>
      </c>
      <c r="K3147" s="23">
        <f>UPPER(VLOOKUP(C3147,MasterSheet!H:U,14,))</f>
        <v/>
      </c>
    </row>
    <row r="3148">
      <c r="A3148" s="23" t="inlineStr">
        <is>
          <t>O092325IN3313857G</t>
        </is>
      </c>
      <c r="B3148" s="32" t="n">
        <v>45937</v>
      </c>
      <c r="C3148" s="23" t="inlineStr">
        <is>
          <t>IH-300650-08-0005</t>
        </is>
      </c>
      <c r="D3148" s="23">
        <f>_xlfn.XLOOKUP(C3148,MasterSheet!H:H,MasterSheet!F:F)</f>
        <v/>
      </c>
      <c r="E3148" s="24">
        <f>SUMIFS(MasterSheet!J:J, MasterSheet!B:B, A3148, MasterSheet!D:D, B3148, MasterSheet!H:H, C3148)</f>
        <v/>
      </c>
      <c r="F3148" s="24">
        <f>E3148*D3148</f>
        <v/>
      </c>
      <c r="G3148" s="28">
        <f>SUMIFS(MasterSheet!K:K, MasterSheet!B:B, A3148, MasterSheet!D:D, B3148, MasterSheet!H:H, C3148)</f>
        <v/>
      </c>
      <c r="H3148" s="28">
        <f>G3148*D3148</f>
        <v/>
      </c>
      <c r="I3148" s="30">
        <f>SUMIFS(MasterSheet!L:L, MasterSheet!B:B, A3148, MasterSheet!D:D, B3148, MasterSheet!H:H, C3148)</f>
        <v/>
      </c>
      <c r="J3148" s="30">
        <f>I3148*D3148</f>
        <v/>
      </c>
      <c r="K3148" s="23">
        <f>UPPER(VLOOKUP(C3148,MasterSheet!H:U,14,))</f>
        <v/>
      </c>
    </row>
    <row r="3149">
      <c r="A3149" s="23" t="inlineStr">
        <is>
          <t>O092325IN3313857G</t>
        </is>
      </c>
      <c r="B3149" s="32" t="n">
        <v>45937</v>
      </c>
      <c r="C3149" s="23" t="inlineStr">
        <is>
          <t>C-300643-03-0005</t>
        </is>
      </c>
      <c r="D3149" s="23">
        <f>_xlfn.XLOOKUP(C3149,MasterSheet!H:H,MasterSheet!F:F)</f>
        <v/>
      </c>
      <c r="E3149" s="24">
        <f>SUMIFS(MasterSheet!J:J, MasterSheet!B:B, A3149, MasterSheet!D:D, B3149, MasterSheet!H:H, C3149)</f>
        <v/>
      </c>
      <c r="F3149" s="24">
        <f>E3149*D3149</f>
        <v/>
      </c>
      <c r="G3149" s="28">
        <f>SUMIFS(MasterSheet!K:K, MasterSheet!B:B, A3149, MasterSheet!D:D, B3149, MasterSheet!H:H, C3149)</f>
        <v/>
      </c>
      <c r="H3149" s="28">
        <f>G3149*D3149</f>
        <v/>
      </c>
      <c r="I3149" s="30">
        <f>SUMIFS(MasterSheet!L:L, MasterSheet!B:B, A3149, MasterSheet!D:D, B3149, MasterSheet!H:H, C3149)</f>
        <v/>
      </c>
      <c r="J3149" s="30">
        <f>I3149*D3149</f>
        <v/>
      </c>
      <c r="K3149" s="23">
        <f>UPPER(VLOOKUP(C3149,MasterSheet!H:U,14,))</f>
        <v/>
      </c>
    </row>
    <row r="3150">
      <c r="A3150" s="23" t="inlineStr">
        <is>
          <t>O092325IN3313857G</t>
        </is>
      </c>
      <c r="B3150" s="32" t="n">
        <v>45937</v>
      </c>
      <c r="C3150" s="23" t="inlineStr">
        <is>
          <t>L-009922-00-0005</t>
        </is>
      </c>
      <c r="D3150" s="23">
        <f>_xlfn.XLOOKUP(C3150,MasterSheet!H:H,MasterSheet!F:F)</f>
        <v/>
      </c>
      <c r="E3150" s="24">
        <f>SUMIFS(MasterSheet!J:J, MasterSheet!B:B, A3150, MasterSheet!D:D, B3150, MasterSheet!H:H, C3150)</f>
        <v/>
      </c>
      <c r="F3150" s="24">
        <f>E3150*D3150</f>
        <v/>
      </c>
      <c r="G3150" s="28">
        <f>SUMIFS(MasterSheet!K:K, MasterSheet!B:B, A3150, MasterSheet!D:D, B3150, MasterSheet!H:H, C3150)</f>
        <v/>
      </c>
      <c r="H3150" s="28">
        <f>G3150*D3150</f>
        <v/>
      </c>
      <c r="I3150" s="30">
        <f>SUMIFS(MasterSheet!L:L, MasterSheet!B:B, A3150, MasterSheet!D:D, B3150, MasterSheet!H:H, C3150)</f>
        <v/>
      </c>
      <c r="J3150" s="30">
        <f>I3150*D3150</f>
        <v/>
      </c>
      <c r="K3150" s="23">
        <f>UPPER(VLOOKUP(C3150,MasterSheet!H:U,14,))</f>
        <v/>
      </c>
    </row>
    <row r="3151">
      <c r="A3151" s="23" t="inlineStr">
        <is>
          <t>O092325IN3313857G</t>
        </is>
      </c>
      <c r="B3151" s="32" t="n">
        <v>45937</v>
      </c>
      <c r="C3151" s="23" t="inlineStr">
        <is>
          <t>L-009454-01-0005</t>
        </is>
      </c>
      <c r="D3151" s="23">
        <f>_xlfn.XLOOKUP(C3151,MasterSheet!H:H,MasterSheet!F:F)</f>
        <v/>
      </c>
      <c r="E3151" s="24">
        <f>SUMIFS(MasterSheet!J:J, MasterSheet!B:B, A3151, MasterSheet!D:D, B3151, MasterSheet!H:H, C3151)</f>
        <v/>
      </c>
      <c r="F3151" s="24">
        <f>E3151*D3151</f>
        <v/>
      </c>
      <c r="G3151" s="28">
        <f>SUMIFS(MasterSheet!K:K, MasterSheet!B:B, A3151, MasterSheet!D:D, B3151, MasterSheet!H:H, C3151)</f>
        <v/>
      </c>
      <c r="H3151" s="28">
        <f>G3151*D3151</f>
        <v/>
      </c>
      <c r="I3151" s="30">
        <f>SUMIFS(MasterSheet!L:L, MasterSheet!B:B, A3151, MasterSheet!D:D, B3151, MasterSheet!H:H, C3151)</f>
        <v/>
      </c>
      <c r="J3151" s="30">
        <f>I3151*D3151</f>
        <v/>
      </c>
      <c r="K3151" s="23">
        <f>UPPER(VLOOKUP(C3151,MasterSheet!H:U,14,))</f>
        <v/>
      </c>
    </row>
    <row r="3152">
      <c r="A3152" s="23" t="inlineStr">
        <is>
          <t>O092325IN3313857G</t>
        </is>
      </c>
      <c r="B3152" s="32" t="n">
        <v>45937</v>
      </c>
      <c r="C3152" s="23" t="inlineStr">
        <is>
          <t>IH-300632-05-0005</t>
        </is>
      </c>
      <c r="D3152" s="23">
        <f>_xlfn.XLOOKUP(C3152,MasterSheet!H:H,MasterSheet!F:F)</f>
        <v/>
      </c>
      <c r="E3152" s="24">
        <f>SUMIFS(MasterSheet!J:J, MasterSheet!B:B, A3152, MasterSheet!D:D, B3152, MasterSheet!H:H, C3152)</f>
        <v/>
      </c>
      <c r="F3152" s="24">
        <f>E3152*D3152</f>
        <v/>
      </c>
      <c r="G3152" s="28">
        <f>SUMIFS(MasterSheet!K:K, MasterSheet!B:B, A3152, MasterSheet!D:D, B3152, MasterSheet!H:H, C3152)</f>
        <v/>
      </c>
      <c r="H3152" s="28">
        <f>G3152*D3152</f>
        <v/>
      </c>
      <c r="I3152" s="30">
        <f>SUMIFS(MasterSheet!L:L, MasterSheet!B:B, A3152, MasterSheet!D:D, B3152, MasterSheet!H:H, C3152)</f>
        <v/>
      </c>
      <c r="J3152" s="30">
        <f>I3152*D3152</f>
        <v/>
      </c>
      <c r="K3152" s="23">
        <f>UPPER(VLOOKUP(C3152,MasterSheet!H:U,14,))</f>
        <v/>
      </c>
    </row>
    <row r="3153">
      <c r="A3153" s="23" t="inlineStr">
        <is>
          <t>INV77413/25-26</t>
        </is>
      </c>
      <c r="B3153" s="32" t="n">
        <v>45937</v>
      </c>
      <c r="C3153" s="23" t="inlineStr">
        <is>
          <t>50510-2</t>
        </is>
      </c>
      <c r="D3153" s="23">
        <f>_xlfn.XLOOKUP(C3153,MasterSheet!H:H,MasterSheet!F:F)</f>
        <v/>
      </c>
      <c r="E3153" s="24">
        <f>SUMIFS(MasterSheet!J:J, MasterSheet!B:B, A3153, MasterSheet!D:D, B3153, MasterSheet!H:H, C3153)</f>
        <v/>
      </c>
      <c r="F3153" s="24">
        <f>E3153*D3153</f>
        <v/>
      </c>
      <c r="G3153" s="28">
        <f>SUMIFS(MasterSheet!K:K, MasterSheet!B:B, A3153, MasterSheet!D:D, B3153, MasterSheet!H:H, C3153)</f>
        <v/>
      </c>
      <c r="H3153" s="28">
        <f>G3153*D3153</f>
        <v/>
      </c>
      <c r="I3153" s="30">
        <f>SUMIFS(MasterSheet!L:L, MasterSheet!B:B, A3153, MasterSheet!D:D, B3153, MasterSheet!H:H, C3153)</f>
        <v/>
      </c>
      <c r="J3153" s="30">
        <f>I3153*D3153</f>
        <v/>
      </c>
      <c r="K3153" s="23">
        <f>UPPER(VLOOKUP(C3153,MasterSheet!H:U,14,))</f>
        <v/>
      </c>
    </row>
    <row r="3154">
      <c r="A3154" s="23" t="inlineStr">
        <is>
          <t>O092325IN3313857G</t>
        </is>
      </c>
      <c r="B3154" s="32" t="n">
        <v>45937</v>
      </c>
      <c r="C3154" s="23" t="inlineStr">
        <is>
          <t>L-006656-03-0005</t>
        </is>
      </c>
      <c r="D3154" s="23">
        <f>_xlfn.XLOOKUP(C3154,MasterSheet!H:H,MasterSheet!F:F)</f>
        <v/>
      </c>
      <c r="E3154" s="24">
        <f>SUMIFS(MasterSheet!J:J, MasterSheet!B:B, A3154, MasterSheet!D:D, B3154, MasterSheet!H:H, C3154)</f>
        <v/>
      </c>
      <c r="F3154" s="24">
        <f>E3154*D3154</f>
        <v/>
      </c>
      <c r="G3154" s="28">
        <f>SUMIFS(MasterSheet!K:K, MasterSheet!B:B, A3154, MasterSheet!D:D, B3154, MasterSheet!H:H, C3154)</f>
        <v/>
      </c>
      <c r="H3154" s="28">
        <f>G3154*D3154</f>
        <v/>
      </c>
      <c r="I3154" s="30">
        <f>SUMIFS(MasterSheet!L:L, MasterSheet!B:B, A3154, MasterSheet!D:D, B3154, MasterSheet!H:H, C3154)</f>
        <v/>
      </c>
      <c r="J3154" s="30">
        <f>I3154*D3154</f>
        <v/>
      </c>
      <c r="K3154" s="23">
        <f>UPPER(VLOOKUP(C3154,MasterSheet!H:U,14,))</f>
        <v/>
      </c>
    </row>
    <row r="3155">
      <c r="A3155" s="23" t="inlineStr">
        <is>
          <t>O092325IN3313857G</t>
        </is>
      </c>
      <c r="B3155" s="32" t="n">
        <v>45937</v>
      </c>
      <c r="C3155" s="23" t="inlineStr">
        <is>
          <t>V3SH11252-228203260</t>
        </is>
      </c>
      <c r="D3155" s="23">
        <f>_xlfn.XLOOKUP(C3155,MasterSheet!H:H,MasterSheet!F:F)</f>
        <v/>
      </c>
      <c r="E3155" s="24">
        <f>SUMIFS(MasterSheet!J:J, MasterSheet!B:B, A3155, MasterSheet!D:D, B3155, MasterSheet!H:H, C3155)</f>
        <v/>
      </c>
      <c r="F3155" s="24">
        <f>E3155*D3155</f>
        <v/>
      </c>
      <c r="G3155" s="28">
        <f>SUMIFS(MasterSheet!K:K, MasterSheet!B:B, A3155, MasterSheet!D:D, B3155, MasterSheet!H:H, C3155)</f>
        <v/>
      </c>
      <c r="H3155" s="28">
        <f>G3155*D3155</f>
        <v/>
      </c>
      <c r="I3155" s="30">
        <f>SUMIFS(MasterSheet!L:L, MasterSheet!B:B, A3155, MasterSheet!D:D, B3155, MasterSheet!H:H, C3155)</f>
        <v/>
      </c>
      <c r="J3155" s="30">
        <f>I3155*D3155</f>
        <v/>
      </c>
      <c r="K3155" s="23">
        <f>UPPER(VLOOKUP(C3155,MasterSheet!H:U,14,))</f>
        <v/>
      </c>
    </row>
    <row r="3156">
      <c r="A3156" s="23" t="inlineStr">
        <is>
          <t>O092325IN3313857G</t>
        </is>
      </c>
      <c r="B3156" s="32" t="n">
        <v>45937</v>
      </c>
      <c r="C3156" s="23" t="inlineStr">
        <is>
          <t>RHS3979-201736467</t>
        </is>
      </c>
      <c r="D3156" s="23">
        <f>_xlfn.XLOOKUP(C3156,MasterSheet!H:H,MasterSheet!F:F)</f>
        <v/>
      </c>
      <c r="E3156" s="24">
        <f>SUMIFS(MasterSheet!J:J, MasterSheet!B:B, A3156, MasterSheet!D:D, B3156, MasterSheet!H:H, C3156)</f>
        <v/>
      </c>
      <c r="F3156" s="24">
        <f>E3156*D3156</f>
        <v/>
      </c>
      <c r="G3156" s="28">
        <f>SUMIFS(MasterSheet!K:K, MasterSheet!B:B, A3156, MasterSheet!D:D, B3156, MasterSheet!H:H, C3156)</f>
        <v/>
      </c>
      <c r="H3156" s="28">
        <f>G3156*D3156</f>
        <v/>
      </c>
      <c r="I3156" s="30">
        <f>SUMIFS(MasterSheet!L:L, MasterSheet!B:B, A3156, MasterSheet!D:D, B3156, MasterSheet!H:H, C3156)</f>
        <v/>
      </c>
      <c r="J3156" s="30">
        <f>I3156*D3156</f>
        <v/>
      </c>
      <c r="K3156" s="23">
        <f>UPPER(VLOOKUP(C3156,MasterSheet!H:U,14,))</f>
        <v/>
      </c>
    </row>
    <row r="3157">
      <c r="A3157" s="23" t="inlineStr">
        <is>
          <t>O092325IN3313857G</t>
        </is>
      </c>
      <c r="B3157" s="32" t="n">
        <v>45937</v>
      </c>
      <c r="C3157" s="23" t="inlineStr">
        <is>
          <t>RHS3979-201739694</t>
        </is>
      </c>
      <c r="D3157" s="23">
        <f>_xlfn.XLOOKUP(C3157,MasterSheet!H:H,MasterSheet!F:F)</f>
        <v/>
      </c>
      <c r="E3157" s="24">
        <f>SUMIFS(MasterSheet!J:J, MasterSheet!B:B, A3157, MasterSheet!D:D, B3157, MasterSheet!H:H, C3157)</f>
        <v/>
      </c>
      <c r="F3157" s="24">
        <f>E3157*D3157</f>
        <v/>
      </c>
      <c r="G3157" s="28">
        <f>SUMIFS(MasterSheet!K:K, MasterSheet!B:B, A3157, MasterSheet!D:D, B3157, MasterSheet!H:H, C3157)</f>
        <v/>
      </c>
      <c r="H3157" s="28">
        <f>G3157*D3157</f>
        <v/>
      </c>
      <c r="I3157" s="30">
        <f>SUMIFS(MasterSheet!L:L, MasterSheet!B:B, A3157, MasterSheet!D:D, B3157, MasterSheet!H:H, C3157)</f>
        <v/>
      </c>
      <c r="J3157" s="30">
        <f>I3157*D3157</f>
        <v/>
      </c>
      <c r="K3157" s="23">
        <f>UPPER(VLOOKUP(C3157,MasterSheet!H:U,14,))</f>
        <v/>
      </c>
    </row>
    <row r="3158">
      <c r="A3158" s="23" t="inlineStr">
        <is>
          <t>O092325IN3313857G</t>
        </is>
      </c>
      <c r="B3158" s="32" t="n">
        <v>45937</v>
      </c>
      <c r="C3158" s="23" t="inlineStr">
        <is>
          <t>RMM4534-EG104086</t>
        </is>
      </c>
      <c r="D3158" s="23">
        <f>_xlfn.XLOOKUP(C3158,MasterSheet!H:H,MasterSheet!F:F)</f>
        <v/>
      </c>
      <c r="E3158" s="24">
        <f>SUMIFS(MasterSheet!J:J, MasterSheet!B:B, A3158, MasterSheet!D:D, B3158, MasterSheet!H:H, C3158)</f>
        <v/>
      </c>
      <c r="F3158" s="24">
        <f>E3158*D3158</f>
        <v/>
      </c>
      <c r="G3158" s="28">
        <f>SUMIFS(MasterSheet!K:K, MasterSheet!B:B, A3158, MasterSheet!D:D, B3158, MasterSheet!H:H, C3158)</f>
        <v/>
      </c>
      <c r="H3158" s="28">
        <f>G3158*D3158</f>
        <v/>
      </c>
      <c r="I3158" s="30">
        <f>SUMIFS(MasterSheet!L:L, MasterSheet!B:B, A3158, MasterSheet!D:D, B3158, MasterSheet!H:H, C3158)</f>
        <v/>
      </c>
      <c r="J3158" s="30">
        <f>I3158*D3158</f>
        <v/>
      </c>
      <c r="K3158" s="23">
        <f>UPPER(VLOOKUP(C3158,MasterSheet!H:U,14,))</f>
        <v/>
      </c>
    </row>
    <row r="3159">
      <c r="A3159" s="23" t="inlineStr">
        <is>
          <t>O092325IN3313857G</t>
        </is>
      </c>
      <c r="B3159" s="32" t="n">
        <v>45937</v>
      </c>
      <c r="C3159" s="23" t="inlineStr">
        <is>
          <t>RHS4531-EG57381</t>
        </is>
      </c>
      <c r="D3159" s="23">
        <f>_xlfn.XLOOKUP(C3159,MasterSheet!H:H,MasterSheet!F:F)</f>
        <v/>
      </c>
      <c r="E3159" s="24">
        <f>SUMIFS(MasterSheet!J:J, MasterSheet!B:B, A3159, MasterSheet!D:D, B3159, MasterSheet!H:H, C3159)</f>
        <v/>
      </c>
      <c r="F3159" s="24">
        <f>E3159*D3159</f>
        <v/>
      </c>
      <c r="G3159" s="28">
        <f>SUMIFS(MasterSheet!K:K, MasterSheet!B:B, A3159, MasterSheet!D:D, B3159, MasterSheet!H:H, C3159)</f>
        <v/>
      </c>
      <c r="H3159" s="28">
        <f>G3159*D3159</f>
        <v/>
      </c>
      <c r="I3159" s="30">
        <f>SUMIFS(MasterSheet!L:L, MasterSheet!B:B, A3159, MasterSheet!D:D, B3159, MasterSheet!H:H, C3159)</f>
        <v/>
      </c>
      <c r="J3159" s="30">
        <f>I3159*D3159</f>
        <v/>
      </c>
      <c r="K3159" s="23">
        <f>UPPER(VLOOKUP(C3159,MasterSheet!H:U,14,))</f>
        <v/>
      </c>
    </row>
    <row r="3160">
      <c r="A3160" s="25" t="inlineStr">
        <is>
          <t>O092325IN3313857G</t>
        </is>
      </c>
      <c r="B3160" s="33" t="n">
        <v>45937</v>
      </c>
      <c r="C3160" s="25" t="inlineStr">
        <is>
          <t>B-002000-UB-100</t>
        </is>
      </c>
    </row>
    <row r="3161">
      <c r="A3161" s="25" t="inlineStr">
        <is>
          <t>O092325IN3313857G</t>
        </is>
      </c>
      <c r="B3161" s="33" t="n">
        <v>45937</v>
      </c>
      <c r="C3161" s="25" t="inlineStr">
        <is>
          <t>T-2001-02</t>
        </is>
      </c>
    </row>
    <row r="3162">
      <c r="A3162" s="25" t="inlineStr">
        <is>
          <t>O092325IN3313857G</t>
        </is>
      </c>
      <c r="B3162" s="33" t="n">
        <v>45937</v>
      </c>
      <c r="C3162" s="25" t="inlineStr">
        <is>
          <t>T-2001-03</t>
        </is>
      </c>
    </row>
    <row r="3163">
      <c r="A3163" s="25" t="inlineStr">
        <is>
          <t>INV77413/25-26</t>
        </is>
      </c>
      <c r="B3163" s="33" t="n">
        <v>45937</v>
      </c>
      <c r="C3163" s="25" t="n">
        <v>50516</v>
      </c>
    </row>
    <row r="3164">
      <c r="A3164" s="25" t="inlineStr">
        <is>
          <t>INV77413/25-26</t>
        </is>
      </c>
      <c r="B3164" s="33" t="n">
        <v>45937</v>
      </c>
      <c r="C3164" s="25" t="inlineStr">
        <is>
          <t>50416-2</t>
        </is>
      </c>
    </row>
    <row r="3165">
      <c r="A3165" s="25" t="inlineStr">
        <is>
          <t>INV77413/25-26</t>
        </is>
      </c>
      <c r="B3165" s="33" t="n">
        <v>45937</v>
      </c>
      <c r="C3165" s="25" t="n">
        <v>79315</v>
      </c>
    </row>
    <row r="3166">
      <c r="A3166" s="25" t="inlineStr">
        <is>
          <t>INV77413/25-26</t>
        </is>
      </c>
      <c r="B3166" s="33" t="n">
        <v>45937</v>
      </c>
      <c r="C3166" s="25" t="n">
        <v>79282</v>
      </c>
    </row>
    <row r="3167">
      <c r="A3167" s="25" t="inlineStr">
        <is>
          <t>EED118206</t>
        </is>
      </c>
      <c r="B3167" s="33" t="n">
        <v>45890</v>
      </c>
      <c r="C3167" s="25" t="n">
        <v>421601</v>
      </c>
    </row>
    <row r="3168">
      <c r="A3168" s="25" t="inlineStr">
        <is>
          <t>EED119537</t>
        </is>
      </c>
      <c r="B3168" s="33" t="n">
        <v>45936</v>
      </c>
      <c r="C3168" s="25" t="n">
        <v>313238</v>
      </c>
    </row>
    <row r="3169">
      <c r="A3169" s="25" t="inlineStr">
        <is>
          <t>EED119537</t>
        </is>
      </c>
      <c r="B3169" s="33" t="n">
        <v>45936</v>
      </c>
      <c r="C3169" s="25" t="n">
        <v>337238</v>
      </c>
    </row>
    <row r="3170">
      <c r="A3170" s="25" t="inlineStr">
        <is>
          <t>EED119537</t>
        </is>
      </c>
      <c r="B3170" s="33" t="n">
        <v>45936</v>
      </c>
      <c r="C3170" s="25" t="n">
        <v>306026</v>
      </c>
    </row>
    <row r="3171">
      <c r="A3171" s="25" t="inlineStr">
        <is>
          <t>EED119537</t>
        </is>
      </c>
      <c r="B3171" s="33" t="n">
        <v>45936</v>
      </c>
      <c r="C3171" s="25" t="n">
        <v>318340</v>
      </c>
    </row>
    <row r="3172">
      <c r="A3172" s="25" t="inlineStr">
        <is>
          <t>INV77413/25-26</t>
        </is>
      </c>
      <c r="B3172" s="33" t="n">
        <v>45937</v>
      </c>
      <c r="C3172" s="25" t="n">
        <v>50202</v>
      </c>
    </row>
    <row r="3173">
      <c r="A3173" s="25" t="inlineStr">
        <is>
          <t>INV77413/25-26</t>
        </is>
      </c>
      <c r="B3173" s="33" t="n">
        <v>45937</v>
      </c>
      <c r="C3173" s="25" t="inlineStr">
        <is>
          <t>50201-ACC2</t>
        </is>
      </c>
    </row>
    <row r="3174">
      <c r="A3174" s="25" t="inlineStr">
        <is>
          <t>EED119711</t>
        </is>
      </c>
      <c r="B3174" s="33" t="n">
        <v>45938</v>
      </c>
      <c r="C3174" s="25" t="n">
        <v>100204</v>
      </c>
    </row>
    <row r="3175">
      <c r="A3175" s="25" t="inlineStr">
        <is>
          <t>EED119711</t>
        </is>
      </c>
      <c r="B3175" s="33" t="n">
        <v>45938</v>
      </c>
      <c r="C3175" s="25" t="n">
        <v>100216</v>
      </c>
    </row>
    <row r="3176">
      <c r="A3176" s="25" t="inlineStr">
        <is>
          <t>EED119711</t>
        </is>
      </c>
      <c r="B3176" s="33" t="n">
        <v>45938</v>
      </c>
      <c r="C3176" s="25" t="n">
        <v>100222</v>
      </c>
    </row>
    <row r="3177">
      <c r="A3177" s="25" t="inlineStr">
        <is>
          <t>EED119711</t>
        </is>
      </c>
      <c r="B3177" s="33" t="n">
        <v>45938</v>
      </c>
      <c r="C3177" s="25" t="n">
        <v>100732</v>
      </c>
    </row>
    <row r="3178">
      <c r="A3178" s="25" t="inlineStr">
        <is>
          <t>EED119711</t>
        </is>
      </c>
      <c r="B3178" s="33" t="n">
        <v>45938</v>
      </c>
      <c r="C3178" s="25" t="n">
        <v>101205</v>
      </c>
    </row>
    <row r="3179">
      <c r="A3179" s="25" t="inlineStr">
        <is>
          <t>EED119711</t>
        </is>
      </c>
      <c r="B3179" s="33" t="n">
        <v>45938</v>
      </c>
      <c r="C3179" s="25" t="n">
        <v>101206</v>
      </c>
    </row>
    <row r="3180">
      <c r="A3180" s="25" t="inlineStr">
        <is>
          <t>EED119711</t>
        </is>
      </c>
      <c r="B3180" s="33" t="n">
        <v>45938</v>
      </c>
      <c r="C3180" s="25" t="n">
        <v>101222</v>
      </c>
    </row>
    <row r="3181">
      <c r="A3181" s="25" t="inlineStr">
        <is>
          <t>EED119711</t>
        </is>
      </c>
      <c r="B3181" s="33" t="n">
        <v>45938</v>
      </c>
      <c r="C3181" s="25" t="n">
        <v>102711</v>
      </c>
    </row>
    <row r="3182">
      <c r="A3182" s="25" t="inlineStr">
        <is>
          <t>EED119711</t>
        </is>
      </c>
      <c r="B3182" s="33" t="n">
        <v>45938</v>
      </c>
      <c r="C3182" s="25" t="n">
        <v>103116</v>
      </c>
    </row>
    <row r="3183">
      <c r="A3183" s="25" t="inlineStr">
        <is>
          <t>EED119711</t>
        </is>
      </c>
      <c r="B3183" s="33" t="n">
        <v>45938</v>
      </c>
      <c r="C3183" s="25" t="n">
        <v>103134</v>
      </c>
    </row>
    <row r="3184">
      <c r="A3184" s="25" t="inlineStr">
        <is>
          <t>EED119711</t>
        </is>
      </c>
      <c r="B3184" s="33" t="n">
        <v>45938</v>
      </c>
      <c r="C3184" s="25" t="n">
        <v>104732</v>
      </c>
    </row>
    <row r="3185">
      <c r="A3185" s="25" t="inlineStr">
        <is>
          <t>EED119711</t>
        </is>
      </c>
      <c r="B3185" s="33" t="n">
        <v>45938</v>
      </c>
      <c r="C3185" s="25" t="n">
        <v>104733</v>
      </c>
    </row>
    <row r="3186">
      <c r="A3186" s="25" t="inlineStr">
        <is>
          <t>EED119711</t>
        </is>
      </c>
      <c r="B3186" s="33" t="n">
        <v>45938</v>
      </c>
      <c r="C3186" s="25" t="n">
        <v>105012</v>
      </c>
    </row>
    <row r="3187">
      <c r="A3187" s="25" t="inlineStr">
        <is>
          <t>EED119711</t>
        </is>
      </c>
      <c r="B3187" s="33" t="n">
        <v>45938</v>
      </c>
      <c r="C3187" s="25" t="n">
        <v>105841</v>
      </c>
    </row>
    <row r="3188">
      <c r="A3188" s="25" t="inlineStr">
        <is>
          <t>EED119711</t>
        </is>
      </c>
      <c r="B3188" s="33" t="n">
        <v>45938</v>
      </c>
      <c r="C3188" s="25" t="n">
        <v>107622</v>
      </c>
    </row>
    <row r="3189">
      <c r="A3189" s="25" t="inlineStr">
        <is>
          <t>EED119711</t>
        </is>
      </c>
      <c r="B3189" s="33" t="n">
        <v>45938</v>
      </c>
      <c r="C3189" s="25" t="n">
        <v>108408</v>
      </c>
    </row>
    <row r="3190">
      <c r="A3190" s="25" t="inlineStr">
        <is>
          <t>EED119711</t>
        </is>
      </c>
      <c r="B3190" s="33" t="n">
        <v>45938</v>
      </c>
      <c r="C3190" s="25" t="n">
        <v>112503</v>
      </c>
    </row>
    <row r="3191">
      <c r="A3191" s="25" t="inlineStr">
        <is>
          <t>EED119711</t>
        </is>
      </c>
      <c r="B3191" s="33" t="n">
        <v>45938</v>
      </c>
      <c r="C3191" s="25" t="n">
        <v>116006</v>
      </c>
    </row>
    <row r="3192">
      <c r="A3192" s="25" t="inlineStr">
        <is>
          <t>EED119711</t>
        </is>
      </c>
      <c r="B3192" s="33" t="n">
        <v>45938</v>
      </c>
      <c r="C3192" s="25" t="n">
        <v>117308</v>
      </c>
    </row>
    <row r="3193">
      <c r="A3193" s="25" t="inlineStr">
        <is>
          <t>EED119711</t>
        </is>
      </c>
      <c r="B3193" s="33" t="n">
        <v>45938</v>
      </c>
      <c r="C3193" s="25" t="n">
        <v>117318</v>
      </c>
    </row>
    <row r="3194">
      <c r="A3194" s="25" t="inlineStr">
        <is>
          <t>EED119711</t>
        </is>
      </c>
      <c r="B3194" s="33" t="n">
        <v>45938</v>
      </c>
      <c r="C3194" s="25" t="n">
        <v>121426</v>
      </c>
    </row>
    <row r="3195">
      <c r="A3195" s="25" t="inlineStr">
        <is>
          <t>EED119711</t>
        </is>
      </c>
      <c r="B3195" s="33" t="n">
        <v>45938</v>
      </c>
      <c r="C3195" s="25" t="n">
        <v>123107</v>
      </c>
    </row>
    <row r="3196">
      <c r="A3196" s="25" t="inlineStr">
        <is>
          <t>EED119711</t>
        </is>
      </c>
      <c r="B3196" s="33" t="n">
        <v>45938</v>
      </c>
      <c r="C3196" s="25" t="n">
        <v>123127</v>
      </c>
    </row>
    <row r="3197">
      <c r="A3197" s="25" t="inlineStr">
        <is>
          <t>EED119711</t>
        </is>
      </c>
      <c r="B3197" s="33" t="n">
        <v>45938</v>
      </c>
      <c r="C3197" s="25" t="n">
        <v>123130</v>
      </c>
    </row>
    <row r="3198">
      <c r="A3198" s="25" t="inlineStr">
        <is>
          <t>EED119711</t>
        </is>
      </c>
      <c r="B3198" s="33" t="n">
        <v>45938</v>
      </c>
      <c r="C3198" s="25" t="n">
        <v>123173</v>
      </c>
    </row>
    <row r="3199">
      <c r="A3199" s="25" t="inlineStr">
        <is>
          <t>EED119711</t>
        </is>
      </c>
      <c r="B3199" s="33" t="n">
        <v>45938</v>
      </c>
      <c r="C3199" s="25" t="n">
        <v>124625</v>
      </c>
    </row>
    <row r="3200">
      <c r="A3200" s="25" t="inlineStr">
        <is>
          <t>EED119711</t>
        </is>
      </c>
      <c r="B3200" s="33" t="n">
        <v>45938</v>
      </c>
      <c r="C3200" s="25" t="n">
        <v>126406</v>
      </c>
    </row>
    <row r="3201">
      <c r="A3201" s="25" t="inlineStr">
        <is>
          <t>EED119711</t>
        </is>
      </c>
      <c r="B3201" s="33" t="n">
        <v>45938</v>
      </c>
      <c r="C3201" s="25" t="n">
        <v>126422</v>
      </c>
    </row>
    <row r="3202">
      <c r="A3202" s="25" t="inlineStr">
        <is>
          <t>EED119711</t>
        </is>
      </c>
      <c r="B3202" s="33" t="n">
        <v>45938</v>
      </c>
      <c r="C3202" s="25" t="n">
        <v>141720</v>
      </c>
    </row>
    <row r="3203">
      <c r="A3203" s="25" t="inlineStr">
        <is>
          <t>EED119711</t>
        </is>
      </c>
      <c r="B3203" s="33" t="n">
        <v>45938</v>
      </c>
      <c r="C3203" s="25" t="n">
        <v>142517</v>
      </c>
    </row>
    <row r="3204">
      <c r="A3204" s="25" t="inlineStr">
        <is>
          <t>EED119711</t>
        </is>
      </c>
      <c r="B3204" s="33" t="n">
        <v>45938</v>
      </c>
      <c r="C3204" s="25" t="n">
        <v>142604</v>
      </c>
    </row>
    <row r="3205">
      <c r="A3205" s="25" t="inlineStr">
        <is>
          <t>EED119711</t>
        </is>
      </c>
      <c r="B3205" s="33" t="n">
        <v>45938</v>
      </c>
      <c r="C3205" s="25" t="n">
        <v>145510</v>
      </c>
    </row>
    <row r="3206">
      <c r="A3206" s="25" t="inlineStr">
        <is>
          <t>EED119711</t>
        </is>
      </c>
      <c r="B3206" s="33" t="n">
        <v>45938</v>
      </c>
      <c r="C3206" s="25" t="n">
        <v>159220</v>
      </c>
    </row>
    <row r="3207">
      <c r="A3207" s="25" t="inlineStr">
        <is>
          <t>EED119711</t>
        </is>
      </c>
      <c r="B3207" s="33" t="n">
        <v>45938</v>
      </c>
      <c r="C3207" s="25" t="n">
        <v>165804</v>
      </c>
    </row>
    <row r="3208">
      <c r="A3208" s="25" t="inlineStr">
        <is>
          <t>EED119711</t>
        </is>
      </c>
      <c r="B3208" s="33" t="n">
        <v>45938</v>
      </c>
      <c r="C3208" s="25" t="n">
        <v>300306</v>
      </c>
    </row>
    <row r="3209">
      <c r="A3209" s="25" t="inlineStr">
        <is>
          <t>EED119711</t>
        </is>
      </c>
      <c r="B3209" s="33" t="n">
        <v>45938</v>
      </c>
      <c r="C3209" s="25" t="n">
        <v>301028</v>
      </c>
    </row>
    <row r="3210">
      <c r="A3210" s="25" t="inlineStr">
        <is>
          <t>EED119711</t>
        </is>
      </c>
      <c r="B3210" s="33" t="n">
        <v>45938</v>
      </c>
      <c r="C3210" s="25" t="n">
        <v>302212</v>
      </c>
    </row>
    <row r="3211">
      <c r="A3211" s="25" t="inlineStr">
        <is>
          <t>EED119711</t>
        </is>
      </c>
      <c r="B3211" s="33" t="n">
        <v>45938</v>
      </c>
      <c r="C3211" s="25" t="n">
        <v>302864</v>
      </c>
    </row>
    <row r="3212">
      <c r="A3212" s="25" t="inlineStr">
        <is>
          <t>EED119711</t>
        </is>
      </c>
      <c r="B3212" s="33" t="n">
        <v>45938</v>
      </c>
      <c r="C3212" s="25" t="n">
        <v>302904</v>
      </c>
    </row>
    <row r="3213">
      <c r="A3213" s="25" t="inlineStr">
        <is>
          <t>EED119711</t>
        </is>
      </c>
      <c r="B3213" s="33" t="n">
        <v>45938</v>
      </c>
      <c r="C3213" s="25" t="n">
        <v>303403</v>
      </c>
    </row>
    <row r="3214">
      <c r="A3214" s="25" t="inlineStr">
        <is>
          <t>EED119711</t>
        </is>
      </c>
      <c r="B3214" s="33" t="n">
        <v>45938</v>
      </c>
      <c r="C3214" s="25" t="n">
        <v>303508</v>
      </c>
    </row>
    <row r="3215">
      <c r="A3215" s="25" t="inlineStr">
        <is>
          <t>EED119711</t>
        </is>
      </c>
      <c r="B3215" s="33" t="n">
        <v>45938</v>
      </c>
      <c r="C3215" s="25" t="n">
        <v>304128</v>
      </c>
    </row>
    <row r="3216">
      <c r="A3216" s="25" t="inlineStr">
        <is>
          <t>EED119711</t>
        </is>
      </c>
      <c r="B3216" s="33" t="n">
        <v>45938</v>
      </c>
      <c r="C3216" s="25" t="n">
        <v>304810</v>
      </c>
    </row>
    <row r="3217">
      <c r="A3217" s="25" t="inlineStr">
        <is>
          <t>EED119711</t>
        </is>
      </c>
      <c r="B3217" s="33" t="n">
        <v>45938</v>
      </c>
      <c r="C3217" s="25" t="n">
        <v>307616</v>
      </c>
    </row>
    <row r="3218">
      <c r="A3218" s="25" t="inlineStr">
        <is>
          <t>EED119711</t>
        </is>
      </c>
      <c r="B3218" s="33" t="n">
        <v>45938</v>
      </c>
      <c r="C3218" s="25" t="n">
        <v>310910</v>
      </c>
    </row>
    <row r="3219">
      <c r="A3219" s="25" t="inlineStr">
        <is>
          <t>EED119711</t>
        </is>
      </c>
      <c r="B3219" s="33" t="n">
        <v>45938</v>
      </c>
      <c r="C3219" s="25" t="n">
        <v>317434</v>
      </c>
    </row>
    <row r="3220">
      <c r="A3220" s="25" t="inlineStr">
        <is>
          <t>EED119711</t>
        </is>
      </c>
      <c r="B3220" s="33" t="n">
        <v>45938</v>
      </c>
      <c r="C3220" s="25" t="n">
        <v>318340</v>
      </c>
    </row>
    <row r="3221">
      <c r="A3221" s="25" t="inlineStr">
        <is>
          <t>EED119711</t>
        </is>
      </c>
      <c r="B3221" s="33" t="n">
        <v>45938</v>
      </c>
      <c r="C3221" s="25" t="n">
        <v>328114</v>
      </c>
    </row>
    <row r="3222">
      <c r="A3222" s="25" t="inlineStr">
        <is>
          <t>EED119711</t>
        </is>
      </c>
      <c r="B3222" s="33" t="n">
        <v>45938</v>
      </c>
      <c r="C3222" s="25" t="n">
        <v>329950</v>
      </c>
    </row>
    <row r="3223">
      <c r="A3223" s="25" t="inlineStr">
        <is>
          <t>EED119711</t>
        </is>
      </c>
      <c r="B3223" s="33" t="n">
        <v>45938</v>
      </c>
      <c r="C3223" s="25" t="n">
        <v>331416</v>
      </c>
    </row>
    <row r="3224">
      <c r="A3224" s="25" t="inlineStr">
        <is>
          <t>EED119711</t>
        </is>
      </c>
      <c r="B3224" s="33" t="n">
        <v>45938</v>
      </c>
      <c r="C3224" s="25" t="n">
        <v>334330</v>
      </c>
    </row>
    <row r="3225">
      <c r="A3225" s="25" t="inlineStr">
        <is>
          <t>EED119711</t>
        </is>
      </c>
      <c r="B3225" s="33" t="n">
        <v>45938</v>
      </c>
      <c r="C3225" s="25" t="n">
        <v>336119</v>
      </c>
    </row>
    <row r="3226">
      <c r="A3226" s="25" t="inlineStr">
        <is>
          <t>EED119711</t>
        </is>
      </c>
      <c r="B3226" s="33" t="n">
        <v>45938</v>
      </c>
      <c r="C3226" s="25" t="n">
        <v>342915</v>
      </c>
    </row>
    <row r="3227">
      <c r="A3227" s="25" t="inlineStr">
        <is>
          <t>EED119711</t>
        </is>
      </c>
      <c r="B3227" s="33" t="n">
        <v>45938</v>
      </c>
      <c r="C3227" s="25" t="n">
        <v>343512</v>
      </c>
    </row>
    <row r="3228">
      <c r="A3228" s="25" t="inlineStr">
        <is>
          <t>EED119711</t>
        </is>
      </c>
      <c r="B3228" s="33" t="n">
        <v>45938</v>
      </c>
      <c r="C3228" s="25" t="n">
        <v>344604</v>
      </c>
    </row>
    <row r="3229">
      <c r="A3229" s="25" t="inlineStr">
        <is>
          <t>EED119711</t>
        </is>
      </c>
      <c r="B3229" s="33" t="n">
        <v>45938</v>
      </c>
      <c r="C3229" s="25" t="n">
        <v>344748</v>
      </c>
    </row>
    <row r="3230">
      <c r="A3230" s="25" t="inlineStr">
        <is>
          <t>EED119711</t>
        </is>
      </c>
      <c r="B3230" s="33" t="n">
        <v>45938</v>
      </c>
      <c r="C3230" s="25" t="n">
        <v>347507</v>
      </c>
    </row>
    <row r="3231">
      <c r="A3231" s="25" t="inlineStr">
        <is>
          <t>EED119711</t>
        </is>
      </c>
      <c r="B3231" s="33" t="n">
        <v>45938</v>
      </c>
      <c r="C3231" s="25" t="n">
        <v>348206</v>
      </c>
    </row>
    <row r="3232">
      <c r="A3232" s="25" t="inlineStr">
        <is>
          <t>EED119711</t>
        </is>
      </c>
      <c r="B3232" s="33" t="n">
        <v>45938</v>
      </c>
      <c r="C3232" s="25" t="n">
        <v>351336</v>
      </c>
    </row>
    <row r="3233">
      <c r="A3233" s="25" t="inlineStr">
        <is>
          <t>EED119711</t>
        </is>
      </c>
      <c r="B3233" s="33" t="n">
        <v>45938</v>
      </c>
      <c r="C3233" s="25" t="n">
        <v>352318</v>
      </c>
    </row>
    <row r="3234">
      <c r="A3234" s="25" t="inlineStr">
        <is>
          <t>EED119711</t>
        </is>
      </c>
      <c r="B3234" s="33" t="n">
        <v>45938</v>
      </c>
      <c r="C3234" s="25" t="n">
        <v>353719</v>
      </c>
    </row>
    <row r="3235">
      <c r="A3235" s="25" t="inlineStr">
        <is>
          <t>EED119711</t>
        </is>
      </c>
      <c r="B3235" s="33" t="n">
        <v>45938</v>
      </c>
      <c r="C3235" s="25" t="n">
        <v>357504</v>
      </c>
    </row>
    <row r="3236">
      <c r="A3236" s="25" t="inlineStr">
        <is>
          <t>EED119711</t>
        </is>
      </c>
      <c r="B3236" s="33" t="n">
        <v>45938</v>
      </c>
      <c r="C3236" s="25" t="n">
        <v>363010</v>
      </c>
    </row>
    <row r="3237">
      <c r="A3237" s="25" t="inlineStr">
        <is>
          <t>EED119711</t>
        </is>
      </c>
      <c r="B3237" s="33" t="n">
        <v>45938</v>
      </c>
      <c r="C3237" s="25" t="n">
        <v>366608</v>
      </c>
    </row>
    <row r="3238">
      <c r="A3238" s="25" t="inlineStr">
        <is>
          <t>EED119711</t>
        </is>
      </c>
      <c r="B3238" s="33" t="n">
        <v>45938</v>
      </c>
      <c r="C3238" s="25" t="n">
        <v>366914</v>
      </c>
    </row>
    <row r="3239">
      <c r="A3239" s="25" t="inlineStr">
        <is>
          <t>EED119711</t>
        </is>
      </c>
      <c r="B3239" s="33" t="n">
        <v>45938</v>
      </c>
      <c r="C3239" s="25" t="n">
        <v>368508</v>
      </c>
    </row>
    <row r="3240">
      <c r="A3240" s="25" t="inlineStr">
        <is>
          <t>EED119711</t>
        </is>
      </c>
      <c r="B3240" s="33" t="n">
        <v>45938</v>
      </c>
      <c r="C3240" s="25" t="n">
        <v>369905</v>
      </c>
    </row>
    <row r="3241">
      <c r="A3241" s="25" t="inlineStr">
        <is>
          <t>EED119711</t>
        </is>
      </c>
      <c r="B3241" s="33" t="n">
        <v>45938</v>
      </c>
      <c r="C3241" s="25" t="n">
        <v>398202</v>
      </c>
    </row>
    <row r="3242">
      <c r="A3242" s="25" t="inlineStr">
        <is>
          <t>EED119711</t>
        </is>
      </c>
      <c r="B3242" s="33" t="n">
        <v>45938</v>
      </c>
      <c r="C3242" s="25" t="n">
        <v>400120</v>
      </c>
    </row>
    <row r="3243">
      <c r="A3243" s="25" t="inlineStr">
        <is>
          <t>EED119711</t>
        </is>
      </c>
      <c r="B3243" s="33" t="n">
        <v>45938</v>
      </c>
      <c r="C3243" s="25" t="n">
        <v>400126</v>
      </c>
    </row>
    <row r="3244">
      <c r="A3244" s="25" t="inlineStr">
        <is>
          <t>EED119711</t>
        </is>
      </c>
      <c r="B3244" s="33" t="n">
        <v>45938</v>
      </c>
      <c r="C3244" s="25" t="n">
        <v>400144</v>
      </c>
    </row>
    <row r="3245">
      <c r="A3245" s="25" t="inlineStr">
        <is>
          <t>EED119711</t>
        </is>
      </c>
      <c r="B3245" s="33" t="n">
        <v>45938</v>
      </c>
      <c r="C3245" s="25" t="n">
        <v>400171</v>
      </c>
    </row>
    <row r="3246">
      <c r="A3246" s="25" t="inlineStr">
        <is>
          <t>EED119711</t>
        </is>
      </c>
      <c r="B3246" s="33" t="n">
        <v>45938</v>
      </c>
      <c r="C3246" s="25" t="n">
        <v>400250</v>
      </c>
    </row>
    <row r="3247">
      <c r="A3247" s="25" t="inlineStr">
        <is>
          <t>EED119711</t>
        </is>
      </c>
      <c r="B3247" s="33" t="n">
        <v>45938</v>
      </c>
      <c r="C3247" s="25" t="n">
        <v>400266</v>
      </c>
    </row>
    <row r="3248">
      <c r="A3248" s="25" t="inlineStr">
        <is>
          <t>EED119711</t>
        </is>
      </c>
      <c r="B3248" s="33" t="n">
        <v>45938</v>
      </c>
      <c r="C3248" s="25" t="n">
        <v>400268</v>
      </c>
    </row>
    <row r="3249">
      <c r="A3249" s="25" t="inlineStr">
        <is>
          <t>EED119711</t>
        </is>
      </c>
      <c r="B3249" s="33" t="n">
        <v>45938</v>
      </c>
      <c r="C3249" s="25" t="n">
        <v>400342</v>
      </c>
    </row>
    <row r="3250">
      <c r="A3250" s="25" t="inlineStr">
        <is>
          <t>EED119711</t>
        </is>
      </c>
      <c r="B3250" s="33" t="n">
        <v>45938</v>
      </c>
      <c r="C3250" s="25" t="n">
        <v>400647</v>
      </c>
    </row>
    <row r="3251">
      <c r="A3251" s="25" t="inlineStr">
        <is>
          <t>EED119711</t>
        </is>
      </c>
      <c r="B3251" s="33" t="n">
        <v>45938</v>
      </c>
      <c r="C3251" s="25" t="n">
        <v>400655</v>
      </c>
    </row>
    <row r="3252">
      <c r="A3252" s="25" t="inlineStr">
        <is>
          <t>EED119711</t>
        </is>
      </c>
      <c r="B3252" s="33" t="n">
        <v>45938</v>
      </c>
      <c r="C3252" s="25" t="n">
        <v>402607</v>
      </c>
    </row>
    <row r="3253">
      <c r="A3253" s="25" t="inlineStr">
        <is>
          <t>EED119711</t>
        </is>
      </c>
      <c r="B3253" s="33" t="n">
        <v>45938</v>
      </c>
      <c r="C3253" s="25" t="n">
        <v>403504</v>
      </c>
    </row>
    <row r="3254">
      <c r="A3254" s="25" t="inlineStr">
        <is>
          <t>EED119711</t>
        </is>
      </c>
      <c r="B3254" s="33" t="n">
        <v>45938</v>
      </c>
      <c r="C3254" s="25" t="n">
        <v>405202</v>
      </c>
    </row>
    <row r="3255">
      <c r="A3255" s="25" t="inlineStr">
        <is>
          <t>EED119711</t>
        </is>
      </c>
      <c r="B3255" s="33" t="n">
        <v>45938</v>
      </c>
      <c r="C3255" s="25" t="n">
        <v>405301</v>
      </c>
    </row>
    <row r="3256">
      <c r="A3256" s="25" t="inlineStr">
        <is>
          <t>EED119711</t>
        </is>
      </c>
      <c r="B3256" s="33" t="n">
        <v>45938</v>
      </c>
      <c r="C3256" s="25" t="n">
        <v>405317</v>
      </c>
    </row>
    <row r="3257">
      <c r="A3257" s="25" t="inlineStr">
        <is>
          <t>EED119711</t>
        </is>
      </c>
      <c r="B3257" s="33" t="n">
        <v>45938</v>
      </c>
      <c r="C3257" s="25" t="n">
        <v>406403</v>
      </c>
    </row>
    <row r="3258">
      <c r="A3258" s="25" t="inlineStr">
        <is>
          <t>EED119711</t>
        </is>
      </c>
      <c r="B3258" s="33" t="n">
        <v>45938</v>
      </c>
      <c r="C3258" s="25" t="n">
        <v>406421</v>
      </c>
    </row>
    <row r="3259">
      <c r="A3259" s="25" t="inlineStr">
        <is>
          <t>EED119711</t>
        </is>
      </c>
      <c r="B3259" s="33" t="n">
        <v>45938</v>
      </c>
      <c r="C3259" s="25" t="n">
        <v>406502</v>
      </c>
    </row>
    <row r="3260">
      <c r="A3260" s="25" t="inlineStr">
        <is>
          <t>EED119711</t>
        </is>
      </c>
      <c r="B3260" s="33" t="n">
        <v>45938</v>
      </c>
      <c r="C3260" s="25" t="n">
        <v>406602</v>
      </c>
    </row>
    <row r="3261">
      <c r="A3261" s="25" t="inlineStr">
        <is>
          <t>EED119711</t>
        </is>
      </c>
      <c r="B3261" s="33" t="n">
        <v>45938</v>
      </c>
      <c r="C3261" s="25" t="n">
        <v>406702</v>
      </c>
    </row>
    <row r="3262">
      <c r="A3262" s="25" t="inlineStr">
        <is>
          <t>EED119711</t>
        </is>
      </c>
      <c r="B3262" s="33" t="n">
        <v>45938</v>
      </c>
      <c r="C3262" s="25" t="n">
        <v>406802</v>
      </c>
    </row>
    <row r="3263">
      <c r="A3263" s="25" t="inlineStr">
        <is>
          <t>EED119711</t>
        </is>
      </c>
      <c r="B3263" s="33" t="n">
        <v>45938</v>
      </c>
      <c r="C3263" s="25" t="n">
        <v>406902</v>
      </c>
    </row>
    <row r="3264">
      <c r="A3264" s="25" t="inlineStr">
        <is>
          <t>EED119711</t>
        </is>
      </c>
      <c r="B3264" s="33" t="n">
        <v>45938</v>
      </c>
      <c r="C3264" s="25" t="n">
        <v>407002</v>
      </c>
    </row>
    <row r="3265">
      <c r="A3265" s="25" t="inlineStr">
        <is>
          <t>EED119711</t>
        </is>
      </c>
      <c r="B3265" s="33" t="n">
        <v>45938</v>
      </c>
      <c r="C3265" s="25" t="n">
        <v>407102</v>
      </c>
    </row>
    <row r="3266">
      <c r="A3266" s="25" t="inlineStr">
        <is>
          <t>EED119711</t>
        </is>
      </c>
      <c r="B3266" s="33" t="n">
        <v>45938</v>
      </c>
      <c r="C3266" s="25" t="n">
        <v>410504</v>
      </c>
    </row>
    <row r="3267">
      <c r="A3267" s="25" t="inlineStr">
        <is>
          <t>EED119711</t>
        </is>
      </c>
      <c r="B3267" s="33" t="n">
        <v>45938</v>
      </c>
      <c r="C3267" s="25" t="n">
        <v>420403</v>
      </c>
    </row>
    <row r="3268">
      <c r="A3268" s="25" t="inlineStr">
        <is>
          <t>EED119711</t>
        </is>
      </c>
      <c r="B3268" s="33" t="n">
        <v>45938</v>
      </c>
      <c r="C3268" s="25" t="n">
        <v>420404</v>
      </c>
    </row>
    <row r="3269">
      <c r="A3269" s="25" t="inlineStr">
        <is>
          <t>EED119711</t>
        </is>
      </c>
      <c r="B3269" s="33" t="n">
        <v>45938</v>
      </c>
      <c r="C3269" s="25" t="n">
        <v>420801</v>
      </c>
    </row>
    <row r="3270">
      <c r="A3270" s="25" t="inlineStr">
        <is>
          <t>EED119711</t>
        </is>
      </c>
      <c r="B3270" s="33" t="n">
        <v>45938</v>
      </c>
      <c r="C3270" s="25" t="n">
        <v>421002</v>
      </c>
    </row>
    <row r="3271">
      <c r="A3271" s="25" t="inlineStr">
        <is>
          <t>EED119711</t>
        </is>
      </c>
      <c r="B3271" s="33" t="n">
        <v>45938</v>
      </c>
      <c r="C3271" s="25" t="n">
        <v>421101</v>
      </c>
    </row>
    <row r="3272">
      <c r="A3272" s="25" t="inlineStr">
        <is>
          <t>EED119711</t>
        </is>
      </c>
      <c r="B3272" s="33" t="n">
        <v>45938</v>
      </c>
      <c r="C3272" s="25" t="n">
        <v>422302</v>
      </c>
    </row>
    <row r="3273">
      <c r="A3273" s="25" t="inlineStr">
        <is>
          <t>EED119711</t>
        </is>
      </c>
      <c r="B3273" s="33" t="n">
        <v>45938</v>
      </c>
      <c r="C3273" s="25" t="n">
        <v>422501</v>
      </c>
    </row>
    <row r="3274">
      <c r="A3274" s="25" t="inlineStr">
        <is>
          <t>EED119711</t>
        </is>
      </c>
      <c r="B3274" s="33" t="n">
        <v>45938</v>
      </c>
      <c r="C3274" s="25" t="n">
        <v>423101</v>
      </c>
    </row>
    <row r="3275">
      <c r="A3275" s="25" t="inlineStr">
        <is>
          <t>EED119711</t>
        </is>
      </c>
      <c r="B3275" s="33" t="n">
        <v>45938</v>
      </c>
      <c r="C3275" s="25" t="n">
        <v>423108</v>
      </c>
    </row>
    <row r="3276">
      <c r="A3276" s="25" t="inlineStr">
        <is>
          <t>EED119711</t>
        </is>
      </c>
      <c r="B3276" s="33" t="n">
        <v>45938</v>
      </c>
      <c r="C3276" s="25" t="n">
        <v>423113</v>
      </c>
    </row>
    <row r="3277">
      <c r="A3277" s="25" t="inlineStr">
        <is>
          <t>EED119711</t>
        </is>
      </c>
      <c r="B3277" s="33" t="n">
        <v>45938</v>
      </c>
      <c r="C3277" s="25" t="n">
        <v>423117</v>
      </c>
    </row>
    <row r="3278">
      <c r="A3278" s="25" t="inlineStr">
        <is>
          <t>EED119711</t>
        </is>
      </c>
      <c r="B3278" s="33" t="n">
        <v>45938</v>
      </c>
      <c r="C3278" s="25" t="n">
        <v>423501</v>
      </c>
    </row>
    <row r="3279">
      <c r="A3279" s="25" t="inlineStr">
        <is>
          <t>EED119711</t>
        </is>
      </c>
      <c r="B3279" s="33" t="n">
        <v>45938</v>
      </c>
      <c r="C3279" s="25" t="n">
        <v>424602</v>
      </c>
    </row>
    <row r="3280">
      <c r="A3280" s="25" t="inlineStr">
        <is>
          <t>EED119711</t>
        </is>
      </c>
      <c r="B3280" s="33" t="n">
        <v>45938</v>
      </c>
      <c r="C3280" s="25" t="n">
        <v>426002</v>
      </c>
    </row>
    <row r="3281">
      <c r="A3281" s="25" t="inlineStr">
        <is>
          <t>EED119711</t>
        </is>
      </c>
      <c r="B3281" s="33" t="n">
        <v>45938</v>
      </c>
      <c r="C3281" s="25" t="n">
        <v>426102</v>
      </c>
    </row>
    <row r="3282">
      <c r="A3282" s="25" t="inlineStr">
        <is>
          <t>EED119711</t>
        </is>
      </c>
      <c r="B3282" s="33" t="n">
        <v>45938</v>
      </c>
      <c r="C3282" s="25" t="n">
        <v>426105</v>
      </c>
    </row>
    <row r="3283">
      <c r="A3283" s="25" t="inlineStr">
        <is>
          <t>EED119711</t>
        </is>
      </c>
      <c r="B3283" s="33" t="n">
        <v>45938</v>
      </c>
      <c r="C3283" s="25" t="n">
        <v>480058</v>
      </c>
    </row>
    <row r="3284">
      <c r="A3284" s="25" t="inlineStr">
        <is>
          <t>EED119711</t>
        </is>
      </c>
      <c r="B3284" s="33" t="n">
        <v>45938</v>
      </c>
      <c r="C3284" s="25" t="n">
        <v>502311</v>
      </c>
    </row>
    <row r="3285">
      <c r="A3285" s="25" t="inlineStr">
        <is>
          <t>EED119711</t>
        </is>
      </c>
      <c r="B3285" s="33" t="n">
        <v>45938</v>
      </c>
      <c r="C3285" s="25" t="n">
        <v>503822</v>
      </c>
    </row>
    <row r="3286">
      <c r="A3286" s="25" t="inlineStr">
        <is>
          <t>EED119711</t>
        </is>
      </c>
      <c r="B3286" s="33" t="n">
        <v>45938</v>
      </c>
      <c r="C3286" s="25" t="n">
        <v>503832</v>
      </c>
    </row>
    <row r="3287">
      <c r="A3287" s="25" t="inlineStr">
        <is>
          <t>EED119711</t>
        </is>
      </c>
      <c r="B3287" s="33" t="n">
        <v>45938</v>
      </c>
      <c r="C3287" s="25" t="n">
        <v>505810</v>
      </c>
    </row>
    <row r="3288">
      <c r="A3288" s="25" t="inlineStr">
        <is>
          <t>EED119711</t>
        </is>
      </c>
      <c r="B3288" s="33" t="n">
        <v>45938</v>
      </c>
      <c r="C3288" s="25" t="n">
        <v>506306</v>
      </c>
    </row>
    <row r="3289">
      <c r="A3289" s="25" t="inlineStr">
        <is>
          <t>EED119711</t>
        </is>
      </c>
      <c r="B3289" s="33" t="n">
        <v>45938</v>
      </c>
      <c r="C3289" s="25" t="n">
        <v>511001</v>
      </c>
    </row>
    <row r="3290">
      <c r="A3290" s="25" t="inlineStr">
        <is>
          <t>EED119711</t>
        </is>
      </c>
      <c r="B3290" s="33" t="n">
        <v>45938</v>
      </c>
      <c r="C3290" s="25" t="n">
        <v>521707</v>
      </c>
    </row>
    <row r="3291">
      <c r="A3291" s="25" t="inlineStr">
        <is>
          <t>EED119711</t>
        </is>
      </c>
      <c r="B3291" s="33" t="n">
        <v>45938</v>
      </c>
      <c r="C3291" s="25" t="n">
        <v>571104</v>
      </c>
    </row>
    <row r="3292">
      <c r="A3292" s="25" t="inlineStr">
        <is>
          <t>EED119711</t>
        </is>
      </c>
      <c r="B3292" s="33" t="n">
        <v>45938</v>
      </c>
      <c r="C3292" s="25" t="n">
        <v>573002</v>
      </c>
    </row>
    <row r="3293">
      <c r="A3293" s="25" t="inlineStr">
        <is>
          <t>EED119711</t>
        </is>
      </c>
      <c r="B3293" s="33" t="n">
        <v>45938</v>
      </c>
      <c r="C3293" s="25" t="n">
        <v>574806</v>
      </c>
    </row>
    <row r="3294">
      <c r="A3294" s="25" t="inlineStr">
        <is>
          <t>EED119711</t>
        </is>
      </c>
      <c r="B3294" s="33" t="n">
        <v>45938</v>
      </c>
      <c r="C3294" s="25" t="n">
        <v>640914</v>
      </c>
    </row>
    <row r="3295">
      <c r="A3295" s="25" t="inlineStr">
        <is>
          <t>EED119711</t>
        </is>
      </c>
      <c r="B3295" s="33" t="n">
        <v>45938</v>
      </c>
      <c r="C3295" s="25" t="n">
        <v>740368</v>
      </c>
    </row>
    <row r="3296">
      <c r="A3296" s="25" t="inlineStr">
        <is>
          <t>EED119711</t>
        </is>
      </c>
      <c r="B3296" s="33" t="n">
        <v>45938</v>
      </c>
      <c r="C3296" s="25" t="n">
        <v>740809</v>
      </c>
    </row>
    <row r="3297">
      <c r="A3297" s="25" t="inlineStr">
        <is>
          <t>EED119711</t>
        </is>
      </c>
      <c r="B3297" s="33" t="n">
        <v>45938</v>
      </c>
      <c r="C3297" s="25" t="n">
        <v>773302</v>
      </c>
    </row>
    <row r="3298">
      <c r="A3298" s="25" t="inlineStr">
        <is>
          <t>EED119711</t>
        </is>
      </c>
      <c r="B3298" s="33" t="n">
        <v>45938</v>
      </c>
      <c r="C3298" s="25" t="n">
        <v>776702</v>
      </c>
    </row>
    <row r="3299">
      <c r="A3299" s="25" t="inlineStr">
        <is>
          <t>EED119711</t>
        </is>
      </c>
      <c r="B3299" s="33" t="n">
        <v>45938</v>
      </c>
      <c r="C3299" s="25" t="n">
        <v>777406</v>
      </c>
    </row>
    <row r="3300">
      <c r="A3300" s="25" t="inlineStr">
        <is>
          <t>EED119711</t>
        </is>
      </c>
      <c r="B3300" s="33" t="n">
        <v>45938</v>
      </c>
      <c r="C3300" s="25" t="n">
        <v>801702</v>
      </c>
    </row>
    <row r="3301">
      <c r="A3301" s="25" t="inlineStr">
        <is>
          <t>SE041956</t>
        </is>
      </c>
      <c r="B3301" s="33" t="n">
        <v>45939</v>
      </c>
      <c r="C3301" s="25" t="inlineStr">
        <is>
          <t>3617-1</t>
        </is>
      </c>
    </row>
    <row r="3302">
      <c r="A3302" s="25" t="inlineStr">
        <is>
          <t>SE041956</t>
        </is>
      </c>
      <c r="B3302" s="33" t="n">
        <v>45939</v>
      </c>
      <c r="C3302" s="25" t="inlineStr">
        <is>
          <t>FSP-0108-10</t>
        </is>
      </c>
    </row>
    <row r="3303">
      <c r="A3303" s="25" t="inlineStr">
        <is>
          <t>SE041956</t>
        </is>
      </c>
      <c r="B3303" s="33" t="n">
        <v>45939</v>
      </c>
      <c r="C3303" s="25" t="inlineStr">
        <is>
          <t>3124-72-100T</t>
        </is>
      </c>
    </row>
    <row r="3304">
      <c r="A3304" s="25" t="n">
        <v>179957</v>
      </c>
      <c r="B3304" s="33" t="n">
        <v>45939</v>
      </c>
      <c r="C3304" s="25" t="inlineStr">
        <is>
          <t>BE0108</t>
        </is>
      </c>
    </row>
    <row r="3305">
      <c r="A3305" s="25" t="n">
        <v>179957</v>
      </c>
      <c r="B3305" s="33" t="n">
        <v>45939</v>
      </c>
      <c r="C3305" s="25" t="inlineStr">
        <is>
          <t>BE0003-1</t>
        </is>
      </c>
    </row>
    <row r="3306">
      <c r="A3306" s="25" t="inlineStr">
        <is>
          <t>INV251010-045</t>
        </is>
      </c>
      <c r="B3306" s="33" t="n">
        <v>45943</v>
      </c>
      <c r="C3306" s="25" t="inlineStr">
        <is>
          <t>TN1729</t>
        </is>
      </c>
    </row>
    <row r="3307">
      <c r="A3307" s="25" t="inlineStr">
        <is>
          <t>INV251010-045</t>
        </is>
      </c>
      <c r="B3307" s="33" t="n">
        <v>45943</v>
      </c>
      <c r="C3307" s="25" t="inlineStr">
        <is>
          <t>T6280</t>
        </is>
      </c>
    </row>
    <row r="3308">
      <c r="A3308" s="25" t="inlineStr">
        <is>
          <t>INV251010-046</t>
        </is>
      </c>
      <c r="B3308" s="33" t="n">
        <v>45943</v>
      </c>
      <c r="C3308" s="25" t="inlineStr">
        <is>
          <t>T1477</t>
        </is>
      </c>
    </row>
    <row r="3309">
      <c r="A3309" s="25" t="inlineStr">
        <is>
          <t>INV251010-046</t>
        </is>
      </c>
      <c r="B3309" s="33" t="n">
        <v>45943</v>
      </c>
      <c r="C3309" s="25" t="inlineStr">
        <is>
          <t>T9902</t>
        </is>
      </c>
    </row>
    <row r="3310">
      <c r="A3310" s="25" t="inlineStr">
        <is>
          <t>INV251010-046</t>
        </is>
      </c>
      <c r="B3310" s="33" t="n">
        <v>45943</v>
      </c>
      <c r="C3310" s="25" t="inlineStr">
        <is>
          <t>T6855</t>
        </is>
      </c>
    </row>
    <row r="3311">
      <c r="A3311" s="25" t="inlineStr">
        <is>
          <t>INV251010-047</t>
        </is>
      </c>
      <c r="B3311" s="33" t="n">
        <v>45943</v>
      </c>
      <c r="C3311" s="25" t="inlineStr">
        <is>
          <t>T14017</t>
        </is>
      </c>
    </row>
    <row r="3312">
      <c r="A3312" s="25" t="inlineStr">
        <is>
          <t>INV251010-048</t>
        </is>
      </c>
      <c r="B3312" s="33" t="n">
        <v>45943</v>
      </c>
      <c r="C3312" s="25" t="inlineStr">
        <is>
          <t>T6045</t>
        </is>
      </c>
    </row>
    <row r="3313">
      <c r="A3313" s="25" t="inlineStr">
        <is>
          <t>INV251010-048</t>
        </is>
      </c>
      <c r="B3313" s="33" t="n">
        <v>45943</v>
      </c>
      <c r="C3313" s="25" t="inlineStr">
        <is>
          <t>T4535</t>
        </is>
      </c>
    </row>
    <row r="3314">
      <c r="A3314" s="25" t="inlineStr">
        <is>
          <t>INV251010-048</t>
        </is>
      </c>
      <c r="B3314" s="33" t="n">
        <v>45943</v>
      </c>
      <c r="C3314" s="25" t="inlineStr">
        <is>
          <t>T1784</t>
        </is>
      </c>
    </row>
    <row r="3315">
      <c r="A3315" s="25" t="inlineStr">
        <is>
          <t>INV251010-048</t>
        </is>
      </c>
      <c r="B3315" s="33" t="n">
        <v>45943</v>
      </c>
      <c r="C3315" s="25" t="inlineStr">
        <is>
          <t>T1537</t>
        </is>
      </c>
    </row>
    <row r="3316">
      <c r="A3316" s="25" t="n">
        <v>340077</v>
      </c>
      <c r="B3316" s="33" t="n">
        <v>45943</v>
      </c>
      <c r="C3316" s="25" t="inlineStr">
        <is>
          <t>2023-05</t>
        </is>
      </c>
    </row>
    <row r="3317">
      <c r="A3317" s="25" t="n">
        <v>340077</v>
      </c>
      <c r="B3317" s="33" t="n">
        <v>45943</v>
      </c>
      <c r="C3317" s="25" t="inlineStr">
        <is>
          <t>6030-05</t>
        </is>
      </c>
    </row>
    <row r="3318">
      <c r="A3318" s="25" t="inlineStr">
        <is>
          <t>90232929</t>
        </is>
      </c>
      <c r="B3318" s="33" t="n">
        <v>45943</v>
      </c>
      <c r="C3318" s="25" t="inlineStr">
        <is>
          <t>A70-106P</t>
        </is>
      </c>
    </row>
    <row r="3319">
      <c r="A3319" s="25" t="inlineStr">
        <is>
          <t>EED119874</t>
        </is>
      </c>
      <c r="B3319" s="33" t="n">
        <v>45944</v>
      </c>
      <c r="C3319" s="25" t="n">
        <v>135041</v>
      </c>
    </row>
    <row r="3320">
      <c r="A3320" s="25" t="inlineStr">
        <is>
          <t>EED119874</t>
        </is>
      </c>
      <c r="B3320" s="33" t="n">
        <v>45944</v>
      </c>
      <c r="C3320" s="25" t="n">
        <v>145511</v>
      </c>
    </row>
    <row r="3321">
      <c r="A3321" s="25" t="inlineStr">
        <is>
          <t>EED119874</t>
        </is>
      </c>
      <c r="B3321" s="33" t="n">
        <v>45944</v>
      </c>
      <c r="C3321" s="25" t="n">
        <v>300420</v>
      </c>
    </row>
    <row r="3322">
      <c r="A3322" s="25" t="inlineStr">
        <is>
          <t>EED119874</t>
        </is>
      </c>
      <c r="B3322" s="33" t="n">
        <v>45944</v>
      </c>
      <c r="C3322" s="25" t="n">
        <v>300424</v>
      </c>
    </row>
    <row r="3323">
      <c r="A3323" s="25" t="inlineStr">
        <is>
          <t>EED119874</t>
        </is>
      </c>
      <c r="B3323" s="33" t="n">
        <v>45944</v>
      </c>
      <c r="C3323" s="25" t="n">
        <v>301058</v>
      </c>
    </row>
    <row r="3324">
      <c r="A3324" s="25" t="inlineStr">
        <is>
          <t>EED119874</t>
        </is>
      </c>
      <c r="B3324" s="33" t="n">
        <v>45944</v>
      </c>
      <c r="C3324" s="25" t="n">
        <v>304136</v>
      </c>
    </row>
    <row r="3325">
      <c r="A3325" s="25" t="inlineStr">
        <is>
          <t>EED119874</t>
        </is>
      </c>
      <c r="B3325" s="33" t="n">
        <v>45944</v>
      </c>
      <c r="C3325" s="25" t="n">
        <v>304140</v>
      </c>
    </row>
    <row r="3326">
      <c r="A3326" s="25" t="inlineStr">
        <is>
          <t>EED119874</t>
        </is>
      </c>
      <c r="B3326" s="33" t="n">
        <v>45944</v>
      </c>
      <c r="C3326" s="25" t="n">
        <v>304163</v>
      </c>
    </row>
    <row r="3327">
      <c r="A3327" s="25" t="inlineStr">
        <is>
          <t>EED119874</t>
        </is>
      </c>
      <c r="B3327" s="33" t="n">
        <v>45944</v>
      </c>
      <c r="C3327" s="25" t="n">
        <v>305628</v>
      </c>
    </row>
    <row r="3328">
      <c r="A3328" s="25" t="inlineStr">
        <is>
          <t>EED119874</t>
        </is>
      </c>
      <c r="B3328" s="33" t="n">
        <v>45944</v>
      </c>
      <c r="C3328" s="25" t="n">
        <v>309810</v>
      </c>
    </row>
    <row r="3329">
      <c r="A3329" s="25" t="inlineStr">
        <is>
          <t>EED119874</t>
        </is>
      </c>
      <c r="B3329" s="33" t="n">
        <v>45944</v>
      </c>
      <c r="C3329" s="25" t="n">
        <v>310806</v>
      </c>
    </row>
    <row r="3330">
      <c r="A3330" s="25" t="inlineStr">
        <is>
          <t>EED119874</t>
        </is>
      </c>
      <c r="B3330" s="33" t="n">
        <v>45944</v>
      </c>
      <c r="C3330" s="25" t="n">
        <v>310914</v>
      </c>
    </row>
    <row r="3331">
      <c r="A3331" s="25" t="inlineStr">
        <is>
          <t>EED119874</t>
        </is>
      </c>
      <c r="B3331" s="33" t="n">
        <v>45944</v>
      </c>
      <c r="C3331" s="25" t="n">
        <v>328644</v>
      </c>
    </row>
    <row r="3332">
      <c r="A3332" s="25" t="inlineStr">
        <is>
          <t>EED119874</t>
        </is>
      </c>
      <c r="B3332" s="33" t="n">
        <v>45944</v>
      </c>
      <c r="C3332" s="25" t="n">
        <v>329522</v>
      </c>
    </row>
    <row r="3333">
      <c r="A3333" s="25" t="inlineStr">
        <is>
          <t>EED119874</t>
        </is>
      </c>
      <c r="B3333" s="33" t="n">
        <v>45944</v>
      </c>
      <c r="C3333" s="25" t="n">
        <v>329920</v>
      </c>
    </row>
    <row r="3334">
      <c r="A3334" s="25" t="inlineStr">
        <is>
          <t>EED119874</t>
        </is>
      </c>
      <c r="B3334" s="33" t="n">
        <v>45944</v>
      </c>
      <c r="C3334" s="25" t="n">
        <v>341606</v>
      </c>
    </row>
    <row r="3335">
      <c r="A3335" s="25" t="inlineStr">
        <is>
          <t>EED119874</t>
        </is>
      </c>
      <c r="B3335" s="33" t="n">
        <v>45944</v>
      </c>
      <c r="C3335" s="25" t="n">
        <v>341626</v>
      </c>
    </row>
    <row r="3336">
      <c r="A3336" s="25" t="inlineStr">
        <is>
          <t>EED119874</t>
        </is>
      </c>
      <c r="B3336" s="33" t="n">
        <v>45944</v>
      </c>
      <c r="C3336" s="25" t="n">
        <v>344651</v>
      </c>
    </row>
    <row r="3337">
      <c r="A3337" s="25" t="inlineStr">
        <is>
          <t>EED119874</t>
        </is>
      </c>
      <c r="B3337" s="33" t="n">
        <v>45944</v>
      </c>
      <c r="C3337" s="25" t="n">
        <v>344753</v>
      </c>
    </row>
    <row r="3338">
      <c r="A3338" s="25" t="inlineStr">
        <is>
          <t>EED119874</t>
        </is>
      </c>
      <c r="B3338" s="33" t="n">
        <v>45944</v>
      </c>
      <c r="C3338" s="25" t="n">
        <v>345028</v>
      </c>
    </row>
    <row r="3339">
      <c r="A3339" s="25" t="inlineStr">
        <is>
          <t>EED119874</t>
        </is>
      </c>
      <c r="B3339" s="33" t="n">
        <v>45944</v>
      </c>
      <c r="C3339" s="25" t="n">
        <v>351356</v>
      </c>
    </row>
    <row r="3340">
      <c r="A3340" s="25" t="inlineStr">
        <is>
          <t>EED119874</t>
        </is>
      </c>
      <c r="B3340" s="33" t="n">
        <v>45944</v>
      </c>
      <c r="C3340" s="25" t="n">
        <v>353214</v>
      </c>
    </row>
    <row r="3341">
      <c r="A3341" s="25" t="inlineStr">
        <is>
          <t>EED119874</t>
        </is>
      </c>
      <c r="B3341" s="33" t="n">
        <v>45944</v>
      </c>
      <c r="C3341" s="25" t="n">
        <v>353304</v>
      </c>
    </row>
    <row r="3342">
      <c r="A3342" s="25" t="inlineStr">
        <is>
          <t>EED119874</t>
        </is>
      </c>
      <c r="B3342" s="33" t="n">
        <v>45944</v>
      </c>
      <c r="C3342" s="25" t="n">
        <v>369354</v>
      </c>
    </row>
    <row r="3343">
      <c r="A3343" s="25" t="inlineStr">
        <is>
          <t>EED119874</t>
        </is>
      </c>
      <c r="B3343" s="33" t="n">
        <v>45944</v>
      </c>
      <c r="C3343" s="25" t="n">
        <v>369612</v>
      </c>
    </row>
    <row r="3344">
      <c r="A3344" s="25" t="inlineStr">
        <is>
          <t>EED119874</t>
        </is>
      </c>
      <c r="B3344" s="33" t="n">
        <v>45944</v>
      </c>
      <c r="C3344" s="25" t="n">
        <v>372204</v>
      </c>
    </row>
    <row r="3345">
      <c r="A3345" s="25" t="inlineStr">
        <is>
          <t>EED119874</t>
        </is>
      </c>
      <c r="B3345" s="33" t="n">
        <v>45944</v>
      </c>
      <c r="C3345" s="25" t="n">
        <v>372216</v>
      </c>
    </row>
    <row r="3346">
      <c r="A3346" s="25" t="inlineStr">
        <is>
          <t>EED119874</t>
        </is>
      </c>
      <c r="B3346" s="33" t="n">
        <v>45944</v>
      </c>
      <c r="C3346" s="25" t="n">
        <v>372221</v>
      </c>
    </row>
    <row r="3347">
      <c r="A3347" s="25" t="inlineStr">
        <is>
          <t>EED119874</t>
        </is>
      </c>
      <c r="B3347" s="33" t="n">
        <v>45944</v>
      </c>
      <c r="C3347" s="25" t="n">
        <v>500304</v>
      </c>
    </row>
    <row r="3348">
      <c r="A3348" s="25" t="inlineStr">
        <is>
          <t>EED119874</t>
        </is>
      </c>
      <c r="B3348" s="33" t="n">
        <v>45944</v>
      </c>
      <c r="C3348" s="25" t="n">
        <v>502516</v>
      </c>
    </row>
    <row r="3349">
      <c r="A3349" s="25" t="inlineStr">
        <is>
          <t>EED119874</t>
        </is>
      </c>
      <c r="B3349" s="33" t="n">
        <v>45944</v>
      </c>
      <c r="C3349" s="25" t="n">
        <v>502948</v>
      </c>
    </row>
    <row r="3350">
      <c r="A3350" s="25" t="inlineStr">
        <is>
          <t>EED119874</t>
        </is>
      </c>
      <c r="B3350" s="33" t="n">
        <v>45944</v>
      </c>
      <c r="C3350" s="25" t="n">
        <v>655208</v>
      </c>
    </row>
    <row r="3351">
      <c r="A3351" s="25" t="inlineStr">
        <is>
          <t>D100825IN3322143G</t>
        </is>
      </c>
      <c r="B3351" s="33" t="n">
        <v>45944</v>
      </c>
      <c r="C3351" s="25" t="inlineStr">
        <is>
          <t>CTM-1191683</t>
        </is>
      </c>
    </row>
    <row r="3352">
      <c r="A3352" s="25" t="inlineStr">
        <is>
          <t>D100825IN3322143G</t>
        </is>
      </c>
      <c r="B3352" s="33" t="n">
        <v>45944</v>
      </c>
      <c r="C3352" s="25" t="inlineStr">
        <is>
          <t>CTM-1191684</t>
        </is>
      </c>
    </row>
    <row r="3353">
      <c r="A3353" s="25" t="inlineStr">
        <is>
          <t>D100825IN3322143G</t>
        </is>
      </c>
      <c r="B3353" s="33" t="n">
        <v>45944</v>
      </c>
      <c r="C3353" s="25" t="inlineStr">
        <is>
          <t>CTM-1191685</t>
        </is>
      </c>
    </row>
    <row r="3354">
      <c r="A3354" s="25" t="inlineStr">
        <is>
          <t>D100825IN3322143G</t>
        </is>
      </c>
      <c r="B3354" s="33" t="n">
        <v>45944</v>
      </c>
      <c r="C3354" s="25" t="inlineStr">
        <is>
          <t>CTM-1196825</t>
        </is>
      </c>
    </row>
    <row r="3355">
      <c r="A3355" s="25" t="inlineStr">
        <is>
          <t>D100825IN3322143G</t>
        </is>
      </c>
      <c r="B3355" s="33" t="n">
        <v>45944</v>
      </c>
      <c r="C3355" s="25" t="inlineStr">
        <is>
          <t>CTM-1198762</t>
        </is>
      </c>
    </row>
    <row r="3356">
      <c r="A3356" s="25" t="inlineStr">
        <is>
          <t>D100825IN3322143G</t>
        </is>
      </c>
      <c r="B3356" s="33" t="n">
        <v>45944</v>
      </c>
      <c r="C3356" s="25" t="inlineStr">
        <is>
          <t>L-003472-00-0020</t>
        </is>
      </c>
    </row>
    <row r="3357">
      <c r="A3357" s="25" t="inlineStr">
        <is>
          <t>D100825IN3322143G</t>
        </is>
      </c>
      <c r="B3357" s="33" t="n">
        <v>45944</v>
      </c>
      <c r="C3357" s="25" t="inlineStr">
        <is>
          <t>L-029987-01-0020</t>
        </is>
      </c>
    </row>
    <row r="3358">
      <c r="A3358" s="25" t="n">
        <v>922428</v>
      </c>
      <c r="B3358" s="33" t="n">
        <v>45944</v>
      </c>
      <c r="C3358" s="25" t="inlineStr">
        <is>
          <t>MBS850895</t>
        </is>
      </c>
    </row>
    <row r="3359">
      <c r="A3359" s="25" t="n">
        <v>922429</v>
      </c>
      <c r="B3359" s="33" t="n">
        <v>45944</v>
      </c>
      <c r="C3359" s="25" t="inlineStr">
        <is>
          <t>MBS9922282</t>
        </is>
      </c>
    </row>
    <row r="3360">
      <c r="A3360" s="25" t="n">
        <v>922429</v>
      </c>
      <c r="B3360" s="33" t="n">
        <v>45944</v>
      </c>
      <c r="C3360" s="25" t="inlineStr">
        <is>
          <t>MBS7256268</t>
        </is>
      </c>
    </row>
    <row r="3361">
      <c r="A3361" s="25" t="inlineStr">
        <is>
          <t>I242972-IN</t>
        </is>
      </c>
      <c r="B3361" s="33" t="n">
        <v>45944</v>
      </c>
      <c r="C3361" s="25" t="inlineStr">
        <is>
          <t>41003-1</t>
        </is>
      </c>
    </row>
    <row r="3362">
      <c r="A3362" s="25" t="inlineStr">
        <is>
          <t>I242972-IN</t>
        </is>
      </c>
      <c r="B3362" s="33" t="n">
        <v>45944</v>
      </c>
      <c r="C3362" s="25" t="n">
        <v>92118</v>
      </c>
    </row>
    <row r="3363">
      <c r="A3363" s="25" t="inlineStr">
        <is>
          <t>I242972-IN</t>
        </is>
      </c>
      <c r="B3363" s="33" t="n">
        <v>45944</v>
      </c>
      <c r="C3363" s="25" t="n">
        <v>92139</v>
      </c>
    </row>
    <row r="3364">
      <c r="A3364" s="25" t="inlineStr">
        <is>
          <t>I242972-IN</t>
        </is>
      </c>
      <c r="B3364" s="33" t="n">
        <v>45944</v>
      </c>
      <c r="C3364" s="25" t="n">
        <v>92107</v>
      </c>
    </row>
    <row r="3365">
      <c r="A3365" s="25" t="inlineStr">
        <is>
          <t>I242972-IN</t>
        </is>
      </c>
      <c r="B3365" s="33" t="n">
        <v>45944</v>
      </c>
      <c r="C3365" s="25" t="n">
        <v>92103</v>
      </c>
    </row>
    <row r="3366">
      <c r="A3366" s="25" t="inlineStr">
        <is>
          <t>I242983-IN</t>
        </is>
      </c>
      <c r="B3366" s="33" t="n">
        <v>45944</v>
      </c>
      <c r="C3366" s="25" t="n">
        <v>92139</v>
      </c>
    </row>
    <row r="3367">
      <c r="A3367" s="25" t="inlineStr">
        <is>
          <t>I242983-IN</t>
        </is>
      </c>
      <c r="B3367" s="33" t="n">
        <v>45944</v>
      </c>
      <c r="C3367" s="25" t="n">
        <v>92118</v>
      </c>
    </row>
    <row r="3368">
      <c r="A3368" s="25" t="inlineStr">
        <is>
          <t>SI2468818</t>
        </is>
      </c>
      <c r="B3368" s="33" t="n">
        <v>45946</v>
      </c>
      <c r="C3368" s="25" t="n">
        <v>741100</v>
      </c>
    </row>
    <row r="3369">
      <c r="A3369" s="25" t="inlineStr">
        <is>
          <t>SI2468818</t>
        </is>
      </c>
      <c r="B3369" s="33" t="n">
        <v>45946</v>
      </c>
      <c r="C3369" s="25" t="n">
        <v>741116</v>
      </c>
    </row>
    <row r="3370">
      <c r="A3370" s="25" t="inlineStr">
        <is>
          <t>SI2468818</t>
        </is>
      </c>
      <c r="B3370" s="33" t="n">
        <v>45946</v>
      </c>
      <c r="C3370" s="25" t="n">
        <v>741104</v>
      </c>
    </row>
    <row r="3371">
      <c r="A3371" s="25" t="inlineStr">
        <is>
          <t>SI2468818</t>
        </is>
      </c>
      <c r="B3371" s="33" t="n">
        <v>45946</v>
      </c>
      <c r="C3371" s="25" t="n">
        <v>741108</v>
      </c>
    </row>
    <row r="3372">
      <c r="A3372" s="25" t="inlineStr">
        <is>
          <t>SI2468818</t>
        </is>
      </c>
      <c r="B3372" s="33" t="n">
        <v>45946</v>
      </c>
      <c r="C3372" s="25" t="n">
        <v>741101</v>
      </c>
    </row>
    <row r="3373">
      <c r="A3373" s="25" t="inlineStr">
        <is>
          <t>SI2468818</t>
        </is>
      </c>
      <c r="B3373" s="33" t="n">
        <v>45946</v>
      </c>
      <c r="C3373" s="25" t="n">
        <v>741105</v>
      </c>
    </row>
    <row r="3374">
      <c r="A3374" s="25" t="inlineStr">
        <is>
          <t>SI2468818</t>
        </is>
      </c>
      <c r="B3374" s="33" t="n">
        <v>45946</v>
      </c>
      <c r="C3374" s="25" t="n">
        <v>741120</v>
      </c>
    </row>
    <row r="3375">
      <c r="A3375" s="25" t="inlineStr">
        <is>
          <t>SI2468818</t>
        </is>
      </c>
      <c r="B3375" s="33" t="n">
        <v>45946</v>
      </c>
      <c r="C3375" s="25" t="n">
        <v>741114</v>
      </c>
    </row>
    <row r="3376">
      <c r="A3376" s="25" t="inlineStr">
        <is>
          <t>SI2468818</t>
        </is>
      </c>
      <c r="B3376" s="33" t="n">
        <v>45946</v>
      </c>
      <c r="C3376" s="25" t="n">
        <v>741095</v>
      </c>
    </row>
    <row r="3377">
      <c r="A3377" s="25" t="inlineStr">
        <is>
          <t>SI2468818</t>
        </is>
      </c>
      <c r="B3377" s="33" t="n">
        <v>45946</v>
      </c>
      <c r="C3377" s="25" t="n">
        <v>741094</v>
      </c>
    </row>
    <row r="3378">
      <c r="A3378" s="25" t="inlineStr">
        <is>
          <t>SI2468818</t>
        </is>
      </c>
      <c r="B3378" s="33" t="n">
        <v>45946</v>
      </c>
      <c r="C3378" s="25" t="n">
        <v>741110</v>
      </c>
    </row>
    <row r="3379">
      <c r="A3379" s="25" t="inlineStr">
        <is>
          <t>SI2468818</t>
        </is>
      </c>
      <c r="B3379" s="33" t="n">
        <v>45946</v>
      </c>
      <c r="C3379" s="25" t="n">
        <v>740701</v>
      </c>
    </row>
    <row r="3380">
      <c r="A3380" s="25" t="inlineStr">
        <is>
          <t>SI2468818</t>
        </is>
      </c>
      <c r="B3380" s="33" t="n">
        <v>45946</v>
      </c>
      <c r="C3380" s="25" t="n">
        <v>741217</v>
      </c>
    </row>
    <row r="3381">
      <c r="A3381" s="25" t="inlineStr">
        <is>
          <t>SI2468818</t>
        </is>
      </c>
      <c r="B3381" s="33" t="n">
        <v>45946</v>
      </c>
      <c r="C3381" s="25" t="n">
        <v>740710</v>
      </c>
    </row>
    <row r="3382">
      <c r="A3382" s="25" t="inlineStr">
        <is>
          <t>SI2468818</t>
        </is>
      </c>
      <c r="B3382" s="33" t="n">
        <v>45946</v>
      </c>
      <c r="C3382" s="25" t="n">
        <v>740699</v>
      </c>
    </row>
    <row r="3383">
      <c r="A3383" s="25" t="inlineStr">
        <is>
          <t>SI2468818</t>
        </is>
      </c>
      <c r="B3383" s="33" t="n">
        <v>45946</v>
      </c>
      <c r="C3383" s="25" t="n">
        <v>741218</v>
      </c>
    </row>
    <row r="3384">
      <c r="A3384" s="25" t="inlineStr">
        <is>
          <t>SI2468818</t>
        </is>
      </c>
      <c r="B3384" s="33" t="n">
        <v>45946</v>
      </c>
      <c r="C3384" s="25" t="n">
        <v>740950</v>
      </c>
    </row>
    <row r="3385">
      <c r="A3385" s="25" t="inlineStr">
        <is>
          <t>SI2468818</t>
        </is>
      </c>
      <c r="B3385" s="33" t="n">
        <v>45946</v>
      </c>
      <c r="C3385" s="25" t="n">
        <v>740951</v>
      </c>
    </row>
    <row r="3386">
      <c r="A3386" s="25" t="inlineStr">
        <is>
          <t>SI2468818</t>
        </is>
      </c>
      <c r="B3386" s="33" t="n">
        <v>45946</v>
      </c>
      <c r="C3386" s="25" t="n">
        <v>740954</v>
      </c>
    </row>
    <row r="3387">
      <c r="A3387" s="25" t="inlineStr">
        <is>
          <t>SI2468818</t>
        </is>
      </c>
      <c r="B3387" s="33" t="n">
        <v>45946</v>
      </c>
      <c r="C3387" s="25" t="n">
        <v>740955</v>
      </c>
    </row>
    <row r="3388">
      <c r="A3388" s="25" t="inlineStr">
        <is>
          <t>SI2468818</t>
        </is>
      </c>
      <c r="B3388" s="33" t="n">
        <v>45946</v>
      </c>
      <c r="C3388" s="25" t="n">
        <v>740956</v>
      </c>
    </row>
    <row r="3389">
      <c r="A3389" s="25" t="inlineStr">
        <is>
          <t>SI2468818</t>
        </is>
      </c>
      <c r="B3389" s="33" t="n">
        <v>45946</v>
      </c>
      <c r="C3389" s="25" t="n">
        <v>740957</v>
      </c>
    </row>
    <row r="3390">
      <c r="A3390" s="25" t="inlineStr">
        <is>
          <t>SI2468818</t>
        </is>
      </c>
      <c r="B3390" s="33" t="n">
        <v>45946</v>
      </c>
      <c r="C3390" s="25" t="n">
        <v>740959</v>
      </c>
    </row>
    <row r="3391">
      <c r="A3391" s="25" t="inlineStr">
        <is>
          <t>SI2468818</t>
        </is>
      </c>
      <c r="B3391" s="33" t="n">
        <v>45946</v>
      </c>
      <c r="C3391" s="25" t="n">
        <v>740948</v>
      </c>
    </row>
    <row r="3392">
      <c r="A3392" s="25" t="inlineStr">
        <is>
          <t>SI2468818</t>
        </is>
      </c>
      <c r="B3392" s="33" t="n">
        <v>45946</v>
      </c>
      <c r="C3392" s="25" t="n">
        <v>740947</v>
      </c>
    </row>
    <row r="3393">
      <c r="A3393" s="25" t="inlineStr">
        <is>
          <t>SI2468818</t>
        </is>
      </c>
      <c r="B3393" s="33" t="n">
        <v>45946</v>
      </c>
      <c r="C3393" s="25" t="n">
        <v>740539</v>
      </c>
    </row>
    <row r="3394">
      <c r="A3394" s="25" t="n">
        <v>180331</v>
      </c>
      <c r="B3394" s="33" t="n">
        <v>45947</v>
      </c>
      <c r="C3394" s="25" t="inlineStr">
        <is>
          <t>BE0193</t>
        </is>
      </c>
    </row>
    <row r="3395">
      <c r="A3395" s="25" t="n">
        <v>180331</v>
      </c>
      <c r="B3395" s="33" t="n">
        <v>45947</v>
      </c>
      <c r="C3395" s="25" t="inlineStr">
        <is>
          <t>BE0239</t>
        </is>
      </c>
    </row>
    <row r="3396">
      <c r="A3396" s="25" t="n">
        <v>180331</v>
      </c>
      <c r="B3396" s="33" t="n">
        <v>45947</v>
      </c>
      <c r="C3396" s="25" t="inlineStr">
        <is>
          <t>BE0248</t>
        </is>
      </c>
    </row>
    <row r="3397">
      <c r="A3397" s="25" t="n">
        <v>180331</v>
      </c>
      <c r="B3397" s="33" t="n">
        <v>45947</v>
      </c>
      <c r="C3397" s="25" t="inlineStr">
        <is>
          <t>BE0285</t>
        </is>
      </c>
    </row>
    <row r="3398">
      <c r="A3398" s="25" t="n">
        <v>21339</v>
      </c>
      <c r="B3398" s="33" t="n">
        <v>45947</v>
      </c>
      <c r="C3398" s="25" t="inlineStr">
        <is>
          <t>CY-SC001</t>
        </is>
      </c>
    </row>
    <row r="3399">
      <c r="A3399" s="25" t="n">
        <v>21340</v>
      </c>
      <c r="B3399" s="33" t="n">
        <v>45947</v>
      </c>
      <c r="C3399" s="25" t="inlineStr">
        <is>
          <t>MT002-A</t>
        </is>
      </c>
    </row>
    <row r="3400">
      <c r="A3400" s="25" t="inlineStr">
        <is>
          <t>EED119933</t>
        </is>
      </c>
      <c r="B3400" s="33" t="n">
        <v>45948</v>
      </c>
      <c r="C3400" s="25" t="n">
        <v>100201</v>
      </c>
    </row>
    <row r="3401">
      <c r="A3401" s="25" t="inlineStr">
        <is>
          <t>EED119933</t>
        </is>
      </c>
      <c r="B3401" s="33" t="n">
        <v>45948</v>
      </c>
      <c r="C3401" s="25" t="n">
        <v>100328</v>
      </c>
    </row>
    <row r="3402">
      <c r="A3402" s="25" t="inlineStr">
        <is>
          <t>EED119933</t>
        </is>
      </c>
      <c r="B3402" s="33" t="n">
        <v>45948</v>
      </c>
      <c r="C3402" s="25" t="n">
        <v>100336</v>
      </c>
    </row>
    <row r="3403">
      <c r="A3403" s="25" t="inlineStr">
        <is>
          <t>EED119933</t>
        </is>
      </c>
      <c r="B3403" s="33" t="n">
        <v>45948</v>
      </c>
      <c r="C3403" s="25" t="n">
        <v>100512</v>
      </c>
    </row>
    <row r="3404">
      <c r="A3404" s="25" t="inlineStr">
        <is>
          <t>EED119933</t>
        </is>
      </c>
      <c r="B3404" s="33" t="n">
        <v>45948</v>
      </c>
      <c r="C3404" s="25" t="n">
        <v>100712</v>
      </c>
    </row>
    <row r="3405">
      <c r="A3405" s="25" t="inlineStr">
        <is>
          <t>EED119933</t>
        </is>
      </c>
      <c r="B3405" s="33" t="n">
        <v>45948</v>
      </c>
      <c r="C3405" s="25" t="n">
        <v>101320</v>
      </c>
    </row>
    <row r="3406">
      <c r="A3406" s="25" t="inlineStr">
        <is>
          <t>EED119933</t>
        </is>
      </c>
      <c r="B3406" s="33" t="n">
        <v>45948</v>
      </c>
      <c r="C3406" s="25" t="n">
        <v>102008</v>
      </c>
    </row>
    <row r="3407">
      <c r="A3407" s="25" t="inlineStr">
        <is>
          <t>EED119933</t>
        </is>
      </c>
      <c r="B3407" s="33" t="n">
        <v>45948</v>
      </c>
      <c r="C3407" s="25" t="n">
        <v>102116</v>
      </c>
    </row>
    <row r="3408">
      <c r="A3408" s="25" t="inlineStr">
        <is>
          <t>EED119933</t>
        </is>
      </c>
      <c r="B3408" s="33" t="n">
        <v>45948</v>
      </c>
      <c r="C3408" s="25" t="n">
        <v>103008</v>
      </c>
    </row>
    <row r="3409">
      <c r="A3409" s="25" t="inlineStr">
        <is>
          <t>EED119933</t>
        </is>
      </c>
      <c r="B3409" s="33" t="n">
        <v>45948</v>
      </c>
      <c r="C3409" s="25" t="n">
        <v>103107</v>
      </c>
    </row>
    <row r="3410">
      <c r="A3410" s="25" t="inlineStr">
        <is>
          <t>EED119933</t>
        </is>
      </c>
      <c r="B3410" s="33" t="n">
        <v>45948</v>
      </c>
      <c r="C3410" s="25" t="n">
        <v>103134</v>
      </c>
    </row>
    <row r="3411">
      <c r="A3411" s="25" t="inlineStr">
        <is>
          <t>EED119933</t>
        </is>
      </c>
      <c r="B3411" s="33" t="n">
        <v>45948</v>
      </c>
      <c r="C3411" s="25" t="n">
        <v>104426</v>
      </c>
    </row>
    <row r="3412">
      <c r="A3412" s="25" t="inlineStr">
        <is>
          <t>EED119933</t>
        </is>
      </c>
      <c r="B3412" s="33" t="n">
        <v>45948</v>
      </c>
      <c r="C3412" s="25" t="n">
        <v>104512</v>
      </c>
    </row>
    <row r="3413">
      <c r="A3413" s="25" t="inlineStr">
        <is>
          <t>EED119933</t>
        </is>
      </c>
      <c r="B3413" s="33" t="n">
        <v>45948</v>
      </c>
      <c r="C3413" s="25" t="n">
        <v>105006</v>
      </c>
    </row>
    <row r="3414">
      <c r="A3414" s="25" t="inlineStr">
        <is>
          <t>EED119933</t>
        </is>
      </c>
      <c r="B3414" s="33" t="n">
        <v>45948</v>
      </c>
      <c r="C3414" s="25" t="n">
        <v>105814</v>
      </c>
    </row>
    <row r="3415">
      <c r="A3415" s="25" t="inlineStr">
        <is>
          <t>EED119933</t>
        </is>
      </c>
      <c r="B3415" s="33" t="n">
        <v>45948</v>
      </c>
      <c r="C3415" s="25" t="n">
        <v>107641</v>
      </c>
    </row>
    <row r="3416">
      <c r="A3416" s="25" t="inlineStr">
        <is>
          <t>EED119933</t>
        </is>
      </c>
      <c r="B3416" s="33" t="n">
        <v>45948</v>
      </c>
      <c r="C3416" s="25" t="n">
        <v>115555</v>
      </c>
    </row>
    <row r="3417">
      <c r="A3417" s="25" t="inlineStr">
        <is>
          <t>EED119933</t>
        </is>
      </c>
      <c r="B3417" s="33" t="n">
        <v>45948</v>
      </c>
      <c r="C3417" s="25" t="n">
        <v>116008</v>
      </c>
    </row>
    <row r="3418">
      <c r="A3418" s="25" t="inlineStr">
        <is>
          <t>EED119933</t>
        </is>
      </c>
      <c r="B3418" s="33" t="n">
        <v>45948</v>
      </c>
      <c r="C3418" s="25" t="n">
        <v>118220</v>
      </c>
    </row>
    <row r="3419">
      <c r="A3419" s="25" t="inlineStr">
        <is>
          <t>EED119933</t>
        </is>
      </c>
      <c r="B3419" s="33" t="n">
        <v>45948</v>
      </c>
      <c r="C3419" s="25" t="n">
        <v>119703</v>
      </c>
    </row>
    <row r="3420">
      <c r="A3420" s="25" t="inlineStr">
        <is>
          <t>EED119933</t>
        </is>
      </c>
      <c r="B3420" s="33" t="n">
        <v>45948</v>
      </c>
      <c r="C3420" s="25" t="n">
        <v>120205</v>
      </c>
    </row>
    <row r="3421">
      <c r="A3421" s="25" t="inlineStr">
        <is>
          <t>EED119933</t>
        </is>
      </c>
      <c r="B3421" s="33" t="n">
        <v>45948</v>
      </c>
      <c r="C3421" s="25" t="n">
        <v>123114</v>
      </c>
    </row>
    <row r="3422">
      <c r="A3422" s="25" t="inlineStr">
        <is>
          <t>EED119933</t>
        </is>
      </c>
      <c r="B3422" s="33" t="n">
        <v>45948</v>
      </c>
      <c r="C3422" s="25" t="n">
        <v>123173</v>
      </c>
    </row>
    <row r="3423">
      <c r="A3423" s="25" t="inlineStr">
        <is>
          <t>EED119933</t>
        </is>
      </c>
      <c r="B3423" s="33" t="n">
        <v>45948</v>
      </c>
      <c r="C3423" s="25" t="n">
        <v>125224</v>
      </c>
    </row>
    <row r="3424">
      <c r="A3424" s="25" t="inlineStr">
        <is>
          <t>EED119933</t>
        </is>
      </c>
      <c r="B3424" s="33" t="n">
        <v>45948</v>
      </c>
      <c r="C3424" s="25" t="n">
        <v>127605</v>
      </c>
    </row>
    <row r="3425">
      <c r="A3425" s="25" t="inlineStr">
        <is>
          <t>EED119933</t>
        </is>
      </c>
      <c r="B3425" s="33" t="n">
        <v>45948</v>
      </c>
      <c r="C3425" s="25" t="n">
        <v>135010</v>
      </c>
    </row>
    <row r="3426">
      <c r="A3426" s="25" t="inlineStr">
        <is>
          <t>EED119933</t>
        </is>
      </c>
      <c r="B3426" s="33" t="n">
        <v>45948</v>
      </c>
      <c r="C3426" s="25" t="n">
        <v>135213</v>
      </c>
    </row>
    <row r="3427">
      <c r="A3427" s="25" t="inlineStr">
        <is>
          <t>EED119933</t>
        </is>
      </c>
      <c r="B3427" s="33" t="n">
        <v>45948</v>
      </c>
      <c r="C3427" s="25" t="n">
        <v>141409</v>
      </c>
    </row>
    <row r="3428">
      <c r="A3428" s="25" t="inlineStr">
        <is>
          <t>EED119933</t>
        </is>
      </c>
      <c r="B3428" s="33" t="n">
        <v>45948</v>
      </c>
      <c r="C3428" s="25" t="n">
        <v>141732</v>
      </c>
    </row>
    <row r="3429">
      <c r="A3429" s="25" t="inlineStr">
        <is>
          <t>EED119933</t>
        </is>
      </c>
      <c r="B3429" s="33" t="n">
        <v>45948</v>
      </c>
      <c r="C3429" s="25" t="n">
        <v>145513</v>
      </c>
    </row>
    <row r="3430">
      <c r="A3430" s="25" t="inlineStr">
        <is>
          <t>EED119933</t>
        </is>
      </c>
      <c r="B3430" s="33" t="n">
        <v>45948</v>
      </c>
      <c r="C3430" s="25" t="n">
        <v>149303</v>
      </c>
    </row>
    <row r="3431">
      <c r="A3431" s="25" t="inlineStr">
        <is>
          <t>EED119933</t>
        </is>
      </c>
      <c r="B3431" s="33" t="n">
        <v>45948</v>
      </c>
      <c r="C3431" s="25" t="n">
        <v>155505</v>
      </c>
    </row>
    <row r="3432">
      <c r="A3432" s="25" t="inlineStr">
        <is>
          <t>EED119933</t>
        </is>
      </c>
      <c r="B3432" s="33" t="n">
        <v>45948</v>
      </c>
      <c r="C3432" s="25" t="n">
        <v>156604</v>
      </c>
    </row>
    <row r="3433">
      <c r="A3433" s="25" t="inlineStr">
        <is>
          <t>EED119933</t>
        </is>
      </c>
      <c r="B3433" s="33" t="n">
        <v>45948</v>
      </c>
      <c r="C3433" s="25" t="n">
        <v>300306</v>
      </c>
    </row>
    <row r="3434">
      <c r="A3434" s="25" t="inlineStr">
        <is>
          <t>EED119933</t>
        </is>
      </c>
      <c r="B3434" s="33" t="n">
        <v>45948</v>
      </c>
      <c r="C3434" s="25" t="n">
        <v>300310</v>
      </c>
    </row>
    <row r="3435">
      <c r="A3435" s="25" t="inlineStr">
        <is>
          <t>EED119933</t>
        </is>
      </c>
      <c r="B3435" s="33" t="n">
        <v>45948</v>
      </c>
      <c r="C3435" s="25" t="n">
        <v>301028</v>
      </c>
    </row>
    <row r="3436">
      <c r="A3436" s="25" t="inlineStr">
        <is>
          <t>EED119933</t>
        </is>
      </c>
      <c r="B3436" s="33" t="n">
        <v>45948</v>
      </c>
      <c r="C3436" s="25" t="n">
        <v>301305</v>
      </c>
    </row>
    <row r="3437">
      <c r="A3437" s="25" t="inlineStr">
        <is>
          <t>EED119933</t>
        </is>
      </c>
      <c r="B3437" s="33" t="n">
        <v>45948</v>
      </c>
      <c r="C3437" s="25" t="n">
        <v>301836</v>
      </c>
    </row>
    <row r="3438">
      <c r="A3438" s="25" t="inlineStr">
        <is>
          <t>EED119933</t>
        </is>
      </c>
      <c r="B3438" s="33" t="n">
        <v>45948</v>
      </c>
      <c r="C3438" s="25" t="n">
        <v>302008</v>
      </c>
    </row>
    <row r="3439">
      <c r="A3439" s="25" t="inlineStr">
        <is>
          <t>EED119933</t>
        </is>
      </c>
      <c r="B3439" s="33" t="n">
        <v>45948</v>
      </c>
      <c r="C3439" s="25" t="n">
        <v>302212</v>
      </c>
    </row>
    <row r="3440">
      <c r="A3440" s="25" t="inlineStr">
        <is>
          <t>EED119933</t>
        </is>
      </c>
      <c r="B3440" s="33" t="n">
        <v>45948</v>
      </c>
      <c r="C3440" s="25" t="n">
        <v>302216</v>
      </c>
    </row>
    <row r="3441">
      <c r="A3441" s="25" t="inlineStr">
        <is>
          <t>EED119933</t>
        </is>
      </c>
      <c r="B3441" s="33" t="n">
        <v>45948</v>
      </c>
      <c r="C3441" s="25" t="n">
        <v>302902</v>
      </c>
    </row>
    <row r="3442">
      <c r="A3442" s="25" t="inlineStr">
        <is>
          <t>EED119933</t>
        </is>
      </c>
      <c r="B3442" s="33" t="n">
        <v>45948</v>
      </c>
      <c r="C3442" s="25" t="n">
        <v>304014</v>
      </c>
    </row>
    <row r="3443">
      <c r="A3443" s="25" t="inlineStr">
        <is>
          <t>EED119933</t>
        </is>
      </c>
      <c r="B3443" s="33" t="n">
        <v>45948</v>
      </c>
      <c r="C3443" s="25" t="n">
        <v>305034</v>
      </c>
    </row>
    <row r="3444">
      <c r="A3444" s="25" t="inlineStr">
        <is>
          <t>EED119933</t>
        </is>
      </c>
      <c r="B3444" s="33" t="n">
        <v>45948</v>
      </c>
      <c r="C3444" s="25" t="n">
        <v>305413</v>
      </c>
    </row>
    <row r="3445">
      <c r="A3445" s="25" t="inlineStr">
        <is>
          <t>EED119933</t>
        </is>
      </c>
      <c r="B3445" s="33" t="n">
        <v>45948</v>
      </c>
      <c r="C3445" s="25" t="n">
        <v>310910</v>
      </c>
    </row>
    <row r="3446">
      <c r="A3446" s="25" t="inlineStr">
        <is>
          <t>EED119933</t>
        </is>
      </c>
      <c r="B3446" s="33" t="n">
        <v>45948</v>
      </c>
      <c r="C3446" s="25" t="n">
        <v>312206</v>
      </c>
    </row>
    <row r="3447">
      <c r="A3447" s="25" t="inlineStr">
        <is>
          <t>EED119933</t>
        </is>
      </c>
      <c r="B3447" s="33" t="n">
        <v>45948</v>
      </c>
      <c r="C3447" s="25" t="n">
        <v>317302</v>
      </c>
    </row>
    <row r="3448">
      <c r="A3448" s="25" t="inlineStr">
        <is>
          <t>EED119933</t>
        </is>
      </c>
      <c r="B3448" s="33" t="n">
        <v>45948</v>
      </c>
      <c r="C3448" s="25" t="n">
        <v>317318</v>
      </c>
    </row>
    <row r="3449">
      <c r="A3449" s="25" t="inlineStr">
        <is>
          <t>EED119933</t>
        </is>
      </c>
      <c r="B3449" s="33" t="n">
        <v>45948</v>
      </c>
      <c r="C3449" s="25" t="n">
        <v>317408</v>
      </c>
    </row>
    <row r="3450">
      <c r="A3450" s="25" t="inlineStr">
        <is>
          <t>EED119933</t>
        </is>
      </c>
      <c r="B3450" s="33" t="n">
        <v>45948</v>
      </c>
      <c r="C3450" s="25" t="n">
        <v>317434</v>
      </c>
    </row>
    <row r="3451">
      <c r="A3451" s="25" t="inlineStr">
        <is>
          <t>EED119933</t>
        </is>
      </c>
      <c r="B3451" s="33" t="n">
        <v>45948</v>
      </c>
      <c r="C3451" s="25" t="n">
        <v>318340</v>
      </c>
    </row>
    <row r="3452">
      <c r="A3452" s="25" t="inlineStr">
        <is>
          <t>EED119933</t>
        </is>
      </c>
      <c r="B3452" s="33" t="n">
        <v>45948</v>
      </c>
      <c r="C3452" s="25" t="n">
        <v>333810</v>
      </c>
    </row>
    <row r="3453">
      <c r="A3453" s="25" t="inlineStr">
        <is>
          <t>EED119933</t>
        </is>
      </c>
      <c r="B3453" s="33" t="n">
        <v>45948</v>
      </c>
      <c r="C3453" s="25" t="n">
        <v>333904</v>
      </c>
    </row>
    <row r="3454">
      <c r="A3454" s="25" t="inlineStr">
        <is>
          <t>EED119933</t>
        </is>
      </c>
      <c r="B3454" s="33" t="n">
        <v>45948</v>
      </c>
      <c r="C3454" s="25" t="n">
        <v>337416</v>
      </c>
    </row>
    <row r="3455">
      <c r="A3455" s="25" t="inlineStr">
        <is>
          <t>EED119933</t>
        </is>
      </c>
      <c r="B3455" s="33" t="n">
        <v>45948</v>
      </c>
      <c r="C3455" s="25" t="n">
        <v>337614</v>
      </c>
    </row>
    <row r="3456">
      <c r="A3456" s="25" t="inlineStr">
        <is>
          <t>EED119933</t>
        </is>
      </c>
      <c r="B3456" s="33" t="n">
        <v>45948</v>
      </c>
      <c r="C3456" s="25" t="n">
        <v>343512</v>
      </c>
    </row>
    <row r="3457">
      <c r="A3457" s="25" t="inlineStr">
        <is>
          <t>EED119933</t>
        </is>
      </c>
      <c r="B3457" s="33" t="n">
        <v>45948</v>
      </c>
      <c r="C3457" s="25" t="n">
        <v>343614</v>
      </c>
    </row>
    <row r="3458">
      <c r="A3458" s="25" t="inlineStr">
        <is>
          <t>EED119933</t>
        </is>
      </c>
      <c r="B3458" s="33" t="n">
        <v>45948</v>
      </c>
      <c r="C3458" s="25" t="n">
        <v>344606</v>
      </c>
    </row>
    <row r="3459">
      <c r="A3459" s="25" t="inlineStr">
        <is>
          <t>EED119933</t>
        </is>
      </c>
      <c r="B3459" s="33" t="n">
        <v>45948</v>
      </c>
      <c r="C3459" s="25" t="n">
        <v>344712</v>
      </c>
    </row>
    <row r="3460">
      <c r="A3460" s="25" t="inlineStr">
        <is>
          <t>EED119933</t>
        </is>
      </c>
      <c r="B3460" s="33" t="n">
        <v>45948</v>
      </c>
      <c r="C3460" s="25" t="n">
        <v>348232</v>
      </c>
    </row>
    <row r="3461">
      <c r="A3461" s="25" t="inlineStr">
        <is>
          <t>EED119933</t>
        </is>
      </c>
      <c r="B3461" s="33" t="n">
        <v>45948</v>
      </c>
      <c r="C3461" s="25" t="n">
        <v>350214</v>
      </c>
    </row>
    <row r="3462">
      <c r="A3462" s="25" t="inlineStr">
        <is>
          <t>EED119933</t>
        </is>
      </c>
      <c r="B3462" s="33" t="n">
        <v>45948</v>
      </c>
      <c r="C3462" s="25" t="n">
        <v>354108</v>
      </c>
    </row>
    <row r="3463">
      <c r="A3463" s="25" t="inlineStr">
        <is>
          <t>EED119933</t>
        </is>
      </c>
      <c r="B3463" s="33" t="n">
        <v>45948</v>
      </c>
      <c r="C3463" s="25" t="n">
        <v>358510</v>
      </c>
    </row>
    <row r="3464">
      <c r="A3464" s="25" t="inlineStr">
        <is>
          <t>EED119933</t>
        </is>
      </c>
      <c r="B3464" s="33" t="n">
        <v>45948</v>
      </c>
      <c r="C3464" s="25" t="n">
        <v>362526</v>
      </c>
    </row>
    <row r="3465">
      <c r="A3465" s="25" t="inlineStr">
        <is>
          <t>EED119933</t>
        </is>
      </c>
      <c r="B3465" s="33" t="n">
        <v>45948</v>
      </c>
      <c r="C3465" s="25" t="n">
        <v>367144</v>
      </c>
    </row>
    <row r="3466">
      <c r="A3466" s="25" t="inlineStr">
        <is>
          <t>EED119933</t>
        </is>
      </c>
      <c r="B3466" s="33" t="n">
        <v>45948</v>
      </c>
      <c r="C3466" s="25" t="n">
        <v>367164</v>
      </c>
    </row>
    <row r="3467">
      <c r="A3467" s="25" t="inlineStr">
        <is>
          <t>EED119933</t>
        </is>
      </c>
      <c r="B3467" s="33" t="n">
        <v>45948</v>
      </c>
      <c r="C3467" s="25" t="n">
        <v>369332</v>
      </c>
    </row>
    <row r="3468">
      <c r="A3468" s="25" t="inlineStr">
        <is>
          <t>EED119933</t>
        </is>
      </c>
      <c r="B3468" s="33" t="n">
        <v>45948</v>
      </c>
      <c r="C3468" s="25" t="n">
        <v>369703</v>
      </c>
    </row>
    <row r="3469">
      <c r="A3469" s="25" t="inlineStr">
        <is>
          <t>EED119933</t>
        </is>
      </c>
      <c r="B3469" s="33" t="n">
        <v>45948</v>
      </c>
      <c r="C3469" s="25" t="n">
        <v>396414</v>
      </c>
    </row>
    <row r="3470">
      <c r="A3470" s="25" t="inlineStr">
        <is>
          <t>EED119933</t>
        </is>
      </c>
      <c r="B3470" s="33" t="n">
        <v>45948</v>
      </c>
      <c r="C3470" s="25" t="n">
        <v>400129</v>
      </c>
    </row>
    <row r="3471">
      <c r="A3471" s="25" t="inlineStr">
        <is>
          <t>EED119933</t>
        </is>
      </c>
      <c r="B3471" s="33" t="n">
        <v>45948</v>
      </c>
      <c r="C3471" s="25" t="n">
        <v>400218</v>
      </c>
    </row>
    <row r="3472">
      <c r="A3472" s="25" t="inlineStr">
        <is>
          <t>EED119933</t>
        </is>
      </c>
      <c r="B3472" s="33" t="n">
        <v>45948</v>
      </c>
      <c r="C3472" s="25" t="n">
        <v>400508</v>
      </c>
    </row>
    <row r="3473">
      <c r="A3473" s="25" t="inlineStr">
        <is>
          <t>EED119933</t>
        </is>
      </c>
      <c r="B3473" s="33" t="n">
        <v>45948</v>
      </c>
      <c r="C3473" s="25" t="n">
        <v>400522</v>
      </c>
    </row>
    <row r="3474">
      <c r="A3474" s="25" t="inlineStr">
        <is>
          <t>EED119933</t>
        </is>
      </c>
      <c r="B3474" s="33" t="n">
        <v>45948</v>
      </c>
      <c r="C3474" s="25" t="n">
        <v>400524</v>
      </c>
    </row>
    <row r="3475">
      <c r="A3475" s="25" t="inlineStr">
        <is>
          <t>EED119933</t>
        </is>
      </c>
      <c r="B3475" s="33" t="n">
        <v>45948</v>
      </c>
      <c r="C3475" s="25" t="n">
        <v>400551</v>
      </c>
    </row>
    <row r="3476">
      <c r="A3476" s="25" t="inlineStr">
        <is>
          <t>EED119933</t>
        </is>
      </c>
      <c r="B3476" s="33" t="n">
        <v>45948</v>
      </c>
      <c r="C3476" s="25" t="n">
        <v>400932</v>
      </c>
    </row>
    <row r="3477">
      <c r="A3477" s="25" t="inlineStr">
        <is>
          <t>EED119933</t>
        </is>
      </c>
      <c r="B3477" s="33" t="n">
        <v>45948</v>
      </c>
      <c r="C3477" s="25" t="n">
        <v>405301</v>
      </c>
    </row>
    <row r="3478">
      <c r="A3478" s="25" t="inlineStr">
        <is>
          <t>EED119933</t>
        </is>
      </c>
      <c r="B3478" s="33" t="n">
        <v>45948</v>
      </c>
      <c r="C3478" s="25" t="n">
        <v>405706</v>
      </c>
    </row>
    <row r="3479">
      <c r="A3479" s="25" t="inlineStr">
        <is>
          <t>EED119933</t>
        </is>
      </c>
      <c r="B3479" s="33" t="n">
        <v>45948</v>
      </c>
      <c r="C3479" s="25" t="n">
        <v>406001</v>
      </c>
    </row>
    <row r="3480">
      <c r="A3480" s="25" t="inlineStr">
        <is>
          <t>EED119933</t>
        </is>
      </c>
      <c r="B3480" s="33" t="n">
        <v>45948</v>
      </c>
      <c r="C3480" s="25" t="n">
        <v>406416</v>
      </c>
    </row>
    <row r="3481">
      <c r="A3481" s="25" t="inlineStr">
        <is>
          <t>EED119933</t>
        </is>
      </c>
      <c r="B3481" s="33" t="n">
        <v>45948</v>
      </c>
      <c r="C3481" s="25" t="n">
        <v>406516</v>
      </c>
    </row>
    <row r="3482">
      <c r="A3482" s="25" t="inlineStr">
        <is>
          <t>EED119933</t>
        </is>
      </c>
      <c r="B3482" s="33" t="n">
        <v>45948</v>
      </c>
      <c r="C3482" s="25" t="n">
        <v>406606</v>
      </c>
    </row>
    <row r="3483">
      <c r="A3483" s="25" t="inlineStr">
        <is>
          <t>EED119933</t>
        </is>
      </c>
      <c r="B3483" s="33" t="n">
        <v>45948</v>
      </c>
      <c r="C3483" s="25" t="n">
        <v>410604</v>
      </c>
    </row>
    <row r="3484">
      <c r="A3484" s="25" t="inlineStr">
        <is>
          <t>EED119933</t>
        </is>
      </c>
      <c r="B3484" s="33" t="n">
        <v>45948</v>
      </c>
      <c r="C3484" s="25" t="n">
        <v>420201</v>
      </c>
    </row>
    <row r="3485">
      <c r="A3485" s="25" t="inlineStr">
        <is>
          <t>EED119933</t>
        </is>
      </c>
      <c r="B3485" s="33" t="n">
        <v>45948</v>
      </c>
      <c r="C3485" s="25" t="n">
        <v>420301</v>
      </c>
    </row>
    <row r="3486">
      <c r="A3486" s="25" t="inlineStr">
        <is>
          <t>EED119933</t>
        </is>
      </c>
      <c r="B3486" s="33" t="n">
        <v>45948</v>
      </c>
      <c r="C3486" s="25" t="n">
        <v>420403</v>
      </c>
    </row>
    <row r="3487">
      <c r="A3487" s="25" t="inlineStr">
        <is>
          <t>EED119933</t>
        </is>
      </c>
      <c r="B3487" s="33" t="n">
        <v>45948</v>
      </c>
      <c r="C3487" s="25" t="n">
        <v>420601</v>
      </c>
    </row>
    <row r="3488">
      <c r="A3488" s="25" t="inlineStr">
        <is>
          <t>EED119933</t>
        </is>
      </c>
      <c r="B3488" s="33" t="n">
        <v>45948</v>
      </c>
      <c r="C3488" s="25" t="n">
        <v>420701</v>
      </c>
    </row>
    <row r="3489">
      <c r="A3489" s="25" t="inlineStr">
        <is>
          <t>EED119933</t>
        </is>
      </c>
      <c r="B3489" s="33" t="n">
        <v>45948</v>
      </c>
      <c r="C3489" s="25" t="n">
        <v>422302</v>
      </c>
    </row>
    <row r="3490">
      <c r="A3490" s="25" t="inlineStr">
        <is>
          <t>EED119933</t>
        </is>
      </c>
      <c r="B3490" s="33" t="n">
        <v>45948</v>
      </c>
      <c r="C3490" s="25" t="n">
        <v>422501</v>
      </c>
    </row>
    <row r="3491">
      <c r="A3491" s="25" t="inlineStr">
        <is>
          <t>EED119933</t>
        </is>
      </c>
      <c r="B3491" s="33" t="n">
        <v>45948</v>
      </c>
      <c r="C3491" s="25" t="n">
        <v>423101</v>
      </c>
    </row>
    <row r="3492">
      <c r="A3492" s="25" t="inlineStr">
        <is>
          <t>EED119933</t>
        </is>
      </c>
      <c r="B3492" s="33" t="n">
        <v>45948</v>
      </c>
      <c r="C3492" s="25" t="n">
        <v>423102</v>
      </c>
    </row>
    <row r="3493">
      <c r="A3493" s="25" t="inlineStr">
        <is>
          <t>EED119933</t>
        </is>
      </c>
      <c r="B3493" s="33" t="n">
        <v>45948</v>
      </c>
      <c r="C3493" s="25" t="n">
        <v>423105</v>
      </c>
    </row>
    <row r="3494">
      <c r="A3494" s="25" t="inlineStr">
        <is>
          <t>EED119933</t>
        </is>
      </c>
      <c r="B3494" s="33" t="n">
        <v>45948</v>
      </c>
      <c r="C3494" s="25" t="n">
        <v>424401</v>
      </c>
    </row>
    <row r="3495">
      <c r="A3495" s="25" t="inlineStr">
        <is>
          <t>EED119933</t>
        </is>
      </c>
      <c r="B3495" s="33" t="n">
        <v>45948</v>
      </c>
      <c r="C3495" s="25" t="n">
        <v>425501</v>
      </c>
    </row>
    <row r="3496">
      <c r="A3496" s="25" t="inlineStr">
        <is>
          <t>EED119933</t>
        </is>
      </c>
      <c r="B3496" s="33" t="n">
        <v>45948</v>
      </c>
      <c r="C3496" s="25" t="n">
        <v>426102</v>
      </c>
    </row>
    <row r="3497">
      <c r="A3497" s="25" t="inlineStr">
        <is>
          <t>EED119933</t>
        </is>
      </c>
      <c r="B3497" s="33" t="n">
        <v>45948</v>
      </c>
      <c r="C3497" s="25" t="n">
        <v>426105</v>
      </c>
    </row>
    <row r="3498">
      <c r="A3498" s="25" t="inlineStr">
        <is>
          <t>EED119933</t>
        </is>
      </c>
      <c r="B3498" s="33" t="n">
        <v>45948</v>
      </c>
      <c r="C3498" s="25" t="n">
        <v>426803</v>
      </c>
    </row>
    <row r="3499">
      <c r="A3499" s="25" t="inlineStr">
        <is>
          <t>EED119933</t>
        </is>
      </c>
      <c r="B3499" s="33" t="n">
        <v>45948</v>
      </c>
      <c r="C3499" s="25" t="n">
        <v>505008</v>
      </c>
    </row>
    <row r="3500">
      <c r="A3500" s="25" t="inlineStr">
        <is>
          <t>EED119933</t>
        </is>
      </c>
      <c r="B3500" s="33" t="n">
        <v>45948</v>
      </c>
      <c r="C3500" s="25" t="n">
        <v>570204</v>
      </c>
    </row>
    <row r="3501">
      <c r="A3501" s="25" t="inlineStr">
        <is>
          <t>EED119933</t>
        </is>
      </c>
      <c r="B3501" s="33" t="n">
        <v>45948</v>
      </c>
      <c r="C3501" s="25" t="n">
        <v>575306</v>
      </c>
    </row>
    <row r="3502">
      <c r="A3502" s="25" t="inlineStr">
        <is>
          <t>EED119933</t>
        </is>
      </c>
      <c r="B3502" s="33" t="n">
        <v>45948</v>
      </c>
      <c r="C3502" s="25" t="n">
        <v>626812</v>
      </c>
    </row>
    <row r="3503">
      <c r="A3503" s="25" t="inlineStr">
        <is>
          <t>EED119933</t>
        </is>
      </c>
      <c r="B3503" s="33" t="n">
        <v>45948</v>
      </c>
      <c r="C3503" s="25" t="n">
        <v>633603</v>
      </c>
    </row>
    <row r="3504">
      <c r="A3504" s="25" t="inlineStr">
        <is>
          <t>EED119933</t>
        </is>
      </c>
      <c r="B3504" s="33" t="n">
        <v>45948</v>
      </c>
      <c r="C3504" s="25" t="n">
        <v>640906</v>
      </c>
    </row>
    <row r="3505">
      <c r="A3505" s="25" t="inlineStr">
        <is>
          <t>EED119933</t>
        </is>
      </c>
      <c r="B3505" s="33" t="n">
        <v>45948</v>
      </c>
      <c r="C3505" s="25" t="n">
        <v>640914</v>
      </c>
    </row>
    <row r="3506">
      <c r="A3506" s="25" t="inlineStr">
        <is>
          <t>EED119933</t>
        </is>
      </c>
      <c r="B3506" s="33" t="n">
        <v>45948</v>
      </c>
      <c r="C3506" s="25" t="n">
        <v>740809</v>
      </c>
    </row>
    <row r="3507">
      <c r="A3507" s="25" t="n">
        <v>0</v>
      </c>
      <c r="B3507" s="33" t="n">
        <v>0</v>
      </c>
      <c r="C3507" s="25" t="n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2">
    <outlinePr summaryBelow="1" summaryRight="1"/>
    <pageSetUpPr/>
  </sheetPr>
  <dimension ref="A1:E39"/>
  <sheetViews>
    <sheetView topLeftCell="A16" workbookViewId="0">
      <selection activeCell="E38" sqref="E38"/>
    </sheetView>
  </sheetViews>
  <sheetFormatPr baseColWidth="8" defaultRowHeight="15"/>
  <cols>
    <col width="22.140625" bestFit="1" customWidth="1" min="1" max="1"/>
    <col width="11.85546875" bestFit="1" customWidth="1" min="2" max="2"/>
    <col width="11.85546875" customWidth="1" min="3" max="3"/>
  </cols>
  <sheetData>
    <row r="1">
      <c r="A1" s="1" t="inlineStr">
        <is>
          <t>BRAND</t>
        </is>
      </c>
      <c r="B1" s="1" t="inlineStr">
        <is>
          <t>Responsible</t>
        </is>
      </c>
      <c r="C1" s="1" t="inlineStr">
        <is>
          <t>Currency</t>
        </is>
      </c>
    </row>
    <row r="2">
      <c r="A2" s="1" t="inlineStr">
        <is>
          <t>4Axis</t>
        </is>
      </c>
      <c r="B2" s="1" t="inlineStr">
        <is>
          <t>ANJALI</t>
        </is>
      </c>
      <c r="C2" s="1" t="inlineStr">
        <is>
          <t>INR</t>
        </is>
      </c>
      <c r="E2">
        <f t="array" ref="E2:E39">_xlfn._xlws.SORT(_xlfn.UNIQUE(MasterSheet!U:U))</f>
        <v/>
      </c>
    </row>
    <row r="3">
      <c r="A3" s="1" t="inlineStr">
        <is>
          <t>Affinity</t>
        </is>
      </c>
      <c r="B3" s="1" t="inlineStr">
        <is>
          <t>ANJALI</t>
        </is>
      </c>
      <c r="C3" s="1" t="inlineStr">
        <is>
          <t>DOLLAR</t>
        </is>
      </c>
      <c r="E3" t="inlineStr">
        <is>
          <t>Affinity</t>
        </is>
      </c>
    </row>
    <row r="4">
      <c r="A4" s="1" t="inlineStr">
        <is>
          <t>APEXBIO</t>
        </is>
      </c>
      <c r="B4" s="1" t="inlineStr">
        <is>
          <t>ANJALI</t>
        </is>
      </c>
      <c r="C4" s="1" t="inlineStr">
        <is>
          <t>DOLLAR</t>
        </is>
      </c>
      <c r="E4" t="inlineStr">
        <is>
          <t>ApexBio</t>
        </is>
      </c>
    </row>
    <row r="5">
      <c r="A5" s="1" t="inlineStr">
        <is>
          <t>Arista</t>
        </is>
      </c>
      <c r="B5" s="1" t="inlineStr">
        <is>
          <t>ANJALI</t>
        </is>
      </c>
      <c r="C5" s="1" t="inlineStr">
        <is>
          <t>DOLLAR</t>
        </is>
      </c>
      <c r="E5" t="inlineStr">
        <is>
          <t>Arista</t>
        </is>
      </c>
    </row>
    <row r="6">
      <c r="A6" s="1" t="inlineStr">
        <is>
          <t>Bethyl</t>
        </is>
      </c>
      <c r="B6" s="1" t="inlineStr">
        <is>
          <t>ANJALI</t>
        </is>
      </c>
      <c r="C6" s="1" t="inlineStr">
        <is>
          <t>DOLLAR</t>
        </is>
      </c>
      <c r="E6" t="inlineStr">
        <is>
          <t>bethyl</t>
        </is>
      </c>
    </row>
    <row r="7">
      <c r="A7" s="1" t="inlineStr">
        <is>
          <t>BioXcell</t>
        </is>
      </c>
      <c r="B7" s="1" t="inlineStr">
        <is>
          <t>ANJALI</t>
        </is>
      </c>
      <c r="C7" s="1" t="inlineStr">
        <is>
          <t>DOLLAR</t>
        </is>
      </c>
      <c r="E7" t="inlineStr">
        <is>
          <t>BioLegend</t>
        </is>
      </c>
    </row>
    <row r="8">
      <c r="A8" s="1" t="inlineStr">
        <is>
          <t>BTL</t>
        </is>
      </c>
      <c r="B8" s="1" t="inlineStr">
        <is>
          <t>ANJALI</t>
        </is>
      </c>
      <c r="C8" s="1" t="inlineStr">
        <is>
          <t>INR</t>
        </is>
      </c>
      <c r="E8" t="inlineStr">
        <is>
          <t>BIOLINK</t>
        </is>
      </c>
    </row>
    <row r="9">
      <c r="A9" s="1" t="inlineStr">
        <is>
          <t>CELLA SOLUTION</t>
        </is>
      </c>
      <c r="B9" s="1" t="inlineStr">
        <is>
          <t>ANJALI</t>
        </is>
      </c>
      <c r="C9" s="1" t="inlineStr">
        <is>
          <t>INR</t>
        </is>
      </c>
      <c r="E9" t="inlineStr">
        <is>
          <t>Biotium</t>
        </is>
      </c>
    </row>
    <row r="10">
      <c r="A10" s="1" t="inlineStr">
        <is>
          <t>Cytoskeleton</t>
        </is>
      </c>
      <c r="B10" s="1" t="inlineStr">
        <is>
          <t>ANJALI</t>
        </is>
      </c>
      <c r="C10" s="1" t="inlineStr">
        <is>
          <t>DOLLAR</t>
        </is>
      </c>
      <c r="E10" t="inlineStr">
        <is>
          <t>BioXcell</t>
        </is>
      </c>
    </row>
    <row r="11">
      <c r="A11" s="1" t="inlineStr">
        <is>
          <t>Misc</t>
        </is>
      </c>
      <c r="B11" s="1" t="inlineStr">
        <is>
          <t>ANJALI</t>
        </is>
      </c>
      <c r="C11" s="1" t="inlineStr">
        <is>
          <t>INR</t>
        </is>
      </c>
      <c r="E11" t="inlineStr">
        <is>
          <t>Boster</t>
        </is>
      </c>
    </row>
    <row r="12">
      <c r="A12" s="1" t="inlineStr">
        <is>
          <t>MyBioSource</t>
        </is>
      </c>
      <c r="B12" s="1" t="inlineStr">
        <is>
          <t>ANJALI</t>
        </is>
      </c>
      <c r="C12" s="1" t="inlineStr">
        <is>
          <t>DOLLAR</t>
        </is>
      </c>
      <c r="E12" t="inlineStr">
        <is>
          <t>BPS</t>
        </is>
      </c>
    </row>
    <row r="13">
      <c r="A13" s="1" t="inlineStr">
        <is>
          <t>NovaBiosys</t>
        </is>
      </c>
      <c r="B13" s="1" t="inlineStr">
        <is>
          <t>ANJALI</t>
        </is>
      </c>
      <c r="C13" s="1" t="inlineStr">
        <is>
          <t>INR</t>
        </is>
      </c>
      <c r="E13" t="inlineStr">
        <is>
          <t>Brand</t>
        </is>
      </c>
    </row>
    <row r="14">
      <c r="A14" s="1" t="inlineStr">
        <is>
          <t>PHYTOAB</t>
        </is>
      </c>
      <c r="B14" s="1" t="inlineStr">
        <is>
          <t>ANJALI</t>
        </is>
      </c>
      <c r="C14" s="1" t="inlineStr">
        <is>
          <t>DOLLAR</t>
        </is>
      </c>
      <c r="E14" t="inlineStr">
        <is>
          <t>BTL</t>
        </is>
      </c>
    </row>
    <row r="15">
      <c r="A15" s="1" t="inlineStr">
        <is>
          <t>SouthernBiotech</t>
        </is>
      </c>
      <c r="B15" s="1" t="inlineStr">
        <is>
          <t>ANJALI</t>
        </is>
      </c>
      <c r="C15" s="1" t="inlineStr">
        <is>
          <t>DOLLAR</t>
        </is>
      </c>
      <c r="E15" t="inlineStr">
        <is>
          <t>Cella Solution</t>
        </is>
      </c>
    </row>
    <row r="16">
      <c r="A16" s="1" t="inlineStr">
        <is>
          <t>TargetMol</t>
        </is>
      </c>
      <c r="B16" s="1" t="inlineStr">
        <is>
          <t>ANJALI</t>
        </is>
      </c>
      <c r="C16" s="1" t="inlineStr">
        <is>
          <t>DOLLAR</t>
        </is>
      </c>
      <c r="E16" t="inlineStr">
        <is>
          <t>CHROMACHEMIE</t>
        </is>
      </c>
    </row>
    <row r="17">
      <c r="A17" s="1" t="inlineStr">
        <is>
          <t>BioLegend</t>
        </is>
      </c>
      <c r="B17" s="1" t="inlineStr">
        <is>
          <t>PRIYA</t>
        </is>
      </c>
      <c r="C17" s="1" t="inlineStr">
        <is>
          <t>DOLLAR</t>
        </is>
      </c>
      <c r="E17" t="inlineStr">
        <is>
          <t>Cytoskeleton</t>
        </is>
      </c>
    </row>
    <row r="18">
      <c r="A18" s="1" t="inlineStr">
        <is>
          <t>BOSTER</t>
        </is>
      </c>
      <c r="B18" s="1" t="inlineStr">
        <is>
          <t>PRIYA</t>
        </is>
      </c>
      <c r="C18" s="1" t="inlineStr">
        <is>
          <t>DOLLAR</t>
        </is>
      </c>
      <c r="E18" t="inlineStr">
        <is>
          <t>Dharmacon</t>
        </is>
      </c>
    </row>
    <row r="19">
      <c r="A19" s="1" t="inlineStr">
        <is>
          <t>Dharmacon</t>
        </is>
      </c>
      <c r="B19" s="1" t="inlineStr">
        <is>
          <t>PRIYA</t>
        </is>
      </c>
      <c r="C19" s="1" t="inlineStr">
        <is>
          <t>DOLLAR</t>
        </is>
      </c>
      <c r="E19" t="inlineStr">
        <is>
          <t>Edna</t>
        </is>
      </c>
    </row>
    <row r="20">
      <c r="A20" s="1" t="inlineStr">
        <is>
          <t>Biotium</t>
        </is>
      </c>
      <c r="B20" s="1" t="inlineStr">
        <is>
          <t>TANNU</t>
        </is>
      </c>
      <c r="C20" s="1" t="inlineStr">
        <is>
          <t>DOLLAR</t>
        </is>
      </c>
      <c r="E20" t="inlineStr">
        <is>
          <t>Genei Lab</t>
        </is>
      </c>
    </row>
    <row r="21">
      <c r="A21" s="1" t="inlineStr">
        <is>
          <t>BPS</t>
        </is>
      </c>
      <c r="B21" s="1" t="inlineStr">
        <is>
          <t>TANNU</t>
        </is>
      </c>
      <c r="C21" s="1" t="inlineStr">
        <is>
          <t>DOLLAR</t>
        </is>
      </c>
      <c r="E21" t="inlineStr">
        <is>
          <t>Genexis Biotech</t>
        </is>
      </c>
    </row>
    <row r="22">
      <c r="A22" s="1" t="inlineStr">
        <is>
          <t>MabTech</t>
        </is>
      </c>
      <c r="B22" s="1" t="inlineStr">
        <is>
          <t>TANNU</t>
        </is>
      </c>
      <c r="C22" s="1" t="inlineStr">
        <is>
          <t>DOLLAR</t>
        </is>
      </c>
      <c r="E22" t="inlineStr">
        <is>
          <t>Hansa Biomed</t>
        </is>
      </c>
    </row>
    <row r="23">
      <c r="A23" s="1" t="inlineStr">
        <is>
          <t>Revvity</t>
        </is>
      </c>
      <c r="B23" s="1" t="inlineStr">
        <is>
          <t>TANNU</t>
        </is>
      </c>
      <c r="C23" s="1" t="inlineStr">
        <is>
          <t>INR</t>
        </is>
      </c>
      <c r="E23" t="inlineStr">
        <is>
          <t>Hoefer</t>
        </is>
      </c>
    </row>
    <row r="24">
      <c r="A24" s="1" t="inlineStr">
        <is>
          <t>MP Bio</t>
        </is>
      </c>
      <c r="B24" s="1" t="inlineStr">
        <is>
          <t>TANNU</t>
        </is>
      </c>
      <c r="C24" s="1" t="inlineStr">
        <is>
          <t>INR</t>
        </is>
      </c>
      <c r="E24" t="inlineStr">
        <is>
          <t>Intron</t>
        </is>
      </c>
    </row>
    <row r="25">
      <c r="A25" s="1" t="inlineStr">
        <is>
          <t>Sartorius</t>
        </is>
      </c>
      <c r="B25" s="1" t="inlineStr">
        <is>
          <t>ANJALI</t>
        </is>
      </c>
      <c r="C25" s="1" t="inlineStr">
        <is>
          <t>INR</t>
        </is>
      </c>
      <c r="E25" t="inlineStr">
        <is>
          <t>Mabtech</t>
        </is>
      </c>
    </row>
    <row r="26">
      <c r="A26" s="1" t="inlineStr">
        <is>
          <t>EDNA</t>
        </is>
      </c>
      <c r="B26" s="1" t="n"/>
      <c r="C26" s="1" t="inlineStr">
        <is>
          <t>INR</t>
        </is>
      </c>
      <c r="E26" t="inlineStr">
        <is>
          <t>Misc</t>
        </is>
      </c>
    </row>
    <row r="27">
      <c r="A27" s="1" t="inlineStr">
        <is>
          <t>HOEFER</t>
        </is>
      </c>
      <c r="B27" s="1" t="n"/>
      <c r="C27" s="1" t="inlineStr">
        <is>
          <t>DOLLAR</t>
        </is>
      </c>
      <c r="E27" t="inlineStr">
        <is>
          <t>Mp Bio</t>
        </is>
      </c>
    </row>
    <row r="28">
      <c r="A28" s="1" t="inlineStr">
        <is>
          <t>Prospec</t>
        </is>
      </c>
      <c r="B28" s="1" t="n"/>
      <c r="C28" s="1" t="inlineStr">
        <is>
          <t>DOLLAR</t>
        </is>
      </c>
      <c r="E28" t="inlineStr">
        <is>
          <t>MyBioSource</t>
        </is>
      </c>
    </row>
    <row r="29">
      <c r="A29" s="1" t="inlineStr">
        <is>
          <t>SUPER MO BIO</t>
        </is>
      </c>
      <c r="B29" s="1" t="n"/>
      <c r="C29" s="1" t="inlineStr">
        <is>
          <t>INR</t>
        </is>
      </c>
      <c r="E29" t="inlineStr">
        <is>
          <t>NovaBiosys</t>
        </is>
      </c>
    </row>
    <row r="30">
      <c r="A30" s="1" t="inlineStr">
        <is>
          <t>TOPCLASS ENTERPRISES</t>
        </is>
      </c>
      <c r="B30" s="1" t="n"/>
      <c r="C30" s="1" t="inlineStr">
        <is>
          <t>INR</t>
        </is>
      </c>
      <c r="E30" t="inlineStr">
        <is>
          <t>Phytoab</t>
        </is>
      </c>
    </row>
    <row r="31">
      <c r="A31" s="1" t="inlineStr">
        <is>
          <t>US Bio</t>
        </is>
      </c>
      <c r="B31" s="1" t="n"/>
      <c r="C31" s="1" t="inlineStr">
        <is>
          <t>DOLLAR</t>
        </is>
      </c>
      <c r="E31" t="inlineStr">
        <is>
          <t>Prospec</t>
        </is>
      </c>
    </row>
    <row r="32">
      <c r="A32" s="1" t="inlineStr">
        <is>
          <t>US BIOLOGICAL</t>
        </is>
      </c>
      <c r="B32" s="1" t="n"/>
      <c r="C32" s="1" t="inlineStr">
        <is>
          <t>DOLLAR</t>
        </is>
      </c>
      <c r="E32" t="inlineStr">
        <is>
          <t>Revvity</t>
        </is>
      </c>
    </row>
    <row r="33">
      <c r="A33" s="1" t="inlineStr">
        <is>
          <t>Genexis Biotech</t>
        </is>
      </c>
      <c r="B33" s="1" t="n"/>
      <c r="C33" s="1" t="inlineStr">
        <is>
          <t>INR</t>
        </is>
      </c>
      <c r="E33" t="inlineStr">
        <is>
          <t>Sartorius</t>
        </is>
      </c>
    </row>
    <row r="34">
      <c r="A34" s="1" t="inlineStr">
        <is>
          <t>Genei Lab</t>
        </is>
      </c>
      <c r="B34" s="1" t="n"/>
      <c r="C34" s="1" t="inlineStr">
        <is>
          <t>INR</t>
        </is>
      </c>
      <c r="E34" t="inlineStr">
        <is>
          <t>SouthernBiotech</t>
        </is>
      </c>
    </row>
    <row r="35">
      <c r="A35" s="1" t="inlineStr">
        <is>
          <t>Hansa Biomed</t>
        </is>
      </c>
      <c r="B35" s="1" t="n"/>
      <c r="C35" s="1" t="inlineStr">
        <is>
          <t>DOLLAR</t>
        </is>
      </c>
      <c r="E35" t="inlineStr">
        <is>
          <t>SUPER MO BIO</t>
        </is>
      </c>
    </row>
    <row r="36">
      <c r="A36" s="1" t="inlineStr">
        <is>
          <t>Intron</t>
        </is>
      </c>
      <c r="B36" s="1" t="n"/>
      <c r="C36" s="1" t="inlineStr">
        <is>
          <t>DOLLAR</t>
        </is>
      </c>
      <c r="E36" t="inlineStr">
        <is>
          <t>TargetMol</t>
        </is>
      </c>
    </row>
    <row r="37">
      <c r="A37" s="1" t="inlineStr">
        <is>
          <t>CHROMACHEMIE</t>
        </is>
      </c>
      <c r="B37" s="1" t="n"/>
      <c r="C37" s="1" t="inlineStr">
        <is>
          <t>INR</t>
        </is>
      </c>
      <c r="E37" t="inlineStr">
        <is>
          <t>TOPCLASS ENTERPRISES</t>
        </is>
      </c>
    </row>
    <row r="38">
      <c r="A38" s="46" t="inlineStr">
        <is>
          <t>BIOLINK</t>
        </is>
      </c>
      <c r="C38" s="46" t="inlineStr">
        <is>
          <t>INR</t>
        </is>
      </c>
      <c r="E38" t="inlineStr">
        <is>
          <t>Us Biological</t>
        </is>
      </c>
    </row>
    <row r="39">
      <c r="E39" t="n">
        <v>0</v>
      </c>
    </row>
  </sheetData>
  <conditionalFormatting sqref="A1:A1048576">
    <cfRule type="duplicateValues" priority="1" dxfId="0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Sheet3" filterMode="1">
    <outlinePr summaryBelow="1" summaryRight="1"/>
    <pageSetUpPr/>
  </sheetPr>
  <dimension ref="A1:P3587"/>
  <sheetViews>
    <sheetView workbookViewId="0">
      <selection activeCell="B1" sqref="B1"/>
    </sheetView>
  </sheetViews>
  <sheetFormatPr baseColWidth="8" defaultRowHeight="15.75"/>
  <cols>
    <col width="12" bestFit="1" customWidth="1" style="12" min="1" max="1"/>
    <col width="42.85546875" bestFit="1" customWidth="1" style="12" min="2" max="2"/>
    <col width="26" bestFit="1" customWidth="1" style="12" min="3" max="3"/>
    <col width="26.7109375" bestFit="1" customWidth="1" min="4" max="5"/>
    <col width="21.85546875" bestFit="1" customWidth="1" min="6" max="6"/>
    <col width="7.42578125" bestFit="1" customWidth="1" style="15" min="9" max="9"/>
    <col width="22.28515625" bestFit="1" customWidth="1" min="10" max="10"/>
    <col width="12.140625" bestFit="1" customWidth="1" min="11" max="11"/>
  </cols>
  <sheetData>
    <row r="1">
      <c r="A1" s="13" t="inlineStr">
        <is>
          <t>S.No</t>
        </is>
      </c>
      <c r="B1" s="14" t="inlineStr">
        <is>
          <t>Customer Name</t>
        </is>
      </c>
      <c r="C1" s="14" t="inlineStr">
        <is>
          <t>District</t>
        </is>
      </c>
      <c r="D1" s="14" t="inlineStr">
        <is>
          <t>Local/Outstation</t>
        </is>
      </c>
      <c r="E1" s="14" t="inlineStr">
        <is>
          <t>Sales Person</t>
        </is>
      </c>
      <c r="F1" s="14" t="inlineStr">
        <is>
          <t>Customer/Dealer</t>
        </is>
      </c>
      <c r="I1" s="13" t="inlineStr">
        <is>
          <t>S.No.</t>
        </is>
      </c>
      <c r="J1" s="14" t="inlineStr">
        <is>
          <t>Vendor Name</t>
        </is>
      </c>
      <c r="K1" s="14" t="inlineStr">
        <is>
          <t>Currency</t>
        </is>
      </c>
    </row>
    <row r="2" hidden="1">
      <c r="A2" s="10" t="n">
        <v>1</v>
      </c>
      <c r="B2" s="10" t="inlineStr">
        <is>
          <t>4Axis</t>
        </is>
      </c>
      <c r="C2" s="10" t="inlineStr">
        <is>
          <t>Delhi</t>
        </is>
      </c>
      <c r="D2" s="10" t="inlineStr">
        <is>
          <t>Local</t>
        </is>
      </c>
      <c r="E2" s="10" t="n"/>
      <c r="F2" s="23" t="n"/>
      <c r="I2" s="10" t="n">
        <v>1</v>
      </c>
      <c r="J2" s="10" t="inlineStr">
        <is>
          <t>BioLegend</t>
        </is>
      </c>
      <c r="K2" s="10" t="inlineStr">
        <is>
          <t>Dollar</t>
        </is>
      </c>
    </row>
    <row r="3" hidden="1">
      <c r="A3" s="10">
        <f>A2+1</f>
        <v/>
      </c>
      <c r="B3" s="10" t="inlineStr">
        <is>
          <t>Aaika</t>
        </is>
      </c>
      <c r="C3" s="10" t="inlineStr">
        <is>
          <t>Delhi</t>
        </is>
      </c>
      <c r="D3" s="10" t="inlineStr">
        <is>
          <t>Local</t>
        </is>
      </c>
      <c r="E3" s="10" t="n"/>
      <c r="F3" s="23" t="n"/>
      <c r="I3" s="10" t="n">
        <v>2</v>
      </c>
      <c r="J3" s="10" t="inlineStr">
        <is>
          <t>Dharmacon</t>
        </is>
      </c>
      <c r="K3" s="10" t="inlineStr">
        <is>
          <t>Dollar</t>
        </is>
      </c>
    </row>
    <row r="4" hidden="1">
      <c r="A4" s="10">
        <f>A3+1</f>
        <v/>
      </c>
      <c r="B4" s="10" t="inlineStr">
        <is>
          <t>Abd Biotech</t>
        </is>
      </c>
      <c r="C4" s="10" t="inlineStr">
        <is>
          <t>Ghaziabad</t>
        </is>
      </c>
      <c r="D4" s="10" t="inlineStr">
        <is>
          <t>Local</t>
        </is>
      </c>
      <c r="E4" s="10" t="n"/>
      <c r="F4" s="23" t="n"/>
      <c r="I4" s="10" t="n">
        <v>3</v>
      </c>
      <c r="J4" s="10" t="inlineStr">
        <is>
          <t>Bethyl</t>
        </is>
      </c>
      <c r="K4" s="10" t="inlineStr">
        <is>
          <t>Dollar</t>
        </is>
      </c>
    </row>
    <row r="5" hidden="1">
      <c r="A5" s="10">
        <f>A4+1</f>
        <v/>
      </c>
      <c r="B5" s="10" t="inlineStr">
        <is>
          <t>Abhi Bio</t>
        </is>
      </c>
      <c r="C5" s="10" t="inlineStr">
        <is>
          <t>Kolkata</t>
        </is>
      </c>
      <c r="D5" s="10" t="inlineStr">
        <is>
          <t>OutStation</t>
        </is>
      </c>
      <c r="E5" s="10" t="n"/>
      <c r="F5" s="23" t="inlineStr">
        <is>
          <t>Dealer</t>
        </is>
      </c>
      <c r="I5" s="10" t="n">
        <v>4</v>
      </c>
      <c r="J5" s="10" t="inlineStr">
        <is>
          <t>Arista</t>
        </is>
      </c>
      <c r="K5" s="10" t="inlineStr">
        <is>
          <t>Dollar</t>
        </is>
      </c>
    </row>
    <row r="6" hidden="1">
      <c r="A6" s="10">
        <f>A5+1</f>
        <v/>
      </c>
      <c r="B6" s="10" t="inlineStr">
        <is>
          <t>Abhilasha</t>
        </is>
      </c>
      <c r="C6" s="10" t="inlineStr">
        <is>
          <t>Hawrah, West Bengal</t>
        </is>
      </c>
      <c r="D6" s="10" t="inlineStr">
        <is>
          <t>OutStation</t>
        </is>
      </c>
      <c r="E6" s="10" t="n"/>
      <c r="F6" s="23" t="n"/>
      <c r="I6" s="10" t="n">
        <v>5</v>
      </c>
      <c r="J6" s="10" t="inlineStr">
        <is>
          <t>BioXcell</t>
        </is>
      </c>
      <c r="K6" s="10" t="inlineStr">
        <is>
          <t>Dollar</t>
        </is>
      </c>
    </row>
    <row r="7" hidden="1">
      <c r="A7" s="10">
        <f>A6+1</f>
        <v/>
      </c>
      <c r="B7" s="10" t="inlineStr">
        <is>
          <t>Actrec</t>
        </is>
      </c>
      <c r="C7" s="10" t="inlineStr">
        <is>
          <t>Mumbai</t>
        </is>
      </c>
      <c r="D7" s="10" t="inlineStr">
        <is>
          <t>OutStation</t>
        </is>
      </c>
      <c r="E7" s="10" t="inlineStr">
        <is>
          <t>Anas</t>
        </is>
      </c>
      <c r="F7" s="23" t="inlineStr">
        <is>
          <t>CUSTOMER</t>
        </is>
      </c>
      <c r="I7" s="10" t="n">
        <v>6</v>
      </c>
      <c r="J7" s="10" t="inlineStr">
        <is>
          <t>MyBioSource</t>
        </is>
      </c>
      <c r="K7" s="10" t="inlineStr">
        <is>
          <t>Dollar</t>
        </is>
      </c>
    </row>
    <row r="8" hidden="1">
      <c r="A8" s="10">
        <f>A7+1</f>
        <v/>
      </c>
      <c r="B8" s="11" t="inlineStr">
        <is>
          <t>Agharkar</t>
        </is>
      </c>
      <c r="C8" s="10" t="inlineStr">
        <is>
          <t>Pune</t>
        </is>
      </c>
      <c r="D8" s="11" t="inlineStr">
        <is>
          <t>OutStation</t>
        </is>
      </c>
      <c r="E8" s="11" t="inlineStr">
        <is>
          <t>Anas</t>
        </is>
      </c>
      <c r="F8" s="23" t="inlineStr">
        <is>
          <t>CUSTOMER</t>
        </is>
      </c>
      <c r="I8" s="10" t="n">
        <v>7</v>
      </c>
      <c r="J8" s="10" t="inlineStr">
        <is>
          <t>BPS</t>
        </is>
      </c>
      <c r="K8" s="10" t="inlineStr">
        <is>
          <t>Dollar</t>
        </is>
      </c>
    </row>
    <row r="9" hidden="1">
      <c r="A9" s="10">
        <f>A8+1</f>
        <v/>
      </c>
      <c r="B9" s="10" t="inlineStr">
        <is>
          <t>Aiims</t>
        </is>
      </c>
      <c r="C9" s="10" t="inlineStr">
        <is>
          <t>Delhi</t>
        </is>
      </c>
      <c r="D9" s="10" t="inlineStr">
        <is>
          <t>Local</t>
        </is>
      </c>
      <c r="E9" s="10" t="inlineStr">
        <is>
          <t>PM</t>
        </is>
      </c>
      <c r="F9" s="23" t="inlineStr">
        <is>
          <t>CUSTOMER</t>
        </is>
      </c>
      <c r="I9" s="10" t="n">
        <v>8</v>
      </c>
      <c r="J9" s="10" t="inlineStr">
        <is>
          <t>Biotium</t>
        </is>
      </c>
      <c r="K9" s="10" t="inlineStr">
        <is>
          <t>Dollar</t>
        </is>
      </c>
    </row>
    <row r="10" hidden="1">
      <c r="A10" s="10">
        <f>A9+1</f>
        <v/>
      </c>
      <c r="B10" s="10" t="inlineStr">
        <is>
          <t>Allianz</t>
        </is>
      </c>
      <c r="C10" s="10" t="inlineStr">
        <is>
          <t>Mumbai</t>
        </is>
      </c>
      <c r="D10" s="10" t="inlineStr">
        <is>
          <t>OutStation</t>
        </is>
      </c>
      <c r="E10" s="10" t="inlineStr">
        <is>
          <t>SM</t>
        </is>
      </c>
      <c r="F10" s="23" t="inlineStr">
        <is>
          <t>Dealer</t>
        </is>
      </c>
      <c r="I10" s="10" t="n">
        <v>9</v>
      </c>
      <c r="J10" s="10" t="inlineStr">
        <is>
          <t>SouthernBiotech</t>
        </is>
      </c>
      <c r="K10" s="10" t="inlineStr">
        <is>
          <t>Dollar</t>
        </is>
      </c>
    </row>
    <row r="11" hidden="1">
      <c r="A11" s="10">
        <f>A10+1</f>
        <v/>
      </c>
      <c r="B11" s="10" t="inlineStr">
        <is>
          <t>Allied Scientific</t>
        </is>
      </c>
      <c r="C11" s="10" t="inlineStr">
        <is>
          <t>Kolkata</t>
        </is>
      </c>
      <c r="D11" s="10" t="inlineStr">
        <is>
          <t>OutStation</t>
        </is>
      </c>
      <c r="E11" s="10" t="n"/>
      <c r="F11" s="23" t="inlineStr">
        <is>
          <t>Dealer</t>
        </is>
      </c>
      <c r="I11" s="10" t="n">
        <v>10</v>
      </c>
      <c r="J11" s="10" t="inlineStr">
        <is>
          <t>TargetMol</t>
        </is>
      </c>
      <c r="K11" s="10" t="inlineStr">
        <is>
          <t>Dollar</t>
        </is>
      </c>
    </row>
    <row r="12" hidden="1">
      <c r="A12" s="10">
        <f>A11+1</f>
        <v/>
      </c>
      <c r="B12" s="10" t="inlineStr">
        <is>
          <t>Amrita</t>
        </is>
      </c>
      <c r="C12" s="10" t="inlineStr">
        <is>
          <t>Faridabad</t>
        </is>
      </c>
      <c r="D12" s="10" t="inlineStr">
        <is>
          <t>Local</t>
        </is>
      </c>
      <c r="E12" s="10" t="inlineStr">
        <is>
          <t>PM</t>
        </is>
      </c>
      <c r="F12" s="23" t="n"/>
      <c r="I12" s="10" t="n">
        <v>11</v>
      </c>
      <c r="J12" s="10" t="inlineStr">
        <is>
          <t>MabTech</t>
        </is>
      </c>
      <c r="K12" s="10" t="inlineStr">
        <is>
          <t>Dollar</t>
        </is>
      </c>
    </row>
    <row r="13" hidden="1">
      <c r="A13" s="10">
        <f>A12+1</f>
        <v/>
      </c>
      <c r="B13" s="11" t="inlineStr">
        <is>
          <t>APOLLO CHENNAI</t>
        </is>
      </c>
      <c r="C13" s="10" t="inlineStr">
        <is>
          <t>CHENNAI</t>
        </is>
      </c>
      <c r="D13" s="11" t="inlineStr">
        <is>
          <t>OutStation</t>
        </is>
      </c>
      <c r="E13" s="11" t="n"/>
      <c r="F13" s="23" t="n"/>
      <c r="I13" s="10" t="n">
        <v>12</v>
      </c>
      <c r="J13" s="10" t="inlineStr">
        <is>
          <t>Affinity</t>
        </is>
      </c>
      <c r="K13" s="10" t="inlineStr">
        <is>
          <t>Dollar</t>
        </is>
      </c>
    </row>
    <row r="14" hidden="1">
      <c r="A14" s="10">
        <f>A13+1</f>
        <v/>
      </c>
      <c r="B14" s="10" t="inlineStr">
        <is>
          <t>ATHENESE-DX</t>
        </is>
      </c>
      <c r="C14" s="10" t="inlineStr">
        <is>
          <t>Chennai</t>
        </is>
      </c>
      <c r="D14" s="10" t="inlineStr">
        <is>
          <t>OutStation</t>
        </is>
      </c>
      <c r="E14" s="23" t="n"/>
      <c r="F14" s="23" t="n"/>
      <c r="I14" s="10" t="n">
        <v>13</v>
      </c>
      <c r="J14" s="10" t="inlineStr">
        <is>
          <t>Cytoskeleton</t>
        </is>
      </c>
      <c r="K14" s="10" t="inlineStr">
        <is>
          <t>Dollar</t>
        </is>
      </c>
    </row>
    <row r="15" hidden="1">
      <c r="A15" s="10">
        <f>A14+1</f>
        <v/>
      </c>
      <c r="B15" s="10" t="inlineStr">
        <is>
          <t>Aurigine Onco</t>
        </is>
      </c>
      <c r="C15" s="10" t="inlineStr">
        <is>
          <t>Banglore</t>
        </is>
      </c>
      <c r="D15" s="10" t="inlineStr">
        <is>
          <t>OutStation</t>
        </is>
      </c>
      <c r="E15" s="10" t="inlineStr">
        <is>
          <t>SM</t>
        </is>
      </c>
      <c r="F15" s="23" t="inlineStr">
        <is>
          <t>CUSTOMER</t>
        </is>
      </c>
      <c r="I15" s="10" t="n">
        <v>14</v>
      </c>
      <c r="J15" s="10" t="inlineStr">
        <is>
          <t>4Axis</t>
        </is>
      </c>
      <c r="K15" s="10" t="inlineStr">
        <is>
          <t>INR</t>
        </is>
      </c>
    </row>
    <row r="16" hidden="1">
      <c r="A16" s="10">
        <f>A15+1</f>
        <v/>
      </c>
      <c r="B16" s="10" t="inlineStr">
        <is>
          <t>Aurigine Service</t>
        </is>
      </c>
      <c r="C16" s="10" t="inlineStr">
        <is>
          <t>Hyderabad</t>
        </is>
      </c>
      <c r="D16" s="10" t="inlineStr">
        <is>
          <t>OutStation</t>
        </is>
      </c>
      <c r="E16" s="10" t="inlineStr">
        <is>
          <t>SM</t>
        </is>
      </c>
      <c r="F16" s="23" t="n"/>
      <c r="I16" s="10" t="n">
        <v>15</v>
      </c>
      <c r="J16" s="10" t="inlineStr">
        <is>
          <t>Misc</t>
        </is>
      </c>
      <c r="K16" s="10" t="inlineStr">
        <is>
          <t>INR</t>
        </is>
      </c>
    </row>
    <row r="17" hidden="1">
      <c r="A17" s="10">
        <f>A16+1</f>
        <v/>
      </c>
      <c r="B17" s="10" t="inlineStr">
        <is>
          <t>Barc</t>
        </is>
      </c>
      <c r="C17" s="10" t="inlineStr">
        <is>
          <t>Mumbai</t>
        </is>
      </c>
      <c r="D17" s="10" t="inlineStr">
        <is>
          <t>OutStation</t>
        </is>
      </c>
      <c r="E17" s="10" t="n"/>
      <c r="F17" s="23" t="n"/>
      <c r="I17" s="10" t="n">
        <v>16</v>
      </c>
      <c r="J17" s="10" t="inlineStr">
        <is>
          <t>NovaBiosys</t>
        </is>
      </c>
      <c r="K17" s="10" t="inlineStr">
        <is>
          <t>INR</t>
        </is>
      </c>
    </row>
    <row r="18" hidden="1">
      <c r="A18" s="10">
        <f>A17+1</f>
        <v/>
      </c>
      <c r="B18" s="10" t="inlineStr">
        <is>
          <t>Bio Health</t>
        </is>
      </c>
      <c r="C18" s="10" t="inlineStr">
        <is>
          <t>Delhi</t>
        </is>
      </c>
      <c r="D18" s="10" t="inlineStr">
        <is>
          <t>Local</t>
        </is>
      </c>
      <c r="E18" s="10" t="n"/>
      <c r="F18" s="23" t="inlineStr">
        <is>
          <t>Dealer</t>
        </is>
      </c>
      <c r="I18" s="10" t="n">
        <v>17</v>
      </c>
      <c r="J18" s="10" t="inlineStr">
        <is>
          <t>CELLA SOLUTION</t>
        </is>
      </c>
      <c r="K18" s="10" t="inlineStr">
        <is>
          <t>INR</t>
        </is>
      </c>
    </row>
    <row r="19" hidden="1">
      <c r="A19" s="10">
        <f>A18+1</f>
        <v/>
      </c>
      <c r="B19" s="10" t="inlineStr">
        <is>
          <t>Bio Solution</t>
        </is>
      </c>
      <c r="C19" s="10" t="inlineStr">
        <is>
          <t>Hyderabad</t>
        </is>
      </c>
      <c r="D19" s="10" t="inlineStr">
        <is>
          <t>OutStation</t>
        </is>
      </c>
      <c r="E19" s="10" t="inlineStr">
        <is>
          <t>VIJAY</t>
        </is>
      </c>
      <c r="F19" s="23" t="inlineStr">
        <is>
          <t>Dealer</t>
        </is>
      </c>
      <c r="I19" s="10" t="n">
        <v>18</v>
      </c>
      <c r="J19" s="10" t="inlineStr">
        <is>
          <t>APEXBIO</t>
        </is>
      </c>
      <c r="K19" s="10" t="inlineStr">
        <is>
          <t>Dollar</t>
        </is>
      </c>
    </row>
    <row r="20" hidden="1">
      <c r="A20" s="10">
        <f>A19+1</f>
        <v/>
      </c>
      <c r="B20" s="10" t="inlineStr">
        <is>
          <t>Bio Systems</t>
        </is>
      </c>
      <c r="C20" s="10" t="inlineStr">
        <is>
          <t>Chandigarh</t>
        </is>
      </c>
      <c r="D20" s="10" t="inlineStr">
        <is>
          <t>OutStation</t>
        </is>
      </c>
      <c r="E20" s="10" t="n"/>
      <c r="F20" s="23" t="n"/>
      <c r="I20" s="10" t="n">
        <v>19</v>
      </c>
      <c r="J20" s="10" t="inlineStr">
        <is>
          <t>BTL</t>
        </is>
      </c>
      <c r="K20" s="10" t="inlineStr">
        <is>
          <t>Dollar</t>
        </is>
      </c>
    </row>
    <row r="21" hidden="1">
      <c r="A21" s="10">
        <f>A20+1</f>
        <v/>
      </c>
      <c r="B21" s="10" t="inlineStr">
        <is>
          <t>Biocon</t>
        </is>
      </c>
      <c r="C21" s="10" t="inlineStr">
        <is>
          <t>Banglore</t>
        </is>
      </c>
      <c r="D21" s="10" t="inlineStr">
        <is>
          <t>OutStation</t>
        </is>
      </c>
      <c r="E21" s="10" t="n"/>
      <c r="F21" s="23" t="n"/>
    </row>
    <row r="22" hidden="1">
      <c r="A22" s="10">
        <f>A21+1</f>
        <v/>
      </c>
      <c r="B22" s="10" t="inlineStr">
        <is>
          <t>Biogene Scientific</t>
        </is>
      </c>
      <c r="C22" s="10" t="inlineStr">
        <is>
          <t>Guwahati</t>
        </is>
      </c>
      <c r="D22" s="10" t="inlineStr">
        <is>
          <t>OutStation</t>
        </is>
      </c>
      <c r="E22" s="10" t="inlineStr">
        <is>
          <t>SM</t>
        </is>
      </c>
      <c r="F22" s="23" t="inlineStr">
        <is>
          <t>CUSTOMER</t>
        </is>
      </c>
    </row>
    <row r="23" hidden="1">
      <c r="A23" s="10">
        <f>A22+1</f>
        <v/>
      </c>
      <c r="B23" s="10" t="inlineStr">
        <is>
          <t>Biogenics Lifecare</t>
        </is>
      </c>
      <c r="C23" s="10" t="inlineStr">
        <is>
          <t>Banglore</t>
        </is>
      </c>
      <c r="D23" s="10" t="inlineStr">
        <is>
          <t>OutStation</t>
        </is>
      </c>
      <c r="E23" s="10" t="n"/>
      <c r="F23" s="23" t="n"/>
    </row>
    <row r="24" hidden="1">
      <c r="A24" s="10">
        <f>A23+1</f>
        <v/>
      </c>
      <c r="B24" s="10" t="inlineStr">
        <is>
          <t>Biogenix</t>
        </is>
      </c>
      <c r="C24" s="10" t="inlineStr">
        <is>
          <t>Kolkata</t>
        </is>
      </c>
      <c r="D24" s="10" t="inlineStr">
        <is>
          <t>OutStation</t>
        </is>
      </c>
      <c r="E24" s="10" t="n"/>
      <c r="F24" s="23" t="n"/>
    </row>
    <row r="25" hidden="1">
      <c r="A25" s="10">
        <f>A24+1</f>
        <v/>
      </c>
      <c r="B25" s="10" t="inlineStr">
        <is>
          <t xml:space="preserve">Biogenuix </t>
        </is>
      </c>
      <c r="C25" s="10" t="inlineStr">
        <is>
          <t>Delhi</t>
        </is>
      </c>
      <c r="D25" s="10" t="inlineStr">
        <is>
          <t>Local</t>
        </is>
      </c>
      <c r="E25" s="10" t="n"/>
      <c r="F25" s="23" t="n"/>
    </row>
    <row r="26" hidden="1">
      <c r="A26" s="10">
        <f>A25+1</f>
        <v/>
      </c>
      <c r="B26" s="10" t="inlineStr">
        <is>
          <t>Biologist</t>
        </is>
      </c>
      <c r="C26" s="10" t="inlineStr">
        <is>
          <t>Delhi</t>
        </is>
      </c>
      <c r="D26" s="10" t="inlineStr">
        <is>
          <t>Local</t>
        </is>
      </c>
      <c r="E26" s="10" t="n"/>
      <c r="F26" s="23" t="n"/>
    </row>
    <row r="27" hidden="1">
      <c r="A27" s="10">
        <f>A26+1</f>
        <v/>
      </c>
      <c r="B27" s="10" t="inlineStr">
        <is>
          <t>Bionova</t>
        </is>
      </c>
      <c r="C27" s="10" t="inlineStr">
        <is>
          <t>Banglore</t>
        </is>
      </c>
      <c r="D27" s="10" t="inlineStr">
        <is>
          <t>OutStation</t>
        </is>
      </c>
      <c r="E27" s="10" t="inlineStr">
        <is>
          <t>SM</t>
        </is>
      </c>
      <c r="F27" s="23" t="inlineStr">
        <is>
          <t>Dealer</t>
        </is>
      </c>
    </row>
    <row r="28" hidden="1">
      <c r="A28" s="10">
        <f>A27+1</f>
        <v/>
      </c>
      <c r="B28" s="10" t="inlineStr">
        <is>
          <t>BOSE</t>
        </is>
      </c>
      <c r="C28" s="10" t="inlineStr">
        <is>
          <t>Kolkata</t>
        </is>
      </c>
      <c r="D28" s="10" t="inlineStr">
        <is>
          <t>OutStation</t>
        </is>
      </c>
      <c r="E28" s="10" t="n"/>
      <c r="F28" s="23" t="n"/>
    </row>
    <row r="29" hidden="1">
      <c r="A29" s="10">
        <f>A28+1</f>
        <v/>
      </c>
      <c r="B29" s="10" t="inlineStr">
        <is>
          <t>Btl</t>
        </is>
      </c>
      <c r="C29" s="10" t="inlineStr">
        <is>
          <t>Delhi</t>
        </is>
      </c>
      <c r="D29" s="10" t="inlineStr">
        <is>
          <t>Local</t>
        </is>
      </c>
      <c r="E29" s="10" t="inlineStr">
        <is>
          <t>PM</t>
        </is>
      </c>
      <c r="F29" s="23" t="inlineStr">
        <is>
          <t>Dealer</t>
        </is>
      </c>
    </row>
    <row r="30" hidden="1">
      <c r="A30" s="10">
        <f>A29+1</f>
        <v/>
      </c>
      <c r="B30" s="10" t="inlineStr">
        <is>
          <t>CDRI</t>
        </is>
      </c>
      <c r="C30" s="10" t="inlineStr">
        <is>
          <t>Lucknow</t>
        </is>
      </c>
      <c r="D30" s="10" t="inlineStr">
        <is>
          <t>OutStation</t>
        </is>
      </c>
      <c r="E30" s="23" t="n"/>
      <c r="F30" s="23" t="n"/>
    </row>
    <row r="31" hidden="1">
      <c r="A31" s="10">
        <f>A30+1</f>
        <v/>
      </c>
      <c r="B31" s="10" t="inlineStr">
        <is>
          <t>Cellin</t>
        </is>
      </c>
      <c r="C31" s="10" t="inlineStr">
        <is>
          <t>Chennai</t>
        </is>
      </c>
      <c r="D31" s="10" t="inlineStr">
        <is>
          <t>OutStation</t>
        </is>
      </c>
      <c r="E31" s="10" t="inlineStr">
        <is>
          <t>SM</t>
        </is>
      </c>
      <c r="F31" s="23" t="inlineStr">
        <is>
          <t>Dealer</t>
        </is>
      </c>
    </row>
    <row r="32" hidden="1">
      <c r="A32" s="10">
        <f>A31+1</f>
        <v/>
      </c>
      <c r="B32" s="11" t="inlineStr">
        <is>
          <t>Cellin BIO</t>
        </is>
      </c>
      <c r="C32" s="10" t="inlineStr">
        <is>
          <t>Chennai</t>
        </is>
      </c>
      <c r="D32" s="11" t="inlineStr">
        <is>
          <t>OutStation</t>
        </is>
      </c>
      <c r="E32" s="11" t="inlineStr">
        <is>
          <t>SM</t>
        </is>
      </c>
      <c r="F32" s="23" t="inlineStr">
        <is>
          <t>Dealer</t>
        </is>
      </c>
    </row>
    <row r="33" hidden="1">
      <c r="A33" s="10">
        <f>A32+1</f>
        <v/>
      </c>
      <c r="B33" s="10" t="inlineStr">
        <is>
          <t>Cellogen</t>
        </is>
      </c>
      <c r="C33" s="10" t="inlineStr">
        <is>
          <t>Noida</t>
        </is>
      </c>
      <c r="D33" s="10" t="inlineStr">
        <is>
          <t>Local</t>
        </is>
      </c>
      <c r="E33" s="10" t="inlineStr">
        <is>
          <t>PM</t>
        </is>
      </c>
      <c r="F33" s="23" t="n"/>
    </row>
    <row r="34" hidden="1">
      <c r="A34" s="10">
        <f>A33+1</f>
        <v/>
      </c>
      <c r="B34" s="11" t="inlineStr">
        <is>
          <t>Cryon</t>
        </is>
      </c>
      <c r="C34" s="10" t="inlineStr">
        <is>
          <t>Banglore</t>
        </is>
      </c>
      <c r="D34" s="11" t="inlineStr">
        <is>
          <t>OutStation</t>
        </is>
      </c>
      <c r="E34" s="11" t="n"/>
      <c r="F34" s="23" t="n"/>
    </row>
    <row r="35" hidden="1">
      <c r="A35" s="10">
        <f>A34+1</f>
        <v/>
      </c>
      <c r="B35" s="11" t="inlineStr">
        <is>
          <t>Dr Lal</t>
        </is>
      </c>
      <c r="C35" s="10" t="inlineStr">
        <is>
          <t>Delhi</t>
        </is>
      </c>
      <c r="D35" s="11" t="inlineStr">
        <is>
          <t>Local</t>
        </is>
      </c>
      <c r="E35" s="11" t="n"/>
      <c r="F35" s="23" t="inlineStr">
        <is>
          <t>customer</t>
        </is>
      </c>
    </row>
    <row r="36" hidden="1">
      <c r="A36" s="10">
        <f>A35+1</f>
        <v/>
      </c>
      <c r="B36" s="11" t="inlineStr">
        <is>
          <t>Dr Reddy</t>
        </is>
      </c>
      <c r="C36" s="10" t="inlineStr">
        <is>
          <t>Karnataka</t>
        </is>
      </c>
      <c r="D36" s="11" t="inlineStr">
        <is>
          <t>OutStation</t>
        </is>
      </c>
      <c r="E36" s="11" t="n"/>
      <c r="F36" s="23" t="n"/>
    </row>
    <row r="37" hidden="1">
      <c r="A37" s="10">
        <f>A36+1</f>
        <v/>
      </c>
      <c r="B37" s="10" t="inlineStr">
        <is>
          <t>Dr. Lal</t>
        </is>
      </c>
      <c r="C37" s="10" t="inlineStr">
        <is>
          <t>Delhi</t>
        </is>
      </c>
      <c r="D37" s="10" t="inlineStr">
        <is>
          <t>Local</t>
        </is>
      </c>
      <c r="E37" s="10" t="n"/>
      <c r="F37" s="23" t="n"/>
    </row>
    <row r="38" hidden="1">
      <c r="A38" s="10">
        <f>A37+1</f>
        <v/>
      </c>
      <c r="B38" s="10" t="inlineStr">
        <is>
          <t>Edna</t>
        </is>
      </c>
      <c r="C38" s="10" t="inlineStr">
        <is>
          <t>Delhi</t>
        </is>
      </c>
      <c r="D38" s="10" t="inlineStr">
        <is>
          <t>Local</t>
        </is>
      </c>
      <c r="E38" s="23" t="n"/>
      <c r="F38" s="23" t="n"/>
    </row>
    <row r="39" hidden="1">
      <c r="A39" s="10">
        <f>A38+1</f>
        <v/>
      </c>
      <c r="B39" s="10" t="inlineStr">
        <is>
          <t>Essence</t>
        </is>
      </c>
      <c r="C39" s="10" t="inlineStr">
        <is>
          <t>Chandigarh</t>
        </is>
      </c>
      <c r="D39" s="10" t="inlineStr">
        <is>
          <t>OutStation</t>
        </is>
      </c>
      <c r="E39" s="10" t="inlineStr">
        <is>
          <t>Vishal</t>
        </is>
      </c>
      <c r="F39" s="23" t="inlineStr">
        <is>
          <t>Dealer</t>
        </is>
      </c>
    </row>
    <row r="40" hidden="1">
      <c r="A40" s="10">
        <f>A39+1</f>
        <v/>
      </c>
      <c r="B40" s="11" t="inlineStr">
        <is>
          <t>ExcelL</t>
        </is>
      </c>
      <c r="C40" s="10" t="inlineStr">
        <is>
          <t>Thane</t>
        </is>
      </c>
      <c r="D40" s="11" t="inlineStr">
        <is>
          <t>OutStation</t>
        </is>
      </c>
      <c r="E40" s="11" t="n"/>
      <c r="F40" s="23" t="n"/>
    </row>
    <row r="41" hidden="1">
      <c r="A41" s="10">
        <f>A40+1</f>
        <v/>
      </c>
      <c r="B41" s="11" t="inlineStr">
        <is>
          <t>Excell BIO</t>
        </is>
      </c>
      <c r="C41" s="10" t="inlineStr">
        <is>
          <t>Thane</t>
        </is>
      </c>
      <c r="D41" s="11" t="inlineStr">
        <is>
          <t>OutStation</t>
        </is>
      </c>
      <c r="E41" s="11" t="n"/>
      <c r="F41" s="23" t="n"/>
    </row>
    <row r="42" hidden="1">
      <c r="A42" s="10">
        <f>A41+1</f>
        <v/>
      </c>
      <c r="B42" s="10" t="inlineStr">
        <is>
          <t>Excell Biosolution</t>
        </is>
      </c>
      <c r="C42" s="10" t="inlineStr">
        <is>
          <t>Thane</t>
        </is>
      </c>
      <c r="D42" s="10" t="inlineStr">
        <is>
          <t>OutStation</t>
        </is>
      </c>
      <c r="E42" s="10" t="n"/>
      <c r="F42" s="23" t="n"/>
    </row>
    <row r="43" hidden="1">
      <c r="A43" s="10">
        <f>A42+1</f>
        <v/>
      </c>
      <c r="B43" s="10" t="inlineStr">
        <is>
          <t>Farcast</t>
        </is>
      </c>
      <c r="C43" s="10" t="inlineStr">
        <is>
          <t>Banglore</t>
        </is>
      </c>
      <c r="D43" s="10" t="inlineStr">
        <is>
          <t>OutStation</t>
        </is>
      </c>
      <c r="E43" s="10" t="inlineStr">
        <is>
          <t>SANDEEP</t>
        </is>
      </c>
      <c r="F43" s="23" t="n"/>
    </row>
    <row r="44" hidden="1">
      <c r="A44" s="10">
        <f>A43+1</f>
        <v/>
      </c>
      <c r="B44" s="10" t="inlineStr">
        <is>
          <t>FOC</t>
        </is>
      </c>
      <c r="C44" s="10" t="inlineStr">
        <is>
          <t>STOCK</t>
        </is>
      </c>
      <c r="D44" s="10" t="inlineStr">
        <is>
          <t>STOCK</t>
        </is>
      </c>
      <c r="E44" s="23" t="n"/>
      <c r="F44" s="23" t="n"/>
    </row>
    <row r="45" hidden="1">
      <c r="A45" s="10">
        <f>A44+1</f>
        <v/>
      </c>
      <c r="B45" s="11" t="inlineStr">
        <is>
          <t>FORTUNE BIOSCIENCE</t>
        </is>
      </c>
      <c r="C45" s="10" t="inlineStr">
        <is>
          <t>Chennai</t>
        </is>
      </c>
      <c r="D45" s="11" t="inlineStr">
        <is>
          <t>OutStation</t>
        </is>
      </c>
      <c r="E45" s="11" t="inlineStr">
        <is>
          <t>SM</t>
        </is>
      </c>
      <c r="F45" s="23" t="inlineStr">
        <is>
          <t>CUSTOMER</t>
        </is>
      </c>
    </row>
    <row r="46" hidden="1">
      <c r="A46" s="10">
        <f>A45+1</f>
        <v/>
      </c>
      <c r="B46" s="10" t="inlineStr">
        <is>
          <t xml:space="preserve">Gangaram </t>
        </is>
      </c>
      <c r="C46" s="10" t="inlineStr">
        <is>
          <t>Delhi</t>
        </is>
      </c>
      <c r="D46" s="10" t="inlineStr">
        <is>
          <t>Local</t>
        </is>
      </c>
      <c r="E46" s="10" t="n"/>
      <c r="F46" s="23" t="n"/>
    </row>
    <row r="47" hidden="1">
      <c r="A47" s="10">
        <f>A46+1</f>
        <v/>
      </c>
      <c r="B47" s="11" t="inlineStr">
        <is>
          <t>General Trading Company</t>
        </is>
      </c>
      <c r="C47" s="10" t="inlineStr">
        <is>
          <t>Mumbai</t>
        </is>
      </c>
      <c r="D47" s="11" t="inlineStr">
        <is>
          <t>OutStation</t>
        </is>
      </c>
      <c r="E47" s="11" t="n"/>
      <c r="F47" s="23" t="n"/>
    </row>
    <row r="48" hidden="1">
      <c r="A48" s="10">
        <f>A47+1</f>
        <v/>
      </c>
      <c r="B48" s="11" t="inlineStr">
        <is>
          <t>GENOMID</t>
        </is>
      </c>
      <c r="C48" s="10" t="inlineStr">
        <is>
          <t>BANGALORE</t>
        </is>
      </c>
      <c r="D48" s="11" t="inlineStr">
        <is>
          <t>OutStation</t>
        </is>
      </c>
      <c r="E48" s="11" t="inlineStr">
        <is>
          <t>SM</t>
        </is>
      </c>
      <c r="F48" s="23" t="inlineStr">
        <is>
          <t>CUSTOMER</t>
        </is>
      </c>
    </row>
    <row r="49" hidden="1">
      <c r="A49" s="10">
        <f>A48+1</f>
        <v/>
      </c>
      <c r="B49" s="10" t="inlineStr">
        <is>
          <t>Genomid (Foc)</t>
        </is>
      </c>
      <c r="C49" s="10" t="inlineStr">
        <is>
          <t>Chandigarh</t>
        </is>
      </c>
      <c r="D49" s="10" t="inlineStr">
        <is>
          <t>OutStation</t>
        </is>
      </c>
      <c r="E49" s="10" t="n"/>
      <c r="F49" s="23" t="n"/>
    </row>
    <row r="50" hidden="1">
      <c r="A50" s="10">
        <f>A49+1</f>
        <v/>
      </c>
      <c r="B50" s="10" t="inlineStr">
        <is>
          <t>Gk Bio</t>
        </is>
      </c>
      <c r="C50" s="10" t="inlineStr">
        <is>
          <t>Pune</t>
        </is>
      </c>
      <c r="D50" s="10" t="inlineStr">
        <is>
          <t>OutStation</t>
        </is>
      </c>
      <c r="E50" s="10" t="n"/>
      <c r="F50" s="23" t="n"/>
    </row>
    <row r="51" hidden="1">
      <c r="A51" s="10">
        <f>A50+1</f>
        <v/>
      </c>
      <c r="B51" s="10" t="inlineStr">
        <is>
          <t>Helix</t>
        </is>
      </c>
      <c r="C51" s="10" t="inlineStr">
        <is>
          <t>Kerala</t>
        </is>
      </c>
      <c r="D51" s="10" t="inlineStr">
        <is>
          <t>OutStation</t>
        </is>
      </c>
      <c r="E51" s="10" t="inlineStr">
        <is>
          <t>SM</t>
        </is>
      </c>
      <c r="F51" s="23" t="inlineStr">
        <is>
          <t>Dealer</t>
        </is>
      </c>
    </row>
    <row r="52" hidden="1">
      <c r="A52" s="10">
        <f>A51+1</f>
        <v/>
      </c>
      <c r="B52" s="11" t="inlineStr">
        <is>
          <t>Hinduja</t>
        </is>
      </c>
      <c r="C52" s="10" t="inlineStr">
        <is>
          <t>Mumbai</t>
        </is>
      </c>
      <c r="D52" s="11" t="inlineStr">
        <is>
          <t>OutStation</t>
        </is>
      </c>
      <c r="E52" s="11" t="n"/>
      <c r="F52" s="23" t="n"/>
    </row>
    <row r="53" hidden="1">
      <c r="A53" s="10">
        <f>A52+1</f>
        <v/>
      </c>
      <c r="B53" s="10" t="inlineStr">
        <is>
          <t>HKP</t>
        </is>
      </c>
      <c r="C53" s="10" t="inlineStr">
        <is>
          <t>Kolkata</t>
        </is>
      </c>
      <c r="D53" s="10" t="inlineStr">
        <is>
          <t>OutStation</t>
        </is>
      </c>
      <c r="E53" s="23" t="n"/>
      <c r="F53" s="23" t="inlineStr">
        <is>
          <t>Dealer</t>
        </is>
      </c>
    </row>
    <row r="54" hidden="1">
      <c r="A54" s="10">
        <f>A53+1</f>
        <v/>
      </c>
      <c r="B54" s="10" t="inlineStr">
        <is>
          <t>Hkp Scientific</t>
        </is>
      </c>
      <c r="C54" s="10" t="inlineStr">
        <is>
          <t>Odisha</t>
        </is>
      </c>
      <c r="D54" s="10" t="inlineStr">
        <is>
          <t>OutStation</t>
        </is>
      </c>
      <c r="E54" s="10" t="n"/>
      <c r="F54" s="23" t="inlineStr">
        <is>
          <t>Dealer</t>
        </is>
      </c>
    </row>
    <row r="55" hidden="1">
      <c r="A55" s="10">
        <f>A54+1</f>
        <v/>
      </c>
      <c r="B55" s="10" t="inlineStr">
        <is>
          <t>Homi Baba</t>
        </is>
      </c>
      <c r="C55" s="10" t="inlineStr">
        <is>
          <t>Vishakhapatnam</t>
        </is>
      </c>
      <c r="D55" s="10" t="inlineStr">
        <is>
          <t>OutStation</t>
        </is>
      </c>
      <c r="E55" s="10" t="n"/>
      <c r="F55" s="23" t="n"/>
    </row>
    <row r="56" hidden="1">
      <c r="A56" s="10">
        <f>A55+1</f>
        <v/>
      </c>
      <c r="B56" s="11" t="inlineStr">
        <is>
          <t>HYDERABAD UNIVERSITY</t>
        </is>
      </c>
      <c r="C56" s="10" t="inlineStr">
        <is>
          <t>Hyderabad</t>
        </is>
      </c>
      <c r="D56" s="11" t="inlineStr">
        <is>
          <t>OutStation</t>
        </is>
      </c>
      <c r="E56" s="11" t="n"/>
      <c r="F56" s="23" t="n"/>
    </row>
    <row r="57" hidden="1">
      <c r="A57" s="10">
        <f>A56+1</f>
        <v/>
      </c>
      <c r="B57" s="11" t="inlineStr">
        <is>
          <t>I Labkart</t>
        </is>
      </c>
      <c r="C57" s="10" t="inlineStr">
        <is>
          <t>Mumbai</t>
        </is>
      </c>
      <c r="D57" s="11" t="inlineStr">
        <is>
          <t>OutStation</t>
        </is>
      </c>
      <c r="E57" s="11" t="n"/>
      <c r="F57" s="23" t="n"/>
    </row>
    <row r="58" hidden="1">
      <c r="A58" s="10">
        <f>A57+1</f>
        <v/>
      </c>
      <c r="B58" s="10" t="inlineStr">
        <is>
          <t>Icgeb</t>
        </is>
      </c>
      <c r="C58" s="10" t="inlineStr">
        <is>
          <t>Delhi</t>
        </is>
      </c>
      <c r="D58" s="10" t="inlineStr">
        <is>
          <t>Local</t>
        </is>
      </c>
      <c r="E58" s="10" t="inlineStr">
        <is>
          <t>PM</t>
        </is>
      </c>
      <c r="F58" s="23" t="inlineStr">
        <is>
          <t>CUSTOMER</t>
        </is>
      </c>
    </row>
    <row r="59" hidden="1">
      <c r="A59" s="10">
        <f>A58+1</f>
        <v/>
      </c>
      <c r="B59" s="10" t="inlineStr">
        <is>
          <t>Igib</t>
        </is>
      </c>
      <c r="C59" s="10" t="inlineStr">
        <is>
          <t>Delhi</t>
        </is>
      </c>
      <c r="D59" s="10" t="inlineStr">
        <is>
          <t>Local</t>
        </is>
      </c>
      <c r="E59" s="10" t="inlineStr">
        <is>
          <t>PM</t>
        </is>
      </c>
      <c r="F59" s="23" t="inlineStr">
        <is>
          <t>CUSTOMER</t>
        </is>
      </c>
    </row>
    <row r="60" hidden="1">
      <c r="A60" s="10">
        <f>A59+1</f>
        <v/>
      </c>
      <c r="B60" s="10" t="inlineStr">
        <is>
          <t>Iisc</t>
        </is>
      </c>
      <c r="C60" s="10" t="inlineStr">
        <is>
          <t>Banglore</t>
        </is>
      </c>
      <c r="D60" s="10" t="inlineStr">
        <is>
          <t>OutStation</t>
        </is>
      </c>
      <c r="E60" s="10" t="inlineStr">
        <is>
          <t>SANDEEP</t>
        </is>
      </c>
      <c r="F60" s="23" t="n"/>
    </row>
    <row r="61" hidden="1">
      <c r="A61" s="10">
        <f>A60+1</f>
        <v/>
      </c>
      <c r="B61" s="10" t="inlineStr">
        <is>
          <t>Iiser Bhopal</t>
        </is>
      </c>
      <c r="C61" s="10" t="inlineStr">
        <is>
          <t>Bhopal</t>
        </is>
      </c>
      <c r="D61" s="10" t="inlineStr">
        <is>
          <t>OutStation</t>
        </is>
      </c>
      <c r="E61" s="10" t="n"/>
      <c r="F61" s="23" t="n"/>
    </row>
    <row r="62" hidden="1">
      <c r="A62" s="10">
        <f>A61+1</f>
        <v/>
      </c>
      <c r="B62" s="10" t="inlineStr">
        <is>
          <t>Iiser Pune</t>
        </is>
      </c>
      <c r="C62" s="10" t="inlineStr">
        <is>
          <t>Pune</t>
        </is>
      </c>
      <c r="D62" s="10" t="inlineStr">
        <is>
          <t>OutStation</t>
        </is>
      </c>
      <c r="E62" s="10" t="n"/>
      <c r="F62" s="23" t="n"/>
    </row>
    <row r="63" hidden="1">
      <c r="A63" s="10">
        <f>A62+1</f>
        <v/>
      </c>
      <c r="B63" s="10" t="inlineStr">
        <is>
          <t>Iit Bombey</t>
        </is>
      </c>
      <c r="C63" s="10" t="inlineStr">
        <is>
          <t>Mumbai</t>
        </is>
      </c>
      <c r="D63" s="10" t="inlineStr">
        <is>
          <t>OutStation</t>
        </is>
      </c>
      <c r="E63" s="10" t="n"/>
      <c r="F63" s="23" t="n"/>
    </row>
    <row r="64" hidden="1">
      <c r="A64" s="10">
        <f>A63+1</f>
        <v/>
      </c>
      <c r="B64" s="10" t="inlineStr">
        <is>
          <t>Iit Delhi</t>
        </is>
      </c>
      <c r="C64" s="10" t="inlineStr">
        <is>
          <t>Delhi</t>
        </is>
      </c>
      <c r="D64" s="10" t="inlineStr">
        <is>
          <t>Local</t>
        </is>
      </c>
      <c r="E64" s="10" t="inlineStr">
        <is>
          <t>PM</t>
        </is>
      </c>
      <c r="F64" s="23" t="n"/>
    </row>
    <row r="65" hidden="1">
      <c r="A65" s="10">
        <f>A64+1</f>
        <v/>
      </c>
      <c r="B65" s="10" t="inlineStr">
        <is>
          <t>Iit Kanpur</t>
        </is>
      </c>
      <c r="C65" s="10" t="inlineStr">
        <is>
          <t>Kanpur</t>
        </is>
      </c>
      <c r="D65" s="10" t="inlineStr">
        <is>
          <t>OutStation</t>
        </is>
      </c>
      <c r="E65" s="10" t="n"/>
      <c r="F65" s="23" t="n"/>
    </row>
    <row r="66" hidden="1">
      <c r="A66" s="10">
        <f>A65+1</f>
        <v/>
      </c>
      <c r="B66" s="10" t="inlineStr">
        <is>
          <t>Iit-Delhi</t>
        </is>
      </c>
      <c r="C66" s="10" t="inlineStr">
        <is>
          <t>Delhi</t>
        </is>
      </c>
      <c r="D66" s="10" t="inlineStr">
        <is>
          <t>Local</t>
        </is>
      </c>
      <c r="E66" s="10" t="n"/>
      <c r="F66" s="23" t="n"/>
    </row>
    <row r="67" hidden="1">
      <c r="A67" s="10">
        <f>A66+1</f>
        <v/>
      </c>
      <c r="B67" s="10" t="inlineStr">
        <is>
          <t>Iit-Kharagpur</t>
        </is>
      </c>
      <c r="C67" s="10" t="inlineStr">
        <is>
          <t>Kharagpur</t>
        </is>
      </c>
      <c r="D67" s="10" t="inlineStr">
        <is>
          <t>OutStation</t>
        </is>
      </c>
      <c r="E67" s="10" t="n"/>
      <c r="F67" s="23" t="n"/>
    </row>
    <row r="68" hidden="1">
      <c r="A68" s="10">
        <f>A67+1</f>
        <v/>
      </c>
      <c r="B68" s="11" t="inlineStr">
        <is>
          <t>IIT-ROORKE</t>
        </is>
      </c>
      <c r="C68" s="10" t="inlineStr">
        <is>
          <t>ROORKE</t>
        </is>
      </c>
      <c r="D68" s="11" t="inlineStr">
        <is>
          <t>OutStation</t>
        </is>
      </c>
      <c r="E68" s="11" t="n"/>
      <c r="F68" s="23" t="n"/>
    </row>
    <row r="69" hidden="1">
      <c r="A69" s="10">
        <f>A68+1</f>
        <v/>
      </c>
      <c r="B69" s="10" t="inlineStr">
        <is>
          <t>Iit-Ropar</t>
        </is>
      </c>
      <c r="C69" s="10" t="inlineStr">
        <is>
          <t>Ropar</t>
        </is>
      </c>
      <c r="D69" s="10" t="inlineStr">
        <is>
          <t>OutStation</t>
        </is>
      </c>
      <c r="E69" s="10" t="n"/>
      <c r="F69" s="23" t="n"/>
    </row>
    <row r="70" hidden="1">
      <c r="A70" s="10">
        <f>A69+1</f>
        <v/>
      </c>
      <c r="B70" s="10" t="inlineStr">
        <is>
          <t>Ilbs</t>
        </is>
      </c>
      <c r="C70" s="10" t="inlineStr">
        <is>
          <t>Delhi</t>
        </is>
      </c>
      <c r="D70" s="10" t="inlineStr">
        <is>
          <t>Local</t>
        </is>
      </c>
      <c r="E70" s="10" t="n"/>
      <c r="F70" s="23" t="n"/>
    </row>
    <row r="71" hidden="1">
      <c r="A71" s="10">
        <f>A70+1</f>
        <v/>
      </c>
      <c r="B71" s="10" t="inlineStr">
        <is>
          <t>Ils</t>
        </is>
      </c>
      <c r="C71" s="10" t="inlineStr">
        <is>
          <t>Bhuvneshwar</t>
        </is>
      </c>
      <c r="D71" s="10" t="inlineStr">
        <is>
          <t>OutStation</t>
        </is>
      </c>
      <c r="E71" s="10" t="n"/>
      <c r="F71" s="23" t="n"/>
    </row>
    <row r="72" hidden="1">
      <c r="A72" s="10">
        <f>A71+1</f>
        <v/>
      </c>
      <c r="B72" s="10" t="inlineStr">
        <is>
          <t>Immuneel</t>
        </is>
      </c>
      <c r="C72" s="10" t="inlineStr">
        <is>
          <t>Banglore</t>
        </is>
      </c>
      <c r="D72" s="10" t="inlineStr">
        <is>
          <t>OutStation</t>
        </is>
      </c>
      <c r="E72" s="10" t="inlineStr">
        <is>
          <t>Anas</t>
        </is>
      </c>
      <c r="F72" s="23" t="inlineStr">
        <is>
          <t>CUSTOMER</t>
        </is>
      </c>
    </row>
    <row r="73" hidden="1">
      <c r="A73" s="10">
        <f>A72+1</f>
        <v/>
      </c>
      <c r="B73" s="10" t="inlineStr">
        <is>
          <t>Immunitas Bio</t>
        </is>
      </c>
      <c r="C73" s="10" t="inlineStr">
        <is>
          <t>Banglore</t>
        </is>
      </c>
      <c r="D73" s="10" t="inlineStr">
        <is>
          <t>OutStation</t>
        </is>
      </c>
      <c r="E73" s="10" t="n"/>
      <c r="F73" s="23" t="n"/>
    </row>
    <row r="74" hidden="1">
      <c r="A74" s="10">
        <f>A73+1</f>
        <v/>
      </c>
      <c r="B74" s="10" t="inlineStr">
        <is>
          <t>Imtech</t>
        </is>
      </c>
      <c r="C74" s="10" t="inlineStr">
        <is>
          <t>Chandigarh</t>
        </is>
      </c>
      <c r="D74" s="10" t="inlineStr">
        <is>
          <t>OutStation</t>
        </is>
      </c>
      <c r="E74" s="10" t="n"/>
      <c r="F74" s="23" t="n"/>
    </row>
    <row r="75" hidden="1">
      <c r="A75" s="10">
        <f>A74+1</f>
        <v/>
      </c>
      <c r="B75" s="10" t="inlineStr">
        <is>
          <t>Indna Life Science</t>
        </is>
      </c>
      <c r="C75" s="10" t="inlineStr">
        <is>
          <t>Bhuvneshwar</t>
        </is>
      </c>
      <c r="D75" s="10" t="inlineStr">
        <is>
          <t>OutStation</t>
        </is>
      </c>
      <c r="E75" s="10" t="n"/>
      <c r="F75" s="23" t="n"/>
    </row>
    <row r="76" hidden="1">
      <c r="A76" s="10">
        <f>A75+1</f>
        <v/>
      </c>
      <c r="B76" s="11" t="inlineStr">
        <is>
          <t>INTAS</t>
        </is>
      </c>
      <c r="C76" s="10" t="inlineStr">
        <is>
          <t>Ahemedabad</t>
        </is>
      </c>
      <c r="D76" s="11" t="inlineStr">
        <is>
          <t>OutStation</t>
        </is>
      </c>
      <c r="E76" s="11" t="n"/>
      <c r="F76" s="23" t="n"/>
    </row>
    <row r="77" hidden="1">
      <c r="A77" s="10">
        <f>A76+1</f>
        <v/>
      </c>
      <c r="B77" s="10" t="inlineStr">
        <is>
          <t>Invictus</t>
        </is>
      </c>
      <c r="C77" s="10" t="inlineStr">
        <is>
          <t>Delhi</t>
        </is>
      </c>
      <c r="D77" s="10" t="inlineStr">
        <is>
          <t>Local</t>
        </is>
      </c>
      <c r="E77" s="10" t="n"/>
      <c r="F77" s="23" t="n"/>
    </row>
    <row r="78" hidden="1">
      <c r="A78" s="10">
        <f>A77+1</f>
        <v/>
      </c>
      <c r="B78" s="10" t="inlineStr">
        <is>
          <t>Invitro</t>
        </is>
      </c>
      <c r="C78" s="10" t="inlineStr">
        <is>
          <t>Delhi</t>
        </is>
      </c>
      <c r="D78" s="10" t="inlineStr">
        <is>
          <t>Local</t>
        </is>
      </c>
      <c r="E78" s="10" t="n"/>
      <c r="F78" s="23" t="inlineStr">
        <is>
          <t>CUSTOMER</t>
        </is>
      </c>
    </row>
    <row r="79" hidden="1">
      <c r="A79" s="10">
        <f>A78+1</f>
        <v/>
      </c>
      <c r="B79" s="11" t="inlineStr">
        <is>
          <t>Ipgmer</t>
        </is>
      </c>
      <c r="C79" s="10" t="inlineStr">
        <is>
          <t>Kolkata</t>
        </is>
      </c>
      <c r="D79" s="11" t="inlineStr">
        <is>
          <t>OutStation</t>
        </is>
      </c>
      <c r="E79" s="11" t="n"/>
      <c r="F79" s="23" t="n"/>
    </row>
    <row r="80" hidden="1">
      <c r="A80" s="10">
        <f>A79+1</f>
        <v/>
      </c>
      <c r="B80" s="10" t="inlineStr">
        <is>
          <t>JNU</t>
        </is>
      </c>
      <c r="C80" s="10" t="inlineStr">
        <is>
          <t>DELHI</t>
        </is>
      </c>
      <c r="D80" s="10" t="inlineStr">
        <is>
          <t>Local</t>
        </is>
      </c>
      <c r="E80" s="10" t="n"/>
      <c r="F80" s="23" t="n"/>
    </row>
    <row r="81" hidden="1">
      <c r="A81" s="10">
        <f>A80+1</f>
        <v/>
      </c>
      <c r="B81" s="10" t="inlineStr">
        <is>
          <t>JSS SCIENTIFIC</t>
        </is>
      </c>
      <c r="C81" s="10" t="inlineStr">
        <is>
          <t>SECUNDERABAD</t>
        </is>
      </c>
      <c r="D81" s="10" t="inlineStr">
        <is>
          <t>OutStation</t>
        </is>
      </c>
      <c r="E81" s="23" t="n"/>
      <c r="F81" s="23" t="n"/>
    </row>
    <row r="82" hidden="1">
      <c r="A82" s="10">
        <f>A81+1</f>
        <v/>
      </c>
      <c r="B82" s="10" t="inlineStr">
        <is>
          <t>Jubilant</t>
        </is>
      </c>
      <c r="C82" s="10" t="inlineStr">
        <is>
          <t>Banglore</t>
        </is>
      </c>
      <c r="D82" s="10" t="inlineStr">
        <is>
          <t>OutStation</t>
        </is>
      </c>
      <c r="E82" s="10" t="inlineStr">
        <is>
          <t>SM</t>
        </is>
      </c>
      <c r="F82" s="23" t="inlineStr">
        <is>
          <t>dealer</t>
        </is>
      </c>
    </row>
    <row r="83" hidden="1">
      <c r="A83" s="10">
        <f>A82+1</f>
        <v/>
      </c>
      <c r="B83" s="11" t="inlineStr">
        <is>
          <t>Kidney</t>
        </is>
      </c>
      <c r="C83" s="10" t="inlineStr">
        <is>
          <t>Coimbatore</t>
        </is>
      </c>
      <c r="D83" s="11" t="inlineStr">
        <is>
          <t>OutStation</t>
        </is>
      </c>
      <c r="E83" s="11" t="n"/>
      <c r="F83" s="23" t="n"/>
    </row>
    <row r="84" hidden="1">
      <c r="A84" s="10">
        <f>A83+1</f>
        <v/>
      </c>
      <c r="B84" s="10" t="inlineStr">
        <is>
          <t>KOKILA</t>
        </is>
      </c>
      <c r="C84" s="10" t="inlineStr">
        <is>
          <t>Mumbai</t>
        </is>
      </c>
      <c r="D84" s="10" t="inlineStr">
        <is>
          <t>OutStation</t>
        </is>
      </c>
      <c r="E84" s="10" t="n"/>
      <c r="F84" s="23" t="n"/>
    </row>
    <row r="85" hidden="1">
      <c r="A85" s="10">
        <f>A84+1</f>
        <v/>
      </c>
      <c r="B85" s="10" t="inlineStr">
        <is>
          <t>Labex</t>
        </is>
      </c>
      <c r="C85" s="10" t="inlineStr">
        <is>
          <t>Delhi</t>
        </is>
      </c>
      <c r="D85" s="10" t="inlineStr">
        <is>
          <t>Local</t>
        </is>
      </c>
      <c r="E85" s="10" t="inlineStr">
        <is>
          <t>SM</t>
        </is>
      </c>
      <c r="F85" s="23" t="inlineStr">
        <is>
          <t>Dealer</t>
        </is>
      </c>
    </row>
    <row r="86" hidden="1">
      <c r="A86" s="10">
        <f>A85+1</f>
        <v/>
      </c>
      <c r="B86" s="10" t="inlineStr">
        <is>
          <t>Labpro</t>
        </is>
      </c>
      <c r="C86" s="10" t="inlineStr">
        <is>
          <t>bhopal</t>
        </is>
      </c>
      <c r="D86" s="10" t="inlineStr">
        <is>
          <t>OutStation</t>
        </is>
      </c>
      <c r="E86" s="23" t="n"/>
      <c r="F86" s="23" t="inlineStr">
        <is>
          <t>Dealer</t>
        </is>
      </c>
    </row>
    <row r="87" hidden="1">
      <c r="A87" s="10">
        <f>A86+1</f>
        <v/>
      </c>
      <c r="B87" s="11" t="inlineStr">
        <is>
          <t>Lifechem</t>
        </is>
      </c>
      <c r="C87" s="10" t="inlineStr">
        <is>
          <t>Delhi</t>
        </is>
      </c>
      <c r="D87" s="11" t="inlineStr">
        <is>
          <t>Local</t>
        </is>
      </c>
      <c r="E87" s="11" t="n"/>
      <c r="F87" s="23" t="n"/>
    </row>
    <row r="88" hidden="1">
      <c r="A88" s="10">
        <f>A87+1</f>
        <v/>
      </c>
      <c r="B88" s="10" t="inlineStr">
        <is>
          <t>Lifechem India</t>
        </is>
      </c>
      <c r="C88" s="10" t="inlineStr">
        <is>
          <t>Gwalior, Mp</t>
        </is>
      </c>
      <c r="D88" s="10" t="inlineStr">
        <is>
          <t>OutStation</t>
        </is>
      </c>
      <c r="E88" s="10" t="n"/>
      <c r="F88" s="23" t="n"/>
    </row>
    <row r="89" hidden="1">
      <c r="A89" s="10">
        <f>A88+1</f>
        <v/>
      </c>
      <c r="B89" s="10" t="inlineStr">
        <is>
          <t>Lokesh Enterprises</t>
        </is>
      </c>
      <c r="C89" s="10" t="inlineStr">
        <is>
          <t>Delhi</t>
        </is>
      </c>
      <c r="D89" s="10" t="inlineStr">
        <is>
          <t>Local</t>
        </is>
      </c>
      <c r="E89" s="10" t="n"/>
      <c r="F89" s="23" t="n"/>
    </row>
    <row r="90" hidden="1">
      <c r="A90" s="10">
        <f>A89+1</f>
        <v/>
      </c>
      <c r="B90" s="11" t="inlineStr">
        <is>
          <t>Lupex</t>
        </is>
      </c>
      <c r="C90" s="10" t="inlineStr">
        <is>
          <t>Tamilnadu</t>
        </is>
      </c>
      <c r="D90" s="11" t="inlineStr">
        <is>
          <t>OutStation</t>
        </is>
      </c>
      <c r="E90" s="11" t="n"/>
      <c r="F90" s="23" t="n"/>
    </row>
    <row r="91" hidden="1">
      <c r="A91" s="10">
        <f>A90+1</f>
        <v/>
      </c>
      <c r="B91" s="10" t="inlineStr">
        <is>
          <t>M Biotech</t>
        </is>
      </c>
      <c r="C91" s="10" t="inlineStr">
        <is>
          <t>Kolkata</t>
        </is>
      </c>
      <c r="D91" s="10" t="inlineStr">
        <is>
          <t>OutStation</t>
        </is>
      </c>
      <c r="E91" s="10" t="inlineStr">
        <is>
          <t>RUPAK</t>
        </is>
      </c>
      <c r="F91" s="23" t="inlineStr">
        <is>
          <t>Dealer</t>
        </is>
      </c>
    </row>
    <row r="92" hidden="1">
      <c r="A92" s="10">
        <f>A91+1</f>
        <v/>
      </c>
      <c r="B92" s="10" t="inlineStr">
        <is>
          <t>Manipal</t>
        </is>
      </c>
      <c r="C92" s="10" t="inlineStr">
        <is>
          <t>Banglore</t>
        </is>
      </c>
      <c r="D92" s="10" t="inlineStr">
        <is>
          <t>OutStation</t>
        </is>
      </c>
      <c r="E92" s="10" t="n"/>
      <c r="F92" s="23" t="n"/>
    </row>
    <row r="93" hidden="1">
      <c r="A93" s="10">
        <f>A92+1</f>
        <v/>
      </c>
      <c r="B93" s="10" t="inlineStr">
        <is>
          <t>Medlife</t>
        </is>
      </c>
      <c r="C93" s="10" t="inlineStr">
        <is>
          <t>Chandigarh</t>
        </is>
      </c>
      <c r="D93" s="10" t="inlineStr">
        <is>
          <t>OutStation</t>
        </is>
      </c>
      <c r="E93" s="10" t="inlineStr">
        <is>
          <t>VISHAL</t>
        </is>
      </c>
      <c r="F93" s="23" t="inlineStr">
        <is>
          <t>DEALER</t>
        </is>
      </c>
    </row>
    <row r="94" hidden="1">
      <c r="A94" s="10">
        <f>A93+1</f>
        <v/>
      </c>
      <c r="B94" s="10" t="inlineStr">
        <is>
          <t>Micro Delhi</t>
        </is>
      </c>
      <c r="C94" s="10" t="inlineStr">
        <is>
          <t>Delhi</t>
        </is>
      </c>
      <c r="D94" s="10" t="inlineStr">
        <is>
          <t>Local</t>
        </is>
      </c>
      <c r="E94" s="10" t="n"/>
      <c r="F94" s="23" t="n"/>
    </row>
    <row r="95" hidden="1">
      <c r="A95" s="10">
        <f>A94+1</f>
        <v/>
      </c>
      <c r="B95" s="10" t="inlineStr">
        <is>
          <t>Micro Vapi</t>
        </is>
      </c>
      <c r="C95" s="10" t="inlineStr">
        <is>
          <t>Gujrat</t>
        </is>
      </c>
      <c r="D95" s="10" t="inlineStr">
        <is>
          <t>OutStation</t>
        </is>
      </c>
      <c r="E95" s="10" t="inlineStr">
        <is>
          <t>SM</t>
        </is>
      </c>
      <c r="F95" s="23" t="n"/>
    </row>
    <row r="96" hidden="1">
      <c r="A96" s="10">
        <f>A95+1</f>
        <v/>
      </c>
      <c r="B96" s="11" t="inlineStr">
        <is>
          <t>MILTENEY</t>
        </is>
      </c>
      <c r="C96" s="10" t="inlineStr">
        <is>
          <t>TELANGANA</t>
        </is>
      </c>
      <c r="D96" s="11" t="inlineStr">
        <is>
          <t>OutStation</t>
        </is>
      </c>
      <c r="E96" s="11" t="n"/>
      <c r="F96" s="23" t="n"/>
    </row>
    <row r="97" hidden="1">
      <c r="A97" s="10">
        <f>A96+1</f>
        <v/>
      </c>
      <c r="B97" s="10" t="inlineStr">
        <is>
          <t>Miltenyi Biotech</t>
        </is>
      </c>
      <c r="C97" s="10" t="inlineStr">
        <is>
          <t>Hyderabad</t>
        </is>
      </c>
      <c r="D97" s="10" t="inlineStr">
        <is>
          <t>OutStation</t>
        </is>
      </c>
      <c r="E97" s="10" t="n"/>
      <c r="F97" s="23" t="n"/>
    </row>
    <row r="98" hidden="1">
      <c r="A98" s="10">
        <f>A97+1</f>
        <v/>
      </c>
      <c r="B98" s="10" t="inlineStr">
        <is>
          <t>Miranda</t>
        </is>
      </c>
      <c r="C98" s="10" t="inlineStr">
        <is>
          <t>Delhi</t>
        </is>
      </c>
      <c r="D98" s="10" t="inlineStr">
        <is>
          <t>Local</t>
        </is>
      </c>
      <c r="E98" s="10" t="inlineStr">
        <is>
          <t>PM</t>
        </is>
      </c>
      <c r="F98" s="23" t="inlineStr">
        <is>
          <t>CUSTOMER</t>
        </is>
      </c>
    </row>
    <row r="99" hidden="1">
      <c r="A99" s="10">
        <f>A98+1</f>
        <v/>
      </c>
      <c r="B99" s="10" t="inlineStr">
        <is>
          <t>Mohan Sir</t>
        </is>
      </c>
      <c r="C99" s="10" t="inlineStr">
        <is>
          <t>Lucknow</t>
        </is>
      </c>
      <c r="D99" s="10" t="inlineStr">
        <is>
          <t>OutStation</t>
        </is>
      </c>
      <c r="E99" s="10" t="n"/>
      <c r="F99" s="23" t="n"/>
    </row>
    <row r="100" hidden="1">
      <c r="A100" s="10">
        <f>A99+1</f>
        <v/>
      </c>
      <c r="B100" s="11" t="inlineStr">
        <is>
          <t>MTOR</t>
        </is>
      </c>
      <c r="C100" s="10" t="inlineStr">
        <is>
          <t>DELHI</t>
        </is>
      </c>
      <c r="D100" s="11" t="inlineStr">
        <is>
          <t>Local</t>
        </is>
      </c>
      <c r="E100" s="11" t="n"/>
      <c r="F100" s="23" t="inlineStr">
        <is>
          <t>DEALER</t>
        </is>
      </c>
    </row>
    <row r="101" hidden="1">
      <c r="A101" s="10">
        <f>A100+1</f>
        <v/>
      </c>
      <c r="B101" s="10" t="inlineStr">
        <is>
          <t>Nanogen Healthcare</t>
        </is>
      </c>
      <c r="C101" s="10" t="inlineStr">
        <is>
          <t>Delhi</t>
        </is>
      </c>
      <c r="D101" s="10" t="inlineStr">
        <is>
          <t>Local</t>
        </is>
      </c>
      <c r="E101" s="10" t="n"/>
      <c r="F101" s="23" t="n"/>
    </row>
    <row r="102" hidden="1">
      <c r="A102" s="10">
        <f>A101+1</f>
        <v/>
      </c>
      <c r="B102" s="10" t="inlineStr">
        <is>
          <t>Narayan Netralay</t>
        </is>
      </c>
      <c r="C102" s="10" t="inlineStr">
        <is>
          <t>Banglore</t>
        </is>
      </c>
      <c r="D102" s="10" t="inlineStr">
        <is>
          <t>OutStation</t>
        </is>
      </c>
      <c r="E102" s="10" t="n"/>
      <c r="F102" s="23" t="n"/>
    </row>
    <row r="103" hidden="1">
      <c r="A103" s="10">
        <f>A102+1</f>
        <v/>
      </c>
      <c r="B103" s="10" t="inlineStr">
        <is>
          <t>Nbrc</t>
        </is>
      </c>
      <c r="C103" s="10" t="inlineStr">
        <is>
          <t>Manesar</t>
        </is>
      </c>
      <c r="D103" s="10" t="inlineStr">
        <is>
          <t>Local</t>
        </is>
      </c>
      <c r="E103" s="10" t="n"/>
      <c r="F103" s="23" t="n"/>
    </row>
    <row r="104" hidden="1">
      <c r="A104" s="10">
        <f>A103+1</f>
        <v/>
      </c>
      <c r="B104" s="10" t="inlineStr">
        <is>
          <t>Ncbs</t>
        </is>
      </c>
      <c r="C104" s="10" t="inlineStr">
        <is>
          <t>Banglore</t>
        </is>
      </c>
      <c r="D104" s="10" t="inlineStr">
        <is>
          <t>OutStation</t>
        </is>
      </c>
      <c r="E104" s="10" t="n"/>
      <c r="F104" s="23" t="n"/>
    </row>
    <row r="105" hidden="1">
      <c r="A105" s="10">
        <f>A104+1</f>
        <v/>
      </c>
      <c r="B105" s="10" t="inlineStr">
        <is>
          <t>Nccs</t>
        </is>
      </c>
      <c r="C105" s="10" t="inlineStr">
        <is>
          <t>Pune</t>
        </is>
      </c>
      <c r="D105" s="10" t="inlineStr">
        <is>
          <t>OutStation</t>
        </is>
      </c>
      <c r="E105" s="10" t="n"/>
      <c r="F105" s="23" t="n"/>
    </row>
    <row r="106" hidden="1">
      <c r="A106" s="10">
        <f>A105+1</f>
        <v/>
      </c>
      <c r="B106" s="10" t="inlineStr">
        <is>
          <t>Necc</t>
        </is>
      </c>
      <c r="C106" s="10" t="inlineStr">
        <is>
          <t>Guwahati</t>
        </is>
      </c>
      <c r="D106" s="10" t="inlineStr">
        <is>
          <t>OutStation</t>
        </is>
      </c>
      <c r="E106" s="10" t="n"/>
      <c r="F106" s="23" t="n"/>
    </row>
    <row r="107" hidden="1">
      <c r="A107" s="10">
        <f>A106+1</f>
        <v/>
      </c>
      <c r="B107" s="10" t="inlineStr">
        <is>
          <t>Neuberg</t>
        </is>
      </c>
      <c r="C107" s="10" t="inlineStr">
        <is>
          <t>Mumbai</t>
        </is>
      </c>
      <c r="D107" s="10" t="inlineStr">
        <is>
          <t>OutStation</t>
        </is>
      </c>
      <c r="E107" s="10" t="inlineStr">
        <is>
          <t>SANDEEP</t>
        </is>
      </c>
      <c r="F107" s="23" t="n"/>
    </row>
    <row r="108" hidden="1">
      <c r="A108" s="10">
        <f>A107+1</f>
        <v/>
      </c>
      <c r="B108" s="10" t="inlineStr">
        <is>
          <t>Nexgene</t>
        </is>
      </c>
      <c r="C108" s="10" t="inlineStr">
        <is>
          <t>Kerala</t>
        </is>
      </c>
      <c r="D108" s="10" t="inlineStr">
        <is>
          <t>OutStation</t>
        </is>
      </c>
      <c r="E108" s="10" t="n"/>
      <c r="F108" s="23" t="inlineStr">
        <is>
          <t>Dealer</t>
        </is>
      </c>
    </row>
    <row r="109" hidden="1">
      <c r="A109" s="10">
        <f>A108+1</f>
        <v/>
      </c>
      <c r="B109" s="10" t="inlineStr">
        <is>
          <t>Niab</t>
        </is>
      </c>
      <c r="C109" s="10" t="inlineStr">
        <is>
          <t>Hyderabad</t>
        </is>
      </c>
      <c r="D109" s="10" t="inlineStr">
        <is>
          <t>OutStation</t>
        </is>
      </c>
      <c r="E109" s="10" t="inlineStr">
        <is>
          <t>VIJAY</t>
        </is>
      </c>
      <c r="F109" s="23" t="inlineStr">
        <is>
          <t>CUSTOMER</t>
        </is>
      </c>
    </row>
    <row r="110" hidden="1">
      <c r="A110" s="10">
        <f>A109+1</f>
        <v/>
      </c>
      <c r="B110" s="10" t="inlineStr">
        <is>
          <t>Nibmg</t>
        </is>
      </c>
      <c r="C110" s="10" t="inlineStr">
        <is>
          <t>Kalyani</t>
        </is>
      </c>
      <c r="D110" s="10" t="inlineStr">
        <is>
          <t>OutStation</t>
        </is>
      </c>
      <c r="E110" s="10" t="inlineStr">
        <is>
          <t>RUPAK</t>
        </is>
      </c>
      <c r="F110" s="23" t="inlineStr">
        <is>
          <t>CUSTOMER</t>
        </is>
      </c>
    </row>
    <row r="111" hidden="1">
      <c r="A111" s="10">
        <f>A110+1</f>
        <v/>
      </c>
      <c r="B111" s="10" t="inlineStr">
        <is>
          <t>Nii</t>
        </is>
      </c>
      <c r="C111" s="10" t="inlineStr">
        <is>
          <t>Delhi</t>
        </is>
      </c>
      <c r="D111" s="10" t="inlineStr">
        <is>
          <t>Local</t>
        </is>
      </c>
      <c r="E111" s="10" t="n"/>
      <c r="F111" s="23" t="n"/>
    </row>
    <row r="112">
      <c r="A112" s="10">
        <f>A111+1</f>
        <v/>
      </c>
      <c r="B112" s="10" t="inlineStr">
        <is>
          <t>NIMHANS</t>
        </is>
      </c>
      <c r="C112" s="10" t="inlineStr">
        <is>
          <t>Banglore</t>
        </is>
      </c>
      <c r="D112" s="10" t="inlineStr">
        <is>
          <t>OutStation</t>
        </is>
      </c>
      <c r="E112" s="10" t="n"/>
      <c r="F112" s="23" t="n"/>
    </row>
    <row r="113">
      <c r="A113" s="10">
        <f>A112+1</f>
        <v/>
      </c>
      <c r="B113" s="10" t="inlineStr">
        <is>
          <t>Nimr</t>
        </is>
      </c>
      <c r="C113" s="10" t="inlineStr">
        <is>
          <t>Delhi</t>
        </is>
      </c>
      <c r="D113" s="10" t="inlineStr">
        <is>
          <t>Local</t>
        </is>
      </c>
      <c r="E113" s="10" t="n"/>
      <c r="F113" s="23" t="n"/>
    </row>
    <row r="114" hidden="1">
      <c r="A114" s="10">
        <f>A113+1</f>
        <v/>
      </c>
      <c r="B114" s="10" t="inlineStr">
        <is>
          <t>Niper</t>
        </is>
      </c>
      <c r="C114" s="10" t="inlineStr">
        <is>
          <t>Hyderabad</t>
        </is>
      </c>
      <c r="D114" s="10" t="inlineStr">
        <is>
          <t>OutStation</t>
        </is>
      </c>
      <c r="E114" s="10" t="n"/>
      <c r="F114" s="23" t="n"/>
    </row>
    <row r="115" hidden="1">
      <c r="A115" s="10">
        <f>A114+1</f>
        <v/>
      </c>
      <c r="B115" s="10" t="inlineStr">
        <is>
          <t>Nirrch</t>
        </is>
      </c>
      <c r="C115" s="10" t="inlineStr">
        <is>
          <t>Mumbai</t>
        </is>
      </c>
      <c r="D115" s="10" t="inlineStr">
        <is>
          <t>OutStation</t>
        </is>
      </c>
      <c r="E115" s="10" t="n"/>
      <c r="F115" s="23" t="n"/>
    </row>
    <row r="116" hidden="1">
      <c r="A116" s="10">
        <f>A115+1</f>
        <v/>
      </c>
      <c r="B116" s="10" t="inlineStr">
        <is>
          <t>Niv</t>
        </is>
      </c>
      <c r="C116" s="10" t="inlineStr">
        <is>
          <t>Pune</t>
        </is>
      </c>
      <c r="D116" s="10" t="inlineStr">
        <is>
          <t>OutStation</t>
        </is>
      </c>
      <c r="E116" s="10" t="inlineStr">
        <is>
          <t>ANAS</t>
        </is>
      </c>
      <c r="F116" s="23" t="n"/>
    </row>
    <row r="117" hidden="1">
      <c r="A117" s="10">
        <f>A116+1</f>
        <v/>
      </c>
      <c r="B117" s="10" t="inlineStr">
        <is>
          <t>Nnf</t>
        </is>
      </c>
      <c r="C117" s="10" t="inlineStr">
        <is>
          <t>Banglore</t>
        </is>
      </c>
      <c r="D117" s="10" t="inlineStr">
        <is>
          <t>OutStation</t>
        </is>
      </c>
      <c r="E117" s="10" t="inlineStr">
        <is>
          <t>SANDEEP</t>
        </is>
      </c>
      <c r="F117" s="23" t="inlineStr">
        <is>
          <t>CUSTOMER</t>
        </is>
      </c>
    </row>
    <row r="118" hidden="1">
      <c r="A118" s="10">
        <f>A117+1</f>
        <v/>
      </c>
      <c r="B118" s="10" t="inlineStr">
        <is>
          <t xml:space="preserve">North Campus , Neuro Depratment </t>
        </is>
      </c>
      <c r="C118" s="10" t="inlineStr">
        <is>
          <t>Delhi</t>
        </is>
      </c>
      <c r="D118" s="10" t="inlineStr">
        <is>
          <t>Local</t>
        </is>
      </c>
      <c r="E118" s="10" t="n"/>
      <c r="F118" s="23" t="n"/>
    </row>
    <row r="119" hidden="1">
      <c r="A119" s="10">
        <f>A118+1</f>
        <v/>
      </c>
      <c r="B119" s="10" t="inlineStr">
        <is>
          <t>Office Stock</t>
        </is>
      </c>
      <c r="C119" s="10" t="inlineStr">
        <is>
          <t>STOCK</t>
        </is>
      </c>
      <c r="D119" s="10" t="inlineStr">
        <is>
          <t>STOCK</t>
        </is>
      </c>
      <c r="E119" s="10" t="n"/>
      <c r="F119" s="23" t="n"/>
    </row>
    <row r="120" hidden="1">
      <c r="A120" s="10">
        <f>A119+1</f>
        <v/>
      </c>
      <c r="B120" s="11" t="inlineStr">
        <is>
          <t>ONQUEST</t>
        </is>
      </c>
      <c r="C120" s="10" t="inlineStr">
        <is>
          <t>GURUGRAM</t>
        </is>
      </c>
      <c r="D120" s="11" t="inlineStr">
        <is>
          <t>Local</t>
        </is>
      </c>
      <c r="E120" s="11" t="n"/>
      <c r="F120" s="23" t="n"/>
    </row>
    <row r="121" hidden="1">
      <c r="A121" s="10">
        <f>A120+1</f>
        <v/>
      </c>
      <c r="B121" s="10" t="inlineStr">
        <is>
          <t>Opening Stock</t>
        </is>
      </c>
      <c r="C121" s="10" t="inlineStr">
        <is>
          <t>STOCK</t>
        </is>
      </c>
      <c r="D121" s="10" t="inlineStr">
        <is>
          <t>STOCK</t>
        </is>
      </c>
      <c r="E121" s="10" t="n"/>
      <c r="F121" s="23" t="n"/>
    </row>
    <row r="122" hidden="1">
      <c r="A122" s="10">
        <f>A121+1</f>
        <v/>
      </c>
      <c r="B122" s="10" t="inlineStr">
        <is>
          <t>Patanjali</t>
        </is>
      </c>
      <c r="C122" s="10" t="inlineStr">
        <is>
          <t>Haridwar</t>
        </is>
      </c>
      <c r="D122" s="10" t="inlineStr">
        <is>
          <t>OutStation</t>
        </is>
      </c>
      <c r="E122" s="10" t="n"/>
      <c r="F122" s="23" t="n"/>
    </row>
    <row r="123" hidden="1">
      <c r="A123" s="10">
        <f>A122+1</f>
        <v/>
      </c>
      <c r="B123" s="11" t="inlineStr">
        <is>
          <t>PATEL CHEM</t>
        </is>
      </c>
      <c r="C123" s="10" t="inlineStr">
        <is>
          <t>Kolkata</t>
        </is>
      </c>
      <c r="D123" s="11" t="inlineStr">
        <is>
          <t>OutStation</t>
        </is>
      </c>
      <c r="E123" s="11" t="n"/>
      <c r="F123" s="23" t="n"/>
    </row>
    <row r="124" hidden="1">
      <c r="A124" s="10">
        <f>A123+1</f>
        <v/>
      </c>
      <c r="B124" s="10" t="inlineStr">
        <is>
          <t>Pathkind</t>
        </is>
      </c>
      <c r="C124" s="10" t="inlineStr">
        <is>
          <t>Gurugram</t>
        </is>
      </c>
      <c r="D124" s="10" t="inlineStr">
        <is>
          <t>Local</t>
        </is>
      </c>
      <c r="E124" s="10" t="inlineStr">
        <is>
          <t>PM</t>
        </is>
      </c>
      <c r="F124" s="23" t="n"/>
    </row>
    <row r="125" hidden="1">
      <c r="A125" s="10">
        <f>A124+1</f>
        <v/>
      </c>
      <c r="B125" s="10" t="inlineStr">
        <is>
          <t>Pi Health</t>
        </is>
      </c>
      <c r="C125" s="10" t="inlineStr">
        <is>
          <t>Hyderabad</t>
        </is>
      </c>
      <c r="D125" s="10" t="inlineStr">
        <is>
          <t>OutStation</t>
        </is>
      </c>
      <c r="E125" s="10" t="n"/>
      <c r="F125" s="23" t="n"/>
    </row>
    <row r="126" hidden="1">
      <c r="A126" s="10">
        <f>A125+1</f>
        <v/>
      </c>
      <c r="B126" s="10" t="inlineStr">
        <is>
          <t>Pm Sample</t>
        </is>
      </c>
      <c r="C126" s="10" t="inlineStr"/>
      <c r="D126" s="10" t="inlineStr">
        <is>
          <t>OutStation</t>
        </is>
      </c>
      <c r="E126" s="10" t="n"/>
      <c r="F126" s="23" t="n"/>
    </row>
    <row r="127" hidden="1">
      <c r="A127" s="10">
        <f>A126+1</f>
        <v/>
      </c>
      <c r="B127" s="11" t="inlineStr">
        <is>
          <t>POOJA TRADERS</t>
        </is>
      </c>
      <c r="C127" s="10" t="inlineStr">
        <is>
          <t>PUNJAB</t>
        </is>
      </c>
      <c r="D127" s="11" t="inlineStr">
        <is>
          <t>OutStation</t>
        </is>
      </c>
      <c r="E127" s="11" t="n"/>
      <c r="F127" s="23" t="inlineStr">
        <is>
          <t>DEALER</t>
        </is>
      </c>
    </row>
    <row r="128" hidden="1">
      <c r="A128" s="10">
        <f>A127+1</f>
        <v/>
      </c>
      <c r="B128" s="10" t="inlineStr">
        <is>
          <t>Popvax</t>
        </is>
      </c>
      <c r="C128" s="10" t="inlineStr">
        <is>
          <t>Telangana</t>
        </is>
      </c>
      <c r="D128" s="10" t="inlineStr">
        <is>
          <t>OutStation</t>
        </is>
      </c>
      <c r="E128" s="10" t="inlineStr">
        <is>
          <t>VIJAY</t>
        </is>
      </c>
      <c r="F128" s="23" t="inlineStr">
        <is>
          <t>CUSTOMER</t>
        </is>
      </c>
    </row>
    <row r="129" hidden="1">
      <c r="A129" s="10">
        <f>A128+1</f>
        <v/>
      </c>
      <c r="B129" s="10" t="inlineStr">
        <is>
          <t>Premas</t>
        </is>
      </c>
      <c r="C129" s="10" t="inlineStr">
        <is>
          <t>Manesar</t>
        </is>
      </c>
      <c r="D129" s="10" t="inlineStr">
        <is>
          <t>Local</t>
        </is>
      </c>
      <c r="E129" s="10" t="n"/>
      <c r="F129" s="23" t="n"/>
    </row>
    <row r="130" hidden="1">
      <c r="A130" s="10">
        <f>A129+1</f>
        <v/>
      </c>
      <c r="B130" s="10" t="inlineStr">
        <is>
          <t>Rcb</t>
        </is>
      </c>
      <c r="C130" s="10" t="inlineStr">
        <is>
          <t>Delhi</t>
        </is>
      </c>
      <c r="D130" s="10" t="inlineStr">
        <is>
          <t>Local</t>
        </is>
      </c>
      <c r="E130" s="10" t="inlineStr">
        <is>
          <t>PM</t>
        </is>
      </c>
      <c r="F130" s="23" t="inlineStr">
        <is>
          <t>CUSTOMER</t>
        </is>
      </c>
    </row>
    <row r="131" hidden="1">
      <c r="A131" s="10">
        <f>A130+1</f>
        <v/>
      </c>
      <c r="B131" s="10" t="inlineStr">
        <is>
          <t>Reliance</t>
        </is>
      </c>
      <c r="C131" s="10" t="inlineStr">
        <is>
          <t>Mumbai</t>
        </is>
      </c>
      <c r="D131" s="10" t="inlineStr">
        <is>
          <t>OutStation</t>
        </is>
      </c>
      <c r="E131" s="10" t="n"/>
      <c r="F131" s="23" t="n"/>
    </row>
    <row r="132" hidden="1">
      <c r="A132" s="10">
        <f>A131+1</f>
        <v/>
      </c>
      <c r="B132" s="11" t="inlineStr">
        <is>
          <t>Relience</t>
        </is>
      </c>
      <c r="C132" s="10" t="inlineStr">
        <is>
          <t>Mumbai</t>
        </is>
      </c>
      <c r="D132" s="11" t="inlineStr">
        <is>
          <t>OutStation</t>
        </is>
      </c>
      <c r="E132" s="11" t="n"/>
      <c r="F132" s="23" t="n"/>
    </row>
    <row r="133" hidden="1">
      <c r="A133" s="10">
        <f>A132+1</f>
        <v/>
      </c>
      <c r="B133" s="11" t="inlineStr">
        <is>
          <t>Research</t>
        </is>
      </c>
      <c r="C133" s="10" t="inlineStr">
        <is>
          <t>Chandigarh</t>
        </is>
      </c>
      <c r="D133" s="11" t="inlineStr">
        <is>
          <t>OutStation</t>
        </is>
      </c>
      <c r="E133" s="11" t="n"/>
      <c r="F133" s="23" t="n"/>
    </row>
    <row r="134" hidden="1">
      <c r="A134" s="10">
        <f>A133+1</f>
        <v/>
      </c>
      <c r="B134" s="10" t="inlineStr">
        <is>
          <t>Research World</t>
        </is>
      </c>
      <c r="C134" s="10" t="inlineStr">
        <is>
          <t>Chandigarh</t>
        </is>
      </c>
      <c r="D134" s="10" t="inlineStr">
        <is>
          <t>OutStation</t>
        </is>
      </c>
      <c r="E134" s="10" t="n"/>
      <c r="F134" s="23" t="n"/>
    </row>
    <row r="135" hidden="1">
      <c r="A135" s="10">
        <f>A134+1</f>
        <v/>
      </c>
      <c r="B135" s="10" t="inlineStr">
        <is>
          <t>Rg Sons</t>
        </is>
      </c>
      <c r="C135" s="10" t="inlineStr">
        <is>
          <t>Lucknow</t>
        </is>
      </c>
      <c r="D135" s="10" t="inlineStr">
        <is>
          <t>OutStation</t>
        </is>
      </c>
      <c r="E135" s="10" t="inlineStr">
        <is>
          <t>ASHISH</t>
        </is>
      </c>
      <c r="F135" s="23" t="inlineStr">
        <is>
          <t>Dealer</t>
        </is>
      </c>
    </row>
    <row r="136" hidden="1">
      <c r="A136" s="10">
        <f>A135+1</f>
        <v/>
      </c>
      <c r="B136" s="10" t="inlineStr">
        <is>
          <t>RGCB</t>
        </is>
      </c>
      <c r="C136" s="10" t="inlineStr">
        <is>
          <t>Kerala</t>
        </is>
      </c>
      <c r="D136" s="10" t="inlineStr">
        <is>
          <t>OutStation</t>
        </is>
      </c>
      <c r="E136" s="10" t="n"/>
      <c r="F136" s="23" t="n"/>
    </row>
    <row r="137" hidden="1">
      <c r="A137" s="10">
        <f>A136+1</f>
        <v/>
      </c>
      <c r="B137" s="11" t="inlineStr">
        <is>
          <t>Roop Rajat</t>
        </is>
      </c>
      <c r="C137" s="10" t="inlineStr">
        <is>
          <t>Jodhpur</t>
        </is>
      </c>
      <c r="D137" s="11" t="inlineStr">
        <is>
          <t>OutStation</t>
        </is>
      </c>
      <c r="E137" s="11" t="n"/>
      <c r="F137" s="23" t="n"/>
    </row>
    <row r="138" hidden="1">
      <c r="A138" s="10">
        <f>A137+1</f>
        <v/>
      </c>
      <c r="B138" s="10" t="inlineStr">
        <is>
          <t>Sai Life</t>
        </is>
      </c>
      <c r="C138" s="10" t="inlineStr">
        <is>
          <t>Hyderabad</t>
        </is>
      </c>
      <c r="D138" s="10" t="inlineStr">
        <is>
          <t>OutStation</t>
        </is>
      </c>
      <c r="E138" s="10" t="inlineStr">
        <is>
          <t>SM</t>
        </is>
      </c>
      <c r="F138" s="23" t="inlineStr">
        <is>
          <t>CUSTOMER</t>
        </is>
      </c>
    </row>
    <row r="139" hidden="1">
      <c r="A139" s="10">
        <f>A138+1</f>
        <v/>
      </c>
      <c r="B139" s="10" t="inlineStr">
        <is>
          <t>SAI LIFE pune</t>
        </is>
      </c>
      <c r="C139" s="10" t="inlineStr">
        <is>
          <t>pune</t>
        </is>
      </c>
      <c r="D139" s="10" t="inlineStr">
        <is>
          <t>OutStation</t>
        </is>
      </c>
      <c r="E139" s="10" t="inlineStr">
        <is>
          <t>SM</t>
        </is>
      </c>
      <c r="F139" s="23" t="inlineStr">
        <is>
          <t>CUSTOMER</t>
        </is>
      </c>
    </row>
    <row r="140" hidden="1">
      <c r="A140" s="10">
        <f>A139+1</f>
        <v/>
      </c>
      <c r="B140" s="11" t="inlineStr">
        <is>
          <t>SB BIOCHEM</t>
        </is>
      </c>
      <c r="C140" s="10" t="inlineStr">
        <is>
          <t>Faridabad</t>
        </is>
      </c>
      <c r="D140" s="11" t="inlineStr">
        <is>
          <t>Local</t>
        </is>
      </c>
      <c r="E140" s="11" t="n"/>
      <c r="F140" s="23" t="n"/>
    </row>
    <row r="141" hidden="1">
      <c r="A141" s="10">
        <f>A140+1</f>
        <v/>
      </c>
      <c r="B141" s="10" t="inlineStr">
        <is>
          <t>Scientific Jammu</t>
        </is>
      </c>
      <c r="C141" s="10" t="inlineStr">
        <is>
          <t>Jammu</t>
        </is>
      </c>
      <c r="D141" s="10" t="inlineStr">
        <is>
          <t>OutStation</t>
        </is>
      </c>
      <c r="E141" s="10" t="n"/>
      <c r="F141" s="23" t="n"/>
    </row>
    <row r="142" hidden="1">
      <c r="A142" s="10">
        <f>A141+1</f>
        <v/>
      </c>
      <c r="B142" s="10" t="inlineStr">
        <is>
          <t>Seema</t>
        </is>
      </c>
      <c r="C142" s="10" t="inlineStr">
        <is>
          <t>Lucknow</t>
        </is>
      </c>
      <c r="D142" s="10" t="inlineStr">
        <is>
          <t>OutStation</t>
        </is>
      </c>
      <c r="E142" s="10" t="n"/>
      <c r="F142" s="23" t="n"/>
    </row>
    <row r="143" hidden="1">
      <c r="A143" s="10">
        <f>A142+1</f>
        <v/>
      </c>
      <c r="B143" s="10" t="inlineStr">
        <is>
          <t>Shree Sai Enterprises</t>
        </is>
      </c>
      <c r="C143" s="10" t="inlineStr">
        <is>
          <t>Bhopal</t>
        </is>
      </c>
      <c r="D143" s="10" t="inlineStr">
        <is>
          <t>OutStation</t>
        </is>
      </c>
      <c r="E143" s="10" t="n"/>
      <c r="F143" s="23" t="n"/>
    </row>
    <row r="144" hidden="1">
      <c r="A144" s="10">
        <f>A143+1</f>
        <v/>
      </c>
      <c r="B144" s="10" t="inlineStr">
        <is>
          <t>Shri Mahant</t>
        </is>
      </c>
      <c r="C144" s="10" t="inlineStr">
        <is>
          <t>Dehradoon</t>
        </is>
      </c>
      <c r="D144" s="10" t="inlineStr">
        <is>
          <t>OutStation</t>
        </is>
      </c>
      <c r="E144" s="10" t="n"/>
      <c r="F144" s="23" t="n"/>
    </row>
    <row r="145" hidden="1">
      <c r="A145" s="10">
        <f>A144+1</f>
        <v/>
      </c>
      <c r="B145" s="10" t="inlineStr">
        <is>
          <t>Snu</t>
        </is>
      </c>
      <c r="C145" s="10" t="inlineStr">
        <is>
          <t>Noida</t>
        </is>
      </c>
      <c r="D145" s="10" t="inlineStr">
        <is>
          <t>Local</t>
        </is>
      </c>
      <c r="E145" s="10" t="inlineStr">
        <is>
          <t>Vishal</t>
        </is>
      </c>
      <c r="F145" s="23" t="n"/>
    </row>
    <row r="146" hidden="1">
      <c r="A146" s="10">
        <f>A145+1</f>
        <v/>
      </c>
      <c r="B146" s="10" t="inlineStr">
        <is>
          <t>Sohst</t>
        </is>
      </c>
      <c r="C146" s="10" t="inlineStr">
        <is>
          <t>Dehradoon</t>
        </is>
      </c>
      <c r="D146" s="10" t="inlineStr">
        <is>
          <t>OutStation</t>
        </is>
      </c>
      <c r="E146" s="10" t="n"/>
      <c r="F146" s="23" t="n"/>
    </row>
    <row r="147" hidden="1">
      <c r="A147" s="10">
        <f>A146+1</f>
        <v/>
      </c>
      <c r="B147" s="10" t="inlineStr">
        <is>
          <t>Solar</t>
        </is>
      </c>
      <c r="C147" s="10" t="inlineStr">
        <is>
          <t>Jammu</t>
        </is>
      </c>
      <c r="D147" s="10" t="inlineStr">
        <is>
          <t>OutStation</t>
        </is>
      </c>
      <c r="E147" s="10" t="n"/>
      <c r="F147" s="23" t="n"/>
    </row>
    <row r="148" hidden="1">
      <c r="A148" s="10">
        <f>A147+1</f>
        <v/>
      </c>
      <c r="B148" s="10" t="inlineStr">
        <is>
          <t>South Campus</t>
        </is>
      </c>
      <c r="C148" s="10" t="inlineStr">
        <is>
          <t>Delhi</t>
        </is>
      </c>
      <c r="D148" s="10" t="inlineStr">
        <is>
          <t>Local</t>
        </is>
      </c>
      <c r="E148" s="10" t="n"/>
      <c r="F148" s="23" t="n"/>
    </row>
    <row r="149" hidden="1">
      <c r="A149" s="10">
        <f>A148+1</f>
        <v/>
      </c>
      <c r="B149" s="11" t="inlineStr">
        <is>
          <t>Ssc</t>
        </is>
      </c>
      <c r="C149" s="10" t="inlineStr">
        <is>
          <t>Bhopal</t>
        </is>
      </c>
      <c r="D149" s="11" t="inlineStr">
        <is>
          <t>OutStation</t>
        </is>
      </c>
      <c r="E149" s="11" t="n"/>
      <c r="F149" s="23" t="n"/>
    </row>
    <row r="150" hidden="1">
      <c r="A150" s="10">
        <f>A149+1</f>
        <v/>
      </c>
      <c r="B150" s="10" t="inlineStr">
        <is>
          <t xml:space="preserve">Ssc </t>
        </is>
      </c>
      <c r="C150" s="10" t="inlineStr">
        <is>
          <t>Bhopal</t>
        </is>
      </c>
      <c r="D150" s="10" t="inlineStr">
        <is>
          <t>OutStation</t>
        </is>
      </c>
      <c r="E150" s="10" t="n"/>
      <c r="F150" s="23" t="n"/>
    </row>
    <row r="151" hidden="1">
      <c r="A151" s="10">
        <f>A150+1</f>
        <v/>
      </c>
      <c r="B151" s="10" t="inlineStr">
        <is>
          <t>Sscmp</t>
        </is>
      </c>
      <c r="C151" s="10" t="inlineStr">
        <is>
          <t>Bhopal</t>
        </is>
      </c>
      <c r="D151" s="10" t="inlineStr">
        <is>
          <t>OutStation</t>
        </is>
      </c>
      <c r="E151" s="10" t="n"/>
      <c r="F151" s="23" t="n"/>
    </row>
    <row r="152" hidden="1">
      <c r="A152" s="10">
        <f>A151+1</f>
        <v/>
      </c>
      <c r="B152" s="10" t="inlineStr">
        <is>
          <t>stock</t>
        </is>
      </c>
      <c r="C152" s="10" t="inlineStr">
        <is>
          <t>STOCK</t>
        </is>
      </c>
      <c r="D152" s="10" t="inlineStr">
        <is>
          <t>STOCK</t>
        </is>
      </c>
      <c r="E152" s="23" t="n"/>
      <c r="F152" s="23" t="n"/>
    </row>
    <row r="153" hidden="1">
      <c r="A153" s="10">
        <f>A152+1</f>
        <v/>
      </c>
      <c r="B153" s="10" t="inlineStr">
        <is>
          <t>Subra Scientific Company</t>
        </is>
      </c>
      <c r="C153" s="10" t="inlineStr">
        <is>
          <t>Pondicheri</t>
        </is>
      </c>
      <c r="D153" s="10" t="inlineStr">
        <is>
          <t>OutStation</t>
        </is>
      </c>
      <c r="E153" s="10" t="n"/>
      <c r="F153" s="23" t="n"/>
    </row>
    <row r="154" hidden="1">
      <c r="A154" s="10">
        <f>A153+1</f>
        <v/>
      </c>
      <c r="B154" s="10" t="inlineStr">
        <is>
          <t>Sun Pharma</t>
        </is>
      </c>
      <c r="C154" s="10" t="inlineStr">
        <is>
          <t>Gujrat</t>
        </is>
      </c>
      <c r="D154" s="10" t="inlineStr">
        <is>
          <t>OutStation</t>
        </is>
      </c>
      <c r="E154" s="10" t="inlineStr">
        <is>
          <t>SM</t>
        </is>
      </c>
      <c r="F154" s="23" t="n"/>
    </row>
    <row r="155" hidden="1">
      <c r="A155" s="10">
        <f>A154+1</f>
        <v/>
      </c>
      <c r="B155" s="10" t="inlineStr">
        <is>
          <t>Symbiosis</t>
        </is>
      </c>
      <c r="C155" s="10" t="inlineStr">
        <is>
          <t>Hyderabad</t>
        </is>
      </c>
      <c r="D155" s="10" t="inlineStr">
        <is>
          <t>OutStation</t>
        </is>
      </c>
      <c r="E155" s="10" t="n"/>
      <c r="F155" s="23" t="n"/>
    </row>
    <row r="156" hidden="1">
      <c r="A156" s="10">
        <f>A155+1</f>
        <v/>
      </c>
      <c r="B156" s="10" t="inlineStr">
        <is>
          <t>Synergy</t>
        </is>
      </c>
      <c r="C156" s="10" t="inlineStr">
        <is>
          <t>Tamilnadu</t>
        </is>
      </c>
      <c r="D156" s="10" t="inlineStr">
        <is>
          <t>OutStation</t>
        </is>
      </c>
      <c r="E156" s="10" t="inlineStr">
        <is>
          <t>SM</t>
        </is>
      </c>
      <c r="F156" s="23" t="n"/>
    </row>
    <row r="157" hidden="1">
      <c r="A157" s="10">
        <f>A156+1</f>
        <v/>
      </c>
      <c r="B157" s="10" t="inlineStr">
        <is>
          <t>Syngene</t>
        </is>
      </c>
      <c r="C157" s="10" t="inlineStr">
        <is>
          <t>Banglore</t>
        </is>
      </c>
      <c r="D157" s="10" t="inlineStr">
        <is>
          <t>OutStation</t>
        </is>
      </c>
      <c r="E157" s="10" t="n"/>
      <c r="F157" s="23" t="n"/>
    </row>
    <row r="158" hidden="1">
      <c r="A158" s="10">
        <f>A157+1</f>
        <v/>
      </c>
      <c r="B158" s="10" t="inlineStr">
        <is>
          <t>Techwest</t>
        </is>
      </c>
      <c r="C158" s="10" t="inlineStr">
        <is>
          <t>Gujrat</t>
        </is>
      </c>
      <c r="D158" s="10" t="inlineStr">
        <is>
          <t>OutStation</t>
        </is>
      </c>
      <c r="E158" s="10" t="n"/>
      <c r="F158" s="23" t="inlineStr">
        <is>
          <t>DEALER</t>
        </is>
      </c>
    </row>
    <row r="159" hidden="1">
      <c r="A159" s="10">
        <f>A158+1</f>
        <v/>
      </c>
      <c r="B159" s="10" t="inlineStr">
        <is>
          <t>The Bioart</t>
        </is>
      </c>
      <c r="C159" s="10" t="inlineStr">
        <is>
          <t>Kolkata</t>
        </is>
      </c>
      <c r="D159" s="10" t="inlineStr">
        <is>
          <t>OutStation</t>
        </is>
      </c>
      <c r="E159" s="10" t="n"/>
      <c r="F159" s="23" t="n"/>
    </row>
    <row r="160" hidden="1">
      <c r="A160" s="10">
        <f>A159+1</f>
        <v/>
      </c>
      <c r="B160" s="10" t="inlineStr">
        <is>
          <t>Thsti</t>
        </is>
      </c>
      <c r="C160" s="10" t="inlineStr">
        <is>
          <t>Faridabad</t>
        </is>
      </c>
      <c r="D160" s="10" t="inlineStr">
        <is>
          <t>Local</t>
        </is>
      </c>
      <c r="E160" s="10" t="inlineStr">
        <is>
          <t>PM</t>
        </is>
      </c>
      <c r="F160" s="23" t="inlineStr">
        <is>
          <t>CUSTOMER</t>
        </is>
      </c>
    </row>
    <row r="161" hidden="1">
      <c r="A161" s="10">
        <f>A160+1</f>
        <v/>
      </c>
      <c r="B161" s="11" t="inlineStr">
        <is>
          <t>TIFR</t>
        </is>
      </c>
      <c r="C161" s="10" t="inlineStr">
        <is>
          <t>Hyderabad</t>
        </is>
      </c>
      <c r="D161" s="11" t="inlineStr">
        <is>
          <t>OutStation</t>
        </is>
      </c>
      <c r="E161" s="11" t="inlineStr">
        <is>
          <t>VIJAY</t>
        </is>
      </c>
      <c r="F161" s="23" t="inlineStr">
        <is>
          <t>CUSTOMER</t>
        </is>
      </c>
    </row>
    <row r="162" hidden="1">
      <c r="A162" s="10">
        <f>A161+1</f>
        <v/>
      </c>
      <c r="B162" s="10" t="inlineStr">
        <is>
          <t>Tigs</t>
        </is>
      </c>
      <c r="C162" s="10" t="inlineStr">
        <is>
          <t>Banglore</t>
        </is>
      </c>
      <c r="D162" s="10" t="inlineStr">
        <is>
          <t>OutStation</t>
        </is>
      </c>
      <c r="E162" s="10" t="n"/>
      <c r="F162" s="23" t="n"/>
    </row>
    <row r="163" hidden="1">
      <c r="A163" s="10">
        <f>A162+1</f>
        <v/>
      </c>
      <c r="B163" s="10" t="inlineStr">
        <is>
          <t>UPASNA ENTERPRISES</t>
        </is>
      </c>
      <c r="C163" s="10" t="inlineStr">
        <is>
          <t>Gurugram</t>
        </is>
      </c>
      <c r="D163" s="10" t="inlineStr">
        <is>
          <t>LOCAL</t>
        </is>
      </c>
      <c r="E163" s="23" t="n"/>
      <c r="F163" s="23" t="n"/>
    </row>
    <row r="164" hidden="1">
      <c r="A164" s="10">
        <f>A163+1</f>
        <v/>
      </c>
      <c r="B164" s="10" t="inlineStr">
        <is>
          <t>Vector</t>
        </is>
      </c>
      <c r="C164" s="10" t="inlineStr">
        <is>
          <t>Punjab</t>
        </is>
      </c>
      <c r="D164" s="10" t="inlineStr">
        <is>
          <t>OutStation</t>
        </is>
      </c>
      <c r="E164" s="10" t="n"/>
      <c r="F164" s="23" t="n"/>
    </row>
    <row r="165" hidden="1">
      <c r="A165" s="10">
        <f>A164+1</f>
        <v/>
      </c>
      <c r="B165" s="10" t="inlineStr">
        <is>
          <t>Viganahar</t>
        </is>
      </c>
      <c r="C165" s="10" t="inlineStr">
        <is>
          <t>Hyderabad</t>
        </is>
      </c>
      <c r="D165" s="10" t="inlineStr">
        <is>
          <t>OutStation</t>
        </is>
      </c>
      <c r="E165" s="10" t="n"/>
      <c r="F165" s="23" t="inlineStr">
        <is>
          <t>DEALER</t>
        </is>
      </c>
    </row>
    <row r="166" hidden="1">
      <c r="A166" s="10">
        <f>A165+1</f>
        <v/>
      </c>
      <c r="B166" s="10" t="inlineStr">
        <is>
          <t>Virion</t>
        </is>
      </c>
      <c r="C166" s="10" t="inlineStr">
        <is>
          <t>Mumbai</t>
        </is>
      </c>
      <c r="D166" s="10" t="inlineStr">
        <is>
          <t>OutStation</t>
        </is>
      </c>
      <c r="E166" s="10" t="n"/>
      <c r="F166" s="23" t="n"/>
    </row>
    <row r="167" hidden="1">
      <c r="A167" s="10">
        <f>A166+1</f>
        <v/>
      </c>
      <c r="B167" s="10" t="inlineStr">
        <is>
          <t>Virocan</t>
        </is>
      </c>
      <c r="C167" s="10" t="inlineStr">
        <is>
          <t>Guntur</t>
        </is>
      </c>
      <c r="D167" s="10" t="inlineStr">
        <is>
          <t>OutStation</t>
        </is>
      </c>
      <c r="E167" s="23" t="n"/>
      <c r="F167" s="23" t="n"/>
    </row>
    <row r="168" hidden="1">
      <c r="A168" s="10">
        <f>A167+1</f>
        <v/>
      </c>
      <c r="B168" s="11" t="inlineStr">
        <is>
          <t>Wbsu</t>
        </is>
      </c>
      <c r="C168" s="10" t="inlineStr">
        <is>
          <t>Kolkata</t>
        </is>
      </c>
      <c r="D168" s="11" t="inlineStr">
        <is>
          <t>OutStation</t>
        </is>
      </c>
      <c r="E168" s="11" t="n"/>
      <c r="F168" s="23" t="n"/>
    </row>
    <row r="169" hidden="1">
      <c r="A169" s="10">
        <f>A168+1</f>
        <v/>
      </c>
      <c r="B169" s="11" t="inlineStr">
        <is>
          <t>Yash Enterprises</t>
        </is>
      </c>
      <c r="C169" s="10" t="inlineStr">
        <is>
          <t>Pune</t>
        </is>
      </c>
      <c r="D169" s="11" t="inlineStr">
        <is>
          <t>OutStation</t>
        </is>
      </c>
      <c r="E169" s="11" t="n"/>
      <c r="F169" s="23" t="n"/>
    </row>
    <row r="170" hidden="1">
      <c r="A170" s="10">
        <f>A169+1</f>
        <v/>
      </c>
      <c r="B170" s="11" t="inlineStr">
        <is>
          <t>Zydus</t>
        </is>
      </c>
      <c r="C170" s="10" t="inlineStr">
        <is>
          <t>Ahemedabad</t>
        </is>
      </c>
      <c r="D170" s="11" t="inlineStr">
        <is>
          <t>OutStation</t>
        </is>
      </c>
      <c r="E170" s="11" t="n"/>
      <c r="F170" s="23" t="n"/>
    </row>
    <row r="171" hidden="1">
      <c r="A171" s="10">
        <f>A170+1</f>
        <v/>
      </c>
      <c r="B171" s="11" t="inlineStr">
        <is>
          <t>Cella Solution</t>
        </is>
      </c>
      <c r="C171" s="10" t="inlineStr">
        <is>
          <t>Delhi</t>
        </is>
      </c>
      <c r="D171" s="11" t="inlineStr">
        <is>
          <t>Local</t>
        </is>
      </c>
      <c r="E171" s="11" t="inlineStr">
        <is>
          <t>PM</t>
        </is>
      </c>
      <c r="F171" s="23" t="inlineStr">
        <is>
          <t>Dealer</t>
        </is>
      </c>
    </row>
    <row r="172" hidden="1">
      <c r="A172" s="10">
        <f>A171+1</f>
        <v/>
      </c>
      <c r="B172" s="10" t="inlineStr">
        <is>
          <t>OMNI PROTECT</t>
        </is>
      </c>
      <c r="C172" s="10" t="inlineStr">
        <is>
          <t>pune</t>
        </is>
      </c>
      <c r="D172" s="11" t="inlineStr">
        <is>
          <t>OutStation</t>
        </is>
      </c>
      <c r="E172" s="23" t="n"/>
      <c r="F172" s="23" t="n"/>
    </row>
    <row r="173" hidden="1">
      <c r="A173" s="10">
        <f>A172+1</f>
        <v/>
      </c>
      <c r="B173" s="10" t="inlineStr">
        <is>
          <t>VIT</t>
        </is>
      </c>
      <c r="C173" s="10" t="inlineStr">
        <is>
          <t>Vellore</t>
        </is>
      </c>
      <c r="D173" s="11" t="inlineStr">
        <is>
          <t>OutStation</t>
        </is>
      </c>
      <c r="E173" s="23" t="n"/>
      <c r="F173" s="23" t="n"/>
    </row>
    <row r="174" hidden="1">
      <c r="A174" s="10">
        <f>A173+1</f>
        <v/>
      </c>
      <c r="B174" s="23" t="inlineStr">
        <is>
          <t>ADGYL</t>
        </is>
      </c>
      <c r="C174" s="10" t="inlineStr">
        <is>
          <t>Banglore</t>
        </is>
      </c>
      <c r="D174" s="11" t="inlineStr">
        <is>
          <t>OutStation</t>
        </is>
      </c>
      <c r="E174" s="23" t="n"/>
      <c r="F174" s="23" t="n"/>
    </row>
    <row r="175" hidden="1">
      <c r="A175" s="10">
        <f>A174+1</f>
        <v/>
      </c>
      <c r="B175" s="10" t="inlineStr">
        <is>
          <t>TCG</t>
        </is>
      </c>
      <c r="C175" s="10" t="inlineStr">
        <is>
          <t>Kolkata</t>
        </is>
      </c>
      <c r="D175" s="11" t="inlineStr">
        <is>
          <t>OutStation</t>
        </is>
      </c>
      <c r="E175" s="23" t="n"/>
      <c r="F175" s="23" t="n"/>
    </row>
    <row r="176" hidden="1">
      <c r="A176" s="10">
        <f>A175+1</f>
        <v/>
      </c>
      <c r="B176" s="23" t="inlineStr">
        <is>
          <t>Scientific Solution Delhi</t>
        </is>
      </c>
      <c r="C176" s="10" t="inlineStr">
        <is>
          <t>Delhi</t>
        </is>
      </c>
      <c r="D176" s="11" t="inlineStr">
        <is>
          <t>Local</t>
        </is>
      </c>
      <c r="E176" s="23" t="n"/>
      <c r="F176" s="23" t="n"/>
    </row>
    <row r="177" hidden="1">
      <c r="A177" s="10">
        <f>A176+1</f>
        <v/>
      </c>
      <c r="B177" s="23" t="inlineStr">
        <is>
          <t>IISER MOHALI</t>
        </is>
      </c>
      <c r="C177" s="10" t="inlineStr">
        <is>
          <t>MOHALI (PUNJAB)</t>
        </is>
      </c>
      <c r="D177" s="11" t="inlineStr">
        <is>
          <t>OutStation</t>
        </is>
      </c>
      <c r="E177" s="23" t="n"/>
      <c r="F177" s="23" t="inlineStr">
        <is>
          <t>CUSTOMER</t>
        </is>
      </c>
    </row>
    <row r="178" hidden="1">
      <c r="A178" s="10">
        <f>A177+1</f>
        <v/>
      </c>
      <c r="B178" s="10" t="inlineStr">
        <is>
          <t>Sambhav</t>
        </is>
      </c>
      <c r="C178" s="10" t="inlineStr">
        <is>
          <t xml:space="preserve">Bareilly </t>
        </is>
      </c>
      <c r="D178" s="11" t="inlineStr">
        <is>
          <t>OutStation</t>
        </is>
      </c>
      <c r="E178" s="23" t="n"/>
      <c r="F178" s="23" t="n"/>
    </row>
    <row r="179" hidden="1">
      <c r="A179" s="10">
        <f>A178+1</f>
        <v/>
      </c>
      <c r="B179" s="10" t="inlineStr">
        <is>
          <t>RMC</t>
        </is>
      </c>
      <c r="C179" s="10" t="inlineStr">
        <is>
          <t>Mumbai</t>
        </is>
      </c>
      <c r="D179" s="11" t="inlineStr">
        <is>
          <t>OutStation</t>
        </is>
      </c>
      <c r="E179" s="23" t="n"/>
      <c r="F179" s="23" t="n"/>
    </row>
    <row r="180" hidden="1">
      <c r="A180" s="10">
        <f>A179+1</f>
        <v/>
      </c>
      <c r="B180" s="10" t="inlineStr">
        <is>
          <t>VPCI</t>
        </is>
      </c>
      <c r="C180" s="10" t="inlineStr">
        <is>
          <t>DELHI</t>
        </is>
      </c>
      <c r="D180" s="11" t="inlineStr">
        <is>
          <t>Local</t>
        </is>
      </c>
      <c r="E180" s="23" t="n"/>
      <c r="F180" s="23" t="n"/>
    </row>
    <row r="181" hidden="1">
      <c r="A181" s="10">
        <f>A180+1</f>
        <v/>
      </c>
      <c r="B181" s="10" t="inlineStr">
        <is>
          <t>Nkure Therapeutic CCAMP</t>
        </is>
      </c>
      <c r="C181" s="10" t="inlineStr">
        <is>
          <t>Banglore</t>
        </is>
      </c>
      <c r="D181" s="11" t="inlineStr">
        <is>
          <t>OutStation</t>
        </is>
      </c>
      <c r="E181" s="23" t="inlineStr">
        <is>
          <t>SANDEEP</t>
        </is>
      </c>
      <c r="F181" s="23" t="n"/>
    </row>
    <row r="182" hidden="1">
      <c r="A182" s="10">
        <f>A181+1</f>
        <v/>
      </c>
      <c r="B182" s="10" t="inlineStr">
        <is>
          <t>BHU</t>
        </is>
      </c>
      <c r="C182" s="10" t="inlineStr">
        <is>
          <t>VARANASI</t>
        </is>
      </c>
      <c r="D182" s="11" t="inlineStr">
        <is>
          <t>OutStation</t>
        </is>
      </c>
      <c r="E182" s="23" t="n"/>
      <c r="F182" s="23" t="n"/>
    </row>
    <row r="183" hidden="1">
      <c r="A183" s="10">
        <f>A182+1</f>
        <v/>
      </c>
      <c r="B183" s="10" t="inlineStr">
        <is>
          <t>PRIYANKA MADAM</t>
        </is>
      </c>
      <c r="C183" s="10" t="inlineStr">
        <is>
          <t>Delhi</t>
        </is>
      </c>
      <c r="D183" s="11" t="inlineStr">
        <is>
          <t>Local</t>
        </is>
      </c>
      <c r="E183" s="23" t="n"/>
      <c r="F183" s="23" t="n"/>
    </row>
    <row r="184" hidden="1">
      <c r="A184" s="10">
        <f>A183+1</f>
        <v/>
      </c>
      <c r="B184" s="10" t="inlineStr">
        <is>
          <t>SCI FI</t>
        </is>
      </c>
      <c r="C184" s="10" t="inlineStr">
        <is>
          <t>Pune</t>
        </is>
      </c>
      <c r="D184" s="11" t="inlineStr">
        <is>
          <t>OutStation</t>
        </is>
      </c>
      <c r="E184" s="23" t="n"/>
      <c r="F184" s="23" t="n"/>
    </row>
    <row r="185" hidden="1">
      <c r="A185" s="10">
        <f>A184+1</f>
        <v/>
      </c>
      <c r="B185" s="10" t="inlineStr">
        <is>
          <t>BHARAT BIOTECH</t>
        </is>
      </c>
      <c r="C185" s="10" t="inlineStr">
        <is>
          <t>Hyderabad</t>
        </is>
      </c>
      <c r="D185" s="10" t="inlineStr">
        <is>
          <t>OutStation</t>
        </is>
      </c>
      <c r="E185" s="14" t="inlineStr">
        <is>
          <t>sm</t>
        </is>
      </c>
      <c r="F185" s="10" t="n"/>
    </row>
    <row r="186" hidden="1">
      <c r="A186" s="10">
        <f>A185+1</f>
        <v/>
      </c>
      <c r="B186" s="23" t="inlineStr">
        <is>
          <t>KPK</t>
        </is>
      </c>
      <c r="C186" s="10" t="inlineStr">
        <is>
          <t>Chennai</t>
        </is>
      </c>
      <c r="D186" s="10" t="inlineStr">
        <is>
          <t>OutStation</t>
        </is>
      </c>
      <c r="E186" s="14" t="inlineStr">
        <is>
          <t>sm</t>
        </is>
      </c>
      <c r="F186" s="10" t="n"/>
    </row>
    <row r="187" hidden="1">
      <c r="A187" s="10">
        <f>A186+1</f>
        <v/>
      </c>
      <c r="B187" s="23" t="inlineStr">
        <is>
          <t>Sample (PM)</t>
        </is>
      </c>
      <c r="C187" s="10" t="inlineStr">
        <is>
          <t>delhi</t>
        </is>
      </c>
      <c r="D187" s="11" t="inlineStr">
        <is>
          <t>Local</t>
        </is>
      </c>
      <c r="E187" s="23" t="inlineStr">
        <is>
          <t>pm</t>
        </is>
      </c>
      <c r="F187" s="23" t="n"/>
    </row>
    <row r="188" hidden="1">
      <c r="A188" s="10">
        <f>A187+1</f>
        <v/>
      </c>
      <c r="B188" s="10" t="inlineStr">
        <is>
          <t>VISHAL</t>
        </is>
      </c>
      <c r="C188" s="10" t="inlineStr">
        <is>
          <t>Noida</t>
        </is>
      </c>
      <c r="D188" s="11" t="inlineStr">
        <is>
          <t>Local</t>
        </is>
      </c>
      <c r="E188" s="23" t="n"/>
      <c r="F188" s="23" t="n"/>
    </row>
    <row r="189" hidden="1">
      <c r="A189" s="10">
        <f>A188+1</f>
        <v/>
      </c>
      <c r="B189" s="23" t="inlineStr">
        <is>
          <t>JNCSAR</t>
        </is>
      </c>
      <c r="C189" s="10" t="inlineStr">
        <is>
          <t>BANGALORE</t>
        </is>
      </c>
      <c r="D189" s="11" t="inlineStr">
        <is>
          <t>OutStation</t>
        </is>
      </c>
      <c r="E189" s="23" t="n"/>
      <c r="F189" s="23" t="n"/>
    </row>
    <row r="190" hidden="1">
      <c r="A190" s="10">
        <f>A189+1</f>
        <v/>
      </c>
      <c r="B190" s="23" t="inlineStr">
        <is>
          <t>NOVA</t>
        </is>
      </c>
      <c r="C190" s="10" t="inlineStr">
        <is>
          <t>DELHI</t>
        </is>
      </c>
      <c r="D190" s="11" t="inlineStr">
        <is>
          <t>Local</t>
        </is>
      </c>
      <c r="E190" s="23" t="n"/>
      <c r="F190" s="23" t="n"/>
    </row>
    <row r="191" hidden="1">
      <c r="A191" s="10">
        <f>A190+1</f>
        <v/>
      </c>
      <c r="B191" s="23" t="inlineStr">
        <is>
          <t>BSP</t>
        </is>
      </c>
      <c r="C191" s="10" t="inlineStr">
        <is>
          <t>DELHI</t>
        </is>
      </c>
      <c r="D191" s="11" t="inlineStr">
        <is>
          <t>Local</t>
        </is>
      </c>
      <c r="E191" s="23" t="n"/>
      <c r="F191" s="23" t="n"/>
    </row>
    <row r="192" hidden="1">
      <c r="A192" s="10">
        <f>A191+1</f>
        <v/>
      </c>
      <c r="B192" s="23" t="inlineStr">
        <is>
          <t>SOLUTION</t>
        </is>
      </c>
      <c r="C192" s="10" t="inlineStr">
        <is>
          <t>DELHI</t>
        </is>
      </c>
      <c r="D192" s="11" t="inlineStr">
        <is>
          <t>Local</t>
        </is>
      </c>
      <c r="E192" s="23" t="n"/>
      <c r="F192" s="23" t="n"/>
    </row>
    <row r="193" hidden="1">
      <c r="A193" s="10">
        <f>A192+1</f>
        <v/>
      </c>
      <c r="B193" s="23" t="inlineStr">
        <is>
          <t>INSTEM</t>
        </is>
      </c>
      <c r="C193" s="10" t="inlineStr">
        <is>
          <t>Banglore</t>
        </is>
      </c>
      <c r="D193" s="11" t="inlineStr">
        <is>
          <t>OutStation</t>
        </is>
      </c>
      <c r="E193" s="23" t="n"/>
      <c r="F193" s="23" t="n"/>
    </row>
    <row r="194" hidden="1">
      <c r="A194" s="10">
        <f>A193+1</f>
        <v/>
      </c>
      <c r="B194" s="23" t="inlineStr">
        <is>
          <t>NDTL</t>
        </is>
      </c>
      <c r="C194" s="10" t="inlineStr">
        <is>
          <t>DELHI</t>
        </is>
      </c>
      <c r="D194" s="11" t="inlineStr">
        <is>
          <t>Local</t>
        </is>
      </c>
      <c r="E194" s="23" t="n"/>
      <c r="F194" s="23" t="n"/>
    </row>
    <row r="195" hidden="1">
      <c r="A195" s="10">
        <f>A194+1</f>
        <v/>
      </c>
      <c r="B195" s="10" t="inlineStr">
        <is>
          <t>SOMAIYA</t>
        </is>
      </c>
      <c r="C195" s="10" t="inlineStr">
        <is>
          <t>PUNE</t>
        </is>
      </c>
      <c r="D195" s="11" t="inlineStr">
        <is>
          <t>OutStation</t>
        </is>
      </c>
      <c r="E195" s="23" t="inlineStr">
        <is>
          <t>ANAS</t>
        </is>
      </c>
      <c r="F195" s="23" t="n"/>
    </row>
    <row r="196" hidden="1">
      <c r="A196" s="10">
        <f>A195+1</f>
        <v/>
      </c>
      <c r="B196" s="10" t="inlineStr">
        <is>
          <t>GOLDLAKE</t>
        </is>
      </c>
      <c r="C196" s="10" t="inlineStr">
        <is>
          <t>PUNE</t>
        </is>
      </c>
      <c r="D196" s="11" t="inlineStr">
        <is>
          <t>OutStation</t>
        </is>
      </c>
      <c r="E196" s="23" t="inlineStr">
        <is>
          <t>SM</t>
        </is>
      </c>
      <c r="F196" s="23" t="n"/>
    </row>
    <row r="197" hidden="1">
      <c r="A197" s="10">
        <f>A196+1</f>
        <v/>
      </c>
      <c r="B197" s="10" t="inlineStr">
        <is>
          <t>BIO CHAIN</t>
        </is>
      </c>
      <c r="C197" s="10" t="inlineStr">
        <is>
          <t>DELHI</t>
        </is>
      </c>
      <c r="D197" s="11" t="inlineStr">
        <is>
          <t>Local</t>
        </is>
      </c>
      <c r="E197" s="23" t="inlineStr">
        <is>
          <t>PM</t>
        </is>
      </c>
      <c r="F197" s="23" t="n"/>
    </row>
    <row r="198" hidden="1">
      <c r="A198" s="10">
        <f>A197+1</f>
        <v/>
      </c>
      <c r="B198" s="10" t="inlineStr">
        <is>
          <t>SHUBH SALES</t>
        </is>
      </c>
      <c r="C198" s="10" t="inlineStr">
        <is>
          <t>JAIPUR</t>
        </is>
      </c>
      <c r="D198" s="11" t="inlineStr">
        <is>
          <t>OutStation</t>
        </is>
      </c>
      <c r="E198" s="23" t="inlineStr">
        <is>
          <t>SM</t>
        </is>
      </c>
      <c r="F198" s="23" t="n"/>
    </row>
    <row r="199" hidden="1">
      <c r="A199" s="10">
        <f>A198+1</f>
        <v/>
      </c>
      <c r="B199" s="10" t="inlineStr">
        <is>
          <t>BIO AID</t>
        </is>
      </c>
      <c r="C199" s="10" t="inlineStr">
        <is>
          <t>Bhopal</t>
        </is>
      </c>
      <c r="D199" s="11" t="inlineStr">
        <is>
          <t>OutStation</t>
        </is>
      </c>
      <c r="E199" s="23" t="n"/>
      <c r="F199" s="23" t="n"/>
    </row>
    <row r="200" hidden="1">
      <c r="A200" s="10">
        <f>A199+1</f>
        <v/>
      </c>
      <c r="B200" s="10" t="inlineStr">
        <is>
          <t>ARVIND MEDICAL</t>
        </is>
      </c>
      <c r="C200" s="10" t="inlineStr">
        <is>
          <t>MADURAI</t>
        </is>
      </c>
      <c r="D200" s="11" t="inlineStr">
        <is>
          <t>OutStation</t>
        </is>
      </c>
      <c r="E200" s="23" t="n"/>
      <c r="F200" s="23" t="n"/>
    </row>
    <row r="201" hidden="1">
      <c r="A201" s="10">
        <f>A200+1</f>
        <v/>
      </c>
      <c r="B201" s="10" t="inlineStr">
        <is>
          <t>PIONEER</t>
        </is>
      </c>
      <c r="C201" s="10" t="inlineStr">
        <is>
          <t>Mumbai</t>
        </is>
      </c>
      <c r="D201" s="11" t="inlineStr">
        <is>
          <t>OutStation</t>
        </is>
      </c>
      <c r="E201" s="23" t="n"/>
      <c r="F201" s="23" t="n"/>
    </row>
    <row r="202" hidden="1">
      <c r="A202" s="10">
        <f>A201+1</f>
        <v/>
      </c>
      <c r="B202" s="10" t="inlineStr">
        <is>
          <t>NIIH</t>
        </is>
      </c>
      <c r="C202" s="10" t="inlineStr">
        <is>
          <t>Mumbai</t>
        </is>
      </c>
      <c r="D202" s="11" t="inlineStr">
        <is>
          <t>OutStation</t>
        </is>
      </c>
      <c r="E202" s="1" t="inlineStr">
        <is>
          <t>ANAS</t>
        </is>
      </c>
      <c r="F202" s="1" t="n"/>
    </row>
    <row r="203" hidden="1">
      <c r="A203" s="10">
        <f>A202+1</f>
        <v/>
      </c>
      <c r="B203" s="10" t="inlineStr">
        <is>
          <t>IIT KHARAgPUR</t>
        </is>
      </c>
      <c r="C203" s="10" t="inlineStr">
        <is>
          <t>Kharagpur</t>
        </is>
      </c>
      <c r="D203" s="11" t="inlineStr">
        <is>
          <t>OutStation</t>
        </is>
      </c>
      <c r="E203" s="1" t="inlineStr">
        <is>
          <t>RUPAK</t>
        </is>
      </c>
      <c r="F203" s="1" t="n"/>
    </row>
    <row r="204" hidden="1">
      <c r="A204" s="10">
        <f>A203+1</f>
        <v/>
      </c>
      <c r="B204" s="10" t="inlineStr">
        <is>
          <t>BIONIFY</t>
        </is>
      </c>
      <c r="C204" s="10" t="inlineStr">
        <is>
          <t>NAGPUR</t>
        </is>
      </c>
      <c r="D204" s="11" t="inlineStr">
        <is>
          <t>OutStation</t>
        </is>
      </c>
      <c r="E204" s="1" t="inlineStr">
        <is>
          <t>SM</t>
        </is>
      </c>
      <c r="F204" s="1" t="n"/>
    </row>
    <row r="205" hidden="1">
      <c r="A205" s="10">
        <f>A204+1</f>
        <v/>
      </c>
      <c r="B205" s="10" t="inlineStr">
        <is>
          <t>Scimax</t>
        </is>
      </c>
      <c r="C205" s="10" t="inlineStr">
        <is>
          <t>Chennai</t>
        </is>
      </c>
      <c r="D205" s="11" t="inlineStr">
        <is>
          <t>OutStation</t>
        </is>
      </c>
      <c r="E205" s="1" t="n"/>
      <c r="F205" s="1" t="n"/>
    </row>
    <row r="206" hidden="1">
      <c r="A206" s="10">
        <f>A205+1</f>
        <v/>
      </c>
      <c r="B206" s="10" t="inlineStr">
        <is>
          <t>ANTHEM</t>
        </is>
      </c>
      <c r="C206" s="10" t="inlineStr">
        <is>
          <t>BANGLORE</t>
        </is>
      </c>
      <c r="D206" s="11" t="inlineStr">
        <is>
          <t>OutStation</t>
        </is>
      </c>
      <c r="E206" s="1" t="n"/>
      <c r="F206" s="1" t="n"/>
    </row>
    <row r="207" hidden="1">
      <c r="A207" s="10">
        <f>A206+1</f>
        <v/>
      </c>
      <c r="B207" s="10" t="inlineStr">
        <is>
          <t>NIPGMR</t>
        </is>
      </c>
      <c r="C207" s="10" t="inlineStr">
        <is>
          <t>DELHI</t>
        </is>
      </c>
      <c r="D207" s="11" t="inlineStr">
        <is>
          <t>Local</t>
        </is>
      </c>
      <c r="E207" s="1" t="n"/>
      <c r="F207" s="1" t="n"/>
    </row>
    <row r="208" hidden="1">
      <c r="A208" s="10">
        <f>A207+1</f>
        <v/>
      </c>
      <c r="B208" s="10" t="inlineStr">
        <is>
          <t>Unknown</t>
        </is>
      </c>
      <c r="C208" s="10" t="inlineStr">
        <is>
          <t>Unknown</t>
        </is>
      </c>
      <c r="D208" s="11" t="inlineStr">
        <is>
          <t>Unknown</t>
        </is>
      </c>
      <c r="E208" s="1" t="n"/>
      <c r="F208" s="1" t="n"/>
    </row>
    <row r="209" hidden="1">
      <c r="A209" s="10">
        <f>A208+1</f>
        <v/>
      </c>
      <c r="B209" s="10" t="inlineStr">
        <is>
          <t>IRIS</t>
        </is>
      </c>
      <c r="C209" s="10" t="inlineStr">
        <is>
          <t>DELHI</t>
        </is>
      </c>
      <c r="D209" s="11" t="inlineStr">
        <is>
          <t>LOCAL</t>
        </is>
      </c>
      <c r="E209" s="1" t="n"/>
      <c r="F209" s="1" t="n"/>
    </row>
    <row r="210" hidden="1">
      <c r="A210" s="10">
        <f>A209+1</f>
        <v/>
      </c>
      <c r="B210" s="10" t="inlineStr">
        <is>
          <t>INFINITY</t>
        </is>
      </c>
      <c r="C210" s="10" t="inlineStr">
        <is>
          <t>Chandigarh</t>
        </is>
      </c>
      <c r="D210" s="11" t="inlineStr">
        <is>
          <t>OutStation</t>
        </is>
      </c>
      <c r="E210" s="1" t="n"/>
      <c r="F210" s="1" t="n"/>
    </row>
    <row r="211" hidden="1">
      <c r="A211" s="10">
        <f>A210+1</f>
        <v/>
      </c>
      <c r="B211" s="10" t="inlineStr">
        <is>
          <t>CELLCURE</t>
        </is>
      </c>
      <c r="C211" s="10" t="inlineStr">
        <is>
          <t>AHMEDABAD</t>
        </is>
      </c>
      <c r="D211" s="11" t="inlineStr">
        <is>
          <t>OutStation</t>
        </is>
      </c>
      <c r="E211" s="1" t="n"/>
      <c r="F211" s="1" t="n"/>
    </row>
    <row r="212" hidden="1">
      <c r="A212" s="10">
        <f>A211+1</f>
        <v/>
      </c>
      <c r="B212" s="10" t="inlineStr">
        <is>
          <t>Mishu Pharma</t>
        </is>
      </c>
      <c r="C212" s="10" t="inlineStr">
        <is>
          <t>JAIPUR</t>
        </is>
      </c>
      <c r="D212" s="11" t="inlineStr">
        <is>
          <t>OutStation</t>
        </is>
      </c>
      <c r="E212" s="1" t="n"/>
      <c r="F212" s="1" t="n"/>
    </row>
    <row r="213" hidden="1">
      <c r="A213" s="10">
        <f>A212+1</f>
        <v/>
      </c>
      <c r="B213" s="10" t="inlineStr">
        <is>
          <t>KEMWELL</t>
        </is>
      </c>
      <c r="C213" s="10" t="inlineStr">
        <is>
          <t xml:space="preserve"> BANGLORE</t>
        </is>
      </c>
      <c r="D213" s="11" t="inlineStr">
        <is>
          <t>OutStation</t>
        </is>
      </c>
      <c r="E213" s="1" t="n"/>
      <c r="F213" s="1" t="n"/>
    </row>
    <row r="214" hidden="1">
      <c r="A214" s="10">
        <f>A213+1</f>
        <v/>
      </c>
      <c r="B214" s="10" t="inlineStr">
        <is>
          <t>AMITY</t>
        </is>
      </c>
      <c r="C214" s="10" t="inlineStr">
        <is>
          <t>Noida</t>
        </is>
      </c>
      <c r="D214" s="11" t="inlineStr">
        <is>
          <t>Local</t>
        </is>
      </c>
      <c r="E214" s="1" t="n"/>
      <c r="F214" s="1" t="n"/>
    </row>
    <row r="215" hidden="1">
      <c r="A215" s="10">
        <f>A214+1</f>
        <v/>
      </c>
      <c r="B215" s="10" t="inlineStr">
        <is>
          <t>BITS PILANI</t>
        </is>
      </c>
      <c r="C215" s="10" t="inlineStr">
        <is>
          <t>Hyderabad</t>
        </is>
      </c>
      <c r="D215" s="11" t="inlineStr">
        <is>
          <t>OutStation</t>
        </is>
      </c>
      <c r="E215" s="1" t="n"/>
      <c r="F215" s="1" t="n"/>
    </row>
    <row r="216" hidden="1">
      <c r="A216" s="10">
        <f>A215+1</f>
        <v/>
      </c>
      <c r="B216" s="10" t="inlineStr">
        <is>
          <t>ICT</t>
        </is>
      </c>
      <c r="C216" s="10" t="inlineStr">
        <is>
          <t>MUMBAI</t>
        </is>
      </c>
      <c r="D216" s="11" t="inlineStr">
        <is>
          <t>OutStation</t>
        </is>
      </c>
      <c r="E216" s="1" t="n"/>
      <c r="F216" s="1" t="n"/>
    </row>
    <row r="217" hidden="1">
      <c r="A217" s="10">
        <f>A216+1</f>
        <v/>
      </c>
      <c r="B217" s="10" t="inlineStr">
        <is>
          <t>BECKMAN</t>
        </is>
      </c>
      <c r="C217" s="10" t="inlineStr">
        <is>
          <t>BANGLORE</t>
        </is>
      </c>
      <c r="D217" s="11" t="inlineStr">
        <is>
          <t>OutStation</t>
        </is>
      </c>
      <c r="E217" s="1" t="n"/>
      <c r="F217" s="1" t="n"/>
    </row>
    <row r="218" hidden="1">
      <c r="A218" s="10">
        <f>A217+1</f>
        <v/>
      </c>
      <c r="B218" s="10" t="inlineStr">
        <is>
          <t>ILABKART</t>
        </is>
      </c>
      <c r="C218" s="10" t="inlineStr">
        <is>
          <t>MUMBAI</t>
        </is>
      </c>
      <c r="D218" s="11" t="inlineStr">
        <is>
          <t>OutStation</t>
        </is>
      </c>
      <c r="E218" s="1" t="n"/>
      <c r="F218" s="1" t="n"/>
    </row>
    <row r="219" hidden="1">
      <c r="A219" s="10">
        <f>A218+1</f>
        <v/>
      </c>
      <c r="B219" s="10" t="inlineStr">
        <is>
          <t>Aiims Bhatinda</t>
        </is>
      </c>
      <c r="C219" s="10" t="inlineStr">
        <is>
          <t>Bhatinda</t>
        </is>
      </c>
      <c r="D219" s="11" t="inlineStr">
        <is>
          <t>OutStation</t>
        </is>
      </c>
      <c r="E219" s="1" t="n"/>
      <c r="F219" s="1" t="n"/>
    </row>
    <row r="220" hidden="1">
      <c r="A220" s="10">
        <f>A219+1</f>
        <v/>
      </c>
      <c r="B220" s="10" t="inlineStr">
        <is>
          <t>XAVIERS</t>
        </is>
      </c>
      <c r="C220" s="10" t="inlineStr">
        <is>
          <t>Mumbai</t>
        </is>
      </c>
      <c r="D220" s="11" t="inlineStr">
        <is>
          <t>OutStation</t>
        </is>
      </c>
      <c r="E220" s="1" t="n"/>
      <c r="F220" s="1" t="n"/>
    </row>
    <row r="221" hidden="1">
      <c r="A221" s="10">
        <f>A220+1</f>
        <v/>
      </c>
      <c r="B221" s="10" t="inlineStr">
        <is>
          <t>IIT BOMBAY</t>
        </is>
      </c>
      <c r="C221" s="10" t="inlineStr">
        <is>
          <t>Mumbai</t>
        </is>
      </c>
      <c r="D221" s="11" t="inlineStr">
        <is>
          <t>OutStation</t>
        </is>
      </c>
      <c r="E221" s="1" t="n"/>
      <c r="F221" s="1" t="n"/>
    </row>
    <row r="222" hidden="1">
      <c r="A222" s="10">
        <f>A221+1</f>
        <v/>
      </c>
      <c r="B222" s="10" t="inlineStr">
        <is>
          <t>SUPRV</t>
        </is>
      </c>
      <c r="C222" s="10" t="inlineStr">
        <is>
          <t>Mumbai</t>
        </is>
      </c>
      <c r="D222" s="11" t="inlineStr">
        <is>
          <t>OutStation</t>
        </is>
      </c>
      <c r="E222" s="1" t="n"/>
      <c r="F222" s="1" t="n"/>
    </row>
    <row r="223" hidden="1">
      <c r="A223" s="10">
        <f>A222+1</f>
        <v/>
      </c>
      <c r="B223" s="10" t="inlineStr">
        <is>
          <t>IKESIA</t>
        </is>
      </c>
      <c r="C223" s="10" t="inlineStr">
        <is>
          <t>Banglore</t>
        </is>
      </c>
      <c r="D223" s="11" t="inlineStr">
        <is>
          <t>OutStation</t>
        </is>
      </c>
      <c r="E223" s="1" t="n"/>
      <c r="F223" s="1" t="n"/>
    </row>
    <row r="224" hidden="1">
      <c r="A224" s="10">
        <f>A223+1</f>
        <v/>
      </c>
      <c r="B224" s="10" t="inlineStr">
        <is>
          <t>SUN PHARMACEUTICALS</t>
        </is>
      </c>
      <c r="C224" s="10" t="inlineStr">
        <is>
          <t>VADODARA</t>
        </is>
      </c>
      <c r="D224" s="11" t="inlineStr">
        <is>
          <t>OutStation</t>
        </is>
      </c>
      <c r="E224" s="1" t="n"/>
      <c r="F224" s="1" t="n"/>
    </row>
    <row r="225" hidden="1">
      <c r="A225" s="10">
        <f>A224+1</f>
        <v/>
      </c>
      <c r="B225" s="10" t="inlineStr">
        <is>
          <t>LIFESENZ</t>
        </is>
      </c>
      <c r="C225" s="10" t="inlineStr">
        <is>
          <t>BHIWADI</t>
        </is>
      </c>
      <c r="D225" s="11" t="inlineStr">
        <is>
          <t>OutStation</t>
        </is>
      </c>
      <c r="E225" s="1" t="n"/>
      <c r="F225" s="1" t="n"/>
    </row>
    <row r="226" hidden="1">
      <c r="A226" s="10">
        <f>A225+1</f>
        <v/>
      </c>
      <c r="B226" s="12" t="inlineStr">
        <is>
          <t>TopClass</t>
        </is>
      </c>
      <c r="C226" s="12" t="inlineStr">
        <is>
          <t>Delhi</t>
        </is>
      </c>
      <c r="D226" s="49" t="inlineStr">
        <is>
          <t>Local</t>
        </is>
      </c>
    </row>
    <row r="227" hidden="1">
      <c r="A227" s="10">
        <f>A226+1</f>
        <v/>
      </c>
      <c r="B227" s="12" t="inlineStr">
        <is>
          <t>Ashoka</t>
        </is>
      </c>
      <c r="C227" s="12" t="inlineStr">
        <is>
          <t>Sonipat</t>
        </is>
      </c>
      <c r="D227" s="49" t="inlineStr">
        <is>
          <t>OutStation</t>
        </is>
      </c>
    </row>
    <row r="228" hidden="1">
      <c r="A228" s="10">
        <f>A227+1</f>
        <v/>
      </c>
      <c r="B228" s="12" t="inlineStr">
        <is>
          <t>Immuno ACT</t>
        </is>
      </c>
      <c r="C228" s="12" t="inlineStr">
        <is>
          <t>Mumbai</t>
        </is>
      </c>
      <c r="D228" s="49" t="inlineStr">
        <is>
          <t>OutStation</t>
        </is>
      </c>
    </row>
    <row r="229" hidden="1">
      <c r="A229" s="10">
        <f>A228+1</f>
        <v/>
      </c>
      <c r="B229" s="12" t="inlineStr">
        <is>
          <t>Ranjan</t>
        </is>
      </c>
      <c r="C229" s="12" t="inlineStr">
        <is>
          <t>patna</t>
        </is>
      </c>
      <c r="D229" s="49" t="inlineStr">
        <is>
          <t>OutStation</t>
        </is>
      </c>
    </row>
    <row r="3505">
      <c r="P3505" t="inlineStr">
        <is>
          <t>Aurigine Service</t>
        </is>
      </c>
    </row>
    <row r="3506">
      <c r="P3506" t="inlineStr">
        <is>
          <t>Aurigine Service</t>
        </is>
      </c>
    </row>
    <row r="3507">
      <c r="P3507" t="inlineStr">
        <is>
          <t>Aurigine Service</t>
        </is>
      </c>
    </row>
    <row r="3508">
      <c r="P3508" t="inlineStr">
        <is>
          <t>Aurigine Service</t>
        </is>
      </c>
    </row>
    <row r="3509">
      <c r="P3509" t="inlineStr">
        <is>
          <t>Aurigine Service</t>
        </is>
      </c>
    </row>
    <row r="3510">
      <c r="P3510" t="inlineStr">
        <is>
          <t>Aurigine Service</t>
        </is>
      </c>
    </row>
    <row r="3511">
      <c r="P3511" t="inlineStr">
        <is>
          <t>Aurigine Service</t>
        </is>
      </c>
    </row>
    <row r="3512">
      <c r="P3512" t="inlineStr">
        <is>
          <t>Aurigine Service</t>
        </is>
      </c>
    </row>
    <row r="3513">
      <c r="P3513" t="inlineStr">
        <is>
          <t>Aurigine Service</t>
        </is>
      </c>
    </row>
    <row r="3514">
      <c r="P3514" t="inlineStr">
        <is>
          <t>Aurigine Service</t>
        </is>
      </c>
    </row>
    <row r="3515">
      <c r="P3515" t="inlineStr">
        <is>
          <t>Aurigine Service</t>
        </is>
      </c>
    </row>
    <row r="3516">
      <c r="P3516" t="inlineStr">
        <is>
          <t>Aurigine Service</t>
        </is>
      </c>
    </row>
    <row r="3517">
      <c r="P3517" t="inlineStr">
        <is>
          <t>Aurigine Service</t>
        </is>
      </c>
    </row>
    <row r="3518">
      <c r="P3518" t="inlineStr">
        <is>
          <t>Aurigine Service</t>
        </is>
      </c>
    </row>
    <row r="3519">
      <c r="P3519" t="inlineStr">
        <is>
          <t>Aurigine Service</t>
        </is>
      </c>
    </row>
    <row r="3520">
      <c r="P3520" t="inlineStr">
        <is>
          <t>Aurigine Service</t>
        </is>
      </c>
    </row>
    <row r="3521">
      <c r="P3521" t="inlineStr">
        <is>
          <t>Aurigine Service</t>
        </is>
      </c>
    </row>
    <row r="3522">
      <c r="P3522" t="inlineStr">
        <is>
          <t>Aurigine Service</t>
        </is>
      </c>
    </row>
    <row r="3523">
      <c r="P3523" t="inlineStr">
        <is>
          <t>Aurigine Service</t>
        </is>
      </c>
    </row>
    <row r="3524">
      <c r="P3524" t="inlineStr">
        <is>
          <t>Aurigine Service</t>
        </is>
      </c>
    </row>
    <row r="3525">
      <c r="P3525" t="inlineStr">
        <is>
          <t>Aurigine Service</t>
        </is>
      </c>
    </row>
    <row r="3526">
      <c r="P3526" t="inlineStr">
        <is>
          <t>Aurigine Service</t>
        </is>
      </c>
    </row>
    <row r="3527">
      <c r="P3527" t="inlineStr">
        <is>
          <t>Aurigine Service</t>
        </is>
      </c>
    </row>
    <row r="3528">
      <c r="P3528" t="inlineStr">
        <is>
          <t>Aurigine Service</t>
        </is>
      </c>
    </row>
    <row r="3529">
      <c r="P3529" t="inlineStr">
        <is>
          <t>Aurigine Service</t>
        </is>
      </c>
    </row>
    <row r="3530">
      <c r="P3530" t="inlineStr">
        <is>
          <t>Aurigine Service</t>
        </is>
      </c>
    </row>
    <row r="3531">
      <c r="P3531" t="inlineStr">
        <is>
          <t>Aurigine Service</t>
        </is>
      </c>
    </row>
    <row r="3532">
      <c r="P3532" t="inlineStr">
        <is>
          <t>Aurigine Service</t>
        </is>
      </c>
    </row>
    <row r="3533">
      <c r="P3533" t="inlineStr">
        <is>
          <t>Aurigine Service</t>
        </is>
      </c>
    </row>
    <row r="3534">
      <c r="P3534" t="inlineStr">
        <is>
          <t>Aurigine Service</t>
        </is>
      </c>
    </row>
    <row r="3535">
      <c r="P3535" t="inlineStr">
        <is>
          <t>Aurigine Service</t>
        </is>
      </c>
    </row>
    <row r="3536">
      <c r="P3536" t="inlineStr">
        <is>
          <t>Aurigine Service</t>
        </is>
      </c>
    </row>
    <row r="3537">
      <c r="P3537" t="inlineStr">
        <is>
          <t>Aurigine Service</t>
        </is>
      </c>
    </row>
    <row r="3538">
      <c r="P3538" t="inlineStr">
        <is>
          <t>Aurigine Service</t>
        </is>
      </c>
    </row>
    <row r="3539">
      <c r="P3539" t="inlineStr">
        <is>
          <t>Aurigine Service</t>
        </is>
      </c>
    </row>
    <row r="3540">
      <c r="P3540" t="inlineStr">
        <is>
          <t>Aurigine Service</t>
        </is>
      </c>
    </row>
    <row r="3541">
      <c r="P3541" t="inlineStr">
        <is>
          <t>Aurigine Service</t>
        </is>
      </c>
    </row>
    <row r="3542">
      <c r="P3542" t="inlineStr">
        <is>
          <t>Aurigine Service</t>
        </is>
      </c>
    </row>
    <row r="3543">
      <c r="P3543" t="inlineStr">
        <is>
          <t>Aurigine Service</t>
        </is>
      </c>
    </row>
    <row r="3544">
      <c r="P3544" t="inlineStr">
        <is>
          <t>Aurigine Service</t>
        </is>
      </c>
    </row>
    <row r="3545">
      <c r="P3545" t="inlineStr">
        <is>
          <t>Aurigine Service</t>
        </is>
      </c>
    </row>
    <row r="3546">
      <c r="P3546" t="inlineStr">
        <is>
          <t>Aurigine Service</t>
        </is>
      </c>
    </row>
    <row r="3547">
      <c r="P3547" t="inlineStr">
        <is>
          <t>Aurigine Service</t>
        </is>
      </c>
    </row>
    <row r="3548">
      <c r="P3548" t="inlineStr">
        <is>
          <t>Aurigine Service</t>
        </is>
      </c>
    </row>
    <row r="3549">
      <c r="P3549" t="inlineStr">
        <is>
          <t>Aurigine Service</t>
        </is>
      </c>
    </row>
    <row r="3550">
      <c r="P3550" t="inlineStr">
        <is>
          <t>Aurigine Service</t>
        </is>
      </c>
    </row>
    <row r="3551">
      <c r="P3551" t="inlineStr">
        <is>
          <t>Aurigine Service</t>
        </is>
      </c>
    </row>
    <row r="3552">
      <c r="P3552" t="inlineStr">
        <is>
          <t>Aurigine Service</t>
        </is>
      </c>
    </row>
    <row r="3553">
      <c r="P3553" t="inlineStr">
        <is>
          <t>Aurigine Service</t>
        </is>
      </c>
    </row>
    <row r="3554">
      <c r="P3554" t="inlineStr">
        <is>
          <t>Aurigine Service</t>
        </is>
      </c>
    </row>
    <row r="3555">
      <c r="P3555" t="inlineStr">
        <is>
          <t>Aurigine Service</t>
        </is>
      </c>
    </row>
    <row r="3556">
      <c r="P3556" t="inlineStr">
        <is>
          <t>Aurigine Service</t>
        </is>
      </c>
    </row>
    <row r="3557">
      <c r="P3557" t="inlineStr">
        <is>
          <t>Aurigine Service</t>
        </is>
      </c>
    </row>
    <row r="3558">
      <c r="P3558" t="inlineStr">
        <is>
          <t>Aurigine Service</t>
        </is>
      </c>
    </row>
    <row r="3559">
      <c r="P3559" t="inlineStr">
        <is>
          <t>Aurigine Service</t>
        </is>
      </c>
    </row>
    <row r="3560">
      <c r="P3560" t="inlineStr">
        <is>
          <t>Aurigine Service</t>
        </is>
      </c>
    </row>
    <row r="3561">
      <c r="P3561" t="inlineStr">
        <is>
          <t>Aurigine Service</t>
        </is>
      </c>
    </row>
    <row r="3562">
      <c r="P3562" t="inlineStr">
        <is>
          <t>Aurigine Service</t>
        </is>
      </c>
    </row>
    <row r="3563">
      <c r="P3563" t="inlineStr">
        <is>
          <t>Aurigine Service</t>
        </is>
      </c>
    </row>
    <row r="3564">
      <c r="P3564" t="inlineStr">
        <is>
          <t>Aurigine Service</t>
        </is>
      </c>
    </row>
    <row r="3565">
      <c r="P3565" t="inlineStr">
        <is>
          <t>Aurigine Service</t>
        </is>
      </c>
    </row>
    <row r="3566">
      <c r="P3566" t="inlineStr">
        <is>
          <t>Aurigine Service</t>
        </is>
      </c>
    </row>
    <row r="3567">
      <c r="P3567" t="inlineStr">
        <is>
          <t>Aurigine Service</t>
        </is>
      </c>
    </row>
    <row r="3568">
      <c r="P3568" t="inlineStr">
        <is>
          <t>Aurigine Service</t>
        </is>
      </c>
    </row>
    <row r="3569">
      <c r="P3569" t="inlineStr">
        <is>
          <t>Aurigine Service</t>
        </is>
      </c>
    </row>
    <row r="3570">
      <c r="P3570" t="inlineStr">
        <is>
          <t>Aurigine Service</t>
        </is>
      </c>
    </row>
    <row r="3571">
      <c r="P3571" t="inlineStr">
        <is>
          <t>Aurigine Service</t>
        </is>
      </c>
    </row>
    <row r="3572">
      <c r="P3572" t="inlineStr">
        <is>
          <t>Aurigine Service</t>
        </is>
      </c>
    </row>
    <row r="3573">
      <c r="P3573" t="inlineStr">
        <is>
          <t>Aurigine Service</t>
        </is>
      </c>
    </row>
    <row r="3574">
      <c r="P3574" t="inlineStr">
        <is>
          <t>Aurigine Service</t>
        </is>
      </c>
    </row>
    <row r="3575">
      <c r="P3575" t="inlineStr">
        <is>
          <t>Aurigine Service</t>
        </is>
      </c>
    </row>
    <row r="3576">
      <c r="P3576" t="inlineStr">
        <is>
          <t>Aurigine Service</t>
        </is>
      </c>
    </row>
    <row r="3577">
      <c r="P3577" t="inlineStr">
        <is>
          <t>Aurigine Service</t>
        </is>
      </c>
    </row>
    <row r="3578">
      <c r="P3578" t="inlineStr">
        <is>
          <t>Aurigine Service</t>
        </is>
      </c>
    </row>
    <row r="3579">
      <c r="P3579" t="inlineStr">
        <is>
          <t>Aurigine Service</t>
        </is>
      </c>
    </row>
    <row r="3580">
      <c r="P3580" t="inlineStr">
        <is>
          <t>Aurigine Service</t>
        </is>
      </c>
    </row>
    <row r="3581">
      <c r="P3581" t="inlineStr">
        <is>
          <t>Aurigine Service</t>
        </is>
      </c>
    </row>
    <row r="3582">
      <c r="P3582" t="inlineStr">
        <is>
          <t>Aurigine Service</t>
        </is>
      </c>
    </row>
    <row r="3583">
      <c r="P3583" t="inlineStr">
        <is>
          <t>Aurigine Service</t>
        </is>
      </c>
    </row>
    <row r="3584">
      <c r="P3584" t="inlineStr">
        <is>
          <t>Aurigine Service</t>
        </is>
      </c>
    </row>
    <row r="3585">
      <c r="P3585" t="inlineStr">
        <is>
          <t>Aurigine Service</t>
        </is>
      </c>
    </row>
    <row r="3586">
      <c r="P3586" t="inlineStr">
        <is>
          <t>Aurigine Service</t>
        </is>
      </c>
    </row>
    <row r="3587">
      <c r="P3587" t="inlineStr">
        <is>
          <t>Aurigine Service</t>
        </is>
      </c>
    </row>
  </sheetData>
  <autoFilter ref="A1:F229">
    <filterColumn colId="1" hiddenButton="0" showButton="1">
      <filters>
        <filter val="NIMHANS"/>
        <filter val="Nimr"/>
      </filters>
    </filterColumn>
  </autoFilter>
  <conditionalFormatting sqref="B1:B126 B139:B173 B175 B177:B185 B188 B195:B1048576">
    <cfRule type="duplicateValues" priority="17" dxfId="0"/>
  </conditionalFormatting>
  <conditionalFormatting sqref="B1:B173 B175 B177:B185 B188 B195:B1048576">
    <cfRule type="duplicateValues" priority="4" dxfId="0"/>
    <cfRule type="duplicateValues" priority="15" dxfId="0"/>
    <cfRule type="duplicateValues" priority="16" dxfId="0"/>
  </conditionalFormatting>
  <conditionalFormatting sqref="B1:B1048576">
    <cfRule type="duplicateValues" priority="1" dxfId="0"/>
  </conditionalFormatting>
  <conditionalFormatting sqref="B109:B126">
    <cfRule type="duplicateValues" priority="19" dxfId="0"/>
  </conditionalFormatting>
  <conditionalFormatting sqref="J1">
    <cfRule type="duplicateValues" priority="9" dxfId="0"/>
    <cfRule type="duplicateValues" priority="10" dxfId="0"/>
    <cfRule type="duplicateValues" priority="11" dxfId="0"/>
  </conditionalFormatting>
  <conditionalFormatting sqref="J2:J20">
    <cfRule type="duplicateValues" priority="12" dxfId="0"/>
    <cfRule type="duplicateValues" priority="13" dxfId="0"/>
    <cfRule type="duplicateValues" priority="14" dxfId="0"/>
  </conditionalFormatting>
  <pageMargins left="0.7" right="0.7" top="0.75" bottom="0.75" header="0.3" footer="0.3"/>
  <pageSetup orientation="portrait" paperSize="9" verticalDpi="0"/>
</worksheet>
</file>

<file path=xl/worksheets/sheet5.xml><?xml version="1.0" encoding="utf-8"?>
<worksheet xmlns="http://schemas.openxmlformats.org/spreadsheetml/2006/main">
  <sheetPr codeName="Sheet4">
    <outlinePr summaryBelow="1" summaryRight="1"/>
    <pageSetUpPr/>
  </sheetPr>
  <dimension ref="A1:U487"/>
  <sheetViews>
    <sheetView topLeftCell="K1" zoomScale="115" zoomScaleNormal="115" workbookViewId="0">
      <selection activeCell="M14" sqref="M14"/>
    </sheetView>
  </sheetViews>
  <sheetFormatPr baseColWidth="8" defaultColWidth="9" defaultRowHeight="15"/>
  <cols>
    <col width="13.42578125" bestFit="1" customWidth="1" style="6" min="1" max="1"/>
    <col width="15" bestFit="1" customWidth="1" min="2" max="2"/>
    <col width="18" bestFit="1" customWidth="1" min="3" max="3"/>
    <col width="26.85546875" bestFit="1" customWidth="1" min="4" max="4"/>
    <col width="15.5703125" bestFit="1" customWidth="1" min="5" max="5"/>
    <col width="12.5703125" bestFit="1" customWidth="1" min="6" max="6"/>
    <col width="9.7109375" customWidth="1" min="7" max="7"/>
    <col width="13.42578125" bestFit="1" customWidth="1" style="6" min="8" max="8"/>
    <col width="13.42578125" bestFit="1" customWidth="1" min="9" max="9"/>
    <col width="6.5703125" bestFit="1" customWidth="1" min="10" max="10"/>
    <col width="24.7109375" bestFit="1" customWidth="1" min="11" max="11"/>
    <col width="5" customWidth="1" min="12" max="12"/>
    <col width="45.85546875" customWidth="1" min="13" max="13"/>
    <col width="9.7109375" customWidth="1" min="14" max="14"/>
    <col width="20.140625" bestFit="1" customWidth="1" style="6" min="15" max="15"/>
    <col width="13.5703125" bestFit="1" customWidth="1" min="16" max="16"/>
    <col width="26.85546875" bestFit="1" customWidth="1" min="17" max="17"/>
    <col width="17.42578125" customWidth="1" min="18" max="18"/>
    <col width="34.85546875" bestFit="1" customWidth="1" style="6" min="19" max="19"/>
    <col width="40.28515625" bestFit="1" customWidth="1" min="20" max="20"/>
    <col width="14.85546875" bestFit="1" customWidth="1" min="21" max="21"/>
  </cols>
  <sheetData>
    <row r="1">
      <c r="A1" s="26" t="inlineStr">
        <is>
          <t>Disptach Date</t>
        </is>
      </c>
      <c r="B1" s="4" t="inlineStr">
        <is>
          <t>AWB Number</t>
        </is>
      </c>
      <c r="C1" s="4" t="inlineStr">
        <is>
          <t>Document Status</t>
        </is>
      </c>
      <c r="D1" s="4" t="inlineStr">
        <is>
          <t>Customer name</t>
        </is>
      </c>
      <c r="E1" s="4" t="inlineStr">
        <is>
          <t>Service Provider</t>
        </is>
      </c>
      <c r="F1" s="4" t="inlineStr">
        <is>
          <t>Dispatch Day</t>
        </is>
      </c>
      <c r="H1" s="34" t="inlineStr">
        <is>
          <t xml:space="preserve">Pending Document </t>
        </is>
      </c>
      <c r="I1" s="67" t="n"/>
      <c r="J1" s="67" t="n"/>
      <c r="K1" s="68" t="n"/>
      <c r="O1" s="19" t="inlineStr">
        <is>
          <t>Search By Date Range</t>
        </is>
      </c>
      <c r="P1" s="19" t="n">
        <v>45946</v>
      </c>
      <c r="Q1" s="19" t="n">
        <v>45952</v>
      </c>
    </row>
    <row r="2">
      <c r="A2" s="2">
        <f>_xlfn.XLOOKUP(B2,MasterSheet!Q:Q,MasterSheet!N:N," ")</f>
        <v/>
      </c>
      <c r="B2" s="1">
        <f t="array" ref="B2:B487">_xlfn._xlws.SORT(_xlfn.UNIQUE(MasterSheet!Q:Q))</f>
        <v/>
      </c>
      <c r="C2" s="1">
        <f>IFERROR(VLOOKUP(B2,MasterSheet!Q:R,2,)," ")</f>
        <v/>
      </c>
      <c r="D2" s="1">
        <f>_xlfn.XLOOKUP(B2,MasterSheet!Q:Q,MasterSheet!P:P)</f>
        <v/>
      </c>
      <c r="E2" s="1">
        <f>IF(LEFT(B2,1)="D","DTDC",IF(ISNUMBER(--LEFT(B2,1)),"Bluedart","Other"))</f>
        <v/>
      </c>
      <c r="F2" s="1">
        <f>TEXT(A2, "dddd")</f>
        <v/>
      </c>
      <c r="H2" s="20" t="inlineStr">
        <is>
          <t>Dispatch Date</t>
        </is>
      </c>
      <c r="I2" s="18" t="inlineStr">
        <is>
          <t>AWB Number</t>
        </is>
      </c>
      <c r="J2" s="18" t="inlineStr">
        <is>
          <t>Status</t>
        </is>
      </c>
      <c r="K2" s="18" t="inlineStr">
        <is>
          <t>Customer</t>
        </is>
      </c>
      <c r="L2" s="36" t="n"/>
      <c r="M2" t="inlineStr">
        <is>
          <t>Track By Bluedart</t>
        </is>
      </c>
      <c r="O2" s="34" t="inlineStr">
        <is>
          <t>Dispatch Date</t>
        </is>
      </c>
      <c r="P2" s="4" t="inlineStr">
        <is>
          <t>AWB Number</t>
        </is>
      </c>
      <c r="Q2" s="4" t="inlineStr">
        <is>
          <t>Status</t>
        </is>
      </c>
      <c r="R2" s="4" t="inlineStr">
        <is>
          <t>Customer Name</t>
        </is>
      </c>
      <c r="S2" s="34" t="inlineStr">
        <is>
          <t>Delivery Date</t>
        </is>
      </c>
      <c r="T2" s="4" t="inlineStr">
        <is>
          <t>Current Status</t>
        </is>
      </c>
      <c r="U2" s="4" t="inlineStr">
        <is>
          <t>Remarks</t>
        </is>
      </c>
    </row>
    <row r="3">
      <c r="A3" s="2">
        <f>_xlfn.XLOOKUP(B3,MasterSheet!Q:Q,MasterSheet!N:N," ")</f>
        <v/>
      </c>
      <c r="B3" s="1" t="n">
        <v>58152136825</v>
      </c>
      <c r="C3" s="1">
        <f>IFERROR(VLOOKUP(B3,MasterSheet!Q:R,2,)," ")</f>
        <v/>
      </c>
      <c r="D3" s="1">
        <f>_xlfn.XLOOKUP(B3,MasterSheet!Q:Q,MasterSheet!P:P)</f>
        <v/>
      </c>
      <c r="E3" s="1">
        <f>IF(LEFT(B3,1)="D","DTDC",IF(ISNUMBER(--LEFT(B3,1)),"Bluedart","Other"))</f>
        <v/>
      </c>
      <c r="F3" s="1">
        <f>TEXT(A3, "dddd")</f>
        <v/>
      </c>
      <c r="H3" s="2">
        <f t="array" ref="H3:K3">_xlfn._xlws.SORT(
  _xlfn._xlws.FILTER(A3:D482, (C3:C482=0))
)</f>
        <v/>
      </c>
      <c r="I3" s="1" t="n">
        <v>58157242791</v>
      </c>
      <c r="J3" s="1" t="n">
        <v>0</v>
      </c>
      <c r="K3" s="1" t="inlineStr">
        <is>
          <t>IKESIA</t>
        </is>
      </c>
      <c r="L3" s="22" t="n"/>
      <c r="M3">
        <f t="array" ref="M3">_xlfn._xlws.SORT(_xlfn.TEXTJOIN(",", TRUE, _xlfn._xlws.FILTER(I:I, ISNUMBER(--LEFT(I:I,1)))))</f>
        <v/>
      </c>
      <c r="O3" s="2">
        <f t="array" ref="O3:R3">_xlfn._xlws.SORT(_xlfn._xlws.FILTER(A:D, (A:A &gt;= $P$1) * (A:A &lt;= $Q$1)), 1, TRUE)</f>
        <v/>
      </c>
      <c r="P3" s="1" t="n">
        <v>58157242791</v>
      </c>
      <c r="Q3" s="1" t="n">
        <v>0</v>
      </c>
      <c r="R3" s="1" t="inlineStr">
        <is>
          <t>IKESIA</t>
        </is>
      </c>
      <c r="S3" s="2">
        <f>IFERROR(IF(ISBLANK(VLOOKUP(P3,MasterSheet!Q:X,8,FALSE)), "", VLOOKUP(P3,MasterSheet!Q:X,8,FALSE))," ")</f>
        <v/>
      </c>
      <c r="T3" s="35" t="n"/>
      <c r="U3" s="1" t="n"/>
    </row>
    <row r="4">
      <c r="A4" s="2">
        <f>_xlfn.XLOOKUP(B4,MasterSheet!Q:Q,MasterSheet!N:N," ")</f>
        <v/>
      </c>
      <c r="B4" s="1" t="n">
        <v>58152137643</v>
      </c>
      <c r="C4" s="1">
        <f>IFERROR(VLOOKUP(B4,MasterSheet!Q:R,2,)," ")</f>
        <v/>
      </c>
      <c r="D4" s="1">
        <f>_xlfn.XLOOKUP(B4,MasterSheet!Q:Q,MasterSheet!P:P)</f>
        <v/>
      </c>
      <c r="E4" s="1">
        <f>IF(LEFT(B4,1)="D","DTDC",IF(ISNUMBER(--LEFT(B4,1)),"Bluedart","Other"))</f>
        <v/>
      </c>
      <c r="F4" s="1">
        <f>TEXT(A4, "dddd")</f>
        <v/>
      </c>
      <c r="H4" s="2" t="n"/>
      <c r="I4" s="1" t="n"/>
      <c r="J4" s="1" t="n"/>
      <c r="K4" s="1" t="n"/>
      <c r="L4" s="22" t="n"/>
      <c r="O4" s="2" t="n"/>
      <c r="P4" s="1" t="n"/>
      <c r="Q4" s="1" t="n"/>
      <c r="R4" s="1" t="n"/>
      <c r="S4" s="2">
        <f>IFERROR(IF(ISBLANK(VLOOKUP(P4,MasterSheet!Q:X,8,FALSE)), "", VLOOKUP(P4,MasterSheet!Q:X,8,FALSE))," ")</f>
        <v/>
      </c>
      <c r="T4" s="35" t="n"/>
      <c r="U4" s="1" t="n"/>
    </row>
    <row r="5">
      <c r="A5" s="2">
        <f>_xlfn.XLOOKUP(B5,MasterSheet!Q:Q,MasterSheet!N:N," ")</f>
        <v/>
      </c>
      <c r="B5" s="1" t="n">
        <v>58152138251</v>
      </c>
      <c r="C5" s="1">
        <f>IFERROR(VLOOKUP(B5,MasterSheet!Q:R,2,)," ")</f>
        <v/>
      </c>
      <c r="D5" s="1">
        <f>_xlfn.XLOOKUP(B5,MasterSheet!Q:Q,MasterSheet!P:P)</f>
        <v/>
      </c>
      <c r="E5" s="1">
        <f>IF(LEFT(B5,1)="D","DTDC",IF(ISNUMBER(--LEFT(B5,1)),"Bluedart","Other"))</f>
        <v/>
      </c>
      <c r="F5" s="1">
        <f>TEXT(A5, "dddd")</f>
        <v/>
      </c>
      <c r="H5" s="2" t="n"/>
      <c r="I5" s="1" t="n"/>
      <c r="J5" s="1" t="n"/>
      <c r="K5" s="1" t="n"/>
      <c r="L5" s="22" t="n"/>
      <c r="O5" s="2" t="n"/>
      <c r="P5" s="1" t="n"/>
      <c r="Q5" s="1" t="n"/>
      <c r="R5" s="1" t="n"/>
      <c r="S5" s="2">
        <f>IFERROR(IF(ISBLANK(VLOOKUP(P5,MasterSheet!Q:X,8,FALSE)), "", VLOOKUP(P5,MasterSheet!Q:X,8,FALSE))," ")</f>
        <v/>
      </c>
      <c r="T5" s="35" t="n"/>
      <c r="U5" s="1" t="n"/>
    </row>
    <row r="6">
      <c r="A6" s="2">
        <f>_xlfn.XLOOKUP(B6,MasterSheet!Q:Q,MasterSheet!N:N," ")</f>
        <v/>
      </c>
      <c r="B6" s="1" t="n">
        <v>58152138962</v>
      </c>
      <c r="C6" s="1">
        <f>IFERROR(VLOOKUP(B6,MasterSheet!Q:R,2,)," ")</f>
        <v/>
      </c>
      <c r="D6" s="1">
        <f>_xlfn.XLOOKUP(B6,MasterSheet!Q:Q,MasterSheet!P:P)</f>
        <v/>
      </c>
      <c r="E6" s="1">
        <f>IF(LEFT(B6,1)="D","DTDC",IF(ISNUMBER(--LEFT(B6,1)),"Bluedart","Other"))</f>
        <v/>
      </c>
      <c r="F6" s="1">
        <f>TEXT(A6, "dddd")</f>
        <v/>
      </c>
      <c r="H6" s="2" t="n"/>
      <c r="I6" s="1" t="n"/>
      <c r="J6" s="1" t="n"/>
      <c r="K6" s="1" t="n"/>
      <c r="L6" s="22" t="n"/>
      <c r="O6" s="2" t="n"/>
      <c r="P6" s="1" t="n"/>
      <c r="Q6" s="1" t="n"/>
      <c r="R6" s="1" t="n"/>
      <c r="S6" s="2">
        <f>IFERROR(IF(ISBLANK(VLOOKUP(P6,MasterSheet!Q:X,8,FALSE)), "", VLOOKUP(P6,MasterSheet!Q:X,8,FALSE))," ")</f>
        <v/>
      </c>
      <c r="T6" s="35" t="n"/>
      <c r="U6" s="1" t="n"/>
    </row>
    <row r="7">
      <c r="A7" s="2">
        <f>_xlfn.XLOOKUP(B7,MasterSheet!Q:Q,MasterSheet!N:N," ")</f>
        <v/>
      </c>
      <c r="B7" s="1" t="n">
        <v>58152139636</v>
      </c>
      <c r="C7" s="1">
        <f>IFERROR(VLOOKUP(B7,MasterSheet!Q:R,2,)," ")</f>
        <v/>
      </c>
      <c r="D7" s="1">
        <f>_xlfn.XLOOKUP(B7,MasterSheet!Q:Q,MasterSheet!P:P)</f>
        <v/>
      </c>
      <c r="E7" s="1">
        <f>IF(LEFT(B7,1)="D","DTDC",IF(ISNUMBER(--LEFT(B7,1)),"Bluedart","Other"))</f>
        <v/>
      </c>
      <c r="F7" s="1">
        <f>TEXT(A7, "dddd")</f>
        <v/>
      </c>
      <c r="H7" s="2" t="n"/>
      <c r="I7" s="1" t="n"/>
      <c r="J7" s="1" t="n"/>
      <c r="K7" s="1" t="n"/>
      <c r="L7" s="22" t="n"/>
      <c r="O7" s="2" t="n"/>
      <c r="P7" s="1" t="n"/>
      <c r="Q7" s="1" t="n"/>
      <c r="R7" s="1" t="n"/>
      <c r="S7" s="2">
        <f>IFERROR(IF(ISBLANK(VLOOKUP(P7,MasterSheet!Q:X,8,FALSE)), "", VLOOKUP(P7,MasterSheet!Q:X,8,FALSE))," ")</f>
        <v/>
      </c>
      <c r="T7" s="35" t="n"/>
      <c r="U7" s="1" t="n"/>
    </row>
    <row r="8">
      <c r="A8" s="2">
        <f>_xlfn.XLOOKUP(B8,MasterSheet!Q:Q,MasterSheet!N:N," ")</f>
        <v/>
      </c>
      <c r="B8" s="1" t="n">
        <v>58152141202</v>
      </c>
      <c r="C8" s="1">
        <f>IFERROR(VLOOKUP(B8,MasterSheet!Q:R,2,)," ")</f>
        <v/>
      </c>
      <c r="D8" s="1">
        <f>_xlfn.XLOOKUP(B8,MasterSheet!Q:Q,MasterSheet!P:P)</f>
        <v/>
      </c>
      <c r="E8" s="1">
        <f>IF(LEFT(B8,1)="D","DTDC",IF(ISNUMBER(--LEFT(B8,1)),"Bluedart","Other"))</f>
        <v/>
      </c>
      <c r="F8" s="1">
        <f>TEXT(A8, "dddd")</f>
        <v/>
      </c>
      <c r="H8" s="2" t="n"/>
      <c r="I8" s="1" t="n"/>
      <c r="J8" s="1" t="n"/>
      <c r="K8" s="1" t="n"/>
      <c r="L8" s="22" t="n"/>
      <c r="M8" t="inlineStr">
        <is>
          <t>Track By DTDC</t>
        </is>
      </c>
      <c r="O8" s="2" t="n"/>
      <c r="P8" s="1" t="n"/>
      <c r="Q8" s="1" t="n"/>
      <c r="R8" s="1" t="n"/>
      <c r="S8" s="2">
        <f>IFERROR(IF(ISBLANK(VLOOKUP(P8,MasterSheet!Q:X,8,FALSE)), "", VLOOKUP(P8,MasterSheet!Q:X,8,FALSE))," ")</f>
        <v/>
      </c>
      <c r="T8" s="35" t="n"/>
      <c r="U8" s="1" t="n"/>
    </row>
    <row r="9">
      <c r="A9" s="2">
        <f>_xlfn.XLOOKUP(B9,MasterSheet!Q:Q,MasterSheet!N:N," ")</f>
        <v/>
      </c>
      <c r="B9" s="1" t="n">
        <v>58152284433</v>
      </c>
      <c r="C9" s="1">
        <f>IFERROR(VLOOKUP(B9,MasterSheet!Q:R,2,)," ")</f>
        <v/>
      </c>
      <c r="D9" s="1">
        <f>_xlfn.XLOOKUP(B9,MasterSheet!Q:Q,MasterSheet!P:P)</f>
        <v/>
      </c>
      <c r="E9" s="1">
        <f>IF(LEFT(B9,1)="D","DTDC",IF(ISNUMBER(--LEFT(B9,1)),"Bluedart","Other"))</f>
        <v/>
      </c>
      <c r="F9" s="1">
        <f>TEXT(A9, "dddd")</f>
        <v/>
      </c>
      <c r="H9" s="2" t="n"/>
      <c r="I9" s="1" t="n"/>
      <c r="J9" s="1" t="n"/>
      <c r="K9" s="1" t="n"/>
      <c r="L9" s="22" t="n"/>
      <c r="M9">
        <f t="array" ref="M9">IFERROR(_xlfn._xlws.SORT(_xlfn.TEXTJOIN(",", TRUE, _xlfn._xlws.FILTER(I:I, LEFT(I:I,1)="D"))),"")</f>
        <v/>
      </c>
      <c r="O9" s="2" t="n"/>
      <c r="P9" s="1" t="n"/>
      <c r="Q9" s="1" t="n"/>
      <c r="R9" s="1" t="n"/>
      <c r="S9" s="2">
        <f>IFERROR(IF(ISBLANK(VLOOKUP(P9,MasterSheet!Q:X,8,FALSE)), "", VLOOKUP(P9,MasterSheet!Q:X,8,FALSE))," ")</f>
        <v/>
      </c>
      <c r="T9" s="35" t="n"/>
      <c r="U9" s="1" t="n"/>
    </row>
    <row r="10">
      <c r="A10" s="2">
        <f>_xlfn.XLOOKUP(B10,MasterSheet!Q:Q,MasterSheet!N:N," ")</f>
        <v/>
      </c>
      <c r="B10" s="1" t="n">
        <v>58152284643</v>
      </c>
      <c r="C10" s="1">
        <f>IFERROR(VLOOKUP(B10,MasterSheet!Q:R,2,)," ")</f>
        <v/>
      </c>
      <c r="D10" s="1">
        <f>_xlfn.XLOOKUP(B10,MasterSheet!Q:Q,MasterSheet!P:P)</f>
        <v/>
      </c>
      <c r="E10" s="1">
        <f>IF(LEFT(B10,1)="D","DTDC",IF(ISNUMBER(--LEFT(B10,1)),"Bluedart","Other"))</f>
        <v/>
      </c>
      <c r="F10" s="1">
        <f>TEXT(A10, "dddd")</f>
        <v/>
      </c>
      <c r="H10" s="2" t="n"/>
      <c r="I10" s="1" t="n"/>
      <c r="J10" s="1" t="n"/>
      <c r="K10" s="1" t="n"/>
      <c r="L10" s="22" t="n"/>
      <c r="O10" s="2" t="n"/>
      <c r="P10" s="1" t="n"/>
      <c r="Q10" s="1" t="n"/>
      <c r="R10" s="1" t="n"/>
      <c r="S10" s="2">
        <f>IFERROR(IF(ISBLANK(VLOOKUP(P10,MasterSheet!Q:X,8,FALSE)), "", VLOOKUP(P10,MasterSheet!Q:X,8,FALSE))," ")</f>
        <v/>
      </c>
      <c r="T10" s="35" t="n"/>
      <c r="U10" s="1" t="n"/>
    </row>
    <row r="11">
      <c r="A11" s="2">
        <f>_xlfn.XLOOKUP(B11,MasterSheet!Q:Q,MasterSheet!N:N," ")</f>
        <v/>
      </c>
      <c r="B11" s="1" t="n">
        <v>58152284750</v>
      </c>
      <c r="C11" s="1">
        <f>IFERROR(VLOOKUP(B11,MasterSheet!Q:R,2,)," ")</f>
        <v/>
      </c>
      <c r="D11" s="1">
        <f>_xlfn.XLOOKUP(B11,MasterSheet!Q:Q,MasterSheet!P:P)</f>
        <v/>
      </c>
      <c r="E11" s="1">
        <f>IF(LEFT(B11,1)="D","DTDC",IF(ISNUMBER(--LEFT(B11,1)),"Bluedart","Other"))</f>
        <v/>
      </c>
      <c r="F11" s="1">
        <f>TEXT(A11, "dddd")</f>
        <v/>
      </c>
      <c r="H11" s="2" t="n"/>
      <c r="I11" s="1" t="n"/>
      <c r="J11" s="1" t="n"/>
      <c r="K11" s="1" t="n"/>
      <c r="L11" s="22" t="n"/>
      <c r="O11" s="2" t="n"/>
      <c r="P11" s="1" t="n"/>
      <c r="Q11" s="1" t="n"/>
      <c r="R11" s="1" t="n"/>
      <c r="S11" s="2">
        <f>IFERROR(IF(ISBLANK(VLOOKUP(P11,MasterSheet!Q:X,8,FALSE)), "", VLOOKUP(P11,MasterSheet!Q:X,8,FALSE))," ")</f>
        <v/>
      </c>
      <c r="T11" s="35" t="n"/>
      <c r="U11" s="1" t="n"/>
    </row>
    <row r="12">
      <c r="A12" s="2">
        <f>_xlfn.XLOOKUP(B12,MasterSheet!Q:Q,MasterSheet!N:N," ")</f>
        <v/>
      </c>
      <c r="B12" s="1" t="n">
        <v>58152285015</v>
      </c>
      <c r="C12" s="1">
        <f>IFERROR(VLOOKUP(B12,MasterSheet!Q:R,2,)," ")</f>
        <v/>
      </c>
      <c r="D12" s="1">
        <f>_xlfn.XLOOKUP(B12,MasterSheet!Q:Q,MasterSheet!P:P)</f>
        <v/>
      </c>
      <c r="E12" s="1">
        <f>IF(LEFT(B12,1)="D","DTDC",IF(ISNUMBER(--LEFT(B12,1)),"Bluedart","Other"))</f>
        <v/>
      </c>
      <c r="F12" s="1">
        <f>TEXT(A12, "dddd")</f>
        <v/>
      </c>
      <c r="H12" s="2" t="n"/>
      <c r="I12" s="1" t="n"/>
      <c r="J12" s="1" t="n"/>
      <c r="K12" s="1" t="n"/>
      <c r="O12" s="2" t="n"/>
      <c r="P12" s="1" t="n"/>
      <c r="Q12" s="1" t="n"/>
      <c r="R12" s="1" t="n"/>
      <c r="S12" s="2">
        <f>IFERROR(IF(ISBLANK(VLOOKUP(P12,MasterSheet!Q:X,8,FALSE)), "", VLOOKUP(P12,MasterSheet!Q:X,8,FALSE))," ")</f>
        <v/>
      </c>
      <c r="T12" s="35" t="n"/>
      <c r="U12" s="1" t="n"/>
    </row>
    <row r="13">
      <c r="A13" s="2">
        <f>_xlfn.XLOOKUP(B13,MasterSheet!Q:Q,MasterSheet!N:N," ")</f>
        <v/>
      </c>
      <c r="B13" s="1" t="n">
        <v>58152285520</v>
      </c>
      <c r="C13" s="1">
        <f>IFERROR(VLOOKUP(B13,MasterSheet!Q:R,2,)," ")</f>
        <v/>
      </c>
      <c r="D13" s="1">
        <f>_xlfn.XLOOKUP(B13,MasterSheet!Q:Q,MasterSheet!P:P)</f>
        <v/>
      </c>
      <c r="E13" s="1">
        <f>IF(LEFT(B13,1)="D","DTDC",IF(ISNUMBER(--LEFT(B13,1)),"Bluedart","Other"))</f>
        <v/>
      </c>
      <c r="F13" s="1">
        <f>TEXT(A13, "dddd")</f>
        <v/>
      </c>
      <c r="H13" s="2" t="n"/>
      <c r="I13" s="1" t="n"/>
      <c r="J13" s="1" t="n"/>
      <c r="K13" s="1" t="n"/>
      <c r="O13" s="2" t="n"/>
      <c r="P13" s="1" t="n"/>
      <c r="Q13" s="1" t="n"/>
      <c r="R13" s="1" t="n"/>
      <c r="S13" s="2">
        <f>IFERROR(IF(ISBLANK(VLOOKUP(P13,MasterSheet!Q:X,8,FALSE)), "", VLOOKUP(P13,MasterSheet!Q:X,8,FALSE))," ")</f>
        <v/>
      </c>
      <c r="T13" s="35" t="n"/>
      <c r="U13" s="1" t="n"/>
    </row>
    <row r="14">
      <c r="A14" s="2">
        <f>_xlfn.XLOOKUP(B14,MasterSheet!Q:Q,MasterSheet!N:N," ")</f>
        <v/>
      </c>
      <c r="B14" s="1" t="n">
        <v>58152285811</v>
      </c>
      <c r="C14" s="1">
        <f>IFERROR(VLOOKUP(B14,MasterSheet!Q:R,2,)," ")</f>
        <v/>
      </c>
      <c r="D14" s="1">
        <f>_xlfn.XLOOKUP(B14,MasterSheet!Q:Q,MasterSheet!P:P)</f>
        <v/>
      </c>
      <c r="E14" s="1">
        <f>IF(LEFT(B14,1)="D","DTDC",IF(ISNUMBER(--LEFT(B14,1)),"Bluedart","Other"))</f>
        <v/>
      </c>
      <c r="F14" s="1">
        <f>TEXT(A14, "dddd")</f>
        <v/>
      </c>
      <c r="H14" s="2" t="n"/>
      <c r="I14" s="1" t="n"/>
      <c r="J14" s="1" t="n"/>
      <c r="K14" s="1" t="n"/>
      <c r="M14" s="22" t="n"/>
      <c r="O14" s="2" t="n"/>
      <c r="P14" s="1" t="n"/>
      <c r="Q14" s="1" t="n"/>
      <c r="R14" s="1" t="n"/>
      <c r="S14" s="2">
        <f>IFERROR(IF(ISBLANK(VLOOKUP(P14,MasterSheet!Q:X,8,FALSE)), "", VLOOKUP(P14,MasterSheet!Q:X,8,FALSE))," ")</f>
        <v/>
      </c>
      <c r="T14" s="35" t="n"/>
      <c r="U14" s="1" t="n"/>
    </row>
    <row r="15">
      <c r="A15" s="2">
        <f>_xlfn.XLOOKUP(B15,MasterSheet!Q:Q,MasterSheet!N:N," ")</f>
        <v/>
      </c>
      <c r="B15" s="1" t="n">
        <v>58152286371</v>
      </c>
      <c r="C15" s="1">
        <f>IFERROR(VLOOKUP(B15,MasterSheet!Q:R,2,)," ")</f>
        <v/>
      </c>
      <c r="D15" s="1">
        <f>_xlfn.XLOOKUP(B15,MasterSheet!Q:Q,MasterSheet!P:P)</f>
        <v/>
      </c>
      <c r="E15" s="1">
        <f>IF(LEFT(B15,1)="D","DTDC",IF(ISNUMBER(--LEFT(B15,1)),"Bluedart","Other"))</f>
        <v/>
      </c>
      <c r="F15" s="1">
        <f>TEXT(A15, "dddd")</f>
        <v/>
      </c>
      <c r="H15" s="2" t="n"/>
      <c r="I15" s="1" t="n"/>
      <c r="J15" s="1" t="n"/>
      <c r="K15" s="1" t="n"/>
      <c r="M15" s="22" t="n"/>
      <c r="O15" s="2" t="n"/>
      <c r="P15" s="1" t="n"/>
      <c r="Q15" s="1" t="n"/>
      <c r="R15" s="1" t="n"/>
      <c r="S15" s="2">
        <f>IFERROR(IF(ISBLANK(VLOOKUP(P15,MasterSheet!Q:X,8,FALSE)), "", VLOOKUP(P15,MasterSheet!Q:X,8,FALSE))," ")</f>
        <v/>
      </c>
      <c r="T15" s="35" t="n"/>
      <c r="U15" s="1" t="n"/>
    </row>
    <row r="16">
      <c r="A16" s="2">
        <f>_xlfn.XLOOKUP(B16,MasterSheet!Q:Q,MasterSheet!N:N," ")</f>
        <v/>
      </c>
      <c r="B16" s="1" t="n">
        <v>58152287325</v>
      </c>
      <c r="C16" s="1">
        <f>IFERROR(VLOOKUP(B16,MasterSheet!Q:R,2,)," ")</f>
        <v/>
      </c>
      <c r="D16" s="1">
        <f>_xlfn.XLOOKUP(B16,MasterSheet!Q:Q,MasterSheet!P:P)</f>
        <v/>
      </c>
      <c r="E16" s="1">
        <f>IF(LEFT(B16,1)="D","DTDC",IF(ISNUMBER(--LEFT(B16,1)),"Bluedart","Other"))</f>
        <v/>
      </c>
      <c r="F16" s="1">
        <f>TEXT(A16, "dddd")</f>
        <v/>
      </c>
      <c r="H16" s="2" t="n"/>
      <c r="I16" s="1" t="n"/>
      <c r="J16" s="1" t="n"/>
      <c r="K16" s="1" t="n"/>
      <c r="M16" s="22" t="n"/>
      <c r="O16" s="2" t="n"/>
      <c r="P16" s="1" t="n"/>
      <c r="Q16" s="1" t="n"/>
      <c r="R16" s="1" t="n"/>
      <c r="S16" s="2">
        <f>IFERROR(IF(ISBLANK(VLOOKUP(P16,MasterSheet!Q:X,8,FALSE)), "", VLOOKUP(P16,MasterSheet!Q:X,8,FALSE))," ")</f>
        <v/>
      </c>
      <c r="T16" s="35" t="n"/>
      <c r="U16" s="1" t="n"/>
    </row>
    <row r="17">
      <c r="A17" s="2">
        <f>_xlfn.XLOOKUP(B17,MasterSheet!Q:Q,MasterSheet!N:N," ")</f>
        <v/>
      </c>
      <c r="B17" s="1" t="n">
        <v>58152287653</v>
      </c>
      <c r="C17" s="1">
        <f>IFERROR(VLOOKUP(B17,MasterSheet!Q:R,2,)," ")</f>
        <v/>
      </c>
      <c r="D17" s="1">
        <f>_xlfn.XLOOKUP(B17,MasterSheet!Q:Q,MasterSheet!P:P)</f>
        <v/>
      </c>
      <c r="E17" s="1">
        <f>IF(LEFT(B17,1)="D","DTDC",IF(ISNUMBER(--LEFT(B17,1)),"Bluedart","Other"))</f>
        <v/>
      </c>
      <c r="F17" s="1">
        <f>TEXT(A17, "dddd")</f>
        <v/>
      </c>
      <c r="H17" s="2" t="n"/>
      <c r="I17" s="1" t="n"/>
      <c r="J17" s="1" t="n"/>
      <c r="K17" s="1" t="n"/>
      <c r="O17" s="2" t="n"/>
      <c r="P17" s="1" t="n"/>
      <c r="Q17" s="1" t="n"/>
      <c r="R17" s="1" t="n"/>
      <c r="S17" s="2">
        <f>IFERROR(IF(ISBLANK(VLOOKUP(P17,MasterSheet!Q:X,8,FALSE)), "", VLOOKUP(P17,MasterSheet!Q:X,8,FALSE))," ")</f>
        <v/>
      </c>
      <c r="T17" s="35" t="n"/>
      <c r="U17" s="1" t="n"/>
    </row>
    <row r="18">
      <c r="A18" s="2">
        <f>_xlfn.XLOOKUP(B18,MasterSheet!Q:Q,MasterSheet!N:N," ")</f>
        <v/>
      </c>
      <c r="B18" s="1" t="n">
        <v>58152288014</v>
      </c>
      <c r="C18" s="1">
        <f>IFERROR(VLOOKUP(B18,MasterSheet!Q:R,2,)," ")</f>
        <v/>
      </c>
      <c r="D18" s="1">
        <f>_xlfn.XLOOKUP(B18,MasterSheet!Q:Q,MasterSheet!P:P)</f>
        <v/>
      </c>
      <c r="E18" s="1">
        <f>IF(LEFT(B18,1)="D","DTDC",IF(ISNUMBER(--LEFT(B18,1)),"Bluedart","Other"))</f>
        <v/>
      </c>
      <c r="F18" s="1">
        <f>TEXT(A18, "dddd")</f>
        <v/>
      </c>
      <c r="H18" s="2" t="n"/>
      <c r="I18" s="1" t="n"/>
      <c r="J18" s="1" t="n"/>
      <c r="K18" s="1" t="n"/>
      <c r="M18" s="6" t="n"/>
      <c r="O18" s="2" t="n"/>
      <c r="P18" s="1" t="n"/>
      <c r="Q18" s="1" t="n"/>
      <c r="R18" s="1" t="n"/>
      <c r="S18" s="2">
        <f>IFERROR(IF(ISBLANK(VLOOKUP(P18,MasterSheet!Q:X,8,FALSE)), "", VLOOKUP(P18,MasterSheet!Q:X,8,FALSE))," ")</f>
        <v/>
      </c>
      <c r="T18" s="35" t="n"/>
      <c r="U18" s="1" t="n"/>
    </row>
    <row r="19">
      <c r="A19" s="2">
        <f>_xlfn.XLOOKUP(B19,MasterSheet!Q:Q,MasterSheet!N:N," ")</f>
        <v/>
      </c>
      <c r="B19" s="1" t="n">
        <v>58152367781</v>
      </c>
      <c r="C19" s="1">
        <f>IFERROR(VLOOKUP(B19,MasterSheet!Q:R,2,)," ")</f>
        <v/>
      </c>
      <c r="D19" s="1">
        <f>_xlfn.XLOOKUP(B19,MasterSheet!Q:Q,MasterSheet!P:P)</f>
        <v/>
      </c>
      <c r="E19" s="1">
        <f>IF(LEFT(B19,1)="D","DTDC",IF(ISNUMBER(--LEFT(B19,1)),"Bluedart","Other"))</f>
        <v/>
      </c>
      <c r="F19" s="1">
        <f>TEXT(A19, "dddd")</f>
        <v/>
      </c>
      <c r="H19" s="2" t="n"/>
      <c r="I19" s="1" t="n"/>
      <c r="J19" s="1" t="n"/>
      <c r="K19" s="1" t="n"/>
      <c r="M19" s="22" t="n"/>
      <c r="O19" s="2" t="n"/>
      <c r="P19" s="1" t="n"/>
      <c r="Q19" s="1" t="n"/>
      <c r="R19" s="1" t="n"/>
      <c r="S19" s="2">
        <f>IFERROR(IF(ISBLANK(VLOOKUP(P19,MasterSheet!Q:X,8,FALSE)), "", VLOOKUP(P19,MasterSheet!Q:X,8,FALSE))," ")</f>
        <v/>
      </c>
      <c r="T19" s="35" t="n"/>
      <c r="U19" s="1" t="n"/>
    </row>
    <row r="20">
      <c r="A20" s="2">
        <f>_xlfn.XLOOKUP(B20,MasterSheet!Q:Q,MasterSheet!N:N," ")</f>
        <v/>
      </c>
      <c r="B20" s="1" t="n">
        <v>58152368164</v>
      </c>
      <c r="C20" s="1">
        <f>IFERROR(VLOOKUP(B20,MasterSheet!Q:R,2,)," ")</f>
        <v/>
      </c>
      <c r="D20" s="1">
        <f>_xlfn.XLOOKUP(B20,MasterSheet!Q:Q,MasterSheet!P:P)</f>
        <v/>
      </c>
      <c r="E20" s="1">
        <f>IF(LEFT(B20,1)="D","DTDC",IF(ISNUMBER(--LEFT(B20,1)),"Bluedart","Other"))</f>
        <v/>
      </c>
      <c r="F20" s="1">
        <f>TEXT(A20, "dddd")</f>
        <v/>
      </c>
      <c r="H20" s="2" t="n"/>
      <c r="I20" s="2" t="n"/>
      <c r="J20" s="1" t="n"/>
      <c r="K20" s="1" t="n"/>
      <c r="M20" s="22" t="n"/>
      <c r="O20" s="2" t="n"/>
      <c r="P20" s="1" t="n"/>
      <c r="Q20" s="1" t="n"/>
      <c r="R20" s="1" t="n"/>
      <c r="S20" s="2">
        <f>IFERROR(IF(ISBLANK(VLOOKUP(P20,MasterSheet!Q:X,8,FALSE)), "", VLOOKUP(P20,MasterSheet!Q:X,8,FALSE))," ")</f>
        <v/>
      </c>
      <c r="T20" s="35" t="n"/>
      <c r="U20" s="1" t="n"/>
    </row>
    <row r="21">
      <c r="A21" s="2">
        <f>_xlfn.XLOOKUP(B21,MasterSheet!Q:Q,MasterSheet!N:N," ")</f>
        <v/>
      </c>
      <c r="B21" s="1" t="n">
        <v>58152368330</v>
      </c>
      <c r="C21" s="1">
        <f>IFERROR(VLOOKUP(B21,MasterSheet!Q:R,2,)," ")</f>
        <v/>
      </c>
      <c r="D21" s="1">
        <f>_xlfn.XLOOKUP(B21,MasterSheet!Q:Q,MasterSheet!P:P)</f>
        <v/>
      </c>
      <c r="E21" s="1">
        <f>IF(LEFT(B21,1)="D","DTDC",IF(ISNUMBER(--LEFT(B21,1)),"Bluedart","Other"))</f>
        <v/>
      </c>
      <c r="F21" s="1">
        <f>TEXT(A21, "dddd")</f>
        <v/>
      </c>
      <c r="H21" s="2" t="n"/>
      <c r="I21" s="2" t="n"/>
      <c r="J21" s="1" t="n"/>
      <c r="K21" s="1" t="n"/>
      <c r="O21" s="2" t="n"/>
      <c r="P21" s="1" t="n"/>
      <c r="Q21" s="1" t="n"/>
      <c r="R21" s="1" t="n"/>
      <c r="S21" s="2">
        <f>IFERROR(IF(ISBLANK(VLOOKUP(P21,MasterSheet!Q:X,8,FALSE)), "", VLOOKUP(P21,MasterSheet!Q:X,8,FALSE))," ")</f>
        <v/>
      </c>
      <c r="T21" s="35" t="n"/>
      <c r="U21" s="1" t="n"/>
    </row>
    <row r="22">
      <c r="A22" s="2">
        <f>_xlfn.XLOOKUP(B22,MasterSheet!Q:Q,MasterSheet!N:N," ")</f>
        <v/>
      </c>
      <c r="B22" s="1" t="n">
        <v>58152369052</v>
      </c>
      <c r="C22" s="1">
        <f>IFERROR(VLOOKUP(B22,MasterSheet!Q:R,2,)," ")</f>
        <v/>
      </c>
      <c r="D22" s="1">
        <f>_xlfn.XLOOKUP(B22,MasterSheet!Q:Q,MasterSheet!P:P)</f>
        <v/>
      </c>
      <c r="E22" s="1">
        <f>IF(LEFT(B22,1)="D","DTDC",IF(ISNUMBER(--LEFT(B22,1)),"Bluedart","Other"))</f>
        <v/>
      </c>
      <c r="F22" s="1">
        <f>TEXT(A22, "dddd")</f>
        <v/>
      </c>
      <c r="H22" s="2" t="n"/>
      <c r="I22" s="1" t="n"/>
      <c r="J22" s="1" t="n"/>
      <c r="K22" s="1" t="n"/>
      <c r="O22" s="2" t="n"/>
      <c r="P22" s="1" t="n"/>
      <c r="Q22" s="1" t="n"/>
      <c r="R22" s="1" t="n"/>
      <c r="S22" s="2">
        <f>IFERROR(IF(ISBLANK(VLOOKUP(P22,MasterSheet!Q:X,8,FALSE)), "", VLOOKUP(P22,MasterSheet!Q:X,8,FALSE))," ")</f>
        <v/>
      </c>
      <c r="T22" s="35" t="n"/>
      <c r="U22" s="1" t="n"/>
    </row>
    <row r="23">
      <c r="A23" s="2">
        <f>_xlfn.XLOOKUP(B23,MasterSheet!Q:Q,MasterSheet!N:N," ")</f>
        <v/>
      </c>
      <c r="B23" s="1" t="n">
        <v>58152370091</v>
      </c>
      <c r="C23" s="1">
        <f>IFERROR(VLOOKUP(B23,MasterSheet!Q:R,2,)," ")</f>
        <v/>
      </c>
      <c r="D23" s="1">
        <f>_xlfn.XLOOKUP(B23,MasterSheet!Q:Q,MasterSheet!P:P)</f>
        <v/>
      </c>
      <c r="E23" s="1">
        <f>IF(LEFT(B23,1)="D","DTDC",IF(ISNUMBER(--LEFT(B23,1)),"Bluedart","Other"))</f>
        <v/>
      </c>
      <c r="F23" s="1">
        <f>TEXT(A23, "dddd")</f>
        <v/>
      </c>
      <c r="H23" s="2" t="n"/>
      <c r="I23" s="1" t="n"/>
      <c r="J23" s="1" t="n"/>
      <c r="K23" s="1" t="n"/>
      <c r="O23" s="2" t="n"/>
      <c r="P23" s="1" t="n"/>
      <c r="Q23" s="1" t="n"/>
      <c r="R23" s="1" t="n"/>
      <c r="S23" s="2">
        <f>IFERROR(IF(ISBLANK(VLOOKUP(P23,MasterSheet!Q:X,8,FALSE)), "", VLOOKUP(P23,MasterSheet!Q:X,8,FALSE))," ")</f>
        <v/>
      </c>
      <c r="T23" s="35" t="n"/>
      <c r="U23" s="1" t="n"/>
    </row>
    <row r="24">
      <c r="A24" s="2">
        <f>_xlfn.XLOOKUP(B24,MasterSheet!Q:Q,MasterSheet!N:N," ")</f>
        <v/>
      </c>
      <c r="B24" s="1" t="n">
        <v>58152370496</v>
      </c>
      <c r="C24" s="1">
        <f>IFERROR(VLOOKUP(B24,MasterSheet!Q:R,2,)," ")</f>
        <v/>
      </c>
      <c r="D24" s="1">
        <f>_xlfn.XLOOKUP(B24,MasterSheet!Q:Q,MasterSheet!P:P)</f>
        <v/>
      </c>
      <c r="E24" s="1">
        <f>IF(LEFT(B24,1)="D","DTDC",IF(ISNUMBER(--LEFT(B24,1)),"Bluedart","Other"))</f>
        <v/>
      </c>
      <c r="F24" s="1">
        <f>TEXT(A24, "dddd")</f>
        <v/>
      </c>
      <c r="H24" s="2" t="n"/>
      <c r="I24" s="2" t="n"/>
      <c r="J24" s="1" t="n"/>
      <c r="K24" s="1" t="n"/>
      <c r="O24" s="2" t="n"/>
      <c r="P24" s="1" t="n"/>
      <c r="Q24" s="1" t="n"/>
      <c r="R24" s="1" t="n"/>
      <c r="S24" s="2">
        <f>IFERROR(IF(ISBLANK(VLOOKUP(P24,MasterSheet!Q:X,8,FALSE)), "", VLOOKUP(P24,MasterSheet!Q:X,8,FALSE))," ")</f>
        <v/>
      </c>
      <c r="T24" s="35" t="n"/>
      <c r="U24" s="1" t="n"/>
    </row>
    <row r="25">
      <c r="A25" s="2">
        <f>_xlfn.XLOOKUP(B25,MasterSheet!Q:Q,MasterSheet!N:N," ")</f>
        <v/>
      </c>
      <c r="B25" s="1" t="n">
        <v>58152370916</v>
      </c>
      <c r="C25" s="1">
        <f>IFERROR(VLOOKUP(B25,MasterSheet!Q:R,2,)," ")</f>
        <v/>
      </c>
      <c r="D25" s="1">
        <f>_xlfn.XLOOKUP(B25,MasterSheet!Q:Q,MasterSheet!P:P)</f>
        <v/>
      </c>
      <c r="E25" s="1">
        <f>IF(LEFT(B25,1)="D","DTDC",IF(ISNUMBER(--LEFT(B25,1)),"Bluedart","Other"))</f>
        <v/>
      </c>
      <c r="F25" s="1">
        <f>TEXT(A25, "dddd")</f>
        <v/>
      </c>
      <c r="H25" s="2" t="n"/>
      <c r="I25" s="1" t="n"/>
      <c r="J25" s="1" t="n"/>
      <c r="K25" s="1" t="n"/>
      <c r="O25" s="2" t="n"/>
      <c r="P25" s="1" t="n"/>
      <c r="Q25" s="1" t="n"/>
      <c r="R25" s="1" t="n"/>
      <c r="S25" s="2">
        <f>IFERROR(IF(ISBLANK(VLOOKUP(P25,MasterSheet!Q:X,8,FALSE)), "", VLOOKUP(P25,MasterSheet!Q:X,8,FALSE))," ")</f>
        <v/>
      </c>
      <c r="T25" s="35" t="n"/>
      <c r="U25" s="1" t="n"/>
    </row>
    <row r="26">
      <c r="A26" s="2">
        <f>_xlfn.XLOOKUP(B26,MasterSheet!Q:Q,MasterSheet!N:N," ")</f>
        <v/>
      </c>
      <c r="B26" s="1" t="n">
        <v>58152371351</v>
      </c>
      <c r="C26" s="1">
        <f>IFERROR(VLOOKUP(B26,MasterSheet!Q:R,2,)," ")</f>
        <v/>
      </c>
      <c r="D26" s="1">
        <f>_xlfn.XLOOKUP(B26,MasterSheet!Q:Q,MasterSheet!P:P)</f>
        <v/>
      </c>
      <c r="E26" s="1">
        <f>IF(LEFT(B26,1)="D","DTDC",IF(ISNUMBER(--LEFT(B26,1)),"Bluedart","Other"))</f>
        <v/>
      </c>
      <c r="F26" s="1">
        <f>TEXT(A26, "dddd")</f>
        <v/>
      </c>
      <c r="H26" s="2" t="n"/>
      <c r="I26" s="1" t="n"/>
      <c r="J26" s="1" t="n"/>
      <c r="K26" s="1" t="n"/>
      <c r="O26" s="2" t="n"/>
      <c r="P26" s="1" t="n"/>
      <c r="Q26" s="1" t="n"/>
      <c r="R26" s="1" t="n"/>
      <c r="S26" s="2">
        <f>IFERROR(IF(ISBLANK(VLOOKUP(P26,MasterSheet!Q:X,8,FALSE)), "", VLOOKUP(P26,MasterSheet!Q:X,8,FALSE))," ")</f>
        <v/>
      </c>
      <c r="T26" s="35" t="n"/>
      <c r="U26" s="1" t="n"/>
    </row>
    <row r="27">
      <c r="A27" s="2">
        <f>_xlfn.XLOOKUP(B27,MasterSheet!Q:Q,MasterSheet!N:N," ")</f>
        <v/>
      </c>
      <c r="B27" s="1" t="n">
        <v>58152373274</v>
      </c>
      <c r="C27" s="1">
        <f>IFERROR(VLOOKUP(B27,MasterSheet!Q:R,2,)," ")</f>
        <v/>
      </c>
      <c r="D27" s="1">
        <f>_xlfn.XLOOKUP(B27,MasterSheet!Q:Q,MasterSheet!P:P)</f>
        <v/>
      </c>
      <c r="E27" s="1">
        <f>IF(LEFT(B27,1)="D","DTDC",IF(ISNUMBER(--LEFT(B27,1)),"Bluedart","Other"))</f>
        <v/>
      </c>
      <c r="F27" s="1">
        <f>TEXT(A27, "dddd")</f>
        <v/>
      </c>
      <c r="H27" s="2" t="n"/>
      <c r="I27" s="1" t="n"/>
      <c r="J27" s="1" t="n"/>
      <c r="K27" s="1" t="n"/>
      <c r="O27" s="2" t="n"/>
      <c r="P27" s="1" t="n"/>
      <c r="Q27" s="1" t="n"/>
      <c r="R27" s="1" t="n"/>
      <c r="S27" s="2">
        <f>IFERROR(IF(ISBLANK(VLOOKUP(P27,MasterSheet!Q:X,8,FALSE)), "", VLOOKUP(P27,MasterSheet!Q:X,8,FALSE))," ")</f>
        <v/>
      </c>
      <c r="T27" s="35" t="n"/>
      <c r="U27" s="1" t="n"/>
    </row>
    <row r="28">
      <c r="A28" s="2">
        <f>_xlfn.XLOOKUP(B28,MasterSheet!Q:Q,MasterSheet!N:N," ")</f>
        <v/>
      </c>
      <c r="B28" s="1" t="n">
        <v>58152373871</v>
      </c>
      <c r="C28" s="1">
        <f>IFERROR(VLOOKUP(B28,MasterSheet!Q:R,2,)," ")</f>
        <v/>
      </c>
      <c r="D28" s="1">
        <f>_xlfn.XLOOKUP(B28,MasterSheet!Q:Q,MasterSheet!P:P)</f>
        <v/>
      </c>
      <c r="E28" s="1">
        <f>IF(LEFT(B28,1)="D","DTDC",IF(ISNUMBER(--LEFT(B28,1)),"Bluedart","Other"))</f>
        <v/>
      </c>
      <c r="F28" s="1">
        <f>TEXT(A28, "dddd")</f>
        <v/>
      </c>
      <c r="H28" s="2" t="n"/>
      <c r="I28" s="1" t="n"/>
      <c r="J28" s="1" t="n"/>
      <c r="K28" s="1" t="n"/>
      <c r="O28" s="2" t="n"/>
      <c r="P28" s="1" t="n"/>
      <c r="Q28" s="1" t="n"/>
      <c r="R28" s="1" t="n"/>
      <c r="S28" s="2">
        <f>IFERROR(IF(ISBLANK(VLOOKUP(P28,MasterSheet!Q:X,8,FALSE)), "", VLOOKUP(P28,MasterSheet!Q:X,8,FALSE))," ")</f>
        <v/>
      </c>
      <c r="T28" s="35" t="n"/>
      <c r="U28" s="1" t="n"/>
    </row>
    <row r="29">
      <c r="A29" s="2">
        <f>_xlfn.XLOOKUP(B29,MasterSheet!Q:Q,MasterSheet!N:N," ")</f>
        <v/>
      </c>
      <c r="B29" s="1" t="n">
        <v>58152374722</v>
      </c>
      <c r="C29" s="1">
        <f>IFERROR(VLOOKUP(B29,MasterSheet!Q:R,2,)," ")</f>
        <v/>
      </c>
      <c r="D29" s="1">
        <f>_xlfn.XLOOKUP(B29,MasterSheet!Q:Q,MasterSheet!P:P)</f>
        <v/>
      </c>
      <c r="E29" s="1">
        <f>IF(LEFT(B29,1)="D","DTDC",IF(ISNUMBER(--LEFT(B29,1)),"Bluedart","Other"))</f>
        <v/>
      </c>
      <c r="F29" s="1">
        <f>TEXT(A29, "dddd")</f>
        <v/>
      </c>
      <c r="H29" s="2" t="n"/>
      <c r="I29" s="1" t="n"/>
      <c r="J29" s="1" t="n"/>
      <c r="K29" s="1" t="n"/>
      <c r="O29" s="2" t="n"/>
      <c r="P29" s="1" t="n"/>
      <c r="Q29" s="1" t="n"/>
      <c r="R29" s="1" t="n"/>
      <c r="S29" s="2">
        <f>IFERROR(IF(ISBLANK(VLOOKUP(P29,MasterSheet!Q:X,8,FALSE)), "", VLOOKUP(P29,MasterSheet!Q:X,8,FALSE))," ")</f>
        <v/>
      </c>
      <c r="T29" s="35" t="n"/>
      <c r="U29" s="1" t="n"/>
    </row>
    <row r="30">
      <c r="A30" s="2">
        <f>_xlfn.XLOOKUP(B30,MasterSheet!Q:Q,MasterSheet!N:N," ")</f>
        <v/>
      </c>
      <c r="B30" s="1" t="n">
        <v>58152574561</v>
      </c>
      <c r="C30" s="1">
        <f>IFERROR(VLOOKUP(B30,MasterSheet!Q:R,2,)," ")</f>
        <v/>
      </c>
      <c r="D30" s="1">
        <f>_xlfn.XLOOKUP(B30,MasterSheet!Q:Q,MasterSheet!P:P)</f>
        <v/>
      </c>
      <c r="E30" s="1">
        <f>IF(LEFT(B30,1)="D","DTDC",IF(ISNUMBER(--LEFT(B30,1)),"Bluedart","Other"))</f>
        <v/>
      </c>
      <c r="F30" s="1">
        <f>TEXT(A30, "dddd")</f>
        <v/>
      </c>
      <c r="H30" s="2" t="n"/>
      <c r="I30" s="1" t="n"/>
      <c r="J30" s="1" t="n"/>
      <c r="K30" s="1" t="n"/>
      <c r="O30" s="2" t="n"/>
      <c r="P30" s="1" t="n"/>
      <c r="Q30" s="1" t="n"/>
      <c r="R30" s="1" t="n"/>
      <c r="S30" s="2">
        <f>IFERROR(IF(ISBLANK(VLOOKUP(P30,MasterSheet!Q:X,8,FALSE)), "", VLOOKUP(P30,MasterSheet!Q:X,8,FALSE))," ")</f>
        <v/>
      </c>
      <c r="T30" s="35" t="n"/>
      <c r="U30" s="1" t="n"/>
    </row>
    <row r="31">
      <c r="A31" s="2">
        <f>_xlfn.XLOOKUP(B31,MasterSheet!Q:Q,MasterSheet!N:N," ")</f>
        <v/>
      </c>
      <c r="B31" s="1" t="n">
        <v>58152577136</v>
      </c>
      <c r="C31" s="1">
        <f>IFERROR(VLOOKUP(B31,MasterSheet!Q:R,2,)," ")</f>
        <v/>
      </c>
      <c r="D31" s="1">
        <f>_xlfn.XLOOKUP(B31,MasterSheet!Q:Q,MasterSheet!P:P)</f>
        <v/>
      </c>
      <c r="E31" s="1">
        <f>IF(LEFT(B31,1)="D","DTDC",IF(ISNUMBER(--LEFT(B31,1)),"Bluedart","Other"))</f>
        <v/>
      </c>
      <c r="F31" s="1">
        <f>TEXT(A31, "dddd")</f>
        <v/>
      </c>
      <c r="H31" s="2" t="n"/>
      <c r="I31" s="1" t="n"/>
      <c r="J31" s="1" t="n"/>
      <c r="K31" s="1" t="n"/>
      <c r="O31" s="2" t="n"/>
      <c r="P31" s="1" t="n"/>
      <c r="Q31" s="1" t="n"/>
      <c r="R31" s="1" t="n"/>
      <c r="S31" s="2">
        <f>IFERROR(IF(ISBLANK(VLOOKUP(P31,MasterSheet!Q:X,8,FALSE)), "", VLOOKUP(P31,MasterSheet!Q:X,8,FALSE))," ")</f>
        <v/>
      </c>
      <c r="T31" s="35" t="n"/>
      <c r="U31" s="1" t="n"/>
    </row>
    <row r="32">
      <c r="A32" s="2">
        <f>_xlfn.XLOOKUP(B32,MasterSheet!Q:Q,MasterSheet!N:N," ")</f>
        <v/>
      </c>
      <c r="B32" s="1" t="n">
        <v>58152577280</v>
      </c>
      <c r="C32" s="1">
        <f>IFERROR(VLOOKUP(B32,MasterSheet!Q:R,2,)," ")</f>
        <v/>
      </c>
      <c r="D32" s="1">
        <f>_xlfn.XLOOKUP(B32,MasterSheet!Q:Q,MasterSheet!P:P)</f>
        <v/>
      </c>
      <c r="E32" s="1">
        <f>IF(LEFT(B32,1)="D","DTDC",IF(ISNUMBER(--LEFT(B32,1)),"Bluedart","Other"))</f>
        <v/>
      </c>
      <c r="F32" s="1">
        <f>TEXT(A32, "dddd")</f>
        <v/>
      </c>
      <c r="H32" s="2" t="n"/>
      <c r="I32" s="1" t="n"/>
      <c r="J32" s="1" t="n"/>
      <c r="K32" s="1" t="n"/>
      <c r="O32" s="2" t="n"/>
      <c r="P32" s="1" t="n"/>
      <c r="Q32" s="1" t="n"/>
      <c r="R32" s="1" t="n"/>
      <c r="S32" s="2">
        <f>IFERROR(IF(ISBLANK(VLOOKUP(P32,MasterSheet!Q:X,8,FALSE)), "", VLOOKUP(P32,MasterSheet!Q:X,8,FALSE))," ")</f>
        <v/>
      </c>
      <c r="T32" s="35" t="n"/>
      <c r="U32" s="1" t="n"/>
    </row>
    <row r="33">
      <c r="A33" s="2">
        <f>_xlfn.XLOOKUP(B33,MasterSheet!Q:Q,MasterSheet!N:N," ")</f>
        <v/>
      </c>
      <c r="B33" s="1" t="n">
        <v>58152577475</v>
      </c>
      <c r="C33" s="1">
        <f>IFERROR(VLOOKUP(B33,MasterSheet!Q:R,2,)," ")</f>
        <v/>
      </c>
      <c r="D33" s="1">
        <f>_xlfn.XLOOKUP(B33,MasterSheet!Q:Q,MasterSheet!P:P)</f>
        <v/>
      </c>
      <c r="E33" s="1">
        <f>IF(LEFT(B33,1)="D","DTDC",IF(ISNUMBER(--LEFT(B33,1)),"Bluedart","Other"))</f>
        <v/>
      </c>
      <c r="F33" s="1">
        <f>TEXT(A33, "dddd")</f>
        <v/>
      </c>
      <c r="H33" s="2" t="n"/>
      <c r="I33" s="1" t="n"/>
      <c r="J33" s="1" t="n"/>
      <c r="K33" s="1" t="n"/>
    </row>
    <row r="34">
      <c r="A34" s="2">
        <f>_xlfn.XLOOKUP(B34,MasterSheet!Q:Q,MasterSheet!N:N," ")</f>
        <v/>
      </c>
      <c r="B34" s="1" t="n">
        <v>58152577722</v>
      </c>
      <c r="C34" s="1">
        <f>IFERROR(VLOOKUP(B34,MasterSheet!Q:R,2,)," ")</f>
        <v/>
      </c>
      <c r="D34" s="1">
        <f>_xlfn.XLOOKUP(B34,MasterSheet!Q:Q,MasterSheet!P:P)</f>
        <v/>
      </c>
      <c r="E34" s="1">
        <f>IF(LEFT(B34,1)="D","DTDC",IF(ISNUMBER(--LEFT(B34,1)),"Bluedart","Other"))</f>
        <v/>
      </c>
      <c r="F34" s="1">
        <f>TEXT(A34, "dddd")</f>
        <v/>
      </c>
      <c r="H34" s="2" t="n"/>
      <c r="I34" s="1" t="n"/>
      <c r="J34" s="1" t="n"/>
      <c r="K34" s="1" t="n"/>
    </row>
    <row r="35">
      <c r="A35" s="2">
        <f>_xlfn.XLOOKUP(B35,MasterSheet!Q:Q,MasterSheet!N:N," ")</f>
        <v/>
      </c>
      <c r="B35" s="1" t="n">
        <v>58152577943</v>
      </c>
      <c r="C35" s="1">
        <f>IFERROR(VLOOKUP(B35,MasterSheet!Q:R,2,)," ")</f>
        <v/>
      </c>
      <c r="D35" s="1">
        <f>_xlfn.XLOOKUP(B35,MasterSheet!Q:Q,MasterSheet!P:P)</f>
        <v/>
      </c>
      <c r="E35" s="1">
        <f>IF(LEFT(B35,1)="D","DTDC",IF(ISNUMBER(--LEFT(B35,1)),"Bluedart","Other"))</f>
        <v/>
      </c>
      <c r="F35" s="1">
        <f>TEXT(A35, "dddd")</f>
        <v/>
      </c>
      <c r="H35" s="2" t="n"/>
      <c r="I35" s="1" t="n"/>
      <c r="J35" s="1" t="n"/>
      <c r="K35" s="1" t="n"/>
    </row>
    <row r="36">
      <c r="A36" s="2">
        <f>_xlfn.XLOOKUP(B36,MasterSheet!Q:Q,MasterSheet!N:N," ")</f>
        <v/>
      </c>
      <c r="B36" s="1" t="n">
        <v>58152578385</v>
      </c>
      <c r="C36" s="1">
        <f>IFERROR(VLOOKUP(B36,MasterSheet!Q:R,2,)," ")</f>
        <v/>
      </c>
      <c r="D36" s="1">
        <f>_xlfn.XLOOKUP(B36,MasterSheet!Q:Q,MasterSheet!P:P)</f>
        <v/>
      </c>
      <c r="E36" s="1">
        <f>IF(LEFT(B36,1)="D","DTDC",IF(ISNUMBER(--LEFT(B36,1)),"Bluedart","Other"))</f>
        <v/>
      </c>
      <c r="F36" s="1">
        <f>TEXT(A36, "dddd")</f>
        <v/>
      </c>
      <c r="H36" s="2" t="n"/>
      <c r="I36" s="1" t="n"/>
      <c r="J36" s="1" t="n"/>
      <c r="K36" s="1" t="n"/>
    </row>
    <row r="37">
      <c r="A37" s="2">
        <f>_xlfn.XLOOKUP(B37,MasterSheet!Q:Q,MasterSheet!N:N," ")</f>
        <v/>
      </c>
      <c r="B37" s="1" t="n">
        <v>58152578643</v>
      </c>
      <c r="C37" s="1">
        <f>IFERROR(VLOOKUP(B37,MasterSheet!Q:R,2,)," ")</f>
        <v/>
      </c>
      <c r="D37" s="1">
        <f>_xlfn.XLOOKUP(B37,MasterSheet!Q:Q,MasterSheet!P:P)</f>
        <v/>
      </c>
      <c r="E37" s="1">
        <f>IF(LEFT(B37,1)="D","DTDC",IF(ISNUMBER(--LEFT(B37,1)),"Bluedart","Other"))</f>
        <v/>
      </c>
      <c r="F37" s="1">
        <f>TEXT(A37, "dddd")</f>
        <v/>
      </c>
      <c r="H37" s="2" t="n"/>
      <c r="I37" s="1" t="n"/>
      <c r="J37" s="1" t="n"/>
      <c r="K37" s="1" t="n"/>
    </row>
    <row r="38">
      <c r="A38" s="2">
        <f>_xlfn.XLOOKUP(B38,MasterSheet!Q:Q,MasterSheet!N:N," ")</f>
        <v/>
      </c>
      <c r="B38" s="1" t="n">
        <v>58152579251</v>
      </c>
      <c r="C38" s="1">
        <f>IFERROR(VLOOKUP(B38,MasterSheet!Q:R,2,)," ")</f>
        <v/>
      </c>
      <c r="D38" s="1">
        <f>_xlfn.XLOOKUP(B38,MasterSheet!Q:Q,MasterSheet!P:P)</f>
        <v/>
      </c>
      <c r="E38" s="1">
        <f>IF(LEFT(B38,1)="D","DTDC",IF(ISNUMBER(--LEFT(B38,1)),"Bluedart","Other"))</f>
        <v/>
      </c>
      <c r="F38" s="1">
        <f>TEXT(A38, "dddd")</f>
        <v/>
      </c>
      <c r="H38" s="2" t="n"/>
      <c r="I38" s="1" t="n"/>
      <c r="J38" s="1" t="n"/>
      <c r="K38" s="1" t="n"/>
    </row>
    <row r="39">
      <c r="A39" s="2">
        <f>_xlfn.XLOOKUP(B39,MasterSheet!Q:Q,MasterSheet!N:N," ")</f>
        <v/>
      </c>
      <c r="B39" s="1" t="n">
        <v>58152579634</v>
      </c>
      <c r="C39" s="1">
        <f>IFERROR(VLOOKUP(B39,MasterSheet!Q:R,2,)," ")</f>
        <v/>
      </c>
      <c r="D39" s="1">
        <f>_xlfn.XLOOKUP(B39,MasterSheet!Q:Q,MasterSheet!P:P)</f>
        <v/>
      </c>
      <c r="E39" s="1">
        <f>IF(LEFT(B39,1)="D","DTDC",IF(ISNUMBER(--LEFT(B39,1)),"Bluedart","Other"))</f>
        <v/>
      </c>
      <c r="F39" s="1">
        <f>TEXT(A39, "dddd")</f>
        <v/>
      </c>
      <c r="H39" s="2" t="n"/>
      <c r="I39" s="1" t="n"/>
      <c r="J39" s="1" t="n"/>
      <c r="K39" s="1" t="n"/>
    </row>
    <row r="40">
      <c r="A40" s="2">
        <f>_xlfn.XLOOKUP(B40,MasterSheet!Q:Q,MasterSheet!N:N," ")</f>
        <v/>
      </c>
      <c r="B40" s="1" t="n">
        <v>58152580183</v>
      </c>
      <c r="C40" s="1">
        <f>IFERROR(VLOOKUP(B40,MasterSheet!Q:R,2,)," ")</f>
        <v/>
      </c>
      <c r="D40" s="1">
        <f>_xlfn.XLOOKUP(B40,MasterSheet!Q:Q,MasterSheet!P:P)</f>
        <v/>
      </c>
      <c r="E40" s="1">
        <f>IF(LEFT(B40,1)="D","DTDC",IF(ISNUMBER(--LEFT(B40,1)),"Bluedart","Other"))</f>
        <v/>
      </c>
      <c r="F40" s="1">
        <f>TEXT(A40, "dddd")</f>
        <v/>
      </c>
      <c r="H40" s="2" t="n"/>
      <c r="I40" s="1" t="n"/>
      <c r="J40" s="1" t="n"/>
      <c r="K40" s="1" t="n"/>
    </row>
    <row r="41">
      <c r="A41" s="2">
        <f>_xlfn.XLOOKUP(B41,MasterSheet!Q:Q,MasterSheet!N:N," ")</f>
        <v/>
      </c>
      <c r="B41" s="1" t="n">
        <v>58152580474</v>
      </c>
      <c r="C41" s="1">
        <f>IFERROR(VLOOKUP(B41,MasterSheet!Q:R,2,)," ")</f>
        <v/>
      </c>
      <c r="D41" s="1">
        <f>_xlfn.XLOOKUP(B41,MasterSheet!Q:Q,MasterSheet!P:P)</f>
        <v/>
      </c>
      <c r="E41" s="1">
        <f>IF(LEFT(B41,1)="D","DTDC",IF(ISNUMBER(--LEFT(B41,1)),"Bluedart","Other"))</f>
        <v/>
      </c>
      <c r="F41" s="1">
        <f>TEXT(A41, "dddd")</f>
        <v/>
      </c>
    </row>
    <row r="42">
      <c r="A42" s="2">
        <f>_xlfn.XLOOKUP(B42,MasterSheet!Q:Q,MasterSheet!N:N," ")</f>
        <v/>
      </c>
      <c r="B42" s="1" t="n">
        <v>58152580813</v>
      </c>
      <c r="C42" s="1">
        <f>IFERROR(VLOOKUP(B42,MasterSheet!Q:R,2,)," ")</f>
        <v/>
      </c>
      <c r="D42" s="1">
        <f>_xlfn.XLOOKUP(B42,MasterSheet!Q:Q,MasterSheet!P:P)</f>
        <v/>
      </c>
      <c r="E42" s="1">
        <f>IF(LEFT(B42,1)="D","DTDC",IF(ISNUMBER(--LEFT(B42,1)),"Bluedart","Other"))</f>
        <v/>
      </c>
      <c r="F42" s="1">
        <f>TEXT(A42, "dddd")</f>
        <v/>
      </c>
    </row>
    <row r="43">
      <c r="A43" s="2">
        <f>_xlfn.XLOOKUP(B43,MasterSheet!Q:Q,MasterSheet!N:N," ")</f>
        <v/>
      </c>
      <c r="B43" s="1" t="n">
        <v>58152581163</v>
      </c>
      <c r="C43" s="1">
        <f>IFERROR(VLOOKUP(B43,MasterSheet!Q:R,2,)," ")</f>
        <v/>
      </c>
      <c r="D43" s="1">
        <f>_xlfn.XLOOKUP(B43,MasterSheet!Q:Q,MasterSheet!P:P)</f>
        <v/>
      </c>
      <c r="E43" s="1">
        <f>IF(LEFT(B43,1)="D","DTDC",IF(ISNUMBER(--LEFT(B43,1)),"Bluedart","Other"))</f>
        <v/>
      </c>
      <c r="F43" s="1">
        <f>TEXT(A43, "dddd")</f>
        <v/>
      </c>
    </row>
    <row r="44">
      <c r="A44" s="2">
        <f>_xlfn.XLOOKUP(B44,MasterSheet!Q:Q,MasterSheet!N:N," ")</f>
        <v/>
      </c>
      <c r="B44" s="1" t="n">
        <v>58152581384</v>
      </c>
      <c r="C44" s="1">
        <f>IFERROR(VLOOKUP(B44,MasterSheet!Q:R,2,)," ")</f>
        <v/>
      </c>
      <c r="D44" s="1">
        <f>_xlfn.XLOOKUP(B44,MasterSheet!Q:Q,MasterSheet!P:P)</f>
        <v/>
      </c>
      <c r="E44" s="1">
        <f>IF(LEFT(B44,1)="D","DTDC",IF(ISNUMBER(--LEFT(B44,1)),"Bluedart","Other"))</f>
        <v/>
      </c>
      <c r="F44" s="1">
        <f>TEXT(A44, "dddd")</f>
        <v/>
      </c>
    </row>
    <row r="45">
      <c r="A45" s="2">
        <f>_xlfn.XLOOKUP(B45,MasterSheet!Q:Q,MasterSheet!N:N," ")</f>
        <v/>
      </c>
      <c r="B45" s="1" t="n">
        <v>58152615043</v>
      </c>
      <c r="C45" s="1">
        <f>IFERROR(VLOOKUP(B45,MasterSheet!Q:R,2,)," ")</f>
        <v/>
      </c>
      <c r="D45" s="1">
        <f>_xlfn.XLOOKUP(B45,MasterSheet!Q:Q,MasterSheet!P:P)</f>
        <v/>
      </c>
      <c r="E45" s="1">
        <f>IF(LEFT(B45,1)="D","DTDC",IF(ISNUMBER(--LEFT(B45,1)),"Bluedart","Other"))</f>
        <v/>
      </c>
      <c r="F45" s="1">
        <f>TEXT(A45, "dddd")</f>
        <v/>
      </c>
    </row>
    <row r="46">
      <c r="A46" s="2">
        <f>_xlfn.XLOOKUP(B46,MasterSheet!Q:Q,MasterSheet!N:N," ")</f>
        <v/>
      </c>
      <c r="B46" s="1" t="n">
        <v>58152615533</v>
      </c>
      <c r="C46" s="1">
        <f>IFERROR(VLOOKUP(B46,MasterSheet!Q:R,2,)," ")</f>
        <v/>
      </c>
      <c r="D46" s="1">
        <f>_xlfn.XLOOKUP(B46,MasterSheet!Q:Q,MasterSheet!P:P)</f>
        <v/>
      </c>
      <c r="E46" s="1">
        <f>IF(LEFT(B46,1)="D","DTDC",IF(ISNUMBER(--LEFT(B46,1)),"Bluedart","Other"))</f>
        <v/>
      </c>
      <c r="F46" s="1">
        <f>TEXT(A46, "dddd")</f>
        <v/>
      </c>
    </row>
    <row r="47">
      <c r="A47" s="2">
        <f>_xlfn.XLOOKUP(B47,MasterSheet!Q:Q,MasterSheet!N:N," ")</f>
        <v/>
      </c>
      <c r="B47" s="1" t="n">
        <v>58152615754</v>
      </c>
      <c r="C47" s="1">
        <f>IFERROR(VLOOKUP(B47,MasterSheet!Q:R,2,)," ")</f>
        <v/>
      </c>
      <c r="D47" s="1">
        <f>_xlfn.XLOOKUP(B47,MasterSheet!Q:Q,MasterSheet!P:P)</f>
        <v/>
      </c>
      <c r="E47" s="1">
        <f>IF(LEFT(B47,1)="D","DTDC",IF(ISNUMBER(--LEFT(B47,1)),"Bluedart","Other"))</f>
        <v/>
      </c>
      <c r="F47" s="1">
        <f>TEXT(A47, "dddd")</f>
        <v/>
      </c>
    </row>
    <row r="48">
      <c r="A48" s="2">
        <f>_xlfn.XLOOKUP(B48,MasterSheet!Q:Q,MasterSheet!N:N," ")</f>
        <v/>
      </c>
      <c r="B48" s="1" t="n">
        <v>58152615894</v>
      </c>
      <c r="C48" s="1">
        <f>IFERROR(VLOOKUP(B48,MasterSheet!Q:R,2,)," ")</f>
        <v/>
      </c>
      <c r="D48" s="1">
        <f>_xlfn.XLOOKUP(B48,MasterSheet!Q:Q,MasterSheet!P:P)</f>
        <v/>
      </c>
      <c r="E48" s="1">
        <f>IF(LEFT(B48,1)="D","DTDC",IF(ISNUMBER(--LEFT(B48,1)),"Bluedart","Other"))</f>
        <v/>
      </c>
      <c r="F48" s="1">
        <f>TEXT(A48, "dddd")</f>
        <v/>
      </c>
    </row>
    <row r="49">
      <c r="A49" s="2">
        <f>_xlfn.XLOOKUP(B49,MasterSheet!Q:Q,MasterSheet!N:N," ")</f>
        <v/>
      </c>
      <c r="B49" s="1" t="n">
        <v>58152616082</v>
      </c>
      <c r="C49" s="1">
        <f>IFERROR(VLOOKUP(B49,MasterSheet!Q:R,2,)," ")</f>
        <v/>
      </c>
      <c r="D49" s="1">
        <f>_xlfn.XLOOKUP(B49,MasterSheet!Q:Q,MasterSheet!P:P)</f>
        <v/>
      </c>
      <c r="E49" s="1">
        <f>IF(LEFT(B49,1)="D","DTDC",IF(ISNUMBER(--LEFT(B49,1)),"Bluedart","Other"))</f>
        <v/>
      </c>
      <c r="F49" s="1">
        <f>TEXT(A49, "dddd")</f>
        <v/>
      </c>
    </row>
    <row r="50">
      <c r="A50" s="2">
        <f>_xlfn.XLOOKUP(B50,MasterSheet!Q:Q,MasterSheet!N:N," ")</f>
        <v/>
      </c>
      <c r="B50" s="1" t="n">
        <v>58152616174</v>
      </c>
      <c r="C50" s="1">
        <f>IFERROR(VLOOKUP(B50,MasterSheet!Q:R,2,)," ")</f>
        <v/>
      </c>
      <c r="D50" s="1">
        <f>_xlfn.XLOOKUP(B50,MasterSheet!Q:Q,MasterSheet!P:P)</f>
        <v/>
      </c>
      <c r="E50" s="1">
        <f>IF(LEFT(B50,1)="D","DTDC",IF(ISNUMBER(--LEFT(B50,1)),"Bluedart","Other"))</f>
        <v/>
      </c>
      <c r="F50" s="1">
        <f>TEXT(A50, "dddd")</f>
        <v/>
      </c>
    </row>
    <row r="51">
      <c r="A51" s="2">
        <f>_xlfn.XLOOKUP(B51,MasterSheet!Q:Q,MasterSheet!N:N," ")</f>
        <v/>
      </c>
      <c r="B51" s="1" t="n">
        <v>58152616292</v>
      </c>
      <c r="C51" s="1">
        <f>IFERROR(VLOOKUP(B51,MasterSheet!Q:R,2,)," ")</f>
        <v/>
      </c>
      <c r="D51" s="1">
        <f>_xlfn.XLOOKUP(B51,MasterSheet!Q:Q,MasterSheet!P:P)</f>
        <v/>
      </c>
      <c r="E51" s="1">
        <f>IF(LEFT(B51,1)="D","DTDC",IF(ISNUMBER(--LEFT(B51,1)),"Bluedart","Other"))</f>
        <v/>
      </c>
      <c r="F51" s="1">
        <f>TEXT(A51, "dddd")</f>
        <v/>
      </c>
    </row>
    <row r="52">
      <c r="A52" s="2">
        <f>_xlfn.XLOOKUP(B52,MasterSheet!Q:Q,MasterSheet!N:N," ")</f>
        <v/>
      </c>
      <c r="B52" s="1" t="n">
        <v>58152616546</v>
      </c>
      <c r="C52" s="1">
        <f>IFERROR(VLOOKUP(B52,MasterSheet!Q:R,2,)," ")</f>
        <v/>
      </c>
      <c r="D52" s="1">
        <f>_xlfn.XLOOKUP(B52,MasterSheet!Q:Q,MasterSheet!P:P)</f>
        <v/>
      </c>
      <c r="E52" s="1">
        <f>IF(LEFT(B52,1)="D","DTDC",IF(ISNUMBER(--LEFT(B52,1)),"Bluedart","Other"))</f>
        <v/>
      </c>
      <c r="F52" s="1">
        <f>TEXT(A52, "dddd")</f>
        <v/>
      </c>
    </row>
    <row r="53">
      <c r="A53" s="2">
        <f>_xlfn.XLOOKUP(B53,MasterSheet!Q:Q,MasterSheet!N:N," ")</f>
        <v/>
      </c>
      <c r="B53" s="1" t="n">
        <v>58152616686</v>
      </c>
      <c r="C53" s="1">
        <f>IFERROR(VLOOKUP(B53,MasterSheet!Q:R,2,)," ")</f>
        <v/>
      </c>
      <c r="D53" s="1">
        <f>_xlfn.XLOOKUP(B53,MasterSheet!Q:Q,MasterSheet!P:P)</f>
        <v/>
      </c>
      <c r="E53" s="1">
        <f>IF(LEFT(B53,1)="D","DTDC",IF(ISNUMBER(--LEFT(B53,1)),"Bluedart","Other"))</f>
        <v/>
      </c>
      <c r="F53" s="1">
        <f>TEXT(A53, "dddd")</f>
        <v/>
      </c>
    </row>
    <row r="54">
      <c r="A54" s="2">
        <f>_xlfn.XLOOKUP(B54,MasterSheet!Q:Q,MasterSheet!N:N," ")</f>
        <v/>
      </c>
      <c r="B54" s="1" t="n">
        <v>58152616782</v>
      </c>
      <c r="C54" s="1">
        <f>IFERROR(VLOOKUP(B54,MasterSheet!Q:R,2,)," ")</f>
        <v/>
      </c>
      <c r="D54" s="1">
        <f>_xlfn.XLOOKUP(B54,MasterSheet!Q:Q,MasterSheet!P:P)</f>
        <v/>
      </c>
      <c r="E54" s="1">
        <f>IF(LEFT(B54,1)="D","DTDC",IF(ISNUMBER(--LEFT(B54,1)),"Bluedart","Other"))</f>
        <v/>
      </c>
      <c r="F54" s="1">
        <f>TEXT(A54, "dddd")</f>
        <v/>
      </c>
    </row>
    <row r="55">
      <c r="A55" s="2">
        <f>_xlfn.XLOOKUP(B55,MasterSheet!Q:Q,MasterSheet!N:N," ")</f>
        <v/>
      </c>
      <c r="B55" s="1" t="n">
        <v>58152616966</v>
      </c>
      <c r="C55" s="1">
        <f>IFERROR(VLOOKUP(B55,MasterSheet!Q:R,2,)," ")</f>
        <v/>
      </c>
      <c r="D55" s="1">
        <f>_xlfn.XLOOKUP(B55,MasterSheet!Q:Q,MasterSheet!P:P)</f>
        <v/>
      </c>
      <c r="E55" s="1">
        <f>IF(LEFT(B55,1)="D","DTDC",IF(ISNUMBER(--LEFT(B55,1)),"Bluedart","Other"))</f>
        <v/>
      </c>
      <c r="F55" s="1">
        <f>TEXT(A55, "dddd")</f>
        <v/>
      </c>
    </row>
    <row r="56">
      <c r="A56" s="2">
        <f>_xlfn.XLOOKUP(B56,MasterSheet!Q:Q,MasterSheet!N:N," ")</f>
        <v/>
      </c>
      <c r="B56" s="1" t="n">
        <v>58152715250</v>
      </c>
      <c r="C56" s="1">
        <f>IFERROR(VLOOKUP(B56,MasterSheet!Q:R,2,)," ")</f>
        <v/>
      </c>
      <c r="D56" s="1">
        <f>_xlfn.XLOOKUP(B56,MasterSheet!Q:Q,MasterSheet!P:P)</f>
        <v/>
      </c>
      <c r="E56" s="1">
        <f>IF(LEFT(B56,1)="D","DTDC",IF(ISNUMBER(--LEFT(B56,1)),"Bluedart","Other"))</f>
        <v/>
      </c>
      <c r="F56" s="1">
        <f>TEXT(A56, "dddd")</f>
        <v/>
      </c>
    </row>
    <row r="57">
      <c r="A57" s="2">
        <f>_xlfn.XLOOKUP(B57,MasterSheet!Q:Q,MasterSheet!N:N," ")</f>
        <v/>
      </c>
      <c r="B57" s="1" t="n">
        <v>58152715692</v>
      </c>
      <c r="C57" s="1">
        <f>IFERROR(VLOOKUP(B57,MasterSheet!Q:R,2,)," ")</f>
        <v/>
      </c>
      <c r="D57" s="1">
        <f>_xlfn.XLOOKUP(B57,MasterSheet!Q:Q,MasterSheet!P:P)</f>
        <v/>
      </c>
      <c r="E57" s="1">
        <f>IF(LEFT(B57,1)="D","DTDC",IF(ISNUMBER(--LEFT(B57,1)),"Bluedart","Other"))</f>
        <v/>
      </c>
      <c r="F57" s="1">
        <f>TEXT(A57, "dddd")</f>
        <v/>
      </c>
    </row>
    <row r="58">
      <c r="A58" s="2">
        <f>_xlfn.XLOOKUP(B58,MasterSheet!Q:Q,MasterSheet!N:N," ")</f>
        <v/>
      </c>
      <c r="B58" s="1" t="n">
        <v>58152716042</v>
      </c>
      <c r="C58" s="1">
        <f>IFERROR(VLOOKUP(B58,MasterSheet!Q:R,2,)," ")</f>
        <v/>
      </c>
      <c r="D58" s="1">
        <f>_xlfn.XLOOKUP(B58,MasterSheet!Q:Q,MasterSheet!P:P)</f>
        <v/>
      </c>
      <c r="E58" s="1">
        <f>IF(LEFT(B58,1)="D","DTDC",IF(ISNUMBER(--LEFT(B58,1)),"Bluedart","Other"))</f>
        <v/>
      </c>
      <c r="F58" s="1">
        <f>TEXT(A58, "dddd")</f>
        <v/>
      </c>
    </row>
    <row r="59">
      <c r="A59" s="2">
        <f>_xlfn.XLOOKUP(B59,MasterSheet!Q:Q,MasterSheet!N:N," ")</f>
        <v/>
      </c>
      <c r="B59" s="1" t="n">
        <v>58152716510</v>
      </c>
      <c r="C59" s="1">
        <f>IFERROR(VLOOKUP(B59,MasterSheet!Q:R,2,)," ")</f>
        <v/>
      </c>
      <c r="D59" s="1">
        <f>_xlfn.XLOOKUP(B59,MasterSheet!Q:Q,MasterSheet!P:P)</f>
        <v/>
      </c>
      <c r="E59" s="1">
        <f>IF(LEFT(B59,1)="D","DTDC",IF(ISNUMBER(--LEFT(B59,1)),"Bluedart","Other"))</f>
        <v/>
      </c>
      <c r="F59" s="1">
        <f>TEXT(A59, "dddd")</f>
        <v/>
      </c>
    </row>
    <row r="60">
      <c r="A60" s="2">
        <f>_xlfn.XLOOKUP(B60,MasterSheet!Q:Q,MasterSheet!N:N," ")</f>
        <v/>
      </c>
      <c r="B60" s="1" t="n">
        <v>58152845796</v>
      </c>
      <c r="C60" s="1">
        <f>IFERROR(VLOOKUP(B60,MasterSheet!Q:R,2,)," ")</f>
        <v/>
      </c>
      <c r="D60" s="1">
        <f>_xlfn.XLOOKUP(B60,MasterSheet!Q:Q,MasterSheet!P:P)</f>
        <v/>
      </c>
      <c r="E60" s="1">
        <f>IF(LEFT(B60,1)="D","DTDC",IF(ISNUMBER(--LEFT(B60,1)),"Bluedart","Other"))</f>
        <v/>
      </c>
      <c r="F60" s="1">
        <f>TEXT(A60, "dddd")</f>
        <v/>
      </c>
    </row>
    <row r="61">
      <c r="A61" s="2">
        <f>_xlfn.XLOOKUP(B61,MasterSheet!Q:Q,MasterSheet!N:N," ")</f>
        <v/>
      </c>
      <c r="B61" s="1" t="n">
        <v>58152846356</v>
      </c>
      <c r="C61" s="1">
        <f>IFERROR(VLOOKUP(B61,MasterSheet!Q:R,2,)," ")</f>
        <v/>
      </c>
      <c r="D61" s="1">
        <f>_xlfn.XLOOKUP(B61,MasterSheet!Q:Q,MasterSheet!P:P)</f>
        <v/>
      </c>
      <c r="E61" s="1">
        <f>IF(LEFT(B61,1)="D","DTDC",IF(ISNUMBER(--LEFT(B61,1)),"Bluedart","Other"))</f>
        <v/>
      </c>
      <c r="F61" s="1">
        <f>TEXT(A61, "dddd")</f>
        <v/>
      </c>
    </row>
    <row r="62">
      <c r="A62" s="2">
        <f>_xlfn.XLOOKUP(B62,MasterSheet!Q:Q,MasterSheet!N:N," ")</f>
        <v/>
      </c>
      <c r="B62" s="1" t="n">
        <v>58152919786</v>
      </c>
      <c r="C62" s="1">
        <f>IFERROR(VLOOKUP(B62,MasterSheet!Q:R,2,)," ")</f>
        <v/>
      </c>
      <c r="D62" s="1">
        <f>_xlfn.XLOOKUP(B62,MasterSheet!Q:Q,MasterSheet!P:P)</f>
        <v/>
      </c>
      <c r="E62" s="1">
        <f>IF(LEFT(B62,1)="D","DTDC",IF(ISNUMBER(--LEFT(B62,1)),"Bluedart","Other"))</f>
        <v/>
      </c>
      <c r="F62" s="1">
        <f>TEXT(A62, "dddd")</f>
        <v/>
      </c>
    </row>
    <row r="63">
      <c r="A63" s="2">
        <f>_xlfn.XLOOKUP(B63,MasterSheet!Q:Q,MasterSheet!N:N," ")</f>
        <v/>
      </c>
      <c r="B63" s="1" t="n">
        <v>58152919996</v>
      </c>
      <c r="C63" s="1">
        <f>IFERROR(VLOOKUP(B63,MasterSheet!Q:R,2,)," ")</f>
        <v/>
      </c>
      <c r="D63" s="1">
        <f>_xlfn.XLOOKUP(B63,MasterSheet!Q:Q,MasterSheet!P:P)</f>
        <v/>
      </c>
      <c r="E63" s="1">
        <f>IF(LEFT(B63,1)="D","DTDC",IF(ISNUMBER(--LEFT(B63,1)),"Bluedart","Other"))</f>
        <v/>
      </c>
      <c r="F63" s="1">
        <f>TEXT(A63, "dddd")</f>
        <v/>
      </c>
    </row>
    <row r="64">
      <c r="A64" s="2">
        <f>_xlfn.XLOOKUP(B64,MasterSheet!Q:Q,MasterSheet!N:N," ")</f>
        <v/>
      </c>
      <c r="B64" s="1" t="n">
        <v>58152920136</v>
      </c>
      <c r="C64" s="1">
        <f>IFERROR(VLOOKUP(B64,MasterSheet!Q:R,2,)," ")</f>
        <v/>
      </c>
      <c r="D64" s="1">
        <f>_xlfn.XLOOKUP(B64,MasterSheet!Q:Q,MasterSheet!P:P)</f>
        <v/>
      </c>
      <c r="E64" s="1">
        <f>IF(LEFT(B64,1)="D","DTDC",IF(ISNUMBER(--LEFT(B64,1)),"Bluedart","Other"))</f>
        <v/>
      </c>
      <c r="F64" s="1">
        <f>TEXT(A64, "dddd")</f>
        <v/>
      </c>
    </row>
    <row r="65">
      <c r="A65" s="2">
        <f>_xlfn.XLOOKUP(B65,MasterSheet!Q:Q,MasterSheet!N:N," ")</f>
        <v/>
      </c>
      <c r="B65" s="1" t="n">
        <v>58152920302</v>
      </c>
      <c r="C65" s="1">
        <f>IFERROR(VLOOKUP(B65,MasterSheet!Q:R,2,)," ")</f>
        <v/>
      </c>
      <c r="D65" s="1">
        <f>_xlfn.XLOOKUP(B65,MasterSheet!Q:Q,MasterSheet!P:P)</f>
        <v/>
      </c>
      <c r="E65" s="1">
        <f>IF(LEFT(B65,1)="D","DTDC",IF(ISNUMBER(--LEFT(B65,1)),"Bluedart","Other"))</f>
        <v/>
      </c>
      <c r="F65" s="1">
        <f>TEXT(A65, "dddd")</f>
        <v/>
      </c>
    </row>
    <row r="66">
      <c r="A66" s="2">
        <f>_xlfn.XLOOKUP(B66,MasterSheet!Q:Q,MasterSheet!N:N," ")</f>
        <v/>
      </c>
      <c r="B66" s="1" t="n">
        <v>58152921024</v>
      </c>
      <c r="C66" s="1">
        <f>IFERROR(VLOOKUP(B66,MasterSheet!Q:R,2,)," ")</f>
        <v/>
      </c>
      <c r="D66" s="1">
        <f>_xlfn.XLOOKUP(B66,MasterSheet!Q:Q,MasterSheet!P:P)</f>
        <v/>
      </c>
      <c r="E66" s="1">
        <f>IF(LEFT(B66,1)="D","DTDC",IF(ISNUMBER(--LEFT(B66,1)),"Bluedart","Other"))</f>
        <v/>
      </c>
      <c r="F66" s="1">
        <f>TEXT(A66, "dddd")</f>
        <v/>
      </c>
    </row>
    <row r="67">
      <c r="A67" s="2">
        <f>_xlfn.XLOOKUP(B67,MasterSheet!Q:Q,MasterSheet!N:N," ")</f>
        <v/>
      </c>
      <c r="B67" s="1" t="n">
        <v>58152921083</v>
      </c>
      <c r="C67" s="1">
        <f>IFERROR(VLOOKUP(B67,MasterSheet!Q:R,2,)," ")</f>
        <v/>
      </c>
      <c r="D67" s="1">
        <f>_xlfn.XLOOKUP(B67,MasterSheet!Q:Q,MasterSheet!P:P)</f>
        <v/>
      </c>
      <c r="E67" s="1">
        <f>IF(LEFT(B67,1)="D","DTDC",IF(ISNUMBER(--LEFT(B67,1)),"Bluedart","Other"))</f>
        <v/>
      </c>
      <c r="F67" s="1">
        <f>TEXT(A67, "dddd")</f>
        <v/>
      </c>
    </row>
    <row r="68">
      <c r="A68" s="2">
        <f>_xlfn.XLOOKUP(B68,MasterSheet!Q:Q,MasterSheet!N:N," ")</f>
        <v/>
      </c>
      <c r="B68" s="1" t="n">
        <v>58152921212</v>
      </c>
      <c r="C68" s="1">
        <f>IFERROR(VLOOKUP(B68,MasterSheet!Q:R,2,)," ")</f>
        <v/>
      </c>
      <c r="D68" s="1">
        <f>_xlfn.XLOOKUP(B68,MasterSheet!Q:Q,MasterSheet!P:P)</f>
        <v/>
      </c>
      <c r="E68" s="1">
        <f>IF(LEFT(B68,1)="D","DTDC",IF(ISNUMBER(--LEFT(B68,1)),"Bluedart","Other"))</f>
        <v/>
      </c>
      <c r="F68" s="1">
        <f>TEXT(A68, "dddd")</f>
        <v/>
      </c>
    </row>
    <row r="69">
      <c r="A69" s="2">
        <f>_xlfn.XLOOKUP(B69,MasterSheet!Q:Q,MasterSheet!N:N," ")</f>
        <v/>
      </c>
      <c r="B69" s="1" t="n">
        <v>58152921293</v>
      </c>
      <c r="C69" s="1">
        <f>IFERROR(VLOOKUP(B69,MasterSheet!Q:R,2,)," ")</f>
        <v/>
      </c>
      <c r="D69" s="1">
        <f>_xlfn.XLOOKUP(B69,MasterSheet!Q:Q,MasterSheet!P:P)</f>
        <v/>
      </c>
      <c r="E69" s="1">
        <f>IF(LEFT(B69,1)="D","DTDC",IF(ISNUMBER(--LEFT(B69,1)),"Bluedart","Other"))</f>
        <v/>
      </c>
      <c r="F69" s="1">
        <f>TEXT(A69, "dddd")</f>
        <v/>
      </c>
    </row>
    <row r="70">
      <c r="A70" s="2">
        <f>_xlfn.XLOOKUP(B70,MasterSheet!Q:Q,MasterSheet!N:N," ")</f>
        <v/>
      </c>
      <c r="B70" s="1" t="n">
        <v>58152921341</v>
      </c>
      <c r="C70" s="1">
        <f>IFERROR(VLOOKUP(B70,MasterSheet!Q:R,2,)," ")</f>
        <v/>
      </c>
      <c r="D70" s="1">
        <f>_xlfn.XLOOKUP(B70,MasterSheet!Q:Q,MasterSheet!P:P)</f>
        <v/>
      </c>
      <c r="E70" s="1">
        <f>IF(LEFT(B70,1)="D","DTDC",IF(ISNUMBER(--LEFT(B70,1)),"Bluedart","Other"))</f>
        <v/>
      </c>
      <c r="F70" s="1">
        <f>TEXT(A70, "dddd")</f>
        <v/>
      </c>
    </row>
    <row r="71">
      <c r="A71" s="2">
        <f>_xlfn.XLOOKUP(B71,MasterSheet!Q:Q,MasterSheet!N:N," ")</f>
        <v/>
      </c>
      <c r="B71" s="1" t="n">
        <v>58152921433</v>
      </c>
      <c r="C71" s="1">
        <f>IFERROR(VLOOKUP(B71,MasterSheet!Q:R,2,)," ")</f>
        <v/>
      </c>
      <c r="D71" s="1">
        <f>_xlfn.XLOOKUP(B71,MasterSheet!Q:Q,MasterSheet!P:P)</f>
        <v/>
      </c>
      <c r="E71" s="1">
        <f>IF(LEFT(B71,1)="D","DTDC",IF(ISNUMBER(--LEFT(B71,1)),"Bluedart","Other"))</f>
        <v/>
      </c>
      <c r="F71" s="1">
        <f>TEXT(A71, "dddd")</f>
        <v/>
      </c>
    </row>
    <row r="72">
      <c r="A72" s="2">
        <f>_xlfn.XLOOKUP(B72,MasterSheet!Q:Q,MasterSheet!N:N," ")</f>
        <v/>
      </c>
      <c r="B72" s="1" t="n">
        <v>58152921665</v>
      </c>
      <c r="C72" s="1">
        <f>IFERROR(VLOOKUP(B72,MasterSheet!Q:R,2,)," ")</f>
        <v/>
      </c>
      <c r="D72" s="1">
        <f>_xlfn.XLOOKUP(B72,MasterSheet!Q:Q,MasterSheet!P:P)</f>
        <v/>
      </c>
      <c r="E72" s="1">
        <f>IF(LEFT(B72,1)="D","DTDC",IF(ISNUMBER(--LEFT(B72,1)),"Bluedart","Other"))</f>
        <v/>
      </c>
      <c r="F72" s="1">
        <f>TEXT(A72, "dddd")</f>
        <v/>
      </c>
    </row>
    <row r="73">
      <c r="A73" s="2">
        <f>_xlfn.XLOOKUP(B73,MasterSheet!Q:Q,MasterSheet!N:N," ")</f>
        <v/>
      </c>
      <c r="B73" s="1" t="n">
        <v>58152921794</v>
      </c>
      <c r="C73" s="1">
        <f>IFERROR(VLOOKUP(B73,MasterSheet!Q:R,2,)," ")</f>
        <v/>
      </c>
      <c r="D73" s="1">
        <f>_xlfn.XLOOKUP(B73,MasterSheet!Q:Q,MasterSheet!P:P)</f>
        <v/>
      </c>
      <c r="E73" s="1">
        <f>IF(LEFT(B73,1)="D","DTDC",IF(ISNUMBER(--LEFT(B73,1)),"Bluedart","Other"))</f>
        <v/>
      </c>
      <c r="F73" s="1">
        <f>TEXT(A73, "dddd")</f>
        <v/>
      </c>
    </row>
    <row r="74">
      <c r="A74" s="2">
        <f>_xlfn.XLOOKUP(B74,MasterSheet!Q:Q,MasterSheet!N:N," ")</f>
        <v/>
      </c>
      <c r="B74" s="1" t="n">
        <v>58152921956</v>
      </c>
      <c r="C74" s="1">
        <f>IFERROR(VLOOKUP(B74,MasterSheet!Q:R,2,)," ")</f>
        <v/>
      </c>
      <c r="D74" s="1">
        <f>_xlfn.XLOOKUP(B74,MasterSheet!Q:Q,MasterSheet!P:P)</f>
        <v/>
      </c>
      <c r="E74" s="1">
        <f>IF(LEFT(B74,1)="D","DTDC",IF(ISNUMBER(--LEFT(B74,1)),"Bluedart","Other"))</f>
        <v/>
      </c>
      <c r="F74" s="1">
        <f>TEXT(A74, "dddd")</f>
        <v/>
      </c>
    </row>
    <row r="75">
      <c r="A75" s="2">
        <f>_xlfn.XLOOKUP(B75,MasterSheet!Q:Q,MasterSheet!N:N," ")</f>
        <v/>
      </c>
      <c r="B75" s="1" t="n">
        <v>58152970761</v>
      </c>
      <c r="C75" s="1">
        <f>IFERROR(VLOOKUP(B75,MasterSheet!Q:R,2,)," ")</f>
        <v/>
      </c>
      <c r="D75" s="1">
        <f>_xlfn.XLOOKUP(B75,MasterSheet!Q:Q,MasterSheet!P:P)</f>
        <v/>
      </c>
      <c r="E75" s="1">
        <f>IF(LEFT(B75,1)="D","DTDC",IF(ISNUMBER(--LEFT(B75,1)),"Bluedart","Other"))</f>
        <v/>
      </c>
      <c r="F75" s="1">
        <f>TEXT(A75, "dddd")</f>
        <v/>
      </c>
    </row>
    <row r="76">
      <c r="A76" s="2">
        <f>_xlfn.XLOOKUP(B76,MasterSheet!Q:Q,MasterSheet!N:N," ")</f>
        <v/>
      </c>
      <c r="B76" s="1" t="n">
        <v>58152970934</v>
      </c>
      <c r="C76" s="1">
        <f>IFERROR(VLOOKUP(B76,MasterSheet!Q:R,2,)," ")</f>
        <v/>
      </c>
      <c r="D76" s="1">
        <f>_xlfn.XLOOKUP(B76,MasterSheet!Q:Q,MasterSheet!P:P)</f>
        <v/>
      </c>
      <c r="E76" s="1">
        <f>IF(LEFT(B76,1)="D","DTDC",IF(ISNUMBER(--LEFT(B76,1)),"Bluedart","Other"))</f>
        <v/>
      </c>
      <c r="F76" s="1">
        <f>TEXT(A76, "dddd")</f>
        <v/>
      </c>
    </row>
    <row r="77">
      <c r="A77" s="2">
        <f>_xlfn.XLOOKUP(B77,MasterSheet!Q:Q,MasterSheet!N:N," ")</f>
        <v/>
      </c>
      <c r="B77" s="1" t="n">
        <v>58152971203</v>
      </c>
      <c r="C77" s="1">
        <f>IFERROR(VLOOKUP(B77,MasterSheet!Q:R,2,)," ")</f>
        <v/>
      </c>
      <c r="D77" s="1">
        <f>_xlfn.XLOOKUP(B77,MasterSheet!Q:Q,MasterSheet!P:P)</f>
        <v/>
      </c>
      <c r="E77" s="1">
        <f>IF(LEFT(B77,1)="D","DTDC",IF(ISNUMBER(--LEFT(B77,1)),"Bluedart","Other"))</f>
        <v/>
      </c>
      <c r="F77" s="1">
        <f>TEXT(A77, "dddd")</f>
        <v/>
      </c>
    </row>
    <row r="78">
      <c r="A78" s="2">
        <f>_xlfn.XLOOKUP(B78,MasterSheet!Q:Q,MasterSheet!N:N," ")</f>
        <v/>
      </c>
      <c r="B78" s="1" t="n">
        <v>58152971424</v>
      </c>
      <c r="C78" s="1">
        <f>IFERROR(VLOOKUP(B78,MasterSheet!Q:R,2,)," ")</f>
        <v/>
      </c>
      <c r="D78" s="1">
        <f>_xlfn.XLOOKUP(B78,MasterSheet!Q:Q,MasterSheet!P:P)</f>
        <v/>
      </c>
      <c r="E78" s="1">
        <f>IF(LEFT(B78,1)="D","DTDC",IF(ISNUMBER(--LEFT(B78,1)),"Bluedart","Other"))</f>
        <v/>
      </c>
      <c r="F78" s="1">
        <f>TEXT(A78, "dddd")</f>
        <v/>
      </c>
    </row>
    <row r="79">
      <c r="A79" s="2">
        <f>_xlfn.XLOOKUP(B79,MasterSheet!Q:Q,MasterSheet!N:N," ")</f>
        <v/>
      </c>
      <c r="B79" s="1" t="n">
        <v>58152971612</v>
      </c>
      <c r="C79" s="1">
        <f>IFERROR(VLOOKUP(B79,MasterSheet!Q:R,2,)," ")</f>
        <v/>
      </c>
      <c r="D79" s="1">
        <f>_xlfn.XLOOKUP(B79,MasterSheet!Q:Q,MasterSheet!P:P)</f>
        <v/>
      </c>
      <c r="E79" s="1">
        <f>IF(LEFT(B79,1)="D","DTDC",IF(ISNUMBER(--LEFT(B79,1)),"Bluedart","Other"))</f>
        <v/>
      </c>
      <c r="F79" s="1">
        <f>TEXT(A79, "dddd")</f>
        <v/>
      </c>
    </row>
    <row r="80">
      <c r="A80" s="2">
        <f>_xlfn.XLOOKUP(B80,MasterSheet!Q:Q,MasterSheet!N:N," ")</f>
        <v/>
      </c>
      <c r="B80" s="1" t="n">
        <v>58152971881</v>
      </c>
      <c r="C80" s="1">
        <f>IFERROR(VLOOKUP(B80,MasterSheet!Q:R,2,)," ")</f>
        <v/>
      </c>
      <c r="D80" s="1">
        <f>_xlfn.XLOOKUP(B80,MasterSheet!Q:Q,MasterSheet!P:P)</f>
        <v/>
      </c>
      <c r="E80" s="1">
        <f>IF(LEFT(B80,1)="D","DTDC",IF(ISNUMBER(--LEFT(B80,1)),"Bluedart","Other"))</f>
        <v/>
      </c>
      <c r="F80" s="1">
        <f>TEXT(A80, "dddd")</f>
        <v/>
      </c>
    </row>
    <row r="81">
      <c r="A81" s="2">
        <f>_xlfn.XLOOKUP(B81,MasterSheet!Q:Q,MasterSheet!N:N," ")</f>
        <v/>
      </c>
      <c r="B81" s="1" t="n">
        <v>58152971995</v>
      </c>
      <c r="C81" s="1">
        <f>IFERROR(VLOOKUP(B81,MasterSheet!Q:R,2,)," ")</f>
        <v/>
      </c>
      <c r="D81" s="1">
        <f>_xlfn.XLOOKUP(B81,MasterSheet!Q:Q,MasterSheet!P:P)</f>
        <v/>
      </c>
      <c r="E81" s="1">
        <f>IF(LEFT(B81,1)="D","DTDC",IF(ISNUMBER(--LEFT(B81,1)),"Bluedart","Other"))</f>
        <v/>
      </c>
      <c r="F81" s="1">
        <f>TEXT(A81, "dddd")</f>
        <v/>
      </c>
    </row>
    <row r="82">
      <c r="A82" s="2">
        <f>_xlfn.XLOOKUP(B82,MasterSheet!Q:Q,MasterSheet!N:N," ")</f>
        <v/>
      </c>
      <c r="B82" s="1" t="n">
        <v>58152972161</v>
      </c>
      <c r="C82" s="1">
        <f>IFERROR(VLOOKUP(B82,MasterSheet!Q:R,2,)," ")</f>
        <v/>
      </c>
      <c r="D82" s="1">
        <f>_xlfn.XLOOKUP(B82,MasterSheet!Q:Q,MasterSheet!P:P)</f>
        <v/>
      </c>
      <c r="E82" s="1">
        <f>IF(LEFT(B82,1)="D","DTDC",IF(ISNUMBER(--LEFT(B82,1)),"Bluedart","Other"))</f>
        <v/>
      </c>
      <c r="F82" s="1">
        <f>TEXT(A82, "dddd")</f>
        <v/>
      </c>
    </row>
    <row r="83">
      <c r="A83" s="2">
        <f>_xlfn.XLOOKUP(B83,MasterSheet!Q:Q,MasterSheet!N:N," ")</f>
        <v/>
      </c>
      <c r="B83" s="1" t="n">
        <v>58152972415</v>
      </c>
      <c r="C83" s="1">
        <f>IFERROR(VLOOKUP(B83,MasterSheet!Q:R,2,)," ")</f>
        <v/>
      </c>
      <c r="D83" s="1">
        <f>_xlfn.XLOOKUP(B83,MasterSheet!Q:Q,MasterSheet!P:P)</f>
        <v/>
      </c>
      <c r="E83" s="1">
        <f>IF(LEFT(B83,1)="D","DTDC",IF(ISNUMBER(--LEFT(B83,1)),"Bluedart","Other"))</f>
        <v/>
      </c>
      <c r="F83" s="1">
        <f>TEXT(A83, "dddd")</f>
        <v/>
      </c>
    </row>
    <row r="84">
      <c r="A84" s="2">
        <f>_xlfn.XLOOKUP(B84,MasterSheet!Q:Q,MasterSheet!N:N," ")</f>
        <v/>
      </c>
      <c r="B84" s="1" t="n">
        <v>58152972625</v>
      </c>
      <c r="C84" s="1">
        <f>IFERROR(VLOOKUP(B84,MasterSheet!Q:R,2,)," ")</f>
        <v/>
      </c>
      <c r="D84" s="1">
        <f>_xlfn.XLOOKUP(B84,MasterSheet!Q:Q,MasterSheet!P:P)</f>
        <v/>
      </c>
      <c r="E84" s="1">
        <f>IF(LEFT(B84,1)="D","DTDC",IF(ISNUMBER(--LEFT(B84,1)),"Bluedart","Other"))</f>
        <v/>
      </c>
      <c r="F84" s="1">
        <f>TEXT(A84, "dddd")</f>
        <v/>
      </c>
    </row>
    <row r="85">
      <c r="A85" s="2">
        <f>_xlfn.XLOOKUP(B85,MasterSheet!Q:Q,MasterSheet!N:N," ")</f>
        <v/>
      </c>
      <c r="B85" s="1" t="n">
        <v>58152973045</v>
      </c>
      <c r="C85" s="1">
        <f>IFERROR(VLOOKUP(B85,MasterSheet!Q:R,2,)," ")</f>
        <v/>
      </c>
      <c r="D85" s="1">
        <f>_xlfn.XLOOKUP(B85,MasterSheet!Q:Q,MasterSheet!P:P)</f>
        <v/>
      </c>
      <c r="E85" s="1">
        <f>IF(LEFT(B85,1)="D","DTDC",IF(ISNUMBER(--LEFT(B85,1)),"Bluedart","Other"))</f>
        <v/>
      </c>
      <c r="F85" s="1">
        <f>TEXT(A85, "dddd")</f>
        <v/>
      </c>
    </row>
    <row r="86">
      <c r="A86" s="2">
        <f>_xlfn.XLOOKUP(B86,MasterSheet!Q:Q,MasterSheet!N:N," ")</f>
        <v/>
      </c>
      <c r="B86" s="1" t="n">
        <v>58152973196</v>
      </c>
      <c r="C86" s="1">
        <f>IFERROR(VLOOKUP(B86,MasterSheet!Q:R,2,)," ")</f>
        <v/>
      </c>
      <c r="D86" s="1">
        <f>_xlfn.XLOOKUP(B86,MasterSheet!Q:Q,MasterSheet!P:P)</f>
        <v/>
      </c>
      <c r="E86" s="1">
        <f>IF(LEFT(B86,1)="D","DTDC",IF(ISNUMBER(--LEFT(B86,1)),"Bluedart","Other"))</f>
        <v/>
      </c>
      <c r="F86" s="1">
        <f>TEXT(A86, "dddd")</f>
        <v/>
      </c>
    </row>
    <row r="87">
      <c r="A87" s="2">
        <f>_xlfn.XLOOKUP(B87,MasterSheet!Q:Q,MasterSheet!N:N," ")</f>
        <v/>
      </c>
      <c r="B87" s="1" t="n">
        <v>58152973480</v>
      </c>
      <c r="C87" s="1">
        <f>IFERROR(VLOOKUP(B87,MasterSheet!Q:R,2,)," ")</f>
        <v/>
      </c>
      <c r="D87" s="1">
        <f>_xlfn.XLOOKUP(B87,MasterSheet!Q:Q,MasterSheet!P:P)</f>
        <v/>
      </c>
      <c r="E87" s="1">
        <f>IF(LEFT(B87,1)="D","DTDC",IF(ISNUMBER(--LEFT(B87,1)),"Bluedart","Other"))</f>
        <v/>
      </c>
      <c r="F87" s="1">
        <f>TEXT(A87, "dddd")</f>
        <v/>
      </c>
    </row>
    <row r="88">
      <c r="A88" s="2">
        <f>_xlfn.XLOOKUP(B88,MasterSheet!Q:Q,MasterSheet!N:N," ")</f>
        <v/>
      </c>
      <c r="B88" s="1" t="n">
        <v>58153113502</v>
      </c>
      <c r="C88" s="1">
        <f>IFERROR(VLOOKUP(B88,MasterSheet!Q:R,2,)," ")</f>
        <v/>
      </c>
      <c r="D88" s="1">
        <f>_xlfn.XLOOKUP(B88,MasterSheet!Q:Q,MasterSheet!P:P)</f>
        <v/>
      </c>
      <c r="E88" s="1">
        <f>IF(LEFT(B88,1)="D","DTDC",IF(ISNUMBER(--LEFT(B88,1)),"Bluedart","Other"))</f>
        <v/>
      </c>
      <c r="F88" s="1">
        <f>TEXT(A88, "dddd")</f>
        <v/>
      </c>
    </row>
    <row r="89">
      <c r="A89" s="2">
        <f>_xlfn.XLOOKUP(B89,MasterSheet!Q:Q,MasterSheet!N:N," ")</f>
        <v/>
      </c>
      <c r="B89" s="1" t="n">
        <v>58153113550</v>
      </c>
      <c r="C89" s="1">
        <f>IFERROR(VLOOKUP(B89,MasterSheet!Q:R,2,)," ")</f>
        <v/>
      </c>
      <c r="D89" s="1">
        <f>_xlfn.XLOOKUP(B89,MasterSheet!Q:Q,MasterSheet!P:P)</f>
        <v/>
      </c>
      <c r="E89" s="1">
        <f>IF(LEFT(B89,1)="D","DTDC",IF(ISNUMBER(--LEFT(B89,1)),"Bluedart","Other"))</f>
        <v/>
      </c>
      <c r="F89" s="1">
        <f>TEXT(A89, "dddd")</f>
        <v/>
      </c>
    </row>
    <row r="90">
      <c r="A90" s="2">
        <f>_xlfn.XLOOKUP(B90,MasterSheet!Q:Q,MasterSheet!N:N," ")</f>
        <v/>
      </c>
      <c r="B90" s="1" t="n">
        <v>58153113653</v>
      </c>
      <c r="C90" s="1">
        <f>IFERROR(VLOOKUP(B90,MasterSheet!Q:R,2,)," ")</f>
        <v/>
      </c>
      <c r="D90" s="1">
        <f>_xlfn.XLOOKUP(B90,MasterSheet!Q:Q,MasterSheet!P:P)</f>
        <v/>
      </c>
      <c r="E90" s="1">
        <f>IF(LEFT(B90,1)="D","DTDC",IF(ISNUMBER(--LEFT(B90,1)),"Bluedart","Other"))</f>
        <v/>
      </c>
      <c r="F90" s="1">
        <f>TEXT(A90, "dddd")</f>
        <v/>
      </c>
    </row>
    <row r="91">
      <c r="A91" s="2">
        <f>_xlfn.XLOOKUP(B91,MasterSheet!Q:Q,MasterSheet!N:N," ")</f>
        <v/>
      </c>
      <c r="B91" s="1" t="n">
        <v>58153113745</v>
      </c>
      <c r="C91" s="1">
        <f>IFERROR(VLOOKUP(B91,MasterSheet!Q:R,2,)," ")</f>
        <v/>
      </c>
      <c r="D91" s="1">
        <f>_xlfn.XLOOKUP(B91,MasterSheet!Q:Q,MasterSheet!P:P)</f>
        <v/>
      </c>
      <c r="E91" s="1">
        <f>IF(LEFT(B91,1)="D","DTDC",IF(ISNUMBER(--LEFT(B91,1)),"Bluedart","Other"))</f>
        <v/>
      </c>
      <c r="F91" s="1">
        <f>TEXT(A91, "dddd")</f>
        <v/>
      </c>
    </row>
    <row r="92">
      <c r="A92" s="2">
        <f>_xlfn.XLOOKUP(B92,MasterSheet!Q:Q,MasterSheet!N:N," ")</f>
        <v/>
      </c>
      <c r="B92" s="1" t="n">
        <v>58153113955</v>
      </c>
      <c r="C92" s="1">
        <f>IFERROR(VLOOKUP(B92,MasterSheet!Q:R,2,)," ")</f>
        <v/>
      </c>
      <c r="D92" s="1">
        <f>_xlfn.XLOOKUP(B92,MasterSheet!Q:Q,MasterSheet!P:P)</f>
        <v/>
      </c>
      <c r="E92" s="1">
        <f>IF(LEFT(B92,1)="D","DTDC",IF(ISNUMBER(--LEFT(B92,1)),"Bluedart","Other"))</f>
        <v/>
      </c>
      <c r="F92" s="1">
        <f>TEXT(A92, "dddd")</f>
        <v/>
      </c>
    </row>
    <row r="93">
      <c r="A93" s="2">
        <f>_xlfn.XLOOKUP(B93,MasterSheet!Q:Q,MasterSheet!N:N," ")</f>
        <v/>
      </c>
      <c r="B93" s="1" t="n">
        <v>58153114084</v>
      </c>
      <c r="C93" s="1">
        <f>IFERROR(VLOOKUP(B93,MasterSheet!Q:R,2,)," ")</f>
        <v/>
      </c>
      <c r="D93" s="1">
        <f>_xlfn.XLOOKUP(B93,MasterSheet!Q:Q,MasterSheet!P:P)</f>
        <v/>
      </c>
      <c r="E93" s="1">
        <f>IF(LEFT(B93,1)="D","DTDC",IF(ISNUMBER(--LEFT(B93,1)),"Bluedart","Other"))</f>
        <v/>
      </c>
      <c r="F93" s="1">
        <f>TEXT(A93, "dddd")</f>
        <v/>
      </c>
    </row>
    <row r="94">
      <c r="A94" s="2">
        <f>_xlfn.XLOOKUP(B94,MasterSheet!Q:Q,MasterSheet!N:N," ")</f>
        <v/>
      </c>
      <c r="B94" s="1" t="n">
        <v>58153114191</v>
      </c>
      <c r="C94" s="1">
        <f>IFERROR(VLOOKUP(B94,MasterSheet!Q:R,2,)," ")</f>
        <v/>
      </c>
      <c r="D94" s="1">
        <f>_xlfn.XLOOKUP(B94,MasterSheet!Q:Q,MasterSheet!P:P)</f>
        <v/>
      </c>
      <c r="E94" s="1">
        <f>IF(LEFT(B94,1)="D","DTDC",IF(ISNUMBER(--LEFT(B94,1)),"Bluedart","Other"))</f>
        <v/>
      </c>
      <c r="F94" s="1">
        <f>TEXT(A94, "dddd")</f>
        <v/>
      </c>
    </row>
    <row r="95">
      <c r="A95" s="2">
        <f>_xlfn.XLOOKUP(B95,MasterSheet!Q:Q,MasterSheet!N:N," ")</f>
        <v/>
      </c>
      <c r="B95" s="1" t="n">
        <v>58153114386</v>
      </c>
      <c r="C95" s="1">
        <f>IFERROR(VLOOKUP(B95,MasterSheet!Q:R,2,)," ")</f>
        <v/>
      </c>
      <c r="D95" s="1">
        <f>_xlfn.XLOOKUP(B95,MasterSheet!Q:Q,MasterSheet!P:P)</f>
        <v/>
      </c>
      <c r="E95" s="1">
        <f>IF(LEFT(B95,1)="D","DTDC",IF(ISNUMBER(--LEFT(B95,1)),"Bluedart","Other"))</f>
        <v/>
      </c>
      <c r="F95" s="1">
        <f>TEXT(A95, "dddd")</f>
        <v/>
      </c>
    </row>
    <row r="96">
      <c r="A96" s="2">
        <f>_xlfn.XLOOKUP(B96,MasterSheet!Q:Q,MasterSheet!N:N," ")</f>
        <v/>
      </c>
      <c r="B96" s="1" t="n">
        <v>58153114460</v>
      </c>
      <c r="C96" s="1">
        <f>IFERROR(VLOOKUP(B96,MasterSheet!Q:R,2,)," ")</f>
        <v/>
      </c>
      <c r="D96" s="1">
        <f>_xlfn.XLOOKUP(B96,MasterSheet!Q:Q,MasterSheet!P:P)</f>
        <v/>
      </c>
      <c r="E96" s="1">
        <f>IF(LEFT(B96,1)="D","DTDC",IF(ISNUMBER(--LEFT(B96,1)),"Bluedart","Other"))</f>
        <v/>
      </c>
      <c r="F96" s="1">
        <f>TEXT(A96, "dddd")</f>
        <v/>
      </c>
    </row>
    <row r="97">
      <c r="A97" s="2">
        <f>_xlfn.XLOOKUP(B97,MasterSheet!Q:Q,MasterSheet!N:N," ")</f>
        <v/>
      </c>
      <c r="B97" s="1" t="n">
        <v>58153114541</v>
      </c>
      <c r="C97" s="1">
        <f>IFERROR(VLOOKUP(B97,MasterSheet!Q:R,2,)," ")</f>
        <v/>
      </c>
      <c r="D97" s="1">
        <f>_xlfn.XLOOKUP(B97,MasterSheet!Q:Q,MasterSheet!P:P)</f>
        <v/>
      </c>
      <c r="E97" s="1">
        <f>IF(LEFT(B97,1)="D","DTDC",IF(ISNUMBER(--LEFT(B97,1)),"Bluedart","Other"))</f>
        <v/>
      </c>
      <c r="F97" s="1">
        <f>TEXT(A97, "dddd")</f>
        <v/>
      </c>
    </row>
    <row r="98">
      <c r="A98" s="2">
        <f>_xlfn.XLOOKUP(B98,MasterSheet!Q:Q,MasterSheet!N:N," ")</f>
        <v/>
      </c>
      <c r="B98" s="1" t="n">
        <v>58153114622</v>
      </c>
      <c r="C98" s="1">
        <f>IFERROR(VLOOKUP(B98,MasterSheet!Q:R,2,)," ")</f>
        <v/>
      </c>
      <c r="D98" s="1">
        <f>_xlfn.XLOOKUP(B98,MasterSheet!Q:Q,MasterSheet!P:P)</f>
        <v/>
      </c>
      <c r="E98" s="1">
        <f>IF(LEFT(B98,1)="D","DTDC",IF(ISNUMBER(--LEFT(B98,1)),"Bluedart","Other"))</f>
        <v/>
      </c>
      <c r="F98" s="1">
        <f>TEXT(A98, "dddd")</f>
        <v/>
      </c>
    </row>
    <row r="99">
      <c r="A99" s="2">
        <f>_xlfn.XLOOKUP(B99,MasterSheet!Q:Q,MasterSheet!N:N," ")</f>
        <v/>
      </c>
      <c r="B99" s="1" t="n">
        <v>58153114902</v>
      </c>
      <c r="C99" s="1">
        <f>IFERROR(VLOOKUP(B99,MasterSheet!Q:R,2,)," ")</f>
        <v/>
      </c>
      <c r="D99" s="1">
        <f>_xlfn.XLOOKUP(B99,MasterSheet!Q:Q,MasterSheet!P:P)</f>
        <v/>
      </c>
      <c r="E99" s="1">
        <f>IF(LEFT(B99,1)="D","DTDC",IF(ISNUMBER(--LEFT(B99,1)),"Bluedart","Other"))</f>
        <v/>
      </c>
      <c r="F99" s="1">
        <f>TEXT(A99, "dddd")</f>
        <v/>
      </c>
    </row>
    <row r="100">
      <c r="A100" s="2">
        <f>_xlfn.XLOOKUP(B100,MasterSheet!Q:Q,MasterSheet!N:N," ")</f>
        <v/>
      </c>
      <c r="B100" s="1" t="n">
        <v>58153115042</v>
      </c>
      <c r="C100" s="1">
        <f>IFERROR(VLOOKUP(B100,MasterSheet!Q:R,2,)," ")</f>
        <v/>
      </c>
      <c r="D100" s="1">
        <f>_xlfn.XLOOKUP(B100,MasterSheet!Q:Q,MasterSheet!P:P)</f>
        <v/>
      </c>
      <c r="E100" s="1">
        <f>IF(LEFT(B100,1)="D","DTDC",IF(ISNUMBER(--LEFT(B100,1)),"Bluedart","Other"))</f>
        <v/>
      </c>
      <c r="F100" s="1">
        <f>TEXT(A100, "dddd")</f>
        <v/>
      </c>
    </row>
    <row r="101">
      <c r="A101" s="2">
        <f>_xlfn.XLOOKUP(B101,MasterSheet!Q:Q,MasterSheet!N:N," ")</f>
        <v/>
      </c>
      <c r="B101" s="1" t="n">
        <v>58153118424</v>
      </c>
      <c r="C101" s="1">
        <f>IFERROR(VLOOKUP(B101,MasterSheet!Q:R,2,)," ")</f>
        <v/>
      </c>
      <c r="D101" s="1">
        <f>_xlfn.XLOOKUP(B101,MasterSheet!Q:Q,MasterSheet!P:P)</f>
        <v/>
      </c>
      <c r="E101" s="1">
        <f>IF(LEFT(B101,1)="D","DTDC",IF(ISNUMBER(--LEFT(B101,1)),"Bluedart","Other"))</f>
        <v/>
      </c>
      <c r="F101" s="1">
        <f>TEXT(A101, "dddd")</f>
        <v/>
      </c>
    </row>
    <row r="102">
      <c r="A102" s="2">
        <f>_xlfn.XLOOKUP(B102,MasterSheet!Q:Q,MasterSheet!N:N," ")</f>
        <v/>
      </c>
      <c r="B102" s="1" t="n">
        <v>58153120303</v>
      </c>
      <c r="C102" s="1">
        <f>IFERROR(VLOOKUP(B102,MasterSheet!Q:R,2,)," ")</f>
        <v/>
      </c>
      <c r="D102" s="1">
        <f>_xlfn.XLOOKUP(B102,MasterSheet!Q:Q,MasterSheet!P:P)</f>
        <v/>
      </c>
      <c r="E102" s="1">
        <f>IF(LEFT(B102,1)="D","DTDC",IF(ISNUMBER(--LEFT(B102,1)),"Bluedart","Other"))</f>
        <v/>
      </c>
      <c r="F102" s="1">
        <f>TEXT(A102, "dddd")</f>
        <v/>
      </c>
    </row>
    <row r="103">
      <c r="A103" s="2">
        <f>_xlfn.XLOOKUP(B103,MasterSheet!Q:Q,MasterSheet!N:N," ")</f>
        <v/>
      </c>
      <c r="B103" s="1" t="n">
        <v>58153120546</v>
      </c>
      <c r="C103" s="1">
        <f>IFERROR(VLOOKUP(B103,MasterSheet!Q:R,2,)," ")</f>
        <v/>
      </c>
      <c r="D103" s="1">
        <f>_xlfn.XLOOKUP(B103,MasterSheet!Q:Q,MasterSheet!P:P)</f>
        <v/>
      </c>
      <c r="E103" s="1">
        <f>IF(LEFT(B103,1)="D","DTDC",IF(ISNUMBER(--LEFT(B103,1)),"Bluedart","Other"))</f>
        <v/>
      </c>
      <c r="F103" s="1">
        <f>TEXT(A103, "dddd")</f>
        <v/>
      </c>
    </row>
    <row r="104">
      <c r="A104" s="2">
        <f>_xlfn.XLOOKUP(B104,MasterSheet!Q:Q,MasterSheet!N:N," ")</f>
        <v/>
      </c>
      <c r="B104" s="1" t="n">
        <v>58153120675</v>
      </c>
      <c r="C104" s="1">
        <f>IFERROR(VLOOKUP(B104,MasterSheet!Q:R,2,)," ")</f>
        <v/>
      </c>
      <c r="D104" s="1">
        <f>_xlfn.XLOOKUP(B104,MasterSheet!Q:Q,MasterSheet!P:P)</f>
        <v/>
      </c>
      <c r="E104" s="1">
        <f>IF(LEFT(B104,1)="D","DTDC",IF(ISNUMBER(--LEFT(B104,1)),"Bluedart","Other"))</f>
        <v/>
      </c>
      <c r="F104" s="1">
        <f>TEXT(A104, "dddd")</f>
        <v/>
      </c>
    </row>
    <row r="105">
      <c r="A105" s="2">
        <f>_xlfn.XLOOKUP(B105,MasterSheet!Q:Q,MasterSheet!N:N," ")</f>
        <v/>
      </c>
      <c r="B105" s="1" t="n">
        <v>58153121121</v>
      </c>
      <c r="C105" s="1">
        <f>IFERROR(VLOOKUP(B105,MasterSheet!Q:R,2,)," ")</f>
        <v/>
      </c>
      <c r="D105" s="1">
        <f>_xlfn.XLOOKUP(B105,MasterSheet!Q:Q,MasterSheet!P:P)</f>
        <v/>
      </c>
      <c r="E105" s="1">
        <f>IF(LEFT(B105,1)="D","DTDC",IF(ISNUMBER(--LEFT(B105,1)),"Bluedart","Other"))</f>
        <v/>
      </c>
      <c r="F105" s="1">
        <f>TEXT(A105, "dddd")</f>
        <v/>
      </c>
    </row>
    <row r="106">
      <c r="A106" s="2">
        <f>_xlfn.XLOOKUP(B106,MasterSheet!Q:Q,MasterSheet!N:N," ")</f>
        <v/>
      </c>
      <c r="B106" s="1" t="n">
        <v>58153220145</v>
      </c>
      <c r="C106" s="1">
        <f>IFERROR(VLOOKUP(B106,MasterSheet!Q:R,2,)," ")</f>
        <v/>
      </c>
      <c r="D106" s="1">
        <f>_xlfn.XLOOKUP(B106,MasterSheet!Q:Q,MasterSheet!P:P)</f>
        <v/>
      </c>
      <c r="E106" s="1">
        <f>IF(LEFT(B106,1)="D","DTDC",IF(ISNUMBER(--LEFT(B106,1)),"Bluedart","Other"))</f>
        <v/>
      </c>
      <c r="F106" s="1">
        <f>TEXT(A106, "dddd")</f>
        <v/>
      </c>
    </row>
    <row r="107">
      <c r="A107" s="2">
        <f>_xlfn.XLOOKUP(B107,MasterSheet!Q:Q,MasterSheet!N:N," ")</f>
        <v/>
      </c>
      <c r="B107" s="1" t="n">
        <v>58153220370</v>
      </c>
      <c r="C107" s="1">
        <f>IFERROR(VLOOKUP(B107,MasterSheet!Q:R,2,)," ")</f>
        <v/>
      </c>
      <c r="D107" s="1">
        <f>_xlfn.XLOOKUP(B107,MasterSheet!Q:Q,MasterSheet!P:P)</f>
        <v/>
      </c>
      <c r="E107" s="1">
        <f>IF(LEFT(B107,1)="D","DTDC",IF(ISNUMBER(--LEFT(B107,1)),"Bluedart","Other"))</f>
        <v/>
      </c>
      <c r="F107" s="1">
        <f>TEXT(A107, "dddd")</f>
        <v/>
      </c>
    </row>
    <row r="108">
      <c r="A108" s="2">
        <f>_xlfn.XLOOKUP(B108,MasterSheet!Q:Q,MasterSheet!N:N," ")</f>
        <v/>
      </c>
      <c r="B108" s="1" t="n">
        <v>58153220742</v>
      </c>
      <c r="C108" s="1">
        <f>IFERROR(VLOOKUP(B108,MasterSheet!Q:R,2,)," ")</f>
        <v/>
      </c>
      <c r="D108" s="1">
        <f>_xlfn.XLOOKUP(B108,MasterSheet!Q:Q,MasterSheet!P:P)</f>
        <v/>
      </c>
      <c r="E108" s="1">
        <f>IF(LEFT(B108,1)="D","DTDC",IF(ISNUMBER(--LEFT(B108,1)),"Bluedart","Other"))</f>
        <v/>
      </c>
      <c r="F108" s="1">
        <f>TEXT(A108, "dddd")</f>
        <v/>
      </c>
    </row>
    <row r="109">
      <c r="A109" s="2">
        <f>_xlfn.XLOOKUP(B109,MasterSheet!Q:Q,MasterSheet!N:N," ")</f>
        <v/>
      </c>
      <c r="B109" s="1" t="n">
        <v>58153394832</v>
      </c>
      <c r="C109" s="1">
        <f>IFERROR(VLOOKUP(B109,MasterSheet!Q:R,2,)," ")</f>
        <v/>
      </c>
      <c r="D109" s="1">
        <f>_xlfn.XLOOKUP(B109,MasterSheet!Q:Q,MasterSheet!P:P)</f>
        <v/>
      </c>
      <c r="E109" s="1">
        <f>IF(LEFT(B109,1)="D","DTDC",IF(ISNUMBER(--LEFT(B109,1)),"Bluedart","Other"))</f>
        <v/>
      </c>
      <c r="F109" s="1">
        <f>TEXT(A109, "dddd")</f>
        <v/>
      </c>
    </row>
    <row r="110">
      <c r="A110" s="2">
        <f>_xlfn.XLOOKUP(B110,MasterSheet!Q:Q,MasterSheet!N:N," ")</f>
        <v/>
      </c>
      <c r="B110" s="1" t="n">
        <v>58153395145</v>
      </c>
      <c r="C110" s="1">
        <f>IFERROR(VLOOKUP(B110,MasterSheet!Q:R,2,)," ")</f>
        <v/>
      </c>
      <c r="D110" s="1">
        <f>_xlfn.XLOOKUP(B110,MasterSheet!Q:Q,MasterSheet!P:P)</f>
        <v/>
      </c>
      <c r="E110" s="1">
        <f>IF(LEFT(B110,1)="D","DTDC",IF(ISNUMBER(--LEFT(B110,1)),"Bluedart","Other"))</f>
        <v/>
      </c>
      <c r="F110" s="1">
        <f>TEXT(A110, "dddd")</f>
        <v/>
      </c>
    </row>
    <row r="111">
      <c r="A111" s="2">
        <f>_xlfn.XLOOKUP(B111,MasterSheet!Q:Q,MasterSheet!N:N," ")</f>
        <v/>
      </c>
      <c r="B111" s="1" t="n">
        <v>58153395355</v>
      </c>
      <c r="C111" s="1">
        <f>IFERROR(VLOOKUP(B111,MasterSheet!Q:R,2,)," ")</f>
        <v/>
      </c>
      <c r="D111" s="1">
        <f>_xlfn.XLOOKUP(B111,MasterSheet!Q:Q,MasterSheet!P:P)</f>
        <v/>
      </c>
      <c r="E111" s="1">
        <f>IF(LEFT(B111,1)="D","DTDC",IF(ISNUMBER(--LEFT(B111,1)),"Bluedart","Other"))</f>
        <v/>
      </c>
      <c r="F111" s="1">
        <f>TEXT(A111, "dddd")</f>
        <v/>
      </c>
    </row>
    <row r="112">
      <c r="A112" s="2">
        <f>_xlfn.XLOOKUP(B112,MasterSheet!Q:Q,MasterSheet!N:N," ")</f>
        <v/>
      </c>
      <c r="B112" s="1" t="n">
        <v>58153395624</v>
      </c>
      <c r="C112" s="1">
        <f>IFERROR(VLOOKUP(B112,MasterSheet!Q:R,2,)," ")</f>
        <v/>
      </c>
      <c r="D112" s="1">
        <f>_xlfn.XLOOKUP(B112,MasterSheet!Q:Q,MasterSheet!P:P)</f>
        <v/>
      </c>
      <c r="E112" s="1">
        <f>IF(LEFT(B112,1)="D","DTDC",IF(ISNUMBER(--LEFT(B112,1)),"Bluedart","Other"))</f>
        <v/>
      </c>
      <c r="F112" s="1">
        <f>TEXT(A112, "dddd")</f>
        <v/>
      </c>
    </row>
    <row r="113">
      <c r="A113" s="2">
        <f>_xlfn.XLOOKUP(B113,MasterSheet!Q:Q,MasterSheet!N:N," ")</f>
        <v/>
      </c>
      <c r="B113" s="1" t="n">
        <v>58153395974</v>
      </c>
      <c r="C113" s="1">
        <f>IFERROR(VLOOKUP(B113,MasterSheet!Q:R,2,)," ")</f>
        <v/>
      </c>
      <c r="D113" s="1">
        <f>_xlfn.XLOOKUP(B113,MasterSheet!Q:Q,MasterSheet!P:P)</f>
        <v/>
      </c>
      <c r="E113" s="1">
        <f>IF(LEFT(B113,1)="D","DTDC",IF(ISNUMBER(--LEFT(B113,1)),"Bluedart","Other"))</f>
        <v/>
      </c>
      <c r="F113" s="1">
        <f>TEXT(A113, "dddd")</f>
        <v/>
      </c>
    </row>
    <row r="114">
      <c r="A114" s="2">
        <f>_xlfn.XLOOKUP(B114,MasterSheet!Q:Q,MasterSheet!N:N," ")</f>
        <v/>
      </c>
      <c r="B114" s="1" t="n">
        <v>58153396302</v>
      </c>
      <c r="C114" s="1">
        <f>IFERROR(VLOOKUP(B114,MasterSheet!Q:R,2,)," ")</f>
        <v/>
      </c>
      <c r="D114" s="1">
        <f>_xlfn.XLOOKUP(B114,MasterSheet!Q:Q,MasterSheet!P:P)</f>
        <v/>
      </c>
      <c r="E114" s="1">
        <f>IF(LEFT(B114,1)="D","DTDC",IF(ISNUMBER(--LEFT(B114,1)),"Bluedart","Other"))</f>
        <v/>
      </c>
      <c r="F114" s="1">
        <f>TEXT(A114, "dddd")</f>
        <v/>
      </c>
    </row>
    <row r="115">
      <c r="A115" s="2">
        <f>_xlfn.XLOOKUP(B115,MasterSheet!Q:Q,MasterSheet!N:N," ")</f>
        <v/>
      </c>
      <c r="B115" s="1" t="n">
        <v>58153426936</v>
      </c>
      <c r="C115" s="1">
        <f>IFERROR(VLOOKUP(B115,MasterSheet!Q:R,2,)," ")</f>
        <v/>
      </c>
      <c r="D115" s="1">
        <f>_xlfn.XLOOKUP(B115,MasterSheet!Q:Q,MasterSheet!P:P)</f>
        <v/>
      </c>
      <c r="E115" s="1">
        <f>IF(LEFT(B115,1)="D","DTDC",IF(ISNUMBER(--LEFT(B115,1)),"Bluedart","Other"))</f>
        <v/>
      </c>
      <c r="F115" s="1">
        <f>TEXT(A115, "dddd")</f>
        <v/>
      </c>
    </row>
    <row r="116">
      <c r="A116" s="2">
        <f>_xlfn.XLOOKUP(B116,MasterSheet!Q:Q,MasterSheet!N:N," ")</f>
        <v/>
      </c>
      <c r="B116" s="1" t="n">
        <v>58153427216</v>
      </c>
      <c r="C116" s="1">
        <f>IFERROR(VLOOKUP(B116,MasterSheet!Q:R,2,)," ")</f>
        <v/>
      </c>
      <c r="D116" s="1">
        <f>_xlfn.XLOOKUP(B116,MasterSheet!Q:Q,MasterSheet!P:P)</f>
        <v/>
      </c>
      <c r="E116" s="1">
        <f>IF(LEFT(B116,1)="D","DTDC",IF(ISNUMBER(--LEFT(B116,1)),"Bluedart","Other"))</f>
        <v/>
      </c>
      <c r="F116" s="1">
        <f>TEXT(A116, "dddd")</f>
        <v/>
      </c>
    </row>
    <row r="117">
      <c r="A117" s="2">
        <f>_xlfn.XLOOKUP(B117,MasterSheet!Q:Q,MasterSheet!N:N," ")</f>
        <v/>
      </c>
      <c r="B117" s="1" t="n">
        <v>58153427323</v>
      </c>
      <c r="C117" s="1">
        <f>IFERROR(VLOOKUP(B117,MasterSheet!Q:R,2,)," ")</f>
        <v/>
      </c>
      <c r="D117" s="1">
        <f>_xlfn.XLOOKUP(B117,MasterSheet!Q:Q,MasterSheet!P:P)</f>
        <v/>
      </c>
      <c r="E117" s="1">
        <f>IF(LEFT(B117,1)="D","DTDC",IF(ISNUMBER(--LEFT(B117,1)),"Bluedart","Other"))</f>
        <v/>
      </c>
      <c r="F117" s="1">
        <f>TEXT(A117, "dddd")</f>
        <v/>
      </c>
    </row>
    <row r="118">
      <c r="A118" s="2">
        <f>_xlfn.XLOOKUP(B118,MasterSheet!Q:Q,MasterSheet!N:N," ")</f>
        <v/>
      </c>
      <c r="B118" s="1" t="n">
        <v>58153427496</v>
      </c>
      <c r="C118" s="1">
        <f>IFERROR(VLOOKUP(B118,MasterSheet!Q:R,2,)," ")</f>
        <v/>
      </c>
      <c r="D118" s="1">
        <f>_xlfn.XLOOKUP(B118,MasterSheet!Q:Q,MasterSheet!P:P)</f>
        <v/>
      </c>
      <c r="E118" s="1">
        <f>IF(LEFT(B118,1)="D","DTDC",IF(ISNUMBER(--LEFT(B118,1)),"Bluedart","Other"))</f>
        <v/>
      </c>
      <c r="F118" s="1">
        <f>TEXT(A118, "dddd")</f>
        <v/>
      </c>
    </row>
    <row r="119">
      <c r="A119" s="2">
        <f>_xlfn.XLOOKUP(B119,MasterSheet!Q:Q,MasterSheet!N:N," ")</f>
        <v/>
      </c>
      <c r="B119" s="1" t="n">
        <v>58153427802</v>
      </c>
      <c r="C119" s="1">
        <f>IFERROR(VLOOKUP(B119,MasterSheet!Q:R,2,)," ")</f>
        <v/>
      </c>
      <c r="D119" s="1">
        <f>_xlfn.XLOOKUP(B119,MasterSheet!Q:Q,MasterSheet!P:P)</f>
        <v/>
      </c>
      <c r="E119" s="1">
        <f>IF(LEFT(B119,1)="D","DTDC",IF(ISNUMBER(--LEFT(B119,1)),"Bluedart","Other"))</f>
        <v/>
      </c>
      <c r="F119" s="1">
        <f>TEXT(A119, "dddd")</f>
        <v/>
      </c>
    </row>
    <row r="120">
      <c r="A120" s="2">
        <f>_xlfn.XLOOKUP(B120,MasterSheet!Q:Q,MasterSheet!N:N," ")</f>
        <v/>
      </c>
      <c r="B120" s="1" t="n">
        <v>58153429681</v>
      </c>
      <c r="C120" s="1">
        <f>IFERROR(VLOOKUP(B120,MasterSheet!Q:R,2,)," ")</f>
        <v/>
      </c>
      <c r="D120" s="1">
        <f>_xlfn.XLOOKUP(B120,MasterSheet!Q:Q,MasterSheet!P:P)</f>
        <v/>
      </c>
      <c r="E120" s="1">
        <f>IF(LEFT(B120,1)="D","DTDC",IF(ISNUMBER(--LEFT(B120,1)),"Bluedart","Other"))</f>
        <v/>
      </c>
      <c r="F120" s="1">
        <f>TEXT(A120, "dddd")</f>
        <v/>
      </c>
    </row>
    <row r="121">
      <c r="A121" s="2">
        <f>_xlfn.XLOOKUP(B121,MasterSheet!Q:Q,MasterSheet!N:N," ")</f>
        <v/>
      </c>
      <c r="B121" s="1" t="n">
        <v>58153430226</v>
      </c>
      <c r="C121" s="1">
        <f>IFERROR(VLOOKUP(B121,MasterSheet!Q:R,2,)," ")</f>
        <v/>
      </c>
      <c r="D121" s="1">
        <f>_xlfn.XLOOKUP(B121,MasterSheet!Q:Q,MasterSheet!P:P)</f>
        <v/>
      </c>
      <c r="E121" s="1">
        <f>IF(LEFT(B121,1)="D","DTDC",IF(ISNUMBER(--LEFT(B121,1)),"Bluedart","Other"))</f>
        <v/>
      </c>
      <c r="F121" s="1">
        <f>TEXT(A121, "dddd")</f>
        <v/>
      </c>
    </row>
    <row r="122">
      <c r="A122" s="2">
        <f>_xlfn.XLOOKUP(B122,MasterSheet!Q:Q,MasterSheet!N:N," ")</f>
        <v/>
      </c>
      <c r="B122" s="1" t="n">
        <v>58153432562</v>
      </c>
      <c r="C122" s="1">
        <f>IFERROR(VLOOKUP(B122,MasterSheet!Q:R,2,)," ")</f>
        <v/>
      </c>
      <c r="D122" s="1">
        <f>_xlfn.XLOOKUP(B122,MasterSheet!Q:Q,MasterSheet!P:P)</f>
        <v/>
      </c>
      <c r="E122" s="1">
        <f>IF(LEFT(B122,1)="D","DTDC",IF(ISNUMBER(--LEFT(B122,1)),"Bluedart","Other"))</f>
        <v/>
      </c>
      <c r="F122" s="1">
        <f>TEXT(A122, "dddd")</f>
        <v/>
      </c>
    </row>
    <row r="123">
      <c r="A123" s="2">
        <f>_xlfn.XLOOKUP(B123,MasterSheet!Q:Q,MasterSheet!N:N," ")</f>
        <v/>
      </c>
      <c r="B123" s="1" t="n">
        <v>58153433030</v>
      </c>
      <c r="C123" s="1">
        <f>IFERROR(VLOOKUP(B123,MasterSheet!Q:R,2,)," ")</f>
        <v/>
      </c>
      <c r="D123" s="1">
        <f>_xlfn.XLOOKUP(B123,MasterSheet!Q:Q,MasterSheet!P:P)</f>
        <v/>
      </c>
      <c r="E123" s="1">
        <f>IF(LEFT(B123,1)="D","DTDC",IF(ISNUMBER(--LEFT(B123,1)),"Bluedart","Other"))</f>
        <v/>
      </c>
      <c r="F123" s="1">
        <f>TEXT(A123, "dddd")</f>
        <v/>
      </c>
    </row>
    <row r="124">
      <c r="A124" s="2">
        <f>_xlfn.XLOOKUP(B124,MasterSheet!Q:Q,MasterSheet!N:N," ")</f>
        <v/>
      </c>
      <c r="B124" s="1" t="n">
        <v>58153476533</v>
      </c>
      <c r="C124" s="1">
        <f>IFERROR(VLOOKUP(B124,MasterSheet!Q:R,2,)," ")</f>
        <v/>
      </c>
      <c r="D124" s="1">
        <f>_xlfn.XLOOKUP(B124,MasterSheet!Q:Q,MasterSheet!P:P)</f>
        <v/>
      </c>
      <c r="E124" s="1">
        <f>IF(LEFT(B124,1)="D","DTDC",IF(ISNUMBER(--LEFT(B124,1)),"Bluedart","Other"))</f>
        <v/>
      </c>
      <c r="F124" s="1">
        <f>TEXT(A124, "dddd")</f>
        <v/>
      </c>
    </row>
    <row r="125">
      <c r="A125" s="2">
        <f>_xlfn.XLOOKUP(B125,MasterSheet!Q:Q,MasterSheet!N:N," ")</f>
        <v/>
      </c>
      <c r="B125" s="1" t="n">
        <v>58153476765</v>
      </c>
      <c r="C125" s="1">
        <f>IFERROR(VLOOKUP(B125,MasterSheet!Q:R,2,)," ")</f>
        <v/>
      </c>
      <c r="D125" s="1">
        <f>_xlfn.XLOOKUP(B125,MasterSheet!Q:Q,MasterSheet!P:P)</f>
        <v/>
      </c>
      <c r="E125" s="1">
        <f>IF(LEFT(B125,1)="D","DTDC",IF(ISNUMBER(--LEFT(B125,1)),"Bluedart","Other"))</f>
        <v/>
      </c>
      <c r="F125" s="1">
        <f>TEXT(A125, "dddd")</f>
        <v/>
      </c>
    </row>
    <row r="126">
      <c r="A126" s="2">
        <f>_xlfn.XLOOKUP(B126,MasterSheet!Q:Q,MasterSheet!N:N," ")</f>
        <v/>
      </c>
      <c r="B126" s="1" t="n">
        <v>58153477126</v>
      </c>
      <c r="C126" s="1">
        <f>IFERROR(VLOOKUP(B126,MasterSheet!Q:R,2,)," ")</f>
        <v/>
      </c>
      <c r="D126" s="1">
        <f>_xlfn.XLOOKUP(B126,MasterSheet!Q:Q,MasterSheet!P:P)</f>
        <v/>
      </c>
      <c r="E126" s="1">
        <f>IF(LEFT(B126,1)="D","DTDC",IF(ISNUMBER(--LEFT(B126,1)),"Bluedart","Other"))</f>
        <v/>
      </c>
      <c r="F126" s="1">
        <f>TEXT(A126, "dddd")</f>
        <v/>
      </c>
    </row>
    <row r="127">
      <c r="A127" s="2">
        <f>_xlfn.XLOOKUP(B127,MasterSheet!Q:Q,MasterSheet!N:N," ")</f>
        <v/>
      </c>
      <c r="B127" s="1" t="n">
        <v>58153477303</v>
      </c>
      <c r="C127" s="1">
        <f>IFERROR(VLOOKUP(B127,MasterSheet!Q:R,2,)," ")</f>
        <v/>
      </c>
      <c r="D127" s="1">
        <f>_xlfn.XLOOKUP(B127,MasterSheet!Q:Q,MasterSheet!P:P)</f>
        <v/>
      </c>
      <c r="E127" s="1">
        <f>IF(LEFT(B127,1)="D","DTDC",IF(ISNUMBER(--LEFT(B127,1)),"Bluedart","Other"))</f>
        <v/>
      </c>
      <c r="F127" s="1">
        <f>TEXT(A127, "dddd")</f>
        <v/>
      </c>
    </row>
    <row r="128">
      <c r="A128" s="2">
        <f>_xlfn.XLOOKUP(B128,MasterSheet!Q:Q,MasterSheet!N:N," ")</f>
        <v/>
      </c>
      <c r="B128" s="1" t="n">
        <v>58153477454</v>
      </c>
      <c r="C128" s="1">
        <f>IFERROR(VLOOKUP(B128,MasterSheet!Q:R,2,)," ")</f>
        <v/>
      </c>
      <c r="D128" s="1">
        <f>_xlfn.XLOOKUP(B128,MasterSheet!Q:Q,MasterSheet!P:P)</f>
        <v/>
      </c>
      <c r="E128" s="1">
        <f>IF(LEFT(B128,1)="D","DTDC",IF(ISNUMBER(--LEFT(B128,1)),"Bluedart","Other"))</f>
        <v/>
      </c>
      <c r="F128" s="1">
        <f>TEXT(A128, "dddd")</f>
        <v/>
      </c>
    </row>
    <row r="129">
      <c r="A129" s="2">
        <f>_xlfn.XLOOKUP(B129,MasterSheet!Q:Q,MasterSheet!N:N," ")</f>
        <v/>
      </c>
      <c r="B129" s="1" t="n">
        <v>58153479053</v>
      </c>
      <c r="C129" s="1">
        <f>IFERROR(VLOOKUP(B129,MasterSheet!Q:R,2,)," ")</f>
        <v/>
      </c>
      <c r="D129" s="1">
        <f>_xlfn.XLOOKUP(B129,MasterSheet!Q:Q,MasterSheet!P:P)</f>
        <v/>
      </c>
      <c r="E129" s="1">
        <f>IF(LEFT(B129,1)="D","DTDC",IF(ISNUMBER(--LEFT(B129,1)),"Bluedart","Other"))</f>
        <v/>
      </c>
      <c r="F129" s="1">
        <f>TEXT(A129, "dddd")</f>
        <v/>
      </c>
    </row>
    <row r="130">
      <c r="A130" s="2">
        <f>_xlfn.XLOOKUP(B130,MasterSheet!Q:Q,MasterSheet!N:N," ")</f>
        <v/>
      </c>
      <c r="B130" s="1" t="n">
        <v>58153552645</v>
      </c>
      <c r="C130" s="1">
        <f>IFERROR(VLOOKUP(B130,MasterSheet!Q:R,2,)," ")</f>
        <v/>
      </c>
      <c r="D130" s="1">
        <f>_xlfn.XLOOKUP(B130,MasterSheet!Q:Q,MasterSheet!P:P)</f>
        <v/>
      </c>
      <c r="E130" s="1">
        <f>IF(LEFT(B130,1)="D","DTDC",IF(ISNUMBER(--LEFT(B130,1)),"Bluedart","Other"))</f>
        <v/>
      </c>
      <c r="F130" s="1">
        <f>TEXT(A130, "dddd")</f>
        <v/>
      </c>
    </row>
    <row r="131">
      <c r="A131" s="2">
        <f>_xlfn.XLOOKUP(B131,MasterSheet!Q:Q,MasterSheet!N:N," ")</f>
        <v/>
      </c>
      <c r="B131" s="1" t="n">
        <v>58153552995</v>
      </c>
      <c r="C131" s="1">
        <f>IFERROR(VLOOKUP(B131,MasterSheet!Q:R,2,)," ")</f>
        <v/>
      </c>
      <c r="D131" s="1">
        <f>_xlfn.XLOOKUP(B131,MasterSheet!Q:Q,MasterSheet!P:P)</f>
        <v/>
      </c>
      <c r="E131" s="1">
        <f>IF(LEFT(B131,1)="D","DTDC",IF(ISNUMBER(--LEFT(B131,1)),"Bluedart","Other"))</f>
        <v/>
      </c>
      <c r="F131" s="1">
        <f>TEXT(A131, "dddd")</f>
        <v/>
      </c>
    </row>
    <row r="132">
      <c r="A132" s="2">
        <f>_xlfn.XLOOKUP(B132,MasterSheet!Q:Q,MasterSheet!N:N," ")</f>
        <v/>
      </c>
      <c r="B132" s="1" t="n">
        <v>58153553415</v>
      </c>
      <c r="C132" s="1">
        <f>IFERROR(VLOOKUP(B132,MasterSheet!Q:R,2,)," ")</f>
        <v/>
      </c>
      <c r="D132" s="1">
        <f>_xlfn.XLOOKUP(B132,MasterSheet!Q:Q,MasterSheet!P:P)</f>
        <v/>
      </c>
      <c r="E132" s="1">
        <f>IF(LEFT(B132,1)="D","DTDC",IF(ISNUMBER(--LEFT(B132,1)),"Bluedart","Other"))</f>
        <v/>
      </c>
      <c r="F132" s="1">
        <f>TEXT(A132, "dddd")</f>
        <v/>
      </c>
    </row>
    <row r="133">
      <c r="A133" s="2">
        <f>_xlfn.XLOOKUP(B133,MasterSheet!Q:Q,MasterSheet!N:N," ")</f>
        <v/>
      </c>
      <c r="B133" s="1" t="n">
        <v>58153553625</v>
      </c>
      <c r="C133" s="1">
        <f>IFERROR(VLOOKUP(B133,MasterSheet!Q:R,2,)," ")</f>
        <v/>
      </c>
      <c r="D133" s="1">
        <f>_xlfn.XLOOKUP(B133,MasterSheet!Q:Q,MasterSheet!P:P)</f>
        <v/>
      </c>
      <c r="E133" s="1">
        <f>IF(LEFT(B133,1)="D","DTDC",IF(ISNUMBER(--LEFT(B133,1)),"Bluedart","Other"))</f>
        <v/>
      </c>
      <c r="F133" s="1">
        <f>TEXT(A133, "dddd")</f>
        <v/>
      </c>
    </row>
    <row r="134">
      <c r="A134" s="2">
        <f>_xlfn.XLOOKUP(B134,MasterSheet!Q:Q,MasterSheet!N:N," ")</f>
        <v/>
      </c>
      <c r="B134" s="1" t="n">
        <v>58153553894</v>
      </c>
      <c r="C134" s="1">
        <f>IFERROR(VLOOKUP(B134,MasterSheet!Q:R,2,)," ")</f>
        <v/>
      </c>
      <c r="D134" s="1">
        <f>_xlfn.XLOOKUP(B134,MasterSheet!Q:Q,MasterSheet!P:P)</f>
        <v/>
      </c>
      <c r="E134" s="1">
        <f>IF(LEFT(B134,1)="D","DTDC",IF(ISNUMBER(--LEFT(B134,1)),"Bluedart","Other"))</f>
        <v/>
      </c>
      <c r="F134" s="1">
        <f>TEXT(A134, "dddd")</f>
        <v/>
      </c>
    </row>
    <row r="135">
      <c r="A135" s="2">
        <f>_xlfn.XLOOKUP(B135,MasterSheet!Q:Q,MasterSheet!N:N," ")</f>
        <v/>
      </c>
      <c r="B135" s="1" t="n">
        <v>58153554480</v>
      </c>
      <c r="C135" s="1">
        <f>IFERROR(VLOOKUP(B135,MasterSheet!Q:R,2,)," ")</f>
        <v/>
      </c>
      <c r="D135" s="1">
        <f>_xlfn.XLOOKUP(B135,MasterSheet!Q:Q,MasterSheet!P:P)</f>
        <v/>
      </c>
      <c r="E135" s="1">
        <f>IF(LEFT(B135,1)="D","DTDC",IF(ISNUMBER(--LEFT(B135,1)),"Bluedart","Other"))</f>
        <v/>
      </c>
      <c r="F135" s="1">
        <f>TEXT(A135, "dddd")</f>
        <v/>
      </c>
    </row>
    <row r="136">
      <c r="A136" s="2">
        <f>_xlfn.XLOOKUP(B136,MasterSheet!Q:Q,MasterSheet!N:N," ")</f>
        <v/>
      </c>
      <c r="B136" s="1" t="n">
        <v>58153554723</v>
      </c>
      <c r="C136" s="1">
        <f>IFERROR(VLOOKUP(B136,MasterSheet!Q:R,2,)," ")</f>
        <v/>
      </c>
      <c r="D136" s="1">
        <f>_xlfn.XLOOKUP(B136,MasterSheet!Q:Q,MasterSheet!P:P)</f>
        <v/>
      </c>
      <c r="E136" s="1">
        <f>IF(LEFT(B136,1)="D","DTDC",IF(ISNUMBER(--LEFT(B136,1)),"Bluedart","Other"))</f>
        <v/>
      </c>
      <c r="F136" s="1">
        <f>TEXT(A136, "dddd")</f>
        <v/>
      </c>
    </row>
    <row r="137">
      <c r="A137" s="2">
        <f>_xlfn.XLOOKUP(B137,MasterSheet!Q:Q,MasterSheet!N:N," ")</f>
        <v/>
      </c>
      <c r="B137" s="1" t="n">
        <v>58153688482</v>
      </c>
      <c r="C137" s="1">
        <f>IFERROR(VLOOKUP(B137,MasterSheet!Q:R,2,)," ")</f>
        <v/>
      </c>
      <c r="D137" s="1">
        <f>_xlfn.XLOOKUP(B137,MasterSheet!Q:Q,MasterSheet!P:P)</f>
        <v/>
      </c>
      <c r="E137" s="1">
        <f>IF(LEFT(B137,1)="D","DTDC",IF(ISNUMBER(--LEFT(B137,1)),"Bluedart","Other"))</f>
        <v/>
      </c>
      <c r="F137" s="1">
        <f>TEXT(A137, "dddd")</f>
        <v/>
      </c>
    </row>
    <row r="138">
      <c r="A138" s="2">
        <f>_xlfn.XLOOKUP(B138,MasterSheet!Q:Q,MasterSheet!N:N," ")</f>
        <v/>
      </c>
      <c r="B138" s="1" t="n">
        <v>58153688563</v>
      </c>
      <c r="C138" s="1">
        <f>IFERROR(VLOOKUP(B138,MasterSheet!Q:R,2,)," ")</f>
        <v/>
      </c>
      <c r="D138" s="1">
        <f>_xlfn.XLOOKUP(B138,MasterSheet!Q:Q,MasterSheet!P:P)</f>
        <v/>
      </c>
      <c r="E138" s="1">
        <f>IF(LEFT(B138,1)="D","DTDC",IF(ISNUMBER(--LEFT(B138,1)),"Bluedart","Other"))</f>
        <v/>
      </c>
      <c r="F138" s="1">
        <f>TEXT(A138, "dddd")</f>
        <v/>
      </c>
    </row>
    <row r="139">
      <c r="A139" s="2">
        <f>_xlfn.XLOOKUP(B139,MasterSheet!Q:Q,MasterSheet!N:N," ")</f>
        <v/>
      </c>
      <c r="B139" s="1" t="n">
        <v>58153688736</v>
      </c>
      <c r="C139" s="1">
        <f>IFERROR(VLOOKUP(B139,MasterSheet!Q:R,2,)," ")</f>
        <v/>
      </c>
      <c r="D139" s="1">
        <f>_xlfn.XLOOKUP(B139,MasterSheet!Q:Q,MasterSheet!P:P)</f>
        <v/>
      </c>
      <c r="E139" s="1">
        <f>IF(LEFT(B139,1)="D","DTDC",IF(ISNUMBER(--LEFT(B139,1)),"Bluedart","Other"))</f>
        <v/>
      </c>
      <c r="F139" s="1">
        <f>TEXT(A139, "dddd")</f>
        <v/>
      </c>
    </row>
    <row r="140">
      <c r="A140" s="2">
        <f>_xlfn.XLOOKUP(B140,MasterSheet!Q:Q,MasterSheet!N:N," ")</f>
        <v/>
      </c>
      <c r="B140" s="1" t="n">
        <v>58153688891</v>
      </c>
      <c r="C140" s="1">
        <f>IFERROR(VLOOKUP(B140,MasterSheet!Q:R,2,)," ")</f>
        <v/>
      </c>
      <c r="D140" s="1">
        <f>_xlfn.XLOOKUP(B140,MasterSheet!Q:Q,MasterSheet!P:P)</f>
        <v/>
      </c>
      <c r="E140" s="1">
        <f>IF(LEFT(B140,1)="D","DTDC",IF(ISNUMBER(--LEFT(B140,1)),"Bluedart","Other"))</f>
        <v/>
      </c>
      <c r="F140" s="1">
        <f>TEXT(A140, "dddd")</f>
        <v/>
      </c>
    </row>
    <row r="141">
      <c r="A141" s="2">
        <f>_xlfn.XLOOKUP(B141,MasterSheet!Q:Q,MasterSheet!N:N," ")</f>
        <v/>
      </c>
      <c r="B141" s="1" t="n">
        <v>58153726050</v>
      </c>
      <c r="C141" s="1">
        <f>IFERROR(VLOOKUP(B141,MasterSheet!Q:R,2,)," ")</f>
        <v/>
      </c>
      <c r="D141" s="1">
        <f>_xlfn.XLOOKUP(B141,MasterSheet!Q:Q,MasterSheet!P:P)</f>
        <v/>
      </c>
      <c r="E141" s="1">
        <f>IF(LEFT(B141,1)="D","DTDC",IF(ISNUMBER(--LEFT(B141,1)),"Bluedart","Other"))</f>
        <v/>
      </c>
      <c r="F141" s="1">
        <f>TEXT(A141, "dddd")</f>
        <v/>
      </c>
    </row>
    <row r="142">
      <c r="A142" s="2">
        <f>_xlfn.XLOOKUP(B142,MasterSheet!Q:Q,MasterSheet!N:N," ")</f>
        <v/>
      </c>
      <c r="B142" s="1" t="n">
        <v>58153726212</v>
      </c>
      <c r="C142" s="1">
        <f>IFERROR(VLOOKUP(B142,MasterSheet!Q:R,2,)," ")</f>
        <v/>
      </c>
      <c r="D142" s="1">
        <f>_xlfn.XLOOKUP(B142,MasterSheet!Q:Q,MasterSheet!P:P)</f>
        <v/>
      </c>
      <c r="E142" s="1">
        <f>IF(LEFT(B142,1)="D","DTDC",IF(ISNUMBER(--LEFT(B142,1)),"Bluedart","Other"))</f>
        <v/>
      </c>
      <c r="F142" s="1">
        <f>TEXT(A142, "dddd")</f>
        <v/>
      </c>
    </row>
    <row r="143">
      <c r="A143" s="2">
        <f>_xlfn.XLOOKUP(B143,MasterSheet!Q:Q,MasterSheet!N:N," ")</f>
        <v/>
      </c>
      <c r="B143" s="1" t="n">
        <v>58153726466</v>
      </c>
      <c r="C143" s="1">
        <f>IFERROR(VLOOKUP(B143,MasterSheet!Q:R,2,)," ")</f>
        <v/>
      </c>
      <c r="D143" s="1">
        <f>_xlfn.XLOOKUP(B143,MasterSheet!Q:Q,MasterSheet!P:P)</f>
        <v/>
      </c>
      <c r="E143" s="1">
        <f>IF(LEFT(B143,1)="D","DTDC",IF(ISNUMBER(--LEFT(B143,1)),"Bluedart","Other"))</f>
        <v/>
      </c>
      <c r="F143" s="1">
        <f>TEXT(A143, "dddd")</f>
        <v/>
      </c>
    </row>
    <row r="144">
      <c r="A144" s="2">
        <f>_xlfn.XLOOKUP(B144,MasterSheet!Q:Q,MasterSheet!N:N," ")</f>
        <v/>
      </c>
      <c r="B144" s="1" t="n">
        <v>58153726595</v>
      </c>
      <c r="C144" s="1">
        <f>IFERROR(VLOOKUP(B144,MasterSheet!Q:R,2,)," ")</f>
        <v/>
      </c>
      <c r="D144" s="1">
        <f>_xlfn.XLOOKUP(B144,MasterSheet!Q:Q,MasterSheet!P:P)</f>
        <v/>
      </c>
      <c r="E144" s="1">
        <f>IF(LEFT(B144,1)="D","DTDC",IF(ISNUMBER(--LEFT(B144,1)),"Bluedart","Other"))</f>
        <v/>
      </c>
      <c r="F144" s="1">
        <f>TEXT(A144, "dddd")</f>
        <v/>
      </c>
    </row>
    <row r="145">
      <c r="A145" s="2">
        <f>_xlfn.XLOOKUP(B145,MasterSheet!Q:Q,MasterSheet!N:N," ")</f>
        <v/>
      </c>
      <c r="B145" s="1" t="n">
        <v>58153726956</v>
      </c>
      <c r="C145" s="1">
        <f>IFERROR(VLOOKUP(B145,MasterSheet!Q:R,2,)," ")</f>
        <v/>
      </c>
      <c r="D145" s="1">
        <f>_xlfn.XLOOKUP(B145,MasterSheet!Q:Q,MasterSheet!P:P)</f>
        <v/>
      </c>
      <c r="E145" s="1">
        <f>IF(LEFT(B145,1)="D","DTDC",IF(ISNUMBER(--LEFT(B145,1)),"Bluedart","Other"))</f>
        <v/>
      </c>
      <c r="F145" s="1">
        <f>TEXT(A145, "dddd")</f>
        <v/>
      </c>
    </row>
    <row r="146">
      <c r="A146" s="2">
        <f>_xlfn.XLOOKUP(B146,MasterSheet!Q:Q,MasterSheet!N:N," ")</f>
        <v/>
      </c>
      <c r="B146" s="1" t="n">
        <v>58153727203</v>
      </c>
      <c r="C146" s="1">
        <f>IFERROR(VLOOKUP(B146,MasterSheet!Q:R,2,)," ")</f>
        <v/>
      </c>
      <c r="D146" s="1">
        <f>_xlfn.XLOOKUP(B146,MasterSheet!Q:Q,MasterSheet!P:P)</f>
        <v/>
      </c>
      <c r="E146" s="1">
        <f>IF(LEFT(B146,1)="D","DTDC",IF(ISNUMBER(--LEFT(B146,1)),"Bluedart","Other"))</f>
        <v/>
      </c>
      <c r="F146" s="1">
        <f>TEXT(A146, "dddd")</f>
        <v/>
      </c>
    </row>
    <row r="147">
      <c r="A147" s="2">
        <f>_xlfn.XLOOKUP(B147,MasterSheet!Q:Q,MasterSheet!N:N," ")</f>
        <v/>
      </c>
      <c r="B147" s="1" t="n">
        <v>58153727494</v>
      </c>
      <c r="C147" s="1">
        <f>IFERROR(VLOOKUP(B147,MasterSheet!Q:R,2,)," ")</f>
        <v/>
      </c>
      <c r="D147" s="1">
        <f>_xlfn.XLOOKUP(B147,MasterSheet!Q:Q,MasterSheet!P:P)</f>
        <v/>
      </c>
      <c r="E147" s="1">
        <f>IF(LEFT(B147,1)="D","DTDC",IF(ISNUMBER(--LEFT(B147,1)),"Bluedart","Other"))</f>
        <v/>
      </c>
      <c r="F147" s="1">
        <f>TEXT(A147, "dddd")</f>
        <v/>
      </c>
    </row>
    <row r="148">
      <c r="A148" s="2">
        <f>_xlfn.XLOOKUP(B148,MasterSheet!Q:Q,MasterSheet!N:N," ")</f>
        <v/>
      </c>
      <c r="B148" s="1" t="n">
        <v>58153727671</v>
      </c>
      <c r="C148" s="1">
        <f>IFERROR(VLOOKUP(B148,MasterSheet!Q:R,2,)," ")</f>
        <v/>
      </c>
      <c r="D148" s="1">
        <f>_xlfn.XLOOKUP(B148,MasterSheet!Q:Q,MasterSheet!P:P)</f>
        <v/>
      </c>
      <c r="E148" s="1">
        <f>IF(LEFT(B148,1)="D","DTDC",IF(ISNUMBER(--LEFT(B148,1)),"Bluedart","Other"))</f>
        <v/>
      </c>
      <c r="F148" s="1">
        <f>TEXT(A148, "dddd")</f>
        <v/>
      </c>
    </row>
    <row r="149">
      <c r="A149" s="2">
        <f>_xlfn.XLOOKUP(B149,MasterSheet!Q:Q,MasterSheet!N:N," ")</f>
        <v/>
      </c>
      <c r="B149" s="1" t="n">
        <v>58153728301</v>
      </c>
      <c r="C149" s="1">
        <f>IFERROR(VLOOKUP(B149,MasterSheet!Q:R,2,)," ")</f>
        <v/>
      </c>
      <c r="D149" s="1">
        <f>_xlfn.XLOOKUP(B149,MasterSheet!Q:Q,MasterSheet!P:P)</f>
        <v/>
      </c>
      <c r="E149" s="1">
        <f>IF(LEFT(B149,1)="D","DTDC",IF(ISNUMBER(--LEFT(B149,1)),"Bluedart","Other"))</f>
        <v/>
      </c>
      <c r="F149" s="1">
        <f>TEXT(A149, "dddd")</f>
        <v/>
      </c>
    </row>
    <row r="150">
      <c r="A150" s="2">
        <f>_xlfn.XLOOKUP(B150,MasterSheet!Q:Q,MasterSheet!N:N," ")</f>
        <v/>
      </c>
      <c r="B150" s="1" t="n">
        <v>58153729395</v>
      </c>
      <c r="C150" s="1">
        <f>IFERROR(VLOOKUP(B150,MasterSheet!Q:R,2,)," ")</f>
        <v/>
      </c>
      <c r="D150" s="1">
        <f>_xlfn.XLOOKUP(B150,MasterSheet!Q:Q,MasterSheet!P:P)</f>
        <v/>
      </c>
      <c r="E150" s="1">
        <f>IF(LEFT(B150,1)="D","DTDC",IF(ISNUMBER(--LEFT(B150,1)),"Bluedart","Other"))</f>
        <v/>
      </c>
      <c r="F150" s="1">
        <f>TEXT(A150, "dddd")</f>
        <v/>
      </c>
    </row>
    <row r="151">
      <c r="A151" s="2">
        <f>_xlfn.XLOOKUP(B151,MasterSheet!Q:Q,MasterSheet!N:N," ")</f>
        <v/>
      </c>
      <c r="B151" s="1" t="n">
        <v>58153772681</v>
      </c>
      <c r="C151" s="1">
        <f>IFERROR(VLOOKUP(B151,MasterSheet!Q:R,2,)," ")</f>
        <v/>
      </c>
      <c r="D151" s="1">
        <f>_xlfn.XLOOKUP(B151,MasterSheet!Q:Q,MasterSheet!P:P)</f>
        <v/>
      </c>
      <c r="E151" s="1">
        <f>IF(LEFT(B151,1)="D","DTDC",IF(ISNUMBER(--LEFT(B151,1)),"Bluedart","Other"))</f>
        <v/>
      </c>
      <c r="F151" s="1">
        <f>TEXT(A151, "dddd")</f>
        <v/>
      </c>
    </row>
    <row r="152">
      <c r="A152" s="2">
        <f>_xlfn.XLOOKUP(B152,MasterSheet!Q:Q,MasterSheet!N:N," ")</f>
        <v/>
      </c>
      <c r="B152" s="1" t="n">
        <v>58153772773</v>
      </c>
      <c r="C152" s="1">
        <f>IFERROR(VLOOKUP(B152,MasterSheet!Q:R,2,)," ")</f>
        <v/>
      </c>
      <c r="D152" s="1">
        <f>_xlfn.XLOOKUP(B152,MasterSheet!Q:Q,MasterSheet!P:P)</f>
        <v/>
      </c>
      <c r="E152" s="1">
        <f>IF(LEFT(B152,1)="D","DTDC",IF(ISNUMBER(--LEFT(B152,1)),"Bluedart","Other"))</f>
        <v/>
      </c>
      <c r="F152" s="1">
        <f>TEXT(A152, "dddd")</f>
        <v/>
      </c>
    </row>
    <row r="153">
      <c r="A153" s="2">
        <f>_xlfn.XLOOKUP(B153,MasterSheet!Q:Q,MasterSheet!N:N," ")</f>
        <v/>
      </c>
      <c r="B153" s="1" t="n">
        <v>58153776855</v>
      </c>
      <c r="C153" s="1">
        <f>IFERROR(VLOOKUP(B153,MasterSheet!Q:R,2,)," ")</f>
        <v/>
      </c>
      <c r="D153" s="1">
        <f>_xlfn.XLOOKUP(B153,MasterSheet!Q:Q,MasterSheet!P:P)</f>
        <v/>
      </c>
      <c r="E153" s="1">
        <f>IF(LEFT(B153,1)="D","DTDC",IF(ISNUMBER(--LEFT(B153,1)),"Bluedart","Other"))</f>
        <v/>
      </c>
      <c r="F153" s="1">
        <f>TEXT(A153, "dddd")</f>
        <v/>
      </c>
    </row>
    <row r="154">
      <c r="A154" s="2">
        <f>_xlfn.XLOOKUP(B154,MasterSheet!Q:Q,MasterSheet!N:N," ")</f>
        <v/>
      </c>
      <c r="B154" s="1" t="n">
        <v>58153777275</v>
      </c>
      <c r="C154" s="1">
        <f>IFERROR(VLOOKUP(B154,MasterSheet!Q:R,2,)," ")</f>
        <v/>
      </c>
      <c r="D154" s="1">
        <f>_xlfn.XLOOKUP(B154,MasterSheet!Q:Q,MasterSheet!P:P)</f>
        <v/>
      </c>
      <c r="E154" s="1">
        <f>IF(LEFT(B154,1)="D","DTDC",IF(ISNUMBER(--LEFT(B154,1)),"Bluedart","Other"))</f>
        <v/>
      </c>
      <c r="F154" s="1">
        <f>TEXT(A154, "dddd")</f>
        <v/>
      </c>
    </row>
    <row r="155">
      <c r="A155" s="2">
        <f>_xlfn.XLOOKUP(B155,MasterSheet!Q:Q,MasterSheet!N:N," ")</f>
        <v/>
      </c>
      <c r="B155" s="1" t="n">
        <v>58153777684</v>
      </c>
      <c r="C155" s="1">
        <f>IFERROR(VLOOKUP(B155,MasterSheet!Q:R,2,)," ")</f>
        <v/>
      </c>
      <c r="D155" s="1">
        <f>_xlfn.XLOOKUP(B155,MasterSheet!Q:Q,MasterSheet!P:P)</f>
        <v/>
      </c>
      <c r="E155" s="1">
        <f>IF(LEFT(B155,1)="D","DTDC",IF(ISNUMBER(--LEFT(B155,1)),"Bluedart","Other"))</f>
        <v/>
      </c>
      <c r="F155" s="1">
        <f>TEXT(A155, "dddd")</f>
        <v/>
      </c>
    </row>
    <row r="156">
      <c r="A156" s="2">
        <f>_xlfn.XLOOKUP(B156,MasterSheet!Q:Q,MasterSheet!N:N," ")</f>
        <v/>
      </c>
      <c r="B156" s="1" t="n">
        <v>58153777802</v>
      </c>
      <c r="C156" s="1">
        <f>IFERROR(VLOOKUP(B156,MasterSheet!Q:R,2,)," ")</f>
        <v/>
      </c>
      <c r="D156" s="1">
        <f>_xlfn.XLOOKUP(B156,MasterSheet!Q:Q,MasterSheet!P:P)</f>
        <v/>
      </c>
      <c r="E156" s="1">
        <f>IF(LEFT(B156,1)="D","DTDC",IF(ISNUMBER(--LEFT(B156,1)),"Bluedart","Other"))</f>
        <v/>
      </c>
      <c r="F156" s="1">
        <f>TEXT(A156, "dddd")</f>
        <v/>
      </c>
    </row>
    <row r="157">
      <c r="A157" s="2">
        <f>_xlfn.XLOOKUP(B157,MasterSheet!Q:Q,MasterSheet!N:N," ")</f>
        <v/>
      </c>
      <c r="B157" s="1" t="n">
        <v>58153777916</v>
      </c>
      <c r="C157" s="1">
        <f>IFERROR(VLOOKUP(B157,MasterSheet!Q:R,2,)," ")</f>
        <v/>
      </c>
      <c r="D157" s="1">
        <f>_xlfn.XLOOKUP(B157,MasterSheet!Q:Q,MasterSheet!P:P)</f>
        <v/>
      </c>
      <c r="E157" s="1">
        <f>IF(LEFT(B157,1)="D","DTDC",IF(ISNUMBER(--LEFT(B157,1)),"Bluedart","Other"))</f>
        <v/>
      </c>
      <c r="F157" s="1">
        <f>TEXT(A157, "dddd")</f>
        <v/>
      </c>
    </row>
    <row r="158">
      <c r="A158" s="2">
        <f>_xlfn.XLOOKUP(B158,MasterSheet!Q:Q,MasterSheet!N:N," ")</f>
        <v/>
      </c>
      <c r="B158" s="1" t="n">
        <v>58153777964</v>
      </c>
      <c r="C158" s="1">
        <f>IFERROR(VLOOKUP(B158,MasterSheet!Q:R,2,)," ")</f>
        <v/>
      </c>
      <c r="D158" s="1">
        <f>_xlfn.XLOOKUP(B158,MasterSheet!Q:Q,MasterSheet!P:P)</f>
        <v/>
      </c>
      <c r="E158" s="1">
        <f>IF(LEFT(B158,1)="D","DTDC",IF(ISNUMBER(--LEFT(B158,1)),"Bluedart","Other"))</f>
        <v/>
      </c>
      <c r="F158" s="1">
        <f>TEXT(A158, "dddd")</f>
        <v/>
      </c>
    </row>
    <row r="159">
      <c r="A159" s="2">
        <f>_xlfn.XLOOKUP(B159,MasterSheet!Q:Q,MasterSheet!N:N," ")</f>
        <v/>
      </c>
      <c r="B159" s="1" t="n">
        <v>58153779283</v>
      </c>
      <c r="C159" s="1">
        <f>IFERROR(VLOOKUP(B159,MasterSheet!Q:R,2,)," ")</f>
        <v/>
      </c>
      <c r="D159" s="1">
        <f>_xlfn.XLOOKUP(B159,MasterSheet!Q:Q,MasterSheet!P:P)</f>
        <v/>
      </c>
      <c r="E159" s="1">
        <f>IF(LEFT(B159,1)="D","DTDC",IF(ISNUMBER(--LEFT(B159,1)),"Bluedart","Other"))</f>
        <v/>
      </c>
      <c r="F159" s="1">
        <f>TEXT(A159, "dddd")</f>
        <v/>
      </c>
    </row>
    <row r="160">
      <c r="A160" s="2">
        <f>_xlfn.XLOOKUP(B160,MasterSheet!Q:Q,MasterSheet!N:N," ")</f>
        <v/>
      </c>
      <c r="B160" s="1" t="n">
        <v>58153779821</v>
      </c>
      <c r="C160" s="1">
        <f>IFERROR(VLOOKUP(B160,MasterSheet!Q:R,2,)," ")</f>
        <v/>
      </c>
      <c r="D160" s="1">
        <f>_xlfn.XLOOKUP(B160,MasterSheet!Q:Q,MasterSheet!P:P)</f>
        <v/>
      </c>
      <c r="E160" s="1">
        <f>IF(LEFT(B160,1)="D","DTDC",IF(ISNUMBER(--LEFT(B160,1)),"Bluedart","Other"))</f>
        <v/>
      </c>
      <c r="F160" s="1">
        <f>TEXT(A160, "dddd")</f>
        <v/>
      </c>
    </row>
    <row r="161">
      <c r="A161" s="2">
        <f>_xlfn.XLOOKUP(B161,MasterSheet!Q:Q,MasterSheet!N:N," ")</f>
        <v/>
      </c>
      <c r="B161" s="1" t="n">
        <v>58153856773</v>
      </c>
      <c r="C161" s="1">
        <f>IFERROR(VLOOKUP(B161,MasterSheet!Q:R,2,)," ")</f>
        <v/>
      </c>
      <c r="D161" s="1">
        <f>_xlfn.XLOOKUP(B161,MasterSheet!Q:Q,MasterSheet!P:P)</f>
        <v/>
      </c>
      <c r="E161" s="1">
        <f>IF(LEFT(B161,1)="D","DTDC",IF(ISNUMBER(--LEFT(B161,1)),"Bluedart","Other"))</f>
        <v/>
      </c>
      <c r="F161" s="1">
        <f>TEXT(A161, "dddd")</f>
        <v/>
      </c>
    </row>
    <row r="162">
      <c r="A162" s="2">
        <f>_xlfn.XLOOKUP(B162,MasterSheet!Q:Q,MasterSheet!N:N," ")</f>
        <v/>
      </c>
      <c r="B162" s="1" t="n">
        <v>58153982375</v>
      </c>
      <c r="C162" s="1">
        <f>IFERROR(VLOOKUP(B162,MasterSheet!Q:R,2,)," ")</f>
        <v/>
      </c>
      <c r="D162" s="1">
        <f>_xlfn.XLOOKUP(B162,MasterSheet!Q:Q,MasterSheet!P:P)</f>
        <v/>
      </c>
      <c r="E162" s="1">
        <f>IF(LEFT(B162,1)="D","DTDC",IF(ISNUMBER(--LEFT(B162,1)),"Bluedart","Other"))</f>
        <v/>
      </c>
      <c r="F162" s="1">
        <f>TEXT(A162, "dddd")</f>
        <v/>
      </c>
    </row>
    <row r="163">
      <c r="A163" s="2">
        <f>_xlfn.XLOOKUP(B163,MasterSheet!Q:Q,MasterSheet!N:N," ")</f>
        <v/>
      </c>
      <c r="B163" s="1" t="n">
        <v>58153982574</v>
      </c>
      <c r="C163" s="1">
        <f>IFERROR(VLOOKUP(B163,MasterSheet!Q:R,2,)," ")</f>
        <v/>
      </c>
      <c r="D163" s="1">
        <f>_xlfn.XLOOKUP(B163,MasterSheet!Q:Q,MasterSheet!P:P)</f>
        <v/>
      </c>
      <c r="E163" s="1">
        <f>IF(LEFT(B163,1)="D","DTDC",IF(ISNUMBER(--LEFT(B163,1)),"Bluedart","Other"))</f>
        <v/>
      </c>
      <c r="F163" s="1">
        <f>TEXT(A163, "dddd")</f>
        <v/>
      </c>
    </row>
    <row r="164">
      <c r="A164" s="2">
        <f>_xlfn.XLOOKUP(B164,MasterSheet!Q:Q,MasterSheet!N:N," ")</f>
        <v/>
      </c>
      <c r="B164" s="1" t="n">
        <v>58153982773</v>
      </c>
      <c r="C164" s="1">
        <f>IFERROR(VLOOKUP(B164,MasterSheet!Q:R,2,)," ")</f>
        <v/>
      </c>
      <c r="D164" s="1">
        <f>_xlfn.XLOOKUP(B164,MasterSheet!Q:Q,MasterSheet!P:P)</f>
        <v/>
      </c>
      <c r="E164" s="1">
        <f>IF(LEFT(B164,1)="D","DTDC",IF(ISNUMBER(--LEFT(B164,1)),"Bluedart","Other"))</f>
        <v/>
      </c>
      <c r="F164" s="1">
        <f>TEXT(A164, "dddd")</f>
        <v/>
      </c>
    </row>
    <row r="165">
      <c r="A165" s="2">
        <f>_xlfn.XLOOKUP(B165,MasterSheet!Q:Q,MasterSheet!N:N," ")</f>
        <v/>
      </c>
      <c r="B165" s="1" t="n">
        <v>58153982821</v>
      </c>
      <c r="C165" s="1">
        <f>IFERROR(VLOOKUP(B165,MasterSheet!Q:R,2,)," ")</f>
        <v/>
      </c>
      <c r="D165" s="1">
        <f>_xlfn.XLOOKUP(B165,MasterSheet!Q:Q,MasterSheet!P:P)</f>
        <v/>
      </c>
      <c r="E165" s="1">
        <f>IF(LEFT(B165,1)="D","DTDC",IF(ISNUMBER(--LEFT(B165,1)),"Bluedart","Other"))</f>
        <v/>
      </c>
      <c r="F165" s="1">
        <f>TEXT(A165, "dddd")</f>
        <v/>
      </c>
    </row>
    <row r="166">
      <c r="A166" s="2">
        <f>_xlfn.XLOOKUP(B166,MasterSheet!Q:Q,MasterSheet!N:N," ")</f>
        <v/>
      </c>
      <c r="B166" s="1" t="n">
        <v>58153982865</v>
      </c>
      <c r="C166" s="1">
        <f>IFERROR(VLOOKUP(B166,MasterSheet!Q:R,2,)," ")</f>
        <v/>
      </c>
      <c r="D166" s="1">
        <f>_xlfn.XLOOKUP(B166,MasterSheet!Q:Q,MasterSheet!P:P)</f>
        <v/>
      </c>
      <c r="E166" s="1">
        <f>IF(LEFT(B166,1)="D","DTDC",IF(ISNUMBER(--LEFT(B166,1)),"Bluedart","Other"))</f>
        <v/>
      </c>
      <c r="F166" s="1">
        <f>TEXT(A166, "dddd")</f>
        <v/>
      </c>
    </row>
    <row r="167">
      <c r="A167" s="2">
        <f>_xlfn.XLOOKUP(B167,MasterSheet!Q:Q,MasterSheet!N:N," ")</f>
        <v/>
      </c>
      <c r="B167" s="1" t="n">
        <v>58153983042</v>
      </c>
      <c r="C167" s="1">
        <f>IFERROR(VLOOKUP(B167,MasterSheet!Q:R,2,)," ")</f>
        <v/>
      </c>
      <c r="D167" s="1">
        <f>_xlfn.XLOOKUP(B167,MasterSheet!Q:Q,MasterSheet!P:P)</f>
        <v/>
      </c>
      <c r="E167" s="1">
        <f>IF(LEFT(B167,1)="D","DTDC",IF(ISNUMBER(--LEFT(B167,1)),"Bluedart","Other"))</f>
        <v/>
      </c>
      <c r="F167" s="1">
        <f>TEXT(A167, "dddd")</f>
        <v/>
      </c>
    </row>
    <row r="168">
      <c r="A168" s="2">
        <f>_xlfn.XLOOKUP(B168,MasterSheet!Q:Q,MasterSheet!N:N," ")</f>
        <v/>
      </c>
      <c r="B168" s="1" t="n">
        <v>58153983241</v>
      </c>
      <c r="C168" s="1">
        <f>IFERROR(VLOOKUP(B168,MasterSheet!Q:R,2,)," ")</f>
        <v/>
      </c>
      <c r="D168" s="1">
        <f>_xlfn.XLOOKUP(B168,MasterSheet!Q:Q,MasterSheet!P:P)</f>
        <v/>
      </c>
      <c r="E168" s="1">
        <f>IF(LEFT(B168,1)="D","DTDC",IF(ISNUMBER(--LEFT(B168,1)),"Bluedart","Other"))</f>
        <v/>
      </c>
      <c r="F168" s="1">
        <f>TEXT(A168, "dddd")</f>
        <v/>
      </c>
    </row>
    <row r="169">
      <c r="A169" s="2">
        <f>_xlfn.XLOOKUP(B169,MasterSheet!Q:Q,MasterSheet!N:N," ")</f>
        <v/>
      </c>
      <c r="B169" s="1" t="n">
        <v>58153983484</v>
      </c>
      <c r="C169" s="1">
        <f>IFERROR(VLOOKUP(B169,MasterSheet!Q:R,2,)," ")</f>
        <v/>
      </c>
      <c r="D169" s="1">
        <f>_xlfn.XLOOKUP(B169,MasterSheet!Q:Q,MasterSheet!P:P)</f>
        <v/>
      </c>
      <c r="E169" s="1">
        <f>IF(LEFT(B169,1)="D","DTDC",IF(ISNUMBER(--LEFT(B169,1)),"Bluedart","Other"))</f>
        <v/>
      </c>
      <c r="F169" s="1">
        <f>TEXT(A169, "dddd")</f>
        <v/>
      </c>
    </row>
    <row r="170">
      <c r="A170" s="2">
        <f>_xlfn.XLOOKUP(B170,MasterSheet!Q:Q,MasterSheet!N:N," ")</f>
        <v/>
      </c>
      <c r="B170" s="1" t="n">
        <v>58153983650</v>
      </c>
      <c r="C170" s="1">
        <f>IFERROR(VLOOKUP(B170,MasterSheet!Q:R,2,)," ")</f>
        <v/>
      </c>
      <c r="D170" s="1">
        <f>_xlfn.XLOOKUP(B170,MasterSheet!Q:Q,MasterSheet!P:P)</f>
        <v/>
      </c>
      <c r="E170" s="1">
        <f>IF(LEFT(B170,1)="D","DTDC",IF(ISNUMBER(--LEFT(B170,1)),"Bluedart","Other"))</f>
        <v/>
      </c>
      <c r="F170" s="1">
        <f>TEXT(A170, "dddd")</f>
        <v/>
      </c>
    </row>
    <row r="171">
      <c r="A171" s="2">
        <f>_xlfn.XLOOKUP(B171,MasterSheet!Q:Q,MasterSheet!N:N," ")</f>
        <v/>
      </c>
      <c r="B171" s="1" t="n">
        <v>58153983764</v>
      </c>
      <c r="C171" s="1">
        <f>IFERROR(VLOOKUP(B171,MasterSheet!Q:R,2,)," ")</f>
        <v/>
      </c>
      <c r="D171" s="1">
        <f>_xlfn.XLOOKUP(B171,MasterSheet!Q:Q,MasterSheet!P:P)</f>
        <v/>
      </c>
      <c r="E171" s="1">
        <f>IF(LEFT(B171,1)="D","DTDC",IF(ISNUMBER(--LEFT(B171,1)),"Bluedart","Other"))</f>
        <v/>
      </c>
      <c r="F171" s="1">
        <f>TEXT(A171, "dddd")</f>
        <v/>
      </c>
    </row>
    <row r="172">
      <c r="A172" s="2">
        <f>_xlfn.XLOOKUP(B172,MasterSheet!Q:Q,MasterSheet!N:N," ")</f>
        <v/>
      </c>
      <c r="B172" s="1" t="n">
        <v>58153983904</v>
      </c>
      <c r="C172" s="1">
        <f>IFERROR(VLOOKUP(B172,MasterSheet!Q:R,2,)," ")</f>
        <v/>
      </c>
      <c r="D172" s="1">
        <f>_xlfn.XLOOKUP(B172,MasterSheet!Q:Q,MasterSheet!P:P)</f>
        <v/>
      </c>
      <c r="E172" s="1">
        <f>IF(LEFT(B172,1)="D","DTDC",IF(ISNUMBER(--LEFT(B172,1)),"Bluedart","Other"))</f>
        <v/>
      </c>
      <c r="F172" s="1">
        <f>TEXT(A172, "dddd")</f>
        <v/>
      </c>
    </row>
    <row r="173">
      <c r="A173" s="2">
        <f>_xlfn.XLOOKUP(B173,MasterSheet!Q:Q,MasterSheet!N:N," ")</f>
        <v/>
      </c>
      <c r="B173" s="1" t="n">
        <v>58153984151</v>
      </c>
      <c r="C173" s="1">
        <f>IFERROR(VLOOKUP(B173,MasterSheet!Q:R,2,)," ")</f>
        <v/>
      </c>
      <c r="D173" s="1">
        <f>_xlfn.XLOOKUP(B173,MasterSheet!Q:Q,MasterSheet!P:P)</f>
        <v/>
      </c>
      <c r="E173" s="1">
        <f>IF(LEFT(B173,1)="D","DTDC",IF(ISNUMBER(--LEFT(B173,1)),"Bluedart","Other"))</f>
        <v/>
      </c>
      <c r="F173" s="1">
        <f>TEXT(A173, "dddd")</f>
        <v/>
      </c>
    </row>
    <row r="174">
      <c r="A174" s="2">
        <f>_xlfn.XLOOKUP(B174,MasterSheet!Q:Q,MasterSheet!N:N," ")</f>
        <v/>
      </c>
      <c r="B174" s="1" t="n">
        <v>58153984346</v>
      </c>
      <c r="C174" s="1">
        <f>IFERROR(VLOOKUP(B174,MasterSheet!Q:R,2,)," ")</f>
        <v/>
      </c>
      <c r="D174" s="1">
        <f>_xlfn.XLOOKUP(B174,MasterSheet!Q:Q,MasterSheet!P:P)</f>
        <v/>
      </c>
      <c r="E174" s="1">
        <f>IF(LEFT(B174,1)="D","DTDC",IF(ISNUMBER(--LEFT(B174,1)),"Bluedart","Other"))</f>
        <v/>
      </c>
      <c r="F174" s="1">
        <f>TEXT(A174, "dddd")</f>
        <v/>
      </c>
    </row>
    <row r="175">
      <c r="A175" s="2">
        <f>_xlfn.XLOOKUP(B175,MasterSheet!Q:Q,MasterSheet!N:N," ")</f>
        <v/>
      </c>
      <c r="B175" s="1" t="n">
        <v>58153984534</v>
      </c>
      <c r="C175" s="1">
        <f>IFERROR(VLOOKUP(B175,MasterSheet!Q:R,2,)," ")</f>
        <v/>
      </c>
      <c r="D175" s="1">
        <f>_xlfn.XLOOKUP(B175,MasterSheet!Q:Q,MasterSheet!P:P)</f>
        <v/>
      </c>
      <c r="E175" s="1">
        <f>IF(LEFT(B175,1)="D","DTDC",IF(ISNUMBER(--LEFT(B175,1)),"Bluedart","Other"))</f>
        <v/>
      </c>
      <c r="F175" s="1">
        <f>TEXT(A175, "dddd")</f>
        <v/>
      </c>
    </row>
    <row r="176">
      <c r="A176" s="2">
        <f>_xlfn.XLOOKUP(B176,MasterSheet!Q:Q,MasterSheet!N:N," ")</f>
        <v/>
      </c>
      <c r="B176" s="1" t="n">
        <v>58154040011</v>
      </c>
      <c r="C176" s="1">
        <f>IFERROR(VLOOKUP(B176,MasterSheet!Q:R,2,)," ")</f>
        <v/>
      </c>
      <c r="D176" s="1">
        <f>_xlfn.XLOOKUP(B176,MasterSheet!Q:Q,MasterSheet!P:P)</f>
        <v/>
      </c>
      <c r="E176" s="1">
        <f>IF(LEFT(B176,1)="D","DTDC",IF(ISNUMBER(--LEFT(B176,1)),"Bluedart","Other"))</f>
        <v/>
      </c>
      <c r="F176" s="1">
        <f>TEXT(A176, "dddd")</f>
        <v/>
      </c>
    </row>
    <row r="177">
      <c r="A177" s="2">
        <f>_xlfn.XLOOKUP(B177,MasterSheet!Q:Q,MasterSheet!N:N," ")</f>
        <v/>
      </c>
      <c r="B177" s="1" t="n">
        <v>58154040324</v>
      </c>
      <c r="C177" s="1">
        <f>IFERROR(VLOOKUP(B177,MasterSheet!Q:R,2,)," ")</f>
        <v/>
      </c>
      <c r="D177" s="1">
        <f>_xlfn.XLOOKUP(B177,MasterSheet!Q:Q,MasterSheet!P:P)</f>
        <v/>
      </c>
      <c r="E177" s="1">
        <f>IF(LEFT(B177,1)="D","DTDC",IF(ISNUMBER(--LEFT(B177,1)),"Bluedart","Other"))</f>
        <v/>
      </c>
      <c r="F177" s="1">
        <f>TEXT(A177, "dddd")</f>
        <v/>
      </c>
    </row>
    <row r="178">
      <c r="A178" s="2">
        <f>_xlfn.XLOOKUP(B178,MasterSheet!Q:Q,MasterSheet!N:N," ")</f>
        <v/>
      </c>
      <c r="B178" s="1" t="n">
        <v>58154040733</v>
      </c>
      <c r="C178" s="1">
        <f>IFERROR(VLOOKUP(B178,MasterSheet!Q:R,2,)," ")</f>
        <v/>
      </c>
      <c r="D178" s="1">
        <f>_xlfn.XLOOKUP(B178,MasterSheet!Q:Q,MasterSheet!P:P)</f>
        <v/>
      </c>
      <c r="E178" s="1">
        <f>IF(LEFT(B178,1)="D","DTDC",IF(ISNUMBER(--LEFT(B178,1)),"Bluedart","Other"))</f>
        <v/>
      </c>
      <c r="F178" s="1">
        <f>TEXT(A178, "dddd")</f>
        <v/>
      </c>
    </row>
    <row r="179">
      <c r="A179" s="2">
        <f>_xlfn.XLOOKUP(B179,MasterSheet!Q:Q,MasterSheet!N:N," ")</f>
        <v/>
      </c>
      <c r="B179" s="1" t="n">
        <v>58154041120</v>
      </c>
      <c r="C179" s="1">
        <f>IFERROR(VLOOKUP(B179,MasterSheet!Q:R,2,)," ")</f>
        <v/>
      </c>
      <c r="D179" s="1">
        <f>_xlfn.XLOOKUP(B179,MasterSheet!Q:Q,MasterSheet!P:P)</f>
        <v/>
      </c>
      <c r="E179" s="1">
        <f>IF(LEFT(B179,1)="D","DTDC",IF(ISNUMBER(--LEFT(B179,1)),"Bluedart","Other"))</f>
        <v/>
      </c>
      <c r="F179" s="1">
        <f>TEXT(A179, "dddd")</f>
        <v/>
      </c>
    </row>
    <row r="180">
      <c r="A180" s="2">
        <f>_xlfn.XLOOKUP(B180,MasterSheet!Q:Q,MasterSheet!N:N," ")</f>
        <v/>
      </c>
      <c r="B180" s="1" t="n">
        <v>58154046182</v>
      </c>
      <c r="C180" s="1">
        <f>IFERROR(VLOOKUP(B180,MasterSheet!Q:R,2,)," ")</f>
        <v/>
      </c>
      <c r="D180" s="1">
        <f>_xlfn.XLOOKUP(B180,MasterSheet!Q:Q,MasterSheet!P:P)</f>
        <v/>
      </c>
      <c r="E180" s="1">
        <f>IF(LEFT(B180,1)="D","DTDC",IF(ISNUMBER(--LEFT(B180,1)),"Bluedart","Other"))</f>
        <v/>
      </c>
      <c r="F180" s="1">
        <f>TEXT(A180, "dddd")</f>
        <v/>
      </c>
    </row>
    <row r="181">
      <c r="A181" s="2">
        <f>_xlfn.XLOOKUP(B181,MasterSheet!Q:Q,MasterSheet!N:N," ")</f>
        <v/>
      </c>
      <c r="B181" s="1" t="n">
        <v>58154114605</v>
      </c>
      <c r="C181" s="1">
        <f>IFERROR(VLOOKUP(B181,MasterSheet!Q:R,2,)," ")</f>
        <v/>
      </c>
      <c r="D181" s="1">
        <f>_xlfn.XLOOKUP(B181,MasterSheet!Q:Q,MasterSheet!P:P)</f>
        <v/>
      </c>
      <c r="E181" s="1">
        <f>IF(LEFT(B181,1)="D","DTDC",IF(ISNUMBER(--LEFT(B181,1)),"Bluedart","Other"))</f>
        <v/>
      </c>
      <c r="F181" s="1">
        <f>TEXT(A181, "dddd")</f>
        <v/>
      </c>
    </row>
    <row r="182">
      <c r="A182" s="2">
        <f>_xlfn.XLOOKUP(B182,MasterSheet!Q:Q,MasterSheet!N:N," ")</f>
        <v/>
      </c>
      <c r="B182" s="1" t="n">
        <v>58154114981</v>
      </c>
      <c r="C182" s="1">
        <f>IFERROR(VLOOKUP(B182,MasterSheet!Q:R,2,)," ")</f>
        <v/>
      </c>
      <c r="D182" s="1">
        <f>_xlfn.XLOOKUP(B182,MasterSheet!Q:Q,MasterSheet!P:P)</f>
        <v/>
      </c>
      <c r="E182" s="1">
        <f>IF(LEFT(B182,1)="D","DTDC",IF(ISNUMBER(--LEFT(B182,1)),"Bluedart","Other"))</f>
        <v/>
      </c>
      <c r="F182" s="1">
        <f>TEXT(A182, "dddd")</f>
        <v/>
      </c>
    </row>
    <row r="183">
      <c r="A183" s="2">
        <f>_xlfn.XLOOKUP(B183,MasterSheet!Q:Q,MasterSheet!N:N," ")</f>
        <v/>
      </c>
      <c r="B183" s="1" t="n">
        <v>58154115353</v>
      </c>
      <c r="C183" s="1">
        <f>IFERROR(VLOOKUP(B183,MasterSheet!Q:R,2,)," ")</f>
        <v/>
      </c>
      <c r="D183" s="1">
        <f>_xlfn.XLOOKUP(B183,MasterSheet!Q:Q,MasterSheet!P:P)</f>
        <v/>
      </c>
      <c r="E183" s="1">
        <f>IF(LEFT(B183,1)="D","DTDC",IF(ISNUMBER(--LEFT(B183,1)),"Bluedart","Other"))</f>
        <v/>
      </c>
      <c r="F183" s="1">
        <f>TEXT(A183, "dddd")</f>
        <v/>
      </c>
    </row>
    <row r="184">
      <c r="A184" s="2">
        <f>_xlfn.XLOOKUP(B184,MasterSheet!Q:Q,MasterSheet!N:N," ")</f>
        <v/>
      </c>
      <c r="B184" s="1" t="n">
        <v>58154115703</v>
      </c>
      <c r="C184" s="1">
        <f>IFERROR(VLOOKUP(B184,MasterSheet!Q:R,2,)," ")</f>
        <v/>
      </c>
      <c r="D184" s="1">
        <f>_xlfn.XLOOKUP(B184,MasterSheet!Q:Q,MasterSheet!P:P)</f>
        <v/>
      </c>
      <c r="E184" s="1">
        <f>IF(LEFT(B184,1)="D","DTDC",IF(ISNUMBER(--LEFT(B184,1)),"Bluedart","Other"))</f>
        <v/>
      </c>
      <c r="F184" s="1">
        <f>TEXT(A184, "dddd")</f>
        <v/>
      </c>
    </row>
    <row r="185">
      <c r="A185" s="2">
        <f>_xlfn.XLOOKUP(B185,MasterSheet!Q:Q,MasterSheet!N:N," ")</f>
        <v/>
      </c>
      <c r="B185" s="1" t="n">
        <v>58154116112</v>
      </c>
      <c r="C185" s="1">
        <f>IFERROR(VLOOKUP(B185,MasterSheet!Q:R,2,)," ")</f>
        <v/>
      </c>
      <c r="D185" s="1">
        <f>_xlfn.XLOOKUP(B185,MasterSheet!Q:Q,MasterSheet!P:P)</f>
        <v/>
      </c>
      <c r="E185" s="1">
        <f>IF(LEFT(B185,1)="D","DTDC",IF(ISNUMBER(--LEFT(B185,1)),"Bluedart","Other"))</f>
        <v/>
      </c>
      <c r="F185" s="1">
        <f>TEXT(A185, "dddd")</f>
        <v/>
      </c>
    </row>
    <row r="186">
      <c r="A186" s="2">
        <f>_xlfn.XLOOKUP(B186,MasterSheet!Q:Q,MasterSheet!N:N," ")</f>
        <v/>
      </c>
      <c r="B186" s="1" t="n">
        <v>58154116845</v>
      </c>
      <c r="C186" s="1">
        <f>IFERROR(VLOOKUP(B186,MasterSheet!Q:R,2,)," ")</f>
        <v/>
      </c>
      <c r="D186" s="1">
        <f>_xlfn.XLOOKUP(B186,MasterSheet!Q:Q,MasterSheet!P:P)</f>
        <v/>
      </c>
      <c r="E186" s="1">
        <f>IF(LEFT(B186,1)="D","DTDC",IF(ISNUMBER(--LEFT(B186,1)),"Bluedart","Other"))</f>
        <v/>
      </c>
      <c r="F186" s="1">
        <f>TEXT(A186, "dddd")</f>
        <v/>
      </c>
    </row>
    <row r="187">
      <c r="A187" s="2">
        <f>_xlfn.XLOOKUP(B187,MasterSheet!Q:Q,MasterSheet!N:N," ")</f>
        <v/>
      </c>
      <c r="B187" s="1" t="n">
        <v>58154117162</v>
      </c>
      <c r="C187" s="1">
        <f>IFERROR(VLOOKUP(B187,MasterSheet!Q:R,2,)," ")</f>
        <v/>
      </c>
      <c r="D187" s="1">
        <f>_xlfn.XLOOKUP(B187,MasterSheet!Q:Q,MasterSheet!P:P)</f>
        <v/>
      </c>
      <c r="E187" s="1">
        <f>IF(LEFT(B187,1)="D","DTDC",IF(ISNUMBER(--LEFT(B187,1)),"Bluedart","Other"))</f>
        <v/>
      </c>
      <c r="F187" s="1">
        <f>TEXT(A187, "dddd")</f>
        <v/>
      </c>
    </row>
    <row r="188">
      <c r="A188" s="2">
        <f>_xlfn.XLOOKUP(B188,MasterSheet!Q:Q,MasterSheet!N:N," ")</f>
        <v/>
      </c>
      <c r="B188" s="1" t="n">
        <v>58154305241</v>
      </c>
      <c r="C188" s="1">
        <f>IFERROR(VLOOKUP(B188,MasterSheet!Q:R,2,)," ")</f>
        <v/>
      </c>
      <c r="D188" s="1">
        <f>_xlfn.XLOOKUP(B188,MasterSheet!Q:Q,MasterSheet!P:P)</f>
        <v/>
      </c>
      <c r="E188" s="1">
        <f>IF(LEFT(B188,1)="D","DTDC",IF(ISNUMBER(--LEFT(B188,1)),"Bluedart","Other"))</f>
        <v/>
      </c>
      <c r="F188" s="1">
        <f>TEXT(A188, "dddd")</f>
        <v/>
      </c>
    </row>
    <row r="189">
      <c r="A189" s="2">
        <f>_xlfn.XLOOKUP(B189,MasterSheet!Q:Q,MasterSheet!N:N," ")</f>
        <v/>
      </c>
      <c r="B189" s="1" t="n">
        <v>58154305451</v>
      </c>
      <c r="C189" s="1">
        <f>IFERROR(VLOOKUP(B189,MasterSheet!Q:R,2,)," ")</f>
        <v/>
      </c>
      <c r="D189" s="1">
        <f>_xlfn.XLOOKUP(B189,MasterSheet!Q:Q,MasterSheet!P:P)</f>
        <v/>
      </c>
      <c r="E189" s="1">
        <f>IF(LEFT(B189,1)="D","DTDC",IF(ISNUMBER(--LEFT(B189,1)),"Bluedart","Other"))</f>
        <v/>
      </c>
      <c r="F189" s="1">
        <f>TEXT(A189, "dddd")</f>
        <v/>
      </c>
    </row>
    <row r="190">
      <c r="A190" s="2">
        <f>_xlfn.XLOOKUP(B190,MasterSheet!Q:Q,MasterSheet!N:N," ")</f>
        <v/>
      </c>
      <c r="B190" s="1" t="n">
        <v>58154305565</v>
      </c>
      <c r="C190" s="1">
        <f>IFERROR(VLOOKUP(B190,MasterSheet!Q:R,2,)," ")</f>
        <v/>
      </c>
      <c r="D190" s="1">
        <f>_xlfn.XLOOKUP(B190,MasterSheet!Q:Q,MasterSheet!P:P)</f>
        <v/>
      </c>
      <c r="E190" s="1">
        <f>IF(LEFT(B190,1)="D","DTDC",IF(ISNUMBER(--LEFT(B190,1)),"Bluedart","Other"))</f>
        <v/>
      </c>
      <c r="F190" s="1">
        <f>TEXT(A190, "dddd")</f>
        <v/>
      </c>
    </row>
    <row r="191">
      <c r="A191" s="2">
        <f>_xlfn.XLOOKUP(B191,MasterSheet!Q:Q,MasterSheet!N:N," ")</f>
        <v/>
      </c>
      <c r="B191" s="1" t="n">
        <v>58154305893</v>
      </c>
      <c r="C191" s="1">
        <f>IFERROR(VLOOKUP(B191,MasterSheet!Q:R,2,)," ")</f>
        <v/>
      </c>
      <c r="D191" s="1">
        <f>_xlfn.XLOOKUP(B191,MasterSheet!Q:Q,MasterSheet!P:P)</f>
        <v/>
      </c>
      <c r="E191" s="1">
        <f>IF(LEFT(B191,1)="D","DTDC",IF(ISNUMBER(--LEFT(B191,1)),"Bluedart","Other"))</f>
        <v/>
      </c>
      <c r="F191" s="1">
        <f>TEXT(A191, "dddd")</f>
        <v/>
      </c>
    </row>
    <row r="192">
      <c r="A192" s="2">
        <f>_xlfn.XLOOKUP(B192,MasterSheet!Q:Q,MasterSheet!N:N," ")</f>
        <v/>
      </c>
      <c r="B192" s="1" t="n">
        <v>58154306114</v>
      </c>
      <c r="C192" s="1">
        <f>IFERROR(VLOOKUP(B192,MasterSheet!Q:R,2,)," ")</f>
        <v/>
      </c>
      <c r="D192" s="1">
        <f>_xlfn.XLOOKUP(B192,MasterSheet!Q:Q,MasterSheet!P:P)</f>
        <v/>
      </c>
      <c r="E192" s="1">
        <f>IF(LEFT(B192,1)="D","DTDC",IF(ISNUMBER(--LEFT(B192,1)),"Bluedart","Other"))</f>
        <v/>
      </c>
      <c r="F192" s="1">
        <f>TEXT(A192, "dddd")</f>
        <v/>
      </c>
    </row>
    <row r="193">
      <c r="A193" s="2">
        <f>_xlfn.XLOOKUP(B193,MasterSheet!Q:Q,MasterSheet!N:N," ")</f>
        <v/>
      </c>
      <c r="B193" s="1" t="n">
        <v>58154306641</v>
      </c>
      <c r="C193" s="1">
        <f>IFERROR(VLOOKUP(B193,MasterSheet!Q:R,2,)," ")</f>
        <v/>
      </c>
      <c r="D193" s="1">
        <f>_xlfn.XLOOKUP(B193,MasterSheet!Q:Q,MasterSheet!P:P)</f>
        <v/>
      </c>
      <c r="E193" s="1">
        <f>IF(LEFT(B193,1)="D","DTDC",IF(ISNUMBER(--LEFT(B193,1)),"Bluedart","Other"))</f>
        <v/>
      </c>
      <c r="F193" s="1">
        <f>TEXT(A193, "dddd")</f>
        <v/>
      </c>
    </row>
    <row r="194">
      <c r="A194" s="2">
        <f>_xlfn.XLOOKUP(B194,MasterSheet!Q:Q,MasterSheet!N:N," ")</f>
        <v/>
      </c>
      <c r="B194" s="1" t="n">
        <v>58154306766</v>
      </c>
      <c r="C194" s="1">
        <f>IFERROR(VLOOKUP(B194,MasterSheet!Q:R,2,)," ")</f>
        <v/>
      </c>
      <c r="D194" s="1">
        <f>_xlfn.XLOOKUP(B194,MasterSheet!Q:Q,MasterSheet!P:P)</f>
        <v/>
      </c>
      <c r="E194" s="1">
        <f>IF(LEFT(B194,1)="D","DTDC",IF(ISNUMBER(--LEFT(B194,1)),"Bluedart","Other"))</f>
        <v/>
      </c>
      <c r="F194" s="1">
        <f>TEXT(A194, "dddd")</f>
        <v/>
      </c>
    </row>
    <row r="195">
      <c r="A195" s="2">
        <f>_xlfn.XLOOKUP(B195,MasterSheet!Q:Q,MasterSheet!N:N," ")</f>
        <v/>
      </c>
      <c r="B195" s="1" t="n">
        <v>58154307046</v>
      </c>
      <c r="C195" s="1">
        <f>IFERROR(VLOOKUP(B195,MasterSheet!Q:R,2,)," ")</f>
        <v/>
      </c>
      <c r="D195" s="1">
        <f>_xlfn.XLOOKUP(B195,MasterSheet!Q:Q,MasterSheet!P:P)</f>
        <v/>
      </c>
      <c r="E195" s="1">
        <f>IF(LEFT(B195,1)="D","DTDC",IF(ISNUMBER(--LEFT(B195,1)),"Bluedart","Other"))</f>
        <v/>
      </c>
      <c r="F195" s="1">
        <f>TEXT(A195, "dddd")</f>
        <v/>
      </c>
    </row>
    <row r="196">
      <c r="A196" s="2">
        <f>_xlfn.XLOOKUP(B196,MasterSheet!Q:Q,MasterSheet!N:N," ")</f>
        <v/>
      </c>
      <c r="B196" s="1" t="n">
        <v>58154307190</v>
      </c>
      <c r="C196" s="1">
        <f>IFERROR(VLOOKUP(B196,MasterSheet!Q:R,2,)," ")</f>
        <v/>
      </c>
      <c r="D196" s="1">
        <f>_xlfn.XLOOKUP(B196,MasterSheet!Q:Q,MasterSheet!P:P)</f>
        <v/>
      </c>
      <c r="E196" s="1">
        <f>IF(LEFT(B196,1)="D","DTDC",IF(ISNUMBER(--LEFT(B196,1)),"Bluedart","Other"))</f>
        <v/>
      </c>
      <c r="F196" s="1">
        <f>TEXT(A196, "dddd")</f>
        <v/>
      </c>
    </row>
    <row r="197">
      <c r="A197" s="2">
        <f>_xlfn.XLOOKUP(B197,MasterSheet!Q:Q,MasterSheet!N:N," ")</f>
        <v/>
      </c>
      <c r="B197" s="1" t="n">
        <v>58154307422</v>
      </c>
      <c r="C197" s="1">
        <f>IFERROR(VLOOKUP(B197,MasterSheet!Q:R,2,)," ")</f>
        <v/>
      </c>
      <c r="D197" s="1">
        <f>_xlfn.XLOOKUP(B197,MasterSheet!Q:Q,MasterSheet!P:P)</f>
        <v/>
      </c>
      <c r="E197" s="1">
        <f>IF(LEFT(B197,1)="D","DTDC",IF(ISNUMBER(--LEFT(B197,1)),"Bluedart","Other"))</f>
        <v/>
      </c>
      <c r="F197" s="1">
        <f>TEXT(A197, "dddd")</f>
        <v/>
      </c>
    </row>
    <row r="198">
      <c r="A198" s="2">
        <f>_xlfn.XLOOKUP(B198,MasterSheet!Q:Q,MasterSheet!N:N," ")</f>
        <v/>
      </c>
      <c r="B198" s="1" t="n">
        <v>58154307621</v>
      </c>
      <c r="C198" s="1">
        <f>IFERROR(VLOOKUP(B198,MasterSheet!Q:R,2,)," ")</f>
        <v/>
      </c>
      <c r="D198" s="1">
        <f>_xlfn.XLOOKUP(B198,MasterSheet!Q:Q,MasterSheet!P:P)</f>
        <v/>
      </c>
      <c r="E198" s="1">
        <f>IF(LEFT(B198,1)="D","DTDC",IF(ISNUMBER(--LEFT(B198,1)),"Bluedart","Other"))</f>
        <v/>
      </c>
      <c r="F198" s="1">
        <f>TEXT(A198, "dddd")</f>
        <v/>
      </c>
    </row>
    <row r="199">
      <c r="A199" s="2">
        <f>_xlfn.XLOOKUP(B199,MasterSheet!Q:Q,MasterSheet!N:N," ")</f>
        <v/>
      </c>
      <c r="B199" s="1" t="n">
        <v>58154307783</v>
      </c>
      <c r="C199" s="1">
        <f>IFERROR(VLOOKUP(B199,MasterSheet!Q:R,2,)," ")</f>
        <v/>
      </c>
      <c r="D199" s="1">
        <f>_xlfn.XLOOKUP(B199,MasterSheet!Q:Q,MasterSheet!P:P)</f>
        <v/>
      </c>
      <c r="E199" s="1">
        <f>IF(LEFT(B199,1)="D","DTDC",IF(ISNUMBER(--LEFT(B199,1)),"Bluedart","Other"))</f>
        <v/>
      </c>
      <c r="F199" s="1">
        <f>TEXT(A199, "dddd")</f>
        <v/>
      </c>
    </row>
    <row r="200">
      <c r="A200" s="2">
        <f>_xlfn.XLOOKUP(B200,MasterSheet!Q:Q,MasterSheet!N:N," ")</f>
        <v/>
      </c>
      <c r="B200" s="1" t="n">
        <v>58154308424</v>
      </c>
      <c r="C200" s="1">
        <f>IFERROR(VLOOKUP(B200,MasterSheet!Q:R,2,)," ")</f>
        <v/>
      </c>
      <c r="D200" s="1">
        <f>_xlfn.XLOOKUP(B200,MasterSheet!Q:Q,MasterSheet!P:P)</f>
        <v/>
      </c>
      <c r="E200" s="1">
        <f>IF(LEFT(B200,1)="D","DTDC",IF(ISNUMBER(--LEFT(B200,1)),"Bluedart","Other"))</f>
        <v/>
      </c>
      <c r="F200" s="1">
        <f>TEXT(A200, "dddd")</f>
        <v/>
      </c>
    </row>
    <row r="201">
      <c r="A201" s="2">
        <f>_xlfn.XLOOKUP(B201,MasterSheet!Q:Q,MasterSheet!N:N," ")</f>
        <v/>
      </c>
      <c r="B201" s="1" t="n">
        <v>58154309220</v>
      </c>
      <c r="C201" s="1">
        <f>IFERROR(VLOOKUP(B201,MasterSheet!Q:R,2,)," ")</f>
        <v/>
      </c>
      <c r="D201" s="1">
        <f>_xlfn.XLOOKUP(B201,MasterSheet!Q:Q,MasterSheet!P:P)</f>
        <v/>
      </c>
      <c r="E201" s="1">
        <f>IF(LEFT(B201,1)="D","DTDC",IF(ISNUMBER(--LEFT(B201,1)),"Bluedart","Other"))</f>
        <v/>
      </c>
      <c r="F201" s="1">
        <f>TEXT(A201, "dddd")</f>
        <v/>
      </c>
    </row>
    <row r="202">
      <c r="A202" s="2">
        <f>_xlfn.XLOOKUP(B202,MasterSheet!Q:Q,MasterSheet!N:N," ")</f>
        <v/>
      </c>
      <c r="B202" s="1" t="n">
        <v>58154309356</v>
      </c>
      <c r="C202" s="1">
        <f>IFERROR(VLOOKUP(B202,MasterSheet!Q:R,2,)," ")</f>
        <v/>
      </c>
      <c r="D202" s="1">
        <f>_xlfn.XLOOKUP(B202,MasterSheet!Q:Q,MasterSheet!P:P)</f>
        <v/>
      </c>
      <c r="E202" s="1">
        <f>IF(LEFT(B202,1)="D","DTDC",IF(ISNUMBER(--LEFT(B202,1)),"Bluedart","Other"))</f>
        <v/>
      </c>
      <c r="F202" s="1">
        <f>TEXT(A202, "dddd")</f>
        <v/>
      </c>
    </row>
    <row r="203">
      <c r="A203" s="2">
        <f>_xlfn.XLOOKUP(B203,MasterSheet!Q:Q,MasterSheet!N:N," ")</f>
        <v/>
      </c>
      <c r="B203" s="1" t="n">
        <v>58154309533</v>
      </c>
      <c r="C203" s="1">
        <f>IFERROR(VLOOKUP(B203,MasterSheet!Q:R,2,)," ")</f>
        <v/>
      </c>
      <c r="D203" s="1">
        <f>_xlfn.XLOOKUP(B203,MasterSheet!Q:Q,MasterSheet!P:P)</f>
        <v/>
      </c>
      <c r="E203" s="1">
        <f>IF(LEFT(B203,1)="D","DTDC",IF(ISNUMBER(--LEFT(B203,1)),"Bluedart","Other"))</f>
        <v/>
      </c>
      <c r="F203" s="1">
        <f>TEXT(A203, "dddd")</f>
        <v/>
      </c>
    </row>
    <row r="204">
      <c r="A204" s="2">
        <f>_xlfn.XLOOKUP(B204,MasterSheet!Q:Q,MasterSheet!N:N," ")</f>
        <v/>
      </c>
      <c r="B204" s="1" t="n">
        <v>58154309883</v>
      </c>
      <c r="C204" s="1">
        <f>IFERROR(VLOOKUP(B204,MasterSheet!Q:R,2,)," ")</f>
        <v/>
      </c>
      <c r="D204" s="1">
        <f>_xlfn.XLOOKUP(B204,MasterSheet!Q:Q,MasterSheet!P:P)</f>
        <v/>
      </c>
      <c r="E204" s="1">
        <f>IF(LEFT(B204,1)="D","DTDC",IF(ISNUMBER(--LEFT(B204,1)),"Bluedart","Other"))</f>
        <v/>
      </c>
      <c r="F204" s="1">
        <f>TEXT(A204, "dddd")</f>
        <v/>
      </c>
    </row>
    <row r="205">
      <c r="A205" s="2">
        <f>_xlfn.XLOOKUP(B205,MasterSheet!Q:Q,MasterSheet!N:N," ")</f>
        <v/>
      </c>
      <c r="B205" s="1" t="n">
        <v>58154310270</v>
      </c>
      <c r="C205" s="1">
        <f>IFERROR(VLOOKUP(B205,MasterSheet!Q:R,2,)," ")</f>
        <v/>
      </c>
      <c r="D205" s="1">
        <f>_xlfn.XLOOKUP(B205,MasterSheet!Q:Q,MasterSheet!P:P)</f>
        <v/>
      </c>
      <c r="E205" s="1">
        <f>IF(LEFT(B205,1)="D","DTDC",IF(ISNUMBER(--LEFT(B205,1)),"Bluedart","Other"))</f>
        <v/>
      </c>
      <c r="F205" s="1">
        <f>TEXT(A205, "dddd")</f>
        <v/>
      </c>
    </row>
    <row r="206">
      <c r="A206" s="2">
        <f>_xlfn.XLOOKUP(B206,MasterSheet!Q:Q,MasterSheet!N:N," ")</f>
        <v/>
      </c>
      <c r="B206" s="1" t="n">
        <v>58154351205</v>
      </c>
      <c r="C206" s="1">
        <f>IFERROR(VLOOKUP(B206,MasterSheet!Q:R,2,)," ")</f>
        <v/>
      </c>
      <c r="D206" s="1">
        <f>_xlfn.XLOOKUP(B206,MasterSheet!Q:Q,MasterSheet!P:P)</f>
        <v/>
      </c>
      <c r="E206" s="1">
        <f>IF(LEFT(B206,1)="D","DTDC",IF(ISNUMBER(--LEFT(B206,1)),"Bluedart","Other"))</f>
        <v/>
      </c>
      <c r="F206" s="1">
        <f>TEXT(A206, "dddd")</f>
        <v/>
      </c>
    </row>
    <row r="207">
      <c r="A207" s="2">
        <f>_xlfn.XLOOKUP(B207,MasterSheet!Q:Q,MasterSheet!N:N," ")</f>
        <v/>
      </c>
      <c r="B207" s="1" t="n">
        <v>58154515156</v>
      </c>
      <c r="C207" s="1">
        <f>IFERROR(VLOOKUP(B207,MasterSheet!Q:R,2,)," ")</f>
        <v/>
      </c>
      <c r="D207" s="1">
        <f>_xlfn.XLOOKUP(B207,MasterSheet!Q:Q,MasterSheet!P:P)</f>
        <v/>
      </c>
      <c r="E207" s="1">
        <f>IF(LEFT(B207,1)="D","DTDC",IF(ISNUMBER(--LEFT(B207,1)),"Bluedart","Other"))</f>
        <v/>
      </c>
      <c r="F207" s="1">
        <f>TEXT(A207, "dddd")</f>
        <v/>
      </c>
    </row>
    <row r="208">
      <c r="A208" s="2">
        <f>_xlfn.XLOOKUP(B208,MasterSheet!Q:Q,MasterSheet!N:N," ")</f>
        <v/>
      </c>
      <c r="B208" s="1" t="n">
        <v>58154515366</v>
      </c>
      <c r="C208" s="1">
        <f>IFERROR(VLOOKUP(B208,MasterSheet!Q:R,2,)," ")</f>
        <v/>
      </c>
      <c r="D208" s="1">
        <f>_xlfn.XLOOKUP(B208,MasterSheet!Q:Q,MasterSheet!P:P)</f>
        <v/>
      </c>
      <c r="E208" s="1">
        <f>IF(LEFT(B208,1)="D","DTDC",IF(ISNUMBER(--LEFT(B208,1)),"Bluedart","Other"))</f>
        <v/>
      </c>
      <c r="F208" s="1">
        <f>TEXT(A208, "dddd")</f>
        <v/>
      </c>
    </row>
    <row r="209">
      <c r="A209" s="2">
        <f>_xlfn.XLOOKUP(B209,MasterSheet!Q:Q,MasterSheet!N:N," ")</f>
        <v/>
      </c>
      <c r="B209" s="1" t="n">
        <v>58154515554</v>
      </c>
      <c r="C209" s="1">
        <f>IFERROR(VLOOKUP(B209,MasterSheet!Q:R,2,)," ")</f>
        <v/>
      </c>
      <c r="D209" s="1">
        <f>_xlfn.XLOOKUP(B209,MasterSheet!Q:Q,MasterSheet!P:P)</f>
        <v/>
      </c>
      <c r="E209" s="1">
        <f>IF(LEFT(B209,1)="D","DTDC",IF(ISNUMBER(--LEFT(B209,1)),"Bluedart","Other"))</f>
        <v/>
      </c>
      <c r="F209" s="1">
        <f>TEXT(A209, "dddd")</f>
        <v/>
      </c>
    </row>
    <row r="210">
      <c r="A210" s="2">
        <f>_xlfn.XLOOKUP(B210,MasterSheet!Q:Q,MasterSheet!N:N," ")</f>
        <v/>
      </c>
      <c r="B210" s="1" t="n">
        <v>58154515775</v>
      </c>
      <c r="C210" s="1">
        <f>IFERROR(VLOOKUP(B210,MasterSheet!Q:R,2,)," ")</f>
        <v/>
      </c>
      <c r="D210" s="1">
        <f>_xlfn.XLOOKUP(B210,MasterSheet!Q:Q,MasterSheet!P:P)</f>
        <v/>
      </c>
      <c r="E210" s="1">
        <f>IF(LEFT(B210,1)="D","DTDC",IF(ISNUMBER(--LEFT(B210,1)),"Bluedart","Other"))</f>
        <v/>
      </c>
      <c r="F210" s="1">
        <f>TEXT(A210, "dddd")</f>
        <v/>
      </c>
    </row>
    <row r="211">
      <c r="A211" s="2">
        <f>_xlfn.XLOOKUP(B211,MasterSheet!Q:Q,MasterSheet!N:N," ")</f>
        <v/>
      </c>
      <c r="B211" s="1" t="n">
        <v>58154515952</v>
      </c>
      <c r="C211" s="1">
        <f>IFERROR(VLOOKUP(B211,MasterSheet!Q:R,2,)," ")</f>
        <v/>
      </c>
      <c r="D211" s="1">
        <f>_xlfn.XLOOKUP(B211,MasterSheet!Q:Q,MasterSheet!P:P)</f>
        <v/>
      </c>
      <c r="E211" s="1">
        <f>IF(LEFT(B211,1)="D","DTDC",IF(ISNUMBER(--LEFT(B211,1)),"Bluedart","Other"))</f>
        <v/>
      </c>
      <c r="F211" s="1">
        <f>TEXT(A211, "dddd")</f>
        <v/>
      </c>
    </row>
    <row r="212">
      <c r="A212" s="2">
        <f>_xlfn.XLOOKUP(B212,MasterSheet!Q:Q,MasterSheet!N:N," ")</f>
        <v/>
      </c>
      <c r="B212" s="1" t="n">
        <v>58154517212</v>
      </c>
      <c r="C212" s="1">
        <f>IFERROR(VLOOKUP(B212,MasterSheet!Q:R,2,)," ")</f>
        <v/>
      </c>
      <c r="D212" s="1">
        <f>_xlfn.XLOOKUP(B212,MasterSheet!Q:Q,MasterSheet!P:P)</f>
        <v/>
      </c>
      <c r="E212" s="1">
        <f>IF(LEFT(B212,1)="D","DTDC",IF(ISNUMBER(--LEFT(B212,1)),"Bluedart","Other"))</f>
        <v/>
      </c>
      <c r="F212" s="1">
        <f>TEXT(A212, "dddd")</f>
        <v/>
      </c>
    </row>
    <row r="213">
      <c r="A213" s="2">
        <f>_xlfn.XLOOKUP(B213,MasterSheet!Q:Q,MasterSheet!N:N," ")</f>
        <v/>
      </c>
      <c r="B213" s="1" t="n">
        <v>58154518030</v>
      </c>
      <c r="C213" s="1">
        <f>IFERROR(VLOOKUP(B213,MasterSheet!Q:R,2,)," ")</f>
        <v/>
      </c>
      <c r="D213" s="1">
        <f>_xlfn.XLOOKUP(B213,MasterSheet!Q:Q,MasterSheet!P:P)</f>
        <v/>
      </c>
      <c r="E213" s="1">
        <f>IF(LEFT(B213,1)="D","DTDC",IF(ISNUMBER(--LEFT(B213,1)),"Bluedart","Other"))</f>
        <v/>
      </c>
      <c r="F213" s="1">
        <f>TEXT(A213, "dddd")</f>
        <v/>
      </c>
    </row>
    <row r="214">
      <c r="A214" s="2">
        <f>_xlfn.XLOOKUP(B214,MasterSheet!Q:Q,MasterSheet!N:N," ")</f>
        <v/>
      </c>
      <c r="B214" s="1" t="n">
        <v>58154518203</v>
      </c>
      <c r="C214" s="1">
        <f>IFERROR(VLOOKUP(B214,MasterSheet!Q:R,2,)," ")</f>
        <v/>
      </c>
      <c r="D214" s="1">
        <f>_xlfn.XLOOKUP(B214,MasterSheet!Q:Q,MasterSheet!P:P)</f>
        <v/>
      </c>
      <c r="E214" s="1">
        <f>IF(LEFT(B214,1)="D","DTDC",IF(ISNUMBER(--LEFT(B214,1)),"Bluedart","Other"))</f>
        <v/>
      </c>
      <c r="F214" s="1">
        <f>TEXT(A214, "dddd")</f>
        <v/>
      </c>
    </row>
    <row r="215">
      <c r="A215" s="2">
        <f>_xlfn.XLOOKUP(B215,MasterSheet!Q:Q,MasterSheet!N:N," ")</f>
        <v/>
      </c>
      <c r="B215" s="1" t="n">
        <v>58154518310</v>
      </c>
      <c r="C215" s="1">
        <f>IFERROR(VLOOKUP(B215,MasterSheet!Q:R,2,)," ")</f>
        <v/>
      </c>
      <c r="D215" s="1">
        <f>_xlfn.XLOOKUP(B215,MasterSheet!Q:Q,MasterSheet!P:P)</f>
        <v/>
      </c>
      <c r="E215" s="1">
        <f>IF(LEFT(B215,1)="D","DTDC",IF(ISNUMBER(--LEFT(B215,1)),"Bluedart","Other"))</f>
        <v/>
      </c>
      <c r="F215" s="1">
        <f>TEXT(A215, "dddd")</f>
        <v/>
      </c>
    </row>
    <row r="216">
      <c r="A216" s="2">
        <f>_xlfn.XLOOKUP(B216,MasterSheet!Q:Q,MasterSheet!N:N," ")</f>
        <v/>
      </c>
      <c r="B216" s="1" t="n">
        <v>58154518704</v>
      </c>
      <c r="C216" s="1">
        <f>IFERROR(VLOOKUP(B216,MasterSheet!Q:R,2,)," ")</f>
        <v/>
      </c>
      <c r="D216" s="1">
        <f>_xlfn.XLOOKUP(B216,MasterSheet!Q:Q,MasterSheet!P:P)</f>
        <v/>
      </c>
      <c r="E216" s="1">
        <f>IF(LEFT(B216,1)="D","DTDC",IF(ISNUMBER(--LEFT(B216,1)),"Bluedart","Other"))</f>
        <v/>
      </c>
      <c r="F216" s="1">
        <f>TEXT(A216, "dddd")</f>
        <v/>
      </c>
    </row>
    <row r="217">
      <c r="A217" s="2">
        <f>_xlfn.XLOOKUP(B217,MasterSheet!Q:Q,MasterSheet!N:N," ")</f>
        <v/>
      </c>
      <c r="B217" s="1" t="n">
        <v>58154518892</v>
      </c>
      <c r="C217" s="1">
        <f>IFERROR(VLOOKUP(B217,MasterSheet!Q:R,2,)," ")</f>
        <v/>
      </c>
      <c r="D217" s="1">
        <f>_xlfn.XLOOKUP(B217,MasterSheet!Q:Q,MasterSheet!P:P)</f>
        <v/>
      </c>
      <c r="E217" s="1">
        <f>IF(LEFT(B217,1)="D","DTDC",IF(ISNUMBER(--LEFT(B217,1)),"Bluedart","Other"))</f>
        <v/>
      </c>
      <c r="F217" s="1">
        <f>TEXT(A217, "dddd")</f>
        <v/>
      </c>
    </row>
    <row r="218">
      <c r="A218" s="2">
        <f>_xlfn.XLOOKUP(B218,MasterSheet!Q:Q,MasterSheet!N:N," ")</f>
        <v/>
      </c>
      <c r="B218" s="1" t="n">
        <v>58154519253</v>
      </c>
      <c r="C218" s="1">
        <f>IFERROR(VLOOKUP(B218,MasterSheet!Q:R,2,)," ")</f>
        <v/>
      </c>
      <c r="D218" s="1">
        <f>_xlfn.XLOOKUP(B218,MasterSheet!Q:Q,MasterSheet!P:P)</f>
        <v/>
      </c>
      <c r="E218" s="1">
        <f>IF(LEFT(B218,1)="D","DTDC",IF(ISNUMBER(--LEFT(B218,1)),"Bluedart","Other"))</f>
        <v/>
      </c>
      <c r="F218" s="1">
        <f>TEXT(A218, "dddd")</f>
        <v/>
      </c>
    </row>
    <row r="219">
      <c r="A219" s="2">
        <f>_xlfn.XLOOKUP(B219,MasterSheet!Q:Q,MasterSheet!N:N," ")</f>
        <v/>
      </c>
      <c r="B219" s="1" t="n">
        <v>58154519640</v>
      </c>
      <c r="C219" s="1">
        <f>IFERROR(VLOOKUP(B219,MasterSheet!Q:R,2,)," ")</f>
        <v/>
      </c>
      <c r="D219" s="1">
        <f>_xlfn.XLOOKUP(B219,MasterSheet!Q:Q,MasterSheet!P:P)</f>
        <v/>
      </c>
      <c r="E219" s="1">
        <f>IF(LEFT(B219,1)="D","DTDC",IF(ISNUMBER(--LEFT(B219,1)),"Bluedart","Other"))</f>
        <v/>
      </c>
      <c r="F219" s="1">
        <f>TEXT(A219, "dddd")</f>
        <v/>
      </c>
    </row>
    <row r="220">
      <c r="A220" s="2">
        <f>_xlfn.XLOOKUP(B220,MasterSheet!Q:Q,MasterSheet!N:N," ")</f>
        <v/>
      </c>
      <c r="B220" s="1" t="n">
        <v>58154519743</v>
      </c>
      <c r="C220" s="1">
        <f>IFERROR(VLOOKUP(B220,MasterSheet!Q:R,2,)," ")</f>
        <v/>
      </c>
      <c r="D220" s="1">
        <f>_xlfn.XLOOKUP(B220,MasterSheet!Q:Q,MasterSheet!P:P)</f>
        <v/>
      </c>
      <c r="E220" s="1">
        <f>IF(LEFT(B220,1)="D","DTDC",IF(ISNUMBER(--LEFT(B220,1)),"Bluedart","Other"))</f>
        <v/>
      </c>
      <c r="F220" s="1">
        <f>TEXT(A220, "dddd")</f>
        <v/>
      </c>
    </row>
    <row r="221">
      <c r="A221" s="2">
        <f>_xlfn.XLOOKUP(B221,MasterSheet!Q:Q,MasterSheet!N:N," ")</f>
        <v/>
      </c>
      <c r="B221" s="1" t="n">
        <v>58154521795</v>
      </c>
      <c r="C221" s="1">
        <f>IFERROR(VLOOKUP(B221,MasterSheet!Q:R,2,)," ")</f>
        <v/>
      </c>
      <c r="D221" s="1">
        <f>_xlfn.XLOOKUP(B221,MasterSheet!Q:Q,MasterSheet!P:P)</f>
        <v/>
      </c>
      <c r="E221" s="1">
        <f>IF(LEFT(B221,1)="D","DTDC",IF(ISNUMBER(--LEFT(B221,1)),"Bluedart","Other"))</f>
        <v/>
      </c>
      <c r="F221" s="1">
        <f>TEXT(A221, "dddd")</f>
        <v/>
      </c>
    </row>
    <row r="222">
      <c r="A222" s="2">
        <f>_xlfn.XLOOKUP(B222,MasterSheet!Q:Q,MasterSheet!N:N," ")</f>
        <v/>
      </c>
      <c r="B222" s="1" t="n">
        <v>58154522090</v>
      </c>
      <c r="C222" s="1">
        <f>IFERROR(VLOOKUP(B222,MasterSheet!Q:R,2,)," ")</f>
        <v/>
      </c>
      <c r="D222" s="1">
        <f>_xlfn.XLOOKUP(B222,MasterSheet!Q:Q,MasterSheet!P:P)</f>
        <v/>
      </c>
      <c r="E222" s="1">
        <f>IF(LEFT(B222,1)="D","DTDC",IF(ISNUMBER(--LEFT(B222,1)),"Bluedart","Other"))</f>
        <v/>
      </c>
      <c r="F222" s="1">
        <f>TEXT(A222, "dddd")</f>
        <v/>
      </c>
    </row>
    <row r="223">
      <c r="A223" s="2">
        <f>_xlfn.XLOOKUP(B223,MasterSheet!Q:Q,MasterSheet!N:N," ")</f>
        <v/>
      </c>
      <c r="B223" s="1" t="n">
        <v>58154523350</v>
      </c>
      <c r="C223" s="1">
        <f>IFERROR(VLOOKUP(B223,MasterSheet!Q:R,2,)," ")</f>
        <v/>
      </c>
      <c r="D223" s="1">
        <f>_xlfn.XLOOKUP(B223,MasterSheet!Q:Q,MasterSheet!P:P)</f>
        <v/>
      </c>
      <c r="E223" s="1">
        <f>IF(LEFT(B223,1)="D","DTDC",IF(ISNUMBER(--LEFT(B223,1)),"Bluedart","Other"))</f>
        <v/>
      </c>
      <c r="F223" s="1">
        <f>TEXT(A223, "dddd")</f>
        <v/>
      </c>
    </row>
    <row r="224">
      <c r="A224" s="2">
        <f>_xlfn.XLOOKUP(B224,MasterSheet!Q:Q,MasterSheet!N:N," ")</f>
        <v/>
      </c>
      <c r="B224" s="1" t="n">
        <v>58154567973</v>
      </c>
      <c r="C224" s="1">
        <f>IFERROR(VLOOKUP(B224,MasterSheet!Q:R,2,)," ")</f>
        <v/>
      </c>
      <c r="D224" s="1">
        <f>_xlfn.XLOOKUP(B224,MasterSheet!Q:Q,MasterSheet!P:P)</f>
        <v/>
      </c>
      <c r="E224" s="1">
        <f>IF(LEFT(B224,1)="D","DTDC",IF(ISNUMBER(--LEFT(B224,1)),"Bluedart","Other"))</f>
        <v/>
      </c>
      <c r="F224" s="1">
        <f>TEXT(A224, "dddd")</f>
        <v/>
      </c>
    </row>
    <row r="225">
      <c r="A225" s="2">
        <f>_xlfn.XLOOKUP(B225,MasterSheet!Q:Q,MasterSheet!N:N," ")</f>
        <v/>
      </c>
      <c r="B225" s="1" t="n">
        <v>58154568194</v>
      </c>
      <c r="C225" s="1">
        <f>IFERROR(VLOOKUP(B225,MasterSheet!Q:R,2,)," ")</f>
        <v/>
      </c>
      <c r="D225" s="1">
        <f>_xlfn.XLOOKUP(B225,MasterSheet!Q:Q,MasterSheet!P:P)</f>
        <v/>
      </c>
      <c r="E225" s="1">
        <f>IF(LEFT(B225,1)="D","DTDC",IF(ISNUMBER(--LEFT(B225,1)),"Bluedart","Other"))</f>
        <v/>
      </c>
      <c r="F225" s="1">
        <f>TEXT(A225, "dddd")</f>
        <v/>
      </c>
    </row>
    <row r="226">
      <c r="A226" s="2">
        <f>_xlfn.XLOOKUP(B226,MasterSheet!Q:Q,MasterSheet!N:N," ")</f>
        <v/>
      </c>
      <c r="B226" s="1" t="n">
        <v>58154568275</v>
      </c>
      <c r="C226" s="1">
        <f>IFERROR(VLOOKUP(B226,MasterSheet!Q:R,2,)," ")</f>
        <v/>
      </c>
      <c r="D226" s="1">
        <f>_xlfn.XLOOKUP(B226,MasterSheet!Q:Q,MasterSheet!P:P)</f>
        <v/>
      </c>
      <c r="E226" s="1">
        <f>IF(LEFT(B226,1)="D","DTDC",IF(ISNUMBER(--LEFT(B226,1)),"Bluedart","Other"))</f>
        <v/>
      </c>
      <c r="F226" s="1">
        <f>TEXT(A226, "dddd")</f>
        <v/>
      </c>
    </row>
    <row r="227">
      <c r="A227" s="2">
        <f>_xlfn.XLOOKUP(B227,MasterSheet!Q:Q,MasterSheet!N:N," ")</f>
        <v/>
      </c>
      <c r="B227" s="1" t="n">
        <v>58154568846</v>
      </c>
      <c r="C227" s="1">
        <f>IFERROR(VLOOKUP(B227,MasterSheet!Q:R,2,)," ")</f>
        <v/>
      </c>
      <c r="D227" s="1">
        <f>_xlfn.XLOOKUP(B227,MasterSheet!Q:Q,MasterSheet!P:P)</f>
        <v/>
      </c>
      <c r="E227" s="1">
        <f>IF(LEFT(B227,1)="D","DTDC",IF(ISNUMBER(--LEFT(B227,1)),"Bluedart","Other"))</f>
        <v/>
      </c>
      <c r="F227" s="1">
        <f>TEXT(A227, "dddd")</f>
        <v/>
      </c>
    </row>
    <row r="228">
      <c r="A228" s="2">
        <f>_xlfn.XLOOKUP(B228,MasterSheet!Q:Q,MasterSheet!N:N," ")</f>
        <v/>
      </c>
      <c r="B228" s="1" t="n">
        <v>58154568953</v>
      </c>
      <c r="C228" s="1">
        <f>IFERROR(VLOOKUP(B228,MasterSheet!Q:R,2,)," ")</f>
        <v/>
      </c>
      <c r="D228" s="1">
        <f>_xlfn.XLOOKUP(B228,MasterSheet!Q:Q,MasterSheet!P:P)</f>
        <v/>
      </c>
      <c r="E228" s="1">
        <f>IF(LEFT(B228,1)="D","DTDC",IF(ISNUMBER(--LEFT(B228,1)),"Bluedart","Other"))</f>
        <v/>
      </c>
      <c r="F228" s="1">
        <f>TEXT(A228, "dddd")</f>
        <v/>
      </c>
    </row>
    <row r="229">
      <c r="A229" s="2">
        <f>_xlfn.XLOOKUP(B229,MasterSheet!Q:Q,MasterSheet!N:N," ")</f>
        <v/>
      </c>
      <c r="B229" s="1" t="n">
        <v>58154569045</v>
      </c>
      <c r="C229" s="1">
        <f>IFERROR(VLOOKUP(B229,MasterSheet!Q:R,2,)," ")</f>
        <v/>
      </c>
      <c r="D229" s="1">
        <f>_xlfn.XLOOKUP(B229,MasterSheet!Q:Q,MasterSheet!P:P)</f>
        <v/>
      </c>
      <c r="E229" s="1">
        <f>IF(LEFT(B229,1)="D","DTDC",IF(ISNUMBER(--LEFT(B229,1)),"Bluedart","Other"))</f>
        <v/>
      </c>
      <c r="F229" s="1">
        <f>TEXT(A229, "dddd")</f>
        <v/>
      </c>
    </row>
    <row r="230">
      <c r="A230" s="2">
        <f>_xlfn.XLOOKUP(B230,MasterSheet!Q:Q,MasterSheet!N:N," ")</f>
        <v/>
      </c>
      <c r="B230" s="1" t="n">
        <v>58154569104</v>
      </c>
      <c r="C230" s="1">
        <f>IFERROR(VLOOKUP(B230,MasterSheet!Q:R,2,)," ")</f>
        <v/>
      </c>
      <c r="D230" s="1">
        <f>_xlfn.XLOOKUP(B230,MasterSheet!Q:Q,MasterSheet!P:P)</f>
        <v/>
      </c>
      <c r="E230" s="1">
        <f>IF(LEFT(B230,1)="D","DTDC",IF(ISNUMBER(--LEFT(B230,1)),"Bluedart","Other"))</f>
        <v/>
      </c>
      <c r="F230" s="1">
        <f>TEXT(A230, "dddd")</f>
        <v/>
      </c>
    </row>
    <row r="231">
      <c r="A231" s="2">
        <f>_xlfn.XLOOKUP(B231,MasterSheet!Q:Q,MasterSheet!N:N," ")</f>
        <v/>
      </c>
      <c r="B231" s="1" t="n">
        <v>58154593442</v>
      </c>
      <c r="C231" s="1">
        <f>IFERROR(VLOOKUP(B231,MasterSheet!Q:R,2,)," ")</f>
        <v/>
      </c>
      <c r="D231" s="1">
        <f>_xlfn.XLOOKUP(B231,MasterSheet!Q:Q,MasterSheet!P:P)</f>
        <v/>
      </c>
      <c r="E231" s="1">
        <f>IF(LEFT(B231,1)="D","DTDC",IF(ISNUMBER(--LEFT(B231,1)),"Bluedart","Other"))</f>
        <v/>
      </c>
      <c r="F231" s="1">
        <f>TEXT(A231, "dddd")</f>
        <v/>
      </c>
    </row>
    <row r="232">
      <c r="A232" s="2">
        <f>_xlfn.XLOOKUP(B232,MasterSheet!Q:Q,MasterSheet!N:N," ")</f>
        <v/>
      </c>
      <c r="B232" s="1" t="n">
        <v>58154594131</v>
      </c>
      <c r="C232" s="1">
        <f>IFERROR(VLOOKUP(B232,MasterSheet!Q:R,2,)," ")</f>
        <v/>
      </c>
      <c r="D232" s="1">
        <f>_xlfn.XLOOKUP(B232,MasterSheet!Q:Q,MasterSheet!P:P)</f>
        <v/>
      </c>
      <c r="E232" s="1">
        <f>IF(LEFT(B232,1)="D","DTDC",IF(ISNUMBER(--LEFT(B232,1)),"Bluedart","Other"))</f>
        <v/>
      </c>
      <c r="F232" s="1">
        <f>TEXT(A232, "dddd")</f>
        <v/>
      </c>
    </row>
    <row r="233">
      <c r="A233" s="2">
        <f>_xlfn.XLOOKUP(B233,MasterSheet!Q:Q,MasterSheet!N:N," ")</f>
        <v/>
      </c>
      <c r="B233" s="1" t="n">
        <v>58154746893</v>
      </c>
      <c r="C233" s="1">
        <f>IFERROR(VLOOKUP(B233,MasterSheet!Q:R,2,)," ")</f>
        <v/>
      </c>
      <c r="D233" s="1">
        <f>_xlfn.XLOOKUP(B233,MasterSheet!Q:Q,MasterSheet!P:P)</f>
        <v/>
      </c>
      <c r="E233" s="1">
        <f>IF(LEFT(B233,1)="D","DTDC",IF(ISNUMBER(--LEFT(B233,1)),"Bluedart","Other"))</f>
        <v/>
      </c>
      <c r="F233" s="1">
        <f>TEXT(A233, "dddd")</f>
        <v/>
      </c>
    </row>
    <row r="234">
      <c r="A234" s="2">
        <f>_xlfn.XLOOKUP(B234,MasterSheet!Q:Q,MasterSheet!N:N," ")</f>
        <v/>
      </c>
      <c r="B234" s="1" t="n">
        <v>58154747405</v>
      </c>
      <c r="C234" s="1">
        <f>IFERROR(VLOOKUP(B234,MasterSheet!Q:R,2,)," ")</f>
        <v/>
      </c>
      <c r="D234" s="1">
        <f>_xlfn.XLOOKUP(B234,MasterSheet!Q:Q,MasterSheet!P:P)</f>
        <v/>
      </c>
      <c r="E234" s="1">
        <f>IF(LEFT(B234,1)="D","DTDC",IF(ISNUMBER(--LEFT(B234,1)),"Bluedart","Other"))</f>
        <v/>
      </c>
      <c r="F234" s="1">
        <f>TEXT(A234, "dddd")</f>
        <v/>
      </c>
    </row>
    <row r="235">
      <c r="A235" s="2">
        <f>_xlfn.XLOOKUP(B235,MasterSheet!Q:Q,MasterSheet!N:N," ")</f>
        <v/>
      </c>
      <c r="B235" s="1" t="n">
        <v>58154747490</v>
      </c>
      <c r="C235" s="1">
        <f>IFERROR(VLOOKUP(B235,MasterSheet!Q:R,2,)," ")</f>
        <v/>
      </c>
      <c r="D235" s="1">
        <f>_xlfn.XLOOKUP(B235,MasterSheet!Q:Q,MasterSheet!P:P)</f>
        <v/>
      </c>
      <c r="E235" s="1">
        <f>IF(LEFT(B235,1)="D","DTDC",IF(ISNUMBER(--LEFT(B235,1)),"Bluedart","Other"))</f>
        <v/>
      </c>
      <c r="F235" s="1">
        <f>TEXT(A235, "dddd")</f>
        <v/>
      </c>
    </row>
    <row r="236">
      <c r="A236" s="2">
        <f>_xlfn.XLOOKUP(B236,MasterSheet!Q:Q,MasterSheet!N:N," ")</f>
        <v/>
      </c>
      <c r="B236" s="1" t="n">
        <v>58154747722</v>
      </c>
      <c r="C236" s="1">
        <f>IFERROR(VLOOKUP(B236,MasterSheet!Q:R,2,)," ")</f>
        <v/>
      </c>
      <c r="D236" s="1">
        <f>_xlfn.XLOOKUP(B236,MasterSheet!Q:Q,MasterSheet!P:P)</f>
        <v/>
      </c>
      <c r="E236" s="1">
        <f>IF(LEFT(B236,1)="D","DTDC",IF(ISNUMBER(--LEFT(B236,1)),"Bluedart","Other"))</f>
        <v/>
      </c>
      <c r="F236" s="1">
        <f>TEXT(A236, "dddd")</f>
        <v/>
      </c>
    </row>
    <row r="237">
      <c r="A237" s="2">
        <f>_xlfn.XLOOKUP(B237,MasterSheet!Q:Q,MasterSheet!N:N," ")</f>
        <v/>
      </c>
      <c r="B237" s="1" t="n">
        <v>58154747921</v>
      </c>
      <c r="C237" s="1">
        <f>IFERROR(VLOOKUP(B237,MasterSheet!Q:R,2,)," ")</f>
        <v/>
      </c>
      <c r="D237" s="1">
        <f>_xlfn.XLOOKUP(B237,MasterSheet!Q:Q,MasterSheet!P:P)</f>
        <v/>
      </c>
      <c r="E237" s="1">
        <f>IF(LEFT(B237,1)="D","DTDC",IF(ISNUMBER(--LEFT(B237,1)),"Bluedart","Other"))</f>
        <v/>
      </c>
      <c r="F237" s="1">
        <f>TEXT(A237, "dddd")</f>
        <v/>
      </c>
    </row>
    <row r="238">
      <c r="A238" s="2">
        <f>_xlfn.XLOOKUP(B238,MasterSheet!Q:Q,MasterSheet!N:N," ")</f>
        <v/>
      </c>
      <c r="B238" s="1" t="n">
        <v>58154748164</v>
      </c>
      <c r="C238" s="1">
        <f>IFERROR(VLOOKUP(B238,MasterSheet!Q:R,2,)," ")</f>
        <v/>
      </c>
      <c r="D238" s="1">
        <f>_xlfn.XLOOKUP(B238,MasterSheet!Q:Q,MasterSheet!P:P)</f>
        <v/>
      </c>
      <c r="E238" s="1">
        <f>IF(LEFT(B238,1)="D","DTDC",IF(ISNUMBER(--LEFT(B238,1)),"Bluedart","Other"))</f>
        <v/>
      </c>
      <c r="F238" s="1">
        <f>TEXT(A238, "dddd")</f>
        <v/>
      </c>
    </row>
    <row r="239">
      <c r="A239" s="2">
        <f>_xlfn.XLOOKUP(B239,MasterSheet!Q:Q,MasterSheet!N:N," ")</f>
        <v/>
      </c>
      <c r="B239" s="1" t="n">
        <v>58154748341</v>
      </c>
      <c r="C239" s="1">
        <f>IFERROR(VLOOKUP(B239,MasterSheet!Q:R,2,)," ")</f>
        <v/>
      </c>
      <c r="D239" s="1">
        <f>_xlfn.XLOOKUP(B239,MasterSheet!Q:Q,MasterSheet!P:P)</f>
        <v/>
      </c>
      <c r="E239" s="1">
        <f>IF(LEFT(B239,1)="D","DTDC",IF(ISNUMBER(--LEFT(B239,1)),"Bluedart","Other"))</f>
        <v/>
      </c>
      <c r="F239" s="1">
        <f>TEXT(A239, "dddd")</f>
        <v/>
      </c>
    </row>
    <row r="240">
      <c r="A240" s="2">
        <f>_xlfn.XLOOKUP(B240,MasterSheet!Q:Q,MasterSheet!N:N," ")</f>
        <v/>
      </c>
      <c r="B240" s="1" t="n">
        <v>58154748525</v>
      </c>
      <c r="C240" s="1">
        <f>IFERROR(VLOOKUP(B240,MasterSheet!Q:R,2,)," ")</f>
        <v/>
      </c>
      <c r="D240" s="1">
        <f>_xlfn.XLOOKUP(B240,MasterSheet!Q:Q,MasterSheet!P:P)</f>
        <v/>
      </c>
      <c r="E240" s="1">
        <f>IF(LEFT(B240,1)="D","DTDC",IF(ISNUMBER(--LEFT(B240,1)),"Bluedart","Other"))</f>
        <v/>
      </c>
      <c r="F240" s="1">
        <f>TEXT(A240, "dddd")</f>
        <v/>
      </c>
    </row>
    <row r="241">
      <c r="A241" s="2">
        <f>_xlfn.XLOOKUP(B241,MasterSheet!Q:Q,MasterSheet!N:N," ")</f>
        <v/>
      </c>
      <c r="B241" s="1" t="n">
        <v>58154748691</v>
      </c>
      <c r="C241" s="1">
        <f>IFERROR(VLOOKUP(B241,MasterSheet!Q:R,2,)," ")</f>
        <v/>
      </c>
      <c r="D241" s="1">
        <f>_xlfn.XLOOKUP(B241,MasterSheet!Q:Q,MasterSheet!P:P)</f>
        <v/>
      </c>
      <c r="E241" s="1">
        <f>IF(LEFT(B241,1)="D","DTDC",IF(ISNUMBER(--LEFT(B241,1)),"Bluedart","Other"))</f>
        <v/>
      </c>
      <c r="F241" s="1">
        <f>TEXT(A241, "dddd")</f>
        <v/>
      </c>
    </row>
    <row r="242">
      <c r="A242" s="2">
        <f>_xlfn.XLOOKUP(B242,MasterSheet!Q:Q,MasterSheet!N:N," ")</f>
        <v/>
      </c>
      <c r="B242" s="1" t="n">
        <v>58154748783</v>
      </c>
      <c r="C242" s="1">
        <f>IFERROR(VLOOKUP(B242,MasterSheet!Q:R,2,)," ")</f>
        <v/>
      </c>
      <c r="D242" s="1">
        <f>_xlfn.XLOOKUP(B242,MasterSheet!Q:Q,MasterSheet!P:P)</f>
        <v/>
      </c>
      <c r="E242" s="1">
        <f>IF(LEFT(B242,1)="D","DTDC",IF(ISNUMBER(--LEFT(B242,1)),"Bluedart","Other"))</f>
        <v/>
      </c>
      <c r="F242" s="1">
        <f>TEXT(A242, "dddd")</f>
        <v/>
      </c>
    </row>
    <row r="243">
      <c r="A243" s="2">
        <f>_xlfn.XLOOKUP(B243,MasterSheet!Q:Q,MasterSheet!N:N," ")</f>
        <v/>
      </c>
      <c r="B243" s="1" t="n">
        <v>58154749166</v>
      </c>
      <c r="C243" s="1">
        <f>IFERROR(VLOOKUP(B243,MasterSheet!Q:R,2,)," ")</f>
        <v/>
      </c>
      <c r="D243" s="1">
        <f>_xlfn.XLOOKUP(B243,MasterSheet!Q:Q,MasterSheet!P:P)</f>
        <v/>
      </c>
      <c r="E243" s="1">
        <f>IF(LEFT(B243,1)="D","DTDC",IF(ISNUMBER(--LEFT(B243,1)),"Bluedart","Other"))</f>
        <v/>
      </c>
      <c r="F243" s="1">
        <f>TEXT(A243, "dddd")</f>
        <v/>
      </c>
    </row>
    <row r="244">
      <c r="A244" s="2">
        <f>_xlfn.XLOOKUP(B244,MasterSheet!Q:Q,MasterSheet!N:N," ")</f>
        <v/>
      </c>
      <c r="B244" s="1" t="n">
        <v>58154749321</v>
      </c>
      <c r="C244" s="1">
        <f>IFERROR(VLOOKUP(B244,MasterSheet!Q:R,2,)," ")</f>
        <v/>
      </c>
      <c r="D244" s="1">
        <f>_xlfn.XLOOKUP(B244,MasterSheet!Q:Q,MasterSheet!P:P)</f>
        <v/>
      </c>
      <c r="E244" s="1">
        <f>IF(LEFT(B244,1)="D","DTDC",IF(ISNUMBER(--LEFT(B244,1)),"Bluedart","Other"))</f>
        <v/>
      </c>
      <c r="F244" s="1">
        <f>TEXT(A244, "dddd")</f>
        <v/>
      </c>
    </row>
    <row r="245">
      <c r="A245" s="2">
        <f>_xlfn.XLOOKUP(B245,MasterSheet!Q:Q,MasterSheet!N:N," ")</f>
        <v/>
      </c>
      <c r="B245" s="1" t="n">
        <v>58154749483</v>
      </c>
      <c r="C245" s="1">
        <f>IFERROR(VLOOKUP(B245,MasterSheet!Q:R,2,)," ")</f>
        <v/>
      </c>
      <c r="D245" s="1">
        <f>_xlfn.XLOOKUP(B245,MasterSheet!Q:Q,MasterSheet!P:P)</f>
        <v/>
      </c>
      <c r="E245" s="1">
        <f>IF(LEFT(B245,1)="D","DTDC",IF(ISNUMBER(--LEFT(B245,1)),"Bluedart","Other"))</f>
        <v/>
      </c>
      <c r="F245" s="1">
        <f>TEXT(A245, "dddd")</f>
        <v/>
      </c>
    </row>
    <row r="246">
      <c r="A246" s="2">
        <f>_xlfn.XLOOKUP(B246,MasterSheet!Q:Q,MasterSheet!N:N," ")</f>
        <v/>
      </c>
      <c r="B246" s="1" t="n">
        <v>58154749645</v>
      </c>
      <c r="C246" s="1">
        <f>IFERROR(VLOOKUP(B246,MasterSheet!Q:R,2,)," ")</f>
        <v/>
      </c>
      <c r="D246" s="1">
        <f>_xlfn.XLOOKUP(B246,MasterSheet!Q:Q,MasterSheet!P:P)</f>
        <v/>
      </c>
      <c r="E246" s="1">
        <f>IF(LEFT(B246,1)="D","DTDC",IF(ISNUMBER(--LEFT(B246,1)),"Bluedart","Other"))</f>
        <v/>
      </c>
      <c r="F246" s="1">
        <f>TEXT(A246, "dddd")</f>
        <v/>
      </c>
    </row>
    <row r="247">
      <c r="A247" s="2">
        <f>_xlfn.XLOOKUP(B247,MasterSheet!Q:Q,MasterSheet!N:N," ")</f>
        <v/>
      </c>
      <c r="B247" s="1" t="n">
        <v>58154749881</v>
      </c>
      <c r="C247" s="1">
        <f>IFERROR(VLOOKUP(B247,MasterSheet!Q:R,2,)," ")</f>
        <v/>
      </c>
      <c r="D247" s="1">
        <f>_xlfn.XLOOKUP(B247,MasterSheet!Q:Q,MasterSheet!P:P)</f>
        <v/>
      </c>
      <c r="E247" s="1">
        <f>IF(LEFT(B247,1)="D","DTDC",IF(ISNUMBER(--LEFT(B247,1)),"Bluedart","Other"))</f>
        <v/>
      </c>
      <c r="F247" s="1">
        <f>TEXT(A247, "dddd")</f>
        <v/>
      </c>
    </row>
    <row r="248">
      <c r="A248" s="2">
        <f>_xlfn.XLOOKUP(B248,MasterSheet!Q:Q,MasterSheet!N:N," ")</f>
        <v/>
      </c>
      <c r="B248" s="1" t="n">
        <v>58154750172</v>
      </c>
      <c r="C248" s="1">
        <f>IFERROR(VLOOKUP(B248,MasterSheet!Q:R,2,)," ")</f>
        <v/>
      </c>
      <c r="D248" s="1">
        <f>_xlfn.XLOOKUP(B248,MasterSheet!Q:Q,MasterSheet!P:P)</f>
        <v/>
      </c>
      <c r="E248" s="1">
        <f>IF(LEFT(B248,1)="D","DTDC",IF(ISNUMBER(--LEFT(B248,1)),"Bluedart","Other"))</f>
        <v/>
      </c>
      <c r="F248" s="1">
        <f>TEXT(A248, "dddd")</f>
        <v/>
      </c>
    </row>
    <row r="249">
      <c r="A249" s="2">
        <f>_xlfn.XLOOKUP(B249,MasterSheet!Q:Q,MasterSheet!N:N," ")</f>
        <v/>
      </c>
      <c r="B249" s="1" t="n">
        <v>58154750205</v>
      </c>
      <c r="C249" s="1">
        <f>IFERROR(VLOOKUP(B249,MasterSheet!Q:R,2,)," ")</f>
        <v/>
      </c>
      <c r="D249" s="1">
        <f>_xlfn.XLOOKUP(B249,MasterSheet!Q:Q,MasterSheet!P:P)</f>
        <v/>
      </c>
      <c r="E249" s="1">
        <f>IF(LEFT(B249,1)="D","DTDC",IF(ISNUMBER(--LEFT(B249,1)),"Bluedart","Other"))</f>
        <v/>
      </c>
      <c r="F249" s="1">
        <f>TEXT(A249, "dddd")</f>
        <v/>
      </c>
    </row>
    <row r="250">
      <c r="A250" s="2">
        <f>_xlfn.XLOOKUP(B250,MasterSheet!Q:Q,MasterSheet!N:N," ")</f>
        <v/>
      </c>
      <c r="B250" s="1" t="n">
        <v>58154750345</v>
      </c>
      <c r="C250" s="1">
        <f>IFERROR(VLOOKUP(B250,MasterSheet!Q:R,2,)," ")</f>
        <v/>
      </c>
      <c r="D250" s="1">
        <f>_xlfn.XLOOKUP(B250,MasterSheet!Q:Q,MasterSheet!P:P)</f>
        <v/>
      </c>
      <c r="E250" s="1">
        <f>IF(LEFT(B250,1)="D","DTDC",IF(ISNUMBER(--LEFT(B250,1)),"Bluedart","Other"))</f>
        <v/>
      </c>
      <c r="F250" s="1">
        <f>TEXT(A250, "dddd")</f>
        <v/>
      </c>
    </row>
    <row r="251">
      <c r="A251" s="2">
        <f>_xlfn.XLOOKUP(B251,MasterSheet!Q:Q,MasterSheet!N:N," ")</f>
        <v/>
      </c>
      <c r="B251" s="1" t="n">
        <v>58154750441</v>
      </c>
      <c r="C251" s="1">
        <f>IFERROR(VLOOKUP(B251,MasterSheet!Q:R,2,)," ")</f>
        <v/>
      </c>
      <c r="D251" s="1">
        <f>_xlfn.XLOOKUP(B251,MasterSheet!Q:Q,MasterSheet!P:P)</f>
        <v/>
      </c>
      <c r="E251" s="1">
        <f>IF(LEFT(B251,1)="D","DTDC",IF(ISNUMBER(--LEFT(B251,1)),"Bluedart","Other"))</f>
        <v/>
      </c>
      <c r="F251" s="1">
        <f>TEXT(A251, "dddd")</f>
        <v/>
      </c>
    </row>
    <row r="252">
      <c r="A252" s="2">
        <f>_xlfn.XLOOKUP(B252,MasterSheet!Q:Q,MasterSheet!N:N," ")</f>
        <v/>
      </c>
      <c r="B252" s="1" t="n">
        <v>58154750500</v>
      </c>
      <c r="C252" s="1">
        <f>IFERROR(VLOOKUP(B252,MasterSheet!Q:R,2,)," ")</f>
        <v/>
      </c>
      <c r="D252" s="1">
        <f>_xlfn.XLOOKUP(B252,MasterSheet!Q:Q,MasterSheet!P:P)</f>
        <v/>
      </c>
      <c r="E252" s="1">
        <f>IF(LEFT(B252,1)="D","DTDC",IF(ISNUMBER(--LEFT(B252,1)),"Bluedart","Other"))</f>
        <v/>
      </c>
      <c r="F252" s="1">
        <f>TEXT(A252, "dddd")</f>
        <v/>
      </c>
    </row>
    <row r="253">
      <c r="A253" s="2">
        <f>_xlfn.XLOOKUP(B253,MasterSheet!Q:Q,MasterSheet!N:N," ")</f>
        <v/>
      </c>
      <c r="B253" s="1" t="n">
        <v>58154750695</v>
      </c>
      <c r="C253" s="1">
        <f>IFERROR(VLOOKUP(B253,MasterSheet!Q:R,2,)," ")</f>
        <v/>
      </c>
      <c r="D253" s="1">
        <f>_xlfn.XLOOKUP(B253,MasterSheet!Q:Q,MasterSheet!P:P)</f>
        <v/>
      </c>
      <c r="E253" s="1">
        <f>IF(LEFT(B253,1)="D","DTDC",IF(ISNUMBER(--LEFT(B253,1)),"Bluedart","Other"))</f>
        <v/>
      </c>
      <c r="F253" s="1">
        <f>TEXT(A253, "dddd")</f>
        <v/>
      </c>
    </row>
    <row r="254">
      <c r="A254" s="2">
        <f>_xlfn.XLOOKUP(B254,MasterSheet!Q:Q,MasterSheet!N:N," ")</f>
        <v/>
      </c>
      <c r="B254" s="1" t="n">
        <v>58154751395</v>
      </c>
      <c r="C254" s="1">
        <f>IFERROR(VLOOKUP(B254,MasterSheet!Q:R,2,)," ")</f>
        <v/>
      </c>
      <c r="D254" s="1">
        <f>_xlfn.XLOOKUP(B254,MasterSheet!Q:Q,MasterSheet!P:P)</f>
        <v/>
      </c>
      <c r="E254" s="1">
        <f>IF(LEFT(B254,1)="D","DTDC",IF(ISNUMBER(--LEFT(B254,1)),"Bluedart","Other"))</f>
        <v/>
      </c>
      <c r="F254" s="1">
        <f>TEXT(A254, "dddd")</f>
        <v/>
      </c>
    </row>
    <row r="255">
      <c r="A255" s="2">
        <f>_xlfn.XLOOKUP(B255,MasterSheet!Q:Q,MasterSheet!N:N," ")</f>
        <v/>
      </c>
      <c r="B255" s="1" t="n">
        <v>58154756881</v>
      </c>
      <c r="C255" s="1">
        <f>IFERROR(VLOOKUP(B255,MasterSheet!Q:R,2,)," ")</f>
        <v/>
      </c>
      <c r="D255" s="1">
        <f>_xlfn.XLOOKUP(B255,MasterSheet!Q:Q,MasterSheet!P:P)</f>
        <v/>
      </c>
      <c r="E255" s="1">
        <f>IF(LEFT(B255,1)="D","DTDC",IF(ISNUMBER(--LEFT(B255,1)),"Bluedart","Other"))</f>
        <v/>
      </c>
      <c r="F255" s="1">
        <f>TEXT(A255, "dddd")</f>
        <v/>
      </c>
    </row>
    <row r="256">
      <c r="A256" s="2">
        <f>_xlfn.XLOOKUP(B256,MasterSheet!Q:Q,MasterSheet!N:N," ")</f>
        <v/>
      </c>
      <c r="B256" s="1" t="n">
        <v>58154757570</v>
      </c>
      <c r="C256" s="1">
        <f>IFERROR(VLOOKUP(B256,MasterSheet!Q:R,2,)," ")</f>
        <v/>
      </c>
      <c r="D256" s="1">
        <f>_xlfn.XLOOKUP(B256,MasterSheet!Q:Q,MasterSheet!P:P)</f>
        <v/>
      </c>
      <c r="E256" s="1">
        <f>IF(LEFT(B256,1)="D","DTDC",IF(ISNUMBER(--LEFT(B256,1)),"Bluedart","Other"))</f>
        <v/>
      </c>
      <c r="F256" s="1">
        <f>TEXT(A256, "dddd")</f>
        <v/>
      </c>
    </row>
    <row r="257">
      <c r="A257" s="2">
        <f>_xlfn.XLOOKUP(B257,MasterSheet!Q:Q,MasterSheet!N:N," ")</f>
        <v/>
      </c>
      <c r="B257" s="1" t="n">
        <v>58154870631</v>
      </c>
      <c r="C257" s="1">
        <f>IFERROR(VLOOKUP(B257,MasterSheet!Q:R,2,)," ")</f>
        <v/>
      </c>
      <c r="D257" s="1">
        <f>_xlfn.XLOOKUP(B257,MasterSheet!Q:Q,MasterSheet!P:P)</f>
        <v/>
      </c>
      <c r="E257" s="1">
        <f>IF(LEFT(B257,1)="D","DTDC",IF(ISNUMBER(--LEFT(B257,1)),"Bluedart","Other"))</f>
        <v/>
      </c>
      <c r="F257" s="1">
        <f>TEXT(A257, "dddd")</f>
        <v/>
      </c>
    </row>
    <row r="258">
      <c r="A258" s="2">
        <f>_xlfn.XLOOKUP(B258,MasterSheet!Q:Q,MasterSheet!N:N," ")</f>
        <v/>
      </c>
      <c r="B258" s="1" t="n">
        <v>58154871143</v>
      </c>
      <c r="C258" s="1">
        <f>IFERROR(VLOOKUP(B258,MasterSheet!Q:R,2,)," ")</f>
        <v/>
      </c>
      <c r="D258" s="1">
        <f>_xlfn.XLOOKUP(B258,MasterSheet!Q:Q,MasterSheet!P:P)</f>
        <v/>
      </c>
      <c r="E258" s="1">
        <f>IF(LEFT(B258,1)="D","DTDC",IF(ISNUMBER(--LEFT(B258,1)),"Bluedart","Other"))</f>
        <v/>
      </c>
      <c r="F258" s="1">
        <f>TEXT(A258, "dddd")</f>
        <v/>
      </c>
    </row>
    <row r="259">
      <c r="A259" s="2">
        <f>_xlfn.XLOOKUP(B259,MasterSheet!Q:Q,MasterSheet!N:N," ")</f>
        <v/>
      </c>
      <c r="B259" s="1" t="n">
        <v>58154874831</v>
      </c>
      <c r="C259" s="1">
        <f>IFERROR(VLOOKUP(B259,MasterSheet!Q:R,2,)," ")</f>
        <v/>
      </c>
      <c r="D259" s="1">
        <f>_xlfn.XLOOKUP(B259,MasterSheet!Q:Q,MasterSheet!P:P)</f>
        <v/>
      </c>
      <c r="E259" s="1">
        <f>IF(LEFT(B259,1)="D","DTDC",IF(ISNUMBER(--LEFT(B259,1)),"Bluedart","Other"))</f>
        <v/>
      </c>
      <c r="F259" s="1">
        <f>TEXT(A259, "dddd")</f>
        <v/>
      </c>
    </row>
    <row r="260">
      <c r="A260" s="2">
        <f>_xlfn.XLOOKUP(B260,MasterSheet!Q:Q,MasterSheet!N:N," ")</f>
        <v/>
      </c>
      <c r="B260" s="1" t="n">
        <v>58154875284</v>
      </c>
      <c r="C260" s="1">
        <f>IFERROR(VLOOKUP(B260,MasterSheet!Q:R,2,)," ")</f>
        <v/>
      </c>
      <c r="D260" s="1">
        <f>_xlfn.XLOOKUP(B260,MasterSheet!Q:Q,MasterSheet!P:P)</f>
        <v/>
      </c>
      <c r="E260" s="1">
        <f>IF(LEFT(B260,1)="D","DTDC",IF(ISNUMBER(--LEFT(B260,1)),"Bluedart","Other"))</f>
        <v/>
      </c>
      <c r="F260" s="1">
        <f>TEXT(A260, "dddd")</f>
        <v/>
      </c>
    </row>
    <row r="261">
      <c r="A261" s="2">
        <f>_xlfn.XLOOKUP(B261,MasterSheet!Q:Q,MasterSheet!N:N," ")</f>
        <v/>
      </c>
      <c r="B261" s="1" t="n">
        <v>58154916606</v>
      </c>
      <c r="C261" s="1">
        <f>IFERROR(VLOOKUP(B261,MasterSheet!Q:R,2,)," ")</f>
        <v/>
      </c>
      <c r="D261" s="1">
        <f>_xlfn.XLOOKUP(B261,MasterSheet!Q:Q,MasterSheet!P:P)</f>
        <v/>
      </c>
      <c r="E261" s="1">
        <f>IF(LEFT(B261,1)="D","DTDC",IF(ISNUMBER(--LEFT(B261,1)),"Bluedart","Other"))</f>
        <v/>
      </c>
      <c r="F261" s="1">
        <f>TEXT(A261, "dddd")</f>
        <v/>
      </c>
    </row>
    <row r="262">
      <c r="A262" s="2">
        <f>_xlfn.XLOOKUP(B262,MasterSheet!Q:Q,MasterSheet!N:N," ")</f>
        <v/>
      </c>
      <c r="B262" s="1" t="n">
        <v>58155031992</v>
      </c>
      <c r="C262" s="1">
        <f>IFERROR(VLOOKUP(B262,MasterSheet!Q:R,2,)," ")</f>
        <v/>
      </c>
      <c r="D262" s="1">
        <f>_xlfn.XLOOKUP(B262,MasterSheet!Q:Q,MasterSheet!P:P)</f>
        <v/>
      </c>
      <c r="E262" s="1">
        <f>IF(LEFT(B262,1)="D","DTDC",IF(ISNUMBER(--LEFT(B262,1)),"Bluedart","Other"))</f>
        <v/>
      </c>
      <c r="F262" s="1">
        <f>TEXT(A262, "dddd")</f>
        <v/>
      </c>
    </row>
    <row r="263">
      <c r="A263" s="2">
        <f>_xlfn.XLOOKUP(B263,MasterSheet!Q:Q,MasterSheet!N:N," ")</f>
        <v/>
      </c>
      <c r="B263" s="1" t="n">
        <v>58155032191</v>
      </c>
      <c r="C263" s="1">
        <f>IFERROR(VLOOKUP(B263,MasterSheet!Q:R,2,)," ")</f>
        <v/>
      </c>
      <c r="D263" s="1">
        <f>_xlfn.XLOOKUP(B263,MasterSheet!Q:Q,MasterSheet!P:P)</f>
        <v/>
      </c>
      <c r="E263" s="1">
        <f>IF(LEFT(B263,1)="D","DTDC",IF(ISNUMBER(--LEFT(B263,1)),"Bluedart","Other"))</f>
        <v/>
      </c>
      <c r="F263" s="1">
        <f>TEXT(A263, "dddd")</f>
        <v/>
      </c>
    </row>
    <row r="264">
      <c r="A264" s="2">
        <f>_xlfn.XLOOKUP(B264,MasterSheet!Q:Q,MasterSheet!N:N," ")</f>
        <v/>
      </c>
      <c r="B264" s="1" t="n">
        <v>58155037286</v>
      </c>
      <c r="C264" s="1">
        <f>IFERROR(VLOOKUP(B264,MasterSheet!Q:R,2,)," ")</f>
        <v/>
      </c>
      <c r="D264" s="1">
        <f>_xlfn.XLOOKUP(B264,MasterSheet!Q:Q,MasterSheet!P:P)</f>
        <v/>
      </c>
      <c r="E264" s="1">
        <f>IF(LEFT(B264,1)="D","DTDC",IF(ISNUMBER(--LEFT(B264,1)),"Bluedart","Other"))</f>
        <v/>
      </c>
      <c r="F264" s="1">
        <f>TEXT(A264, "dddd")</f>
        <v/>
      </c>
    </row>
    <row r="265">
      <c r="A265" s="2">
        <f>_xlfn.XLOOKUP(B265,MasterSheet!Q:Q,MasterSheet!N:N," ")</f>
        <v/>
      </c>
      <c r="B265" s="1" t="n">
        <v>58155037496</v>
      </c>
      <c r="C265" s="1">
        <f>IFERROR(VLOOKUP(B265,MasterSheet!Q:R,2,)," ")</f>
        <v/>
      </c>
      <c r="D265" s="1">
        <f>_xlfn.XLOOKUP(B265,MasterSheet!Q:Q,MasterSheet!P:P)</f>
        <v/>
      </c>
      <c r="E265" s="1">
        <f>IF(LEFT(B265,1)="D","DTDC",IF(ISNUMBER(--LEFT(B265,1)),"Bluedart","Other"))</f>
        <v/>
      </c>
      <c r="F265" s="1">
        <f>TEXT(A265, "dddd")</f>
        <v/>
      </c>
    </row>
    <row r="266">
      <c r="A266" s="2">
        <f>_xlfn.XLOOKUP(B266,MasterSheet!Q:Q,MasterSheet!N:N," ")</f>
        <v/>
      </c>
      <c r="B266" s="1" t="n">
        <v>58155038233</v>
      </c>
      <c r="C266" s="1">
        <f>IFERROR(VLOOKUP(B266,MasterSheet!Q:R,2,)," ")</f>
        <v/>
      </c>
      <c r="D266" s="1">
        <f>_xlfn.XLOOKUP(B266,MasterSheet!Q:Q,MasterSheet!P:P)</f>
        <v/>
      </c>
      <c r="E266" s="1">
        <f>IF(LEFT(B266,1)="D","DTDC",IF(ISNUMBER(--LEFT(B266,1)),"Bluedart","Other"))</f>
        <v/>
      </c>
      <c r="F266" s="1">
        <f>TEXT(A266, "dddd")</f>
        <v/>
      </c>
    </row>
    <row r="267">
      <c r="A267" s="2">
        <f>_xlfn.XLOOKUP(B267,MasterSheet!Q:Q,MasterSheet!N:N," ")</f>
        <v/>
      </c>
      <c r="B267" s="1" t="n">
        <v>58155038421</v>
      </c>
      <c r="C267" s="1">
        <f>IFERROR(VLOOKUP(B267,MasterSheet!Q:R,2,)," ")</f>
        <v/>
      </c>
      <c r="D267" s="1">
        <f>_xlfn.XLOOKUP(B267,MasterSheet!Q:Q,MasterSheet!P:P)</f>
        <v/>
      </c>
      <c r="E267" s="1">
        <f>IF(LEFT(B267,1)="D","DTDC",IF(ISNUMBER(--LEFT(B267,1)),"Bluedart","Other"))</f>
        <v/>
      </c>
      <c r="F267" s="1">
        <f>TEXT(A267, "dddd")</f>
        <v/>
      </c>
    </row>
    <row r="268">
      <c r="A268" s="2">
        <f>_xlfn.XLOOKUP(B268,MasterSheet!Q:Q,MasterSheet!N:N," ")</f>
        <v/>
      </c>
      <c r="B268" s="1" t="n">
        <v>58155038594</v>
      </c>
      <c r="C268" s="1">
        <f>IFERROR(VLOOKUP(B268,MasterSheet!Q:R,2,)," ")</f>
        <v/>
      </c>
      <c r="D268" s="1">
        <f>_xlfn.XLOOKUP(B268,MasterSheet!Q:Q,MasterSheet!P:P)</f>
        <v/>
      </c>
      <c r="E268" s="1">
        <f>IF(LEFT(B268,1)="D","DTDC",IF(ISNUMBER(--LEFT(B268,1)),"Bluedart","Other"))</f>
        <v/>
      </c>
      <c r="F268" s="1">
        <f>TEXT(A268, "dddd")</f>
        <v/>
      </c>
    </row>
    <row r="269">
      <c r="A269" s="2">
        <f>_xlfn.XLOOKUP(B269,MasterSheet!Q:Q,MasterSheet!N:N," ")</f>
        <v/>
      </c>
      <c r="B269" s="1" t="n">
        <v>58155186213</v>
      </c>
      <c r="C269" s="1">
        <f>IFERROR(VLOOKUP(B269,MasterSheet!Q:R,2,)," ")</f>
        <v/>
      </c>
      <c r="D269" s="1">
        <f>_xlfn.XLOOKUP(B269,MasterSheet!Q:Q,MasterSheet!P:P)</f>
        <v/>
      </c>
      <c r="E269" s="1">
        <f>IF(LEFT(B269,1)="D","DTDC",IF(ISNUMBER(--LEFT(B269,1)),"Bluedart","Other"))</f>
        <v/>
      </c>
      <c r="F269" s="1">
        <f>TEXT(A269, "dddd")</f>
        <v/>
      </c>
    </row>
    <row r="270">
      <c r="A270" s="2">
        <f>_xlfn.XLOOKUP(B270,MasterSheet!Q:Q,MasterSheet!N:N," ")</f>
        <v/>
      </c>
      <c r="B270" s="1" t="n">
        <v>58155186375</v>
      </c>
      <c r="C270" s="1">
        <f>IFERROR(VLOOKUP(B270,MasterSheet!Q:R,2,)," ")</f>
        <v/>
      </c>
      <c r="D270" s="1">
        <f>_xlfn.XLOOKUP(B270,MasterSheet!Q:Q,MasterSheet!P:P)</f>
        <v/>
      </c>
      <c r="E270" s="1">
        <f>IF(LEFT(B270,1)="D","DTDC",IF(ISNUMBER(--LEFT(B270,1)),"Bluedart","Other"))</f>
        <v/>
      </c>
      <c r="F270" s="1">
        <f>TEXT(A270, "dddd")</f>
        <v/>
      </c>
    </row>
    <row r="271">
      <c r="A271" s="2">
        <f>_xlfn.XLOOKUP(B271,MasterSheet!Q:Q,MasterSheet!N:N," ")</f>
        <v/>
      </c>
      <c r="B271" s="1" t="n">
        <v>58155187042</v>
      </c>
      <c r="C271" s="1">
        <f>IFERROR(VLOOKUP(B271,MasterSheet!Q:R,2,)," ")</f>
        <v/>
      </c>
      <c r="D271" s="1">
        <f>_xlfn.XLOOKUP(B271,MasterSheet!Q:Q,MasterSheet!P:P)</f>
        <v/>
      </c>
      <c r="E271" s="1">
        <f>IF(LEFT(B271,1)="D","DTDC",IF(ISNUMBER(--LEFT(B271,1)),"Bluedart","Other"))</f>
        <v/>
      </c>
      <c r="F271" s="1">
        <f>TEXT(A271, "dddd")</f>
        <v/>
      </c>
    </row>
    <row r="272">
      <c r="A272" s="2">
        <f>_xlfn.XLOOKUP(B272,MasterSheet!Q:Q,MasterSheet!N:N," ")</f>
        <v/>
      </c>
      <c r="B272" s="1" t="n">
        <v>58155187355</v>
      </c>
      <c r="C272" s="1">
        <f>IFERROR(VLOOKUP(B272,MasterSheet!Q:R,2,)," ")</f>
        <v/>
      </c>
      <c r="D272" s="1">
        <f>_xlfn.XLOOKUP(B272,MasterSheet!Q:Q,MasterSheet!P:P)</f>
        <v/>
      </c>
      <c r="E272" s="1">
        <f>IF(LEFT(B272,1)="D","DTDC",IF(ISNUMBER(--LEFT(B272,1)),"Bluedart","Other"))</f>
        <v/>
      </c>
      <c r="F272" s="1">
        <f>TEXT(A272, "dddd")</f>
        <v/>
      </c>
    </row>
    <row r="273">
      <c r="A273" s="2">
        <f>_xlfn.XLOOKUP(B273,MasterSheet!Q:Q,MasterSheet!N:N," ")</f>
        <v/>
      </c>
      <c r="B273" s="1" t="n">
        <v>58155187565</v>
      </c>
      <c r="C273" s="1">
        <f>IFERROR(VLOOKUP(B273,MasterSheet!Q:R,2,)," ")</f>
        <v/>
      </c>
      <c r="D273" s="1">
        <f>_xlfn.XLOOKUP(B273,MasterSheet!Q:Q,MasterSheet!P:P)</f>
        <v/>
      </c>
      <c r="E273" s="1">
        <f>IF(LEFT(B273,1)="D","DTDC",IF(ISNUMBER(--LEFT(B273,1)),"Bluedart","Other"))</f>
        <v/>
      </c>
      <c r="F273" s="1">
        <f>TEXT(A273, "dddd")</f>
        <v/>
      </c>
    </row>
    <row r="274">
      <c r="A274" s="2">
        <f>_xlfn.XLOOKUP(B274,MasterSheet!Q:Q,MasterSheet!N:N," ")</f>
        <v/>
      </c>
      <c r="B274" s="1" t="n">
        <v>58155187661</v>
      </c>
      <c r="C274" s="1">
        <f>IFERROR(VLOOKUP(B274,MasterSheet!Q:R,2,)," ")</f>
        <v/>
      </c>
      <c r="D274" s="1">
        <f>_xlfn.XLOOKUP(B274,MasterSheet!Q:Q,MasterSheet!P:P)</f>
        <v/>
      </c>
      <c r="E274" s="1">
        <f>IF(LEFT(B274,1)="D","DTDC",IF(ISNUMBER(--LEFT(B274,1)),"Bluedart","Other"))</f>
        <v/>
      </c>
      <c r="F274" s="1">
        <f>TEXT(A274, "dddd")</f>
        <v/>
      </c>
    </row>
    <row r="275">
      <c r="A275" s="2">
        <f>_xlfn.XLOOKUP(B275,MasterSheet!Q:Q,MasterSheet!N:N," ")</f>
        <v/>
      </c>
      <c r="B275" s="1" t="n">
        <v>58155319913</v>
      </c>
      <c r="C275" s="1">
        <f>IFERROR(VLOOKUP(B275,MasterSheet!Q:R,2,)," ")</f>
        <v/>
      </c>
      <c r="D275" s="1">
        <f>_xlfn.XLOOKUP(B275,MasterSheet!Q:Q,MasterSheet!P:P)</f>
        <v/>
      </c>
      <c r="E275" s="1">
        <f>IF(LEFT(B275,1)="D","DTDC",IF(ISNUMBER(--LEFT(B275,1)),"Bluedart","Other"))</f>
        <v/>
      </c>
      <c r="F275" s="1">
        <f>TEXT(A275, "dddd")</f>
        <v/>
      </c>
    </row>
    <row r="276">
      <c r="A276" s="2">
        <f>_xlfn.XLOOKUP(B276,MasterSheet!Q:Q,MasterSheet!N:N," ")</f>
        <v/>
      </c>
      <c r="B276" s="1" t="n">
        <v>58155320086</v>
      </c>
      <c r="C276" s="1">
        <f>IFERROR(VLOOKUP(B276,MasterSheet!Q:R,2,)," ")</f>
        <v/>
      </c>
      <c r="D276" s="1">
        <f>_xlfn.XLOOKUP(B276,MasterSheet!Q:Q,MasterSheet!P:P)</f>
        <v/>
      </c>
      <c r="E276" s="1">
        <f>IF(LEFT(B276,1)="D","DTDC",IF(ISNUMBER(--LEFT(B276,1)),"Bluedart","Other"))</f>
        <v/>
      </c>
      <c r="F276" s="1">
        <f>TEXT(A276, "dddd")</f>
        <v/>
      </c>
    </row>
    <row r="277">
      <c r="A277" s="2">
        <f>_xlfn.XLOOKUP(B277,MasterSheet!Q:Q,MasterSheet!N:N," ")</f>
        <v/>
      </c>
      <c r="B277" s="1" t="n">
        <v>58155320355</v>
      </c>
      <c r="C277" s="1">
        <f>IFERROR(VLOOKUP(B277,MasterSheet!Q:R,2,)," ")</f>
        <v/>
      </c>
      <c r="D277" s="1">
        <f>_xlfn.XLOOKUP(B277,MasterSheet!Q:Q,MasterSheet!P:P)</f>
        <v/>
      </c>
      <c r="E277" s="1">
        <f>IF(LEFT(B277,1)="D","DTDC",IF(ISNUMBER(--LEFT(B277,1)),"Bluedart","Other"))</f>
        <v/>
      </c>
      <c r="F277" s="1">
        <f>TEXT(A277, "dddd")</f>
        <v/>
      </c>
    </row>
    <row r="278">
      <c r="A278" s="2">
        <f>_xlfn.XLOOKUP(B278,MasterSheet!Q:Q,MasterSheet!N:N," ")</f>
        <v/>
      </c>
      <c r="B278" s="1" t="n">
        <v>58155321011</v>
      </c>
      <c r="C278" s="1">
        <f>IFERROR(VLOOKUP(B278,MasterSheet!Q:R,2,)," ")</f>
        <v/>
      </c>
      <c r="D278" s="1">
        <f>_xlfn.XLOOKUP(B278,MasterSheet!Q:Q,MasterSheet!P:P)</f>
        <v/>
      </c>
      <c r="E278" s="1">
        <f>IF(LEFT(B278,1)="D","DTDC",IF(ISNUMBER(--LEFT(B278,1)),"Bluedart","Other"))</f>
        <v/>
      </c>
      <c r="F278" s="1">
        <f>TEXT(A278, "dddd")</f>
        <v/>
      </c>
    </row>
    <row r="279">
      <c r="A279" s="2">
        <f>_xlfn.XLOOKUP(B279,MasterSheet!Q:Q,MasterSheet!N:N," ")</f>
        <v/>
      </c>
      <c r="B279" s="1" t="n">
        <v>58155321195</v>
      </c>
      <c r="C279" s="1">
        <f>IFERROR(VLOOKUP(B279,MasterSheet!Q:R,2,)," ")</f>
        <v/>
      </c>
      <c r="D279" s="1">
        <f>_xlfn.XLOOKUP(B279,MasterSheet!Q:Q,MasterSheet!P:P)</f>
        <v/>
      </c>
      <c r="E279" s="1">
        <f>IF(LEFT(B279,1)="D","DTDC",IF(ISNUMBER(--LEFT(B279,1)),"Bluedart","Other"))</f>
        <v/>
      </c>
      <c r="F279" s="1">
        <f>TEXT(A279, "dddd")</f>
        <v/>
      </c>
    </row>
    <row r="280">
      <c r="A280" s="2">
        <f>_xlfn.XLOOKUP(B280,MasterSheet!Q:Q,MasterSheet!N:N," ")</f>
        <v/>
      </c>
      <c r="B280" s="1" t="n">
        <v>58155321394</v>
      </c>
      <c r="C280" s="1">
        <f>IFERROR(VLOOKUP(B280,MasterSheet!Q:R,2,)," ")</f>
        <v/>
      </c>
      <c r="D280" s="1">
        <f>_xlfn.XLOOKUP(B280,MasterSheet!Q:Q,MasterSheet!P:P)</f>
        <v/>
      </c>
      <c r="E280" s="1">
        <f>IF(LEFT(B280,1)="D","DTDC",IF(ISNUMBER(--LEFT(B280,1)),"Bluedart","Other"))</f>
        <v/>
      </c>
      <c r="F280" s="1">
        <f>TEXT(A280, "dddd")</f>
        <v/>
      </c>
    </row>
    <row r="281">
      <c r="A281" s="2">
        <f>_xlfn.XLOOKUP(B281,MasterSheet!Q:Q,MasterSheet!N:N," ")</f>
        <v/>
      </c>
      <c r="B281" s="1" t="n">
        <v>58155321674</v>
      </c>
      <c r="C281" s="1">
        <f>IFERROR(VLOOKUP(B281,MasterSheet!Q:R,2,)," ")</f>
        <v/>
      </c>
      <c r="D281" s="1">
        <f>_xlfn.XLOOKUP(B281,MasterSheet!Q:Q,MasterSheet!P:P)</f>
        <v/>
      </c>
      <c r="E281" s="1">
        <f>IF(LEFT(B281,1)="D","DTDC",IF(ISNUMBER(--LEFT(B281,1)),"Bluedart","Other"))</f>
        <v/>
      </c>
      <c r="F281" s="1">
        <f>TEXT(A281, "dddd")</f>
        <v/>
      </c>
    </row>
    <row r="282">
      <c r="A282" s="2">
        <f>_xlfn.XLOOKUP(B282,MasterSheet!Q:Q,MasterSheet!N:N," ")</f>
        <v/>
      </c>
      <c r="B282" s="1" t="n">
        <v>58155321965</v>
      </c>
      <c r="C282" s="1">
        <f>IFERROR(VLOOKUP(B282,MasterSheet!Q:R,2,)," ")</f>
        <v/>
      </c>
      <c r="D282" s="1">
        <f>_xlfn.XLOOKUP(B282,MasterSheet!Q:Q,MasterSheet!P:P)</f>
        <v/>
      </c>
      <c r="E282" s="1">
        <f>IF(LEFT(B282,1)="D","DTDC",IF(ISNUMBER(--LEFT(B282,1)),"Bluedart","Other"))</f>
        <v/>
      </c>
      <c r="F282" s="1">
        <f>TEXT(A282, "dddd")</f>
        <v/>
      </c>
    </row>
    <row r="283">
      <c r="A283" s="2">
        <f>_xlfn.XLOOKUP(B283,MasterSheet!Q:Q,MasterSheet!N:N," ")</f>
        <v/>
      </c>
      <c r="B283" s="1" t="n">
        <v>58155322444</v>
      </c>
      <c r="C283" s="1">
        <f>IFERROR(VLOOKUP(B283,MasterSheet!Q:R,2,)," ")</f>
        <v/>
      </c>
      <c r="D283" s="1">
        <f>_xlfn.XLOOKUP(B283,MasterSheet!Q:Q,MasterSheet!P:P)</f>
        <v/>
      </c>
      <c r="E283" s="1">
        <f>IF(LEFT(B283,1)="D","DTDC",IF(ISNUMBER(--LEFT(B283,1)),"Bluedart","Other"))</f>
        <v/>
      </c>
      <c r="F283" s="1">
        <f>TEXT(A283, "dddd")</f>
        <v/>
      </c>
    </row>
    <row r="284">
      <c r="A284" s="2">
        <f>_xlfn.XLOOKUP(B284,MasterSheet!Q:Q,MasterSheet!N:N," ")</f>
        <v/>
      </c>
      <c r="B284" s="1" t="n">
        <v>58155323144</v>
      </c>
      <c r="C284" s="1">
        <f>IFERROR(VLOOKUP(B284,MasterSheet!Q:R,2,)," ")</f>
        <v/>
      </c>
      <c r="D284" s="1">
        <f>_xlfn.XLOOKUP(B284,MasterSheet!Q:Q,MasterSheet!P:P)</f>
        <v/>
      </c>
      <c r="E284" s="1">
        <f>IF(LEFT(B284,1)="D","DTDC",IF(ISNUMBER(--LEFT(B284,1)),"Bluedart","Other"))</f>
        <v/>
      </c>
      <c r="F284" s="1">
        <f>TEXT(A284, "dddd")</f>
        <v/>
      </c>
    </row>
    <row r="285">
      <c r="A285" s="2">
        <f>_xlfn.XLOOKUP(B285,MasterSheet!Q:Q,MasterSheet!N:N," ")</f>
        <v/>
      </c>
      <c r="B285" s="1" t="n">
        <v>58155323306</v>
      </c>
      <c r="C285" s="1">
        <f>IFERROR(VLOOKUP(B285,MasterSheet!Q:R,2,)," ")</f>
        <v/>
      </c>
      <c r="D285" s="1">
        <f>_xlfn.XLOOKUP(B285,MasterSheet!Q:Q,MasterSheet!P:P)</f>
        <v/>
      </c>
      <c r="E285" s="1">
        <f>IF(LEFT(B285,1)="D","DTDC",IF(ISNUMBER(--LEFT(B285,1)),"Bluedart","Other"))</f>
        <v/>
      </c>
      <c r="F285" s="1">
        <f>TEXT(A285, "dddd")</f>
        <v/>
      </c>
    </row>
    <row r="286">
      <c r="A286" s="2">
        <f>_xlfn.XLOOKUP(B286,MasterSheet!Q:Q,MasterSheet!N:N," ")</f>
        <v/>
      </c>
      <c r="B286" s="1" t="n">
        <v>58155323424</v>
      </c>
      <c r="C286" s="1">
        <f>IFERROR(VLOOKUP(B286,MasterSheet!Q:R,2,)," ")</f>
        <v/>
      </c>
      <c r="D286" s="1">
        <f>_xlfn.XLOOKUP(B286,MasterSheet!Q:Q,MasterSheet!P:P)</f>
        <v/>
      </c>
      <c r="E286" s="1">
        <f>IF(LEFT(B286,1)="D","DTDC",IF(ISNUMBER(--LEFT(B286,1)),"Bluedart","Other"))</f>
        <v/>
      </c>
      <c r="F286" s="1">
        <f>TEXT(A286, "dddd")</f>
        <v/>
      </c>
    </row>
    <row r="287">
      <c r="A287" s="2">
        <f>_xlfn.XLOOKUP(B287,MasterSheet!Q:Q,MasterSheet!N:N," ")</f>
        <v/>
      </c>
      <c r="B287" s="1" t="n">
        <v>58155323656</v>
      </c>
      <c r="C287" s="1">
        <f>IFERROR(VLOOKUP(B287,MasterSheet!Q:R,2,)," ")</f>
        <v/>
      </c>
      <c r="D287" s="1">
        <f>_xlfn.XLOOKUP(B287,MasterSheet!Q:Q,MasterSheet!P:P)</f>
        <v/>
      </c>
      <c r="E287" s="1">
        <f>IF(LEFT(B287,1)="D","DTDC",IF(ISNUMBER(--LEFT(B287,1)),"Bluedart","Other"))</f>
        <v/>
      </c>
      <c r="F287" s="1">
        <f>TEXT(A287, "dddd")</f>
        <v/>
      </c>
    </row>
    <row r="288">
      <c r="A288" s="2">
        <f>_xlfn.XLOOKUP(B288,MasterSheet!Q:Q,MasterSheet!N:N," ")</f>
        <v/>
      </c>
      <c r="B288" s="1" t="n">
        <v>58155323855</v>
      </c>
      <c r="C288" s="1">
        <f>IFERROR(VLOOKUP(B288,MasterSheet!Q:R,2,)," ")</f>
        <v/>
      </c>
      <c r="D288" s="1">
        <f>_xlfn.XLOOKUP(B288,MasterSheet!Q:Q,MasterSheet!P:P)</f>
        <v/>
      </c>
      <c r="E288" s="1">
        <f>IF(LEFT(B288,1)="D","DTDC",IF(ISNUMBER(--LEFT(B288,1)),"Bluedart","Other"))</f>
        <v/>
      </c>
      <c r="F288" s="1">
        <f>TEXT(A288, "dddd")</f>
        <v/>
      </c>
    </row>
    <row r="289">
      <c r="A289" s="2">
        <f>_xlfn.XLOOKUP(B289,MasterSheet!Q:Q,MasterSheet!N:N," ")</f>
        <v/>
      </c>
      <c r="B289" s="1" t="n">
        <v>58155323925</v>
      </c>
      <c r="C289" s="1">
        <f>IFERROR(VLOOKUP(B289,MasterSheet!Q:R,2,)," ")</f>
        <v/>
      </c>
      <c r="D289" s="1">
        <f>_xlfn.XLOOKUP(B289,MasterSheet!Q:Q,MasterSheet!P:P)</f>
        <v/>
      </c>
      <c r="E289" s="1">
        <f>IF(LEFT(B289,1)="D","DTDC",IF(ISNUMBER(--LEFT(B289,1)),"Bluedart","Other"))</f>
        <v/>
      </c>
      <c r="F289" s="1">
        <f>TEXT(A289, "dddd")</f>
        <v/>
      </c>
    </row>
    <row r="290">
      <c r="A290" s="2">
        <f>_xlfn.XLOOKUP(B290,MasterSheet!Q:Q,MasterSheet!N:N," ")</f>
        <v/>
      </c>
      <c r="B290" s="1" t="n">
        <v>58155324010</v>
      </c>
      <c r="C290" s="1">
        <f>IFERROR(VLOOKUP(B290,MasterSheet!Q:R,2,)," ")</f>
        <v/>
      </c>
      <c r="D290" s="1">
        <f>_xlfn.XLOOKUP(B290,MasterSheet!Q:Q,MasterSheet!P:P)</f>
        <v/>
      </c>
      <c r="E290" s="1">
        <f>IF(LEFT(B290,1)="D","DTDC",IF(ISNUMBER(--LEFT(B290,1)),"Bluedart","Other"))</f>
        <v/>
      </c>
      <c r="F290" s="1">
        <f>TEXT(A290, "dddd")</f>
        <v/>
      </c>
    </row>
    <row r="291">
      <c r="A291" s="2">
        <f>_xlfn.XLOOKUP(B291,MasterSheet!Q:Q,MasterSheet!N:N," ")</f>
        <v/>
      </c>
      <c r="B291" s="1" t="n">
        <v>58155324172</v>
      </c>
      <c r="C291" s="1">
        <f>IFERROR(VLOOKUP(B291,MasterSheet!Q:R,2,)," ")</f>
        <v/>
      </c>
      <c r="D291" s="1">
        <f>_xlfn.XLOOKUP(B291,MasterSheet!Q:Q,MasterSheet!P:P)</f>
        <v/>
      </c>
      <c r="E291" s="1">
        <f>IF(LEFT(B291,1)="D","DTDC",IF(ISNUMBER(--LEFT(B291,1)),"Bluedart","Other"))</f>
        <v/>
      </c>
      <c r="F291" s="1">
        <f>TEXT(A291, "dddd")</f>
        <v/>
      </c>
    </row>
    <row r="292">
      <c r="A292" s="2">
        <f>_xlfn.XLOOKUP(B292,MasterSheet!Q:Q,MasterSheet!N:N," ")</f>
        <v/>
      </c>
      <c r="B292" s="1" t="n">
        <v>58155324426</v>
      </c>
      <c r="C292" s="1">
        <f>IFERROR(VLOOKUP(B292,MasterSheet!Q:R,2,)," ")</f>
        <v/>
      </c>
      <c r="D292" s="1">
        <f>_xlfn.XLOOKUP(B292,MasterSheet!Q:Q,MasterSheet!P:P)</f>
        <v/>
      </c>
      <c r="E292" s="1">
        <f>IF(LEFT(B292,1)="D","DTDC",IF(ISNUMBER(--LEFT(B292,1)),"Bluedart","Other"))</f>
        <v/>
      </c>
      <c r="F292" s="1">
        <f>TEXT(A292, "dddd")</f>
        <v/>
      </c>
    </row>
    <row r="293">
      <c r="A293" s="2">
        <f>_xlfn.XLOOKUP(B293,MasterSheet!Q:Q,MasterSheet!N:N," ")</f>
        <v/>
      </c>
      <c r="B293" s="1" t="n">
        <v>58155324614</v>
      </c>
      <c r="C293" s="1">
        <f>IFERROR(VLOOKUP(B293,MasterSheet!Q:R,2,)," ")</f>
        <v/>
      </c>
      <c r="D293" s="1">
        <f>_xlfn.XLOOKUP(B293,MasterSheet!Q:Q,MasterSheet!P:P)</f>
        <v/>
      </c>
      <c r="E293" s="1">
        <f>IF(LEFT(B293,1)="D","DTDC",IF(ISNUMBER(--LEFT(B293,1)),"Bluedart","Other"))</f>
        <v/>
      </c>
      <c r="F293" s="1">
        <f>TEXT(A293, "dddd")</f>
        <v/>
      </c>
    </row>
    <row r="294">
      <c r="A294" s="2">
        <f>_xlfn.XLOOKUP(B294,MasterSheet!Q:Q,MasterSheet!N:N," ")</f>
        <v/>
      </c>
      <c r="B294" s="1" t="n">
        <v>58155324894</v>
      </c>
      <c r="C294" s="1">
        <f>IFERROR(VLOOKUP(B294,MasterSheet!Q:R,2,)," ")</f>
        <v/>
      </c>
      <c r="D294" s="1">
        <f>_xlfn.XLOOKUP(B294,MasterSheet!Q:Q,MasterSheet!P:P)</f>
        <v/>
      </c>
      <c r="E294" s="1">
        <f>IF(LEFT(B294,1)="D","DTDC",IF(ISNUMBER(--LEFT(B294,1)),"Bluedart","Other"))</f>
        <v/>
      </c>
      <c r="F294" s="1">
        <f>TEXT(A294, "dddd")</f>
        <v/>
      </c>
    </row>
    <row r="295">
      <c r="A295" s="2">
        <f>_xlfn.XLOOKUP(B295,MasterSheet!Q:Q,MasterSheet!N:N," ")</f>
        <v/>
      </c>
      <c r="B295" s="1" t="n">
        <v>58155325373</v>
      </c>
      <c r="C295" s="1">
        <f>IFERROR(VLOOKUP(B295,MasterSheet!Q:R,2,)," ")</f>
        <v/>
      </c>
      <c r="D295" s="1">
        <f>_xlfn.XLOOKUP(B295,MasterSheet!Q:Q,MasterSheet!P:P)</f>
        <v/>
      </c>
      <c r="E295" s="1">
        <f>IF(LEFT(B295,1)="D","DTDC",IF(ISNUMBER(--LEFT(B295,1)),"Bluedart","Other"))</f>
        <v/>
      </c>
      <c r="F295" s="1">
        <f>TEXT(A295, "dddd")</f>
        <v/>
      </c>
    </row>
    <row r="296">
      <c r="A296" s="2">
        <f>_xlfn.XLOOKUP(B296,MasterSheet!Q:Q,MasterSheet!N:N," ")</f>
        <v/>
      </c>
      <c r="B296" s="1" t="n">
        <v>58155354633</v>
      </c>
      <c r="C296" s="1">
        <f>IFERROR(VLOOKUP(B296,MasterSheet!Q:R,2,)," ")</f>
        <v/>
      </c>
      <c r="D296" s="1">
        <f>_xlfn.XLOOKUP(B296,MasterSheet!Q:Q,MasterSheet!P:P)</f>
        <v/>
      </c>
      <c r="E296" s="1">
        <f>IF(LEFT(B296,1)="D","DTDC",IF(ISNUMBER(--LEFT(B296,1)),"Bluedart","Other"))</f>
        <v/>
      </c>
      <c r="F296" s="1">
        <f>TEXT(A296, "dddd")</f>
        <v/>
      </c>
    </row>
    <row r="297">
      <c r="A297" s="2">
        <f>_xlfn.XLOOKUP(B297,MasterSheet!Q:Q,MasterSheet!N:N," ")</f>
        <v/>
      </c>
      <c r="B297" s="1" t="n">
        <v>58155354773</v>
      </c>
      <c r="C297" s="1">
        <f>IFERROR(VLOOKUP(B297,MasterSheet!Q:R,2,)," ")</f>
        <v/>
      </c>
      <c r="D297" s="1">
        <f>_xlfn.XLOOKUP(B297,MasterSheet!Q:Q,MasterSheet!P:P)</f>
        <v/>
      </c>
      <c r="E297" s="1">
        <f>IF(LEFT(B297,1)="D","DTDC",IF(ISNUMBER(--LEFT(B297,1)),"Bluedart","Other"))</f>
        <v/>
      </c>
      <c r="F297" s="1">
        <f>TEXT(A297, "dddd")</f>
        <v/>
      </c>
    </row>
    <row r="298">
      <c r="A298" s="2">
        <f>_xlfn.XLOOKUP(B298,MasterSheet!Q:Q,MasterSheet!N:N," ")</f>
        <v/>
      </c>
      <c r="B298" s="1" t="n">
        <v>58155354832</v>
      </c>
      <c r="C298" s="1">
        <f>IFERROR(VLOOKUP(B298,MasterSheet!Q:R,2,)," ")</f>
        <v/>
      </c>
      <c r="D298" s="1">
        <f>_xlfn.XLOOKUP(B298,MasterSheet!Q:Q,MasterSheet!P:P)</f>
        <v/>
      </c>
      <c r="E298" s="1">
        <f>IF(LEFT(B298,1)="D","DTDC",IF(ISNUMBER(--LEFT(B298,1)),"Bluedart","Other"))</f>
        <v/>
      </c>
      <c r="F298" s="1">
        <f>TEXT(A298, "dddd")</f>
        <v/>
      </c>
    </row>
    <row r="299">
      <c r="A299" s="2">
        <f>_xlfn.XLOOKUP(B299,MasterSheet!Q:Q,MasterSheet!N:N," ")</f>
        <v/>
      </c>
      <c r="B299" s="1" t="n">
        <v>58155354983</v>
      </c>
      <c r="C299" s="1">
        <f>IFERROR(VLOOKUP(B299,MasterSheet!Q:R,2,)," ")</f>
        <v/>
      </c>
      <c r="D299" s="1">
        <f>_xlfn.XLOOKUP(B299,MasterSheet!Q:Q,MasterSheet!P:P)</f>
        <v/>
      </c>
      <c r="E299" s="1">
        <f>IF(LEFT(B299,1)="D","DTDC",IF(ISNUMBER(--LEFT(B299,1)),"Bluedart","Other"))</f>
        <v/>
      </c>
      <c r="F299" s="1">
        <f>TEXT(A299, "dddd")</f>
        <v/>
      </c>
    </row>
    <row r="300">
      <c r="A300" s="2">
        <f>_xlfn.XLOOKUP(B300,MasterSheet!Q:Q,MasterSheet!N:N," ")</f>
        <v/>
      </c>
      <c r="B300" s="1" t="n">
        <v>58155355355</v>
      </c>
      <c r="C300" s="1">
        <f>IFERROR(VLOOKUP(B300,MasterSheet!Q:R,2,)," ")</f>
        <v/>
      </c>
      <c r="D300" s="1">
        <f>_xlfn.XLOOKUP(B300,MasterSheet!Q:Q,MasterSheet!P:P)</f>
        <v/>
      </c>
      <c r="E300" s="1">
        <f>IF(LEFT(B300,1)="D","DTDC",IF(ISNUMBER(--LEFT(B300,1)),"Bluedart","Other"))</f>
        <v/>
      </c>
      <c r="F300" s="1">
        <f>TEXT(A300, "dddd")</f>
        <v/>
      </c>
    </row>
    <row r="301">
      <c r="A301" s="2">
        <f>_xlfn.XLOOKUP(B301,MasterSheet!Q:Q,MasterSheet!N:N," ")</f>
        <v/>
      </c>
      <c r="B301" s="1" t="n">
        <v>58155355554</v>
      </c>
      <c r="C301" s="1">
        <f>IFERROR(VLOOKUP(B301,MasterSheet!Q:R,2,)," ")</f>
        <v/>
      </c>
      <c r="D301" s="1">
        <f>_xlfn.XLOOKUP(B301,MasterSheet!Q:Q,MasterSheet!P:P)</f>
        <v/>
      </c>
      <c r="E301" s="1">
        <f>IF(LEFT(B301,1)="D","DTDC",IF(ISNUMBER(--LEFT(B301,1)),"Bluedart","Other"))</f>
        <v/>
      </c>
      <c r="F301" s="1">
        <f>TEXT(A301, "dddd")</f>
        <v/>
      </c>
    </row>
    <row r="302">
      <c r="A302" s="2">
        <f>_xlfn.XLOOKUP(B302,MasterSheet!Q:Q,MasterSheet!N:N," ")</f>
        <v/>
      </c>
      <c r="B302" s="1" t="n">
        <v>58155355834</v>
      </c>
      <c r="C302" s="1">
        <f>IFERROR(VLOOKUP(B302,MasterSheet!Q:R,2,)," ")</f>
        <v/>
      </c>
      <c r="D302" s="1">
        <f>_xlfn.XLOOKUP(B302,MasterSheet!Q:Q,MasterSheet!P:P)</f>
        <v/>
      </c>
      <c r="E302" s="1">
        <f>IF(LEFT(B302,1)="D","DTDC",IF(ISNUMBER(--LEFT(B302,1)),"Bluedart","Other"))</f>
        <v/>
      </c>
      <c r="F302" s="1">
        <f>TEXT(A302, "dddd")</f>
        <v/>
      </c>
    </row>
    <row r="303">
      <c r="A303" s="2">
        <f>_xlfn.XLOOKUP(B303,MasterSheet!Q:Q,MasterSheet!N:N," ")</f>
        <v/>
      </c>
      <c r="B303" s="1" t="n">
        <v>58155356346</v>
      </c>
      <c r="C303" s="1">
        <f>IFERROR(VLOOKUP(B303,MasterSheet!Q:R,2,)," ")</f>
        <v/>
      </c>
      <c r="D303" s="1">
        <f>_xlfn.XLOOKUP(B303,MasterSheet!Q:Q,MasterSheet!P:P)</f>
        <v/>
      </c>
      <c r="E303" s="1">
        <f>IF(LEFT(B303,1)="D","DTDC",IF(ISNUMBER(--LEFT(B303,1)),"Bluedart","Other"))</f>
        <v/>
      </c>
      <c r="F303" s="1">
        <f>TEXT(A303, "dddd")</f>
        <v/>
      </c>
    </row>
    <row r="304">
      <c r="A304" s="2">
        <f>_xlfn.XLOOKUP(B304,MasterSheet!Q:Q,MasterSheet!N:N," ")</f>
        <v/>
      </c>
      <c r="B304" s="1" t="n">
        <v>58155546610</v>
      </c>
      <c r="C304" s="1">
        <f>IFERROR(VLOOKUP(B304,MasterSheet!Q:R,2,)," ")</f>
        <v/>
      </c>
      <c r="D304" s="1">
        <f>_xlfn.XLOOKUP(B304,MasterSheet!Q:Q,MasterSheet!P:P)</f>
        <v/>
      </c>
      <c r="E304" s="1">
        <f>IF(LEFT(B304,1)="D","DTDC",IF(ISNUMBER(--LEFT(B304,1)),"Bluedart","Other"))</f>
        <v/>
      </c>
      <c r="F304" s="1">
        <f>TEXT(A304, "dddd")</f>
        <v/>
      </c>
    </row>
    <row r="305">
      <c r="A305" s="2">
        <f>_xlfn.XLOOKUP(B305,MasterSheet!Q:Q,MasterSheet!N:N," ")</f>
        <v/>
      </c>
      <c r="B305" s="1" t="n">
        <v>58155613880</v>
      </c>
      <c r="C305" s="1">
        <f>IFERROR(VLOOKUP(B305,MasterSheet!Q:R,2,)," ")</f>
        <v/>
      </c>
      <c r="D305" s="1">
        <f>_xlfn.XLOOKUP(B305,MasterSheet!Q:Q,MasterSheet!P:P)</f>
        <v/>
      </c>
      <c r="E305" s="1">
        <f>IF(LEFT(B305,1)="D","DTDC",IF(ISNUMBER(--LEFT(B305,1)),"Bluedart","Other"))</f>
        <v/>
      </c>
      <c r="F305" s="1">
        <f>TEXT(A305, "dddd")</f>
        <v/>
      </c>
    </row>
    <row r="306">
      <c r="A306" s="2">
        <f>_xlfn.XLOOKUP(B306,MasterSheet!Q:Q,MasterSheet!N:N," ")</f>
        <v/>
      </c>
      <c r="B306" s="1" t="n">
        <v>58155614005</v>
      </c>
      <c r="C306" s="1">
        <f>IFERROR(VLOOKUP(B306,MasterSheet!Q:R,2,)," ")</f>
        <v/>
      </c>
      <c r="D306" s="1">
        <f>_xlfn.XLOOKUP(B306,MasterSheet!Q:Q,MasterSheet!P:P)</f>
        <v/>
      </c>
      <c r="E306" s="1">
        <f>IF(LEFT(B306,1)="D","DTDC",IF(ISNUMBER(--LEFT(B306,1)),"Bluedart","Other"))</f>
        <v/>
      </c>
      <c r="F306" s="1">
        <f>TEXT(A306, "dddd")</f>
        <v/>
      </c>
    </row>
    <row r="307">
      <c r="A307" s="2">
        <f>_xlfn.XLOOKUP(B307,MasterSheet!Q:Q,MasterSheet!N:N," ")</f>
        <v/>
      </c>
      <c r="B307" s="1" t="n">
        <v>58155614370</v>
      </c>
      <c r="C307" s="1">
        <f>IFERROR(VLOOKUP(B307,MasterSheet!Q:R,2,)," ")</f>
        <v/>
      </c>
      <c r="D307" s="1">
        <f>_xlfn.XLOOKUP(B307,MasterSheet!Q:Q,MasterSheet!P:P)</f>
        <v/>
      </c>
      <c r="E307" s="1">
        <f>IF(LEFT(B307,1)="D","DTDC",IF(ISNUMBER(--LEFT(B307,1)),"Bluedart","Other"))</f>
        <v/>
      </c>
      <c r="F307" s="1">
        <f>TEXT(A307, "dddd")</f>
        <v/>
      </c>
    </row>
    <row r="308">
      <c r="A308" s="2">
        <f>_xlfn.XLOOKUP(B308,MasterSheet!Q:Q,MasterSheet!N:N," ")</f>
        <v/>
      </c>
      <c r="B308" s="1" t="n">
        <v>58155614985</v>
      </c>
      <c r="C308" s="1">
        <f>IFERROR(VLOOKUP(B308,MasterSheet!Q:R,2,)," ")</f>
        <v/>
      </c>
      <c r="D308" s="1">
        <f>_xlfn.XLOOKUP(B308,MasterSheet!Q:Q,MasterSheet!P:P)</f>
        <v/>
      </c>
      <c r="E308" s="1">
        <f>IF(LEFT(B308,1)="D","DTDC",IF(ISNUMBER(--LEFT(B308,1)),"Bluedart","Other"))</f>
        <v/>
      </c>
      <c r="F308" s="1">
        <f>TEXT(A308, "dddd")</f>
        <v/>
      </c>
    </row>
    <row r="309">
      <c r="A309" s="2">
        <f>_xlfn.XLOOKUP(B309,MasterSheet!Q:Q,MasterSheet!N:N," ")</f>
        <v/>
      </c>
      <c r="B309" s="1" t="n">
        <v>58155615103</v>
      </c>
      <c r="C309" s="1">
        <f>IFERROR(VLOOKUP(B309,MasterSheet!Q:R,2,)," ")</f>
        <v/>
      </c>
      <c r="D309" s="1">
        <f>_xlfn.XLOOKUP(B309,MasterSheet!Q:Q,MasterSheet!P:P)</f>
        <v/>
      </c>
      <c r="E309" s="1">
        <f>IF(LEFT(B309,1)="D","DTDC",IF(ISNUMBER(--LEFT(B309,1)),"Bluedart","Other"))</f>
        <v/>
      </c>
      <c r="F309" s="1">
        <f>TEXT(A309, "dddd")</f>
        <v/>
      </c>
    </row>
    <row r="310">
      <c r="A310" s="2">
        <f>_xlfn.XLOOKUP(B310,MasterSheet!Q:Q,MasterSheet!N:N," ")</f>
        <v/>
      </c>
      <c r="B310" s="1" t="n">
        <v>58155615291</v>
      </c>
      <c r="C310" s="1">
        <f>IFERROR(VLOOKUP(B310,MasterSheet!Q:R,2,)," ")</f>
        <v/>
      </c>
      <c r="D310" s="1">
        <f>_xlfn.XLOOKUP(B310,MasterSheet!Q:Q,MasterSheet!P:P)</f>
        <v/>
      </c>
      <c r="E310" s="1">
        <f>IF(LEFT(B310,1)="D","DTDC",IF(ISNUMBER(--LEFT(B310,1)),"Bluedart","Other"))</f>
        <v/>
      </c>
      <c r="F310" s="1">
        <f>TEXT(A310, "dddd")</f>
        <v/>
      </c>
    </row>
    <row r="311">
      <c r="A311" s="2">
        <f>_xlfn.XLOOKUP(B311,MasterSheet!Q:Q,MasterSheet!N:N," ")</f>
        <v/>
      </c>
      <c r="B311" s="1" t="n">
        <v>58155615501</v>
      </c>
      <c r="C311" s="1">
        <f>IFERROR(VLOOKUP(B311,MasterSheet!Q:R,2,)," ")</f>
        <v/>
      </c>
      <c r="D311" s="1">
        <f>_xlfn.XLOOKUP(B311,MasterSheet!Q:Q,MasterSheet!P:P)</f>
        <v/>
      </c>
      <c r="E311" s="1">
        <f>IF(LEFT(B311,1)="D","DTDC",IF(ISNUMBER(--LEFT(B311,1)),"Bluedart","Other"))</f>
        <v/>
      </c>
      <c r="F311" s="1">
        <f>TEXT(A311, "dddd")</f>
        <v/>
      </c>
    </row>
    <row r="312">
      <c r="A312" s="2">
        <f>_xlfn.XLOOKUP(B312,MasterSheet!Q:Q,MasterSheet!N:N," ")</f>
        <v/>
      </c>
      <c r="B312" s="1" t="n">
        <v>58155617516</v>
      </c>
      <c r="C312" s="1">
        <f>IFERROR(VLOOKUP(B312,MasterSheet!Q:R,2,)," ")</f>
        <v/>
      </c>
      <c r="D312" s="1">
        <f>_xlfn.XLOOKUP(B312,MasterSheet!Q:Q,MasterSheet!P:P)</f>
        <v/>
      </c>
      <c r="E312" s="1">
        <f>IF(LEFT(B312,1)="D","DTDC",IF(ISNUMBER(--LEFT(B312,1)),"Bluedart","Other"))</f>
        <v/>
      </c>
      <c r="F312" s="1">
        <f>TEXT(A312, "dddd")</f>
        <v/>
      </c>
    </row>
    <row r="313">
      <c r="A313" s="2">
        <f>_xlfn.XLOOKUP(B313,MasterSheet!Q:Q,MasterSheet!N:N," ")</f>
        <v/>
      </c>
      <c r="B313" s="1" t="n">
        <v>58155618231</v>
      </c>
      <c r="C313" s="1">
        <f>IFERROR(VLOOKUP(B313,MasterSheet!Q:R,2,)," ")</f>
        <v/>
      </c>
      <c r="D313" s="1">
        <f>_xlfn.XLOOKUP(B313,MasterSheet!Q:Q,MasterSheet!P:P)</f>
        <v/>
      </c>
      <c r="E313" s="1">
        <f>IF(LEFT(B313,1)="D","DTDC",IF(ISNUMBER(--LEFT(B313,1)),"Bluedart","Other"))</f>
        <v/>
      </c>
      <c r="F313" s="1">
        <f>TEXT(A313, "dddd")</f>
        <v/>
      </c>
    </row>
    <row r="314">
      <c r="A314" s="2">
        <f>_xlfn.XLOOKUP(B314,MasterSheet!Q:Q,MasterSheet!N:N," ")</f>
        <v/>
      </c>
      <c r="B314" s="1" t="n">
        <v>58155619712</v>
      </c>
      <c r="C314" s="1">
        <f>IFERROR(VLOOKUP(B314,MasterSheet!Q:R,2,)," ")</f>
        <v/>
      </c>
      <c r="D314" s="1">
        <f>_xlfn.XLOOKUP(B314,MasterSheet!Q:Q,MasterSheet!P:P)</f>
        <v/>
      </c>
      <c r="E314" s="1">
        <f>IF(LEFT(B314,1)="D","DTDC",IF(ISNUMBER(--LEFT(B314,1)),"Bluedart","Other"))</f>
        <v/>
      </c>
      <c r="F314" s="1">
        <f>TEXT(A314, "dddd")</f>
        <v/>
      </c>
    </row>
    <row r="315">
      <c r="A315" s="2">
        <f>_xlfn.XLOOKUP(B315,MasterSheet!Q:Q,MasterSheet!N:N," ")</f>
        <v/>
      </c>
      <c r="B315" s="1" t="n">
        <v>58155620121</v>
      </c>
      <c r="C315" s="1">
        <f>IFERROR(VLOOKUP(B315,MasterSheet!Q:R,2,)," ")</f>
        <v/>
      </c>
      <c r="D315" s="1">
        <f>_xlfn.XLOOKUP(B315,MasterSheet!Q:Q,MasterSheet!P:P)</f>
        <v/>
      </c>
      <c r="E315" s="1">
        <f>IF(LEFT(B315,1)="D","DTDC",IF(ISNUMBER(--LEFT(B315,1)),"Bluedart","Other"))</f>
        <v/>
      </c>
      <c r="F315" s="1">
        <f>TEXT(A315, "dddd")</f>
        <v/>
      </c>
    </row>
    <row r="316">
      <c r="A316" s="2">
        <f>_xlfn.XLOOKUP(B316,MasterSheet!Q:Q,MasterSheet!N:N," ")</f>
        <v/>
      </c>
      <c r="B316" s="1" t="n">
        <v>58155620725</v>
      </c>
      <c r="C316" s="1">
        <f>IFERROR(VLOOKUP(B316,MasterSheet!Q:R,2,)," ")</f>
        <v/>
      </c>
      <c r="D316" s="1">
        <f>_xlfn.XLOOKUP(B316,MasterSheet!Q:Q,MasterSheet!P:P)</f>
        <v/>
      </c>
      <c r="E316" s="1">
        <f>IF(LEFT(B316,1)="D","DTDC",IF(ISNUMBER(--LEFT(B316,1)),"Bluedart","Other"))</f>
        <v/>
      </c>
      <c r="F316" s="1">
        <f>TEXT(A316, "dddd")</f>
        <v/>
      </c>
    </row>
    <row r="317">
      <c r="A317" s="2">
        <f>_xlfn.XLOOKUP(B317,MasterSheet!Q:Q,MasterSheet!N:N," ")</f>
        <v/>
      </c>
      <c r="B317" s="1" t="n">
        <v>58155620762</v>
      </c>
      <c r="C317" s="1">
        <f>IFERROR(VLOOKUP(B317,MasterSheet!Q:R,2,)," ")</f>
        <v/>
      </c>
      <c r="D317" s="1">
        <f>_xlfn.XLOOKUP(B317,MasterSheet!Q:Q,MasterSheet!P:P)</f>
        <v/>
      </c>
      <c r="E317" s="1">
        <f>IF(LEFT(B317,1)="D","DTDC",IF(ISNUMBER(--LEFT(B317,1)),"Bluedart","Other"))</f>
        <v/>
      </c>
      <c r="F317" s="1">
        <f>TEXT(A317, "dddd")</f>
        <v/>
      </c>
    </row>
    <row r="318">
      <c r="A318" s="2">
        <f>_xlfn.XLOOKUP(B318,MasterSheet!Q:Q,MasterSheet!N:N," ")</f>
        <v/>
      </c>
      <c r="B318" s="1" t="n">
        <v>58155620983</v>
      </c>
      <c r="C318" s="1">
        <f>IFERROR(VLOOKUP(B318,MasterSheet!Q:R,2,)," ")</f>
        <v/>
      </c>
      <c r="D318" s="1">
        <f>_xlfn.XLOOKUP(B318,MasterSheet!Q:Q,MasterSheet!P:P)</f>
        <v/>
      </c>
      <c r="E318" s="1">
        <f>IF(LEFT(B318,1)="D","DTDC",IF(ISNUMBER(--LEFT(B318,1)),"Bluedart","Other"))</f>
        <v/>
      </c>
      <c r="F318" s="1">
        <f>TEXT(A318, "dddd")</f>
        <v/>
      </c>
    </row>
    <row r="319">
      <c r="A319" s="2">
        <f>_xlfn.XLOOKUP(B319,MasterSheet!Q:Q,MasterSheet!N:N," ")</f>
        <v/>
      </c>
      <c r="B319" s="1" t="n">
        <v>58155621156</v>
      </c>
      <c r="C319" s="1">
        <f>IFERROR(VLOOKUP(B319,MasterSheet!Q:R,2,)," ")</f>
        <v/>
      </c>
      <c r="D319" s="1">
        <f>_xlfn.XLOOKUP(B319,MasterSheet!Q:Q,MasterSheet!P:P)</f>
        <v/>
      </c>
      <c r="E319" s="1">
        <f>IF(LEFT(B319,1)="D","DTDC",IF(ISNUMBER(--LEFT(B319,1)),"Bluedart","Other"))</f>
        <v/>
      </c>
      <c r="F319" s="1">
        <f>TEXT(A319, "dddd")</f>
        <v/>
      </c>
    </row>
    <row r="320">
      <c r="A320" s="2">
        <f>_xlfn.XLOOKUP(B320,MasterSheet!Q:Q,MasterSheet!N:N," ")</f>
        <v/>
      </c>
      <c r="B320" s="1" t="n">
        <v>58155667113</v>
      </c>
      <c r="C320" s="1">
        <f>IFERROR(VLOOKUP(B320,MasterSheet!Q:R,2,)," ")</f>
        <v/>
      </c>
      <c r="D320" s="1">
        <f>_xlfn.XLOOKUP(B320,MasterSheet!Q:Q,MasterSheet!P:P)</f>
        <v/>
      </c>
      <c r="E320" s="1">
        <f>IF(LEFT(B320,1)="D","DTDC",IF(ISNUMBER(--LEFT(B320,1)),"Bluedart","Other"))</f>
        <v/>
      </c>
      <c r="F320" s="1">
        <f>TEXT(A320, "dddd")</f>
        <v/>
      </c>
    </row>
    <row r="321">
      <c r="A321" s="2">
        <f>_xlfn.XLOOKUP(B321,MasterSheet!Q:Q,MasterSheet!N:N," ")</f>
        <v/>
      </c>
      <c r="B321" s="1" t="n">
        <v>58155667533</v>
      </c>
      <c r="C321" s="1">
        <f>IFERROR(VLOOKUP(B321,MasterSheet!Q:R,2,)," ")</f>
        <v/>
      </c>
      <c r="D321" s="1">
        <f>_xlfn.XLOOKUP(B321,MasterSheet!Q:Q,MasterSheet!P:P)</f>
        <v/>
      </c>
      <c r="E321" s="1">
        <f>IF(LEFT(B321,1)="D","DTDC",IF(ISNUMBER(--LEFT(B321,1)),"Bluedart","Other"))</f>
        <v/>
      </c>
      <c r="F321" s="1">
        <f>TEXT(A321, "dddd")</f>
        <v/>
      </c>
    </row>
    <row r="322">
      <c r="A322" s="2">
        <f>_xlfn.XLOOKUP(B322,MasterSheet!Q:Q,MasterSheet!N:N," ")</f>
        <v/>
      </c>
      <c r="B322" s="1" t="n">
        <v>58155667743</v>
      </c>
      <c r="C322" s="1">
        <f>IFERROR(VLOOKUP(B322,MasterSheet!Q:R,2,)," ")</f>
        <v/>
      </c>
      <c r="D322" s="1">
        <f>_xlfn.XLOOKUP(B322,MasterSheet!Q:Q,MasterSheet!P:P)</f>
        <v/>
      </c>
      <c r="E322" s="1">
        <f>IF(LEFT(B322,1)="D","DTDC",IF(ISNUMBER(--LEFT(B322,1)),"Bluedart","Other"))</f>
        <v/>
      </c>
      <c r="F322" s="1">
        <f>TEXT(A322, "dddd")</f>
        <v/>
      </c>
    </row>
    <row r="323">
      <c r="A323" s="2">
        <f>_xlfn.XLOOKUP(B323,MasterSheet!Q:Q,MasterSheet!N:N," ")</f>
        <v/>
      </c>
      <c r="B323" s="1" t="n">
        <v>58155668325</v>
      </c>
      <c r="C323" s="1">
        <f>IFERROR(VLOOKUP(B323,MasterSheet!Q:R,2,)," ")</f>
        <v/>
      </c>
      <c r="D323" s="1">
        <f>_xlfn.XLOOKUP(B323,MasterSheet!Q:Q,MasterSheet!P:P)</f>
        <v/>
      </c>
      <c r="E323" s="1">
        <f>IF(LEFT(B323,1)="D","DTDC",IF(ISNUMBER(--LEFT(B323,1)),"Bluedart","Other"))</f>
        <v/>
      </c>
      <c r="F323" s="1">
        <f>TEXT(A323, "dddd")</f>
        <v/>
      </c>
    </row>
    <row r="324">
      <c r="A324" s="2">
        <f>_xlfn.XLOOKUP(B324,MasterSheet!Q:Q,MasterSheet!N:N," ")</f>
        <v/>
      </c>
      <c r="B324" s="1" t="n">
        <v>58155693046</v>
      </c>
      <c r="C324" s="1">
        <f>IFERROR(VLOOKUP(B324,MasterSheet!Q:R,2,)," ")</f>
        <v/>
      </c>
      <c r="D324" s="1">
        <f>_xlfn.XLOOKUP(B324,MasterSheet!Q:Q,MasterSheet!P:P)</f>
        <v/>
      </c>
      <c r="E324" s="1">
        <f>IF(LEFT(B324,1)="D","DTDC",IF(ISNUMBER(--LEFT(B324,1)),"Bluedart","Other"))</f>
        <v/>
      </c>
      <c r="F324" s="1">
        <f>TEXT(A324, "dddd")</f>
        <v/>
      </c>
    </row>
    <row r="325">
      <c r="A325" s="2">
        <f>_xlfn.XLOOKUP(B325,MasterSheet!Q:Q,MasterSheet!N:N," ")</f>
        <v/>
      </c>
      <c r="B325" s="1" t="n">
        <v>58155694612</v>
      </c>
      <c r="C325" s="1">
        <f>IFERROR(VLOOKUP(B325,MasterSheet!Q:R,2,)," ")</f>
        <v/>
      </c>
      <c r="D325" s="1">
        <f>_xlfn.XLOOKUP(B325,MasterSheet!Q:Q,MasterSheet!P:P)</f>
        <v/>
      </c>
      <c r="E325" s="1">
        <f>IF(LEFT(B325,1)="D","DTDC",IF(ISNUMBER(--LEFT(B325,1)),"Bluedart","Other"))</f>
        <v/>
      </c>
      <c r="F325" s="1">
        <f>TEXT(A325, "dddd")</f>
        <v/>
      </c>
    </row>
    <row r="326">
      <c r="A326" s="2">
        <f>_xlfn.XLOOKUP(B326,MasterSheet!Q:Q,MasterSheet!N:N," ")</f>
        <v/>
      </c>
      <c r="B326" s="1" t="n">
        <v>58155918542</v>
      </c>
      <c r="C326" s="1">
        <f>IFERROR(VLOOKUP(B326,MasterSheet!Q:R,2,)," ")</f>
        <v/>
      </c>
      <c r="D326" s="1">
        <f>_xlfn.XLOOKUP(B326,MasterSheet!Q:Q,MasterSheet!P:P)</f>
        <v/>
      </c>
      <c r="E326" s="1">
        <f>IF(LEFT(B326,1)="D","DTDC",IF(ISNUMBER(--LEFT(B326,1)),"Bluedart","Other"))</f>
        <v/>
      </c>
      <c r="F326" s="1">
        <f>TEXT(A326, "dddd")</f>
        <v/>
      </c>
    </row>
    <row r="327">
      <c r="A327" s="2">
        <f>_xlfn.XLOOKUP(B327,MasterSheet!Q:Q,MasterSheet!N:N," ")</f>
        <v/>
      </c>
      <c r="B327" s="1" t="n">
        <v>58155918612</v>
      </c>
      <c r="C327" s="1">
        <f>IFERROR(VLOOKUP(B327,MasterSheet!Q:R,2,)," ")</f>
        <v/>
      </c>
      <c r="D327" s="1">
        <f>_xlfn.XLOOKUP(B327,MasterSheet!Q:Q,MasterSheet!P:P)</f>
        <v/>
      </c>
      <c r="E327" s="1">
        <f>IF(LEFT(B327,1)="D","DTDC",IF(ISNUMBER(--LEFT(B327,1)),"Bluedart","Other"))</f>
        <v/>
      </c>
      <c r="F327" s="1">
        <f>TEXT(A327, "dddd")</f>
        <v/>
      </c>
    </row>
    <row r="328">
      <c r="A328" s="2">
        <f>_xlfn.XLOOKUP(B328,MasterSheet!Q:Q,MasterSheet!N:N," ")</f>
        <v/>
      </c>
      <c r="B328" s="1" t="n">
        <v>58155918682</v>
      </c>
      <c r="C328" s="1">
        <f>IFERROR(VLOOKUP(B328,MasterSheet!Q:R,2,)," ")</f>
        <v/>
      </c>
      <c r="D328" s="1">
        <f>_xlfn.XLOOKUP(B328,MasterSheet!Q:Q,MasterSheet!P:P)</f>
        <v/>
      </c>
      <c r="E328" s="1">
        <f>IF(LEFT(B328,1)="D","DTDC",IF(ISNUMBER(--LEFT(B328,1)),"Bluedart","Other"))</f>
        <v/>
      </c>
      <c r="F328" s="1">
        <f>TEXT(A328, "dddd")</f>
        <v/>
      </c>
    </row>
    <row r="329">
      <c r="A329" s="2">
        <f>_xlfn.XLOOKUP(B329,MasterSheet!Q:Q,MasterSheet!N:N," ")</f>
        <v/>
      </c>
      <c r="B329" s="1" t="n">
        <v>58155918774</v>
      </c>
      <c r="C329" s="1">
        <f>IFERROR(VLOOKUP(B329,MasterSheet!Q:R,2,)," ")</f>
        <v/>
      </c>
      <c r="D329" s="1">
        <f>_xlfn.XLOOKUP(B329,MasterSheet!Q:Q,MasterSheet!P:P)</f>
        <v/>
      </c>
      <c r="E329" s="1">
        <f>IF(LEFT(B329,1)="D","DTDC",IF(ISNUMBER(--LEFT(B329,1)),"Bluedart","Other"))</f>
        <v/>
      </c>
      <c r="F329" s="1">
        <f>TEXT(A329, "dddd")</f>
        <v/>
      </c>
    </row>
    <row r="330">
      <c r="A330" s="2">
        <f>_xlfn.XLOOKUP(B330,MasterSheet!Q:Q,MasterSheet!N:N," ")</f>
        <v/>
      </c>
      <c r="B330" s="1" t="n">
        <v>58155919286</v>
      </c>
      <c r="C330" s="1">
        <f>IFERROR(VLOOKUP(B330,MasterSheet!Q:R,2,)," ")</f>
        <v/>
      </c>
      <c r="D330" s="1">
        <f>_xlfn.XLOOKUP(B330,MasterSheet!Q:Q,MasterSheet!P:P)</f>
        <v/>
      </c>
      <c r="E330" s="1">
        <f>IF(LEFT(B330,1)="D","DTDC",IF(ISNUMBER(--LEFT(B330,1)),"Bluedart","Other"))</f>
        <v/>
      </c>
      <c r="F330" s="1">
        <f>TEXT(A330, "dddd")</f>
        <v/>
      </c>
    </row>
    <row r="331">
      <c r="A331" s="2">
        <f>_xlfn.XLOOKUP(B331,MasterSheet!Q:Q,MasterSheet!N:N," ")</f>
        <v/>
      </c>
      <c r="B331" s="1" t="n">
        <v>58155919651</v>
      </c>
      <c r="C331" s="1">
        <f>IFERROR(VLOOKUP(B331,MasterSheet!Q:R,2,)," ")</f>
        <v/>
      </c>
      <c r="D331" s="1">
        <f>_xlfn.XLOOKUP(B331,MasterSheet!Q:Q,MasterSheet!P:P)</f>
        <v/>
      </c>
      <c r="E331" s="1">
        <f>IF(LEFT(B331,1)="D","DTDC",IF(ISNUMBER(--LEFT(B331,1)),"Bluedart","Other"))</f>
        <v/>
      </c>
      <c r="F331" s="1">
        <f>TEXT(A331, "dddd")</f>
        <v/>
      </c>
    </row>
    <row r="332">
      <c r="A332" s="2">
        <f>_xlfn.XLOOKUP(B332,MasterSheet!Q:Q,MasterSheet!N:N," ")</f>
        <v/>
      </c>
      <c r="B332" s="1" t="n">
        <v>58155919916</v>
      </c>
      <c r="C332" s="1">
        <f>IFERROR(VLOOKUP(B332,MasterSheet!Q:R,2,)," ")</f>
        <v/>
      </c>
      <c r="D332" s="1">
        <f>_xlfn.XLOOKUP(B332,MasterSheet!Q:Q,MasterSheet!P:P)</f>
        <v/>
      </c>
      <c r="E332" s="1">
        <f>IF(LEFT(B332,1)="D","DTDC",IF(ISNUMBER(--LEFT(B332,1)),"Bluedart","Other"))</f>
        <v/>
      </c>
      <c r="F332" s="1">
        <f>TEXT(A332, "dddd")</f>
        <v/>
      </c>
    </row>
    <row r="333">
      <c r="A333" s="2">
        <f>_xlfn.XLOOKUP(B333,MasterSheet!Q:Q,MasterSheet!N:N," ")</f>
        <v/>
      </c>
      <c r="B333" s="1" t="n">
        <v>58155920056</v>
      </c>
      <c r="C333" s="1">
        <f>IFERROR(VLOOKUP(B333,MasterSheet!Q:R,2,)," ")</f>
        <v/>
      </c>
      <c r="D333" s="1">
        <f>_xlfn.XLOOKUP(B333,MasterSheet!Q:Q,MasterSheet!P:P)</f>
        <v/>
      </c>
      <c r="E333" s="1">
        <f>IF(LEFT(B333,1)="D","DTDC",IF(ISNUMBER(--LEFT(B333,1)),"Bluedart","Other"))</f>
        <v/>
      </c>
      <c r="F333" s="1">
        <f>TEXT(A333, "dddd")</f>
        <v/>
      </c>
    </row>
    <row r="334">
      <c r="A334" s="2">
        <f>_xlfn.XLOOKUP(B334,MasterSheet!Q:Q,MasterSheet!N:N," ")</f>
        <v/>
      </c>
      <c r="B334" s="1" t="n">
        <v>58155920130</v>
      </c>
      <c r="C334" s="1">
        <f>IFERROR(VLOOKUP(B334,MasterSheet!Q:R,2,)," ")</f>
        <v/>
      </c>
      <c r="D334" s="1">
        <f>_xlfn.XLOOKUP(B334,MasterSheet!Q:Q,MasterSheet!P:P)</f>
        <v/>
      </c>
      <c r="E334" s="1">
        <f>IF(LEFT(B334,1)="D","DTDC",IF(ISNUMBER(--LEFT(B334,1)),"Bluedart","Other"))</f>
        <v/>
      </c>
      <c r="F334" s="1">
        <f>TEXT(A334, "dddd")</f>
        <v/>
      </c>
    </row>
    <row r="335">
      <c r="A335" s="2">
        <f>_xlfn.XLOOKUP(B335,MasterSheet!Q:Q,MasterSheet!N:N," ")</f>
        <v/>
      </c>
      <c r="B335" s="1" t="n">
        <v>58155920362</v>
      </c>
      <c r="C335" s="1">
        <f>IFERROR(VLOOKUP(B335,MasterSheet!Q:R,2,)," ")</f>
        <v/>
      </c>
      <c r="D335" s="1">
        <f>_xlfn.XLOOKUP(B335,MasterSheet!Q:Q,MasterSheet!P:P)</f>
        <v/>
      </c>
      <c r="E335" s="1">
        <f>IF(LEFT(B335,1)="D","DTDC",IF(ISNUMBER(--LEFT(B335,1)),"Bluedart","Other"))</f>
        <v/>
      </c>
      <c r="F335" s="1">
        <f>TEXT(A335, "dddd")</f>
        <v/>
      </c>
    </row>
    <row r="336">
      <c r="A336" s="2">
        <f>_xlfn.XLOOKUP(B336,MasterSheet!Q:Q,MasterSheet!N:N," ")</f>
        <v/>
      </c>
      <c r="B336" s="1" t="n">
        <v>58155920465</v>
      </c>
      <c r="C336" s="1">
        <f>IFERROR(VLOOKUP(B336,MasterSheet!Q:R,2,)," ")</f>
        <v/>
      </c>
      <c r="D336" s="1">
        <f>_xlfn.XLOOKUP(B336,MasterSheet!Q:Q,MasterSheet!P:P)</f>
        <v/>
      </c>
      <c r="E336" s="1">
        <f>IF(LEFT(B336,1)="D","DTDC",IF(ISNUMBER(--LEFT(B336,1)),"Bluedart","Other"))</f>
        <v/>
      </c>
      <c r="F336" s="1">
        <f>TEXT(A336, "dddd")</f>
        <v/>
      </c>
    </row>
    <row r="337">
      <c r="A337" s="2">
        <f>_xlfn.XLOOKUP(B337,MasterSheet!Q:Q,MasterSheet!N:N," ")</f>
        <v/>
      </c>
      <c r="B337" s="1" t="n">
        <v>58155920745</v>
      </c>
      <c r="C337" s="1">
        <f>IFERROR(VLOOKUP(B337,MasterSheet!Q:R,2,)," ")</f>
        <v/>
      </c>
      <c r="D337" s="1">
        <f>_xlfn.XLOOKUP(B337,MasterSheet!Q:Q,MasterSheet!P:P)</f>
        <v/>
      </c>
      <c r="E337" s="1">
        <f>IF(LEFT(B337,1)="D","DTDC",IF(ISNUMBER(--LEFT(B337,1)),"Bluedart","Other"))</f>
        <v/>
      </c>
      <c r="F337" s="1">
        <f>TEXT(A337, "dddd")</f>
        <v/>
      </c>
    </row>
    <row r="338">
      <c r="A338" s="2">
        <f>_xlfn.XLOOKUP(B338,MasterSheet!Q:Q,MasterSheet!N:N," ")</f>
        <v/>
      </c>
      <c r="B338" s="1" t="n">
        <v>58155921154</v>
      </c>
      <c r="C338" s="1">
        <f>IFERROR(VLOOKUP(B338,MasterSheet!Q:R,2,)," ")</f>
        <v/>
      </c>
      <c r="D338" s="1">
        <f>_xlfn.XLOOKUP(B338,MasterSheet!Q:Q,MasterSheet!P:P)</f>
        <v/>
      </c>
      <c r="E338" s="1">
        <f>IF(LEFT(B338,1)="D","DTDC",IF(ISNUMBER(--LEFT(B338,1)),"Bluedart","Other"))</f>
        <v/>
      </c>
      <c r="F338" s="1">
        <f>TEXT(A338, "dddd")</f>
        <v/>
      </c>
    </row>
    <row r="339">
      <c r="A339" s="2">
        <f>_xlfn.XLOOKUP(B339,MasterSheet!Q:Q,MasterSheet!N:N," ")</f>
        <v/>
      </c>
      <c r="B339" s="1" t="n">
        <v>58155921386</v>
      </c>
      <c r="C339" s="1">
        <f>IFERROR(VLOOKUP(B339,MasterSheet!Q:R,2,)," ")</f>
        <v/>
      </c>
      <c r="D339" s="1">
        <f>_xlfn.XLOOKUP(B339,MasterSheet!Q:Q,MasterSheet!P:P)</f>
        <v/>
      </c>
      <c r="E339" s="1">
        <f>IF(LEFT(B339,1)="D","DTDC",IF(ISNUMBER(--LEFT(B339,1)),"Bluedart","Other"))</f>
        <v/>
      </c>
      <c r="F339" s="1">
        <f>TEXT(A339, "dddd")</f>
        <v/>
      </c>
    </row>
    <row r="340">
      <c r="A340" s="2">
        <f>_xlfn.XLOOKUP(B340,MasterSheet!Q:Q,MasterSheet!N:N," ")</f>
        <v/>
      </c>
      <c r="B340" s="1" t="n">
        <v>58155921924</v>
      </c>
      <c r="C340" s="1">
        <f>IFERROR(VLOOKUP(B340,MasterSheet!Q:R,2,)," ")</f>
        <v/>
      </c>
      <c r="D340" s="1">
        <f>_xlfn.XLOOKUP(B340,MasterSheet!Q:Q,MasterSheet!P:P)</f>
        <v/>
      </c>
      <c r="E340" s="1">
        <f>IF(LEFT(B340,1)="D","DTDC",IF(ISNUMBER(--LEFT(B340,1)),"Bluedart","Other"))</f>
        <v/>
      </c>
      <c r="F340" s="1">
        <f>TEXT(A340, "dddd")</f>
        <v/>
      </c>
    </row>
    <row r="341">
      <c r="A341" s="2">
        <f>_xlfn.XLOOKUP(B341,MasterSheet!Q:Q,MasterSheet!N:N," ")</f>
        <v/>
      </c>
      <c r="B341" s="1" t="n">
        <v>58155922370</v>
      </c>
      <c r="C341" s="1">
        <f>IFERROR(VLOOKUP(B341,MasterSheet!Q:R,2,)," ")</f>
        <v/>
      </c>
      <c r="D341" s="1">
        <f>_xlfn.XLOOKUP(B341,MasterSheet!Q:Q,MasterSheet!P:P)</f>
        <v/>
      </c>
      <c r="E341" s="1">
        <f>IF(LEFT(B341,1)="D","DTDC",IF(ISNUMBER(--LEFT(B341,1)),"Bluedart","Other"))</f>
        <v/>
      </c>
      <c r="F341" s="1">
        <f>TEXT(A341, "dddd")</f>
        <v/>
      </c>
    </row>
    <row r="342">
      <c r="A342" s="2">
        <f>_xlfn.XLOOKUP(B342,MasterSheet!Q:Q,MasterSheet!N:N," ")</f>
        <v/>
      </c>
      <c r="B342" s="1" t="n">
        <v>58155922436</v>
      </c>
      <c r="C342" s="1">
        <f>IFERROR(VLOOKUP(B342,MasterSheet!Q:R,2,)," ")</f>
        <v/>
      </c>
      <c r="D342" s="1">
        <f>_xlfn.XLOOKUP(B342,MasterSheet!Q:Q,MasterSheet!P:P)</f>
        <v/>
      </c>
      <c r="E342" s="1">
        <f>IF(LEFT(B342,1)="D","DTDC",IF(ISNUMBER(--LEFT(B342,1)),"Bluedart","Other"))</f>
        <v/>
      </c>
      <c r="F342" s="1">
        <f>TEXT(A342, "dddd")</f>
        <v/>
      </c>
    </row>
    <row r="343">
      <c r="A343" s="2">
        <f>_xlfn.XLOOKUP(B343,MasterSheet!Q:Q,MasterSheet!N:N," ")</f>
        <v/>
      </c>
      <c r="B343" s="1" t="n">
        <v>58155922554</v>
      </c>
      <c r="C343" s="1">
        <f>IFERROR(VLOOKUP(B343,MasterSheet!Q:R,2,)," ")</f>
        <v/>
      </c>
      <c r="D343" s="1">
        <f>_xlfn.XLOOKUP(B343,MasterSheet!Q:Q,MasterSheet!P:P)</f>
        <v/>
      </c>
      <c r="E343" s="1">
        <f>IF(LEFT(B343,1)="D","DTDC",IF(ISNUMBER(--LEFT(B343,1)),"Bluedart","Other"))</f>
        <v/>
      </c>
      <c r="F343" s="1">
        <f>TEXT(A343, "dddd")</f>
        <v/>
      </c>
    </row>
    <row r="344">
      <c r="A344" s="2">
        <f>_xlfn.XLOOKUP(B344,MasterSheet!Q:Q,MasterSheet!N:N," ")</f>
        <v/>
      </c>
      <c r="B344" s="1" t="n">
        <v>58155922742</v>
      </c>
      <c r="C344" s="1">
        <f>IFERROR(VLOOKUP(B344,MasterSheet!Q:R,2,)," ")</f>
        <v/>
      </c>
      <c r="D344" s="1">
        <f>_xlfn.XLOOKUP(B344,MasterSheet!Q:Q,MasterSheet!P:P)</f>
        <v/>
      </c>
      <c r="E344" s="1">
        <f>IF(LEFT(B344,1)="D","DTDC",IF(ISNUMBER(--LEFT(B344,1)),"Bluedart","Other"))</f>
        <v/>
      </c>
      <c r="F344" s="1">
        <f>TEXT(A344, "dddd")</f>
        <v/>
      </c>
    </row>
    <row r="345">
      <c r="A345" s="2">
        <f>_xlfn.XLOOKUP(B345,MasterSheet!Q:Q,MasterSheet!N:N," ")</f>
        <v/>
      </c>
      <c r="B345" s="1" t="n">
        <v>58155923000</v>
      </c>
      <c r="C345" s="1">
        <f>IFERROR(VLOOKUP(B345,MasterSheet!Q:R,2,)," ")</f>
        <v/>
      </c>
      <c r="D345" s="1">
        <f>_xlfn.XLOOKUP(B345,MasterSheet!Q:Q,MasterSheet!P:P)</f>
        <v/>
      </c>
      <c r="E345" s="1">
        <f>IF(LEFT(B345,1)="D","DTDC",IF(ISNUMBER(--LEFT(B345,1)),"Bluedart","Other"))</f>
        <v/>
      </c>
      <c r="F345" s="1">
        <f>TEXT(A345, "dddd")</f>
        <v/>
      </c>
    </row>
    <row r="346">
      <c r="A346" s="2">
        <f>_xlfn.XLOOKUP(B346,MasterSheet!Q:Q,MasterSheet!N:N," ")</f>
        <v/>
      </c>
      <c r="B346" s="1" t="n">
        <v>58155923210</v>
      </c>
      <c r="C346" s="1">
        <f>IFERROR(VLOOKUP(B346,MasterSheet!Q:R,2,)," ")</f>
        <v/>
      </c>
      <c r="D346" s="1">
        <f>_xlfn.XLOOKUP(B346,MasterSheet!Q:Q,MasterSheet!P:P)</f>
        <v/>
      </c>
      <c r="E346" s="1">
        <f>IF(LEFT(B346,1)="D","DTDC",IF(ISNUMBER(--LEFT(B346,1)),"Bluedart","Other"))</f>
        <v/>
      </c>
      <c r="F346" s="1">
        <f>TEXT(A346, "dddd")</f>
        <v/>
      </c>
    </row>
    <row r="347">
      <c r="A347" s="2">
        <f>_xlfn.XLOOKUP(B347,MasterSheet!Q:Q,MasterSheet!N:N," ")</f>
        <v/>
      </c>
      <c r="B347" s="1" t="n">
        <v>58155927303</v>
      </c>
      <c r="C347" s="1">
        <f>IFERROR(VLOOKUP(B347,MasterSheet!Q:R,2,)," ")</f>
        <v/>
      </c>
      <c r="D347" s="1">
        <f>_xlfn.XLOOKUP(B347,MasterSheet!Q:Q,MasterSheet!P:P)</f>
        <v/>
      </c>
      <c r="E347" s="1">
        <f>IF(LEFT(B347,1)="D","DTDC",IF(ISNUMBER(--LEFT(B347,1)),"Bluedart","Other"))</f>
        <v/>
      </c>
      <c r="F347" s="1">
        <f>TEXT(A347, "dddd")</f>
        <v/>
      </c>
    </row>
    <row r="348">
      <c r="A348" s="2">
        <f>_xlfn.XLOOKUP(B348,MasterSheet!Q:Q,MasterSheet!N:N," ")</f>
        <v/>
      </c>
      <c r="B348" s="1" t="n">
        <v>58155927432</v>
      </c>
      <c r="C348" s="1">
        <f>IFERROR(VLOOKUP(B348,MasterSheet!Q:R,2,)," ")</f>
        <v/>
      </c>
      <c r="D348" s="1">
        <f>_xlfn.XLOOKUP(B348,MasterSheet!Q:Q,MasterSheet!P:P)</f>
        <v/>
      </c>
      <c r="E348" s="1">
        <f>IF(LEFT(B348,1)="D","DTDC",IF(ISNUMBER(--LEFT(B348,1)),"Bluedart","Other"))</f>
        <v/>
      </c>
      <c r="F348" s="1">
        <f>TEXT(A348, "dddd")</f>
        <v/>
      </c>
    </row>
    <row r="349">
      <c r="A349" s="2">
        <f>_xlfn.XLOOKUP(B349,MasterSheet!Q:Q,MasterSheet!N:N," ")</f>
        <v/>
      </c>
      <c r="B349" s="1" t="n">
        <v>58155927664</v>
      </c>
      <c r="C349" s="1">
        <f>IFERROR(VLOOKUP(B349,MasterSheet!Q:R,2,)," ")</f>
        <v/>
      </c>
      <c r="D349" s="1">
        <f>_xlfn.XLOOKUP(B349,MasterSheet!Q:Q,MasterSheet!P:P)</f>
        <v/>
      </c>
      <c r="E349" s="1">
        <f>IF(LEFT(B349,1)="D","DTDC",IF(ISNUMBER(--LEFT(B349,1)),"Bluedart","Other"))</f>
        <v/>
      </c>
      <c r="F349" s="1">
        <f>TEXT(A349, "dddd")</f>
        <v/>
      </c>
    </row>
    <row r="350">
      <c r="A350" s="2">
        <f>_xlfn.XLOOKUP(B350,MasterSheet!Q:Q,MasterSheet!N:N," ")</f>
        <v/>
      </c>
      <c r="B350" s="1" t="n">
        <v>58155927841</v>
      </c>
      <c r="C350" s="1">
        <f>IFERROR(VLOOKUP(B350,MasterSheet!Q:R,2,)," ")</f>
        <v/>
      </c>
      <c r="D350" s="1">
        <f>_xlfn.XLOOKUP(B350,MasterSheet!Q:Q,MasterSheet!P:P)</f>
        <v/>
      </c>
      <c r="E350" s="1">
        <f>IF(LEFT(B350,1)="D","DTDC",IF(ISNUMBER(--LEFT(B350,1)),"Bluedart","Other"))</f>
        <v/>
      </c>
      <c r="F350" s="1">
        <f>TEXT(A350, "dddd")</f>
        <v/>
      </c>
    </row>
    <row r="351">
      <c r="A351" s="2">
        <f>_xlfn.XLOOKUP(B351,MasterSheet!Q:Q,MasterSheet!N:N," ")</f>
        <v/>
      </c>
      <c r="B351" s="1" t="n">
        <v>58155928084</v>
      </c>
      <c r="C351" s="1">
        <f>IFERROR(VLOOKUP(B351,MasterSheet!Q:R,2,)," ")</f>
        <v/>
      </c>
      <c r="D351" s="1">
        <f>_xlfn.XLOOKUP(B351,MasterSheet!Q:Q,MasterSheet!P:P)</f>
        <v/>
      </c>
      <c r="E351" s="1">
        <f>IF(LEFT(B351,1)="D","DTDC",IF(ISNUMBER(--LEFT(B351,1)),"Bluedart","Other"))</f>
        <v/>
      </c>
      <c r="F351" s="1">
        <f>TEXT(A351, "dddd")</f>
        <v/>
      </c>
    </row>
    <row r="352">
      <c r="A352" s="2">
        <f>_xlfn.XLOOKUP(B352,MasterSheet!Q:Q,MasterSheet!N:N," ")</f>
        <v/>
      </c>
      <c r="B352" s="1" t="n">
        <v>58155928261</v>
      </c>
      <c r="C352" s="1">
        <f>IFERROR(VLOOKUP(B352,MasterSheet!Q:R,2,)," ")</f>
        <v/>
      </c>
      <c r="D352" s="1">
        <f>_xlfn.XLOOKUP(B352,MasterSheet!Q:Q,MasterSheet!P:P)</f>
        <v/>
      </c>
      <c r="E352" s="1">
        <f>IF(LEFT(B352,1)="D","DTDC",IF(ISNUMBER(--LEFT(B352,1)),"Bluedart","Other"))</f>
        <v/>
      </c>
      <c r="F352" s="1">
        <f>TEXT(A352, "dddd")</f>
        <v/>
      </c>
    </row>
    <row r="353">
      <c r="A353" s="2">
        <f>_xlfn.XLOOKUP(B353,MasterSheet!Q:Q,MasterSheet!N:N," ")</f>
        <v/>
      </c>
      <c r="B353" s="1" t="n">
        <v>58155928736</v>
      </c>
      <c r="C353" s="1">
        <f>IFERROR(VLOOKUP(B353,MasterSheet!Q:R,2,)," ")</f>
        <v/>
      </c>
      <c r="D353" s="1">
        <f>_xlfn.XLOOKUP(B353,MasterSheet!Q:Q,MasterSheet!P:P)</f>
        <v/>
      </c>
      <c r="E353" s="1">
        <f>IF(LEFT(B353,1)="D","DTDC",IF(ISNUMBER(--LEFT(B353,1)),"Bluedart","Other"))</f>
        <v/>
      </c>
      <c r="F353" s="1">
        <f>TEXT(A353, "dddd")</f>
        <v/>
      </c>
    </row>
    <row r="354">
      <c r="A354" s="2">
        <f>_xlfn.XLOOKUP(B354,MasterSheet!Q:Q,MasterSheet!N:N," ")</f>
        <v/>
      </c>
      <c r="B354" s="1" t="n">
        <v>58155928950</v>
      </c>
      <c r="C354" s="1">
        <f>IFERROR(VLOOKUP(B354,MasterSheet!Q:R,2,)," ")</f>
        <v/>
      </c>
      <c r="D354" s="1">
        <f>_xlfn.XLOOKUP(B354,MasterSheet!Q:Q,MasterSheet!P:P)</f>
        <v/>
      </c>
      <c r="E354" s="1">
        <f>IF(LEFT(B354,1)="D","DTDC",IF(ISNUMBER(--LEFT(B354,1)),"Bluedart","Other"))</f>
        <v/>
      </c>
      <c r="F354" s="1">
        <f>TEXT(A354, "dddd")</f>
        <v/>
      </c>
    </row>
    <row r="355">
      <c r="A355" s="2">
        <f>_xlfn.XLOOKUP(B355,MasterSheet!Q:Q,MasterSheet!N:N," ")</f>
        <v/>
      </c>
      <c r="B355" s="1" t="n">
        <v>58155939203</v>
      </c>
      <c r="C355" s="1">
        <f>IFERROR(VLOOKUP(B355,MasterSheet!Q:R,2,)," ")</f>
        <v/>
      </c>
      <c r="D355" s="1">
        <f>_xlfn.XLOOKUP(B355,MasterSheet!Q:Q,MasterSheet!P:P)</f>
        <v/>
      </c>
      <c r="E355" s="1">
        <f>IF(LEFT(B355,1)="D","DTDC",IF(ISNUMBER(--LEFT(B355,1)),"Bluedart","Other"))</f>
        <v/>
      </c>
      <c r="F355" s="1">
        <f>TEXT(A355, "dddd")</f>
        <v/>
      </c>
    </row>
    <row r="356">
      <c r="A356" s="2">
        <f>_xlfn.XLOOKUP(B356,MasterSheet!Q:Q,MasterSheet!N:N," ")</f>
        <v/>
      </c>
      <c r="B356" s="1" t="n">
        <v>58156038765</v>
      </c>
      <c r="C356" s="1">
        <f>IFERROR(VLOOKUP(B356,MasterSheet!Q:R,2,)," ")</f>
        <v/>
      </c>
      <c r="D356" s="1">
        <f>_xlfn.XLOOKUP(B356,MasterSheet!Q:Q,MasterSheet!P:P)</f>
        <v/>
      </c>
      <c r="E356" s="1">
        <f>IF(LEFT(B356,1)="D","DTDC",IF(ISNUMBER(--LEFT(B356,1)),"Bluedart","Other"))</f>
        <v/>
      </c>
      <c r="F356" s="1">
        <f>TEXT(A356, "dddd")</f>
        <v/>
      </c>
    </row>
    <row r="357">
      <c r="A357" s="2">
        <f>_xlfn.XLOOKUP(B357,MasterSheet!Q:Q,MasterSheet!N:N," ")</f>
        <v/>
      </c>
      <c r="B357" s="1" t="n">
        <v>58156038916</v>
      </c>
      <c r="C357" s="1">
        <f>IFERROR(VLOOKUP(B357,MasterSheet!Q:R,2,)," ")</f>
        <v/>
      </c>
      <c r="D357" s="1">
        <f>_xlfn.XLOOKUP(B357,MasterSheet!Q:Q,MasterSheet!P:P)</f>
        <v/>
      </c>
      <c r="E357" s="1">
        <f>IF(LEFT(B357,1)="D","DTDC",IF(ISNUMBER(--LEFT(B357,1)),"Bluedart","Other"))</f>
        <v/>
      </c>
      <c r="F357" s="1">
        <f>TEXT(A357, "dddd")</f>
        <v/>
      </c>
    </row>
    <row r="358">
      <c r="A358" s="2">
        <f>_xlfn.XLOOKUP(B358,MasterSheet!Q:Q,MasterSheet!N:N," ")</f>
        <v/>
      </c>
      <c r="B358" s="1" t="n">
        <v>58156039233</v>
      </c>
      <c r="C358" s="1">
        <f>IFERROR(VLOOKUP(B358,MasterSheet!Q:R,2,)," ")</f>
        <v/>
      </c>
      <c r="D358" s="1">
        <f>_xlfn.XLOOKUP(B358,MasterSheet!Q:Q,MasterSheet!P:P)</f>
        <v/>
      </c>
      <c r="E358" s="1">
        <f>IF(LEFT(B358,1)="D","DTDC",IF(ISNUMBER(--LEFT(B358,1)),"Bluedart","Other"))</f>
        <v/>
      </c>
      <c r="F358" s="1">
        <f>TEXT(A358, "dddd")</f>
        <v/>
      </c>
    </row>
    <row r="359">
      <c r="A359" s="2">
        <f>_xlfn.XLOOKUP(B359,MasterSheet!Q:Q,MasterSheet!N:N," ")</f>
        <v/>
      </c>
      <c r="B359" s="1" t="n">
        <v>58156097705</v>
      </c>
      <c r="C359" s="1">
        <f>IFERROR(VLOOKUP(B359,MasterSheet!Q:R,2,)," ")</f>
        <v/>
      </c>
      <c r="D359" s="1">
        <f>_xlfn.XLOOKUP(B359,MasterSheet!Q:Q,MasterSheet!P:P)</f>
        <v/>
      </c>
      <c r="E359" s="1">
        <f>IF(LEFT(B359,1)="D","DTDC",IF(ISNUMBER(--LEFT(B359,1)),"Bluedart","Other"))</f>
        <v/>
      </c>
      <c r="F359" s="1">
        <f>TEXT(A359, "dddd")</f>
        <v/>
      </c>
    </row>
    <row r="360">
      <c r="A360" s="2">
        <f>_xlfn.XLOOKUP(B360,MasterSheet!Q:Q,MasterSheet!N:N," ")</f>
        <v/>
      </c>
      <c r="B360" s="1" t="n">
        <v>58156225400</v>
      </c>
      <c r="C360" s="1">
        <f>IFERROR(VLOOKUP(B360,MasterSheet!Q:R,2,)," ")</f>
        <v/>
      </c>
      <c r="D360" s="1">
        <f>_xlfn.XLOOKUP(B360,MasterSheet!Q:Q,MasterSheet!P:P)</f>
        <v/>
      </c>
      <c r="E360" s="1">
        <f>IF(LEFT(B360,1)="D","DTDC",IF(ISNUMBER(--LEFT(B360,1)),"Bluedart","Other"))</f>
        <v/>
      </c>
      <c r="F360" s="1">
        <f>TEXT(A360, "dddd")</f>
        <v/>
      </c>
    </row>
    <row r="361">
      <c r="A361" s="2">
        <f>_xlfn.XLOOKUP(B361,MasterSheet!Q:Q,MasterSheet!N:N," ")</f>
        <v/>
      </c>
      <c r="B361" s="1" t="n">
        <v>58156225665</v>
      </c>
      <c r="C361" s="1">
        <f>IFERROR(VLOOKUP(B361,MasterSheet!Q:R,2,)," ")</f>
        <v/>
      </c>
      <c r="D361" s="1">
        <f>_xlfn.XLOOKUP(B361,MasterSheet!Q:Q,MasterSheet!P:P)</f>
        <v/>
      </c>
      <c r="E361" s="1">
        <f>IF(LEFT(B361,1)="D","DTDC",IF(ISNUMBER(--LEFT(B361,1)),"Bluedart","Other"))</f>
        <v/>
      </c>
      <c r="F361" s="1">
        <f>TEXT(A361, "dddd")</f>
        <v/>
      </c>
    </row>
    <row r="362">
      <c r="A362" s="2">
        <f>_xlfn.XLOOKUP(B362,MasterSheet!Q:Q,MasterSheet!N:N," ")</f>
        <v/>
      </c>
      <c r="B362" s="1" t="n">
        <v>58156226041</v>
      </c>
      <c r="C362" s="1">
        <f>IFERROR(VLOOKUP(B362,MasterSheet!Q:R,2,)," ")</f>
        <v/>
      </c>
      <c r="D362" s="1">
        <f>_xlfn.XLOOKUP(B362,MasterSheet!Q:Q,MasterSheet!P:P)</f>
        <v/>
      </c>
      <c r="E362" s="1">
        <f>IF(LEFT(B362,1)="D","DTDC",IF(ISNUMBER(--LEFT(B362,1)),"Bluedart","Other"))</f>
        <v/>
      </c>
      <c r="F362" s="1">
        <f>TEXT(A362, "dddd")</f>
        <v/>
      </c>
    </row>
    <row r="363">
      <c r="A363" s="2">
        <f>_xlfn.XLOOKUP(B363,MasterSheet!Q:Q,MasterSheet!N:N," ")</f>
        <v/>
      </c>
      <c r="B363" s="1" t="n">
        <v>58156226575</v>
      </c>
      <c r="C363" s="1">
        <f>IFERROR(VLOOKUP(B363,MasterSheet!Q:R,2,)," ")</f>
        <v/>
      </c>
      <c r="D363" s="1">
        <f>_xlfn.XLOOKUP(B363,MasterSheet!Q:Q,MasterSheet!P:P)</f>
        <v/>
      </c>
      <c r="E363" s="1">
        <f>IF(LEFT(B363,1)="D","DTDC",IF(ISNUMBER(--LEFT(B363,1)),"Bluedart","Other"))</f>
        <v/>
      </c>
      <c r="F363" s="1">
        <f>TEXT(A363, "dddd")</f>
        <v/>
      </c>
    </row>
    <row r="364">
      <c r="A364" s="2">
        <f>_xlfn.XLOOKUP(B364,MasterSheet!Q:Q,MasterSheet!N:N," ")</f>
        <v/>
      </c>
      <c r="B364" s="1" t="n">
        <v>58156227076</v>
      </c>
      <c r="C364" s="1">
        <f>IFERROR(VLOOKUP(B364,MasterSheet!Q:R,2,)," ")</f>
        <v/>
      </c>
      <c r="D364" s="1">
        <f>_xlfn.XLOOKUP(B364,MasterSheet!Q:Q,MasterSheet!P:P)</f>
        <v/>
      </c>
      <c r="E364" s="1">
        <f>IF(LEFT(B364,1)="D","DTDC",IF(ISNUMBER(--LEFT(B364,1)),"Bluedart","Other"))</f>
        <v/>
      </c>
      <c r="F364" s="1">
        <f>TEXT(A364, "dddd")</f>
        <v/>
      </c>
    </row>
    <row r="365">
      <c r="A365" s="2">
        <f>_xlfn.XLOOKUP(B365,MasterSheet!Q:Q,MasterSheet!N:N," ")</f>
        <v/>
      </c>
      <c r="B365" s="1" t="n">
        <v>58156227345</v>
      </c>
      <c r="C365" s="1">
        <f>IFERROR(VLOOKUP(B365,MasterSheet!Q:R,2,)," ")</f>
        <v/>
      </c>
      <c r="D365" s="1">
        <f>_xlfn.XLOOKUP(B365,MasterSheet!Q:Q,MasterSheet!P:P)</f>
        <v/>
      </c>
      <c r="E365" s="1">
        <f>IF(LEFT(B365,1)="D","DTDC",IF(ISNUMBER(--LEFT(B365,1)),"Bluedart","Other"))</f>
        <v/>
      </c>
      <c r="F365" s="1">
        <f>TEXT(A365, "dddd")</f>
        <v/>
      </c>
    </row>
    <row r="366">
      <c r="A366" s="2">
        <f>_xlfn.XLOOKUP(B366,MasterSheet!Q:Q,MasterSheet!N:N," ")</f>
        <v/>
      </c>
      <c r="B366" s="1" t="n">
        <v>58156228163</v>
      </c>
      <c r="C366" s="1">
        <f>IFERROR(VLOOKUP(B366,MasterSheet!Q:R,2,)," ")</f>
        <v/>
      </c>
      <c r="D366" s="1">
        <f>_xlfn.XLOOKUP(B366,MasterSheet!Q:Q,MasterSheet!P:P)</f>
        <v/>
      </c>
      <c r="E366" s="1">
        <f>IF(LEFT(B366,1)="D","DTDC",IF(ISNUMBER(--LEFT(B366,1)),"Bluedart","Other"))</f>
        <v/>
      </c>
      <c r="F366" s="1">
        <f>TEXT(A366, "dddd")</f>
        <v/>
      </c>
    </row>
    <row r="367">
      <c r="A367" s="2">
        <f>_xlfn.XLOOKUP(B367,MasterSheet!Q:Q,MasterSheet!N:N," ")</f>
        <v/>
      </c>
      <c r="B367" s="1" t="n">
        <v>58156228314</v>
      </c>
      <c r="C367" s="1">
        <f>IFERROR(VLOOKUP(B367,MasterSheet!Q:R,2,)," ")</f>
        <v/>
      </c>
      <c r="D367" s="1">
        <f>_xlfn.XLOOKUP(B367,MasterSheet!Q:Q,MasterSheet!P:P)</f>
        <v/>
      </c>
      <c r="E367" s="1">
        <f>IF(LEFT(B367,1)="D","DTDC",IF(ISNUMBER(--LEFT(B367,1)),"Bluedart","Other"))</f>
        <v/>
      </c>
      <c r="F367" s="1">
        <f>TEXT(A367, "dddd")</f>
        <v/>
      </c>
    </row>
    <row r="368">
      <c r="A368" s="2">
        <f>_xlfn.XLOOKUP(B368,MasterSheet!Q:Q,MasterSheet!N:N," ")</f>
        <v/>
      </c>
      <c r="B368" s="1" t="n">
        <v>58156228491</v>
      </c>
      <c r="C368" s="1">
        <f>IFERROR(VLOOKUP(B368,MasterSheet!Q:R,2,)," ")</f>
        <v/>
      </c>
      <c r="D368" s="1">
        <f>_xlfn.XLOOKUP(B368,MasterSheet!Q:Q,MasterSheet!P:P)</f>
        <v/>
      </c>
      <c r="E368" s="1">
        <f>IF(LEFT(B368,1)="D","DTDC",IF(ISNUMBER(--LEFT(B368,1)),"Bluedart","Other"))</f>
        <v/>
      </c>
      <c r="F368" s="1">
        <f>TEXT(A368, "dddd")</f>
        <v/>
      </c>
    </row>
    <row r="369">
      <c r="A369" s="2">
        <f>_xlfn.XLOOKUP(B369,MasterSheet!Q:Q,MasterSheet!N:N," ")</f>
        <v/>
      </c>
      <c r="B369" s="1" t="n">
        <v>58156228675</v>
      </c>
      <c r="C369" s="1">
        <f>IFERROR(VLOOKUP(B369,MasterSheet!Q:R,2,)," ")</f>
        <v/>
      </c>
      <c r="D369" s="1">
        <f>_xlfn.XLOOKUP(B369,MasterSheet!Q:Q,MasterSheet!P:P)</f>
        <v/>
      </c>
      <c r="E369" s="1">
        <f>IF(LEFT(B369,1)="D","DTDC",IF(ISNUMBER(--LEFT(B369,1)),"Bluedart","Other"))</f>
        <v/>
      </c>
      <c r="F369" s="1">
        <f>TEXT(A369, "dddd")</f>
        <v/>
      </c>
    </row>
    <row r="370">
      <c r="A370" s="2">
        <f>_xlfn.XLOOKUP(B370,MasterSheet!Q:Q,MasterSheet!N:N," ")</f>
        <v/>
      </c>
      <c r="B370" s="1" t="n">
        <v>58156228815</v>
      </c>
      <c r="C370" s="1">
        <f>IFERROR(VLOOKUP(B370,MasterSheet!Q:R,2,)," ")</f>
        <v/>
      </c>
      <c r="D370" s="1">
        <f>_xlfn.XLOOKUP(B370,MasterSheet!Q:Q,MasterSheet!P:P)</f>
        <v/>
      </c>
      <c r="E370" s="1">
        <f>IF(LEFT(B370,1)="D","DTDC",IF(ISNUMBER(--LEFT(B370,1)),"Bluedart","Other"))</f>
        <v/>
      </c>
      <c r="F370" s="1">
        <f>TEXT(A370, "dddd")</f>
        <v/>
      </c>
    </row>
    <row r="371">
      <c r="A371" s="2">
        <f>_xlfn.XLOOKUP(B371,MasterSheet!Q:Q,MasterSheet!N:N," ")</f>
        <v/>
      </c>
      <c r="B371" s="1" t="n">
        <v>58156228885</v>
      </c>
      <c r="C371" s="1">
        <f>IFERROR(VLOOKUP(B371,MasterSheet!Q:R,2,)," ")</f>
        <v/>
      </c>
      <c r="D371" s="1">
        <f>_xlfn.XLOOKUP(B371,MasterSheet!Q:Q,MasterSheet!P:P)</f>
        <v/>
      </c>
      <c r="E371" s="1">
        <f>IF(LEFT(B371,1)="D","DTDC",IF(ISNUMBER(--LEFT(B371,1)),"Bluedart","Other"))</f>
        <v/>
      </c>
      <c r="F371" s="1">
        <f>TEXT(A371, "dddd")</f>
        <v/>
      </c>
    </row>
    <row r="372">
      <c r="A372" s="2">
        <f>_xlfn.XLOOKUP(B372,MasterSheet!Q:Q,MasterSheet!N:N," ")</f>
        <v/>
      </c>
      <c r="B372" s="1" t="n">
        <v>58156229014</v>
      </c>
      <c r="C372" s="1">
        <f>IFERROR(VLOOKUP(B372,MasterSheet!Q:R,2,)," ")</f>
        <v/>
      </c>
      <c r="D372" s="1">
        <f>_xlfn.XLOOKUP(B372,MasterSheet!Q:Q,MasterSheet!P:P)</f>
        <v/>
      </c>
      <c r="E372" s="1">
        <f>IF(LEFT(B372,1)="D","DTDC",IF(ISNUMBER(--LEFT(B372,1)),"Bluedart","Other"))</f>
        <v/>
      </c>
      <c r="F372" s="1">
        <f>TEXT(A372, "dddd")</f>
        <v/>
      </c>
    </row>
    <row r="373">
      <c r="A373" s="2">
        <f>_xlfn.XLOOKUP(B373,MasterSheet!Q:Q,MasterSheet!N:N," ")</f>
        <v/>
      </c>
      <c r="B373" s="1" t="n">
        <v>58156229110</v>
      </c>
      <c r="C373" s="1">
        <f>IFERROR(VLOOKUP(B373,MasterSheet!Q:R,2,)," ")</f>
        <v/>
      </c>
      <c r="D373" s="1">
        <f>_xlfn.XLOOKUP(B373,MasterSheet!Q:Q,MasterSheet!P:P)</f>
        <v/>
      </c>
      <c r="E373" s="1">
        <f>IF(LEFT(B373,1)="D","DTDC",IF(ISNUMBER(--LEFT(B373,1)),"Bluedart","Other"))</f>
        <v/>
      </c>
      <c r="F373" s="1">
        <f>TEXT(A373, "dddd")</f>
        <v/>
      </c>
    </row>
    <row r="374">
      <c r="A374" s="2">
        <f>_xlfn.XLOOKUP(B374,MasterSheet!Q:Q,MasterSheet!N:N," ")</f>
        <v/>
      </c>
      <c r="B374" s="1" t="n">
        <v>58156229353</v>
      </c>
      <c r="C374" s="1">
        <f>IFERROR(VLOOKUP(B374,MasterSheet!Q:R,2,)," ")</f>
        <v/>
      </c>
      <c r="D374" s="1">
        <f>_xlfn.XLOOKUP(B374,MasterSheet!Q:Q,MasterSheet!P:P)</f>
        <v/>
      </c>
      <c r="E374" s="1">
        <f>IF(LEFT(B374,1)="D","DTDC",IF(ISNUMBER(--LEFT(B374,1)),"Bluedart","Other"))</f>
        <v/>
      </c>
      <c r="F374" s="1">
        <f>TEXT(A374, "dddd")</f>
        <v/>
      </c>
    </row>
    <row r="375">
      <c r="A375" s="2">
        <f>_xlfn.XLOOKUP(B375,MasterSheet!Q:Q,MasterSheet!N:N," ")</f>
        <v/>
      </c>
      <c r="B375" s="1" t="n">
        <v>58156233800</v>
      </c>
      <c r="C375" s="1">
        <f>IFERROR(VLOOKUP(B375,MasterSheet!Q:R,2,)," ")</f>
        <v/>
      </c>
      <c r="D375" s="1">
        <f>_xlfn.XLOOKUP(B375,MasterSheet!Q:Q,MasterSheet!P:P)</f>
        <v/>
      </c>
      <c r="E375" s="1">
        <f>IF(LEFT(B375,1)="D","DTDC",IF(ISNUMBER(--LEFT(B375,1)),"Bluedart","Other"))</f>
        <v/>
      </c>
      <c r="F375" s="1">
        <f>TEXT(A375, "dddd")</f>
        <v/>
      </c>
    </row>
    <row r="376">
      <c r="A376" s="2">
        <f>_xlfn.XLOOKUP(B376,MasterSheet!Q:Q,MasterSheet!N:N," ")</f>
        <v/>
      </c>
      <c r="B376" s="1" t="n">
        <v>58156233936</v>
      </c>
      <c r="C376" s="1">
        <f>IFERROR(VLOOKUP(B376,MasterSheet!Q:R,2,)," ")</f>
        <v/>
      </c>
      <c r="D376" s="1">
        <f>_xlfn.XLOOKUP(B376,MasterSheet!Q:Q,MasterSheet!P:P)</f>
        <v/>
      </c>
      <c r="E376" s="1">
        <f>IF(LEFT(B376,1)="D","DTDC",IF(ISNUMBER(--LEFT(B376,1)),"Bluedart","Other"))</f>
        <v/>
      </c>
      <c r="F376" s="1">
        <f>TEXT(A376, "dddd")</f>
        <v/>
      </c>
    </row>
    <row r="377">
      <c r="A377" s="2">
        <f>_xlfn.XLOOKUP(B377,MasterSheet!Q:Q,MasterSheet!N:N," ")</f>
        <v/>
      </c>
      <c r="B377" s="1" t="n">
        <v>58156475322</v>
      </c>
      <c r="C377" s="1">
        <f>IFERROR(VLOOKUP(B377,MasterSheet!Q:R,2,)," ")</f>
        <v/>
      </c>
      <c r="D377" s="1">
        <f>_xlfn.XLOOKUP(B377,MasterSheet!Q:Q,MasterSheet!P:P)</f>
        <v/>
      </c>
      <c r="E377" s="1">
        <f>IF(LEFT(B377,1)="D","DTDC",IF(ISNUMBER(--LEFT(B377,1)),"Bluedart","Other"))</f>
        <v/>
      </c>
      <c r="F377" s="1">
        <f>TEXT(A377, "dddd")</f>
        <v/>
      </c>
    </row>
    <row r="378">
      <c r="A378" s="2">
        <f>_xlfn.XLOOKUP(B378,MasterSheet!Q:Q,MasterSheet!N:N," ")</f>
        <v/>
      </c>
      <c r="B378" s="1" t="n">
        <v>58156475764</v>
      </c>
      <c r="C378" s="1">
        <f>IFERROR(VLOOKUP(B378,MasterSheet!Q:R,2,)," ")</f>
        <v/>
      </c>
      <c r="D378" s="1">
        <f>_xlfn.XLOOKUP(B378,MasterSheet!Q:Q,MasterSheet!P:P)</f>
        <v/>
      </c>
      <c r="E378" s="1">
        <f>IF(LEFT(B378,1)="D","DTDC",IF(ISNUMBER(--LEFT(B378,1)),"Bluedart","Other"))</f>
        <v/>
      </c>
      <c r="F378" s="1">
        <f>TEXT(A378, "dddd")</f>
        <v/>
      </c>
    </row>
    <row r="379">
      <c r="A379" s="2">
        <f>_xlfn.XLOOKUP(B379,MasterSheet!Q:Q,MasterSheet!N:N," ")</f>
        <v/>
      </c>
      <c r="B379" s="1" t="n">
        <v>58156477724</v>
      </c>
      <c r="C379" s="1">
        <f>IFERROR(VLOOKUP(B379,MasterSheet!Q:R,2,)," ")</f>
        <v/>
      </c>
      <c r="D379" s="1">
        <f>_xlfn.XLOOKUP(B379,MasterSheet!Q:Q,MasterSheet!P:P)</f>
        <v/>
      </c>
      <c r="E379" s="1">
        <f>IF(LEFT(B379,1)="D","DTDC",IF(ISNUMBER(--LEFT(B379,1)),"Bluedart","Other"))</f>
        <v/>
      </c>
      <c r="F379" s="1">
        <f>TEXT(A379, "dddd")</f>
        <v/>
      </c>
    </row>
    <row r="380">
      <c r="A380" s="2">
        <f>_xlfn.XLOOKUP(B380,MasterSheet!Q:Q,MasterSheet!N:N," ")</f>
        <v/>
      </c>
      <c r="B380" s="1" t="n">
        <v>58156478682</v>
      </c>
      <c r="C380" s="1">
        <f>IFERROR(VLOOKUP(B380,MasterSheet!Q:R,2,)," ")</f>
        <v/>
      </c>
      <c r="D380" s="1">
        <f>_xlfn.XLOOKUP(B380,MasterSheet!Q:Q,MasterSheet!P:P)</f>
        <v/>
      </c>
      <c r="E380" s="1">
        <f>IF(LEFT(B380,1)="D","DTDC",IF(ISNUMBER(--LEFT(B380,1)),"Bluedart","Other"))</f>
        <v/>
      </c>
      <c r="F380" s="1">
        <f>TEXT(A380, "dddd")</f>
        <v/>
      </c>
    </row>
    <row r="381">
      <c r="A381" s="2">
        <f>_xlfn.XLOOKUP(B381,MasterSheet!Q:Q,MasterSheet!N:N," ")</f>
        <v/>
      </c>
      <c r="B381" s="1" t="n">
        <v>58156534575</v>
      </c>
      <c r="C381" s="1">
        <f>IFERROR(VLOOKUP(B381,MasterSheet!Q:R,2,)," ")</f>
        <v/>
      </c>
      <c r="D381" s="1">
        <f>_xlfn.XLOOKUP(B381,MasterSheet!Q:Q,MasterSheet!P:P)</f>
        <v/>
      </c>
      <c r="E381" s="1">
        <f>IF(LEFT(B381,1)="D","DTDC",IF(ISNUMBER(--LEFT(B381,1)),"Bluedart","Other"))</f>
        <v/>
      </c>
      <c r="F381" s="1">
        <f>TEXT(A381, "dddd")</f>
        <v/>
      </c>
    </row>
    <row r="382">
      <c r="A382" s="2">
        <f>_xlfn.XLOOKUP(B382,MasterSheet!Q:Q,MasterSheet!N:N," ")</f>
        <v/>
      </c>
      <c r="B382" s="1" t="n">
        <v>58156535312</v>
      </c>
      <c r="C382" s="1">
        <f>IFERROR(VLOOKUP(B382,MasterSheet!Q:R,2,)," ")</f>
        <v/>
      </c>
      <c r="D382" s="1">
        <f>_xlfn.XLOOKUP(B382,MasterSheet!Q:Q,MasterSheet!P:P)</f>
        <v/>
      </c>
      <c r="E382" s="1">
        <f>IF(LEFT(B382,1)="D","DTDC",IF(ISNUMBER(--LEFT(B382,1)),"Bluedart","Other"))</f>
        <v/>
      </c>
      <c r="F382" s="1">
        <f>TEXT(A382, "dddd")</f>
        <v/>
      </c>
    </row>
    <row r="383">
      <c r="A383" s="2">
        <f>_xlfn.XLOOKUP(B383,MasterSheet!Q:Q,MasterSheet!N:N," ")</f>
        <v/>
      </c>
      <c r="B383" s="1" t="n">
        <v>58156536115</v>
      </c>
      <c r="C383" s="1">
        <f>IFERROR(VLOOKUP(B383,MasterSheet!Q:R,2,)," ")</f>
        <v/>
      </c>
      <c r="D383" s="1">
        <f>_xlfn.XLOOKUP(B383,MasterSheet!Q:Q,MasterSheet!P:P)</f>
        <v/>
      </c>
      <c r="E383" s="1">
        <f>IF(LEFT(B383,1)="D","DTDC",IF(ISNUMBER(--LEFT(B383,1)),"Bluedart","Other"))</f>
        <v/>
      </c>
      <c r="F383" s="1">
        <f>TEXT(A383, "dddd")</f>
        <v/>
      </c>
    </row>
    <row r="384">
      <c r="A384" s="2">
        <f>_xlfn.XLOOKUP(B384,MasterSheet!Q:Q,MasterSheet!N:N," ")</f>
        <v/>
      </c>
      <c r="B384" s="1" t="n">
        <v>58156564491</v>
      </c>
      <c r="C384" s="1">
        <f>IFERROR(VLOOKUP(B384,MasterSheet!Q:R,2,)," ")</f>
        <v/>
      </c>
      <c r="D384" s="1">
        <f>_xlfn.XLOOKUP(B384,MasterSheet!Q:Q,MasterSheet!P:P)</f>
        <v/>
      </c>
      <c r="E384" s="1">
        <f>IF(LEFT(B384,1)="D","DTDC",IF(ISNUMBER(--LEFT(B384,1)),"Bluedart","Other"))</f>
        <v/>
      </c>
      <c r="F384" s="1">
        <f>TEXT(A384, "dddd")</f>
        <v/>
      </c>
    </row>
    <row r="385">
      <c r="A385" s="2">
        <f>_xlfn.XLOOKUP(B385,MasterSheet!Q:Q,MasterSheet!N:N," ")</f>
        <v/>
      </c>
      <c r="B385" s="1" t="n">
        <v>58156564841</v>
      </c>
      <c r="C385" s="1">
        <f>IFERROR(VLOOKUP(B385,MasterSheet!Q:R,2,)," ")</f>
        <v/>
      </c>
      <c r="D385" s="1">
        <f>_xlfn.XLOOKUP(B385,MasterSheet!Q:Q,MasterSheet!P:P)</f>
        <v/>
      </c>
      <c r="E385" s="1">
        <f>IF(LEFT(B385,1)="D","DTDC",IF(ISNUMBER(--LEFT(B385,1)),"Bluedart","Other"))</f>
        <v/>
      </c>
      <c r="F385" s="1">
        <f>TEXT(A385, "dddd")</f>
        <v/>
      </c>
    </row>
    <row r="386">
      <c r="A386" s="2">
        <f>_xlfn.XLOOKUP(B386,MasterSheet!Q:Q,MasterSheet!N:N," ")</f>
        <v/>
      </c>
      <c r="B386" s="1" t="n">
        <v>58156565795</v>
      </c>
      <c r="C386" s="1">
        <f>IFERROR(VLOOKUP(B386,MasterSheet!Q:R,2,)," ")</f>
        <v/>
      </c>
      <c r="D386" s="1">
        <f>_xlfn.XLOOKUP(B386,MasterSheet!Q:Q,MasterSheet!P:P)</f>
        <v/>
      </c>
      <c r="E386" s="1">
        <f>IF(LEFT(B386,1)="D","DTDC",IF(ISNUMBER(--LEFT(B386,1)),"Bluedart","Other"))</f>
        <v/>
      </c>
      <c r="F386" s="1">
        <f>TEXT(A386, "dddd")</f>
        <v/>
      </c>
    </row>
    <row r="387">
      <c r="A387" s="2">
        <f>_xlfn.XLOOKUP(B387,MasterSheet!Q:Q,MasterSheet!N:N," ")</f>
        <v/>
      </c>
      <c r="B387" s="1" t="n">
        <v>58156565891</v>
      </c>
      <c r="C387" s="1">
        <f>IFERROR(VLOOKUP(B387,MasterSheet!Q:R,2,)," ")</f>
        <v/>
      </c>
      <c r="D387" s="1">
        <f>_xlfn.XLOOKUP(B387,MasterSheet!Q:Q,MasterSheet!P:P)</f>
        <v/>
      </c>
      <c r="E387" s="1">
        <f>IF(LEFT(B387,1)="D","DTDC",IF(ISNUMBER(--LEFT(B387,1)),"Bluedart","Other"))</f>
        <v/>
      </c>
      <c r="F387" s="1">
        <f>TEXT(A387, "dddd")</f>
        <v/>
      </c>
    </row>
    <row r="388">
      <c r="A388" s="2">
        <f>_xlfn.XLOOKUP(B388,MasterSheet!Q:Q,MasterSheet!N:N," ")</f>
        <v/>
      </c>
      <c r="B388" s="1" t="n">
        <v>58156566646</v>
      </c>
      <c r="C388" s="1">
        <f>IFERROR(VLOOKUP(B388,MasterSheet!Q:R,2,)," ")</f>
        <v/>
      </c>
      <c r="D388" s="1">
        <f>_xlfn.XLOOKUP(B388,MasterSheet!Q:Q,MasterSheet!P:P)</f>
        <v/>
      </c>
      <c r="E388" s="1">
        <f>IF(LEFT(B388,1)="D","DTDC",IF(ISNUMBER(--LEFT(B388,1)),"Bluedart","Other"))</f>
        <v/>
      </c>
      <c r="F388" s="1">
        <f>TEXT(A388, "dddd")</f>
        <v/>
      </c>
    </row>
    <row r="389">
      <c r="A389" s="2">
        <f>_xlfn.XLOOKUP(B389,MasterSheet!Q:Q,MasterSheet!N:N," ")</f>
        <v/>
      </c>
      <c r="B389" s="1" t="n">
        <v>58156567033</v>
      </c>
      <c r="C389" s="1">
        <f>IFERROR(VLOOKUP(B389,MasterSheet!Q:R,2,)," ")</f>
        <v/>
      </c>
      <c r="D389" s="1">
        <f>_xlfn.XLOOKUP(B389,MasterSheet!Q:Q,MasterSheet!P:P)</f>
        <v/>
      </c>
      <c r="E389" s="1">
        <f>IF(LEFT(B389,1)="D","DTDC",IF(ISNUMBER(--LEFT(B389,1)),"Bluedart","Other"))</f>
        <v/>
      </c>
      <c r="F389" s="1">
        <f>TEXT(A389, "dddd")</f>
        <v/>
      </c>
    </row>
    <row r="390">
      <c r="A390" s="2">
        <f>_xlfn.XLOOKUP(B390,MasterSheet!Q:Q,MasterSheet!N:N," ")</f>
        <v/>
      </c>
      <c r="B390" s="1" t="n">
        <v>58156567490</v>
      </c>
      <c r="C390" s="1">
        <f>IFERROR(VLOOKUP(B390,MasterSheet!Q:R,2,)," ")</f>
        <v/>
      </c>
      <c r="D390" s="1">
        <f>_xlfn.XLOOKUP(B390,MasterSheet!Q:Q,MasterSheet!P:P)</f>
        <v/>
      </c>
      <c r="E390" s="1">
        <f>IF(LEFT(B390,1)="D","DTDC",IF(ISNUMBER(--LEFT(B390,1)),"Bluedart","Other"))</f>
        <v/>
      </c>
      <c r="F390" s="1">
        <f>TEXT(A390, "dddd")</f>
        <v/>
      </c>
    </row>
    <row r="391">
      <c r="A391" s="2">
        <f>_xlfn.XLOOKUP(B391,MasterSheet!Q:Q,MasterSheet!N:N," ")</f>
        <v/>
      </c>
      <c r="B391" s="1" t="n">
        <v>58156567700</v>
      </c>
      <c r="C391" s="1">
        <f>IFERROR(VLOOKUP(B391,MasterSheet!Q:R,2,)," ")</f>
        <v/>
      </c>
      <c r="D391" s="1">
        <f>_xlfn.XLOOKUP(B391,MasterSheet!Q:Q,MasterSheet!P:P)</f>
        <v/>
      </c>
      <c r="E391" s="1">
        <f>IF(LEFT(B391,1)="D","DTDC",IF(ISNUMBER(--LEFT(B391,1)),"Bluedart","Other"))</f>
        <v/>
      </c>
      <c r="F391" s="1">
        <f>TEXT(A391, "dddd")</f>
        <v/>
      </c>
    </row>
    <row r="392">
      <c r="A392" s="2">
        <f>_xlfn.XLOOKUP(B392,MasterSheet!Q:Q,MasterSheet!N:N," ")</f>
        <v/>
      </c>
      <c r="B392" s="1" t="n">
        <v>58156568142</v>
      </c>
      <c r="C392" s="1">
        <f>IFERROR(VLOOKUP(B392,MasterSheet!Q:R,2,)," ")</f>
        <v/>
      </c>
      <c r="D392" s="1">
        <f>_xlfn.XLOOKUP(B392,MasterSheet!Q:Q,MasterSheet!P:P)</f>
        <v/>
      </c>
      <c r="E392" s="1">
        <f>IF(LEFT(B392,1)="D","DTDC",IF(ISNUMBER(--LEFT(B392,1)),"Bluedart","Other"))</f>
        <v/>
      </c>
      <c r="F392" s="1">
        <f>TEXT(A392, "dddd")</f>
        <v/>
      </c>
    </row>
    <row r="393">
      <c r="A393" s="2">
        <f>_xlfn.XLOOKUP(B393,MasterSheet!Q:Q,MasterSheet!N:N," ")</f>
        <v/>
      </c>
      <c r="B393" s="1" t="n">
        <v>58156568330</v>
      </c>
      <c r="C393" s="1">
        <f>IFERROR(VLOOKUP(B393,MasterSheet!Q:R,2,)," ")</f>
        <v/>
      </c>
      <c r="D393" s="1">
        <f>_xlfn.XLOOKUP(B393,MasterSheet!Q:Q,MasterSheet!P:P)</f>
        <v/>
      </c>
      <c r="E393" s="1">
        <f>IF(LEFT(B393,1)="D","DTDC",IF(ISNUMBER(--LEFT(B393,1)),"Bluedart","Other"))</f>
        <v/>
      </c>
      <c r="F393" s="1">
        <f>TEXT(A393, "dddd")</f>
        <v/>
      </c>
    </row>
    <row r="394">
      <c r="A394" s="2">
        <f>_xlfn.XLOOKUP(B394,MasterSheet!Q:Q,MasterSheet!N:N," ")</f>
        <v/>
      </c>
      <c r="B394" s="1" t="n">
        <v>58156568676</v>
      </c>
      <c r="C394" s="1">
        <f>IFERROR(VLOOKUP(B394,MasterSheet!Q:R,2,)," ")</f>
        <v/>
      </c>
      <c r="D394" s="1">
        <f>_xlfn.XLOOKUP(B394,MasterSheet!Q:Q,MasterSheet!P:P)</f>
        <v/>
      </c>
      <c r="E394" s="1">
        <f>IF(LEFT(B394,1)="D","DTDC",IF(ISNUMBER(--LEFT(B394,1)),"Bluedart","Other"))</f>
        <v/>
      </c>
      <c r="F394" s="1">
        <f>TEXT(A394, "dddd")</f>
        <v/>
      </c>
    </row>
    <row r="395">
      <c r="A395" s="2">
        <f>_xlfn.XLOOKUP(B395,MasterSheet!Q:Q,MasterSheet!N:N," ")</f>
        <v/>
      </c>
      <c r="B395" s="1" t="n">
        <v>58156569435</v>
      </c>
      <c r="C395" s="1">
        <f>IFERROR(VLOOKUP(B395,MasterSheet!Q:R,2,)," ")</f>
        <v/>
      </c>
      <c r="D395" s="1">
        <f>_xlfn.XLOOKUP(B395,MasterSheet!Q:Q,MasterSheet!P:P)</f>
        <v/>
      </c>
      <c r="E395" s="1">
        <f>IF(LEFT(B395,1)="D","DTDC",IF(ISNUMBER(--LEFT(B395,1)),"Bluedart","Other"))</f>
        <v/>
      </c>
      <c r="F395" s="1">
        <f>TEXT(A395, "dddd")</f>
        <v/>
      </c>
    </row>
    <row r="396">
      <c r="A396" s="2">
        <f>_xlfn.XLOOKUP(B396,MasterSheet!Q:Q,MasterSheet!N:N," ")</f>
        <v/>
      </c>
      <c r="B396" s="1" t="n">
        <v>58156569730</v>
      </c>
      <c r="C396" s="1">
        <f>IFERROR(VLOOKUP(B396,MasterSheet!Q:R,2,)," ")</f>
        <v/>
      </c>
      <c r="D396" s="1">
        <f>_xlfn.XLOOKUP(B396,MasterSheet!Q:Q,MasterSheet!P:P)</f>
        <v/>
      </c>
      <c r="E396" s="1">
        <f>IF(LEFT(B396,1)="D","DTDC",IF(ISNUMBER(--LEFT(B396,1)),"Bluedart","Other"))</f>
        <v/>
      </c>
      <c r="F396" s="1">
        <f>TEXT(A396, "dddd")</f>
        <v/>
      </c>
    </row>
    <row r="397">
      <c r="A397" s="2">
        <f>_xlfn.XLOOKUP(B397,MasterSheet!Q:Q,MasterSheet!N:N," ")</f>
        <v/>
      </c>
      <c r="B397" s="1" t="n">
        <v>58156570021</v>
      </c>
      <c r="C397" s="1">
        <f>IFERROR(VLOOKUP(B397,MasterSheet!Q:R,2,)," ")</f>
        <v/>
      </c>
      <c r="D397" s="1">
        <f>_xlfn.XLOOKUP(B397,MasterSheet!Q:Q,MasterSheet!P:P)</f>
        <v/>
      </c>
      <c r="E397" s="1">
        <f>IF(LEFT(B397,1)="D","DTDC",IF(ISNUMBER(--LEFT(B397,1)),"Bluedart","Other"))</f>
        <v/>
      </c>
      <c r="F397" s="1">
        <f>TEXT(A397, "dddd")</f>
        <v/>
      </c>
    </row>
    <row r="398">
      <c r="A398" s="2">
        <f>_xlfn.XLOOKUP(B398,MasterSheet!Q:Q,MasterSheet!N:N," ")</f>
        <v/>
      </c>
      <c r="B398" s="1" t="n">
        <v>58156571163</v>
      </c>
      <c r="C398" s="1">
        <f>IFERROR(VLOOKUP(B398,MasterSheet!Q:R,2,)," ")</f>
        <v/>
      </c>
      <c r="D398" s="1">
        <f>_xlfn.XLOOKUP(B398,MasterSheet!Q:Q,MasterSheet!P:P)</f>
        <v/>
      </c>
      <c r="E398" s="1">
        <f>IF(LEFT(B398,1)="D","DTDC",IF(ISNUMBER(--LEFT(B398,1)),"Bluedart","Other"))</f>
        <v/>
      </c>
      <c r="F398" s="1">
        <f>TEXT(A398, "dddd")</f>
        <v/>
      </c>
    </row>
    <row r="399">
      <c r="A399" s="2">
        <f>_xlfn.XLOOKUP(B399,MasterSheet!Q:Q,MasterSheet!N:N," ")</f>
        <v/>
      </c>
      <c r="B399" s="1" t="n">
        <v>58156571594</v>
      </c>
      <c r="C399" s="1">
        <f>IFERROR(VLOOKUP(B399,MasterSheet!Q:R,2,)," ")</f>
        <v/>
      </c>
      <c r="D399" s="1">
        <f>_xlfn.XLOOKUP(B399,MasterSheet!Q:Q,MasterSheet!P:P)</f>
        <v/>
      </c>
      <c r="E399" s="1">
        <f>IF(LEFT(B399,1)="D","DTDC",IF(ISNUMBER(--LEFT(B399,1)),"Bluedart","Other"))</f>
        <v/>
      </c>
      <c r="F399" s="1">
        <f>TEXT(A399, "dddd")</f>
        <v/>
      </c>
    </row>
    <row r="400">
      <c r="A400" s="2">
        <f>_xlfn.XLOOKUP(B400,MasterSheet!Q:Q,MasterSheet!N:N," ")</f>
        <v/>
      </c>
      <c r="B400" s="1" t="n">
        <v>58156571955</v>
      </c>
      <c r="C400" s="1">
        <f>IFERROR(VLOOKUP(B400,MasterSheet!Q:R,2,)," ")</f>
        <v/>
      </c>
      <c r="D400" s="1">
        <f>_xlfn.XLOOKUP(B400,MasterSheet!Q:Q,MasterSheet!P:P)</f>
        <v/>
      </c>
      <c r="E400" s="1">
        <f>IF(LEFT(B400,1)="D","DTDC",IF(ISNUMBER(--LEFT(B400,1)),"Bluedart","Other"))</f>
        <v/>
      </c>
      <c r="F400" s="1">
        <f>TEXT(A400, "dddd")</f>
        <v/>
      </c>
    </row>
    <row r="401">
      <c r="A401" s="2">
        <f>_xlfn.XLOOKUP(B401,MasterSheet!Q:Q,MasterSheet!N:N," ")</f>
        <v/>
      </c>
      <c r="B401" s="1" t="n">
        <v>58156572773</v>
      </c>
      <c r="C401" s="1">
        <f>IFERROR(VLOOKUP(B401,MasterSheet!Q:R,2,)," ")</f>
        <v/>
      </c>
      <c r="D401" s="1">
        <f>_xlfn.XLOOKUP(B401,MasterSheet!Q:Q,MasterSheet!P:P)</f>
        <v/>
      </c>
      <c r="E401" s="1">
        <f>IF(LEFT(B401,1)="D","DTDC",IF(ISNUMBER(--LEFT(B401,1)),"Bluedart","Other"))</f>
        <v/>
      </c>
      <c r="F401" s="1">
        <f>TEXT(A401, "dddd")</f>
        <v/>
      </c>
    </row>
    <row r="402">
      <c r="A402" s="2">
        <f>_xlfn.XLOOKUP(B402,MasterSheet!Q:Q,MasterSheet!N:N," ")</f>
        <v/>
      </c>
      <c r="B402" s="1" t="n">
        <v>58156573160</v>
      </c>
      <c r="C402" s="1">
        <f>IFERROR(VLOOKUP(B402,MasterSheet!Q:R,2,)," ")</f>
        <v/>
      </c>
      <c r="D402" s="1">
        <f>_xlfn.XLOOKUP(B402,MasterSheet!Q:Q,MasterSheet!P:P)</f>
        <v/>
      </c>
      <c r="E402" s="1">
        <f>IF(LEFT(B402,1)="D","DTDC",IF(ISNUMBER(--LEFT(B402,1)),"Bluedart","Other"))</f>
        <v/>
      </c>
      <c r="F402" s="1">
        <f>TEXT(A402, "dddd")</f>
        <v/>
      </c>
    </row>
    <row r="403">
      <c r="A403" s="2">
        <f>_xlfn.XLOOKUP(B403,MasterSheet!Q:Q,MasterSheet!N:N," ")</f>
        <v/>
      </c>
      <c r="B403" s="1" t="n">
        <v>58156573495</v>
      </c>
      <c r="C403" s="1">
        <f>IFERROR(VLOOKUP(B403,MasterSheet!Q:R,2,)," ")</f>
        <v/>
      </c>
      <c r="D403" s="1">
        <f>_xlfn.XLOOKUP(B403,MasterSheet!Q:Q,MasterSheet!P:P)</f>
        <v/>
      </c>
      <c r="E403" s="1">
        <f>IF(LEFT(B403,1)="D","DTDC",IF(ISNUMBER(--LEFT(B403,1)),"Bluedart","Other"))</f>
        <v/>
      </c>
      <c r="F403" s="1">
        <f>TEXT(A403, "dddd")</f>
        <v/>
      </c>
    </row>
    <row r="404">
      <c r="A404" s="2">
        <f>_xlfn.XLOOKUP(B404,MasterSheet!Q:Q,MasterSheet!N:N," ")</f>
        <v/>
      </c>
      <c r="B404" s="1" t="n">
        <v>58156574066</v>
      </c>
      <c r="C404" s="1">
        <f>IFERROR(VLOOKUP(B404,MasterSheet!Q:R,2,)," ")</f>
        <v/>
      </c>
      <c r="D404" s="1">
        <f>_xlfn.XLOOKUP(B404,MasterSheet!Q:Q,MasterSheet!P:P)</f>
        <v/>
      </c>
      <c r="E404" s="1">
        <f>IF(LEFT(B404,1)="D","DTDC",IF(ISNUMBER(--LEFT(B404,1)),"Bluedart","Other"))</f>
        <v/>
      </c>
      <c r="F404" s="1">
        <f>TEXT(A404, "dddd")</f>
        <v/>
      </c>
    </row>
    <row r="405">
      <c r="A405" s="2">
        <f>_xlfn.XLOOKUP(B405,MasterSheet!Q:Q,MasterSheet!N:N," ")</f>
        <v/>
      </c>
      <c r="B405" s="1" t="n">
        <v>58156574420</v>
      </c>
      <c r="C405" s="1">
        <f>IFERROR(VLOOKUP(B405,MasterSheet!Q:R,2,)," ")</f>
        <v/>
      </c>
      <c r="D405" s="1">
        <f>_xlfn.XLOOKUP(B405,MasterSheet!Q:Q,MasterSheet!P:P)</f>
        <v/>
      </c>
      <c r="E405" s="1">
        <f>IF(LEFT(B405,1)="D","DTDC",IF(ISNUMBER(--LEFT(B405,1)),"Bluedart","Other"))</f>
        <v/>
      </c>
      <c r="F405" s="1">
        <f>TEXT(A405, "dddd")</f>
        <v/>
      </c>
    </row>
    <row r="406">
      <c r="A406" s="2">
        <f>_xlfn.XLOOKUP(B406,MasterSheet!Q:Q,MasterSheet!N:N," ")</f>
        <v/>
      </c>
      <c r="B406" s="1" t="n">
        <v>58156578664</v>
      </c>
      <c r="C406" s="1">
        <f>IFERROR(VLOOKUP(B406,MasterSheet!Q:R,2,)," ")</f>
        <v/>
      </c>
      <c r="D406" s="1">
        <f>_xlfn.XLOOKUP(B406,MasterSheet!Q:Q,MasterSheet!P:P)</f>
        <v/>
      </c>
      <c r="E406" s="1">
        <f>IF(LEFT(B406,1)="D","DTDC",IF(ISNUMBER(--LEFT(B406,1)),"Bluedart","Other"))</f>
        <v/>
      </c>
      <c r="F406" s="1">
        <f>TEXT(A406, "dddd")</f>
        <v/>
      </c>
    </row>
    <row r="407">
      <c r="A407" s="2">
        <f>_xlfn.XLOOKUP(B407,MasterSheet!Q:Q,MasterSheet!N:N," ")</f>
        <v/>
      </c>
      <c r="B407" s="1" t="n">
        <v>58156579261</v>
      </c>
      <c r="C407" s="1">
        <f>IFERROR(VLOOKUP(B407,MasterSheet!Q:R,2,)," ")</f>
        <v/>
      </c>
      <c r="D407" s="1">
        <f>_xlfn.XLOOKUP(B407,MasterSheet!Q:Q,MasterSheet!P:P)</f>
        <v/>
      </c>
      <c r="E407" s="1">
        <f>IF(LEFT(B407,1)="D","DTDC",IF(ISNUMBER(--LEFT(B407,1)),"Bluedart","Other"))</f>
        <v/>
      </c>
      <c r="F407" s="1">
        <f>TEXT(A407, "dddd")</f>
        <v/>
      </c>
    </row>
    <row r="408">
      <c r="A408" s="2">
        <f>_xlfn.XLOOKUP(B408,MasterSheet!Q:Q,MasterSheet!N:N," ")</f>
        <v/>
      </c>
      <c r="B408" s="1" t="n">
        <v>58156584054</v>
      </c>
      <c r="C408" s="1">
        <f>IFERROR(VLOOKUP(B408,MasterSheet!Q:R,2,)," ")</f>
        <v/>
      </c>
      <c r="D408" s="1">
        <f>_xlfn.XLOOKUP(B408,MasterSheet!Q:Q,MasterSheet!P:P)</f>
        <v/>
      </c>
      <c r="E408" s="1">
        <f>IF(LEFT(B408,1)="D","DTDC",IF(ISNUMBER(--LEFT(B408,1)),"Bluedart","Other"))</f>
        <v/>
      </c>
      <c r="F408" s="1">
        <f>TEXT(A408, "dddd")</f>
        <v/>
      </c>
    </row>
    <row r="409">
      <c r="A409" s="2">
        <f>_xlfn.XLOOKUP(B409,MasterSheet!Q:Q,MasterSheet!N:N," ")</f>
        <v/>
      </c>
      <c r="B409" s="1" t="n">
        <v>58156648572</v>
      </c>
      <c r="C409" s="1">
        <f>IFERROR(VLOOKUP(B409,MasterSheet!Q:R,2,)," ")</f>
        <v/>
      </c>
      <c r="D409" s="1">
        <f>_xlfn.XLOOKUP(B409,MasterSheet!Q:Q,MasterSheet!P:P)</f>
        <v/>
      </c>
      <c r="E409" s="1">
        <f>IF(LEFT(B409,1)="D","DTDC",IF(ISNUMBER(--LEFT(B409,1)),"Bluedart","Other"))</f>
        <v/>
      </c>
      <c r="F409" s="1">
        <f>TEXT(A409, "dddd")</f>
        <v/>
      </c>
    </row>
    <row r="410">
      <c r="A410" s="2">
        <f>_xlfn.XLOOKUP(B410,MasterSheet!Q:Q,MasterSheet!N:N," ")</f>
        <v/>
      </c>
      <c r="B410" s="1" t="n">
        <v>58156650086</v>
      </c>
      <c r="C410" s="1">
        <f>IFERROR(VLOOKUP(B410,MasterSheet!Q:R,2,)," ")</f>
        <v/>
      </c>
      <c r="D410" s="1">
        <f>_xlfn.XLOOKUP(B410,MasterSheet!Q:Q,MasterSheet!P:P)</f>
        <v/>
      </c>
      <c r="E410" s="1">
        <f>IF(LEFT(B410,1)="D","DTDC",IF(ISNUMBER(--LEFT(B410,1)),"Bluedart","Other"))</f>
        <v/>
      </c>
      <c r="F410" s="1">
        <f>TEXT(A410, "dddd")</f>
        <v/>
      </c>
    </row>
    <row r="411">
      <c r="A411" s="2">
        <f>_xlfn.XLOOKUP(B411,MasterSheet!Q:Q,MasterSheet!N:N," ")</f>
        <v/>
      </c>
      <c r="B411" s="1" t="n">
        <v>58156706370</v>
      </c>
      <c r="C411" s="1">
        <f>IFERROR(VLOOKUP(B411,MasterSheet!Q:R,2,)," ")</f>
        <v/>
      </c>
      <c r="D411" s="1">
        <f>_xlfn.XLOOKUP(B411,MasterSheet!Q:Q,MasterSheet!P:P)</f>
        <v/>
      </c>
      <c r="E411" s="1">
        <f>IF(LEFT(B411,1)="D","DTDC",IF(ISNUMBER(--LEFT(B411,1)),"Bluedart","Other"))</f>
        <v/>
      </c>
      <c r="F411" s="1">
        <f>TEXT(A411, "dddd")</f>
        <v/>
      </c>
    </row>
    <row r="412">
      <c r="A412" s="2">
        <f>_xlfn.XLOOKUP(B412,MasterSheet!Q:Q,MasterSheet!N:N," ")</f>
        <v/>
      </c>
      <c r="B412" s="1" t="n">
        <v>58156808990</v>
      </c>
      <c r="C412" s="1">
        <f>IFERROR(VLOOKUP(B412,MasterSheet!Q:R,2,)," ")</f>
        <v/>
      </c>
      <c r="D412" s="1">
        <f>_xlfn.XLOOKUP(B412,MasterSheet!Q:Q,MasterSheet!P:P)</f>
        <v/>
      </c>
      <c r="E412" s="1">
        <f>IF(LEFT(B412,1)="D","DTDC",IF(ISNUMBER(--LEFT(B412,1)),"Bluedart","Other"))</f>
        <v/>
      </c>
      <c r="F412" s="1">
        <f>TEXT(A412, "dddd")</f>
        <v/>
      </c>
    </row>
    <row r="413">
      <c r="A413" s="2">
        <f>_xlfn.XLOOKUP(B413,MasterSheet!Q:Q,MasterSheet!N:N," ")</f>
        <v/>
      </c>
      <c r="B413" s="1" t="n">
        <v>58156809782</v>
      </c>
      <c r="C413" s="1">
        <f>IFERROR(VLOOKUP(B413,MasterSheet!Q:R,2,)," ")</f>
        <v/>
      </c>
      <c r="D413" s="1">
        <f>_xlfn.XLOOKUP(B413,MasterSheet!Q:Q,MasterSheet!P:P)</f>
        <v/>
      </c>
      <c r="E413" s="1">
        <f>IF(LEFT(B413,1)="D","DTDC",IF(ISNUMBER(--LEFT(B413,1)),"Bluedart","Other"))</f>
        <v/>
      </c>
      <c r="F413" s="1">
        <f>TEXT(A413, "dddd")</f>
        <v/>
      </c>
    </row>
    <row r="414">
      <c r="A414" s="2">
        <f>_xlfn.XLOOKUP(B414,MasterSheet!Q:Q,MasterSheet!N:N," ")</f>
        <v/>
      </c>
      <c r="B414" s="1" t="n">
        <v>58156810375</v>
      </c>
      <c r="C414" s="1">
        <f>IFERROR(VLOOKUP(B414,MasterSheet!Q:R,2,)," ")</f>
        <v/>
      </c>
      <c r="D414" s="1">
        <f>_xlfn.XLOOKUP(B414,MasterSheet!Q:Q,MasterSheet!P:P)</f>
        <v/>
      </c>
      <c r="E414" s="1">
        <f>IF(LEFT(B414,1)="D","DTDC",IF(ISNUMBER(--LEFT(B414,1)),"Bluedart","Other"))</f>
        <v/>
      </c>
      <c r="F414" s="1">
        <f>TEXT(A414, "dddd")</f>
        <v/>
      </c>
    </row>
    <row r="415">
      <c r="A415" s="2">
        <f>_xlfn.XLOOKUP(B415,MasterSheet!Q:Q,MasterSheet!N:N," ")</f>
        <v/>
      </c>
      <c r="B415" s="1" t="n">
        <v>58156810622</v>
      </c>
      <c r="C415" s="1">
        <f>IFERROR(VLOOKUP(B415,MasterSheet!Q:R,2,)," ")</f>
        <v/>
      </c>
      <c r="D415" s="1">
        <f>_xlfn.XLOOKUP(B415,MasterSheet!Q:Q,MasterSheet!P:P)</f>
        <v/>
      </c>
      <c r="E415" s="1">
        <f>IF(LEFT(B415,1)="D","DTDC",IF(ISNUMBER(--LEFT(B415,1)),"Bluedart","Other"))</f>
        <v/>
      </c>
      <c r="F415" s="1">
        <f>TEXT(A415, "dddd")</f>
        <v/>
      </c>
    </row>
    <row r="416">
      <c r="A416" s="2">
        <f>_xlfn.XLOOKUP(B416,MasterSheet!Q:Q,MasterSheet!N:N," ")</f>
        <v/>
      </c>
      <c r="B416" s="1" t="n">
        <v>58156810762</v>
      </c>
      <c r="C416" s="1">
        <f>IFERROR(VLOOKUP(B416,MasterSheet!Q:R,2,)," ")</f>
        <v/>
      </c>
      <c r="D416" s="1">
        <f>_xlfn.XLOOKUP(B416,MasterSheet!Q:Q,MasterSheet!P:P)</f>
        <v/>
      </c>
      <c r="E416" s="1">
        <f>IF(LEFT(B416,1)="D","DTDC",IF(ISNUMBER(--LEFT(B416,1)),"Bluedart","Other"))</f>
        <v/>
      </c>
      <c r="F416" s="1">
        <f>TEXT(A416, "dddd")</f>
        <v/>
      </c>
    </row>
    <row r="417">
      <c r="A417" s="2">
        <f>_xlfn.XLOOKUP(B417,MasterSheet!Q:Q,MasterSheet!N:N," ")</f>
        <v/>
      </c>
      <c r="B417" s="1" t="n">
        <v>58156810935</v>
      </c>
      <c r="C417" s="1">
        <f>IFERROR(VLOOKUP(B417,MasterSheet!Q:R,2,)," ")</f>
        <v/>
      </c>
      <c r="D417" s="1">
        <f>_xlfn.XLOOKUP(B417,MasterSheet!Q:Q,MasterSheet!P:P)</f>
        <v/>
      </c>
      <c r="E417" s="1">
        <f>IF(LEFT(B417,1)="D","DTDC",IF(ISNUMBER(--LEFT(B417,1)),"Bluedart","Other"))</f>
        <v/>
      </c>
      <c r="F417" s="1">
        <f>TEXT(A417, "dddd")</f>
        <v/>
      </c>
    </row>
    <row r="418">
      <c r="A418" s="2">
        <f>_xlfn.XLOOKUP(B418,MasterSheet!Q:Q,MasterSheet!N:N," ")</f>
        <v/>
      </c>
      <c r="B418" s="1" t="n">
        <v>58156811112</v>
      </c>
      <c r="C418" s="1">
        <f>IFERROR(VLOOKUP(B418,MasterSheet!Q:R,2,)," ")</f>
        <v/>
      </c>
      <c r="D418" s="1">
        <f>_xlfn.XLOOKUP(B418,MasterSheet!Q:Q,MasterSheet!P:P)</f>
        <v/>
      </c>
      <c r="E418" s="1">
        <f>IF(LEFT(B418,1)="D","DTDC",IF(ISNUMBER(--LEFT(B418,1)),"Bluedart","Other"))</f>
        <v/>
      </c>
      <c r="F418" s="1">
        <f>TEXT(A418, "dddd")</f>
        <v/>
      </c>
    </row>
    <row r="419">
      <c r="A419" s="2">
        <f>_xlfn.XLOOKUP(B419,MasterSheet!Q:Q,MasterSheet!N:N," ")</f>
        <v/>
      </c>
      <c r="B419" t="n">
        <v>58156812302</v>
      </c>
      <c r="C419" s="1">
        <f>IFERROR(VLOOKUP(B419,MasterSheet!Q:R,2,)," ")</f>
        <v/>
      </c>
      <c r="D419" s="1">
        <f>_xlfn.XLOOKUP(B419,MasterSheet!Q:Q,MasterSheet!P:P)</f>
        <v/>
      </c>
      <c r="E419" s="1">
        <f>IF(LEFT(B419,1)="D","DTDC",IF(ISNUMBER(--LEFT(B419,1)),"Bluedart","Other"))</f>
        <v/>
      </c>
      <c r="F419" s="1">
        <f>TEXT(A419, "dddd")</f>
        <v/>
      </c>
    </row>
    <row r="420">
      <c r="A420" s="2">
        <f>_xlfn.XLOOKUP(B420,MasterSheet!Q:Q,MasterSheet!N:N," ")</f>
        <v/>
      </c>
      <c r="B420" t="n">
        <v>58156812453</v>
      </c>
      <c r="C420" s="1">
        <f>IFERROR(VLOOKUP(B420,MasterSheet!Q:R,2,)," ")</f>
        <v/>
      </c>
      <c r="D420" s="1">
        <f>_xlfn.XLOOKUP(B420,MasterSheet!Q:Q,MasterSheet!P:P)</f>
        <v/>
      </c>
      <c r="E420" s="1">
        <f>IF(LEFT(B420,1)="D","DTDC",IF(ISNUMBER(--LEFT(B420,1)),"Bluedart","Other"))</f>
        <v/>
      </c>
      <c r="F420" s="1">
        <f>TEXT(A420, "dddd")</f>
        <v/>
      </c>
    </row>
    <row r="421">
      <c r="A421" s="2">
        <f>_xlfn.XLOOKUP(B421,MasterSheet!Q:Q,MasterSheet!N:N," ")</f>
        <v/>
      </c>
      <c r="B421" t="n">
        <v>58156812615</v>
      </c>
      <c r="C421" s="1">
        <f>IFERROR(VLOOKUP(B421,MasterSheet!Q:R,2,)," ")</f>
        <v/>
      </c>
      <c r="D421" s="1">
        <f>_xlfn.XLOOKUP(B421,MasterSheet!Q:Q,MasterSheet!P:P)</f>
        <v/>
      </c>
      <c r="E421" s="1">
        <f>IF(LEFT(B421,1)="D","DTDC",IF(ISNUMBER(--LEFT(B421,1)),"Bluedart","Other"))</f>
        <v/>
      </c>
      <c r="F421" s="1">
        <f>TEXT(A421, "dddd")</f>
        <v/>
      </c>
    </row>
    <row r="422">
      <c r="A422" s="2">
        <f>_xlfn.XLOOKUP(B422,MasterSheet!Q:Q,MasterSheet!N:N," ")</f>
        <v/>
      </c>
      <c r="B422" t="n">
        <v>58156812770</v>
      </c>
      <c r="C422" s="1">
        <f>IFERROR(VLOOKUP(B422,MasterSheet!Q:R,2,)," ")</f>
        <v/>
      </c>
      <c r="D422" s="1">
        <f>_xlfn.XLOOKUP(B422,MasterSheet!Q:Q,MasterSheet!P:P)</f>
        <v/>
      </c>
      <c r="E422" s="1">
        <f>IF(LEFT(B422,1)="D","DTDC",IF(ISNUMBER(--LEFT(B422,1)),"Bluedart","Other"))</f>
        <v/>
      </c>
      <c r="F422" s="1">
        <f>TEXT(A422, "dddd")</f>
        <v/>
      </c>
    </row>
    <row r="423">
      <c r="A423" s="2">
        <f>_xlfn.XLOOKUP(B423,MasterSheet!Q:Q,MasterSheet!N:N," ")</f>
        <v/>
      </c>
      <c r="B423" t="n">
        <v>58156812906</v>
      </c>
      <c r="C423" s="1">
        <f>IFERROR(VLOOKUP(B423,MasterSheet!Q:R,2,)," ")</f>
        <v/>
      </c>
      <c r="D423" s="1">
        <f>_xlfn.XLOOKUP(B423,MasterSheet!Q:Q,MasterSheet!P:P)</f>
        <v/>
      </c>
      <c r="E423" s="1">
        <f>IF(LEFT(B423,1)="D","DTDC",IF(ISNUMBER(--LEFT(B423,1)),"Bluedart","Other"))</f>
        <v/>
      </c>
      <c r="F423" s="1">
        <f>TEXT(A423, "dddd")</f>
        <v/>
      </c>
    </row>
    <row r="424">
      <c r="A424" s="2">
        <f>_xlfn.XLOOKUP(B424,MasterSheet!Q:Q,MasterSheet!N:N," ")</f>
        <v/>
      </c>
      <c r="B424" t="n">
        <v>58156813050</v>
      </c>
      <c r="C424" s="1">
        <f>IFERROR(VLOOKUP(B424,MasterSheet!Q:R,2,)," ")</f>
        <v/>
      </c>
      <c r="D424" s="1">
        <f>_xlfn.XLOOKUP(B424,MasterSheet!Q:Q,MasterSheet!P:P)</f>
        <v/>
      </c>
      <c r="E424" s="1">
        <f>IF(LEFT(B424,1)="D","DTDC",IF(ISNUMBER(--LEFT(B424,1)),"Bluedart","Other"))</f>
        <v/>
      </c>
      <c r="F424" s="1">
        <f>TEXT(A424, "dddd")</f>
        <v/>
      </c>
    </row>
    <row r="425">
      <c r="A425" s="2">
        <f>_xlfn.XLOOKUP(B425,MasterSheet!Q:Q,MasterSheet!N:N," ")</f>
        <v/>
      </c>
      <c r="B425" t="n">
        <v>58156813326</v>
      </c>
      <c r="C425" s="1">
        <f>IFERROR(VLOOKUP(B425,MasterSheet!Q:R,2,)," ")</f>
        <v/>
      </c>
      <c r="D425" s="1">
        <f>_xlfn.XLOOKUP(B425,MasterSheet!Q:Q,MasterSheet!P:P)</f>
        <v/>
      </c>
      <c r="E425" s="1">
        <f>IF(LEFT(B425,1)="D","DTDC",IF(ISNUMBER(--LEFT(B425,1)),"Bluedart","Other"))</f>
        <v/>
      </c>
      <c r="F425" s="1">
        <f>TEXT(A425, "dddd")</f>
        <v/>
      </c>
    </row>
    <row r="426">
      <c r="A426" s="2">
        <f>_xlfn.XLOOKUP(B426,MasterSheet!Q:Q,MasterSheet!N:N," ")</f>
        <v/>
      </c>
      <c r="B426" t="n">
        <v>58156813610</v>
      </c>
      <c r="C426" s="1">
        <f>IFERROR(VLOOKUP(B426,MasterSheet!Q:R,2,)," ")</f>
        <v/>
      </c>
      <c r="D426" s="1">
        <f>_xlfn.XLOOKUP(B426,MasterSheet!Q:Q,MasterSheet!P:P)</f>
        <v/>
      </c>
      <c r="E426" s="1">
        <f>IF(LEFT(B426,1)="D","DTDC",IF(ISNUMBER(--LEFT(B426,1)),"Bluedart","Other"))</f>
        <v/>
      </c>
      <c r="F426" s="1">
        <f>TEXT(A426, "dddd")</f>
        <v/>
      </c>
    </row>
    <row r="427">
      <c r="A427" s="2">
        <f>_xlfn.XLOOKUP(B427,MasterSheet!Q:Q,MasterSheet!N:N," ")</f>
        <v/>
      </c>
      <c r="B427" t="n">
        <v>58156838364</v>
      </c>
      <c r="C427" s="1">
        <f>IFERROR(VLOOKUP(B427,MasterSheet!Q:R,2,)," ")</f>
        <v/>
      </c>
      <c r="D427" s="1">
        <f>_xlfn.XLOOKUP(B427,MasterSheet!Q:Q,MasterSheet!P:P)</f>
        <v/>
      </c>
      <c r="E427" s="1">
        <f>IF(LEFT(B427,1)="D","DTDC",IF(ISNUMBER(--LEFT(B427,1)),"Bluedart","Other"))</f>
        <v/>
      </c>
      <c r="F427" s="1">
        <f>TEXT(A427, "dddd")</f>
        <v/>
      </c>
    </row>
    <row r="428">
      <c r="A428" s="2">
        <f>_xlfn.XLOOKUP(B428,MasterSheet!Q:Q,MasterSheet!N:N," ")</f>
        <v/>
      </c>
      <c r="B428" t="n">
        <v>58156838563</v>
      </c>
      <c r="C428" s="1">
        <f>IFERROR(VLOOKUP(B428,MasterSheet!Q:R,2,)," ")</f>
        <v/>
      </c>
      <c r="D428" s="1">
        <f>_xlfn.XLOOKUP(B428,MasterSheet!Q:Q,MasterSheet!P:P)</f>
        <v/>
      </c>
      <c r="E428" s="1">
        <f>IF(LEFT(B428,1)="D","DTDC",IF(ISNUMBER(--LEFT(B428,1)),"Bluedart","Other"))</f>
        <v/>
      </c>
      <c r="F428" s="1">
        <f>TEXT(A428, "dddd")</f>
        <v/>
      </c>
    </row>
    <row r="429">
      <c r="A429" s="2">
        <f>_xlfn.XLOOKUP(B429,MasterSheet!Q:Q,MasterSheet!N:N," ")</f>
        <v/>
      </c>
      <c r="B429" t="n">
        <v>58156839753</v>
      </c>
      <c r="C429" s="1">
        <f>IFERROR(VLOOKUP(B429,MasterSheet!Q:R,2,)," ")</f>
        <v/>
      </c>
      <c r="D429" s="1">
        <f>_xlfn.XLOOKUP(B429,MasterSheet!Q:Q,MasterSheet!P:P)</f>
        <v/>
      </c>
      <c r="E429" s="1">
        <f>IF(LEFT(B429,1)="D","DTDC",IF(ISNUMBER(--LEFT(B429,1)),"Bluedart","Other"))</f>
        <v/>
      </c>
      <c r="F429" s="1">
        <f>TEXT(A429, "dddd")</f>
        <v/>
      </c>
    </row>
    <row r="430">
      <c r="A430" s="2">
        <f>_xlfn.XLOOKUP(B430,MasterSheet!Q:Q,MasterSheet!N:N," ")</f>
        <v/>
      </c>
      <c r="B430" t="n">
        <v>58156840210</v>
      </c>
      <c r="C430" s="1">
        <f>IFERROR(VLOOKUP(B430,MasterSheet!Q:R,2,)," ")</f>
        <v/>
      </c>
      <c r="D430" s="1">
        <f>_xlfn.XLOOKUP(B430,MasterSheet!Q:Q,MasterSheet!P:P)</f>
        <v/>
      </c>
      <c r="E430" s="1">
        <f>IF(LEFT(B430,1)="D","DTDC",IF(ISNUMBER(--LEFT(B430,1)),"Bluedart","Other"))</f>
        <v/>
      </c>
      <c r="F430" s="1">
        <f>TEXT(A430, "dddd")</f>
        <v/>
      </c>
    </row>
    <row r="431">
      <c r="A431" s="2">
        <f>_xlfn.XLOOKUP(B431,MasterSheet!Q:Q,MasterSheet!N:N," ")</f>
        <v/>
      </c>
      <c r="B431" t="n">
        <v>58156842866</v>
      </c>
      <c r="C431" s="1">
        <f>IFERROR(VLOOKUP(B431,MasterSheet!Q:R,2,)," ")</f>
        <v/>
      </c>
      <c r="D431" s="1">
        <f>_xlfn.XLOOKUP(B431,MasterSheet!Q:Q,MasterSheet!P:P)</f>
        <v/>
      </c>
      <c r="E431" s="1">
        <f>IF(LEFT(B431,1)="D","DTDC",IF(ISNUMBER(--LEFT(B431,1)),"Bluedart","Other"))</f>
        <v/>
      </c>
      <c r="F431" s="1">
        <f>TEXT(A431, "dddd")</f>
        <v/>
      </c>
    </row>
    <row r="432">
      <c r="A432" s="2">
        <f>_xlfn.XLOOKUP(B432,MasterSheet!Q:Q,MasterSheet!N:N," ")</f>
        <v/>
      </c>
      <c r="B432" t="n">
        <v>58156922110</v>
      </c>
      <c r="C432" s="1">
        <f>IFERROR(VLOOKUP(B432,MasterSheet!Q:R,2,)," ")</f>
        <v/>
      </c>
      <c r="D432" s="1">
        <f>_xlfn.XLOOKUP(B432,MasterSheet!Q:Q,MasterSheet!P:P)</f>
        <v/>
      </c>
      <c r="E432" s="1">
        <f>IF(LEFT(B432,1)="D","DTDC",IF(ISNUMBER(--LEFT(B432,1)),"Bluedart","Other"))</f>
        <v/>
      </c>
      <c r="F432" s="1">
        <f>TEXT(A432, "dddd")</f>
        <v/>
      </c>
    </row>
    <row r="433">
      <c r="A433" s="2">
        <f>_xlfn.XLOOKUP(B433,MasterSheet!Q:Q,MasterSheet!N:N," ")</f>
        <v/>
      </c>
      <c r="B433" t="n">
        <v>58156922342</v>
      </c>
      <c r="C433" s="1">
        <f>IFERROR(VLOOKUP(B433,MasterSheet!Q:R,2,)," ")</f>
        <v/>
      </c>
      <c r="D433" s="1">
        <f>_xlfn.XLOOKUP(B433,MasterSheet!Q:Q,MasterSheet!P:P)</f>
        <v/>
      </c>
      <c r="E433" s="1">
        <f>IF(LEFT(B433,1)="D","DTDC",IF(ISNUMBER(--LEFT(B433,1)),"Bluedart","Other"))</f>
        <v/>
      </c>
      <c r="F433" s="1">
        <f>TEXT(A433, "dddd")</f>
        <v/>
      </c>
    </row>
    <row r="434">
      <c r="A434" s="2">
        <f>_xlfn.XLOOKUP(B434,MasterSheet!Q:Q,MasterSheet!N:N," ")</f>
        <v/>
      </c>
      <c r="B434" t="n">
        <v>58156922471</v>
      </c>
      <c r="C434" s="1">
        <f>IFERROR(VLOOKUP(B434,MasterSheet!Q:R,2,)," ")</f>
        <v/>
      </c>
      <c r="D434" s="1">
        <f>_xlfn.XLOOKUP(B434,MasterSheet!Q:Q,MasterSheet!P:P)</f>
        <v/>
      </c>
      <c r="E434" s="1">
        <f>IF(LEFT(B434,1)="D","DTDC",IF(ISNUMBER(--LEFT(B434,1)),"Bluedart","Other"))</f>
        <v/>
      </c>
      <c r="F434" s="1">
        <f>TEXT(A434, "dddd")</f>
        <v/>
      </c>
    </row>
    <row r="435">
      <c r="A435" s="2">
        <f>_xlfn.XLOOKUP(B435,MasterSheet!Q:Q,MasterSheet!N:N," ")</f>
        <v/>
      </c>
      <c r="B435" t="n">
        <v>58156994700</v>
      </c>
      <c r="C435" s="1">
        <f>IFERROR(VLOOKUP(B435,MasterSheet!Q:R,2,)," ")</f>
        <v/>
      </c>
      <c r="D435" s="1">
        <f>_xlfn.XLOOKUP(B435,MasterSheet!Q:Q,MasterSheet!P:P)</f>
        <v/>
      </c>
      <c r="E435" s="1">
        <f>IF(LEFT(B435,1)="D","DTDC",IF(ISNUMBER(--LEFT(B435,1)),"Bluedart","Other"))</f>
        <v/>
      </c>
      <c r="F435" s="1">
        <f>TEXT(A435, "dddd")</f>
        <v/>
      </c>
    </row>
    <row r="436">
      <c r="A436" s="2">
        <f>_xlfn.XLOOKUP(B436,MasterSheet!Q:Q,MasterSheet!N:N," ")</f>
        <v/>
      </c>
      <c r="B436" t="n">
        <v>58156995444</v>
      </c>
      <c r="C436" s="1">
        <f>IFERROR(VLOOKUP(B436,MasterSheet!Q:R,2,)," ")</f>
        <v/>
      </c>
      <c r="D436" s="1">
        <f>_xlfn.XLOOKUP(B436,MasterSheet!Q:Q,MasterSheet!P:P)</f>
        <v/>
      </c>
      <c r="E436" s="1">
        <f>IF(LEFT(B436,1)="D","DTDC",IF(ISNUMBER(--LEFT(B436,1)),"Bluedart","Other"))</f>
        <v/>
      </c>
      <c r="F436" s="1">
        <f>TEXT(A436, "dddd")</f>
        <v/>
      </c>
    </row>
    <row r="437">
      <c r="A437" s="2">
        <f>_xlfn.XLOOKUP(B437,MasterSheet!Q:Q,MasterSheet!N:N," ")</f>
        <v/>
      </c>
      <c r="B437" t="n">
        <v>58157075771</v>
      </c>
      <c r="C437" s="1">
        <f>IFERROR(VLOOKUP(B437,MasterSheet!Q:R,2,)," ")</f>
        <v/>
      </c>
      <c r="D437" s="1">
        <f>_xlfn.XLOOKUP(B437,MasterSheet!Q:Q,MasterSheet!P:P)</f>
        <v/>
      </c>
      <c r="E437" s="1">
        <f>IF(LEFT(B437,1)="D","DTDC",IF(ISNUMBER(--LEFT(B437,1)),"Bluedart","Other"))</f>
        <v/>
      </c>
      <c r="F437" s="1">
        <f>TEXT(A437, "dddd")</f>
        <v/>
      </c>
    </row>
    <row r="438">
      <c r="A438" s="2">
        <f>_xlfn.XLOOKUP(B438,MasterSheet!Q:Q,MasterSheet!N:N," ")</f>
        <v/>
      </c>
      <c r="B438" t="n">
        <v>58157077506</v>
      </c>
      <c r="C438" s="1">
        <f>IFERROR(VLOOKUP(B438,MasterSheet!Q:R,2,)," ")</f>
        <v/>
      </c>
      <c r="D438" s="1">
        <f>_xlfn.XLOOKUP(B438,MasterSheet!Q:Q,MasterSheet!P:P)</f>
        <v/>
      </c>
      <c r="E438" s="1">
        <f>IF(LEFT(B438,1)="D","DTDC",IF(ISNUMBER(--LEFT(B438,1)),"Bluedart","Other"))</f>
        <v/>
      </c>
      <c r="F438" s="1">
        <f>TEXT(A438, "dddd")</f>
        <v/>
      </c>
    </row>
    <row r="439">
      <c r="A439" s="2">
        <f>_xlfn.XLOOKUP(B439,MasterSheet!Q:Q,MasterSheet!N:N," ")</f>
        <v/>
      </c>
      <c r="B439" t="n">
        <v>58157077930</v>
      </c>
      <c r="C439" s="1">
        <f>IFERROR(VLOOKUP(B439,MasterSheet!Q:R,2,)," ")</f>
        <v/>
      </c>
      <c r="D439" s="1">
        <f>_xlfn.XLOOKUP(B439,MasterSheet!Q:Q,MasterSheet!P:P)</f>
        <v/>
      </c>
      <c r="E439" s="1">
        <f>IF(LEFT(B439,1)="D","DTDC",IF(ISNUMBER(--LEFT(B439,1)),"Bluedart","Other"))</f>
        <v/>
      </c>
      <c r="F439" s="1">
        <f>TEXT(A439, "dddd")</f>
        <v/>
      </c>
    </row>
    <row r="440">
      <c r="A440" s="2">
        <f>_xlfn.XLOOKUP(B440,MasterSheet!Q:Q,MasterSheet!N:N," ")</f>
        <v/>
      </c>
      <c r="B440" t="n">
        <v>58157242791</v>
      </c>
      <c r="C440" s="1">
        <f>IFERROR(VLOOKUP(B440,MasterSheet!Q:R,2,)," ")</f>
        <v/>
      </c>
      <c r="D440" s="1">
        <f>_xlfn.XLOOKUP(B440,MasterSheet!Q:Q,MasterSheet!P:P)</f>
        <v/>
      </c>
      <c r="E440" s="1">
        <f>IF(LEFT(B440,1)="D","DTDC",IF(ISNUMBER(--LEFT(B440,1)),"Bluedart","Other"))</f>
        <v/>
      </c>
      <c r="F440" s="1">
        <f>TEXT(A440, "dddd")</f>
        <v/>
      </c>
    </row>
    <row r="441">
      <c r="A441" s="2">
        <f>_xlfn.XLOOKUP(B441,MasterSheet!Q:Q,MasterSheet!N:N," ")</f>
        <v/>
      </c>
      <c r="B441" t="inlineStr">
        <is>
          <t>Awb Number</t>
        </is>
      </c>
      <c r="C441" s="1">
        <f>IFERROR(VLOOKUP(B441,MasterSheet!Q:R,2,)," ")</f>
        <v/>
      </c>
      <c r="D441" s="1">
        <f>_xlfn.XLOOKUP(B441,MasterSheet!Q:Q,MasterSheet!P:P)</f>
        <v/>
      </c>
      <c r="E441" s="1">
        <f>IF(LEFT(B441,1)="D","DTDC",IF(ISNUMBER(--LEFT(B441,1)),"Bluedart","Other"))</f>
        <v/>
      </c>
      <c r="F441" s="1">
        <f>TEXT(A441, "dddd")</f>
        <v/>
      </c>
    </row>
    <row r="442">
      <c r="A442" s="2">
        <f>_xlfn.XLOOKUP(B442,MasterSheet!Q:Q,MasterSheet!N:N," ")</f>
        <v/>
      </c>
      <c r="B442" t="inlineStr">
        <is>
          <t>BY HAND</t>
        </is>
      </c>
      <c r="C442" s="1">
        <f>IFERROR(VLOOKUP(B442,MasterSheet!Q:R,2,)," ")</f>
        <v/>
      </c>
      <c r="D442" s="1">
        <f>_xlfn.XLOOKUP(B442,MasterSheet!Q:Q,MasterSheet!P:P)</f>
        <v/>
      </c>
      <c r="E442" s="1">
        <f>IF(LEFT(B442,1)="D","DTDC",IF(ISNUMBER(--LEFT(B442,1)),"Bluedart","Other"))</f>
        <v/>
      </c>
      <c r="F442" s="1">
        <f>TEXT(A442, "dddd")</f>
        <v/>
      </c>
    </row>
    <row r="443">
      <c r="A443" s="2">
        <f>_xlfn.XLOOKUP(B443,MasterSheet!Q:Q,MasterSheet!N:N," ")</f>
        <v/>
      </c>
      <c r="B443" t="inlineStr">
        <is>
          <t>BY PORTER</t>
        </is>
      </c>
      <c r="C443" s="1">
        <f>IFERROR(VLOOKUP(B443,MasterSheet!Q:R,2,)," ")</f>
        <v/>
      </c>
      <c r="D443" s="1">
        <f>_xlfn.XLOOKUP(B443,MasterSheet!Q:Q,MasterSheet!P:P)</f>
        <v/>
      </c>
      <c r="E443" s="1">
        <f>IF(LEFT(B443,1)="D","DTDC",IF(ISNUMBER(--LEFT(B443,1)),"Bluedart","Other"))</f>
        <v/>
      </c>
      <c r="F443" s="1">
        <f>TEXT(A443, "dddd")</f>
        <v/>
      </c>
    </row>
    <row r="444">
      <c r="A444" s="2">
        <f>_xlfn.XLOOKUP(B444,MasterSheet!Q:Q,MasterSheet!N:N," ")</f>
        <v/>
      </c>
      <c r="B444" t="inlineStr">
        <is>
          <t>D3001955194</t>
        </is>
      </c>
      <c r="C444" s="1">
        <f>IFERROR(VLOOKUP(B444,MasterSheet!Q:R,2,)," ")</f>
        <v/>
      </c>
      <c r="D444" s="1">
        <f>_xlfn.XLOOKUP(B444,MasterSheet!Q:Q,MasterSheet!P:P)</f>
        <v/>
      </c>
      <c r="E444" s="1">
        <f>IF(LEFT(B444,1)="D","DTDC",IF(ISNUMBER(--LEFT(B444,1)),"Bluedart","Other"))</f>
        <v/>
      </c>
      <c r="F444" s="1">
        <f>TEXT(A444, "dddd")</f>
        <v/>
      </c>
    </row>
    <row r="445">
      <c r="A445" s="2">
        <f>_xlfn.XLOOKUP(B445,MasterSheet!Q:Q,MasterSheet!N:N," ")</f>
        <v/>
      </c>
      <c r="B445" t="inlineStr">
        <is>
          <t>D3001996933</t>
        </is>
      </c>
      <c r="C445" s="1">
        <f>IFERROR(VLOOKUP(B445,MasterSheet!Q:R,2,)," ")</f>
        <v/>
      </c>
      <c r="D445" s="1">
        <f>_xlfn.XLOOKUP(B445,MasterSheet!Q:Q,MasterSheet!P:P)</f>
        <v/>
      </c>
      <c r="E445" s="1">
        <f>IF(LEFT(B445,1)="D","DTDC",IF(ISNUMBER(--LEFT(B445,1)),"Bluedart","Other"))</f>
        <v/>
      </c>
      <c r="F445" s="1">
        <f>TEXT(A445, "dddd")</f>
        <v/>
      </c>
    </row>
    <row r="446">
      <c r="A446" s="2">
        <f>_xlfn.XLOOKUP(B446,MasterSheet!Q:Q,MasterSheet!N:N," ")</f>
        <v/>
      </c>
      <c r="B446" t="inlineStr">
        <is>
          <t>D3001996934</t>
        </is>
      </c>
      <c r="C446" s="1">
        <f>IFERROR(VLOOKUP(B446,MasterSheet!Q:R,2,)," ")</f>
        <v/>
      </c>
      <c r="D446" s="1">
        <f>_xlfn.XLOOKUP(B446,MasterSheet!Q:Q,MasterSheet!P:P)</f>
        <v/>
      </c>
      <c r="E446" s="1">
        <f>IF(LEFT(B446,1)="D","DTDC",IF(ISNUMBER(--LEFT(B446,1)),"Bluedart","Other"))</f>
        <v/>
      </c>
      <c r="F446" s="1">
        <f>TEXT(A446, "dddd")</f>
        <v/>
      </c>
    </row>
    <row r="447">
      <c r="A447" s="2">
        <f>_xlfn.XLOOKUP(B447,MasterSheet!Q:Q,MasterSheet!N:N," ")</f>
        <v/>
      </c>
      <c r="B447" t="inlineStr">
        <is>
          <t>D3001996935</t>
        </is>
      </c>
      <c r="C447" s="1">
        <f>IFERROR(VLOOKUP(B447,MasterSheet!Q:R,2,)," ")</f>
        <v/>
      </c>
      <c r="D447" s="1">
        <f>_xlfn.XLOOKUP(B447,MasterSheet!Q:Q,MasterSheet!P:P)</f>
        <v/>
      </c>
      <c r="E447" s="1">
        <f>IF(LEFT(B447,1)="D","DTDC",IF(ISNUMBER(--LEFT(B447,1)),"Bluedart","Other"))</f>
        <v/>
      </c>
      <c r="F447" s="1">
        <f>TEXT(A447, "dddd")</f>
        <v/>
      </c>
    </row>
    <row r="448">
      <c r="A448" s="2">
        <f>_xlfn.XLOOKUP(B448,MasterSheet!Q:Q,MasterSheet!N:N," ")</f>
        <v/>
      </c>
      <c r="B448" t="inlineStr">
        <is>
          <t>D3001997013</t>
        </is>
      </c>
      <c r="C448" s="1">
        <f>IFERROR(VLOOKUP(B448,MasterSheet!Q:R,2,)," ")</f>
        <v/>
      </c>
      <c r="D448" s="1">
        <f>_xlfn.XLOOKUP(B448,MasterSheet!Q:Q,MasterSheet!P:P)</f>
        <v/>
      </c>
      <c r="E448" s="1">
        <f>IF(LEFT(B448,1)="D","DTDC",IF(ISNUMBER(--LEFT(B448,1)),"Bluedart","Other"))</f>
        <v/>
      </c>
      <c r="F448" s="1">
        <f>TEXT(A448, "dddd")</f>
        <v/>
      </c>
    </row>
    <row r="449">
      <c r="A449" s="2">
        <f>_xlfn.XLOOKUP(B449,MasterSheet!Q:Q,MasterSheet!N:N," ")</f>
        <v/>
      </c>
      <c r="B449" t="inlineStr">
        <is>
          <t>D3001997014</t>
        </is>
      </c>
      <c r="C449" s="1">
        <f>IFERROR(VLOOKUP(B449,MasterSheet!Q:R,2,)," ")</f>
        <v/>
      </c>
      <c r="D449" s="1">
        <f>_xlfn.XLOOKUP(B449,MasterSheet!Q:Q,MasterSheet!P:P)</f>
        <v/>
      </c>
      <c r="E449" s="1">
        <f>IF(LEFT(B449,1)="D","DTDC",IF(ISNUMBER(--LEFT(B449,1)),"Bluedart","Other"))</f>
        <v/>
      </c>
      <c r="F449" s="1">
        <f>TEXT(A449, "dddd")</f>
        <v/>
      </c>
    </row>
    <row r="450">
      <c r="A450" s="2">
        <f>_xlfn.XLOOKUP(B450,MasterSheet!Q:Q,MasterSheet!N:N," ")</f>
        <v/>
      </c>
      <c r="B450" t="inlineStr">
        <is>
          <t>D3001997015</t>
        </is>
      </c>
      <c r="C450" s="1">
        <f>IFERROR(VLOOKUP(B450,MasterSheet!Q:R,2,)," ")</f>
        <v/>
      </c>
      <c r="D450" s="1">
        <f>_xlfn.XLOOKUP(B450,MasterSheet!Q:Q,MasterSheet!P:P)</f>
        <v/>
      </c>
      <c r="E450" s="1">
        <f>IF(LEFT(B450,1)="D","DTDC",IF(ISNUMBER(--LEFT(B450,1)),"Bluedart","Other"))</f>
        <v/>
      </c>
      <c r="F450" s="1">
        <f>TEXT(A450, "dddd")</f>
        <v/>
      </c>
    </row>
    <row r="451">
      <c r="A451" s="2">
        <f>_xlfn.XLOOKUP(B451,MasterSheet!Q:Q,MasterSheet!N:N," ")</f>
        <v/>
      </c>
      <c r="B451" t="inlineStr">
        <is>
          <t>D3001997017</t>
        </is>
      </c>
      <c r="C451" s="1">
        <f>IFERROR(VLOOKUP(B451,MasterSheet!Q:R,2,)," ")</f>
        <v/>
      </c>
      <c r="D451" s="1">
        <f>_xlfn.XLOOKUP(B451,MasterSheet!Q:Q,MasterSheet!P:P)</f>
        <v/>
      </c>
      <c r="E451" s="1">
        <f>IF(LEFT(B451,1)="D","DTDC",IF(ISNUMBER(--LEFT(B451,1)),"Bluedart","Other"))</f>
        <v/>
      </c>
      <c r="F451" s="1">
        <f>TEXT(A451, "dddd")</f>
        <v/>
      </c>
    </row>
    <row r="452">
      <c r="A452" s="2">
        <f>_xlfn.XLOOKUP(B452,MasterSheet!Q:Q,MasterSheet!N:N," ")</f>
        <v/>
      </c>
      <c r="B452" t="inlineStr">
        <is>
          <t>D3001997018</t>
        </is>
      </c>
      <c r="C452" s="1">
        <f>IFERROR(VLOOKUP(B452,MasterSheet!Q:R,2,)," ")</f>
        <v/>
      </c>
      <c r="D452" s="1">
        <f>_xlfn.XLOOKUP(B452,MasterSheet!Q:Q,MasterSheet!P:P)</f>
        <v/>
      </c>
      <c r="E452" s="1">
        <f>IF(LEFT(B452,1)="D","DTDC",IF(ISNUMBER(--LEFT(B452,1)),"Bluedart","Other"))</f>
        <v/>
      </c>
      <c r="F452" s="1">
        <f>TEXT(A452, "dddd")</f>
        <v/>
      </c>
    </row>
    <row r="453">
      <c r="A453" s="2">
        <f>_xlfn.XLOOKUP(B453,MasterSheet!Q:Q,MasterSheet!N:N," ")</f>
        <v/>
      </c>
      <c r="B453" t="inlineStr">
        <is>
          <t>D3002213696</t>
        </is>
      </c>
      <c r="C453" s="1">
        <f>IFERROR(VLOOKUP(B453,MasterSheet!Q:R,2,)," ")</f>
        <v/>
      </c>
      <c r="D453" s="1">
        <f>_xlfn.XLOOKUP(B453,MasterSheet!Q:Q,MasterSheet!P:P)</f>
        <v/>
      </c>
      <c r="E453" s="1">
        <f>IF(LEFT(B453,1)="D","DTDC",IF(ISNUMBER(--LEFT(B453,1)),"Bluedart","Other"))</f>
        <v/>
      </c>
      <c r="F453" s="1">
        <f>TEXT(A453, "dddd")</f>
        <v/>
      </c>
    </row>
    <row r="454">
      <c r="A454" s="2">
        <f>_xlfn.XLOOKUP(B454,MasterSheet!Q:Q,MasterSheet!N:N," ")</f>
        <v/>
      </c>
      <c r="B454" t="inlineStr">
        <is>
          <t>D3002213697</t>
        </is>
      </c>
      <c r="C454" s="1">
        <f>IFERROR(VLOOKUP(B454,MasterSheet!Q:R,2,)," ")</f>
        <v/>
      </c>
      <c r="D454" s="1">
        <f>_xlfn.XLOOKUP(B454,MasterSheet!Q:Q,MasterSheet!P:P)</f>
        <v/>
      </c>
      <c r="E454" s="1">
        <f>IF(LEFT(B454,1)="D","DTDC",IF(ISNUMBER(--LEFT(B454,1)),"Bluedart","Other"))</f>
        <v/>
      </c>
      <c r="F454" s="1">
        <f>TEXT(A454, "dddd")</f>
        <v/>
      </c>
    </row>
    <row r="455">
      <c r="A455" s="2">
        <f>_xlfn.XLOOKUP(B455,MasterSheet!Q:Q,MasterSheet!N:N," ")</f>
        <v/>
      </c>
      <c r="B455" t="inlineStr">
        <is>
          <t>D3002213704</t>
        </is>
      </c>
      <c r="C455" s="1">
        <f>IFERROR(VLOOKUP(B455,MasterSheet!Q:R,2,)," ")</f>
        <v/>
      </c>
      <c r="D455" s="1">
        <f>_xlfn.XLOOKUP(B455,MasterSheet!Q:Q,MasterSheet!P:P)</f>
        <v/>
      </c>
      <c r="E455" s="1">
        <f>IF(LEFT(B455,1)="D","DTDC",IF(ISNUMBER(--LEFT(B455,1)),"Bluedart","Other"))</f>
        <v/>
      </c>
      <c r="F455" s="1">
        <f>TEXT(A455, "dddd")</f>
        <v/>
      </c>
    </row>
    <row r="456">
      <c r="A456" s="2">
        <f>_xlfn.XLOOKUP(B456,MasterSheet!Q:Q,MasterSheet!N:N," ")</f>
        <v/>
      </c>
      <c r="B456" t="inlineStr">
        <is>
          <t>D3002213705</t>
        </is>
      </c>
      <c r="C456" s="1">
        <f>IFERROR(VLOOKUP(B456,MasterSheet!Q:R,2,)," ")</f>
        <v/>
      </c>
      <c r="D456" s="1">
        <f>_xlfn.XLOOKUP(B456,MasterSheet!Q:Q,MasterSheet!P:P)</f>
        <v/>
      </c>
      <c r="E456" s="1">
        <f>IF(LEFT(B456,1)="D","DTDC",IF(ISNUMBER(--LEFT(B456,1)),"Bluedart","Other"))</f>
        <v/>
      </c>
      <c r="F456" s="1">
        <f>TEXT(A456, "dddd")</f>
        <v/>
      </c>
    </row>
    <row r="457">
      <c r="A457" s="2">
        <f>_xlfn.XLOOKUP(B457,MasterSheet!Q:Q,MasterSheet!N:N," ")</f>
        <v/>
      </c>
      <c r="B457" t="inlineStr">
        <is>
          <t>D3002709220</t>
        </is>
      </c>
      <c r="C457" s="1">
        <f>IFERROR(VLOOKUP(B457,MasterSheet!Q:R,2,)," ")</f>
        <v/>
      </c>
      <c r="D457" s="1">
        <f>_xlfn.XLOOKUP(B457,MasterSheet!Q:Q,MasterSheet!P:P)</f>
        <v/>
      </c>
      <c r="E457" s="1">
        <f>IF(LEFT(B457,1)="D","DTDC",IF(ISNUMBER(--LEFT(B457,1)),"Bluedart","Other"))</f>
        <v/>
      </c>
      <c r="F457" s="1">
        <f>TEXT(A457, "dddd")</f>
        <v/>
      </c>
    </row>
    <row r="458">
      <c r="A458" s="2">
        <f>_xlfn.XLOOKUP(B458,MasterSheet!Q:Q,MasterSheet!N:N," ")</f>
        <v/>
      </c>
      <c r="B458" t="inlineStr">
        <is>
          <t>D3002709675</t>
        </is>
      </c>
      <c r="C458" s="1">
        <f>IFERROR(VLOOKUP(B458,MasterSheet!Q:R,2,)," ")</f>
        <v/>
      </c>
      <c r="D458" s="1">
        <f>_xlfn.XLOOKUP(B458,MasterSheet!Q:Q,MasterSheet!P:P)</f>
        <v/>
      </c>
      <c r="E458" s="1">
        <f>IF(LEFT(B458,1)="D","DTDC",IF(ISNUMBER(--LEFT(B458,1)),"Bluedart","Other"))</f>
        <v/>
      </c>
      <c r="F458" s="1">
        <f>TEXT(A458, "dddd")</f>
        <v/>
      </c>
    </row>
    <row r="459">
      <c r="A459" s="2">
        <f>_xlfn.XLOOKUP(B459,MasterSheet!Q:Q,MasterSheet!N:N," ")</f>
        <v/>
      </c>
      <c r="B459" t="inlineStr">
        <is>
          <t>D3002709676</t>
        </is>
      </c>
      <c r="C459" s="1">
        <f>IFERROR(VLOOKUP(B459,MasterSheet!Q:R,2,)," ")</f>
        <v/>
      </c>
      <c r="D459" s="1">
        <f>_xlfn.XLOOKUP(B459,MasterSheet!Q:Q,MasterSheet!P:P)</f>
        <v/>
      </c>
      <c r="E459" s="1">
        <f>IF(LEFT(B459,1)="D","DTDC",IF(ISNUMBER(--LEFT(B459,1)),"Bluedart","Other"))</f>
        <v/>
      </c>
      <c r="F459" s="1">
        <f>TEXT(A459, "dddd")</f>
        <v/>
      </c>
    </row>
    <row r="460">
      <c r="A460" s="2">
        <f>_xlfn.XLOOKUP(B460,MasterSheet!Q:Q,MasterSheet!N:N," ")</f>
        <v/>
      </c>
      <c r="B460" t="inlineStr">
        <is>
          <t>D3002709684</t>
        </is>
      </c>
      <c r="C460" s="1">
        <f>IFERROR(VLOOKUP(B460,MasterSheet!Q:R,2,)," ")</f>
        <v/>
      </c>
      <c r="D460" s="1">
        <f>_xlfn.XLOOKUP(B460,MasterSheet!Q:Q,MasterSheet!P:P)</f>
        <v/>
      </c>
      <c r="E460" s="1">
        <f>IF(LEFT(B460,1)="D","DTDC",IF(ISNUMBER(--LEFT(B460,1)),"Bluedart","Other"))</f>
        <v/>
      </c>
      <c r="F460" s="1">
        <f>TEXT(A460, "dddd")</f>
        <v/>
      </c>
    </row>
    <row r="461">
      <c r="A461" s="2">
        <f>_xlfn.XLOOKUP(B461,MasterSheet!Q:Q,MasterSheet!N:N," ")</f>
        <v/>
      </c>
      <c r="B461" t="inlineStr">
        <is>
          <t>D3002709685</t>
        </is>
      </c>
      <c r="C461" s="1">
        <f>IFERROR(VLOOKUP(B461,MasterSheet!Q:R,2,)," ")</f>
        <v/>
      </c>
      <c r="D461" s="1">
        <f>_xlfn.XLOOKUP(B461,MasterSheet!Q:Q,MasterSheet!P:P)</f>
        <v/>
      </c>
      <c r="E461" s="1">
        <f>IF(LEFT(B461,1)="D","DTDC",IF(ISNUMBER(--LEFT(B461,1)),"Bluedart","Other"))</f>
        <v/>
      </c>
      <c r="F461" s="1">
        <f>TEXT(A461, "dddd")</f>
        <v/>
      </c>
    </row>
    <row r="462">
      <c r="A462" s="2">
        <f>_xlfn.XLOOKUP(B462,MasterSheet!Q:Q,MasterSheet!N:N," ")</f>
        <v/>
      </c>
      <c r="B462" t="inlineStr">
        <is>
          <t>D3002864036</t>
        </is>
      </c>
      <c r="C462" s="1">
        <f>IFERROR(VLOOKUP(B462,MasterSheet!Q:R,2,)," ")</f>
        <v/>
      </c>
      <c r="D462" s="1">
        <f>_xlfn.XLOOKUP(B462,MasterSheet!Q:Q,MasterSheet!P:P)</f>
        <v/>
      </c>
      <c r="E462" s="1">
        <f>IF(LEFT(B462,1)="D","DTDC",IF(ISNUMBER(--LEFT(B462,1)),"Bluedart","Other"))</f>
        <v/>
      </c>
      <c r="F462" s="1">
        <f>TEXT(A462, "dddd")</f>
        <v/>
      </c>
    </row>
    <row r="463">
      <c r="A463" s="2">
        <f>_xlfn.XLOOKUP(B463,MasterSheet!Q:Q,MasterSheet!N:N," ")</f>
        <v/>
      </c>
      <c r="B463" t="inlineStr">
        <is>
          <t>D3002864037</t>
        </is>
      </c>
      <c r="C463" s="1">
        <f>IFERROR(VLOOKUP(B463,MasterSheet!Q:R,2,)," ")</f>
        <v/>
      </c>
      <c r="D463" s="1">
        <f>_xlfn.XLOOKUP(B463,MasterSheet!Q:Q,MasterSheet!P:P)</f>
        <v/>
      </c>
      <c r="E463" s="1">
        <f>IF(LEFT(B463,1)="D","DTDC",IF(ISNUMBER(--LEFT(B463,1)),"Bluedart","Other"))</f>
        <v/>
      </c>
      <c r="F463" s="1">
        <f>TEXT(A463, "dddd")</f>
        <v/>
      </c>
    </row>
    <row r="464">
      <c r="A464" s="2">
        <f>_xlfn.XLOOKUP(B464,MasterSheet!Q:Q,MasterSheet!N:N," ")</f>
        <v/>
      </c>
      <c r="B464" t="inlineStr">
        <is>
          <t>D3002864041</t>
        </is>
      </c>
      <c r="C464" s="1">
        <f>IFERROR(VLOOKUP(B464,MasterSheet!Q:R,2,)," ")</f>
        <v/>
      </c>
      <c r="D464" s="1">
        <f>_xlfn.XLOOKUP(B464,MasterSheet!Q:Q,MasterSheet!P:P)</f>
        <v/>
      </c>
      <c r="E464" s="1">
        <f>IF(LEFT(B464,1)="D","DTDC",IF(ISNUMBER(--LEFT(B464,1)),"Bluedart","Other"))</f>
        <v/>
      </c>
      <c r="F464" s="1">
        <f>TEXT(A464, "dddd")</f>
        <v/>
      </c>
    </row>
    <row r="465">
      <c r="A465" s="2">
        <f>_xlfn.XLOOKUP(B465,MasterSheet!Q:Q,MasterSheet!N:N," ")</f>
        <v/>
      </c>
      <c r="B465" t="inlineStr">
        <is>
          <t>D3002864042</t>
        </is>
      </c>
      <c r="C465" s="1">
        <f>IFERROR(VLOOKUP(B465,MasterSheet!Q:R,2,)," ")</f>
        <v/>
      </c>
      <c r="D465" s="1">
        <f>_xlfn.XLOOKUP(B465,MasterSheet!Q:Q,MasterSheet!P:P)</f>
        <v/>
      </c>
      <c r="E465" s="1">
        <f>IF(LEFT(B465,1)="D","DTDC",IF(ISNUMBER(--LEFT(B465,1)),"Bluedart","Other"))</f>
        <v/>
      </c>
      <c r="F465" s="1">
        <f>TEXT(A465, "dddd")</f>
        <v/>
      </c>
    </row>
    <row r="466">
      <c r="A466" s="2">
        <f>_xlfn.XLOOKUP(B466,MasterSheet!Q:Q,MasterSheet!N:N," ")</f>
        <v/>
      </c>
      <c r="B466" t="inlineStr">
        <is>
          <t>D3002864046</t>
        </is>
      </c>
      <c r="C466" s="1">
        <f>IFERROR(VLOOKUP(B466,MasterSheet!Q:R,2,)," ")</f>
        <v/>
      </c>
      <c r="D466" s="1">
        <f>_xlfn.XLOOKUP(B466,MasterSheet!Q:Q,MasterSheet!P:P)</f>
        <v/>
      </c>
      <c r="E466" s="1">
        <f>IF(LEFT(B466,1)="D","DTDC",IF(ISNUMBER(--LEFT(B466,1)),"Bluedart","Other"))</f>
        <v/>
      </c>
      <c r="F466" s="1">
        <f>TEXT(A466, "dddd")</f>
        <v/>
      </c>
    </row>
    <row r="467">
      <c r="A467" s="2">
        <f>_xlfn.XLOOKUP(B467,MasterSheet!Q:Q,MasterSheet!N:N," ")</f>
        <v/>
      </c>
      <c r="B467" t="inlineStr">
        <is>
          <t>D3002950334</t>
        </is>
      </c>
      <c r="C467" s="1">
        <f>IFERROR(VLOOKUP(B467,MasterSheet!Q:R,2,)," ")</f>
        <v/>
      </c>
      <c r="D467" s="1">
        <f>_xlfn.XLOOKUP(B467,MasterSheet!Q:Q,MasterSheet!P:P)</f>
        <v/>
      </c>
      <c r="E467" s="1">
        <f>IF(LEFT(B467,1)="D","DTDC",IF(ISNUMBER(--LEFT(B467,1)),"Bluedart","Other"))</f>
        <v/>
      </c>
      <c r="F467" s="1">
        <f>TEXT(A467, "dddd")</f>
        <v/>
      </c>
    </row>
    <row r="468">
      <c r="A468" s="2">
        <f>_xlfn.XLOOKUP(B468,MasterSheet!Q:Q,MasterSheet!N:N," ")</f>
        <v/>
      </c>
      <c r="B468" t="inlineStr">
        <is>
          <t>D3002950414</t>
        </is>
      </c>
      <c r="C468" s="1">
        <f>IFERROR(VLOOKUP(B468,MasterSheet!Q:R,2,)," ")</f>
        <v/>
      </c>
      <c r="D468" s="1">
        <f>_xlfn.XLOOKUP(B468,MasterSheet!Q:Q,MasterSheet!P:P)</f>
        <v/>
      </c>
      <c r="E468" s="1">
        <f>IF(LEFT(B468,1)="D","DTDC",IF(ISNUMBER(--LEFT(B468,1)),"Bluedart","Other"))</f>
        <v/>
      </c>
      <c r="F468" s="1">
        <f>TEXT(A468, "dddd")</f>
        <v/>
      </c>
    </row>
    <row r="469">
      <c r="A469" s="2">
        <f>_xlfn.XLOOKUP(B469,MasterSheet!Q:Q,MasterSheet!N:N," ")</f>
        <v/>
      </c>
      <c r="B469" t="inlineStr">
        <is>
          <t>D3002950415</t>
        </is>
      </c>
      <c r="C469" s="1">
        <f>IFERROR(VLOOKUP(B469,MasterSheet!Q:R,2,)," ")</f>
        <v/>
      </c>
      <c r="D469" s="1">
        <f>_xlfn.XLOOKUP(B469,MasterSheet!Q:Q,MasterSheet!P:P)</f>
        <v/>
      </c>
      <c r="E469" s="1">
        <f>IF(LEFT(B469,1)="D","DTDC",IF(ISNUMBER(--LEFT(B469,1)),"Bluedart","Other"))</f>
        <v/>
      </c>
      <c r="F469" s="1">
        <f>TEXT(A469, "dddd")</f>
        <v/>
      </c>
    </row>
    <row r="470">
      <c r="A470" s="2">
        <f>_xlfn.XLOOKUP(B470,MasterSheet!Q:Q,MasterSheet!N:N," ")</f>
        <v/>
      </c>
      <c r="B470" t="inlineStr">
        <is>
          <t>D3002950416</t>
        </is>
      </c>
      <c r="C470" s="1">
        <f>IFERROR(VLOOKUP(B470,MasterSheet!Q:R,2,)," ")</f>
        <v/>
      </c>
      <c r="D470" s="1">
        <f>_xlfn.XLOOKUP(B470,MasterSheet!Q:Q,MasterSheet!P:P)</f>
        <v/>
      </c>
      <c r="E470" s="1">
        <f>IF(LEFT(B470,1)="D","DTDC",IF(ISNUMBER(--LEFT(B470,1)),"Bluedart","Other"))</f>
        <v/>
      </c>
      <c r="F470" s="1">
        <f>TEXT(A470, "dddd")</f>
        <v/>
      </c>
    </row>
    <row r="471">
      <c r="A471" s="2">
        <f>_xlfn.XLOOKUP(B471,MasterSheet!Q:Q,MasterSheet!N:N," ")</f>
        <v/>
      </c>
      <c r="B471" t="inlineStr">
        <is>
          <t>D3002950417</t>
        </is>
      </c>
      <c r="C471" s="1">
        <f>IFERROR(VLOOKUP(B471,MasterSheet!Q:R,2,)," ")</f>
        <v/>
      </c>
      <c r="D471" s="1">
        <f>_xlfn.XLOOKUP(B471,MasterSheet!Q:Q,MasterSheet!P:P)</f>
        <v/>
      </c>
      <c r="E471" s="1">
        <f>IF(LEFT(B471,1)="D","DTDC",IF(ISNUMBER(--LEFT(B471,1)),"Bluedart","Other"))</f>
        <v/>
      </c>
      <c r="F471" s="1">
        <f>TEXT(A471, "dddd")</f>
        <v/>
      </c>
    </row>
    <row r="472">
      <c r="A472" s="2">
        <f>_xlfn.XLOOKUP(B472,MasterSheet!Q:Q,MasterSheet!N:N," ")</f>
        <v/>
      </c>
      <c r="B472" t="inlineStr">
        <is>
          <t>D3003568451</t>
        </is>
      </c>
      <c r="C472" s="1">
        <f>IFERROR(VLOOKUP(B472,MasterSheet!Q:R,2,)," ")</f>
        <v/>
      </c>
      <c r="D472" s="1">
        <f>_xlfn.XLOOKUP(B472,MasterSheet!Q:Q,MasterSheet!P:P)</f>
        <v/>
      </c>
      <c r="E472" s="1">
        <f>IF(LEFT(B472,1)="D","DTDC",IF(ISNUMBER(--LEFT(B472,1)),"Bluedart","Other"))</f>
        <v/>
      </c>
      <c r="F472" s="1">
        <f>TEXT(A472, "dddd")</f>
        <v/>
      </c>
    </row>
    <row r="473">
      <c r="A473" s="2">
        <f>_xlfn.XLOOKUP(B473,MasterSheet!Q:Q,MasterSheet!N:N," ")</f>
        <v/>
      </c>
      <c r="B473" t="inlineStr">
        <is>
          <t>D3003568486</t>
        </is>
      </c>
      <c r="C473" s="1">
        <f>IFERROR(VLOOKUP(B473,MasterSheet!Q:R,2,)," ")</f>
        <v/>
      </c>
      <c r="D473" s="1">
        <f>_xlfn.XLOOKUP(B473,MasterSheet!Q:Q,MasterSheet!P:P)</f>
        <v/>
      </c>
      <c r="E473" s="1">
        <f>IF(LEFT(B473,1)="D","DTDC",IF(ISNUMBER(--LEFT(B473,1)),"Bluedart","Other"))</f>
        <v/>
      </c>
      <c r="F473" s="1">
        <f>TEXT(A473, "dddd")</f>
        <v/>
      </c>
    </row>
    <row r="474">
      <c r="A474" s="2">
        <f>_xlfn.XLOOKUP(B474,MasterSheet!Q:Q,MasterSheet!N:N," ")</f>
        <v/>
      </c>
      <c r="B474" t="inlineStr">
        <is>
          <t>D3003568487</t>
        </is>
      </c>
      <c r="C474" s="1">
        <f>IFERROR(VLOOKUP(B474,MasterSheet!Q:R,2,)," ")</f>
        <v/>
      </c>
      <c r="D474" s="1">
        <f>_xlfn.XLOOKUP(B474,MasterSheet!Q:Q,MasterSheet!P:P)</f>
        <v/>
      </c>
      <c r="E474" s="1">
        <f>IF(LEFT(B474,1)="D","DTDC",IF(ISNUMBER(--LEFT(B474,1)),"Bluedart","Other"))</f>
        <v/>
      </c>
      <c r="F474" s="1">
        <f>TEXT(A474, "dddd")</f>
        <v/>
      </c>
    </row>
    <row r="475">
      <c r="A475" s="2">
        <f>_xlfn.XLOOKUP(B475,MasterSheet!Q:Q,MasterSheet!N:N," ")</f>
        <v/>
      </c>
      <c r="B475" t="inlineStr">
        <is>
          <t>D3003568488</t>
        </is>
      </c>
      <c r="C475" s="1">
        <f>IFERROR(VLOOKUP(B475,MasterSheet!Q:R,2,)," ")</f>
        <v/>
      </c>
      <c r="D475" s="1">
        <f>_xlfn.XLOOKUP(B475,MasterSheet!Q:Q,MasterSheet!P:P)</f>
        <v/>
      </c>
      <c r="E475" s="1">
        <f>IF(LEFT(B475,1)="D","DTDC",IF(ISNUMBER(--LEFT(B475,1)),"Bluedart","Other"))</f>
        <v/>
      </c>
      <c r="F475" s="1">
        <f>TEXT(A475, "dddd")</f>
        <v/>
      </c>
    </row>
    <row r="476">
      <c r="A476" s="2">
        <f>_xlfn.XLOOKUP(B476,MasterSheet!Q:Q,MasterSheet!N:N," ")</f>
        <v/>
      </c>
      <c r="B476" t="inlineStr">
        <is>
          <t>D3003710005</t>
        </is>
      </c>
      <c r="C476" s="1">
        <f>IFERROR(VLOOKUP(B476,MasterSheet!Q:R,2,)," ")</f>
        <v/>
      </c>
      <c r="D476" s="1">
        <f>_xlfn.XLOOKUP(B476,MasterSheet!Q:Q,MasterSheet!P:P)</f>
        <v/>
      </c>
      <c r="E476" s="1">
        <f>IF(LEFT(B476,1)="D","DTDC",IF(ISNUMBER(--LEFT(B476,1)),"Bluedart","Other"))</f>
        <v/>
      </c>
      <c r="F476" s="1">
        <f>TEXT(A476, "dddd")</f>
        <v/>
      </c>
    </row>
    <row r="477">
      <c r="A477" s="2">
        <f>_xlfn.XLOOKUP(B477,MasterSheet!Q:Q,MasterSheet!N:N," ")</f>
        <v/>
      </c>
      <c r="B477" t="inlineStr">
        <is>
          <t>D3003710006</t>
        </is>
      </c>
      <c r="C477" s="1">
        <f>IFERROR(VLOOKUP(B477,MasterSheet!Q:R,2,)," ")</f>
        <v/>
      </c>
      <c r="D477" s="1">
        <f>_xlfn.XLOOKUP(B477,MasterSheet!Q:Q,MasterSheet!P:P)</f>
        <v/>
      </c>
      <c r="E477" s="1">
        <f>IF(LEFT(B477,1)="D","DTDC",IF(ISNUMBER(--LEFT(B477,1)),"Bluedart","Other"))</f>
        <v/>
      </c>
      <c r="F477" s="1">
        <f>TEXT(A477, "dddd")</f>
        <v/>
      </c>
    </row>
    <row r="478">
      <c r="A478" s="2">
        <f>_xlfn.XLOOKUP(B478,MasterSheet!Q:Q,MasterSheet!N:N," ")</f>
        <v/>
      </c>
      <c r="B478" t="inlineStr">
        <is>
          <t>D3003710010</t>
        </is>
      </c>
      <c r="C478" s="1">
        <f>IFERROR(VLOOKUP(B478,MasterSheet!Q:R,2,)," ")</f>
        <v/>
      </c>
      <c r="D478" s="1">
        <f>_xlfn.XLOOKUP(B478,MasterSheet!Q:Q,MasterSheet!P:P)</f>
        <v/>
      </c>
      <c r="E478" s="1">
        <f>IF(LEFT(B478,1)="D","DTDC",IF(ISNUMBER(--LEFT(B478,1)),"Bluedart","Other"))</f>
        <v/>
      </c>
      <c r="F478" s="1">
        <f>TEXT(A478, "dddd")</f>
        <v/>
      </c>
    </row>
    <row r="479">
      <c r="A479" s="2">
        <f>_xlfn.XLOOKUP(B479,MasterSheet!Q:Q,MasterSheet!N:N," ")</f>
        <v/>
      </c>
      <c r="B479" t="inlineStr">
        <is>
          <t>D3003710012</t>
        </is>
      </c>
      <c r="C479" s="1">
        <f>IFERROR(VLOOKUP(B479,MasterSheet!Q:R,2,)," ")</f>
        <v/>
      </c>
      <c r="D479" s="1">
        <f>_xlfn.XLOOKUP(B479,MasterSheet!Q:Q,MasterSheet!P:P)</f>
        <v/>
      </c>
      <c r="E479" s="1">
        <f>IF(LEFT(B479,1)="D","DTDC",IF(ISNUMBER(--LEFT(B479,1)),"Bluedart","Other"))</f>
        <v/>
      </c>
      <c r="F479" s="1">
        <f>TEXT(A479, "dddd")</f>
        <v/>
      </c>
    </row>
    <row r="480">
      <c r="A480" s="2">
        <f>_xlfn.XLOOKUP(B480,MasterSheet!Q:Q,MasterSheet!N:N," ")</f>
        <v/>
      </c>
      <c r="B480" t="inlineStr">
        <is>
          <t>D3003710013</t>
        </is>
      </c>
      <c r="C480" s="1">
        <f>IFERROR(VLOOKUP(B480,MasterSheet!Q:R,2,)," ")</f>
        <v/>
      </c>
      <c r="D480" s="1">
        <f>_xlfn.XLOOKUP(B480,MasterSheet!Q:Q,MasterSheet!P:P)</f>
        <v/>
      </c>
      <c r="E480" s="1">
        <f>IF(LEFT(B480,1)="D","DTDC",IF(ISNUMBER(--LEFT(B480,1)),"Bluedart","Other"))</f>
        <v/>
      </c>
      <c r="F480" s="1">
        <f>TEXT(A480, "dddd")</f>
        <v/>
      </c>
    </row>
    <row r="481">
      <c r="A481" s="2">
        <f>_xlfn.XLOOKUP(B481,MasterSheet!Q:Q,MasterSheet!N:N," ")</f>
        <v/>
      </c>
      <c r="B481" t="inlineStr">
        <is>
          <t>D3003710017</t>
        </is>
      </c>
      <c r="C481" s="1">
        <f>IFERROR(VLOOKUP(B481,MasterSheet!Q:R,2,)," ")</f>
        <v/>
      </c>
      <c r="D481" s="1">
        <f>_xlfn.XLOOKUP(B481,MasterSheet!Q:Q,MasterSheet!P:P)</f>
        <v/>
      </c>
      <c r="E481" s="1">
        <f>IF(LEFT(B481,1)="D","DTDC",IF(ISNUMBER(--LEFT(B481,1)),"Bluedart","Other"))</f>
        <v/>
      </c>
      <c r="F481" s="1">
        <f>TEXT(A481, "dddd")</f>
        <v/>
      </c>
    </row>
    <row r="482">
      <c r="A482" s="2">
        <f>_xlfn.XLOOKUP(B482,MasterSheet!Q:Q,MasterSheet!N:N," ")</f>
        <v/>
      </c>
      <c r="B482" t="inlineStr">
        <is>
          <t>D3003710018</t>
        </is>
      </c>
      <c r="C482" s="1">
        <f>IFERROR(VLOOKUP(B482,MasterSheet!Q:R,2,)," ")</f>
        <v/>
      </c>
      <c r="D482" s="1">
        <f>_xlfn.XLOOKUP(B482,MasterSheet!Q:Q,MasterSheet!P:P)</f>
        <v/>
      </c>
      <c r="E482" s="1">
        <f>IF(LEFT(B482,1)="D","DTDC",IF(ISNUMBER(--LEFT(B482,1)),"Bluedart","Other"))</f>
        <v/>
      </c>
      <c r="F482" s="1">
        <f>TEXT(A482, "dddd")</f>
        <v/>
      </c>
    </row>
    <row r="483">
      <c r="B483" t="inlineStr">
        <is>
          <t>Expired</t>
        </is>
      </c>
    </row>
    <row r="484">
      <c r="B484" t="inlineStr">
        <is>
          <t>PORTER</t>
        </is>
      </c>
    </row>
    <row r="485">
      <c r="B485" t="inlineStr">
        <is>
          <t>WILL BE BILLED</t>
        </is>
      </c>
    </row>
    <row r="486">
      <c r="B486" t="inlineStr">
        <is>
          <t>with M Bio</t>
        </is>
      </c>
    </row>
    <row r="487">
      <c r="B487" t="n">
        <v>0</v>
      </c>
    </row>
  </sheetData>
  <mergeCells count="1">
    <mergeCell ref="H1:K1"/>
  </mergeCells>
  <pageMargins left="0.7" right="0.7" top="0.75" bottom="0.75" header="0.3" footer="0.3"/>
  <pageSetup orientation="portrait" paperSize="9" verticalDpi="0"/>
</worksheet>
</file>

<file path=xl/worksheets/sheet6.xml><?xml version="1.0" encoding="utf-8"?>
<worksheet xmlns="http://schemas.openxmlformats.org/spreadsheetml/2006/main">
  <sheetPr codeName="Sheet5">
    <outlinePr summaryBelow="1" summaryRight="1"/>
    <pageSetUpPr/>
  </sheetPr>
  <dimension ref="A1:S325"/>
  <sheetViews>
    <sheetView zoomScale="85" zoomScaleNormal="85" workbookViewId="0">
      <selection activeCell="A1" sqref="A1"/>
    </sheetView>
  </sheetViews>
  <sheetFormatPr baseColWidth="8" defaultColWidth="9.28515625" defaultRowHeight="15"/>
  <cols>
    <col width="21.42578125" bestFit="1" customWidth="1" min="1" max="1"/>
    <col width="4.140625" bestFit="1" customWidth="1" min="2" max="2"/>
    <col width="32.85546875" bestFit="1" customWidth="1" min="3" max="3"/>
    <col width="11.42578125" bestFit="1" customWidth="1" min="4" max="4"/>
    <col width="12.5703125" bestFit="1" customWidth="1" min="5" max="5"/>
    <col width="47.85546875" bestFit="1" customWidth="1" min="6" max="6"/>
    <col width="13.7109375" bestFit="1" customWidth="1" min="7" max="7"/>
    <col width="46.28515625" bestFit="1" customWidth="1" min="8" max="8"/>
    <col width="46.28515625" customWidth="1" min="9" max="10"/>
    <col width="32.85546875" bestFit="1" customWidth="1" min="12" max="12"/>
    <col width="11.42578125" bestFit="1" customWidth="1" min="13" max="13"/>
    <col width="12.5703125" bestFit="1" customWidth="1" min="14" max="14"/>
    <col width="47.85546875" bestFit="1" customWidth="1" min="15" max="15"/>
    <col width="13.7109375" bestFit="1" customWidth="1" min="16" max="16"/>
    <col width="46.28515625" bestFit="1" customWidth="1" min="17" max="17"/>
    <col width="46.28515625" customWidth="1" min="18" max="18"/>
  </cols>
  <sheetData>
    <row r="1">
      <c r="A1" s="4" t="inlineStr">
        <is>
          <t>ItemCode</t>
        </is>
      </c>
      <c r="B1" s="4" t="inlineStr">
        <is>
          <t>Qty</t>
        </is>
      </c>
      <c r="C1" s="4" t="inlineStr">
        <is>
          <t>Customer Name</t>
        </is>
      </c>
      <c r="D1" s="4" t="inlineStr">
        <is>
          <t>Temprature</t>
        </is>
      </c>
      <c r="E1" s="4" t="inlineStr">
        <is>
          <t>Brand</t>
        </is>
      </c>
      <c r="F1" s="4" t="inlineStr">
        <is>
          <t>Remarks</t>
        </is>
      </c>
      <c r="G1" s="4" t="inlineStr">
        <is>
          <t>Location</t>
        </is>
      </c>
      <c r="H1" s="4" t="inlineStr">
        <is>
          <t>Remarks</t>
        </is>
      </c>
      <c r="I1" s="4" t="inlineStr">
        <is>
          <t>Check</t>
        </is>
      </c>
      <c r="J1" s="17" t="n"/>
      <c r="K1" s="4" t="inlineStr">
        <is>
          <t>Qty</t>
        </is>
      </c>
      <c r="L1" s="18">
        <f t="array" ref="L1:R80">_xlfn.UNIQUE(C:I)</f>
        <v/>
      </c>
      <c r="M1" s="18" t="inlineStr">
        <is>
          <t>Temprature</t>
        </is>
      </c>
      <c r="N1" s="18" t="inlineStr">
        <is>
          <t>Brand</t>
        </is>
      </c>
      <c r="O1" s="18" t="inlineStr">
        <is>
          <t>Remarks</t>
        </is>
      </c>
      <c r="P1" s="18" t="inlineStr">
        <is>
          <t>Location</t>
        </is>
      </c>
      <c r="Q1" s="18" t="inlineStr">
        <is>
          <t>Remarks</t>
        </is>
      </c>
      <c r="R1" s="18" t="inlineStr">
        <is>
          <t>Check</t>
        </is>
      </c>
      <c r="S1" s="1" t="inlineStr">
        <is>
          <t>Total Qty</t>
        </is>
      </c>
    </row>
    <row r="2">
      <c r="A2" s="45">
        <f t="array" ref="A2:I291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/>
      </c>
      <c r="B2" s="45" t="n">
        <v>1</v>
      </c>
      <c r="C2" s="45" t="inlineStr">
        <is>
          <t>ABHI BIO</t>
        </is>
      </c>
      <c r="D2" s="45" t="n">
        <v>4</v>
      </c>
      <c r="E2" s="45" t="inlineStr">
        <is>
          <t>BioLegend</t>
        </is>
      </c>
      <c r="F2" s="45" t="n">
        <v>0</v>
      </c>
      <c r="G2" s="45" t="inlineStr">
        <is>
          <t>Kolkata</t>
        </is>
      </c>
      <c r="H2" s="45" t="inlineStr">
        <is>
          <t>Wednesday (22-10-25)</t>
        </is>
      </c>
      <c r="I2" s="45" t="inlineStr">
        <is>
          <t>OutStation</t>
        </is>
      </c>
      <c r="K2" s="1">
        <f>SUMIFS(B:B,C:C, L2,D:D, M2,E:E, N2,F:F, O2,G:G, P2,H:H, Q2)</f>
        <v/>
      </c>
      <c r="L2" s="1" t="inlineStr">
        <is>
          <t>ABHI BIO</t>
        </is>
      </c>
      <c r="M2" s="1" t="n">
        <v>4</v>
      </c>
      <c r="N2" s="1" t="inlineStr">
        <is>
          <t>BioLegend</t>
        </is>
      </c>
      <c r="O2" s="1" t="n">
        <v>0</v>
      </c>
      <c r="P2" s="1" t="inlineStr">
        <is>
          <t>Kolkata</t>
        </is>
      </c>
      <c r="Q2" s="1" t="inlineStr">
        <is>
          <t>Wednesday (22-10-25)</t>
        </is>
      </c>
      <c r="R2" s="1" t="inlineStr">
        <is>
          <t>OutStation</t>
        </is>
      </c>
      <c r="S2" s="1">
        <f>SUMIFS(B:B,C:C, L2,D:D, M2,E:E, N2,F:F, O2,G:G, P2,H:H, Q2)</f>
        <v/>
      </c>
    </row>
    <row r="3">
      <c r="A3" s="1" t="n">
        <v>118220</v>
      </c>
      <c r="B3" s="1" t="n">
        <v>1</v>
      </c>
      <c r="C3" s="1" t="inlineStr">
        <is>
          <t>ACTREC</t>
        </is>
      </c>
      <c r="D3" s="1" t="n">
        <v>4</v>
      </c>
      <c r="E3" s="1" t="inlineStr">
        <is>
          <t>BioLegend</t>
        </is>
      </c>
      <c r="F3" s="1" t="n">
        <v>0</v>
      </c>
      <c r="G3" s="1" t="inlineStr">
        <is>
          <t>Mumbai</t>
        </is>
      </c>
      <c r="H3" s="1" t="inlineStr">
        <is>
          <t>Wednesday (22-10-25)</t>
        </is>
      </c>
      <c r="I3" s="1" t="inlineStr">
        <is>
          <t>OutStation</t>
        </is>
      </c>
      <c r="K3" s="1">
        <f>SUMIFS(B:B,C:C, L3,D:D, M3,E:E, N3,F:F, O3,G:G, P3,H:H, Q3)</f>
        <v/>
      </c>
      <c r="L3" s="1" t="inlineStr">
        <is>
          <t>ACTREC</t>
        </is>
      </c>
      <c r="M3" s="1" t="n">
        <v>4</v>
      </c>
      <c r="N3" s="1" t="inlineStr">
        <is>
          <t>BioLegend</t>
        </is>
      </c>
      <c r="O3" s="1" t="n">
        <v>0</v>
      </c>
      <c r="P3" s="1" t="inlineStr">
        <is>
          <t>Mumbai</t>
        </is>
      </c>
      <c r="Q3" s="1" t="inlineStr">
        <is>
          <t>Wednesday (22-10-25)</t>
        </is>
      </c>
      <c r="R3" s="1" t="inlineStr">
        <is>
          <t>OutStation</t>
        </is>
      </c>
      <c r="S3" s="1">
        <f>SUMIFS(B:B,C:C, L3,D:D, M3,E:E, N3,F:F, O3,G:G, P3,H:H, Q3)</f>
        <v/>
      </c>
    </row>
    <row r="4">
      <c r="A4" s="1" t="n">
        <v>125224</v>
      </c>
      <c r="B4" s="1" t="n">
        <v>1</v>
      </c>
      <c r="C4" s="1" t="inlineStr">
        <is>
          <t>ACTREC</t>
        </is>
      </c>
      <c r="D4" s="1" t="n">
        <v>4</v>
      </c>
      <c r="E4" s="1" t="inlineStr">
        <is>
          <t>BioLegend</t>
        </is>
      </c>
      <c r="F4" s="1" t="n">
        <v>0</v>
      </c>
      <c r="G4" s="1" t="inlineStr">
        <is>
          <t>Mumbai</t>
        </is>
      </c>
      <c r="H4" s="1" t="inlineStr">
        <is>
          <t>Wednesday (22-10-25)</t>
        </is>
      </c>
      <c r="I4" s="1" t="inlineStr">
        <is>
          <t>OutStation</t>
        </is>
      </c>
      <c r="K4" s="1">
        <f>SUMIFS(B:B,C:C, L4,D:D, M4,E:E, N4,F:F, O4,G:G, P4,H:H, Q4)</f>
        <v/>
      </c>
      <c r="L4" s="1" t="inlineStr">
        <is>
          <t>ADGYL</t>
        </is>
      </c>
      <c r="M4" s="1" t="n">
        <v>4</v>
      </c>
      <c r="N4" s="1" t="inlineStr">
        <is>
          <t>BIOXCELL</t>
        </is>
      </c>
      <c r="O4" s="1" t="n">
        <v>0</v>
      </c>
      <c r="P4" s="1" t="inlineStr">
        <is>
          <t>Banglore</t>
        </is>
      </c>
      <c r="Q4" s="1" t="inlineStr">
        <is>
          <t>Wednesday (22-10-25)</t>
        </is>
      </c>
      <c r="R4" s="1" t="inlineStr">
        <is>
          <t>OutStation</t>
        </is>
      </c>
      <c r="S4" s="1">
        <f>SUMIFS(B:B,C:C, L4,D:D, M4,E:E, N4,F:F, O4,G:G, P4,H:H, Q4)</f>
        <v/>
      </c>
    </row>
    <row r="5">
      <c r="A5" s="1" t="n">
        <v>305034</v>
      </c>
      <c r="B5" s="1" t="n">
        <v>1</v>
      </c>
      <c r="C5" s="1" t="inlineStr">
        <is>
          <t>ACTREC</t>
        </is>
      </c>
      <c r="D5" s="1" t="n">
        <v>4</v>
      </c>
      <c r="E5" s="1" t="inlineStr">
        <is>
          <t>BioLegend</t>
        </is>
      </c>
      <c r="F5" s="1" t="n">
        <v>0</v>
      </c>
      <c r="G5" s="1" t="inlineStr">
        <is>
          <t>Mumbai</t>
        </is>
      </c>
      <c r="H5" s="1" t="inlineStr">
        <is>
          <t>Wednesday (22-10-25)</t>
        </is>
      </c>
      <c r="I5" s="1" t="inlineStr">
        <is>
          <t>OutStation</t>
        </is>
      </c>
      <c r="K5" s="1">
        <f>SUMIFS(B:B,C:C, L5,D:D, M5,E:E, N5,F:F, O5,G:G, P5,H:H, Q5)</f>
        <v/>
      </c>
      <c r="L5" s="1" t="inlineStr">
        <is>
          <t>AGHARKAR</t>
        </is>
      </c>
      <c r="M5" s="1" t="n">
        <v>-20</v>
      </c>
      <c r="N5" s="1" t="inlineStr">
        <is>
          <t>BioLegend</t>
        </is>
      </c>
      <c r="O5" s="1" t="n">
        <v>0</v>
      </c>
      <c r="P5" s="1" t="inlineStr">
        <is>
          <t>Pune</t>
        </is>
      </c>
      <c r="Q5" s="1" t="inlineStr">
        <is>
          <t>Saturday (25-10-25)</t>
        </is>
      </c>
      <c r="R5" s="1" t="inlineStr">
        <is>
          <t>OutStation</t>
        </is>
      </c>
      <c r="S5" s="1">
        <f>SUMIFS(B:B,C:C, L5,D:D, M5,E:E, N5,F:F, O5,G:G, P5,H:H, Q5)</f>
        <v/>
      </c>
    </row>
    <row r="6">
      <c r="A6" s="45" t="n">
        <v>312206</v>
      </c>
      <c r="B6" s="45" t="n">
        <v>1</v>
      </c>
      <c r="C6" s="45" t="inlineStr">
        <is>
          <t>ACTREC</t>
        </is>
      </c>
      <c r="D6" s="45" t="n">
        <v>4</v>
      </c>
      <c r="E6" s="45" t="inlineStr">
        <is>
          <t>BioLegend</t>
        </is>
      </c>
      <c r="F6" s="45" t="n">
        <v>0</v>
      </c>
      <c r="G6" s="45" t="inlineStr">
        <is>
          <t>Mumbai</t>
        </is>
      </c>
      <c r="H6" s="45" t="inlineStr">
        <is>
          <t>Wednesday (22-10-25)</t>
        </is>
      </c>
      <c r="I6" s="45" t="inlineStr">
        <is>
          <t>OutStation</t>
        </is>
      </c>
      <c r="K6" s="1">
        <f>SUMIFS(B:B,C:C, L6,D:D, M6,E:E, N6,F:F, O6,G:G, P6,H:H, Q6)</f>
        <v/>
      </c>
      <c r="L6" s="1" t="inlineStr">
        <is>
          <t>AGHARKAR</t>
        </is>
      </c>
      <c r="M6" s="1" t="n">
        <v>4</v>
      </c>
      <c r="N6" s="1" t="inlineStr">
        <is>
          <t>BioLegend</t>
        </is>
      </c>
      <c r="O6" s="1" t="n">
        <v>0</v>
      </c>
      <c r="P6" s="1" t="inlineStr">
        <is>
          <t>Pune</t>
        </is>
      </c>
      <c r="Q6" s="1" t="inlineStr">
        <is>
          <t>Saturday (25-10-25)</t>
        </is>
      </c>
      <c r="R6" s="1" t="inlineStr">
        <is>
          <t>OutStation</t>
        </is>
      </c>
      <c r="S6" s="1">
        <f>SUMIFS(B:B,C:C, L6,D:D, M6,E:E, N6,F:F, O6,G:G, P6,H:H, Q6)</f>
        <v/>
      </c>
    </row>
    <row r="7">
      <c r="A7" s="1" t="n">
        <v>333904</v>
      </c>
      <c r="B7" s="1" t="n">
        <v>1</v>
      </c>
      <c r="C7" s="1" t="inlineStr">
        <is>
          <t>ACTREC</t>
        </is>
      </c>
      <c r="D7" s="1" t="n">
        <v>4</v>
      </c>
      <c r="E7" s="1" t="inlineStr">
        <is>
          <t>BioLegend</t>
        </is>
      </c>
      <c r="F7" s="1" t="n">
        <v>0</v>
      </c>
      <c r="G7" s="1" t="inlineStr">
        <is>
          <t>Mumbai</t>
        </is>
      </c>
      <c r="H7" s="1" t="inlineStr">
        <is>
          <t>Wednesday (22-10-25)</t>
        </is>
      </c>
      <c r="I7" s="1" t="inlineStr">
        <is>
          <t>OutStation</t>
        </is>
      </c>
      <c r="K7" s="1">
        <f>SUMIFS(B:B,C:C, L7,D:D, M7,E:E, N7,F:F, O7,G:G, P7,H:H, Q7)</f>
        <v/>
      </c>
      <c r="L7" s="1" t="inlineStr">
        <is>
          <t>AIIMS</t>
        </is>
      </c>
      <c r="M7" s="1" t="n">
        <v>-20</v>
      </c>
      <c r="N7" s="1" t="inlineStr">
        <is>
          <t>BioLegend</t>
        </is>
      </c>
      <c r="O7" s="1" t="inlineStr">
        <is>
          <t xml:space="preserve">Same item dispatched to Aiims from Opening Stock </t>
        </is>
      </c>
      <c r="P7" s="1" t="inlineStr">
        <is>
          <t>Delhi</t>
        </is>
      </c>
      <c r="Q7" s="1" t="inlineStr">
        <is>
          <t>Priyanka Madam</t>
        </is>
      </c>
      <c r="R7" s="1" t="inlineStr">
        <is>
          <t>Local</t>
        </is>
      </c>
      <c r="S7" s="1">
        <f>SUMIFS(B:B,C:C, L7,D:D, M7,E:E, N7,F:F, O7,G:G, P7,H:H, Q7)</f>
        <v/>
      </c>
    </row>
    <row r="8">
      <c r="A8" s="1" t="n">
        <v>343614</v>
      </c>
      <c r="B8" s="1" t="n">
        <v>1</v>
      </c>
      <c r="C8" s="1" t="inlineStr">
        <is>
          <t>ACTREC</t>
        </is>
      </c>
      <c r="D8" s="1" t="n">
        <v>4</v>
      </c>
      <c r="E8" s="1" t="inlineStr">
        <is>
          <t>BioLegend</t>
        </is>
      </c>
      <c r="F8" s="1" t="n">
        <v>0</v>
      </c>
      <c r="G8" s="1" t="inlineStr">
        <is>
          <t>Mumbai</t>
        </is>
      </c>
      <c r="H8" s="1" t="inlineStr">
        <is>
          <t>Wednesday (22-10-25)</t>
        </is>
      </c>
      <c r="I8" s="1" t="inlineStr">
        <is>
          <t>OutStation</t>
        </is>
      </c>
      <c r="K8" s="1">
        <f>SUMIFS(B:B,C:C, L8,D:D, M8,E:E, N8,F:F, O8,G:G, P8,H:H, Q8)</f>
        <v/>
      </c>
      <c r="L8" s="1" t="inlineStr">
        <is>
          <t>APOLLO CHENNAI</t>
        </is>
      </c>
      <c r="M8" s="1" t="n">
        <v>4</v>
      </c>
      <c r="N8" s="1" t="inlineStr">
        <is>
          <t>BioLegend</t>
        </is>
      </c>
      <c r="O8" s="1" t="n">
        <v>0</v>
      </c>
      <c r="P8" s="1" t="inlineStr">
        <is>
          <t>CHENNAI</t>
        </is>
      </c>
      <c r="Q8" s="1" t="inlineStr">
        <is>
          <t>PO Awaited</t>
        </is>
      </c>
      <c r="R8" s="1" t="inlineStr">
        <is>
          <t>OutStation</t>
        </is>
      </c>
      <c r="S8" s="1">
        <f>SUMIFS(B:B,C:C, L8,D:D, M8,E:E, N8,F:F, O8,G:G, P8,H:H, Q8)</f>
        <v/>
      </c>
    </row>
    <row r="9">
      <c r="A9" s="1" t="n">
        <v>348232</v>
      </c>
      <c r="B9" s="1" t="n">
        <v>1</v>
      </c>
      <c r="C9" s="1" t="inlineStr">
        <is>
          <t>ACTREC</t>
        </is>
      </c>
      <c r="D9" s="1" t="n">
        <v>4</v>
      </c>
      <c r="E9" s="1" t="inlineStr">
        <is>
          <t>BioLegend</t>
        </is>
      </c>
      <c r="F9" s="1" t="n">
        <v>0</v>
      </c>
      <c r="G9" s="1" t="inlineStr">
        <is>
          <t>Mumbai</t>
        </is>
      </c>
      <c r="H9" s="1" t="inlineStr">
        <is>
          <t>Wednesday (22-10-25)</t>
        </is>
      </c>
      <c r="I9" s="1" t="inlineStr">
        <is>
          <t>OutStation</t>
        </is>
      </c>
      <c r="K9" s="1">
        <f>SUMIFS(B:B,C:C, L9,D:D, M9,E:E, N9,F:F, O9,G:G, P9,H:H, Q9)</f>
        <v/>
      </c>
      <c r="L9" s="1" t="inlineStr">
        <is>
          <t>ASHOKA</t>
        </is>
      </c>
      <c r="M9" s="1" t="n">
        <v>4</v>
      </c>
      <c r="N9" s="1" t="inlineStr">
        <is>
          <t>BioLegend</t>
        </is>
      </c>
      <c r="O9" s="1" t="n">
        <v>0</v>
      </c>
      <c r="P9" s="1" t="inlineStr">
        <is>
          <t>Sonipat</t>
        </is>
      </c>
      <c r="Q9" s="1" t="inlineStr">
        <is>
          <t>On Hold</t>
        </is>
      </c>
      <c r="R9" s="1" t="inlineStr">
        <is>
          <t>OutStation</t>
        </is>
      </c>
      <c r="S9" s="1">
        <f>SUMIFS(B:B,C:C, L9,D:D, M9,E:E, N9,F:F, O9,G:G, P9,H:H, Q9)</f>
        <v/>
      </c>
    </row>
    <row r="10">
      <c r="A10" s="45" t="n">
        <v>354108</v>
      </c>
      <c r="B10" s="45" t="n">
        <v>1</v>
      </c>
      <c r="C10" s="45" t="inlineStr">
        <is>
          <t>ACTREC</t>
        </is>
      </c>
      <c r="D10" s="45" t="n">
        <v>4</v>
      </c>
      <c r="E10" s="45" t="inlineStr">
        <is>
          <t>BioLegend</t>
        </is>
      </c>
      <c r="F10" s="45" t="n">
        <v>0</v>
      </c>
      <c r="G10" s="45" t="inlineStr">
        <is>
          <t>Mumbai</t>
        </is>
      </c>
      <c r="H10" s="45" t="inlineStr">
        <is>
          <t>Wednesday (22-10-25)</t>
        </is>
      </c>
      <c r="I10" s="45" t="inlineStr">
        <is>
          <t>OutStation</t>
        </is>
      </c>
      <c r="K10" s="1">
        <f>SUMIFS(B:B,C:C, L10,D:D, M10,E:E, N10,F:F, O10,G:G, P10,H:H, Q10)</f>
        <v/>
      </c>
      <c r="L10" s="1" t="inlineStr">
        <is>
          <t>AURIGINE ONCO</t>
        </is>
      </c>
      <c r="M10" s="1" t="n">
        <v>4</v>
      </c>
      <c r="N10" s="1" t="inlineStr">
        <is>
          <t>BioLegend</t>
        </is>
      </c>
      <c r="O10" s="1" t="inlineStr">
        <is>
          <t>for stock</t>
        </is>
      </c>
      <c r="P10" s="1" t="inlineStr">
        <is>
          <t>Banglore</t>
        </is>
      </c>
      <c r="Q10" s="1" t="inlineStr">
        <is>
          <t>Stock</t>
        </is>
      </c>
      <c r="R10" s="1" t="inlineStr">
        <is>
          <t>OutStation</t>
        </is>
      </c>
      <c r="S10" s="1">
        <f>SUMIFS(B:B,C:C, L10,D:D, M10,E:E, N10,F:F, O10,G:G, P10,H:H, Q10)</f>
        <v/>
      </c>
    </row>
    <row r="11">
      <c r="A11" s="1" t="n">
        <v>358510</v>
      </c>
      <c r="B11" s="1" t="n">
        <v>1</v>
      </c>
      <c r="C11" s="1" t="inlineStr">
        <is>
          <t>ACTREC</t>
        </is>
      </c>
      <c r="D11" s="1" t="n">
        <v>4</v>
      </c>
      <c r="E11" s="1" t="inlineStr">
        <is>
          <t>BioLegend</t>
        </is>
      </c>
      <c r="F11" s="1" t="n">
        <v>0</v>
      </c>
      <c r="G11" s="1" t="inlineStr">
        <is>
          <t>Mumbai</t>
        </is>
      </c>
      <c r="H11" s="1" t="inlineStr">
        <is>
          <t>Wednesday (22-10-25)</t>
        </is>
      </c>
      <c r="I11" s="1" t="inlineStr">
        <is>
          <t>OutStation</t>
        </is>
      </c>
      <c r="K11" s="1">
        <f>SUMIFS(B:B,C:C, L11,D:D, M11,E:E, N11,F:F, O11,G:G, P11,H:H, Q11)</f>
        <v/>
      </c>
      <c r="L11" s="1" t="inlineStr">
        <is>
          <t>AURIGINE ONCO</t>
        </is>
      </c>
      <c r="M11" s="1" t="n">
        <v>4</v>
      </c>
      <c r="N11" s="1" t="inlineStr">
        <is>
          <t>BioLegend</t>
        </is>
      </c>
      <c r="O11" s="1" t="n">
        <v>0</v>
      </c>
      <c r="P11" s="1" t="inlineStr">
        <is>
          <t>Banglore</t>
        </is>
      </c>
      <c r="Q11" s="1" t="inlineStr">
        <is>
          <t>Wednesday (22-10-25)</t>
        </is>
      </c>
      <c r="R11" s="1" t="inlineStr">
        <is>
          <t>OutStation</t>
        </is>
      </c>
      <c r="S11" s="1">
        <f>SUMIFS(B:B,C:C, L11,D:D, M11,E:E, N11,F:F, O11,G:G, P11,H:H, Q11)</f>
        <v/>
      </c>
    </row>
    <row r="12">
      <c r="A12" s="1" t="n">
        <v>362526</v>
      </c>
      <c r="B12" s="1" t="n">
        <v>1</v>
      </c>
      <c r="C12" s="1" t="inlineStr">
        <is>
          <t>ACTREC</t>
        </is>
      </c>
      <c r="D12" s="1" t="n">
        <v>4</v>
      </c>
      <c r="E12" s="1" t="inlineStr">
        <is>
          <t>BioLegend</t>
        </is>
      </c>
      <c r="F12" s="1" t="n">
        <v>0</v>
      </c>
      <c r="G12" s="1" t="inlineStr">
        <is>
          <t>Mumbai</t>
        </is>
      </c>
      <c r="H12" s="1" t="inlineStr">
        <is>
          <t>Wednesday (22-10-25)</t>
        </is>
      </c>
      <c r="I12" s="1" t="inlineStr">
        <is>
          <t>OutStation</t>
        </is>
      </c>
      <c r="K12" s="1">
        <f>SUMIFS(B:B,C:C, L12,D:D, M12,E:E, N12,F:F, O12,G:G, P12,H:H, Q12)</f>
        <v/>
      </c>
      <c r="L12" s="1" t="inlineStr">
        <is>
          <t>Aurigine Service</t>
        </is>
      </c>
      <c r="M12" s="1" t="n">
        <v>4</v>
      </c>
      <c r="N12" s="1" t="inlineStr">
        <is>
          <t>BioLegend</t>
        </is>
      </c>
      <c r="O12" s="1" t="n">
        <v>0</v>
      </c>
      <c r="P12" s="1" t="inlineStr">
        <is>
          <t>Hyderabad</t>
        </is>
      </c>
      <c r="Q12" s="1" t="inlineStr">
        <is>
          <t>Wednesday (22-10-25)</t>
        </is>
      </c>
      <c r="R12" s="1" t="inlineStr">
        <is>
          <t>OutStation</t>
        </is>
      </c>
      <c r="S12" s="1">
        <f>SUMIFS(B:B,C:C, L12,D:D, M12,E:E, N12,F:F, O12,G:G, P12,H:H, Q12)</f>
        <v/>
      </c>
    </row>
    <row r="13">
      <c r="A13" s="1" t="n">
        <v>367164</v>
      </c>
      <c r="B13" s="1" t="n">
        <v>1</v>
      </c>
      <c r="C13" s="1" t="inlineStr">
        <is>
          <t>ACTREC</t>
        </is>
      </c>
      <c r="D13" s="1" t="n">
        <v>4</v>
      </c>
      <c r="E13" s="1" t="inlineStr">
        <is>
          <t>BioLegend</t>
        </is>
      </c>
      <c r="F13" s="1" t="n">
        <v>0</v>
      </c>
      <c r="G13" s="1" t="inlineStr">
        <is>
          <t>Mumbai</t>
        </is>
      </c>
      <c r="H13" s="1" t="inlineStr">
        <is>
          <t>Wednesday (22-10-25)</t>
        </is>
      </c>
      <c r="I13" s="1" t="inlineStr">
        <is>
          <t>OutStation</t>
        </is>
      </c>
      <c r="K13" s="1">
        <f>SUMIFS(B:B,C:C, L13,D:D, M13,E:E, N13,F:F, O13,G:G, P13,H:H, Q13)</f>
        <v/>
      </c>
      <c r="L13" s="1" t="inlineStr">
        <is>
          <t>BARC</t>
        </is>
      </c>
      <c r="M13" s="1" t="n">
        <v>-20</v>
      </c>
      <c r="N13" s="1" t="inlineStr">
        <is>
          <t>DHARMACON</t>
        </is>
      </c>
      <c r="O13" s="1" t="n">
        <v>0</v>
      </c>
      <c r="P13" s="1" t="inlineStr">
        <is>
          <t>Mumbai</t>
        </is>
      </c>
      <c r="Q13" s="1" t="inlineStr">
        <is>
          <t>PO Awaited</t>
        </is>
      </c>
      <c r="R13" s="1" t="inlineStr">
        <is>
          <t>OutStation</t>
        </is>
      </c>
      <c r="S13" s="1">
        <f>SUMIFS(B:B,C:C, L13,D:D, M13,E:E, N13,F:F, O13,G:G, P13,H:H, Q13)</f>
        <v/>
      </c>
    </row>
    <row r="14">
      <c r="A14" s="45" t="n">
        <v>369332</v>
      </c>
      <c r="B14" s="45" t="n">
        <v>1</v>
      </c>
      <c r="C14" s="45" t="inlineStr">
        <is>
          <t>ACTREC</t>
        </is>
      </c>
      <c r="D14" s="45" t="n">
        <v>4</v>
      </c>
      <c r="E14" s="45" t="inlineStr">
        <is>
          <t>BioLegend</t>
        </is>
      </c>
      <c r="F14" s="45" t="n">
        <v>0</v>
      </c>
      <c r="G14" s="45" t="inlineStr">
        <is>
          <t>Mumbai</t>
        </is>
      </c>
      <c r="H14" s="45" t="inlineStr">
        <is>
          <t>Wednesday (22-10-25)</t>
        </is>
      </c>
      <c r="I14" s="45" t="inlineStr">
        <is>
          <t>OutStation</t>
        </is>
      </c>
      <c r="K14" s="1">
        <f>SUMIFS(B:B,C:C, L14,D:D, M14,E:E, N14,F:F, O14,G:G, P14,H:H, Q14)</f>
        <v/>
      </c>
      <c r="L14" s="1" t="inlineStr">
        <is>
          <t>BIO SOLUTION</t>
        </is>
      </c>
      <c r="M14" s="1" t="n">
        <v>-20</v>
      </c>
      <c r="N14" s="1" t="inlineStr">
        <is>
          <t>Cytoskeleton</t>
        </is>
      </c>
      <c r="O14" s="1" t="n">
        <v>0</v>
      </c>
      <c r="P14" s="1" t="inlineStr">
        <is>
          <t>Hyderabad</t>
        </is>
      </c>
      <c r="Q14" s="1" t="inlineStr">
        <is>
          <t>Wednesday (22-10-25)</t>
        </is>
      </c>
      <c r="R14" s="1" t="inlineStr">
        <is>
          <t>OutStation</t>
        </is>
      </c>
      <c r="S14" s="1">
        <f>SUMIFS(B:B,C:C, L14,D:D, M14,E:E, N14,F:F, O14,G:G, P14,H:H, Q14)</f>
        <v/>
      </c>
    </row>
    <row r="15">
      <c r="A15" s="1" t="inlineStr">
        <is>
          <t>BE0193</t>
        </is>
      </c>
      <c r="B15" s="1" t="n">
        <v>1</v>
      </c>
      <c r="C15" s="1" t="inlineStr">
        <is>
          <t>ADGYL</t>
        </is>
      </c>
      <c r="D15" s="1" t="n">
        <v>4</v>
      </c>
      <c r="E15" s="1" t="inlineStr">
        <is>
          <t>BIOXCELL</t>
        </is>
      </c>
      <c r="F15" s="1" t="n">
        <v>0</v>
      </c>
      <c r="G15" s="1" t="inlineStr">
        <is>
          <t>Banglore</t>
        </is>
      </c>
      <c r="H15" s="1" t="inlineStr">
        <is>
          <t>Wednesday (22-10-25)</t>
        </is>
      </c>
      <c r="I15" s="1" t="inlineStr">
        <is>
          <t>OutStation</t>
        </is>
      </c>
      <c r="K15" s="1">
        <f>SUMIFS(B:B,C:C, L15,D:D, M15,E:E, N15,F:F, O15,G:G, P15,H:H, Q15)</f>
        <v/>
      </c>
      <c r="L15" s="1" t="inlineStr">
        <is>
          <t>BIO SOLUTION</t>
        </is>
      </c>
      <c r="M15" s="1" t="n">
        <v>4</v>
      </c>
      <c r="N15" s="1" t="inlineStr">
        <is>
          <t>BioLegend</t>
        </is>
      </c>
      <c r="O15" s="1" t="n">
        <v>0</v>
      </c>
      <c r="P15" s="1" t="inlineStr">
        <is>
          <t>Hyderabad</t>
        </is>
      </c>
      <c r="Q15" s="1" t="inlineStr">
        <is>
          <t>Wednesday (22-10-25)</t>
        </is>
      </c>
      <c r="R15" s="1" t="inlineStr">
        <is>
          <t>OutStation</t>
        </is>
      </c>
      <c r="S15" s="1">
        <f>SUMIFS(B:B,C:C, L15,D:D, M15,E:E, N15,F:F, O15,G:G, P15,H:H, Q15)</f>
        <v/>
      </c>
    </row>
    <row r="16">
      <c r="A16" s="1" t="inlineStr">
        <is>
          <t>BE0285</t>
        </is>
      </c>
      <c r="B16" s="1" t="n">
        <v>1</v>
      </c>
      <c r="C16" s="1" t="inlineStr">
        <is>
          <t>ADGYL</t>
        </is>
      </c>
      <c r="D16" s="1" t="n">
        <v>4</v>
      </c>
      <c r="E16" s="1" t="inlineStr">
        <is>
          <t>BIOXCELL</t>
        </is>
      </c>
      <c r="F16" s="1" t="n">
        <v>0</v>
      </c>
      <c r="G16" s="1" t="inlineStr">
        <is>
          <t>Banglore</t>
        </is>
      </c>
      <c r="H16" s="1" t="inlineStr">
        <is>
          <t>Wednesday (22-10-25)</t>
        </is>
      </c>
      <c r="I16" s="1" t="inlineStr">
        <is>
          <t>OutStation</t>
        </is>
      </c>
      <c r="K16" s="1">
        <f>SUMIFS(B:B,C:C, L16,D:D, M16,E:E, N16,F:F, O16,G:G, P16,H:H, Q16)</f>
        <v/>
      </c>
      <c r="L16" s="1" t="inlineStr">
        <is>
          <t>BIOCON</t>
        </is>
      </c>
      <c r="M16" s="1" t="n">
        <v>4</v>
      </c>
      <c r="N16" s="1" t="inlineStr">
        <is>
          <t>BioLegend</t>
        </is>
      </c>
      <c r="O16" s="1" t="n">
        <v>0</v>
      </c>
      <c r="P16" s="1" t="inlineStr">
        <is>
          <t>Banglore</t>
        </is>
      </c>
      <c r="Q16" s="1" t="inlineStr">
        <is>
          <t>Wednesday (22-10-25)</t>
        </is>
      </c>
      <c r="R16" s="1" t="inlineStr">
        <is>
          <t>OutStation</t>
        </is>
      </c>
      <c r="S16" s="1">
        <f>SUMIFS(B:B,C:C, L16,D:D, M16,E:E, N16,F:F, O16,G:G, P16,H:H, Q16)</f>
        <v/>
      </c>
    </row>
    <row r="17">
      <c r="A17" s="1" t="n">
        <v>423303</v>
      </c>
      <c r="B17" s="1" t="n">
        <v>1</v>
      </c>
      <c r="C17" s="1" t="inlineStr">
        <is>
          <t>AGHARKAR</t>
        </is>
      </c>
      <c r="D17" s="1" t="n">
        <v>-20</v>
      </c>
      <c r="E17" s="1" t="inlineStr">
        <is>
          <t>BioLegend</t>
        </is>
      </c>
      <c r="F17" s="1" t="n">
        <v>0</v>
      </c>
      <c r="G17" s="1" t="inlineStr">
        <is>
          <t>Pune</t>
        </is>
      </c>
      <c r="H17" s="1" t="inlineStr">
        <is>
          <t>Saturday (25-10-25)</t>
        </is>
      </c>
      <c r="I17" s="1" t="inlineStr">
        <is>
          <t>OutStation</t>
        </is>
      </c>
      <c r="K17" s="1">
        <f>SUMIFS(B:B,C:C, L17,D:D, M17,E:E, N17,F:F, O17,G:G, P17,H:H, Q17)</f>
        <v/>
      </c>
      <c r="L17" s="1" t="inlineStr">
        <is>
          <t xml:space="preserve">Biogenuix </t>
        </is>
      </c>
      <c r="M17" s="1" t="n">
        <v>4</v>
      </c>
      <c r="N17" s="1" t="inlineStr">
        <is>
          <t>BETHYL</t>
        </is>
      </c>
      <c r="O17" s="1" t="n">
        <v>0</v>
      </c>
      <c r="P17" s="1" t="inlineStr">
        <is>
          <t>Delhi</t>
        </is>
      </c>
      <c r="Q17" s="1" t="inlineStr">
        <is>
          <t>Priyanka Madam</t>
        </is>
      </c>
      <c r="R17" s="1" t="inlineStr">
        <is>
          <t>Local</t>
        </is>
      </c>
      <c r="S17" s="1">
        <f>SUMIFS(B:B,C:C, L17,D:D, M17,E:E, N17,F:F, O17,G:G, P17,H:H, Q17)</f>
        <v/>
      </c>
    </row>
    <row r="18">
      <c r="A18" s="1" t="n">
        <v>421002</v>
      </c>
      <c r="B18" s="1" t="n">
        <v>1</v>
      </c>
      <c r="C18" s="1" t="inlineStr">
        <is>
          <t>AGHARKAR</t>
        </is>
      </c>
      <c r="D18" s="1" t="n">
        <v>4</v>
      </c>
      <c r="E18" s="1" t="inlineStr">
        <is>
          <t>BioLegend</t>
        </is>
      </c>
      <c r="F18" s="1" t="n">
        <v>0</v>
      </c>
      <c r="G18" s="1" t="inlineStr">
        <is>
          <t>Pune</t>
        </is>
      </c>
      <c r="H18" s="1" t="inlineStr">
        <is>
          <t>Saturday (25-10-25)</t>
        </is>
      </c>
      <c r="I18" s="1" t="inlineStr">
        <is>
          <t>OutStation</t>
        </is>
      </c>
      <c r="K18" s="1">
        <f>SUMIFS(B:B,C:C, L18,D:D, M18,E:E, N18,F:F, O18,G:G, P18,H:H, Q18)</f>
        <v/>
      </c>
      <c r="L18" s="1" t="inlineStr">
        <is>
          <t>HELIX</t>
        </is>
      </c>
      <c r="M18" s="1" t="n">
        <v>-20</v>
      </c>
      <c r="N18" s="1" t="inlineStr">
        <is>
          <t>Dharmacon</t>
        </is>
      </c>
      <c r="O18" s="1" t="n">
        <v>0</v>
      </c>
      <c r="P18" s="1" t="inlineStr">
        <is>
          <t>Kerala</t>
        </is>
      </c>
      <c r="Q18" s="1" t="inlineStr">
        <is>
          <t>Saturday (25-10-25)</t>
        </is>
      </c>
      <c r="R18" s="1" t="inlineStr">
        <is>
          <t>OutStation</t>
        </is>
      </c>
      <c r="S18" s="1">
        <f>SUMIFS(B:B,C:C, L18,D:D, M18,E:E, N18,F:F, O18,G:G, P18,H:H, Q18)</f>
        <v/>
      </c>
    </row>
    <row r="19">
      <c r="A19" s="1" t="n">
        <v>420801</v>
      </c>
      <c r="B19" s="1" t="n">
        <v>1</v>
      </c>
      <c r="C19" s="1" t="inlineStr">
        <is>
          <t>Agharkar</t>
        </is>
      </c>
      <c r="D19" s="1" t="n">
        <v>4</v>
      </c>
      <c r="E19" s="1" t="inlineStr">
        <is>
          <t>BioLegend</t>
        </is>
      </c>
      <c r="F19" s="1" t="n">
        <v>0</v>
      </c>
      <c r="G19" s="1" t="inlineStr">
        <is>
          <t>Pune</t>
        </is>
      </c>
      <c r="H19" s="1" t="inlineStr">
        <is>
          <t>Saturday (25-10-25)</t>
        </is>
      </c>
      <c r="I19" s="1" t="inlineStr">
        <is>
          <t>OutStation</t>
        </is>
      </c>
      <c r="K19" s="1">
        <f>SUMIFS(B:B,C:C, L19,D:D, M19,E:E, N19,F:F, O19,G:G, P19,H:H, Q19)</f>
        <v/>
      </c>
      <c r="L19" s="1" t="inlineStr">
        <is>
          <t>ICGEB</t>
        </is>
      </c>
      <c r="M19" s="1" t="n">
        <v>-20</v>
      </c>
      <c r="N19" s="1" t="inlineStr">
        <is>
          <t>TARGETMOL</t>
        </is>
      </c>
      <c r="O19" s="1" t="inlineStr">
        <is>
          <t>SAMPLE</t>
        </is>
      </c>
      <c r="P19" s="1" t="inlineStr">
        <is>
          <t>Delhi</t>
        </is>
      </c>
      <c r="Q19" s="1" t="inlineStr">
        <is>
          <t>Priyanka Madam</t>
        </is>
      </c>
      <c r="R19" s="1" t="inlineStr">
        <is>
          <t>Local</t>
        </is>
      </c>
      <c r="S19" s="1">
        <f>SUMIFS(B:B,C:C, L19,D:D, M19,E:E, N19,F:F, O19,G:G, P19,H:H, Q19)</f>
        <v/>
      </c>
    </row>
    <row r="20">
      <c r="A20" s="1" t="n">
        <v>101320</v>
      </c>
      <c r="B20" s="1" t="n">
        <v>1</v>
      </c>
      <c r="C20" s="1" t="inlineStr">
        <is>
          <t>AGHARKAR</t>
        </is>
      </c>
      <c r="D20" s="1" t="n">
        <v>4</v>
      </c>
      <c r="E20" s="1" t="inlineStr">
        <is>
          <t>BioLegend</t>
        </is>
      </c>
      <c r="F20" s="1" t="n">
        <v>0</v>
      </c>
      <c r="G20" s="1" t="inlineStr">
        <is>
          <t>Pune</t>
        </is>
      </c>
      <c r="H20" s="1" t="inlineStr">
        <is>
          <t>Saturday (25-10-25)</t>
        </is>
      </c>
      <c r="I20" s="1" t="inlineStr">
        <is>
          <t>OutStation</t>
        </is>
      </c>
      <c r="K20" s="1">
        <f>SUMIFS(B:B,C:C, L20,D:D, M20,E:E, N20,F:F, O20,G:G, P20,H:H, Q20)</f>
        <v/>
      </c>
      <c r="L20" s="1" t="inlineStr">
        <is>
          <t>IGIB</t>
        </is>
      </c>
      <c r="M20" s="1" t="n">
        <v>4</v>
      </c>
      <c r="N20" s="1" t="inlineStr">
        <is>
          <t>BioLegend</t>
        </is>
      </c>
      <c r="O20" s="1" t="n">
        <v>0</v>
      </c>
      <c r="P20" s="1" t="inlineStr">
        <is>
          <t>Delhi</t>
        </is>
      </c>
      <c r="Q20" s="1" t="inlineStr">
        <is>
          <t>sample</t>
        </is>
      </c>
      <c r="R20" s="1" t="inlineStr">
        <is>
          <t>Local</t>
        </is>
      </c>
      <c r="S20" s="1">
        <f>SUMIFS(B:B,C:C, L20,D:D, M20,E:E, N20,F:F, O20,G:G, P20,H:H, Q20)</f>
        <v/>
      </c>
    </row>
    <row r="21">
      <c r="A21" s="1" t="n">
        <v>420201</v>
      </c>
      <c r="B21" s="1" t="n">
        <v>1</v>
      </c>
      <c r="C21" s="1" t="inlineStr">
        <is>
          <t>AGHARKAR</t>
        </is>
      </c>
      <c r="D21" s="1" t="n">
        <v>4</v>
      </c>
      <c r="E21" s="1" t="inlineStr">
        <is>
          <t>BioLegend</t>
        </is>
      </c>
      <c r="F21" s="1" t="n">
        <v>0</v>
      </c>
      <c r="G21" s="1" t="inlineStr">
        <is>
          <t>Pune</t>
        </is>
      </c>
      <c r="H21" s="1" t="inlineStr">
        <is>
          <t>Saturday (25-10-25)</t>
        </is>
      </c>
      <c r="I21" s="1" t="inlineStr">
        <is>
          <t>OutStation</t>
        </is>
      </c>
      <c r="K21" s="1">
        <f>SUMIFS(B:B,C:C, L21,D:D, M21,E:E, N21,F:F, O21,G:G, P21,H:H, Q21)</f>
        <v/>
      </c>
      <c r="L21" s="1" t="inlineStr">
        <is>
          <t>IISER MOHALI</t>
        </is>
      </c>
      <c r="M21" s="1" t="n">
        <v>-20</v>
      </c>
      <c r="N21" s="1" t="inlineStr">
        <is>
          <t>Dharmacon</t>
        </is>
      </c>
      <c r="O21" s="1" t="n">
        <v>0</v>
      </c>
      <c r="P21" s="1" t="inlineStr">
        <is>
          <t>MOHALI (PUNJAB)</t>
        </is>
      </c>
      <c r="Q21" s="1" t="inlineStr">
        <is>
          <t>Wednesday (22-10-25)</t>
        </is>
      </c>
      <c r="R21" s="1" t="inlineStr">
        <is>
          <t>OutStation</t>
        </is>
      </c>
      <c r="S21" s="1">
        <f>SUMIFS(B:B,C:C, L21,D:D, M21,E:E, N21,F:F, O21,G:G, P21,H:H, Q21)</f>
        <v/>
      </c>
    </row>
    <row r="22">
      <c r="A22" s="1" t="n">
        <v>420301</v>
      </c>
      <c r="B22" s="1" t="n">
        <v>1</v>
      </c>
      <c r="C22" s="1" t="inlineStr">
        <is>
          <t>AGHARKAR</t>
        </is>
      </c>
      <c r="D22" s="1" t="n">
        <v>4</v>
      </c>
      <c r="E22" s="1" t="inlineStr">
        <is>
          <t>BioLegend</t>
        </is>
      </c>
      <c r="F22" s="1" t="n">
        <v>0</v>
      </c>
      <c r="G22" s="1" t="inlineStr">
        <is>
          <t>Pune</t>
        </is>
      </c>
      <c r="H22" s="1" t="inlineStr">
        <is>
          <t>Saturday (25-10-25)</t>
        </is>
      </c>
      <c r="I22" s="1" t="inlineStr">
        <is>
          <t>OutStation</t>
        </is>
      </c>
      <c r="K22" s="1">
        <f>SUMIFS(B:B,C:C, L22,D:D, M22,E:E, N22,F:F, O22,G:G, P22,H:H, Q22)</f>
        <v/>
      </c>
      <c r="L22" s="1" t="inlineStr">
        <is>
          <t>ILS</t>
        </is>
      </c>
      <c r="M22" s="1" t="n">
        <v>-20</v>
      </c>
      <c r="N22" s="1" t="inlineStr">
        <is>
          <t>DHARMACON</t>
        </is>
      </c>
      <c r="O22" s="1" t="n">
        <v>0</v>
      </c>
      <c r="P22" s="1" t="inlineStr">
        <is>
          <t>Bhuvneshwar</t>
        </is>
      </c>
      <c r="Q22" s="1" t="inlineStr">
        <is>
          <t>PO Awaited</t>
        </is>
      </c>
      <c r="R22" s="1" t="inlineStr">
        <is>
          <t>OutStation</t>
        </is>
      </c>
      <c r="S22" s="1">
        <f>SUMIFS(B:B,C:C, L22,D:D, M22,E:E, N22,F:F, O22,G:G, P22,H:H, Q22)</f>
        <v/>
      </c>
    </row>
    <row r="23">
      <c r="A23" s="1" t="n">
        <v>420601</v>
      </c>
      <c r="B23" s="1" t="n">
        <v>1</v>
      </c>
      <c r="C23" s="1" t="inlineStr">
        <is>
          <t>AGHARKAR</t>
        </is>
      </c>
      <c r="D23" s="1" t="n">
        <v>4</v>
      </c>
      <c r="E23" s="1" t="inlineStr">
        <is>
          <t>BioLegend</t>
        </is>
      </c>
      <c r="F23" s="1" t="n">
        <v>0</v>
      </c>
      <c r="G23" s="1" t="inlineStr">
        <is>
          <t>Pune</t>
        </is>
      </c>
      <c r="H23" s="1" t="inlineStr">
        <is>
          <t>Saturday (25-10-25)</t>
        </is>
      </c>
      <c r="I23" s="1" t="inlineStr">
        <is>
          <t>OutStation</t>
        </is>
      </c>
      <c r="K23" s="1">
        <f>SUMIFS(B:B,C:C, L23,D:D, M23,E:E, N23,F:F, O23,G:G, P23,H:H, Q23)</f>
        <v/>
      </c>
      <c r="L23" s="1" t="inlineStr">
        <is>
          <t>IMMUNO ACT</t>
        </is>
      </c>
      <c r="M23" s="1" t="n">
        <v>4</v>
      </c>
      <c r="N23" s="1" t="inlineStr">
        <is>
          <t>BioLegend</t>
        </is>
      </c>
      <c r="O23" s="1" t="n">
        <v>0</v>
      </c>
      <c r="P23" s="1" t="inlineStr">
        <is>
          <t>Mumbai</t>
        </is>
      </c>
      <c r="Q23" s="1" t="inlineStr">
        <is>
          <t>Saturday (25-10-25)</t>
        </is>
      </c>
      <c r="R23" s="1" t="inlineStr">
        <is>
          <t>OutStation</t>
        </is>
      </c>
      <c r="S23" s="1">
        <f>SUMIFS(B:B,C:C, L23,D:D, M23,E:E, N23,F:F, O23,G:G, P23,H:H, Q23)</f>
        <v/>
      </c>
    </row>
    <row r="24">
      <c r="A24" s="45" t="n">
        <v>422501</v>
      </c>
      <c r="B24" s="45" t="n">
        <v>1</v>
      </c>
      <c r="C24" s="45" t="inlineStr">
        <is>
          <t>AGHARKAR</t>
        </is>
      </c>
      <c r="D24" s="45" t="n">
        <v>4</v>
      </c>
      <c r="E24" s="45" t="inlineStr">
        <is>
          <t>BioLegend</t>
        </is>
      </c>
      <c r="F24" s="45" t="n">
        <v>0</v>
      </c>
      <c r="G24" s="45" t="inlineStr">
        <is>
          <t>Pune</t>
        </is>
      </c>
      <c r="H24" s="45" t="inlineStr">
        <is>
          <t>Saturday (25-10-25)</t>
        </is>
      </c>
      <c r="I24" s="45" t="inlineStr">
        <is>
          <t>OutStation</t>
        </is>
      </c>
      <c r="K24" s="1">
        <f>SUMIFS(B:B,C:C, L24,D:D, M24,E:E, N24,F:F, O24,G:G, P24,H:H, Q24)</f>
        <v/>
      </c>
      <c r="L24" s="1" t="inlineStr">
        <is>
          <t>IMTECH</t>
        </is>
      </c>
      <c r="M24" s="1" t="n">
        <v>4</v>
      </c>
      <c r="N24" s="1" t="inlineStr">
        <is>
          <t>BioLegend</t>
        </is>
      </c>
      <c r="O24" s="1" t="n">
        <v>0</v>
      </c>
      <c r="P24" s="1" t="inlineStr">
        <is>
          <t>Chandigarh</t>
        </is>
      </c>
      <c r="Q24" s="1" t="inlineStr">
        <is>
          <t>Monday (27-10-25)</t>
        </is>
      </c>
      <c r="R24" s="1" t="inlineStr">
        <is>
          <t>OutStation</t>
        </is>
      </c>
      <c r="S24" s="1">
        <f>SUMIFS(B:B,C:C, L24,D:D, M24,E:E, N24,F:F, O24,G:G, P24,H:H, Q24)</f>
        <v/>
      </c>
    </row>
    <row r="25">
      <c r="A25" s="1" t="n">
        <v>425501</v>
      </c>
      <c r="B25" s="1" t="n">
        <v>1</v>
      </c>
      <c r="C25" s="1" t="inlineStr">
        <is>
          <t>AGHARKAR</t>
        </is>
      </c>
      <c r="D25" s="1" t="n">
        <v>4</v>
      </c>
      <c r="E25" s="1" t="inlineStr">
        <is>
          <t>BioLegend</t>
        </is>
      </c>
      <c r="F25" s="1" t="n">
        <v>0</v>
      </c>
      <c r="G25" s="1" t="inlineStr">
        <is>
          <t>Pune</t>
        </is>
      </c>
      <c r="H25" s="1" t="inlineStr">
        <is>
          <t>Saturday (25-10-25)</t>
        </is>
      </c>
      <c r="I25" s="1" t="inlineStr">
        <is>
          <t>OutStation</t>
        </is>
      </c>
      <c r="K25" s="1">
        <f>SUMIFS(B:B,C:C, L25,D:D, M25,E:E, N25,F:F, O25,G:G, P25,H:H, Q25)</f>
        <v/>
      </c>
      <c r="L25" s="1" t="inlineStr">
        <is>
          <t>LABEX</t>
        </is>
      </c>
      <c r="M25" s="1" t="n">
        <v>4</v>
      </c>
      <c r="N25" s="1" t="inlineStr">
        <is>
          <t>BioLegend</t>
        </is>
      </c>
      <c r="O25" s="1" t="n">
        <v>0</v>
      </c>
      <c r="P25" s="1" t="inlineStr">
        <is>
          <t>Delhi</t>
        </is>
      </c>
      <c r="Q25" s="1" t="inlineStr">
        <is>
          <t>Porter (not received yet)</t>
        </is>
      </c>
      <c r="R25" s="1" t="inlineStr">
        <is>
          <t>Local</t>
        </is>
      </c>
      <c r="S25" s="1">
        <f>SUMIFS(B:B,C:C, L25,D:D, M25,E:E, N25,F:F, O25,G:G, P25,H:H, Q25)</f>
        <v/>
      </c>
    </row>
    <row r="26">
      <c r="A26" s="1" t="n">
        <v>426803</v>
      </c>
      <c r="B26" s="1" t="n">
        <v>1</v>
      </c>
      <c r="C26" s="1" t="inlineStr">
        <is>
          <t>AGHARKAR</t>
        </is>
      </c>
      <c r="D26" s="1" t="n">
        <v>4</v>
      </c>
      <c r="E26" s="1" t="inlineStr">
        <is>
          <t>BioLegend</t>
        </is>
      </c>
      <c r="F26" s="1" t="n">
        <v>0</v>
      </c>
      <c r="G26" s="1" t="inlineStr">
        <is>
          <t>Pune</t>
        </is>
      </c>
      <c r="H26" s="1" t="inlineStr">
        <is>
          <t>Saturday (25-10-25)</t>
        </is>
      </c>
      <c r="I26" s="1" t="inlineStr">
        <is>
          <t>OutStation</t>
        </is>
      </c>
      <c r="K26" s="1">
        <f>SUMIFS(B:B,C:C, L26,D:D, M26,E:E, N26,F:F, O26,G:G, P26,H:H, Q26)</f>
        <v/>
      </c>
      <c r="L26" s="1" t="inlineStr">
        <is>
          <t>MICRO VAPI</t>
        </is>
      </c>
      <c r="M26" s="1" t="n">
        <v>4</v>
      </c>
      <c r="N26" s="1" t="inlineStr">
        <is>
          <t>BioLegend</t>
        </is>
      </c>
      <c r="O26" s="1" t="n">
        <v>0</v>
      </c>
      <c r="P26" s="1" t="inlineStr">
        <is>
          <t>Gujrat</t>
        </is>
      </c>
      <c r="Q26" s="1" t="inlineStr">
        <is>
          <t>Wednesday (22-10-25)</t>
        </is>
      </c>
      <c r="R26" s="1" t="inlineStr">
        <is>
          <t>OutStation</t>
        </is>
      </c>
      <c r="S26" s="1">
        <f>SUMIFS(B:B,C:C, L26,D:D, M26,E:E, N26,F:F, O26,G:G, P26,H:H, Q26)</f>
        <v/>
      </c>
    </row>
    <row r="27">
      <c r="A27" s="45" t="n">
        <v>423303</v>
      </c>
      <c r="B27" s="45" t="n">
        <v>3</v>
      </c>
      <c r="C27" s="45" t="inlineStr">
        <is>
          <t>AIIMS</t>
        </is>
      </c>
      <c r="D27" s="45" t="n">
        <v>-20</v>
      </c>
      <c r="E27" s="45" t="inlineStr">
        <is>
          <t>BioLegend</t>
        </is>
      </c>
      <c r="F27" s="45" t="inlineStr">
        <is>
          <t xml:space="preserve">Same item dispatched to Aiims from Opening Stock </t>
        </is>
      </c>
      <c r="G27" s="45" t="inlineStr">
        <is>
          <t>Delhi</t>
        </is>
      </c>
      <c r="H27" s="45" t="inlineStr">
        <is>
          <t>Priyanka Madam</t>
        </is>
      </c>
      <c r="I27" s="45" t="inlineStr">
        <is>
          <t>Local</t>
        </is>
      </c>
      <c r="K27" s="1">
        <f>SUMIFS(B:B,C:C, L27,D:D, M27,E:E, N27,F:F, O27,G:G, P27,H:H, Q27)</f>
        <v/>
      </c>
      <c r="L27" s="1" t="inlineStr">
        <is>
          <t>MICRO VAPI</t>
        </is>
      </c>
      <c r="M27" s="1" t="n">
        <v>-20</v>
      </c>
      <c r="N27" s="1" t="inlineStr">
        <is>
          <t>BioLegend</t>
        </is>
      </c>
      <c r="O27" s="1" t="n">
        <v>0</v>
      </c>
      <c r="P27" s="1" t="inlineStr">
        <is>
          <t>Gujrat</t>
        </is>
      </c>
      <c r="Q27" s="1" t="inlineStr">
        <is>
          <t>Wednesday (22-10-25)</t>
        </is>
      </c>
      <c r="R27" s="1" t="inlineStr">
        <is>
          <t>OutStation</t>
        </is>
      </c>
      <c r="S27" s="1">
        <f>SUMIFS(B:B,C:C, L27,D:D, M27,E:E, N27,F:F, O27,G:G, P27,H:H, Q27)</f>
        <v/>
      </c>
    </row>
    <row r="28">
      <c r="A28" s="1" t="n">
        <v>900007707</v>
      </c>
      <c r="B28" s="1" t="n">
        <v>1</v>
      </c>
      <c r="C28" s="1" t="inlineStr">
        <is>
          <t>APOLLO CHENNAI</t>
        </is>
      </c>
      <c r="D28" s="1" t="n">
        <v>4</v>
      </c>
      <c r="E28" s="1" t="inlineStr">
        <is>
          <t>BioLegend</t>
        </is>
      </c>
      <c r="F28" s="1" t="n">
        <v>0</v>
      </c>
      <c r="G28" s="1" t="inlineStr">
        <is>
          <t>CHENNAI</t>
        </is>
      </c>
      <c r="H28" s="1" t="inlineStr">
        <is>
          <t>PO Awaited</t>
        </is>
      </c>
      <c r="I28" s="1" t="inlineStr">
        <is>
          <t>OutStation</t>
        </is>
      </c>
      <c r="K28" s="1">
        <f>SUMIFS(B:B,C:C, L28,D:D, M28,E:E, N28,F:F, O28,G:G, P28,H:H, Q28)</f>
        <v/>
      </c>
      <c r="L28" s="1" t="inlineStr">
        <is>
          <t>NCBS</t>
        </is>
      </c>
      <c r="M28" s="1" t="n">
        <v>-20</v>
      </c>
      <c r="N28" s="1" t="inlineStr">
        <is>
          <t>DHARMACON</t>
        </is>
      </c>
      <c r="O28" s="1" t="n">
        <v>0</v>
      </c>
      <c r="P28" s="1" t="inlineStr">
        <is>
          <t>Banglore</t>
        </is>
      </c>
      <c r="Q28" s="1" t="inlineStr">
        <is>
          <t>PO Awaited</t>
        </is>
      </c>
      <c r="R28" s="1" t="inlineStr">
        <is>
          <t>OutStation</t>
        </is>
      </c>
      <c r="S28" s="1">
        <f>SUMIFS(B:B,C:C, L28,D:D, M28,E:E, N28,F:F, O28,G:G, P28,H:H, Q28)</f>
        <v/>
      </c>
    </row>
    <row r="29">
      <c r="A29" s="1" t="n">
        <v>301305</v>
      </c>
      <c r="B29" s="1" t="n">
        <v>1</v>
      </c>
      <c r="C29" s="1" t="inlineStr">
        <is>
          <t>ASHOKA</t>
        </is>
      </c>
      <c r="D29" s="1" t="n">
        <v>4</v>
      </c>
      <c r="E29" s="1" t="inlineStr">
        <is>
          <t>BioLegend</t>
        </is>
      </c>
      <c r="F29" s="1" t="n">
        <v>0</v>
      </c>
      <c r="G29" s="1" t="inlineStr">
        <is>
          <t>Sonipat</t>
        </is>
      </c>
      <c r="H29" s="1" t="inlineStr">
        <is>
          <t>On Hold</t>
        </is>
      </c>
      <c r="I29" s="1" t="inlineStr">
        <is>
          <t>OutStation</t>
        </is>
      </c>
      <c r="K29" s="1">
        <f>SUMIFS(B:B,C:C, L29,D:D, M29,E:E, N29,F:F, O29,G:G, P29,H:H, Q29)</f>
        <v/>
      </c>
      <c r="L29" s="1" t="inlineStr">
        <is>
          <t>NII</t>
        </is>
      </c>
      <c r="M29" s="1" t="inlineStr">
        <is>
          <t>RT</t>
        </is>
      </c>
      <c r="N29" s="1" t="inlineStr">
        <is>
          <t>SARTORIUS</t>
        </is>
      </c>
      <c r="O29" s="1" t="n">
        <v>0</v>
      </c>
      <c r="P29" s="1" t="inlineStr">
        <is>
          <t>Delhi</t>
        </is>
      </c>
      <c r="Q29" s="1" t="inlineStr">
        <is>
          <t>Priyanka Madam</t>
        </is>
      </c>
      <c r="R29" s="1" t="inlineStr">
        <is>
          <t>Local</t>
        </is>
      </c>
      <c r="S29" s="1">
        <f>SUMIFS(B:B,C:C, L29,D:D, M29,E:E, N29,F:F, O29,G:G, P29,H:H, Q29)</f>
        <v/>
      </c>
    </row>
    <row r="30">
      <c r="A30" s="1" t="n">
        <v>305413</v>
      </c>
      <c r="B30" s="1" t="n">
        <v>1</v>
      </c>
      <c r="C30" s="1" t="inlineStr">
        <is>
          <t>ASHOKA</t>
        </is>
      </c>
      <c r="D30" s="1" t="n">
        <v>4</v>
      </c>
      <c r="E30" s="1" t="inlineStr">
        <is>
          <t>BioLegend</t>
        </is>
      </c>
      <c r="F30" s="1" t="n">
        <v>0</v>
      </c>
      <c r="G30" s="1" t="inlineStr">
        <is>
          <t>Sonipat</t>
        </is>
      </c>
      <c r="H30" s="1" t="inlineStr">
        <is>
          <t>On Hold</t>
        </is>
      </c>
      <c r="I30" s="1" t="inlineStr">
        <is>
          <t>OutStation</t>
        </is>
      </c>
      <c r="K30" s="1">
        <f>SUMIFS(B:B,C:C, L30,D:D, M30,E:E, N30,F:F, O30,G:G, P30,H:H, Q30)</f>
        <v/>
      </c>
      <c r="L30" s="1" t="inlineStr">
        <is>
          <t>NII</t>
        </is>
      </c>
      <c r="M30" s="1" t="n">
        <v>4</v>
      </c>
      <c r="N30" s="1" t="inlineStr">
        <is>
          <t>BioLegend</t>
        </is>
      </c>
      <c r="O30" s="1" t="n">
        <v>0</v>
      </c>
      <c r="P30" s="1" t="inlineStr">
        <is>
          <t>Delhi</t>
        </is>
      </c>
      <c r="Q30" s="1" t="inlineStr">
        <is>
          <t>Priyanka Madam</t>
        </is>
      </c>
      <c r="R30" s="1" t="inlineStr">
        <is>
          <t>Local</t>
        </is>
      </c>
      <c r="S30" s="1">
        <f>SUMIFS(B:B,C:C, L30,D:D, M30,E:E, N30,F:F, O30,G:G, P30,H:H, Q30)</f>
        <v/>
      </c>
    </row>
    <row r="31">
      <c r="A31" s="1" t="n">
        <v>369703</v>
      </c>
      <c r="B31" s="1" t="n">
        <v>1</v>
      </c>
      <c r="C31" s="1" t="inlineStr">
        <is>
          <t>ASHOKA</t>
        </is>
      </c>
      <c r="D31" s="1" t="n">
        <v>4</v>
      </c>
      <c r="E31" s="1" t="inlineStr">
        <is>
          <t>BioLegend</t>
        </is>
      </c>
      <c r="F31" s="1" t="n">
        <v>0</v>
      </c>
      <c r="G31" s="1" t="inlineStr">
        <is>
          <t>Sonipat</t>
        </is>
      </c>
      <c r="H31" s="1" t="inlineStr">
        <is>
          <t>On Hold</t>
        </is>
      </c>
      <c r="I31" s="1" t="inlineStr">
        <is>
          <t>OutStation</t>
        </is>
      </c>
      <c r="K31" s="1">
        <f>SUMIFS(B:B,C:C, L31,D:D, M31,E:E, N31,F:F, O31,G:G, P31,H:H, Q31)</f>
        <v/>
      </c>
      <c r="L31" s="1" t="inlineStr">
        <is>
          <t>NII</t>
        </is>
      </c>
      <c r="M31" s="1" t="n">
        <v>4</v>
      </c>
      <c r="N31" s="1" t="inlineStr">
        <is>
          <t>BIOXCELL</t>
        </is>
      </c>
      <c r="O31" s="1" t="n">
        <v>0</v>
      </c>
      <c r="P31" s="1" t="inlineStr">
        <is>
          <t>Delhi</t>
        </is>
      </c>
      <c r="Q31" s="1" t="inlineStr">
        <is>
          <t>Priyanka Madam</t>
        </is>
      </c>
      <c r="R31" s="1" t="inlineStr">
        <is>
          <t>Local</t>
        </is>
      </c>
      <c r="S31" s="1">
        <f>SUMIFS(B:B,C:C, L31,D:D, M31,E:E, N31,F:F, O31,G:G, P31,H:H, Q31)</f>
        <v/>
      </c>
    </row>
    <row r="32">
      <c r="A32" s="1" t="n">
        <v>626812</v>
      </c>
      <c r="B32" s="1" t="n">
        <v>5</v>
      </c>
      <c r="C32" s="1" t="inlineStr">
        <is>
          <t>AURIGINE ONCO</t>
        </is>
      </c>
      <c r="D32" s="1" t="n">
        <v>4</v>
      </c>
      <c r="E32" s="1" t="inlineStr">
        <is>
          <t>BioLegend</t>
        </is>
      </c>
      <c r="F32" s="1" t="inlineStr">
        <is>
          <t>for stock</t>
        </is>
      </c>
      <c r="G32" s="1" t="inlineStr">
        <is>
          <t>Banglore</t>
        </is>
      </c>
      <c r="H32" s="1" t="inlineStr">
        <is>
          <t>Stock</t>
        </is>
      </c>
      <c r="I32" s="1" t="inlineStr">
        <is>
          <t>OutStation</t>
        </is>
      </c>
      <c r="K32" s="1">
        <f>SUMIFS(B:B,C:C, L32,D:D, M32,E:E, N32,F:F, O32,G:G, P32,H:H, Q32)</f>
        <v/>
      </c>
      <c r="L32" s="1" t="inlineStr">
        <is>
          <t>Nimhans</t>
        </is>
      </c>
      <c r="M32" s="1" t="n">
        <v>4</v>
      </c>
      <c r="N32" s="1" t="inlineStr">
        <is>
          <t>BioLegend</t>
        </is>
      </c>
      <c r="O32" s="1" t="n">
        <v>0</v>
      </c>
      <c r="P32" s="1" t="inlineStr">
        <is>
          <t>Banglore</t>
        </is>
      </c>
      <c r="Q32" s="1" t="inlineStr">
        <is>
          <t>Wednesday (22-10-25)</t>
        </is>
      </c>
      <c r="R32" s="1" t="inlineStr">
        <is>
          <t>OutStation</t>
        </is>
      </c>
      <c r="S32" s="1">
        <f>SUMIFS(B:B,C:C, L32,D:D, M32,E:E, N32,F:F, O32,G:G, P32,H:H, Q32)</f>
        <v/>
      </c>
    </row>
    <row r="33">
      <c r="A33" s="1" t="n">
        <v>103134</v>
      </c>
      <c r="B33" s="1" t="n">
        <v>2</v>
      </c>
      <c r="C33" s="1" t="inlineStr">
        <is>
          <t>AURIGINE ONCO</t>
        </is>
      </c>
      <c r="D33" s="1" t="n">
        <v>4</v>
      </c>
      <c r="E33" s="1" t="inlineStr">
        <is>
          <t>BioLegend</t>
        </is>
      </c>
      <c r="F33" s="1" t="n">
        <v>0</v>
      </c>
      <c r="G33" s="1" t="inlineStr">
        <is>
          <t>Banglore</t>
        </is>
      </c>
      <c r="H33" s="1" t="inlineStr">
        <is>
          <t>Wednesday (22-10-25)</t>
        </is>
      </c>
      <c r="I33" s="1" t="inlineStr">
        <is>
          <t>OutStation</t>
        </is>
      </c>
      <c r="K33" s="1">
        <f>SUMIFS(B:B,C:C, L33,D:D, M33,E:E, N33,F:F, O33,G:G, P33,H:H, Q33)</f>
        <v/>
      </c>
      <c r="L33" s="1" t="inlineStr">
        <is>
          <t>NIRRCH</t>
        </is>
      </c>
      <c r="M33" s="1" t="n">
        <v>4</v>
      </c>
      <c r="N33" s="1" t="inlineStr">
        <is>
          <t>BioLegend</t>
        </is>
      </c>
      <c r="O33" s="1" t="n">
        <v>0</v>
      </c>
      <c r="P33" s="1" t="inlineStr">
        <is>
          <t>Mumbai</t>
        </is>
      </c>
      <c r="Q33" s="1" t="inlineStr">
        <is>
          <t>Wednesday (22-10-25)</t>
        </is>
      </c>
      <c r="R33" s="1" t="inlineStr">
        <is>
          <t>OutStation</t>
        </is>
      </c>
      <c r="S33" s="1">
        <f>SUMIFS(B:B,C:C, L33,D:D, M33,E:E, N33,F:F, O33,G:G, P33,H:H, Q33)</f>
        <v/>
      </c>
    </row>
    <row r="34">
      <c r="A34" s="1" t="n">
        <v>156604</v>
      </c>
      <c r="B34" s="1" t="n">
        <v>3</v>
      </c>
      <c r="C34" s="1" t="inlineStr">
        <is>
          <t>AURIGINE ONCO</t>
        </is>
      </c>
      <c r="D34" s="1" t="n">
        <v>4</v>
      </c>
      <c r="E34" s="1" t="inlineStr">
        <is>
          <t>BioLegend</t>
        </is>
      </c>
      <c r="F34" s="1" t="n">
        <v>0</v>
      </c>
      <c r="G34" s="1" t="inlineStr">
        <is>
          <t>Banglore</t>
        </is>
      </c>
      <c r="H34" s="1" t="inlineStr">
        <is>
          <t>Wednesday (22-10-25)</t>
        </is>
      </c>
      <c r="I34" s="1" t="inlineStr">
        <is>
          <t>OutStation</t>
        </is>
      </c>
      <c r="K34" s="1">
        <f>SUMIFS(B:B,C:C, L34,D:D, M34,E:E, N34,F:F, O34,G:G, P34,H:H, Q34)</f>
        <v/>
      </c>
      <c r="L34" s="1" t="inlineStr">
        <is>
          <t>NNF</t>
        </is>
      </c>
      <c r="M34" s="1" t="n">
        <v>-20</v>
      </c>
      <c r="N34" s="1" t="inlineStr">
        <is>
          <t>Targetmol</t>
        </is>
      </c>
      <c r="O34" s="1" t="n">
        <v>0</v>
      </c>
      <c r="P34" s="1" t="inlineStr">
        <is>
          <t>Banglore</t>
        </is>
      </c>
      <c r="Q34" s="1" t="inlineStr">
        <is>
          <t>Sample and Back Order</t>
        </is>
      </c>
      <c r="R34" s="1" t="inlineStr">
        <is>
          <t>OutStation</t>
        </is>
      </c>
      <c r="S34" s="1">
        <f>SUMIFS(B:B,C:C, L34,D:D, M34,E:E, N34,F:F, O34,G:G, P34,H:H, Q34)</f>
        <v/>
      </c>
    </row>
    <row r="35">
      <c r="A35" s="1" t="n">
        <v>300306</v>
      </c>
      <c r="B35" s="1" t="n">
        <v>2</v>
      </c>
      <c r="C35" s="1" t="inlineStr">
        <is>
          <t>AURIGINE ONCO</t>
        </is>
      </c>
      <c r="D35" s="1" t="n">
        <v>4</v>
      </c>
      <c r="E35" s="1" t="inlineStr">
        <is>
          <t>BioLegend</t>
        </is>
      </c>
      <c r="F35" s="1" t="n">
        <v>0</v>
      </c>
      <c r="G35" s="1" t="inlineStr">
        <is>
          <t>Banglore</t>
        </is>
      </c>
      <c r="H35" s="1" t="inlineStr">
        <is>
          <t>Wednesday (22-10-25)</t>
        </is>
      </c>
      <c r="I35" s="1" t="inlineStr">
        <is>
          <t>OutStation</t>
        </is>
      </c>
      <c r="K35" s="45">
        <f>SUMIFS(B:B,C:C, L35,D:D, M35,E:E, N35,F:F, O35,G:G, P35,H:H, Q35)</f>
        <v/>
      </c>
      <c r="L35" s="45" t="inlineStr">
        <is>
          <t>Opening Stock</t>
        </is>
      </c>
      <c r="M35" s="45" t="n">
        <v>-20</v>
      </c>
      <c r="N35" s="45" t="inlineStr">
        <is>
          <t>Dharmacon</t>
        </is>
      </c>
      <c r="O35" s="45" t="inlineStr">
        <is>
          <t>Set of 4 item code (N-187978-01-0020, N-187978-02-0020, N-187978-03-0020, N-187978-04-0020)</t>
        </is>
      </c>
      <c r="P35" s="45" t="inlineStr">
        <is>
          <t>STOCK</t>
        </is>
      </c>
      <c r="Q35" s="45" t="inlineStr">
        <is>
          <t>Stock</t>
        </is>
      </c>
      <c r="R35" s="45" t="inlineStr">
        <is>
          <t>STOCK</t>
        </is>
      </c>
      <c r="S35" s="45">
        <f>SUMIFS(B:B,C:C, L35,D:D, M35,E:E, N35,F:F, O35,G:G, P35,H:H, Q35)</f>
        <v/>
      </c>
    </row>
    <row r="36">
      <c r="A36" s="1" t="n">
        <v>302008</v>
      </c>
      <c r="B36" s="1" t="n">
        <v>2</v>
      </c>
      <c r="C36" s="1" t="inlineStr">
        <is>
          <t>AURIGINE ONCO</t>
        </is>
      </c>
      <c r="D36" s="1" t="n">
        <v>4</v>
      </c>
      <c r="E36" s="1" t="inlineStr">
        <is>
          <t>BioLegend</t>
        </is>
      </c>
      <c r="F36" s="1" t="n">
        <v>0</v>
      </c>
      <c r="G36" s="1" t="inlineStr">
        <is>
          <t>Banglore</t>
        </is>
      </c>
      <c r="H36" s="1" t="inlineStr">
        <is>
          <t>Wednesday (22-10-25)</t>
        </is>
      </c>
      <c r="I36" s="1" t="inlineStr">
        <is>
          <t>OutStation</t>
        </is>
      </c>
      <c r="K36" s="1">
        <f>SUMIFS(B:B,C:C, L36,D:D, M36,E:E, N36,F:F, O36,G:G, P36,H:H, Q36)</f>
        <v/>
      </c>
      <c r="L36" s="1" t="inlineStr">
        <is>
          <t>Opening Stock</t>
        </is>
      </c>
      <c r="M36" s="1" t="n">
        <v>-20</v>
      </c>
      <c r="N36" s="1" t="inlineStr">
        <is>
          <t>BioLegend</t>
        </is>
      </c>
      <c r="O36" s="1" t="n">
        <v>0</v>
      </c>
      <c r="P36" s="1" t="inlineStr">
        <is>
          <t>STOCK</t>
        </is>
      </c>
      <c r="Q36" s="1" t="inlineStr">
        <is>
          <t>Stock</t>
        </is>
      </c>
      <c r="R36" s="1" t="inlineStr">
        <is>
          <t>STOCK</t>
        </is>
      </c>
      <c r="S36" s="1">
        <f>SUMIFS(B:B,C:C, L36,D:D, M36,E:E, N36,F:F, O36,G:G, P36,H:H, Q36)</f>
        <v/>
      </c>
    </row>
    <row r="37">
      <c r="A37" s="1" t="n">
        <v>302216</v>
      </c>
      <c r="B37" s="1" t="n">
        <v>2</v>
      </c>
      <c r="C37" s="1" t="inlineStr">
        <is>
          <t>AURIGINE ONCO</t>
        </is>
      </c>
      <c r="D37" s="1" t="n">
        <v>4</v>
      </c>
      <c r="E37" s="1" t="inlineStr">
        <is>
          <t>BioLegend</t>
        </is>
      </c>
      <c r="F37" s="1" t="n">
        <v>0</v>
      </c>
      <c r="G37" s="1" t="inlineStr">
        <is>
          <t>Banglore</t>
        </is>
      </c>
      <c r="H37" s="1" t="inlineStr">
        <is>
          <t>Wednesday (22-10-25)</t>
        </is>
      </c>
      <c r="I37" s="1" t="inlineStr">
        <is>
          <t>OutStation</t>
        </is>
      </c>
      <c r="K37" s="1">
        <f>SUMIFS(B:B,C:C, L37,D:D, M37,E:E, N37,F:F, O37,G:G, P37,H:H, Q37)</f>
        <v/>
      </c>
      <c r="L37" s="1" t="inlineStr">
        <is>
          <t>Opening Stock</t>
        </is>
      </c>
      <c r="M37" s="1" t="n">
        <v>4</v>
      </c>
      <c r="N37" s="1" t="inlineStr">
        <is>
          <t>BioLegend</t>
        </is>
      </c>
      <c r="O37" s="1" t="n">
        <v>0</v>
      </c>
      <c r="P37" s="1" t="inlineStr">
        <is>
          <t>STOCK</t>
        </is>
      </c>
      <c r="Q37" s="1" t="inlineStr">
        <is>
          <t>Stock</t>
        </is>
      </c>
      <c r="R37" s="1" t="inlineStr">
        <is>
          <t>STOCK</t>
        </is>
      </c>
      <c r="S37" s="1">
        <f>SUMIFS(B:B,C:C, L37,D:D, M37,E:E, N37,F:F, O37,G:G, P37,H:H, Q37)</f>
        <v/>
      </c>
    </row>
    <row r="38">
      <c r="A38" s="1" t="n">
        <v>304014</v>
      </c>
      <c r="B38" s="1" t="n">
        <v>2</v>
      </c>
      <c r="C38" s="1" t="inlineStr">
        <is>
          <t>AURIGINE ONCO</t>
        </is>
      </c>
      <c r="D38" s="1" t="n">
        <v>4</v>
      </c>
      <c r="E38" s="1" t="inlineStr">
        <is>
          <t>BioLegend</t>
        </is>
      </c>
      <c r="F38" s="1" t="n">
        <v>0</v>
      </c>
      <c r="G38" s="1" t="inlineStr">
        <is>
          <t>Banglore</t>
        </is>
      </c>
      <c r="H38" s="1" t="inlineStr">
        <is>
          <t>Wednesday (22-10-25)</t>
        </is>
      </c>
      <c r="I38" s="1" t="inlineStr">
        <is>
          <t>OutStation</t>
        </is>
      </c>
      <c r="K38" s="1">
        <f>SUMIFS(B:B,C:C, L38,D:D, M38,E:E, N38,F:F, O38,G:G, P38,H:H, Q38)</f>
        <v/>
      </c>
      <c r="L38" s="1" t="inlineStr">
        <is>
          <t>OPENING STOCK</t>
        </is>
      </c>
      <c r="M38" s="1" t="n">
        <v>4</v>
      </c>
      <c r="N38" s="1" t="inlineStr">
        <is>
          <t>Dharmacon</t>
        </is>
      </c>
      <c r="O38" s="1" t="n">
        <v>0</v>
      </c>
      <c r="P38" s="1" t="inlineStr">
        <is>
          <t>STOCK</t>
        </is>
      </c>
      <c r="Q38" s="1" t="inlineStr">
        <is>
          <t>Stock</t>
        </is>
      </c>
      <c r="R38" s="1" t="inlineStr">
        <is>
          <t>STOCK</t>
        </is>
      </c>
      <c r="S38" s="1">
        <f>SUMIFS(B:B,C:C, L38,D:D, M38,E:E, N38,F:F, O38,G:G, P38,H:H, Q38)</f>
        <v/>
      </c>
    </row>
    <row r="39">
      <c r="A39" s="1" t="n">
        <v>318340</v>
      </c>
      <c r="B39" s="1" t="n">
        <v>2</v>
      </c>
      <c r="C39" s="1" t="inlineStr">
        <is>
          <t>AURIGINE ONCO</t>
        </is>
      </c>
      <c r="D39" s="1" t="n">
        <v>4</v>
      </c>
      <c r="E39" s="1" t="inlineStr">
        <is>
          <t>BioLegend</t>
        </is>
      </c>
      <c r="F39" s="1" t="n">
        <v>0</v>
      </c>
      <c r="G39" s="1" t="inlineStr">
        <is>
          <t>Banglore</t>
        </is>
      </c>
      <c r="H39" s="1" t="inlineStr">
        <is>
          <t>Wednesday (22-10-25)</t>
        </is>
      </c>
      <c r="I39" s="1" t="inlineStr">
        <is>
          <t>OutStation</t>
        </is>
      </c>
      <c r="K39" s="1">
        <f>SUMIFS(B:B,C:C, L39,D:D, M39,E:E, N39,F:F, O39,G:G, P39,H:H, Q39)</f>
        <v/>
      </c>
      <c r="L39" s="1" t="inlineStr">
        <is>
          <t>OPENING STOCK</t>
        </is>
      </c>
      <c r="M39" s="1" t="inlineStr">
        <is>
          <t>RT</t>
        </is>
      </c>
      <c r="N39" s="1" t="inlineStr">
        <is>
          <t>Sartorius</t>
        </is>
      </c>
      <c r="O39" s="1" t="n">
        <v>0</v>
      </c>
      <c r="P39" s="1" t="inlineStr">
        <is>
          <t>STOCK</t>
        </is>
      </c>
      <c r="Q39" s="1" t="inlineStr">
        <is>
          <t>Stock</t>
        </is>
      </c>
      <c r="R39" s="1" t="inlineStr">
        <is>
          <t>STOCK</t>
        </is>
      </c>
      <c r="S39" s="1">
        <f>SUMIFS(B:B,C:C, L39,D:D, M39,E:E, N39,F:F, O39,G:G, P39,H:H, Q39)</f>
        <v/>
      </c>
    </row>
    <row r="40">
      <c r="A40" s="1" t="n">
        <v>422302</v>
      </c>
      <c r="B40" s="1" t="n">
        <v>2</v>
      </c>
      <c r="C40" s="1" t="inlineStr">
        <is>
          <t>AURIGINE ONCO</t>
        </is>
      </c>
      <c r="D40" s="1" t="n">
        <v>4</v>
      </c>
      <c r="E40" s="1" t="inlineStr">
        <is>
          <t>BioLegend</t>
        </is>
      </c>
      <c r="F40" s="1" t="n">
        <v>0</v>
      </c>
      <c r="G40" s="1" t="inlineStr">
        <is>
          <t>Banglore</t>
        </is>
      </c>
      <c r="H40" s="1" t="inlineStr">
        <is>
          <t>Wednesday (22-10-25)</t>
        </is>
      </c>
      <c r="I40" s="1" t="inlineStr">
        <is>
          <t>OutStation</t>
        </is>
      </c>
      <c r="K40" s="1">
        <f>SUMIFS(B:B,C:C, L40,D:D, M40,E:E, N40,F:F, O40,G:G, P40,H:H, Q40)</f>
        <v/>
      </c>
      <c r="L40" s="1" t="inlineStr">
        <is>
          <t>POPVAX</t>
        </is>
      </c>
      <c r="M40" s="1" t="n">
        <v>4</v>
      </c>
      <c r="N40" s="1" t="inlineStr">
        <is>
          <t>BioLegend</t>
        </is>
      </c>
      <c r="O40" s="1" t="n">
        <v>0</v>
      </c>
      <c r="P40" s="1" t="inlineStr">
        <is>
          <t>Telangana</t>
        </is>
      </c>
      <c r="Q40" s="1" t="inlineStr">
        <is>
          <t>Wednesday (22-10-25)</t>
        </is>
      </c>
      <c r="R40" s="1" t="inlineStr">
        <is>
          <t>OutStation</t>
        </is>
      </c>
      <c r="S40" s="1">
        <f>SUMIFS(B:B,C:C, L40,D:D, M40,E:E, N40,F:F, O40,G:G, P40,H:H, Q40)</f>
        <v/>
      </c>
    </row>
    <row r="41">
      <c r="A41" s="1" t="n">
        <v>626812</v>
      </c>
      <c r="B41" s="1" t="n">
        <v>8</v>
      </c>
      <c r="C41" s="1" t="inlineStr">
        <is>
          <t>AURIGINE ONCO</t>
        </is>
      </c>
      <c r="D41" s="1" t="n">
        <v>4</v>
      </c>
      <c r="E41" s="1" t="inlineStr">
        <is>
          <t>BioLegend</t>
        </is>
      </c>
      <c r="F41" s="1" t="n">
        <v>0</v>
      </c>
      <c r="G41" s="1" t="inlineStr">
        <is>
          <t>Banglore</t>
        </is>
      </c>
      <c r="H41" s="1" t="inlineStr">
        <is>
          <t>Wednesday (22-10-25)</t>
        </is>
      </c>
      <c r="I41" s="1" t="inlineStr">
        <is>
          <t>OutStation</t>
        </is>
      </c>
      <c r="K41" s="1">
        <f>SUMIFS(B:B,C:C, L41,D:D, M41,E:E, N41,F:F, O41,G:G, P41,H:H, Q41)</f>
        <v/>
      </c>
      <c r="L41" s="1" t="inlineStr">
        <is>
          <t>PRIYANKA MADAM</t>
        </is>
      </c>
      <c r="M41" s="1" t="n">
        <v>4</v>
      </c>
      <c r="N41" s="1" t="inlineStr">
        <is>
          <t>BioLegend</t>
        </is>
      </c>
      <c r="O41" s="1" t="n">
        <v>0</v>
      </c>
      <c r="P41" s="1" t="inlineStr">
        <is>
          <t>Delhi</t>
        </is>
      </c>
      <c r="Q41" s="1" t="inlineStr">
        <is>
          <t>Priyanka Madam</t>
        </is>
      </c>
      <c r="R41" s="1" t="inlineStr">
        <is>
          <t>Local</t>
        </is>
      </c>
      <c r="S41" s="1">
        <f>SUMIFS(B:B,C:C, L41,D:D, M41,E:E, N41,F:F, O41,G:G, P41,H:H, Q41)</f>
        <v/>
      </c>
    </row>
    <row r="42">
      <c r="A42" s="1" t="n">
        <v>100328</v>
      </c>
      <c r="B42" s="1" t="n">
        <v>1</v>
      </c>
      <c r="C42" s="1" t="inlineStr">
        <is>
          <t>Aurigine Service</t>
        </is>
      </c>
      <c r="D42" s="1" t="n">
        <v>4</v>
      </c>
      <c r="E42" s="1" t="inlineStr">
        <is>
          <t>BioLegend</t>
        </is>
      </c>
      <c r="F42" s="1" t="n">
        <v>0</v>
      </c>
      <c r="G42" s="1" t="inlineStr">
        <is>
          <t>Hyderabad</t>
        </is>
      </c>
      <c r="H42" s="1" t="inlineStr">
        <is>
          <t>Wednesday (22-10-25)</t>
        </is>
      </c>
      <c r="I42" s="1" t="inlineStr">
        <is>
          <t>OutStation</t>
        </is>
      </c>
      <c r="K42" s="1">
        <f>SUMIFS(B:B,C:C, L42,D:D, M42,E:E, N42,F:F, O42,G:G, P42,H:H, Q42)</f>
        <v/>
      </c>
      <c r="L42" s="1" t="inlineStr">
        <is>
          <t>RANJAN</t>
        </is>
      </c>
      <c r="M42" s="1" t="n">
        <v>4</v>
      </c>
      <c r="N42" s="1" t="inlineStr">
        <is>
          <t>BioLegend</t>
        </is>
      </c>
      <c r="O42" s="1" t="n">
        <v>0</v>
      </c>
      <c r="P42" s="1" t="inlineStr">
        <is>
          <t>patna</t>
        </is>
      </c>
      <c r="Q42" s="1" t="inlineStr">
        <is>
          <t>Saturday (25-10-25)</t>
        </is>
      </c>
      <c r="R42" s="1" t="inlineStr">
        <is>
          <t>OutStation</t>
        </is>
      </c>
      <c r="S42" s="1">
        <f>SUMIFS(B:B,C:C, L42,D:D, M42,E:E, N42,F:F, O42,G:G, P42,H:H, Q42)</f>
        <v/>
      </c>
    </row>
    <row r="43">
      <c r="A43" s="1" t="n">
        <v>115555</v>
      </c>
      <c r="B43" s="1" t="n">
        <v>2</v>
      </c>
      <c r="C43" s="1" t="inlineStr">
        <is>
          <t>Aurigine Service</t>
        </is>
      </c>
      <c r="D43" s="1" t="n">
        <v>4</v>
      </c>
      <c r="E43" s="1" t="inlineStr">
        <is>
          <t>BioLegend</t>
        </is>
      </c>
      <c r="F43" s="1" t="n">
        <v>0</v>
      </c>
      <c r="G43" s="1" t="inlineStr">
        <is>
          <t>Hyderabad</t>
        </is>
      </c>
      <c r="H43" s="1" t="inlineStr">
        <is>
          <t>Wednesday (22-10-25)</t>
        </is>
      </c>
      <c r="I43" s="1" t="inlineStr">
        <is>
          <t>OutStation</t>
        </is>
      </c>
      <c r="K43" s="1">
        <f>SUMIFS(B:B,C:C, L43,D:D, M43,E:E, N43,F:F, O43,G:G, P43,H:H, Q43)</f>
        <v/>
      </c>
      <c r="L43" s="1" t="inlineStr">
        <is>
          <t>RCB</t>
        </is>
      </c>
      <c r="M43" s="1" t="n">
        <v>-20</v>
      </c>
      <c r="N43" s="1" t="inlineStr">
        <is>
          <t>TARGETMOL</t>
        </is>
      </c>
      <c r="O43" s="1" t="inlineStr">
        <is>
          <t>SAMPLE</t>
        </is>
      </c>
      <c r="P43" s="1" t="inlineStr">
        <is>
          <t>Delhi</t>
        </is>
      </c>
      <c r="Q43" s="1" t="inlineStr">
        <is>
          <t>Deepak/Priyanka Madam</t>
        </is>
      </c>
      <c r="R43" s="1" t="inlineStr">
        <is>
          <t>Local</t>
        </is>
      </c>
      <c r="S43" s="1">
        <f>SUMIFS(B:B,C:C, L43,D:D, M43,E:E, N43,F:F, O43,G:G, P43,H:H, Q43)</f>
        <v/>
      </c>
    </row>
    <row r="44">
      <c r="A44" s="1" t="n">
        <v>123114</v>
      </c>
      <c r="B44" s="1" t="n">
        <v>1</v>
      </c>
      <c r="C44" s="1" t="inlineStr">
        <is>
          <t>Aurigine Service</t>
        </is>
      </c>
      <c r="D44" s="1" t="n">
        <v>4</v>
      </c>
      <c r="E44" s="1" t="inlineStr">
        <is>
          <t>BioLegend</t>
        </is>
      </c>
      <c r="F44" s="1" t="n">
        <v>0</v>
      </c>
      <c r="G44" s="1" t="inlineStr">
        <is>
          <t>Hyderabad</t>
        </is>
      </c>
      <c r="H44" s="1" t="inlineStr">
        <is>
          <t>Wednesday (22-10-25)</t>
        </is>
      </c>
      <c r="I44" s="1" t="inlineStr">
        <is>
          <t>OutStation</t>
        </is>
      </c>
      <c r="K44" s="1">
        <f>SUMIFS(B:B,C:C, L44,D:D, M44,E:E, N44,F:F, O44,G:G, P44,H:H, Q44)</f>
        <v/>
      </c>
      <c r="L44" s="1" t="inlineStr">
        <is>
          <t>RCB</t>
        </is>
      </c>
      <c r="M44" s="1" t="n">
        <v>4</v>
      </c>
      <c r="N44" s="1" t="inlineStr">
        <is>
          <t>BioLegend</t>
        </is>
      </c>
      <c r="O44" s="1" t="n">
        <v>0</v>
      </c>
      <c r="P44" s="1" t="inlineStr">
        <is>
          <t>Delhi</t>
        </is>
      </c>
      <c r="Q44" s="1" t="inlineStr">
        <is>
          <t>Deepak</t>
        </is>
      </c>
      <c r="R44" s="1" t="inlineStr">
        <is>
          <t>Local</t>
        </is>
      </c>
      <c r="S44" s="1">
        <f>SUMIFS(B:B,C:C, L44,D:D, M44,E:E, N44,F:F, O44,G:G, P44,H:H, Q44)</f>
        <v/>
      </c>
    </row>
    <row r="45">
      <c r="A45" s="1" t="n">
        <v>400508</v>
      </c>
      <c r="B45" s="1" t="n">
        <v>1</v>
      </c>
      <c r="C45" s="1" t="inlineStr">
        <is>
          <t>Aurigine Service</t>
        </is>
      </c>
      <c r="D45" s="1" t="n">
        <v>4</v>
      </c>
      <c r="E45" s="1" t="inlineStr">
        <is>
          <t>BioLegend</t>
        </is>
      </c>
      <c r="F45" s="1" t="n">
        <v>0</v>
      </c>
      <c r="G45" s="1" t="inlineStr">
        <is>
          <t>Hyderabad</t>
        </is>
      </c>
      <c r="H45" s="1" t="inlineStr">
        <is>
          <t>Wednesday (22-10-25)</t>
        </is>
      </c>
      <c r="I45" s="1" t="inlineStr">
        <is>
          <t>OutStation</t>
        </is>
      </c>
      <c r="K45" s="1">
        <f>SUMIFS(B:B,C:C, L45,D:D, M45,E:E, N45,F:F, O45,G:G, P45,H:H, Q45)</f>
        <v/>
      </c>
      <c r="L45" s="1" t="inlineStr">
        <is>
          <t>RCB</t>
        </is>
      </c>
      <c r="M45" s="1" t="n">
        <v>-20</v>
      </c>
      <c r="N45" s="1" t="inlineStr">
        <is>
          <t>BioLegend</t>
        </is>
      </c>
      <c r="O45" s="1" t="n">
        <v>0</v>
      </c>
      <c r="P45" s="1" t="inlineStr">
        <is>
          <t>Delhi</t>
        </is>
      </c>
      <c r="Q45" s="1" t="inlineStr">
        <is>
          <t>Deepak</t>
        </is>
      </c>
      <c r="R45" s="1" t="inlineStr">
        <is>
          <t>Local</t>
        </is>
      </c>
      <c r="S45" s="1">
        <f>SUMIFS(B:B,C:C, L45,D:D, M45,E:E, N45,F:F, O45,G:G, P45,H:H, Q45)</f>
        <v/>
      </c>
    </row>
    <row r="46">
      <c r="A46" s="1" t="n">
        <v>400522</v>
      </c>
      <c r="B46" s="1" t="n">
        <v>1</v>
      </c>
      <c r="C46" s="1" t="inlineStr">
        <is>
          <t>Aurigine Service</t>
        </is>
      </c>
      <c r="D46" s="1" t="n">
        <v>4</v>
      </c>
      <c r="E46" s="1" t="inlineStr">
        <is>
          <t>BioLegend</t>
        </is>
      </c>
      <c r="F46" s="1" t="n">
        <v>0</v>
      </c>
      <c r="G46" s="1" t="inlineStr">
        <is>
          <t>Hyderabad</t>
        </is>
      </c>
      <c r="H46" s="1" t="inlineStr">
        <is>
          <t>Wednesday (22-10-25)</t>
        </is>
      </c>
      <c r="I46" s="1" t="inlineStr">
        <is>
          <t>OutStation</t>
        </is>
      </c>
      <c r="K46" s="1">
        <f>SUMIFS(B:B,C:C, L46,D:D, M46,E:E, N46,F:F, O46,G:G, P46,H:H, Q46)</f>
        <v/>
      </c>
      <c r="L46" s="1" t="inlineStr">
        <is>
          <t>RGCB</t>
        </is>
      </c>
      <c r="M46" s="1" t="n">
        <v>4</v>
      </c>
      <c r="N46" s="1" t="inlineStr">
        <is>
          <t>BioLegend</t>
        </is>
      </c>
      <c r="O46" s="1" t="n">
        <v>0</v>
      </c>
      <c r="P46" s="1" t="inlineStr">
        <is>
          <t>Kerala</t>
        </is>
      </c>
      <c r="Q46" s="1" t="inlineStr">
        <is>
          <t>Saturday (25-10-25)</t>
        </is>
      </c>
      <c r="R46" s="1" t="inlineStr">
        <is>
          <t>OutStation</t>
        </is>
      </c>
      <c r="S46" s="1">
        <f>SUMIFS(B:B,C:C, L46,D:D, M46,E:E, N46,F:F, O46,G:G, P46,H:H, Q46)</f>
        <v/>
      </c>
    </row>
    <row r="47">
      <c r="A47" s="1" t="n">
        <v>400524</v>
      </c>
      <c r="B47" s="1" t="n">
        <v>1</v>
      </c>
      <c r="C47" s="1" t="inlineStr">
        <is>
          <t>Aurigine Service</t>
        </is>
      </c>
      <c r="D47" s="1" t="n">
        <v>4</v>
      </c>
      <c r="E47" s="1" t="inlineStr">
        <is>
          <t>BioLegend</t>
        </is>
      </c>
      <c r="F47" s="1" t="n">
        <v>0</v>
      </c>
      <c r="G47" s="1" t="inlineStr">
        <is>
          <t>Hyderabad</t>
        </is>
      </c>
      <c r="H47" s="1" t="inlineStr">
        <is>
          <t>Wednesday (22-10-25)</t>
        </is>
      </c>
      <c r="I47" s="1" t="inlineStr">
        <is>
          <t>OutStation</t>
        </is>
      </c>
      <c r="K47" s="1">
        <f>SUMIFS(B:B,C:C, L47,D:D, M47,E:E, N47,F:F, O47,G:G, P47,H:H, Q47)</f>
        <v/>
      </c>
      <c r="L47" s="1" t="inlineStr">
        <is>
          <t>Sample (PM)</t>
        </is>
      </c>
      <c r="M47" s="1" t="n">
        <v>4</v>
      </c>
      <c r="N47" s="1" t="inlineStr">
        <is>
          <t>Hansa Biomed</t>
        </is>
      </c>
      <c r="O47" s="1" t="inlineStr">
        <is>
          <t>Priyanka Madam</t>
        </is>
      </c>
      <c r="P47" s="1" t="inlineStr">
        <is>
          <t>delhi</t>
        </is>
      </c>
      <c r="Q47" s="1" t="inlineStr">
        <is>
          <t>Priyanka Madam</t>
        </is>
      </c>
      <c r="R47" s="1" t="inlineStr">
        <is>
          <t>Local</t>
        </is>
      </c>
      <c r="S47" s="1">
        <f>SUMIFS(B:B,C:C, L47,D:D, M47,E:E, N47,F:F, O47,G:G, P47,H:H, Q47)</f>
        <v/>
      </c>
    </row>
    <row r="48">
      <c r="A48" s="1" t="n">
        <v>400551</v>
      </c>
      <c r="B48" s="1" t="n">
        <v>1</v>
      </c>
      <c r="C48" s="1" t="inlineStr">
        <is>
          <t>Aurigine Service</t>
        </is>
      </c>
      <c r="D48" s="1" t="n">
        <v>4</v>
      </c>
      <c r="E48" s="1" t="inlineStr">
        <is>
          <t>BioLegend</t>
        </is>
      </c>
      <c r="F48" s="1" t="n">
        <v>0</v>
      </c>
      <c r="G48" s="1" t="inlineStr">
        <is>
          <t>Hyderabad</t>
        </is>
      </c>
      <c r="H48" s="1" t="inlineStr">
        <is>
          <t>Wednesday (22-10-25)</t>
        </is>
      </c>
      <c r="I48" s="1" t="inlineStr">
        <is>
          <t>OutStation</t>
        </is>
      </c>
      <c r="K48" s="1">
        <f>SUMIFS(B:B,C:C, L48,D:D, M48,E:E, N48,F:F, O48,G:G, P48,H:H, Q48)</f>
        <v/>
      </c>
      <c r="L48" s="1" t="inlineStr">
        <is>
          <t>Shubh Sales</t>
        </is>
      </c>
      <c r="M48" s="1" t="n">
        <v>4</v>
      </c>
      <c r="N48" s="1" t="inlineStr">
        <is>
          <t>MyBiosource</t>
        </is>
      </c>
      <c r="O48" s="1" t="n">
        <v>0</v>
      </c>
      <c r="P48" s="1" t="inlineStr">
        <is>
          <t>JAIPUR</t>
        </is>
      </c>
      <c r="Q48" s="1" t="inlineStr">
        <is>
          <t>Saturday (25-10-25)</t>
        </is>
      </c>
      <c r="R48" s="1" t="inlineStr">
        <is>
          <t>OutStation</t>
        </is>
      </c>
      <c r="S48" s="1">
        <f>SUMIFS(B:B,C:C, L48,D:D, M48,E:E, N48,F:F, O48,G:G, P48,H:H, Q48)</f>
        <v/>
      </c>
    </row>
    <row r="49">
      <c r="A49" s="1" t="n">
        <v>400932</v>
      </c>
      <c r="B49" s="1" t="n">
        <v>1</v>
      </c>
      <c r="C49" s="1" t="inlineStr">
        <is>
          <t>Aurigine Service</t>
        </is>
      </c>
      <c r="D49" s="1" t="n">
        <v>4</v>
      </c>
      <c r="E49" s="1" t="inlineStr">
        <is>
          <t>BioLegend</t>
        </is>
      </c>
      <c r="F49" s="1" t="n">
        <v>0</v>
      </c>
      <c r="G49" s="1" t="inlineStr">
        <is>
          <t>Hyderabad</t>
        </is>
      </c>
      <c r="H49" s="1" t="inlineStr">
        <is>
          <t>Wednesday (22-10-25)</t>
        </is>
      </c>
      <c r="I49" s="1" t="inlineStr">
        <is>
          <t>OutStation</t>
        </is>
      </c>
      <c r="K49" s="1">
        <f>SUMIFS(B:B,C:C, L49,D:D, M49,E:E, N49,F:F, O49,G:G, P49,H:H, Q49)</f>
        <v/>
      </c>
      <c r="L49" s="1" t="inlineStr">
        <is>
          <t>SOUTH CAMPUS</t>
        </is>
      </c>
      <c r="M49" s="1" t="inlineStr">
        <is>
          <t>RT</t>
        </is>
      </c>
      <c r="N49" s="1" t="inlineStr">
        <is>
          <t>HOEFER</t>
        </is>
      </c>
      <c r="O49" s="1" t="n">
        <v>0</v>
      </c>
      <c r="P49" s="1" t="inlineStr">
        <is>
          <t>Delhi</t>
        </is>
      </c>
      <c r="Q49" s="1" t="inlineStr">
        <is>
          <t>Sample</t>
        </is>
      </c>
      <c r="R49" s="1" t="inlineStr">
        <is>
          <t>Local</t>
        </is>
      </c>
      <c r="S49" s="1">
        <f>SUMIFS(B:B,C:C, L49,D:D, M49,E:E, N49,F:F, O49,G:G, P49,H:H, Q49)</f>
        <v/>
      </c>
    </row>
    <row r="50">
      <c r="A50" s="1" t="n">
        <v>405706</v>
      </c>
      <c r="B50" s="1" t="n">
        <v>1</v>
      </c>
      <c r="C50" s="1" t="inlineStr">
        <is>
          <t>Aurigine Service</t>
        </is>
      </c>
      <c r="D50" s="1" t="n">
        <v>4</v>
      </c>
      <c r="E50" s="1" t="inlineStr">
        <is>
          <t>BioLegend</t>
        </is>
      </c>
      <c r="F50" s="1" t="n">
        <v>0</v>
      </c>
      <c r="G50" s="1" t="inlineStr">
        <is>
          <t>Hyderabad</t>
        </is>
      </c>
      <c r="H50" s="1" t="inlineStr">
        <is>
          <t>Wednesday (22-10-25)</t>
        </is>
      </c>
      <c r="I50" s="1" t="inlineStr">
        <is>
          <t>OutStation</t>
        </is>
      </c>
      <c r="K50" s="45">
        <f>SUMIFS(B:B,C:C, L50,D:D, M50,E:E, N50,F:F, O50,G:G, P50,H:H, Q50)</f>
        <v/>
      </c>
      <c r="L50" s="45" t="inlineStr">
        <is>
          <t>Stock</t>
        </is>
      </c>
      <c r="M50" s="45" t="n">
        <v>4</v>
      </c>
      <c r="N50" s="45" t="inlineStr">
        <is>
          <t>BioLegend</t>
        </is>
      </c>
      <c r="O50" s="45" t="inlineStr">
        <is>
          <t>Biocon Order Cancelled</t>
        </is>
      </c>
      <c r="P50" s="45" t="inlineStr">
        <is>
          <t>STOCK</t>
        </is>
      </c>
      <c r="Q50" s="45" t="inlineStr">
        <is>
          <t>stock</t>
        </is>
      </c>
      <c r="R50" s="45" t="inlineStr">
        <is>
          <t>STOCK</t>
        </is>
      </c>
      <c r="S50" s="45">
        <f>SUMIFS(B:B,C:C, L50,D:D, M50,E:E, N50,F:F, O50,G:G, P50,H:H, Q50)</f>
        <v/>
      </c>
    </row>
    <row r="51">
      <c r="A51" s="1" t="n">
        <v>406516</v>
      </c>
      <c r="B51" s="1" t="n">
        <v>1</v>
      </c>
      <c r="C51" s="1" t="inlineStr">
        <is>
          <t>Aurigine Service</t>
        </is>
      </c>
      <c r="D51" s="1" t="n">
        <v>4</v>
      </c>
      <c r="E51" s="1" t="inlineStr">
        <is>
          <t>BioLegend</t>
        </is>
      </c>
      <c r="F51" s="1" t="n">
        <v>0</v>
      </c>
      <c r="G51" s="1" t="inlineStr">
        <is>
          <t>Hyderabad</t>
        </is>
      </c>
      <c r="H51" s="1" t="inlineStr">
        <is>
          <t>Wednesday (22-10-25)</t>
        </is>
      </c>
      <c r="I51" s="1" t="inlineStr">
        <is>
          <t>OutStation</t>
        </is>
      </c>
      <c r="K51" s="1">
        <f>SUMIFS(B:B,C:C, L51,D:D, M51,E:E, N51,F:F, O51,G:G, P51,H:H, Q51)</f>
        <v/>
      </c>
      <c r="L51" s="1" t="inlineStr">
        <is>
          <t>STOCK</t>
        </is>
      </c>
      <c r="M51" s="1" t="n">
        <v>4</v>
      </c>
      <c r="N51" s="1" t="inlineStr">
        <is>
          <t>BioLegend</t>
        </is>
      </c>
      <c r="O51" s="1" t="inlineStr">
        <is>
          <t>FOC Informed By Priya Madam and informed to SM Sir</t>
        </is>
      </c>
      <c r="P51" s="1" t="inlineStr">
        <is>
          <t>STOCK</t>
        </is>
      </c>
      <c r="Q51" s="1" t="inlineStr">
        <is>
          <t>Stock</t>
        </is>
      </c>
      <c r="R51" s="1" t="inlineStr">
        <is>
          <t>STOCK</t>
        </is>
      </c>
      <c r="S51" s="1">
        <f>SUMIFS(B:B,C:C, L51,D:D, M51,E:E, N51,F:F, O51,G:G, P51,H:H, Q51)</f>
        <v/>
      </c>
    </row>
    <row r="52">
      <c r="A52" s="45" t="n">
        <v>406606</v>
      </c>
      <c r="B52" s="45" t="n">
        <v>1</v>
      </c>
      <c r="C52" s="45" t="inlineStr">
        <is>
          <t>Aurigine Service</t>
        </is>
      </c>
      <c r="D52" s="45" t="n">
        <v>4</v>
      </c>
      <c r="E52" s="45" t="inlineStr">
        <is>
          <t>BioLegend</t>
        </is>
      </c>
      <c r="F52" s="45" t="n">
        <v>0</v>
      </c>
      <c r="G52" s="45" t="inlineStr">
        <is>
          <t>Hyderabad</t>
        </is>
      </c>
      <c r="H52" s="45" t="inlineStr">
        <is>
          <t>Wednesday (22-10-25)</t>
        </is>
      </c>
      <c r="I52" s="45" t="inlineStr">
        <is>
          <t>OutStation</t>
        </is>
      </c>
      <c r="K52" s="45">
        <f>SUMIFS(B:B,C:C, L52,D:D, M52,E:E, N52,F:F, O52,G:G, P52,H:H, Q52)</f>
        <v/>
      </c>
      <c r="L52" s="45" t="inlineStr">
        <is>
          <t>stock</t>
        </is>
      </c>
      <c r="M52" s="45" t="n">
        <v>-20</v>
      </c>
      <c r="N52" s="45" t="inlineStr">
        <is>
          <t>Dharmacon</t>
        </is>
      </c>
      <c r="O52" s="45" t="inlineStr">
        <is>
          <t>Extra Item Purchased (Informed by Dharmendra Sir)</t>
        </is>
      </c>
      <c r="P52" s="45" t="inlineStr">
        <is>
          <t>STOCK</t>
        </is>
      </c>
      <c r="Q52" s="45" t="inlineStr">
        <is>
          <t>Stock</t>
        </is>
      </c>
      <c r="R52" s="45" t="inlineStr">
        <is>
          <t>STOCK</t>
        </is>
      </c>
      <c r="S52" s="45">
        <f>SUMIFS(B:B,C:C, L52,D:D, M52,E:E, N52,F:F, O52,G:G, P52,H:H, Q52)</f>
        <v/>
      </c>
    </row>
    <row r="53">
      <c r="A53" s="1" t="inlineStr">
        <is>
          <t>CTM-1172738</t>
        </is>
      </c>
      <c r="B53" s="1" t="n">
        <v>1</v>
      </c>
      <c r="C53" s="1" t="inlineStr">
        <is>
          <t>BARC</t>
        </is>
      </c>
      <c r="D53" s="1" t="n">
        <v>-20</v>
      </c>
      <c r="E53" s="1" t="inlineStr">
        <is>
          <t>DHARMACON</t>
        </is>
      </c>
      <c r="F53" s="1" t="n">
        <v>0</v>
      </c>
      <c r="G53" s="1" t="inlineStr">
        <is>
          <t>Mumbai</t>
        </is>
      </c>
      <c r="H53" s="1" t="inlineStr">
        <is>
          <t>PO Awaited</t>
        </is>
      </c>
      <c r="I53" s="1" t="inlineStr">
        <is>
          <t>OutStation</t>
        </is>
      </c>
      <c r="K53" s="1">
        <f>SUMIFS(B:B,C:C, L53,D:D, M53,E:E, N53,F:F, O53,G:G, P53,H:H, Q53)</f>
        <v/>
      </c>
      <c r="L53" s="1" t="inlineStr">
        <is>
          <t>STOCK</t>
        </is>
      </c>
      <c r="M53" s="1" t="inlineStr">
        <is>
          <t>RT</t>
        </is>
      </c>
      <c r="N53" s="1" t="inlineStr">
        <is>
          <t>Revvity</t>
        </is>
      </c>
      <c r="O53" s="1" t="inlineStr">
        <is>
          <t>MACHINE (PRIYANKA MADAM)</t>
        </is>
      </c>
      <c r="P53" s="1" t="inlineStr">
        <is>
          <t>STOCK</t>
        </is>
      </c>
      <c r="Q53" s="1" t="inlineStr">
        <is>
          <t>Stock</t>
        </is>
      </c>
      <c r="R53" s="1" t="inlineStr">
        <is>
          <t>STOCK</t>
        </is>
      </c>
      <c r="S53" s="1">
        <f>SUMIFS(B:B,C:C, L53,D:D, M53,E:E, N53,F:F, O53,G:G, P53,H:H, Q53)</f>
        <v/>
      </c>
    </row>
    <row r="54">
      <c r="A54" s="1" t="inlineStr">
        <is>
          <t>CTM-1172741</t>
        </is>
      </c>
      <c r="B54" s="1" t="n">
        <v>1</v>
      </c>
      <c r="C54" s="1" t="inlineStr">
        <is>
          <t>BARC</t>
        </is>
      </c>
      <c r="D54" s="1" t="n">
        <v>-20</v>
      </c>
      <c r="E54" s="1" t="inlineStr">
        <is>
          <t>DHARMACON</t>
        </is>
      </c>
      <c r="F54" s="1" t="n">
        <v>0</v>
      </c>
      <c r="G54" s="1" t="inlineStr">
        <is>
          <t>Mumbai</t>
        </is>
      </c>
      <c r="H54" s="1" t="inlineStr">
        <is>
          <t>PO Awaited</t>
        </is>
      </c>
      <c r="I54" s="1" t="inlineStr">
        <is>
          <t>OutStation</t>
        </is>
      </c>
      <c r="K54" s="1">
        <f>SUMIFS(B:B,C:C, L54,D:D, M54,E:E, N54,F:F, O54,G:G, P54,H:H, Q54)</f>
        <v/>
      </c>
      <c r="L54" s="1" t="inlineStr">
        <is>
          <t>STOCK</t>
        </is>
      </c>
      <c r="M54" s="1" t="n">
        <v>4</v>
      </c>
      <c r="N54" s="1" t="inlineStr">
        <is>
          <t>BioLegend</t>
        </is>
      </c>
      <c r="O54" s="1" t="inlineStr">
        <is>
          <t>Return From Bio Health (Extra Purchase infromed by Priynka Madam)</t>
        </is>
      </c>
      <c r="P54" s="1" t="inlineStr">
        <is>
          <t>STOCK</t>
        </is>
      </c>
      <c r="Q54" s="1" t="inlineStr">
        <is>
          <t>Priyanka Madam</t>
        </is>
      </c>
      <c r="R54" s="1" t="inlineStr">
        <is>
          <t>STOCK</t>
        </is>
      </c>
      <c r="S54" s="1">
        <f>SUMIFS(B:B,C:C, L54,D:D, M54,E:E, N54,F:F, O54,G:G, P54,H:H, Q54)</f>
        <v/>
      </c>
    </row>
    <row r="55">
      <c r="A55" s="1" t="inlineStr">
        <is>
          <t>CTM-1172744</t>
        </is>
      </c>
      <c r="B55" s="1" t="n">
        <v>1</v>
      </c>
      <c r="C55" s="1" t="inlineStr">
        <is>
          <t>BARC</t>
        </is>
      </c>
      <c r="D55" s="1" t="n">
        <v>-20</v>
      </c>
      <c r="E55" s="1" t="inlineStr">
        <is>
          <t>DHARMACON</t>
        </is>
      </c>
      <c r="F55" s="1" t="n">
        <v>0</v>
      </c>
      <c r="G55" s="1" t="inlineStr">
        <is>
          <t>Mumbai</t>
        </is>
      </c>
      <c r="H55" s="1" t="inlineStr">
        <is>
          <t>PO Awaited</t>
        </is>
      </c>
      <c r="I55" s="1" t="inlineStr">
        <is>
          <t>OutStation</t>
        </is>
      </c>
      <c r="K55" s="1">
        <f>SUMIFS(B:B,C:C, L55,D:D, M55,E:E, N55,F:F, O55,G:G, P55,H:H, Q55)</f>
        <v/>
      </c>
      <c r="L55" s="1" t="inlineStr">
        <is>
          <t>Stock</t>
        </is>
      </c>
      <c r="M55" s="1" t="n">
        <v>4</v>
      </c>
      <c r="N55" s="1" t="inlineStr">
        <is>
          <t>BioLegend</t>
        </is>
      </c>
      <c r="O55" s="1" t="n">
        <v>0</v>
      </c>
      <c r="P55" s="1" t="inlineStr">
        <is>
          <t>STOCK</t>
        </is>
      </c>
      <c r="Q55" s="1" t="inlineStr">
        <is>
          <t>Stock</t>
        </is>
      </c>
      <c r="R55" s="1" t="inlineStr">
        <is>
          <t>STOCK</t>
        </is>
      </c>
      <c r="S55" s="1">
        <f>SUMIFS(B:B,C:C, L55,D:D, M55,E:E, N55,F:F, O55,G:G, P55,H:H, Q55)</f>
        <v/>
      </c>
    </row>
    <row r="56">
      <c r="A56" s="1" t="inlineStr">
        <is>
          <t>CTM-1172745</t>
        </is>
      </c>
      <c r="B56" s="1" t="n">
        <v>1</v>
      </c>
      <c r="C56" s="1" t="inlineStr">
        <is>
          <t>BARC</t>
        </is>
      </c>
      <c r="D56" s="1" t="n">
        <v>-20</v>
      </c>
      <c r="E56" s="1" t="inlineStr">
        <is>
          <t>DHARMACON</t>
        </is>
      </c>
      <c r="F56" s="1" t="n">
        <v>0</v>
      </c>
      <c r="G56" s="1" t="inlineStr">
        <is>
          <t>Mumbai</t>
        </is>
      </c>
      <c r="H56" s="1" t="inlineStr">
        <is>
          <t>PO Awaited</t>
        </is>
      </c>
      <c r="I56" s="1" t="inlineStr">
        <is>
          <t>OutStation</t>
        </is>
      </c>
      <c r="K56" s="1">
        <f>SUMIFS(B:B,C:C, L56,D:D, M56,E:E, N56,F:F, O56,G:G, P56,H:H, Q56)</f>
        <v/>
      </c>
      <c r="L56" s="1" t="inlineStr">
        <is>
          <t>STOCK</t>
        </is>
      </c>
      <c r="M56" s="1" t="inlineStr">
        <is>
          <t>4</t>
        </is>
      </c>
      <c r="N56" s="1" t="inlineStr">
        <is>
          <t>BioLegend</t>
        </is>
      </c>
      <c r="O56" s="1" t="inlineStr">
        <is>
          <t>Extra Purchase By Priya Madam</t>
        </is>
      </c>
      <c r="P56" s="1" t="inlineStr">
        <is>
          <t>STOCK</t>
        </is>
      </c>
      <c r="Q56" s="1" t="inlineStr">
        <is>
          <t>Stock</t>
        </is>
      </c>
      <c r="R56" s="1" t="inlineStr">
        <is>
          <t>STOCK</t>
        </is>
      </c>
      <c r="S56" s="1">
        <f>SUMIFS(B:B,C:C, L56,D:D, M56,E:E, N56,F:F, O56,G:G, P56,H:H, Q56)</f>
        <v/>
      </c>
    </row>
    <row r="57">
      <c r="A57" s="1" t="inlineStr">
        <is>
          <t>CY-SC001</t>
        </is>
      </c>
      <c r="B57" s="1" t="n">
        <v>1</v>
      </c>
      <c r="C57" s="1" t="inlineStr">
        <is>
          <t>BIO SOLUTION</t>
        </is>
      </c>
      <c r="D57" s="1" t="n">
        <v>-20</v>
      </c>
      <c r="E57" s="1" t="inlineStr">
        <is>
          <t>Cytoskeleton</t>
        </is>
      </c>
      <c r="F57" s="1" t="n">
        <v>0</v>
      </c>
      <c r="G57" s="1" t="inlineStr">
        <is>
          <t>Hyderabad</t>
        </is>
      </c>
      <c r="H57" s="1" t="inlineStr">
        <is>
          <t>Wednesday (22-10-25)</t>
        </is>
      </c>
      <c r="I57" s="1" t="inlineStr">
        <is>
          <t>OutStation</t>
        </is>
      </c>
      <c r="K57" s="1">
        <f>SUMIFS(B:B,C:C, L57,D:D, M57,E:E, N57,F:F, O57,G:G, P57,H:H, Q57)</f>
        <v/>
      </c>
      <c r="L57" s="1" t="inlineStr">
        <is>
          <t>Stock</t>
        </is>
      </c>
      <c r="M57" s="1" t="inlineStr">
        <is>
          <t>RT</t>
        </is>
      </c>
      <c r="N57" s="1" t="inlineStr">
        <is>
          <t>Biotium</t>
        </is>
      </c>
      <c r="O57" s="1" t="n">
        <v>0</v>
      </c>
      <c r="P57" s="1" t="inlineStr">
        <is>
          <t>STOCK</t>
        </is>
      </c>
      <c r="Q57" s="1" t="inlineStr">
        <is>
          <t>Stock</t>
        </is>
      </c>
      <c r="R57" s="1" t="inlineStr">
        <is>
          <t>STOCK</t>
        </is>
      </c>
      <c r="S57" s="1">
        <f>SUMIFS(B:B,C:C, L57,D:D, M57,E:E, N57,F:F, O57,G:G, P57,H:H, Q57)</f>
        <v/>
      </c>
    </row>
    <row r="58">
      <c r="A58" s="1" t="n">
        <v>333810</v>
      </c>
      <c r="B58" s="1" t="n">
        <v>30</v>
      </c>
      <c r="C58" s="1" t="inlineStr">
        <is>
          <t>BIO SOLUTION</t>
        </is>
      </c>
      <c r="D58" s="1" t="n">
        <v>4</v>
      </c>
      <c r="E58" s="1" t="inlineStr">
        <is>
          <t>BioLegend</t>
        </is>
      </c>
      <c r="F58" s="1" t="n">
        <v>0</v>
      </c>
      <c r="G58" s="1" t="inlineStr">
        <is>
          <t>Hyderabad</t>
        </is>
      </c>
      <c r="H58" s="1" t="inlineStr">
        <is>
          <t>Wednesday (22-10-25)</t>
        </is>
      </c>
      <c r="I58" s="1" t="inlineStr">
        <is>
          <t>OutStation</t>
        </is>
      </c>
      <c r="K58" s="1">
        <f>SUMIFS(B:B,C:C, L58,D:D, M58,E:E, N58,F:F, O58,G:G, P58,H:H, Q58)</f>
        <v/>
      </c>
      <c r="L58" s="1" t="inlineStr">
        <is>
          <t>STOCK</t>
        </is>
      </c>
      <c r="M58" s="1" t="n">
        <v>4</v>
      </c>
      <c r="N58" s="1" t="inlineStr">
        <is>
          <t>BioLegend</t>
        </is>
      </c>
      <c r="O58" s="1" t="inlineStr">
        <is>
          <t>Extra Received</t>
        </is>
      </c>
      <c r="P58" s="1" t="inlineStr">
        <is>
          <t>STOCK</t>
        </is>
      </c>
      <c r="Q58" s="1" t="inlineStr">
        <is>
          <t>Stock</t>
        </is>
      </c>
      <c r="R58" s="1" t="inlineStr">
        <is>
          <t>STOCK</t>
        </is>
      </c>
      <c r="S58" s="1">
        <f>SUMIFS(B:B,C:C, L58,D:D, M58,E:E, N58,F:F, O58,G:G, P58,H:H, Q58)</f>
        <v/>
      </c>
    </row>
    <row r="59">
      <c r="A59" s="1" t="n">
        <v>337416</v>
      </c>
      <c r="B59" s="1" t="n">
        <v>1</v>
      </c>
      <c r="C59" s="1" t="inlineStr">
        <is>
          <t>BIO SOLUTION</t>
        </is>
      </c>
      <c r="D59" s="1" t="n">
        <v>4</v>
      </c>
      <c r="E59" s="1" t="inlineStr">
        <is>
          <t>BioLegend</t>
        </is>
      </c>
      <c r="F59" s="1" t="n">
        <v>0</v>
      </c>
      <c r="G59" s="1" t="inlineStr">
        <is>
          <t>Hyderabad</t>
        </is>
      </c>
      <c r="H59" s="1" t="inlineStr">
        <is>
          <t>Wednesday (22-10-25)</t>
        </is>
      </c>
      <c r="I59" s="1" t="inlineStr">
        <is>
          <t>OutStation</t>
        </is>
      </c>
      <c r="K59" s="1">
        <f>SUMIFS(B:B,C:C, L59,D:D, M59,E:E, N59,F:F, O59,G:G, P59,H:H, Q59)</f>
        <v/>
      </c>
      <c r="L59" s="1" t="inlineStr">
        <is>
          <t>STOCK</t>
        </is>
      </c>
      <c r="M59" s="1" t="inlineStr">
        <is>
          <t>RT</t>
        </is>
      </c>
      <c r="N59" s="1" t="inlineStr">
        <is>
          <t>Genei Lab</t>
        </is>
      </c>
      <c r="O59" s="1" t="n">
        <v>0</v>
      </c>
      <c r="P59" s="1" t="inlineStr">
        <is>
          <t>STOCK</t>
        </is>
      </c>
      <c r="Q59" s="1" t="inlineStr">
        <is>
          <t>Stock</t>
        </is>
      </c>
      <c r="R59" s="1" t="inlineStr">
        <is>
          <t>STOCK</t>
        </is>
      </c>
      <c r="S59" s="1">
        <f>SUMIFS(B:B,C:C, L59,D:D, M59,E:E, N59,F:F, O59,G:G, P59,H:H, Q59)</f>
        <v/>
      </c>
    </row>
    <row r="60">
      <c r="A60" s="1" t="n">
        <v>337614</v>
      </c>
      <c r="B60" s="1" t="n">
        <v>1</v>
      </c>
      <c r="C60" s="1" t="inlineStr">
        <is>
          <t>BIO SOLUTION</t>
        </is>
      </c>
      <c r="D60" s="1" t="n">
        <v>4</v>
      </c>
      <c r="E60" s="1" t="inlineStr">
        <is>
          <t>BioLegend</t>
        </is>
      </c>
      <c r="F60" s="1" t="n">
        <v>0</v>
      </c>
      <c r="G60" s="1" t="inlineStr">
        <is>
          <t>Hyderabad</t>
        </is>
      </c>
      <c r="H60" s="1" t="inlineStr">
        <is>
          <t>Wednesday (22-10-25)</t>
        </is>
      </c>
      <c r="I60" s="1" t="inlineStr">
        <is>
          <t>OutStation</t>
        </is>
      </c>
      <c r="K60" s="1">
        <f>SUMIFS(B:B,C:C, L60,D:D, M60,E:E, N60,F:F, O60,G:G, P60,H:H, Q60)</f>
        <v/>
      </c>
      <c r="L60" s="1" t="inlineStr">
        <is>
          <t>STOCK</t>
        </is>
      </c>
      <c r="M60" s="1" t="n">
        <v>-20</v>
      </c>
      <c r="N60" s="1" t="inlineStr">
        <is>
          <t>Genei Lab</t>
        </is>
      </c>
      <c r="O60" s="1" t="inlineStr">
        <is>
          <t>One Piece Damaged received (Replacement received)</t>
        </is>
      </c>
      <c r="P60" s="1" t="inlineStr">
        <is>
          <t>STOCK</t>
        </is>
      </c>
      <c r="Q60" s="1" t="inlineStr">
        <is>
          <t>Stock</t>
        </is>
      </c>
      <c r="R60" s="1" t="inlineStr">
        <is>
          <t>STOCK</t>
        </is>
      </c>
      <c r="S60" s="1">
        <f>SUMIFS(B:B,C:C, L60,D:D, M60,E:E, N60,F:F, O60,G:G, P60,H:H, Q60)</f>
        <v/>
      </c>
    </row>
    <row r="61">
      <c r="A61" s="1" t="n">
        <v>367144</v>
      </c>
      <c r="B61" s="1" t="n">
        <v>40</v>
      </c>
      <c r="C61" s="1" t="inlineStr">
        <is>
          <t>BIO SOLUTION</t>
        </is>
      </c>
      <c r="D61" s="1" t="n">
        <v>4</v>
      </c>
      <c r="E61" s="1" t="inlineStr">
        <is>
          <t>BioLegend</t>
        </is>
      </c>
      <c r="F61" s="1" t="n">
        <v>0</v>
      </c>
      <c r="G61" s="1" t="inlineStr">
        <is>
          <t>Hyderabad</t>
        </is>
      </c>
      <c r="H61" s="1" t="inlineStr">
        <is>
          <t>Wednesday (22-10-25)</t>
        </is>
      </c>
      <c r="I61" s="1" t="inlineStr">
        <is>
          <t>OutStation</t>
        </is>
      </c>
      <c r="K61" s="1">
        <f>SUMIFS(B:B,C:C, L61,D:D, M61,E:E, N61,F:F, O61,G:G, P61,H:H, Q61)</f>
        <v/>
      </c>
      <c r="L61" s="1" t="inlineStr">
        <is>
          <t>STOCK</t>
        </is>
      </c>
      <c r="M61" s="1" t="n">
        <v>-20</v>
      </c>
      <c r="N61" s="1" t="inlineStr">
        <is>
          <t>Genei Lab</t>
        </is>
      </c>
      <c r="O61" s="1" t="n">
        <v>0</v>
      </c>
      <c r="P61" s="1" t="inlineStr">
        <is>
          <t>STOCK</t>
        </is>
      </c>
      <c r="Q61" s="1" t="inlineStr">
        <is>
          <t>Stock</t>
        </is>
      </c>
      <c r="R61" s="1" t="inlineStr">
        <is>
          <t>STOCK</t>
        </is>
      </c>
      <c r="S61" s="1">
        <f>SUMIFS(B:B,C:C, L61,D:D, M61,E:E, N61,F:F, O61,G:G, P61,H:H, Q61)</f>
        <v/>
      </c>
    </row>
    <row r="62">
      <c r="A62" s="1" t="n">
        <v>422302</v>
      </c>
      <c r="B62" s="1" t="n">
        <v>15</v>
      </c>
      <c r="C62" s="1" t="inlineStr">
        <is>
          <t>BIO SOLUTION</t>
        </is>
      </c>
      <c r="D62" s="1" t="n">
        <v>4</v>
      </c>
      <c r="E62" s="1" t="inlineStr">
        <is>
          <t>BioLegend</t>
        </is>
      </c>
      <c r="F62" s="1" t="n">
        <v>0</v>
      </c>
      <c r="G62" s="1" t="inlineStr">
        <is>
          <t>Hyderabad</t>
        </is>
      </c>
      <c r="H62" s="1" t="inlineStr">
        <is>
          <t>Wednesday (22-10-25)</t>
        </is>
      </c>
      <c r="I62" s="1" t="inlineStr">
        <is>
          <t>OutStation</t>
        </is>
      </c>
      <c r="K62" s="1">
        <f>SUMIFS(B:B,C:C, L62,D:D, M62,E:E, N62,F:F, O62,G:G, P62,H:H, Q62)</f>
        <v/>
      </c>
      <c r="L62" s="1" t="inlineStr">
        <is>
          <t>stock</t>
        </is>
      </c>
      <c r="M62" s="1" t="n">
        <v>4</v>
      </c>
      <c r="N62" s="1" t="inlineStr">
        <is>
          <t>Genexis Biotech</t>
        </is>
      </c>
      <c r="O62" s="1" t="inlineStr">
        <is>
          <t>Sample Received (Priyanka madam)</t>
        </is>
      </c>
      <c r="P62" s="1" t="inlineStr">
        <is>
          <t>STOCK</t>
        </is>
      </c>
      <c r="Q62" s="1" t="inlineStr">
        <is>
          <t>Stock</t>
        </is>
      </c>
      <c r="R62" s="1" t="inlineStr">
        <is>
          <t>STOCK</t>
        </is>
      </c>
      <c r="S62" s="1">
        <f>SUMIFS(B:B,C:C, L62,D:D, M62,E:E, N62,F:F, O62,G:G, P62,H:H, Q62)</f>
        <v/>
      </c>
    </row>
    <row r="63">
      <c r="A63" s="1" t="n">
        <v>344606</v>
      </c>
      <c r="B63" s="1" t="n">
        <v>10</v>
      </c>
      <c r="C63" s="1" t="inlineStr">
        <is>
          <t>BIOCON</t>
        </is>
      </c>
      <c r="D63" s="1" t="n">
        <v>4</v>
      </c>
      <c r="E63" s="1" t="inlineStr">
        <is>
          <t>BioLegend</t>
        </is>
      </c>
      <c r="F63" s="1" t="n">
        <v>0</v>
      </c>
      <c r="G63" s="1" t="inlineStr">
        <is>
          <t>Banglore</t>
        </is>
      </c>
      <c r="H63" s="1" t="inlineStr">
        <is>
          <t>Wednesday (22-10-25)</t>
        </is>
      </c>
      <c r="I63" s="1" t="inlineStr">
        <is>
          <t>OutStation</t>
        </is>
      </c>
      <c r="K63" s="1">
        <f>SUMIFS(B:B,C:C, L63,D:D, M63,E:E, N63,F:F, O63,G:G, P63,H:H, Q63)</f>
        <v/>
      </c>
      <c r="L63" s="1" t="inlineStr">
        <is>
          <t>STOCK</t>
        </is>
      </c>
      <c r="M63" s="1" t="n">
        <v>-20</v>
      </c>
      <c r="N63" s="1" t="inlineStr">
        <is>
          <t>Intron</t>
        </is>
      </c>
      <c r="O63" s="1" t="n">
        <v>0</v>
      </c>
      <c r="P63" s="1" t="inlineStr">
        <is>
          <t>STOCK</t>
        </is>
      </c>
      <c r="Q63" s="1" t="inlineStr">
        <is>
          <t>Stock</t>
        </is>
      </c>
      <c r="R63" s="1" t="inlineStr">
        <is>
          <t>STOCK</t>
        </is>
      </c>
      <c r="S63" s="1">
        <f>SUMIFS(B:B,C:C, L63,D:D, M63,E:E, N63,F:F, O63,G:G, P63,H:H, Q63)</f>
        <v/>
      </c>
    </row>
    <row r="64">
      <c r="A64" s="1" t="n">
        <v>344712</v>
      </c>
      <c r="B64" s="1" t="n">
        <v>10</v>
      </c>
      <c r="C64" s="1" t="inlineStr">
        <is>
          <t>BIOCON</t>
        </is>
      </c>
      <c r="D64" s="1" t="n">
        <v>4</v>
      </c>
      <c r="E64" s="1" t="inlineStr">
        <is>
          <t>BioLegend</t>
        </is>
      </c>
      <c r="F64" s="1" t="n">
        <v>0</v>
      </c>
      <c r="G64" s="1" t="inlineStr">
        <is>
          <t>Banglore</t>
        </is>
      </c>
      <c r="H64" s="1" t="inlineStr">
        <is>
          <t>Wednesday (22-10-25)</t>
        </is>
      </c>
      <c r="I64" s="1" t="inlineStr">
        <is>
          <t>OutStation</t>
        </is>
      </c>
      <c r="K64" s="1">
        <f>SUMIFS(B:B,C:C, L64,D:D, M64,E:E, N64,F:F, O64,G:G, P64,H:H, Q64)</f>
        <v/>
      </c>
      <c r="L64" s="1" t="inlineStr">
        <is>
          <t>Stock</t>
        </is>
      </c>
      <c r="M64" s="1" t="inlineStr">
        <is>
          <t>RT</t>
        </is>
      </c>
      <c r="N64" s="1" t="inlineStr">
        <is>
          <t>Sartorius</t>
        </is>
      </c>
      <c r="O64" s="1" t="n">
        <v>0</v>
      </c>
      <c r="P64" s="1" t="inlineStr">
        <is>
          <t>STOCK</t>
        </is>
      </c>
      <c r="Q64" s="1" t="inlineStr">
        <is>
          <t>Stock</t>
        </is>
      </c>
      <c r="R64" s="1" t="inlineStr">
        <is>
          <t>STOCK</t>
        </is>
      </c>
      <c r="S64" s="1">
        <f>SUMIFS(B:B,C:C, L64,D:D, M64,E:E, N64,F:F, O64,G:G, P64,H:H, Q64)</f>
        <v/>
      </c>
    </row>
    <row r="65">
      <c r="A65" s="1" t="n">
        <v>420403</v>
      </c>
      <c r="B65" s="1" t="n">
        <v>5</v>
      </c>
      <c r="C65" s="1" t="inlineStr">
        <is>
          <t>BIOCON</t>
        </is>
      </c>
      <c r="D65" s="1" t="n">
        <v>4</v>
      </c>
      <c r="E65" s="1" t="inlineStr">
        <is>
          <t>BioLegend</t>
        </is>
      </c>
      <c r="F65" s="1" t="n">
        <v>0</v>
      </c>
      <c r="G65" s="1" t="inlineStr">
        <is>
          <t>Banglore</t>
        </is>
      </c>
      <c r="H65" s="1" t="inlineStr">
        <is>
          <t>Wednesday (22-10-25)</t>
        </is>
      </c>
      <c r="I65" s="1" t="inlineStr">
        <is>
          <t>OutStation</t>
        </is>
      </c>
      <c r="K65" s="1">
        <f>SUMIFS(B:B,C:C, L65,D:D, M65,E:E, N65,F:F, O65,G:G, P65,H:H, Q65)</f>
        <v/>
      </c>
      <c r="L65" s="1" t="inlineStr">
        <is>
          <t>Stock</t>
        </is>
      </c>
      <c r="M65" s="1" t="inlineStr">
        <is>
          <t>RT</t>
        </is>
      </c>
      <c r="N65" s="1" t="inlineStr">
        <is>
          <t>Mp Bio</t>
        </is>
      </c>
      <c r="O65" s="1" t="n">
        <v>0</v>
      </c>
      <c r="P65" s="1" t="inlineStr">
        <is>
          <t>STOCK</t>
        </is>
      </c>
      <c r="Q65" s="1" t="inlineStr">
        <is>
          <t>Stock</t>
        </is>
      </c>
      <c r="R65" s="1" t="inlineStr">
        <is>
          <t>STOCK</t>
        </is>
      </c>
      <c r="S65" s="1">
        <f>SUMIFS(B:B,C:C, L65,D:D, M65,E:E, N65,F:F, O65,G:G, P65,H:H, Q65)</f>
        <v/>
      </c>
    </row>
    <row r="66">
      <c r="A66" s="1" t="inlineStr">
        <is>
          <t>A70-106P</t>
        </is>
      </c>
      <c r="B66" s="1" t="n">
        <v>2</v>
      </c>
      <c r="C66" s="1" t="inlineStr">
        <is>
          <t xml:space="preserve">Biogenuix </t>
        </is>
      </c>
      <c r="D66" s="1" t="n">
        <v>4</v>
      </c>
      <c r="E66" s="1" t="inlineStr">
        <is>
          <t>BETHYL</t>
        </is>
      </c>
      <c r="F66" s="1" t="n">
        <v>0</v>
      </c>
      <c r="G66" s="1" t="inlineStr">
        <is>
          <t>Delhi</t>
        </is>
      </c>
      <c r="H66" s="1" t="inlineStr">
        <is>
          <t>Priyanka Madam</t>
        </is>
      </c>
      <c r="I66" s="1" t="inlineStr">
        <is>
          <t>Local</t>
        </is>
      </c>
      <c r="K66" s="1">
        <f>SUMIFS(B:B,C:C, L66,D:D, M66,E:E, N66,F:F, O66,G:G, P66,H:H, Q66)</f>
        <v/>
      </c>
      <c r="L66" s="1" t="inlineStr">
        <is>
          <t>Stock</t>
        </is>
      </c>
      <c r="M66" s="1" t="n">
        <v>-20</v>
      </c>
      <c r="N66" s="1" t="inlineStr">
        <is>
          <t>Mp Bio</t>
        </is>
      </c>
      <c r="O66" s="1" t="n">
        <v>0</v>
      </c>
      <c r="P66" s="1" t="inlineStr">
        <is>
          <t>STOCK</t>
        </is>
      </c>
      <c r="Q66" s="1" t="inlineStr">
        <is>
          <t>Stock</t>
        </is>
      </c>
      <c r="R66" s="1" t="inlineStr">
        <is>
          <t>STOCK</t>
        </is>
      </c>
      <c r="S66" s="1">
        <f>SUMIFS(B:B,C:C, L66,D:D, M66,E:E, N66,F:F, O66,G:G, P66,H:H, Q66)</f>
        <v/>
      </c>
    </row>
    <row r="67">
      <c r="A67" s="1" t="inlineStr">
        <is>
          <t>CTM-1191683</t>
        </is>
      </c>
      <c r="B67" s="1" t="n">
        <v>1</v>
      </c>
      <c r="C67" s="1" t="inlineStr">
        <is>
          <t>HELIX</t>
        </is>
      </c>
      <c r="D67" s="1" t="n">
        <v>-20</v>
      </c>
      <c r="E67" s="1" t="inlineStr">
        <is>
          <t>Dharmacon</t>
        </is>
      </c>
      <c r="F67" s="1" t="n">
        <v>0</v>
      </c>
      <c r="G67" s="1" t="inlineStr">
        <is>
          <t>Kerala</t>
        </is>
      </c>
      <c r="H67" s="1" t="inlineStr">
        <is>
          <t>Saturday (25-10-25)</t>
        </is>
      </c>
      <c r="I67" s="1" t="inlineStr">
        <is>
          <t>OutStation</t>
        </is>
      </c>
      <c r="K67" s="1">
        <f>SUMIFS(B:B,C:C, L67,D:D, M67,E:E, N67,F:F, O67,G:G, P67,H:H, Q67)</f>
        <v/>
      </c>
      <c r="L67" s="1" t="inlineStr">
        <is>
          <t>Stock</t>
        </is>
      </c>
      <c r="M67" s="1" t="n">
        <v>4</v>
      </c>
      <c r="N67" s="1" t="inlineStr">
        <is>
          <t>BioLegend</t>
        </is>
      </c>
      <c r="O67" s="1" t="inlineStr">
        <is>
          <t>Retrun From IGIB , Invoice Number 1058</t>
        </is>
      </c>
      <c r="P67" s="1" t="inlineStr">
        <is>
          <t>STOCK</t>
        </is>
      </c>
      <c r="Q67" s="1" t="inlineStr">
        <is>
          <t>Stock</t>
        </is>
      </c>
      <c r="R67" s="1" t="inlineStr">
        <is>
          <t>STOCK</t>
        </is>
      </c>
      <c r="S67" s="1">
        <f>SUMIFS(B:B,C:C, L67,D:D, M67,E:E, N67,F:F, O67,G:G, P67,H:H, Q67)</f>
        <v/>
      </c>
    </row>
    <row r="68">
      <c r="A68" s="1" t="inlineStr">
        <is>
          <t>CTM-1191684</t>
        </is>
      </c>
      <c r="B68" s="1" t="n">
        <v>1</v>
      </c>
      <c r="C68" s="1" t="inlineStr">
        <is>
          <t>HELIX</t>
        </is>
      </c>
      <c r="D68" s="1" t="n">
        <v>-20</v>
      </c>
      <c r="E68" s="1" t="inlineStr">
        <is>
          <t>Dharmacon</t>
        </is>
      </c>
      <c r="F68" s="1" t="n">
        <v>0</v>
      </c>
      <c r="G68" s="1" t="inlineStr">
        <is>
          <t>Kerala</t>
        </is>
      </c>
      <c r="H68" s="1" t="inlineStr">
        <is>
          <t>Saturday (25-10-25)</t>
        </is>
      </c>
      <c r="I68" s="1" t="inlineStr">
        <is>
          <t>OutStation</t>
        </is>
      </c>
      <c r="K68" s="1">
        <f>SUMIFS(B:B,C:C, L68,D:D, M68,E:E, N68,F:F, O68,G:G, P68,H:H, Q68)</f>
        <v/>
      </c>
      <c r="L68" s="1" t="inlineStr">
        <is>
          <t>Stock</t>
        </is>
      </c>
      <c r="M68" s="1" t="n">
        <v>4</v>
      </c>
      <c r="N68" s="1" t="inlineStr">
        <is>
          <t>BioXcell</t>
        </is>
      </c>
      <c r="O68" s="1" t="n">
        <v>0</v>
      </c>
      <c r="P68" s="1" t="inlineStr">
        <is>
          <t>STOCK</t>
        </is>
      </c>
      <c r="Q68" s="1" t="inlineStr">
        <is>
          <t>Stock</t>
        </is>
      </c>
      <c r="R68" s="1" t="inlineStr">
        <is>
          <t>STOCK</t>
        </is>
      </c>
      <c r="S68" s="1">
        <f>SUMIFS(B:B,C:C, L68,D:D, M68,E:E, N68,F:F, O68,G:G, P68,H:H, Q68)</f>
        <v/>
      </c>
    </row>
    <row r="69">
      <c r="A69" s="1" t="inlineStr">
        <is>
          <t>CTM-1191685</t>
        </is>
      </c>
      <c r="B69" s="1" t="n">
        <v>1</v>
      </c>
      <c r="C69" s="1" t="inlineStr">
        <is>
          <t>HELIX</t>
        </is>
      </c>
      <c r="D69" s="1" t="n">
        <v>-20</v>
      </c>
      <c r="E69" s="1" t="inlineStr">
        <is>
          <t>Dharmacon</t>
        </is>
      </c>
      <c r="F69" s="1" t="n">
        <v>0</v>
      </c>
      <c r="G69" s="1" t="inlineStr">
        <is>
          <t>Kerala</t>
        </is>
      </c>
      <c r="H69" s="1" t="inlineStr">
        <is>
          <t>Saturday (25-10-25)</t>
        </is>
      </c>
      <c r="I69" s="1" t="inlineStr">
        <is>
          <t>OutStation</t>
        </is>
      </c>
      <c r="K69" s="1">
        <f>SUMIFS(B:B,C:C, L69,D:D, M69,E:E, N69,F:F, O69,G:G, P69,H:H, Q69)</f>
        <v/>
      </c>
      <c r="L69" s="1" t="inlineStr">
        <is>
          <t>Stock</t>
        </is>
      </c>
      <c r="M69" s="1" t="n">
        <v>4</v>
      </c>
      <c r="N69" s="1" t="inlineStr">
        <is>
          <t>MP Bio</t>
        </is>
      </c>
      <c r="O69" s="1" t="n">
        <v>0</v>
      </c>
      <c r="P69" s="1" t="inlineStr">
        <is>
          <t>STOCK</t>
        </is>
      </c>
      <c r="Q69" s="1" t="inlineStr">
        <is>
          <t>Stock</t>
        </is>
      </c>
      <c r="R69" s="1" t="inlineStr">
        <is>
          <t>STOCK</t>
        </is>
      </c>
      <c r="S69" s="1">
        <f>SUMIFS(B:B,C:C, L69,D:D, M69,E:E, N69,F:F, O69,G:G, P69,H:H, Q69)</f>
        <v/>
      </c>
    </row>
    <row r="70">
      <c r="A70" s="1" t="inlineStr">
        <is>
          <t>CTM-1198762</t>
        </is>
      </c>
      <c r="B70" s="1" t="n">
        <v>1</v>
      </c>
      <c r="C70" s="1" t="inlineStr">
        <is>
          <t>HELIX</t>
        </is>
      </c>
      <c r="D70" s="1" t="n">
        <v>-20</v>
      </c>
      <c r="E70" s="1" t="inlineStr">
        <is>
          <t>Dharmacon</t>
        </is>
      </c>
      <c r="F70" s="1" t="n">
        <v>0</v>
      </c>
      <c r="G70" s="1" t="inlineStr">
        <is>
          <t>Kerala</t>
        </is>
      </c>
      <c r="H70" s="1" t="inlineStr">
        <is>
          <t>Saturday (25-10-25)</t>
        </is>
      </c>
      <c r="I70" s="1" t="inlineStr">
        <is>
          <t>OutStation</t>
        </is>
      </c>
      <c r="K70" s="1">
        <f>SUMIFS(B:B,C:C, L70,D:D, M70,E:E, N70,F:F, O70,G:G, P70,H:H, Q70)</f>
        <v/>
      </c>
      <c r="L70" s="1" t="inlineStr">
        <is>
          <t>Stock</t>
        </is>
      </c>
      <c r="M70" s="1" t="n">
        <v>4</v>
      </c>
      <c r="N70" s="1" t="inlineStr">
        <is>
          <t>DHARMACON</t>
        </is>
      </c>
      <c r="O70" s="1" t="n">
        <v>0</v>
      </c>
      <c r="P70" s="1" t="inlineStr">
        <is>
          <t>STOCK</t>
        </is>
      </c>
      <c r="Q70" s="1" t="inlineStr">
        <is>
          <t>Stock</t>
        </is>
      </c>
      <c r="R70" s="1" t="inlineStr">
        <is>
          <t>STOCK</t>
        </is>
      </c>
      <c r="S70" s="1">
        <f>SUMIFS(B:B,C:C, L70,D:D, M70,E:E, N70,F:F, O70,G:G, P70,H:H, Q70)</f>
        <v/>
      </c>
    </row>
    <row r="71">
      <c r="A71" s="1" t="inlineStr">
        <is>
          <t>T6045</t>
        </is>
      </c>
      <c r="B71" s="1" t="n">
        <v>1</v>
      </c>
      <c r="C71" s="1" t="inlineStr">
        <is>
          <t>ICGEB</t>
        </is>
      </c>
      <c r="D71" s="1" t="n">
        <v>-20</v>
      </c>
      <c r="E71" s="1" t="inlineStr">
        <is>
          <t>TARGETMOL</t>
        </is>
      </c>
      <c r="F71" s="1" t="inlineStr">
        <is>
          <t>SAMPLE</t>
        </is>
      </c>
      <c r="G71" s="1" t="inlineStr">
        <is>
          <t>Delhi</t>
        </is>
      </c>
      <c r="H71" s="1" t="inlineStr">
        <is>
          <t>Priyanka Madam</t>
        </is>
      </c>
      <c r="I71" s="1" t="inlineStr">
        <is>
          <t>Local</t>
        </is>
      </c>
      <c r="K71" s="1">
        <f>SUMIFS(B:B,C:C, L71,D:D, M71,E:E, N71,F:F, O71,G:G, P71,H:H, Q71)</f>
        <v/>
      </c>
      <c r="L71" s="1" t="inlineStr">
        <is>
          <t>Stock</t>
        </is>
      </c>
      <c r="M71" s="1" t="n">
        <v>-20</v>
      </c>
      <c r="N71" s="1" t="inlineStr">
        <is>
          <t>DHARMACON</t>
        </is>
      </c>
      <c r="O71" s="1" t="n">
        <v>0</v>
      </c>
      <c r="P71" s="1" t="inlineStr">
        <is>
          <t>STOCK</t>
        </is>
      </c>
      <c r="Q71" s="1" t="inlineStr">
        <is>
          <t>Stock</t>
        </is>
      </c>
      <c r="R71" s="1" t="inlineStr">
        <is>
          <t>STOCK</t>
        </is>
      </c>
      <c r="S71" s="1">
        <f>SUMIFS(B:B,C:C, L71,D:D, M71,E:E, N71,F:F, O71,G:G, P71,H:H, Q71)</f>
        <v/>
      </c>
    </row>
    <row r="72">
      <c r="A72" s="1" t="inlineStr">
        <is>
          <t>T4535</t>
        </is>
      </c>
      <c r="B72" s="1" t="n">
        <v>1</v>
      </c>
      <c r="C72" s="1" t="inlineStr">
        <is>
          <t>ICGEB</t>
        </is>
      </c>
      <c r="D72" s="1" t="n">
        <v>-20</v>
      </c>
      <c r="E72" s="1" t="inlineStr">
        <is>
          <t>TARGETMOL</t>
        </is>
      </c>
      <c r="F72" s="1" t="inlineStr">
        <is>
          <t>SAMPLE</t>
        </is>
      </c>
      <c r="G72" s="1" t="inlineStr">
        <is>
          <t>Delhi</t>
        </is>
      </c>
      <c r="H72" s="1" t="inlineStr">
        <is>
          <t>Priyanka Madam</t>
        </is>
      </c>
      <c r="I72" s="1" t="inlineStr">
        <is>
          <t>Local</t>
        </is>
      </c>
      <c r="K72" s="1">
        <f>SUMIFS(B:B,C:C, L72,D:D, M72,E:E, N72,F:F, O72,G:G, P72,H:H, Q72)</f>
        <v/>
      </c>
      <c r="L72" s="1" t="inlineStr">
        <is>
          <t>Sun pharma</t>
        </is>
      </c>
      <c r="M72" s="1" t="n">
        <v>4</v>
      </c>
      <c r="N72" s="1" t="inlineStr">
        <is>
          <t>Cytoskeleton</t>
        </is>
      </c>
      <c r="O72" s="1" t="n">
        <v>0</v>
      </c>
      <c r="P72" s="1" t="inlineStr">
        <is>
          <t>Gujrat</t>
        </is>
      </c>
      <c r="Q72" s="1" t="inlineStr">
        <is>
          <t>Saturday (25-10-25)</t>
        </is>
      </c>
      <c r="R72" s="1" t="inlineStr">
        <is>
          <t>OutStation</t>
        </is>
      </c>
      <c r="S72" s="1">
        <f>SUMIFS(B:B,C:C, L72,D:D, M72,E:E, N72,F:F, O72,G:G, P72,H:H, Q72)</f>
        <v/>
      </c>
    </row>
    <row r="73">
      <c r="A73" s="1" t="inlineStr">
        <is>
          <t>T1784</t>
        </is>
      </c>
      <c r="B73" s="1" t="n">
        <v>1</v>
      </c>
      <c r="C73" s="1" t="inlineStr">
        <is>
          <t>ICGEB</t>
        </is>
      </c>
      <c r="D73" s="1" t="n">
        <v>-20</v>
      </c>
      <c r="E73" s="1" t="inlineStr">
        <is>
          <t>TARGETMOL</t>
        </is>
      </c>
      <c r="F73" s="1" t="inlineStr">
        <is>
          <t>SAMPLE</t>
        </is>
      </c>
      <c r="G73" s="1" t="inlineStr">
        <is>
          <t>Delhi</t>
        </is>
      </c>
      <c r="H73" s="1" t="inlineStr">
        <is>
          <t>Priyanka Madam</t>
        </is>
      </c>
      <c r="I73" s="1" t="inlineStr">
        <is>
          <t>Local</t>
        </is>
      </c>
      <c r="K73" s="1">
        <f>SUMIFS(B:B,C:C, L73,D:D, M73,E:E, N73,F:F, O73,G:G, P73,H:H, Q73)</f>
        <v/>
      </c>
      <c r="L73" s="1" t="inlineStr">
        <is>
          <t>THSTI</t>
        </is>
      </c>
      <c r="M73" s="1" t="n">
        <v>-20</v>
      </c>
      <c r="N73" s="1" t="inlineStr">
        <is>
          <t>BioLegend</t>
        </is>
      </c>
      <c r="O73" s="1" t="n">
        <v>0</v>
      </c>
      <c r="P73" s="1" t="inlineStr">
        <is>
          <t>Faridabad</t>
        </is>
      </c>
      <c r="Q73" s="1" t="inlineStr">
        <is>
          <t>Priyanka Madam</t>
        </is>
      </c>
      <c r="R73" s="1" t="inlineStr">
        <is>
          <t>Local</t>
        </is>
      </c>
      <c r="S73" s="1">
        <f>SUMIFS(B:B,C:C, L73,D:D, M73,E:E, N73,F:F, O73,G:G, P73,H:H, Q73)</f>
        <v/>
      </c>
    </row>
    <row r="74">
      <c r="A74" s="1" t="inlineStr">
        <is>
          <t>T1537</t>
        </is>
      </c>
      <c r="B74" s="1" t="n">
        <v>1</v>
      </c>
      <c r="C74" s="1" t="inlineStr">
        <is>
          <t>ICGEB</t>
        </is>
      </c>
      <c r="D74" s="1" t="n">
        <v>-20</v>
      </c>
      <c r="E74" s="1" t="inlineStr">
        <is>
          <t>TARGETMOL</t>
        </is>
      </c>
      <c r="F74" s="1" t="inlineStr">
        <is>
          <t>SAMPLE</t>
        </is>
      </c>
      <c r="G74" s="1" t="inlineStr">
        <is>
          <t>Delhi</t>
        </is>
      </c>
      <c r="H74" s="1" t="inlineStr">
        <is>
          <t>Priyanka Madam</t>
        </is>
      </c>
      <c r="I74" s="1" t="inlineStr">
        <is>
          <t>Local</t>
        </is>
      </c>
      <c r="K74" s="1">
        <f>SUMIFS(B:B,C:C, L74,D:D, M74,E:E, N74,F:F, O74,G:G, P74,H:H, Q74)</f>
        <v/>
      </c>
      <c r="L74" s="1" t="inlineStr">
        <is>
          <t>TIFR</t>
        </is>
      </c>
      <c r="M74" s="1" t="n">
        <v>4</v>
      </c>
      <c r="N74" s="1" t="inlineStr">
        <is>
          <t>BioLegend</t>
        </is>
      </c>
      <c r="O74" s="1" t="n">
        <v>0</v>
      </c>
      <c r="P74" s="1" t="inlineStr">
        <is>
          <t>Hyderabad</t>
        </is>
      </c>
      <c r="Q74" s="1" t="inlineStr">
        <is>
          <t>Wednesday (22-10-25)</t>
        </is>
      </c>
      <c r="R74" s="1" t="inlineStr">
        <is>
          <t>OutStation</t>
        </is>
      </c>
      <c r="S74" s="1">
        <f>SUMIFS(B:B,C:C, L74,D:D, M74,E:E, N74,F:F, O74,G:G, P74,H:H, Q74)</f>
        <v/>
      </c>
    </row>
    <row r="75">
      <c r="A75" s="1" t="n">
        <v>100201</v>
      </c>
      <c r="B75" s="1" t="n">
        <v>1</v>
      </c>
      <c r="C75" s="1" t="inlineStr">
        <is>
          <t>IGIB</t>
        </is>
      </c>
      <c r="D75" s="1" t="n">
        <v>4</v>
      </c>
      <c r="E75" s="1" t="inlineStr">
        <is>
          <t>BioLegend</t>
        </is>
      </c>
      <c r="F75" s="1" t="n">
        <v>0</v>
      </c>
      <c r="G75" s="1" t="inlineStr">
        <is>
          <t>Delhi</t>
        </is>
      </c>
      <c r="H75" s="1" t="inlineStr">
        <is>
          <t>sample</t>
        </is>
      </c>
      <c r="I75" s="1" t="inlineStr">
        <is>
          <t>Local</t>
        </is>
      </c>
      <c r="K75" s="45">
        <f>SUMIFS(B:B,C:C, L75,D:D, M75,E:E, N75,F:F, O75,G:G, P75,H:H, Q75)</f>
        <v/>
      </c>
      <c r="L75" s="45" t="inlineStr">
        <is>
          <t>TopClass</t>
        </is>
      </c>
      <c r="M75" s="45" t="n">
        <v>-20</v>
      </c>
      <c r="N75" s="45" t="inlineStr">
        <is>
          <t>MyBiosource</t>
        </is>
      </c>
      <c r="O75" s="45" t="n">
        <v>0</v>
      </c>
      <c r="P75" s="45" t="inlineStr">
        <is>
          <t>Delhi</t>
        </is>
      </c>
      <c r="Q75" s="45" t="inlineStr">
        <is>
          <t>Deepak/Priyanka Madam</t>
        </is>
      </c>
      <c r="R75" s="45" t="inlineStr">
        <is>
          <t>Local</t>
        </is>
      </c>
      <c r="S75" s="45">
        <f>SUMIFS(B:B,C:C, L75,D:D, M75,E:E, N75,F:F, O75,G:G, P75,H:H, Q75)</f>
        <v/>
      </c>
    </row>
    <row r="76">
      <c r="A76" s="1" t="inlineStr">
        <is>
          <t>CTM-1196825</t>
        </is>
      </c>
      <c r="B76" s="1" t="n">
        <v>1</v>
      </c>
      <c r="C76" s="1" t="inlineStr">
        <is>
          <t>IISER MOHALI</t>
        </is>
      </c>
      <c r="D76" s="1" t="n">
        <v>-20</v>
      </c>
      <c r="E76" s="1" t="inlineStr">
        <is>
          <t>Dharmacon</t>
        </is>
      </c>
      <c r="F76" s="1" t="n">
        <v>0</v>
      </c>
      <c r="G76" s="1" t="inlineStr">
        <is>
          <t>MOHALI (PUNJAB)</t>
        </is>
      </c>
      <c r="H76" s="1" t="inlineStr">
        <is>
          <t>Wednesday (22-10-25)</t>
        </is>
      </c>
      <c r="I76" s="1" t="inlineStr">
        <is>
          <t>OutStation</t>
        </is>
      </c>
      <c r="K76" s="1">
        <f>SUMIFS(B:B,C:C, L76,D:D, M76,E:E, N76,F:F, O76,G:G, P76,H:H, Q76)</f>
        <v/>
      </c>
      <c r="L76" s="1" t="inlineStr">
        <is>
          <t>UNKNOWN</t>
        </is>
      </c>
      <c r="M76" s="1" t="n">
        <v>4</v>
      </c>
      <c r="N76" s="1" t="inlineStr">
        <is>
          <t>BioLegend</t>
        </is>
      </c>
      <c r="O76" s="1" t="inlineStr">
        <is>
          <t>Demo Kit Mohan Sir (740811, 741146) 2 pcs Kit</t>
        </is>
      </c>
      <c r="P76" s="1" t="inlineStr">
        <is>
          <t>Unknown</t>
        </is>
      </c>
      <c r="Q76" s="1" t="inlineStr">
        <is>
          <t>Mohan Sir, (Demo)</t>
        </is>
      </c>
      <c r="R76" s="1" t="inlineStr">
        <is>
          <t>Unknown</t>
        </is>
      </c>
      <c r="S76" s="1">
        <f>SUMIFS(B:B,C:C, L76,D:D, M76,E:E, N76,F:F, O76,G:G, P76,H:H, Q76)</f>
        <v/>
      </c>
    </row>
    <row r="77">
      <c r="A77" s="1" t="inlineStr">
        <is>
          <t>L-019598-00-0005</t>
        </is>
      </c>
      <c r="B77" s="1" t="n">
        <v>1</v>
      </c>
      <c r="C77" s="1" t="inlineStr">
        <is>
          <t>ILS</t>
        </is>
      </c>
      <c r="D77" s="1" t="n">
        <v>-20</v>
      </c>
      <c r="E77" s="1" t="inlineStr">
        <is>
          <t>DHARMACON</t>
        </is>
      </c>
      <c r="F77" s="1" t="n">
        <v>0</v>
      </c>
      <c r="G77" s="1" t="inlineStr">
        <is>
          <t>Bhuvneshwar</t>
        </is>
      </c>
      <c r="H77" s="1" t="inlineStr">
        <is>
          <t>PO Awaited</t>
        </is>
      </c>
      <c r="I77" s="1" t="inlineStr">
        <is>
          <t>OutStation</t>
        </is>
      </c>
      <c r="K77" s="1">
        <f>SUMIFS(B:B,C:C, L77,D:D, M77,E:E, N77,F:F, O77,G:G, P77,H:H, Q77)</f>
        <v/>
      </c>
      <c r="L77" s="1" t="inlineStr">
        <is>
          <t>Unknown</t>
        </is>
      </c>
      <c r="M77" s="1" t="inlineStr">
        <is>
          <t>RT</t>
        </is>
      </c>
      <c r="N77" s="1" t="inlineStr">
        <is>
          <t>BioLegend</t>
        </is>
      </c>
      <c r="O77" s="1" t="inlineStr">
        <is>
          <t>Mohn Sir (Sample) Aurigine Onco</t>
        </is>
      </c>
      <c r="P77" s="1" t="inlineStr">
        <is>
          <t>Unknown</t>
        </is>
      </c>
      <c r="Q77" s="1" t="inlineStr">
        <is>
          <t>Mohan sir,(Sample) Aurigine Onco</t>
        </is>
      </c>
      <c r="R77" s="1" t="inlineStr">
        <is>
          <t>Unknown</t>
        </is>
      </c>
      <c r="S77" s="1">
        <f>SUMIFS(B:B,C:C, L77,D:D, M77,E:E, N77,F:F, O77,G:G, P77,H:H, Q77)</f>
        <v/>
      </c>
    </row>
    <row r="78">
      <c r="A78" s="1" t="inlineStr">
        <is>
          <t>L-013680-01-0005</t>
        </is>
      </c>
      <c r="B78" s="1" t="n">
        <v>1</v>
      </c>
      <c r="C78" s="1" t="inlineStr">
        <is>
          <t>ILS</t>
        </is>
      </c>
      <c r="D78" s="1" t="n">
        <v>-20</v>
      </c>
      <c r="E78" s="1" t="inlineStr">
        <is>
          <t>DHARMACON</t>
        </is>
      </c>
      <c r="F78" s="1" t="n">
        <v>0</v>
      </c>
      <c r="G78" s="1" t="inlineStr">
        <is>
          <t>Bhuvneshwar</t>
        </is>
      </c>
      <c r="H78" s="1" t="inlineStr">
        <is>
          <t>PO Awaited</t>
        </is>
      </c>
      <c r="I78" s="1" t="inlineStr">
        <is>
          <t>OutStation</t>
        </is>
      </c>
      <c r="K78" s="1">
        <f>SUMIFS(B:B,C:C, L78,D:D, M78,E:E, N78,F:F, O78,G:G, P78,H:H, Q78)</f>
        <v/>
      </c>
      <c r="L78" s="1" t="inlineStr">
        <is>
          <t>Unknown</t>
        </is>
      </c>
      <c r="M78" s="1" t="n">
        <v>4</v>
      </c>
      <c r="N78" s="1" t="inlineStr">
        <is>
          <t>BioLegend</t>
        </is>
      </c>
      <c r="O78" s="1" t="inlineStr">
        <is>
          <t>Mohn Sir (Sample) Aurigine Onco</t>
        </is>
      </c>
      <c r="P78" s="1" t="inlineStr">
        <is>
          <t>Unknown</t>
        </is>
      </c>
      <c r="Q78" s="1" t="inlineStr">
        <is>
          <t>Mohan sir,(Sample) Aurigine Onco</t>
        </is>
      </c>
      <c r="R78" s="1" t="inlineStr">
        <is>
          <t>Unknown</t>
        </is>
      </c>
      <c r="S78" s="1">
        <f>SUMIFS(B:B,C:C, L78,D:D, M78,E:E, N78,F:F, O78,G:G, P78,H:H, Q78)</f>
        <v/>
      </c>
    </row>
    <row r="79">
      <c r="A79" s="1" t="inlineStr">
        <is>
          <t>L-012078-00-0005</t>
        </is>
      </c>
      <c r="B79" s="1" t="n">
        <v>1</v>
      </c>
      <c r="C79" s="1" t="inlineStr">
        <is>
          <t>ILS</t>
        </is>
      </c>
      <c r="D79" s="1" t="n">
        <v>-20</v>
      </c>
      <c r="E79" s="1" t="inlineStr">
        <is>
          <t>DHARMACON</t>
        </is>
      </c>
      <c r="F79" s="1" t="n">
        <v>0</v>
      </c>
      <c r="G79" s="1" t="inlineStr">
        <is>
          <t>Bhuvneshwar</t>
        </is>
      </c>
      <c r="H79" s="1" t="inlineStr">
        <is>
          <t>PO Awaited</t>
        </is>
      </c>
      <c r="I79" s="1" t="inlineStr">
        <is>
          <t>OutStation</t>
        </is>
      </c>
      <c r="L79" t="inlineStr">
        <is>
          <t>Vector</t>
        </is>
      </c>
      <c r="M79" t="n">
        <v>4</v>
      </c>
      <c r="N79" t="inlineStr">
        <is>
          <t>BioLegend</t>
        </is>
      </c>
      <c r="O79" t="n">
        <v>0</v>
      </c>
      <c r="P79" t="inlineStr">
        <is>
          <t>Punjab</t>
        </is>
      </c>
      <c r="Q79" t="inlineStr">
        <is>
          <t>Monday (27-10-25)</t>
        </is>
      </c>
      <c r="R79" t="inlineStr">
        <is>
          <t>OutStation</t>
        </is>
      </c>
    </row>
    <row r="80">
      <c r="A80" s="1" t="inlineStr">
        <is>
          <t>L-003030-00-0005</t>
        </is>
      </c>
      <c r="B80" s="1" t="n">
        <v>1</v>
      </c>
      <c r="C80" s="1" t="inlineStr">
        <is>
          <t>ILS</t>
        </is>
      </c>
      <c r="D80" s="1" t="n">
        <v>-20</v>
      </c>
      <c r="E80" s="1" t="inlineStr">
        <is>
          <t>DHARMACON</t>
        </is>
      </c>
      <c r="F80" s="1" t="n">
        <v>0</v>
      </c>
      <c r="G80" s="1" t="inlineStr">
        <is>
          <t>Bhuvneshwar</t>
        </is>
      </c>
      <c r="H80" s="1" t="inlineStr">
        <is>
          <t>PO Awaited</t>
        </is>
      </c>
      <c r="I80" s="1" t="inlineStr">
        <is>
          <t>OutStation</t>
        </is>
      </c>
      <c r="K80" s="1">
        <f>SUMIFS(B:B,C:C, L80,D:D, M80,E:E, N80,F:F, O80,G:G, P80,H:H, Q80)</f>
        <v/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>
        <f>SUMIFS(B:B,C:C, L80,D:D, M80,E:E, N80,F:F, O80,G:G, P80,H:H, Q80)</f>
        <v/>
      </c>
    </row>
    <row r="81">
      <c r="A81" s="1" t="inlineStr">
        <is>
          <t>L-004920-01-0005</t>
        </is>
      </c>
      <c r="B81" s="1" t="n">
        <v>1</v>
      </c>
      <c r="C81" s="1" t="inlineStr">
        <is>
          <t>ILS</t>
        </is>
      </c>
      <c r="D81" s="1" t="n">
        <v>-20</v>
      </c>
      <c r="E81" s="1" t="inlineStr">
        <is>
          <t>DHARMACON</t>
        </is>
      </c>
      <c r="F81" s="1" t="n">
        <v>0</v>
      </c>
      <c r="G81" s="1" t="inlineStr">
        <is>
          <t>Bhuvneshwar</t>
        </is>
      </c>
      <c r="H81" s="1" t="inlineStr">
        <is>
          <t>PO Awaited</t>
        </is>
      </c>
      <c r="I81" s="1" t="inlineStr">
        <is>
          <t>OutStation</t>
        </is>
      </c>
      <c r="K81" s="1">
        <f>SUMIFS(B:B,C:C, L81,D:D, M81,E:E, N81,F:F, O81,G:G, P81,H:H, Q81)</f>
        <v/>
      </c>
      <c r="L81" s="1" t="n"/>
      <c r="M81" s="1" t="n"/>
      <c r="N81" s="1" t="n"/>
      <c r="O81" s="1" t="n"/>
      <c r="P81" s="1" t="n"/>
      <c r="Q81" s="1" t="n"/>
      <c r="R81" s="1" t="n"/>
      <c r="S81" s="1">
        <f>SUMIFS(B:B,C:C, L81,D:D, M81,E:E, N81,F:F, O81,G:G, P81,H:H, Q81)</f>
        <v/>
      </c>
    </row>
    <row r="82">
      <c r="A82" s="1" t="inlineStr">
        <is>
          <t>L-003805-00-0005</t>
        </is>
      </c>
      <c r="B82" s="1" t="n">
        <v>1</v>
      </c>
      <c r="C82" s="1" t="inlineStr">
        <is>
          <t>ILS</t>
        </is>
      </c>
      <c r="D82" s="1" t="n">
        <v>-20</v>
      </c>
      <c r="E82" s="1" t="inlineStr">
        <is>
          <t>DHARMACON</t>
        </is>
      </c>
      <c r="F82" s="1" t="n">
        <v>0</v>
      </c>
      <c r="G82" s="1" t="inlineStr">
        <is>
          <t>Bhuvneshwar</t>
        </is>
      </c>
      <c r="H82" s="1" t="inlineStr">
        <is>
          <t>PO Awaited</t>
        </is>
      </c>
      <c r="I82" s="1" t="inlineStr">
        <is>
          <t>OutStation</t>
        </is>
      </c>
      <c r="K82" s="1">
        <f>SUMIFS(B:B,C:C, L82,D:D, M82,E:E, N82,F:F, O82,G:G, P82,H:H, Q82)</f>
        <v/>
      </c>
      <c r="L82" s="1" t="n"/>
      <c r="M82" s="1" t="n"/>
      <c r="N82" s="1" t="n"/>
      <c r="O82" s="1" t="n"/>
      <c r="P82" s="1" t="n"/>
      <c r="Q82" s="1" t="n"/>
      <c r="R82" s="1" t="n"/>
      <c r="S82" s="1">
        <f>SUMIFS(B:B,C:C, L82,D:D, M82,E:E, N82,F:F, O82,G:G, P82,H:H, Q82)</f>
        <v/>
      </c>
    </row>
    <row r="83">
      <c r="A83" s="1" t="inlineStr">
        <is>
          <t>D-001810-10-05</t>
        </is>
      </c>
      <c r="B83" s="1" t="n">
        <v>1</v>
      </c>
      <c r="C83" s="1" t="inlineStr">
        <is>
          <t>ILS</t>
        </is>
      </c>
      <c r="D83" s="1" t="n">
        <v>-20</v>
      </c>
      <c r="E83" s="1" t="inlineStr">
        <is>
          <t>DHARMACON</t>
        </is>
      </c>
      <c r="F83" s="1" t="n">
        <v>0</v>
      </c>
      <c r="G83" s="1" t="inlineStr">
        <is>
          <t>Bhuvneshwar</t>
        </is>
      </c>
      <c r="H83" s="1" t="inlineStr">
        <is>
          <t>PO Awaited</t>
        </is>
      </c>
      <c r="I83" s="1" t="inlineStr">
        <is>
          <t>OutStation</t>
        </is>
      </c>
      <c r="K83" s="1">
        <f>SUMIFS(B:B,C:C, L83,D:D, M83,E:E, N83,F:F, O83,G:G, P83,H:H, Q83)</f>
        <v/>
      </c>
      <c r="L83" s="1" t="n"/>
      <c r="M83" s="1" t="n"/>
      <c r="N83" s="1" t="n"/>
      <c r="O83" s="1" t="n"/>
      <c r="P83" s="1" t="n"/>
      <c r="Q83" s="1" t="n"/>
      <c r="R83" s="1" t="n"/>
      <c r="S83" s="1">
        <f>SUMIFS(B:B,C:C, L83,D:D, M83,E:E, N83,F:F, O83,G:G, P83,H:H, Q83)</f>
        <v/>
      </c>
    </row>
    <row r="84">
      <c r="A84" s="1" t="n">
        <v>350214</v>
      </c>
      <c r="B84" s="1" t="n">
        <v>1</v>
      </c>
      <c r="C84" s="1" t="inlineStr">
        <is>
          <t>IMMUNO ACT</t>
        </is>
      </c>
      <c r="D84" s="1" t="n">
        <v>4</v>
      </c>
      <c r="E84" s="1" t="inlineStr">
        <is>
          <t>BioLegend</t>
        </is>
      </c>
      <c r="F84" s="1" t="n">
        <v>0</v>
      </c>
      <c r="G84" s="1" t="inlineStr">
        <is>
          <t>Mumbai</t>
        </is>
      </c>
      <c r="H84" s="1" t="inlineStr">
        <is>
          <t>Saturday (25-10-25)</t>
        </is>
      </c>
      <c r="I84" s="1" t="inlineStr">
        <is>
          <t>OutStation</t>
        </is>
      </c>
      <c r="K84" s="1">
        <f>SUMIFS(B:B,C:C, L84,D:D, M84,E:E, N84,F:F, O84,G:G, P84,H:H, Q84)</f>
        <v/>
      </c>
      <c r="L84" s="1" t="n"/>
      <c r="M84" s="1" t="n"/>
      <c r="N84" s="1" t="n"/>
      <c r="O84" s="1" t="n"/>
      <c r="P84" s="1" t="n"/>
      <c r="Q84" s="1" t="n"/>
      <c r="R84" s="1" t="n"/>
      <c r="S84" s="1">
        <f>SUMIFS(B:B,C:C, L84,D:D, M84,E:E, N84,F:F, O84,G:G, P84,H:H, Q84)</f>
        <v/>
      </c>
    </row>
    <row r="85">
      <c r="A85" s="1" t="n">
        <v>102116</v>
      </c>
      <c r="B85" s="1" t="n">
        <v>1</v>
      </c>
      <c r="C85" s="1" t="inlineStr">
        <is>
          <t>IMTECH</t>
        </is>
      </c>
      <c r="D85" s="1" t="n">
        <v>4</v>
      </c>
      <c r="E85" s="1" t="inlineStr">
        <is>
          <t>BioLegend</t>
        </is>
      </c>
      <c r="F85" s="1" t="n">
        <v>0</v>
      </c>
      <c r="G85" s="1" t="inlineStr">
        <is>
          <t>Chandigarh</t>
        </is>
      </c>
      <c r="H85" s="1" t="inlineStr">
        <is>
          <t>Monday (27-10-25)</t>
        </is>
      </c>
      <c r="I85" s="1" t="inlineStr">
        <is>
          <t>OutStation</t>
        </is>
      </c>
      <c r="K85" s="1">
        <f>SUMIFS(B:B,C:C, L85,D:D, M85,E:E, N85,F:F, O85,G:G, P85,H:H, Q85)</f>
        <v/>
      </c>
      <c r="L85" s="1" t="n"/>
      <c r="M85" s="1" t="n"/>
      <c r="N85" s="1" t="n"/>
      <c r="O85" s="1" t="n"/>
      <c r="P85" s="1" t="n"/>
      <c r="Q85" s="1" t="n"/>
      <c r="R85" s="1" t="n"/>
      <c r="S85" s="1">
        <f>SUMIFS(B:B,C:C, L85,D:D, M85,E:E, N85,F:F, O85,G:G, P85,H:H, Q85)</f>
        <v/>
      </c>
    </row>
    <row r="86">
      <c r="A86" s="1" t="n">
        <v>400129</v>
      </c>
      <c r="B86" s="1" t="n">
        <v>1</v>
      </c>
      <c r="C86" s="1" t="inlineStr">
        <is>
          <t>LABEX</t>
        </is>
      </c>
      <c r="D86" s="1" t="n">
        <v>4</v>
      </c>
      <c r="E86" s="1" t="inlineStr">
        <is>
          <t>BioLegend</t>
        </is>
      </c>
      <c r="F86" s="1" t="n">
        <v>0</v>
      </c>
      <c r="G86" s="1" t="inlineStr">
        <is>
          <t>Delhi</t>
        </is>
      </c>
      <c r="H86" s="1" t="inlineStr">
        <is>
          <t>Porter (not received yet)</t>
        </is>
      </c>
      <c r="I86" s="1" t="inlineStr">
        <is>
          <t>Local</t>
        </is>
      </c>
      <c r="K86" s="1">
        <f>SUMIFS(B:B,C:C, L86,D:D, M86,E:E, N86,F:F, O86,G:G, P86,H:H, Q86)</f>
        <v/>
      </c>
      <c r="L86" s="1" t="n"/>
      <c r="M86" s="1" t="n"/>
      <c r="N86" s="1" t="n"/>
      <c r="O86" s="1" t="n"/>
      <c r="P86" s="1" t="n"/>
      <c r="Q86" s="1" t="n"/>
      <c r="R86" s="1" t="n"/>
      <c r="S86" s="1">
        <f>SUMIFS(B:B,C:C, L86,D:D, M86,E:E, N86,F:F, O86,G:G, P86,H:H, Q86)</f>
        <v/>
      </c>
    </row>
    <row r="87">
      <c r="A87" s="1" t="n">
        <v>633603</v>
      </c>
      <c r="B87" s="1" t="n">
        <v>1</v>
      </c>
      <c r="C87" s="1" t="inlineStr">
        <is>
          <t>LABEX</t>
        </is>
      </c>
      <c r="D87" s="1" t="n">
        <v>4</v>
      </c>
      <c r="E87" s="1" t="inlineStr">
        <is>
          <t>BioLegend</t>
        </is>
      </c>
      <c r="F87" s="1" t="n">
        <v>0</v>
      </c>
      <c r="G87" s="1" t="inlineStr">
        <is>
          <t>Delhi</t>
        </is>
      </c>
      <c r="H87" s="1" t="inlineStr">
        <is>
          <t>Porter (not received yet)</t>
        </is>
      </c>
      <c r="I87" s="1" t="inlineStr">
        <is>
          <t>Local</t>
        </is>
      </c>
      <c r="K87" s="1">
        <f>SUMIFS(B:B,C:C, L87,D:D, M87,E:E, N87,F:F, O87,G:G, P87,H:H, Q87)</f>
        <v/>
      </c>
      <c r="L87" s="1" t="n"/>
      <c r="M87" s="1" t="n"/>
      <c r="N87" s="1" t="n"/>
      <c r="O87" s="1" t="n"/>
      <c r="P87" s="1" t="n"/>
      <c r="Q87" s="1" t="n"/>
      <c r="R87" s="1" t="n"/>
      <c r="S87" s="1">
        <f>SUMIFS(B:B,C:C, L87,D:D, M87,E:E, N87,F:F, O87,G:G, P87,H:H, Q87)</f>
        <v/>
      </c>
    </row>
    <row r="88">
      <c r="A88" s="1" t="n">
        <v>640914</v>
      </c>
      <c r="B88" s="1" t="n">
        <v>1</v>
      </c>
      <c r="C88" s="1" t="inlineStr">
        <is>
          <t>LABEX</t>
        </is>
      </c>
      <c r="D88" s="1" t="n">
        <v>4</v>
      </c>
      <c r="E88" s="1" t="inlineStr">
        <is>
          <t>BioLegend</t>
        </is>
      </c>
      <c r="F88" s="1" t="n">
        <v>0</v>
      </c>
      <c r="G88" s="1" t="inlineStr">
        <is>
          <t>Delhi</t>
        </is>
      </c>
      <c r="H88" s="1" t="inlineStr">
        <is>
          <t>Porter (not received yet)</t>
        </is>
      </c>
      <c r="I88" s="1" t="inlineStr">
        <is>
          <t>Local</t>
        </is>
      </c>
      <c r="K88" s="1">
        <f>SUMIFS(B:B,C:C, L88,D:D, M88,E:E, N88,F:F, O88,G:G, P88,H:H, Q88)</f>
        <v/>
      </c>
      <c r="L88" s="1" t="n"/>
      <c r="M88" s="1" t="n"/>
      <c r="N88" s="1" t="n"/>
      <c r="O88" s="1" t="n"/>
      <c r="P88" s="1" t="n"/>
      <c r="Q88" s="1" t="n"/>
      <c r="R88" s="1" t="n"/>
      <c r="S88" s="1">
        <f>SUMIFS(B:B,C:C, L88,D:D, M88,E:E, N88,F:F, O88,G:G, P88,H:H, Q88)</f>
        <v/>
      </c>
    </row>
    <row r="89">
      <c r="A89" s="1" t="n">
        <v>100512</v>
      </c>
      <c r="B89" s="1" t="n">
        <v>1</v>
      </c>
      <c r="C89" s="1" t="inlineStr">
        <is>
          <t>MICRO VAPI</t>
        </is>
      </c>
      <c r="D89" s="1" t="n">
        <v>4</v>
      </c>
      <c r="E89" s="1" t="inlineStr">
        <is>
          <t>BioLegend</t>
        </is>
      </c>
      <c r="F89" s="1" t="n">
        <v>0</v>
      </c>
      <c r="G89" s="1" t="inlineStr">
        <is>
          <t>Gujrat</t>
        </is>
      </c>
      <c r="H89" s="1" t="inlineStr">
        <is>
          <t>Wednesday (22-10-25)</t>
        </is>
      </c>
      <c r="I89" s="1" t="inlineStr">
        <is>
          <t>OutStation</t>
        </is>
      </c>
      <c r="K89" s="1">
        <f>SUMIFS(B:B,C:C, L89,D:D, M89,E:E, N89,F:F, O89,G:G, P89,H:H, Q89)</f>
        <v/>
      </c>
      <c r="L89" s="1" t="n"/>
      <c r="M89" s="1" t="n"/>
      <c r="N89" s="1" t="n"/>
      <c r="O89" s="1" t="n"/>
      <c r="P89" s="1" t="n"/>
      <c r="Q89" s="1" t="n"/>
      <c r="R89" s="1" t="n"/>
      <c r="S89" s="1">
        <f>SUMIFS(B:B,C:C, L89,D:D, M89,E:E, N89,F:F, O89,G:G, P89,H:H, Q89)</f>
        <v/>
      </c>
    </row>
    <row r="90">
      <c r="A90" s="1" t="n">
        <v>100712</v>
      </c>
      <c r="B90" s="1" t="n">
        <v>2</v>
      </c>
      <c r="C90" s="1" t="inlineStr">
        <is>
          <t>MICRO VAPI</t>
        </is>
      </c>
      <c r="D90" s="1" t="n">
        <v>4</v>
      </c>
      <c r="E90" s="1" t="inlineStr">
        <is>
          <t>BioLegend</t>
        </is>
      </c>
      <c r="F90" s="1" t="n">
        <v>0</v>
      </c>
      <c r="G90" s="1" t="inlineStr">
        <is>
          <t>Gujrat</t>
        </is>
      </c>
      <c r="H90" s="1" t="inlineStr">
        <is>
          <t>Wednesday (22-10-25)</t>
        </is>
      </c>
      <c r="I90" s="1" t="inlineStr">
        <is>
          <t>OutStation</t>
        </is>
      </c>
      <c r="K90" s="1">
        <f>SUMIFS(B:B,C:C, L90,D:D, M90,E:E, N90,F:F, O90,G:G, P90,H:H, Q90)</f>
        <v/>
      </c>
      <c r="L90" s="1" t="n"/>
      <c r="M90" s="1" t="n"/>
      <c r="N90" s="1" t="n"/>
      <c r="O90" s="1" t="n"/>
      <c r="P90" s="1" t="n"/>
      <c r="Q90" s="1" t="n"/>
      <c r="R90" s="1" t="n"/>
      <c r="S90" s="1">
        <f>SUMIFS(B:B,C:C, L90,D:D, M90,E:E, N90,F:F, O90,G:G, P90,H:H, Q90)</f>
        <v/>
      </c>
    </row>
    <row r="91">
      <c r="A91" s="1" t="n">
        <v>103008</v>
      </c>
      <c r="B91" s="1" t="n">
        <v>1</v>
      </c>
      <c r="C91" s="1" t="inlineStr">
        <is>
          <t>MICRO VAPI</t>
        </is>
      </c>
      <c r="D91" s="1" t="n">
        <v>4</v>
      </c>
      <c r="E91" s="1" t="inlineStr">
        <is>
          <t>BioLegend</t>
        </is>
      </c>
      <c r="F91" s="1" t="n">
        <v>0</v>
      </c>
      <c r="G91" s="1" t="inlineStr">
        <is>
          <t>Gujrat</t>
        </is>
      </c>
      <c r="H91" s="1" t="inlineStr">
        <is>
          <t>Wednesday (22-10-25)</t>
        </is>
      </c>
      <c r="I91" s="1" t="inlineStr">
        <is>
          <t>OutStation</t>
        </is>
      </c>
      <c r="K91" s="1">
        <f>SUMIFS(B:B,C:C, L91,D:D, M91,E:E, N91,F:F, O91,G:G, P91,H:H, Q91)</f>
        <v/>
      </c>
      <c r="L91" s="1" t="n"/>
      <c r="M91" s="1" t="n"/>
      <c r="N91" s="1" t="n"/>
      <c r="O91" s="1" t="n"/>
      <c r="P91" s="1" t="n"/>
      <c r="Q91" s="1" t="n"/>
      <c r="R91" s="1" t="n"/>
      <c r="S91" s="1">
        <f>SUMIFS(B:B,C:C, L91,D:D, M91,E:E, N91,F:F, O91,G:G, P91,H:H, Q91)</f>
        <v/>
      </c>
    </row>
    <row r="92">
      <c r="A92" s="1" t="n">
        <v>103107</v>
      </c>
      <c r="B92" s="1" t="n">
        <v>4</v>
      </c>
      <c r="C92" s="1" t="inlineStr">
        <is>
          <t>MICRO VAPI</t>
        </is>
      </c>
      <c r="D92" s="1" t="n">
        <v>4</v>
      </c>
      <c r="E92" s="1" t="inlineStr">
        <is>
          <t>BioLegend</t>
        </is>
      </c>
      <c r="F92" s="1" t="n">
        <v>0</v>
      </c>
      <c r="G92" s="1" t="inlineStr">
        <is>
          <t>Gujrat</t>
        </is>
      </c>
      <c r="H92" s="1" t="inlineStr">
        <is>
          <t>Wednesday (22-10-25)</t>
        </is>
      </c>
      <c r="I92" s="1" t="inlineStr">
        <is>
          <t>OutStation</t>
        </is>
      </c>
      <c r="K92" s="1">
        <f>SUMIFS(B:B,C:C, L92,D:D, M92,E:E, N92,F:F, O92,G:G, P92,H:H, Q92)</f>
        <v/>
      </c>
      <c r="L92" s="1" t="n"/>
      <c r="M92" s="1" t="n"/>
      <c r="N92" s="1" t="n"/>
      <c r="O92" s="1" t="n"/>
      <c r="P92" s="1" t="n"/>
      <c r="Q92" s="1" t="n"/>
      <c r="R92" s="1" t="n"/>
      <c r="S92" s="1">
        <f>SUMIFS(B:B,C:C, L92,D:D, M92,E:E, N92,F:F, O92,G:G, P92,H:H, Q92)</f>
        <v/>
      </c>
    </row>
    <row r="93">
      <c r="A93" s="1" t="n">
        <v>104426</v>
      </c>
      <c r="B93" s="1" t="n">
        <v>2</v>
      </c>
      <c r="C93" s="1" t="inlineStr">
        <is>
          <t>MICRO VAPI</t>
        </is>
      </c>
      <c r="D93" s="1" t="n">
        <v>4</v>
      </c>
      <c r="E93" s="1" t="inlineStr">
        <is>
          <t>BioLegend</t>
        </is>
      </c>
      <c r="F93" s="1" t="n">
        <v>0</v>
      </c>
      <c r="G93" s="1" t="inlineStr">
        <is>
          <t>Gujrat</t>
        </is>
      </c>
      <c r="H93" s="1" t="inlineStr">
        <is>
          <t>Wednesday (22-10-25)</t>
        </is>
      </c>
      <c r="I93" s="1" t="inlineStr">
        <is>
          <t>OutStation</t>
        </is>
      </c>
      <c r="K93" s="1">
        <f>SUMIFS(B:B,C:C, L93,D:D, M93,E:E, N93,F:F, O93,G:G, P93,H:H, Q93)</f>
        <v/>
      </c>
      <c r="L93" s="1" t="n"/>
      <c r="M93" s="1" t="n"/>
      <c r="N93" s="1" t="n"/>
      <c r="O93" s="1" t="n"/>
      <c r="P93" s="1" t="n"/>
      <c r="Q93" s="1" t="n"/>
      <c r="R93" s="1" t="n"/>
      <c r="S93" s="1">
        <f>SUMIFS(B:B,C:C, L93,D:D, M93,E:E, N93,F:F, O93,G:G, P93,H:H, Q93)</f>
        <v/>
      </c>
    </row>
    <row r="94">
      <c r="A94" s="1" t="n">
        <v>104512</v>
      </c>
      <c r="B94" s="1" t="n">
        <v>2</v>
      </c>
      <c r="C94" s="1" t="inlineStr">
        <is>
          <t>MICRO VAPI</t>
        </is>
      </c>
      <c r="D94" s="1" t="n">
        <v>4</v>
      </c>
      <c r="E94" s="1" t="inlineStr">
        <is>
          <t>BioLegend</t>
        </is>
      </c>
      <c r="F94" s="1" t="n">
        <v>0</v>
      </c>
      <c r="G94" s="1" t="inlineStr">
        <is>
          <t>Gujrat</t>
        </is>
      </c>
      <c r="H94" s="1" t="inlineStr">
        <is>
          <t>Wednesday (22-10-25)</t>
        </is>
      </c>
      <c r="I94" s="1" t="inlineStr">
        <is>
          <t>OutStation</t>
        </is>
      </c>
      <c r="K94" s="1">
        <f>SUMIFS(B:B,C:C, L94,D:D, M94,E:E, N94,F:F, O94,G:G, P94,H:H, Q94)</f>
        <v/>
      </c>
      <c r="L94" s="1" t="n"/>
      <c r="M94" s="1" t="n"/>
      <c r="N94" s="1" t="n"/>
      <c r="O94" s="1" t="n"/>
      <c r="P94" s="1" t="n"/>
      <c r="Q94" s="1" t="n"/>
      <c r="R94" s="1" t="n"/>
      <c r="S94" s="1">
        <f>SUMIFS(B:B,C:C, L94,D:D, M94,E:E, N94,F:F, O94,G:G, P94,H:H, Q94)</f>
        <v/>
      </c>
    </row>
    <row r="95">
      <c r="A95" s="1" t="n">
        <v>105814</v>
      </c>
      <c r="B95" s="1" t="n">
        <v>2</v>
      </c>
      <c r="C95" s="1" t="inlineStr">
        <is>
          <t>MICRO VAPI</t>
        </is>
      </c>
      <c r="D95" s="1" t="n">
        <v>4</v>
      </c>
      <c r="E95" s="1" t="inlineStr">
        <is>
          <t>BioLegend</t>
        </is>
      </c>
      <c r="F95" s="1" t="n">
        <v>0</v>
      </c>
      <c r="G95" s="1" t="inlineStr">
        <is>
          <t>Gujrat</t>
        </is>
      </c>
      <c r="H95" s="1" t="inlineStr">
        <is>
          <t>Wednesday (22-10-25)</t>
        </is>
      </c>
      <c r="I95" s="1" t="inlineStr">
        <is>
          <t>OutStation</t>
        </is>
      </c>
      <c r="K95" s="1">
        <f>SUMIFS(B:B,C:C, L95,D:D, M95,E:E, N95,F:F, O95,G:G, P95,H:H, Q95)</f>
        <v/>
      </c>
      <c r="L95" s="1" t="n"/>
      <c r="M95" s="1" t="n"/>
      <c r="N95" s="1" t="n"/>
      <c r="O95" s="1" t="n"/>
      <c r="P95" s="1" t="n"/>
      <c r="Q95" s="1" t="n"/>
      <c r="R95" s="1" t="n"/>
      <c r="S95" s="1">
        <f>SUMIFS(B:B,C:C, L95,D:D, M95,E:E, N95,F:F, O95,G:G, P95,H:H, Q95)</f>
        <v/>
      </c>
    </row>
    <row r="96">
      <c r="A96" s="1" t="n">
        <v>123173</v>
      </c>
      <c r="B96" s="1" t="n">
        <v>1</v>
      </c>
      <c r="C96" s="1" t="inlineStr">
        <is>
          <t>MICRO VAPI</t>
        </is>
      </c>
      <c r="D96" s="1" t="n">
        <v>4</v>
      </c>
      <c r="E96" s="1" t="inlineStr">
        <is>
          <t>BioLegend</t>
        </is>
      </c>
      <c r="F96" s="1" t="n">
        <v>0</v>
      </c>
      <c r="G96" s="1" t="inlineStr">
        <is>
          <t>Gujrat</t>
        </is>
      </c>
      <c r="H96" s="1" t="inlineStr">
        <is>
          <t>Wednesday (22-10-25)</t>
        </is>
      </c>
      <c r="I96" s="1" t="inlineStr">
        <is>
          <t>OutStation</t>
        </is>
      </c>
      <c r="K96" s="1">
        <f>SUMIFS(B:B,C:C, L96,D:D, M96,E:E, N96,F:F, O96,G:G, P96,H:H, Q96)</f>
        <v/>
      </c>
      <c r="L96" s="1" t="n"/>
      <c r="M96" s="1" t="n"/>
      <c r="N96" s="1" t="n"/>
      <c r="O96" s="1" t="n"/>
      <c r="P96" s="1" t="n"/>
      <c r="Q96" s="1" t="n"/>
      <c r="R96" s="1" t="n"/>
      <c r="S96" s="1">
        <f>SUMIFS(B:B,C:C, L96,D:D, M96,E:E, N96,F:F, O96,G:G, P96,H:H, Q96)</f>
        <v/>
      </c>
    </row>
    <row r="97">
      <c r="A97" s="1" t="n">
        <v>135010</v>
      </c>
      <c r="B97" s="1" t="n">
        <v>1</v>
      </c>
      <c r="C97" s="1" t="inlineStr">
        <is>
          <t>MICRO VAPI</t>
        </is>
      </c>
      <c r="D97" s="1" t="n">
        <v>4</v>
      </c>
      <c r="E97" s="1" t="inlineStr">
        <is>
          <t>BioLegend</t>
        </is>
      </c>
      <c r="F97" s="1" t="n">
        <v>0</v>
      </c>
      <c r="G97" s="1" t="inlineStr">
        <is>
          <t>Gujrat</t>
        </is>
      </c>
      <c r="H97" s="1" t="inlineStr">
        <is>
          <t>Wednesday (22-10-25)</t>
        </is>
      </c>
      <c r="I97" s="1" t="inlineStr">
        <is>
          <t>OutStation</t>
        </is>
      </c>
      <c r="K97" s="1">
        <f>SUMIFS(B:B,C:C, L97,D:D, M97,E:E, N97,F:F, O97,G:G, P97,H:H, Q97)</f>
        <v/>
      </c>
      <c r="L97" s="1" t="n"/>
      <c r="M97" s="1" t="n"/>
      <c r="N97" s="1" t="n"/>
      <c r="O97" s="1" t="n"/>
      <c r="P97" s="1" t="n"/>
      <c r="Q97" s="1" t="n"/>
      <c r="R97" s="1" t="n"/>
      <c r="S97" s="1">
        <f>SUMIFS(B:B,C:C, L97,D:D, M97,E:E, N97,F:F, O97,G:G, P97,H:H, Q97)</f>
        <v/>
      </c>
    </row>
    <row r="98">
      <c r="A98" s="1" t="n">
        <v>156604</v>
      </c>
      <c r="B98" s="1" t="n">
        <v>1</v>
      </c>
      <c r="C98" s="1" t="inlineStr">
        <is>
          <t>MICRO VAPI</t>
        </is>
      </c>
      <c r="D98" s="1" t="n">
        <v>4</v>
      </c>
      <c r="E98" s="1" t="inlineStr">
        <is>
          <t>BioLegend</t>
        </is>
      </c>
      <c r="F98" s="1" t="n">
        <v>0</v>
      </c>
      <c r="G98" s="1" t="inlineStr">
        <is>
          <t>Gujrat</t>
        </is>
      </c>
      <c r="H98" s="1" t="inlineStr">
        <is>
          <t>Wednesday (22-10-25)</t>
        </is>
      </c>
      <c r="I98" s="1" t="inlineStr">
        <is>
          <t>OutStation</t>
        </is>
      </c>
      <c r="K98" s="1">
        <f>SUMIFS(B:B,C:C, L98,D:D, M98,E:E, N98,F:F, O98,G:G, P98,H:H, Q98)</f>
        <v/>
      </c>
      <c r="L98" s="1" t="n"/>
      <c r="M98" s="1" t="n"/>
      <c r="N98" s="1" t="n"/>
      <c r="O98" s="1" t="n"/>
      <c r="P98" s="1" t="n"/>
      <c r="Q98" s="1" t="n"/>
      <c r="R98" s="1" t="n"/>
      <c r="S98" s="1">
        <f>SUMIFS(B:B,C:C, L98,D:D, M98,E:E, N98,F:F, O98,G:G, P98,H:H, Q98)</f>
        <v/>
      </c>
    </row>
    <row r="99">
      <c r="A99" s="1" t="n">
        <v>300310</v>
      </c>
      <c r="B99" s="1" t="n">
        <v>1</v>
      </c>
      <c r="C99" s="1" t="inlineStr">
        <is>
          <t>MICRO VAPI</t>
        </is>
      </c>
      <c r="D99" s="1" t="n">
        <v>4</v>
      </c>
      <c r="E99" s="1" t="inlineStr">
        <is>
          <t>BioLegend</t>
        </is>
      </c>
      <c r="F99" s="1" t="n">
        <v>0</v>
      </c>
      <c r="G99" s="1" t="inlineStr">
        <is>
          <t>Gujrat</t>
        </is>
      </c>
      <c r="H99" s="1" t="inlineStr">
        <is>
          <t>Wednesday (22-10-25)</t>
        </is>
      </c>
      <c r="I99" s="1" t="inlineStr">
        <is>
          <t>OutStation</t>
        </is>
      </c>
      <c r="K99" s="1">
        <f>SUMIFS(B:B,C:C, L99,D:D, M99,E:E, N99,F:F, O99,G:G, P99,H:H, Q99)</f>
        <v/>
      </c>
      <c r="L99" s="1" t="n"/>
      <c r="M99" s="1" t="n"/>
      <c r="N99" s="1" t="n"/>
      <c r="O99" s="1" t="n"/>
      <c r="P99" s="1" t="n"/>
      <c r="Q99" s="1" t="n"/>
      <c r="R99" s="1" t="n"/>
      <c r="S99" s="1">
        <f>SUMIFS(B:B,C:C, L99,D:D, M99,E:E, N99,F:F, O99,G:G, P99,H:H, Q99)</f>
        <v/>
      </c>
    </row>
    <row r="100">
      <c r="A100" s="1" t="n">
        <v>301028</v>
      </c>
      <c r="B100" s="1" t="n">
        <v>1</v>
      </c>
      <c r="C100" s="1" t="inlineStr">
        <is>
          <t>MICRO VAPI</t>
        </is>
      </c>
      <c r="D100" s="1" t="n">
        <v>4</v>
      </c>
      <c r="E100" s="1" t="inlineStr">
        <is>
          <t>BioLegend</t>
        </is>
      </c>
      <c r="F100" s="1" t="n">
        <v>0</v>
      </c>
      <c r="G100" s="1" t="inlineStr">
        <is>
          <t>Gujrat</t>
        </is>
      </c>
      <c r="H100" s="1" t="inlineStr">
        <is>
          <t>Wednesday (22-10-25)</t>
        </is>
      </c>
      <c r="I100" s="1" t="inlineStr">
        <is>
          <t>OutStation</t>
        </is>
      </c>
      <c r="K100" s="1">
        <f>SUMIFS(B:B,C:C, L100,D:D, M100,E:E, N100,F:F, O100,G:G, P100,H:H, Q100)</f>
        <v/>
      </c>
      <c r="L100" s="1" t="n"/>
      <c r="M100" s="1" t="n"/>
      <c r="N100" s="1" t="n"/>
      <c r="O100" s="1" t="n"/>
      <c r="P100" s="1" t="n"/>
      <c r="Q100" s="1" t="n"/>
      <c r="R100" s="1" t="n"/>
      <c r="S100" s="1">
        <f>SUMIFS(B:B,C:C, L100,D:D, M100,E:E, N100,F:F, O100,G:G, P100,H:H, Q100)</f>
        <v/>
      </c>
    </row>
    <row r="101">
      <c r="A101" s="1" t="n">
        <v>301836</v>
      </c>
      <c r="B101" s="1" t="n">
        <v>2</v>
      </c>
      <c r="C101" s="1" t="inlineStr">
        <is>
          <t>MICRO VAPI</t>
        </is>
      </c>
      <c r="D101" s="1" t="n">
        <v>4</v>
      </c>
      <c r="E101" s="1" t="inlineStr">
        <is>
          <t>BioLegend</t>
        </is>
      </c>
      <c r="F101" s="1" t="n">
        <v>0</v>
      </c>
      <c r="G101" s="1" t="inlineStr">
        <is>
          <t>Gujrat</t>
        </is>
      </c>
      <c r="H101" s="1" t="inlineStr">
        <is>
          <t>Wednesday (22-10-25)</t>
        </is>
      </c>
      <c r="I101" s="1" t="inlineStr">
        <is>
          <t>OutStation</t>
        </is>
      </c>
      <c r="K101" s="1">
        <f>SUMIFS(B:B,C:C, L101,D:D, M101,E:E, N101,F:F, O101,G:G, P101,H:H, Q101)</f>
        <v/>
      </c>
      <c r="L101" s="1" t="n"/>
      <c r="M101" s="1" t="n"/>
      <c r="N101" s="1" t="n"/>
      <c r="O101" s="1" t="n"/>
      <c r="P101" s="1" t="n"/>
      <c r="Q101" s="1" t="n"/>
      <c r="R101" s="1" t="n"/>
      <c r="S101" s="1">
        <f>SUMIFS(B:B,C:C, L101,D:D, M101,E:E, N101,F:F, O101,G:G, P101,H:H, Q101)</f>
        <v/>
      </c>
    </row>
    <row r="102">
      <c r="A102" s="1" t="n">
        <v>302212</v>
      </c>
      <c r="B102" s="1" t="n">
        <v>1</v>
      </c>
      <c r="C102" s="1" t="inlineStr">
        <is>
          <t>MICRO VAPI</t>
        </is>
      </c>
      <c r="D102" s="1" t="n">
        <v>4</v>
      </c>
      <c r="E102" s="1" t="inlineStr">
        <is>
          <t>BioLegend</t>
        </is>
      </c>
      <c r="F102" s="1" t="n">
        <v>0</v>
      </c>
      <c r="G102" s="1" t="inlineStr">
        <is>
          <t>Gujrat</t>
        </is>
      </c>
      <c r="H102" s="1" t="inlineStr">
        <is>
          <t>Wednesday (22-10-25)</t>
        </is>
      </c>
      <c r="I102" s="1" t="inlineStr">
        <is>
          <t>OutStation</t>
        </is>
      </c>
      <c r="K102" s="1">
        <f>SUMIFS(B:B,C:C, L102,D:D, M102,E:E, N102,F:F, O102,G:G, P102,H:H, Q102)</f>
        <v/>
      </c>
      <c r="L102" s="1" t="n"/>
      <c r="M102" s="1" t="n"/>
      <c r="N102" s="1" t="n"/>
      <c r="O102" s="1" t="n"/>
      <c r="P102" s="1" t="n"/>
      <c r="Q102" s="1" t="n"/>
      <c r="R102" s="1" t="n"/>
      <c r="S102" s="1">
        <f>SUMIFS(B:B,C:C, L102,D:D, M102,E:E, N102,F:F, O102,G:G, P102,H:H, Q102)</f>
        <v/>
      </c>
    </row>
    <row r="103">
      <c r="A103" s="1" t="n">
        <v>310910</v>
      </c>
      <c r="B103" s="1" t="n">
        <v>5</v>
      </c>
      <c r="C103" s="1" t="inlineStr">
        <is>
          <t>MICRO VAPI</t>
        </is>
      </c>
      <c r="D103" s="1" t="n">
        <v>4</v>
      </c>
      <c r="E103" s="1" t="inlineStr">
        <is>
          <t>BioLegend</t>
        </is>
      </c>
      <c r="F103" s="1" t="n">
        <v>0</v>
      </c>
      <c r="G103" s="1" t="inlineStr">
        <is>
          <t>Gujrat</t>
        </is>
      </c>
      <c r="H103" s="1" t="inlineStr">
        <is>
          <t>Wednesday (22-10-25)</t>
        </is>
      </c>
      <c r="I103" s="1" t="inlineStr">
        <is>
          <t>OutStation</t>
        </is>
      </c>
      <c r="K103" s="1">
        <f>SUMIFS(B:B,C:C, L103,D:D, M103,E:E, N103,F:F, O103,G:G, P103,H:H, Q103)</f>
        <v/>
      </c>
      <c r="L103" s="1" t="n"/>
      <c r="M103" s="1" t="n"/>
      <c r="N103" s="1" t="n"/>
      <c r="O103" s="1" t="n"/>
      <c r="P103" s="1" t="n"/>
      <c r="Q103" s="1" t="n"/>
      <c r="R103" s="1" t="n"/>
      <c r="S103" s="1">
        <f>SUMIFS(B:B,C:C, L103,D:D, M103,E:E, N103,F:F, O103,G:G, P103,H:H, Q103)</f>
        <v/>
      </c>
    </row>
    <row r="104">
      <c r="A104" s="1" t="n">
        <v>317434</v>
      </c>
      <c r="B104" s="1" t="n">
        <v>1</v>
      </c>
      <c r="C104" s="1" t="inlineStr">
        <is>
          <t>MICRO VAPI</t>
        </is>
      </c>
      <c r="D104" s="1" t="n">
        <v>4</v>
      </c>
      <c r="E104" s="1" t="inlineStr">
        <is>
          <t>BioLegend</t>
        </is>
      </c>
      <c r="F104" s="1" t="n">
        <v>0</v>
      </c>
      <c r="G104" s="1" t="inlineStr">
        <is>
          <t>Gujrat</t>
        </is>
      </c>
      <c r="H104" s="1" t="inlineStr">
        <is>
          <t>Wednesday (22-10-25)</t>
        </is>
      </c>
      <c r="I104" s="1" t="inlineStr">
        <is>
          <t>OutStation</t>
        </is>
      </c>
      <c r="K104" s="1">
        <f>SUMIFS(B:B,C:C, L104,D:D, M104,E:E, N104,F:F, O104,G:G, P104,H:H, Q104)</f>
        <v/>
      </c>
      <c r="L104" s="1" t="n"/>
      <c r="M104" s="1" t="n"/>
      <c r="N104" s="1" t="n"/>
      <c r="O104" s="1" t="n"/>
      <c r="P104" s="1" t="n"/>
      <c r="Q104" s="1" t="n"/>
      <c r="R104" s="1" t="n"/>
      <c r="S104" s="1">
        <f>SUMIFS(B:B,C:C, L104,D:D, M104,E:E, N104,F:F, O104,G:G, P104,H:H, Q104)</f>
        <v/>
      </c>
    </row>
    <row r="105">
      <c r="A105" s="1" t="n">
        <v>343512</v>
      </c>
      <c r="B105" s="1" t="n">
        <v>1</v>
      </c>
      <c r="C105" s="1" t="inlineStr">
        <is>
          <t>MICRO VAPI</t>
        </is>
      </c>
      <c r="D105" s="1" t="n">
        <v>4</v>
      </c>
      <c r="E105" s="1" t="inlineStr">
        <is>
          <t>BioLegend</t>
        </is>
      </c>
      <c r="F105" s="1" t="n">
        <v>0</v>
      </c>
      <c r="G105" s="1" t="inlineStr">
        <is>
          <t>Gujrat</t>
        </is>
      </c>
      <c r="H105" s="1" t="inlineStr">
        <is>
          <t>Wednesday (22-10-25)</t>
        </is>
      </c>
      <c r="I105" s="1" t="inlineStr">
        <is>
          <t>OutStation</t>
        </is>
      </c>
      <c r="K105" s="1">
        <f>SUMIFS(B:B,C:C, L105,D:D, M105,E:E, N105,F:F, O105,G:G, P105,H:H, Q105)</f>
        <v/>
      </c>
      <c r="L105" s="1" t="n"/>
      <c r="M105" s="1" t="n"/>
      <c r="N105" s="1" t="n"/>
      <c r="O105" s="1" t="n"/>
      <c r="P105" s="1" t="n"/>
      <c r="Q105" s="1" t="n"/>
      <c r="R105" s="1" t="n"/>
      <c r="S105" s="1">
        <f>SUMIFS(B:B,C:C, L105,D:D, M105,E:E, N105,F:F, O105,G:G, P105,H:H, Q105)</f>
        <v/>
      </c>
    </row>
    <row r="106">
      <c r="A106" s="1" t="n">
        <v>400218</v>
      </c>
      <c r="B106" s="1" t="n">
        <v>2</v>
      </c>
      <c r="C106" s="1" t="inlineStr">
        <is>
          <t>MICRO VAPI</t>
        </is>
      </c>
      <c r="D106" s="1" t="n">
        <v>4</v>
      </c>
      <c r="E106" s="1" t="inlineStr">
        <is>
          <t>BioLegend</t>
        </is>
      </c>
      <c r="F106" s="1" t="n">
        <v>0</v>
      </c>
      <c r="G106" s="1" t="inlineStr">
        <is>
          <t>Gujrat</t>
        </is>
      </c>
      <c r="H106" s="1" t="inlineStr">
        <is>
          <t>Wednesday (22-10-25)</t>
        </is>
      </c>
      <c r="I106" s="1" t="inlineStr">
        <is>
          <t>OutStation</t>
        </is>
      </c>
      <c r="K106" s="1">
        <f>SUMIFS(B:B,C:C, L106,D:D, M106,E:E, N106,F:F, O106,G:G, P106,H:H, Q106)</f>
        <v/>
      </c>
      <c r="L106" s="1" t="n"/>
      <c r="M106" s="1" t="n"/>
      <c r="N106" s="1" t="n"/>
      <c r="O106" s="1" t="n"/>
      <c r="P106" s="1" t="n"/>
      <c r="Q106" s="1" t="n"/>
      <c r="R106" s="1" t="n"/>
      <c r="S106" s="1">
        <f>SUMIFS(B:B,C:C, L106,D:D, M106,E:E, N106,F:F, O106,G:G, P106,H:H, Q106)</f>
        <v/>
      </c>
    </row>
    <row r="107">
      <c r="A107" s="1" t="n">
        <v>420403</v>
      </c>
      <c r="B107" s="1" t="n">
        <v>1</v>
      </c>
      <c r="C107" s="1" t="inlineStr">
        <is>
          <t>MICRO VAPI</t>
        </is>
      </c>
      <c r="D107" s="1" t="n">
        <v>4</v>
      </c>
      <c r="E107" s="1" t="inlineStr">
        <is>
          <t>BioLegend</t>
        </is>
      </c>
      <c r="F107" s="1" t="n">
        <v>0</v>
      </c>
      <c r="G107" s="1" t="inlineStr">
        <is>
          <t>Gujrat</t>
        </is>
      </c>
      <c r="H107" s="1" t="inlineStr">
        <is>
          <t>Wednesday (22-10-25)</t>
        </is>
      </c>
      <c r="I107" s="1" t="inlineStr">
        <is>
          <t>OutStation</t>
        </is>
      </c>
      <c r="K107" s="1">
        <f>SUMIFS(B:B,C:C, L107,D:D, M107,E:E, N107,F:F, O107,G:G, P107,H:H, Q107)</f>
        <v/>
      </c>
      <c r="L107" s="1" t="n"/>
      <c r="M107" s="1" t="n"/>
      <c r="N107" s="1" t="n"/>
      <c r="O107" s="1" t="n"/>
      <c r="P107" s="1" t="n"/>
      <c r="Q107" s="1" t="n"/>
      <c r="R107" s="1" t="n"/>
      <c r="S107" s="1">
        <f>SUMIFS(B:B,C:C, L107,D:D, M107,E:E, N107,F:F, O107,G:G, P107,H:H, Q107)</f>
        <v/>
      </c>
    </row>
    <row r="108">
      <c r="A108" s="1" t="n">
        <v>422302</v>
      </c>
      <c r="B108" s="1" t="n">
        <v>3</v>
      </c>
      <c r="C108" s="1" t="inlineStr">
        <is>
          <t>MICRO VAPI</t>
        </is>
      </c>
      <c r="D108" s="1" t="n">
        <v>4</v>
      </c>
      <c r="E108" s="1" t="inlineStr">
        <is>
          <t>BioLegend</t>
        </is>
      </c>
      <c r="F108" s="1" t="n">
        <v>0</v>
      </c>
      <c r="G108" s="1" t="inlineStr">
        <is>
          <t>Gujrat</t>
        </is>
      </c>
      <c r="H108" s="1" t="inlineStr">
        <is>
          <t>Wednesday (22-10-25)</t>
        </is>
      </c>
      <c r="I108" s="1" t="inlineStr">
        <is>
          <t>OutStation</t>
        </is>
      </c>
      <c r="K108" s="1">
        <f>SUMIFS(B:B,C:C, L108,D:D, M108,E:E, N108,F:F, O108,G:G, P108,H:H, Q108)</f>
        <v/>
      </c>
      <c r="L108" s="1" t="n"/>
      <c r="M108" s="1" t="n"/>
      <c r="N108" s="1" t="n"/>
      <c r="O108" s="1" t="n"/>
      <c r="P108" s="1" t="n"/>
      <c r="Q108" s="1" t="n"/>
      <c r="R108" s="1" t="n"/>
      <c r="S108" s="1">
        <f>SUMIFS(B:B,C:C, L108,D:D, M108,E:E, N108,F:F, O108,G:G, P108,H:H, Q108)</f>
        <v/>
      </c>
    </row>
    <row r="109">
      <c r="A109" s="1" t="n">
        <v>423101</v>
      </c>
      <c r="B109" s="1" t="n">
        <v>5</v>
      </c>
      <c r="C109" s="1" t="inlineStr">
        <is>
          <t>MICRO VAPI</t>
        </is>
      </c>
      <c r="D109" s="1" t="n">
        <v>-20</v>
      </c>
      <c r="E109" s="1" t="inlineStr">
        <is>
          <t>BioLegend</t>
        </is>
      </c>
      <c r="F109" s="1" t="n">
        <v>0</v>
      </c>
      <c r="G109" s="1" t="inlineStr">
        <is>
          <t>Gujrat</t>
        </is>
      </c>
      <c r="H109" s="1" t="inlineStr">
        <is>
          <t>Wednesday (22-10-25)</t>
        </is>
      </c>
      <c r="I109" s="1" t="inlineStr">
        <is>
          <t>OutStation</t>
        </is>
      </c>
      <c r="K109" s="1">
        <f>SUMIFS(B:B,C:C, L109,D:D, M109,E:E, N109,F:F, O109,G:G, P109,H:H, Q109)</f>
        <v/>
      </c>
      <c r="L109" s="1" t="n"/>
      <c r="M109" s="1" t="n"/>
      <c r="N109" s="1" t="n"/>
      <c r="O109" s="1" t="n"/>
      <c r="P109" s="1" t="n"/>
      <c r="Q109" s="1" t="n"/>
      <c r="R109" s="1" t="n"/>
      <c r="S109" s="1">
        <f>SUMIFS(B:B,C:C, L109,D:D, M109,E:E, N109,F:F, O109,G:G, P109,H:H, Q109)</f>
        <v/>
      </c>
    </row>
    <row r="110">
      <c r="A110" s="1" t="n">
        <v>423105</v>
      </c>
      <c r="B110" s="1" t="n">
        <v>2</v>
      </c>
      <c r="C110" s="1" t="inlineStr">
        <is>
          <t>MICRO VAPI</t>
        </is>
      </c>
      <c r="D110" s="1" t="n">
        <v>-20</v>
      </c>
      <c r="E110" s="1" t="inlineStr">
        <is>
          <t>BioLegend</t>
        </is>
      </c>
      <c r="F110" s="1" t="n">
        <v>0</v>
      </c>
      <c r="G110" s="1" t="inlineStr">
        <is>
          <t>Gujrat</t>
        </is>
      </c>
      <c r="H110" s="1" t="inlineStr">
        <is>
          <t>Wednesday (22-10-25)</t>
        </is>
      </c>
      <c r="I110" s="1" t="inlineStr">
        <is>
          <t>OutStation</t>
        </is>
      </c>
      <c r="K110" s="1">
        <f>SUMIFS(B:B,C:C, L110,D:D, M110,E:E, N110,F:F, O110,G:G, P110,H:H, Q110)</f>
        <v/>
      </c>
      <c r="L110" s="1" t="n"/>
      <c r="M110" s="1" t="n"/>
      <c r="N110" s="1" t="n"/>
      <c r="O110" s="1" t="n"/>
      <c r="P110" s="1" t="n"/>
      <c r="Q110" s="1" t="n"/>
      <c r="R110" s="1" t="n"/>
      <c r="S110" s="1">
        <f>SUMIFS(B:B,C:C, L110,D:D, M110,E:E, N110,F:F, O110,G:G, P110,H:H, Q110)</f>
        <v/>
      </c>
    </row>
    <row r="111">
      <c r="A111" s="1" t="n">
        <v>426102</v>
      </c>
      <c r="B111" s="1" t="n">
        <v>1</v>
      </c>
      <c r="C111" s="1" t="inlineStr">
        <is>
          <t>MICRO VAPI</t>
        </is>
      </c>
      <c r="D111" s="1" t="n">
        <v>4</v>
      </c>
      <c r="E111" s="1" t="inlineStr">
        <is>
          <t>BioLegend</t>
        </is>
      </c>
      <c r="F111" s="1" t="n">
        <v>0</v>
      </c>
      <c r="G111" s="1" t="inlineStr">
        <is>
          <t>Gujrat</t>
        </is>
      </c>
      <c r="H111" s="1" t="inlineStr">
        <is>
          <t>Wednesday (22-10-25)</t>
        </is>
      </c>
      <c r="I111" s="1" t="inlineStr">
        <is>
          <t>OutStation</t>
        </is>
      </c>
      <c r="K111" s="1">
        <f>SUMIFS(B:B,C:C, L111,D:D, M111,E:E, N111,F:F, O111,G:G, P111,H:H, Q111)</f>
        <v/>
      </c>
      <c r="L111" s="1" t="n"/>
      <c r="M111" s="1" t="n"/>
      <c r="N111" s="1" t="n"/>
      <c r="O111" s="1" t="n"/>
      <c r="P111" s="1" t="n"/>
      <c r="Q111" s="1" t="n"/>
      <c r="R111" s="1" t="n"/>
      <c r="S111" s="1">
        <f>SUMIFS(B:B,C:C, L111,D:D, M111,E:E, N111,F:F, O111,G:G, P111,H:H, Q111)</f>
        <v/>
      </c>
    </row>
    <row r="112">
      <c r="A112" s="1" t="n">
        <v>426105</v>
      </c>
      <c r="B112" s="1" t="n">
        <v>1</v>
      </c>
      <c r="C112" s="1" t="inlineStr">
        <is>
          <t>MICRO VAPI</t>
        </is>
      </c>
      <c r="D112" s="1" t="n">
        <v>4</v>
      </c>
      <c r="E112" s="1" t="inlineStr">
        <is>
          <t>BioLegend</t>
        </is>
      </c>
      <c r="F112" s="1" t="n">
        <v>0</v>
      </c>
      <c r="G112" s="1" t="inlineStr">
        <is>
          <t>Gujrat</t>
        </is>
      </c>
      <c r="H112" s="1" t="inlineStr">
        <is>
          <t>Wednesday (22-10-25)</t>
        </is>
      </c>
      <c r="I112" s="1" t="inlineStr">
        <is>
          <t>OutStation</t>
        </is>
      </c>
    </row>
    <row r="113">
      <c r="A113" s="1" t="n">
        <v>640914</v>
      </c>
      <c r="B113" s="1" t="n">
        <v>2</v>
      </c>
      <c r="C113" s="1" t="inlineStr">
        <is>
          <t>MICRO VAPI</t>
        </is>
      </c>
      <c r="D113" s="1" t="n">
        <v>4</v>
      </c>
      <c r="E113" s="1" t="inlineStr">
        <is>
          <t>BioLegend</t>
        </is>
      </c>
      <c r="F113" s="1" t="n">
        <v>0</v>
      </c>
      <c r="G113" s="1" t="inlineStr">
        <is>
          <t>Gujrat</t>
        </is>
      </c>
      <c r="H113" s="1" t="inlineStr">
        <is>
          <t>Wednesday (22-10-25)</t>
        </is>
      </c>
      <c r="I113" s="1" t="inlineStr">
        <is>
          <t>OutStation</t>
        </is>
      </c>
    </row>
    <row r="114">
      <c r="A114" s="1" t="inlineStr">
        <is>
          <t>L-015121-00-0005</t>
        </is>
      </c>
      <c r="B114" s="1" t="n">
        <v>1</v>
      </c>
      <c r="C114" s="1" t="inlineStr">
        <is>
          <t>NCBS</t>
        </is>
      </c>
      <c r="D114" s="1" t="n">
        <v>-20</v>
      </c>
      <c r="E114" s="1" t="inlineStr">
        <is>
          <t>DHARMACON</t>
        </is>
      </c>
      <c r="F114" s="1" t="n">
        <v>0</v>
      </c>
      <c r="G114" s="1" t="inlineStr">
        <is>
          <t>Banglore</t>
        </is>
      </c>
      <c r="H114" s="1" t="inlineStr">
        <is>
          <t>PO Awaited</t>
        </is>
      </c>
      <c r="I114" s="1" t="inlineStr">
        <is>
          <t>OutStation</t>
        </is>
      </c>
    </row>
    <row r="115">
      <c r="A115" s="1" t="inlineStr">
        <is>
          <t>L-020165-00-0005</t>
        </is>
      </c>
      <c r="B115" s="1" t="n">
        <v>1</v>
      </c>
      <c r="C115" s="1" t="inlineStr">
        <is>
          <t>NCBS</t>
        </is>
      </c>
      <c r="D115" s="1" t="n">
        <v>-20</v>
      </c>
      <c r="E115" s="1" t="inlineStr">
        <is>
          <t>DHARMACON</t>
        </is>
      </c>
      <c r="F115" s="1" t="n">
        <v>0</v>
      </c>
      <c r="G115" s="1" t="inlineStr">
        <is>
          <t>Banglore</t>
        </is>
      </c>
      <c r="H115" s="1" t="inlineStr">
        <is>
          <t>PO Awaited</t>
        </is>
      </c>
      <c r="I115" s="1" t="inlineStr">
        <is>
          <t>OutStation</t>
        </is>
      </c>
    </row>
    <row r="116">
      <c r="A116" s="1" t="inlineStr">
        <is>
          <t>VS0101</t>
        </is>
      </c>
      <c r="B116" s="1" t="n">
        <v>1</v>
      </c>
      <c r="C116" s="1" t="inlineStr">
        <is>
          <t>NII</t>
        </is>
      </c>
      <c r="D116" s="1" t="inlineStr">
        <is>
          <t>RT</t>
        </is>
      </c>
      <c r="E116" s="1" t="inlineStr">
        <is>
          <t>SARTORIUS</t>
        </is>
      </c>
      <c r="F116" s="1" t="n">
        <v>0</v>
      </c>
      <c r="G116" s="1" t="inlineStr">
        <is>
          <t>Delhi</t>
        </is>
      </c>
      <c r="H116" s="1" t="inlineStr">
        <is>
          <t>Priyanka Madam</t>
        </is>
      </c>
      <c r="I116" s="1" t="inlineStr">
        <is>
          <t>Local</t>
        </is>
      </c>
    </row>
    <row r="117">
      <c r="A117" s="1" t="inlineStr">
        <is>
          <t>VS0131</t>
        </is>
      </c>
      <c r="B117" s="1" t="n">
        <v>1</v>
      </c>
      <c r="C117" s="1" t="inlineStr">
        <is>
          <t>NII</t>
        </is>
      </c>
      <c r="D117" s="1" t="inlineStr">
        <is>
          <t>RT</t>
        </is>
      </c>
      <c r="E117" s="1" t="inlineStr">
        <is>
          <t>SARTORIUS</t>
        </is>
      </c>
      <c r="F117" s="1" t="n">
        <v>0</v>
      </c>
      <c r="G117" s="1" t="inlineStr">
        <is>
          <t>Delhi</t>
        </is>
      </c>
      <c r="H117" s="1" t="inlineStr">
        <is>
          <t>Priyanka Madam</t>
        </is>
      </c>
      <c r="I117" s="1" t="inlineStr">
        <is>
          <t>Local</t>
        </is>
      </c>
    </row>
    <row r="118">
      <c r="A118" s="1" t="n">
        <v>135041</v>
      </c>
      <c r="B118" s="1" t="n">
        <v>1</v>
      </c>
      <c r="C118" s="1" t="inlineStr">
        <is>
          <t>NII</t>
        </is>
      </c>
      <c r="D118" s="1" t="n">
        <v>4</v>
      </c>
      <c r="E118" s="1" t="inlineStr">
        <is>
          <t>BioLegend</t>
        </is>
      </c>
      <c r="F118" s="1" t="n">
        <v>0</v>
      </c>
      <c r="G118" s="1" t="inlineStr">
        <is>
          <t>Delhi</t>
        </is>
      </c>
      <c r="H118" s="1" t="inlineStr">
        <is>
          <t>Priyanka Madam</t>
        </is>
      </c>
      <c r="I118" s="1" t="inlineStr">
        <is>
          <t>Local</t>
        </is>
      </c>
    </row>
    <row r="119">
      <c r="A119" s="1" t="n">
        <v>145511</v>
      </c>
      <c r="B119" s="1" t="n">
        <v>1</v>
      </c>
      <c r="C119" s="1" t="inlineStr">
        <is>
          <t>NII</t>
        </is>
      </c>
      <c r="D119" s="1" t="n">
        <v>4</v>
      </c>
      <c r="E119" s="1" t="inlineStr">
        <is>
          <t>BioLegend</t>
        </is>
      </c>
      <c r="F119" s="1" t="n">
        <v>0</v>
      </c>
      <c r="G119" s="1" t="inlineStr">
        <is>
          <t>Delhi</t>
        </is>
      </c>
      <c r="H119" s="1" t="inlineStr">
        <is>
          <t>Priyanka Madam</t>
        </is>
      </c>
      <c r="I119" s="1" t="inlineStr">
        <is>
          <t>Local</t>
        </is>
      </c>
    </row>
    <row r="120">
      <c r="A120" s="1" t="n">
        <v>300420</v>
      </c>
      <c r="B120" s="1" t="n">
        <v>1</v>
      </c>
      <c r="C120" s="1" t="inlineStr">
        <is>
          <t>NII</t>
        </is>
      </c>
      <c r="D120" s="1" t="n">
        <v>4</v>
      </c>
      <c r="E120" s="1" t="inlineStr">
        <is>
          <t>BioLegend</t>
        </is>
      </c>
      <c r="F120" s="1" t="n">
        <v>0</v>
      </c>
      <c r="G120" s="1" t="inlineStr">
        <is>
          <t>Delhi</t>
        </is>
      </c>
      <c r="H120" s="1" t="inlineStr">
        <is>
          <t>Priyanka Madam</t>
        </is>
      </c>
      <c r="I120" s="1" t="inlineStr">
        <is>
          <t>Local</t>
        </is>
      </c>
    </row>
    <row r="121">
      <c r="A121" s="1" t="n">
        <v>300424</v>
      </c>
      <c r="B121" s="1" t="n">
        <v>4</v>
      </c>
      <c r="C121" s="1" t="inlineStr">
        <is>
          <t>NII</t>
        </is>
      </c>
      <c r="D121" s="1" t="n">
        <v>4</v>
      </c>
      <c r="E121" s="1" t="inlineStr">
        <is>
          <t>BioLegend</t>
        </is>
      </c>
      <c r="F121" s="1" t="n">
        <v>0</v>
      </c>
      <c r="G121" s="1" t="inlineStr">
        <is>
          <t>Delhi</t>
        </is>
      </c>
      <c r="H121" s="1" t="inlineStr">
        <is>
          <t>Priyanka Madam</t>
        </is>
      </c>
      <c r="I121" s="1" t="inlineStr">
        <is>
          <t>Local</t>
        </is>
      </c>
    </row>
    <row r="122">
      <c r="A122" s="1" t="n">
        <v>301058</v>
      </c>
      <c r="B122" s="1" t="n">
        <v>2</v>
      </c>
      <c r="C122" s="1" t="inlineStr">
        <is>
          <t>NII</t>
        </is>
      </c>
      <c r="D122" s="1" t="n">
        <v>4</v>
      </c>
      <c r="E122" s="1" t="inlineStr">
        <is>
          <t>BioLegend</t>
        </is>
      </c>
      <c r="F122" s="1" t="n">
        <v>0</v>
      </c>
      <c r="G122" s="1" t="inlineStr">
        <is>
          <t>Delhi</t>
        </is>
      </c>
      <c r="H122" s="1" t="inlineStr">
        <is>
          <t>Priyanka Madam</t>
        </is>
      </c>
      <c r="I122" s="1" t="inlineStr">
        <is>
          <t>Local</t>
        </is>
      </c>
    </row>
    <row r="123">
      <c r="A123" s="1" t="n">
        <v>304136</v>
      </c>
      <c r="B123" s="1" t="n">
        <v>1</v>
      </c>
      <c r="C123" s="1" t="inlineStr">
        <is>
          <t>NII</t>
        </is>
      </c>
      <c r="D123" s="1" t="n">
        <v>4</v>
      </c>
      <c r="E123" s="1" t="inlineStr">
        <is>
          <t>BioLegend</t>
        </is>
      </c>
      <c r="F123" s="1" t="n">
        <v>0</v>
      </c>
      <c r="G123" s="1" t="inlineStr">
        <is>
          <t>Delhi</t>
        </is>
      </c>
      <c r="H123" s="1" t="inlineStr">
        <is>
          <t>Priyanka Madam</t>
        </is>
      </c>
      <c r="I123" s="1" t="inlineStr">
        <is>
          <t>Local</t>
        </is>
      </c>
    </row>
    <row r="124">
      <c r="A124" s="1" t="n">
        <v>304140</v>
      </c>
      <c r="B124" s="1" t="n">
        <v>1</v>
      </c>
      <c r="C124" s="1" t="inlineStr">
        <is>
          <t>NII</t>
        </is>
      </c>
      <c r="D124" s="1" t="n">
        <v>4</v>
      </c>
      <c r="E124" s="1" t="inlineStr">
        <is>
          <t>BioLegend</t>
        </is>
      </c>
      <c r="F124" s="1" t="n">
        <v>0</v>
      </c>
      <c r="G124" s="1" t="inlineStr">
        <is>
          <t>Delhi</t>
        </is>
      </c>
      <c r="H124" s="1" t="inlineStr">
        <is>
          <t>Priyanka Madam</t>
        </is>
      </c>
      <c r="I124" s="1" t="inlineStr">
        <is>
          <t>Local</t>
        </is>
      </c>
    </row>
    <row r="125">
      <c r="A125" s="1" t="n">
        <v>304163</v>
      </c>
      <c r="B125" s="1" t="n">
        <v>1</v>
      </c>
      <c r="C125" s="1" t="inlineStr">
        <is>
          <t>NII</t>
        </is>
      </c>
      <c r="D125" s="1" t="n">
        <v>4</v>
      </c>
      <c r="E125" s="1" t="inlineStr">
        <is>
          <t>BioLegend</t>
        </is>
      </c>
      <c r="F125" s="1" t="n">
        <v>0</v>
      </c>
      <c r="G125" s="1" t="inlineStr">
        <is>
          <t>Delhi</t>
        </is>
      </c>
      <c r="H125" s="1" t="inlineStr">
        <is>
          <t>Priyanka Madam</t>
        </is>
      </c>
      <c r="I125" s="1" t="inlineStr">
        <is>
          <t>Local</t>
        </is>
      </c>
    </row>
    <row r="126">
      <c r="A126" s="1" t="n">
        <v>305628</v>
      </c>
      <c r="B126" s="1" t="n">
        <v>2</v>
      </c>
      <c r="C126" s="1" t="inlineStr">
        <is>
          <t>NII</t>
        </is>
      </c>
      <c r="D126" s="1" t="n">
        <v>4</v>
      </c>
      <c r="E126" s="1" t="inlineStr">
        <is>
          <t>BioLegend</t>
        </is>
      </c>
      <c r="F126" s="1" t="n">
        <v>0</v>
      </c>
      <c r="G126" s="1" t="inlineStr">
        <is>
          <t>Delhi</t>
        </is>
      </c>
      <c r="H126" s="1" t="inlineStr">
        <is>
          <t>Priyanka Madam</t>
        </is>
      </c>
      <c r="I126" s="1" t="inlineStr">
        <is>
          <t>Local</t>
        </is>
      </c>
    </row>
    <row r="127">
      <c r="A127" s="1" t="n">
        <v>309810</v>
      </c>
      <c r="B127" s="1" t="n">
        <v>1</v>
      </c>
      <c r="C127" s="1" t="inlineStr">
        <is>
          <t>NII</t>
        </is>
      </c>
      <c r="D127" s="1" t="n">
        <v>4</v>
      </c>
      <c r="E127" s="1" t="inlineStr">
        <is>
          <t>BioLegend</t>
        </is>
      </c>
      <c r="F127" s="1" t="n">
        <v>0</v>
      </c>
      <c r="G127" s="1" t="inlineStr">
        <is>
          <t>Delhi</t>
        </is>
      </c>
      <c r="H127" s="1" t="inlineStr">
        <is>
          <t>Priyanka Madam</t>
        </is>
      </c>
      <c r="I127" s="1" t="inlineStr">
        <is>
          <t>Local</t>
        </is>
      </c>
    </row>
    <row r="128">
      <c r="A128" s="1" t="n">
        <v>310806</v>
      </c>
      <c r="B128" s="1" t="n">
        <v>1</v>
      </c>
      <c r="C128" s="1" t="inlineStr">
        <is>
          <t>NII</t>
        </is>
      </c>
      <c r="D128" s="1" t="n">
        <v>4</v>
      </c>
      <c r="E128" s="1" t="inlineStr">
        <is>
          <t>BioLegend</t>
        </is>
      </c>
      <c r="F128" s="1" t="n">
        <v>0</v>
      </c>
      <c r="G128" s="1" t="inlineStr">
        <is>
          <t>Delhi</t>
        </is>
      </c>
      <c r="H128" s="1" t="inlineStr">
        <is>
          <t>Priyanka Madam</t>
        </is>
      </c>
      <c r="I128" s="1" t="inlineStr">
        <is>
          <t>Local</t>
        </is>
      </c>
    </row>
    <row r="129">
      <c r="A129" s="1" t="n">
        <v>310914</v>
      </c>
      <c r="B129" s="1" t="n">
        <v>1</v>
      </c>
      <c r="C129" s="1" t="inlineStr">
        <is>
          <t>NII</t>
        </is>
      </c>
      <c r="D129" s="1" t="n">
        <v>4</v>
      </c>
      <c r="E129" s="1" t="inlineStr">
        <is>
          <t>BioLegend</t>
        </is>
      </c>
      <c r="F129" s="1" t="n">
        <v>0</v>
      </c>
      <c r="G129" s="1" t="inlineStr">
        <is>
          <t>Delhi</t>
        </is>
      </c>
      <c r="H129" s="1" t="inlineStr">
        <is>
          <t>Priyanka Madam</t>
        </is>
      </c>
      <c r="I129" s="1" t="inlineStr">
        <is>
          <t>Local</t>
        </is>
      </c>
    </row>
    <row r="130">
      <c r="A130" s="1" t="n">
        <v>328644</v>
      </c>
      <c r="B130" s="1" t="n">
        <v>2</v>
      </c>
      <c r="C130" s="1" t="inlineStr">
        <is>
          <t>NII</t>
        </is>
      </c>
      <c r="D130" s="1" t="n">
        <v>4</v>
      </c>
      <c r="E130" s="1" t="inlineStr">
        <is>
          <t>BioLegend</t>
        </is>
      </c>
      <c r="F130" s="1" t="n">
        <v>0</v>
      </c>
      <c r="G130" s="1" t="inlineStr">
        <is>
          <t>Delhi</t>
        </is>
      </c>
      <c r="H130" s="1" t="inlineStr">
        <is>
          <t>Priyanka Madam</t>
        </is>
      </c>
      <c r="I130" s="1" t="inlineStr">
        <is>
          <t>Local</t>
        </is>
      </c>
    </row>
    <row r="131">
      <c r="A131" s="1" t="n">
        <v>329522</v>
      </c>
      <c r="B131" s="1" t="n">
        <v>2</v>
      </c>
      <c r="C131" s="1" t="inlineStr">
        <is>
          <t>NII</t>
        </is>
      </c>
      <c r="D131" s="1" t="n">
        <v>4</v>
      </c>
      <c r="E131" s="1" t="inlineStr">
        <is>
          <t>BioLegend</t>
        </is>
      </c>
      <c r="F131" s="1" t="n">
        <v>0</v>
      </c>
      <c r="G131" s="1" t="inlineStr">
        <is>
          <t>Delhi</t>
        </is>
      </c>
      <c r="H131" s="1" t="inlineStr">
        <is>
          <t>Priyanka Madam</t>
        </is>
      </c>
      <c r="I131" s="1" t="inlineStr">
        <is>
          <t>Local</t>
        </is>
      </c>
    </row>
    <row r="132">
      <c r="A132" s="1" t="n">
        <v>329920</v>
      </c>
      <c r="B132" s="1" t="n">
        <v>1</v>
      </c>
      <c r="C132" s="1" t="inlineStr">
        <is>
          <t>NII</t>
        </is>
      </c>
      <c r="D132" s="1" t="n">
        <v>4</v>
      </c>
      <c r="E132" s="1" t="inlineStr">
        <is>
          <t>BioLegend</t>
        </is>
      </c>
      <c r="F132" s="1" t="n">
        <v>0</v>
      </c>
      <c r="G132" s="1" t="inlineStr">
        <is>
          <t>Delhi</t>
        </is>
      </c>
      <c r="H132" s="1" t="inlineStr">
        <is>
          <t>Priyanka Madam</t>
        </is>
      </c>
      <c r="I132" s="1" t="inlineStr">
        <is>
          <t>Local</t>
        </is>
      </c>
    </row>
    <row r="133">
      <c r="A133" s="1" t="n">
        <v>341606</v>
      </c>
      <c r="B133" s="1" t="n">
        <v>1</v>
      </c>
      <c r="C133" s="1" t="inlineStr">
        <is>
          <t>NII</t>
        </is>
      </c>
      <c r="D133" s="1" t="n">
        <v>4</v>
      </c>
      <c r="E133" s="1" t="inlineStr">
        <is>
          <t>BioLegend</t>
        </is>
      </c>
      <c r="F133" s="1" t="n">
        <v>0</v>
      </c>
      <c r="G133" s="1" t="inlineStr">
        <is>
          <t>Delhi</t>
        </is>
      </c>
      <c r="H133" s="1" t="inlineStr">
        <is>
          <t>Priyanka Madam</t>
        </is>
      </c>
      <c r="I133" s="1" t="inlineStr">
        <is>
          <t>Local</t>
        </is>
      </c>
    </row>
    <row r="134">
      <c r="A134" s="1" t="n">
        <v>341626</v>
      </c>
      <c r="B134" s="1" t="n">
        <v>1</v>
      </c>
      <c r="C134" s="1" t="inlineStr">
        <is>
          <t>NII</t>
        </is>
      </c>
      <c r="D134" s="1" t="n">
        <v>4</v>
      </c>
      <c r="E134" s="1" t="inlineStr">
        <is>
          <t>BioLegend</t>
        </is>
      </c>
      <c r="F134" s="1" t="n">
        <v>0</v>
      </c>
      <c r="G134" s="1" t="inlineStr">
        <is>
          <t>Delhi</t>
        </is>
      </c>
      <c r="H134" s="1" t="inlineStr">
        <is>
          <t>Priyanka Madam</t>
        </is>
      </c>
      <c r="I134" s="1" t="inlineStr">
        <is>
          <t>Local</t>
        </is>
      </c>
    </row>
    <row r="135">
      <c r="A135" s="1" t="n">
        <v>344651</v>
      </c>
      <c r="B135" s="1" t="n">
        <v>1</v>
      </c>
      <c r="C135" s="1" t="inlineStr">
        <is>
          <t>NII</t>
        </is>
      </c>
      <c r="D135" s="1" t="n">
        <v>4</v>
      </c>
      <c r="E135" s="1" t="inlineStr">
        <is>
          <t>BioLegend</t>
        </is>
      </c>
      <c r="F135" s="1" t="n">
        <v>0</v>
      </c>
      <c r="G135" s="1" t="inlineStr">
        <is>
          <t>Delhi</t>
        </is>
      </c>
      <c r="H135" s="1" t="inlineStr">
        <is>
          <t>Priyanka Madam</t>
        </is>
      </c>
      <c r="I135" s="1" t="inlineStr">
        <is>
          <t>Local</t>
        </is>
      </c>
    </row>
    <row r="136">
      <c r="A136" s="1" t="n">
        <v>344753</v>
      </c>
      <c r="B136" s="1" t="n">
        <v>1</v>
      </c>
      <c r="C136" s="1" t="inlineStr">
        <is>
          <t>NII</t>
        </is>
      </c>
      <c r="D136" s="1" t="n">
        <v>4</v>
      </c>
      <c r="E136" s="1" t="inlineStr">
        <is>
          <t>BioLegend</t>
        </is>
      </c>
      <c r="F136" s="1" t="n">
        <v>0</v>
      </c>
      <c r="G136" s="1" t="inlineStr">
        <is>
          <t>Delhi</t>
        </is>
      </c>
      <c r="H136" s="1" t="inlineStr">
        <is>
          <t>Priyanka Madam</t>
        </is>
      </c>
      <c r="I136" s="1" t="inlineStr">
        <is>
          <t>Local</t>
        </is>
      </c>
    </row>
    <row r="137">
      <c r="A137" s="1" t="n">
        <v>345028</v>
      </c>
      <c r="B137" s="1" t="n">
        <v>1</v>
      </c>
      <c r="C137" s="1" t="inlineStr">
        <is>
          <t>NII</t>
        </is>
      </c>
      <c r="D137" s="1" t="n">
        <v>4</v>
      </c>
      <c r="E137" s="1" t="inlineStr">
        <is>
          <t>BioLegend</t>
        </is>
      </c>
      <c r="F137" s="1" t="n">
        <v>0</v>
      </c>
      <c r="G137" s="1" t="inlineStr">
        <is>
          <t>Delhi</t>
        </is>
      </c>
      <c r="H137" s="1" t="inlineStr">
        <is>
          <t>Priyanka Madam</t>
        </is>
      </c>
      <c r="I137" s="1" t="inlineStr">
        <is>
          <t>Local</t>
        </is>
      </c>
    </row>
    <row r="138">
      <c r="A138" s="1" t="n">
        <v>351356</v>
      </c>
      <c r="B138" s="1" t="n">
        <v>1</v>
      </c>
      <c r="C138" s="1" t="inlineStr">
        <is>
          <t>NII</t>
        </is>
      </c>
      <c r="D138" s="1" t="n">
        <v>4</v>
      </c>
      <c r="E138" s="1" t="inlineStr">
        <is>
          <t>BioLegend</t>
        </is>
      </c>
      <c r="F138" s="1" t="n">
        <v>0</v>
      </c>
      <c r="G138" s="1" t="inlineStr">
        <is>
          <t>Delhi</t>
        </is>
      </c>
      <c r="H138" s="1" t="inlineStr">
        <is>
          <t>Priyanka Madam</t>
        </is>
      </c>
      <c r="I138" s="1" t="inlineStr">
        <is>
          <t>Local</t>
        </is>
      </c>
    </row>
    <row r="139">
      <c r="A139" s="1" t="n">
        <v>353214</v>
      </c>
      <c r="B139" s="1" t="n">
        <v>2</v>
      </c>
      <c r="C139" s="1" t="inlineStr">
        <is>
          <t>NII</t>
        </is>
      </c>
      <c r="D139" s="1" t="n">
        <v>4</v>
      </c>
      <c r="E139" s="1" t="inlineStr">
        <is>
          <t>BioLegend</t>
        </is>
      </c>
      <c r="F139" s="1" t="n">
        <v>0</v>
      </c>
      <c r="G139" s="1" t="inlineStr">
        <is>
          <t>Delhi</t>
        </is>
      </c>
      <c r="H139" s="1" t="inlineStr">
        <is>
          <t>Priyanka Madam</t>
        </is>
      </c>
      <c r="I139" s="1" t="inlineStr">
        <is>
          <t>Local</t>
        </is>
      </c>
    </row>
    <row r="140">
      <c r="A140" s="1" t="n">
        <v>353304</v>
      </c>
      <c r="B140" s="1" t="n">
        <v>1</v>
      </c>
      <c r="C140" s="1" t="inlineStr">
        <is>
          <t>NII</t>
        </is>
      </c>
      <c r="D140" s="1" t="n">
        <v>4</v>
      </c>
      <c r="E140" s="1" t="inlineStr">
        <is>
          <t>BioLegend</t>
        </is>
      </c>
      <c r="F140" s="1" t="n">
        <v>0</v>
      </c>
      <c r="G140" s="1" t="inlineStr">
        <is>
          <t>Delhi</t>
        </is>
      </c>
      <c r="H140" s="1" t="inlineStr">
        <is>
          <t>Priyanka Madam</t>
        </is>
      </c>
      <c r="I140" s="1" t="inlineStr">
        <is>
          <t>Local</t>
        </is>
      </c>
    </row>
    <row r="141">
      <c r="A141" s="1" t="n">
        <v>369354</v>
      </c>
      <c r="B141" s="1" t="n">
        <v>1</v>
      </c>
      <c r="C141" s="1" t="inlineStr">
        <is>
          <t>NII</t>
        </is>
      </c>
      <c r="D141" s="1" t="n">
        <v>4</v>
      </c>
      <c r="E141" s="1" t="inlineStr">
        <is>
          <t>BioLegend</t>
        </is>
      </c>
      <c r="F141" s="1" t="n">
        <v>0</v>
      </c>
      <c r="G141" s="1" t="inlineStr">
        <is>
          <t>Delhi</t>
        </is>
      </c>
      <c r="H141" s="1" t="inlineStr">
        <is>
          <t>Priyanka Madam</t>
        </is>
      </c>
      <c r="I141" s="1" t="inlineStr">
        <is>
          <t>Local</t>
        </is>
      </c>
    </row>
    <row r="142">
      <c r="A142" s="1" t="n">
        <v>369612</v>
      </c>
      <c r="B142" s="1" t="n">
        <v>1</v>
      </c>
      <c r="C142" s="1" t="inlineStr">
        <is>
          <t>NII</t>
        </is>
      </c>
      <c r="D142" s="1" t="n">
        <v>4</v>
      </c>
      <c r="E142" s="1" t="inlineStr">
        <is>
          <t>BioLegend</t>
        </is>
      </c>
      <c r="F142" s="1" t="n">
        <v>0</v>
      </c>
      <c r="G142" s="1" t="inlineStr">
        <is>
          <t>Delhi</t>
        </is>
      </c>
      <c r="H142" s="1" t="inlineStr">
        <is>
          <t>Priyanka Madam</t>
        </is>
      </c>
      <c r="I142" s="1" t="inlineStr">
        <is>
          <t>Local</t>
        </is>
      </c>
    </row>
    <row r="143">
      <c r="A143" s="1" t="n">
        <v>372204</v>
      </c>
      <c r="B143" s="1" t="n">
        <v>1</v>
      </c>
      <c r="C143" s="1" t="inlineStr">
        <is>
          <t>NII</t>
        </is>
      </c>
      <c r="D143" s="1" t="n">
        <v>4</v>
      </c>
      <c r="E143" s="1" t="inlineStr">
        <is>
          <t>BioLegend</t>
        </is>
      </c>
      <c r="F143" s="1" t="n">
        <v>0</v>
      </c>
      <c r="G143" s="1" t="inlineStr">
        <is>
          <t>Delhi</t>
        </is>
      </c>
      <c r="H143" s="1" t="inlineStr">
        <is>
          <t>Priyanka Madam</t>
        </is>
      </c>
      <c r="I143" s="1" t="inlineStr">
        <is>
          <t>Local</t>
        </is>
      </c>
    </row>
    <row r="144">
      <c r="A144" s="1" t="n">
        <v>372216</v>
      </c>
      <c r="B144" s="1" t="n">
        <v>1</v>
      </c>
      <c r="C144" s="1" t="inlineStr">
        <is>
          <t>NII</t>
        </is>
      </c>
      <c r="D144" s="1" t="n">
        <v>4</v>
      </c>
      <c r="E144" s="1" t="inlineStr">
        <is>
          <t>BioLegend</t>
        </is>
      </c>
      <c r="F144" s="1" t="n">
        <v>0</v>
      </c>
      <c r="G144" s="1" t="inlineStr">
        <is>
          <t>Delhi</t>
        </is>
      </c>
      <c r="H144" s="1" t="inlineStr">
        <is>
          <t>Priyanka Madam</t>
        </is>
      </c>
      <c r="I144" s="1" t="inlineStr">
        <is>
          <t>Local</t>
        </is>
      </c>
    </row>
    <row r="145">
      <c r="A145" s="1" t="n">
        <v>372221</v>
      </c>
      <c r="B145" s="1" t="n">
        <v>2</v>
      </c>
      <c r="C145" s="1" t="inlineStr">
        <is>
          <t>NII</t>
        </is>
      </c>
      <c r="D145" s="1" t="n">
        <v>4</v>
      </c>
      <c r="E145" s="1" t="inlineStr">
        <is>
          <t>BioLegend</t>
        </is>
      </c>
      <c r="F145" s="1" t="n">
        <v>0</v>
      </c>
      <c r="G145" s="1" t="inlineStr">
        <is>
          <t>Delhi</t>
        </is>
      </c>
      <c r="H145" s="1" t="inlineStr">
        <is>
          <t>Priyanka Madam</t>
        </is>
      </c>
      <c r="I145" s="1" t="inlineStr">
        <is>
          <t>Local</t>
        </is>
      </c>
    </row>
    <row r="146">
      <c r="A146" s="1" t="n">
        <v>500304</v>
      </c>
      <c r="B146" s="1" t="n">
        <v>1</v>
      </c>
      <c r="C146" s="1" t="inlineStr">
        <is>
          <t>NII</t>
        </is>
      </c>
      <c r="D146" s="1" t="n">
        <v>4</v>
      </c>
      <c r="E146" s="1" t="inlineStr">
        <is>
          <t>BioLegend</t>
        </is>
      </c>
      <c r="F146" s="1" t="n">
        <v>0</v>
      </c>
      <c r="G146" s="1" t="inlineStr">
        <is>
          <t>Delhi</t>
        </is>
      </c>
      <c r="H146" s="1" t="inlineStr">
        <is>
          <t>Priyanka Madam</t>
        </is>
      </c>
      <c r="I146" s="1" t="inlineStr">
        <is>
          <t>Local</t>
        </is>
      </c>
    </row>
    <row r="147">
      <c r="A147" s="1" t="n">
        <v>502516</v>
      </c>
      <c r="B147" s="1" t="n">
        <v>1</v>
      </c>
      <c r="C147" s="1" t="inlineStr">
        <is>
          <t>NII</t>
        </is>
      </c>
      <c r="D147" s="1" t="n">
        <v>4</v>
      </c>
      <c r="E147" s="1" t="inlineStr">
        <is>
          <t>BioLegend</t>
        </is>
      </c>
      <c r="F147" s="1" t="n">
        <v>0</v>
      </c>
      <c r="G147" s="1" t="inlineStr">
        <is>
          <t>Delhi</t>
        </is>
      </c>
      <c r="H147" s="1" t="inlineStr">
        <is>
          <t>Priyanka Madam</t>
        </is>
      </c>
      <c r="I147" s="1" t="inlineStr">
        <is>
          <t>Local</t>
        </is>
      </c>
    </row>
    <row r="148">
      <c r="A148" s="1" t="n">
        <v>502948</v>
      </c>
      <c r="B148" s="1" t="n">
        <v>1</v>
      </c>
      <c r="C148" s="1" t="inlineStr">
        <is>
          <t>NII</t>
        </is>
      </c>
      <c r="D148" s="1" t="n">
        <v>4</v>
      </c>
      <c r="E148" s="1" t="inlineStr">
        <is>
          <t>BioLegend</t>
        </is>
      </c>
      <c r="F148" s="1" t="n">
        <v>0</v>
      </c>
      <c r="G148" s="1" t="inlineStr">
        <is>
          <t>Delhi</t>
        </is>
      </c>
      <c r="H148" s="1" t="inlineStr">
        <is>
          <t>Priyanka Madam</t>
        </is>
      </c>
      <c r="I148" s="1" t="inlineStr">
        <is>
          <t>Local</t>
        </is>
      </c>
    </row>
    <row r="149">
      <c r="A149" s="1" t="n">
        <v>655208</v>
      </c>
      <c r="B149" s="1" t="n">
        <v>1</v>
      </c>
      <c r="C149" s="1" t="inlineStr">
        <is>
          <t>NII</t>
        </is>
      </c>
      <c r="D149" s="1" t="n">
        <v>4</v>
      </c>
      <c r="E149" s="1" t="inlineStr">
        <is>
          <t>BioLegend</t>
        </is>
      </c>
      <c r="F149" s="1" t="n">
        <v>0</v>
      </c>
      <c r="G149" s="1" t="inlineStr">
        <is>
          <t>Delhi</t>
        </is>
      </c>
      <c r="H149" s="1" t="inlineStr">
        <is>
          <t>Priyanka Madam</t>
        </is>
      </c>
      <c r="I149" s="1" t="inlineStr">
        <is>
          <t>Local</t>
        </is>
      </c>
    </row>
    <row r="150">
      <c r="A150" s="1" t="inlineStr">
        <is>
          <t>BE0239</t>
        </is>
      </c>
      <c r="B150" s="1" t="n">
        <v>1</v>
      </c>
      <c r="C150" s="1" t="inlineStr">
        <is>
          <t>NII</t>
        </is>
      </c>
      <c r="D150" s="1" t="n">
        <v>4</v>
      </c>
      <c r="E150" s="1" t="inlineStr">
        <is>
          <t>BIOXCELL</t>
        </is>
      </c>
      <c r="F150" s="1" t="n">
        <v>0</v>
      </c>
      <c r="G150" s="1" t="inlineStr">
        <is>
          <t>Delhi</t>
        </is>
      </c>
      <c r="H150" s="1" t="inlineStr">
        <is>
          <t>Priyanka Madam</t>
        </is>
      </c>
      <c r="I150" s="1" t="inlineStr">
        <is>
          <t>Local</t>
        </is>
      </c>
    </row>
    <row r="151">
      <c r="A151" s="1" t="inlineStr">
        <is>
          <t>BE0248</t>
        </is>
      </c>
      <c r="B151" s="1" t="n">
        <v>1</v>
      </c>
      <c r="C151" s="1" t="inlineStr">
        <is>
          <t>NII</t>
        </is>
      </c>
      <c r="D151" s="1" t="n">
        <v>4</v>
      </c>
      <c r="E151" s="1" t="inlineStr">
        <is>
          <t>BIOXCELL</t>
        </is>
      </c>
      <c r="F151" s="1" t="n">
        <v>0</v>
      </c>
      <c r="G151" s="1" t="inlineStr">
        <is>
          <t>Delhi</t>
        </is>
      </c>
      <c r="H151" s="1" t="inlineStr">
        <is>
          <t>Priyanka Madam</t>
        </is>
      </c>
      <c r="I151" s="1" t="inlineStr">
        <is>
          <t>Local</t>
        </is>
      </c>
    </row>
    <row r="152">
      <c r="A152" s="1" t="n">
        <v>424602</v>
      </c>
      <c r="B152" s="1" t="n">
        <v>1</v>
      </c>
      <c r="C152" s="1" t="inlineStr">
        <is>
          <t>Nimhans</t>
        </is>
      </c>
      <c r="D152" s="1" t="n">
        <v>4</v>
      </c>
      <c r="E152" s="1" t="inlineStr">
        <is>
          <t>BioLegend</t>
        </is>
      </c>
      <c r="F152" s="1" t="n">
        <v>0</v>
      </c>
      <c r="G152" s="1" t="inlineStr">
        <is>
          <t>Banglore</t>
        </is>
      </c>
      <c r="H152" s="1" t="inlineStr">
        <is>
          <t>Wednesday (22-10-25)</t>
        </is>
      </c>
      <c r="I152" s="1" t="inlineStr">
        <is>
          <t>OutStation</t>
        </is>
      </c>
    </row>
    <row r="153">
      <c r="A153" s="1" t="n">
        <v>396414</v>
      </c>
      <c r="B153" s="1" t="n">
        <v>1</v>
      </c>
      <c r="C153" s="1" t="inlineStr">
        <is>
          <t>NIRRCH</t>
        </is>
      </c>
      <c r="D153" s="1" t="n">
        <v>4</v>
      </c>
      <c r="E153" s="1" t="inlineStr">
        <is>
          <t>BioLegend</t>
        </is>
      </c>
      <c r="F153" s="1" t="n">
        <v>0</v>
      </c>
      <c r="G153" s="1" t="inlineStr">
        <is>
          <t>Mumbai</t>
        </is>
      </c>
      <c r="H153" s="1" t="inlineStr">
        <is>
          <t>Wednesday (22-10-25)</t>
        </is>
      </c>
      <c r="I153" s="1" t="inlineStr">
        <is>
          <t>OutStation</t>
        </is>
      </c>
    </row>
    <row r="154">
      <c r="A154" s="1" t="inlineStr">
        <is>
          <t>T1785</t>
        </is>
      </c>
      <c r="B154" s="1" t="n">
        <v>1</v>
      </c>
      <c r="C154" s="1" t="inlineStr">
        <is>
          <t>NNF</t>
        </is>
      </c>
      <c r="D154" s="1" t="n">
        <v>-20</v>
      </c>
      <c r="E154" s="1" t="inlineStr">
        <is>
          <t>Targetmol</t>
        </is>
      </c>
      <c r="F154" s="1" t="n">
        <v>0</v>
      </c>
      <c r="G154" s="1" t="inlineStr">
        <is>
          <t>Banglore</t>
        </is>
      </c>
      <c r="H154" s="1" t="inlineStr">
        <is>
          <t>Sample and Back Order</t>
        </is>
      </c>
      <c r="I154" s="1" t="inlineStr">
        <is>
          <t>OutStation</t>
        </is>
      </c>
    </row>
    <row r="155">
      <c r="A155" s="1" t="inlineStr">
        <is>
          <t>RU-187978-00-0020</t>
        </is>
      </c>
      <c r="B155" s="1" t="n">
        <v>1</v>
      </c>
      <c r="C155" s="1" t="inlineStr">
        <is>
          <t>Opening Stock</t>
        </is>
      </c>
      <c r="D155" s="1" t="n">
        <v>-20</v>
      </c>
      <c r="E155" s="1" t="inlineStr">
        <is>
          <t>Dharmacon</t>
        </is>
      </c>
      <c r="F155" s="1" t="inlineStr">
        <is>
          <t>Set of 4 item code (N-187978-01-0020, N-187978-02-0020, N-187978-03-0020, N-187978-04-0020)</t>
        </is>
      </c>
      <c r="G155" s="1" t="inlineStr">
        <is>
          <t>STOCK</t>
        </is>
      </c>
      <c r="H155" s="1" t="inlineStr">
        <is>
          <t>Stock</t>
        </is>
      </c>
      <c r="I155" s="1" t="inlineStr">
        <is>
          <t>STOCK</t>
        </is>
      </c>
    </row>
    <row r="156">
      <c r="A156" s="1" t="n">
        <v>556002</v>
      </c>
      <c r="B156" s="1" t="n">
        <v>5</v>
      </c>
      <c r="C156" s="1" t="inlineStr">
        <is>
          <t>Opening Stock</t>
        </is>
      </c>
      <c r="D156" s="1" t="n">
        <v>-20</v>
      </c>
      <c r="E156" s="1" t="inlineStr">
        <is>
          <t>BioLegend</t>
        </is>
      </c>
      <c r="F156" s="1" t="n">
        <v>0</v>
      </c>
      <c r="G156" s="1" t="inlineStr">
        <is>
          <t>STOCK</t>
        </is>
      </c>
      <c r="H156" s="1" t="inlineStr">
        <is>
          <t>Stock</t>
        </is>
      </c>
      <c r="I156" s="1" t="inlineStr">
        <is>
          <t>STOCK</t>
        </is>
      </c>
    </row>
    <row r="157">
      <c r="A157" s="1" t="n">
        <v>570802</v>
      </c>
      <c r="B157" s="1" t="n">
        <v>2</v>
      </c>
      <c r="C157" s="1" t="inlineStr">
        <is>
          <t>Opening Stock</t>
        </is>
      </c>
      <c r="D157" s="1" t="n">
        <v>-20</v>
      </c>
      <c r="E157" s="1" t="inlineStr">
        <is>
          <t>BioLegend</t>
        </is>
      </c>
      <c r="F157" s="1" t="n">
        <v>0</v>
      </c>
      <c r="G157" s="1" t="inlineStr">
        <is>
          <t>STOCK</t>
        </is>
      </c>
      <c r="H157" s="1" t="inlineStr">
        <is>
          <t>Stock</t>
        </is>
      </c>
      <c r="I157" s="1" t="inlineStr">
        <is>
          <t>STOCK</t>
        </is>
      </c>
    </row>
    <row r="158">
      <c r="A158" s="1" t="n">
        <v>423303</v>
      </c>
      <c r="B158" s="1" t="n">
        <v>1</v>
      </c>
      <c r="C158" s="1" t="inlineStr">
        <is>
          <t>Opening Stock</t>
        </is>
      </c>
      <c r="D158" s="1" t="n">
        <v>-20</v>
      </c>
      <c r="E158" s="1" t="inlineStr">
        <is>
          <t>BioLegend</t>
        </is>
      </c>
      <c r="F158" s="1" t="n">
        <v>0</v>
      </c>
      <c r="G158" s="1" t="inlineStr">
        <is>
          <t>STOCK</t>
        </is>
      </c>
      <c r="H158" s="1" t="inlineStr">
        <is>
          <t>Stock</t>
        </is>
      </c>
      <c r="I158" s="1" t="inlineStr">
        <is>
          <t>STOCK</t>
        </is>
      </c>
    </row>
    <row r="159">
      <c r="A159" s="1" t="n">
        <v>421002</v>
      </c>
      <c r="B159" s="1" t="n">
        <v>2</v>
      </c>
      <c r="C159" s="1" t="inlineStr">
        <is>
          <t>Opening Stock</t>
        </is>
      </c>
      <c r="D159" s="1" t="n">
        <v>4</v>
      </c>
      <c r="E159" s="1" t="inlineStr">
        <is>
          <t>BioLegend</t>
        </is>
      </c>
      <c r="F159" s="1" t="n">
        <v>0</v>
      </c>
      <c r="G159" s="1" t="inlineStr">
        <is>
          <t>STOCK</t>
        </is>
      </c>
      <c r="H159" s="1" t="inlineStr">
        <is>
          <t>Stock</t>
        </is>
      </c>
      <c r="I159" s="1" t="inlineStr">
        <is>
          <t>STOCK</t>
        </is>
      </c>
    </row>
    <row r="160">
      <c r="A160" s="1" t="n">
        <v>421403</v>
      </c>
      <c r="B160" s="1" t="n">
        <v>7</v>
      </c>
      <c r="C160" s="1" t="inlineStr">
        <is>
          <t>Opening Stock</t>
        </is>
      </c>
      <c r="D160" s="1" t="n">
        <v>4</v>
      </c>
      <c r="E160" s="1" t="inlineStr">
        <is>
          <t>BioLegend</t>
        </is>
      </c>
      <c r="F160" s="1" t="n">
        <v>0</v>
      </c>
      <c r="G160" s="1" t="inlineStr">
        <is>
          <t>STOCK</t>
        </is>
      </c>
      <c r="H160" s="1" t="inlineStr">
        <is>
          <t>Stock</t>
        </is>
      </c>
      <c r="I160" s="1" t="inlineStr">
        <is>
          <t>STOCK</t>
        </is>
      </c>
    </row>
    <row r="161">
      <c r="A161" s="1" t="n">
        <v>100261</v>
      </c>
      <c r="B161" s="1" t="n">
        <v>1</v>
      </c>
      <c r="C161" s="1" t="inlineStr">
        <is>
          <t>Opening Stock</t>
        </is>
      </c>
      <c r="D161" s="1" t="n">
        <v>4</v>
      </c>
      <c r="E161" s="1" t="inlineStr">
        <is>
          <t>BioLegend</t>
        </is>
      </c>
      <c r="F161" s="1" t="n">
        <v>0</v>
      </c>
      <c r="G161" s="1" t="inlineStr">
        <is>
          <t>STOCK</t>
        </is>
      </c>
      <c r="H161" s="1" t="inlineStr">
        <is>
          <t>Stock</t>
        </is>
      </c>
      <c r="I161" s="1" t="inlineStr">
        <is>
          <t>STOCK</t>
        </is>
      </c>
    </row>
    <row r="162">
      <c r="A162" s="1" t="n">
        <v>108123</v>
      </c>
      <c r="B162" s="1" t="n">
        <v>1</v>
      </c>
      <c r="C162" s="1" t="inlineStr">
        <is>
          <t>Opening Stock</t>
        </is>
      </c>
      <c r="D162" s="1" t="n">
        <v>4</v>
      </c>
      <c r="E162" s="1" t="inlineStr">
        <is>
          <t>BioLegend</t>
        </is>
      </c>
      <c r="F162" s="1" t="n">
        <v>0</v>
      </c>
      <c r="G162" s="1" t="inlineStr">
        <is>
          <t>STOCK</t>
        </is>
      </c>
      <c r="H162" s="1" t="inlineStr">
        <is>
          <t>Stock</t>
        </is>
      </c>
      <c r="I162" s="1" t="inlineStr">
        <is>
          <t>STOCK</t>
        </is>
      </c>
    </row>
    <row r="163">
      <c r="A163" s="1" t="n">
        <v>329702</v>
      </c>
      <c r="B163" s="1" t="n">
        <v>2</v>
      </c>
      <c r="C163" s="1" t="inlineStr">
        <is>
          <t>Opening Stock</t>
        </is>
      </c>
      <c r="D163" s="1" t="n">
        <v>4</v>
      </c>
      <c r="E163" s="1" t="inlineStr">
        <is>
          <t>BioLegend</t>
        </is>
      </c>
      <c r="F163" s="1" t="n">
        <v>0</v>
      </c>
      <c r="G163" s="1" t="inlineStr">
        <is>
          <t>STOCK</t>
        </is>
      </c>
      <c r="H163" s="1" t="inlineStr">
        <is>
          <t>Stock</t>
        </is>
      </c>
      <c r="I163" s="1" t="inlineStr">
        <is>
          <t>STOCK</t>
        </is>
      </c>
    </row>
    <row r="164">
      <c r="A164" s="1" t="inlineStr">
        <is>
          <t>B-003000-WB-100</t>
        </is>
      </c>
      <c r="B164" s="1" t="n">
        <v>1</v>
      </c>
      <c r="C164" s="1" t="inlineStr">
        <is>
          <t>OPENING STOCK</t>
        </is>
      </c>
      <c r="D164" s="1" t="n">
        <v>4</v>
      </c>
      <c r="E164" s="1" t="inlineStr">
        <is>
          <t>Dharmacon</t>
        </is>
      </c>
      <c r="F164" s="1" t="n">
        <v>0</v>
      </c>
      <c r="G164" s="1" t="inlineStr">
        <is>
          <t>STOCK</t>
        </is>
      </c>
      <c r="H164" s="1" t="inlineStr">
        <is>
          <t>Stock</t>
        </is>
      </c>
      <c r="I164" s="1" t="inlineStr">
        <is>
          <t>STOCK</t>
        </is>
      </c>
    </row>
    <row r="165">
      <c r="A165" s="1" t="n">
        <v>16532</v>
      </c>
      <c r="B165" s="1" t="n">
        <v>21</v>
      </c>
      <c r="C165" s="1" t="inlineStr">
        <is>
          <t>OPENING STOCK</t>
        </is>
      </c>
      <c r="D165" s="1" t="inlineStr">
        <is>
          <t>RT</t>
        </is>
      </c>
      <c r="E165" s="1" t="inlineStr">
        <is>
          <t>Sartorius</t>
        </is>
      </c>
      <c r="F165" s="1" t="n">
        <v>0</v>
      </c>
      <c r="G165" s="1" t="inlineStr">
        <is>
          <t>STOCK</t>
        </is>
      </c>
      <c r="H165" s="1" t="inlineStr">
        <is>
          <t>Stock</t>
        </is>
      </c>
      <c r="I165" s="1" t="inlineStr">
        <is>
          <t>STOCK</t>
        </is>
      </c>
    </row>
    <row r="166">
      <c r="A166" s="1" t="n">
        <v>740809</v>
      </c>
      <c r="B166" s="1" t="n">
        <v>1</v>
      </c>
      <c r="C166" s="1" t="inlineStr">
        <is>
          <t>POPVAX</t>
        </is>
      </c>
      <c r="D166" s="1" t="n">
        <v>4</v>
      </c>
      <c r="E166" s="1" t="inlineStr">
        <is>
          <t>BioLegend</t>
        </is>
      </c>
      <c r="F166" s="1" t="n">
        <v>0</v>
      </c>
      <c r="G166" s="1" t="inlineStr">
        <is>
          <t>Telangana</t>
        </is>
      </c>
      <c r="H166" s="1" t="inlineStr">
        <is>
          <t>Wednesday (22-10-25)</t>
        </is>
      </c>
      <c r="I166" s="1" t="inlineStr">
        <is>
          <t>OutStation</t>
        </is>
      </c>
    </row>
    <row r="167">
      <c r="A167" s="1" t="n">
        <v>424401</v>
      </c>
      <c r="B167" s="1" t="n">
        <v>1</v>
      </c>
      <c r="C167" s="1" t="inlineStr">
        <is>
          <t>PRIYANKA MADAM</t>
        </is>
      </c>
      <c r="D167" s="1" t="n">
        <v>4</v>
      </c>
      <c r="E167" s="1" t="inlineStr">
        <is>
          <t>BioLegend</t>
        </is>
      </c>
      <c r="F167" s="1" t="n">
        <v>0</v>
      </c>
      <c r="G167" s="1" t="inlineStr">
        <is>
          <t>Delhi</t>
        </is>
      </c>
      <c r="H167" s="1" t="inlineStr">
        <is>
          <t>Priyanka Madam</t>
        </is>
      </c>
      <c r="I167" s="1" t="inlineStr">
        <is>
          <t>Local</t>
        </is>
      </c>
    </row>
    <row r="168">
      <c r="A168" s="1" t="n">
        <v>302902</v>
      </c>
      <c r="B168" s="1" t="n">
        <v>1</v>
      </c>
      <c r="C168" s="1" t="inlineStr">
        <is>
          <t>RANJAN</t>
        </is>
      </c>
      <c r="D168" s="1" t="n">
        <v>4</v>
      </c>
      <c r="E168" s="1" t="inlineStr">
        <is>
          <t>BioLegend</t>
        </is>
      </c>
      <c r="F168" s="1" t="n">
        <v>0</v>
      </c>
      <c r="G168" s="1" t="inlineStr">
        <is>
          <t>patna</t>
        </is>
      </c>
      <c r="H168" s="1" t="inlineStr">
        <is>
          <t>Saturday (25-10-25)</t>
        </is>
      </c>
      <c r="I168" s="1" t="inlineStr">
        <is>
          <t>OutStation</t>
        </is>
      </c>
    </row>
    <row r="169">
      <c r="A169" s="1" t="n">
        <v>317302</v>
      </c>
      <c r="B169" s="1" t="n">
        <v>1</v>
      </c>
      <c r="C169" s="1" t="inlineStr">
        <is>
          <t>RANJAN</t>
        </is>
      </c>
      <c r="D169" s="1" t="n">
        <v>4</v>
      </c>
      <c r="E169" s="1" t="inlineStr">
        <is>
          <t>BioLegend</t>
        </is>
      </c>
      <c r="F169" s="1" t="n">
        <v>0</v>
      </c>
      <c r="G169" s="1" t="inlineStr">
        <is>
          <t>patna</t>
        </is>
      </c>
      <c r="H169" s="1" t="inlineStr">
        <is>
          <t>Saturday (25-10-25)</t>
        </is>
      </c>
      <c r="I169" s="1" t="inlineStr">
        <is>
          <t>OutStation</t>
        </is>
      </c>
    </row>
    <row r="170">
      <c r="A170" s="1" t="n">
        <v>317318</v>
      </c>
      <c r="B170" s="1" t="n">
        <v>1</v>
      </c>
      <c r="C170" s="1" t="inlineStr">
        <is>
          <t>RANJAN</t>
        </is>
      </c>
      <c r="D170" s="1" t="n">
        <v>4</v>
      </c>
      <c r="E170" s="1" t="inlineStr">
        <is>
          <t>BioLegend</t>
        </is>
      </c>
      <c r="F170" s="1" t="n">
        <v>0</v>
      </c>
      <c r="G170" s="1" t="inlineStr">
        <is>
          <t>patna</t>
        </is>
      </c>
      <c r="H170" s="1" t="inlineStr">
        <is>
          <t>Saturday (25-10-25)</t>
        </is>
      </c>
      <c r="I170" s="1" t="inlineStr">
        <is>
          <t>OutStation</t>
        </is>
      </c>
    </row>
    <row r="171">
      <c r="A171" s="1" t="n">
        <v>317408</v>
      </c>
      <c r="B171" s="1" t="n">
        <v>1</v>
      </c>
      <c r="C171" s="1" t="inlineStr">
        <is>
          <t>RANJAN</t>
        </is>
      </c>
      <c r="D171" s="1" t="n">
        <v>4</v>
      </c>
      <c r="E171" s="1" t="inlineStr">
        <is>
          <t>BioLegend</t>
        </is>
      </c>
      <c r="F171" s="1" t="n">
        <v>0</v>
      </c>
      <c r="G171" s="1" t="inlineStr">
        <is>
          <t>patna</t>
        </is>
      </c>
      <c r="H171" s="1" t="inlineStr">
        <is>
          <t>Saturday (25-10-25)</t>
        </is>
      </c>
      <c r="I171" s="1" t="inlineStr">
        <is>
          <t>OutStation</t>
        </is>
      </c>
    </row>
    <row r="172">
      <c r="A172" s="1" t="inlineStr">
        <is>
          <t>T6280</t>
        </is>
      </c>
      <c r="B172" s="1" t="n">
        <v>2</v>
      </c>
      <c r="C172" s="1" t="inlineStr">
        <is>
          <t>RCB</t>
        </is>
      </c>
      <c r="D172" s="1" t="n">
        <v>-20</v>
      </c>
      <c r="E172" s="1" t="inlineStr">
        <is>
          <t>TARGETMOL</t>
        </is>
      </c>
      <c r="F172" s="1" t="inlineStr">
        <is>
          <t>SAMPLE</t>
        </is>
      </c>
      <c r="G172" s="1" t="inlineStr">
        <is>
          <t>Delhi</t>
        </is>
      </c>
      <c r="H172" s="1" t="inlineStr">
        <is>
          <t>Deepak/Priyanka Madam</t>
        </is>
      </c>
      <c r="I172" s="1" t="inlineStr">
        <is>
          <t>Local</t>
        </is>
      </c>
    </row>
    <row r="173">
      <c r="A173" s="1" t="n">
        <v>100336</v>
      </c>
      <c r="B173" s="1" t="n">
        <v>2</v>
      </c>
      <c r="C173" s="1" t="inlineStr">
        <is>
          <t>RCB</t>
        </is>
      </c>
      <c r="D173" s="1" t="n">
        <v>4</v>
      </c>
      <c r="E173" s="1" t="inlineStr">
        <is>
          <t>BioLegend</t>
        </is>
      </c>
      <c r="F173" s="1" t="n">
        <v>0</v>
      </c>
      <c r="G173" s="1" t="inlineStr">
        <is>
          <t>Delhi</t>
        </is>
      </c>
      <c r="H173" s="1" t="inlineStr">
        <is>
          <t>Deepak</t>
        </is>
      </c>
      <c r="I173" s="1" t="inlineStr">
        <is>
          <t>Local</t>
        </is>
      </c>
    </row>
    <row r="174">
      <c r="A174" s="1" t="n">
        <v>105006</v>
      </c>
      <c r="B174" s="1" t="n">
        <v>1</v>
      </c>
      <c r="C174" s="1" t="inlineStr">
        <is>
          <t>RCB</t>
        </is>
      </c>
      <c r="D174" s="1" t="n">
        <v>4</v>
      </c>
      <c r="E174" s="1" t="inlineStr">
        <is>
          <t>BioLegend</t>
        </is>
      </c>
      <c r="F174" s="1" t="n">
        <v>0</v>
      </c>
      <c r="G174" s="1" t="inlineStr">
        <is>
          <t>Delhi</t>
        </is>
      </c>
      <c r="H174" s="1" t="inlineStr">
        <is>
          <t>Deepak</t>
        </is>
      </c>
      <c r="I174" s="1" t="inlineStr">
        <is>
          <t>Local</t>
        </is>
      </c>
    </row>
    <row r="175">
      <c r="A175" s="1" t="n">
        <v>107641</v>
      </c>
      <c r="B175" s="1" t="n">
        <v>2</v>
      </c>
      <c r="C175" s="1" t="inlineStr">
        <is>
          <t>RCB</t>
        </is>
      </c>
      <c r="D175" s="1" t="n">
        <v>4</v>
      </c>
      <c r="E175" s="1" t="inlineStr">
        <is>
          <t>BioLegend</t>
        </is>
      </c>
      <c r="F175" s="1" t="n">
        <v>0</v>
      </c>
      <c r="G175" s="1" t="inlineStr">
        <is>
          <t>Delhi</t>
        </is>
      </c>
      <c r="H175" s="1" t="inlineStr">
        <is>
          <t>Deepak</t>
        </is>
      </c>
      <c r="I175" s="1" t="inlineStr">
        <is>
          <t>Local</t>
        </is>
      </c>
    </row>
    <row r="176">
      <c r="A176" s="1" t="n">
        <v>141732</v>
      </c>
      <c r="B176" s="1" t="n">
        <v>1</v>
      </c>
      <c r="C176" s="1" t="inlineStr">
        <is>
          <t>RCB</t>
        </is>
      </c>
      <c r="D176" s="1" t="n">
        <v>4</v>
      </c>
      <c r="E176" s="1" t="inlineStr">
        <is>
          <t>BioLegend</t>
        </is>
      </c>
      <c r="F176" s="1" t="n">
        <v>0</v>
      </c>
      <c r="G176" s="1" t="inlineStr">
        <is>
          <t>Delhi</t>
        </is>
      </c>
      <c r="H176" s="1" t="inlineStr">
        <is>
          <t>Deepak</t>
        </is>
      </c>
      <c r="I176" s="1" t="inlineStr">
        <is>
          <t>Local</t>
        </is>
      </c>
    </row>
    <row r="177">
      <c r="A177" s="1" t="n">
        <v>406001</v>
      </c>
      <c r="B177" s="1" t="n">
        <v>1</v>
      </c>
      <c r="C177" s="1" t="inlineStr">
        <is>
          <t>RCB</t>
        </is>
      </c>
      <c r="D177" s="1" t="n">
        <v>4</v>
      </c>
      <c r="E177" s="1" t="inlineStr">
        <is>
          <t>BioLegend</t>
        </is>
      </c>
      <c r="F177" s="1" t="n">
        <v>0</v>
      </c>
      <c r="G177" s="1" t="inlineStr">
        <is>
          <t>Delhi</t>
        </is>
      </c>
      <c r="H177" s="1" t="inlineStr">
        <is>
          <t>Deepak</t>
        </is>
      </c>
      <c r="I177" s="1" t="inlineStr">
        <is>
          <t>Local</t>
        </is>
      </c>
    </row>
    <row r="178">
      <c r="A178" s="1" t="n">
        <v>406416</v>
      </c>
      <c r="B178" s="1" t="n">
        <v>1</v>
      </c>
      <c r="C178" s="1" t="inlineStr">
        <is>
          <t>RCB</t>
        </is>
      </c>
      <c r="D178" s="1" t="n">
        <v>4</v>
      </c>
      <c r="E178" s="1" t="inlineStr">
        <is>
          <t>BioLegend</t>
        </is>
      </c>
      <c r="F178" s="1" t="n">
        <v>0</v>
      </c>
      <c r="G178" s="1" t="inlineStr">
        <is>
          <t>Delhi</t>
        </is>
      </c>
      <c r="H178" s="1" t="inlineStr">
        <is>
          <t>Deepak</t>
        </is>
      </c>
      <c r="I178" s="1" t="inlineStr">
        <is>
          <t>Local</t>
        </is>
      </c>
    </row>
    <row r="179">
      <c r="A179" s="1" t="n">
        <v>420701</v>
      </c>
      <c r="B179" s="1" t="n">
        <v>4</v>
      </c>
      <c r="C179" s="1" t="inlineStr">
        <is>
          <t>RCB</t>
        </is>
      </c>
      <c r="D179" s="1" t="n">
        <v>4</v>
      </c>
      <c r="E179" s="1" t="inlineStr">
        <is>
          <t>BioLegend</t>
        </is>
      </c>
      <c r="F179" s="1" t="n">
        <v>0</v>
      </c>
      <c r="G179" s="1" t="inlineStr">
        <is>
          <t>Delhi</t>
        </is>
      </c>
      <c r="H179" s="1" t="inlineStr">
        <is>
          <t>Deepak</t>
        </is>
      </c>
      <c r="I179" s="1" t="inlineStr">
        <is>
          <t>Local</t>
        </is>
      </c>
    </row>
    <row r="180">
      <c r="A180" s="1" t="n">
        <v>423102</v>
      </c>
      <c r="B180" s="1" t="n">
        <v>3</v>
      </c>
      <c r="C180" s="1" t="inlineStr">
        <is>
          <t>RCB</t>
        </is>
      </c>
      <c r="D180" s="1" t="n">
        <v>-20</v>
      </c>
      <c r="E180" s="1" t="inlineStr">
        <is>
          <t>BioLegend</t>
        </is>
      </c>
      <c r="F180" s="1" t="n">
        <v>0</v>
      </c>
      <c r="G180" s="1" t="inlineStr">
        <is>
          <t>Delhi</t>
        </is>
      </c>
      <c r="H180" s="1" t="inlineStr">
        <is>
          <t>Deepak</t>
        </is>
      </c>
      <c r="I180" s="1" t="inlineStr">
        <is>
          <t>Local</t>
        </is>
      </c>
    </row>
    <row r="181">
      <c r="A181" s="1" t="n">
        <v>570204</v>
      </c>
      <c r="B181" s="1" t="n">
        <v>1</v>
      </c>
      <c r="C181" s="1" t="inlineStr">
        <is>
          <t>RCB</t>
        </is>
      </c>
      <c r="D181" s="1" t="n">
        <v>-20</v>
      </c>
      <c r="E181" s="1" t="inlineStr">
        <is>
          <t>BioLegend</t>
        </is>
      </c>
      <c r="F181" s="1" t="n">
        <v>0</v>
      </c>
      <c r="G181" s="1" t="inlineStr">
        <is>
          <t>Delhi</t>
        </is>
      </c>
      <c r="H181" s="1" t="inlineStr">
        <is>
          <t>Deepak</t>
        </is>
      </c>
      <c r="I181" s="1" t="inlineStr">
        <is>
          <t>Local</t>
        </is>
      </c>
    </row>
    <row r="182">
      <c r="A182" s="1" t="n">
        <v>575306</v>
      </c>
      <c r="B182" s="1" t="n">
        <v>1</v>
      </c>
      <c r="C182" s="1" t="inlineStr">
        <is>
          <t>RCB</t>
        </is>
      </c>
      <c r="D182" s="1" t="n">
        <v>-20</v>
      </c>
      <c r="E182" s="1" t="inlineStr">
        <is>
          <t>BioLegend</t>
        </is>
      </c>
      <c r="F182" s="1" t="n">
        <v>0</v>
      </c>
      <c r="G182" s="1" t="inlineStr">
        <is>
          <t>Delhi</t>
        </is>
      </c>
      <c r="H182" s="1" t="inlineStr">
        <is>
          <t>Deepak</t>
        </is>
      </c>
      <c r="I182" s="1" t="inlineStr">
        <is>
          <t>Local</t>
        </is>
      </c>
    </row>
    <row r="183">
      <c r="A183" s="1" t="n">
        <v>640906</v>
      </c>
      <c r="B183" s="1" t="n">
        <v>1</v>
      </c>
      <c r="C183" s="1" t="inlineStr">
        <is>
          <t>RCB</t>
        </is>
      </c>
      <c r="D183" s="1" t="n">
        <v>4</v>
      </c>
      <c r="E183" s="1" t="inlineStr">
        <is>
          <t>BioLegend</t>
        </is>
      </c>
      <c r="F183" s="1" t="n">
        <v>0</v>
      </c>
      <c r="G183" s="1" t="inlineStr">
        <is>
          <t>Delhi</t>
        </is>
      </c>
      <c r="H183" s="1" t="inlineStr">
        <is>
          <t>Deepak</t>
        </is>
      </c>
      <c r="I183" s="1" t="inlineStr">
        <is>
          <t>Local</t>
        </is>
      </c>
    </row>
    <row r="184">
      <c r="A184" s="1" t="n">
        <v>101251</v>
      </c>
      <c r="B184" s="1" t="n">
        <v>1</v>
      </c>
      <c r="C184" s="1" t="inlineStr">
        <is>
          <t>RGCB</t>
        </is>
      </c>
      <c r="D184" s="1" t="n">
        <v>4</v>
      </c>
      <c r="E184" s="1" t="inlineStr">
        <is>
          <t>BioLegend</t>
        </is>
      </c>
      <c r="F184" s="1" t="n">
        <v>0</v>
      </c>
      <c r="G184" s="1" t="inlineStr">
        <is>
          <t>Kerala</t>
        </is>
      </c>
      <c r="H184" s="1" t="inlineStr">
        <is>
          <t>Saturday (25-10-25)</t>
        </is>
      </c>
      <c r="I184" s="1" t="inlineStr">
        <is>
          <t>OutStation</t>
        </is>
      </c>
    </row>
    <row r="185">
      <c r="A185" s="1" t="inlineStr">
        <is>
          <t>139316</t>
        </is>
      </c>
      <c r="B185" s="1" t="n">
        <v>1</v>
      </c>
      <c r="C185" s="1" t="inlineStr">
        <is>
          <t>RGCB</t>
        </is>
      </c>
      <c r="D185" s="1" t="n">
        <v>4</v>
      </c>
      <c r="E185" s="1" t="inlineStr">
        <is>
          <t>BioLegend</t>
        </is>
      </c>
      <c r="F185" s="1" t="n">
        <v>0</v>
      </c>
      <c r="G185" s="1" t="inlineStr">
        <is>
          <t>Kerala</t>
        </is>
      </c>
      <c r="H185" s="1" t="inlineStr">
        <is>
          <t>Saturday (25-10-25)</t>
        </is>
      </c>
      <c r="I185" s="1" t="inlineStr">
        <is>
          <t>OutStation</t>
        </is>
      </c>
    </row>
    <row r="186">
      <c r="A186" s="1" t="n">
        <v>420601</v>
      </c>
      <c r="B186" s="1" t="n">
        <v>1</v>
      </c>
      <c r="C186" s="1" t="inlineStr">
        <is>
          <t>RGCB</t>
        </is>
      </c>
      <c r="D186" s="1" t="n">
        <v>4</v>
      </c>
      <c r="E186" s="1" t="inlineStr">
        <is>
          <t>BioLegend</t>
        </is>
      </c>
      <c r="F186" s="1" t="n">
        <v>0</v>
      </c>
      <c r="G186" s="1" t="inlineStr">
        <is>
          <t>Kerala</t>
        </is>
      </c>
      <c r="H186" s="1" t="inlineStr">
        <is>
          <t>Saturday (25-10-25)</t>
        </is>
      </c>
      <c r="I186" s="1" t="inlineStr">
        <is>
          <t>OutStation</t>
        </is>
      </c>
    </row>
    <row r="187">
      <c r="A187" s="1" t="inlineStr">
        <is>
          <t>HBM-EXP-B2.5</t>
        </is>
      </c>
      <c r="B187" s="1" t="n">
        <v>5</v>
      </c>
      <c r="C187" s="1" t="inlineStr">
        <is>
          <t>Sample (PM)</t>
        </is>
      </c>
      <c r="D187" s="1" t="n">
        <v>4</v>
      </c>
      <c r="E187" s="1" t="inlineStr">
        <is>
          <t>Hansa Biomed</t>
        </is>
      </c>
      <c r="F187" s="1" t="inlineStr">
        <is>
          <t>Priyanka Madam</t>
        </is>
      </c>
      <c r="G187" s="1" t="inlineStr">
        <is>
          <t>delhi</t>
        </is>
      </c>
      <c r="H187" s="1" t="inlineStr">
        <is>
          <t>Priyanka Madam</t>
        </is>
      </c>
      <c r="I187" s="1" t="inlineStr">
        <is>
          <t>Local</t>
        </is>
      </c>
    </row>
    <row r="188">
      <c r="A188" s="1" t="inlineStr">
        <is>
          <t>MBS9922282</t>
        </is>
      </c>
      <c r="B188" s="1" t="n">
        <v>1</v>
      </c>
      <c r="C188" s="1" t="inlineStr">
        <is>
          <t>Shubh Sales</t>
        </is>
      </c>
      <c r="D188" s="1" t="n">
        <v>4</v>
      </c>
      <c r="E188" s="1" t="inlineStr">
        <is>
          <t>MyBiosource</t>
        </is>
      </c>
      <c r="F188" s="1" t="n">
        <v>0</v>
      </c>
      <c r="G188" s="1" t="inlineStr">
        <is>
          <t>JAIPUR</t>
        </is>
      </c>
      <c r="H188" s="1" t="inlineStr">
        <is>
          <t>Saturday (25-10-25)</t>
        </is>
      </c>
      <c r="I188" s="1" t="inlineStr">
        <is>
          <t>OutStation</t>
        </is>
      </c>
    </row>
    <row r="189">
      <c r="A189" s="1" t="inlineStr">
        <is>
          <t>MBS7256268</t>
        </is>
      </c>
      <c r="B189" s="1" t="n">
        <v>1</v>
      </c>
      <c r="C189" s="1" t="inlineStr">
        <is>
          <t>Shubh Sales</t>
        </is>
      </c>
      <c r="D189" s="1" t="n">
        <v>4</v>
      </c>
      <c r="E189" s="1" t="inlineStr">
        <is>
          <t>MyBiosource</t>
        </is>
      </c>
      <c r="F189" s="1" t="n">
        <v>0</v>
      </c>
      <c r="G189" s="1" t="inlineStr">
        <is>
          <t>JAIPUR</t>
        </is>
      </c>
      <c r="H189" s="1" t="inlineStr">
        <is>
          <t>Saturday (25-10-25)</t>
        </is>
      </c>
      <c r="I189" s="1" t="inlineStr">
        <is>
          <t>OutStation</t>
        </is>
      </c>
    </row>
    <row r="190">
      <c r="A190" s="1" t="inlineStr">
        <is>
          <t>SE2619T-2-1.5</t>
        </is>
      </c>
      <c r="B190" s="1" t="n">
        <v>1</v>
      </c>
      <c r="C190" s="1" t="inlineStr">
        <is>
          <t>SOUTH CAMPUS</t>
        </is>
      </c>
      <c r="D190" s="1" t="inlineStr">
        <is>
          <t>RT</t>
        </is>
      </c>
      <c r="E190" s="1" t="inlineStr">
        <is>
          <t>HOEFER</t>
        </is>
      </c>
      <c r="F190" s="1" t="n">
        <v>0</v>
      </c>
      <c r="G190" s="1" t="inlineStr">
        <is>
          <t>Delhi</t>
        </is>
      </c>
      <c r="H190" s="1" t="inlineStr">
        <is>
          <t>Sample</t>
        </is>
      </c>
      <c r="I190" s="1" t="inlineStr">
        <is>
          <t>Local</t>
        </is>
      </c>
    </row>
    <row r="191">
      <c r="A191" s="1" t="inlineStr">
        <is>
          <t>SE211A-10-1.5</t>
        </is>
      </c>
      <c r="B191" s="1" t="n">
        <v>1</v>
      </c>
      <c r="C191" s="1" t="inlineStr">
        <is>
          <t>SOUTH CAMPUS</t>
        </is>
      </c>
      <c r="D191" s="1" t="inlineStr">
        <is>
          <t>RT</t>
        </is>
      </c>
      <c r="E191" s="1" t="inlineStr">
        <is>
          <t>HOEFER</t>
        </is>
      </c>
      <c r="F191" s="1" t="n">
        <v>0</v>
      </c>
      <c r="G191" s="1" t="inlineStr">
        <is>
          <t>Delhi</t>
        </is>
      </c>
      <c r="H191" s="1" t="inlineStr">
        <is>
          <t>Sample</t>
        </is>
      </c>
      <c r="I191" s="1" t="inlineStr">
        <is>
          <t>Local</t>
        </is>
      </c>
    </row>
    <row r="192">
      <c r="A192" s="1" t="n">
        <v>316302</v>
      </c>
      <c r="B192" s="1" t="n">
        <v>2</v>
      </c>
      <c r="C192" s="1" t="inlineStr">
        <is>
          <t>Stock</t>
        </is>
      </c>
      <c r="D192" s="1" t="n">
        <v>4</v>
      </c>
      <c r="E192" s="1" t="inlineStr">
        <is>
          <t>BioLegend</t>
        </is>
      </c>
      <c r="F192" s="1" t="inlineStr">
        <is>
          <t>Biocon Order Cancelled</t>
        </is>
      </c>
      <c r="G192" s="1" t="inlineStr">
        <is>
          <t>STOCK</t>
        </is>
      </c>
      <c r="H192" s="1" t="inlineStr">
        <is>
          <t>stock</t>
        </is>
      </c>
      <c r="I192" s="1" t="inlineStr">
        <is>
          <t>STOCK</t>
        </is>
      </c>
    </row>
    <row r="193">
      <c r="A193" s="1" t="n">
        <v>631151</v>
      </c>
      <c r="B193" s="1" t="n">
        <v>1</v>
      </c>
      <c r="C193" s="1" t="inlineStr">
        <is>
          <t>STOCK</t>
        </is>
      </c>
      <c r="D193" s="1" t="n">
        <v>4</v>
      </c>
      <c r="E193" s="1" t="inlineStr">
        <is>
          <t>BioLegend</t>
        </is>
      </c>
      <c r="F193" s="1" t="inlineStr">
        <is>
          <t>FOC Informed By Priya Madam and informed to SM Sir</t>
        </is>
      </c>
      <c r="G193" s="1" t="inlineStr">
        <is>
          <t>STOCK</t>
        </is>
      </c>
      <c r="H193" s="1" t="inlineStr">
        <is>
          <t>Stock</t>
        </is>
      </c>
      <c r="I193" s="1" t="inlineStr">
        <is>
          <t>STOCK</t>
        </is>
      </c>
    </row>
    <row r="194">
      <c r="A194" s="1" t="n">
        <v>656801</v>
      </c>
      <c r="B194" s="1" t="n">
        <v>1</v>
      </c>
      <c r="C194" s="1" t="inlineStr">
        <is>
          <t>STOCK</t>
        </is>
      </c>
      <c r="D194" s="1" t="n">
        <v>4</v>
      </c>
      <c r="E194" s="1" t="inlineStr">
        <is>
          <t>BioLegend</t>
        </is>
      </c>
      <c r="F194" s="1" t="inlineStr">
        <is>
          <t>FOC Informed By Priya Madam and informed to SM Sir</t>
        </is>
      </c>
      <c r="G194" s="1" t="inlineStr">
        <is>
          <t>STOCK</t>
        </is>
      </c>
      <c r="H194" s="1" t="inlineStr">
        <is>
          <t>Stock</t>
        </is>
      </c>
      <c r="I194" s="1" t="inlineStr">
        <is>
          <t>STOCK</t>
        </is>
      </c>
    </row>
    <row r="195">
      <c r="A195" s="1" t="n">
        <v>805002</v>
      </c>
      <c r="B195" s="1" t="n">
        <v>1</v>
      </c>
      <c r="C195" s="1" t="inlineStr">
        <is>
          <t>STOCK</t>
        </is>
      </c>
      <c r="D195" s="1" t="n">
        <v>4</v>
      </c>
      <c r="E195" s="1" t="inlineStr">
        <is>
          <t>BioLegend</t>
        </is>
      </c>
      <c r="F195" s="1" t="inlineStr">
        <is>
          <t>FOC Informed By Priya Madam and informed to SM Sir</t>
        </is>
      </c>
      <c r="G195" s="1" t="inlineStr">
        <is>
          <t>STOCK</t>
        </is>
      </c>
      <c r="H195" s="1" t="inlineStr">
        <is>
          <t>Stock</t>
        </is>
      </c>
      <c r="I195" s="1" t="inlineStr">
        <is>
          <t>STOCK</t>
        </is>
      </c>
    </row>
    <row r="196">
      <c r="A196" s="1" t="inlineStr">
        <is>
          <t>J-004924-06-0010</t>
        </is>
      </c>
      <c r="B196" s="1" t="n">
        <v>1</v>
      </c>
      <c r="C196" s="1" t="inlineStr">
        <is>
          <t>stock</t>
        </is>
      </c>
      <c r="D196" s="1" t="n">
        <v>-20</v>
      </c>
      <c r="E196" s="1" t="inlineStr">
        <is>
          <t>Dharmacon</t>
        </is>
      </c>
      <c r="F196" s="1" t="inlineStr">
        <is>
          <t>Extra Item Purchased (Informed by Dharmendra Sir)</t>
        </is>
      </c>
      <c r="G196" s="1" t="inlineStr">
        <is>
          <t>STOCK</t>
        </is>
      </c>
      <c r="H196" s="1" t="inlineStr">
        <is>
          <t>Stock</t>
        </is>
      </c>
      <c r="I196" s="1" t="inlineStr">
        <is>
          <t>STOCK</t>
        </is>
      </c>
    </row>
    <row r="197">
      <c r="A197" s="1" t="inlineStr">
        <is>
          <t>TM125-220</t>
        </is>
      </c>
      <c r="B197" s="1" t="n">
        <v>1</v>
      </c>
      <c r="C197" s="1" t="inlineStr">
        <is>
          <t>STOCK</t>
        </is>
      </c>
      <c r="D197" s="1" t="inlineStr">
        <is>
          <t>RT</t>
        </is>
      </c>
      <c r="E197" s="1" t="inlineStr">
        <is>
          <t>Revvity</t>
        </is>
      </c>
      <c r="F197" s="1" t="inlineStr">
        <is>
          <t>MACHINE (PRIYANKA MADAM)</t>
        </is>
      </c>
      <c r="G197" s="1" t="inlineStr">
        <is>
          <t>STOCK</t>
        </is>
      </c>
      <c r="H197" s="1" t="inlineStr">
        <is>
          <t>Stock</t>
        </is>
      </c>
      <c r="I197" s="1" t="inlineStr">
        <is>
          <t>STOCK</t>
        </is>
      </c>
    </row>
    <row r="198">
      <c r="A198" s="1" t="inlineStr">
        <is>
          <t>TM-125-220-05</t>
        </is>
      </c>
      <c r="B198" s="1" t="n">
        <v>1</v>
      </c>
      <c r="C198" s="1" t="inlineStr">
        <is>
          <t>STOCK</t>
        </is>
      </c>
      <c r="D198" s="1" t="inlineStr">
        <is>
          <t>RT</t>
        </is>
      </c>
      <c r="E198" s="1" t="inlineStr">
        <is>
          <t>Revvity</t>
        </is>
      </c>
      <c r="F198" s="1" t="inlineStr">
        <is>
          <t>MACHINE (PRIYANKA MADAM)</t>
        </is>
      </c>
      <c r="G198" s="1" t="inlineStr">
        <is>
          <t>STOCK</t>
        </is>
      </c>
      <c r="H198" s="1" t="inlineStr">
        <is>
          <t>Stock</t>
        </is>
      </c>
      <c r="I198" s="1" t="inlineStr">
        <is>
          <t>STOCK</t>
        </is>
      </c>
    </row>
    <row r="199">
      <c r="A199" s="1" t="n">
        <v>344812</v>
      </c>
      <c r="B199" s="1" t="n">
        <v>1</v>
      </c>
      <c r="C199" s="1" t="inlineStr">
        <is>
          <t>STOCK</t>
        </is>
      </c>
      <c r="D199" s="1" t="n">
        <v>4</v>
      </c>
      <c r="E199" s="1" t="inlineStr">
        <is>
          <t>BioLegend</t>
        </is>
      </c>
      <c r="F199" s="1" t="inlineStr">
        <is>
          <t>Return From Bio Health (Extra Purchase infromed by Priynka Madam)</t>
        </is>
      </c>
      <c r="G199" s="1" t="inlineStr">
        <is>
          <t>STOCK</t>
        </is>
      </c>
      <c r="H199" s="1" t="inlineStr">
        <is>
          <t>Priyanka Madam</t>
        </is>
      </c>
      <c r="I199" s="1" t="inlineStr">
        <is>
          <t>STOCK</t>
        </is>
      </c>
    </row>
    <row r="200">
      <c r="A200" s="1" t="n">
        <v>421403</v>
      </c>
      <c r="B200" s="1" t="n">
        <v>1</v>
      </c>
      <c r="C200" s="1" t="inlineStr">
        <is>
          <t>Stock</t>
        </is>
      </c>
      <c r="D200" s="1" t="n">
        <v>4</v>
      </c>
      <c r="E200" s="1" t="inlineStr">
        <is>
          <t>BioLegend</t>
        </is>
      </c>
      <c r="F200" s="1" t="n">
        <v>0</v>
      </c>
      <c r="G200" s="1" t="inlineStr">
        <is>
          <t>STOCK</t>
        </is>
      </c>
      <c r="H200" s="1" t="inlineStr">
        <is>
          <t>Stock</t>
        </is>
      </c>
      <c r="I200" s="1" t="inlineStr">
        <is>
          <t>STOCK</t>
        </is>
      </c>
    </row>
    <row r="201">
      <c r="A201" s="1" t="n">
        <v>300408</v>
      </c>
      <c r="B201" s="1" t="n">
        <v>1</v>
      </c>
      <c r="C201" s="1" t="inlineStr">
        <is>
          <t>STOCK</t>
        </is>
      </c>
      <c r="D201" s="1" t="inlineStr">
        <is>
          <t>4</t>
        </is>
      </c>
      <c r="E201" s="1" t="inlineStr">
        <is>
          <t>BioLegend</t>
        </is>
      </c>
      <c r="F201" s="1" t="inlineStr">
        <is>
          <t>Extra Purchase By Priya Madam</t>
        </is>
      </c>
      <c r="G201" s="1" t="inlineStr">
        <is>
          <t>STOCK</t>
        </is>
      </c>
      <c r="H201" s="1" t="inlineStr">
        <is>
          <t>Stock</t>
        </is>
      </c>
      <c r="I201" s="1" t="inlineStr">
        <is>
          <t>STOCK</t>
        </is>
      </c>
    </row>
    <row r="202">
      <c r="A202" s="1" t="n">
        <v>41003</v>
      </c>
      <c r="B202" s="1" t="n">
        <v>1</v>
      </c>
      <c r="C202" s="1" t="inlineStr">
        <is>
          <t>Stock</t>
        </is>
      </c>
      <c r="D202" s="1" t="inlineStr">
        <is>
          <t>RT</t>
        </is>
      </c>
      <c r="E202" s="1" t="inlineStr">
        <is>
          <t>Biotium</t>
        </is>
      </c>
      <c r="F202" s="1" t="n">
        <v>0</v>
      </c>
      <c r="G202" s="1" t="inlineStr">
        <is>
          <t>STOCK</t>
        </is>
      </c>
      <c r="H202" s="1" t="inlineStr">
        <is>
          <t>Stock</t>
        </is>
      </c>
      <c r="I202" s="1" t="inlineStr">
        <is>
          <t>STOCK</t>
        </is>
      </c>
    </row>
    <row r="203">
      <c r="A203" s="1" t="n">
        <v>432504</v>
      </c>
      <c r="B203" s="1" t="n">
        <v>1</v>
      </c>
      <c r="C203" s="1" t="inlineStr">
        <is>
          <t>STOCK</t>
        </is>
      </c>
      <c r="D203" s="1" t="n">
        <v>4</v>
      </c>
      <c r="E203" s="1" t="inlineStr">
        <is>
          <t>BioLegend</t>
        </is>
      </c>
      <c r="F203" s="1" t="inlineStr">
        <is>
          <t>Extra Received</t>
        </is>
      </c>
      <c r="G203" s="1" t="inlineStr">
        <is>
          <t>STOCK</t>
        </is>
      </c>
      <c r="H203" s="1" t="inlineStr">
        <is>
          <t>Stock</t>
        </is>
      </c>
      <c r="I203" s="1" t="inlineStr">
        <is>
          <t>STOCK</t>
        </is>
      </c>
    </row>
    <row r="204">
      <c r="A204" s="1" t="n">
        <v>431304</v>
      </c>
      <c r="B204" s="1" t="n">
        <v>1</v>
      </c>
      <c r="C204" s="1" t="inlineStr">
        <is>
          <t>STOCK</t>
        </is>
      </c>
      <c r="D204" s="1" t="n">
        <v>4</v>
      </c>
      <c r="E204" s="1" t="inlineStr">
        <is>
          <t>BioLegend</t>
        </is>
      </c>
      <c r="F204" s="1" t="inlineStr">
        <is>
          <t>Extra Received</t>
        </is>
      </c>
      <c r="G204" s="1" t="inlineStr">
        <is>
          <t>STOCK</t>
        </is>
      </c>
      <c r="H204" s="1" t="inlineStr">
        <is>
          <t>Stock</t>
        </is>
      </c>
      <c r="I204" s="1" t="inlineStr">
        <is>
          <t>STOCK</t>
        </is>
      </c>
    </row>
    <row r="205">
      <c r="A205" s="1" t="n">
        <v>430804</v>
      </c>
      <c r="B205" s="1" t="n">
        <v>1</v>
      </c>
      <c r="C205" s="1" t="inlineStr">
        <is>
          <t>STOCK</t>
        </is>
      </c>
      <c r="D205" s="1" t="n">
        <v>4</v>
      </c>
      <c r="E205" s="1" t="inlineStr">
        <is>
          <t>BioLegend</t>
        </is>
      </c>
      <c r="F205" s="1" t="inlineStr">
        <is>
          <t>Extra Received</t>
        </is>
      </c>
      <c r="G205" s="1" t="inlineStr">
        <is>
          <t>STOCK</t>
        </is>
      </c>
      <c r="H205" s="1" t="inlineStr">
        <is>
          <t>Stock</t>
        </is>
      </c>
      <c r="I205" s="1" t="inlineStr">
        <is>
          <t>STOCK</t>
        </is>
      </c>
    </row>
    <row r="206">
      <c r="A206" s="1" t="n">
        <v>430904</v>
      </c>
      <c r="B206" s="1" t="n">
        <v>1</v>
      </c>
      <c r="C206" s="1" t="inlineStr">
        <is>
          <t>STOCK</t>
        </is>
      </c>
      <c r="D206" s="1" t="n">
        <v>4</v>
      </c>
      <c r="E206" s="1" t="inlineStr">
        <is>
          <t>BioLegend</t>
        </is>
      </c>
      <c r="F206" s="1" t="inlineStr">
        <is>
          <t>Extra Received</t>
        </is>
      </c>
      <c r="G206" s="1" t="inlineStr">
        <is>
          <t>STOCK</t>
        </is>
      </c>
      <c r="H206" s="1" t="inlineStr">
        <is>
          <t>Stock</t>
        </is>
      </c>
      <c r="I206" s="1" t="inlineStr">
        <is>
          <t>STOCK</t>
        </is>
      </c>
    </row>
    <row r="207">
      <c r="A207" s="1" t="inlineStr">
        <is>
          <t>2600505001730</t>
        </is>
      </c>
      <c r="B207" s="1" t="n">
        <v>2</v>
      </c>
      <c r="C207" s="1" t="inlineStr">
        <is>
          <t>STOCK</t>
        </is>
      </c>
      <c r="D207" s="1" t="inlineStr">
        <is>
          <t>RT</t>
        </is>
      </c>
      <c r="E207" s="1" t="inlineStr">
        <is>
          <t>Genei Lab</t>
        </is>
      </c>
      <c r="F207" s="1" t="n">
        <v>0</v>
      </c>
      <c r="G207" s="1" t="inlineStr">
        <is>
          <t>STOCK</t>
        </is>
      </c>
      <c r="H207" s="1" t="inlineStr">
        <is>
          <t>Stock</t>
        </is>
      </c>
      <c r="I207" s="1" t="inlineStr">
        <is>
          <t>STOCK</t>
        </is>
      </c>
    </row>
    <row r="208">
      <c r="A208" s="1" t="inlineStr">
        <is>
          <t>2662070501730</t>
        </is>
      </c>
      <c r="B208" s="1" t="n">
        <v>2</v>
      </c>
      <c r="C208" s="1" t="inlineStr">
        <is>
          <t>STOCK</t>
        </is>
      </c>
      <c r="D208" s="1" t="n">
        <v>-20</v>
      </c>
      <c r="E208" s="1" t="inlineStr">
        <is>
          <t>Genei Lab</t>
        </is>
      </c>
      <c r="F208" s="1" t="inlineStr">
        <is>
          <t>One Piece Damaged received (Replacement received)</t>
        </is>
      </c>
      <c r="G208" s="1" t="inlineStr">
        <is>
          <t>STOCK</t>
        </is>
      </c>
      <c r="H208" s="1" t="inlineStr">
        <is>
          <t>Stock</t>
        </is>
      </c>
      <c r="I208" s="1" t="inlineStr">
        <is>
          <t>STOCK</t>
        </is>
      </c>
    </row>
    <row r="209">
      <c r="A209" s="1" t="inlineStr">
        <is>
          <t>2662670501730</t>
        </is>
      </c>
      <c r="B209" s="1" t="n">
        <v>2</v>
      </c>
      <c r="C209" s="1" t="inlineStr">
        <is>
          <t>STOCK</t>
        </is>
      </c>
      <c r="D209" s="1" t="n">
        <v>-20</v>
      </c>
      <c r="E209" s="1" t="inlineStr">
        <is>
          <t>Genei Lab</t>
        </is>
      </c>
      <c r="F209" s="1" t="n">
        <v>0</v>
      </c>
      <c r="G209" s="1" t="inlineStr">
        <is>
          <t>STOCK</t>
        </is>
      </c>
      <c r="H209" s="1" t="inlineStr">
        <is>
          <t>Stock</t>
        </is>
      </c>
      <c r="I209" s="1" t="inlineStr">
        <is>
          <t>STOCK</t>
        </is>
      </c>
    </row>
    <row r="210">
      <c r="A210" s="1" t="inlineStr">
        <is>
          <t>LSM 1077</t>
        </is>
      </c>
      <c r="B210" s="1" t="n">
        <v>3</v>
      </c>
      <c r="C210" s="1" t="inlineStr">
        <is>
          <t>stock</t>
        </is>
      </c>
      <c r="D210" s="1" t="n">
        <v>4</v>
      </c>
      <c r="E210" s="1" t="inlineStr">
        <is>
          <t>Genexis Biotech</t>
        </is>
      </c>
      <c r="F210" s="1" t="inlineStr">
        <is>
          <t>Sample Received (Priyanka madam)</t>
        </is>
      </c>
      <c r="G210" s="1" t="inlineStr">
        <is>
          <t>STOCK</t>
        </is>
      </c>
      <c r="H210" s="1" t="inlineStr">
        <is>
          <t>Stock</t>
        </is>
      </c>
      <c r="I210" s="1" t="inlineStr">
        <is>
          <t>STOCK</t>
        </is>
      </c>
    </row>
    <row r="211">
      <c r="A211" s="1" t="n">
        <v>25021.5</v>
      </c>
      <c r="B211" s="1" t="n">
        <v>10</v>
      </c>
      <c r="C211" s="1" t="inlineStr">
        <is>
          <t>STOCK</t>
        </is>
      </c>
      <c r="D211" s="1" t="n">
        <v>-20</v>
      </c>
      <c r="E211" s="1" t="inlineStr">
        <is>
          <t>Intron</t>
        </is>
      </c>
      <c r="F211" s="1" t="n">
        <v>0</v>
      </c>
      <c r="G211" s="1" t="inlineStr">
        <is>
          <t>STOCK</t>
        </is>
      </c>
      <c r="H211" s="1" t="inlineStr">
        <is>
          <t>Stock</t>
        </is>
      </c>
      <c r="I211" s="1" t="inlineStr">
        <is>
          <t>STOCK</t>
        </is>
      </c>
    </row>
    <row r="212">
      <c r="A212" s="1" t="n">
        <v>25021.5</v>
      </c>
      <c r="B212" s="1" t="n">
        <v>7</v>
      </c>
      <c r="C212" s="1" t="inlineStr">
        <is>
          <t>stock</t>
        </is>
      </c>
      <c r="D212" s="1" t="n">
        <v>-20</v>
      </c>
      <c r="E212" s="1" t="inlineStr">
        <is>
          <t>Intron</t>
        </is>
      </c>
      <c r="F212" s="1" t="n">
        <v>0</v>
      </c>
      <c r="G212" s="1" t="inlineStr">
        <is>
          <t>STOCK</t>
        </is>
      </c>
      <c r="H212" s="1" t="inlineStr">
        <is>
          <t>Stock</t>
        </is>
      </c>
      <c r="I212" s="1" t="inlineStr">
        <is>
          <t>STOCK</t>
        </is>
      </c>
    </row>
    <row r="213">
      <c r="A213" s="1" t="n">
        <v>16532</v>
      </c>
      <c r="B213" s="1" t="n">
        <v>15</v>
      </c>
      <c r="C213" s="1" t="inlineStr">
        <is>
          <t>Stock</t>
        </is>
      </c>
      <c r="D213" s="1" t="inlineStr">
        <is>
          <t>RT</t>
        </is>
      </c>
      <c r="E213" s="1" t="inlineStr">
        <is>
          <t>Sartorius</t>
        </is>
      </c>
      <c r="F213" s="1" t="n">
        <v>0</v>
      </c>
      <c r="G213" s="1" t="inlineStr">
        <is>
          <t>STOCK</t>
        </is>
      </c>
      <c r="H213" s="1" t="inlineStr">
        <is>
          <t>Stock</t>
        </is>
      </c>
      <c r="I213" s="1" t="inlineStr">
        <is>
          <t>STOCK</t>
        </is>
      </c>
    </row>
    <row r="214">
      <c r="A214" s="1" t="n">
        <v>16533</v>
      </c>
      <c r="B214" s="1" t="n">
        <v>9</v>
      </c>
      <c r="C214" s="1" t="inlineStr">
        <is>
          <t>Stock</t>
        </is>
      </c>
      <c r="D214" s="1" t="inlineStr">
        <is>
          <t>RT</t>
        </is>
      </c>
      <c r="E214" s="1" t="inlineStr">
        <is>
          <t>Sartorius</t>
        </is>
      </c>
      <c r="F214" s="1" t="n">
        <v>0</v>
      </c>
      <c r="G214" s="1" t="inlineStr">
        <is>
          <t>STOCK</t>
        </is>
      </c>
      <c r="H214" s="1" t="inlineStr">
        <is>
          <t>Stock</t>
        </is>
      </c>
      <c r="I214" s="1" t="inlineStr">
        <is>
          <t>STOCK</t>
        </is>
      </c>
    </row>
    <row r="215">
      <c r="A215" s="1" t="inlineStr">
        <is>
          <t>VS0191</t>
        </is>
      </c>
      <c r="B215" s="1" t="n">
        <v>1</v>
      </c>
      <c r="C215" s="1" t="inlineStr">
        <is>
          <t>Stock</t>
        </is>
      </c>
      <c r="D215" s="1" t="inlineStr">
        <is>
          <t>RT</t>
        </is>
      </c>
      <c r="E215" s="1" t="inlineStr">
        <is>
          <t>Sartorius</t>
        </is>
      </c>
      <c r="F215" s="1" t="n">
        <v>0</v>
      </c>
      <c r="G215" s="1" t="inlineStr">
        <is>
          <t>STOCK</t>
        </is>
      </c>
      <c r="H215" s="1" t="inlineStr">
        <is>
          <t>Stock</t>
        </is>
      </c>
      <c r="I215" s="1" t="inlineStr">
        <is>
          <t>STOCK</t>
        </is>
      </c>
    </row>
    <row r="216">
      <c r="A216" s="1" t="inlineStr">
        <is>
          <t>VS0141</t>
        </is>
      </c>
      <c r="B216" s="1" t="n">
        <v>1</v>
      </c>
      <c r="C216" s="1" t="inlineStr">
        <is>
          <t>Stock</t>
        </is>
      </c>
      <c r="D216" s="1" t="inlineStr">
        <is>
          <t>RT</t>
        </is>
      </c>
      <c r="E216" s="1" t="inlineStr">
        <is>
          <t>Sartorius</t>
        </is>
      </c>
      <c r="F216" s="1" t="n">
        <v>0</v>
      </c>
      <c r="G216" s="1" t="inlineStr">
        <is>
          <t>STOCK</t>
        </is>
      </c>
      <c r="H216" s="1" t="inlineStr">
        <is>
          <t>Stock</t>
        </is>
      </c>
      <c r="I216" s="1" t="inlineStr">
        <is>
          <t>STOCK</t>
        </is>
      </c>
    </row>
    <row r="217">
      <c r="A217" s="1" t="inlineStr">
        <is>
          <t>VS0141</t>
        </is>
      </c>
      <c r="B217" s="1" t="n">
        <v>1</v>
      </c>
      <c r="C217" s="1" t="inlineStr">
        <is>
          <t>Stock</t>
        </is>
      </c>
      <c r="D217" s="1" t="inlineStr">
        <is>
          <t>RT</t>
        </is>
      </c>
      <c r="E217" s="1" t="inlineStr">
        <is>
          <t>Sartorius</t>
        </is>
      </c>
      <c r="F217" s="1" t="n">
        <v>0</v>
      </c>
      <c r="G217" s="1" t="inlineStr">
        <is>
          <t>STOCK</t>
        </is>
      </c>
      <c r="H217" s="1" t="inlineStr">
        <is>
          <t>Stock</t>
        </is>
      </c>
      <c r="I217" s="1" t="inlineStr">
        <is>
          <t>STOCK</t>
        </is>
      </c>
    </row>
    <row r="218">
      <c r="A218" s="1" t="inlineStr">
        <is>
          <t>15407-47-MIN</t>
        </is>
      </c>
      <c r="B218" s="1" t="n">
        <v>2</v>
      </c>
      <c r="C218" s="1" t="inlineStr">
        <is>
          <t>Stock</t>
        </is>
      </c>
      <c r="D218" s="1" t="inlineStr">
        <is>
          <t>RT</t>
        </is>
      </c>
      <c r="E218" s="1" t="inlineStr">
        <is>
          <t>Sartorius</t>
        </is>
      </c>
      <c r="F218" s="1" t="n">
        <v>0</v>
      </c>
      <c r="G218" s="1" t="inlineStr">
        <is>
          <t>STOCK</t>
        </is>
      </c>
      <c r="H218" s="1" t="inlineStr">
        <is>
          <t>Stock</t>
        </is>
      </c>
      <c r="I218" s="1" t="inlineStr">
        <is>
          <t>STOCK</t>
        </is>
      </c>
    </row>
    <row r="219">
      <c r="A219" s="1" t="inlineStr">
        <is>
          <t>VS04T01</t>
        </is>
      </c>
      <c r="B219" s="1" t="n">
        <v>2</v>
      </c>
      <c r="C219" s="1" t="inlineStr">
        <is>
          <t>Stock</t>
        </is>
      </c>
      <c r="D219" s="1" t="inlineStr">
        <is>
          <t>RT</t>
        </is>
      </c>
      <c r="E219" s="1" t="inlineStr">
        <is>
          <t>Sartorius</t>
        </is>
      </c>
      <c r="F219" s="1" t="n">
        <v>0</v>
      </c>
      <c r="G219" s="1" t="inlineStr">
        <is>
          <t>STOCK</t>
        </is>
      </c>
      <c r="H219" s="1" t="inlineStr">
        <is>
          <t>Stock</t>
        </is>
      </c>
      <c r="I219" s="1" t="inlineStr">
        <is>
          <t>STOCK</t>
        </is>
      </c>
    </row>
    <row r="220">
      <c r="A220" s="1" t="inlineStr">
        <is>
          <t>VS04T01</t>
        </is>
      </c>
      <c r="B220" s="1" t="n">
        <v>4</v>
      </c>
      <c r="C220" s="1" t="inlineStr">
        <is>
          <t>Stock</t>
        </is>
      </c>
      <c r="D220" s="1" t="inlineStr">
        <is>
          <t>RT</t>
        </is>
      </c>
      <c r="E220" s="1" t="inlineStr">
        <is>
          <t>Sartorius</t>
        </is>
      </c>
      <c r="F220" s="1" t="n">
        <v>0</v>
      </c>
      <c r="G220" s="1" t="inlineStr">
        <is>
          <t>STOCK</t>
        </is>
      </c>
      <c r="H220" s="1" t="inlineStr">
        <is>
          <t>Stock</t>
        </is>
      </c>
      <c r="I220" s="1" t="inlineStr">
        <is>
          <t>STOCK</t>
        </is>
      </c>
    </row>
    <row r="221">
      <c r="A221" s="1" t="inlineStr">
        <is>
          <t>VS15T91</t>
        </is>
      </c>
      <c r="B221" s="1" t="n">
        <v>3</v>
      </c>
      <c r="C221" s="1" t="inlineStr">
        <is>
          <t>Stock</t>
        </is>
      </c>
      <c r="D221" s="1" t="inlineStr">
        <is>
          <t>RT</t>
        </is>
      </c>
      <c r="E221" s="1" t="inlineStr">
        <is>
          <t>Sartorius</t>
        </is>
      </c>
      <c r="F221" s="1" t="n">
        <v>0</v>
      </c>
      <c r="G221" s="1" t="inlineStr">
        <is>
          <t>STOCK</t>
        </is>
      </c>
      <c r="H221" s="1" t="inlineStr">
        <is>
          <t>Stock</t>
        </is>
      </c>
      <c r="I221" s="1" t="inlineStr">
        <is>
          <t>STOCK</t>
        </is>
      </c>
    </row>
    <row r="222">
      <c r="A222" s="1" t="inlineStr">
        <is>
          <t>VS15T21</t>
        </is>
      </c>
      <c r="B222" s="1" t="n">
        <v>1</v>
      </c>
      <c r="C222" s="1" t="inlineStr">
        <is>
          <t>Stock</t>
        </is>
      </c>
      <c r="D222" s="1" t="inlineStr">
        <is>
          <t>RT</t>
        </is>
      </c>
      <c r="E222" s="1" t="inlineStr">
        <is>
          <t>Sartorius</t>
        </is>
      </c>
      <c r="F222" s="1" t="n">
        <v>0</v>
      </c>
      <c r="G222" s="1" t="inlineStr">
        <is>
          <t>STOCK</t>
        </is>
      </c>
      <c r="H222" s="1" t="inlineStr">
        <is>
          <t>Stock</t>
        </is>
      </c>
      <c r="I222" s="1" t="inlineStr">
        <is>
          <t>STOCK</t>
        </is>
      </c>
    </row>
    <row r="223">
      <c r="A223" s="1" t="inlineStr">
        <is>
          <t>VS2051</t>
        </is>
      </c>
      <c r="B223" s="1" t="n">
        <v>1</v>
      </c>
      <c r="C223" s="1" t="inlineStr">
        <is>
          <t>Stock</t>
        </is>
      </c>
      <c r="D223" s="1" t="inlineStr">
        <is>
          <t>RT</t>
        </is>
      </c>
      <c r="E223" s="1" t="inlineStr">
        <is>
          <t>Sartorius</t>
        </is>
      </c>
      <c r="F223" s="1" t="n">
        <v>0</v>
      </c>
      <c r="G223" s="1" t="inlineStr">
        <is>
          <t>STOCK</t>
        </is>
      </c>
      <c r="H223" s="1" t="inlineStr">
        <is>
          <t>Stock</t>
        </is>
      </c>
      <c r="I223" s="1" t="inlineStr">
        <is>
          <t>STOCK</t>
        </is>
      </c>
    </row>
    <row r="224">
      <c r="A224" s="1" t="inlineStr">
        <is>
          <t>VS15TR21</t>
        </is>
      </c>
      <c r="B224" s="1" t="n">
        <v>2</v>
      </c>
      <c r="C224" s="1" t="inlineStr">
        <is>
          <t>Stock</t>
        </is>
      </c>
      <c r="D224" s="1" t="inlineStr">
        <is>
          <t>RT</t>
        </is>
      </c>
      <c r="E224" s="1" t="inlineStr">
        <is>
          <t>Sartorius</t>
        </is>
      </c>
      <c r="F224" s="1" t="n">
        <v>0</v>
      </c>
      <c r="G224" s="1" t="inlineStr">
        <is>
          <t>STOCK</t>
        </is>
      </c>
      <c r="H224" s="1" t="inlineStr">
        <is>
          <t>Stock</t>
        </is>
      </c>
      <c r="I224" s="1" t="inlineStr">
        <is>
          <t>STOCK</t>
        </is>
      </c>
    </row>
    <row r="225">
      <c r="A225" s="1" t="inlineStr">
        <is>
          <t>VS15T01</t>
        </is>
      </c>
      <c r="B225" s="1" t="n">
        <v>1</v>
      </c>
      <c r="C225" s="1" t="inlineStr">
        <is>
          <t>Stock</t>
        </is>
      </c>
      <c r="D225" s="1" t="inlineStr">
        <is>
          <t>RT</t>
        </is>
      </c>
      <c r="E225" s="1" t="inlineStr">
        <is>
          <t>Sartorius</t>
        </is>
      </c>
      <c r="F225" s="1" t="n">
        <v>0</v>
      </c>
      <c r="G225" s="1" t="inlineStr">
        <is>
          <t>STOCK</t>
        </is>
      </c>
      <c r="H225" s="1" t="inlineStr">
        <is>
          <t>Stock</t>
        </is>
      </c>
      <c r="I225" s="1" t="inlineStr">
        <is>
          <t>STOCK</t>
        </is>
      </c>
    </row>
    <row r="226">
      <c r="A226" s="1" t="n">
        <v>16532</v>
      </c>
      <c r="B226" s="1" t="n">
        <v>18</v>
      </c>
      <c r="C226" s="1" t="inlineStr">
        <is>
          <t>Stock</t>
        </is>
      </c>
      <c r="D226" s="1" t="inlineStr">
        <is>
          <t>RT</t>
        </is>
      </c>
      <c r="E226" s="1" t="inlineStr">
        <is>
          <t>Sartorius</t>
        </is>
      </c>
      <c r="F226" s="1" t="n">
        <v>0</v>
      </c>
      <c r="G226" s="1" t="inlineStr">
        <is>
          <t>STOCK</t>
        </is>
      </c>
      <c r="H226" s="1" t="inlineStr">
        <is>
          <t>Stock</t>
        </is>
      </c>
      <c r="I226" s="1" t="inlineStr">
        <is>
          <t>STOCK</t>
        </is>
      </c>
    </row>
    <row r="227">
      <c r="A227" s="1" t="inlineStr">
        <is>
          <t>VS15T21</t>
        </is>
      </c>
      <c r="B227" s="1" t="n">
        <v>4</v>
      </c>
      <c r="C227" s="1" t="inlineStr">
        <is>
          <t>Stock</t>
        </is>
      </c>
      <c r="D227" s="1" t="inlineStr">
        <is>
          <t>RT</t>
        </is>
      </c>
      <c r="E227" s="1" t="inlineStr">
        <is>
          <t>Sartorius</t>
        </is>
      </c>
      <c r="F227" s="1" t="n">
        <v>0</v>
      </c>
      <c r="G227" s="1" t="inlineStr">
        <is>
          <t>STOCK</t>
        </is>
      </c>
      <c r="H227" s="1" t="inlineStr">
        <is>
          <t>Stock</t>
        </is>
      </c>
      <c r="I227" s="1" t="inlineStr">
        <is>
          <t>STOCK</t>
        </is>
      </c>
    </row>
    <row r="228">
      <c r="A228" s="1" t="n">
        <v>814326</v>
      </c>
      <c r="B228" s="1" t="n">
        <v>2</v>
      </c>
      <c r="C228" s="1" t="inlineStr">
        <is>
          <t>Stock</t>
        </is>
      </c>
      <c r="D228" s="1" t="inlineStr">
        <is>
          <t>RT</t>
        </is>
      </c>
      <c r="E228" s="1" t="inlineStr">
        <is>
          <t>Mp Bio</t>
        </is>
      </c>
      <c r="F228" s="1" t="n">
        <v>0</v>
      </c>
      <c r="G228" s="1" t="inlineStr">
        <is>
          <t>STOCK</t>
        </is>
      </c>
      <c r="H228" s="1" t="inlineStr">
        <is>
          <t>Stock</t>
        </is>
      </c>
      <c r="I228" s="1" t="inlineStr">
        <is>
          <t>STOCK</t>
        </is>
      </c>
    </row>
    <row r="229">
      <c r="A229" s="1" t="n">
        <v>194825</v>
      </c>
      <c r="B229" s="1" t="n">
        <v>2</v>
      </c>
      <c r="C229" s="1" t="inlineStr">
        <is>
          <t>Stock</t>
        </is>
      </c>
      <c r="D229" s="1" t="inlineStr">
        <is>
          <t>RT</t>
        </is>
      </c>
      <c r="E229" s="1" t="inlineStr">
        <is>
          <t>Mp Bio</t>
        </is>
      </c>
      <c r="F229" s="1" t="n">
        <v>0</v>
      </c>
      <c r="G229" s="1" t="inlineStr">
        <is>
          <t>STOCK</t>
        </is>
      </c>
      <c r="H229" s="1" t="inlineStr">
        <is>
          <t>Stock</t>
        </is>
      </c>
      <c r="I229" s="1" t="inlineStr">
        <is>
          <t>STOCK</t>
        </is>
      </c>
    </row>
    <row r="230">
      <c r="A230" s="1" t="n">
        <v>104772</v>
      </c>
      <c r="B230" s="1" t="n">
        <v>2</v>
      </c>
      <c r="C230" s="1" t="inlineStr">
        <is>
          <t>Stock</t>
        </is>
      </c>
      <c r="D230" s="1" t="inlineStr">
        <is>
          <t>RT</t>
        </is>
      </c>
      <c r="E230" s="1" t="inlineStr">
        <is>
          <t>Mp Bio</t>
        </is>
      </c>
      <c r="F230" s="1" t="n">
        <v>0</v>
      </c>
      <c r="G230" s="1" t="inlineStr">
        <is>
          <t>STOCK</t>
        </is>
      </c>
      <c r="H230" s="1" t="inlineStr">
        <is>
          <t>Stock</t>
        </is>
      </c>
      <c r="I230" s="1" t="inlineStr">
        <is>
          <t>STOCK</t>
        </is>
      </c>
    </row>
    <row r="231">
      <c r="A231" s="1" t="n">
        <v>100570</v>
      </c>
      <c r="B231" s="1" t="n">
        <v>1</v>
      </c>
      <c r="C231" s="1" t="inlineStr">
        <is>
          <t>Stock</t>
        </is>
      </c>
      <c r="D231" s="1" t="inlineStr">
        <is>
          <t>RT</t>
        </is>
      </c>
      <c r="E231" s="1" t="inlineStr">
        <is>
          <t>Mp Bio</t>
        </is>
      </c>
      <c r="F231" s="1" t="n">
        <v>0</v>
      </c>
      <c r="G231" s="1" t="inlineStr">
        <is>
          <t>STOCK</t>
        </is>
      </c>
      <c r="H231" s="1" t="inlineStr">
        <is>
          <t>Stock</t>
        </is>
      </c>
      <c r="I231" s="1" t="inlineStr">
        <is>
          <t>STOCK</t>
        </is>
      </c>
    </row>
    <row r="232">
      <c r="A232" s="1" t="n">
        <v>152574</v>
      </c>
      <c r="B232" s="1" t="n">
        <v>1</v>
      </c>
      <c r="C232" s="1" t="inlineStr">
        <is>
          <t>Stock</t>
        </is>
      </c>
      <c r="D232" s="1" t="inlineStr">
        <is>
          <t>RT</t>
        </is>
      </c>
      <c r="E232" s="1" t="inlineStr">
        <is>
          <t>Mp Bio</t>
        </is>
      </c>
      <c r="F232" s="1" t="n">
        <v>0</v>
      </c>
      <c r="G232" s="1" t="inlineStr">
        <is>
          <t>STOCK</t>
        </is>
      </c>
      <c r="H232" s="1" t="inlineStr">
        <is>
          <t>Stock</t>
        </is>
      </c>
      <c r="I232" s="1" t="inlineStr">
        <is>
          <t>STOCK</t>
        </is>
      </c>
    </row>
    <row r="233">
      <c r="A233" s="1" t="n">
        <v>193982</v>
      </c>
      <c r="B233" s="1" t="n">
        <v>4</v>
      </c>
      <c r="C233" s="1" t="inlineStr">
        <is>
          <t>Stock</t>
        </is>
      </c>
      <c r="D233" s="1" t="inlineStr">
        <is>
          <t>RT</t>
        </is>
      </c>
      <c r="E233" s="1" t="inlineStr">
        <is>
          <t>Mp Bio</t>
        </is>
      </c>
      <c r="F233" s="1" t="n">
        <v>0</v>
      </c>
      <c r="G233" s="1" t="inlineStr">
        <is>
          <t>STOCK</t>
        </is>
      </c>
      <c r="H233" s="1" t="inlineStr">
        <is>
          <t>Stock</t>
        </is>
      </c>
      <c r="I233" s="1" t="inlineStr">
        <is>
          <t>STOCK</t>
        </is>
      </c>
    </row>
    <row r="234">
      <c r="A234" s="1" t="n">
        <v>1860454</v>
      </c>
      <c r="B234" s="1" t="n">
        <v>1</v>
      </c>
      <c r="C234" s="1" t="inlineStr">
        <is>
          <t>Stock</t>
        </is>
      </c>
      <c r="D234" s="1" t="inlineStr">
        <is>
          <t>RT</t>
        </is>
      </c>
      <c r="E234" s="1" t="inlineStr">
        <is>
          <t>Mp Bio</t>
        </is>
      </c>
      <c r="F234" s="1" t="n">
        <v>0</v>
      </c>
      <c r="G234" s="1" t="inlineStr">
        <is>
          <t>STOCK</t>
        </is>
      </c>
      <c r="H234" s="1" t="inlineStr">
        <is>
          <t>Stock</t>
        </is>
      </c>
      <c r="I234" s="1" t="inlineStr">
        <is>
          <t>STOCK</t>
        </is>
      </c>
    </row>
    <row r="235">
      <c r="A235" s="1" t="n">
        <v>6553050</v>
      </c>
      <c r="B235" s="1" t="n">
        <v>1</v>
      </c>
      <c r="C235" s="1" t="inlineStr">
        <is>
          <t>Stock</t>
        </is>
      </c>
      <c r="D235" s="1" t="inlineStr">
        <is>
          <t>RT</t>
        </is>
      </c>
      <c r="E235" s="1" t="inlineStr">
        <is>
          <t>Mp Bio</t>
        </is>
      </c>
      <c r="F235" s="1" t="n">
        <v>0</v>
      </c>
      <c r="G235" s="1" t="inlineStr">
        <is>
          <t>STOCK</t>
        </is>
      </c>
      <c r="H235" s="1" t="inlineStr">
        <is>
          <t>Stock</t>
        </is>
      </c>
      <c r="I235" s="1" t="inlineStr">
        <is>
          <t>STOCK</t>
        </is>
      </c>
    </row>
    <row r="236">
      <c r="A236" s="1" t="n">
        <v>194002</v>
      </c>
      <c r="B236" s="1" t="n">
        <v>2</v>
      </c>
      <c r="C236" s="1" t="inlineStr">
        <is>
          <t>Stock</t>
        </is>
      </c>
      <c r="D236" s="1" t="inlineStr">
        <is>
          <t>RT</t>
        </is>
      </c>
      <c r="E236" s="1" t="inlineStr">
        <is>
          <t>Mp Bio</t>
        </is>
      </c>
      <c r="F236" s="1" t="n">
        <v>0</v>
      </c>
      <c r="G236" s="1" t="inlineStr">
        <is>
          <t>STOCK</t>
        </is>
      </c>
      <c r="H236" s="1" t="inlineStr">
        <is>
          <t>Stock</t>
        </is>
      </c>
      <c r="I236" s="1" t="inlineStr">
        <is>
          <t>STOCK</t>
        </is>
      </c>
    </row>
    <row r="237">
      <c r="A237" s="1" t="inlineStr">
        <is>
          <t>092913726</t>
        </is>
      </c>
      <c r="B237" s="1" t="n">
        <v>10</v>
      </c>
      <c r="C237" s="1" t="inlineStr">
        <is>
          <t>Stock</t>
        </is>
      </c>
      <c r="D237" s="1" t="n">
        <v>-20</v>
      </c>
      <c r="E237" s="1" t="inlineStr">
        <is>
          <t>Mp Bio</t>
        </is>
      </c>
      <c r="F237" s="1" t="n">
        <v>0</v>
      </c>
      <c r="G237" s="1" t="inlineStr">
        <is>
          <t>STOCK</t>
        </is>
      </c>
      <c r="H237" s="1" t="inlineStr">
        <is>
          <t>Stock</t>
        </is>
      </c>
      <c r="I237" s="1" t="inlineStr">
        <is>
          <t>STOCK</t>
        </is>
      </c>
    </row>
    <row r="238">
      <c r="A238" s="1" t="n">
        <v>6542050</v>
      </c>
      <c r="B238" s="1" t="n">
        <v>1</v>
      </c>
      <c r="C238" s="1" t="inlineStr">
        <is>
          <t>Stock</t>
        </is>
      </c>
      <c r="D238" s="1" t="inlineStr">
        <is>
          <t>RT</t>
        </is>
      </c>
      <c r="E238" s="1" t="inlineStr">
        <is>
          <t>Mp Bio</t>
        </is>
      </c>
      <c r="F238" s="1" t="n">
        <v>0</v>
      </c>
      <c r="G238" s="1" t="inlineStr">
        <is>
          <t>STOCK</t>
        </is>
      </c>
      <c r="H238" s="1" t="inlineStr">
        <is>
          <t>Stock</t>
        </is>
      </c>
      <c r="I238" s="1" t="inlineStr">
        <is>
          <t>STOCK</t>
        </is>
      </c>
    </row>
    <row r="239">
      <c r="A239" s="1" t="n">
        <v>6539025</v>
      </c>
      <c r="B239" s="1" t="n">
        <v>1</v>
      </c>
      <c r="C239" s="1" t="inlineStr">
        <is>
          <t>Stock</t>
        </is>
      </c>
      <c r="D239" s="1" t="inlineStr">
        <is>
          <t>RT</t>
        </is>
      </c>
      <c r="E239" s="1" t="inlineStr">
        <is>
          <t>Mp Bio</t>
        </is>
      </c>
      <c r="F239" s="1" t="n">
        <v>0</v>
      </c>
      <c r="G239" s="1" t="inlineStr">
        <is>
          <t>STOCK</t>
        </is>
      </c>
      <c r="H239" s="1" t="inlineStr">
        <is>
          <t>Stock</t>
        </is>
      </c>
      <c r="I239" s="1" t="inlineStr">
        <is>
          <t>STOCK</t>
        </is>
      </c>
    </row>
    <row r="240">
      <c r="A240" s="1" t="n">
        <v>6552050</v>
      </c>
      <c r="B240" s="1" t="n">
        <v>6</v>
      </c>
      <c r="C240" s="1" t="inlineStr">
        <is>
          <t>Stock</t>
        </is>
      </c>
      <c r="D240" s="1" t="inlineStr">
        <is>
          <t>RT</t>
        </is>
      </c>
      <c r="E240" s="1" t="inlineStr">
        <is>
          <t>Mp Bio</t>
        </is>
      </c>
      <c r="F240" s="1" t="n">
        <v>0</v>
      </c>
      <c r="G240" s="1" t="inlineStr">
        <is>
          <t>STOCK</t>
        </is>
      </c>
      <c r="H240" s="1" t="inlineStr">
        <is>
          <t>Stock</t>
        </is>
      </c>
      <c r="I240" s="1" t="inlineStr">
        <is>
          <t>STOCK</t>
        </is>
      </c>
    </row>
    <row r="241">
      <c r="A241" s="1" t="n">
        <v>116910001</v>
      </c>
      <c r="B241" s="1" t="n">
        <v>1</v>
      </c>
      <c r="C241" s="1" t="inlineStr">
        <is>
          <t>Stock</t>
        </is>
      </c>
      <c r="D241" s="1" t="inlineStr">
        <is>
          <t>RT</t>
        </is>
      </c>
      <c r="E241" s="1" t="inlineStr">
        <is>
          <t>Mp Bio</t>
        </is>
      </c>
      <c r="F241" s="1" t="n">
        <v>0</v>
      </c>
      <c r="G241" s="1" t="inlineStr">
        <is>
          <t>STOCK</t>
        </is>
      </c>
      <c r="H241" s="1" t="inlineStr">
        <is>
          <t>Stock</t>
        </is>
      </c>
      <c r="I241" s="1" t="inlineStr">
        <is>
          <t>STOCK</t>
        </is>
      </c>
    </row>
    <row r="242">
      <c r="A242" s="1" t="inlineStr">
        <is>
          <t>0210064710</t>
        </is>
      </c>
      <c r="B242" s="1" t="n">
        <v>1</v>
      </c>
      <c r="C242" s="1" t="inlineStr">
        <is>
          <t>Stock</t>
        </is>
      </c>
      <c r="D242" s="1" t="n">
        <v>-20</v>
      </c>
      <c r="E242" s="1" t="inlineStr">
        <is>
          <t>Mp Bio</t>
        </is>
      </c>
      <c r="F242" s="1" t="n">
        <v>0</v>
      </c>
      <c r="G242" s="1" t="inlineStr">
        <is>
          <t>STOCK</t>
        </is>
      </c>
      <c r="H242" s="1" t="inlineStr">
        <is>
          <t>Stock</t>
        </is>
      </c>
      <c r="I242" s="1" t="inlineStr">
        <is>
          <t>STOCK</t>
        </is>
      </c>
    </row>
    <row r="243">
      <c r="A243" s="1" t="n">
        <v>850494</v>
      </c>
      <c r="B243" s="1" t="n">
        <v>1</v>
      </c>
      <c r="C243" s="1" t="inlineStr">
        <is>
          <t>Stock</t>
        </is>
      </c>
      <c r="D243" s="1" t="inlineStr">
        <is>
          <t>RT</t>
        </is>
      </c>
      <c r="E243" s="1" t="inlineStr">
        <is>
          <t>Mp Bio</t>
        </is>
      </c>
      <c r="F243" s="1" t="n">
        <v>0</v>
      </c>
      <c r="G243" s="1" t="inlineStr">
        <is>
          <t>STOCK</t>
        </is>
      </c>
      <c r="H243" s="1" t="inlineStr">
        <is>
          <t>Stock</t>
        </is>
      </c>
      <c r="I243" s="1" t="inlineStr">
        <is>
          <t>STOCK</t>
        </is>
      </c>
    </row>
    <row r="244">
      <c r="A244" s="1" t="n">
        <v>152624</v>
      </c>
      <c r="B244" s="1" t="n">
        <v>1</v>
      </c>
      <c r="C244" s="1" t="inlineStr">
        <is>
          <t>Stock</t>
        </is>
      </c>
      <c r="D244" s="1" t="inlineStr">
        <is>
          <t>RT</t>
        </is>
      </c>
      <c r="E244" s="1" t="inlineStr">
        <is>
          <t>Mp Bio</t>
        </is>
      </c>
      <c r="F244" s="1" t="n">
        <v>0</v>
      </c>
      <c r="G244" s="1" t="inlineStr">
        <is>
          <t>STOCK</t>
        </is>
      </c>
      <c r="H244" s="1" t="inlineStr">
        <is>
          <t>Stock</t>
        </is>
      </c>
      <c r="I244" s="1" t="inlineStr">
        <is>
          <t>STOCK</t>
        </is>
      </c>
    </row>
    <row r="245">
      <c r="A245" s="1" t="inlineStr">
        <is>
          <t>0602100031730</t>
        </is>
      </c>
      <c r="B245" s="1" t="n">
        <v>1</v>
      </c>
      <c r="C245" s="1" t="inlineStr">
        <is>
          <t>STOCK</t>
        </is>
      </c>
      <c r="D245" s="1" t="n">
        <v>-20</v>
      </c>
      <c r="E245" s="1" t="inlineStr">
        <is>
          <t>Genei Lab</t>
        </is>
      </c>
      <c r="F245" s="1" t="n">
        <v>0</v>
      </c>
      <c r="G245" s="1" t="inlineStr">
        <is>
          <t>STOCK</t>
        </is>
      </c>
      <c r="H245" s="1" t="inlineStr">
        <is>
          <t>Stock</t>
        </is>
      </c>
      <c r="I245" s="1" t="inlineStr">
        <is>
          <t>STOCK</t>
        </is>
      </c>
    </row>
    <row r="246">
      <c r="A246" s="1" t="n">
        <v>424602</v>
      </c>
      <c r="B246" s="1" t="n">
        <v>2</v>
      </c>
      <c r="C246" s="1" t="inlineStr">
        <is>
          <t>Stock</t>
        </is>
      </c>
      <c r="D246" s="1" t="n">
        <v>4</v>
      </c>
      <c r="E246" s="1" t="inlineStr">
        <is>
          <t>BioLegend</t>
        </is>
      </c>
      <c r="F246" s="1" t="inlineStr">
        <is>
          <t>Retrun From IGIB , Invoice Number 1058</t>
        </is>
      </c>
      <c r="G246" s="1" t="inlineStr">
        <is>
          <t>STOCK</t>
        </is>
      </c>
      <c r="H246" s="1" t="inlineStr">
        <is>
          <t>Stock</t>
        </is>
      </c>
      <c r="I246" s="1" t="inlineStr">
        <is>
          <t>STOCK</t>
        </is>
      </c>
    </row>
    <row r="247">
      <c r="A247" s="1" t="n">
        <v>421101</v>
      </c>
      <c r="B247" s="1" t="n">
        <v>3</v>
      </c>
      <c r="C247" s="1" t="inlineStr">
        <is>
          <t>Stock</t>
        </is>
      </c>
      <c r="D247" s="1" t="n">
        <v>4</v>
      </c>
      <c r="E247" s="1" t="inlineStr">
        <is>
          <t>BioLegend</t>
        </is>
      </c>
      <c r="F247" s="1" t="n">
        <v>0</v>
      </c>
      <c r="G247" s="1" t="inlineStr">
        <is>
          <t>STOCK</t>
        </is>
      </c>
      <c r="H247" s="1" t="inlineStr">
        <is>
          <t>Stock</t>
        </is>
      </c>
      <c r="I247" s="1" t="inlineStr">
        <is>
          <t>STOCK</t>
        </is>
      </c>
    </row>
    <row r="248">
      <c r="A248" s="1" t="n">
        <v>41003</v>
      </c>
      <c r="B248" s="1" t="n">
        <v>4</v>
      </c>
      <c r="C248" s="1" t="inlineStr">
        <is>
          <t>Stock</t>
        </is>
      </c>
      <c r="D248" s="1" t="inlineStr">
        <is>
          <t>RT</t>
        </is>
      </c>
      <c r="E248" s="1" t="inlineStr">
        <is>
          <t>Biotium</t>
        </is>
      </c>
      <c r="F248" s="1" t="n">
        <v>0</v>
      </c>
      <c r="G248" s="1" t="inlineStr">
        <is>
          <t>STOCK</t>
        </is>
      </c>
      <c r="H248" s="1" t="inlineStr">
        <is>
          <t>Stock</t>
        </is>
      </c>
      <c r="I248" s="1" t="inlineStr">
        <is>
          <t>STOCK</t>
        </is>
      </c>
    </row>
    <row r="249">
      <c r="A249" s="1" t="inlineStr">
        <is>
          <t>BE0416</t>
        </is>
      </c>
      <c r="B249" s="1" t="n">
        <v>1</v>
      </c>
      <c r="C249" s="1" t="inlineStr">
        <is>
          <t>Stock</t>
        </is>
      </c>
      <c r="D249" s="1" t="n">
        <v>4</v>
      </c>
      <c r="E249" s="1" t="inlineStr">
        <is>
          <t>BioXcell</t>
        </is>
      </c>
      <c r="F249" s="1" t="n">
        <v>0</v>
      </c>
      <c r="G249" s="1" t="inlineStr">
        <is>
          <t>STOCK</t>
        </is>
      </c>
      <c r="H249" s="1" t="inlineStr">
        <is>
          <t>Stock</t>
        </is>
      </c>
      <c r="I249" s="1" t="inlineStr">
        <is>
          <t>STOCK</t>
        </is>
      </c>
    </row>
    <row r="250">
      <c r="A250" s="1" t="n">
        <v>100575</v>
      </c>
      <c r="B250" s="1" t="n">
        <v>2</v>
      </c>
      <c r="C250" s="1" t="inlineStr">
        <is>
          <t>Stock</t>
        </is>
      </c>
      <c r="D250" s="1" t="n">
        <v>4</v>
      </c>
      <c r="E250" s="1" t="inlineStr">
        <is>
          <t>MP Bio</t>
        </is>
      </c>
      <c r="F250" s="1" t="n">
        <v>0</v>
      </c>
      <c r="G250" s="1" t="inlineStr">
        <is>
          <t>STOCK</t>
        </is>
      </c>
      <c r="H250" s="1" t="inlineStr">
        <is>
          <t>Stock</t>
        </is>
      </c>
      <c r="I250" s="1" t="inlineStr">
        <is>
          <t>STOCK</t>
        </is>
      </c>
    </row>
    <row r="251">
      <c r="A251" s="1" t="inlineStr">
        <is>
          <t>092913726</t>
        </is>
      </c>
      <c r="B251" s="1" t="n">
        <v>7</v>
      </c>
      <c r="C251" s="1" t="inlineStr">
        <is>
          <t>Stock</t>
        </is>
      </c>
      <c r="D251" s="1" t="n">
        <v>-20</v>
      </c>
      <c r="E251" s="1" t="inlineStr">
        <is>
          <t>MP Bio</t>
        </is>
      </c>
      <c r="F251" s="1" t="n">
        <v>0</v>
      </c>
      <c r="G251" s="1" t="inlineStr">
        <is>
          <t>STOCK</t>
        </is>
      </c>
      <c r="H251" s="1" t="inlineStr">
        <is>
          <t>Stock</t>
        </is>
      </c>
      <c r="I251" s="1" t="inlineStr">
        <is>
          <t>STOCK</t>
        </is>
      </c>
    </row>
    <row r="252">
      <c r="A252" s="1" t="inlineStr">
        <is>
          <t>B-003000-WB-100</t>
        </is>
      </c>
      <c r="B252" s="1" t="n">
        <v>5</v>
      </c>
      <c r="C252" s="1" t="inlineStr">
        <is>
          <t>Stock</t>
        </is>
      </c>
      <c r="D252" s="1" t="n">
        <v>4</v>
      </c>
      <c r="E252" s="1" t="inlineStr">
        <is>
          <t>DHARMACON</t>
        </is>
      </c>
      <c r="F252" s="1" t="n">
        <v>0</v>
      </c>
      <c r="G252" s="1" t="inlineStr">
        <is>
          <t>STOCK</t>
        </is>
      </c>
      <c r="H252" s="1" t="inlineStr">
        <is>
          <t>Stock</t>
        </is>
      </c>
      <c r="I252" s="1" t="inlineStr">
        <is>
          <t>STOCK</t>
        </is>
      </c>
    </row>
    <row r="253">
      <c r="A253" s="1" t="inlineStr">
        <is>
          <t>D-001810-10-05</t>
        </is>
      </c>
      <c r="B253" s="1" t="n">
        <v>5</v>
      </c>
      <c r="C253" s="1" t="inlineStr">
        <is>
          <t>Stock</t>
        </is>
      </c>
      <c r="D253" s="1" t="n">
        <v>-20</v>
      </c>
      <c r="E253" s="1" t="inlineStr">
        <is>
          <t>DHARMACON</t>
        </is>
      </c>
      <c r="F253" s="1" t="n">
        <v>0</v>
      </c>
      <c r="G253" s="1" t="inlineStr">
        <is>
          <t>STOCK</t>
        </is>
      </c>
      <c r="H253" s="1" t="inlineStr">
        <is>
          <t>Stock</t>
        </is>
      </c>
      <c r="I253" s="1" t="inlineStr">
        <is>
          <t>STOCK</t>
        </is>
      </c>
    </row>
    <row r="254">
      <c r="A254" s="1" t="inlineStr">
        <is>
          <t>B-002000-UB-100</t>
        </is>
      </c>
      <c r="B254" s="1" t="n">
        <v>3</v>
      </c>
      <c r="C254" s="1" t="inlineStr">
        <is>
          <t>Stock</t>
        </is>
      </c>
      <c r="D254" s="1" t="n">
        <v>4</v>
      </c>
      <c r="E254" s="1" t="inlineStr">
        <is>
          <t>DHARMACON</t>
        </is>
      </c>
      <c r="F254" s="1" t="n">
        <v>0</v>
      </c>
      <c r="G254" s="1" t="inlineStr">
        <is>
          <t>STOCK</t>
        </is>
      </c>
      <c r="H254" s="1" t="inlineStr">
        <is>
          <t>Stock</t>
        </is>
      </c>
      <c r="I254" s="1" t="inlineStr">
        <is>
          <t>STOCK</t>
        </is>
      </c>
    </row>
    <row r="255">
      <c r="A255" s="1" t="inlineStr">
        <is>
          <t>T-2001-02</t>
        </is>
      </c>
      <c r="B255" s="1" t="n">
        <v>3</v>
      </c>
      <c r="C255" s="1" t="inlineStr">
        <is>
          <t>Stock</t>
        </is>
      </c>
      <c r="D255" s="1" t="n">
        <v>4</v>
      </c>
      <c r="E255" s="1" t="inlineStr">
        <is>
          <t>DHARMACON</t>
        </is>
      </c>
      <c r="F255" s="1" t="n">
        <v>0</v>
      </c>
      <c r="G255" s="1" t="inlineStr">
        <is>
          <t>STOCK</t>
        </is>
      </c>
      <c r="H255" s="1" t="inlineStr">
        <is>
          <t>Stock</t>
        </is>
      </c>
      <c r="I255" s="1" t="inlineStr">
        <is>
          <t>STOCK</t>
        </is>
      </c>
    </row>
    <row r="256">
      <c r="A256" s="1" t="inlineStr">
        <is>
          <t>T-2001-03</t>
        </is>
      </c>
      <c r="B256" s="1" t="n">
        <v>3</v>
      </c>
      <c r="C256" s="1" t="inlineStr">
        <is>
          <t>Stock</t>
        </is>
      </c>
      <c r="D256" s="1" t="n">
        <v>4</v>
      </c>
      <c r="E256" s="1" t="inlineStr">
        <is>
          <t>DHARMACON</t>
        </is>
      </c>
      <c r="F256" s="1" t="n">
        <v>0</v>
      </c>
      <c r="G256" s="1" t="inlineStr">
        <is>
          <t>STOCK</t>
        </is>
      </c>
      <c r="H256" s="1" t="inlineStr">
        <is>
          <t>Stock</t>
        </is>
      </c>
      <c r="I256" s="1" t="inlineStr">
        <is>
          <t>STOCK</t>
        </is>
      </c>
    </row>
    <row r="257">
      <c r="A257" s="1" t="inlineStr">
        <is>
          <t>MT002-A</t>
        </is>
      </c>
      <c r="B257" s="1" t="n">
        <v>1</v>
      </c>
      <c r="C257" s="1" t="inlineStr">
        <is>
          <t>Sun pharma</t>
        </is>
      </c>
      <c r="D257" s="1" t="n">
        <v>4</v>
      </c>
      <c r="E257" s="1" t="inlineStr">
        <is>
          <t>Cytoskeleton</t>
        </is>
      </c>
      <c r="F257" s="1" t="n">
        <v>0</v>
      </c>
      <c r="G257" s="1" t="inlineStr">
        <is>
          <t>Gujrat</t>
        </is>
      </c>
      <c r="H257" s="1" t="inlineStr">
        <is>
          <t>Saturday (25-10-25)</t>
        </is>
      </c>
      <c r="I257" s="1" t="inlineStr">
        <is>
          <t>OutStation</t>
        </is>
      </c>
    </row>
    <row r="258">
      <c r="A258" s="1" t="n">
        <v>410604</v>
      </c>
      <c r="B258" s="1" t="n">
        <v>5</v>
      </c>
      <c r="C258" s="1" t="inlineStr">
        <is>
          <t>THSTI</t>
        </is>
      </c>
      <c r="D258" s="1" t="n">
        <v>-20</v>
      </c>
      <c r="E258" s="1" t="inlineStr">
        <is>
          <t>BioLegend</t>
        </is>
      </c>
      <c r="F258" s="1" t="n">
        <v>0</v>
      </c>
      <c r="G258" s="1" t="inlineStr">
        <is>
          <t>Faridabad</t>
        </is>
      </c>
      <c r="H258" s="1" t="inlineStr">
        <is>
          <t>Priyanka Madam</t>
        </is>
      </c>
      <c r="I258" s="1" t="inlineStr">
        <is>
          <t>Local</t>
        </is>
      </c>
    </row>
    <row r="259">
      <c r="A259" s="1" t="n">
        <v>102008</v>
      </c>
      <c r="B259" s="1" t="n">
        <v>1</v>
      </c>
      <c r="C259" s="1" t="inlineStr">
        <is>
          <t>TIFR</t>
        </is>
      </c>
      <c r="D259" s="1" t="n">
        <v>4</v>
      </c>
      <c r="E259" s="1" t="inlineStr">
        <is>
          <t>BioLegend</t>
        </is>
      </c>
      <c r="F259" s="1" t="n">
        <v>0</v>
      </c>
      <c r="G259" s="1" t="inlineStr">
        <is>
          <t>Hyderabad</t>
        </is>
      </c>
      <c r="H259" s="1" t="inlineStr">
        <is>
          <t>Wednesday (22-10-25)</t>
        </is>
      </c>
      <c r="I259" s="1" t="inlineStr">
        <is>
          <t>OutStation</t>
        </is>
      </c>
    </row>
    <row r="260">
      <c r="A260" s="1" t="n">
        <v>116008</v>
      </c>
      <c r="B260" s="1" t="n">
        <v>1</v>
      </c>
      <c r="C260" s="1" t="inlineStr">
        <is>
          <t>TIFR</t>
        </is>
      </c>
      <c r="D260" s="1" t="n">
        <v>4</v>
      </c>
      <c r="E260" s="1" t="inlineStr">
        <is>
          <t>BioLegend</t>
        </is>
      </c>
      <c r="F260" s="1" t="n">
        <v>0</v>
      </c>
      <c r="G260" s="1" t="inlineStr">
        <is>
          <t>Hyderabad</t>
        </is>
      </c>
      <c r="H260" s="1" t="inlineStr">
        <is>
          <t>Wednesday (22-10-25)</t>
        </is>
      </c>
      <c r="I260" s="1" t="inlineStr">
        <is>
          <t>OutStation</t>
        </is>
      </c>
    </row>
    <row r="261">
      <c r="A261" s="1" t="n">
        <v>119703</v>
      </c>
      <c r="B261" s="1" t="n">
        <v>1</v>
      </c>
      <c r="C261" s="1" t="inlineStr">
        <is>
          <t>TIFR</t>
        </is>
      </c>
      <c r="D261" s="1" t="n">
        <v>4</v>
      </c>
      <c r="E261" s="1" t="inlineStr">
        <is>
          <t>BioLegend</t>
        </is>
      </c>
      <c r="F261" s="1" t="n">
        <v>0</v>
      </c>
      <c r="G261" s="1" t="inlineStr">
        <is>
          <t>Hyderabad</t>
        </is>
      </c>
      <c r="H261" s="1" t="inlineStr">
        <is>
          <t>Wednesday (22-10-25)</t>
        </is>
      </c>
      <c r="I261" s="1" t="inlineStr">
        <is>
          <t>OutStation</t>
        </is>
      </c>
    </row>
    <row r="262">
      <c r="A262" s="1" t="n">
        <v>120205</v>
      </c>
      <c r="B262" s="1" t="n">
        <v>1</v>
      </c>
      <c r="C262" s="1" t="inlineStr">
        <is>
          <t>TIFR</t>
        </is>
      </c>
      <c r="D262" s="1" t="n">
        <v>4</v>
      </c>
      <c r="E262" s="1" t="inlineStr">
        <is>
          <t>BioLegend</t>
        </is>
      </c>
      <c r="F262" s="1" t="n">
        <v>0</v>
      </c>
      <c r="G262" s="1" t="inlineStr">
        <is>
          <t>Hyderabad</t>
        </is>
      </c>
      <c r="H262" s="1" t="inlineStr">
        <is>
          <t>Wednesday (22-10-25)</t>
        </is>
      </c>
      <c r="I262" s="1" t="inlineStr">
        <is>
          <t>OutStation</t>
        </is>
      </c>
    </row>
    <row r="263">
      <c r="A263" s="1" t="n">
        <v>127605</v>
      </c>
      <c r="B263" s="1" t="n">
        <v>1</v>
      </c>
      <c r="C263" s="1" t="inlineStr">
        <is>
          <t>TIFR</t>
        </is>
      </c>
      <c r="D263" s="1" t="n">
        <v>4</v>
      </c>
      <c r="E263" s="1" t="inlineStr">
        <is>
          <t>BioLegend</t>
        </is>
      </c>
      <c r="F263" s="1" t="n">
        <v>0</v>
      </c>
      <c r="G263" s="1" t="inlineStr">
        <is>
          <t>Hyderabad</t>
        </is>
      </c>
      <c r="H263" s="1" t="inlineStr">
        <is>
          <t>Wednesday (22-10-25)</t>
        </is>
      </c>
      <c r="I263" s="1" t="inlineStr">
        <is>
          <t>OutStation</t>
        </is>
      </c>
    </row>
    <row r="264">
      <c r="A264" s="1" t="n">
        <v>135213</v>
      </c>
      <c r="B264" s="1" t="n">
        <v>1</v>
      </c>
      <c r="C264" s="1" t="inlineStr">
        <is>
          <t>TIFR</t>
        </is>
      </c>
      <c r="D264" s="1" t="n">
        <v>4</v>
      </c>
      <c r="E264" s="1" t="inlineStr">
        <is>
          <t>BioLegend</t>
        </is>
      </c>
      <c r="F264" s="1" t="n">
        <v>0</v>
      </c>
      <c r="G264" s="1" t="inlineStr">
        <is>
          <t>Hyderabad</t>
        </is>
      </c>
      <c r="H264" s="1" t="inlineStr">
        <is>
          <t>Wednesday (22-10-25)</t>
        </is>
      </c>
      <c r="I264" s="1" t="inlineStr">
        <is>
          <t>OutStation</t>
        </is>
      </c>
    </row>
    <row r="265">
      <c r="A265" s="1" t="n">
        <v>141409</v>
      </c>
      <c r="B265" s="1" t="n">
        <v>1</v>
      </c>
      <c r="C265" s="1" t="inlineStr">
        <is>
          <t>TIFR</t>
        </is>
      </c>
      <c r="D265" s="1" t="n">
        <v>4</v>
      </c>
      <c r="E265" s="1" t="inlineStr">
        <is>
          <t>BioLegend</t>
        </is>
      </c>
      <c r="F265" s="1" t="n">
        <v>0</v>
      </c>
      <c r="G265" s="1" t="inlineStr">
        <is>
          <t>Hyderabad</t>
        </is>
      </c>
      <c r="H265" s="1" t="inlineStr">
        <is>
          <t>Wednesday (22-10-25)</t>
        </is>
      </c>
      <c r="I265" s="1" t="inlineStr">
        <is>
          <t>OutStation</t>
        </is>
      </c>
    </row>
    <row r="266">
      <c r="A266" s="1" t="n">
        <v>145513</v>
      </c>
      <c r="B266" s="1" t="n">
        <v>1</v>
      </c>
      <c r="C266" s="1" t="inlineStr">
        <is>
          <t>TIFR</t>
        </is>
      </c>
      <c r="D266" s="1" t="n">
        <v>4</v>
      </c>
      <c r="E266" s="1" t="inlineStr">
        <is>
          <t>BioLegend</t>
        </is>
      </c>
      <c r="F266" s="1" t="n">
        <v>0</v>
      </c>
      <c r="G266" s="1" t="inlineStr">
        <is>
          <t>Hyderabad</t>
        </is>
      </c>
      <c r="H266" s="1" t="inlineStr">
        <is>
          <t>Wednesday (22-10-25)</t>
        </is>
      </c>
      <c r="I266" s="1" t="inlineStr">
        <is>
          <t>OutStation</t>
        </is>
      </c>
    </row>
    <row r="267">
      <c r="A267" s="1" t="n">
        <v>149303</v>
      </c>
      <c r="B267" s="1" t="n">
        <v>1</v>
      </c>
      <c r="C267" s="1" t="inlineStr">
        <is>
          <t>TIFR</t>
        </is>
      </c>
      <c r="D267" s="1" t="n">
        <v>4</v>
      </c>
      <c r="E267" s="1" t="inlineStr">
        <is>
          <t>BioLegend</t>
        </is>
      </c>
      <c r="F267" s="1" t="n">
        <v>0</v>
      </c>
      <c r="G267" s="1" t="inlineStr">
        <is>
          <t>Hyderabad</t>
        </is>
      </c>
      <c r="H267" s="1" t="inlineStr">
        <is>
          <t>Wednesday (22-10-25)</t>
        </is>
      </c>
      <c r="I267" s="1" t="inlineStr">
        <is>
          <t>OutStation</t>
        </is>
      </c>
    </row>
    <row r="268">
      <c r="A268" s="1" t="n">
        <v>155505</v>
      </c>
      <c r="B268" s="1" t="n">
        <v>1</v>
      </c>
      <c r="C268" s="1" t="inlineStr">
        <is>
          <t>TIFR</t>
        </is>
      </c>
      <c r="D268" s="1" t="n">
        <v>4</v>
      </c>
      <c r="E268" s="1" t="inlineStr">
        <is>
          <t>BioLegend</t>
        </is>
      </c>
      <c r="F268" s="1" t="n">
        <v>0</v>
      </c>
      <c r="G268" s="1" t="inlineStr">
        <is>
          <t>Hyderabad</t>
        </is>
      </c>
      <c r="H268" s="1" t="inlineStr">
        <is>
          <t>Wednesday (22-10-25)</t>
        </is>
      </c>
      <c r="I268" s="1" t="inlineStr">
        <is>
          <t>OutStation</t>
        </is>
      </c>
    </row>
    <row r="269">
      <c r="A269" s="1" t="n">
        <v>405301</v>
      </c>
      <c r="B269" s="1" t="n">
        <v>1</v>
      </c>
      <c r="C269" s="1" t="inlineStr">
        <is>
          <t>TIFR</t>
        </is>
      </c>
      <c r="D269" s="1" t="n">
        <v>4</v>
      </c>
      <c r="E269" s="1" t="inlineStr">
        <is>
          <t>BioLegend</t>
        </is>
      </c>
      <c r="F269" s="1" t="n">
        <v>0</v>
      </c>
      <c r="G269" s="1" t="inlineStr">
        <is>
          <t>Hyderabad</t>
        </is>
      </c>
      <c r="H269" s="1" t="inlineStr">
        <is>
          <t>Wednesday (22-10-25)</t>
        </is>
      </c>
      <c r="I269" s="1" t="inlineStr">
        <is>
          <t>OutStation</t>
        </is>
      </c>
    </row>
    <row r="270">
      <c r="A270" s="1" t="n">
        <v>424401</v>
      </c>
      <c r="B270" s="1" t="n">
        <v>1</v>
      </c>
      <c r="C270" s="1" t="inlineStr">
        <is>
          <t>TIFR</t>
        </is>
      </c>
      <c r="D270" s="1" t="n">
        <v>4</v>
      </c>
      <c r="E270" s="1" t="inlineStr">
        <is>
          <t>BioLegend</t>
        </is>
      </c>
      <c r="F270" s="1" t="n">
        <v>0</v>
      </c>
      <c r="G270" s="1" t="inlineStr">
        <is>
          <t>Hyderabad</t>
        </is>
      </c>
      <c r="H270" s="1" t="inlineStr">
        <is>
          <t>Wednesday (22-10-25)</t>
        </is>
      </c>
      <c r="I270" s="1" t="inlineStr">
        <is>
          <t>OutStation</t>
        </is>
      </c>
    </row>
    <row r="271">
      <c r="A271" s="1" t="n">
        <v>505008</v>
      </c>
      <c r="B271" s="1" t="n">
        <v>1</v>
      </c>
      <c r="C271" s="1" t="inlineStr">
        <is>
          <t>TIFR</t>
        </is>
      </c>
      <c r="D271" s="1" t="n">
        <v>4</v>
      </c>
      <c r="E271" s="1" t="inlineStr">
        <is>
          <t>BioLegend</t>
        </is>
      </c>
      <c r="F271" s="1" t="n">
        <v>0</v>
      </c>
      <c r="G271" s="1" t="inlineStr">
        <is>
          <t>Hyderabad</t>
        </is>
      </c>
      <c r="H271" s="1" t="inlineStr">
        <is>
          <t>Wednesday (22-10-25)</t>
        </is>
      </c>
      <c r="I271" s="1" t="inlineStr">
        <is>
          <t>OutStation</t>
        </is>
      </c>
    </row>
    <row r="272">
      <c r="A272" s="1" t="inlineStr">
        <is>
          <t>MBS850895</t>
        </is>
      </c>
      <c r="B272" s="1" t="n">
        <v>1</v>
      </c>
      <c r="C272" s="1" t="inlineStr">
        <is>
          <t>TopClass</t>
        </is>
      </c>
      <c r="D272" s="1" t="n">
        <v>-20</v>
      </c>
      <c r="E272" s="1" t="inlineStr">
        <is>
          <t>MyBiosource</t>
        </is>
      </c>
      <c r="F272" s="1" t="n">
        <v>0</v>
      </c>
      <c r="G272" s="1" t="inlineStr">
        <is>
          <t>Delhi</t>
        </is>
      </c>
      <c r="H272" s="1" t="inlineStr">
        <is>
          <t>Deepak/Priyanka Madam</t>
        </is>
      </c>
      <c r="I272" s="1" t="inlineStr">
        <is>
          <t>Local</t>
        </is>
      </c>
    </row>
    <row r="273">
      <c r="A273" s="1" t="n">
        <v>740811</v>
      </c>
      <c r="B273" s="1" t="n">
        <v>2</v>
      </c>
      <c r="C273" s="1" t="inlineStr">
        <is>
          <t>UNKNOWN</t>
        </is>
      </c>
      <c r="D273" s="1" t="n">
        <v>4</v>
      </c>
      <c r="E273" s="1" t="inlineStr">
        <is>
          <t>BioLegend</t>
        </is>
      </c>
      <c r="F273" s="1" t="inlineStr">
        <is>
          <t>Demo Kit Mohan Sir (740811, 741146) 2 pcs Kit</t>
        </is>
      </c>
      <c r="G273" s="1" t="inlineStr">
        <is>
          <t>Unknown</t>
        </is>
      </c>
      <c r="H273" s="1" t="inlineStr">
        <is>
          <t>Mohan Sir, (Demo)</t>
        </is>
      </c>
      <c r="I273" s="1" t="inlineStr">
        <is>
          <t>Unknown</t>
        </is>
      </c>
    </row>
    <row r="274">
      <c r="A274" s="1" t="n">
        <v>741146</v>
      </c>
      <c r="B274" s="1" t="n">
        <v>2</v>
      </c>
      <c r="C274" s="1" t="inlineStr">
        <is>
          <t>UNKNOWN</t>
        </is>
      </c>
      <c r="D274" s="1" t="n">
        <v>4</v>
      </c>
      <c r="E274" s="1" t="inlineStr">
        <is>
          <t>BioLegend</t>
        </is>
      </c>
      <c r="F274" s="1" t="inlineStr">
        <is>
          <t>Demo Kit Mohan Sir (740811, 741146) 2 pcs Kit</t>
        </is>
      </c>
      <c r="G274" s="1" t="inlineStr">
        <is>
          <t>Unknown</t>
        </is>
      </c>
      <c r="H274" s="1" t="inlineStr">
        <is>
          <t>Mohan Sir, (Demo)</t>
        </is>
      </c>
      <c r="I274" s="1" t="inlineStr">
        <is>
          <t>Unknown</t>
        </is>
      </c>
    </row>
    <row r="275">
      <c r="A275" s="1" t="n">
        <v>740379</v>
      </c>
      <c r="B275" s="1" t="n">
        <v>1</v>
      </c>
      <c r="C275" s="1" t="inlineStr">
        <is>
          <t>Unknown</t>
        </is>
      </c>
      <c r="D275" s="1" t="inlineStr">
        <is>
          <t>RT</t>
        </is>
      </c>
      <c r="E275" s="1" t="inlineStr">
        <is>
          <t>BioLegend</t>
        </is>
      </c>
      <c r="F275" s="1" t="inlineStr">
        <is>
          <t>Mohn Sir (Sample) Aurigine Onco</t>
        </is>
      </c>
      <c r="G275" s="1" t="inlineStr">
        <is>
          <t>Unknown</t>
        </is>
      </c>
      <c r="H275" s="1" t="inlineStr">
        <is>
          <t>Mohan sir,(Sample) Aurigine Onco</t>
        </is>
      </c>
      <c r="I275" s="1" t="inlineStr">
        <is>
          <t>Unknown</t>
        </is>
      </c>
    </row>
    <row r="276">
      <c r="A276" s="1" t="n">
        <v>741110</v>
      </c>
      <c r="B276" s="1" t="n">
        <v>1</v>
      </c>
      <c r="C276" s="1" t="inlineStr">
        <is>
          <t>Unknown</t>
        </is>
      </c>
      <c r="D276" s="1" t="n">
        <v>4</v>
      </c>
      <c r="E276" s="1" t="inlineStr">
        <is>
          <t>BioLegend</t>
        </is>
      </c>
      <c r="F276" s="1" t="inlineStr">
        <is>
          <t>Mohn Sir (Sample) Aurigine Onco</t>
        </is>
      </c>
      <c r="G276" s="1" t="inlineStr">
        <is>
          <t>Unknown</t>
        </is>
      </c>
      <c r="H276" s="1" t="inlineStr">
        <is>
          <t>Mohan sir,(Sample) Aurigine Onco</t>
        </is>
      </c>
      <c r="I276" s="1" t="inlineStr">
        <is>
          <t>Unknown</t>
        </is>
      </c>
    </row>
    <row r="277">
      <c r="A277" s="1" t="n">
        <v>740701</v>
      </c>
      <c r="B277" s="1" t="n">
        <v>1</v>
      </c>
      <c r="C277" s="1" t="inlineStr">
        <is>
          <t>Vector</t>
        </is>
      </c>
      <c r="D277" s="1" t="n">
        <v>4</v>
      </c>
      <c r="E277" s="1" t="inlineStr">
        <is>
          <t>BioLegend</t>
        </is>
      </c>
      <c r="F277" s="1" t="n">
        <v>0</v>
      </c>
      <c r="G277" s="1" t="inlineStr">
        <is>
          <t>Punjab</t>
        </is>
      </c>
      <c r="H277" s="1" t="inlineStr">
        <is>
          <t>Monday (27-10-25)</t>
        </is>
      </c>
      <c r="I277" s="1" t="inlineStr">
        <is>
          <t>OutStation</t>
        </is>
      </c>
    </row>
    <row r="278">
      <c r="A278" s="1" t="n">
        <v>741217</v>
      </c>
      <c r="B278" s="1" t="n">
        <v>1</v>
      </c>
      <c r="C278" s="1" t="inlineStr">
        <is>
          <t>Vector</t>
        </is>
      </c>
      <c r="D278" s="1" t="n">
        <v>4</v>
      </c>
      <c r="E278" s="1" t="inlineStr">
        <is>
          <t>BioLegend</t>
        </is>
      </c>
      <c r="F278" s="1" t="n">
        <v>0</v>
      </c>
      <c r="G278" s="1" t="inlineStr">
        <is>
          <t>Punjab</t>
        </is>
      </c>
      <c r="H278" s="1" t="inlineStr">
        <is>
          <t>Monday (27-10-25)</t>
        </is>
      </c>
      <c r="I278" s="1" t="inlineStr">
        <is>
          <t>OutStation</t>
        </is>
      </c>
    </row>
    <row r="279">
      <c r="A279" s="1" t="n">
        <v>740710</v>
      </c>
      <c r="B279" s="1" t="n">
        <v>1</v>
      </c>
      <c r="C279" s="1" t="inlineStr">
        <is>
          <t>Vector</t>
        </is>
      </c>
      <c r="D279" s="1" t="n">
        <v>4</v>
      </c>
      <c r="E279" s="1" t="inlineStr">
        <is>
          <t>BioLegend</t>
        </is>
      </c>
      <c r="F279" s="1" t="n">
        <v>0</v>
      </c>
      <c r="G279" s="1" t="inlineStr">
        <is>
          <t>Punjab</t>
        </is>
      </c>
      <c r="H279" s="1" t="inlineStr">
        <is>
          <t>Monday (27-10-25)</t>
        </is>
      </c>
      <c r="I279" s="1" t="inlineStr">
        <is>
          <t>OutStation</t>
        </is>
      </c>
    </row>
    <row r="280">
      <c r="A280" s="1" t="n">
        <v>740699</v>
      </c>
      <c r="B280" s="1" t="n">
        <v>1</v>
      </c>
      <c r="C280" s="1" t="inlineStr">
        <is>
          <t>Vector</t>
        </is>
      </c>
      <c r="D280" s="1" t="n">
        <v>4</v>
      </c>
      <c r="E280" s="1" t="inlineStr">
        <is>
          <t>BioLegend</t>
        </is>
      </c>
      <c r="F280" s="1" t="n">
        <v>0</v>
      </c>
      <c r="G280" s="1" t="inlineStr">
        <is>
          <t>Punjab</t>
        </is>
      </c>
      <c r="H280" s="1" t="inlineStr">
        <is>
          <t>Monday (27-10-25)</t>
        </is>
      </c>
      <c r="I280" s="1" t="inlineStr">
        <is>
          <t>OutStation</t>
        </is>
      </c>
    </row>
    <row r="281">
      <c r="A281" s="1" t="n">
        <v>741218</v>
      </c>
      <c r="B281" s="1" t="n">
        <v>1</v>
      </c>
      <c r="C281" s="1" t="inlineStr">
        <is>
          <t>Vector</t>
        </is>
      </c>
      <c r="D281" s="1" t="n">
        <v>4</v>
      </c>
      <c r="E281" s="1" t="inlineStr">
        <is>
          <t>BioLegend</t>
        </is>
      </c>
      <c r="F281" s="1" t="n">
        <v>0</v>
      </c>
      <c r="G281" s="1" t="inlineStr">
        <is>
          <t>Punjab</t>
        </is>
      </c>
      <c r="H281" s="1" t="inlineStr">
        <is>
          <t>Monday (27-10-25)</t>
        </is>
      </c>
      <c r="I281" s="1" t="inlineStr">
        <is>
          <t>OutStation</t>
        </is>
      </c>
    </row>
    <row r="282">
      <c r="A282" s="1" t="n">
        <v>740950</v>
      </c>
      <c r="B282" s="1" t="n">
        <v>1</v>
      </c>
      <c r="C282" s="1" t="inlineStr">
        <is>
          <t>Vector</t>
        </is>
      </c>
      <c r="D282" s="1" t="n">
        <v>4</v>
      </c>
      <c r="E282" s="1" t="inlineStr">
        <is>
          <t>BioLegend</t>
        </is>
      </c>
      <c r="F282" s="1" t="n">
        <v>0</v>
      </c>
      <c r="G282" s="1" t="inlineStr">
        <is>
          <t>Punjab</t>
        </is>
      </c>
      <c r="H282" s="1" t="inlineStr">
        <is>
          <t>Monday (27-10-25)</t>
        </is>
      </c>
      <c r="I282" s="1" t="inlineStr">
        <is>
          <t>OutStation</t>
        </is>
      </c>
    </row>
    <row r="283">
      <c r="A283" s="1" t="n">
        <v>740951</v>
      </c>
      <c r="B283" s="1" t="n">
        <v>1</v>
      </c>
      <c r="C283" s="1" t="inlineStr">
        <is>
          <t>Vector</t>
        </is>
      </c>
      <c r="D283" s="1" t="n">
        <v>4</v>
      </c>
      <c r="E283" s="1" t="inlineStr">
        <is>
          <t>BioLegend</t>
        </is>
      </c>
      <c r="F283" s="1" t="n">
        <v>0</v>
      </c>
      <c r="G283" s="1" t="inlineStr">
        <is>
          <t>Punjab</t>
        </is>
      </c>
      <c r="H283" s="1" t="inlineStr">
        <is>
          <t>Monday (27-10-25)</t>
        </is>
      </c>
      <c r="I283" s="1" t="inlineStr">
        <is>
          <t>OutStation</t>
        </is>
      </c>
    </row>
    <row r="284">
      <c r="A284" s="1" t="n">
        <v>740954</v>
      </c>
      <c r="B284" s="1" t="n">
        <v>1</v>
      </c>
      <c r="C284" s="1" t="inlineStr">
        <is>
          <t>Vector</t>
        </is>
      </c>
      <c r="D284" s="1" t="n">
        <v>4</v>
      </c>
      <c r="E284" s="1" t="inlineStr">
        <is>
          <t>BioLegend</t>
        </is>
      </c>
      <c r="F284" s="1" t="n">
        <v>0</v>
      </c>
      <c r="G284" s="1" t="inlineStr">
        <is>
          <t>Punjab</t>
        </is>
      </c>
      <c r="H284" s="1" t="inlineStr">
        <is>
          <t>Monday (27-10-25)</t>
        </is>
      </c>
      <c r="I284" s="1" t="inlineStr">
        <is>
          <t>OutStation</t>
        </is>
      </c>
    </row>
    <row r="285">
      <c r="A285" s="1" t="n">
        <v>740955</v>
      </c>
      <c r="B285" s="1" t="n">
        <v>1</v>
      </c>
      <c r="C285" s="1" t="inlineStr">
        <is>
          <t>Vector</t>
        </is>
      </c>
      <c r="D285" s="1" t="n">
        <v>4</v>
      </c>
      <c r="E285" s="1" t="inlineStr">
        <is>
          <t>BioLegend</t>
        </is>
      </c>
      <c r="F285" s="1" t="n">
        <v>0</v>
      </c>
      <c r="G285" s="1" t="inlineStr">
        <is>
          <t>Punjab</t>
        </is>
      </c>
      <c r="H285" s="1" t="inlineStr">
        <is>
          <t>Monday (27-10-25)</t>
        </is>
      </c>
      <c r="I285" s="1" t="inlineStr">
        <is>
          <t>OutStation</t>
        </is>
      </c>
    </row>
    <row r="286">
      <c r="A286" s="1" t="n">
        <v>740956</v>
      </c>
      <c r="B286" s="1" t="n">
        <v>1</v>
      </c>
      <c r="C286" s="1" t="inlineStr">
        <is>
          <t>Vector</t>
        </is>
      </c>
      <c r="D286" s="1" t="n">
        <v>4</v>
      </c>
      <c r="E286" s="1" t="inlineStr">
        <is>
          <t>BioLegend</t>
        </is>
      </c>
      <c r="F286" s="1" t="n">
        <v>0</v>
      </c>
      <c r="G286" s="1" t="inlineStr">
        <is>
          <t>Punjab</t>
        </is>
      </c>
      <c r="H286" s="1" t="inlineStr">
        <is>
          <t>Monday (27-10-25)</t>
        </is>
      </c>
      <c r="I286" s="1" t="inlineStr">
        <is>
          <t>OutStation</t>
        </is>
      </c>
    </row>
    <row r="287">
      <c r="A287" s="1" t="n">
        <v>740957</v>
      </c>
      <c r="B287" s="1" t="n">
        <v>1</v>
      </c>
      <c r="C287" s="1" t="inlineStr">
        <is>
          <t>Vector</t>
        </is>
      </c>
      <c r="D287" s="1" t="n">
        <v>4</v>
      </c>
      <c r="E287" s="1" t="inlineStr">
        <is>
          <t>BioLegend</t>
        </is>
      </c>
      <c r="F287" s="1" t="n">
        <v>0</v>
      </c>
      <c r="G287" s="1" t="inlineStr">
        <is>
          <t>Punjab</t>
        </is>
      </c>
      <c r="H287" s="1" t="inlineStr">
        <is>
          <t>Monday (27-10-25)</t>
        </is>
      </c>
      <c r="I287" s="1" t="inlineStr">
        <is>
          <t>OutStation</t>
        </is>
      </c>
    </row>
    <row r="288">
      <c r="A288" s="1" t="n">
        <v>740959</v>
      </c>
      <c r="B288" s="1" t="n">
        <v>1</v>
      </c>
      <c r="C288" s="1" t="inlineStr">
        <is>
          <t>Vector</t>
        </is>
      </c>
      <c r="D288" s="1" t="n">
        <v>4</v>
      </c>
      <c r="E288" s="1" t="inlineStr">
        <is>
          <t>BioLegend</t>
        </is>
      </c>
      <c r="F288" s="1" t="n">
        <v>0</v>
      </c>
      <c r="G288" s="1" t="inlineStr">
        <is>
          <t>Punjab</t>
        </is>
      </c>
      <c r="H288" s="1" t="inlineStr">
        <is>
          <t>Monday (27-10-25)</t>
        </is>
      </c>
      <c r="I288" s="1" t="inlineStr">
        <is>
          <t>OutStation</t>
        </is>
      </c>
    </row>
    <row r="289">
      <c r="A289" s="1" t="n">
        <v>740948</v>
      </c>
      <c r="B289" s="1" t="n">
        <v>1</v>
      </c>
      <c r="C289" s="1" t="inlineStr">
        <is>
          <t>Vector</t>
        </is>
      </c>
      <c r="D289" s="1" t="n">
        <v>4</v>
      </c>
      <c r="E289" s="1" t="inlineStr">
        <is>
          <t>BioLegend</t>
        </is>
      </c>
      <c r="F289" s="1" t="n">
        <v>0</v>
      </c>
      <c r="G289" s="1" t="inlineStr">
        <is>
          <t>Punjab</t>
        </is>
      </c>
      <c r="H289" s="1" t="inlineStr">
        <is>
          <t>Monday (27-10-25)</t>
        </is>
      </c>
      <c r="I289" s="1" t="inlineStr">
        <is>
          <t>OutStation</t>
        </is>
      </c>
    </row>
    <row r="290">
      <c r="A290" s="1" t="n">
        <v>740947</v>
      </c>
      <c r="B290" s="1" t="n">
        <v>1</v>
      </c>
      <c r="C290" s="1" t="inlineStr">
        <is>
          <t>Vector</t>
        </is>
      </c>
      <c r="D290" s="1" t="n">
        <v>4</v>
      </c>
      <c r="E290" s="1" t="inlineStr">
        <is>
          <t>BioLegend</t>
        </is>
      </c>
      <c r="F290" s="1" t="n">
        <v>0</v>
      </c>
      <c r="G290" s="1" t="inlineStr">
        <is>
          <t>Punjab</t>
        </is>
      </c>
      <c r="H290" s="1" t="inlineStr">
        <is>
          <t>Monday (27-10-25)</t>
        </is>
      </c>
      <c r="I290" s="1" t="inlineStr">
        <is>
          <t>OutStation</t>
        </is>
      </c>
    </row>
    <row r="291">
      <c r="A291" s="1" t="n">
        <v>740539</v>
      </c>
      <c r="B291" s="1" t="n">
        <v>1</v>
      </c>
      <c r="C291" s="1" t="inlineStr">
        <is>
          <t>Vector</t>
        </is>
      </c>
      <c r="D291" s="1" t="n">
        <v>4</v>
      </c>
      <c r="E291" s="1" t="inlineStr">
        <is>
          <t>BioLegend</t>
        </is>
      </c>
      <c r="F291" s="1" t="n">
        <v>0</v>
      </c>
      <c r="G291" s="1" t="inlineStr">
        <is>
          <t>Punjab</t>
        </is>
      </c>
      <c r="H291" s="1" t="inlineStr">
        <is>
          <t>Monday (27-10-25)</t>
        </is>
      </c>
      <c r="I291" s="1" t="inlineStr">
        <is>
          <t>OutStation</t>
        </is>
      </c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</row>
  </sheetData>
  <pageMargins left="0.7" right="0.7" top="0.75" bottom="0.75" header="0.3" footer="0.3"/>
  <pageSetup orientation="landscape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8"/>
  <sheetViews>
    <sheetView workbookViewId="0">
      <selection activeCell="A1" sqref="A1"/>
    </sheetView>
  </sheetViews>
  <sheetFormatPr baseColWidth="8" defaultRowHeight="15"/>
  <sheetData>
    <row r="1">
      <c r="A1" s="69" t="inlineStr">
        <is>
          <t>Customer Name</t>
        </is>
      </c>
      <c r="B1" s="69" t="inlineStr">
        <is>
          <t>Temprature</t>
        </is>
      </c>
      <c r="C1" s="69" t="inlineStr">
        <is>
          <t>Brand</t>
        </is>
      </c>
      <c r="D1" s="69" t="inlineStr">
        <is>
          <t>Total Qty</t>
        </is>
      </c>
      <c r="E1" s="69" t="inlineStr">
        <is>
          <t>Check</t>
        </is>
      </c>
      <c r="F1" s="69" t="inlineStr">
        <is>
          <t>Remarks</t>
        </is>
      </c>
    </row>
    <row r="2">
      <c r="A2" t="inlineStr">
        <is>
          <t>ABHI BIO</t>
        </is>
      </c>
      <c r="B2" t="n">
        <v>4</v>
      </c>
      <c r="C2" t="inlineStr">
        <is>
          <t>BioLegend</t>
        </is>
      </c>
      <c r="D2" t="n">
        <v>1</v>
      </c>
      <c r="E2" t="inlineStr">
        <is>
          <t>OutStation</t>
        </is>
      </c>
      <c r="F2" t="inlineStr">
        <is>
          <t>Wednesday (22-10-25)</t>
        </is>
      </c>
    </row>
    <row r="3">
      <c r="A3" t="inlineStr">
        <is>
          <t>ACTREC</t>
        </is>
      </c>
      <c r="B3" t="n">
        <v>4</v>
      </c>
      <c r="C3" t="inlineStr">
        <is>
          <t>BioLegend</t>
        </is>
      </c>
      <c r="D3" t="n">
        <v>12</v>
      </c>
      <c r="E3" t="inlineStr">
        <is>
          <t>OutStation</t>
        </is>
      </c>
      <c r="F3" t="inlineStr">
        <is>
          <t>Wednesday (22-10-25)</t>
        </is>
      </c>
    </row>
    <row r="4">
      <c r="A4" t="inlineStr">
        <is>
          <t>ADGYL</t>
        </is>
      </c>
      <c r="B4" t="n">
        <v>4</v>
      </c>
      <c r="C4" t="inlineStr">
        <is>
          <t>BIOXCELL</t>
        </is>
      </c>
      <c r="D4" t="n">
        <v>2</v>
      </c>
      <c r="E4" t="inlineStr">
        <is>
          <t>OutStation</t>
        </is>
      </c>
      <c r="F4" t="inlineStr">
        <is>
          <t>Wednesday (22-10-25)</t>
        </is>
      </c>
    </row>
    <row r="5">
      <c r="A5" t="inlineStr">
        <is>
          <t>AGHARKAR</t>
        </is>
      </c>
      <c r="B5" t="n">
        <v>-20</v>
      </c>
      <c r="C5" t="inlineStr">
        <is>
          <t>BioLegend</t>
        </is>
      </c>
      <c r="D5" t="n">
        <v>1</v>
      </c>
      <c r="E5" t="inlineStr">
        <is>
          <t>OutStation</t>
        </is>
      </c>
      <c r="F5" t="inlineStr">
        <is>
          <t>Saturday (25-10-25)</t>
        </is>
      </c>
    </row>
    <row r="6">
      <c r="A6" t="inlineStr">
        <is>
          <t>AGHARKAR</t>
        </is>
      </c>
      <c r="B6" t="n">
        <v>4</v>
      </c>
      <c r="C6" t="inlineStr">
        <is>
          <t>BioLegend</t>
        </is>
      </c>
      <c r="D6" t="n">
        <v>9</v>
      </c>
      <c r="E6" t="inlineStr">
        <is>
          <t>OutStation</t>
        </is>
      </c>
      <c r="F6" t="inlineStr">
        <is>
          <t>Saturday (25-10-25)</t>
        </is>
      </c>
    </row>
    <row r="7">
      <c r="A7" t="inlineStr">
        <is>
          <t>AIIMS</t>
        </is>
      </c>
      <c r="B7" t="n">
        <v>-20</v>
      </c>
      <c r="C7" t="inlineStr">
        <is>
          <t>BioLegend</t>
        </is>
      </c>
      <c r="D7" t="n">
        <v>3</v>
      </c>
      <c r="E7" t="inlineStr">
        <is>
          <t>Local</t>
        </is>
      </c>
      <c r="F7" t="inlineStr">
        <is>
          <t>Priyanka Madam</t>
        </is>
      </c>
    </row>
    <row r="8">
      <c r="A8" t="inlineStr">
        <is>
          <t>APOLLO CHENNAI</t>
        </is>
      </c>
      <c r="B8" t="n">
        <v>4</v>
      </c>
      <c r="C8" t="inlineStr">
        <is>
          <t>BioLegend</t>
        </is>
      </c>
      <c r="D8" t="n">
        <v>1</v>
      </c>
      <c r="E8" t="inlineStr">
        <is>
          <t>OutStation</t>
        </is>
      </c>
      <c r="F8" t="inlineStr">
        <is>
          <t>PO Awaited</t>
        </is>
      </c>
    </row>
    <row r="9">
      <c r="A9" t="inlineStr">
        <is>
          <t>ASHOKA</t>
        </is>
      </c>
      <c r="B9" t="n">
        <v>4</v>
      </c>
      <c r="C9" t="inlineStr">
        <is>
          <t>BioLegend</t>
        </is>
      </c>
      <c r="D9" t="n">
        <v>3</v>
      </c>
      <c r="E9" t="inlineStr">
        <is>
          <t>OutStation</t>
        </is>
      </c>
      <c r="F9" t="inlineStr">
        <is>
          <t>On Hold</t>
        </is>
      </c>
    </row>
    <row r="10">
      <c r="A10" t="inlineStr">
        <is>
          <t>AURIGINE ONCO</t>
        </is>
      </c>
      <c r="B10" t="n">
        <v>4</v>
      </c>
      <c r="C10" t="inlineStr">
        <is>
          <t>BioLegend</t>
        </is>
      </c>
      <c r="D10" t="n">
        <v>5</v>
      </c>
      <c r="E10" t="inlineStr">
        <is>
          <t>OutStation</t>
        </is>
      </c>
      <c r="F10" t="inlineStr">
        <is>
          <t>Stock</t>
        </is>
      </c>
    </row>
    <row r="11">
      <c r="A11" t="inlineStr">
        <is>
          <t>AURIGINE ONCO</t>
        </is>
      </c>
      <c r="B11" t="n">
        <v>4</v>
      </c>
      <c r="C11" t="inlineStr">
        <is>
          <t>BioLegend</t>
        </is>
      </c>
      <c r="D11" t="n">
        <v>25</v>
      </c>
      <c r="E11" t="inlineStr">
        <is>
          <t>OutStation</t>
        </is>
      </c>
      <c r="F11" t="inlineStr">
        <is>
          <t>Wednesday (22-10-25)</t>
        </is>
      </c>
    </row>
    <row r="12">
      <c r="A12" t="inlineStr">
        <is>
          <t>Aurigine Service</t>
        </is>
      </c>
      <c r="B12" t="n">
        <v>4</v>
      </c>
      <c r="C12" t="inlineStr">
        <is>
          <t>BioLegend</t>
        </is>
      </c>
      <c r="D12" t="n">
        <v>12</v>
      </c>
      <c r="E12" t="inlineStr">
        <is>
          <t>OutStation</t>
        </is>
      </c>
      <c r="F12" t="inlineStr">
        <is>
          <t>Wednesday (22-10-25)</t>
        </is>
      </c>
    </row>
    <row r="13">
      <c r="A13" t="inlineStr">
        <is>
          <t>BARC</t>
        </is>
      </c>
      <c r="B13" t="n">
        <v>-20</v>
      </c>
      <c r="C13" t="inlineStr">
        <is>
          <t>DHARMACON</t>
        </is>
      </c>
      <c r="D13" t="n">
        <v>4</v>
      </c>
      <c r="E13" t="inlineStr">
        <is>
          <t>OutStation</t>
        </is>
      </c>
      <c r="F13" t="inlineStr">
        <is>
          <t>PO Awaited</t>
        </is>
      </c>
    </row>
    <row r="14">
      <c r="A14" t="inlineStr">
        <is>
          <t>BIO SOLUTION</t>
        </is>
      </c>
      <c r="B14" t="n">
        <v>-20</v>
      </c>
      <c r="C14" t="inlineStr">
        <is>
          <t>Cytoskeleton</t>
        </is>
      </c>
      <c r="D14" t="n">
        <v>1</v>
      </c>
      <c r="E14" t="inlineStr">
        <is>
          <t>OutStation</t>
        </is>
      </c>
      <c r="F14" t="inlineStr">
        <is>
          <t>Wednesday (22-10-25)</t>
        </is>
      </c>
    </row>
    <row r="15">
      <c r="A15" t="inlineStr">
        <is>
          <t>BIO SOLUTION</t>
        </is>
      </c>
      <c r="B15" t="n">
        <v>4</v>
      </c>
      <c r="C15" t="inlineStr">
        <is>
          <t>BioLegend</t>
        </is>
      </c>
      <c r="D15" t="n">
        <v>87</v>
      </c>
      <c r="E15" t="inlineStr">
        <is>
          <t>OutStation</t>
        </is>
      </c>
      <c r="F15" t="inlineStr">
        <is>
          <t>Wednesday (22-10-25)</t>
        </is>
      </c>
    </row>
    <row r="16">
      <c r="A16" t="inlineStr">
        <is>
          <t>BIOCON</t>
        </is>
      </c>
      <c r="B16" t="n">
        <v>4</v>
      </c>
      <c r="C16" t="inlineStr">
        <is>
          <t>BioLegend</t>
        </is>
      </c>
      <c r="D16" t="n">
        <v>25</v>
      </c>
      <c r="E16" t="inlineStr">
        <is>
          <t>OutStation</t>
        </is>
      </c>
      <c r="F16" t="inlineStr">
        <is>
          <t>Wednesday (22-10-25)</t>
        </is>
      </c>
    </row>
    <row r="17">
      <c r="A17" t="inlineStr">
        <is>
          <t xml:space="preserve">Biogenuix </t>
        </is>
      </c>
      <c r="B17" t="n">
        <v>4</v>
      </c>
      <c r="C17" t="inlineStr">
        <is>
          <t>BETHYL</t>
        </is>
      </c>
      <c r="D17" t="n">
        <v>2</v>
      </c>
      <c r="E17" t="inlineStr">
        <is>
          <t>Local</t>
        </is>
      </c>
      <c r="F17" t="inlineStr">
        <is>
          <t>Priyanka Madam</t>
        </is>
      </c>
    </row>
    <row r="18">
      <c r="A18" t="inlineStr">
        <is>
          <t>HELIX</t>
        </is>
      </c>
      <c r="B18" t="n">
        <v>-20</v>
      </c>
      <c r="C18" t="inlineStr">
        <is>
          <t>Dharmacon</t>
        </is>
      </c>
      <c r="D18" t="n">
        <v>4</v>
      </c>
      <c r="E18" t="inlineStr">
        <is>
          <t>OutStation</t>
        </is>
      </c>
      <c r="F18" t="inlineStr">
        <is>
          <t>Saturday (25-10-25)</t>
        </is>
      </c>
    </row>
    <row r="19">
      <c r="A19" t="inlineStr">
        <is>
          <t>ICGEB</t>
        </is>
      </c>
      <c r="B19" t="n">
        <v>-20</v>
      </c>
      <c r="C19" t="inlineStr">
        <is>
          <t>TARGETMOL</t>
        </is>
      </c>
      <c r="D19" t="n">
        <v>4</v>
      </c>
      <c r="E19" t="inlineStr">
        <is>
          <t>Local</t>
        </is>
      </c>
      <c r="F19" t="inlineStr">
        <is>
          <t>Priyanka Madam</t>
        </is>
      </c>
    </row>
    <row r="20">
      <c r="A20" t="inlineStr">
        <is>
          <t>IGIB</t>
        </is>
      </c>
      <c r="B20" t="n">
        <v>4</v>
      </c>
      <c r="C20" t="inlineStr">
        <is>
          <t>BioLegend</t>
        </is>
      </c>
      <c r="D20" t="n">
        <v>1</v>
      </c>
      <c r="E20" t="inlineStr">
        <is>
          <t>Local</t>
        </is>
      </c>
      <c r="F20" t="inlineStr">
        <is>
          <t>sample</t>
        </is>
      </c>
    </row>
    <row r="21">
      <c r="A21" t="inlineStr">
        <is>
          <t>IISER MOHALI</t>
        </is>
      </c>
      <c r="B21" t="n">
        <v>-20</v>
      </c>
      <c r="C21" t="inlineStr">
        <is>
          <t>Dharmacon</t>
        </is>
      </c>
      <c r="D21" t="n">
        <v>1</v>
      </c>
      <c r="E21" t="inlineStr">
        <is>
          <t>OutStation</t>
        </is>
      </c>
      <c r="F21" t="inlineStr">
        <is>
          <t>Wednesday (22-10-25)</t>
        </is>
      </c>
    </row>
    <row r="22">
      <c r="A22" t="inlineStr">
        <is>
          <t>ILS</t>
        </is>
      </c>
      <c r="B22" t="n">
        <v>-20</v>
      </c>
      <c r="C22" t="inlineStr">
        <is>
          <t>DHARMACON</t>
        </is>
      </c>
      <c r="D22" t="n">
        <v>7</v>
      </c>
      <c r="E22" t="inlineStr">
        <is>
          <t>OutStation</t>
        </is>
      </c>
      <c r="F22" t="inlineStr">
        <is>
          <t>PO Awaited</t>
        </is>
      </c>
    </row>
    <row r="23">
      <c r="A23" t="inlineStr">
        <is>
          <t>IMMUNO ACT</t>
        </is>
      </c>
      <c r="B23" t="n">
        <v>4</v>
      </c>
      <c r="C23" t="inlineStr">
        <is>
          <t>BioLegend</t>
        </is>
      </c>
      <c r="D23" t="n">
        <v>1</v>
      </c>
      <c r="E23" t="inlineStr">
        <is>
          <t>OutStation</t>
        </is>
      </c>
      <c r="F23" t="inlineStr">
        <is>
          <t>Saturday (25-10-25)</t>
        </is>
      </c>
    </row>
    <row r="24">
      <c r="A24" t="inlineStr">
        <is>
          <t>IMTECH</t>
        </is>
      </c>
      <c r="B24" t="n">
        <v>4</v>
      </c>
      <c r="C24" t="inlineStr">
        <is>
          <t>BioLegend</t>
        </is>
      </c>
      <c r="D24" t="n">
        <v>1</v>
      </c>
      <c r="E24" t="inlineStr">
        <is>
          <t>OutStation</t>
        </is>
      </c>
      <c r="F24" t="inlineStr">
        <is>
          <t>Monday (27-10-25)</t>
        </is>
      </c>
    </row>
    <row r="25">
      <c r="A25" t="inlineStr">
        <is>
          <t>LABEX</t>
        </is>
      </c>
      <c r="B25" t="n">
        <v>4</v>
      </c>
      <c r="C25" t="inlineStr">
        <is>
          <t>BioLegend</t>
        </is>
      </c>
      <c r="D25" t="n">
        <v>3</v>
      </c>
      <c r="E25" t="inlineStr">
        <is>
          <t>Local</t>
        </is>
      </c>
      <c r="F25" t="inlineStr">
        <is>
          <t>Porter (not received yet)</t>
        </is>
      </c>
    </row>
    <row r="26">
      <c r="A26" t="inlineStr">
        <is>
          <t>MICRO VAPI</t>
        </is>
      </c>
      <c r="B26" t="n">
        <v>4</v>
      </c>
      <c r="C26" t="inlineStr">
        <is>
          <t>BioLegend</t>
        </is>
      </c>
      <c r="D26" t="n">
        <v>39</v>
      </c>
      <c r="E26" t="inlineStr">
        <is>
          <t>OutStation</t>
        </is>
      </c>
      <c r="F26" t="inlineStr">
        <is>
          <t>Wednesday (22-10-25)</t>
        </is>
      </c>
    </row>
    <row r="27">
      <c r="A27" t="inlineStr">
        <is>
          <t>MICRO VAPI</t>
        </is>
      </c>
      <c r="B27" t="n">
        <v>-20</v>
      </c>
      <c r="C27" t="inlineStr">
        <is>
          <t>BioLegend</t>
        </is>
      </c>
      <c r="D27" t="n">
        <v>7</v>
      </c>
      <c r="E27" t="inlineStr">
        <is>
          <t>OutStation</t>
        </is>
      </c>
      <c r="F27" t="inlineStr">
        <is>
          <t>Wednesday (22-10-25)</t>
        </is>
      </c>
    </row>
    <row r="28">
      <c r="A28" t="inlineStr">
        <is>
          <t>NCBS</t>
        </is>
      </c>
      <c r="B28" t="n">
        <v>-20</v>
      </c>
      <c r="C28" t="inlineStr">
        <is>
          <t>DHARMACON</t>
        </is>
      </c>
      <c r="D28" t="n">
        <v>2</v>
      </c>
      <c r="E28" t="inlineStr">
        <is>
          <t>OutStation</t>
        </is>
      </c>
      <c r="F28" t="inlineStr">
        <is>
          <t>PO Awaited</t>
        </is>
      </c>
    </row>
    <row r="29">
      <c r="A29" t="inlineStr">
        <is>
          <t>NII</t>
        </is>
      </c>
      <c r="B29" t="inlineStr">
        <is>
          <t>RT</t>
        </is>
      </c>
      <c r="C29" t="inlineStr">
        <is>
          <t>SARTORIUS</t>
        </is>
      </c>
      <c r="D29" t="n">
        <v>2</v>
      </c>
      <c r="E29" t="inlineStr">
        <is>
          <t>Local</t>
        </is>
      </c>
      <c r="F29" t="inlineStr">
        <is>
          <t>Priyanka Madam</t>
        </is>
      </c>
    </row>
    <row r="30">
      <c r="A30" t="inlineStr">
        <is>
          <t>NII</t>
        </is>
      </c>
      <c r="B30" t="n">
        <v>4</v>
      </c>
      <c r="C30" t="inlineStr">
        <is>
          <t>BioLegend</t>
        </is>
      </c>
      <c r="D30" t="n">
        <v>41</v>
      </c>
      <c r="E30" t="inlineStr">
        <is>
          <t>Local</t>
        </is>
      </c>
      <c r="F30" t="inlineStr">
        <is>
          <t>Priyanka Madam</t>
        </is>
      </c>
    </row>
    <row r="31">
      <c r="A31" t="inlineStr">
        <is>
          <t>NII</t>
        </is>
      </c>
      <c r="B31" t="n">
        <v>4</v>
      </c>
      <c r="C31" t="inlineStr">
        <is>
          <t>BIOXCELL</t>
        </is>
      </c>
      <c r="D31" t="n">
        <v>2</v>
      </c>
      <c r="E31" t="inlineStr">
        <is>
          <t>Local</t>
        </is>
      </c>
      <c r="F31" t="inlineStr">
        <is>
          <t>Priyanka Madam</t>
        </is>
      </c>
    </row>
    <row r="32">
      <c r="A32" t="inlineStr">
        <is>
          <t>Nimhans</t>
        </is>
      </c>
      <c r="B32" t="n">
        <v>4</v>
      </c>
      <c r="C32" t="inlineStr">
        <is>
          <t>BioLegend</t>
        </is>
      </c>
      <c r="D32" t="n">
        <v>1</v>
      </c>
      <c r="E32" t="inlineStr">
        <is>
          <t>OutStation</t>
        </is>
      </c>
      <c r="F32" t="inlineStr">
        <is>
          <t>Wednesday (22-10-25)</t>
        </is>
      </c>
    </row>
    <row r="33">
      <c r="A33" t="inlineStr">
        <is>
          <t>NIRRCH</t>
        </is>
      </c>
      <c r="B33" t="n">
        <v>4</v>
      </c>
      <c r="C33" t="inlineStr">
        <is>
          <t>BioLegend</t>
        </is>
      </c>
      <c r="D33" t="n">
        <v>1</v>
      </c>
      <c r="E33" t="inlineStr">
        <is>
          <t>OutStation</t>
        </is>
      </c>
      <c r="F33" t="inlineStr">
        <is>
          <t>Wednesday (22-10-25)</t>
        </is>
      </c>
    </row>
    <row r="34">
      <c r="A34" t="inlineStr">
        <is>
          <t>NNF</t>
        </is>
      </c>
      <c r="B34" t="n">
        <v>-20</v>
      </c>
      <c r="C34" t="inlineStr">
        <is>
          <t>Targetmol</t>
        </is>
      </c>
      <c r="D34" t="n">
        <v>1</v>
      </c>
      <c r="E34" t="inlineStr">
        <is>
          <t>OutStation</t>
        </is>
      </c>
      <c r="F34" t="inlineStr">
        <is>
          <t>Sample and Back Order</t>
        </is>
      </c>
    </row>
    <row r="35">
      <c r="A35" t="inlineStr">
        <is>
          <t>Opening Stock</t>
        </is>
      </c>
      <c r="B35" t="n">
        <v>-20</v>
      </c>
      <c r="C35" t="inlineStr">
        <is>
          <t>Dharmacon</t>
        </is>
      </c>
      <c r="D35" t="n">
        <v>1</v>
      </c>
      <c r="E35" t="inlineStr">
        <is>
          <t>STOCK</t>
        </is>
      </c>
      <c r="F35" t="inlineStr">
        <is>
          <t>Stock</t>
        </is>
      </c>
    </row>
    <row r="36">
      <c r="A36" t="inlineStr">
        <is>
          <t>Opening Stock</t>
        </is>
      </c>
      <c r="B36" t="n">
        <v>-20</v>
      </c>
      <c r="C36" t="inlineStr">
        <is>
          <t>BioLegend</t>
        </is>
      </c>
      <c r="D36" t="n">
        <v>8</v>
      </c>
      <c r="E36" t="inlineStr">
        <is>
          <t>STOCK</t>
        </is>
      </c>
      <c r="F36" t="inlineStr">
        <is>
          <t>Stock</t>
        </is>
      </c>
    </row>
    <row r="37">
      <c r="A37" t="inlineStr">
        <is>
          <t>Opening Stock</t>
        </is>
      </c>
      <c r="B37" t="n">
        <v>4</v>
      </c>
      <c r="C37" t="inlineStr">
        <is>
          <t>BioLegend</t>
        </is>
      </c>
      <c r="D37" t="n">
        <v>13</v>
      </c>
      <c r="E37" t="inlineStr">
        <is>
          <t>STOCK</t>
        </is>
      </c>
      <c r="F37" t="inlineStr">
        <is>
          <t>Stock</t>
        </is>
      </c>
    </row>
    <row r="38">
      <c r="A38" t="inlineStr">
        <is>
          <t>OPENING STOCK</t>
        </is>
      </c>
      <c r="B38" t="n">
        <v>4</v>
      </c>
      <c r="C38" t="inlineStr">
        <is>
          <t>Dharmacon</t>
        </is>
      </c>
      <c r="D38" t="n">
        <v>1</v>
      </c>
      <c r="E38" t="inlineStr">
        <is>
          <t>STOCK</t>
        </is>
      </c>
      <c r="F38" t="inlineStr">
        <is>
          <t>Stock</t>
        </is>
      </c>
    </row>
    <row r="39">
      <c r="A39" t="inlineStr">
        <is>
          <t>OPENING STOCK</t>
        </is>
      </c>
      <c r="B39" t="inlineStr">
        <is>
          <t>RT</t>
        </is>
      </c>
      <c r="C39" t="inlineStr">
        <is>
          <t>Sartorius</t>
        </is>
      </c>
      <c r="D39" t="n">
        <v>21</v>
      </c>
      <c r="E39" t="inlineStr">
        <is>
          <t>STOCK</t>
        </is>
      </c>
      <c r="F39" t="inlineStr">
        <is>
          <t>Stock</t>
        </is>
      </c>
    </row>
    <row r="40">
      <c r="A40" t="inlineStr">
        <is>
          <t>POPVAX</t>
        </is>
      </c>
      <c r="B40" t="n">
        <v>4</v>
      </c>
      <c r="C40" t="inlineStr">
        <is>
          <t>BioLegend</t>
        </is>
      </c>
      <c r="D40" t="n">
        <v>1</v>
      </c>
      <c r="E40" t="inlineStr">
        <is>
          <t>OutStation</t>
        </is>
      </c>
      <c r="F40" t="inlineStr">
        <is>
          <t>Wednesday (22-10-25)</t>
        </is>
      </c>
    </row>
    <row r="41">
      <c r="A41" t="inlineStr">
        <is>
          <t>PRIYANKA MADAM</t>
        </is>
      </c>
      <c r="B41" t="n">
        <v>4</v>
      </c>
      <c r="C41" t="inlineStr">
        <is>
          <t>BioLegend</t>
        </is>
      </c>
      <c r="D41" t="n">
        <v>1</v>
      </c>
      <c r="E41" t="inlineStr">
        <is>
          <t>Local</t>
        </is>
      </c>
      <c r="F41" t="inlineStr">
        <is>
          <t>Priyanka Madam</t>
        </is>
      </c>
    </row>
    <row r="42">
      <c r="A42" t="inlineStr">
        <is>
          <t>RANJAN</t>
        </is>
      </c>
      <c r="B42" t="n">
        <v>4</v>
      </c>
      <c r="C42" t="inlineStr">
        <is>
          <t>BioLegend</t>
        </is>
      </c>
      <c r="D42" t="n">
        <v>4</v>
      </c>
      <c r="E42" t="inlineStr">
        <is>
          <t>OutStation</t>
        </is>
      </c>
      <c r="F42" t="inlineStr">
        <is>
          <t>Saturday (25-10-25)</t>
        </is>
      </c>
    </row>
    <row r="43">
      <c r="A43" t="inlineStr">
        <is>
          <t>RCB</t>
        </is>
      </c>
      <c r="B43" t="n">
        <v>-20</v>
      </c>
      <c r="C43" t="inlineStr">
        <is>
          <t>TARGETMOL</t>
        </is>
      </c>
      <c r="D43" t="n">
        <v>2</v>
      </c>
      <c r="E43" t="inlineStr">
        <is>
          <t>Local</t>
        </is>
      </c>
      <c r="F43" t="inlineStr">
        <is>
          <t>Deepak/Priyanka Madam</t>
        </is>
      </c>
    </row>
    <row r="44">
      <c r="A44" t="inlineStr">
        <is>
          <t>RCB</t>
        </is>
      </c>
      <c r="B44" t="n">
        <v>4</v>
      </c>
      <c r="C44" t="inlineStr">
        <is>
          <t>BioLegend</t>
        </is>
      </c>
      <c r="D44" t="n">
        <v>13</v>
      </c>
      <c r="E44" t="inlineStr">
        <is>
          <t>Local</t>
        </is>
      </c>
      <c r="F44" t="inlineStr">
        <is>
          <t>Deepak</t>
        </is>
      </c>
    </row>
    <row r="45">
      <c r="A45" t="inlineStr">
        <is>
          <t>RCB</t>
        </is>
      </c>
      <c r="B45" t="n">
        <v>-20</v>
      </c>
      <c r="C45" t="inlineStr">
        <is>
          <t>BioLegend</t>
        </is>
      </c>
      <c r="D45" t="n">
        <v>5</v>
      </c>
      <c r="E45" t="inlineStr">
        <is>
          <t>Local</t>
        </is>
      </c>
      <c r="F45" t="inlineStr">
        <is>
          <t>Deepak</t>
        </is>
      </c>
    </row>
    <row r="46">
      <c r="A46" t="inlineStr">
        <is>
          <t>RGCB</t>
        </is>
      </c>
      <c r="B46" t="n">
        <v>4</v>
      </c>
      <c r="C46" t="inlineStr">
        <is>
          <t>BioLegend</t>
        </is>
      </c>
      <c r="D46" t="n">
        <v>3</v>
      </c>
      <c r="E46" t="inlineStr">
        <is>
          <t>OutStation</t>
        </is>
      </c>
      <c r="F46" t="inlineStr">
        <is>
          <t>Saturday (25-10-25)</t>
        </is>
      </c>
    </row>
    <row r="47">
      <c r="A47" t="inlineStr">
        <is>
          <t>Sample (PM)</t>
        </is>
      </c>
      <c r="B47" t="n">
        <v>4</v>
      </c>
      <c r="C47" t="inlineStr">
        <is>
          <t>Hansa Biomed</t>
        </is>
      </c>
      <c r="D47" t="n">
        <v>5</v>
      </c>
      <c r="E47" t="inlineStr">
        <is>
          <t>Local</t>
        </is>
      </c>
      <c r="F47" t="inlineStr">
        <is>
          <t>Priyanka Madam</t>
        </is>
      </c>
    </row>
    <row r="48">
      <c r="A48" t="inlineStr">
        <is>
          <t>Shubh Sales</t>
        </is>
      </c>
      <c r="B48" t="n">
        <v>4</v>
      </c>
      <c r="C48" t="inlineStr">
        <is>
          <t>MyBiosource</t>
        </is>
      </c>
      <c r="D48" t="n">
        <v>2</v>
      </c>
      <c r="E48" t="inlineStr">
        <is>
          <t>OutStation</t>
        </is>
      </c>
      <c r="F48" t="inlineStr">
        <is>
          <t>Saturday (25-10-25)</t>
        </is>
      </c>
    </row>
    <row r="49">
      <c r="A49" t="inlineStr">
        <is>
          <t>SOUTH CAMPUS</t>
        </is>
      </c>
      <c r="B49" t="inlineStr">
        <is>
          <t>RT</t>
        </is>
      </c>
      <c r="C49" t="inlineStr">
        <is>
          <t>HOEFER</t>
        </is>
      </c>
      <c r="D49" t="n">
        <v>2</v>
      </c>
      <c r="E49" t="inlineStr">
        <is>
          <t>Local</t>
        </is>
      </c>
      <c r="F49" t="inlineStr">
        <is>
          <t>Sample</t>
        </is>
      </c>
    </row>
    <row r="50">
      <c r="A50" t="inlineStr">
        <is>
          <t>Stock</t>
        </is>
      </c>
      <c r="B50" t="n">
        <v>4</v>
      </c>
      <c r="C50" t="inlineStr">
        <is>
          <t>BioLegend</t>
        </is>
      </c>
      <c r="D50" t="n">
        <v>2</v>
      </c>
      <c r="E50" t="inlineStr">
        <is>
          <t>STOCK</t>
        </is>
      </c>
      <c r="F50" t="inlineStr">
        <is>
          <t>stock</t>
        </is>
      </c>
    </row>
    <row r="51">
      <c r="A51" t="inlineStr">
        <is>
          <t>STOCK</t>
        </is>
      </c>
      <c r="B51" t="n">
        <v>4</v>
      </c>
      <c r="C51" t="inlineStr">
        <is>
          <t>BioLegend</t>
        </is>
      </c>
      <c r="D51" t="n">
        <v>3</v>
      </c>
      <c r="E51" t="inlineStr">
        <is>
          <t>STOCK</t>
        </is>
      </c>
      <c r="F51" t="inlineStr">
        <is>
          <t>Stock</t>
        </is>
      </c>
    </row>
    <row r="52">
      <c r="A52" t="inlineStr">
        <is>
          <t>stock</t>
        </is>
      </c>
      <c r="B52" t="n">
        <v>-20</v>
      </c>
      <c r="C52" t="inlineStr">
        <is>
          <t>Dharmacon</t>
        </is>
      </c>
      <c r="D52" t="n">
        <v>1</v>
      </c>
      <c r="E52" t="inlineStr">
        <is>
          <t>STOCK</t>
        </is>
      </c>
      <c r="F52" t="inlineStr">
        <is>
          <t>Stock</t>
        </is>
      </c>
    </row>
    <row r="53">
      <c r="A53" t="inlineStr">
        <is>
          <t>STOCK</t>
        </is>
      </c>
      <c r="B53" t="inlineStr">
        <is>
          <t>RT</t>
        </is>
      </c>
      <c r="C53" t="inlineStr">
        <is>
          <t>Revvity</t>
        </is>
      </c>
      <c r="D53" t="n">
        <v>2</v>
      </c>
      <c r="E53" t="inlineStr">
        <is>
          <t>STOCK</t>
        </is>
      </c>
      <c r="F53" t="inlineStr">
        <is>
          <t>Stock</t>
        </is>
      </c>
    </row>
    <row r="54">
      <c r="A54" t="inlineStr">
        <is>
          <t>STOCK</t>
        </is>
      </c>
      <c r="B54" t="n">
        <v>4</v>
      </c>
      <c r="C54" t="inlineStr">
        <is>
          <t>BioLegend</t>
        </is>
      </c>
      <c r="D54" t="n">
        <v>1</v>
      </c>
      <c r="E54" t="inlineStr">
        <is>
          <t>STOCK</t>
        </is>
      </c>
      <c r="F54" t="inlineStr">
        <is>
          <t>Priyanka Madam</t>
        </is>
      </c>
    </row>
    <row r="55">
      <c r="A55" t="inlineStr">
        <is>
          <t>Stock</t>
        </is>
      </c>
      <c r="B55" t="n">
        <v>4</v>
      </c>
      <c r="C55" t="inlineStr">
        <is>
          <t>BioLegend</t>
        </is>
      </c>
      <c r="D55" t="n">
        <v>4</v>
      </c>
      <c r="E55" t="inlineStr">
        <is>
          <t>STOCK</t>
        </is>
      </c>
      <c r="F55" t="inlineStr">
        <is>
          <t>Stock</t>
        </is>
      </c>
    </row>
    <row r="56">
      <c r="A56" t="inlineStr">
        <is>
          <t>STOCK</t>
        </is>
      </c>
      <c r="B56" t="inlineStr">
        <is>
          <t>4</t>
        </is>
      </c>
      <c r="C56" t="inlineStr">
        <is>
          <t>BioLegend</t>
        </is>
      </c>
      <c r="D56" t="n">
        <v>1</v>
      </c>
      <c r="E56" t="inlineStr">
        <is>
          <t>STOCK</t>
        </is>
      </c>
      <c r="F56" t="inlineStr">
        <is>
          <t>Stock</t>
        </is>
      </c>
    </row>
    <row r="57">
      <c r="A57" t="inlineStr">
        <is>
          <t>Stock</t>
        </is>
      </c>
      <c r="B57" t="inlineStr">
        <is>
          <t>RT</t>
        </is>
      </c>
      <c r="C57" t="inlineStr">
        <is>
          <t>Biotium</t>
        </is>
      </c>
      <c r="D57" t="n">
        <v>5</v>
      </c>
      <c r="E57" t="inlineStr">
        <is>
          <t>STOCK</t>
        </is>
      </c>
      <c r="F57" t="inlineStr">
        <is>
          <t>Stock</t>
        </is>
      </c>
    </row>
    <row r="58">
      <c r="A58" t="inlineStr">
        <is>
          <t>STOCK</t>
        </is>
      </c>
      <c r="B58" t="inlineStr">
        <is>
          <t>RT</t>
        </is>
      </c>
      <c r="C58" t="inlineStr">
        <is>
          <t>Genei Lab</t>
        </is>
      </c>
      <c r="D58" t="n">
        <v>2</v>
      </c>
      <c r="E58" t="inlineStr">
        <is>
          <t>STOCK</t>
        </is>
      </c>
      <c r="F58" t="inlineStr">
        <is>
          <t>Stock</t>
        </is>
      </c>
    </row>
    <row r="59">
      <c r="A59" t="inlineStr">
        <is>
          <t>STOCK</t>
        </is>
      </c>
      <c r="B59" t="n">
        <v>-20</v>
      </c>
      <c r="C59" t="inlineStr">
        <is>
          <t>Genei Lab</t>
        </is>
      </c>
      <c r="D59" t="n">
        <v>2</v>
      </c>
      <c r="E59" t="inlineStr">
        <is>
          <t>STOCK</t>
        </is>
      </c>
      <c r="F59" t="inlineStr">
        <is>
          <t>Stock</t>
        </is>
      </c>
    </row>
    <row r="60">
      <c r="A60" t="inlineStr">
        <is>
          <t>STOCK</t>
        </is>
      </c>
      <c r="B60" t="n">
        <v>-20</v>
      </c>
      <c r="C60" t="inlineStr">
        <is>
          <t>Genei Lab</t>
        </is>
      </c>
      <c r="D60" t="n">
        <v>3</v>
      </c>
      <c r="E60" t="inlineStr">
        <is>
          <t>STOCK</t>
        </is>
      </c>
      <c r="F60" t="inlineStr">
        <is>
          <t>Stock</t>
        </is>
      </c>
    </row>
    <row r="61">
      <c r="A61" t="inlineStr">
        <is>
          <t>stock</t>
        </is>
      </c>
      <c r="B61" t="n">
        <v>4</v>
      </c>
      <c r="C61" t="inlineStr">
        <is>
          <t>Genexis Biotech</t>
        </is>
      </c>
      <c r="D61" t="n">
        <v>3</v>
      </c>
      <c r="E61" t="inlineStr">
        <is>
          <t>STOCK</t>
        </is>
      </c>
      <c r="F61" t="inlineStr">
        <is>
          <t>Stock</t>
        </is>
      </c>
    </row>
    <row r="62">
      <c r="A62" t="inlineStr">
        <is>
          <t>STOCK</t>
        </is>
      </c>
      <c r="B62" t="n">
        <v>-20</v>
      </c>
      <c r="C62" t="inlineStr">
        <is>
          <t>Intron</t>
        </is>
      </c>
      <c r="D62" t="n">
        <v>17</v>
      </c>
      <c r="E62" t="inlineStr">
        <is>
          <t>STOCK</t>
        </is>
      </c>
      <c r="F62" t="inlineStr">
        <is>
          <t>Stock</t>
        </is>
      </c>
    </row>
    <row r="63">
      <c r="A63" t="inlineStr">
        <is>
          <t>Stock</t>
        </is>
      </c>
      <c r="B63" t="inlineStr">
        <is>
          <t>RT</t>
        </is>
      </c>
      <c r="C63" t="inlineStr">
        <is>
          <t>Sartorius</t>
        </is>
      </c>
      <c r="D63" t="n">
        <v>65</v>
      </c>
      <c r="E63" t="inlineStr">
        <is>
          <t>STOCK</t>
        </is>
      </c>
      <c r="F63" t="inlineStr">
        <is>
          <t>Stock</t>
        </is>
      </c>
    </row>
    <row r="64">
      <c r="A64" t="inlineStr">
        <is>
          <t>Stock</t>
        </is>
      </c>
      <c r="B64" t="inlineStr">
        <is>
          <t>RT</t>
        </is>
      </c>
      <c r="C64" t="inlineStr">
        <is>
          <t>Mp Bio</t>
        </is>
      </c>
      <c r="D64" t="n">
        <v>27</v>
      </c>
      <c r="E64" t="inlineStr">
        <is>
          <t>STOCK</t>
        </is>
      </c>
      <c r="F64" t="inlineStr">
        <is>
          <t>Stock</t>
        </is>
      </c>
    </row>
    <row r="65">
      <c r="A65" t="inlineStr">
        <is>
          <t>Stock</t>
        </is>
      </c>
      <c r="B65" t="n">
        <v>-20</v>
      </c>
      <c r="C65" t="inlineStr">
        <is>
          <t>Mp Bio</t>
        </is>
      </c>
      <c r="D65" t="n">
        <v>18</v>
      </c>
      <c r="E65" t="inlineStr">
        <is>
          <t>STOCK</t>
        </is>
      </c>
      <c r="F65" t="inlineStr">
        <is>
          <t>Stock</t>
        </is>
      </c>
    </row>
    <row r="66">
      <c r="A66" t="inlineStr">
        <is>
          <t>Stock</t>
        </is>
      </c>
      <c r="B66" t="n">
        <v>4</v>
      </c>
      <c r="C66" t="inlineStr">
        <is>
          <t>BioXcell</t>
        </is>
      </c>
      <c r="D66" t="n">
        <v>1</v>
      </c>
      <c r="E66" t="inlineStr">
        <is>
          <t>STOCK</t>
        </is>
      </c>
      <c r="F66" t="inlineStr">
        <is>
          <t>Stock</t>
        </is>
      </c>
    </row>
    <row r="67">
      <c r="A67" t="inlineStr">
        <is>
          <t>Stock</t>
        </is>
      </c>
      <c r="B67" t="n">
        <v>4</v>
      </c>
      <c r="C67" t="inlineStr">
        <is>
          <t>MP Bio</t>
        </is>
      </c>
      <c r="D67" t="n">
        <v>2</v>
      </c>
      <c r="E67" t="inlineStr">
        <is>
          <t>STOCK</t>
        </is>
      </c>
      <c r="F67" t="inlineStr">
        <is>
          <t>Stock</t>
        </is>
      </c>
    </row>
    <row r="68">
      <c r="A68" t="inlineStr">
        <is>
          <t>Stock</t>
        </is>
      </c>
      <c r="B68" t="n">
        <v>4</v>
      </c>
      <c r="C68" t="inlineStr">
        <is>
          <t>DHARMACON</t>
        </is>
      </c>
      <c r="D68" t="n">
        <v>14</v>
      </c>
      <c r="E68" t="inlineStr">
        <is>
          <t>STOCK</t>
        </is>
      </c>
      <c r="F68" t="inlineStr">
        <is>
          <t>Stock</t>
        </is>
      </c>
    </row>
    <row r="69">
      <c r="A69" t="inlineStr">
        <is>
          <t>Stock</t>
        </is>
      </c>
      <c r="B69" t="n">
        <v>-20</v>
      </c>
      <c r="C69" t="inlineStr">
        <is>
          <t>DHARMACON</t>
        </is>
      </c>
      <c r="D69" t="n">
        <v>5</v>
      </c>
      <c r="E69" t="inlineStr">
        <is>
          <t>STOCK</t>
        </is>
      </c>
      <c r="F69" t="inlineStr">
        <is>
          <t>Stock</t>
        </is>
      </c>
    </row>
    <row r="70">
      <c r="A70" t="inlineStr">
        <is>
          <t>Sun pharma</t>
        </is>
      </c>
      <c r="B70" t="n">
        <v>4</v>
      </c>
      <c r="C70" t="inlineStr">
        <is>
          <t>Cytoskeleton</t>
        </is>
      </c>
      <c r="D70" t="n">
        <v>1</v>
      </c>
      <c r="E70" t="inlineStr">
        <is>
          <t>OutStation</t>
        </is>
      </c>
      <c r="F70" t="inlineStr">
        <is>
          <t>Saturday (25-10-25)</t>
        </is>
      </c>
    </row>
    <row r="71">
      <c r="A71" t="inlineStr">
        <is>
          <t>THSTI</t>
        </is>
      </c>
      <c r="B71" t="n">
        <v>-20</v>
      </c>
      <c r="C71" t="inlineStr">
        <is>
          <t>BioLegend</t>
        </is>
      </c>
      <c r="D71" t="n">
        <v>5</v>
      </c>
      <c r="E71" t="inlineStr">
        <is>
          <t>Local</t>
        </is>
      </c>
      <c r="F71" t="inlineStr">
        <is>
          <t>Priyanka Madam</t>
        </is>
      </c>
    </row>
    <row r="72">
      <c r="A72" t="inlineStr">
        <is>
          <t>TIFR</t>
        </is>
      </c>
      <c r="B72" t="n">
        <v>4</v>
      </c>
      <c r="C72" t="inlineStr">
        <is>
          <t>BioLegend</t>
        </is>
      </c>
      <c r="D72" t="n">
        <v>13</v>
      </c>
      <c r="E72" t="inlineStr">
        <is>
          <t>OutStation</t>
        </is>
      </c>
      <c r="F72" t="inlineStr">
        <is>
          <t>Wednesday (22-10-25)</t>
        </is>
      </c>
    </row>
    <row r="73">
      <c r="A73" t="inlineStr">
        <is>
          <t>TopClass</t>
        </is>
      </c>
      <c r="B73" t="n">
        <v>-20</v>
      </c>
      <c r="C73" t="inlineStr">
        <is>
          <t>MyBiosource</t>
        </is>
      </c>
      <c r="D73" t="n">
        <v>1</v>
      </c>
      <c r="E73" t="inlineStr">
        <is>
          <t>Local</t>
        </is>
      </c>
      <c r="F73" t="inlineStr">
        <is>
          <t>Deepak/Priyanka Madam</t>
        </is>
      </c>
    </row>
    <row r="74">
      <c r="A74" t="inlineStr">
        <is>
          <t>UNKNOWN</t>
        </is>
      </c>
      <c r="B74" t="n">
        <v>4</v>
      </c>
      <c r="C74" t="inlineStr">
        <is>
          <t>BioLegend</t>
        </is>
      </c>
      <c r="D74" t="n">
        <v>4</v>
      </c>
      <c r="E74" t="inlineStr">
        <is>
          <t>Unknown</t>
        </is>
      </c>
      <c r="F74" t="inlineStr">
        <is>
          <t>Mohan Sir, (Demo)</t>
        </is>
      </c>
    </row>
    <row r="75">
      <c r="A75" t="inlineStr">
        <is>
          <t>Unknown</t>
        </is>
      </c>
      <c r="B75" t="inlineStr">
        <is>
          <t>RT</t>
        </is>
      </c>
      <c r="C75" t="inlineStr">
        <is>
          <t>BioLegend</t>
        </is>
      </c>
      <c r="D75" t="n">
        <v>1</v>
      </c>
      <c r="E75" t="inlineStr">
        <is>
          <t>Unknown</t>
        </is>
      </c>
      <c r="F75" t="inlineStr">
        <is>
          <t>Mohan sir,(Sample) Aurigine Onco</t>
        </is>
      </c>
    </row>
    <row r="76">
      <c r="A76" t="inlineStr">
        <is>
          <t>Unknown</t>
        </is>
      </c>
      <c r="B76" t="n">
        <v>4</v>
      </c>
      <c r="C76" t="inlineStr">
        <is>
          <t>BioLegend</t>
        </is>
      </c>
      <c r="D76" t="n">
        <v>1</v>
      </c>
      <c r="E76" t="inlineStr">
        <is>
          <t>Unknown</t>
        </is>
      </c>
      <c r="F76" t="inlineStr">
        <is>
          <t>Mohan sir,(Sample) Aurigine Onco</t>
        </is>
      </c>
    </row>
    <row r="77">
      <c r="A77" t="inlineStr">
        <is>
          <t>Vector</t>
        </is>
      </c>
      <c r="B77" t="n">
        <v>4</v>
      </c>
      <c r="C77" t="inlineStr">
        <is>
          <t>BioLegend</t>
        </is>
      </c>
      <c r="D77" t="n">
        <v>0</v>
      </c>
      <c r="E77" t="inlineStr">
        <is>
          <t>OutStation</t>
        </is>
      </c>
      <c r="F77" t="inlineStr">
        <is>
          <t>Monday (27-10-25)</t>
        </is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inlineStr">
        <is>
          <t>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B3" sqref="B3"/>
    </sheetView>
  </sheetViews>
  <sheetFormatPr baseColWidth="8" defaultColWidth="9.28515625" defaultRowHeight="15"/>
  <cols>
    <col width="13.28515625" bestFit="1" customWidth="1" style="6" min="1" max="1"/>
    <col width="13.140625" bestFit="1" customWidth="1" min="2" max="2"/>
    <col width="6.42578125" bestFit="1" customWidth="1" min="3" max="3"/>
    <col width="10.7109375" bestFit="1" customWidth="1" min="4" max="4"/>
  </cols>
  <sheetData>
    <row r="1">
      <c r="A1" s="20">
        <f t="array" ref="A1:D3">_xlfn.UNIQUE('Disptach Document'!H2:K1048576)</f>
        <v/>
      </c>
      <c r="B1" s="18" t="inlineStr">
        <is>
          <t>AWB Number</t>
        </is>
      </c>
      <c r="C1" s="18" t="inlineStr">
        <is>
          <t>Status</t>
        </is>
      </c>
      <c r="D1" s="18" t="inlineStr">
        <is>
          <t>Customer</t>
        </is>
      </c>
    </row>
    <row r="2">
      <c r="A2" s="2" t="n">
        <v>45948</v>
      </c>
      <c r="B2" s="1" t="n">
        <v>58157242791</v>
      </c>
      <c r="C2" s="1" t="n">
        <v>0</v>
      </c>
      <c r="D2" s="1" t="inlineStr">
        <is>
          <t>IKESIA</t>
        </is>
      </c>
    </row>
    <row r="3">
      <c r="A3" s="2" t="n">
        <v>0</v>
      </c>
      <c r="B3" s="1" t="n">
        <v>0</v>
      </c>
      <c r="C3" s="1" t="n">
        <v>0</v>
      </c>
      <c r="D3" s="1" t="n">
        <v>0</v>
      </c>
    </row>
    <row r="4">
      <c r="A4" s="2" t="n"/>
      <c r="B4" s="1" t="n"/>
      <c r="C4" s="1" t="n"/>
      <c r="D4" s="1" t="n"/>
    </row>
    <row r="5">
      <c r="A5" s="2" t="n"/>
      <c r="B5" s="1" t="n"/>
      <c r="C5" s="1" t="n"/>
      <c r="D5" s="1" t="n"/>
    </row>
    <row r="6">
      <c r="A6" s="2" t="n"/>
      <c r="B6" s="1" t="n"/>
      <c r="C6" s="1" t="n"/>
      <c r="D6" s="1" t="n"/>
    </row>
    <row r="7">
      <c r="A7" s="2" t="n"/>
      <c r="B7" s="1" t="n"/>
      <c r="C7" s="1" t="n"/>
      <c r="D7" s="1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291"/>
  <sheetViews>
    <sheetView workbookViewId="0">
      <selection activeCell="A1" sqref="A1"/>
    </sheetView>
  </sheetViews>
  <sheetFormatPr baseColWidth="8" defaultRowHeight="15"/>
  <cols>
    <col width="21.7109375" bestFit="1" customWidth="1" min="1" max="1"/>
    <col width="84.5703125" bestFit="1" customWidth="1" min="2" max="2"/>
    <col width="4.140625" bestFit="1" customWidth="1" min="3" max="3"/>
    <col width="17.42578125" bestFit="1" customWidth="1" min="4" max="4"/>
    <col width="11.42578125" bestFit="1" customWidth="1" min="5" max="5"/>
    <col width="15.42578125" bestFit="1" customWidth="1" min="6" max="6"/>
    <col width="13.140625" bestFit="1" customWidth="1" min="7" max="7"/>
    <col width="33.140625" bestFit="1" customWidth="1" min="8" max="8"/>
    <col width="10.5703125" bestFit="1" customWidth="1" min="9" max="9"/>
  </cols>
  <sheetData>
    <row r="1">
      <c r="A1" s="4" t="inlineStr">
        <is>
          <t>ItemCode</t>
        </is>
      </c>
      <c r="B1" s="4" t="inlineStr">
        <is>
          <t>Item Discription</t>
        </is>
      </c>
      <c r="C1" s="4" t="inlineStr">
        <is>
          <t>Qty</t>
        </is>
      </c>
      <c r="D1" s="4" t="inlineStr">
        <is>
          <t>Customer Name</t>
        </is>
      </c>
      <c r="E1" s="4" t="inlineStr">
        <is>
          <t>Temprature</t>
        </is>
      </c>
      <c r="F1" s="4" t="inlineStr">
        <is>
          <t>Brand</t>
        </is>
      </c>
      <c r="G1" s="4" t="inlineStr">
        <is>
          <t>Location</t>
        </is>
      </c>
      <c r="H1" s="4" t="inlineStr">
        <is>
          <t>Remarks</t>
        </is>
      </c>
      <c r="I1" s="4" t="inlineStr">
        <is>
          <t>Check</t>
        </is>
      </c>
    </row>
    <row r="2">
      <c r="A2" s="1">
        <f t="array" ref="A2:I291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/>
      </c>
      <c r="B2" s="1" t="inlineStr">
        <is>
          <t>Lincode Human MALAT1 (378938) siRNA - Set of 4</t>
        </is>
      </c>
      <c r="C2" s="1" t="n">
        <v>1</v>
      </c>
      <c r="D2" s="1" t="inlineStr">
        <is>
          <t>Opening Stock</t>
        </is>
      </c>
      <c r="E2" s="1" t="n">
        <v>-20</v>
      </c>
      <c r="F2" s="1" t="inlineStr">
        <is>
          <t>Dharmacon</t>
        </is>
      </c>
      <c r="G2" s="1" t="inlineStr">
        <is>
          <t>STOCK</t>
        </is>
      </c>
      <c r="H2" s="1" t="inlineStr">
        <is>
          <t>Stock</t>
        </is>
      </c>
      <c r="I2" s="1" t="inlineStr">
        <is>
          <t>STOCK</t>
        </is>
      </c>
    </row>
    <row r="3">
      <c r="A3" s="1" t="n">
        <v>423303</v>
      </c>
      <c r="B3" s="1" t="inlineStr">
        <is>
          <t xml:space="preserve">Cell Activation Cocktail </t>
        </is>
      </c>
      <c r="C3" s="1" t="n">
        <v>1</v>
      </c>
      <c r="D3" s="1" t="inlineStr">
        <is>
          <t>AGHARKAR</t>
        </is>
      </c>
      <c r="E3" s="1" t="n">
        <v>-20</v>
      </c>
      <c r="F3" s="1" t="inlineStr">
        <is>
          <t>BioLegend</t>
        </is>
      </c>
      <c r="G3" s="1" t="inlineStr">
        <is>
          <t>Pune</t>
        </is>
      </c>
      <c r="H3" s="1" t="inlineStr">
        <is>
          <t>Saturday (25-10-25)</t>
        </is>
      </c>
      <c r="I3" s="1" t="inlineStr">
        <is>
          <t>OutStation</t>
        </is>
      </c>
    </row>
    <row r="4">
      <c r="A4" s="1" t="n">
        <v>423303</v>
      </c>
      <c r="B4" s="1" t="inlineStr">
        <is>
          <t xml:space="preserve">Cell Activation Cocktail </t>
        </is>
      </c>
      <c r="C4" s="1" t="n">
        <v>1</v>
      </c>
      <c r="D4" s="1" t="inlineStr">
        <is>
          <t>Opening Stock</t>
        </is>
      </c>
      <c r="E4" s="1" t="n">
        <v>-20</v>
      </c>
      <c r="F4" s="1" t="inlineStr">
        <is>
          <t>BioLegend</t>
        </is>
      </c>
      <c r="G4" s="1" t="inlineStr">
        <is>
          <t>STOCK</t>
        </is>
      </c>
      <c r="H4" s="1" t="inlineStr">
        <is>
          <t>Stock</t>
        </is>
      </c>
      <c r="I4" s="1" t="inlineStr">
        <is>
          <t>STOCK</t>
        </is>
      </c>
    </row>
    <row r="5">
      <c r="A5" s="1" t="n">
        <v>421002</v>
      </c>
      <c r="B5" s="1" t="inlineStr">
        <is>
          <t xml:space="preserve">Intracellular Staining Permeabilization Wash Buffer </t>
        </is>
      </c>
      <c r="C5" s="1" t="n">
        <v>1</v>
      </c>
      <c r="D5" s="1" t="inlineStr">
        <is>
          <t>AGHARKAR</t>
        </is>
      </c>
      <c r="E5" s="1" t="n">
        <v>4</v>
      </c>
      <c r="F5" s="1" t="inlineStr">
        <is>
          <t>BioLegend</t>
        </is>
      </c>
      <c r="G5" s="1" t="inlineStr">
        <is>
          <t>Pune</t>
        </is>
      </c>
      <c r="H5" s="1" t="inlineStr">
        <is>
          <t>Saturday (25-10-25)</t>
        </is>
      </c>
      <c r="I5" s="1" t="inlineStr">
        <is>
          <t>OutStation</t>
        </is>
      </c>
    </row>
    <row r="6">
      <c r="A6" s="1" t="n">
        <v>100261</v>
      </c>
      <c r="B6" s="1" t="inlineStr">
        <is>
          <t>Spark NIR™ 685 anti-mouse CD3 Antibody</t>
        </is>
      </c>
      <c r="C6" s="1" t="n">
        <v>1</v>
      </c>
      <c r="D6" s="1" t="inlineStr">
        <is>
          <t>Opening Stock</t>
        </is>
      </c>
      <c r="E6" s="1" t="n">
        <v>4</v>
      </c>
      <c r="F6" s="1" t="inlineStr">
        <is>
          <t>BioLegend</t>
        </is>
      </c>
      <c r="G6" s="1" t="inlineStr">
        <is>
          <t>STOCK</t>
        </is>
      </c>
      <c r="H6" s="1" t="inlineStr">
        <is>
          <t>Stock</t>
        </is>
      </c>
      <c r="I6" s="1" t="inlineStr">
        <is>
          <t>STOCK</t>
        </is>
      </c>
    </row>
    <row r="7">
      <c r="A7" s="1" t="n">
        <v>108123</v>
      </c>
      <c r="B7" s="1" t="inlineStr">
        <is>
          <t xml:space="preserve">PerCP/Cyanine5.5 anti-mouse Ly-6A/E </t>
        </is>
      </c>
      <c r="C7" s="1" t="n">
        <v>1</v>
      </c>
      <c r="D7" s="1" t="inlineStr">
        <is>
          <t>Opening Stock</t>
        </is>
      </c>
      <c r="E7" s="1" t="n">
        <v>4</v>
      </c>
      <c r="F7" s="1" t="inlineStr">
        <is>
          <t>BioLegend</t>
        </is>
      </c>
      <c r="G7" s="1" t="inlineStr">
        <is>
          <t>STOCK</t>
        </is>
      </c>
      <c r="H7" s="1" t="inlineStr">
        <is>
          <t>Stock</t>
        </is>
      </c>
      <c r="I7" s="1" t="inlineStr">
        <is>
          <t>STOCK</t>
        </is>
      </c>
    </row>
    <row r="8">
      <c r="A8" s="1" t="n">
        <v>631151</v>
      </c>
      <c r="B8" s="1" t="inlineStr">
        <is>
          <t>Purified anti-MAP2 Antibody</t>
        </is>
      </c>
      <c r="C8" s="1" t="n">
        <v>1</v>
      </c>
      <c r="D8" s="1" t="inlineStr">
        <is>
          <t>STOCK</t>
        </is>
      </c>
      <c r="E8" s="1" t="n">
        <v>4</v>
      </c>
      <c r="F8" s="1" t="inlineStr">
        <is>
          <t>BioLegend</t>
        </is>
      </c>
      <c r="G8" s="1" t="inlineStr">
        <is>
          <t>STOCK</t>
        </is>
      </c>
      <c r="H8" s="1" t="inlineStr">
        <is>
          <t>Stock</t>
        </is>
      </c>
      <c r="I8" s="1" t="inlineStr">
        <is>
          <t>STOCK</t>
        </is>
      </c>
    </row>
    <row r="9">
      <c r="A9" s="1" t="n">
        <v>656801</v>
      </c>
      <c r="B9" s="1" t="inlineStr">
        <is>
          <t>Purified anti-Nestin Antibody</t>
        </is>
      </c>
      <c r="C9" s="1" t="n">
        <v>1</v>
      </c>
      <c r="D9" s="1" t="inlineStr">
        <is>
          <t>STOCK</t>
        </is>
      </c>
      <c r="E9" s="1" t="n">
        <v>4</v>
      </c>
      <c r="F9" s="1" t="inlineStr">
        <is>
          <t>BioLegend</t>
        </is>
      </c>
      <c r="G9" s="1" t="inlineStr">
        <is>
          <t>STOCK</t>
        </is>
      </c>
      <c r="H9" s="1" t="inlineStr">
        <is>
          <t>Stock</t>
        </is>
      </c>
      <c r="I9" s="1" t="inlineStr">
        <is>
          <t>STOCK</t>
        </is>
      </c>
    </row>
    <row r="10">
      <c r="A10" s="1" t="n">
        <v>805002</v>
      </c>
      <c r="B10" s="1" t="inlineStr">
        <is>
          <t xml:space="preserve">Purified anti-SNAP-25 Antibody </t>
        </is>
      </c>
      <c r="C10" s="1" t="n">
        <v>1</v>
      </c>
      <c r="D10" s="1" t="inlineStr">
        <is>
          <t>STOCK</t>
        </is>
      </c>
      <c r="E10" s="1" t="n">
        <v>4</v>
      </c>
      <c r="F10" s="1" t="inlineStr">
        <is>
          <t>BioLegend</t>
        </is>
      </c>
      <c r="G10" s="1" t="inlineStr">
        <is>
          <t>STOCK</t>
        </is>
      </c>
      <c r="H10" s="1" t="inlineStr">
        <is>
          <t>Stock</t>
        </is>
      </c>
      <c r="I10" s="1" t="inlineStr">
        <is>
          <t>STOCK</t>
        </is>
      </c>
    </row>
    <row r="11">
      <c r="A11" s="1" t="inlineStr">
        <is>
          <t>J-004924-06-0010</t>
        </is>
      </c>
      <c r="B11" s="1" t="inlineStr">
        <is>
          <t>ON-TARGETplus Human ACVR1 siRNA</t>
        </is>
      </c>
      <c r="C11" s="1" t="n">
        <v>1</v>
      </c>
      <c r="D11" s="1" t="inlineStr">
        <is>
          <t>stock</t>
        </is>
      </c>
      <c r="E11" s="1" t="n">
        <v>-20</v>
      </c>
      <c r="F11" s="1" t="inlineStr">
        <is>
          <t>Dharmacon</t>
        </is>
      </c>
      <c r="G11" s="1" t="inlineStr">
        <is>
          <t>STOCK</t>
        </is>
      </c>
      <c r="H11" s="1" t="inlineStr">
        <is>
          <t>Stock</t>
        </is>
      </c>
      <c r="I11" s="1" t="inlineStr">
        <is>
          <t>STOCK</t>
        </is>
      </c>
    </row>
    <row r="12">
      <c r="A12" s="1" t="inlineStr">
        <is>
          <t>B-003000-WB-100</t>
        </is>
      </c>
      <c r="B12" s="1" t="inlineStr">
        <is>
          <t>Molecular Grade RNase-free water, 100 mL</t>
        </is>
      </c>
      <c r="C12" s="1" t="n">
        <v>1</v>
      </c>
      <c r="D12" s="1" t="inlineStr">
        <is>
          <t>OPENING STOCK</t>
        </is>
      </c>
      <c r="E12" s="1" t="n">
        <v>4</v>
      </c>
      <c r="F12" s="1" t="inlineStr">
        <is>
          <t>Dharmacon</t>
        </is>
      </c>
      <c r="G12" s="1" t="inlineStr">
        <is>
          <t>STOCK</t>
        </is>
      </c>
      <c r="H12" s="1" t="inlineStr">
        <is>
          <t>Stock</t>
        </is>
      </c>
      <c r="I12" s="1" t="inlineStr">
        <is>
          <t>STOCK</t>
        </is>
      </c>
    </row>
    <row r="13">
      <c r="A13" s="1" t="inlineStr">
        <is>
          <t>TM125-220</t>
        </is>
      </c>
      <c r="B13" s="1" t="inlineStr">
        <is>
          <t>Omni Tissue Master 220V with 7</t>
        </is>
      </c>
      <c r="C13" s="1" t="n">
        <v>1</v>
      </c>
      <c r="D13" s="1" t="inlineStr">
        <is>
          <t>STOCK</t>
        </is>
      </c>
      <c r="E13" s="1" t="inlineStr">
        <is>
          <t>RT</t>
        </is>
      </c>
      <c r="F13" s="1" t="inlineStr">
        <is>
          <t>Revvity</t>
        </is>
      </c>
      <c r="G13" s="1" t="inlineStr">
        <is>
          <t>STOCK</t>
        </is>
      </c>
      <c r="H13" s="1" t="inlineStr">
        <is>
          <t>Stock</t>
        </is>
      </c>
      <c r="I13" s="1" t="inlineStr">
        <is>
          <t>STOCK</t>
        </is>
      </c>
    </row>
    <row r="14">
      <c r="A14" s="1" t="inlineStr">
        <is>
          <t>TM-125-220-05</t>
        </is>
      </c>
      <c r="B14" s="1" t="inlineStr">
        <is>
          <t>Omni Tissue Master 220V with 5</t>
        </is>
      </c>
      <c r="C14" s="1" t="n">
        <v>1</v>
      </c>
      <c r="D14" s="1" t="inlineStr">
        <is>
          <t>STOCK</t>
        </is>
      </c>
      <c r="E14" s="1" t="inlineStr">
        <is>
          <t>RT</t>
        </is>
      </c>
      <c r="F14" s="1" t="inlineStr">
        <is>
          <t>Revvity</t>
        </is>
      </c>
      <c r="G14" s="1" t="inlineStr">
        <is>
          <t>STOCK</t>
        </is>
      </c>
      <c r="H14" s="1" t="inlineStr">
        <is>
          <t>Stock</t>
        </is>
      </c>
      <c r="I14" s="1" t="inlineStr">
        <is>
          <t>STOCK</t>
        </is>
      </c>
    </row>
    <row r="15">
      <c r="A15" s="1" t="n">
        <v>344812</v>
      </c>
      <c r="B15" s="1" t="inlineStr">
        <is>
          <t>APC anti-human CD3 Antibody</t>
        </is>
      </c>
      <c r="C15" s="1" t="n">
        <v>1</v>
      </c>
      <c r="D15" s="1" t="inlineStr">
        <is>
          <t>STOCK</t>
        </is>
      </c>
      <c r="E15" s="1" t="n">
        <v>4</v>
      </c>
      <c r="F15" s="1" t="inlineStr">
        <is>
          <t>BioLegend</t>
        </is>
      </c>
      <c r="G15" s="1" t="inlineStr">
        <is>
          <t>STOCK</t>
        </is>
      </c>
      <c r="H15" s="1" t="inlineStr">
        <is>
          <t>Priyanka Madam</t>
        </is>
      </c>
      <c r="I15" s="1" t="inlineStr">
        <is>
          <t>STOCK</t>
        </is>
      </c>
    </row>
    <row r="16">
      <c r="A16" s="1" t="n">
        <v>421403</v>
      </c>
      <c r="B16" s="1" t="inlineStr">
        <is>
          <t>FOXP3 Fix/Perm Buffer Set</t>
        </is>
      </c>
      <c r="C16" s="1" t="n">
        <v>1</v>
      </c>
      <c r="D16" s="1" t="inlineStr">
        <is>
          <t>Stock</t>
        </is>
      </c>
      <c r="E16" s="1" t="n">
        <v>4</v>
      </c>
      <c r="F16" s="1" t="inlineStr">
        <is>
          <t>BioLegend</t>
        </is>
      </c>
      <c r="G16" s="1" t="inlineStr">
        <is>
          <t>STOCK</t>
        </is>
      </c>
      <c r="H16" s="1" t="inlineStr">
        <is>
          <t>Stock</t>
        </is>
      </c>
      <c r="I16" s="1" t="inlineStr">
        <is>
          <t>STOCK</t>
        </is>
      </c>
    </row>
    <row r="17">
      <c r="A17" s="1" t="n">
        <v>300408</v>
      </c>
      <c r="B17" s="1" t="inlineStr">
        <is>
          <t>PE anti-human CD3 Antibody</t>
        </is>
      </c>
      <c r="C17" s="1" t="n">
        <v>1</v>
      </c>
      <c r="D17" s="1" t="inlineStr">
        <is>
          <t>STOCK</t>
        </is>
      </c>
      <c r="E17" s="1" t="inlineStr">
        <is>
          <t>4</t>
        </is>
      </c>
      <c r="F17" s="1" t="inlineStr">
        <is>
          <t>BioLegend</t>
        </is>
      </c>
      <c r="G17" s="1" t="inlineStr">
        <is>
          <t>STOCK</t>
        </is>
      </c>
      <c r="H17" s="1" t="inlineStr">
        <is>
          <t>Stock</t>
        </is>
      </c>
      <c r="I17" s="1" t="inlineStr">
        <is>
          <t>STOCK</t>
        </is>
      </c>
    </row>
    <row r="18">
      <c r="A18" s="1" t="n">
        <v>41003</v>
      </c>
      <c r="B18" s="1" t="inlineStr">
        <is>
          <t>GelRed® Nucleic Acid Stain, 10,000X in water (trial size): (0.1mL)</t>
        </is>
      </c>
      <c r="C18" s="1" t="n">
        <v>1</v>
      </c>
      <c r="D18" s="1" t="inlineStr">
        <is>
          <t>Stock</t>
        </is>
      </c>
      <c r="E18" s="1" t="inlineStr">
        <is>
          <t>RT</t>
        </is>
      </c>
      <c r="F18" s="1" t="inlineStr">
        <is>
          <t>Biotium</t>
        </is>
      </c>
      <c r="G18" s="1" t="inlineStr">
        <is>
          <t>STOCK</t>
        </is>
      </c>
      <c r="H18" s="1" t="inlineStr">
        <is>
          <t>Stock</t>
        </is>
      </c>
      <c r="I18" s="1" t="inlineStr">
        <is>
          <t>STOCK</t>
        </is>
      </c>
    </row>
    <row r="19">
      <c r="A19" s="1" t="n">
        <v>432504</v>
      </c>
      <c r="B19" s="1" t="inlineStr">
        <is>
          <t>ELISA MAX™ Deluxe Set Mouse IL-17A</t>
        </is>
      </c>
      <c r="C19" s="1" t="n">
        <v>1</v>
      </c>
      <c r="D19" s="1" t="inlineStr">
        <is>
          <t>STOCK</t>
        </is>
      </c>
      <c r="E19" s="1" t="n">
        <v>4</v>
      </c>
      <c r="F19" s="1" t="inlineStr">
        <is>
          <t>BioLegend</t>
        </is>
      </c>
      <c r="G19" s="1" t="inlineStr">
        <is>
          <t>STOCK</t>
        </is>
      </c>
      <c r="H19" s="1" t="inlineStr">
        <is>
          <t>Stock</t>
        </is>
      </c>
      <c r="I19" s="1" t="inlineStr">
        <is>
          <t>STOCK</t>
        </is>
      </c>
    </row>
    <row r="20">
      <c r="A20" s="1" t="n">
        <v>431304</v>
      </c>
      <c r="B20" s="1" t="inlineStr">
        <is>
          <t>ELISA MAX™ Deluxe Set Mouse IL-6</t>
        </is>
      </c>
      <c r="C20" s="1" t="n">
        <v>1</v>
      </c>
      <c r="D20" s="1" t="inlineStr">
        <is>
          <t>STOCK</t>
        </is>
      </c>
      <c r="E20" s="1" t="n">
        <v>4</v>
      </c>
      <c r="F20" s="1" t="inlineStr">
        <is>
          <t>BioLegend</t>
        </is>
      </c>
      <c r="G20" s="1" t="inlineStr">
        <is>
          <t>STOCK</t>
        </is>
      </c>
      <c r="H20" s="1" t="inlineStr">
        <is>
          <t>Stock</t>
        </is>
      </c>
      <c r="I20" s="1" t="inlineStr">
        <is>
          <t>STOCK</t>
        </is>
      </c>
    </row>
    <row r="21">
      <c r="A21" s="1" t="n">
        <v>430804</v>
      </c>
      <c r="B21" s="1" t="inlineStr">
        <is>
          <t>ELISA MAX™ Deluxe Set Mouse IFN-γ</t>
        </is>
      </c>
      <c r="C21" s="1" t="n">
        <v>1</v>
      </c>
      <c r="D21" s="1" t="inlineStr">
        <is>
          <t>STOCK</t>
        </is>
      </c>
      <c r="E21" s="1" t="n">
        <v>4</v>
      </c>
      <c r="F21" s="1" t="inlineStr">
        <is>
          <t>BioLegend</t>
        </is>
      </c>
      <c r="G21" s="1" t="inlineStr">
        <is>
          <t>STOCK</t>
        </is>
      </c>
      <c r="H21" s="1" t="inlineStr">
        <is>
          <t>Stock</t>
        </is>
      </c>
      <c r="I21" s="1" t="inlineStr">
        <is>
          <t>STOCK</t>
        </is>
      </c>
    </row>
    <row r="22">
      <c r="A22" s="1" t="n">
        <v>430904</v>
      </c>
      <c r="B22" s="1" t="inlineStr">
        <is>
          <t>ELISA MAX™ Deluxe Set Mouse TNF-α</t>
        </is>
      </c>
      <c r="C22" s="1" t="n">
        <v>1</v>
      </c>
      <c r="D22" s="1" t="inlineStr">
        <is>
          <t>STOCK</t>
        </is>
      </c>
      <c r="E22" s="1" t="n">
        <v>4</v>
      </c>
      <c r="F22" s="1" t="inlineStr">
        <is>
          <t>BioLegend</t>
        </is>
      </c>
      <c r="G22" s="1" t="inlineStr">
        <is>
          <t>STOCK</t>
        </is>
      </c>
      <c r="H22" s="1" t="inlineStr">
        <is>
          <t>Stock</t>
        </is>
      </c>
      <c r="I22" s="1" t="inlineStr">
        <is>
          <t>STOCK</t>
        </is>
      </c>
    </row>
    <row r="23">
      <c r="A23" s="1" t="inlineStr">
        <is>
          <t>VS0191</t>
        </is>
      </c>
      <c r="B23" s="1" t="inlineStr">
        <is>
          <t>VicaSpin 500 3000 MWCO PES</t>
        </is>
      </c>
      <c r="C23" s="1" t="n">
        <v>1</v>
      </c>
      <c r="D23" s="1" t="inlineStr">
        <is>
          <t>Stock</t>
        </is>
      </c>
      <c r="E23" s="1" t="inlineStr">
        <is>
          <t>RT</t>
        </is>
      </c>
      <c r="F23" s="1" t="inlineStr">
        <is>
          <t>Sartorius</t>
        </is>
      </c>
      <c r="G23" s="1" t="inlineStr">
        <is>
          <t>STOCK</t>
        </is>
      </c>
      <c r="H23" s="1" t="inlineStr">
        <is>
          <t>Stock</t>
        </is>
      </c>
      <c r="I23" s="1" t="inlineStr">
        <is>
          <t>STOCK</t>
        </is>
      </c>
    </row>
    <row r="24">
      <c r="A24" s="1" t="inlineStr">
        <is>
          <t>VS0141</t>
        </is>
      </c>
      <c r="B24" s="1" t="inlineStr">
        <is>
          <t>VicaSpin 500 100000 MWCO PES</t>
        </is>
      </c>
      <c r="C24" s="1" t="n">
        <v>1</v>
      </c>
      <c r="D24" s="1" t="inlineStr">
        <is>
          <t>Stock</t>
        </is>
      </c>
      <c r="E24" s="1" t="inlineStr">
        <is>
          <t>RT</t>
        </is>
      </c>
      <c r="F24" s="1" t="inlineStr">
        <is>
          <t>Sartorius</t>
        </is>
      </c>
      <c r="G24" s="1" t="inlineStr">
        <is>
          <t>STOCK</t>
        </is>
      </c>
      <c r="H24" s="1" t="inlineStr">
        <is>
          <t>Stock</t>
        </is>
      </c>
      <c r="I24" s="1" t="inlineStr">
        <is>
          <t>STOCK</t>
        </is>
      </c>
    </row>
    <row r="25">
      <c r="A25" s="1" t="inlineStr">
        <is>
          <t>VS0141</t>
        </is>
      </c>
      <c r="B25" s="1" t="inlineStr">
        <is>
          <t>VicaSpin 500 100000 MWCO PES</t>
        </is>
      </c>
      <c r="C25" s="1" t="n">
        <v>1</v>
      </c>
      <c r="D25" s="1" t="inlineStr">
        <is>
          <t>Stock</t>
        </is>
      </c>
      <c r="E25" s="1" t="inlineStr">
        <is>
          <t>RT</t>
        </is>
      </c>
      <c r="F25" s="1" t="inlineStr">
        <is>
          <t>Sartorius</t>
        </is>
      </c>
      <c r="G25" s="1" t="inlineStr">
        <is>
          <t>STOCK</t>
        </is>
      </c>
      <c r="H25" s="1" t="inlineStr">
        <is>
          <t>Stock</t>
        </is>
      </c>
      <c r="I25" s="1" t="inlineStr">
        <is>
          <t>STOCK</t>
        </is>
      </c>
    </row>
    <row r="26">
      <c r="A26" s="1" t="inlineStr">
        <is>
          <t>VS15T21</t>
        </is>
      </c>
      <c r="B26" s="1" t="inlineStr">
        <is>
          <t>VivaSpin Turbo 15 30000 MWCO</t>
        </is>
      </c>
      <c r="C26" s="1" t="n">
        <v>1</v>
      </c>
      <c r="D26" s="1" t="inlineStr">
        <is>
          <t>Stock</t>
        </is>
      </c>
      <c r="E26" s="1" t="inlineStr">
        <is>
          <t>RT</t>
        </is>
      </c>
      <c r="F26" s="1" t="inlineStr">
        <is>
          <t>Sartorius</t>
        </is>
      </c>
      <c r="G26" s="1" t="inlineStr">
        <is>
          <t>STOCK</t>
        </is>
      </c>
      <c r="H26" s="1" t="inlineStr">
        <is>
          <t>Stock</t>
        </is>
      </c>
      <c r="I26" s="1" t="inlineStr">
        <is>
          <t>STOCK</t>
        </is>
      </c>
    </row>
    <row r="27">
      <c r="A27" s="1" t="inlineStr">
        <is>
          <t>VS2051</t>
        </is>
      </c>
      <c r="B27" s="1" t="inlineStr">
        <is>
          <t>VicaSpin 20 300000 MWCO PES</t>
        </is>
      </c>
      <c r="C27" s="1" t="n">
        <v>1</v>
      </c>
      <c r="D27" s="1" t="inlineStr">
        <is>
          <t>Stock</t>
        </is>
      </c>
      <c r="E27" s="1" t="inlineStr">
        <is>
          <t>RT</t>
        </is>
      </c>
      <c r="F27" s="1" t="inlineStr">
        <is>
          <t>Sartorius</t>
        </is>
      </c>
      <c r="G27" s="1" t="inlineStr">
        <is>
          <t>STOCK</t>
        </is>
      </c>
      <c r="H27" s="1" t="inlineStr">
        <is>
          <t>Stock</t>
        </is>
      </c>
      <c r="I27" s="1" t="inlineStr">
        <is>
          <t>STOCK</t>
        </is>
      </c>
    </row>
    <row r="28">
      <c r="A28" s="1" t="inlineStr">
        <is>
          <t>VS15T01</t>
        </is>
      </c>
      <c r="B28" s="1" t="inlineStr">
        <is>
          <t>Vivaspin Turbo 15 Centrifugal concentrators 4-15 ml Sample Volume 10 kDa MWCO PES, 12pc</t>
        </is>
      </c>
      <c r="C28" s="1" t="n">
        <v>1</v>
      </c>
      <c r="D28" s="1" t="inlineStr">
        <is>
          <t>Stock</t>
        </is>
      </c>
      <c r="E28" s="1" t="inlineStr">
        <is>
          <t>RT</t>
        </is>
      </c>
      <c r="F28" s="1" t="inlineStr">
        <is>
          <t>Sartorius</t>
        </is>
      </c>
      <c r="G28" s="1" t="inlineStr">
        <is>
          <t>STOCK</t>
        </is>
      </c>
      <c r="H28" s="1" t="inlineStr">
        <is>
          <t>Stock</t>
        </is>
      </c>
      <c r="I28" s="1" t="inlineStr">
        <is>
          <t>STOCK</t>
        </is>
      </c>
    </row>
    <row r="29">
      <c r="A29" s="1" t="n">
        <v>100570</v>
      </c>
      <c r="B29" s="1" t="inlineStr">
        <is>
          <t>Glycine, Free Acid 500 gm</t>
        </is>
      </c>
      <c r="C29" s="1" t="n">
        <v>1</v>
      </c>
      <c r="D29" s="1" t="inlineStr">
        <is>
          <t>Stock</t>
        </is>
      </c>
      <c r="E29" s="1" t="inlineStr">
        <is>
          <t>RT</t>
        </is>
      </c>
      <c r="F29" s="1" t="inlineStr">
        <is>
          <t>Mp Bio</t>
        </is>
      </c>
      <c r="G29" s="1" t="inlineStr">
        <is>
          <t>STOCK</t>
        </is>
      </c>
      <c r="H29" s="1" t="inlineStr">
        <is>
          <t>Stock</t>
        </is>
      </c>
      <c r="I29" s="1" t="inlineStr">
        <is>
          <t>STOCK</t>
        </is>
      </c>
    </row>
    <row r="30">
      <c r="A30" s="1" t="n">
        <v>152574</v>
      </c>
      <c r="B30" s="1" t="inlineStr">
        <is>
          <t>Sodium Carbonate Monohydrate, ACS 500 GM</t>
        </is>
      </c>
      <c r="C30" s="1" t="n">
        <v>1</v>
      </c>
      <c r="D30" s="1" t="inlineStr">
        <is>
          <t>Stock</t>
        </is>
      </c>
      <c r="E30" s="1" t="inlineStr">
        <is>
          <t>RT</t>
        </is>
      </c>
      <c r="F30" s="1" t="inlineStr">
        <is>
          <t>Mp Bio</t>
        </is>
      </c>
      <c r="G30" s="1" t="inlineStr">
        <is>
          <t>STOCK</t>
        </is>
      </c>
      <c r="H30" s="1" t="inlineStr">
        <is>
          <t>Stock</t>
        </is>
      </c>
      <c r="I30" s="1" t="inlineStr">
        <is>
          <t>STOCK</t>
        </is>
      </c>
    </row>
    <row r="31">
      <c r="A31" s="1" t="n">
        <v>1860454</v>
      </c>
      <c r="B31" s="1" t="inlineStr">
        <is>
          <t>Phosphate Buffered Sline, Dulbecco's Formula, without Magnesium and Calcium 500 ML</t>
        </is>
      </c>
      <c r="C31" s="1" t="n">
        <v>1</v>
      </c>
      <c r="D31" s="1" t="inlineStr">
        <is>
          <t>Stock</t>
        </is>
      </c>
      <c r="E31" s="1" t="inlineStr">
        <is>
          <t>RT</t>
        </is>
      </c>
      <c r="F31" s="1" t="inlineStr">
        <is>
          <t>Mp Bio</t>
        </is>
      </c>
      <c r="G31" s="1" t="inlineStr">
        <is>
          <t>STOCK</t>
        </is>
      </c>
      <c r="H31" s="1" t="inlineStr">
        <is>
          <t>Stock</t>
        </is>
      </c>
      <c r="I31" s="1" t="inlineStr">
        <is>
          <t>STOCK</t>
        </is>
      </c>
    </row>
    <row r="32">
      <c r="A32" s="1" t="n">
        <v>6553050</v>
      </c>
      <c r="B32" s="1" t="inlineStr">
        <is>
          <t xml:space="preserve">SPINeasy DNA Kit for Microbiome  </t>
        </is>
      </c>
      <c r="C32" s="1" t="n">
        <v>1</v>
      </c>
      <c r="D32" s="1" t="inlineStr">
        <is>
          <t>Stock</t>
        </is>
      </c>
      <c r="E32" s="1" t="inlineStr">
        <is>
          <t>RT</t>
        </is>
      </c>
      <c r="F32" s="1" t="inlineStr">
        <is>
          <t>Mp Bio</t>
        </is>
      </c>
      <c r="G32" s="1" t="inlineStr">
        <is>
          <t>STOCK</t>
        </is>
      </c>
      <c r="H32" s="1" t="inlineStr">
        <is>
          <t>Stock</t>
        </is>
      </c>
      <c r="I32" s="1" t="inlineStr">
        <is>
          <t>STOCK</t>
        </is>
      </c>
    </row>
    <row r="33">
      <c r="A33" s="1" t="n">
        <v>6542050</v>
      </c>
      <c r="B33" s="1" t="inlineStr">
        <is>
          <t>SPINeasy RNA Kit for Tissue (Without Lysing Matrix)</t>
        </is>
      </c>
      <c r="C33" s="1" t="n">
        <v>1</v>
      </c>
      <c r="D33" s="1" t="inlineStr">
        <is>
          <t>Stock</t>
        </is>
      </c>
      <c r="E33" s="1" t="inlineStr">
        <is>
          <t>RT</t>
        </is>
      </c>
      <c r="F33" s="1" t="inlineStr">
        <is>
          <t>Mp Bio</t>
        </is>
      </c>
      <c r="G33" s="1" t="inlineStr">
        <is>
          <t>STOCK</t>
        </is>
      </c>
      <c r="H33" s="1" t="inlineStr">
        <is>
          <t>Stock</t>
        </is>
      </c>
      <c r="I33" s="1" t="inlineStr">
        <is>
          <t>STOCK</t>
        </is>
      </c>
    </row>
    <row r="34">
      <c r="A34" s="1" t="n">
        <v>6539025</v>
      </c>
      <c r="B34" s="1" t="inlineStr">
        <is>
          <t>SPINeasy Plasmid Midiprep Kit</t>
        </is>
      </c>
      <c r="C34" s="1" t="n">
        <v>1</v>
      </c>
      <c r="D34" s="1" t="inlineStr">
        <is>
          <t>Stock</t>
        </is>
      </c>
      <c r="E34" s="1" t="inlineStr">
        <is>
          <t>RT</t>
        </is>
      </c>
      <c r="F34" s="1" t="inlineStr">
        <is>
          <t>Mp Bio</t>
        </is>
      </c>
      <c r="G34" s="1" t="inlineStr">
        <is>
          <t>STOCK</t>
        </is>
      </c>
      <c r="H34" s="1" t="inlineStr">
        <is>
          <t>Stock</t>
        </is>
      </c>
      <c r="I34" s="1" t="inlineStr">
        <is>
          <t>STOCK</t>
        </is>
      </c>
    </row>
    <row r="35">
      <c r="A35" s="1" t="n">
        <v>116910001</v>
      </c>
      <c r="B35" s="1" t="inlineStr">
        <is>
          <t>Lysing Matrix A, 10 X 2ML</t>
        </is>
      </c>
      <c r="C35" s="1" t="n">
        <v>1</v>
      </c>
      <c r="D35" s="1" t="inlineStr">
        <is>
          <t>Stock</t>
        </is>
      </c>
      <c r="E35" s="1" t="inlineStr">
        <is>
          <t>RT</t>
        </is>
      </c>
      <c r="F35" s="1" t="inlineStr">
        <is>
          <t>Mp Bio</t>
        </is>
      </c>
      <c r="G35" s="1" t="inlineStr">
        <is>
          <t>STOCK</t>
        </is>
      </c>
      <c r="H35" s="1" t="inlineStr">
        <is>
          <t>Stock</t>
        </is>
      </c>
      <c r="I35" s="1" t="inlineStr">
        <is>
          <t>STOCK</t>
        </is>
      </c>
    </row>
    <row r="36">
      <c r="A36" s="1" t="inlineStr">
        <is>
          <t>0210064710</t>
        </is>
      </c>
      <c r="B36" s="1" t="inlineStr">
        <is>
          <t>3-Amino-1,2,4-triazole 10gm</t>
        </is>
      </c>
      <c r="C36" s="1" t="n">
        <v>1</v>
      </c>
      <c r="D36" s="1" t="inlineStr">
        <is>
          <t>Stock</t>
        </is>
      </c>
      <c r="E36" s="1" t="n">
        <v>-20</v>
      </c>
      <c r="F36" s="1" t="inlineStr">
        <is>
          <t>Mp Bio</t>
        </is>
      </c>
      <c r="G36" s="1" t="inlineStr">
        <is>
          <t>STOCK</t>
        </is>
      </c>
      <c r="H36" s="1" t="inlineStr">
        <is>
          <t>Stock</t>
        </is>
      </c>
      <c r="I36" s="1" t="inlineStr">
        <is>
          <t>STOCK</t>
        </is>
      </c>
    </row>
    <row r="37">
      <c r="A37" s="1" t="n">
        <v>850494</v>
      </c>
      <c r="B37" s="1" t="inlineStr">
        <is>
          <t>LSM™ lymphocyte separation medium 100ml</t>
        </is>
      </c>
      <c r="C37" s="1" t="n">
        <v>1</v>
      </c>
      <c r="D37" s="1" t="inlineStr">
        <is>
          <t>Stock</t>
        </is>
      </c>
      <c r="E37" s="1" t="inlineStr">
        <is>
          <t>RT</t>
        </is>
      </c>
      <c r="F37" s="1" t="inlineStr">
        <is>
          <t>Mp Bio</t>
        </is>
      </c>
      <c r="G37" s="1" t="inlineStr">
        <is>
          <t>STOCK</t>
        </is>
      </c>
      <c r="H37" s="1" t="inlineStr">
        <is>
          <t>Stock</t>
        </is>
      </c>
      <c r="I37" s="1" t="inlineStr">
        <is>
          <t>STOCK</t>
        </is>
      </c>
    </row>
    <row r="38">
      <c r="A38" s="1" t="n">
        <v>152624</v>
      </c>
      <c r="B38" s="1" t="inlineStr">
        <is>
          <t>Alcian Blue 8Gx</t>
        </is>
      </c>
      <c r="C38" s="1" t="n">
        <v>1</v>
      </c>
      <c r="D38" s="1" t="inlineStr">
        <is>
          <t>Stock</t>
        </is>
      </c>
      <c r="E38" s="1" t="inlineStr">
        <is>
          <t>RT</t>
        </is>
      </c>
      <c r="F38" s="1" t="inlineStr">
        <is>
          <t>Mp Bio</t>
        </is>
      </c>
      <c r="G38" s="1" t="inlineStr">
        <is>
          <t>STOCK</t>
        </is>
      </c>
      <c r="H38" s="1" t="inlineStr">
        <is>
          <t>Stock</t>
        </is>
      </c>
      <c r="I38" s="1" t="inlineStr">
        <is>
          <t>STOCK</t>
        </is>
      </c>
    </row>
    <row r="39">
      <c r="A39" s="1" t="inlineStr">
        <is>
          <t>0602100031730</t>
        </is>
      </c>
      <c r="B39" s="1" t="inlineStr">
        <is>
          <t>(GeNei Red Dye PCR Master Mix (2X), 5X100 Reactions</t>
        </is>
      </c>
      <c r="C39" s="1" t="n">
        <v>1</v>
      </c>
      <c r="D39" s="1" t="inlineStr">
        <is>
          <t>STOCK</t>
        </is>
      </c>
      <c r="E39" s="1" t="n">
        <v>-20</v>
      </c>
      <c r="F39" s="1" t="inlineStr">
        <is>
          <t>Genei Lab</t>
        </is>
      </c>
      <c r="G39" s="1" t="inlineStr">
        <is>
          <t>STOCK</t>
        </is>
      </c>
      <c r="H39" s="1" t="inlineStr">
        <is>
          <t>Stock</t>
        </is>
      </c>
      <c r="I39" s="1" t="inlineStr">
        <is>
          <t>STOCK</t>
        </is>
      </c>
    </row>
    <row r="40">
      <c r="A40" s="1" t="n">
        <v>900007707</v>
      </c>
      <c r="B40" s="1" t="inlineStr">
        <is>
          <t>Custom Human Panel 2273</t>
        </is>
      </c>
      <c r="C40" s="1" t="n">
        <v>1</v>
      </c>
      <c r="D40" s="1" t="inlineStr">
        <is>
          <t>APOLLO CHENNAI</t>
        </is>
      </c>
      <c r="E40" s="1" t="n">
        <v>4</v>
      </c>
      <c r="F40" s="1" t="inlineStr">
        <is>
          <t>BioLegend</t>
        </is>
      </c>
      <c r="G40" s="1" t="inlineStr">
        <is>
          <t>CHENNAI</t>
        </is>
      </c>
      <c r="H40" s="1" t="inlineStr">
        <is>
          <t>PO Awaited</t>
        </is>
      </c>
      <c r="I40" s="1" t="inlineStr">
        <is>
          <t>OutStation</t>
        </is>
      </c>
    </row>
    <row r="41">
      <c r="A41" s="1" t="n">
        <v>424602</v>
      </c>
      <c r="B41" s="1" t="inlineStr">
        <is>
          <t>Compensation Beads  100tests</t>
        </is>
      </c>
      <c r="C41" s="1" t="n">
        <v>1</v>
      </c>
      <c r="D41" s="1" t="inlineStr">
        <is>
          <t>Nimhans</t>
        </is>
      </c>
      <c r="E41" s="1" t="n">
        <v>4</v>
      </c>
      <c r="F41" s="1" t="inlineStr">
        <is>
          <t>BioLegend</t>
        </is>
      </c>
      <c r="G41" s="1" t="inlineStr">
        <is>
          <t>Banglore</t>
        </is>
      </c>
      <c r="H41" s="1" t="inlineStr">
        <is>
          <t>Wednesday (22-10-25)</t>
        </is>
      </c>
      <c r="I41" s="1" t="inlineStr">
        <is>
          <t>OutStation</t>
        </is>
      </c>
    </row>
    <row r="42">
      <c r="A42" s="1" t="n">
        <v>420801</v>
      </c>
      <c r="B42" s="1" t="inlineStr">
        <is>
          <t>Fixation Buffer</t>
        </is>
      </c>
      <c r="C42" s="1" t="n">
        <v>1</v>
      </c>
      <c r="D42" s="1" t="inlineStr">
        <is>
          <t>Agharkar</t>
        </is>
      </c>
      <c r="E42" s="1" t="n">
        <v>4</v>
      </c>
      <c r="F42" s="1" t="inlineStr">
        <is>
          <t>BioLegend</t>
        </is>
      </c>
      <c r="G42" s="1" t="inlineStr">
        <is>
          <t>Pune</t>
        </is>
      </c>
      <c r="H42" s="1" t="inlineStr">
        <is>
          <t>Saturday (25-10-25)</t>
        </is>
      </c>
      <c r="I42" s="1" t="inlineStr">
        <is>
          <t>OutStation</t>
        </is>
      </c>
    </row>
    <row r="43">
      <c r="A43" s="1" t="inlineStr">
        <is>
          <t>SE2619T-2-1.5</t>
        </is>
      </c>
      <c r="B43" s="1" t="n">
        <v>0</v>
      </c>
      <c r="C43" s="1" t="n">
        <v>1</v>
      </c>
      <c r="D43" s="1" t="inlineStr">
        <is>
          <t>SOUTH CAMPUS</t>
        </is>
      </c>
      <c r="E43" s="1" t="inlineStr">
        <is>
          <t>RT</t>
        </is>
      </c>
      <c r="F43" s="1" t="inlineStr">
        <is>
          <t>HOEFER</t>
        </is>
      </c>
      <c r="G43" s="1" t="inlineStr">
        <is>
          <t>Delhi</t>
        </is>
      </c>
      <c r="H43" s="1" t="inlineStr">
        <is>
          <t>Sample</t>
        </is>
      </c>
      <c r="I43" s="1" t="inlineStr">
        <is>
          <t>Local</t>
        </is>
      </c>
    </row>
    <row r="44">
      <c r="A44" s="1" t="inlineStr">
        <is>
          <t>SE211A-10-1.5</t>
        </is>
      </c>
      <c r="B44" s="1" t="n">
        <v>0</v>
      </c>
      <c r="C44" s="1" t="n">
        <v>1</v>
      </c>
      <c r="D44" s="1" t="inlineStr">
        <is>
          <t>SOUTH CAMPUS</t>
        </is>
      </c>
      <c r="E44" s="1" t="inlineStr">
        <is>
          <t>RT</t>
        </is>
      </c>
      <c r="F44" s="1" t="inlineStr">
        <is>
          <t>HOEFER</t>
        </is>
      </c>
      <c r="G44" s="1" t="inlineStr">
        <is>
          <t>Delhi</t>
        </is>
      </c>
      <c r="H44" s="1" t="inlineStr">
        <is>
          <t>Sample</t>
        </is>
      </c>
      <c r="I44" s="1" t="inlineStr">
        <is>
          <t>Local</t>
        </is>
      </c>
    </row>
    <row r="45">
      <c r="A45" s="1" t="inlineStr">
        <is>
          <t>BE0416</t>
        </is>
      </c>
      <c r="B45" s="1" t="inlineStr">
        <is>
          <t>InVivoMAb anti-human/mouse GRP78, N88, 100 mg</t>
        </is>
      </c>
      <c r="C45" s="1" t="n">
        <v>1</v>
      </c>
      <c r="D45" s="1" t="inlineStr">
        <is>
          <t>Stock</t>
        </is>
      </c>
      <c r="E45" s="1" t="n">
        <v>4</v>
      </c>
      <c r="F45" s="1" t="inlineStr">
        <is>
          <t>BioXcell</t>
        </is>
      </c>
      <c r="G45" s="1" t="inlineStr">
        <is>
          <t>STOCK</t>
        </is>
      </c>
      <c r="H45" s="1" t="inlineStr">
        <is>
          <t>Stock</t>
        </is>
      </c>
      <c r="I45" s="1" t="inlineStr">
        <is>
          <t>STOCK</t>
        </is>
      </c>
    </row>
    <row r="46">
      <c r="A46" s="1" t="inlineStr">
        <is>
          <t>T1785</t>
        </is>
      </c>
      <c r="B46" s="1" t="inlineStr">
        <is>
          <t xml:space="preserve"> Palbociclib 571190-30-2 Spec 5 mg</t>
        </is>
      </c>
      <c r="C46" s="1" t="n">
        <v>1</v>
      </c>
      <c r="D46" s="1" t="inlineStr">
        <is>
          <t>NNF</t>
        </is>
      </c>
      <c r="E46" s="1" t="n">
        <v>-20</v>
      </c>
      <c r="F46" s="1" t="inlineStr">
        <is>
          <t>Targetmol</t>
        </is>
      </c>
      <c r="G46" s="1" t="inlineStr">
        <is>
          <t>Banglore</t>
        </is>
      </c>
      <c r="H46" s="1" t="inlineStr">
        <is>
          <t>Sample and Back Order</t>
        </is>
      </c>
      <c r="I46" s="1" t="inlineStr">
        <is>
          <t>OutStation</t>
        </is>
      </c>
    </row>
    <row r="47">
      <c r="A47" s="1" t="inlineStr">
        <is>
          <t>VS0101</t>
        </is>
      </c>
      <c r="B47" s="1" t="inlineStr">
        <is>
          <t>Vivaspin 500 Centrifugal Concentrators 0.1-0.5ml Sample Volume 10 kDa MWCO PES, 25pc</t>
        </is>
      </c>
      <c r="C47" s="1" t="n">
        <v>1</v>
      </c>
      <c r="D47" s="1" t="inlineStr">
        <is>
          <t>NII</t>
        </is>
      </c>
      <c r="E47" s="1" t="inlineStr">
        <is>
          <t>RT</t>
        </is>
      </c>
      <c r="F47" s="1" t="inlineStr">
        <is>
          <t>SARTORIUS</t>
        </is>
      </c>
      <c r="G47" s="1" t="inlineStr">
        <is>
          <t>Delhi</t>
        </is>
      </c>
      <c r="H47" s="1" t="inlineStr">
        <is>
          <t>Priyanka Madam</t>
        </is>
      </c>
      <c r="I47" s="1" t="inlineStr">
        <is>
          <t>Local</t>
        </is>
      </c>
    </row>
    <row r="48">
      <c r="A48" s="1" t="inlineStr">
        <is>
          <t>VS0131</t>
        </is>
      </c>
      <c r="B48" s="1" t="inlineStr">
        <is>
          <t>Vivaspin 500 Centrifugal concentrators 0.1-0.5 mL Sample Volume 50 kDa MWCO</t>
        </is>
      </c>
      <c r="C48" s="1" t="n">
        <v>1</v>
      </c>
      <c r="D48" s="1" t="inlineStr">
        <is>
          <t>NII</t>
        </is>
      </c>
      <c r="E48" s="1" t="inlineStr">
        <is>
          <t>RT</t>
        </is>
      </c>
      <c r="F48" s="1" t="inlineStr">
        <is>
          <t>SARTORIUS</t>
        </is>
      </c>
      <c r="G48" s="1" t="inlineStr">
        <is>
          <t>Delhi</t>
        </is>
      </c>
      <c r="H48" s="1" t="inlineStr">
        <is>
          <t>Priyanka Madam</t>
        </is>
      </c>
      <c r="I48" s="1" t="inlineStr">
        <is>
          <t>Local</t>
        </is>
      </c>
    </row>
    <row r="49">
      <c r="A49" s="1" t="n">
        <v>101251</v>
      </c>
      <c r="B49" s="1" t="inlineStr">
        <is>
          <t>Brilliant Violet 421™ anti-mouse/human CD11b Antibody  50µg</t>
        </is>
      </c>
      <c r="C49" s="1" t="n">
        <v>1</v>
      </c>
      <c r="D49" s="1" t="inlineStr">
        <is>
          <t>RGCB</t>
        </is>
      </c>
      <c r="E49" s="1" t="n">
        <v>4</v>
      </c>
      <c r="F49" s="1" t="inlineStr">
        <is>
          <t>BioLegend</t>
        </is>
      </c>
      <c r="G49" s="1" t="inlineStr">
        <is>
          <t>Kerala</t>
        </is>
      </c>
      <c r="H49" s="1" t="inlineStr">
        <is>
          <t>Saturday (25-10-25)</t>
        </is>
      </c>
      <c r="I49" s="1" t="inlineStr">
        <is>
          <t>OutStation</t>
        </is>
      </c>
    </row>
    <row r="50">
      <c r="A50" s="1" t="inlineStr">
        <is>
          <t>139316</t>
        </is>
      </c>
      <c r="B50" s="1" t="inlineStr">
        <is>
          <t>FITC anti-mouse CD64 (FcγRI) Antibody, 100ug</t>
        </is>
      </c>
      <c r="C50" s="1" t="n">
        <v>1</v>
      </c>
      <c r="D50" s="1" t="inlineStr">
        <is>
          <t>RGCB</t>
        </is>
      </c>
      <c r="E50" s="1" t="n">
        <v>4</v>
      </c>
      <c r="F50" s="1" t="inlineStr">
        <is>
          <t>BioLegend</t>
        </is>
      </c>
      <c r="G50" s="1" t="inlineStr">
        <is>
          <t>Kerala</t>
        </is>
      </c>
      <c r="H50" s="1" t="inlineStr">
        <is>
          <t>Saturday (25-10-25)</t>
        </is>
      </c>
      <c r="I50" s="1" t="inlineStr">
        <is>
          <t>OutStation</t>
        </is>
      </c>
    </row>
    <row r="51">
      <c r="A51" s="1" t="n">
        <v>424401</v>
      </c>
      <c r="B51" s="1" t="inlineStr">
        <is>
          <t>True-Nuclear™ Transcription Factor Buffer Set  120tests</t>
        </is>
      </c>
      <c r="C51" s="1" t="n">
        <v>1</v>
      </c>
      <c r="D51" s="1" t="inlineStr">
        <is>
          <t>PRIYANKA MADAM</t>
        </is>
      </c>
      <c r="E51" s="1" t="n">
        <v>4</v>
      </c>
      <c r="F51" s="1" t="inlineStr">
        <is>
          <t>BioLegend</t>
        </is>
      </c>
      <c r="G51" s="1" t="inlineStr">
        <is>
          <t>Delhi</t>
        </is>
      </c>
      <c r="H51" s="1" t="inlineStr">
        <is>
          <t>Priyanka Madam</t>
        </is>
      </c>
      <c r="I51" s="1" t="inlineStr">
        <is>
          <t>Local</t>
        </is>
      </c>
    </row>
    <row r="52">
      <c r="A52" s="1" t="n">
        <v>740379</v>
      </c>
      <c r="B52" s="1" t="inlineStr">
        <is>
          <t>V-bottom Plate for LEGENDplex™ Assay  1plate</t>
        </is>
      </c>
      <c r="C52" s="1" t="n">
        <v>1</v>
      </c>
      <c r="D52" s="1" t="inlineStr">
        <is>
          <t>Unknown</t>
        </is>
      </c>
      <c r="E52" s="1" t="inlineStr">
        <is>
          <t>RT</t>
        </is>
      </c>
      <c r="F52" s="1" t="inlineStr">
        <is>
          <t>BioLegend</t>
        </is>
      </c>
      <c r="G52" s="1" t="inlineStr">
        <is>
          <t>Unknown</t>
        </is>
      </c>
      <c r="H52" s="1" t="inlineStr">
        <is>
          <t>Mohan sir,(Sample) Aurigine Onco</t>
        </is>
      </c>
      <c r="I52" s="1" t="inlineStr">
        <is>
          <t>Unknown</t>
        </is>
      </c>
    </row>
    <row r="53">
      <c r="A53" s="1" t="n">
        <v>741110</v>
      </c>
      <c r="B53" s="1" t="inlineStr">
        <is>
          <t>LEGENDplex™ Buffer Set A2  100 tests</t>
        </is>
      </c>
      <c r="C53" s="1" t="n">
        <v>1</v>
      </c>
      <c r="D53" s="1" t="inlineStr">
        <is>
          <t>Unknown</t>
        </is>
      </c>
      <c r="E53" s="1" t="n">
        <v>4</v>
      </c>
      <c r="F53" s="1" t="inlineStr">
        <is>
          <t>BioLegend</t>
        </is>
      </c>
      <c r="G53" s="1" t="inlineStr">
        <is>
          <t>Unknown</t>
        </is>
      </c>
      <c r="H53" s="1" t="inlineStr">
        <is>
          <t>Mohan sir,(Sample) Aurigine Onco</t>
        </is>
      </c>
      <c r="I53" s="1" t="inlineStr">
        <is>
          <t>Unknown</t>
        </is>
      </c>
    </row>
    <row r="54">
      <c r="A54" s="1" t="inlineStr">
        <is>
          <t>CTM-1172738</t>
        </is>
      </c>
      <c r="B54" s="1" t="inlineStr">
        <is>
          <t xml:space="preserve">Ptgs2 S1:: Custom siRNA, in vivo _x000D_
0.2 µmol Accell </t>
        </is>
      </c>
      <c r="C54" s="1" t="n">
        <v>1</v>
      </c>
      <c r="D54" s="1" t="inlineStr">
        <is>
          <t>BARC</t>
        </is>
      </c>
      <c r="E54" s="1" t="n">
        <v>-20</v>
      </c>
      <c r="F54" s="1" t="inlineStr">
        <is>
          <t>DHARMACON</t>
        </is>
      </c>
      <c r="G54" s="1" t="inlineStr">
        <is>
          <t>Mumbai</t>
        </is>
      </c>
      <c r="H54" s="1" t="inlineStr">
        <is>
          <t>PO Awaited</t>
        </is>
      </c>
      <c r="I54" s="1" t="inlineStr">
        <is>
          <t>OutStation</t>
        </is>
      </c>
    </row>
    <row r="55">
      <c r="A55" s="1" t="inlineStr">
        <is>
          <t>CTM-1172741</t>
        </is>
      </c>
      <c r="B55" s="1" t="inlineStr">
        <is>
          <t xml:space="preserve">Ptgs2 S2:: Custom siRNA, in vivo 0.2 µmol Accell </t>
        </is>
      </c>
      <c r="C55" s="1" t="n">
        <v>1</v>
      </c>
      <c r="D55" s="1" t="inlineStr">
        <is>
          <t>BARC</t>
        </is>
      </c>
      <c r="E55" s="1" t="n">
        <v>-20</v>
      </c>
      <c r="F55" s="1" t="inlineStr">
        <is>
          <t>DHARMACON</t>
        </is>
      </c>
      <c r="G55" s="1" t="inlineStr">
        <is>
          <t>Mumbai</t>
        </is>
      </c>
      <c r="H55" s="1" t="inlineStr">
        <is>
          <t>PO Awaited</t>
        </is>
      </c>
      <c r="I55" s="1" t="inlineStr">
        <is>
          <t>OutStation</t>
        </is>
      </c>
    </row>
    <row r="56">
      <c r="A56" s="1" t="inlineStr">
        <is>
          <t>CTM-1172744</t>
        </is>
      </c>
      <c r="B56" s="1" t="inlineStr">
        <is>
          <t xml:space="preserve">Ptgs2 S3: : Custom siRNA, in _x000D_
vivo 0.2 µmol Accell </t>
        </is>
      </c>
      <c r="C56" s="1" t="n">
        <v>1</v>
      </c>
      <c r="D56" s="1" t="inlineStr">
        <is>
          <t>BARC</t>
        </is>
      </c>
      <c r="E56" s="1" t="n">
        <v>-20</v>
      </c>
      <c r="F56" s="1" t="inlineStr">
        <is>
          <t>DHARMACON</t>
        </is>
      </c>
      <c r="G56" s="1" t="inlineStr">
        <is>
          <t>Mumbai</t>
        </is>
      </c>
      <c r="H56" s="1" t="inlineStr">
        <is>
          <t>PO Awaited</t>
        </is>
      </c>
      <c r="I56" s="1" t="inlineStr">
        <is>
          <t>OutStation</t>
        </is>
      </c>
    </row>
    <row r="57">
      <c r="A57" s="1" t="inlineStr">
        <is>
          <t>CTM-1172745</t>
        </is>
      </c>
      <c r="B57" s="1" t="inlineStr">
        <is>
          <t xml:space="preserve">Ptgs2 S4:: Custom siRNA, in vivo _x000D_
0.2 µmol Accell </t>
        </is>
      </c>
      <c r="C57" s="1" t="n">
        <v>1</v>
      </c>
      <c r="D57" s="1" t="inlineStr">
        <is>
          <t>BARC</t>
        </is>
      </c>
      <c r="E57" s="1" t="n">
        <v>-20</v>
      </c>
      <c r="F57" s="1" t="inlineStr">
        <is>
          <t>DHARMACON</t>
        </is>
      </c>
      <c r="G57" s="1" t="inlineStr">
        <is>
          <t>Mumbai</t>
        </is>
      </c>
      <c r="H57" s="1" t="inlineStr">
        <is>
          <t>PO Awaited</t>
        </is>
      </c>
      <c r="I57" s="1" t="inlineStr">
        <is>
          <t>OutStation</t>
        </is>
      </c>
    </row>
    <row r="58">
      <c r="A58" s="1" t="inlineStr">
        <is>
          <t>L-019598-00-0005</t>
        </is>
      </c>
      <c r="B58" s="1" t="inlineStr">
        <is>
          <t xml:space="preserve">ON-TARGETplus Human PABPC1 (26986) siRNA - SMARTpool, 5_x000D_
Nmol </t>
        </is>
      </c>
      <c r="C58" s="1" t="n">
        <v>1</v>
      </c>
      <c r="D58" s="1" t="inlineStr">
        <is>
          <t>ILS</t>
        </is>
      </c>
      <c r="E58" s="1" t="n">
        <v>-20</v>
      </c>
      <c r="F58" s="1" t="inlineStr">
        <is>
          <t>DHARMACON</t>
        </is>
      </c>
      <c r="G58" s="1" t="inlineStr">
        <is>
          <t>Bhuvneshwar</t>
        </is>
      </c>
      <c r="H58" s="1" t="inlineStr">
        <is>
          <t>PO Awaited</t>
        </is>
      </c>
      <c r="I58" s="1" t="inlineStr">
        <is>
          <t>OutStation</t>
        </is>
      </c>
    </row>
    <row r="59">
      <c r="A59" s="1" t="inlineStr">
        <is>
          <t>L-013680-01-0005</t>
        </is>
      </c>
      <c r="B59" s="1" t="inlineStr">
        <is>
          <t xml:space="preserve">ON-TARGETplus Human NXF1 (10482) siRNA - SMARTpool, 5_x000D_
Nmol </t>
        </is>
      </c>
      <c r="C59" s="1" t="n">
        <v>1</v>
      </c>
      <c r="D59" s="1" t="inlineStr">
        <is>
          <t>ILS</t>
        </is>
      </c>
      <c r="E59" s="1" t="n">
        <v>-20</v>
      </c>
      <c r="F59" s="1" t="inlineStr">
        <is>
          <t>DHARMACON</t>
        </is>
      </c>
      <c r="G59" s="1" t="inlineStr">
        <is>
          <t>Bhuvneshwar</t>
        </is>
      </c>
      <c r="H59" s="1" t="inlineStr">
        <is>
          <t>PO Awaited</t>
        </is>
      </c>
      <c r="I59" s="1" t="inlineStr">
        <is>
          <t>OutStation</t>
        </is>
      </c>
    </row>
    <row r="60">
      <c r="A60" s="1" t="inlineStr">
        <is>
          <t>L-012078-00-0005</t>
        </is>
      </c>
      <c r="B60" s="1" t="inlineStr">
        <is>
          <t xml:space="preserve">ON-TARGETplus Human ALYREF (10189) siRNA - SMARTpool, 5_x000D_
Nmol </t>
        </is>
      </c>
      <c r="C60" s="1" t="n">
        <v>1</v>
      </c>
      <c r="D60" s="1" t="inlineStr">
        <is>
          <t>ILS</t>
        </is>
      </c>
      <c r="E60" s="1" t="n">
        <v>-20</v>
      </c>
      <c r="F60" s="1" t="inlineStr">
        <is>
          <t>DHARMACON</t>
        </is>
      </c>
      <c r="G60" s="1" t="inlineStr">
        <is>
          <t>Bhuvneshwar</t>
        </is>
      </c>
      <c r="H60" s="1" t="inlineStr">
        <is>
          <t>PO Awaited</t>
        </is>
      </c>
      <c r="I60" s="1" t="inlineStr">
        <is>
          <t>OutStation</t>
        </is>
      </c>
    </row>
    <row r="61">
      <c r="A61" s="1" t="inlineStr">
        <is>
          <t>L-003030-00-0005</t>
        </is>
      </c>
      <c r="B61" s="1" t="inlineStr">
        <is>
          <t xml:space="preserve">ON-TARGETplus Human XPO1 (7514) siRNA - SMARTpool, 5_x000D_
Nmol </t>
        </is>
      </c>
      <c r="C61" s="1" t="n">
        <v>1</v>
      </c>
      <c r="D61" s="1" t="inlineStr">
        <is>
          <t>ILS</t>
        </is>
      </c>
      <c r="E61" s="1" t="n">
        <v>-20</v>
      </c>
      <c r="F61" s="1" t="inlineStr">
        <is>
          <t>DHARMACON</t>
        </is>
      </c>
      <c r="G61" s="1" t="inlineStr">
        <is>
          <t>Bhuvneshwar</t>
        </is>
      </c>
      <c r="H61" s="1" t="inlineStr">
        <is>
          <t>PO Awaited</t>
        </is>
      </c>
      <c r="I61" s="1" t="inlineStr">
        <is>
          <t>OutStation</t>
        </is>
      </c>
    </row>
    <row r="62">
      <c r="A62" s="1" t="inlineStr">
        <is>
          <t>L-004920-01-0005</t>
        </is>
      </c>
      <c r="B62" s="1" t="inlineStr">
        <is>
          <t xml:space="preserve">ON-TARGETplus Human DDX39A (10212) siRNA -_x000D_
SMARTpool, 5 nmol </t>
        </is>
      </c>
      <c r="C62" s="1" t="n">
        <v>1</v>
      </c>
      <c r="D62" s="1" t="inlineStr">
        <is>
          <t>ILS</t>
        </is>
      </c>
      <c r="E62" s="1" t="n">
        <v>-20</v>
      </c>
      <c r="F62" s="1" t="inlineStr">
        <is>
          <t>DHARMACON</t>
        </is>
      </c>
      <c r="G62" s="1" t="inlineStr">
        <is>
          <t>Bhuvneshwar</t>
        </is>
      </c>
      <c r="H62" s="1" t="inlineStr">
        <is>
          <t>PO Awaited</t>
        </is>
      </c>
      <c r="I62" s="1" t="inlineStr">
        <is>
          <t>OutStation</t>
        </is>
      </c>
    </row>
    <row r="63">
      <c r="A63" s="1" t="inlineStr">
        <is>
          <t>L-003805-00-0005</t>
        </is>
      </c>
      <c r="B63" s="1" t="inlineStr">
        <is>
          <t xml:space="preserve">ON-TARGETplus Human DDX39B (7919) siRNA -_x000D_
SMARTpool, 5 nmol </t>
        </is>
      </c>
      <c r="C63" s="1" t="n">
        <v>1</v>
      </c>
      <c r="D63" s="1" t="inlineStr">
        <is>
          <t>ILS</t>
        </is>
      </c>
      <c r="E63" s="1" t="n">
        <v>-20</v>
      </c>
      <c r="F63" s="1" t="inlineStr">
        <is>
          <t>DHARMACON</t>
        </is>
      </c>
      <c r="G63" s="1" t="inlineStr">
        <is>
          <t>Bhuvneshwar</t>
        </is>
      </c>
      <c r="H63" s="1" t="inlineStr">
        <is>
          <t>PO Awaited</t>
        </is>
      </c>
      <c r="I63" s="1" t="inlineStr">
        <is>
          <t>OutStation</t>
        </is>
      </c>
    </row>
    <row r="64">
      <c r="A64" s="1" t="inlineStr">
        <is>
          <t>D-001810-10-05</t>
        </is>
      </c>
      <c r="B64" s="1" t="inlineStr">
        <is>
          <t>ON-TARGETplus Non-targeting Pool  5nmol</t>
        </is>
      </c>
      <c r="C64" s="1" t="n">
        <v>1</v>
      </c>
      <c r="D64" s="1" t="inlineStr">
        <is>
          <t>ILS</t>
        </is>
      </c>
      <c r="E64" s="1" t="n">
        <v>-20</v>
      </c>
      <c r="F64" s="1" t="inlineStr">
        <is>
          <t>DHARMACON</t>
        </is>
      </c>
      <c r="G64" s="1" t="inlineStr">
        <is>
          <t>Bhuvneshwar</t>
        </is>
      </c>
      <c r="H64" s="1" t="inlineStr">
        <is>
          <t>PO Awaited</t>
        </is>
      </c>
      <c r="I64" s="1" t="inlineStr">
        <is>
          <t>OutStation</t>
        </is>
      </c>
    </row>
    <row r="65">
      <c r="A65" s="1" t="inlineStr">
        <is>
          <t>L-015121-00-0005</t>
        </is>
      </c>
      <c r="B65" s="1" t="inlineStr">
        <is>
          <t>ON-TARGETplus Human MYO1C (4641) siRNA - SMARTpool  5nmol</t>
        </is>
      </c>
      <c r="C65" s="1" t="n">
        <v>1</v>
      </c>
      <c r="D65" s="1" t="inlineStr">
        <is>
          <t>NCBS</t>
        </is>
      </c>
      <c r="E65" s="1" t="n">
        <v>-20</v>
      </c>
      <c r="F65" s="1" t="inlineStr">
        <is>
          <t>DHARMACON</t>
        </is>
      </c>
      <c r="G65" s="1" t="inlineStr">
        <is>
          <t>Banglore</t>
        </is>
      </c>
      <c r="H65" s="1" t="inlineStr">
        <is>
          <t>PO Awaited</t>
        </is>
      </c>
      <c r="I65" s="1" t="inlineStr">
        <is>
          <t>OutStation</t>
        </is>
      </c>
    </row>
    <row r="66">
      <c r="A66" s="1" t="inlineStr">
        <is>
          <t>L-020165-00-0005</t>
        </is>
      </c>
      <c r="B66" s="1" t="inlineStr">
        <is>
          <t>ON-TARGETplus Human CTCF (10664) siRNA - SMARTpool  5nmol</t>
        </is>
      </c>
      <c r="C66" s="1" t="n">
        <v>1</v>
      </c>
      <c r="D66" s="1" t="inlineStr">
        <is>
          <t>NCBS</t>
        </is>
      </c>
      <c r="E66" s="1" t="n">
        <v>-20</v>
      </c>
      <c r="F66" s="1" t="inlineStr">
        <is>
          <t>DHARMACON</t>
        </is>
      </c>
      <c r="G66" s="1" t="inlineStr">
        <is>
          <t>Banglore</t>
        </is>
      </c>
      <c r="H66" s="1" t="inlineStr">
        <is>
          <t>PO Awaited</t>
        </is>
      </c>
      <c r="I66" s="1" t="inlineStr">
        <is>
          <t>OutStation</t>
        </is>
      </c>
    </row>
    <row r="67">
      <c r="A67" s="1" t="inlineStr">
        <is>
          <t>T6045</t>
        </is>
      </c>
      <c r="B67" s="1" t="inlineStr">
        <is>
          <t xml:space="preserve"> Torin 1 1222998-36-8 Spec 2 mg</t>
        </is>
      </c>
      <c r="C67" s="1" t="n">
        <v>1</v>
      </c>
      <c r="D67" s="1" t="inlineStr">
        <is>
          <t>ICGEB</t>
        </is>
      </c>
      <c r="E67" s="1" t="n">
        <v>-20</v>
      </c>
      <c r="F67" s="1" t="inlineStr">
        <is>
          <t>TARGETMOL</t>
        </is>
      </c>
      <c r="G67" s="1" t="inlineStr">
        <is>
          <t>Delhi</t>
        </is>
      </c>
      <c r="H67" s="1" t="inlineStr">
        <is>
          <t>Priyanka Madam</t>
        </is>
      </c>
      <c r="I67" s="1" t="inlineStr">
        <is>
          <t>Local</t>
        </is>
      </c>
    </row>
    <row r="68">
      <c r="A68" s="1" t="inlineStr">
        <is>
          <t>T4535</t>
        </is>
      </c>
      <c r="B68" s="1" t="inlineStr">
        <is>
          <t xml:space="preserve"> Etomoxir sodium salt 828934-41-4 Spec 2 mg</t>
        </is>
      </c>
      <c r="C68" s="1" t="n">
        <v>1</v>
      </c>
      <c r="D68" s="1" t="inlineStr">
        <is>
          <t>ICGEB</t>
        </is>
      </c>
      <c r="E68" s="1" t="n">
        <v>-20</v>
      </c>
      <c r="F68" s="1" t="inlineStr">
        <is>
          <t>TARGETMOL</t>
        </is>
      </c>
      <c r="G68" s="1" t="inlineStr">
        <is>
          <t>Delhi</t>
        </is>
      </c>
      <c r="H68" s="1" t="inlineStr">
        <is>
          <t>Priyanka Madam</t>
        </is>
      </c>
      <c r="I68" s="1" t="inlineStr">
        <is>
          <t>Local</t>
        </is>
      </c>
    </row>
    <row r="69">
      <c r="A69" s="1" t="inlineStr">
        <is>
          <t>T1784</t>
        </is>
      </c>
      <c r="B69" s="1" t="inlineStr">
        <is>
          <t xml:space="preserve"> Everolimus 159351-69-6 Spec 2 mg</t>
        </is>
      </c>
      <c r="C69" s="1" t="n">
        <v>1</v>
      </c>
      <c r="D69" s="1" t="inlineStr">
        <is>
          <t>ICGEB</t>
        </is>
      </c>
      <c r="E69" s="1" t="n">
        <v>-20</v>
      </c>
      <c r="F69" s="1" t="inlineStr">
        <is>
          <t>TARGETMOL</t>
        </is>
      </c>
      <c r="G69" s="1" t="inlineStr">
        <is>
          <t>Delhi</t>
        </is>
      </c>
      <c r="H69" s="1" t="inlineStr">
        <is>
          <t>Priyanka Madam</t>
        </is>
      </c>
      <c r="I69" s="1" t="inlineStr">
        <is>
          <t>Local</t>
        </is>
      </c>
    </row>
    <row r="70">
      <c r="A70" s="1" t="inlineStr">
        <is>
          <t>T1537</t>
        </is>
      </c>
      <c r="B70" s="1" t="inlineStr">
        <is>
          <t xml:space="preserve"> Rapamycin 53123-88-9 Spec 10 mg_x000D_
Item</t>
        </is>
      </c>
      <c r="C70" s="1" t="n">
        <v>1</v>
      </c>
      <c r="D70" s="1" t="inlineStr">
        <is>
          <t>ICGEB</t>
        </is>
      </c>
      <c r="E70" s="1" t="n">
        <v>-20</v>
      </c>
      <c r="F70" s="1" t="inlineStr">
        <is>
          <t>TARGETMOL</t>
        </is>
      </c>
      <c r="G70" s="1" t="inlineStr">
        <is>
          <t>Delhi</t>
        </is>
      </c>
      <c r="H70" s="1" t="inlineStr">
        <is>
          <t>Priyanka Madam</t>
        </is>
      </c>
      <c r="I70" s="1" t="inlineStr">
        <is>
          <t>Local</t>
        </is>
      </c>
    </row>
    <row r="71">
      <c r="A71" s="1" t="n">
        <v>135041</v>
      </c>
      <c r="B71" s="1" t="inlineStr">
        <is>
          <t>anti-mouse CD127 (IL-7Rα)</t>
        </is>
      </c>
      <c r="C71" s="1" t="n">
        <v>1</v>
      </c>
      <c r="D71" s="1" t="inlineStr">
        <is>
          <t>NII</t>
        </is>
      </c>
      <c r="E71" s="1" t="n">
        <v>4</v>
      </c>
      <c r="F71" s="1" t="inlineStr">
        <is>
          <t>BioLegend</t>
        </is>
      </c>
      <c r="G71" s="1" t="inlineStr">
        <is>
          <t>Delhi</t>
        </is>
      </c>
      <c r="H71" s="1" t="inlineStr">
        <is>
          <t>Priyanka Madam</t>
        </is>
      </c>
      <c r="I71" s="1" t="inlineStr">
        <is>
          <t>Local</t>
        </is>
      </c>
    </row>
    <row r="72">
      <c r="A72" s="1" t="n">
        <v>145511</v>
      </c>
      <c r="B72" s="1" t="inlineStr">
        <is>
          <t>anti-mouse CD185 (CXCR5)</t>
        </is>
      </c>
      <c r="C72" s="1" t="n">
        <v>1</v>
      </c>
      <c r="D72" s="1" t="inlineStr">
        <is>
          <t>NII</t>
        </is>
      </c>
      <c r="E72" s="1" t="n">
        <v>4</v>
      </c>
      <c r="F72" s="1" t="inlineStr">
        <is>
          <t>BioLegend</t>
        </is>
      </c>
      <c r="G72" s="1" t="inlineStr">
        <is>
          <t>Delhi</t>
        </is>
      </c>
      <c r="H72" s="1" t="inlineStr">
        <is>
          <t>Priyanka Madam</t>
        </is>
      </c>
      <c r="I72" s="1" t="inlineStr">
        <is>
          <t>Local</t>
        </is>
      </c>
    </row>
    <row r="73">
      <c r="A73" s="1" t="n">
        <v>300420</v>
      </c>
      <c r="B73" s="1" t="inlineStr">
        <is>
          <t>anti-human CD3</t>
        </is>
      </c>
      <c r="C73" s="1" t="n">
        <v>1</v>
      </c>
      <c r="D73" s="1" t="inlineStr">
        <is>
          <t>NII</t>
        </is>
      </c>
      <c r="E73" s="1" t="n">
        <v>4</v>
      </c>
      <c r="F73" s="1" t="inlineStr">
        <is>
          <t>BioLegend</t>
        </is>
      </c>
      <c r="G73" s="1" t="inlineStr">
        <is>
          <t>Delhi</t>
        </is>
      </c>
      <c r="H73" s="1" t="inlineStr">
        <is>
          <t>Priyanka Madam</t>
        </is>
      </c>
      <c r="I73" s="1" t="inlineStr">
        <is>
          <t>Local</t>
        </is>
      </c>
    </row>
    <row r="74">
      <c r="A74" s="1" t="n">
        <v>304136</v>
      </c>
      <c r="B74" s="1" t="inlineStr">
        <is>
          <t>anti-human CD45RA</t>
        </is>
      </c>
      <c r="C74" s="1" t="n">
        <v>1</v>
      </c>
      <c r="D74" s="1" t="inlineStr">
        <is>
          <t>NII</t>
        </is>
      </c>
      <c r="E74" s="1" t="n">
        <v>4</v>
      </c>
      <c r="F74" s="1" t="inlineStr">
        <is>
          <t>BioLegend</t>
        </is>
      </c>
      <c r="G74" s="1" t="inlineStr">
        <is>
          <t>Delhi</t>
        </is>
      </c>
      <c r="H74" s="1" t="inlineStr">
        <is>
          <t>Priyanka Madam</t>
        </is>
      </c>
      <c r="I74" s="1" t="inlineStr">
        <is>
          <t>Local</t>
        </is>
      </c>
    </row>
    <row r="75">
      <c r="A75" s="1" t="n">
        <v>304140</v>
      </c>
      <c r="B75" s="1" t="inlineStr">
        <is>
          <t>anti-human CD45RA</t>
        </is>
      </c>
      <c r="C75" s="1" t="n">
        <v>1</v>
      </c>
      <c r="D75" s="1" t="inlineStr">
        <is>
          <t>NII</t>
        </is>
      </c>
      <c r="E75" s="1" t="n">
        <v>4</v>
      </c>
      <c r="F75" s="1" t="inlineStr">
        <is>
          <t>BioLegend</t>
        </is>
      </c>
      <c r="G75" s="1" t="inlineStr">
        <is>
          <t>Delhi</t>
        </is>
      </c>
      <c r="H75" s="1" t="inlineStr">
        <is>
          <t>Priyanka Madam</t>
        </is>
      </c>
      <c r="I75" s="1" t="inlineStr">
        <is>
          <t>Local</t>
        </is>
      </c>
    </row>
    <row r="76">
      <c r="A76" s="1" t="n">
        <v>304163</v>
      </c>
      <c r="B76" s="1" t="inlineStr">
        <is>
          <t>0063 anti-human CD45RA</t>
        </is>
      </c>
      <c r="C76" s="1" t="n">
        <v>1</v>
      </c>
      <c r="D76" s="1" t="inlineStr">
        <is>
          <t>NII</t>
        </is>
      </c>
      <c r="E76" s="1" t="n">
        <v>4</v>
      </c>
      <c r="F76" s="1" t="inlineStr">
        <is>
          <t>BioLegend</t>
        </is>
      </c>
      <c r="G76" s="1" t="inlineStr">
        <is>
          <t>Delhi</t>
        </is>
      </c>
      <c r="H76" s="1" t="inlineStr">
        <is>
          <t>Priyanka Madam</t>
        </is>
      </c>
      <c r="I76" s="1" t="inlineStr">
        <is>
          <t>Local</t>
        </is>
      </c>
    </row>
    <row r="77">
      <c r="A77" s="1" t="n">
        <v>309810</v>
      </c>
      <c r="B77" s="1" t="inlineStr">
        <is>
          <t>anti-human CD137 (4-1BB)</t>
        </is>
      </c>
      <c r="C77" s="1" t="n">
        <v>1</v>
      </c>
      <c r="D77" s="1" t="inlineStr">
        <is>
          <t>NII</t>
        </is>
      </c>
      <c r="E77" s="1" t="n">
        <v>4</v>
      </c>
      <c r="F77" s="1" t="inlineStr">
        <is>
          <t>BioLegend</t>
        </is>
      </c>
      <c r="G77" s="1" t="inlineStr">
        <is>
          <t>Delhi</t>
        </is>
      </c>
      <c r="H77" s="1" t="inlineStr">
        <is>
          <t>Priyanka Madam</t>
        </is>
      </c>
      <c r="I77" s="1" t="inlineStr">
        <is>
          <t>Local</t>
        </is>
      </c>
    </row>
    <row r="78">
      <c r="A78" s="1" t="n">
        <v>310806</v>
      </c>
      <c r="B78" s="1" t="inlineStr">
        <is>
          <t>anti-human CD154 (CD40L)</t>
        </is>
      </c>
      <c r="C78" s="1" t="n">
        <v>1</v>
      </c>
      <c r="D78" s="1" t="inlineStr">
        <is>
          <t>NII</t>
        </is>
      </c>
      <c r="E78" s="1" t="n">
        <v>4</v>
      </c>
      <c r="F78" s="1" t="inlineStr">
        <is>
          <t>BioLegend</t>
        </is>
      </c>
      <c r="G78" s="1" t="inlineStr">
        <is>
          <t>Delhi</t>
        </is>
      </c>
      <c r="H78" s="1" t="inlineStr">
        <is>
          <t>Priyanka Madam</t>
        </is>
      </c>
      <c r="I78" s="1" t="inlineStr">
        <is>
          <t>Local</t>
        </is>
      </c>
    </row>
    <row r="79">
      <c r="A79" s="1" t="n">
        <v>310914</v>
      </c>
      <c r="B79" s="1" t="inlineStr">
        <is>
          <t>anti-human CD69</t>
        </is>
      </c>
      <c r="C79" s="1" t="n">
        <v>1</v>
      </c>
      <c r="D79" s="1" t="inlineStr">
        <is>
          <t>NII</t>
        </is>
      </c>
      <c r="E79" s="1" t="n">
        <v>4</v>
      </c>
      <c r="F79" s="1" t="inlineStr">
        <is>
          <t>BioLegend</t>
        </is>
      </c>
      <c r="G79" s="1" t="inlineStr">
        <is>
          <t>Delhi</t>
        </is>
      </c>
      <c r="H79" s="1" t="inlineStr">
        <is>
          <t>Priyanka Madam</t>
        </is>
      </c>
      <c r="I79" s="1" t="inlineStr">
        <is>
          <t>Local</t>
        </is>
      </c>
    </row>
    <row r="80">
      <c r="A80" s="1" t="n">
        <v>329920</v>
      </c>
      <c r="B80" s="1" t="inlineStr">
        <is>
          <t>anti-human CD279 (PD-1)</t>
        </is>
      </c>
      <c r="C80" s="1" t="n">
        <v>1</v>
      </c>
      <c r="D80" s="1" t="inlineStr">
        <is>
          <t>NII</t>
        </is>
      </c>
      <c r="E80" s="1" t="n">
        <v>4</v>
      </c>
      <c r="F80" s="1" t="inlineStr">
        <is>
          <t>BioLegend</t>
        </is>
      </c>
      <c r="G80" s="1" t="inlineStr">
        <is>
          <t>Delhi</t>
        </is>
      </c>
      <c r="H80" s="1" t="inlineStr">
        <is>
          <t>Priyanka Madam</t>
        </is>
      </c>
      <c r="I80" s="1" t="inlineStr">
        <is>
          <t>Local</t>
        </is>
      </c>
    </row>
    <row r="81">
      <c r="A81" s="1" t="n">
        <v>341606</v>
      </c>
      <c r="B81" s="1" t="inlineStr">
        <is>
          <t>anti-human CX3CR1</t>
        </is>
      </c>
      <c r="C81" s="1" t="n">
        <v>1</v>
      </c>
      <c r="D81" s="1" t="inlineStr">
        <is>
          <t>NII</t>
        </is>
      </c>
      <c r="E81" s="1" t="n">
        <v>4</v>
      </c>
      <c r="F81" s="1" t="inlineStr">
        <is>
          <t>BioLegend</t>
        </is>
      </c>
      <c r="G81" s="1" t="inlineStr">
        <is>
          <t>Delhi</t>
        </is>
      </c>
      <c r="H81" s="1" t="inlineStr">
        <is>
          <t>Priyanka Madam</t>
        </is>
      </c>
      <c r="I81" s="1" t="inlineStr">
        <is>
          <t>Local</t>
        </is>
      </c>
    </row>
    <row r="82">
      <c r="A82" s="1" t="n">
        <v>341626</v>
      </c>
      <c r="B82" s="1" t="inlineStr">
        <is>
          <t>anti-human CX3CR1</t>
        </is>
      </c>
      <c r="C82" s="1" t="n">
        <v>1</v>
      </c>
      <c r="D82" s="1" t="inlineStr">
        <is>
          <t>NII</t>
        </is>
      </c>
      <c r="E82" s="1" t="n">
        <v>4</v>
      </c>
      <c r="F82" s="1" t="inlineStr">
        <is>
          <t>BioLegend</t>
        </is>
      </c>
      <c r="G82" s="1" t="inlineStr">
        <is>
          <t>Delhi</t>
        </is>
      </c>
      <c r="H82" s="1" t="inlineStr">
        <is>
          <t>Priyanka Madam</t>
        </is>
      </c>
      <c r="I82" s="1" t="inlineStr">
        <is>
          <t>Local</t>
        </is>
      </c>
    </row>
    <row r="83">
      <c r="A83" s="1" t="n">
        <v>344651</v>
      </c>
      <c r="B83" s="1" t="inlineStr">
        <is>
          <t>0045 anti-human CD4</t>
        </is>
      </c>
      <c r="C83" s="1" t="n">
        <v>1</v>
      </c>
      <c r="D83" s="1" t="inlineStr">
        <is>
          <t>NII</t>
        </is>
      </c>
      <c r="E83" s="1" t="n">
        <v>4</v>
      </c>
      <c r="F83" s="1" t="inlineStr">
        <is>
          <t>BioLegend</t>
        </is>
      </c>
      <c r="G83" s="1" t="inlineStr">
        <is>
          <t>Delhi</t>
        </is>
      </c>
      <c r="H83" s="1" t="inlineStr">
        <is>
          <t>Priyanka Madam</t>
        </is>
      </c>
      <c r="I83" s="1" t="inlineStr">
        <is>
          <t>Local</t>
        </is>
      </c>
    </row>
    <row r="84">
      <c r="A84" s="1" t="n">
        <v>344753</v>
      </c>
      <c r="B84" s="1" t="inlineStr">
        <is>
          <t>0046 anti-human CD8</t>
        </is>
      </c>
      <c r="C84" s="1" t="n">
        <v>1</v>
      </c>
      <c r="D84" s="1" t="inlineStr">
        <is>
          <t>NII</t>
        </is>
      </c>
      <c r="E84" s="1" t="n">
        <v>4</v>
      </c>
      <c r="F84" s="1" t="inlineStr">
        <is>
          <t>BioLegend</t>
        </is>
      </c>
      <c r="G84" s="1" t="inlineStr">
        <is>
          <t>Delhi</t>
        </is>
      </c>
      <c r="H84" s="1" t="inlineStr">
        <is>
          <t>Priyanka Madam</t>
        </is>
      </c>
      <c r="I84" s="1" t="inlineStr">
        <is>
          <t>Local</t>
        </is>
      </c>
    </row>
    <row r="85">
      <c r="A85" s="1" t="n">
        <v>345028</v>
      </c>
      <c r="B85" s="1" t="inlineStr">
        <is>
          <t>anti-human CD366 (Tim-3)</t>
        </is>
      </c>
      <c r="C85" s="1" t="n">
        <v>1</v>
      </c>
      <c r="D85" s="1" t="inlineStr">
        <is>
          <t>NII</t>
        </is>
      </c>
      <c r="E85" s="1" t="n">
        <v>4</v>
      </c>
      <c r="F85" s="1" t="inlineStr">
        <is>
          <t>BioLegend</t>
        </is>
      </c>
      <c r="G85" s="1" t="inlineStr">
        <is>
          <t>Delhi</t>
        </is>
      </c>
      <c r="H85" s="1" t="inlineStr">
        <is>
          <t>Priyanka Madam</t>
        </is>
      </c>
      <c r="I85" s="1" t="inlineStr">
        <is>
          <t>Local</t>
        </is>
      </c>
    </row>
    <row r="86">
      <c r="A86" s="1" t="n">
        <v>351356</v>
      </c>
      <c r="B86" s="1" t="inlineStr">
        <is>
          <t>0390 anti-human CD127 (IL-7Rα)</t>
        </is>
      </c>
      <c r="C86" s="1" t="n">
        <v>1</v>
      </c>
      <c r="D86" s="1" t="inlineStr">
        <is>
          <t>NII</t>
        </is>
      </c>
      <c r="E86" s="1" t="n">
        <v>4</v>
      </c>
      <c r="F86" s="1" t="inlineStr">
        <is>
          <t>BioLegend</t>
        </is>
      </c>
      <c r="G86" s="1" t="inlineStr">
        <is>
          <t>Delhi</t>
        </is>
      </c>
      <c r="H86" s="1" t="inlineStr">
        <is>
          <t>Priyanka Madam</t>
        </is>
      </c>
      <c r="I86" s="1" t="inlineStr">
        <is>
          <t>Local</t>
        </is>
      </c>
    </row>
    <row r="87">
      <c r="A87" s="1" t="n">
        <v>353304</v>
      </c>
      <c r="B87" s="1" t="inlineStr">
        <is>
          <t>anti-human Perforin</t>
        </is>
      </c>
      <c r="C87" s="1" t="n">
        <v>1</v>
      </c>
      <c r="D87" s="1" t="inlineStr">
        <is>
          <t>NII</t>
        </is>
      </c>
      <c r="E87" s="1" t="n">
        <v>4</v>
      </c>
      <c r="F87" s="1" t="inlineStr">
        <is>
          <t>BioLegend</t>
        </is>
      </c>
      <c r="G87" s="1" t="inlineStr">
        <is>
          <t>Delhi</t>
        </is>
      </c>
      <c r="H87" s="1" t="inlineStr">
        <is>
          <t>Priyanka Madam</t>
        </is>
      </c>
      <c r="I87" s="1" t="inlineStr">
        <is>
          <t>Local</t>
        </is>
      </c>
    </row>
    <row r="88">
      <c r="A88" s="1" t="n">
        <v>369354</v>
      </c>
      <c r="B88" s="1" t="inlineStr">
        <is>
          <t>anti-human CD223 (LAG-3)</t>
        </is>
      </c>
      <c r="C88" s="1" t="n">
        <v>1</v>
      </c>
      <c r="D88" s="1" t="inlineStr">
        <is>
          <t>NII</t>
        </is>
      </c>
      <c r="E88" s="1" t="n">
        <v>4</v>
      </c>
      <c r="F88" s="1" t="inlineStr">
        <is>
          <t>BioLegend</t>
        </is>
      </c>
      <c r="G88" s="1" t="inlineStr">
        <is>
          <t>Delhi</t>
        </is>
      </c>
      <c r="H88" s="1" t="inlineStr">
        <is>
          <t>Priyanka Madam</t>
        </is>
      </c>
      <c r="I88" s="1" t="inlineStr">
        <is>
          <t>Local</t>
        </is>
      </c>
    </row>
    <row r="89">
      <c r="A89" s="1" t="n">
        <v>369612</v>
      </c>
      <c r="B89" s="1" t="inlineStr">
        <is>
          <t>anti-human CD152 (CTLA-4)</t>
        </is>
      </c>
      <c r="C89" s="1" t="n">
        <v>1</v>
      </c>
      <c r="D89" s="1" t="inlineStr">
        <is>
          <t>NII</t>
        </is>
      </c>
      <c r="E89" s="1" t="n">
        <v>4</v>
      </c>
      <c r="F89" s="1" t="inlineStr">
        <is>
          <t>BioLegend</t>
        </is>
      </c>
      <c r="G89" s="1" t="inlineStr">
        <is>
          <t>Delhi</t>
        </is>
      </c>
      <c r="H89" s="1" t="inlineStr">
        <is>
          <t>Priyanka Madam</t>
        </is>
      </c>
      <c r="I89" s="1" t="inlineStr">
        <is>
          <t>Local</t>
        </is>
      </c>
    </row>
    <row r="90">
      <c r="A90" s="1" t="n">
        <v>372204</v>
      </c>
      <c r="B90" s="1" t="inlineStr">
        <is>
          <t>anti-human/mouse Granzyme B Recombinant</t>
        </is>
      </c>
      <c r="C90" s="1" t="n">
        <v>1</v>
      </c>
      <c r="D90" s="1" t="inlineStr">
        <is>
          <t>NII</t>
        </is>
      </c>
      <c r="E90" s="1" t="n">
        <v>4</v>
      </c>
      <c r="F90" s="1" t="inlineStr">
        <is>
          <t>BioLegend</t>
        </is>
      </c>
      <c r="G90" s="1" t="inlineStr">
        <is>
          <t>Delhi</t>
        </is>
      </c>
      <c r="H90" s="1" t="inlineStr">
        <is>
          <t>Priyanka Madam</t>
        </is>
      </c>
      <c r="I90" s="1" t="inlineStr">
        <is>
          <t>Local</t>
        </is>
      </c>
    </row>
    <row r="91">
      <c r="A91" s="1" t="n">
        <v>372216</v>
      </c>
      <c r="B91" s="1" t="inlineStr">
        <is>
          <t>anti-human/mouse Granzyme B Recombinant</t>
        </is>
      </c>
      <c r="C91" s="1" t="n">
        <v>1</v>
      </c>
      <c r="D91" s="1" t="inlineStr">
        <is>
          <t>NII</t>
        </is>
      </c>
      <c r="E91" s="1" t="n">
        <v>4</v>
      </c>
      <c r="F91" s="1" t="inlineStr">
        <is>
          <t>BioLegend</t>
        </is>
      </c>
      <c r="G91" s="1" t="inlineStr">
        <is>
          <t>Delhi</t>
        </is>
      </c>
      <c r="H91" s="1" t="inlineStr">
        <is>
          <t>Priyanka Madam</t>
        </is>
      </c>
      <c r="I91" s="1" t="inlineStr">
        <is>
          <t>Local</t>
        </is>
      </c>
    </row>
    <row r="92">
      <c r="A92" s="1" t="n">
        <v>500304</v>
      </c>
      <c r="B92" s="1" t="inlineStr">
        <is>
          <t>anti-human IL-2</t>
        </is>
      </c>
      <c r="C92" s="1" t="n">
        <v>1</v>
      </c>
      <c r="D92" s="1" t="inlineStr">
        <is>
          <t>NII</t>
        </is>
      </c>
      <c r="E92" s="1" t="n">
        <v>4</v>
      </c>
      <c r="F92" s="1" t="inlineStr">
        <is>
          <t>BioLegend</t>
        </is>
      </c>
      <c r="G92" s="1" t="inlineStr">
        <is>
          <t>Delhi</t>
        </is>
      </c>
      <c r="H92" s="1" t="inlineStr">
        <is>
          <t>Priyanka Madam</t>
        </is>
      </c>
      <c r="I92" s="1" t="inlineStr">
        <is>
          <t>Local</t>
        </is>
      </c>
    </row>
    <row r="93">
      <c r="A93" s="1" t="n">
        <v>502516</v>
      </c>
      <c r="B93" s="1" t="inlineStr">
        <is>
          <t>anti-human IFN-γ</t>
        </is>
      </c>
      <c r="C93" s="1" t="n">
        <v>1</v>
      </c>
      <c r="D93" s="1" t="inlineStr">
        <is>
          <t>NII</t>
        </is>
      </c>
      <c r="E93" s="1" t="n">
        <v>4</v>
      </c>
      <c r="F93" s="1" t="inlineStr">
        <is>
          <t>BioLegend</t>
        </is>
      </c>
      <c r="G93" s="1" t="inlineStr">
        <is>
          <t>Delhi</t>
        </is>
      </c>
      <c r="H93" s="1" t="inlineStr">
        <is>
          <t>Priyanka Madam</t>
        </is>
      </c>
      <c r="I93" s="1" t="inlineStr">
        <is>
          <t>Local</t>
        </is>
      </c>
    </row>
    <row r="94">
      <c r="A94" s="1" t="n">
        <v>502948</v>
      </c>
      <c r="B94" s="1" t="inlineStr">
        <is>
          <t>anti-human TNF-α</t>
        </is>
      </c>
      <c r="C94" s="1" t="n">
        <v>1</v>
      </c>
      <c r="D94" s="1" t="inlineStr">
        <is>
          <t>NII</t>
        </is>
      </c>
      <c r="E94" s="1" t="n">
        <v>4</v>
      </c>
      <c r="F94" s="1" t="inlineStr">
        <is>
          <t>BioLegend</t>
        </is>
      </c>
      <c r="G94" s="1" t="inlineStr">
        <is>
          <t>Delhi</t>
        </is>
      </c>
      <c r="H94" s="1" t="inlineStr">
        <is>
          <t>Priyanka Madam</t>
        </is>
      </c>
      <c r="I94" s="1" t="inlineStr">
        <is>
          <t>Local</t>
        </is>
      </c>
    </row>
    <row r="95">
      <c r="A95" s="1" t="n">
        <v>655208</v>
      </c>
      <c r="B95" s="1" t="inlineStr">
        <is>
          <t>anti-TCF1 (TCF7)</t>
        </is>
      </c>
      <c r="C95" s="1" t="n">
        <v>1</v>
      </c>
      <c r="D95" s="1" t="inlineStr">
        <is>
          <t>NII</t>
        </is>
      </c>
      <c r="E95" s="1" t="n">
        <v>4</v>
      </c>
      <c r="F95" s="1" t="inlineStr">
        <is>
          <t>BioLegend</t>
        </is>
      </c>
      <c r="G95" s="1" t="inlineStr">
        <is>
          <t>Delhi</t>
        </is>
      </c>
      <c r="H95" s="1" t="inlineStr">
        <is>
          <t>Priyanka Madam</t>
        </is>
      </c>
      <c r="I95" s="1" t="inlineStr">
        <is>
          <t>Local</t>
        </is>
      </c>
    </row>
    <row r="96">
      <c r="A96" s="1" t="inlineStr">
        <is>
          <t>CTM-1191683</t>
        </is>
      </c>
      <c r="B96" s="1" t="inlineStr">
        <is>
          <t>Zeste-White10 3’ UTR siRNA: Custom siRNA, Standard 0.015 μmol Regular</t>
        </is>
      </c>
      <c r="C96" s="1" t="n">
        <v>1</v>
      </c>
      <c r="D96" s="1" t="inlineStr">
        <is>
          <t>HELIX</t>
        </is>
      </c>
      <c r="E96" s="1" t="n">
        <v>-20</v>
      </c>
      <c r="F96" s="1" t="inlineStr">
        <is>
          <t>Dharmacon</t>
        </is>
      </c>
      <c r="G96" s="1" t="inlineStr">
        <is>
          <t>Kerala</t>
        </is>
      </c>
      <c r="H96" s="1" t="inlineStr">
        <is>
          <t>Saturday (25-10-25)</t>
        </is>
      </c>
      <c r="I96" s="1" t="inlineStr">
        <is>
          <t>OutStation</t>
        </is>
      </c>
    </row>
    <row r="97">
      <c r="A97" s="1" t="inlineStr">
        <is>
          <t>CTM-1191684</t>
        </is>
      </c>
      <c r="B97" s="1" t="inlineStr">
        <is>
          <t>ZWILCH 3’ UTR siRNA: Custom siRNA, Standard 0.015 μmol Regular</t>
        </is>
      </c>
      <c r="C97" s="1" t="n">
        <v>1</v>
      </c>
      <c r="D97" s="1" t="inlineStr">
        <is>
          <t>HELIX</t>
        </is>
      </c>
      <c r="E97" s="1" t="n">
        <v>-20</v>
      </c>
      <c r="F97" s="1" t="inlineStr">
        <is>
          <t>Dharmacon</t>
        </is>
      </c>
      <c r="G97" s="1" t="inlineStr">
        <is>
          <t>Kerala</t>
        </is>
      </c>
      <c r="H97" s="1" t="inlineStr">
        <is>
          <t>Saturday (25-10-25)</t>
        </is>
      </c>
      <c r="I97" s="1" t="inlineStr">
        <is>
          <t>OutStation</t>
        </is>
      </c>
    </row>
    <row r="98">
      <c r="A98" s="1" t="inlineStr">
        <is>
          <t>CTM-1191685</t>
        </is>
      </c>
      <c r="B98" s="1" t="inlineStr">
        <is>
          <t>KNTC1 On-TargetsiRNA: Custom siRNA, Standard 0.015 μmol ON- TARGET</t>
        </is>
      </c>
      <c r="C98" s="1" t="n">
        <v>1</v>
      </c>
      <c r="D98" s="1" t="inlineStr">
        <is>
          <t>HELIX</t>
        </is>
      </c>
      <c r="E98" s="1" t="n">
        <v>-20</v>
      </c>
      <c r="F98" s="1" t="inlineStr">
        <is>
          <t>Dharmacon</t>
        </is>
      </c>
      <c r="G98" s="1" t="inlineStr">
        <is>
          <t>Kerala</t>
        </is>
      </c>
      <c r="H98" s="1" t="inlineStr">
        <is>
          <t>Saturday (25-10-25)</t>
        </is>
      </c>
      <c r="I98" s="1" t="inlineStr">
        <is>
          <t>OutStation</t>
        </is>
      </c>
    </row>
    <row r="99">
      <c r="A99" s="1" t="inlineStr">
        <is>
          <t>CTM-1196825</t>
        </is>
      </c>
      <c r="B99" s="1" t="inlineStr">
        <is>
          <t>siRNA hPlekhm1-1273: Custom siRNA, Standard 0.025 μmol Regular</t>
        </is>
      </c>
      <c r="C99" s="1" t="n">
        <v>1</v>
      </c>
      <c r="D99" s="1" t="inlineStr">
        <is>
          <t>IISER MOHALI</t>
        </is>
      </c>
      <c r="E99" s="1" t="n">
        <v>-20</v>
      </c>
      <c r="F99" s="1" t="inlineStr">
        <is>
          <t>Dharmacon</t>
        </is>
      </c>
      <c r="G99" s="1" t="inlineStr">
        <is>
          <t>MOHALI (PUNJAB)</t>
        </is>
      </c>
      <c r="H99" s="1" t="inlineStr">
        <is>
          <t>Wednesday (22-10-25)</t>
        </is>
      </c>
      <c r="I99" s="1" t="inlineStr">
        <is>
          <t>OutStation</t>
        </is>
      </c>
    </row>
    <row r="100">
      <c r="A100" s="1" t="inlineStr">
        <is>
          <t>CTM-1198762</t>
        </is>
      </c>
      <c r="B100" s="1" t="inlineStr">
        <is>
          <t>Custom siRNA SLAIN2: Custom siRNA, Standard 0.025 μmol Regular</t>
        </is>
      </c>
      <c r="C100" s="1" t="n">
        <v>1</v>
      </c>
      <c r="D100" s="1" t="inlineStr">
        <is>
          <t>HELIX</t>
        </is>
      </c>
      <c r="E100" s="1" t="n">
        <v>-20</v>
      </c>
      <c r="F100" s="1" t="inlineStr">
        <is>
          <t>Dharmacon</t>
        </is>
      </c>
      <c r="G100" s="1" t="inlineStr">
        <is>
          <t>Kerala</t>
        </is>
      </c>
      <c r="H100" s="1" t="inlineStr">
        <is>
          <t>Saturday (25-10-25)</t>
        </is>
      </c>
      <c r="I100" s="1" t="inlineStr">
        <is>
          <t>OutStation</t>
        </is>
      </c>
    </row>
    <row r="101">
      <c r="A101" s="1" t="inlineStr">
        <is>
          <t>MBS850895</t>
        </is>
      </c>
      <c r="B101" s="1" t="inlineStr">
        <is>
          <t>FMR1 Antibody; 0.1 mg</t>
        </is>
      </c>
      <c r="C101" s="1" t="n">
        <v>1</v>
      </c>
      <c r="D101" s="1" t="inlineStr">
        <is>
          <t>TopClass</t>
        </is>
      </c>
      <c r="E101" s="1" t="n">
        <v>-20</v>
      </c>
      <c r="F101" s="1" t="inlineStr">
        <is>
          <t>MyBiosource</t>
        </is>
      </c>
      <c r="G101" s="1" t="inlineStr">
        <is>
          <t>Delhi</t>
        </is>
      </c>
      <c r="H101" s="1" t="inlineStr">
        <is>
          <t>Deepak/Priyanka Madam</t>
        </is>
      </c>
      <c r="I101" s="1" t="inlineStr">
        <is>
          <t>Local</t>
        </is>
      </c>
    </row>
    <row r="102">
      <c r="A102" s="1" t="inlineStr">
        <is>
          <t>MBS9922282</t>
        </is>
      </c>
      <c r="B102" s="1" t="inlineStr">
        <is>
          <t>Chloride Cotransporters 2 (KCC2) ELISA Kit; 48-Strip-Wells</t>
        </is>
      </c>
      <c r="C102" s="1" t="n">
        <v>1</v>
      </c>
      <c r="D102" s="1" t="inlineStr">
        <is>
          <t>Shubh Sales</t>
        </is>
      </c>
      <c r="E102" s="1" t="n">
        <v>4</v>
      </c>
      <c r="F102" s="1" t="inlineStr">
        <is>
          <t>MyBiosource</t>
        </is>
      </c>
      <c r="G102" s="1" t="inlineStr">
        <is>
          <t>JAIPUR</t>
        </is>
      </c>
      <c r="H102" s="1" t="inlineStr">
        <is>
          <t>Saturday (25-10-25)</t>
        </is>
      </c>
      <c r="I102" s="1" t="inlineStr">
        <is>
          <t>OutStation</t>
        </is>
      </c>
    </row>
    <row r="103">
      <c r="A103" s="1" t="inlineStr">
        <is>
          <t>MBS7256268</t>
        </is>
      </c>
      <c r="B103" s="1" t="inlineStr">
        <is>
          <t>24s-Hydroxycholesterol ELISA Kit; 48-Strip-Wells</t>
        </is>
      </c>
      <c r="C103" s="1" t="n">
        <v>1</v>
      </c>
      <c r="D103" s="1" t="inlineStr">
        <is>
          <t>Shubh Sales</t>
        </is>
      </c>
      <c r="E103" s="1" t="n">
        <v>4</v>
      </c>
      <c r="F103" s="1" t="inlineStr">
        <is>
          <t>MyBiosource</t>
        </is>
      </c>
      <c r="G103" s="1" t="inlineStr">
        <is>
          <t>JAIPUR</t>
        </is>
      </c>
      <c r="H103" s="1" t="inlineStr">
        <is>
          <t>Saturday (25-10-25)</t>
        </is>
      </c>
      <c r="I103" s="1" t="inlineStr">
        <is>
          <t>OutStation</t>
        </is>
      </c>
    </row>
    <row r="104">
      <c r="A104" s="1" t="n">
        <v>740701</v>
      </c>
      <c r="B104" s="1" t="inlineStr">
        <is>
          <t>Human Angiopoietin-1 Capture Bead A5, 13X</t>
        </is>
      </c>
      <c r="C104" s="1" t="n">
        <v>1</v>
      </c>
      <c r="D104" s="1" t="inlineStr">
        <is>
          <t>Vector</t>
        </is>
      </c>
      <c r="E104" s="1" t="n">
        <v>4</v>
      </c>
      <c r="F104" s="1" t="inlineStr">
        <is>
          <t>BioLegend</t>
        </is>
      </c>
      <c r="G104" s="1" t="inlineStr">
        <is>
          <t>Punjab</t>
        </is>
      </c>
      <c r="H104" s="1" t="inlineStr">
        <is>
          <t>Monday (27-10-25)</t>
        </is>
      </c>
      <c r="I104" s="1" t="inlineStr">
        <is>
          <t>OutStation</t>
        </is>
      </c>
    </row>
    <row r="105">
      <c r="A105" s="1" t="n">
        <v>741217</v>
      </c>
      <c r="B105" s="1" t="inlineStr">
        <is>
          <t>Human Angiopoietin-2 Capture Bead A6, 13X</t>
        </is>
      </c>
      <c r="C105" s="1" t="n">
        <v>1</v>
      </c>
      <c r="D105" s="1" t="inlineStr">
        <is>
          <t>Vector</t>
        </is>
      </c>
      <c r="E105" s="1" t="n">
        <v>4</v>
      </c>
      <c r="F105" s="1" t="inlineStr">
        <is>
          <t>BioLegend</t>
        </is>
      </c>
      <c r="G105" s="1" t="inlineStr">
        <is>
          <t>Punjab</t>
        </is>
      </c>
      <c r="H105" s="1" t="inlineStr">
        <is>
          <t>Monday (27-10-25)</t>
        </is>
      </c>
      <c r="I105" s="1" t="inlineStr">
        <is>
          <t>OutStation</t>
        </is>
      </c>
    </row>
    <row r="106">
      <c r="A106" s="1" t="n">
        <v>740710</v>
      </c>
      <c r="B106" s="1" t="inlineStr">
        <is>
          <t>Human VEGF Capture Bead B6, 13X</t>
        </is>
      </c>
      <c r="C106" s="1" t="n">
        <v>1</v>
      </c>
      <c r="D106" s="1" t="inlineStr">
        <is>
          <t>Vector</t>
        </is>
      </c>
      <c r="E106" s="1" t="n">
        <v>4</v>
      </c>
      <c r="F106" s="1" t="inlineStr">
        <is>
          <t>BioLegend</t>
        </is>
      </c>
      <c r="G106" s="1" t="inlineStr">
        <is>
          <t>Punjab</t>
        </is>
      </c>
      <c r="H106" s="1" t="inlineStr">
        <is>
          <t>Monday (27-10-25)</t>
        </is>
      </c>
      <c r="I106" s="1" t="inlineStr">
        <is>
          <t>OutStation</t>
        </is>
      </c>
    </row>
    <row r="107">
      <c r="A107" s="1" t="n">
        <v>740699</v>
      </c>
      <c r="B107" s="1" t="inlineStr">
        <is>
          <t>Human Angiogenesis Panel 1 Standard V02</t>
        </is>
      </c>
      <c r="C107" s="1" t="n">
        <v>1</v>
      </c>
      <c r="D107" s="1" t="inlineStr">
        <is>
          <t>Vector</t>
        </is>
      </c>
      <c r="E107" s="1" t="n">
        <v>4</v>
      </c>
      <c r="F107" s="1" t="inlineStr">
        <is>
          <t>BioLegend</t>
        </is>
      </c>
      <c r="G107" s="1" t="inlineStr">
        <is>
          <t>Punjab</t>
        </is>
      </c>
      <c r="H107" s="1" t="inlineStr">
        <is>
          <t>Monday (27-10-25)</t>
        </is>
      </c>
      <c r="I107" s="1" t="inlineStr">
        <is>
          <t>OutStation</t>
        </is>
      </c>
    </row>
    <row r="108">
      <c r="A108" s="1" t="n">
        <v>741218</v>
      </c>
      <c r="B108" s="1" t="inlineStr">
        <is>
          <t>Buffer Set I1</t>
        </is>
      </c>
      <c r="C108" s="1" t="n">
        <v>1</v>
      </c>
      <c r="D108" s="1" t="inlineStr">
        <is>
          <t>Vector</t>
        </is>
      </c>
      <c r="E108" s="1" t="n">
        <v>4</v>
      </c>
      <c r="F108" s="1" t="inlineStr">
        <is>
          <t>BioLegend</t>
        </is>
      </c>
      <c r="G108" s="1" t="inlineStr">
        <is>
          <t>Punjab</t>
        </is>
      </c>
      <c r="H108" s="1" t="inlineStr">
        <is>
          <t>Monday (27-10-25)</t>
        </is>
      </c>
      <c r="I108" s="1" t="inlineStr">
        <is>
          <t>OutStation</t>
        </is>
      </c>
    </row>
    <row r="109">
      <c r="A109" s="1" t="n">
        <v>740950</v>
      </c>
      <c r="B109" s="1" t="inlineStr">
        <is>
          <t>Human ICAM-1 Capture Bead A5, 13X</t>
        </is>
      </c>
      <c r="C109" s="1" t="n">
        <v>1</v>
      </c>
      <c r="D109" s="1" t="inlineStr">
        <is>
          <t>Vector</t>
        </is>
      </c>
      <c r="E109" s="1" t="n">
        <v>4</v>
      </c>
      <c r="F109" s="1" t="inlineStr">
        <is>
          <t>BioLegend</t>
        </is>
      </c>
      <c r="G109" s="1" t="inlineStr">
        <is>
          <t>Punjab</t>
        </is>
      </c>
      <c r="H109" s="1" t="inlineStr">
        <is>
          <t>Monday (27-10-25)</t>
        </is>
      </c>
      <c r="I109" s="1" t="inlineStr">
        <is>
          <t>OutStation</t>
        </is>
      </c>
    </row>
    <row r="110">
      <c r="A110" s="1" t="n">
        <v>740951</v>
      </c>
      <c r="B110" s="1" t="inlineStr">
        <is>
          <t>Human ICAM-2 Capture Bead A6, 13X</t>
        </is>
      </c>
      <c r="C110" s="1" t="n">
        <v>1</v>
      </c>
      <c r="D110" s="1" t="inlineStr">
        <is>
          <t>Vector</t>
        </is>
      </c>
      <c r="E110" s="1" t="n">
        <v>4</v>
      </c>
      <c r="F110" s="1" t="inlineStr">
        <is>
          <t>BioLegend</t>
        </is>
      </c>
      <c r="G110" s="1" t="inlineStr">
        <is>
          <t>Punjab</t>
        </is>
      </c>
      <c r="H110" s="1" t="inlineStr">
        <is>
          <t>Monday (27-10-25)</t>
        </is>
      </c>
      <c r="I110" s="1" t="inlineStr">
        <is>
          <t>OutStation</t>
        </is>
      </c>
    </row>
    <row r="111">
      <c r="A111" s="1" t="n">
        <v>740954</v>
      </c>
      <c r="B111" s="1" t="inlineStr">
        <is>
          <t>Human VCAM-1 Capture Bead B2, 13X</t>
        </is>
      </c>
      <c r="C111" s="1" t="n">
        <v>1</v>
      </c>
      <c r="D111" s="1" t="inlineStr">
        <is>
          <t>Vector</t>
        </is>
      </c>
      <c r="E111" s="1" t="n">
        <v>4</v>
      </c>
      <c r="F111" s="1" t="inlineStr">
        <is>
          <t>BioLegend</t>
        </is>
      </c>
      <c r="G111" s="1" t="inlineStr">
        <is>
          <t>Punjab</t>
        </is>
      </c>
      <c r="H111" s="1" t="inlineStr">
        <is>
          <t>Monday (27-10-25)</t>
        </is>
      </c>
      <c r="I111" s="1" t="inlineStr">
        <is>
          <t>OutStation</t>
        </is>
      </c>
    </row>
    <row r="112">
      <c r="A112" s="1" t="n">
        <v>740955</v>
      </c>
      <c r="B112" s="1" t="inlineStr">
        <is>
          <t>Human E-selectin Capture Bead B3, 13X</t>
        </is>
      </c>
      <c r="C112" s="1" t="n">
        <v>1</v>
      </c>
      <c r="D112" s="1" t="inlineStr">
        <is>
          <t>Vector</t>
        </is>
      </c>
      <c r="E112" s="1" t="n">
        <v>4</v>
      </c>
      <c r="F112" s="1" t="inlineStr">
        <is>
          <t>BioLegend</t>
        </is>
      </c>
      <c r="G112" s="1" t="inlineStr">
        <is>
          <t>Punjab</t>
        </is>
      </c>
      <c r="H112" s="1" t="inlineStr">
        <is>
          <t>Monday (27-10-25)</t>
        </is>
      </c>
      <c r="I112" s="1" t="inlineStr">
        <is>
          <t>OutStation</t>
        </is>
      </c>
    </row>
    <row r="113">
      <c r="A113" s="1" t="n">
        <v>740956</v>
      </c>
      <c r="B113" s="1" t="inlineStr">
        <is>
          <t>Human PECAM-1 Capture Bead B4, 13X</t>
        </is>
      </c>
      <c r="C113" s="1" t="n">
        <v>1</v>
      </c>
      <c r="D113" s="1" t="inlineStr">
        <is>
          <t>Vector</t>
        </is>
      </c>
      <c r="E113" s="1" t="n">
        <v>4</v>
      </c>
      <c r="F113" s="1" t="inlineStr">
        <is>
          <t>BioLegend</t>
        </is>
      </c>
      <c r="G113" s="1" t="inlineStr">
        <is>
          <t>Punjab</t>
        </is>
      </c>
      <c r="H113" s="1" t="inlineStr">
        <is>
          <t>Monday (27-10-25)</t>
        </is>
      </c>
      <c r="I113" s="1" t="inlineStr">
        <is>
          <t>OutStation</t>
        </is>
      </c>
    </row>
    <row r="114">
      <c r="A114" s="1" t="n">
        <v>740957</v>
      </c>
      <c r="B114" s="1" t="inlineStr">
        <is>
          <t>Human P-selectin Capture Bead B5, 13X</t>
        </is>
      </c>
      <c r="C114" s="1" t="n">
        <v>1</v>
      </c>
      <c r="D114" s="1" t="inlineStr">
        <is>
          <t>Vector</t>
        </is>
      </c>
      <c r="E114" s="1" t="n">
        <v>4</v>
      </c>
      <c r="F114" s="1" t="inlineStr">
        <is>
          <t>BioLegend</t>
        </is>
      </c>
      <c r="G114" s="1" t="inlineStr">
        <is>
          <t>Punjab</t>
        </is>
      </c>
      <c r="H114" s="1" t="inlineStr">
        <is>
          <t>Monday (27-10-25)</t>
        </is>
      </c>
      <c r="I114" s="1" t="inlineStr">
        <is>
          <t>OutStation</t>
        </is>
      </c>
    </row>
    <row r="115">
      <c r="A115" s="1" t="n">
        <v>740959</v>
      </c>
      <c r="B115" s="1" t="inlineStr">
        <is>
          <t>Human ICAM-3 Capture Bead B7, 13X</t>
        </is>
      </c>
      <c r="C115" s="1" t="n">
        <v>1</v>
      </c>
      <c r="D115" s="1" t="inlineStr">
        <is>
          <t>Vector</t>
        </is>
      </c>
      <c r="E115" s="1" t="n">
        <v>4</v>
      </c>
      <c r="F115" s="1" t="inlineStr">
        <is>
          <t>BioLegend</t>
        </is>
      </c>
      <c r="G115" s="1" t="inlineStr">
        <is>
          <t>Punjab</t>
        </is>
      </c>
      <c r="H115" s="1" t="inlineStr">
        <is>
          <t>Monday (27-10-25)</t>
        </is>
      </c>
      <c r="I115" s="1" t="inlineStr">
        <is>
          <t>OutStation</t>
        </is>
      </c>
    </row>
    <row r="116">
      <c r="A116" s="1" t="n">
        <v>740948</v>
      </c>
      <c r="B116" s="1" t="inlineStr">
        <is>
          <t>Human Adhesion Molecule Panel Standard</t>
        </is>
      </c>
      <c r="C116" s="1" t="n">
        <v>1</v>
      </c>
      <c r="D116" s="1" t="inlineStr">
        <is>
          <t>Vector</t>
        </is>
      </c>
      <c r="E116" s="1" t="n">
        <v>4</v>
      </c>
      <c r="F116" s="1" t="inlineStr">
        <is>
          <t>BioLegend</t>
        </is>
      </c>
      <c r="G116" s="1" t="inlineStr">
        <is>
          <t>Punjab</t>
        </is>
      </c>
      <c r="H116" s="1" t="inlineStr">
        <is>
          <t>Monday (27-10-25)</t>
        </is>
      </c>
      <c r="I116" s="1" t="inlineStr">
        <is>
          <t>OutStation</t>
        </is>
      </c>
    </row>
    <row r="117">
      <c r="A117" s="1" t="n">
        <v>740947</v>
      </c>
      <c r="B117" s="1" t="inlineStr">
        <is>
          <t>Human Adhesion Molecule Panel Detection Abs</t>
        </is>
      </c>
      <c r="C117" s="1" t="n">
        <v>1</v>
      </c>
      <c r="D117" s="1" t="inlineStr">
        <is>
          <t>Vector</t>
        </is>
      </c>
      <c r="E117" s="1" t="n">
        <v>4</v>
      </c>
      <c r="F117" s="1" t="inlineStr">
        <is>
          <t>BioLegend</t>
        </is>
      </c>
      <c r="G117" s="1" t="inlineStr">
        <is>
          <t>Punjab</t>
        </is>
      </c>
      <c r="H117" s="1" t="inlineStr">
        <is>
          <t>Monday (27-10-25)</t>
        </is>
      </c>
      <c r="I117" s="1" t="inlineStr">
        <is>
          <t>OutStation</t>
        </is>
      </c>
    </row>
    <row r="118">
      <c r="A118" s="1" t="n">
        <v>740539</v>
      </c>
      <c r="B118" s="1" t="inlineStr">
        <is>
          <t>Buffer Set G</t>
        </is>
      </c>
      <c r="C118" s="1" t="n">
        <v>1</v>
      </c>
      <c r="D118" s="1" t="inlineStr">
        <is>
          <t>Vector</t>
        </is>
      </c>
      <c r="E118" s="1" t="n">
        <v>4</v>
      </c>
      <c r="F118" s="1" t="inlineStr">
        <is>
          <t>BioLegend</t>
        </is>
      </c>
      <c r="G118" s="1" t="inlineStr">
        <is>
          <t>Punjab</t>
        </is>
      </c>
      <c r="H118" s="1" t="inlineStr">
        <is>
          <t>Monday (27-10-25)</t>
        </is>
      </c>
      <c r="I118" s="1" t="inlineStr">
        <is>
          <t>OutStation</t>
        </is>
      </c>
    </row>
    <row r="119">
      <c r="A119" s="1" t="inlineStr">
        <is>
          <t>BE0193</t>
        </is>
      </c>
      <c r="B119" s="1" t="inlineStr">
        <is>
          <t>InVivoMAb anti-human PD-1 (CD279), J110, 1 mg</t>
        </is>
      </c>
      <c r="C119" s="1" t="n">
        <v>1</v>
      </c>
      <c r="D119" s="1" t="inlineStr">
        <is>
          <t>ADGYL</t>
        </is>
      </c>
      <c r="E119" s="1" t="n">
        <v>4</v>
      </c>
      <c r="F119" s="1" t="inlineStr">
        <is>
          <t>BIOXCELL</t>
        </is>
      </c>
      <c r="G119" s="1" t="inlineStr">
        <is>
          <t>Banglore</t>
        </is>
      </c>
      <c r="H119" s="1" t="inlineStr">
        <is>
          <t>Wednesday (22-10-25)</t>
        </is>
      </c>
      <c r="I119" s="1" t="inlineStr">
        <is>
          <t>OutStation</t>
        </is>
      </c>
    </row>
    <row r="120">
      <c r="A120" s="1" t="inlineStr">
        <is>
          <t>BE0239</t>
        </is>
      </c>
      <c r="B120" s="1" t="inlineStr">
        <is>
          <t>InVivoMAb anti-mouse 4-1BB (CD137), 3H3, 5 mg</t>
        </is>
      </c>
      <c r="C120" s="1" t="n">
        <v>1</v>
      </c>
      <c r="D120" s="1" t="inlineStr">
        <is>
          <t>NII</t>
        </is>
      </c>
      <c r="E120" s="1" t="n">
        <v>4</v>
      </c>
      <c r="F120" s="1" t="inlineStr">
        <is>
          <t>BIOXCELL</t>
        </is>
      </c>
      <c r="G120" s="1" t="inlineStr">
        <is>
          <t>Delhi</t>
        </is>
      </c>
      <c r="H120" s="1" t="inlineStr">
        <is>
          <t>Priyanka Madam</t>
        </is>
      </c>
      <c r="I120" s="1" t="inlineStr">
        <is>
          <t>Local</t>
        </is>
      </c>
    </row>
    <row r="121">
      <c r="A121" s="1" t="inlineStr">
        <is>
          <t>BE0248</t>
        </is>
      </c>
      <c r="B121" s="1" t="inlineStr">
        <is>
          <t>InVivoMAb anti-human CD28, 9.3, 5 mg</t>
        </is>
      </c>
      <c r="C121" s="1" t="n">
        <v>1</v>
      </c>
      <c r="D121" s="1" t="inlineStr">
        <is>
          <t>NII</t>
        </is>
      </c>
      <c r="E121" s="1" t="n">
        <v>4</v>
      </c>
      <c r="F121" s="1" t="inlineStr">
        <is>
          <t>BIOXCELL</t>
        </is>
      </c>
      <c r="G121" s="1" t="inlineStr">
        <is>
          <t>Delhi</t>
        </is>
      </c>
      <c r="H121" s="1" t="inlineStr">
        <is>
          <t>Priyanka Madam</t>
        </is>
      </c>
      <c r="I121" s="1" t="inlineStr">
        <is>
          <t>Local</t>
        </is>
      </c>
    </row>
    <row r="122">
      <c r="A122" s="1" t="inlineStr">
        <is>
          <t>BE0285</t>
        </is>
      </c>
      <c r="B122" s="1" t="inlineStr">
        <is>
          <t>InVivoMAb anti-human PD-L1 (B7-H1), 29E.2A3, 1 mg</t>
        </is>
      </c>
      <c r="C122" s="1" t="n">
        <v>1</v>
      </c>
      <c r="D122" s="1" t="inlineStr">
        <is>
          <t>ADGYL</t>
        </is>
      </c>
      <c r="E122" s="1" t="n">
        <v>4</v>
      </c>
      <c r="F122" s="1" t="inlineStr">
        <is>
          <t>BIOXCELL</t>
        </is>
      </c>
      <c r="G122" s="1" t="inlineStr">
        <is>
          <t>Banglore</t>
        </is>
      </c>
      <c r="H122" s="1" t="inlineStr">
        <is>
          <t>Wednesday (22-10-25)</t>
        </is>
      </c>
      <c r="I122" s="1" t="inlineStr">
        <is>
          <t>OutStation</t>
        </is>
      </c>
    </row>
    <row r="123">
      <c r="A123" s="1" t="inlineStr">
        <is>
          <t>CY-SC001</t>
        </is>
      </c>
      <c r="B123" s="1" t="inlineStr">
        <is>
          <t>SiR-Action Kit</t>
        </is>
      </c>
      <c r="C123" s="1" t="n">
        <v>1</v>
      </c>
      <c r="D123" s="1" t="inlineStr">
        <is>
          <t>BIO SOLUTION</t>
        </is>
      </c>
      <c r="E123" s="1" t="n">
        <v>-20</v>
      </c>
      <c r="F123" s="1" t="inlineStr">
        <is>
          <t>Cytoskeleton</t>
        </is>
      </c>
      <c r="G123" s="1" t="inlineStr">
        <is>
          <t>Hyderabad</t>
        </is>
      </c>
      <c r="H123" s="1" t="inlineStr">
        <is>
          <t>Wednesday (22-10-25)</t>
        </is>
      </c>
      <c r="I123" s="1" t="inlineStr">
        <is>
          <t>OutStation</t>
        </is>
      </c>
    </row>
    <row r="124">
      <c r="A124" s="1" t="inlineStr">
        <is>
          <t>MT002-A</t>
        </is>
      </c>
      <c r="B124" s="1" t="inlineStr">
        <is>
          <t>Tubulin protein (pre-formed microtubules): bovine brain: 4 x 500ug</t>
        </is>
      </c>
      <c r="C124" s="1" t="n">
        <v>1</v>
      </c>
      <c r="D124" s="1" t="inlineStr">
        <is>
          <t>Sun pharma</t>
        </is>
      </c>
      <c r="E124" s="1" t="n">
        <v>4</v>
      </c>
      <c r="F124" s="1" t="inlineStr">
        <is>
          <t>Cytoskeleton</t>
        </is>
      </c>
      <c r="G124" s="1" t="inlineStr">
        <is>
          <t>Gujrat</t>
        </is>
      </c>
      <c r="H124" s="1" t="inlineStr">
        <is>
          <t>Saturday (25-10-25)</t>
        </is>
      </c>
      <c r="I124" s="1" t="inlineStr">
        <is>
          <t>OutStation</t>
        </is>
      </c>
    </row>
    <row r="125">
      <c r="A125" s="1" t="n">
        <v>100201</v>
      </c>
      <c r="B125" s="1" t="inlineStr">
        <is>
          <t>anti-mouse CD3</t>
        </is>
      </c>
      <c r="C125" s="1" t="n">
        <v>1</v>
      </c>
      <c r="D125" s="1" t="inlineStr">
        <is>
          <t>IGIB</t>
        </is>
      </c>
      <c r="E125" s="1" t="n">
        <v>4</v>
      </c>
      <c r="F125" s="1" t="inlineStr">
        <is>
          <t>BioLegend</t>
        </is>
      </c>
      <c r="G125" s="1" t="inlineStr">
        <is>
          <t>Delhi</t>
        </is>
      </c>
      <c r="H125" s="1" t="inlineStr">
        <is>
          <t>sample</t>
        </is>
      </c>
      <c r="I125" s="1" t="inlineStr">
        <is>
          <t>Local</t>
        </is>
      </c>
    </row>
    <row r="126">
      <c r="A126" s="1" t="n">
        <v>100328</v>
      </c>
      <c r="B126" s="1" t="inlineStr">
        <is>
          <t>anti-mouse CD3ε</t>
        </is>
      </c>
      <c r="C126" s="1" t="n">
        <v>1</v>
      </c>
      <c r="D126" s="1" t="inlineStr">
        <is>
          <t>Aurigine Service</t>
        </is>
      </c>
      <c r="E126" s="1" t="n">
        <v>4</v>
      </c>
      <c r="F126" s="1" t="inlineStr">
        <is>
          <t>BioLegend</t>
        </is>
      </c>
      <c r="G126" s="1" t="inlineStr">
        <is>
          <t>Hyderabad</t>
        </is>
      </c>
      <c r="H126" s="1" t="inlineStr">
        <is>
          <t>Wednesday (22-10-25)</t>
        </is>
      </c>
      <c r="I126" s="1" t="inlineStr">
        <is>
          <t>OutStation</t>
        </is>
      </c>
    </row>
    <row r="127">
      <c r="A127" s="1" t="n">
        <v>100512</v>
      </c>
      <c r="B127" s="1" t="inlineStr">
        <is>
          <t>anti-mouse CD4</t>
        </is>
      </c>
      <c r="C127" s="1" t="n">
        <v>1</v>
      </c>
      <c r="D127" s="1" t="inlineStr">
        <is>
          <t>MICRO VAPI</t>
        </is>
      </c>
      <c r="E127" s="1" t="n">
        <v>4</v>
      </c>
      <c r="F127" s="1" t="inlineStr">
        <is>
          <t>BioLegend</t>
        </is>
      </c>
      <c r="G127" s="1" t="inlineStr">
        <is>
          <t>Gujrat</t>
        </is>
      </c>
      <c r="H127" s="1" t="inlineStr">
        <is>
          <t>Wednesday (22-10-25)</t>
        </is>
      </c>
      <c r="I127" s="1" t="inlineStr">
        <is>
          <t>OutStation</t>
        </is>
      </c>
    </row>
    <row r="128">
      <c r="A128" s="1" t="n">
        <v>101320</v>
      </c>
      <c r="B128" s="1" t="inlineStr">
        <is>
          <t>(anti-mouse CD16/32)</t>
        </is>
      </c>
      <c r="C128" s="1" t="n">
        <v>1</v>
      </c>
      <c r="D128" s="1" t="inlineStr">
        <is>
          <t>AGHARKAR</t>
        </is>
      </c>
      <c r="E128" s="1" t="n">
        <v>4</v>
      </c>
      <c r="F128" s="1" t="inlineStr">
        <is>
          <t>BioLegend</t>
        </is>
      </c>
      <c r="G128" s="1" t="inlineStr">
        <is>
          <t>Pune</t>
        </is>
      </c>
      <c r="H128" s="1" t="inlineStr">
        <is>
          <t>Saturday (25-10-25)</t>
        </is>
      </c>
      <c r="I128" s="1" t="inlineStr">
        <is>
          <t>OutStation</t>
        </is>
      </c>
    </row>
    <row r="129">
      <c r="A129" s="1" t="n">
        <v>102008</v>
      </c>
      <c r="B129" s="1" t="inlineStr">
        <is>
          <t>anti-mouse CD25</t>
        </is>
      </c>
      <c r="C129" s="1" t="n">
        <v>1</v>
      </c>
      <c r="D129" s="1" t="inlineStr">
        <is>
          <t>TIFR</t>
        </is>
      </c>
      <c r="E129" s="1" t="n">
        <v>4</v>
      </c>
      <c r="F129" s="1" t="inlineStr">
        <is>
          <t>BioLegend</t>
        </is>
      </c>
      <c r="G129" s="1" t="inlineStr">
        <is>
          <t>Hyderabad</t>
        </is>
      </c>
      <c r="H129" s="1" t="inlineStr">
        <is>
          <t>Wednesday (22-10-25)</t>
        </is>
      </c>
      <c r="I129" s="1" t="inlineStr">
        <is>
          <t>OutStation</t>
        </is>
      </c>
    </row>
    <row r="130">
      <c r="A130" s="1" t="n">
        <v>102116</v>
      </c>
      <c r="B130" s="1" t="inlineStr">
        <is>
          <t>anti-mouse CD28</t>
        </is>
      </c>
      <c r="C130" s="1" t="n">
        <v>1</v>
      </c>
      <c r="D130" s="1" t="inlineStr">
        <is>
          <t>IMTECH</t>
        </is>
      </c>
      <c r="E130" s="1" t="n">
        <v>4</v>
      </c>
      <c r="F130" s="1" t="inlineStr">
        <is>
          <t>BioLegend</t>
        </is>
      </c>
      <c r="G130" s="1" t="inlineStr">
        <is>
          <t>Chandigarh</t>
        </is>
      </c>
      <c r="H130" s="1" t="inlineStr">
        <is>
          <t>Monday (27-10-25)</t>
        </is>
      </c>
      <c r="I130" s="1" t="inlineStr">
        <is>
          <t>OutStation</t>
        </is>
      </c>
    </row>
    <row r="131">
      <c r="A131" s="1" t="n">
        <v>103008</v>
      </c>
      <c r="B131" s="1" t="inlineStr">
        <is>
          <t>anti-mouse/human CD44</t>
        </is>
      </c>
      <c r="C131" s="1" t="n">
        <v>1</v>
      </c>
      <c r="D131" s="1" t="inlineStr">
        <is>
          <t>MICRO VAPI</t>
        </is>
      </c>
      <c r="E131" s="1" t="n">
        <v>4</v>
      </c>
      <c r="F131" s="1" t="inlineStr">
        <is>
          <t>BioLegend</t>
        </is>
      </c>
      <c r="G131" s="1" t="inlineStr">
        <is>
          <t>Gujrat</t>
        </is>
      </c>
      <c r="H131" s="1" t="inlineStr">
        <is>
          <t>Wednesday (22-10-25)</t>
        </is>
      </c>
      <c r="I131" s="1" t="inlineStr">
        <is>
          <t>OutStation</t>
        </is>
      </c>
    </row>
    <row r="132">
      <c r="A132" s="1" t="n">
        <v>105006</v>
      </c>
      <c r="B132" s="1" t="inlineStr">
        <is>
          <t>anti-mouse CD86</t>
        </is>
      </c>
      <c r="C132" s="1" t="n">
        <v>1</v>
      </c>
      <c r="D132" s="1" t="inlineStr">
        <is>
          <t>RCB</t>
        </is>
      </c>
      <c r="E132" s="1" t="n">
        <v>4</v>
      </c>
      <c r="F132" s="1" t="inlineStr">
        <is>
          <t>BioLegend</t>
        </is>
      </c>
      <c r="G132" s="1" t="inlineStr">
        <is>
          <t>Delhi</t>
        </is>
      </c>
      <c r="H132" s="1" t="inlineStr">
        <is>
          <t>Deepak</t>
        </is>
      </c>
      <c r="I132" s="1" t="inlineStr">
        <is>
          <t>Local</t>
        </is>
      </c>
    </row>
    <row r="133">
      <c r="A133" s="1" t="n">
        <v>116008</v>
      </c>
      <c r="B133" s="1" t="inlineStr">
        <is>
          <t>anti-mouse CD4</t>
        </is>
      </c>
      <c r="C133" s="1" t="n">
        <v>1</v>
      </c>
      <c r="D133" s="1" t="inlineStr">
        <is>
          <t>TIFR</t>
        </is>
      </c>
      <c r="E133" s="1" t="n">
        <v>4</v>
      </c>
      <c r="F133" s="1" t="inlineStr">
        <is>
          <t>BioLegend</t>
        </is>
      </c>
      <c r="G133" s="1" t="inlineStr">
        <is>
          <t>Hyderabad</t>
        </is>
      </c>
      <c r="H133" s="1" t="inlineStr">
        <is>
          <t>Wednesday (22-10-25)</t>
        </is>
      </c>
      <c r="I133" s="1" t="inlineStr">
        <is>
          <t>OutStation</t>
        </is>
      </c>
    </row>
    <row r="134">
      <c r="A134" s="1" t="n">
        <v>118220</v>
      </c>
      <c r="B134" s="1" t="inlineStr">
        <is>
          <t>anti-mouse CD326 (EpCAM)</t>
        </is>
      </c>
      <c r="C134" s="1" t="n">
        <v>1</v>
      </c>
      <c r="D134" s="1" t="inlineStr">
        <is>
          <t>ACTREC</t>
        </is>
      </c>
      <c r="E134" s="1" t="n">
        <v>4</v>
      </c>
      <c r="F134" s="1" t="inlineStr">
        <is>
          <t>BioLegend</t>
        </is>
      </c>
      <c r="G134" s="1" t="inlineStr">
        <is>
          <t>Mumbai</t>
        </is>
      </c>
      <c r="H134" s="1" t="inlineStr">
        <is>
          <t>Wednesday (22-10-25)</t>
        </is>
      </c>
      <c r="I134" s="1" t="inlineStr">
        <is>
          <t>OutStation</t>
        </is>
      </c>
    </row>
    <row r="135">
      <c r="A135" s="1" t="n">
        <v>119703</v>
      </c>
      <c r="B135" s="1" t="inlineStr">
        <is>
          <t>anti-mouse CD366 (Tim-3)</t>
        </is>
      </c>
      <c r="C135" s="1" t="n">
        <v>1</v>
      </c>
      <c r="D135" s="1" t="inlineStr">
        <is>
          <t>TIFR</t>
        </is>
      </c>
      <c r="E135" s="1" t="n">
        <v>4</v>
      </c>
      <c r="F135" s="1" t="inlineStr">
        <is>
          <t>BioLegend</t>
        </is>
      </c>
      <c r="G135" s="1" t="inlineStr">
        <is>
          <t>Hyderabad</t>
        </is>
      </c>
      <c r="H135" s="1" t="inlineStr">
        <is>
          <t>Wednesday (22-10-25)</t>
        </is>
      </c>
      <c r="I135" s="1" t="inlineStr">
        <is>
          <t>OutStation</t>
        </is>
      </c>
    </row>
    <row r="136">
      <c r="A136" s="1" t="n">
        <v>120205</v>
      </c>
      <c r="B136" s="1" t="inlineStr">
        <is>
          <t>anti-mouse CD357 (GITR)</t>
        </is>
      </c>
      <c r="C136" s="1" t="n">
        <v>1</v>
      </c>
      <c r="D136" s="1" t="inlineStr">
        <is>
          <t>TIFR</t>
        </is>
      </c>
      <c r="E136" s="1" t="n">
        <v>4</v>
      </c>
      <c r="F136" s="1" t="inlineStr">
        <is>
          <t>BioLegend</t>
        </is>
      </c>
      <c r="G136" s="1" t="inlineStr">
        <is>
          <t>Hyderabad</t>
        </is>
      </c>
      <c r="H136" s="1" t="inlineStr">
        <is>
          <t>Wednesday (22-10-25)</t>
        </is>
      </c>
      <c r="I136" s="1" t="inlineStr">
        <is>
          <t>OutStation</t>
        </is>
      </c>
    </row>
    <row r="137">
      <c r="A137" s="1" t="n">
        <v>123114</v>
      </c>
      <c r="B137" s="1" t="inlineStr">
        <is>
          <t>anti-mouse F4/80</t>
        </is>
      </c>
      <c r="C137" s="1" t="n">
        <v>1</v>
      </c>
      <c r="D137" s="1" t="inlineStr">
        <is>
          <t>Aurigine Service</t>
        </is>
      </c>
      <c r="E137" s="1" t="n">
        <v>4</v>
      </c>
      <c r="F137" s="1" t="inlineStr">
        <is>
          <t>BioLegend</t>
        </is>
      </c>
      <c r="G137" s="1" t="inlineStr">
        <is>
          <t>Hyderabad</t>
        </is>
      </c>
      <c r="H137" s="1" t="inlineStr">
        <is>
          <t>Wednesday (22-10-25)</t>
        </is>
      </c>
      <c r="I137" s="1" t="inlineStr">
        <is>
          <t>OutStation</t>
        </is>
      </c>
    </row>
    <row r="138">
      <c r="A138" s="1" t="n">
        <v>123173</v>
      </c>
      <c r="B138" s="1" t="inlineStr">
        <is>
          <t>anti-mouse F4/80</t>
        </is>
      </c>
      <c r="C138" s="1" t="n">
        <v>1</v>
      </c>
      <c r="D138" s="1" t="inlineStr">
        <is>
          <t>MICRO VAPI</t>
        </is>
      </c>
      <c r="E138" s="1" t="n">
        <v>4</v>
      </c>
      <c r="F138" s="1" t="inlineStr">
        <is>
          <t>BioLegend</t>
        </is>
      </c>
      <c r="G138" s="1" t="inlineStr">
        <is>
          <t>Gujrat</t>
        </is>
      </c>
      <c r="H138" s="1" t="inlineStr">
        <is>
          <t>Wednesday (22-10-25)</t>
        </is>
      </c>
      <c r="I138" s="1" t="inlineStr">
        <is>
          <t>OutStation</t>
        </is>
      </c>
    </row>
    <row r="139">
      <c r="A139" s="1" t="n">
        <v>125224</v>
      </c>
      <c r="B139" s="1" t="inlineStr">
        <is>
          <t>anti-mouse CD223 (LAG-3)</t>
        </is>
      </c>
      <c r="C139" s="1" t="n">
        <v>1</v>
      </c>
      <c r="D139" s="1" t="inlineStr">
        <is>
          <t>ACTREC</t>
        </is>
      </c>
      <c r="E139" s="1" t="n">
        <v>4</v>
      </c>
      <c r="F139" s="1" t="inlineStr">
        <is>
          <t>BioLegend</t>
        </is>
      </c>
      <c r="G139" s="1" t="inlineStr">
        <is>
          <t>Mumbai</t>
        </is>
      </c>
      <c r="H139" s="1" t="inlineStr">
        <is>
          <t>Wednesday (22-10-25)</t>
        </is>
      </c>
      <c r="I139" s="1" t="inlineStr">
        <is>
          <t>OutStation</t>
        </is>
      </c>
    </row>
    <row r="140">
      <c r="A140" s="1" t="n">
        <v>127605</v>
      </c>
      <c r="B140" s="1" t="inlineStr">
        <is>
          <t>anti-mouse Ly-6G</t>
        </is>
      </c>
      <c r="C140" s="1" t="n">
        <v>1</v>
      </c>
      <c r="D140" s="1" t="inlineStr">
        <is>
          <t>TIFR</t>
        </is>
      </c>
      <c r="E140" s="1" t="n">
        <v>4</v>
      </c>
      <c r="F140" s="1" t="inlineStr">
        <is>
          <t>BioLegend</t>
        </is>
      </c>
      <c r="G140" s="1" t="inlineStr">
        <is>
          <t>Hyderabad</t>
        </is>
      </c>
      <c r="H140" s="1" t="inlineStr">
        <is>
          <t>Wednesday (22-10-25)</t>
        </is>
      </c>
      <c r="I140" s="1" t="inlineStr">
        <is>
          <t>OutStation</t>
        </is>
      </c>
    </row>
    <row r="141">
      <c r="A141" s="1" t="n">
        <v>135010</v>
      </c>
      <c r="B141" s="1" t="inlineStr">
        <is>
          <t>anti-mouse CD127 (IL-7Rα)</t>
        </is>
      </c>
      <c r="C141" s="1" t="n">
        <v>1</v>
      </c>
      <c r="D141" s="1" t="inlineStr">
        <is>
          <t>MICRO VAPI</t>
        </is>
      </c>
      <c r="E141" s="1" t="n">
        <v>4</v>
      </c>
      <c r="F141" s="1" t="inlineStr">
        <is>
          <t>BioLegend</t>
        </is>
      </c>
      <c r="G141" s="1" t="inlineStr">
        <is>
          <t>Gujrat</t>
        </is>
      </c>
      <c r="H141" s="1" t="inlineStr">
        <is>
          <t>Wednesday (22-10-25)</t>
        </is>
      </c>
      <c r="I141" s="1" t="inlineStr">
        <is>
          <t>OutStation</t>
        </is>
      </c>
    </row>
    <row r="142">
      <c r="A142" s="1" t="n">
        <v>135213</v>
      </c>
      <c r="B142" s="1" t="inlineStr">
        <is>
          <t>anti-mouse CD279 (PD-1)</t>
        </is>
      </c>
      <c r="C142" s="1" t="n">
        <v>1</v>
      </c>
      <c r="D142" s="1" t="inlineStr">
        <is>
          <t>TIFR</t>
        </is>
      </c>
      <c r="E142" s="1" t="n">
        <v>4</v>
      </c>
      <c r="F142" s="1" t="inlineStr">
        <is>
          <t>BioLegend</t>
        </is>
      </c>
      <c r="G142" s="1" t="inlineStr">
        <is>
          <t>Hyderabad</t>
        </is>
      </c>
      <c r="H142" s="1" t="inlineStr">
        <is>
          <t>Wednesday (22-10-25)</t>
        </is>
      </c>
      <c r="I142" s="1" t="inlineStr">
        <is>
          <t>OutStation</t>
        </is>
      </c>
    </row>
    <row r="143">
      <c r="A143" s="1" t="n">
        <v>141409</v>
      </c>
      <c r="B143" s="1" t="inlineStr">
        <is>
          <t>anti-mouse LAP (TGF-β1)</t>
        </is>
      </c>
      <c r="C143" s="1" t="n">
        <v>1</v>
      </c>
      <c r="D143" s="1" t="inlineStr">
        <is>
          <t>TIFR</t>
        </is>
      </c>
      <c r="E143" s="1" t="n">
        <v>4</v>
      </c>
      <c r="F143" s="1" t="inlineStr">
        <is>
          <t>BioLegend</t>
        </is>
      </c>
      <c r="G143" s="1" t="inlineStr">
        <is>
          <t>Hyderabad</t>
        </is>
      </c>
      <c r="H143" s="1" t="inlineStr">
        <is>
          <t>Wednesday (22-10-25)</t>
        </is>
      </c>
      <c r="I143" s="1" t="inlineStr">
        <is>
          <t>OutStation</t>
        </is>
      </c>
    </row>
    <row r="144">
      <c r="A144" s="1" t="n">
        <v>141732</v>
      </c>
      <c r="B144" s="1" t="inlineStr">
        <is>
          <t>anti-mouse CD206 (MMR)</t>
        </is>
      </c>
      <c r="C144" s="1" t="n">
        <v>1</v>
      </c>
      <c r="D144" s="1" t="inlineStr">
        <is>
          <t>RCB</t>
        </is>
      </c>
      <c r="E144" s="1" t="n">
        <v>4</v>
      </c>
      <c r="F144" s="1" t="inlineStr">
        <is>
          <t>BioLegend</t>
        </is>
      </c>
      <c r="G144" s="1" t="inlineStr">
        <is>
          <t>Delhi</t>
        </is>
      </c>
      <c r="H144" s="1" t="inlineStr">
        <is>
          <t>Deepak</t>
        </is>
      </c>
      <c r="I144" s="1" t="inlineStr">
        <is>
          <t>Local</t>
        </is>
      </c>
    </row>
    <row r="145">
      <c r="A145" s="1" t="n">
        <v>145513</v>
      </c>
      <c r="B145" s="1" t="inlineStr">
        <is>
          <t>anti-mouse CD185 (CXCR5)</t>
        </is>
      </c>
      <c r="C145" s="1" t="n">
        <v>1</v>
      </c>
      <c r="D145" s="1" t="inlineStr">
        <is>
          <t>TIFR</t>
        </is>
      </c>
      <c r="E145" s="1" t="n">
        <v>4</v>
      </c>
      <c r="F145" s="1" t="inlineStr">
        <is>
          <t>BioLegend</t>
        </is>
      </c>
      <c r="G145" s="1" t="inlineStr">
        <is>
          <t>Hyderabad</t>
        </is>
      </c>
      <c r="H145" s="1" t="inlineStr">
        <is>
          <t>Wednesday (22-10-25)</t>
        </is>
      </c>
      <c r="I145" s="1" t="inlineStr">
        <is>
          <t>OutStation</t>
        </is>
      </c>
    </row>
    <row r="146">
      <c r="A146" s="1" t="n">
        <v>149303</v>
      </c>
      <c r="B146" s="1" t="inlineStr">
        <is>
          <t>anti-mouse CD182 (CXCR2)</t>
        </is>
      </c>
      <c r="C146" s="1" t="n">
        <v>1</v>
      </c>
      <c r="D146" s="1" t="inlineStr">
        <is>
          <t>TIFR</t>
        </is>
      </c>
      <c r="E146" s="1" t="n">
        <v>4</v>
      </c>
      <c r="F146" s="1" t="inlineStr">
        <is>
          <t>BioLegend</t>
        </is>
      </c>
      <c r="G146" s="1" t="inlineStr">
        <is>
          <t>Hyderabad</t>
        </is>
      </c>
      <c r="H146" s="1" t="inlineStr">
        <is>
          <t>Wednesday (22-10-25)</t>
        </is>
      </c>
      <c r="I146" s="1" t="inlineStr">
        <is>
          <t>OutStation</t>
        </is>
      </c>
    </row>
    <row r="147">
      <c r="A147" s="1" t="n">
        <v>155505</v>
      </c>
      <c r="B147" s="1" t="inlineStr">
        <is>
          <t>anti-mouse CD170 (Siglec-F)</t>
        </is>
      </c>
      <c r="C147" s="1" t="n">
        <v>1</v>
      </c>
      <c r="D147" s="1" t="inlineStr">
        <is>
          <t>TIFR</t>
        </is>
      </c>
      <c r="E147" s="1" t="n">
        <v>4</v>
      </c>
      <c r="F147" s="1" t="inlineStr">
        <is>
          <t>BioLegend</t>
        </is>
      </c>
      <c r="G147" s="1" t="inlineStr">
        <is>
          <t>Hyderabad</t>
        </is>
      </c>
      <c r="H147" s="1" t="inlineStr">
        <is>
          <t>Wednesday (22-10-25)</t>
        </is>
      </c>
      <c r="I147" s="1" t="inlineStr">
        <is>
          <t>OutStation</t>
        </is>
      </c>
    </row>
    <row r="148">
      <c r="A148" s="1" t="n">
        <v>156604</v>
      </c>
      <c r="B148" s="1" t="inlineStr">
        <is>
          <t>PLUS (anti-mouse CD16/32)</t>
        </is>
      </c>
      <c r="C148" s="1" t="n">
        <v>1</v>
      </c>
      <c r="D148" s="1" t="inlineStr">
        <is>
          <t>MICRO VAPI</t>
        </is>
      </c>
      <c r="E148" s="1" t="n">
        <v>4</v>
      </c>
      <c r="F148" s="1" t="inlineStr">
        <is>
          <t>BioLegend</t>
        </is>
      </c>
      <c r="G148" s="1" t="inlineStr">
        <is>
          <t>Gujrat</t>
        </is>
      </c>
      <c r="H148" s="1" t="inlineStr">
        <is>
          <t>Wednesday (22-10-25)</t>
        </is>
      </c>
      <c r="I148" s="1" t="inlineStr">
        <is>
          <t>OutStation</t>
        </is>
      </c>
    </row>
    <row r="149">
      <c r="A149" s="1" t="n">
        <v>300310</v>
      </c>
      <c r="B149" s="1" t="inlineStr">
        <is>
          <t>anti-human CD3</t>
        </is>
      </c>
      <c r="C149" s="1" t="n">
        <v>1</v>
      </c>
      <c r="D149" s="1" t="inlineStr">
        <is>
          <t>MICRO VAPI</t>
        </is>
      </c>
      <c r="E149" s="1" t="n">
        <v>4</v>
      </c>
      <c r="F149" s="1" t="inlineStr">
        <is>
          <t>BioLegend</t>
        </is>
      </c>
      <c r="G149" s="1" t="inlineStr">
        <is>
          <t>Gujrat</t>
        </is>
      </c>
      <c r="H149" s="1" t="inlineStr">
        <is>
          <t>Wednesday (22-10-25)</t>
        </is>
      </c>
      <c r="I149" s="1" t="inlineStr">
        <is>
          <t>OutStation</t>
        </is>
      </c>
    </row>
    <row r="150">
      <c r="A150" s="1" t="n">
        <v>301028</v>
      </c>
      <c r="B150" s="1" t="inlineStr">
        <is>
          <t>anti-human CD8a</t>
        </is>
      </c>
      <c r="C150" s="1" t="n">
        <v>1</v>
      </c>
      <c r="D150" s="1" t="inlineStr">
        <is>
          <t>MICRO VAPI</t>
        </is>
      </c>
      <c r="E150" s="1" t="n">
        <v>4</v>
      </c>
      <c r="F150" s="1" t="inlineStr">
        <is>
          <t>BioLegend</t>
        </is>
      </c>
      <c r="G150" s="1" t="inlineStr">
        <is>
          <t>Gujrat</t>
        </is>
      </c>
      <c r="H150" s="1" t="inlineStr">
        <is>
          <t>Wednesday (22-10-25)</t>
        </is>
      </c>
      <c r="I150" s="1" t="inlineStr">
        <is>
          <t>OutStation</t>
        </is>
      </c>
    </row>
    <row r="151">
      <c r="A151" s="1" t="n">
        <v>301305</v>
      </c>
      <c r="B151" s="1" t="inlineStr">
        <is>
          <t>anti-human CD11b</t>
        </is>
      </c>
      <c r="C151" s="1" t="n">
        <v>1</v>
      </c>
      <c r="D151" s="1" t="inlineStr">
        <is>
          <t>ASHOKA</t>
        </is>
      </c>
      <c r="E151" s="1" t="n">
        <v>4</v>
      </c>
      <c r="F151" s="1" t="inlineStr">
        <is>
          <t>BioLegend</t>
        </is>
      </c>
      <c r="G151" s="1" t="inlineStr">
        <is>
          <t>Sonipat</t>
        </is>
      </c>
      <c r="H151" s="1" t="inlineStr">
        <is>
          <t>On Hold</t>
        </is>
      </c>
      <c r="I151" s="1" t="inlineStr">
        <is>
          <t>OutStation</t>
        </is>
      </c>
    </row>
    <row r="152">
      <c r="A152" s="1" t="n">
        <v>302212</v>
      </c>
      <c r="B152" s="1" t="inlineStr">
        <is>
          <t>anti-human CD19</t>
        </is>
      </c>
      <c r="C152" s="1" t="n">
        <v>1</v>
      </c>
      <c r="D152" s="1" t="inlineStr">
        <is>
          <t>MICRO VAPI</t>
        </is>
      </c>
      <c r="E152" s="1" t="n">
        <v>4</v>
      </c>
      <c r="F152" s="1" t="inlineStr">
        <is>
          <t>BioLegend</t>
        </is>
      </c>
      <c r="G152" s="1" t="inlineStr">
        <is>
          <t>Gujrat</t>
        </is>
      </c>
      <c r="H152" s="1" t="inlineStr">
        <is>
          <t>Wednesday (22-10-25)</t>
        </is>
      </c>
      <c r="I152" s="1" t="inlineStr">
        <is>
          <t>OutStation</t>
        </is>
      </c>
    </row>
    <row r="153">
      <c r="A153" s="1" t="n">
        <v>302902</v>
      </c>
      <c r="B153" s="1" t="inlineStr">
        <is>
          <t>anti-human CD28</t>
        </is>
      </c>
      <c r="C153" s="1" t="n">
        <v>1</v>
      </c>
      <c r="D153" s="1" t="inlineStr">
        <is>
          <t>RANJAN</t>
        </is>
      </c>
      <c r="E153" s="1" t="n">
        <v>4</v>
      </c>
      <c r="F153" s="1" t="inlineStr">
        <is>
          <t>BioLegend</t>
        </is>
      </c>
      <c r="G153" s="1" t="inlineStr">
        <is>
          <t>patna</t>
        </is>
      </c>
      <c r="H153" s="1" t="inlineStr">
        <is>
          <t>Saturday (25-10-25)</t>
        </is>
      </c>
      <c r="I153" s="1" t="inlineStr">
        <is>
          <t>OutStation</t>
        </is>
      </c>
    </row>
    <row r="154">
      <c r="A154" s="1" t="n">
        <v>305034</v>
      </c>
      <c r="B154" s="1" t="inlineStr">
        <is>
          <t>anti-human CD64</t>
        </is>
      </c>
      <c r="C154" s="1" t="n">
        <v>1</v>
      </c>
      <c r="D154" s="1" t="inlineStr">
        <is>
          <t>ACTREC</t>
        </is>
      </c>
      <c r="E154" s="1" t="n">
        <v>4</v>
      </c>
      <c r="F154" s="1" t="inlineStr">
        <is>
          <t>BioLegend</t>
        </is>
      </c>
      <c r="G154" s="1" t="inlineStr">
        <is>
          <t>Mumbai</t>
        </is>
      </c>
      <c r="H154" s="1" t="inlineStr">
        <is>
          <t>Wednesday (22-10-25)</t>
        </is>
      </c>
      <c r="I154" s="1" t="inlineStr">
        <is>
          <t>OutStation</t>
        </is>
      </c>
    </row>
    <row r="155">
      <c r="A155" s="1" t="n">
        <v>305413</v>
      </c>
      <c r="B155" s="1" t="inlineStr">
        <is>
          <t>anti-human CD86</t>
        </is>
      </c>
      <c r="C155" s="1" t="n">
        <v>1</v>
      </c>
      <c r="D155" s="1" t="inlineStr">
        <is>
          <t>ASHOKA</t>
        </is>
      </c>
      <c r="E155" s="1" t="n">
        <v>4</v>
      </c>
      <c r="F155" s="1" t="inlineStr">
        <is>
          <t>BioLegend</t>
        </is>
      </c>
      <c r="G155" s="1" t="inlineStr">
        <is>
          <t>Sonipat</t>
        </is>
      </c>
      <c r="H155" s="1" t="inlineStr">
        <is>
          <t>On Hold</t>
        </is>
      </c>
      <c r="I155" s="1" t="inlineStr">
        <is>
          <t>OutStation</t>
        </is>
      </c>
    </row>
    <row r="156">
      <c r="A156" s="1" t="n">
        <v>312206</v>
      </c>
      <c r="B156" s="1" t="inlineStr">
        <is>
          <t>anti-human CD10</t>
        </is>
      </c>
      <c r="C156" s="1" t="n">
        <v>1</v>
      </c>
      <c r="D156" s="1" t="inlineStr">
        <is>
          <t>ACTREC</t>
        </is>
      </c>
      <c r="E156" s="1" t="n">
        <v>4</v>
      </c>
      <c r="F156" s="1" t="inlineStr">
        <is>
          <t>BioLegend</t>
        </is>
      </c>
      <c r="G156" s="1" t="inlineStr">
        <is>
          <t>Mumbai</t>
        </is>
      </c>
      <c r="H156" s="1" t="inlineStr">
        <is>
          <t>Wednesday (22-10-25)</t>
        </is>
      </c>
      <c r="I156" s="1" t="inlineStr">
        <is>
          <t>OutStation</t>
        </is>
      </c>
    </row>
    <row r="157">
      <c r="A157" s="1" t="n">
        <v>317302</v>
      </c>
      <c r="B157" s="1" t="inlineStr">
        <is>
          <t>anti-human CD3</t>
        </is>
      </c>
      <c r="C157" s="1" t="n">
        <v>1</v>
      </c>
      <c r="D157" s="1" t="inlineStr">
        <is>
          <t>RANJAN</t>
        </is>
      </c>
      <c r="E157" s="1" t="n">
        <v>4</v>
      </c>
      <c r="F157" s="1" t="inlineStr">
        <is>
          <t>BioLegend</t>
        </is>
      </c>
      <c r="G157" s="1" t="inlineStr">
        <is>
          <t>patna</t>
        </is>
      </c>
      <c r="H157" s="1" t="inlineStr">
        <is>
          <t>Saturday (25-10-25)</t>
        </is>
      </c>
      <c r="I157" s="1" t="inlineStr">
        <is>
          <t>OutStation</t>
        </is>
      </c>
    </row>
    <row r="158">
      <c r="A158" s="1" t="n">
        <v>317318</v>
      </c>
      <c r="B158" s="1" t="inlineStr">
        <is>
          <t>anti-human CD3</t>
        </is>
      </c>
      <c r="C158" s="1" t="n">
        <v>1</v>
      </c>
      <c r="D158" s="1" t="inlineStr">
        <is>
          <t>RANJAN</t>
        </is>
      </c>
      <c r="E158" s="1" t="n">
        <v>4</v>
      </c>
      <c r="F158" s="1" t="inlineStr">
        <is>
          <t>BioLegend</t>
        </is>
      </c>
      <c r="G158" s="1" t="inlineStr">
        <is>
          <t>patna</t>
        </is>
      </c>
      <c r="H158" s="1" t="inlineStr">
        <is>
          <t>Saturday (25-10-25)</t>
        </is>
      </c>
      <c r="I158" s="1" t="inlineStr">
        <is>
          <t>OutStation</t>
        </is>
      </c>
    </row>
    <row r="159">
      <c r="A159" s="1" t="n">
        <v>317408</v>
      </c>
      <c r="B159" s="1" t="inlineStr">
        <is>
          <t>anti-human CD4</t>
        </is>
      </c>
      <c r="C159" s="1" t="n">
        <v>1</v>
      </c>
      <c r="D159" s="1" t="inlineStr">
        <is>
          <t>RANJAN</t>
        </is>
      </c>
      <c r="E159" s="1" t="n">
        <v>4</v>
      </c>
      <c r="F159" s="1" t="inlineStr">
        <is>
          <t>BioLegend</t>
        </is>
      </c>
      <c r="G159" s="1" t="inlineStr">
        <is>
          <t>patna</t>
        </is>
      </c>
      <c r="H159" s="1" t="inlineStr">
        <is>
          <t>Saturday (25-10-25)</t>
        </is>
      </c>
      <c r="I159" s="1" t="inlineStr">
        <is>
          <t>OutStation</t>
        </is>
      </c>
    </row>
    <row r="160">
      <c r="A160" s="1" t="n">
        <v>317434</v>
      </c>
      <c r="B160" s="1" t="inlineStr">
        <is>
          <t>anti-human CD4</t>
        </is>
      </c>
      <c r="C160" s="1" t="n">
        <v>1</v>
      </c>
      <c r="D160" s="1" t="inlineStr">
        <is>
          <t>MICRO VAPI</t>
        </is>
      </c>
      <c r="E160" s="1" t="n">
        <v>4</v>
      </c>
      <c r="F160" s="1" t="inlineStr">
        <is>
          <t>BioLegend</t>
        </is>
      </c>
      <c r="G160" s="1" t="inlineStr">
        <is>
          <t>Gujrat</t>
        </is>
      </c>
      <c r="H160" s="1" t="inlineStr">
        <is>
          <t>Wednesday (22-10-25)</t>
        </is>
      </c>
      <c r="I160" s="1" t="inlineStr">
        <is>
          <t>OutStation</t>
        </is>
      </c>
    </row>
    <row r="161">
      <c r="A161" s="1" t="n">
        <v>333904</v>
      </c>
      <c r="B161" s="1" t="inlineStr">
        <is>
          <t>anti-human CD30</t>
        </is>
      </c>
      <c r="C161" s="1" t="n">
        <v>1</v>
      </c>
      <c r="D161" s="1" t="inlineStr">
        <is>
          <t>ACTREC</t>
        </is>
      </c>
      <c r="E161" s="1" t="n">
        <v>4</v>
      </c>
      <c r="F161" s="1" t="inlineStr">
        <is>
          <t>BioLegend</t>
        </is>
      </c>
      <c r="G161" s="1" t="inlineStr">
        <is>
          <t>Mumbai</t>
        </is>
      </c>
      <c r="H161" s="1" t="inlineStr">
        <is>
          <t>Wednesday (22-10-25)</t>
        </is>
      </c>
      <c r="I161" s="1" t="inlineStr">
        <is>
          <t>OutStation</t>
        </is>
      </c>
    </row>
    <row r="162">
      <c r="A162" s="1" t="n">
        <v>337416</v>
      </c>
      <c r="B162" s="1" t="inlineStr">
        <is>
          <t>anti-human CD112 (Nectin-2)</t>
        </is>
      </c>
      <c r="C162" s="1" t="n">
        <v>1</v>
      </c>
      <c r="D162" s="1" t="inlineStr">
        <is>
          <t>BIO SOLUTION</t>
        </is>
      </c>
      <c r="E162" s="1" t="n">
        <v>4</v>
      </c>
      <c r="F162" s="1" t="inlineStr">
        <is>
          <t>BioLegend</t>
        </is>
      </c>
      <c r="G162" s="1" t="inlineStr">
        <is>
          <t>Hyderabad</t>
        </is>
      </c>
      <c r="H162" s="1" t="inlineStr">
        <is>
          <t>Wednesday (22-10-25)</t>
        </is>
      </c>
      <c r="I162" s="1" t="inlineStr">
        <is>
          <t>OutStation</t>
        </is>
      </c>
    </row>
    <row r="163">
      <c r="A163" s="1" t="n">
        <v>337614</v>
      </c>
      <c r="B163" s="1" t="inlineStr">
        <is>
          <t>anti-human CD155 (PVR)</t>
        </is>
      </c>
      <c r="C163" s="1" t="n">
        <v>1</v>
      </c>
      <c r="D163" s="1" t="inlineStr">
        <is>
          <t>BIO SOLUTION</t>
        </is>
      </c>
      <c r="E163" s="1" t="n">
        <v>4</v>
      </c>
      <c r="F163" s="1" t="inlineStr">
        <is>
          <t>BioLegend</t>
        </is>
      </c>
      <c r="G163" s="1" t="inlineStr">
        <is>
          <t>Hyderabad</t>
        </is>
      </c>
      <c r="H163" s="1" t="inlineStr">
        <is>
          <t>Wednesday (22-10-25)</t>
        </is>
      </c>
      <c r="I163" s="1" t="inlineStr">
        <is>
          <t>OutStation</t>
        </is>
      </c>
    </row>
    <row r="164">
      <c r="A164" s="45" t="n">
        <v>343512</v>
      </c>
      <c r="B164" s="45" t="inlineStr">
        <is>
          <t>anti-human CD34</t>
        </is>
      </c>
      <c r="C164" s="45" t="n">
        <v>1</v>
      </c>
      <c r="D164" s="45" t="inlineStr">
        <is>
          <t>MICRO VAPI</t>
        </is>
      </c>
      <c r="E164" s="45" t="n">
        <v>4</v>
      </c>
      <c r="F164" s="45" t="inlineStr">
        <is>
          <t>BioLegend</t>
        </is>
      </c>
      <c r="G164" s="45" t="inlineStr">
        <is>
          <t>Gujrat</t>
        </is>
      </c>
      <c r="H164" t="inlineStr">
        <is>
          <t>Wednesday (22-10-25)</t>
        </is>
      </c>
      <c r="I164" t="inlineStr">
        <is>
          <t>OutStation</t>
        </is>
      </c>
    </row>
    <row r="165">
      <c r="A165" s="1" t="n">
        <v>343614</v>
      </c>
      <c r="B165" s="1" t="inlineStr">
        <is>
          <t>anti-human CD34</t>
        </is>
      </c>
      <c r="C165" s="1" t="n">
        <v>1</v>
      </c>
      <c r="D165" s="1" t="inlineStr">
        <is>
          <t>ACTREC</t>
        </is>
      </c>
      <c r="E165" s="1" t="n">
        <v>4</v>
      </c>
      <c r="F165" s="1" t="inlineStr">
        <is>
          <t>BioLegend</t>
        </is>
      </c>
      <c r="G165" s="1" t="inlineStr">
        <is>
          <t>Mumbai</t>
        </is>
      </c>
      <c r="H165" t="inlineStr">
        <is>
          <t>Wednesday (22-10-25)</t>
        </is>
      </c>
      <c r="I165" t="inlineStr">
        <is>
          <t>OutStation</t>
        </is>
      </c>
    </row>
    <row r="166">
      <c r="A166" s="1" t="n">
        <v>348232</v>
      </c>
      <c r="B166" s="1" t="inlineStr">
        <is>
          <t>anti-human IgD</t>
        </is>
      </c>
      <c r="C166" s="1" t="n">
        <v>1</v>
      </c>
      <c r="D166" s="1" t="inlineStr">
        <is>
          <t>ACTREC</t>
        </is>
      </c>
      <c r="E166" s="1" t="n">
        <v>4</v>
      </c>
      <c r="F166" s="1" t="inlineStr">
        <is>
          <t>BioLegend</t>
        </is>
      </c>
      <c r="G166" s="1" t="inlineStr">
        <is>
          <t>Mumbai</t>
        </is>
      </c>
      <c r="H166" t="inlineStr">
        <is>
          <t>Wednesday (22-10-25)</t>
        </is>
      </c>
      <c r="I166" t="inlineStr">
        <is>
          <t>OutStation</t>
        </is>
      </c>
    </row>
    <row r="167">
      <c r="A167" s="1" t="n">
        <v>350214</v>
      </c>
      <c r="B167" s="1" t="inlineStr">
        <is>
          <t>anti-human CD103 (Integrin αE)</t>
        </is>
      </c>
      <c r="C167" s="1" t="n">
        <v>1</v>
      </c>
      <c r="D167" s="1" t="inlineStr">
        <is>
          <t>IMMUNO ACT</t>
        </is>
      </c>
      <c r="E167" s="1" t="n">
        <v>4</v>
      </c>
      <c r="F167" s="1" t="inlineStr">
        <is>
          <t>BioLegend</t>
        </is>
      </c>
      <c r="G167" s="1" t="inlineStr">
        <is>
          <t>Mumbai</t>
        </is>
      </c>
      <c r="H167" t="inlineStr">
        <is>
          <t>Saturday (25-10-25)</t>
        </is>
      </c>
      <c r="I167" t="inlineStr">
        <is>
          <t>OutStation</t>
        </is>
      </c>
    </row>
    <row r="168">
      <c r="A168" s="1" t="n">
        <v>354108</v>
      </c>
      <c r="B168" s="1" t="inlineStr">
        <is>
          <t>anti-human CD89</t>
        </is>
      </c>
      <c r="C168" s="1" t="n">
        <v>1</v>
      </c>
      <c r="D168" s="1" t="inlineStr">
        <is>
          <t>ACTREC</t>
        </is>
      </c>
      <c r="E168" s="1" t="n">
        <v>4</v>
      </c>
      <c r="F168" s="1" t="inlineStr">
        <is>
          <t>BioLegend</t>
        </is>
      </c>
      <c r="G168" s="1" t="inlineStr">
        <is>
          <t>Mumbai</t>
        </is>
      </c>
      <c r="H168" t="inlineStr">
        <is>
          <t>Wednesday (22-10-25)</t>
        </is>
      </c>
      <c r="I168" t="inlineStr">
        <is>
          <t>OutStation</t>
        </is>
      </c>
    </row>
    <row r="169">
      <c r="A169" s="1" t="n">
        <v>358510</v>
      </c>
      <c r="B169" s="1" t="inlineStr">
        <is>
          <t>anti-human/mouse Bcl-6</t>
        </is>
      </c>
      <c r="C169" s="1" t="n">
        <v>1</v>
      </c>
      <c r="D169" s="1" t="inlineStr">
        <is>
          <t>ACTREC</t>
        </is>
      </c>
      <c r="E169" s="1" t="n">
        <v>4</v>
      </c>
      <c r="F169" s="1" t="inlineStr">
        <is>
          <t>BioLegend</t>
        </is>
      </c>
      <c r="G169" s="1" t="inlineStr">
        <is>
          <t>Mumbai</t>
        </is>
      </c>
      <c r="H169" t="inlineStr">
        <is>
          <t>Wednesday (22-10-25)</t>
        </is>
      </c>
      <c r="I169" t="inlineStr">
        <is>
          <t>OutStation</t>
        </is>
      </c>
    </row>
    <row r="170">
      <c r="A170" s="1" t="n">
        <v>362526</v>
      </c>
      <c r="B170" s="1" t="inlineStr">
        <is>
          <t>anti-human CD56 (NCAM)</t>
        </is>
      </c>
      <c r="C170" s="1" t="n">
        <v>1</v>
      </c>
      <c r="D170" s="1" t="inlineStr">
        <is>
          <t>ACTREC</t>
        </is>
      </c>
      <c r="E170" s="1" t="n">
        <v>4</v>
      </c>
      <c r="F170" s="1" t="inlineStr">
        <is>
          <t>BioLegend</t>
        </is>
      </c>
      <c r="G170" s="1" t="inlineStr">
        <is>
          <t>Mumbai</t>
        </is>
      </c>
      <c r="H170" t="inlineStr">
        <is>
          <t>Wednesday (22-10-25)</t>
        </is>
      </c>
      <c r="I170" t="inlineStr">
        <is>
          <t>OutStation</t>
        </is>
      </c>
    </row>
    <row r="171">
      <c r="A171" s="1" t="n">
        <v>367164</v>
      </c>
      <c r="B171" s="1" t="inlineStr">
        <is>
          <t>anti-human CD14</t>
        </is>
      </c>
      <c r="C171" s="1" t="n">
        <v>1</v>
      </c>
      <c r="D171" s="1" t="inlineStr">
        <is>
          <t>ACTREC</t>
        </is>
      </c>
      <c r="E171" s="1" t="n">
        <v>4</v>
      </c>
      <c r="F171" s="1" t="inlineStr">
        <is>
          <t>BioLegend</t>
        </is>
      </c>
      <c r="G171" s="1" t="inlineStr">
        <is>
          <t>Mumbai</t>
        </is>
      </c>
      <c r="H171" t="inlineStr">
        <is>
          <t>Wednesday (22-10-25)</t>
        </is>
      </c>
      <c r="I171" t="inlineStr">
        <is>
          <t>OutStation</t>
        </is>
      </c>
    </row>
    <row r="172">
      <c r="A172" s="1" t="n">
        <v>369332</v>
      </c>
      <c r="B172" s="1" t="inlineStr">
        <is>
          <t>anti-human CD223 (LAG-3)</t>
        </is>
      </c>
      <c r="C172" s="1" t="n">
        <v>1</v>
      </c>
      <c r="D172" s="1" t="inlineStr">
        <is>
          <t>ACTREC</t>
        </is>
      </c>
      <c r="E172" s="1" t="n">
        <v>4</v>
      </c>
      <c r="F172" s="1" t="inlineStr">
        <is>
          <t>BioLegend</t>
        </is>
      </c>
      <c r="G172" s="1" t="inlineStr">
        <is>
          <t>Mumbai</t>
        </is>
      </c>
      <c r="H172" t="inlineStr">
        <is>
          <t>Wednesday (22-10-25)</t>
        </is>
      </c>
      <c r="I172" t="inlineStr">
        <is>
          <t>OutStation</t>
        </is>
      </c>
    </row>
    <row r="173">
      <c r="A173" s="1" t="n">
        <v>369703</v>
      </c>
      <c r="B173" s="1" t="inlineStr">
        <is>
          <t>anti-human Arginase I</t>
        </is>
      </c>
      <c r="C173" s="1" t="n">
        <v>1</v>
      </c>
      <c r="D173" s="1" t="inlineStr">
        <is>
          <t>ASHOKA</t>
        </is>
      </c>
      <c r="E173" s="1" t="n">
        <v>4</v>
      </c>
      <c r="F173" s="1" t="inlineStr">
        <is>
          <t>BioLegend</t>
        </is>
      </c>
      <c r="G173" s="1" t="inlineStr">
        <is>
          <t>Sonipat</t>
        </is>
      </c>
      <c r="H173" t="inlineStr">
        <is>
          <t>On Hold</t>
        </is>
      </c>
      <c r="I173" t="inlineStr">
        <is>
          <t>OutStation</t>
        </is>
      </c>
    </row>
    <row r="174">
      <c r="A174" s="1" t="n">
        <v>396414</v>
      </c>
      <c r="B174" s="1" t="inlineStr">
        <is>
          <t>anti-human/mouse Granzyme B Recombinant</t>
        </is>
      </c>
      <c r="C174" s="1" t="n">
        <v>1</v>
      </c>
      <c r="D174" s="1" t="inlineStr">
        <is>
          <t>NIRRCH</t>
        </is>
      </c>
      <c r="E174" s="1" t="n">
        <v>4</v>
      </c>
      <c r="F174" s="1" t="inlineStr">
        <is>
          <t>BioLegend</t>
        </is>
      </c>
      <c r="G174" s="1" t="inlineStr">
        <is>
          <t>Mumbai</t>
        </is>
      </c>
      <c r="H174" t="inlineStr">
        <is>
          <t>Wednesday (22-10-25)</t>
        </is>
      </c>
      <c r="I174" t="inlineStr">
        <is>
          <t>OutStation</t>
        </is>
      </c>
    </row>
    <row r="175">
      <c r="A175" s="1" t="n">
        <v>400129</v>
      </c>
      <c r="B175" s="1" t="inlineStr">
        <is>
          <t>Mouse IgG1, κ Isotype Ctrl (FC)</t>
        </is>
      </c>
      <c r="C175" s="1" t="n">
        <v>1</v>
      </c>
      <c r="D175" s="1" t="inlineStr">
        <is>
          <t>LABEX</t>
        </is>
      </c>
      <c r="E175" s="1" t="n">
        <v>4</v>
      </c>
      <c r="F175" s="1" t="inlineStr">
        <is>
          <t>BioLegend</t>
        </is>
      </c>
      <c r="G175" s="1" t="inlineStr">
        <is>
          <t>Delhi</t>
        </is>
      </c>
      <c r="H175" t="inlineStr">
        <is>
          <t>Porter (not received yet)</t>
        </is>
      </c>
      <c r="I175" t="inlineStr">
        <is>
          <t>Local</t>
        </is>
      </c>
    </row>
    <row r="176">
      <c r="A176" s="1" t="n">
        <v>400508</v>
      </c>
      <c r="B176" s="1" t="inlineStr">
        <is>
          <t>Rat IgG2a, κ Isotype Ctrl</t>
        </is>
      </c>
      <c r="C176" s="1" t="n">
        <v>1</v>
      </c>
      <c r="D176" s="1" t="inlineStr">
        <is>
          <t>Aurigine Service</t>
        </is>
      </c>
      <c r="E176" s="1" t="n">
        <v>4</v>
      </c>
      <c r="F176" s="1" t="inlineStr">
        <is>
          <t>BioLegend</t>
        </is>
      </c>
      <c r="G176" s="1" t="inlineStr">
        <is>
          <t>Hyderabad</t>
        </is>
      </c>
      <c r="H176" t="inlineStr">
        <is>
          <t>Wednesday (22-10-25)</t>
        </is>
      </c>
      <c r="I176" t="inlineStr">
        <is>
          <t>OutStation</t>
        </is>
      </c>
    </row>
    <row r="177">
      <c r="A177" s="1" t="n">
        <v>400522</v>
      </c>
      <c r="B177" s="1" t="inlineStr">
        <is>
          <t>Rat IgG2a, κ Isotype Ctrl</t>
        </is>
      </c>
      <c r="C177" s="1" t="n">
        <v>1</v>
      </c>
      <c r="D177" s="1" t="inlineStr">
        <is>
          <t>Aurigine Service</t>
        </is>
      </c>
      <c r="E177" s="1" t="n">
        <v>4</v>
      </c>
      <c r="F177" s="1" t="inlineStr">
        <is>
          <t>BioLegend</t>
        </is>
      </c>
      <c r="G177" s="1" t="inlineStr">
        <is>
          <t>Hyderabad</t>
        </is>
      </c>
      <c r="H177" t="inlineStr">
        <is>
          <t>Wednesday (22-10-25)</t>
        </is>
      </c>
      <c r="I177" t="inlineStr">
        <is>
          <t>OutStation</t>
        </is>
      </c>
    </row>
    <row r="178">
      <c r="A178" s="1" t="n">
        <v>400524</v>
      </c>
      <c r="B178" s="1" t="inlineStr">
        <is>
          <t>Rat IgG2a, κ Isotype Ctrl</t>
        </is>
      </c>
      <c r="C178" s="1" t="n">
        <v>1</v>
      </c>
      <c r="D178" s="1" t="inlineStr">
        <is>
          <t>Aurigine Service</t>
        </is>
      </c>
      <c r="E178" s="1" t="n">
        <v>4</v>
      </c>
      <c r="F178" s="1" t="inlineStr">
        <is>
          <t>BioLegend</t>
        </is>
      </c>
      <c r="G178" s="1" t="inlineStr">
        <is>
          <t>Hyderabad</t>
        </is>
      </c>
      <c r="H178" t="inlineStr">
        <is>
          <t>Wednesday (22-10-25)</t>
        </is>
      </c>
      <c r="I178" t="inlineStr">
        <is>
          <t>OutStation</t>
        </is>
      </c>
    </row>
    <row r="179">
      <c r="A179" s="1" t="n">
        <v>400551</v>
      </c>
      <c r="B179" s="1" t="inlineStr">
        <is>
          <t>Rat IgG2a, κ Isotype Ctrl</t>
        </is>
      </c>
      <c r="C179" s="1" t="n">
        <v>1</v>
      </c>
      <c r="D179" s="1" t="inlineStr">
        <is>
          <t>Aurigine Service</t>
        </is>
      </c>
      <c r="E179" s="1" t="n">
        <v>4</v>
      </c>
      <c r="F179" s="1" t="inlineStr">
        <is>
          <t>BioLegend</t>
        </is>
      </c>
      <c r="G179" s="1" t="inlineStr">
        <is>
          <t>Hyderabad</t>
        </is>
      </c>
      <c r="H179" t="inlineStr">
        <is>
          <t>Wednesday (22-10-25)</t>
        </is>
      </c>
      <c r="I179" t="inlineStr">
        <is>
          <t>OutStation</t>
        </is>
      </c>
    </row>
    <row r="180">
      <c r="A180" s="1" t="n">
        <v>400932</v>
      </c>
      <c r="B180" s="1" t="inlineStr">
        <is>
          <t>Armenian Hamster IgG Isotype Ctrl</t>
        </is>
      </c>
      <c r="C180" s="1" t="n">
        <v>1</v>
      </c>
      <c r="D180" s="1" t="inlineStr">
        <is>
          <t>Aurigine Service</t>
        </is>
      </c>
      <c r="E180" s="1" t="n">
        <v>4</v>
      </c>
      <c r="F180" s="1" t="inlineStr">
        <is>
          <t>BioLegend</t>
        </is>
      </c>
      <c r="G180" s="1" t="inlineStr">
        <is>
          <t>Hyderabad</t>
        </is>
      </c>
      <c r="H180" t="inlineStr">
        <is>
          <t>Wednesday (22-10-25)</t>
        </is>
      </c>
      <c r="I180" t="inlineStr">
        <is>
          <t>OutStation</t>
        </is>
      </c>
    </row>
    <row r="181">
      <c r="A181" s="1" t="n">
        <v>405301</v>
      </c>
      <c r="B181" s="1" t="inlineStr">
        <is>
          <t>Goat anti-mouse IgG (minimal x-reactivity)</t>
        </is>
      </c>
      <c r="C181" s="1" t="n">
        <v>1</v>
      </c>
      <c r="D181" s="1" t="inlineStr">
        <is>
          <t>TIFR</t>
        </is>
      </c>
      <c r="E181" s="1" t="n">
        <v>4</v>
      </c>
      <c r="F181" s="1" t="inlineStr">
        <is>
          <t>BioLegend</t>
        </is>
      </c>
      <c r="G181" s="1" t="inlineStr">
        <is>
          <t>Hyderabad</t>
        </is>
      </c>
      <c r="H181" t="inlineStr">
        <is>
          <t>Wednesday (22-10-25)</t>
        </is>
      </c>
      <c r="I181" t="inlineStr">
        <is>
          <t>OutStation</t>
        </is>
      </c>
    </row>
    <row r="182">
      <c r="A182" s="1" t="n">
        <v>405706</v>
      </c>
      <c r="B182" s="1" t="inlineStr">
        <is>
          <t>anti-mouse IgD</t>
        </is>
      </c>
      <c r="C182" s="1" t="n">
        <v>1</v>
      </c>
      <c r="D182" s="1" t="inlineStr">
        <is>
          <t>Aurigine Service</t>
        </is>
      </c>
      <c r="E182" s="1" t="n">
        <v>4</v>
      </c>
      <c r="F182" s="1" t="inlineStr">
        <is>
          <t>BioLegend</t>
        </is>
      </c>
      <c r="G182" s="1" t="inlineStr">
        <is>
          <t>Hyderabad</t>
        </is>
      </c>
      <c r="H182" t="inlineStr">
        <is>
          <t>Wednesday (22-10-25)</t>
        </is>
      </c>
      <c r="I182" t="inlineStr">
        <is>
          <t>OutStation</t>
        </is>
      </c>
    </row>
    <row r="183">
      <c r="A183" s="1" t="n">
        <v>406001</v>
      </c>
      <c r="B183" s="1" t="inlineStr">
        <is>
          <t>anti-mouse IgG</t>
        </is>
      </c>
      <c r="C183" s="1" t="n">
        <v>1</v>
      </c>
      <c r="D183" s="1" t="inlineStr">
        <is>
          <t>RCB</t>
        </is>
      </c>
      <c r="E183" s="1" t="n">
        <v>4</v>
      </c>
      <c r="F183" s="1" t="inlineStr">
        <is>
          <t>BioLegend</t>
        </is>
      </c>
      <c r="G183" s="1" t="inlineStr">
        <is>
          <t>Delhi</t>
        </is>
      </c>
      <c r="H183" t="inlineStr">
        <is>
          <t>Deepak</t>
        </is>
      </c>
      <c r="I183" t="inlineStr">
        <is>
          <t>Local</t>
        </is>
      </c>
    </row>
    <row r="184">
      <c r="A184" s="1" t="n">
        <v>406416</v>
      </c>
      <c r="B184" s="1" t="inlineStr">
        <is>
          <t>Donkey anti-rabbit IgG (min. x-reactivity)</t>
        </is>
      </c>
      <c r="C184" s="1" t="n">
        <v>1</v>
      </c>
      <c r="D184" s="1" t="inlineStr">
        <is>
          <t>RCB</t>
        </is>
      </c>
      <c r="E184" s="1" t="n">
        <v>4</v>
      </c>
      <c r="F184" s="1" t="inlineStr">
        <is>
          <t>BioLegend</t>
        </is>
      </c>
      <c r="G184" s="1" t="inlineStr">
        <is>
          <t>Delhi</t>
        </is>
      </c>
      <c r="H184" t="inlineStr">
        <is>
          <t>Deepak</t>
        </is>
      </c>
      <c r="I184" t="inlineStr">
        <is>
          <t>Local</t>
        </is>
      </c>
    </row>
    <row r="185">
      <c r="A185" s="1" t="n">
        <v>406516</v>
      </c>
      <c r="B185" s="1" t="inlineStr">
        <is>
          <t>anti-mouse IgM</t>
        </is>
      </c>
      <c r="C185" s="1" t="n">
        <v>1</v>
      </c>
      <c r="D185" s="1" t="inlineStr">
        <is>
          <t>Aurigine Service</t>
        </is>
      </c>
      <c r="E185" s="1" t="n">
        <v>4</v>
      </c>
      <c r="F185" s="1" t="inlineStr">
        <is>
          <t>BioLegend</t>
        </is>
      </c>
      <c r="G185" s="1" t="inlineStr">
        <is>
          <t>Hyderabad</t>
        </is>
      </c>
      <c r="H185" t="inlineStr">
        <is>
          <t>Wednesday (22-10-25)</t>
        </is>
      </c>
      <c r="I185" t="inlineStr">
        <is>
          <t>OutStation</t>
        </is>
      </c>
    </row>
    <row r="186">
      <c r="A186" s="1" t="n">
        <v>406606</v>
      </c>
      <c r="B186" s="1" t="inlineStr">
        <is>
          <t>anti-mouse IgG1</t>
        </is>
      </c>
      <c r="C186" s="1" t="n">
        <v>1</v>
      </c>
      <c r="D186" s="1" t="inlineStr">
        <is>
          <t>Aurigine Service</t>
        </is>
      </c>
      <c r="E186" s="1" t="n">
        <v>4</v>
      </c>
      <c r="F186" s="1" t="inlineStr">
        <is>
          <t>BioLegend</t>
        </is>
      </c>
      <c r="G186" s="1" t="inlineStr">
        <is>
          <t>Hyderabad</t>
        </is>
      </c>
      <c r="H186" t="inlineStr">
        <is>
          <t>Wednesday (22-10-25)</t>
        </is>
      </c>
      <c r="I186" t="inlineStr">
        <is>
          <t>OutStation</t>
        </is>
      </c>
    </row>
    <row r="187">
      <c r="A187" s="1" t="n">
        <v>420201</v>
      </c>
      <c r="B187" s="1" t="inlineStr">
        <is>
          <t>Cell Staining Buffer</t>
        </is>
      </c>
      <c r="C187" s="1" t="n">
        <v>1</v>
      </c>
      <c r="D187" s="1" t="inlineStr">
        <is>
          <t>AGHARKAR</t>
        </is>
      </c>
      <c r="E187" s="1" t="n">
        <v>4</v>
      </c>
      <c r="F187" s="1" t="inlineStr">
        <is>
          <t>BioLegend</t>
        </is>
      </c>
      <c r="G187" s="1" t="inlineStr">
        <is>
          <t>Pune</t>
        </is>
      </c>
      <c r="H187" t="inlineStr">
        <is>
          <t>Saturday (25-10-25)</t>
        </is>
      </c>
      <c r="I187" t="inlineStr">
        <is>
          <t>OutStation</t>
        </is>
      </c>
    </row>
    <row r="188">
      <c r="A188" s="1" t="n">
        <v>420301</v>
      </c>
      <c r="B188" s="1" t="inlineStr">
        <is>
          <t>RBC Lysis Buffer (10X)</t>
        </is>
      </c>
      <c r="C188" s="1" t="n">
        <v>1</v>
      </c>
      <c r="D188" s="1" t="inlineStr">
        <is>
          <t>AGHARKAR</t>
        </is>
      </c>
      <c r="E188" s="1" t="n">
        <v>4</v>
      </c>
      <c r="F188" s="1" t="inlineStr">
        <is>
          <t>BioLegend</t>
        </is>
      </c>
      <c r="G188" s="1" t="inlineStr">
        <is>
          <t>Pune</t>
        </is>
      </c>
      <c r="H188" t="inlineStr">
        <is>
          <t>Saturday (25-10-25)</t>
        </is>
      </c>
      <c r="I188" t="inlineStr">
        <is>
          <t>OutStation</t>
        </is>
      </c>
    </row>
    <row r="189">
      <c r="A189" s="1" t="n">
        <v>420403</v>
      </c>
      <c r="B189" s="1" t="inlineStr">
        <is>
          <t>7-AAD Viability Staining Solution</t>
        </is>
      </c>
      <c r="C189" s="1" t="n">
        <v>1</v>
      </c>
      <c r="D189" s="1" t="inlineStr">
        <is>
          <t>MICRO VAPI</t>
        </is>
      </c>
      <c r="E189" s="1" t="n">
        <v>4</v>
      </c>
      <c r="F189" s="1" t="inlineStr">
        <is>
          <t>BioLegend</t>
        </is>
      </c>
      <c r="G189" s="1" t="inlineStr">
        <is>
          <t>Gujrat</t>
        </is>
      </c>
      <c r="H189" t="inlineStr">
        <is>
          <t>Wednesday (22-10-25)</t>
        </is>
      </c>
      <c r="I189" t="inlineStr">
        <is>
          <t>OutStation</t>
        </is>
      </c>
    </row>
    <row r="190">
      <c r="A190" s="1" t="n">
        <v>420601</v>
      </c>
      <c r="B190" s="1" t="inlineStr">
        <is>
          <t>Brefeldin A Solution (1,000X)</t>
        </is>
      </c>
      <c r="C190" s="1" t="n">
        <v>1</v>
      </c>
      <c r="D190" s="1" t="inlineStr">
        <is>
          <t>AGHARKAR</t>
        </is>
      </c>
      <c r="E190" s="1" t="n">
        <v>4</v>
      </c>
      <c r="F190" s="1" t="inlineStr">
        <is>
          <t>BioLegend</t>
        </is>
      </c>
      <c r="G190" s="1" t="inlineStr">
        <is>
          <t>Pune</t>
        </is>
      </c>
      <c r="H190" t="inlineStr">
        <is>
          <t>Saturday (25-10-25)</t>
        </is>
      </c>
      <c r="I190" t="inlineStr">
        <is>
          <t>OutStation</t>
        </is>
      </c>
    </row>
    <row r="191">
      <c r="A191" s="1" t="n">
        <v>420601</v>
      </c>
      <c r="B191" s="1" t="inlineStr">
        <is>
          <t>Brefeldin A Solution (1,000X)</t>
        </is>
      </c>
      <c r="C191" s="1" t="n">
        <v>1</v>
      </c>
      <c r="D191" s="1" t="inlineStr">
        <is>
          <t>RGCB</t>
        </is>
      </c>
      <c r="E191" s="1" t="n">
        <v>4</v>
      </c>
      <c r="F191" s="1" t="inlineStr">
        <is>
          <t>BioLegend</t>
        </is>
      </c>
      <c r="G191" s="1" t="inlineStr">
        <is>
          <t>Kerala</t>
        </is>
      </c>
      <c r="H191" t="inlineStr">
        <is>
          <t>Saturday (25-10-25)</t>
        </is>
      </c>
      <c r="I191" t="inlineStr">
        <is>
          <t>OutStation</t>
        </is>
      </c>
    </row>
    <row r="192">
      <c r="A192" s="1" t="n">
        <v>420701</v>
      </c>
      <c r="B192" s="1" t="inlineStr">
        <is>
          <t>Monensin Solution (1,000X)</t>
        </is>
      </c>
      <c r="C192" s="1" t="n">
        <v>1</v>
      </c>
      <c r="D192" s="1" t="inlineStr">
        <is>
          <t>ABHI BIO</t>
        </is>
      </c>
      <c r="E192" s="1" t="n">
        <v>4</v>
      </c>
      <c r="F192" s="1" t="inlineStr">
        <is>
          <t>BioLegend</t>
        </is>
      </c>
      <c r="G192" s="1" t="inlineStr">
        <is>
          <t>Kolkata</t>
        </is>
      </c>
      <c r="H192" t="inlineStr">
        <is>
          <t>Wednesday (22-10-25)</t>
        </is>
      </c>
      <c r="I192" t="inlineStr">
        <is>
          <t>OutStation</t>
        </is>
      </c>
    </row>
    <row r="193">
      <c r="A193" s="1" t="n">
        <v>422501</v>
      </c>
      <c r="B193" s="1" t="inlineStr">
        <is>
          <t>Cyto-Last™ Buffer</t>
        </is>
      </c>
      <c r="C193" s="1" t="n">
        <v>1</v>
      </c>
      <c r="D193" s="1" t="inlineStr">
        <is>
          <t>AGHARKAR</t>
        </is>
      </c>
      <c r="E193" s="1" t="n">
        <v>4</v>
      </c>
      <c r="F193" s="1" t="inlineStr">
        <is>
          <t>BioLegend</t>
        </is>
      </c>
      <c r="G193" s="1" t="inlineStr">
        <is>
          <t>Pune</t>
        </is>
      </c>
      <c r="H193" t="inlineStr">
        <is>
          <t>Saturday (25-10-25)</t>
        </is>
      </c>
      <c r="I193" t="inlineStr">
        <is>
          <t>OutStation</t>
        </is>
      </c>
    </row>
    <row r="194">
      <c r="A194" s="1" t="n">
        <v>424401</v>
      </c>
      <c r="B194" s="1" t="inlineStr">
        <is>
          <t>True-Nuclear™ Transcription Factor Buffer Set</t>
        </is>
      </c>
      <c r="C194" s="1" t="n">
        <v>1</v>
      </c>
      <c r="D194" s="1" t="inlineStr">
        <is>
          <t>TIFR</t>
        </is>
      </c>
      <c r="E194" s="1" t="n">
        <v>4</v>
      </c>
      <c r="F194" s="1" t="inlineStr">
        <is>
          <t>BioLegend</t>
        </is>
      </c>
      <c r="G194" s="1" t="inlineStr">
        <is>
          <t>Hyderabad</t>
        </is>
      </c>
      <c r="H194" t="inlineStr">
        <is>
          <t>Wednesday (22-10-25)</t>
        </is>
      </c>
      <c r="I194" t="inlineStr">
        <is>
          <t>OutStation</t>
        </is>
      </c>
    </row>
    <row r="195">
      <c r="A195" s="1" t="n">
        <v>425501</v>
      </c>
      <c r="B195" s="1" t="inlineStr">
        <is>
          <t>Flow Cytometry Antibody Diluent Buffer</t>
        </is>
      </c>
      <c r="C195" s="1" t="n">
        <v>1</v>
      </c>
      <c r="D195" s="1" t="inlineStr">
        <is>
          <t>AGHARKAR</t>
        </is>
      </c>
      <c r="E195" s="1" t="n">
        <v>4</v>
      </c>
      <c r="F195" s="1" t="inlineStr">
        <is>
          <t>BioLegend</t>
        </is>
      </c>
      <c r="G195" s="1" t="inlineStr">
        <is>
          <t>Pune</t>
        </is>
      </c>
      <c r="H195" t="inlineStr">
        <is>
          <t>Saturday (25-10-25)</t>
        </is>
      </c>
      <c r="I195" t="inlineStr">
        <is>
          <t>OutStation</t>
        </is>
      </c>
    </row>
    <row r="196">
      <c r="A196" s="1" t="n">
        <v>426102</v>
      </c>
      <c r="B196" s="1" t="inlineStr">
        <is>
          <t>True-Stain Monocyte Blocker™</t>
        </is>
      </c>
      <c r="C196" s="1" t="n">
        <v>1</v>
      </c>
      <c r="D196" s="1" t="inlineStr">
        <is>
          <t>MICRO VAPI</t>
        </is>
      </c>
      <c r="E196" s="1" t="n">
        <v>4</v>
      </c>
      <c r="F196" s="1" t="inlineStr">
        <is>
          <t>BioLegend</t>
        </is>
      </c>
      <c r="G196" s="1" t="inlineStr">
        <is>
          <t>Gujrat</t>
        </is>
      </c>
      <c r="H196" t="inlineStr">
        <is>
          <t>Wednesday (22-10-25)</t>
        </is>
      </c>
      <c r="I196" t="inlineStr">
        <is>
          <t>OutStation</t>
        </is>
      </c>
    </row>
    <row r="197">
      <c r="A197" s="1" t="n">
        <v>426105</v>
      </c>
      <c r="B197" s="1" t="inlineStr">
        <is>
          <t>True-Stain™ Multi-Fluor Buffer</t>
        </is>
      </c>
      <c r="C197" s="1" t="n">
        <v>1</v>
      </c>
      <c r="D197" s="1" t="inlineStr">
        <is>
          <t>MICRO VAPI</t>
        </is>
      </c>
      <c r="E197" s="1" t="n">
        <v>4</v>
      </c>
      <c r="F197" s="1" t="inlineStr">
        <is>
          <t>BioLegend</t>
        </is>
      </c>
      <c r="G197" s="1" t="inlineStr">
        <is>
          <t>Gujrat</t>
        </is>
      </c>
      <c r="H197" t="inlineStr">
        <is>
          <t>Wednesday (22-10-25)</t>
        </is>
      </c>
      <c r="I197" t="inlineStr">
        <is>
          <t>OutStation</t>
        </is>
      </c>
    </row>
    <row r="198">
      <c r="A198" s="1" t="n">
        <v>426803</v>
      </c>
      <c r="B198" s="1" t="inlineStr">
        <is>
          <t>Cyto-Fast™ Fix/Perm Buffer Set</t>
        </is>
      </c>
      <c r="C198" s="1" t="n">
        <v>1</v>
      </c>
      <c r="D198" s="1" t="inlineStr">
        <is>
          <t>AGHARKAR</t>
        </is>
      </c>
      <c r="E198" s="1" t="n">
        <v>4</v>
      </c>
      <c r="F198" s="1" t="inlineStr">
        <is>
          <t>BioLegend</t>
        </is>
      </c>
      <c r="G198" s="1" t="inlineStr">
        <is>
          <t>Pune</t>
        </is>
      </c>
      <c r="H198" t="inlineStr">
        <is>
          <t>Saturday (25-10-25)</t>
        </is>
      </c>
      <c r="I198" t="inlineStr">
        <is>
          <t>OutStation</t>
        </is>
      </c>
    </row>
    <row r="199">
      <c r="A199" s="1" t="n">
        <v>505008</v>
      </c>
      <c r="B199" s="1" t="inlineStr">
        <is>
          <t>anti-mouse IL-10</t>
        </is>
      </c>
      <c r="C199" s="1" t="n">
        <v>1</v>
      </c>
      <c r="D199" s="1" t="inlineStr">
        <is>
          <t>TIFR</t>
        </is>
      </c>
      <c r="E199" s="1" t="n">
        <v>4</v>
      </c>
      <c r="F199" s="1" t="inlineStr">
        <is>
          <t>BioLegend</t>
        </is>
      </c>
      <c r="G199" s="1" t="inlineStr">
        <is>
          <t>Hyderabad</t>
        </is>
      </c>
      <c r="H199" t="inlineStr">
        <is>
          <t>Wednesday (22-10-25)</t>
        </is>
      </c>
      <c r="I199" t="inlineStr">
        <is>
          <t>OutStation</t>
        </is>
      </c>
    </row>
    <row r="200">
      <c r="A200" s="1" t="n">
        <v>570204</v>
      </c>
      <c r="B200" s="1" t="inlineStr">
        <is>
          <t>Human IFN-γ (carrier-free)</t>
        </is>
      </c>
      <c r="C200" s="1" t="n">
        <v>1</v>
      </c>
      <c r="D200" s="1" t="inlineStr">
        <is>
          <t>RCB</t>
        </is>
      </c>
      <c r="E200" s="1" t="n">
        <v>-20</v>
      </c>
      <c r="F200" s="1" t="inlineStr">
        <is>
          <t>BioLegend</t>
        </is>
      </c>
      <c r="G200" s="1" t="inlineStr">
        <is>
          <t>Delhi</t>
        </is>
      </c>
      <c r="H200" t="inlineStr">
        <is>
          <t>Deepak</t>
        </is>
      </c>
      <c r="I200" t="inlineStr">
        <is>
          <t>Local</t>
        </is>
      </c>
    </row>
    <row r="201">
      <c r="A201" s="1" t="n">
        <v>575306</v>
      </c>
      <c r="B201" s="1" t="inlineStr">
        <is>
          <t>Mouse IFN-γ (carrier-free)</t>
        </is>
      </c>
      <c r="C201" s="1" t="n">
        <v>1</v>
      </c>
      <c r="D201" s="1" t="inlineStr">
        <is>
          <t>RCB</t>
        </is>
      </c>
      <c r="E201" s="1" t="n">
        <v>-20</v>
      </c>
      <c r="F201" s="1" t="inlineStr">
        <is>
          <t>BioLegend</t>
        </is>
      </c>
      <c r="G201" s="1" t="inlineStr">
        <is>
          <t>Delhi</t>
        </is>
      </c>
      <c r="H201" t="inlineStr">
        <is>
          <t>Deepak</t>
        </is>
      </c>
      <c r="I201" t="inlineStr">
        <is>
          <t>Local</t>
        </is>
      </c>
    </row>
    <row r="202">
      <c r="A202" s="1" t="n">
        <v>633603</v>
      </c>
      <c r="B202" s="1" t="inlineStr">
        <is>
          <t>anti-Bax</t>
        </is>
      </c>
      <c r="C202" s="1" t="n">
        <v>1</v>
      </c>
      <c r="D202" s="1" t="inlineStr">
        <is>
          <t>LABEX</t>
        </is>
      </c>
      <c r="E202" s="1" t="n">
        <v>4</v>
      </c>
      <c r="F202" s="1" t="inlineStr">
        <is>
          <t>BioLegend</t>
        </is>
      </c>
      <c r="G202" s="1" t="inlineStr">
        <is>
          <t>Delhi</t>
        </is>
      </c>
      <c r="H202" t="inlineStr">
        <is>
          <t>Porter (not received yet)</t>
        </is>
      </c>
      <c r="I202" t="inlineStr">
        <is>
          <t>Local</t>
        </is>
      </c>
    </row>
    <row r="203">
      <c r="A203" s="1" t="n">
        <v>640906</v>
      </c>
      <c r="B203" s="1" t="inlineStr">
        <is>
          <t>Annexin V</t>
        </is>
      </c>
      <c r="C203" s="1" t="n">
        <v>1</v>
      </c>
      <c r="D203" s="1" t="inlineStr">
        <is>
          <t>RCB</t>
        </is>
      </c>
      <c r="E203" s="1" t="n">
        <v>4</v>
      </c>
      <c r="F203" s="1" t="inlineStr">
        <is>
          <t>BioLegend</t>
        </is>
      </c>
      <c r="G203" s="1" t="inlineStr">
        <is>
          <t>Delhi</t>
        </is>
      </c>
      <c r="H203" t="inlineStr">
        <is>
          <t>Deepak</t>
        </is>
      </c>
      <c r="I203" t="inlineStr">
        <is>
          <t>Local</t>
        </is>
      </c>
    </row>
    <row r="204">
      <c r="A204" s="1" t="n">
        <v>640914</v>
      </c>
      <c r="B204" s="1" t="inlineStr">
        <is>
          <t>Annexin V Apoptosis Detection Kit with PI</t>
        </is>
      </c>
      <c r="C204" s="1" t="n">
        <v>1</v>
      </c>
      <c r="D204" s="1" t="inlineStr">
        <is>
          <t>LABEX</t>
        </is>
      </c>
      <c r="E204" s="1" t="n">
        <v>4</v>
      </c>
      <c r="F204" s="1" t="inlineStr">
        <is>
          <t>BioLegend</t>
        </is>
      </c>
      <c r="G204" s="1" t="inlineStr">
        <is>
          <t>Delhi</t>
        </is>
      </c>
      <c r="H204" t="inlineStr">
        <is>
          <t>Porter (not received yet)</t>
        </is>
      </c>
      <c r="I204" t="inlineStr">
        <is>
          <t>Local</t>
        </is>
      </c>
    </row>
    <row r="205">
      <c r="A205" s="1" t="n">
        <v>740809</v>
      </c>
      <c r="B205" s="1" t="inlineStr">
        <is>
          <t>Human Inflammation Panel 1 (13-plex) w/VbP</t>
        </is>
      </c>
      <c r="C205" s="1" t="n">
        <v>1</v>
      </c>
      <c r="D205" s="1" t="inlineStr">
        <is>
          <t>POPVAX</t>
        </is>
      </c>
      <c r="E205" s="1" t="n">
        <v>4</v>
      </c>
      <c r="F205" s="1" t="inlineStr">
        <is>
          <t>BioLegend</t>
        </is>
      </c>
      <c r="G205" s="1" t="inlineStr">
        <is>
          <t>Telangana</t>
        </is>
      </c>
      <c r="H205" t="inlineStr">
        <is>
          <t>Wednesday (22-10-25)</t>
        </is>
      </c>
      <c r="I205" t="inlineStr">
        <is>
          <t>OutStation</t>
        </is>
      </c>
    </row>
    <row r="206">
      <c r="A206" s="1" t="n">
        <v>316302</v>
      </c>
      <c r="B206" s="1" t="inlineStr">
        <is>
          <t>Purified anti-human β2-microglobulin Antibody</t>
        </is>
      </c>
      <c r="C206" s="1" t="n">
        <v>2</v>
      </c>
      <c r="D206" s="1" t="inlineStr">
        <is>
          <t>Stock</t>
        </is>
      </c>
      <c r="E206" s="1" t="n">
        <v>4</v>
      </c>
      <c r="F206" s="1" t="inlineStr">
        <is>
          <t>BioLegend</t>
        </is>
      </c>
      <c r="G206" s="1" t="inlineStr">
        <is>
          <t>STOCK</t>
        </is>
      </c>
      <c r="H206" t="inlineStr">
        <is>
          <t>stock</t>
        </is>
      </c>
      <c r="I206" t="inlineStr">
        <is>
          <t>STOCK</t>
        </is>
      </c>
    </row>
    <row r="207">
      <c r="A207" s="1" t="n">
        <v>570802</v>
      </c>
      <c r="B207" s="1" t="inlineStr">
        <is>
          <t xml:space="preserve">Recombinant Human IL-6 </t>
        </is>
      </c>
      <c r="C207" s="1" t="n">
        <v>2</v>
      </c>
      <c r="D207" s="1" t="inlineStr">
        <is>
          <t>Opening Stock</t>
        </is>
      </c>
      <c r="E207" s="1" t="n">
        <v>-20</v>
      </c>
      <c r="F207" s="1" t="inlineStr">
        <is>
          <t>BioLegend</t>
        </is>
      </c>
      <c r="G207" s="1" t="inlineStr">
        <is>
          <t>STOCK</t>
        </is>
      </c>
      <c r="H207" t="inlineStr">
        <is>
          <t>Stock</t>
        </is>
      </c>
      <c r="I207" t="inlineStr">
        <is>
          <t>STOCK</t>
        </is>
      </c>
    </row>
    <row r="208">
      <c r="A208" s="1" t="n">
        <v>421002</v>
      </c>
      <c r="B208" s="1" t="inlineStr">
        <is>
          <t xml:space="preserve">Intracellular Staining Permeabilization Wash Buffer </t>
        </is>
      </c>
      <c r="C208" s="1" t="n">
        <v>2</v>
      </c>
      <c r="D208" s="1" t="inlineStr">
        <is>
          <t>Opening Stock</t>
        </is>
      </c>
      <c r="E208" s="1" t="n">
        <v>4</v>
      </c>
      <c r="F208" s="1" t="inlineStr">
        <is>
          <t>BioLegend</t>
        </is>
      </c>
      <c r="G208" s="1" t="inlineStr">
        <is>
          <t>STOCK</t>
        </is>
      </c>
      <c r="H208" t="inlineStr">
        <is>
          <t>Stock</t>
        </is>
      </c>
      <c r="I208" t="inlineStr">
        <is>
          <t>STOCK</t>
        </is>
      </c>
    </row>
    <row r="209">
      <c r="A209" s="1" t="n">
        <v>329702</v>
      </c>
      <c r="B209" s="1" t="inlineStr">
        <is>
          <t xml:space="preserve">Purified anti-human CD274 </t>
        </is>
      </c>
      <c r="C209" s="1" t="n">
        <v>2</v>
      </c>
      <c r="D209" s="1" t="inlineStr">
        <is>
          <t>Opening Stock</t>
        </is>
      </c>
      <c r="E209" s="1" t="n">
        <v>4</v>
      </c>
      <c r="F209" s="1" t="inlineStr">
        <is>
          <t>BioLegend</t>
        </is>
      </c>
      <c r="G209" s="1" t="inlineStr">
        <is>
          <t>STOCK</t>
        </is>
      </c>
      <c r="H209" t="inlineStr">
        <is>
          <t>Stock</t>
        </is>
      </c>
      <c r="I209" t="inlineStr">
        <is>
          <t>STOCK</t>
        </is>
      </c>
    </row>
    <row r="210">
      <c r="A210" s="1" t="inlineStr">
        <is>
          <t>2600505001730</t>
        </is>
      </c>
      <c r="B210" s="1" t="inlineStr">
        <is>
          <t>(Agarose for Nucleic Acid Electrophoresis-500g)</t>
        </is>
      </c>
      <c r="C210" s="1" t="n">
        <v>2</v>
      </c>
      <c r="D210" s="1" t="inlineStr">
        <is>
          <t>STOCK</t>
        </is>
      </c>
      <c r="E210" s="1" t="inlineStr">
        <is>
          <t>RT</t>
        </is>
      </c>
      <c r="F210" s="1" t="inlineStr">
        <is>
          <t>Genei Lab</t>
        </is>
      </c>
      <c r="G210" s="1" t="inlineStr">
        <is>
          <t>STOCK</t>
        </is>
      </c>
      <c r="H210" t="inlineStr">
        <is>
          <t>Stock</t>
        </is>
      </c>
      <c r="I210" t="inlineStr">
        <is>
          <t>STOCK</t>
        </is>
      </c>
    </row>
    <row r="211">
      <c r="A211" s="1" t="inlineStr">
        <is>
          <t>2662070501730</t>
        </is>
      </c>
      <c r="B211" s="1" t="inlineStr">
        <is>
          <t>(StepUp 1 Kb DNA Ladder RTU, 50 µg)</t>
        </is>
      </c>
      <c r="C211" s="1" t="n">
        <v>2</v>
      </c>
      <c r="D211" s="1" t="inlineStr">
        <is>
          <t>STOCK</t>
        </is>
      </c>
      <c r="E211" s="1" t="n">
        <v>-20</v>
      </c>
      <c r="F211" s="1" t="inlineStr">
        <is>
          <t>Genei Lab</t>
        </is>
      </c>
      <c r="G211" s="1" t="inlineStr">
        <is>
          <t>STOCK</t>
        </is>
      </c>
      <c r="H211" t="inlineStr">
        <is>
          <t>Stock</t>
        </is>
      </c>
      <c r="I211" t="inlineStr">
        <is>
          <t>STOCK</t>
        </is>
      </c>
    </row>
    <row r="212">
      <c r="A212" s="1" t="inlineStr">
        <is>
          <t>2662670501730</t>
        </is>
      </c>
      <c r="B212" s="1" t="inlineStr">
        <is>
          <t>RMBD13 (StepUp 100 Bp DNA Ladder RTU, 50 µg)</t>
        </is>
      </c>
      <c r="C212" s="1" t="n">
        <v>2</v>
      </c>
      <c r="D212" s="1" t="inlineStr">
        <is>
          <t>STOCK</t>
        </is>
      </c>
      <c r="E212" s="1" t="n">
        <v>-20</v>
      </c>
      <c r="F212" s="1" t="inlineStr">
        <is>
          <t>Genei Lab</t>
        </is>
      </c>
      <c r="G212" s="1" t="inlineStr">
        <is>
          <t>STOCK</t>
        </is>
      </c>
      <c r="H212" t="inlineStr">
        <is>
          <t>Stock</t>
        </is>
      </c>
      <c r="I212" t="inlineStr">
        <is>
          <t>STOCK</t>
        </is>
      </c>
    </row>
    <row r="213">
      <c r="A213" s="1" t="inlineStr">
        <is>
          <t>15407-47-MIN</t>
        </is>
      </c>
      <c r="B213" s="1" t="inlineStr">
        <is>
          <t>Polyethersulfone 0.22 µm</t>
        </is>
      </c>
      <c r="C213" s="1" t="n">
        <v>2</v>
      </c>
      <c r="D213" s="1" t="inlineStr">
        <is>
          <t>Stock</t>
        </is>
      </c>
      <c r="E213" s="1" t="inlineStr">
        <is>
          <t>RT</t>
        </is>
      </c>
      <c r="F213" s="1" t="inlineStr">
        <is>
          <t>Sartorius</t>
        </is>
      </c>
      <c r="G213" s="1" t="inlineStr">
        <is>
          <t>STOCK</t>
        </is>
      </c>
      <c r="H213" t="inlineStr">
        <is>
          <t>Stock</t>
        </is>
      </c>
      <c r="I213" t="inlineStr">
        <is>
          <t>STOCK</t>
        </is>
      </c>
    </row>
    <row r="214">
      <c r="A214" s="1" t="inlineStr">
        <is>
          <t>VS04T01</t>
        </is>
      </c>
      <c r="B214" s="1" t="inlineStr">
        <is>
          <t>VicaSpin Turbo 4 10000 MWCO</t>
        </is>
      </c>
      <c r="C214" s="1" t="n">
        <v>2</v>
      </c>
      <c r="D214" s="1" t="inlineStr">
        <is>
          <t>Stock</t>
        </is>
      </c>
      <c r="E214" s="1" t="inlineStr">
        <is>
          <t>RT</t>
        </is>
      </c>
      <c r="F214" s="1" t="inlineStr">
        <is>
          <t>Sartorius</t>
        </is>
      </c>
      <c r="G214" s="1" t="inlineStr">
        <is>
          <t>STOCK</t>
        </is>
      </c>
      <c r="H214" t="inlineStr">
        <is>
          <t>Stock</t>
        </is>
      </c>
      <c r="I214" t="inlineStr">
        <is>
          <t>STOCK</t>
        </is>
      </c>
    </row>
    <row r="215">
      <c r="A215" s="1" t="inlineStr">
        <is>
          <t>VS15TR21</t>
        </is>
      </c>
      <c r="B215" s="1" t="inlineStr">
        <is>
          <t>VivaSpin Turbo 15 RC 30000 MWCO</t>
        </is>
      </c>
      <c r="C215" s="1" t="n">
        <v>2</v>
      </c>
      <c r="D215" s="1" t="inlineStr">
        <is>
          <t>Stock</t>
        </is>
      </c>
      <c r="E215" s="1" t="inlineStr">
        <is>
          <t>RT</t>
        </is>
      </c>
      <c r="F215" s="1" t="inlineStr">
        <is>
          <t>Sartorius</t>
        </is>
      </c>
      <c r="G215" s="1" t="inlineStr">
        <is>
          <t>STOCK</t>
        </is>
      </c>
      <c r="H215" t="inlineStr">
        <is>
          <t>Stock</t>
        </is>
      </c>
      <c r="I215" t="inlineStr">
        <is>
          <t>STOCK</t>
        </is>
      </c>
    </row>
    <row r="216">
      <c r="A216" s="1" t="n">
        <v>814326</v>
      </c>
      <c r="B216" s="1" t="inlineStr">
        <is>
          <t>Acrylamide, Ultra Pure 500 KG</t>
        </is>
      </c>
      <c r="C216" s="1" t="n">
        <v>2</v>
      </c>
      <c r="D216" s="1" t="inlineStr">
        <is>
          <t>Stock</t>
        </is>
      </c>
      <c r="E216" s="1" t="inlineStr">
        <is>
          <t>RT</t>
        </is>
      </c>
      <c r="F216" s="1" t="inlineStr">
        <is>
          <t>Mp Bio</t>
        </is>
      </c>
      <c r="G216" s="1" t="inlineStr">
        <is>
          <t>STOCK</t>
        </is>
      </c>
      <c r="H216" t="inlineStr">
        <is>
          <t>Stock</t>
        </is>
      </c>
      <c r="I216" t="inlineStr">
        <is>
          <t>STOCK</t>
        </is>
      </c>
    </row>
    <row r="217">
      <c r="A217" s="1" t="n">
        <v>194825</v>
      </c>
      <c r="B217" s="1" t="inlineStr">
        <is>
          <t>Glycine, Molecular Biology Reagent 1 KG</t>
        </is>
      </c>
      <c r="C217" s="1" t="n">
        <v>2</v>
      </c>
      <c r="D217" s="1" t="inlineStr">
        <is>
          <t>Stock</t>
        </is>
      </c>
      <c r="E217" s="1" t="inlineStr">
        <is>
          <t>RT</t>
        </is>
      </c>
      <c r="F217" s="1" t="inlineStr">
        <is>
          <t>Mp Bio</t>
        </is>
      </c>
      <c r="G217" s="1" t="inlineStr">
        <is>
          <t>STOCK</t>
        </is>
      </c>
      <c r="H217" t="inlineStr">
        <is>
          <t>Stock</t>
        </is>
      </c>
      <c r="I217" t="inlineStr">
        <is>
          <t>STOCK</t>
        </is>
      </c>
    </row>
    <row r="218">
      <c r="A218" s="1" t="n">
        <v>104772</v>
      </c>
      <c r="B218" s="1" t="inlineStr">
        <is>
          <t>Ammonium Sulfate, Technical Pure 500 GM</t>
        </is>
      </c>
      <c r="C218" s="1" t="n">
        <v>2</v>
      </c>
      <c r="D218" s="1" t="inlineStr">
        <is>
          <t>Stock</t>
        </is>
      </c>
      <c r="E218" s="1" t="inlineStr">
        <is>
          <t>RT</t>
        </is>
      </c>
      <c r="F218" s="1" t="inlineStr">
        <is>
          <t>Mp Bio</t>
        </is>
      </c>
      <c r="G218" s="1" t="inlineStr">
        <is>
          <t>STOCK</t>
        </is>
      </c>
      <c r="H218" t="inlineStr">
        <is>
          <t>Stock</t>
        </is>
      </c>
      <c r="I218" t="inlineStr">
        <is>
          <t>STOCK</t>
        </is>
      </c>
    </row>
    <row r="219">
      <c r="A219" s="1" t="n">
        <v>194002</v>
      </c>
      <c r="B219" s="1" t="inlineStr">
        <is>
          <t>Chloroform, Molecular Biology Reagent</t>
        </is>
      </c>
      <c r="C219" s="1" t="n">
        <v>2</v>
      </c>
      <c r="D219" s="1" t="inlineStr">
        <is>
          <t>Stock</t>
        </is>
      </c>
      <c r="E219" s="1" t="inlineStr">
        <is>
          <t>RT</t>
        </is>
      </c>
      <c r="F219" s="1" t="inlineStr">
        <is>
          <t>Mp Bio</t>
        </is>
      </c>
      <c r="G219" s="1" t="inlineStr">
        <is>
          <t>STOCK</t>
        </is>
      </c>
      <c r="H219" t="inlineStr">
        <is>
          <t>Stock</t>
        </is>
      </c>
      <c r="I219" t="inlineStr">
        <is>
          <t>STOCK</t>
        </is>
      </c>
    </row>
    <row r="220">
      <c r="A220" s="1" t="n">
        <v>424602</v>
      </c>
      <c r="B220" s="1" t="inlineStr">
        <is>
          <t>Compensation Beads</t>
        </is>
      </c>
      <c r="C220" s="1" t="n">
        <v>2</v>
      </c>
      <c r="D220" s="1" t="inlineStr">
        <is>
          <t>Stock</t>
        </is>
      </c>
      <c r="E220" s="1" t="n">
        <v>4</v>
      </c>
      <c r="F220" s="1" t="inlineStr">
        <is>
          <t>BioLegend</t>
        </is>
      </c>
      <c r="G220" s="1" t="inlineStr">
        <is>
          <t>STOCK</t>
        </is>
      </c>
      <c r="H220" t="inlineStr">
        <is>
          <t>Stock</t>
        </is>
      </c>
      <c r="I220" t="inlineStr">
        <is>
          <t>STOCK</t>
        </is>
      </c>
    </row>
    <row r="221">
      <c r="A221" s="1" t="n">
        <v>740811</v>
      </c>
      <c r="B221" s="1" t="inlineStr">
        <is>
          <t>LEGENDplex™ Human Inflammation Panel 1 Standard  1 vial</t>
        </is>
      </c>
      <c r="C221" s="1" t="n">
        <v>2</v>
      </c>
      <c r="D221" s="1" t="inlineStr">
        <is>
          <t>UNKNOWN</t>
        </is>
      </c>
      <c r="E221" s="1" t="n">
        <v>4</v>
      </c>
      <c r="F221" s="1" t="inlineStr">
        <is>
          <t>BioLegend</t>
        </is>
      </c>
      <c r="G221" s="1" t="inlineStr">
        <is>
          <t>Unknown</t>
        </is>
      </c>
      <c r="H221" t="inlineStr">
        <is>
          <t>Mohan Sir, (Demo)</t>
        </is>
      </c>
      <c r="I221" t="inlineStr">
        <is>
          <t>Unknown</t>
        </is>
      </c>
    </row>
    <row r="222">
      <c r="A222" s="1" t="n">
        <v>741146</v>
      </c>
      <c r="B222" s="1" t="inlineStr">
        <is>
          <t>LEGENDplex™ Buffer Set A3  100tests</t>
        </is>
      </c>
      <c r="C222" s="1" t="n">
        <v>2</v>
      </c>
      <c r="D222" s="1" t="inlineStr">
        <is>
          <t>UNKNOWN</t>
        </is>
      </c>
      <c r="E222" s="1" t="n">
        <v>4</v>
      </c>
      <c r="F222" s="1" t="inlineStr">
        <is>
          <t>BioLegend</t>
        </is>
      </c>
      <c r="G222" s="1" t="inlineStr">
        <is>
          <t>Unknown</t>
        </is>
      </c>
      <c r="H222" t="inlineStr">
        <is>
          <t>Mohan Sir, (Demo)</t>
        </is>
      </c>
      <c r="I222" t="inlineStr">
        <is>
          <t>Unknown</t>
        </is>
      </c>
    </row>
    <row r="223">
      <c r="A223" s="1" t="n">
        <v>100575</v>
      </c>
      <c r="B223" s="1" t="inlineStr">
        <is>
          <t>Deoxyribonuclease I</t>
        </is>
      </c>
      <c r="C223" s="1" t="n">
        <v>2</v>
      </c>
      <c r="D223" s="1" t="inlineStr">
        <is>
          <t>Stock</t>
        </is>
      </c>
      <c r="E223" s="1" t="n">
        <v>4</v>
      </c>
      <c r="F223" s="1" t="inlineStr">
        <is>
          <t>MP Bio</t>
        </is>
      </c>
      <c r="G223" s="1" t="inlineStr">
        <is>
          <t>STOCK</t>
        </is>
      </c>
      <c r="H223" t="inlineStr">
        <is>
          <t>Stock</t>
        </is>
      </c>
      <c r="I223" t="inlineStr">
        <is>
          <t>STOCK</t>
        </is>
      </c>
    </row>
    <row r="224">
      <c r="A224" s="1" t="inlineStr">
        <is>
          <t>T6280</t>
        </is>
      </c>
      <c r="B224" s="1" t="inlineStr">
        <is>
          <t xml:space="preserve"> Enzastaurin 170364-57-5 Spec 2 mg</t>
        </is>
      </c>
      <c r="C224" s="1" t="n">
        <v>2</v>
      </c>
      <c r="D224" s="1" t="inlineStr">
        <is>
          <t>RCB</t>
        </is>
      </c>
      <c r="E224" s="1" t="n">
        <v>-20</v>
      </c>
      <c r="F224" s="1" t="inlineStr">
        <is>
          <t>TARGETMOL</t>
        </is>
      </c>
      <c r="G224" s="1" t="inlineStr">
        <is>
          <t>Delhi</t>
        </is>
      </c>
      <c r="H224" t="inlineStr">
        <is>
          <t>Deepak/Priyanka Madam</t>
        </is>
      </c>
      <c r="I224" t="inlineStr">
        <is>
          <t>Local</t>
        </is>
      </c>
    </row>
    <row r="225">
      <c r="A225" s="1" t="inlineStr">
        <is>
          <t>A70-106P</t>
        </is>
      </c>
      <c r="B225" s="1" t="inlineStr">
        <is>
          <t>Horse IgG Heavy and Light Chain Antibody, HRP</t>
        </is>
      </c>
      <c r="C225" s="1" t="n">
        <v>2</v>
      </c>
      <c r="D225" s="1" t="inlineStr">
        <is>
          <t xml:space="preserve">Biogenuix </t>
        </is>
      </c>
      <c r="E225" s="1" t="n">
        <v>4</v>
      </c>
      <c r="F225" s="1" t="inlineStr">
        <is>
          <t>BETHYL</t>
        </is>
      </c>
      <c r="G225" s="1" t="inlineStr">
        <is>
          <t>Delhi</t>
        </is>
      </c>
      <c r="H225" t="inlineStr">
        <is>
          <t>Priyanka Madam</t>
        </is>
      </c>
      <c r="I225" t="inlineStr">
        <is>
          <t>Local</t>
        </is>
      </c>
    </row>
    <row r="226">
      <c r="A226" s="1" t="n">
        <v>301058</v>
      </c>
      <c r="B226" s="1" t="inlineStr">
        <is>
          <t>anti-human CD8a</t>
        </is>
      </c>
      <c r="C226" s="1" t="n">
        <v>2</v>
      </c>
      <c r="D226" s="1" t="inlineStr">
        <is>
          <t>NII</t>
        </is>
      </c>
      <c r="E226" s="1" t="n">
        <v>4</v>
      </c>
      <c r="F226" s="1" t="inlineStr">
        <is>
          <t>BioLegend</t>
        </is>
      </c>
      <c r="G226" s="1" t="inlineStr">
        <is>
          <t>Delhi</t>
        </is>
      </c>
      <c r="H226" t="inlineStr">
        <is>
          <t>Priyanka Madam</t>
        </is>
      </c>
      <c r="I226" t="inlineStr">
        <is>
          <t>Local</t>
        </is>
      </c>
    </row>
    <row r="227">
      <c r="A227" s="1" t="n">
        <v>305628</v>
      </c>
      <c r="B227" s="1" t="inlineStr">
        <is>
          <t>anti-human CD95 (Fas)</t>
        </is>
      </c>
      <c r="C227" s="1" t="n">
        <v>2</v>
      </c>
      <c r="D227" s="1" t="inlineStr">
        <is>
          <t>NII</t>
        </is>
      </c>
      <c r="E227" s="1" t="n">
        <v>4</v>
      </c>
      <c r="F227" s="1" t="inlineStr">
        <is>
          <t>BioLegend</t>
        </is>
      </c>
      <c r="G227" s="1" t="inlineStr">
        <is>
          <t>Delhi</t>
        </is>
      </c>
      <c r="H227" t="inlineStr">
        <is>
          <t>Priyanka Madam</t>
        </is>
      </c>
      <c r="I227" t="inlineStr">
        <is>
          <t>Local</t>
        </is>
      </c>
    </row>
    <row r="228">
      <c r="A228" s="1" t="n">
        <v>328644</v>
      </c>
      <c r="B228" s="1" t="inlineStr">
        <is>
          <t>anti-human CD107a (LAMP-1)</t>
        </is>
      </c>
      <c r="C228" s="1" t="n">
        <v>2</v>
      </c>
      <c r="D228" s="1" t="inlineStr">
        <is>
          <t>NII</t>
        </is>
      </c>
      <c r="E228" s="1" t="n">
        <v>4</v>
      </c>
      <c r="F228" s="1" t="inlineStr">
        <is>
          <t>BioLegend</t>
        </is>
      </c>
      <c r="G228" s="1" t="inlineStr">
        <is>
          <t>Delhi</t>
        </is>
      </c>
      <c r="H228" t="inlineStr">
        <is>
          <t>Priyanka Madam</t>
        </is>
      </c>
      <c r="I228" t="inlineStr">
        <is>
          <t>Local</t>
        </is>
      </c>
    </row>
    <row r="229">
      <c r="A229" s="1" t="n">
        <v>329522</v>
      </c>
      <c r="B229" s="1" t="inlineStr">
        <is>
          <t>anti-human CD244 (2B4)</t>
        </is>
      </c>
      <c r="C229" s="1" t="n">
        <v>2</v>
      </c>
      <c r="D229" s="1" t="inlineStr">
        <is>
          <t>NII</t>
        </is>
      </c>
      <c r="E229" s="1" t="n">
        <v>4</v>
      </c>
      <c r="F229" s="1" t="inlineStr">
        <is>
          <t>BioLegend</t>
        </is>
      </c>
      <c r="G229" s="1" t="inlineStr">
        <is>
          <t>Delhi</t>
        </is>
      </c>
      <c r="H229" t="inlineStr">
        <is>
          <t>Priyanka Madam</t>
        </is>
      </c>
      <c r="I229" t="inlineStr">
        <is>
          <t>Local</t>
        </is>
      </c>
    </row>
    <row r="230">
      <c r="A230" s="1" t="n">
        <v>353214</v>
      </c>
      <c r="B230" s="1" t="inlineStr">
        <is>
          <t>anti-human CD197 (CCR7)</t>
        </is>
      </c>
      <c r="C230" s="1" t="n">
        <v>2</v>
      </c>
      <c r="D230" s="1" t="inlineStr">
        <is>
          <t>NII</t>
        </is>
      </c>
      <c r="E230" s="1" t="n">
        <v>4</v>
      </c>
      <c r="F230" s="1" t="inlineStr">
        <is>
          <t>BioLegend</t>
        </is>
      </c>
      <c r="G230" s="1" t="inlineStr">
        <is>
          <t>Delhi</t>
        </is>
      </c>
      <c r="H230" t="inlineStr">
        <is>
          <t>Priyanka Madam</t>
        </is>
      </c>
      <c r="I230" t="inlineStr">
        <is>
          <t>Local</t>
        </is>
      </c>
    </row>
    <row r="231">
      <c r="A231" s="1" t="n">
        <v>372221</v>
      </c>
      <c r="B231" s="1" t="inlineStr">
        <is>
          <t>anti-human/mouse Granzyme B Recombinant</t>
        </is>
      </c>
      <c r="C231" s="1" t="n">
        <v>2</v>
      </c>
      <c r="D231" s="1" t="inlineStr">
        <is>
          <t>NII</t>
        </is>
      </c>
      <c r="E231" s="1" t="n">
        <v>4</v>
      </c>
      <c r="F231" s="1" t="inlineStr">
        <is>
          <t>BioLegend</t>
        </is>
      </c>
      <c r="G231" s="1" t="inlineStr">
        <is>
          <t>Delhi</t>
        </is>
      </c>
      <c r="H231" t="inlineStr">
        <is>
          <t>Priyanka Madam</t>
        </is>
      </c>
      <c r="I231" t="inlineStr">
        <is>
          <t>Local</t>
        </is>
      </c>
    </row>
    <row r="232">
      <c r="A232" s="1" t="n">
        <v>100336</v>
      </c>
      <c r="B232" s="1" t="inlineStr">
        <is>
          <t>anti-mouse CD3ε</t>
        </is>
      </c>
      <c r="C232" s="1" t="n">
        <v>2</v>
      </c>
      <c r="D232" s="1" t="inlineStr">
        <is>
          <t>RCB</t>
        </is>
      </c>
      <c r="E232" s="1" t="n">
        <v>4</v>
      </c>
      <c r="F232" s="1" t="inlineStr">
        <is>
          <t>BioLegend</t>
        </is>
      </c>
      <c r="G232" s="1" t="inlineStr">
        <is>
          <t>Delhi</t>
        </is>
      </c>
      <c r="H232" t="inlineStr">
        <is>
          <t>Deepak</t>
        </is>
      </c>
      <c r="I232" t="inlineStr">
        <is>
          <t>Local</t>
        </is>
      </c>
    </row>
    <row r="233">
      <c r="A233" s="1" t="n">
        <v>100712</v>
      </c>
      <c r="B233" s="1" t="inlineStr">
        <is>
          <t>anti-mouse CD8a</t>
        </is>
      </c>
      <c r="C233" s="1" t="n">
        <v>2</v>
      </c>
      <c r="D233" s="1" t="inlineStr">
        <is>
          <t>MICRO VAPI</t>
        </is>
      </c>
      <c r="E233" s="1" t="n">
        <v>4</v>
      </c>
      <c r="F233" s="1" t="inlineStr">
        <is>
          <t>BioLegend</t>
        </is>
      </c>
      <c r="G233" s="1" t="inlineStr">
        <is>
          <t>Gujrat</t>
        </is>
      </c>
      <c r="H233" t="inlineStr">
        <is>
          <t>Wednesday (22-10-25)</t>
        </is>
      </c>
      <c r="I233" t="inlineStr">
        <is>
          <t>OutStation</t>
        </is>
      </c>
    </row>
    <row r="234">
      <c r="A234" s="1" t="n">
        <v>103134</v>
      </c>
      <c r="B234" s="1" t="inlineStr">
        <is>
          <t>anti-mouse CD45</t>
        </is>
      </c>
      <c r="C234" s="1" t="n">
        <v>2</v>
      </c>
      <c r="D234" s="1" t="inlineStr">
        <is>
          <t>AURIGINE ONCO</t>
        </is>
      </c>
      <c r="E234" s="1" t="n">
        <v>4</v>
      </c>
      <c r="F234" s="1" t="inlineStr">
        <is>
          <t>BioLegend</t>
        </is>
      </c>
      <c r="G234" s="1" t="inlineStr">
        <is>
          <t>Banglore</t>
        </is>
      </c>
      <c r="H234" t="inlineStr">
        <is>
          <t>Wednesday (22-10-25)</t>
        </is>
      </c>
      <c r="I234" t="inlineStr">
        <is>
          <t>OutStation</t>
        </is>
      </c>
    </row>
    <row r="235">
      <c r="A235" s="1" t="n">
        <v>104426</v>
      </c>
      <c r="B235" s="1" t="inlineStr">
        <is>
          <t>anti-mouse CD62L</t>
        </is>
      </c>
      <c r="C235" s="1" t="n">
        <v>2</v>
      </c>
      <c r="D235" s="1" t="inlineStr">
        <is>
          <t>MICRO VAPI</t>
        </is>
      </c>
      <c r="E235" s="1" t="n">
        <v>4</v>
      </c>
      <c r="F235" s="1" t="inlineStr">
        <is>
          <t>BioLegend</t>
        </is>
      </c>
      <c r="G235" s="1" t="inlineStr">
        <is>
          <t>Gujrat</t>
        </is>
      </c>
      <c r="H235" t="inlineStr">
        <is>
          <t>Wednesday (22-10-25)</t>
        </is>
      </c>
      <c r="I235" t="inlineStr">
        <is>
          <t>OutStation</t>
        </is>
      </c>
    </row>
    <row r="236">
      <c r="A236" s="1" t="n">
        <v>104512</v>
      </c>
      <c r="B236" s="1" t="inlineStr">
        <is>
          <t>anti-mouse CD69</t>
        </is>
      </c>
      <c r="C236" s="1" t="n">
        <v>2</v>
      </c>
      <c r="D236" s="1" t="inlineStr">
        <is>
          <t>MICRO VAPI</t>
        </is>
      </c>
      <c r="E236" s="1" t="n">
        <v>4</v>
      </c>
      <c r="F236" s="1" t="inlineStr">
        <is>
          <t>BioLegend</t>
        </is>
      </c>
      <c r="G236" s="1" t="inlineStr">
        <is>
          <t>Gujrat</t>
        </is>
      </c>
      <c r="H236" t="inlineStr">
        <is>
          <t>Wednesday (22-10-25)</t>
        </is>
      </c>
      <c r="I236" t="inlineStr">
        <is>
          <t>OutStation</t>
        </is>
      </c>
    </row>
    <row r="237">
      <c r="A237" s="1" t="n">
        <v>105814</v>
      </c>
      <c r="B237" s="1" t="inlineStr">
        <is>
          <t>anti-mouse CD117 (c-kit)</t>
        </is>
      </c>
      <c r="C237" s="1" t="n">
        <v>2</v>
      </c>
      <c r="D237" s="1" t="inlineStr">
        <is>
          <t>MICRO VAPI</t>
        </is>
      </c>
      <c r="E237" s="1" t="n">
        <v>4</v>
      </c>
      <c r="F237" s="1" t="inlineStr">
        <is>
          <t>BioLegend</t>
        </is>
      </c>
      <c r="G237" s="1" t="inlineStr">
        <is>
          <t>Gujrat</t>
        </is>
      </c>
      <c r="H237" t="inlineStr">
        <is>
          <t>Wednesday (22-10-25)</t>
        </is>
      </c>
      <c r="I237" t="inlineStr">
        <is>
          <t>OutStation</t>
        </is>
      </c>
    </row>
    <row r="238">
      <c r="A238" s="1" t="n">
        <v>107641</v>
      </c>
      <c r="B238" s="1" t="inlineStr">
        <is>
          <t>anti-mouse I-A/I-E</t>
        </is>
      </c>
      <c r="C238" s="1" t="n">
        <v>2</v>
      </c>
      <c r="D238" s="1" t="inlineStr">
        <is>
          <t>RCB</t>
        </is>
      </c>
      <c r="E238" s="1" t="n">
        <v>4</v>
      </c>
      <c r="F238" s="1" t="inlineStr">
        <is>
          <t>BioLegend</t>
        </is>
      </c>
      <c r="G238" s="1" t="inlineStr">
        <is>
          <t>Delhi</t>
        </is>
      </c>
      <c r="H238" t="inlineStr">
        <is>
          <t>Deepak</t>
        </is>
      </c>
      <c r="I238" t="inlineStr">
        <is>
          <t>Local</t>
        </is>
      </c>
    </row>
    <row r="239">
      <c r="A239" s="1" t="n">
        <v>115555</v>
      </c>
      <c r="B239" s="1" t="inlineStr">
        <is>
          <t>anti-mouse CD19</t>
        </is>
      </c>
      <c r="C239" s="1" t="n">
        <v>2</v>
      </c>
      <c r="D239" s="1" t="inlineStr">
        <is>
          <t>Aurigine Service</t>
        </is>
      </c>
      <c r="E239" s="1" t="n">
        <v>4</v>
      </c>
      <c r="F239" s="1" t="inlineStr">
        <is>
          <t>BioLegend</t>
        </is>
      </c>
      <c r="G239" s="1" t="inlineStr">
        <is>
          <t>Hyderabad</t>
        </is>
      </c>
      <c r="H239" t="inlineStr">
        <is>
          <t>Wednesday (22-10-25)</t>
        </is>
      </c>
      <c r="I239" t="inlineStr">
        <is>
          <t>OutStation</t>
        </is>
      </c>
    </row>
    <row r="240">
      <c r="A240" s="1" t="n">
        <v>300306</v>
      </c>
      <c r="B240" s="1" t="inlineStr">
        <is>
          <t>anti-human CD3</t>
        </is>
      </c>
      <c r="C240" s="1" t="n">
        <v>2</v>
      </c>
      <c r="D240" s="1" t="inlineStr">
        <is>
          <t>AURIGINE ONCO</t>
        </is>
      </c>
      <c r="E240" s="1" t="n">
        <v>4</v>
      </c>
      <c r="F240" s="1" t="inlineStr">
        <is>
          <t>BioLegend</t>
        </is>
      </c>
      <c r="G240" s="1" t="inlineStr">
        <is>
          <t>Banglore</t>
        </is>
      </c>
      <c r="H240" t="inlineStr">
        <is>
          <t>Wednesday (22-10-25)</t>
        </is>
      </c>
      <c r="I240" t="inlineStr">
        <is>
          <t>OutStation</t>
        </is>
      </c>
    </row>
    <row r="241">
      <c r="A241" s="1" t="n">
        <v>301836</v>
      </c>
      <c r="B241" s="1" t="inlineStr">
        <is>
          <t>anti-human CD14</t>
        </is>
      </c>
      <c r="C241" s="1" t="n">
        <v>2</v>
      </c>
      <c r="D241" s="1" t="inlineStr">
        <is>
          <t>MICRO VAPI</t>
        </is>
      </c>
      <c r="E241" s="1" t="n">
        <v>4</v>
      </c>
      <c r="F241" s="1" t="inlineStr">
        <is>
          <t>BioLegend</t>
        </is>
      </c>
      <c r="G241" s="1" t="inlineStr">
        <is>
          <t>Gujrat</t>
        </is>
      </c>
      <c r="H241" t="inlineStr">
        <is>
          <t>Wednesday (22-10-25)</t>
        </is>
      </c>
      <c r="I241" t="inlineStr">
        <is>
          <t>OutStation</t>
        </is>
      </c>
    </row>
    <row r="242">
      <c r="A242" s="1" t="n">
        <v>302008</v>
      </c>
      <c r="B242" s="1" t="inlineStr">
        <is>
          <t>anti-human CD16</t>
        </is>
      </c>
      <c r="C242" s="1" t="n">
        <v>2</v>
      </c>
      <c r="D242" s="1" t="inlineStr">
        <is>
          <t>AURIGINE ONCO</t>
        </is>
      </c>
      <c r="E242" s="1" t="n">
        <v>4</v>
      </c>
      <c r="F242" s="1" t="inlineStr">
        <is>
          <t>BioLegend</t>
        </is>
      </c>
      <c r="G242" s="1" t="inlineStr">
        <is>
          <t>Banglore</t>
        </is>
      </c>
      <c r="H242" t="inlineStr">
        <is>
          <t>Wednesday (22-10-25)</t>
        </is>
      </c>
      <c r="I242" t="inlineStr">
        <is>
          <t>OutStation</t>
        </is>
      </c>
    </row>
    <row r="243">
      <c r="A243" s="1" t="n">
        <v>302216</v>
      </c>
      <c r="B243" s="1" t="inlineStr">
        <is>
          <t>anti-human CD19</t>
        </is>
      </c>
      <c r="C243" s="1" t="n">
        <v>2</v>
      </c>
      <c r="D243" s="1" t="inlineStr">
        <is>
          <t>AURIGINE ONCO</t>
        </is>
      </c>
      <c r="E243" s="1" t="n">
        <v>4</v>
      </c>
      <c r="F243" s="1" t="inlineStr">
        <is>
          <t>BioLegend</t>
        </is>
      </c>
      <c r="G243" s="1" t="inlineStr">
        <is>
          <t>Banglore</t>
        </is>
      </c>
      <c r="H243" t="inlineStr">
        <is>
          <t>Wednesday (22-10-25)</t>
        </is>
      </c>
      <c r="I243" t="inlineStr">
        <is>
          <t>OutStation</t>
        </is>
      </c>
    </row>
    <row r="244">
      <c r="A244" s="1" t="n">
        <v>304014</v>
      </c>
      <c r="B244" s="1" t="inlineStr">
        <is>
          <t>anti-human CD45</t>
        </is>
      </c>
      <c r="C244" s="1" t="n">
        <v>2</v>
      </c>
      <c r="D244" s="1" t="inlineStr">
        <is>
          <t>AURIGINE ONCO</t>
        </is>
      </c>
      <c r="E244" s="1" t="n">
        <v>4</v>
      </c>
      <c r="F244" s="1" t="inlineStr">
        <is>
          <t>BioLegend</t>
        </is>
      </c>
      <c r="G244" s="1" t="inlineStr">
        <is>
          <t>Banglore</t>
        </is>
      </c>
      <c r="H244" t="inlineStr">
        <is>
          <t>Wednesday (22-10-25)</t>
        </is>
      </c>
      <c r="I244" t="inlineStr">
        <is>
          <t>OutStation</t>
        </is>
      </c>
    </row>
    <row r="245">
      <c r="A245" s="1" t="n">
        <v>318340</v>
      </c>
      <c r="B245" s="1" t="inlineStr">
        <is>
          <t>anti-human CD56 (NCAM)</t>
        </is>
      </c>
      <c r="C245" s="1" t="n">
        <v>2</v>
      </c>
      <c r="D245" s="1" t="inlineStr">
        <is>
          <t>AURIGINE ONCO</t>
        </is>
      </c>
      <c r="E245" s="1" t="n">
        <v>4</v>
      </c>
      <c r="F245" s="1" t="inlineStr">
        <is>
          <t>BioLegend</t>
        </is>
      </c>
      <c r="G245" s="1" t="inlineStr">
        <is>
          <t>Banglore</t>
        </is>
      </c>
      <c r="H245" t="inlineStr">
        <is>
          <t>Wednesday (22-10-25)</t>
        </is>
      </c>
      <c r="I245" t="inlineStr">
        <is>
          <t>OutStation</t>
        </is>
      </c>
    </row>
    <row r="246">
      <c r="A246" s="1" t="n">
        <v>400218</v>
      </c>
      <c r="B246" s="1" t="inlineStr">
        <is>
          <t>Mouse IgG2a, κ Isotype Ctrl</t>
        </is>
      </c>
      <c r="C246" s="1" t="n">
        <v>2</v>
      </c>
      <c r="D246" s="1" t="inlineStr">
        <is>
          <t>MICRO VAPI</t>
        </is>
      </c>
      <c r="E246" s="1" t="n">
        <v>4</v>
      </c>
      <c r="F246" s="1" t="inlineStr">
        <is>
          <t>BioLegend</t>
        </is>
      </c>
      <c r="G246" s="1" t="inlineStr">
        <is>
          <t>Gujrat</t>
        </is>
      </c>
      <c r="H246" t="inlineStr">
        <is>
          <t>Wednesday (22-10-25)</t>
        </is>
      </c>
      <c r="I246" t="inlineStr">
        <is>
          <t>OutStation</t>
        </is>
      </c>
    </row>
    <row r="247">
      <c r="A247" s="1" t="n">
        <v>422302</v>
      </c>
      <c r="B247" s="1" t="inlineStr">
        <is>
          <t>Human TruStain FcX™</t>
        </is>
      </c>
      <c r="C247" s="1" t="n">
        <v>2</v>
      </c>
      <c r="D247" s="1" t="inlineStr">
        <is>
          <t>AURIGINE ONCO</t>
        </is>
      </c>
      <c r="E247" s="1" t="n">
        <v>4</v>
      </c>
      <c r="F247" s="1" t="inlineStr">
        <is>
          <t>BioLegend</t>
        </is>
      </c>
      <c r="G247" s="1" t="inlineStr">
        <is>
          <t>Banglore</t>
        </is>
      </c>
      <c r="H247" t="inlineStr">
        <is>
          <t>Wednesday (22-10-25)</t>
        </is>
      </c>
      <c r="I247" t="inlineStr">
        <is>
          <t>OutStation</t>
        </is>
      </c>
    </row>
    <row r="248">
      <c r="A248" s="1" t="n">
        <v>423105</v>
      </c>
      <c r="B248" s="1" t="inlineStr">
        <is>
          <t>Zombie NIR™ Fixable Viability Kit</t>
        </is>
      </c>
      <c r="C248" s="1" t="n">
        <v>2</v>
      </c>
      <c r="D248" s="1" t="inlineStr">
        <is>
          <t>MICRO VAPI</t>
        </is>
      </c>
      <c r="E248" s="1" t="n">
        <v>-20</v>
      </c>
      <c r="F248" s="1" t="inlineStr">
        <is>
          <t>BioLegend</t>
        </is>
      </c>
      <c r="G248" s="1" t="inlineStr">
        <is>
          <t>Gujrat</t>
        </is>
      </c>
      <c r="H248" t="inlineStr">
        <is>
          <t>Wednesday (22-10-25)</t>
        </is>
      </c>
      <c r="I248" t="inlineStr">
        <is>
          <t>OutStation</t>
        </is>
      </c>
    </row>
    <row r="249">
      <c r="A249" s="1" t="n">
        <v>640914</v>
      </c>
      <c r="B249" s="1" t="inlineStr">
        <is>
          <t>Annexin V Apoptosis Detection Kit with PI</t>
        </is>
      </c>
      <c r="C249" s="1" t="n">
        <v>2</v>
      </c>
      <c r="D249" s="1" t="inlineStr">
        <is>
          <t>MICRO VAPI</t>
        </is>
      </c>
      <c r="E249" s="1" t="n">
        <v>4</v>
      </c>
      <c r="F249" s="1" t="inlineStr">
        <is>
          <t>BioLegend</t>
        </is>
      </c>
      <c r="G249" s="1" t="inlineStr">
        <is>
          <t>Gujrat</t>
        </is>
      </c>
      <c r="H249" t="inlineStr">
        <is>
          <t>Wednesday (22-10-25)</t>
        </is>
      </c>
      <c r="I249" t="inlineStr">
        <is>
          <t>OutStation</t>
        </is>
      </c>
    </row>
    <row r="250">
      <c r="A250" s="1" t="n">
        <v>423303</v>
      </c>
      <c r="B250" s="1" t="inlineStr">
        <is>
          <t xml:space="preserve">Cell Activation Cocktail </t>
        </is>
      </c>
      <c r="C250" s="1" t="n">
        <v>3</v>
      </c>
      <c r="D250" s="1" t="inlineStr">
        <is>
          <t>AIIMS</t>
        </is>
      </c>
      <c r="E250" s="1" t="n">
        <v>-20</v>
      </c>
      <c r="F250" s="1" t="inlineStr">
        <is>
          <t>BioLegend</t>
        </is>
      </c>
      <c r="G250" s="1" t="inlineStr">
        <is>
          <t>Delhi</t>
        </is>
      </c>
      <c r="H250" t="inlineStr">
        <is>
          <t>Priyanka Madam</t>
        </is>
      </c>
      <c r="I250" t="inlineStr">
        <is>
          <t>Local</t>
        </is>
      </c>
    </row>
    <row r="251">
      <c r="A251" s="1" t="inlineStr">
        <is>
          <t>LSM 1077</t>
        </is>
      </c>
      <c r="B251" s="1" t="n">
        <v>0</v>
      </c>
      <c r="C251" s="1" t="n">
        <v>3</v>
      </c>
      <c r="D251" s="1" t="inlineStr">
        <is>
          <t>stock</t>
        </is>
      </c>
      <c r="E251" s="1" t="n">
        <v>4</v>
      </c>
      <c r="F251" s="1" t="inlineStr">
        <is>
          <t>Genexis Biotech</t>
        </is>
      </c>
      <c r="G251" s="1" t="inlineStr">
        <is>
          <t>STOCK</t>
        </is>
      </c>
      <c r="H251" t="inlineStr">
        <is>
          <t>Stock</t>
        </is>
      </c>
      <c r="I251" t="inlineStr">
        <is>
          <t>STOCK</t>
        </is>
      </c>
    </row>
    <row r="252">
      <c r="A252" s="1" t="inlineStr">
        <is>
          <t>VS15T91</t>
        </is>
      </c>
      <c r="B252" s="1" t="inlineStr">
        <is>
          <t>VivaSpin Turbo 15 3000 MWCO</t>
        </is>
      </c>
      <c r="C252" s="1" t="n">
        <v>3</v>
      </c>
      <c r="D252" s="1" t="inlineStr">
        <is>
          <t>Stock</t>
        </is>
      </c>
      <c r="E252" s="1" t="inlineStr">
        <is>
          <t>RT</t>
        </is>
      </c>
      <c r="F252" s="1" t="inlineStr">
        <is>
          <t>Sartorius</t>
        </is>
      </c>
      <c r="G252" s="1" t="inlineStr">
        <is>
          <t>STOCK</t>
        </is>
      </c>
      <c r="H252" t="inlineStr">
        <is>
          <t>Stock</t>
        </is>
      </c>
      <c r="I252" t="inlineStr">
        <is>
          <t>STOCK</t>
        </is>
      </c>
    </row>
    <row r="253">
      <c r="A253" s="1" t="n">
        <v>421101</v>
      </c>
      <c r="B253" s="1" t="inlineStr">
        <is>
          <t>TMB substrate set  110mlx2</t>
        </is>
      </c>
      <c r="C253" s="1" t="n">
        <v>3</v>
      </c>
      <c r="D253" s="1" t="inlineStr">
        <is>
          <t>Stock</t>
        </is>
      </c>
      <c r="E253" s="1" t="n">
        <v>4</v>
      </c>
      <c r="F253" s="1" t="inlineStr">
        <is>
          <t>BioLegend</t>
        </is>
      </c>
      <c r="G253" s="1" t="inlineStr">
        <is>
          <t>STOCK</t>
        </is>
      </c>
      <c r="H253" t="inlineStr">
        <is>
          <t>Stock</t>
        </is>
      </c>
      <c r="I253" t="inlineStr">
        <is>
          <t>STOCK</t>
        </is>
      </c>
    </row>
    <row r="254">
      <c r="A254" s="1" t="inlineStr">
        <is>
          <t>B-002000-UB-100</t>
        </is>
      </c>
      <c r="B254" s="1" t="inlineStr">
        <is>
          <t>5X siRNA Buffer  100ml</t>
        </is>
      </c>
      <c r="C254" s="1" t="n">
        <v>3</v>
      </c>
      <c r="D254" s="1" t="inlineStr">
        <is>
          <t>Stock</t>
        </is>
      </c>
      <c r="E254" s="1" t="n">
        <v>4</v>
      </c>
      <c r="F254" s="1" t="inlineStr">
        <is>
          <t>DHARMACON</t>
        </is>
      </c>
      <c r="G254" s="1" t="inlineStr">
        <is>
          <t>STOCK</t>
        </is>
      </c>
      <c r="H254" t="inlineStr">
        <is>
          <t>Stock</t>
        </is>
      </c>
      <c r="I254" t="inlineStr">
        <is>
          <t>STOCK</t>
        </is>
      </c>
    </row>
    <row r="255">
      <c r="A255" s="1" t="inlineStr">
        <is>
          <t>T-2001-02</t>
        </is>
      </c>
      <c r="B255" s="1" t="inlineStr">
        <is>
          <t>DharmaFECT 1 Transfection Reagent  0.75 mL</t>
        </is>
      </c>
      <c r="C255" s="1" t="n">
        <v>3</v>
      </c>
      <c r="D255" s="1" t="inlineStr">
        <is>
          <t>Stock</t>
        </is>
      </c>
      <c r="E255" s="1" t="n">
        <v>4</v>
      </c>
      <c r="F255" s="1" t="inlineStr">
        <is>
          <t>DHARMACON</t>
        </is>
      </c>
      <c r="G255" s="1" t="inlineStr">
        <is>
          <t>STOCK</t>
        </is>
      </c>
      <c r="H255" t="inlineStr">
        <is>
          <t>Stock</t>
        </is>
      </c>
      <c r="I255" t="inlineStr">
        <is>
          <t>STOCK</t>
        </is>
      </c>
    </row>
    <row r="256">
      <c r="A256" s="1" t="inlineStr">
        <is>
          <t>T-2001-03</t>
        </is>
      </c>
      <c r="B256" s="1" t="inlineStr">
        <is>
          <t>DharmaFECT 1 Transfection Reagent  1.5ml</t>
        </is>
      </c>
      <c r="C256" s="1" t="n">
        <v>3</v>
      </c>
      <c r="D256" s="1" t="inlineStr">
        <is>
          <t>Stock</t>
        </is>
      </c>
      <c r="E256" s="1" t="n">
        <v>4</v>
      </c>
      <c r="F256" s="1" t="inlineStr">
        <is>
          <t>DHARMACON</t>
        </is>
      </c>
      <c r="G256" s="1" t="inlineStr">
        <is>
          <t>STOCK</t>
        </is>
      </c>
      <c r="H256" t="inlineStr">
        <is>
          <t>Stock</t>
        </is>
      </c>
      <c r="I256" t="inlineStr">
        <is>
          <t>STOCK</t>
        </is>
      </c>
    </row>
    <row r="257">
      <c r="A257" s="1" t="n">
        <v>156604</v>
      </c>
      <c r="B257" s="1" t="inlineStr">
        <is>
          <t>PLUS (anti-mouse CD16/32)</t>
        </is>
      </c>
      <c r="C257" s="1" t="n">
        <v>3</v>
      </c>
      <c r="D257" s="1" t="inlineStr">
        <is>
          <t>AURIGINE ONCO</t>
        </is>
      </c>
      <c r="E257" s="1" t="n">
        <v>4</v>
      </c>
      <c r="F257" s="1" t="inlineStr">
        <is>
          <t>BioLegend</t>
        </is>
      </c>
      <c r="G257" s="1" t="inlineStr">
        <is>
          <t>Banglore</t>
        </is>
      </c>
      <c r="H257" t="inlineStr">
        <is>
          <t>Wednesday (22-10-25)</t>
        </is>
      </c>
      <c r="I257" t="inlineStr">
        <is>
          <t>OutStation</t>
        </is>
      </c>
    </row>
    <row r="258">
      <c r="A258" s="1" t="n">
        <v>422302</v>
      </c>
      <c r="B258" s="1" t="inlineStr">
        <is>
          <t>Human TruStain FcX™</t>
        </is>
      </c>
      <c r="C258" s="1" t="n">
        <v>3</v>
      </c>
      <c r="D258" s="1" t="inlineStr">
        <is>
          <t>MICRO VAPI</t>
        </is>
      </c>
      <c r="E258" s="1" t="n">
        <v>4</v>
      </c>
      <c r="F258" s="1" t="inlineStr">
        <is>
          <t>BioLegend</t>
        </is>
      </c>
      <c r="G258" s="1" t="inlineStr">
        <is>
          <t>Gujrat</t>
        </is>
      </c>
      <c r="H258" t="inlineStr">
        <is>
          <t>Wednesday (22-10-25)</t>
        </is>
      </c>
      <c r="I258" t="inlineStr">
        <is>
          <t>OutStation</t>
        </is>
      </c>
    </row>
    <row r="259">
      <c r="A259" s="1" t="n">
        <v>423102</v>
      </c>
      <c r="B259" s="1" t="inlineStr">
        <is>
          <t>Zombie Aqua™ Fixable Viability Kit</t>
        </is>
      </c>
      <c r="C259" s="1" t="n">
        <v>3</v>
      </c>
      <c r="D259" s="1" t="inlineStr">
        <is>
          <t>RCB</t>
        </is>
      </c>
      <c r="E259" s="1" t="n">
        <v>-20</v>
      </c>
      <c r="F259" s="1" t="inlineStr">
        <is>
          <t>BioLegend</t>
        </is>
      </c>
      <c r="G259" s="1" t="inlineStr">
        <is>
          <t>Delhi</t>
        </is>
      </c>
      <c r="H259" t="inlineStr">
        <is>
          <t>Deepak</t>
        </is>
      </c>
      <c r="I259" t="inlineStr">
        <is>
          <t>Local</t>
        </is>
      </c>
    </row>
    <row r="260">
      <c r="A260" s="1" t="inlineStr">
        <is>
          <t>VS04T01</t>
        </is>
      </c>
      <c r="B260" s="1" t="inlineStr">
        <is>
          <t>VicaSpin Turbo 4 10000 MWCO</t>
        </is>
      </c>
      <c r="C260" s="1" t="n">
        <v>4</v>
      </c>
      <c r="D260" s="1" t="inlineStr">
        <is>
          <t>Stock</t>
        </is>
      </c>
      <c r="E260" s="1" t="inlineStr">
        <is>
          <t>RT</t>
        </is>
      </c>
      <c r="F260" s="1" t="inlineStr">
        <is>
          <t>Sartorius</t>
        </is>
      </c>
      <c r="G260" s="1" t="inlineStr">
        <is>
          <t>STOCK</t>
        </is>
      </c>
      <c r="H260" t="inlineStr">
        <is>
          <t>Stock</t>
        </is>
      </c>
      <c r="I260" t="inlineStr">
        <is>
          <t>STOCK</t>
        </is>
      </c>
    </row>
    <row r="261">
      <c r="A261" s="1" t="inlineStr">
        <is>
          <t>VS15T21</t>
        </is>
      </c>
      <c r="B261" s="1" t="inlineStr">
        <is>
          <t>Vivaspin® Turbo 15 Centrifugal Concentrator Polyethersulfone, 12 pc</t>
        </is>
      </c>
      <c r="C261" s="1" t="n">
        <v>4</v>
      </c>
      <c r="D261" s="1" t="inlineStr">
        <is>
          <t>Stock</t>
        </is>
      </c>
      <c r="E261" s="1" t="inlineStr">
        <is>
          <t>RT</t>
        </is>
      </c>
      <c r="F261" s="1" t="inlineStr">
        <is>
          <t>Sartorius</t>
        </is>
      </c>
      <c r="G261" s="1" t="inlineStr">
        <is>
          <t>STOCK</t>
        </is>
      </c>
      <c r="H261" t="inlineStr">
        <is>
          <t>Stock</t>
        </is>
      </c>
      <c r="I261" t="inlineStr">
        <is>
          <t>STOCK</t>
        </is>
      </c>
    </row>
    <row r="262">
      <c r="A262" s="1" t="n">
        <v>193982</v>
      </c>
      <c r="B262" s="1" t="inlineStr">
        <is>
          <t>Acrylamide, Molecular Biology Reagent 1 KG</t>
        </is>
      </c>
      <c r="C262" s="1" t="n">
        <v>4</v>
      </c>
      <c r="D262" s="1" t="inlineStr">
        <is>
          <t>Stock</t>
        </is>
      </c>
      <c r="E262" s="1" t="inlineStr">
        <is>
          <t>RT</t>
        </is>
      </c>
      <c r="F262" s="1" t="inlineStr">
        <is>
          <t>Mp Bio</t>
        </is>
      </c>
      <c r="G262" s="1" t="inlineStr">
        <is>
          <t>STOCK</t>
        </is>
      </c>
      <c r="H262" t="inlineStr">
        <is>
          <t>Stock</t>
        </is>
      </c>
      <c r="I262" t="inlineStr">
        <is>
          <t>STOCK</t>
        </is>
      </c>
    </row>
    <row r="263">
      <c r="A263" s="1" t="n">
        <v>41003</v>
      </c>
      <c r="B263" s="1" t="inlineStr">
        <is>
          <t>GelRed® Nucleic Acid Stain, 10,000X in water (trial size): (0.1mL)</t>
        </is>
      </c>
      <c r="C263" s="1" t="n">
        <v>4</v>
      </c>
      <c r="D263" s="1" t="inlineStr">
        <is>
          <t>Stock</t>
        </is>
      </c>
      <c r="E263" s="1" t="inlineStr">
        <is>
          <t>RT</t>
        </is>
      </c>
      <c r="F263" s="1" t="inlineStr">
        <is>
          <t>Biotium</t>
        </is>
      </c>
      <c r="G263" s="1" t="inlineStr">
        <is>
          <t>STOCK</t>
        </is>
      </c>
      <c r="H263" t="inlineStr">
        <is>
          <t>Stock</t>
        </is>
      </c>
      <c r="I263" t="inlineStr">
        <is>
          <t>STOCK</t>
        </is>
      </c>
    </row>
    <row r="264">
      <c r="A264" s="1" t="n">
        <v>300424</v>
      </c>
      <c r="B264" s="1" t="inlineStr">
        <is>
          <t>anti-human CD3</t>
        </is>
      </c>
      <c r="C264" s="1" t="n">
        <v>4</v>
      </c>
      <c r="D264" s="1" t="inlineStr">
        <is>
          <t>NII</t>
        </is>
      </c>
      <c r="E264" s="1" t="n">
        <v>4</v>
      </c>
      <c r="F264" s="1" t="inlineStr">
        <is>
          <t>BioLegend</t>
        </is>
      </c>
      <c r="G264" s="1" t="inlineStr">
        <is>
          <t>Delhi</t>
        </is>
      </c>
      <c r="H264" t="inlineStr">
        <is>
          <t>Priyanka Madam</t>
        </is>
      </c>
      <c r="I264" t="inlineStr">
        <is>
          <t>Local</t>
        </is>
      </c>
    </row>
    <row r="265">
      <c r="A265" s="1" t="n">
        <v>103107</v>
      </c>
      <c r="B265" s="1" t="inlineStr">
        <is>
          <t>anti-mouse CD45</t>
        </is>
      </c>
      <c r="C265" s="1" t="n">
        <v>4</v>
      </c>
      <c r="D265" s="1" t="inlineStr">
        <is>
          <t>MICRO VAPI</t>
        </is>
      </c>
      <c r="E265" s="1" t="n">
        <v>4</v>
      </c>
      <c r="F265" s="1" t="inlineStr">
        <is>
          <t>BioLegend</t>
        </is>
      </c>
      <c r="G265" s="1" t="inlineStr">
        <is>
          <t>Gujrat</t>
        </is>
      </c>
      <c r="H265" t="inlineStr">
        <is>
          <t>Wednesday (22-10-25)</t>
        </is>
      </c>
      <c r="I265" t="inlineStr">
        <is>
          <t>OutStation</t>
        </is>
      </c>
    </row>
    <row r="266">
      <c r="A266" s="1" t="n">
        <v>420701</v>
      </c>
      <c r="B266" s="1" t="inlineStr">
        <is>
          <t>Monensin Solution (1,000X)</t>
        </is>
      </c>
      <c r="C266" s="1" t="n">
        <v>4</v>
      </c>
      <c r="D266" s="1" t="inlineStr">
        <is>
          <t>RCB</t>
        </is>
      </c>
      <c r="E266" s="1" t="n">
        <v>4</v>
      </c>
      <c r="F266" s="1" t="inlineStr">
        <is>
          <t>BioLegend</t>
        </is>
      </c>
      <c r="G266" s="1" t="inlineStr">
        <is>
          <t>Delhi</t>
        </is>
      </c>
      <c r="H266" t="inlineStr">
        <is>
          <t>Deepak</t>
        </is>
      </c>
      <c r="I266" t="inlineStr">
        <is>
          <t>Local</t>
        </is>
      </c>
    </row>
    <row r="267">
      <c r="A267" s="1" t="n">
        <v>556002</v>
      </c>
      <c r="B267" s="1" t="inlineStr">
        <is>
          <t xml:space="preserve">Recombinant Mouse IL-9 </t>
        </is>
      </c>
      <c r="C267" s="1" t="n">
        <v>5</v>
      </c>
      <c r="D267" s="1" t="inlineStr">
        <is>
          <t>Opening Stock</t>
        </is>
      </c>
      <c r="E267" s="1" t="n">
        <v>-20</v>
      </c>
      <c r="F267" s="1" t="inlineStr">
        <is>
          <t>BioLegend</t>
        </is>
      </c>
      <c r="G267" s="1" t="inlineStr">
        <is>
          <t>STOCK</t>
        </is>
      </c>
      <c r="H267" t="inlineStr">
        <is>
          <t>Stock</t>
        </is>
      </c>
      <c r="I267" t="inlineStr">
        <is>
          <t>STOCK</t>
        </is>
      </c>
    </row>
    <row r="268">
      <c r="A268" s="1" t="inlineStr">
        <is>
          <t>HBM-EXP-B2.5</t>
        </is>
      </c>
      <c r="B268" s="1" t="inlineStr">
        <is>
          <t>Test-Exosomes one step isolation from plasma and serum 2.5ml</t>
        </is>
      </c>
      <c r="C268" s="1" t="n">
        <v>5</v>
      </c>
      <c r="D268" s="1" t="inlineStr">
        <is>
          <t>Sample (PM)</t>
        </is>
      </c>
      <c r="E268" s="1" t="n">
        <v>4</v>
      </c>
      <c r="F268" s="1" t="inlineStr">
        <is>
          <t>Hansa Biomed</t>
        </is>
      </c>
      <c r="G268" s="1" t="inlineStr">
        <is>
          <t>delhi</t>
        </is>
      </c>
      <c r="H268" t="inlineStr">
        <is>
          <t>Priyanka Madam</t>
        </is>
      </c>
      <c r="I268" t="inlineStr">
        <is>
          <t>Local</t>
        </is>
      </c>
    </row>
    <row r="269">
      <c r="A269" s="1" t="n">
        <v>626812</v>
      </c>
      <c r="B269" s="1" t="inlineStr">
        <is>
          <t>Alexa Fluor® 488 anti-c-Myc Antibody  100µg</t>
        </is>
      </c>
      <c r="C269" s="1" t="n">
        <v>5</v>
      </c>
      <c r="D269" s="1" t="inlineStr">
        <is>
          <t>AURIGINE ONCO</t>
        </is>
      </c>
      <c r="E269" s="1" t="n">
        <v>4</v>
      </c>
      <c r="F269" s="1" t="inlineStr">
        <is>
          <t>BioLegend</t>
        </is>
      </c>
      <c r="G269" s="1" t="inlineStr">
        <is>
          <t>Banglore</t>
        </is>
      </c>
      <c r="H269" t="inlineStr">
        <is>
          <t>Stock</t>
        </is>
      </c>
      <c r="I269" t="inlineStr">
        <is>
          <t>OutStation</t>
        </is>
      </c>
    </row>
    <row r="270">
      <c r="A270" s="1" t="inlineStr">
        <is>
          <t>B-003000-WB-100</t>
        </is>
      </c>
      <c r="B270" s="1" t="inlineStr">
        <is>
          <t>Molecular Grade RNase-free water  100ml</t>
        </is>
      </c>
      <c r="C270" s="1" t="n">
        <v>5</v>
      </c>
      <c r="D270" s="1" t="inlineStr">
        <is>
          <t>Stock</t>
        </is>
      </c>
      <c r="E270" s="1" t="n">
        <v>4</v>
      </c>
      <c r="F270" s="1" t="inlineStr">
        <is>
          <t>DHARMACON</t>
        </is>
      </c>
      <c r="G270" s="1" t="inlineStr">
        <is>
          <t>STOCK</t>
        </is>
      </c>
      <c r="H270" t="inlineStr">
        <is>
          <t>Stock</t>
        </is>
      </c>
      <c r="I270" t="inlineStr">
        <is>
          <t>STOCK</t>
        </is>
      </c>
    </row>
    <row r="271">
      <c r="A271" s="1" t="inlineStr">
        <is>
          <t>D-001810-10-05</t>
        </is>
      </c>
      <c r="B271" s="1" t="inlineStr">
        <is>
          <t>ON-TARGETplus Non-targeting Pool  5nmol</t>
        </is>
      </c>
      <c r="C271" s="1" t="n">
        <v>5</v>
      </c>
      <c r="D271" s="1" t="inlineStr">
        <is>
          <t>Stock</t>
        </is>
      </c>
      <c r="E271" s="1" t="n">
        <v>-20</v>
      </c>
      <c r="F271" s="1" t="inlineStr">
        <is>
          <t>DHARMACON</t>
        </is>
      </c>
      <c r="G271" s="1" t="inlineStr">
        <is>
          <t>STOCK</t>
        </is>
      </c>
      <c r="H271" t="inlineStr">
        <is>
          <t>Stock</t>
        </is>
      </c>
      <c r="I271" t="inlineStr">
        <is>
          <t>STOCK</t>
        </is>
      </c>
    </row>
    <row r="272">
      <c r="A272" t="n">
        <v>310910</v>
      </c>
      <c r="B272" t="inlineStr">
        <is>
          <t>anti-human CD69</t>
        </is>
      </c>
      <c r="C272" t="n">
        <v>5</v>
      </c>
      <c r="D272" t="inlineStr">
        <is>
          <t>MICRO VAPI</t>
        </is>
      </c>
      <c r="E272" t="n">
        <v>4</v>
      </c>
      <c r="F272" t="inlineStr">
        <is>
          <t>BioLegend</t>
        </is>
      </c>
      <c r="G272" t="inlineStr">
        <is>
          <t>Gujrat</t>
        </is>
      </c>
      <c r="H272" t="inlineStr">
        <is>
          <t>Wednesday (22-10-25)</t>
        </is>
      </c>
      <c r="I272" t="inlineStr">
        <is>
          <t>OutStation</t>
        </is>
      </c>
    </row>
    <row r="273">
      <c r="A273" t="n">
        <v>410604</v>
      </c>
      <c r="B273" t="inlineStr">
        <is>
          <t>anti-human IgG1 Fc</t>
        </is>
      </c>
      <c r="C273" t="n">
        <v>5</v>
      </c>
      <c r="D273" t="inlineStr">
        <is>
          <t>THSTI</t>
        </is>
      </c>
      <c r="E273" t="n">
        <v>-20</v>
      </c>
      <c r="F273" t="inlineStr">
        <is>
          <t>BioLegend</t>
        </is>
      </c>
      <c r="G273" t="inlineStr">
        <is>
          <t>Faridabad</t>
        </is>
      </c>
      <c r="H273" t="inlineStr">
        <is>
          <t>Priyanka Madam</t>
        </is>
      </c>
      <c r="I273" t="inlineStr">
        <is>
          <t>Local</t>
        </is>
      </c>
    </row>
    <row r="274">
      <c r="A274" t="n">
        <v>420403</v>
      </c>
      <c r="B274" t="inlineStr">
        <is>
          <t>7-AAD Viability Staining Solution</t>
        </is>
      </c>
      <c r="C274" t="n">
        <v>5</v>
      </c>
      <c r="D274" t="inlineStr">
        <is>
          <t>BIOCON</t>
        </is>
      </c>
      <c r="E274" t="n">
        <v>4</v>
      </c>
      <c r="F274" t="inlineStr">
        <is>
          <t>BioLegend</t>
        </is>
      </c>
      <c r="G274" t="inlineStr">
        <is>
          <t>Banglore</t>
        </is>
      </c>
      <c r="H274" t="inlineStr">
        <is>
          <t>Wednesday (22-10-25)</t>
        </is>
      </c>
      <c r="I274" t="inlineStr">
        <is>
          <t>OutStation</t>
        </is>
      </c>
    </row>
    <row r="275">
      <c r="A275" t="n">
        <v>423101</v>
      </c>
      <c r="B275" t="inlineStr">
        <is>
          <t>Zombie Aqua™ Fixable Viability Kit</t>
        </is>
      </c>
      <c r="C275" t="n">
        <v>5</v>
      </c>
      <c r="D275" t="inlineStr">
        <is>
          <t>MICRO VAPI</t>
        </is>
      </c>
      <c r="E275" t="n">
        <v>-20</v>
      </c>
      <c r="F275" t="inlineStr">
        <is>
          <t>BioLegend</t>
        </is>
      </c>
      <c r="G275" t="inlineStr">
        <is>
          <t>Gujrat</t>
        </is>
      </c>
      <c r="H275" t="inlineStr">
        <is>
          <t>Wednesday (22-10-25)</t>
        </is>
      </c>
      <c r="I275" t="inlineStr">
        <is>
          <t>OutStation</t>
        </is>
      </c>
    </row>
    <row r="276">
      <c r="A276" t="n">
        <v>6552050</v>
      </c>
      <c r="B276" t="inlineStr">
        <is>
          <t xml:space="preserve">SPINeasy DNA Kit for Blood  </t>
        </is>
      </c>
      <c r="C276" t="n">
        <v>6</v>
      </c>
      <c r="D276" t="inlineStr">
        <is>
          <t>Stock</t>
        </is>
      </c>
      <c r="E276" t="inlineStr">
        <is>
          <t>RT</t>
        </is>
      </c>
      <c r="F276" t="inlineStr">
        <is>
          <t>Mp Bio</t>
        </is>
      </c>
      <c r="G276" t="inlineStr">
        <is>
          <t>STOCK</t>
        </is>
      </c>
      <c r="H276" t="inlineStr">
        <is>
          <t>Stock</t>
        </is>
      </c>
      <c r="I276" t="inlineStr">
        <is>
          <t>STOCK</t>
        </is>
      </c>
    </row>
    <row r="277">
      <c r="A277" t="n">
        <v>421403</v>
      </c>
      <c r="B277" t="inlineStr">
        <is>
          <t>FOXP3 Fix/Perm Buffer Set</t>
        </is>
      </c>
      <c r="C277" t="n">
        <v>7</v>
      </c>
      <c r="D277" t="inlineStr">
        <is>
          <t>Opening Stock</t>
        </is>
      </c>
      <c r="E277" t="n">
        <v>4</v>
      </c>
      <c r="F277" t="inlineStr">
        <is>
          <t>BioLegend</t>
        </is>
      </c>
      <c r="G277" t="inlineStr">
        <is>
          <t>STOCK</t>
        </is>
      </c>
      <c r="H277" t="inlineStr">
        <is>
          <t>Stock</t>
        </is>
      </c>
      <c r="I277" t="inlineStr">
        <is>
          <t>STOCK</t>
        </is>
      </c>
    </row>
    <row r="278">
      <c r="A278" t="n">
        <v>25021.5</v>
      </c>
      <c r="B278" t="inlineStr">
        <is>
          <t>i-Taq (W/O dNTP) DNA Polymerase</t>
        </is>
      </c>
      <c r="C278" t="n">
        <v>7</v>
      </c>
      <c r="D278" t="inlineStr">
        <is>
          <t>stock</t>
        </is>
      </c>
      <c r="E278" t="n">
        <v>-20</v>
      </c>
      <c r="F278" t="inlineStr">
        <is>
          <t>Intron</t>
        </is>
      </c>
      <c r="G278" t="inlineStr">
        <is>
          <t>STOCK</t>
        </is>
      </c>
      <c r="H278" t="inlineStr">
        <is>
          <t>Stock</t>
        </is>
      </c>
      <c r="I278" t="inlineStr">
        <is>
          <t>STOCK</t>
        </is>
      </c>
    </row>
    <row r="279">
      <c r="A279" t="inlineStr">
        <is>
          <t>092913726</t>
        </is>
      </c>
      <c r="B279" t="inlineStr">
        <is>
          <t>Adult Bovine Serum, Sterile Filtered, New Zealand Origin 1kg (970ML)</t>
        </is>
      </c>
      <c r="C279" t="n">
        <v>7</v>
      </c>
      <c r="D279" t="inlineStr">
        <is>
          <t>Stock</t>
        </is>
      </c>
      <c r="E279" t="n">
        <v>-20</v>
      </c>
      <c r="F279" t="inlineStr">
        <is>
          <t>MP Bio</t>
        </is>
      </c>
      <c r="G279" t="inlineStr">
        <is>
          <t>STOCK</t>
        </is>
      </c>
      <c r="H279" t="inlineStr">
        <is>
          <t>Stock</t>
        </is>
      </c>
      <c r="I279" t="inlineStr">
        <is>
          <t>STOCK</t>
        </is>
      </c>
    </row>
    <row r="280">
      <c r="A280" t="n">
        <v>626812</v>
      </c>
      <c r="B280" t="inlineStr">
        <is>
          <t>anti-c-Myc</t>
        </is>
      </c>
      <c r="C280" t="n">
        <v>8</v>
      </c>
      <c r="D280" t="inlineStr">
        <is>
          <t>AURIGINE ONCO</t>
        </is>
      </c>
      <c r="E280" t="n">
        <v>4</v>
      </c>
      <c r="F280" t="inlineStr">
        <is>
          <t>BioLegend</t>
        </is>
      </c>
      <c r="G280" t="inlineStr">
        <is>
          <t>Banglore</t>
        </is>
      </c>
      <c r="H280" t="inlineStr">
        <is>
          <t>Wednesday (22-10-25)</t>
        </is>
      </c>
      <c r="I280" t="inlineStr">
        <is>
          <t>OutStation</t>
        </is>
      </c>
    </row>
    <row r="281">
      <c r="A281" t="n">
        <v>16533</v>
      </c>
      <c r="B281" t="inlineStr">
        <is>
          <t>MiniSart High Flow 0.45 µm</t>
        </is>
      </c>
      <c r="C281" t="n">
        <v>9</v>
      </c>
      <c r="D281" t="inlineStr">
        <is>
          <t>Stock</t>
        </is>
      </c>
      <c r="E281" t="inlineStr">
        <is>
          <t>RT</t>
        </is>
      </c>
      <c r="F281" t="inlineStr">
        <is>
          <t>Sartorius</t>
        </is>
      </c>
      <c r="G281" t="inlineStr">
        <is>
          <t>STOCK</t>
        </is>
      </c>
      <c r="H281" t="inlineStr">
        <is>
          <t>Stock</t>
        </is>
      </c>
      <c r="I281" t="inlineStr">
        <is>
          <t>STOCK</t>
        </is>
      </c>
    </row>
    <row r="282">
      <c r="A282" t="n">
        <v>25021.5</v>
      </c>
      <c r="B282" t="inlineStr">
        <is>
          <t>i-Taq (W/O dNTP) DNA Polymerase</t>
        </is>
      </c>
      <c r="C282" t="n">
        <v>10</v>
      </c>
      <c r="D282" t="inlineStr">
        <is>
          <t>STOCK</t>
        </is>
      </c>
      <c r="E282" t="n">
        <v>-20</v>
      </c>
      <c r="F282" t="inlineStr">
        <is>
          <t>Intron</t>
        </is>
      </c>
      <c r="G282" t="inlineStr">
        <is>
          <t>STOCK</t>
        </is>
      </c>
      <c r="H282" t="inlineStr">
        <is>
          <t>Stock</t>
        </is>
      </c>
      <c r="I282" t="inlineStr">
        <is>
          <t>STOCK</t>
        </is>
      </c>
    </row>
    <row r="283">
      <c r="A283" t="inlineStr">
        <is>
          <t>092913726</t>
        </is>
      </c>
      <c r="B283" t="inlineStr">
        <is>
          <t>Adult Bovine Serum, Sterile Filtered, New Zealand Origin 1kg (970ML)</t>
        </is>
      </c>
      <c r="C283" t="n">
        <v>10</v>
      </c>
      <c r="D283" t="inlineStr">
        <is>
          <t>Stock</t>
        </is>
      </c>
      <c r="E283" t="n">
        <v>-20</v>
      </c>
      <c r="F283" t="inlineStr">
        <is>
          <t>Mp Bio</t>
        </is>
      </c>
      <c r="G283" t="inlineStr">
        <is>
          <t>STOCK</t>
        </is>
      </c>
      <c r="H283" t="inlineStr">
        <is>
          <t>Stock</t>
        </is>
      </c>
      <c r="I283" t="inlineStr">
        <is>
          <t>STOCK</t>
        </is>
      </c>
    </row>
    <row r="284">
      <c r="A284" t="n">
        <v>344606</v>
      </c>
      <c r="B284" t="inlineStr">
        <is>
          <t>anti-human CD4</t>
        </is>
      </c>
      <c r="C284" t="n">
        <v>10</v>
      </c>
      <c r="D284" t="inlineStr">
        <is>
          <t>BIOCON</t>
        </is>
      </c>
      <c r="E284" t="n">
        <v>4</v>
      </c>
      <c r="F284" t="inlineStr">
        <is>
          <t>BioLegend</t>
        </is>
      </c>
      <c r="G284" t="inlineStr">
        <is>
          <t>Banglore</t>
        </is>
      </c>
      <c r="H284" t="inlineStr">
        <is>
          <t>Wednesday (22-10-25)</t>
        </is>
      </c>
      <c r="I284" t="inlineStr">
        <is>
          <t>OutStation</t>
        </is>
      </c>
    </row>
    <row r="285">
      <c r="A285" t="n">
        <v>344712</v>
      </c>
      <c r="B285" t="inlineStr">
        <is>
          <t>anti-human CD8</t>
        </is>
      </c>
      <c r="C285" t="n">
        <v>10</v>
      </c>
      <c r="D285" t="inlineStr">
        <is>
          <t>BIOCON</t>
        </is>
      </c>
      <c r="E285" t="n">
        <v>4</v>
      </c>
      <c r="F285" t="inlineStr">
        <is>
          <t>BioLegend</t>
        </is>
      </c>
      <c r="G285" t="inlineStr">
        <is>
          <t>Banglore</t>
        </is>
      </c>
      <c r="H285" t="inlineStr">
        <is>
          <t>Wednesday (22-10-25)</t>
        </is>
      </c>
      <c r="I285" t="inlineStr">
        <is>
          <t>OutStation</t>
        </is>
      </c>
    </row>
    <row r="286">
      <c r="A286" t="n">
        <v>16532</v>
      </c>
      <c r="B286" t="inlineStr">
        <is>
          <t>MiniSart High Flow 0.22 µm</t>
        </is>
      </c>
      <c r="C286" t="n">
        <v>15</v>
      </c>
      <c r="D286" t="inlineStr">
        <is>
          <t>Stock</t>
        </is>
      </c>
      <c r="E286" t="inlineStr">
        <is>
          <t>RT</t>
        </is>
      </c>
      <c r="F286" t="inlineStr">
        <is>
          <t>Sartorius</t>
        </is>
      </c>
      <c r="G286" t="inlineStr">
        <is>
          <t>STOCK</t>
        </is>
      </c>
      <c r="H286" t="inlineStr">
        <is>
          <t>Stock</t>
        </is>
      </c>
      <c r="I286" t="inlineStr">
        <is>
          <t>STOCK</t>
        </is>
      </c>
    </row>
    <row r="287">
      <c r="A287" t="n">
        <v>422302</v>
      </c>
      <c r="B287" t="inlineStr">
        <is>
          <t>Human TruStain FcX™</t>
        </is>
      </c>
      <c r="C287" t="n">
        <v>15</v>
      </c>
      <c r="D287" t="inlineStr">
        <is>
          <t>BIO SOLUTION</t>
        </is>
      </c>
      <c r="E287" t="n">
        <v>4</v>
      </c>
      <c r="F287" t="inlineStr">
        <is>
          <t>BioLegend</t>
        </is>
      </c>
      <c r="G287" t="inlineStr">
        <is>
          <t>Hyderabad</t>
        </is>
      </c>
      <c r="H287" t="inlineStr">
        <is>
          <t>Wednesday (22-10-25)</t>
        </is>
      </c>
      <c r="I287" t="inlineStr">
        <is>
          <t>OutStation</t>
        </is>
      </c>
    </row>
    <row r="288">
      <c r="A288" t="n">
        <v>16532</v>
      </c>
      <c r="B288" t="inlineStr">
        <is>
          <t>MiniSart High Flow 0.22 µm</t>
        </is>
      </c>
      <c r="C288" t="n">
        <v>18</v>
      </c>
      <c r="D288" t="inlineStr">
        <is>
          <t>Stock</t>
        </is>
      </c>
      <c r="E288" t="inlineStr">
        <is>
          <t>RT</t>
        </is>
      </c>
      <c r="F288" t="inlineStr">
        <is>
          <t>Sartorius</t>
        </is>
      </c>
      <c r="G288" t="inlineStr">
        <is>
          <t>STOCK</t>
        </is>
      </c>
      <c r="H288" t="inlineStr">
        <is>
          <t>Stock</t>
        </is>
      </c>
      <c r="I288" t="inlineStr">
        <is>
          <t>STOCK</t>
        </is>
      </c>
    </row>
    <row r="289">
      <c r="A289" t="n">
        <v>16532</v>
      </c>
      <c r="B289" t="inlineStr">
        <is>
          <t>MiniSart High Flow 0.22 µm</t>
        </is>
      </c>
      <c r="C289" t="n">
        <v>21</v>
      </c>
      <c r="D289" t="inlineStr">
        <is>
          <t>OPENING STOCK</t>
        </is>
      </c>
      <c r="E289" t="inlineStr">
        <is>
          <t>RT</t>
        </is>
      </c>
      <c r="F289" t="inlineStr">
        <is>
          <t>Sartorius</t>
        </is>
      </c>
      <c r="G289" t="inlineStr">
        <is>
          <t>STOCK</t>
        </is>
      </c>
      <c r="H289" t="inlineStr">
        <is>
          <t>Stock</t>
        </is>
      </c>
      <c r="I289" t="inlineStr">
        <is>
          <t>STOCK</t>
        </is>
      </c>
    </row>
    <row r="290">
      <c r="A290" t="n">
        <v>333810</v>
      </c>
      <c r="B290" t="inlineStr">
        <is>
          <t>anti-human CD68</t>
        </is>
      </c>
      <c r="C290" t="n">
        <v>30</v>
      </c>
      <c r="D290" t="inlineStr">
        <is>
          <t>BIO SOLUTION</t>
        </is>
      </c>
      <c r="E290" t="n">
        <v>4</v>
      </c>
      <c r="F290" t="inlineStr">
        <is>
          <t>BioLegend</t>
        </is>
      </c>
      <c r="G290" t="inlineStr">
        <is>
          <t>Hyderabad</t>
        </is>
      </c>
      <c r="H290" t="inlineStr">
        <is>
          <t>Wednesday (22-10-25)</t>
        </is>
      </c>
      <c r="I290" t="inlineStr">
        <is>
          <t>OutStation</t>
        </is>
      </c>
    </row>
    <row r="291">
      <c r="A291" t="n">
        <v>367144</v>
      </c>
      <c r="B291" t="inlineStr">
        <is>
          <t>anti-human CD14</t>
        </is>
      </c>
      <c r="C291" t="n">
        <v>40</v>
      </c>
      <c r="D291" t="inlineStr">
        <is>
          <t>BIO SOLUTION</t>
        </is>
      </c>
      <c r="E291" t="n">
        <v>4</v>
      </c>
      <c r="F291" t="inlineStr">
        <is>
          <t>BioLegend</t>
        </is>
      </c>
      <c r="G291" t="inlineStr">
        <is>
          <t>Hyderabad</t>
        </is>
      </c>
      <c r="H291" t="inlineStr">
        <is>
          <t>Wednesday (22-10-25)</t>
        </is>
      </c>
      <c r="I291" t="inlineStr">
        <is>
          <t>OutStation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3605"/>
  <sheetViews>
    <sheetView workbookViewId="0">
      <selection activeCell="A1" sqref="A1:N3246"/>
    </sheetView>
  </sheetViews>
  <sheetFormatPr baseColWidth="8" defaultRowHeight="15"/>
  <cols>
    <col width="22.140625" bestFit="1" customWidth="1" min="1" max="1"/>
    <col width="12" bestFit="1" customWidth="1" min="2" max="2"/>
    <col width="30.7109375" bestFit="1" customWidth="1" min="3" max="3"/>
    <col width="24.85546875" bestFit="1" customWidth="1" style="6" min="4" max="4"/>
    <col width="16.5703125" bestFit="1" customWidth="1" style="6" min="5" max="5"/>
    <col width="20.85546875" bestFit="1" customWidth="1" min="6" max="6"/>
    <col width="6.28515625" bestFit="1" customWidth="1" min="7" max="7"/>
    <col width="7.85546875" bestFit="1" customWidth="1" min="8" max="8"/>
    <col width="14.85546875" bestFit="1" customWidth="1" min="9" max="9"/>
    <col width="20" bestFit="1" customWidth="1" min="10" max="10"/>
    <col width="33.140625" bestFit="1" customWidth="1" min="11" max="11"/>
    <col width="11.140625" bestFit="1" customWidth="1" min="12" max="12"/>
    <col width="12.7109375" bestFit="1" customWidth="1" min="13" max="13"/>
    <col width="16.42578125" bestFit="1" customWidth="1" min="14" max="14"/>
  </cols>
  <sheetData>
    <row r="1">
      <c r="A1" s="1">
        <f t="array" ref="A1:K3605">_xlfn.UNIQUE(CHOOSE({1,2,3,4,5,6,7,8,9,10,11},
MasterSheet!U:U,
MasterSheet!F:F,
MasterSheet!B:B,
MasterSheet!C:C,
MasterSheet!D:D,
MasterSheet!H:H,
MasterSheet!J:J,
MasterSheet!K:K,
MasterSheet!L:L,
MasterSheet!V:V,
MasterSheet!W:W))</f>
        <v/>
      </c>
      <c r="B1" s="1" t="inlineStr">
        <is>
          <t>Unit Price INR</t>
        </is>
      </c>
      <c r="C1" s="1" t="inlineStr">
        <is>
          <t>Invoice Number</t>
        </is>
      </c>
      <c r="D1" s="2" t="inlineStr">
        <is>
          <t>Invoice Date</t>
        </is>
      </c>
      <c r="E1" s="2" t="inlineStr">
        <is>
          <t>Goods Recd. Date</t>
        </is>
      </c>
      <c r="F1" s="1" t="inlineStr">
        <is>
          <t>Item Code</t>
        </is>
      </c>
      <c r="G1" s="1" t="inlineStr">
        <is>
          <t>In Qty</t>
        </is>
      </c>
      <c r="H1" s="1" t="inlineStr">
        <is>
          <t>Out Qty</t>
        </is>
      </c>
      <c r="I1" s="1" t="inlineStr">
        <is>
          <t>Closing Balance</t>
        </is>
      </c>
      <c r="J1" s="1" t="inlineStr">
        <is>
          <t>Location</t>
        </is>
      </c>
      <c r="K1" s="1" t="inlineStr">
        <is>
          <t>Mohit Remarks</t>
        </is>
      </c>
      <c r="L1" s="1" t="inlineStr">
        <is>
          <t>In Qty Price</t>
        </is>
      </c>
      <c r="M1" s="1" t="inlineStr">
        <is>
          <t>Out Qty Price</t>
        </is>
      </c>
      <c r="N1" s="1" t="inlineStr">
        <is>
          <t>Balance Qty Price</t>
        </is>
      </c>
    </row>
    <row r="2">
      <c r="A2" s="1" t="inlineStr">
        <is>
          <t>BioLegend</t>
        </is>
      </c>
      <c r="B2" s="1" t="n">
        <v>2217.6</v>
      </c>
      <c r="C2" s="1" t="inlineStr">
        <is>
          <t>Opening Stock</t>
        </is>
      </c>
      <c r="D2" s="2" t="n">
        <v>45808</v>
      </c>
      <c r="E2" s="2" t="n">
        <v>45808</v>
      </c>
      <c r="F2" s="1" t="n">
        <v>421101</v>
      </c>
      <c r="G2" s="1" t="n">
        <v>1</v>
      </c>
      <c r="H2" s="1" t="n">
        <v>1</v>
      </c>
      <c r="I2" s="1" t="n">
        <v>0</v>
      </c>
      <c r="J2" s="1" t="inlineStr">
        <is>
          <t>Delhi</t>
        </is>
      </c>
      <c r="K2" s="1" t="n">
        <v>0</v>
      </c>
      <c r="L2" s="1">
        <f>G2*B2</f>
        <v/>
      </c>
      <c r="M2" s="1">
        <f>H2*B2</f>
        <v/>
      </c>
      <c r="N2" s="1">
        <f>I2*B2</f>
        <v/>
      </c>
    </row>
    <row r="3">
      <c r="A3" s="1" t="inlineStr">
        <is>
          <t>BioLegend</t>
        </is>
      </c>
      <c r="B3" s="1" t="n">
        <v>2587.2</v>
      </c>
      <c r="C3" s="1" t="inlineStr">
        <is>
          <t>Opening Stock</t>
        </is>
      </c>
      <c r="D3" s="2" t="n">
        <v>45808</v>
      </c>
      <c r="E3" s="2" t="n">
        <v>45808</v>
      </c>
      <c r="F3" s="1" t="n">
        <v>423501</v>
      </c>
      <c r="G3" s="1" t="n">
        <v>1</v>
      </c>
      <c r="H3" s="1" t="n">
        <v>1</v>
      </c>
      <c r="I3" s="1" t="n">
        <v>0</v>
      </c>
      <c r="J3" s="1" t="inlineStr">
        <is>
          <t>Delhi</t>
        </is>
      </c>
      <c r="K3" s="1" t="n">
        <v>0</v>
      </c>
      <c r="L3" s="1">
        <f>G3*B3</f>
        <v/>
      </c>
      <c r="M3" s="1">
        <f>H3*B3</f>
        <v/>
      </c>
      <c r="N3" s="1">
        <f>I3*B3</f>
        <v/>
      </c>
    </row>
    <row r="4">
      <c r="A4" s="1" t="inlineStr">
        <is>
          <t>BioLegend</t>
        </is>
      </c>
      <c r="B4" s="1" t="n">
        <v>28314</v>
      </c>
      <c r="C4" s="1" t="inlineStr">
        <is>
          <t>Opening Stock</t>
        </is>
      </c>
      <c r="D4" s="2" t="n">
        <v>45808</v>
      </c>
      <c r="E4" s="2" t="n">
        <v>45808</v>
      </c>
      <c r="F4" s="1" t="n">
        <v>313524</v>
      </c>
      <c r="G4" s="1" t="n">
        <v>1</v>
      </c>
      <c r="H4" s="1" t="n">
        <v>1</v>
      </c>
      <c r="I4" s="1" t="n">
        <v>0</v>
      </c>
      <c r="J4" s="1" t="inlineStr">
        <is>
          <t>Chandigarh</t>
        </is>
      </c>
      <c r="K4" s="1" t="n">
        <v>0</v>
      </c>
      <c r="L4" s="1">
        <f>G4*B4</f>
        <v/>
      </c>
      <c r="M4" s="1">
        <f>H4*B4</f>
        <v/>
      </c>
      <c r="N4" s="1">
        <f>I4*B4</f>
        <v/>
      </c>
    </row>
    <row r="5">
      <c r="A5" s="1" t="inlineStr">
        <is>
          <t>Dharmacon</t>
        </is>
      </c>
      <c r="B5" s="1" t="n">
        <v>0</v>
      </c>
      <c r="C5" s="1" t="inlineStr">
        <is>
          <t>Opening Stock</t>
        </is>
      </c>
      <c r="D5" s="2" t="n">
        <v>45808</v>
      </c>
      <c r="E5" s="2" t="n">
        <v>45808</v>
      </c>
      <c r="F5" s="1" t="inlineStr">
        <is>
          <t>RU-187978-00-0020</t>
        </is>
      </c>
      <c r="G5" s="1" t="n">
        <v>1</v>
      </c>
      <c r="H5" s="1" t="n">
        <v>0</v>
      </c>
      <c r="I5" s="1" t="n">
        <v>1</v>
      </c>
      <c r="J5" s="1" t="inlineStr">
        <is>
          <t>STOCK</t>
        </is>
      </c>
      <c r="K5" s="1" t="inlineStr">
        <is>
          <t>Stock</t>
        </is>
      </c>
      <c r="L5" s="1">
        <f>G5*B5</f>
        <v/>
      </c>
      <c r="M5" s="1">
        <f>H5*B5</f>
        <v/>
      </c>
      <c r="N5" s="1">
        <f>I5*B5</f>
        <v/>
      </c>
    </row>
    <row r="6">
      <c r="A6" s="1" t="inlineStr">
        <is>
          <t>BioLegend</t>
        </is>
      </c>
      <c r="B6" s="1" t="n">
        <v>23223.2</v>
      </c>
      <c r="C6" s="1" t="inlineStr">
        <is>
          <t>Opening Stock</t>
        </is>
      </c>
      <c r="D6" s="2" t="n">
        <v>45808</v>
      </c>
      <c r="E6" s="2" t="n">
        <v>45808</v>
      </c>
      <c r="F6" s="1" t="n">
        <v>320208</v>
      </c>
      <c r="G6" s="1" t="n">
        <v>1</v>
      </c>
      <c r="H6" s="1" t="n">
        <v>1</v>
      </c>
      <c r="I6" s="1" t="n">
        <v>0</v>
      </c>
      <c r="J6" s="1" t="inlineStr">
        <is>
          <t>Chandigarh</t>
        </is>
      </c>
      <c r="K6" s="1" t="n">
        <v>0</v>
      </c>
      <c r="L6" s="1">
        <f>G6*B6</f>
        <v/>
      </c>
      <c r="M6" s="1">
        <f>H6*B6</f>
        <v/>
      </c>
      <c r="N6" s="1">
        <f>I6*B6</f>
        <v/>
      </c>
    </row>
    <row r="7">
      <c r="A7" s="1" t="inlineStr">
        <is>
          <t>BioLegend</t>
        </is>
      </c>
      <c r="B7" s="1" t="n">
        <v>3146</v>
      </c>
      <c r="C7" s="1" t="inlineStr">
        <is>
          <t>Opening Stock</t>
        </is>
      </c>
      <c r="D7" s="2" t="n">
        <v>45808</v>
      </c>
      <c r="E7" s="2" t="n">
        <v>45808</v>
      </c>
      <c r="F7" s="1" t="n">
        <v>344604</v>
      </c>
      <c r="G7" s="1" t="n">
        <v>1</v>
      </c>
      <c r="H7" s="1" t="n">
        <v>1</v>
      </c>
      <c r="I7" s="1" t="n">
        <v>0</v>
      </c>
      <c r="J7" s="1" t="inlineStr">
        <is>
          <t>Chandigarh</t>
        </is>
      </c>
      <c r="K7" s="1" t="n">
        <v>0</v>
      </c>
      <c r="L7" s="1">
        <f>G7*B7</f>
        <v/>
      </c>
      <c r="M7" s="1">
        <f>H7*B7</f>
        <v/>
      </c>
      <c r="N7" s="1">
        <f>I7*B7</f>
        <v/>
      </c>
    </row>
    <row r="8">
      <c r="A8" s="1" t="inlineStr">
        <is>
          <t>BioLegend</t>
        </is>
      </c>
      <c r="B8" s="1" t="n">
        <v>22607.2</v>
      </c>
      <c r="C8" s="1" t="inlineStr">
        <is>
          <t>Opening Stock</t>
        </is>
      </c>
      <c r="D8" s="2" t="n">
        <v>45808</v>
      </c>
      <c r="E8" s="2" t="n">
        <v>45808</v>
      </c>
      <c r="F8" s="1" t="n">
        <v>356908</v>
      </c>
      <c r="G8" s="1" t="n">
        <v>1</v>
      </c>
      <c r="H8" s="1" t="n">
        <v>1</v>
      </c>
      <c r="I8" s="1" t="n">
        <v>0</v>
      </c>
      <c r="J8" s="1" t="inlineStr">
        <is>
          <t>Chandigarh</t>
        </is>
      </c>
      <c r="K8" s="1" t="n">
        <v>0</v>
      </c>
      <c r="L8" s="1">
        <f>G8*B8</f>
        <v/>
      </c>
      <c r="M8" s="1">
        <f>H8*B8</f>
        <v/>
      </c>
      <c r="N8" s="1">
        <f>I8*B8</f>
        <v/>
      </c>
    </row>
    <row r="9">
      <c r="A9" s="1" t="inlineStr">
        <is>
          <t>BioLegend</t>
        </is>
      </c>
      <c r="B9" s="1" t="n">
        <v>16632</v>
      </c>
      <c r="C9" s="1" t="inlineStr">
        <is>
          <t>Opening Stock</t>
        </is>
      </c>
      <c r="D9" s="2" t="n">
        <v>45808</v>
      </c>
      <c r="E9" s="2" t="n">
        <v>45808</v>
      </c>
      <c r="F9" s="1" t="n">
        <v>379210</v>
      </c>
      <c r="G9" s="1" t="n">
        <v>1</v>
      </c>
      <c r="H9" s="1" t="n">
        <v>1</v>
      </c>
      <c r="I9" s="1" t="n">
        <v>0</v>
      </c>
      <c r="J9" s="1" t="inlineStr">
        <is>
          <t>Chandigarh</t>
        </is>
      </c>
      <c r="K9" s="1" t="n">
        <v>0</v>
      </c>
      <c r="L9" s="1">
        <f>G9*B9</f>
        <v/>
      </c>
      <c r="M9" s="1">
        <f>H9*B9</f>
        <v/>
      </c>
      <c r="N9" s="1">
        <f>I9*B9</f>
        <v/>
      </c>
    </row>
    <row r="10">
      <c r="A10" s="1" t="inlineStr">
        <is>
          <t>BioLegend</t>
        </is>
      </c>
      <c r="B10" s="1" t="n">
        <v>15584.8</v>
      </c>
      <c r="C10" s="1" t="inlineStr">
        <is>
          <t>Opening Stock</t>
        </is>
      </c>
      <c r="D10" s="2" t="n">
        <v>45808</v>
      </c>
      <c r="E10" s="2" t="n">
        <v>45808</v>
      </c>
      <c r="F10" s="1" t="n">
        <v>582504</v>
      </c>
      <c r="G10" s="1" t="n">
        <v>1</v>
      </c>
      <c r="H10" s="1" t="n">
        <v>1</v>
      </c>
      <c r="I10" s="1" t="n">
        <v>0</v>
      </c>
      <c r="J10" s="1" t="inlineStr">
        <is>
          <t>Chandigarh</t>
        </is>
      </c>
      <c r="K10" s="1" t="n">
        <v>0</v>
      </c>
      <c r="L10" s="1">
        <f>G10*B10</f>
        <v/>
      </c>
      <c r="M10" s="1">
        <f>H10*B10</f>
        <v/>
      </c>
      <c r="N10" s="1">
        <f>I10*B10</f>
        <v/>
      </c>
    </row>
    <row r="11">
      <c r="A11" s="1" t="inlineStr">
        <is>
          <t>BioLegend</t>
        </is>
      </c>
      <c r="B11" s="1" t="n">
        <v>11932.8</v>
      </c>
      <c r="C11" s="1" t="inlineStr">
        <is>
          <t>Opening Stock</t>
        </is>
      </c>
      <c r="D11" s="2" t="n">
        <v>45808</v>
      </c>
      <c r="E11" s="2" t="n">
        <v>45808</v>
      </c>
      <c r="F11" s="1" t="n">
        <v>505008</v>
      </c>
      <c r="G11" s="1" t="n">
        <v>1</v>
      </c>
      <c r="H11" s="1" t="n">
        <v>1</v>
      </c>
      <c r="I11" s="1" t="n">
        <v>0</v>
      </c>
      <c r="J11" s="1" t="inlineStr">
        <is>
          <t>Chandigarh</t>
        </is>
      </c>
      <c r="K11" s="1" t="n">
        <v>0</v>
      </c>
      <c r="L11" s="1">
        <f>G11*B11</f>
        <v/>
      </c>
      <c r="M11" s="1">
        <f>H11*B11</f>
        <v/>
      </c>
      <c r="N11" s="1">
        <f>I11*B11</f>
        <v/>
      </c>
    </row>
    <row r="12">
      <c r="A12" s="1" t="inlineStr">
        <is>
          <t>BioLegend</t>
        </is>
      </c>
      <c r="B12" s="1" t="n">
        <v>12408</v>
      </c>
      <c r="C12" s="1" t="inlineStr">
        <is>
          <t>Opening Stock</t>
        </is>
      </c>
      <c r="D12" s="2" t="n">
        <v>45808</v>
      </c>
      <c r="E12" s="2" t="n">
        <v>45808</v>
      </c>
      <c r="F12" s="1" t="n">
        <v>424602</v>
      </c>
      <c r="G12" s="1" t="n">
        <v>1</v>
      </c>
      <c r="H12" s="1" t="n">
        <v>1</v>
      </c>
      <c r="I12" s="1" t="n">
        <v>0</v>
      </c>
      <c r="J12" s="1" t="inlineStr">
        <is>
          <t>Delhi</t>
        </is>
      </c>
      <c r="K12" s="1" t="n">
        <v>0</v>
      </c>
      <c r="L12" s="1">
        <f>G12*B12</f>
        <v/>
      </c>
      <c r="M12" s="1">
        <f>H12*B12</f>
        <v/>
      </c>
      <c r="N12" s="1">
        <f>I12*B12</f>
        <v/>
      </c>
    </row>
    <row r="13">
      <c r="A13" s="1" t="inlineStr">
        <is>
          <t>BioLegend</t>
        </is>
      </c>
      <c r="B13" s="1" t="n">
        <v>5376.8</v>
      </c>
      <c r="C13" s="1" t="inlineStr">
        <is>
          <t>Opening Stock</t>
        </is>
      </c>
      <c r="D13" s="2" t="n">
        <v>45808</v>
      </c>
      <c r="E13" s="2" t="n">
        <v>45808</v>
      </c>
      <c r="F13" s="1" t="n">
        <v>421002</v>
      </c>
      <c r="G13" s="1" t="n">
        <v>1</v>
      </c>
      <c r="H13" s="1" t="n">
        <v>1</v>
      </c>
      <c r="I13" s="1" t="n">
        <v>0</v>
      </c>
      <c r="J13" s="1" t="inlineStr">
        <is>
          <t>Delhi</t>
        </is>
      </c>
      <c r="K13" s="1" t="n">
        <v>0</v>
      </c>
      <c r="L13" s="1">
        <f>G13*B13</f>
        <v/>
      </c>
      <c r="M13" s="1">
        <f>H13*B13</f>
        <v/>
      </c>
      <c r="N13" s="1">
        <f>I13*B13</f>
        <v/>
      </c>
    </row>
    <row r="14">
      <c r="A14" s="1" t="inlineStr">
        <is>
          <t>BioLegend</t>
        </is>
      </c>
      <c r="B14" s="1" t="n">
        <v>3374.8</v>
      </c>
      <c r="C14" s="1" t="inlineStr">
        <is>
          <t>Opening Stock</t>
        </is>
      </c>
      <c r="D14" s="2" t="n">
        <v>45808</v>
      </c>
      <c r="E14" s="2" t="n">
        <v>45808</v>
      </c>
      <c r="F14" s="1" t="n">
        <v>420801</v>
      </c>
      <c r="G14" s="1" t="n">
        <v>2</v>
      </c>
      <c r="H14" s="1" t="n">
        <v>2</v>
      </c>
      <c r="I14" s="1" t="n">
        <v>0</v>
      </c>
      <c r="J14" s="1" t="inlineStr">
        <is>
          <t>Delhi</t>
        </is>
      </c>
      <c r="K14" s="1" t="n">
        <v>0</v>
      </c>
      <c r="L14" s="1">
        <f>G14*B14</f>
        <v/>
      </c>
      <c r="M14" s="1">
        <f>H14*B14</f>
        <v/>
      </c>
      <c r="N14" s="1">
        <f>I14*B14</f>
        <v/>
      </c>
    </row>
    <row r="15">
      <c r="A15" s="1" t="inlineStr">
        <is>
          <t>BioLegend</t>
        </is>
      </c>
      <c r="B15" s="1" t="n">
        <v>7444.799999999999</v>
      </c>
      <c r="C15" s="1" t="inlineStr">
        <is>
          <t>Opening Stock</t>
        </is>
      </c>
      <c r="D15" s="2" t="n">
        <v>45808</v>
      </c>
      <c r="E15" s="2" t="n">
        <v>45808</v>
      </c>
      <c r="F15" s="1" t="n">
        <v>421403</v>
      </c>
      <c r="G15" s="1" t="n">
        <v>1</v>
      </c>
      <c r="H15" s="1" t="n">
        <v>1</v>
      </c>
      <c r="I15" s="1" t="n">
        <v>0</v>
      </c>
      <c r="J15" s="1" t="inlineStr">
        <is>
          <t>Delhi</t>
        </is>
      </c>
      <c r="K15" s="1" t="n">
        <v>0</v>
      </c>
      <c r="L15" s="1">
        <f>G15*B15</f>
        <v/>
      </c>
      <c r="M15" s="1">
        <f>H15*B15</f>
        <v/>
      </c>
      <c r="N15" s="1">
        <f>I15*B15</f>
        <v/>
      </c>
    </row>
    <row r="16">
      <c r="A16" s="1" t="inlineStr">
        <is>
          <t>BioLegend</t>
        </is>
      </c>
      <c r="B16" s="1" t="n">
        <v>4928</v>
      </c>
      <c r="C16" s="1" t="inlineStr">
        <is>
          <t>Opening Stock</t>
        </is>
      </c>
      <c r="D16" s="2" t="n">
        <v>45808</v>
      </c>
      <c r="E16" s="2" t="n">
        <v>45808</v>
      </c>
      <c r="F16" s="1" t="n">
        <v>407107</v>
      </c>
      <c r="G16" s="1" t="n">
        <v>1</v>
      </c>
      <c r="H16" s="1" t="n">
        <v>1</v>
      </c>
      <c r="I16" s="1" t="n">
        <v>0</v>
      </c>
      <c r="J16" s="1" t="inlineStr">
        <is>
          <t>Ghaziabad</t>
        </is>
      </c>
      <c r="K16" s="1" t="n">
        <v>0</v>
      </c>
      <c r="L16" s="1">
        <f>G16*B16</f>
        <v/>
      </c>
      <c r="M16" s="1">
        <f>H16*B16</f>
        <v/>
      </c>
      <c r="N16" s="1">
        <f>I16*B16</f>
        <v/>
      </c>
    </row>
    <row r="17">
      <c r="A17" s="1" t="inlineStr">
        <is>
          <t>BioLegend</t>
        </is>
      </c>
      <c r="B17" s="1" t="n">
        <v>3115.2</v>
      </c>
      <c r="C17" s="1" t="inlineStr">
        <is>
          <t>Opening Stock</t>
        </is>
      </c>
      <c r="D17" s="2" t="n">
        <v>45808</v>
      </c>
      <c r="E17" s="2" t="n">
        <v>45808</v>
      </c>
      <c r="F17" s="1" t="n">
        <v>420404</v>
      </c>
      <c r="G17" s="1" t="n">
        <v>1</v>
      </c>
      <c r="H17" s="1" t="n">
        <v>1</v>
      </c>
      <c r="I17" s="1" t="n">
        <v>0</v>
      </c>
      <c r="J17" s="1" t="inlineStr">
        <is>
          <t>Chandigarh</t>
        </is>
      </c>
      <c r="K17" s="1" t="n">
        <v>0</v>
      </c>
      <c r="L17" s="1">
        <f>G17*B17</f>
        <v/>
      </c>
      <c r="M17" s="1">
        <f>H17*B17</f>
        <v/>
      </c>
      <c r="N17" s="1">
        <f>I17*B17</f>
        <v/>
      </c>
    </row>
    <row r="18">
      <c r="A18" s="1" t="inlineStr">
        <is>
          <t>BioLegend</t>
        </is>
      </c>
      <c r="B18" s="1" t="n">
        <v>6899.200000000001</v>
      </c>
      <c r="C18" s="1" t="inlineStr">
        <is>
          <t>Opening Stock</t>
        </is>
      </c>
      <c r="D18" s="2" t="n">
        <v>45808</v>
      </c>
      <c r="E18" s="2" t="n">
        <v>45808</v>
      </c>
      <c r="F18" s="1" t="n">
        <v>316302</v>
      </c>
      <c r="G18" s="1" t="n">
        <v>2</v>
      </c>
      <c r="H18" s="1" t="n">
        <v>0</v>
      </c>
      <c r="I18" s="1" t="n">
        <v>2</v>
      </c>
      <c r="J18" s="1" t="inlineStr">
        <is>
          <t>STOCK</t>
        </is>
      </c>
      <c r="K18" s="1" t="inlineStr">
        <is>
          <t>stock</t>
        </is>
      </c>
      <c r="L18" s="1">
        <f>G18*B18</f>
        <v/>
      </c>
      <c r="M18" s="1">
        <f>H18*B18</f>
        <v/>
      </c>
      <c r="N18" s="1">
        <f>I18*B18</f>
        <v/>
      </c>
    </row>
    <row r="19">
      <c r="A19" s="1" t="inlineStr">
        <is>
          <t>BioLegend</t>
        </is>
      </c>
      <c r="B19" s="1" t="n">
        <v>11774.4</v>
      </c>
      <c r="C19" s="1" t="inlineStr">
        <is>
          <t>Opening Stock</t>
        </is>
      </c>
      <c r="D19" s="2" t="n">
        <v>45808</v>
      </c>
      <c r="E19" s="2" t="n">
        <v>45808</v>
      </c>
      <c r="F19" s="1" t="n">
        <v>556002</v>
      </c>
      <c r="G19" s="1" t="n">
        <v>5</v>
      </c>
      <c r="H19" s="1" t="n">
        <v>0</v>
      </c>
      <c r="I19" s="1" t="n">
        <v>5</v>
      </c>
      <c r="J19" s="1" t="inlineStr">
        <is>
          <t>STOCK</t>
        </is>
      </c>
      <c r="K19" s="1" t="inlineStr">
        <is>
          <t>Stock</t>
        </is>
      </c>
      <c r="L19" s="1">
        <f>G19*B19</f>
        <v/>
      </c>
      <c r="M19" s="1">
        <f>H19*B19</f>
        <v/>
      </c>
      <c r="N19" s="1">
        <f>I19*B19</f>
        <v/>
      </c>
    </row>
    <row r="20">
      <c r="A20" s="1" t="inlineStr">
        <is>
          <t>BioLegend</t>
        </is>
      </c>
      <c r="B20" s="1" t="n">
        <v>7761.6</v>
      </c>
      <c r="C20" s="1" t="inlineStr">
        <is>
          <t>Opening Stock</t>
        </is>
      </c>
      <c r="D20" s="2" t="n">
        <v>45808</v>
      </c>
      <c r="E20" s="2" t="n">
        <v>45808</v>
      </c>
      <c r="F20" s="1" t="n">
        <v>570802</v>
      </c>
      <c r="G20" s="1" t="n">
        <v>2</v>
      </c>
      <c r="H20" s="1" t="n">
        <v>0</v>
      </c>
      <c r="I20" s="1" t="n">
        <v>2</v>
      </c>
      <c r="J20" s="1" t="inlineStr">
        <is>
          <t>STOCK</t>
        </is>
      </c>
      <c r="K20" s="1" t="inlineStr">
        <is>
          <t>Stock</t>
        </is>
      </c>
      <c r="L20" s="1">
        <f>G20*B20</f>
        <v/>
      </c>
      <c r="M20" s="1">
        <f>H20*B20</f>
        <v/>
      </c>
      <c r="N20" s="1">
        <f>I20*B20</f>
        <v/>
      </c>
    </row>
    <row r="21">
      <c r="A21" s="1" t="inlineStr">
        <is>
          <t>BioLegend</t>
        </is>
      </c>
      <c r="B21" s="1" t="n">
        <v>7761.6</v>
      </c>
      <c r="C21" s="1" t="inlineStr">
        <is>
          <t>Opening Stock</t>
        </is>
      </c>
      <c r="D21" s="2" t="n">
        <v>45808</v>
      </c>
      <c r="E21" s="2" t="n">
        <v>45808</v>
      </c>
      <c r="F21" s="1" t="n">
        <v>570802</v>
      </c>
      <c r="G21" s="1" t="n">
        <v>3</v>
      </c>
      <c r="H21" s="1" t="n">
        <v>3</v>
      </c>
      <c r="I21" s="1" t="n">
        <v>0</v>
      </c>
      <c r="J21" s="1" t="inlineStr">
        <is>
          <t>Delhi</t>
        </is>
      </c>
      <c r="K21" s="1" t="n">
        <v>0</v>
      </c>
      <c r="L21" s="1">
        <f>G21*B21</f>
        <v/>
      </c>
      <c r="M21" s="1">
        <f>H21*B21</f>
        <v/>
      </c>
      <c r="N21" s="1">
        <f>I21*B21</f>
        <v/>
      </c>
    </row>
    <row r="22">
      <c r="A22" s="1" t="inlineStr">
        <is>
          <t>BioLegend</t>
        </is>
      </c>
      <c r="B22" s="1" t="n">
        <v>5913.6</v>
      </c>
      <c r="C22" s="1" t="inlineStr">
        <is>
          <t>Opening Stock</t>
        </is>
      </c>
      <c r="D22" s="2" t="n">
        <v>45808</v>
      </c>
      <c r="E22" s="2" t="n">
        <v>45808</v>
      </c>
      <c r="F22" s="1" t="n">
        <v>423303</v>
      </c>
      <c r="G22" s="1" t="n">
        <v>3</v>
      </c>
      <c r="H22" s="1" t="n">
        <v>3</v>
      </c>
      <c r="I22" s="1" t="n">
        <v>0</v>
      </c>
      <c r="J22" s="1" t="inlineStr">
        <is>
          <t>Delhi</t>
        </is>
      </c>
      <c r="K22" s="1" t="n">
        <v>0</v>
      </c>
      <c r="L22" s="1">
        <f>G22*B22</f>
        <v/>
      </c>
      <c r="M22" s="1">
        <f>H22*B22</f>
        <v/>
      </c>
      <c r="N22" s="1">
        <f>I22*B22</f>
        <v/>
      </c>
    </row>
    <row r="23">
      <c r="A23" s="1" t="inlineStr">
        <is>
          <t>BioLegend</t>
        </is>
      </c>
      <c r="B23" s="1" t="n">
        <v>5913.6</v>
      </c>
      <c r="C23" s="1" t="inlineStr">
        <is>
          <t>Opening Stock</t>
        </is>
      </c>
      <c r="D23" s="2" t="n">
        <v>45808</v>
      </c>
      <c r="E23" s="2" t="n">
        <v>45808</v>
      </c>
      <c r="F23" s="1" t="n">
        <v>423303</v>
      </c>
      <c r="G23" s="1" t="n">
        <v>1</v>
      </c>
      <c r="H23" s="1" t="n">
        <v>0</v>
      </c>
      <c r="I23" s="1" t="n">
        <v>1</v>
      </c>
      <c r="J23" s="1" t="inlineStr">
        <is>
          <t>Pune</t>
        </is>
      </c>
      <c r="K23" s="1" t="inlineStr">
        <is>
          <t>Saturday (25-10-25)</t>
        </is>
      </c>
      <c r="L23" s="1">
        <f>G23*B23</f>
        <v/>
      </c>
      <c r="M23" s="1">
        <f>H23*B23</f>
        <v/>
      </c>
      <c r="N23" s="1">
        <f>I23*B23</f>
        <v/>
      </c>
    </row>
    <row r="24">
      <c r="A24" s="1" t="inlineStr">
        <is>
          <t>BioLegend</t>
        </is>
      </c>
      <c r="B24" s="1" t="n">
        <v>5913.6</v>
      </c>
      <c r="C24" s="1" t="inlineStr">
        <is>
          <t>Opening Stock</t>
        </is>
      </c>
      <c r="D24" s="2" t="n">
        <v>45808</v>
      </c>
      <c r="E24" s="2" t="n">
        <v>45808</v>
      </c>
      <c r="F24" s="1" t="n">
        <v>423303</v>
      </c>
      <c r="G24" s="1" t="n">
        <v>1</v>
      </c>
      <c r="H24" s="1" t="n">
        <v>0</v>
      </c>
      <c r="I24" s="1" t="n">
        <v>1</v>
      </c>
      <c r="J24" s="1" t="inlineStr">
        <is>
          <t>STOCK</t>
        </is>
      </c>
      <c r="K24" s="1" t="inlineStr">
        <is>
          <t>Stock</t>
        </is>
      </c>
      <c r="L24" s="1">
        <f>G24*B24</f>
        <v/>
      </c>
      <c r="M24" s="1">
        <f>H24*B24</f>
        <v/>
      </c>
      <c r="N24" s="1">
        <f>I24*B24</f>
        <v/>
      </c>
    </row>
    <row r="25">
      <c r="A25" s="1" t="inlineStr">
        <is>
          <t>BioLegend</t>
        </is>
      </c>
      <c r="B25" s="1" t="n">
        <v>2217.6</v>
      </c>
      <c r="C25" s="1" t="inlineStr">
        <is>
          <t>Opening Stock</t>
        </is>
      </c>
      <c r="D25" s="2" t="n">
        <v>45808</v>
      </c>
      <c r="E25" s="2" t="n">
        <v>45808</v>
      </c>
      <c r="F25" s="1" t="n">
        <v>421101</v>
      </c>
      <c r="G25" s="1" t="n">
        <v>2</v>
      </c>
      <c r="H25" s="1" t="n">
        <v>2</v>
      </c>
      <c r="I25" s="1" t="n">
        <v>0</v>
      </c>
      <c r="J25" s="1" t="inlineStr">
        <is>
          <t>Hyderabad</t>
        </is>
      </c>
      <c r="K25" s="1" t="n">
        <v>0</v>
      </c>
      <c r="L25" s="1">
        <f>G25*B25</f>
        <v/>
      </c>
      <c r="M25" s="1">
        <f>H25*B25</f>
        <v/>
      </c>
      <c r="N25" s="1">
        <f>I25*B25</f>
        <v/>
      </c>
    </row>
    <row r="26">
      <c r="A26" s="1" t="inlineStr">
        <is>
          <t>BioLegend</t>
        </is>
      </c>
      <c r="B26" s="1" t="n">
        <v>2217.6</v>
      </c>
      <c r="C26" s="1" t="inlineStr">
        <is>
          <t>Opening Stock</t>
        </is>
      </c>
      <c r="D26" s="2" t="n">
        <v>45808</v>
      </c>
      <c r="E26" s="2" t="n">
        <v>45808</v>
      </c>
      <c r="F26" s="1" t="n">
        <v>421101</v>
      </c>
      <c r="G26" s="1" t="n">
        <v>1</v>
      </c>
      <c r="H26" s="1" t="n">
        <v>1</v>
      </c>
      <c r="I26" s="1" t="n">
        <v>0</v>
      </c>
      <c r="J26" s="1" t="inlineStr">
        <is>
          <t>Kharagpur</t>
        </is>
      </c>
      <c r="K26" s="1" t="n">
        <v>0</v>
      </c>
      <c r="L26" s="1">
        <f>G26*B26</f>
        <v/>
      </c>
      <c r="M26" s="1">
        <f>H26*B26</f>
        <v/>
      </c>
      <c r="N26" s="1">
        <f>I26*B26</f>
        <v/>
      </c>
    </row>
    <row r="27">
      <c r="A27" s="1" t="inlineStr">
        <is>
          <t>BioLegend</t>
        </is>
      </c>
      <c r="B27" s="1" t="n">
        <v>4004</v>
      </c>
      <c r="C27" s="1" t="inlineStr">
        <is>
          <t>Opening Stock</t>
        </is>
      </c>
      <c r="D27" s="2" t="n">
        <v>45808</v>
      </c>
      <c r="E27" s="2" t="n">
        <v>45808</v>
      </c>
      <c r="F27" s="1" t="n">
        <v>420301</v>
      </c>
      <c r="G27" s="1" t="n">
        <v>1</v>
      </c>
      <c r="H27" s="1" t="n">
        <v>1</v>
      </c>
      <c r="I27" s="1" t="n">
        <v>0</v>
      </c>
      <c r="J27" s="1" t="inlineStr">
        <is>
          <t>Pune</t>
        </is>
      </c>
      <c r="K27" s="1" t="n">
        <v>0</v>
      </c>
      <c r="L27" s="1">
        <f>G27*B27</f>
        <v/>
      </c>
      <c r="M27" s="1">
        <f>H27*B27</f>
        <v/>
      </c>
      <c r="N27" s="1">
        <f>I27*B27</f>
        <v/>
      </c>
    </row>
    <row r="28">
      <c r="A28" s="1" t="inlineStr">
        <is>
          <t>BioLegend</t>
        </is>
      </c>
      <c r="B28" s="1" t="n">
        <v>4004</v>
      </c>
      <c r="C28" s="1" t="inlineStr">
        <is>
          <t>Opening Stock</t>
        </is>
      </c>
      <c r="D28" s="2" t="n">
        <v>45808</v>
      </c>
      <c r="E28" s="2" t="n">
        <v>45808</v>
      </c>
      <c r="F28" s="1" t="n">
        <v>420301</v>
      </c>
      <c r="G28" s="1" t="n">
        <v>1</v>
      </c>
      <c r="H28" s="1" t="n">
        <v>1</v>
      </c>
      <c r="I28" s="1" t="n">
        <v>0</v>
      </c>
      <c r="J28" s="1" t="inlineStr">
        <is>
          <t>Chandigarh</t>
        </is>
      </c>
      <c r="K28" s="1" t="n">
        <v>0</v>
      </c>
      <c r="L28" s="1">
        <f>G28*B28</f>
        <v/>
      </c>
      <c r="M28" s="1">
        <f>H28*B28</f>
        <v/>
      </c>
      <c r="N28" s="1">
        <f>I28*B28</f>
        <v/>
      </c>
    </row>
    <row r="29">
      <c r="A29" s="1" t="inlineStr">
        <is>
          <t>BioLegend</t>
        </is>
      </c>
      <c r="B29" s="1" t="n">
        <v>5376.8</v>
      </c>
      <c r="C29" s="1" t="inlineStr">
        <is>
          <t>Opening Stock</t>
        </is>
      </c>
      <c r="D29" s="2" t="n">
        <v>45808</v>
      </c>
      <c r="E29" s="2" t="n">
        <v>45808</v>
      </c>
      <c r="F29" s="1" t="n">
        <v>421002</v>
      </c>
      <c r="G29" s="1" t="n">
        <v>2</v>
      </c>
      <c r="H29" s="1" t="n">
        <v>0</v>
      </c>
      <c r="I29" s="1" t="n">
        <v>2</v>
      </c>
      <c r="J29" s="1" t="inlineStr">
        <is>
          <t>STOCK</t>
        </is>
      </c>
      <c r="K29" s="1" t="inlineStr">
        <is>
          <t>Stock</t>
        </is>
      </c>
      <c r="L29" s="1">
        <f>G29*B29</f>
        <v/>
      </c>
      <c r="M29" s="1">
        <f>H29*B29</f>
        <v/>
      </c>
      <c r="N29" s="1">
        <f>I29*B29</f>
        <v/>
      </c>
    </row>
    <row r="30">
      <c r="A30" s="1" t="inlineStr">
        <is>
          <t>BioLegend</t>
        </is>
      </c>
      <c r="B30" s="1" t="n">
        <v>5376.8</v>
      </c>
      <c r="C30" s="1" t="inlineStr">
        <is>
          <t>Opening Stock</t>
        </is>
      </c>
      <c r="D30" s="2" t="n">
        <v>45808</v>
      </c>
      <c r="E30" s="2" t="n">
        <v>45808</v>
      </c>
      <c r="F30" s="1" t="n">
        <v>421002</v>
      </c>
      <c r="G30" s="1" t="n">
        <v>1</v>
      </c>
      <c r="H30" s="1" t="n">
        <v>0</v>
      </c>
      <c r="I30" s="1" t="n">
        <v>1</v>
      </c>
      <c r="J30" s="1" t="inlineStr">
        <is>
          <t>Pune</t>
        </is>
      </c>
      <c r="K30" s="1" t="inlineStr">
        <is>
          <t>Saturday (25-10-25)</t>
        </is>
      </c>
      <c r="L30" s="1">
        <f>G30*B30</f>
        <v/>
      </c>
      <c r="M30" s="1">
        <f>H30*B30</f>
        <v/>
      </c>
      <c r="N30" s="1">
        <f>I30*B30</f>
        <v/>
      </c>
    </row>
    <row r="31">
      <c r="A31" s="1" t="inlineStr">
        <is>
          <t>BioLegend</t>
        </is>
      </c>
      <c r="B31" s="1" t="n">
        <v>7444.799999999999</v>
      </c>
      <c r="C31" s="1" t="inlineStr">
        <is>
          <t>Opening Stock</t>
        </is>
      </c>
      <c r="D31" s="2" t="n">
        <v>45808</v>
      </c>
      <c r="E31" s="2" t="n">
        <v>45808</v>
      </c>
      <c r="F31" s="1" t="n">
        <v>421403</v>
      </c>
      <c r="G31" s="1" t="n">
        <v>7</v>
      </c>
      <c r="H31" s="1" t="n">
        <v>0</v>
      </c>
      <c r="I31" s="1" t="n">
        <v>7</v>
      </c>
      <c r="J31" s="1" t="inlineStr">
        <is>
          <t>STOCK</t>
        </is>
      </c>
      <c r="K31" s="1" t="inlineStr">
        <is>
          <t>Stock</t>
        </is>
      </c>
      <c r="L31" s="1">
        <f>G31*B31</f>
        <v/>
      </c>
      <c r="M31" s="1">
        <f>H31*B31</f>
        <v/>
      </c>
      <c r="N31" s="1">
        <f>I31*B31</f>
        <v/>
      </c>
    </row>
    <row r="32">
      <c r="A32" s="1" t="inlineStr">
        <is>
          <t>BioLegend</t>
        </is>
      </c>
      <c r="B32" s="1" t="n">
        <v>12408</v>
      </c>
      <c r="C32" s="1" t="inlineStr">
        <is>
          <t>Opening Stock</t>
        </is>
      </c>
      <c r="D32" s="2" t="n">
        <v>45808</v>
      </c>
      <c r="E32" s="2" t="n">
        <v>45808</v>
      </c>
      <c r="F32" s="1" t="n">
        <v>424602</v>
      </c>
      <c r="G32" s="1" t="n">
        <v>2</v>
      </c>
      <c r="H32" s="1" t="n">
        <v>2</v>
      </c>
      <c r="I32" s="1" t="n">
        <v>0</v>
      </c>
      <c r="J32" s="1" t="inlineStr">
        <is>
          <t>Faridabad</t>
        </is>
      </c>
      <c r="K32" s="1" t="n">
        <v>0</v>
      </c>
      <c r="L32" s="1">
        <f>G32*B32</f>
        <v/>
      </c>
      <c r="M32" s="1">
        <f>H32*B32</f>
        <v/>
      </c>
      <c r="N32" s="1">
        <f>I32*B32</f>
        <v/>
      </c>
    </row>
    <row r="33">
      <c r="A33" s="1" t="inlineStr">
        <is>
          <t>BioLegend</t>
        </is>
      </c>
      <c r="B33" s="1" t="n">
        <v>12408</v>
      </c>
      <c r="C33" s="1" t="inlineStr">
        <is>
          <t>Opening Stock</t>
        </is>
      </c>
      <c r="D33" s="2" t="n">
        <v>45808</v>
      </c>
      <c r="E33" s="2" t="n">
        <v>45808</v>
      </c>
      <c r="F33" s="1" t="n">
        <v>424602</v>
      </c>
      <c r="G33" s="1" t="n">
        <v>1</v>
      </c>
      <c r="H33" s="1" t="n">
        <v>1</v>
      </c>
      <c r="I33" s="1" t="n">
        <v>0</v>
      </c>
      <c r="J33" s="1" t="inlineStr">
        <is>
          <t>Punjab</t>
        </is>
      </c>
      <c r="K33" s="1" t="n">
        <v>0</v>
      </c>
      <c r="L33" s="1">
        <f>G33*B33</f>
        <v/>
      </c>
      <c r="M33" s="1">
        <f>H33*B33</f>
        <v/>
      </c>
      <c r="N33" s="1">
        <f>I33*B33</f>
        <v/>
      </c>
    </row>
    <row r="34">
      <c r="A34" s="1" t="inlineStr">
        <is>
          <t>BioLegend</t>
        </is>
      </c>
      <c r="B34" s="1" t="n">
        <v>4004</v>
      </c>
      <c r="C34" s="1" t="inlineStr">
        <is>
          <t>Opening Stock</t>
        </is>
      </c>
      <c r="D34" s="2" t="n">
        <v>45808</v>
      </c>
      <c r="E34" s="2" t="n">
        <v>45808</v>
      </c>
      <c r="F34" s="1" t="n">
        <v>420601</v>
      </c>
      <c r="G34" s="1" t="n">
        <v>1</v>
      </c>
      <c r="H34" s="1" t="n">
        <v>1</v>
      </c>
      <c r="I34" s="1" t="n">
        <v>0</v>
      </c>
      <c r="J34" s="1" t="inlineStr">
        <is>
          <t>Delhi</t>
        </is>
      </c>
      <c r="K34" s="1" t="n">
        <v>0</v>
      </c>
      <c r="L34" s="1">
        <f>G34*B34</f>
        <v/>
      </c>
      <c r="M34" s="1">
        <f>H34*B34</f>
        <v/>
      </c>
      <c r="N34" s="1">
        <f>I34*B34</f>
        <v/>
      </c>
    </row>
    <row r="35">
      <c r="A35" s="1" t="inlineStr">
        <is>
          <t>BioLegend</t>
        </is>
      </c>
      <c r="B35" s="1" t="n">
        <v>4004</v>
      </c>
      <c r="C35" s="1" t="inlineStr">
        <is>
          <t>Opening Stock</t>
        </is>
      </c>
      <c r="D35" s="2" t="n">
        <v>45808</v>
      </c>
      <c r="E35" s="2" t="n">
        <v>45808</v>
      </c>
      <c r="F35" s="1" t="n">
        <v>420601</v>
      </c>
      <c r="G35" s="1" t="n">
        <v>2</v>
      </c>
      <c r="H35" s="1" t="n">
        <v>2</v>
      </c>
      <c r="I35" s="1" t="n">
        <v>0</v>
      </c>
      <c r="J35" s="1" t="inlineStr">
        <is>
          <t>Delhi</t>
        </is>
      </c>
      <c r="K35" s="1" t="n">
        <v>0</v>
      </c>
      <c r="L35" s="1">
        <f>G35*B35</f>
        <v/>
      </c>
      <c r="M35" s="1">
        <f>H35*B35</f>
        <v/>
      </c>
      <c r="N35" s="1">
        <f>I35*B35</f>
        <v/>
      </c>
    </row>
    <row r="36">
      <c r="A36" s="1" t="inlineStr">
        <is>
          <t>BioLegend</t>
        </is>
      </c>
      <c r="B36" s="1" t="n">
        <v>3088.8</v>
      </c>
      <c r="C36" s="1" t="inlineStr">
        <is>
          <t>Opening Stock</t>
        </is>
      </c>
      <c r="D36" s="2" t="n">
        <v>45808</v>
      </c>
      <c r="E36" s="2" t="n">
        <v>45808</v>
      </c>
      <c r="F36" s="1" t="n">
        <v>420701</v>
      </c>
      <c r="G36" s="1" t="n">
        <v>2</v>
      </c>
      <c r="H36" s="1" t="n">
        <v>2</v>
      </c>
      <c r="I36" s="1" t="n">
        <v>0</v>
      </c>
      <c r="J36" s="1" t="inlineStr">
        <is>
          <t>Delhi</t>
        </is>
      </c>
      <c r="K36" s="1" t="n">
        <v>0</v>
      </c>
      <c r="L36" s="1">
        <f>G36*B36</f>
        <v/>
      </c>
      <c r="M36" s="1">
        <f>H36*B36</f>
        <v/>
      </c>
      <c r="N36" s="1">
        <f>I36*B36</f>
        <v/>
      </c>
    </row>
    <row r="37">
      <c r="A37" s="1" t="inlineStr">
        <is>
          <t>BioLegend</t>
        </is>
      </c>
      <c r="B37" s="1" t="n">
        <v>3088.8</v>
      </c>
      <c r="C37" s="1" t="inlineStr">
        <is>
          <t>Opening Stock</t>
        </is>
      </c>
      <c r="D37" s="2" t="n">
        <v>45808</v>
      </c>
      <c r="E37" s="2" t="n">
        <v>45808</v>
      </c>
      <c r="F37" s="1" t="n">
        <v>420701</v>
      </c>
      <c r="G37" s="1" t="n">
        <v>1</v>
      </c>
      <c r="H37" s="1" t="n">
        <v>1</v>
      </c>
      <c r="I37" s="1" t="n">
        <v>0</v>
      </c>
      <c r="J37" s="1" t="inlineStr">
        <is>
          <t>Delhi</t>
        </is>
      </c>
      <c r="K37" s="1" t="n">
        <v>0</v>
      </c>
      <c r="L37" s="1">
        <f>G37*B37</f>
        <v/>
      </c>
      <c r="M37" s="1">
        <f>H37*B37</f>
        <v/>
      </c>
      <c r="N37" s="1">
        <f>I37*B37</f>
        <v/>
      </c>
    </row>
    <row r="38">
      <c r="A38" s="1" t="inlineStr">
        <is>
          <t>BioLegend</t>
        </is>
      </c>
      <c r="B38" s="1" t="n">
        <v>8685.6</v>
      </c>
      <c r="C38" s="1" t="inlineStr">
        <is>
          <t>Opening Stock</t>
        </is>
      </c>
      <c r="D38" s="2" t="n">
        <v>45808</v>
      </c>
      <c r="E38" s="2" t="n">
        <v>45808</v>
      </c>
      <c r="F38" s="1" t="n">
        <v>100261</v>
      </c>
      <c r="G38" s="1" t="n">
        <v>1</v>
      </c>
      <c r="H38" s="1" t="n">
        <v>0</v>
      </c>
      <c r="I38" s="1" t="n">
        <v>1</v>
      </c>
      <c r="J38" s="1" t="inlineStr">
        <is>
          <t>STOCK</t>
        </is>
      </c>
      <c r="K38" s="1" t="inlineStr">
        <is>
          <t>Stock</t>
        </is>
      </c>
      <c r="L38" s="1">
        <f>G38*B38</f>
        <v/>
      </c>
      <c r="M38" s="1">
        <f>H38*B38</f>
        <v/>
      </c>
      <c r="N38" s="1">
        <f>I38*B38</f>
        <v/>
      </c>
    </row>
    <row r="39">
      <c r="A39" s="1" t="inlineStr">
        <is>
          <t>BioLegend</t>
        </is>
      </c>
      <c r="B39" s="1" t="n">
        <v>6230.4</v>
      </c>
      <c r="C39" s="1" t="inlineStr">
        <is>
          <t>Opening Stock</t>
        </is>
      </c>
      <c r="D39" s="2" t="n">
        <v>45808</v>
      </c>
      <c r="E39" s="2" t="n">
        <v>45808</v>
      </c>
      <c r="F39" s="1" t="n">
        <v>108123</v>
      </c>
      <c r="G39" s="1" t="n">
        <v>1</v>
      </c>
      <c r="H39" s="1" t="n">
        <v>0</v>
      </c>
      <c r="I39" s="1" t="n">
        <v>1</v>
      </c>
      <c r="J39" s="1" t="inlineStr">
        <is>
          <t>STOCK</t>
        </is>
      </c>
      <c r="K39" s="1" t="inlineStr">
        <is>
          <t>Stock</t>
        </is>
      </c>
      <c r="L39" s="1">
        <f>G39*B39</f>
        <v/>
      </c>
      <c r="M39" s="1">
        <f>H39*B39</f>
        <v/>
      </c>
      <c r="N39" s="1">
        <f>I39*B39</f>
        <v/>
      </c>
    </row>
    <row r="40">
      <c r="A40" s="1" t="inlineStr">
        <is>
          <t>BioLegend</t>
        </is>
      </c>
      <c r="B40" s="1" t="n">
        <v>19536</v>
      </c>
      <c r="C40" s="1" t="inlineStr">
        <is>
          <t>Opening Stock</t>
        </is>
      </c>
      <c r="D40" s="2" t="n">
        <v>45808</v>
      </c>
      <c r="E40" s="2" t="n">
        <v>45808</v>
      </c>
      <c r="F40" s="1" t="n">
        <v>626812</v>
      </c>
      <c r="G40" s="1" t="n">
        <v>2</v>
      </c>
      <c r="H40" s="1" t="n">
        <v>2</v>
      </c>
      <c r="I40" s="1" t="n">
        <v>0</v>
      </c>
      <c r="J40" s="1" t="inlineStr">
        <is>
          <t>Banglore</t>
        </is>
      </c>
      <c r="K40" s="1" t="n">
        <v>0</v>
      </c>
      <c r="L40" s="1">
        <f>G40*B40</f>
        <v/>
      </c>
      <c r="M40" s="1">
        <f>H40*B40</f>
        <v/>
      </c>
      <c r="N40" s="1">
        <f>I40*B40</f>
        <v/>
      </c>
    </row>
    <row r="41">
      <c r="A41" s="1" t="inlineStr">
        <is>
          <t>BioLegend</t>
        </is>
      </c>
      <c r="B41" s="1" t="n">
        <v>19536</v>
      </c>
      <c r="C41" s="1" t="inlineStr">
        <is>
          <t>Opening Stock</t>
        </is>
      </c>
      <c r="D41" s="2" t="n">
        <v>45808</v>
      </c>
      <c r="E41" s="2" t="n">
        <v>45808</v>
      </c>
      <c r="F41" s="1" t="n">
        <v>626812</v>
      </c>
      <c r="G41" s="1" t="n">
        <v>1</v>
      </c>
      <c r="H41" s="1" t="n">
        <v>1</v>
      </c>
      <c r="I41" s="1" t="n">
        <v>0</v>
      </c>
      <c r="J41" s="1" t="inlineStr">
        <is>
          <t>Banglore</t>
        </is>
      </c>
      <c r="K41" s="1" t="n">
        <v>0</v>
      </c>
      <c r="L41" s="1">
        <f>G41*B41</f>
        <v/>
      </c>
      <c r="M41" s="1">
        <f>H41*B41</f>
        <v/>
      </c>
      <c r="N41" s="1">
        <f>I41*B41</f>
        <v/>
      </c>
    </row>
    <row r="42">
      <c r="A42" s="1" t="inlineStr">
        <is>
          <t>BioLegend</t>
        </is>
      </c>
      <c r="B42" s="1" t="n">
        <v>5112.8</v>
      </c>
      <c r="C42" s="1" t="inlineStr">
        <is>
          <t>Opening Stock</t>
        </is>
      </c>
      <c r="D42" s="2" t="n">
        <v>45808</v>
      </c>
      <c r="E42" s="2" t="n">
        <v>45808</v>
      </c>
      <c r="F42" s="1" t="n">
        <v>329702</v>
      </c>
      <c r="G42" s="1" t="n">
        <v>2</v>
      </c>
      <c r="H42" s="1" t="n">
        <v>0</v>
      </c>
      <c r="I42" s="1" t="n">
        <v>2</v>
      </c>
      <c r="J42" s="1" t="inlineStr">
        <is>
          <t>STOCK</t>
        </is>
      </c>
      <c r="K42" s="1" t="inlineStr">
        <is>
          <t>Stock</t>
        </is>
      </c>
      <c r="L42" s="1">
        <f>G42*B42</f>
        <v/>
      </c>
      <c r="M42" s="1">
        <f>H42*B42</f>
        <v/>
      </c>
      <c r="N42" s="1">
        <f>I42*B42</f>
        <v/>
      </c>
    </row>
    <row r="43">
      <c r="A43" s="1" t="inlineStr">
        <is>
          <t>BioLegend</t>
        </is>
      </c>
      <c r="B43" s="1" t="n">
        <v>2895.2</v>
      </c>
      <c r="C43" s="1" t="inlineStr">
        <is>
          <t>EED115978</t>
        </is>
      </c>
      <c r="D43" s="2" t="n">
        <v>45811</v>
      </c>
      <c r="E43" s="2" t="n">
        <v>45817</v>
      </c>
      <c r="F43" s="1" t="n">
        <v>101205</v>
      </c>
      <c r="G43" s="1" t="n">
        <v>1</v>
      </c>
      <c r="H43" s="1" t="n">
        <v>1</v>
      </c>
      <c r="I43" s="1" t="n">
        <v>0</v>
      </c>
      <c r="J43" s="1" t="inlineStr">
        <is>
          <t>Delhi</t>
        </is>
      </c>
      <c r="K43" s="1" t="n">
        <v>0</v>
      </c>
      <c r="L43" s="1">
        <f>G43*B43</f>
        <v/>
      </c>
      <c r="M43" s="1">
        <f>H43*B43</f>
        <v/>
      </c>
      <c r="N43" s="1">
        <f>I43*B43</f>
        <v/>
      </c>
    </row>
    <row r="44">
      <c r="A44" s="1" t="inlineStr">
        <is>
          <t>BioLegend</t>
        </is>
      </c>
      <c r="B44" s="1" t="n">
        <v>14106.4</v>
      </c>
      <c r="C44" s="1" t="inlineStr">
        <is>
          <t>EED115978</t>
        </is>
      </c>
      <c r="D44" s="2" t="n">
        <v>45811</v>
      </c>
      <c r="E44" s="2" t="n">
        <v>45817</v>
      </c>
      <c r="F44" s="1" t="n">
        <v>101320</v>
      </c>
      <c r="G44" s="1" t="n">
        <v>1</v>
      </c>
      <c r="H44" s="1" t="n">
        <v>1</v>
      </c>
      <c r="I44" s="1" t="n">
        <v>0</v>
      </c>
      <c r="J44" s="1" t="inlineStr">
        <is>
          <t>Delhi</t>
        </is>
      </c>
      <c r="K44" s="1" t="n">
        <v>0</v>
      </c>
      <c r="L44" s="1">
        <f>G44*B44</f>
        <v/>
      </c>
      <c r="M44" s="1">
        <f>H44*B44</f>
        <v/>
      </c>
      <c r="N44" s="1">
        <f>I44*B44</f>
        <v/>
      </c>
    </row>
    <row r="45">
      <c r="A45" s="1" t="inlineStr">
        <is>
          <t>BioLegend</t>
        </is>
      </c>
      <c r="B45" s="1" t="n">
        <v>8685.6</v>
      </c>
      <c r="C45" s="1" t="inlineStr">
        <is>
          <t>EED115978</t>
        </is>
      </c>
      <c r="D45" s="2" t="n">
        <v>45811</v>
      </c>
      <c r="E45" s="2" t="n">
        <v>45817</v>
      </c>
      <c r="F45" s="1" t="n">
        <v>102443</v>
      </c>
      <c r="G45" s="1" t="n">
        <v>1</v>
      </c>
      <c r="H45" s="1" t="n">
        <v>1</v>
      </c>
      <c r="I45" s="1" t="n">
        <v>0</v>
      </c>
      <c r="J45" s="1" t="inlineStr">
        <is>
          <t>Delhi</t>
        </is>
      </c>
      <c r="K45" s="1" t="n">
        <v>0</v>
      </c>
      <c r="L45" s="1">
        <f>G45*B45</f>
        <v/>
      </c>
      <c r="M45" s="1">
        <f>H45*B45</f>
        <v/>
      </c>
      <c r="N45" s="1">
        <f>I45*B45</f>
        <v/>
      </c>
    </row>
    <row r="46">
      <c r="A46" s="1" t="inlineStr">
        <is>
          <t>BioLegend</t>
        </is>
      </c>
      <c r="B46" s="1" t="n">
        <v>12073.6</v>
      </c>
      <c r="C46" s="1" t="inlineStr">
        <is>
          <t>EED115978</t>
        </is>
      </c>
      <c r="D46" s="2" t="n">
        <v>45811</v>
      </c>
      <c r="E46" s="2" t="n">
        <v>45817</v>
      </c>
      <c r="F46" s="1" t="n">
        <v>103116</v>
      </c>
      <c r="G46" s="1" t="n">
        <v>1</v>
      </c>
      <c r="H46" s="1" t="n">
        <v>1</v>
      </c>
      <c r="I46" s="1" t="n">
        <v>0</v>
      </c>
      <c r="J46" s="1" t="inlineStr">
        <is>
          <t>Delhi</t>
        </is>
      </c>
      <c r="K46" s="1" t="n">
        <v>0</v>
      </c>
      <c r="L46" s="1">
        <f>G46*B46</f>
        <v/>
      </c>
      <c r="M46" s="1">
        <f>H46*B46</f>
        <v/>
      </c>
      <c r="N46" s="1">
        <f>I46*B46</f>
        <v/>
      </c>
    </row>
    <row r="47">
      <c r="A47" s="1" t="inlineStr">
        <is>
          <t>BioLegend</t>
        </is>
      </c>
      <c r="B47" s="1" t="n">
        <v>5262.4</v>
      </c>
      <c r="C47" s="1" t="inlineStr">
        <is>
          <t>EED115978</t>
        </is>
      </c>
      <c r="D47" s="2" t="n">
        <v>45811</v>
      </c>
      <c r="E47" s="2" t="n">
        <v>45817</v>
      </c>
      <c r="F47" s="1" t="n">
        <v>107607</v>
      </c>
      <c r="G47" s="1" t="n">
        <v>1</v>
      </c>
      <c r="H47" s="1" t="n">
        <v>1</v>
      </c>
      <c r="I47" s="1" t="n">
        <v>0</v>
      </c>
      <c r="J47" s="1" t="inlineStr">
        <is>
          <t>Delhi</t>
        </is>
      </c>
      <c r="K47" s="1" t="n">
        <v>0</v>
      </c>
      <c r="L47" s="1">
        <f>G47*B47</f>
        <v/>
      </c>
      <c r="M47" s="1">
        <f>H47*B47</f>
        <v/>
      </c>
      <c r="N47" s="1">
        <f>I47*B47</f>
        <v/>
      </c>
    </row>
    <row r="48">
      <c r="A48" s="1" t="inlineStr">
        <is>
          <t>BioLegend</t>
        </is>
      </c>
      <c r="B48" s="1" t="n">
        <v>4435.2</v>
      </c>
      <c r="C48" s="1" t="inlineStr">
        <is>
          <t>EED115978</t>
        </is>
      </c>
      <c r="D48" s="2" t="n">
        <v>45811</v>
      </c>
      <c r="E48" s="2" t="n">
        <v>45817</v>
      </c>
      <c r="F48" s="1" t="n">
        <v>117307</v>
      </c>
      <c r="G48" s="1" t="n">
        <v>1</v>
      </c>
      <c r="H48" s="1" t="n">
        <v>1</v>
      </c>
      <c r="I48" s="1" t="n">
        <v>0</v>
      </c>
      <c r="J48" s="1" t="inlineStr">
        <is>
          <t>Delhi</t>
        </is>
      </c>
      <c r="K48" s="1" t="n">
        <v>0</v>
      </c>
      <c r="L48" s="1">
        <f>G48*B48</f>
        <v/>
      </c>
      <c r="M48" s="1">
        <f>H48*B48</f>
        <v/>
      </c>
      <c r="N48" s="1">
        <f>I48*B48</f>
        <v/>
      </c>
    </row>
    <row r="49">
      <c r="A49" s="1" t="inlineStr">
        <is>
          <t>BioLegend</t>
        </is>
      </c>
      <c r="B49" s="1" t="n">
        <v>17987.2</v>
      </c>
      <c r="C49" s="1" t="inlineStr">
        <is>
          <t>EED115978</t>
        </is>
      </c>
      <c r="D49" s="2" t="n">
        <v>45811</v>
      </c>
      <c r="E49" s="2" t="n">
        <v>45817</v>
      </c>
      <c r="F49" s="1" t="n">
        <v>117316</v>
      </c>
      <c r="G49" s="1" t="n">
        <v>1</v>
      </c>
      <c r="H49" s="1" t="n">
        <v>1</v>
      </c>
      <c r="I49" s="1" t="n">
        <v>0</v>
      </c>
      <c r="J49" s="1" t="inlineStr">
        <is>
          <t>Delhi</t>
        </is>
      </c>
      <c r="K49" s="1" t="n">
        <v>0</v>
      </c>
      <c r="L49" s="1">
        <f>G49*B49</f>
        <v/>
      </c>
      <c r="M49" s="1">
        <f>H49*B49</f>
        <v/>
      </c>
      <c r="N49" s="1">
        <f>I49*B49</f>
        <v/>
      </c>
    </row>
    <row r="50">
      <c r="A50" s="1" t="inlineStr">
        <is>
          <t>BioLegend</t>
        </is>
      </c>
      <c r="B50" s="1" t="n">
        <v>4004</v>
      </c>
      <c r="C50" s="1" t="inlineStr">
        <is>
          <t>EED115978</t>
        </is>
      </c>
      <c r="D50" s="2" t="n">
        <v>45811</v>
      </c>
      <c r="E50" s="2" t="n">
        <v>45817</v>
      </c>
      <c r="F50" s="1" t="n">
        <v>122505</v>
      </c>
      <c r="G50" s="1" t="n">
        <v>1</v>
      </c>
      <c r="H50" s="1" t="n">
        <v>1</v>
      </c>
      <c r="I50" s="1" t="n">
        <v>0</v>
      </c>
      <c r="J50" s="1" t="inlineStr">
        <is>
          <t>Delhi</t>
        </is>
      </c>
      <c r="K50" s="1" t="n">
        <v>0</v>
      </c>
      <c r="L50" s="1">
        <f>G50*B50</f>
        <v/>
      </c>
      <c r="M50" s="1">
        <f>H50*B50</f>
        <v/>
      </c>
      <c r="N50" s="1">
        <f>I50*B50</f>
        <v/>
      </c>
    </row>
    <row r="51">
      <c r="A51" s="1" t="inlineStr">
        <is>
          <t>BioLegend</t>
        </is>
      </c>
      <c r="B51" s="1" t="n">
        <v>16698</v>
      </c>
      <c r="C51" s="1" t="inlineStr">
        <is>
          <t>EED115978</t>
        </is>
      </c>
      <c r="D51" s="2" t="n">
        <v>45811</v>
      </c>
      <c r="E51" s="2" t="n">
        <v>45817</v>
      </c>
      <c r="F51" s="1" t="n">
        <v>123137</v>
      </c>
      <c r="G51" s="1" t="n">
        <v>1</v>
      </c>
      <c r="H51" s="1" t="n">
        <v>1</v>
      </c>
      <c r="I51" s="1" t="n">
        <v>0</v>
      </c>
      <c r="J51" s="1" t="inlineStr">
        <is>
          <t>Delhi</t>
        </is>
      </c>
      <c r="K51" s="1" t="n">
        <v>0</v>
      </c>
      <c r="L51" s="1">
        <f>G51*B51</f>
        <v/>
      </c>
      <c r="M51" s="1">
        <f>H51*B51</f>
        <v/>
      </c>
      <c r="N51" s="1">
        <f>I51*B51</f>
        <v/>
      </c>
    </row>
    <row r="52">
      <c r="A52" s="1" t="inlineStr">
        <is>
          <t>BioLegend</t>
        </is>
      </c>
      <c r="B52" s="1" t="n">
        <v>8377.6</v>
      </c>
      <c r="C52" s="1" t="inlineStr">
        <is>
          <t>EED115978</t>
        </is>
      </c>
      <c r="D52" s="2" t="n">
        <v>45811</v>
      </c>
      <c r="E52" s="2" t="n">
        <v>45817</v>
      </c>
      <c r="F52" s="1" t="n">
        <v>135911</v>
      </c>
      <c r="G52" s="1" t="n">
        <v>1</v>
      </c>
      <c r="H52" s="1" t="n">
        <v>1</v>
      </c>
      <c r="I52" s="1" t="n">
        <v>0</v>
      </c>
      <c r="J52" s="1" t="inlineStr">
        <is>
          <t>Delhi</t>
        </is>
      </c>
      <c r="K52" s="1" t="n">
        <v>0</v>
      </c>
      <c r="L52" s="1">
        <f>G52*B52</f>
        <v/>
      </c>
      <c r="M52" s="1">
        <f>H52*B52</f>
        <v/>
      </c>
      <c r="N52" s="1">
        <f>I52*B52</f>
        <v/>
      </c>
    </row>
    <row r="53">
      <c r="A53" s="1" t="inlineStr">
        <is>
          <t>BioLegend</t>
        </is>
      </c>
      <c r="B53" s="1" t="n">
        <v>20636</v>
      </c>
      <c r="C53" s="1" t="inlineStr">
        <is>
          <t>EED115978</t>
        </is>
      </c>
      <c r="D53" s="2" t="n">
        <v>45811</v>
      </c>
      <c r="E53" s="2" t="n">
        <v>45817</v>
      </c>
      <c r="F53" s="1" t="n">
        <v>137014</v>
      </c>
      <c r="G53" s="1" t="n">
        <v>1</v>
      </c>
      <c r="H53" s="1" t="n">
        <v>1</v>
      </c>
      <c r="I53" s="1" t="n">
        <v>0</v>
      </c>
      <c r="J53" s="1" t="inlineStr">
        <is>
          <t>Delhi</t>
        </is>
      </c>
      <c r="K53" s="1" t="n">
        <v>0</v>
      </c>
      <c r="L53" s="1">
        <f>G53*B53</f>
        <v/>
      </c>
      <c r="M53" s="1">
        <f>H53*B53</f>
        <v/>
      </c>
      <c r="N53" s="1">
        <f>I53*B53</f>
        <v/>
      </c>
    </row>
    <row r="54">
      <c r="A54" s="1" t="inlineStr">
        <is>
          <t>BioLegend</t>
        </is>
      </c>
      <c r="B54" s="1" t="n">
        <v>18233.6</v>
      </c>
      <c r="C54" s="1" t="inlineStr">
        <is>
          <t>EED115978</t>
        </is>
      </c>
      <c r="D54" s="2" t="n">
        <v>45811</v>
      </c>
      <c r="E54" s="2" t="n">
        <v>45817</v>
      </c>
      <c r="F54" s="1" t="n">
        <v>141708</v>
      </c>
      <c r="G54" s="1" t="n">
        <v>1</v>
      </c>
      <c r="H54" s="1" t="n">
        <v>1</v>
      </c>
      <c r="I54" s="1" t="n">
        <v>0</v>
      </c>
      <c r="J54" s="1" t="inlineStr">
        <is>
          <t>Delhi</t>
        </is>
      </c>
      <c r="K54" s="1" t="n">
        <v>0</v>
      </c>
      <c r="L54" s="1">
        <f>G54*B54</f>
        <v/>
      </c>
      <c r="M54" s="1">
        <f>H54*B54</f>
        <v/>
      </c>
      <c r="N54" s="1">
        <f>I54*B54</f>
        <v/>
      </c>
    </row>
    <row r="55">
      <c r="A55" s="1" t="inlineStr">
        <is>
          <t>BioLegend</t>
        </is>
      </c>
      <c r="B55" s="1" t="n">
        <v>5482.4</v>
      </c>
      <c r="C55" s="1" t="inlineStr">
        <is>
          <t>EED115978</t>
        </is>
      </c>
      <c r="D55" s="2" t="n">
        <v>45811</v>
      </c>
      <c r="E55" s="2" t="n">
        <v>45817</v>
      </c>
      <c r="F55" s="1" t="n">
        <v>423101</v>
      </c>
      <c r="G55" s="1" t="n">
        <v>1</v>
      </c>
      <c r="H55" s="1" t="n">
        <v>1</v>
      </c>
      <c r="I55" s="1" t="n">
        <v>0</v>
      </c>
      <c r="J55" s="1" t="inlineStr">
        <is>
          <t>Delhi</t>
        </is>
      </c>
      <c r="K55" s="1" t="n">
        <v>0</v>
      </c>
      <c r="L55" s="1">
        <f>G55*B55</f>
        <v/>
      </c>
      <c r="M55" s="1">
        <f>H55*B55</f>
        <v/>
      </c>
      <c r="N55" s="1">
        <f>I55*B55</f>
        <v/>
      </c>
    </row>
    <row r="56">
      <c r="A56" s="1" t="inlineStr">
        <is>
          <t>BioLegend</t>
        </is>
      </c>
      <c r="B56" s="1" t="n">
        <v>9424.799999999999</v>
      </c>
      <c r="C56" s="1" t="inlineStr">
        <is>
          <t>EED115978</t>
        </is>
      </c>
      <c r="D56" s="2" t="n">
        <v>45811</v>
      </c>
      <c r="E56" s="2" t="n">
        <v>45817</v>
      </c>
      <c r="F56" s="1" t="n">
        <v>613411</v>
      </c>
      <c r="G56" s="1" t="n">
        <v>1</v>
      </c>
      <c r="H56" s="1" t="n">
        <v>1</v>
      </c>
      <c r="I56" s="1" t="n">
        <v>0</v>
      </c>
      <c r="J56" s="1" t="inlineStr">
        <is>
          <t>Delhi</t>
        </is>
      </c>
      <c r="K56" s="1" t="n">
        <v>0</v>
      </c>
      <c r="L56" s="1">
        <f>G56*B56</f>
        <v/>
      </c>
      <c r="M56" s="1">
        <f>H56*B56</f>
        <v/>
      </c>
      <c r="N56" s="1">
        <f>I56*B56</f>
        <v/>
      </c>
    </row>
    <row r="57">
      <c r="A57" s="1" t="inlineStr">
        <is>
          <t>BioLegend</t>
        </is>
      </c>
      <c r="B57" s="1" t="n">
        <v>34311.2</v>
      </c>
      <c r="C57" s="1" t="inlineStr">
        <is>
          <t>EED115978</t>
        </is>
      </c>
      <c r="D57" s="2" t="n">
        <v>45811</v>
      </c>
      <c r="E57" s="2" t="n">
        <v>45817</v>
      </c>
      <c r="F57" s="1" t="n">
        <v>776706</v>
      </c>
      <c r="G57" s="1" t="n">
        <v>1</v>
      </c>
      <c r="H57" s="1" t="n">
        <v>1</v>
      </c>
      <c r="I57" s="1" t="n">
        <v>0</v>
      </c>
      <c r="J57" s="1" t="inlineStr">
        <is>
          <t>Delhi</t>
        </is>
      </c>
      <c r="K57" s="1" t="n">
        <v>0</v>
      </c>
      <c r="L57" s="1">
        <f>G57*B57</f>
        <v/>
      </c>
      <c r="M57" s="1">
        <f>H57*B57</f>
        <v/>
      </c>
      <c r="N57" s="1">
        <f>I57*B57</f>
        <v/>
      </c>
    </row>
    <row r="58">
      <c r="A58" s="1" t="inlineStr">
        <is>
          <t>BioLegend</t>
        </is>
      </c>
      <c r="B58" s="1" t="n">
        <v>5376.8</v>
      </c>
      <c r="C58" s="1" t="inlineStr">
        <is>
          <t>EED115898</t>
        </is>
      </c>
      <c r="D58" s="2" t="n">
        <v>45807</v>
      </c>
      <c r="E58" s="2" t="n">
        <v>45818</v>
      </c>
      <c r="F58" s="1" t="n">
        <v>100202</v>
      </c>
      <c r="G58" s="1" t="n">
        <v>1</v>
      </c>
      <c r="H58" s="1" t="n">
        <v>1</v>
      </c>
      <c r="I58" s="1" t="n">
        <v>0</v>
      </c>
      <c r="J58" s="1" t="inlineStr">
        <is>
          <t>Delhi</t>
        </is>
      </c>
      <c r="K58" s="1" t="n">
        <v>0</v>
      </c>
      <c r="L58" s="1">
        <f>G58*B58</f>
        <v/>
      </c>
      <c r="M58" s="1">
        <f>H58*B58</f>
        <v/>
      </c>
      <c r="N58" s="1">
        <f>I58*B58</f>
        <v/>
      </c>
    </row>
    <row r="59">
      <c r="A59" s="1" t="inlineStr">
        <is>
          <t>BioLegend</t>
        </is>
      </c>
      <c r="B59" s="1" t="n">
        <v>8179.6</v>
      </c>
      <c r="C59" s="1" t="inlineStr">
        <is>
          <t>EED115898</t>
        </is>
      </c>
      <c r="D59" s="2" t="n">
        <v>45807</v>
      </c>
      <c r="E59" s="2" t="n">
        <v>45818</v>
      </c>
      <c r="F59" s="1" t="n">
        <v>100204</v>
      </c>
      <c r="G59" s="1" t="n">
        <v>1</v>
      </c>
      <c r="H59" s="1" t="n">
        <v>1</v>
      </c>
      <c r="I59" s="1" t="n">
        <v>0</v>
      </c>
      <c r="J59" s="1" t="inlineStr">
        <is>
          <t>Delhi</t>
        </is>
      </c>
      <c r="K59" s="1" t="n">
        <v>0</v>
      </c>
      <c r="L59" s="1">
        <f>G59*B59</f>
        <v/>
      </c>
      <c r="M59" s="1">
        <f>H59*B59</f>
        <v/>
      </c>
      <c r="N59" s="1">
        <f>I59*B59</f>
        <v/>
      </c>
    </row>
    <row r="60">
      <c r="A60" s="1" t="inlineStr">
        <is>
          <t>BioLegend</t>
        </is>
      </c>
      <c r="B60" s="1" t="n">
        <v>10841.6</v>
      </c>
      <c r="C60" s="1" t="inlineStr">
        <is>
          <t>EED115898</t>
        </is>
      </c>
      <c r="D60" s="2" t="n">
        <v>45807</v>
      </c>
      <c r="E60" s="2" t="n">
        <v>45818</v>
      </c>
      <c r="F60" s="1" t="n">
        <v>100227</v>
      </c>
      <c r="G60" s="1" t="n">
        <v>1</v>
      </c>
      <c r="H60" s="1" t="n">
        <v>1</v>
      </c>
      <c r="I60" s="1" t="n">
        <v>0</v>
      </c>
      <c r="J60" s="1" t="inlineStr">
        <is>
          <t>Delhi</t>
        </is>
      </c>
      <c r="K60" s="1" t="n">
        <v>0</v>
      </c>
      <c r="L60" s="1">
        <f>G60*B60</f>
        <v/>
      </c>
      <c r="M60" s="1">
        <f>H60*B60</f>
        <v/>
      </c>
      <c r="N60" s="1">
        <f>I60*B60</f>
        <v/>
      </c>
    </row>
    <row r="61">
      <c r="A61" s="1" t="inlineStr">
        <is>
          <t>BioLegend</t>
        </is>
      </c>
      <c r="B61" s="1" t="n">
        <v>14520</v>
      </c>
      <c r="C61" s="1" t="inlineStr">
        <is>
          <t>EED115898</t>
        </is>
      </c>
      <c r="D61" s="2" t="n">
        <v>45807</v>
      </c>
      <c r="E61" s="2" t="n">
        <v>45818</v>
      </c>
      <c r="F61" s="1" t="n">
        <v>100229</v>
      </c>
      <c r="G61" s="1" t="n">
        <v>1</v>
      </c>
      <c r="H61" s="1" t="n">
        <v>1</v>
      </c>
      <c r="I61" s="1" t="n">
        <v>0</v>
      </c>
      <c r="J61" s="1" t="inlineStr">
        <is>
          <t>Faridabad</t>
        </is>
      </c>
      <c r="K61" s="1" t="n">
        <v>0</v>
      </c>
      <c r="L61" s="1">
        <f>G61*B61</f>
        <v/>
      </c>
      <c r="M61" s="1">
        <f>H61*B61</f>
        <v/>
      </c>
      <c r="N61" s="1">
        <f>I61*B61</f>
        <v/>
      </c>
    </row>
    <row r="62">
      <c r="A62" s="1" t="inlineStr">
        <is>
          <t>BioLegend</t>
        </is>
      </c>
      <c r="B62" s="1" t="n">
        <v>13552</v>
      </c>
      <c r="C62" s="1" t="inlineStr">
        <is>
          <t>EED115898</t>
        </is>
      </c>
      <c r="D62" s="2" t="n">
        <v>45807</v>
      </c>
      <c r="E62" s="2" t="n">
        <v>45818</v>
      </c>
      <c r="F62" s="1" t="n">
        <v>100231</v>
      </c>
      <c r="G62" s="1" t="n">
        <v>1</v>
      </c>
      <c r="H62" s="1" t="n">
        <v>1</v>
      </c>
      <c r="I62" s="1" t="n">
        <v>0</v>
      </c>
      <c r="J62" s="1" t="inlineStr">
        <is>
          <t>Delhi</t>
        </is>
      </c>
      <c r="K62" s="1" t="n">
        <v>0</v>
      </c>
      <c r="L62" s="1">
        <f>G62*B62</f>
        <v/>
      </c>
      <c r="M62" s="1">
        <f>H62*B62</f>
        <v/>
      </c>
      <c r="N62" s="1">
        <f>I62*B62</f>
        <v/>
      </c>
    </row>
    <row r="63">
      <c r="A63" s="1" t="inlineStr">
        <is>
          <t>BioLegend</t>
        </is>
      </c>
      <c r="B63" s="1" t="n">
        <v>15584.8</v>
      </c>
      <c r="C63" s="1" t="inlineStr">
        <is>
          <t>EED115898</t>
        </is>
      </c>
      <c r="D63" s="2" t="n">
        <v>45807</v>
      </c>
      <c r="E63" s="2" t="n">
        <v>45818</v>
      </c>
      <c r="F63" s="1" t="n">
        <v>100240</v>
      </c>
      <c r="G63" s="1" t="n">
        <v>1</v>
      </c>
      <c r="H63" s="1" t="n">
        <v>1</v>
      </c>
      <c r="I63" s="1" t="n">
        <v>0</v>
      </c>
      <c r="J63" s="1" t="inlineStr">
        <is>
          <t>Hyderabad</t>
        </is>
      </c>
      <c r="K63" s="1" t="n">
        <v>0</v>
      </c>
      <c r="L63" s="1">
        <f>G63*B63</f>
        <v/>
      </c>
      <c r="M63" s="1">
        <f>H63*B63</f>
        <v/>
      </c>
      <c r="N63" s="1">
        <f>I63*B63</f>
        <v/>
      </c>
    </row>
    <row r="64">
      <c r="A64" s="1" t="inlineStr">
        <is>
          <t>BioLegend</t>
        </is>
      </c>
      <c r="B64" s="1" t="n">
        <v>4435.2</v>
      </c>
      <c r="C64" s="1" t="inlineStr">
        <is>
          <t>EED115898</t>
        </is>
      </c>
      <c r="D64" s="2" t="n">
        <v>45807</v>
      </c>
      <c r="E64" s="2" t="n">
        <v>45818</v>
      </c>
      <c r="F64" s="1" t="n">
        <v>100302</v>
      </c>
      <c r="G64" s="1" t="n">
        <v>1</v>
      </c>
      <c r="H64" s="1" t="n">
        <v>1</v>
      </c>
      <c r="I64" s="1" t="n">
        <v>0</v>
      </c>
      <c r="J64" s="1" t="inlineStr">
        <is>
          <t>Faridabad</t>
        </is>
      </c>
      <c r="K64" s="1" t="n">
        <v>0</v>
      </c>
      <c r="L64" s="1">
        <f>G64*B64</f>
        <v/>
      </c>
      <c r="M64" s="1">
        <f>H64*B64</f>
        <v/>
      </c>
      <c r="N64" s="1">
        <f>I64*B64</f>
        <v/>
      </c>
    </row>
    <row r="65">
      <c r="A65" s="1" t="inlineStr">
        <is>
          <t>BioLegend</t>
        </is>
      </c>
      <c r="B65" s="1" t="n">
        <v>4435.2</v>
      </c>
      <c r="C65" s="1" t="inlineStr">
        <is>
          <t>EED115898</t>
        </is>
      </c>
      <c r="D65" s="2" t="n">
        <v>45807</v>
      </c>
      <c r="E65" s="2" t="n">
        <v>45818</v>
      </c>
      <c r="F65" s="1" t="n">
        <v>100302</v>
      </c>
      <c r="G65" s="1" t="n">
        <v>1</v>
      </c>
      <c r="H65" s="1" t="n">
        <v>1</v>
      </c>
      <c r="I65" s="1" t="n">
        <v>0</v>
      </c>
      <c r="J65" s="1" t="inlineStr">
        <is>
          <t>Kharagpur</t>
        </is>
      </c>
      <c r="K65" s="1" t="n">
        <v>0</v>
      </c>
      <c r="L65" s="1">
        <f>G65*B65</f>
        <v/>
      </c>
      <c r="M65" s="1">
        <f>H65*B65</f>
        <v/>
      </c>
      <c r="N65" s="1">
        <f>I65*B65</f>
        <v/>
      </c>
    </row>
    <row r="66">
      <c r="A66" s="1" t="inlineStr">
        <is>
          <t>BioLegend</t>
        </is>
      </c>
      <c r="B66" s="1" t="n">
        <v>15972</v>
      </c>
      <c r="C66" s="1" t="inlineStr">
        <is>
          <t>EED115898</t>
        </is>
      </c>
      <c r="D66" s="2" t="n">
        <v>45807</v>
      </c>
      <c r="E66" s="2" t="n">
        <v>45818</v>
      </c>
      <c r="F66" s="1" t="n">
        <v>100353</v>
      </c>
      <c r="G66" s="1" t="n">
        <v>1</v>
      </c>
      <c r="H66" s="1" t="n">
        <v>1</v>
      </c>
      <c r="I66" s="1" t="n">
        <v>0</v>
      </c>
      <c r="J66" s="1" t="inlineStr">
        <is>
          <t>Faridabad</t>
        </is>
      </c>
      <c r="K66" s="1" t="n">
        <v>0</v>
      </c>
      <c r="L66" s="1">
        <f>G66*B66</f>
        <v/>
      </c>
      <c r="M66" s="1">
        <f>H66*B66</f>
        <v/>
      </c>
      <c r="N66" s="1">
        <f>I66*B66</f>
        <v/>
      </c>
    </row>
    <row r="67">
      <c r="A67" s="1" t="inlineStr">
        <is>
          <t>BioLegend</t>
        </is>
      </c>
      <c r="B67" s="1" t="n">
        <v>8131.200000000001</v>
      </c>
      <c r="C67" s="1" t="inlineStr">
        <is>
          <t>EED115898</t>
        </is>
      </c>
      <c r="D67" s="2" t="n">
        <v>45807</v>
      </c>
      <c r="E67" s="2" t="n">
        <v>45818</v>
      </c>
      <c r="F67" s="1" t="n">
        <v>100412</v>
      </c>
      <c r="G67" s="1" t="n">
        <v>1</v>
      </c>
      <c r="H67" s="1" t="n">
        <v>1</v>
      </c>
      <c r="I67" s="1" t="n">
        <v>0</v>
      </c>
      <c r="J67" s="1" t="inlineStr">
        <is>
          <t>Faridabad</t>
        </is>
      </c>
      <c r="K67" s="1" t="n">
        <v>0</v>
      </c>
      <c r="L67" s="1">
        <f>G67*B67</f>
        <v/>
      </c>
      <c r="M67" s="1">
        <f>H67*B67</f>
        <v/>
      </c>
      <c r="N67" s="1">
        <f>I67*B67</f>
        <v/>
      </c>
    </row>
    <row r="68">
      <c r="A68" s="1" t="inlineStr">
        <is>
          <t>BioLegend</t>
        </is>
      </c>
      <c r="B68" s="1" t="n">
        <v>5662.799999999999</v>
      </c>
      <c r="C68" s="1" t="inlineStr">
        <is>
          <t>EED115898</t>
        </is>
      </c>
      <c r="D68" s="2" t="n">
        <v>45807</v>
      </c>
      <c r="E68" s="2" t="n">
        <v>45818</v>
      </c>
      <c r="F68" s="1" t="n">
        <v>100510</v>
      </c>
      <c r="G68" s="1" t="n">
        <v>1</v>
      </c>
      <c r="H68" s="1" t="n">
        <v>1</v>
      </c>
      <c r="I68" s="1" t="n">
        <v>0</v>
      </c>
      <c r="J68" s="1" t="inlineStr">
        <is>
          <t>Delhi</t>
        </is>
      </c>
      <c r="K68" s="1" t="n">
        <v>0</v>
      </c>
      <c r="L68" s="1">
        <f>G68*B68</f>
        <v/>
      </c>
      <c r="M68" s="1">
        <f>H68*B68</f>
        <v/>
      </c>
      <c r="N68" s="1">
        <f>I68*B68</f>
        <v/>
      </c>
    </row>
    <row r="69">
      <c r="A69" s="1" t="inlineStr">
        <is>
          <t>BioLegend</t>
        </is>
      </c>
      <c r="B69" s="1" t="n">
        <v>14599.2</v>
      </c>
      <c r="C69" s="1" t="inlineStr">
        <is>
          <t>EED115898</t>
        </is>
      </c>
      <c r="D69" s="2" t="n">
        <v>45807</v>
      </c>
      <c r="E69" s="2" t="n">
        <v>45818</v>
      </c>
      <c r="F69" s="1" t="n">
        <v>100538</v>
      </c>
      <c r="G69" s="1" t="n">
        <v>2</v>
      </c>
      <c r="H69" s="1" t="n">
        <v>2</v>
      </c>
      <c r="I69" s="1" t="n">
        <v>0</v>
      </c>
      <c r="J69" s="1" t="inlineStr">
        <is>
          <t>Faridabad</t>
        </is>
      </c>
      <c r="K69" s="1" t="n">
        <v>0</v>
      </c>
      <c r="L69" s="1">
        <f>G69*B69</f>
        <v/>
      </c>
      <c r="M69" s="1">
        <f>H69*B69</f>
        <v/>
      </c>
      <c r="N69" s="1">
        <f>I69*B69</f>
        <v/>
      </c>
    </row>
    <row r="70">
      <c r="A70" s="1" t="inlineStr">
        <is>
          <t>BioLegend</t>
        </is>
      </c>
      <c r="B70" s="1" t="n">
        <v>5891.6</v>
      </c>
      <c r="C70" s="1" t="inlineStr">
        <is>
          <t>EED115898</t>
        </is>
      </c>
      <c r="D70" s="2" t="n">
        <v>45807</v>
      </c>
      <c r="E70" s="2" t="n">
        <v>45818</v>
      </c>
      <c r="F70" s="1" t="n">
        <v>100539</v>
      </c>
      <c r="G70" s="1" t="n">
        <v>1</v>
      </c>
      <c r="H70" s="1" t="n">
        <v>1</v>
      </c>
      <c r="I70" s="1" t="n">
        <v>0</v>
      </c>
      <c r="J70" s="1" t="inlineStr">
        <is>
          <t>Delhi</t>
        </is>
      </c>
      <c r="K70" s="1" t="n">
        <v>0</v>
      </c>
      <c r="L70" s="1">
        <f>G70*B70</f>
        <v/>
      </c>
      <c r="M70" s="1">
        <f>H70*B70</f>
        <v/>
      </c>
      <c r="N70" s="1">
        <f>I70*B70</f>
        <v/>
      </c>
    </row>
    <row r="71">
      <c r="A71" s="1" t="inlineStr">
        <is>
          <t>BioLegend</t>
        </is>
      </c>
      <c r="B71" s="1" t="n">
        <v>18018</v>
      </c>
      <c r="C71" s="1" t="inlineStr">
        <is>
          <t>EED115898</t>
        </is>
      </c>
      <c r="D71" s="2" t="n">
        <v>45807</v>
      </c>
      <c r="E71" s="2" t="n">
        <v>45818</v>
      </c>
      <c r="F71" s="1" t="n">
        <v>100552</v>
      </c>
      <c r="G71" s="1" t="n">
        <v>1</v>
      </c>
      <c r="H71" s="1" t="n">
        <v>1</v>
      </c>
      <c r="I71" s="1" t="n">
        <v>0</v>
      </c>
      <c r="J71" s="1" t="inlineStr">
        <is>
          <t>Faridabad</t>
        </is>
      </c>
      <c r="K71" s="1" t="n">
        <v>0</v>
      </c>
      <c r="L71" s="1">
        <f>G71*B71</f>
        <v/>
      </c>
      <c r="M71" s="1">
        <f>H71*B71</f>
        <v/>
      </c>
      <c r="N71" s="1">
        <f>I71*B71</f>
        <v/>
      </c>
    </row>
    <row r="72">
      <c r="A72" s="1" t="inlineStr">
        <is>
          <t>BioLegend</t>
        </is>
      </c>
      <c r="B72" s="1" t="n">
        <v>6098.4</v>
      </c>
      <c r="C72" s="1" t="inlineStr">
        <is>
          <t>EED115898</t>
        </is>
      </c>
      <c r="D72" s="2" t="n">
        <v>45807</v>
      </c>
      <c r="E72" s="2" t="n">
        <v>45818</v>
      </c>
      <c r="F72" s="1" t="n">
        <v>100706</v>
      </c>
      <c r="G72" s="1" t="n">
        <v>1</v>
      </c>
      <c r="H72" s="1" t="n">
        <v>1</v>
      </c>
      <c r="I72" s="1" t="n">
        <v>0</v>
      </c>
      <c r="J72" s="1" t="inlineStr">
        <is>
          <t>Faridabad</t>
        </is>
      </c>
      <c r="K72" s="1" t="n">
        <v>0</v>
      </c>
      <c r="L72" s="1">
        <f>G72*B72</f>
        <v/>
      </c>
      <c r="M72" s="1">
        <f>H72*B72</f>
        <v/>
      </c>
      <c r="N72" s="1">
        <f>I72*B72</f>
        <v/>
      </c>
    </row>
    <row r="73">
      <c r="A73" s="1" t="inlineStr">
        <is>
          <t>BioLegend</t>
        </is>
      </c>
      <c r="B73" s="1" t="n">
        <v>12771</v>
      </c>
      <c r="C73" s="1" t="inlineStr">
        <is>
          <t>EED115898</t>
        </is>
      </c>
      <c r="D73" s="2" t="n">
        <v>45807</v>
      </c>
      <c r="E73" s="2" t="n">
        <v>45818</v>
      </c>
      <c r="F73" s="1" t="n">
        <v>100714</v>
      </c>
      <c r="G73" s="1" t="n">
        <v>1</v>
      </c>
      <c r="H73" s="1" t="n">
        <v>1</v>
      </c>
      <c r="I73" s="1" t="n">
        <v>0</v>
      </c>
      <c r="J73" s="1" t="inlineStr">
        <is>
          <t>Delhi</t>
        </is>
      </c>
      <c r="K73" s="1" t="n">
        <v>0</v>
      </c>
      <c r="L73" s="1">
        <f>G73*B73</f>
        <v/>
      </c>
      <c r="M73" s="1">
        <f>H73*B73</f>
        <v/>
      </c>
      <c r="N73" s="1">
        <f>I73*B73</f>
        <v/>
      </c>
    </row>
    <row r="74">
      <c r="A74" s="1" t="inlineStr">
        <is>
          <t>BioLegend</t>
        </is>
      </c>
      <c r="B74" s="1" t="n">
        <v>12771</v>
      </c>
      <c r="C74" s="1" t="inlineStr">
        <is>
          <t>EED115898</t>
        </is>
      </c>
      <c r="D74" s="2" t="n">
        <v>45807</v>
      </c>
      <c r="E74" s="2" t="n">
        <v>45818</v>
      </c>
      <c r="F74" s="1" t="n">
        <v>100714</v>
      </c>
      <c r="G74" s="1" t="n">
        <v>1</v>
      </c>
      <c r="H74" s="1" t="n">
        <v>1</v>
      </c>
      <c r="I74" s="1" t="n">
        <v>0</v>
      </c>
      <c r="J74" s="1" t="inlineStr">
        <is>
          <t>Faridabad</t>
        </is>
      </c>
      <c r="K74" s="1" t="n">
        <v>0</v>
      </c>
      <c r="L74" s="1">
        <f>G74*B74</f>
        <v/>
      </c>
      <c r="M74" s="1">
        <f>H74*B74</f>
        <v/>
      </c>
      <c r="N74" s="1">
        <f>I74*B74</f>
        <v/>
      </c>
    </row>
    <row r="75">
      <c r="A75" s="1" t="inlineStr">
        <is>
          <t>BioLegend</t>
        </is>
      </c>
      <c r="B75" s="1" t="n">
        <v>12196.8</v>
      </c>
      <c r="C75" s="1" t="inlineStr">
        <is>
          <t>EED115898</t>
        </is>
      </c>
      <c r="D75" s="2" t="n">
        <v>45807</v>
      </c>
      <c r="E75" s="2" t="n">
        <v>45818</v>
      </c>
      <c r="F75" s="1" t="n">
        <v>100722</v>
      </c>
      <c r="G75" s="1" t="n">
        <v>1</v>
      </c>
      <c r="H75" s="1" t="n">
        <v>1</v>
      </c>
      <c r="I75" s="1" t="n">
        <v>0</v>
      </c>
      <c r="J75" s="1" t="inlineStr">
        <is>
          <t>Faridabad</t>
        </is>
      </c>
      <c r="K75" s="1" t="n">
        <v>0</v>
      </c>
      <c r="L75" s="1">
        <f>G75*B75</f>
        <v/>
      </c>
      <c r="M75" s="1">
        <f>H75*B75</f>
        <v/>
      </c>
      <c r="N75" s="1">
        <f>I75*B75</f>
        <v/>
      </c>
    </row>
    <row r="76">
      <c r="A76" s="1" t="inlineStr">
        <is>
          <t>BioLegend</t>
        </is>
      </c>
      <c r="B76" s="1" t="n">
        <v>3449.6</v>
      </c>
      <c r="C76" s="1" t="inlineStr">
        <is>
          <t>EED115898</t>
        </is>
      </c>
      <c r="D76" s="2" t="n">
        <v>45807</v>
      </c>
      <c r="E76" s="2" t="n">
        <v>45818</v>
      </c>
      <c r="F76" s="1" t="n">
        <v>101207</v>
      </c>
      <c r="G76" s="1" t="n">
        <v>1</v>
      </c>
      <c r="H76" s="1" t="n">
        <v>1</v>
      </c>
      <c r="I76" s="1" t="n">
        <v>0</v>
      </c>
      <c r="J76" s="1" t="inlineStr">
        <is>
          <t>Delhi</t>
        </is>
      </c>
      <c r="K76" s="1" t="n">
        <v>0</v>
      </c>
      <c r="L76" s="1">
        <f>G76*B76</f>
        <v/>
      </c>
      <c r="M76" s="1">
        <f>H76*B76</f>
        <v/>
      </c>
      <c r="N76" s="1">
        <f>I76*B76</f>
        <v/>
      </c>
    </row>
    <row r="77">
      <c r="A77" s="1" t="inlineStr">
        <is>
          <t>BioLegend</t>
        </is>
      </c>
      <c r="B77" s="1" t="n">
        <v>12997.6</v>
      </c>
      <c r="C77" s="1" t="inlineStr">
        <is>
          <t>EED115898</t>
        </is>
      </c>
      <c r="D77" s="2" t="n">
        <v>45807</v>
      </c>
      <c r="E77" s="2" t="n">
        <v>45818</v>
      </c>
      <c r="F77" s="1" t="n">
        <v>101216</v>
      </c>
      <c r="G77" s="1" t="n">
        <v>1</v>
      </c>
      <c r="H77" s="1" t="n">
        <v>1</v>
      </c>
      <c r="I77" s="1" t="n">
        <v>0</v>
      </c>
      <c r="J77" s="1" t="inlineStr">
        <is>
          <t>Faridabad</t>
        </is>
      </c>
      <c r="K77" s="1" t="n">
        <v>0</v>
      </c>
      <c r="L77" s="1">
        <f>G77*B77</f>
        <v/>
      </c>
      <c r="M77" s="1">
        <f>H77*B77</f>
        <v/>
      </c>
      <c r="N77" s="1">
        <f>I77*B77</f>
        <v/>
      </c>
    </row>
    <row r="78">
      <c r="A78" s="1" t="inlineStr">
        <is>
          <t>BioLegend</t>
        </is>
      </c>
      <c r="B78" s="1" t="n">
        <v>12355.2</v>
      </c>
      <c r="C78" s="1" t="inlineStr">
        <is>
          <t>EED115898</t>
        </is>
      </c>
      <c r="D78" s="2" t="n">
        <v>45807</v>
      </c>
      <c r="E78" s="2" t="n">
        <v>45818</v>
      </c>
      <c r="F78" s="1" t="n">
        <v>101226</v>
      </c>
      <c r="G78" s="1" t="n">
        <v>1</v>
      </c>
      <c r="H78" s="1" t="n">
        <v>1</v>
      </c>
      <c r="I78" s="1" t="n">
        <v>0</v>
      </c>
      <c r="J78" s="1" t="inlineStr">
        <is>
          <t>Delhi</t>
        </is>
      </c>
      <c r="K78" s="1" t="n">
        <v>0</v>
      </c>
      <c r="L78" s="1">
        <f>G78*B78</f>
        <v/>
      </c>
      <c r="M78" s="1">
        <f>H78*B78</f>
        <v/>
      </c>
      <c r="N78" s="1">
        <f>I78*B78</f>
        <v/>
      </c>
    </row>
    <row r="79">
      <c r="A79" s="1" t="inlineStr">
        <is>
          <t>BioLegend</t>
        </is>
      </c>
      <c r="B79" s="1" t="n">
        <v>8923.200000000001</v>
      </c>
      <c r="C79" s="1" t="inlineStr">
        <is>
          <t>EED115898</t>
        </is>
      </c>
      <c r="D79" s="2" t="n">
        <v>45807</v>
      </c>
      <c r="E79" s="2" t="n">
        <v>45818</v>
      </c>
      <c r="F79" s="1" t="n">
        <v>102012</v>
      </c>
      <c r="G79" s="1" t="n">
        <v>1</v>
      </c>
      <c r="H79" s="1" t="n">
        <v>1</v>
      </c>
      <c r="I79" s="1" t="n">
        <v>0</v>
      </c>
      <c r="J79" s="1" t="inlineStr">
        <is>
          <t>Delhi</t>
        </is>
      </c>
      <c r="K79" s="1" t="n">
        <v>0</v>
      </c>
      <c r="L79" s="1">
        <f>G79*B79</f>
        <v/>
      </c>
      <c r="M79" s="1">
        <f>H79*B79</f>
        <v/>
      </c>
      <c r="N79" s="1">
        <f>I79*B79</f>
        <v/>
      </c>
    </row>
    <row r="80">
      <c r="A80" s="1" t="inlineStr">
        <is>
          <t>BioLegend</t>
        </is>
      </c>
      <c r="B80" s="1" t="n">
        <v>7264.4</v>
      </c>
      <c r="C80" s="1" t="inlineStr">
        <is>
          <t>EED115898</t>
        </is>
      </c>
      <c r="D80" s="2" t="n">
        <v>45807</v>
      </c>
      <c r="E80" s="2" t="n">
        <v>45818</v>
      </c>
      <c r="F80" s="1" t="n">
        <v>102102</v>
      </c>
      <c r="G80" s="1" t="n">
        <v>2</v>
      </c>
      <c r="H80" s="1" t="n">
        <v>2</v>
      </c>
      <c r="I80" s="1" t="n">
        <v>0</v>
      </c>
      <c r="J80" s="1" t="inlineStr">
        <is>
          <t>Delhi</t>
        </is>
      </c>
      <c r="K80" s="1" t="n">
        <v>0</v>
      </c>
      <c r="L80" s="1">
        <f>G80*B80</f>
        <v/>
      </c>
      <c r="M80" s="1">
        <f>H80*B80</f>
        <v/>
      </c>
      <c r="N80" s="1">
        <f>I80*B80</f>
        <v/>
      </c>
    </row>
    <row r="81">
      <c r="A81" s="1" t="inlineStr">
        <is>
          <t>BioLegend</t>
        </is>
      </c>
      <c r="B81" s="1" t="n">
        <v>6776</v>
      </c>
      <c r="C81" s="1" t="inlineStr">
        <is>
          <t>EED115898</t>
        </is>
      </c>
      <c r="D81" s="2" t="n">
        <v>45807</v>
      </c>
      <c r="E81" s="2" t="n">
        <v>45818</v>
      </c>
      <c r="F81" s="1" t="n">
        <v>103006</v>
      </c>
      <c r="G81" s="1" t="n">
        <v>1</v>
      </c>
      <c r="H81" s="1" t="n">
        <v>1</v>
      </c>
      <c r="I81" s="1" t="n">
        <v>0</v>
      </c>
      <c r="J81" s="1" t="inlineStr">
        <is>
          <t>Faridabad</t>
        </is>
      </c>
      <c r="K81" s="1" t="n">
        <v>0</v>
      </c>
      <c r="L81" s="1">
        <f>G81*B81</f>
        <v/>
      </c>
      <c r="M81" s="1">
        <f>H81*B81</f>
        <v/>
      </c>
      <c r="N81" s="1">
        <f>I81*B81</f>
        <v/>
      </c>
    </row>
    <row r="82">
      <c r="A82" s="1" t="inlineStr">
        <is>
          <t>BioLegend</t>
        </is>
      </c>
      <c r="B82" s="1" t="n">
        <v>8351.200000000001</v>
      </c>
      <c r="C82" s="1" t="inlineStr">
        <is>
          <t>EED115898</t>
        </is>
      </c>
      <c r="D82" s="2" t="n">
        <v>45807</v>
      </c>
      <c r="E82" s="2" t="n">
        <v>45818</v>
      </c>
      <c r="F82" s="1" t="n">
        <v>103008</v>
      </c>
      <c r="G82" s="1" t="n">
        <v>1</v>
      </c>
      <c r="H82" s="1" t="n">
        <v>1</v>
      </c>
      <c r="I82" s="1" t="n">
        <v>0</v>
      </c>
      <c r="J82" s="1" t="inlineStr">
        <is>
          <t>Delhi</t>
        </is>
      </c>
      <c r="K82" s="1" t="n">
        <v>0</v>
      </c>
      <c r="L82" s="1">
        <f>G82*B82</f>
        <v/>
      </c>
      <c r="M82" s="1">
        <f>H82*B82</f>
        <v/>
      </c>
      <c r="N82" s="1">
        <f>I82*B82</f>
        <v/>
      </c>
    </row>
    <row r="83">
      <c r="A83" s="1" t="inlineStr">
        <is>
          <t>BioLegend</t>
        </is>
      </c>
      <c r="B83" s="1" t="n">
        <v>5359.2</v>
      </c>
      <c r="C83" s="1" t="inlineStr">
        <is>
          <t>EED115898</t>
        </is>
      </c>
      <c r="D83" s="2" t="n">
        <v>45807</v>
      </c>
      <c r="E83" s="2" t="n">
        <v>45818</v>
      </c>
      <c r="F83" s="1" t="n">
        <v>103131</v>
      </c>
      <c r="G83" s="1" t="n">
        <v>1</v>
      </c>
      <c r="H83" s="1" t="n">
        <v>1</v>
      </c>
      <c r="I83" s="1" t="n">
        <v>0</v>
      </c>
      <c r="J83" s="1" t="inlineStr">
        <is>
          <t>Faridabad</t>
        </is>
      </c>
      <c r="K83" s="1" t="n">
        <v>0</v>
      </c>
      <c r="L83" s="1">
        <f>G83*B83</f>
        <v/>
      </c>
      <c r="M83" s="1">
        <f>H83*B83</f>
        <v/>
      </c>
      <c r="N83" s="1">
        <f>I83*B83</f>
        <v/>
      </c>
    </row>
    <row r="84">
      <c r="A84" s="1" t="inlineStr">
        <is>
          <t>BioLegend</t>
        </is>
      </c>
      <c r="B84" s="1" t="n">
        <v>6221.6</v>
      </c>
      <c r="C84" s="1" t="inlineStr">
        <is>
          <t>EED115898</t>
        </is>
      </c>
      <c r="D84" s="2" t="n">
        <v>45807</v>
      </c>
      <c r="E84" s="2" t="n">
        <v>45818</v>
      </c>
      <c r="F84" s="1" t="n">
        <v>103228</v>
      </c>
      <c r="G84" s="1" t="n">
        <v>1</v>
      </c>
      <c r="H84" s="1" t="n">
        <v>1</v>
      </c>
      <c r="I84" s="1" t="n">
        <v>0</v>
      </c>
      <c r="J84" s="1" t="inlineStr">
        <is>
          <t>Hyderabad</t>
        </is>
      </c>
      <c r="K84" s="1" t="n">
        <v>0</v>
      </c>
      <c r="L84" s="1">
        <f>G84*B84</f>
        <v/>
      </c>
      <c r="M84" s="1">
        <f>H84*B84</f>
        <v/>
      </c>
      <c r="N84" s="1">
        <f>I84*B84</f>
        <v/>
      </c>
    </row>
    <row r="85">
      <c r="A85" s="1" t="inlineStr">
        <is>
          <t>BioLegend</t>
        </is>
      </c>
      <c r="B85" s="1" t="n">
        <v>20636</v>
      </c>
      <c r="C85" s="1" t="inlineStr">
        <is>
          <t>EED115898</t>
        </is>
      </c>
      <c r="D85" s="2" t="n">
        <v>45807</v>
      </c>
      <c r="E85" s="2" t="n">
        <v>45818</v>
      </c>
      <c r="F85" s="1" t="n">
        <v>103520</v>
      </c>
      <c r="G85" s="1" t="n">
        <v>1</v>
      </c>
      <c r="H85" s="1" t="n">
        <v>1</v>
      </c>
      <c r="I85" s="1" t="n">
        <v>0</v>
      </c>
      <c r="J85" s="1" t="inlineStr">
        <is>
          <t>Faridabad</t>
        </is>
      </c>
      <c r="K85" s="1" t="n">
        <v>0</v>
      </c>
      <c r="L85" s="1">
        <f>G85*B85</f>
        <v/>
      </c>
      <c r="M85" s="1">
        <f>H85*B85</f>
        <v/>
      </c>
      <c r="N85" s="1">
        <f>I85*B85</f>
        <v/>
      </c>
    </row>
    <row r="86">
      <c r="A86" s="1" t="inlineStr">
        <is>
          <t>BioLegend</t>
        </is>
      </c>
      <c r="B86" s="1" t="n">
        <v>11888.8</v>
      </c>
      <c r="C86" s="1" t="inlineStr">
        <is>
          <t>EED115898</t>
        </is>
      </c>
      <c r="D86" s="2" t="n">
        <v>45807</v>
      </c>
      <c r="E86" s="2" t="n">
        <v>45818</v>
      </c>
      <c r="F86" s="1" t="n">
        <v>104412</v>
      </c>
      <c r="G86" s="1" t="n">
        <v>1</v>
      </c>
      <c r="H86" s="1" t="n">
        <v>1</v>
      </c>
      <c r="I86" s="1" t="n">
        <v>0</v>
      </c>
      <c r="J86" s="1" t="inlineStr">
        <is>
          <t>Faridabad</t>
        </is>
      </c>
      <c r="K86" s="1" t="n">
        <v>0</v>
      </c>
      <c r="L86" s="1">
        <f>G86*B86</f>
        <v/>
      </c>
      <c r="M86" s="1">
        <f>H86*B86</f>
        <v/>
      </c>
      <c r="N86" s="1">
        <f>I86*B86</f>
        <v/>
      </c>
    </row>
    <row r="87">
      <c r="A87" s="1" t="inlineStr">
        <is>
          <t>BioLegend</t>
        </is>
      </c>
      <c r="B87" s="1" t="n">
        <v>17740.8</v>
      </c>
      <c r="C87" s="1" t="inlineStr">
        <is>
          <t>EED115898</t>
        </is>
      </c>
      <c r="D87" s="2" t="n">
        <v>45807</v>
      </c>
      <c r="E87" s="2" t="n">
        <v>45818</v>
      </c>
      <c r="F87" s="1" t="n">
        <v>104430</v>
      </c>
      <c r="G87" s="1" t="n">
        <v>1</v>
      </c>
      <c r="H87" s="1" t="n">
        <v>1</v>
      </c>
      <c r="I87" s="1" t="n">
        <v>0</v>
      </c>
      <c r="J87" s="1" t="inlineStr">
        <is>
          <t>Faridabad</t>
        </is>
      </c>
      <c r="K87" s="1" t="n">
        <v>0</v>
      </c>
      <c r="L87" s="1">
        <f>G87*B87</f>
        <v/>
      </c>
      <c r="M87" s="1">
        <f>H87*B87</f>
        <v/>
      </c>
      <c r="N87" s="1">
        <f>I87*B87</f>
        <v/>
      </c>
    </row>
    <row r="88">
      <c r="A88" s="1" t="inlineStr">
        <is>
          <t>BioLegend</t>
        </is>
      </c>
      <c r="B88" s="1" t="n">
        <v>18048.8</v>
      </c>
      <c r="C88" s="1" t="inlineStr">
        <is>
          <t>EED115898</t>
        </is>
      </c>
      <c r="D88" s="2" t="n">
        <v>45807</v>
      </c>
      <c r="E88" s="2" t="n">
        <v>45818</v>
      </c>
      <c r="F88" s="1" t="n">
        <v>104510</v>
      </c>
      <c r="G88" s="1" t="n">
        <v>1</v>
      </c>
      <c r="H88" s="1" t="n">
        <v>1</v>
      </c>
      <c r="I88" s="1" t="n">
        <v>0</v>
      </c>
      <c r="J88" s="1" t="inlineStr">
        <is>
          <t>Pune</t>
        </is>
      </c>
      <c r="K88" s="1" t="n">
        <v>0</v>
      </c>
      <c r="L88" s="1">
        <f>G88*B88</f>
        <v/>
      </c>
      <c r="M88" s="1">
        <f>H88*B88</f>
        <v/>
      </c>
      <c r="N88" s="1">
        <f>I88*B88</f>
        <v/>
      </c>
    </row>
    <row r="89">
      <c r="A89" s="1" t="inlineStr">
        <is>
          <t>BioLegend</t>
        </is>
      </c>
      <c r="B89" s="1" t="n">
        <v>5376.8</v>
      </c>
      <c r="C89" s="1" t="inlineStr">
        <is>
          <t>EED115898</t>
        </is>
      </c>
      <c r="D89" s="2" t="n">
        <v>45807</v>
      </c>
      <c r="E89" s="2" t="n">
        <v>45818</v>
      </c>
      <c r="F89" s="1" t="n">
        <v>104711</v>
      </c>
      <c r="G89" s="1" t="n">
        <v>1</v>
      </c>
      <c r="H89" s="1" t="n">
        <v>1</v>
      </c>
      <c r="I89" s="1" t="n">
        <v>0</v>
      </c>
      <c r="J89" s="1" t="inlineStr">
        <is>
          <t>Delhi</t>
        </is>
      </c>
      <c r="K89" s="1" t="n">
        <v>0</v>
      </c>
      <c r="L89" s="1">
        <f>G89*B89</f>
        <v/>
      </c>
      <c r="M89" s="1">
        <f>H89*B89</f>
        <v/>
      </c>
      <c r="N89" s="1">
        <f>I89*B89</f>
        <v/>
      </c>
    </row>
    <row r="90">
      <c r="A90" s="1" t="inlineStr">
        <is>
          <t>BioLegend</t>
        </is>
      </c>
      <c r="B90" s="1" t="n">
        <v>6036.799999999999</v>
      </c>
      <c r="C90" s="1" t="inlineStr">
        <is>
          <t>EED115898</t>
        </is>
      </c>
      <c r="D90" s="2" t="n">
        <v>45807</v>
      </c>
      <c r="E90" s="2" t="n">
        <v>45818</v>
      </c>
      <c r="F90" s="1" t="n">
        <v>105807</v>
      </c>
      <c r="G90" s="1" t="n">
        <v>1</v>
      </c>
      <c r="H90" s="1" t="n">
        <v>1</v>
      </c>
      <c r="I90" s="1" t="n">
        <v>0</v>
      </c>
      <c r="J90" s="1" t="inlineStr">
        <is>
          <t>Faridabad</t>
        </is>
      </c>
      <c r="K90" s="1" t="n">
        <v>0</v>
      </c>
      <c r="L90" s="1">
        <f>G90*B90</f>
        <v/>
      </c>
      <c r="M90" s="1">
        <f>H90*B90</f>
        <v/>
      </c>
      <c r="N90" s="1">
        <f>I90*B90</f>
        <v/>
      </c>
    </row>
    <row r="91">
      <c r="A91" s="1" t="inlineStr">
        <is>
          <t>BioLegend</t>
        </is>
      </c>
      <c r="B91" s="1" t="n">
        <v>5262.4</v>
      </c>
      <c r="C91" s="1" t="inlineStr">
        <is>
          <t>EED115898</t>
        </is>
      </c>
      <c r="D91" s="2" t="n">
        <v>45807</v>
      </c>
      <c r="E91" s="2" t="n">
        <v>45818</v>
      </c>
      <c r="F91" s="1" t="n">
        <v>107607</v>
      </c>
      <c r="G91" s="1" t="n">
        <v>1</v>
      </c>
      <c r="H91" s="1" t="n">
        <v>1</v>
      </c>
      <c r="I91" s="1" t="n">
        <v>0</v>
      </c>
      <c r="J91" s="1" t="inlineStr">
        <is>
          <t>Delhi</t>
        </is>
      </c>
      <c r="K91" s="1" t="n">
        <v>0</v>
      </c>
      <c r="L91" s="1">
        <f>G91*B91</f>
        <v/>
      </c>
      <c r="M91" s="1">
        <f>H91*B91</f>
        <v/>
      </c>
      <c r="N91" s="1">
        <f>I91*B91</f>
        <v/>
      </c>
    </row>
    <row r="92">
      <c r="A92" s="1" t="inlineStr">
        <is>
          <t>BioLegend</t>
        </is>
      </c>
      <c r="B92" s="1" t="n">
        <v>11888.8</v>
      </c>
      <c r="C92" s="1" t="inlineStr">
        <is>
          <t>EED115898</t>
        </is>
      </c>
      <c r="D92" s="2" t="n">
        <v>45807</v>
      </c>
      <c r="E92" s="2" t="n">
        <v>45818</v>
      </c>
      <c r="F92" s="1" t="n">
        <v>108127</v>
      </c>
      <c r="G92" s="1" t="n">
        <v>1</v>
      </c>
      <c r="H92" s="1" t="n">
        <v>1</v>
      </c>
      <c r="I92" s="1" t="n">
        <v>0</v>
      </c>
      <c r="J92" s="1" t="inlineStr">
        <is>
          <t>Delhi</t>
        </is>
      </c>
      <c r="K92" s="1" t="n">
        <v>0</v>
      </c>
      <c r="L92" s="1">
        <f>G92*B92</f>
        <v/>
      </c>
      <c r="M92" s="1">
        <f>H92*B92</f>
        <v/>
      </c>
      <c r="N92" s="1">
        <f>I92*B92</f>
        <v/>
      </c>
    </row>
    <row r="93">
      <c r="A93" s="1" t="inlineStr">
        <is>
          <t>BioLegend</t>
        </is>
      </c>
      <c r="B93" s="1" t="n">
        <v>17740.8</v>
      </c>
      <c r="C93" s="1" t="inlineStr">
        <is>
          <t>EED115898</t>
        </is>
      </c>
      <c r="D93" s="2" t="n">
        <v>45807</v>
      </c>
      <c r="E93" s="2" t="n">
        <v>45818</v>
      </c>
      <c r="F93" s="1" t="n">
        <v>115534</v>
      </c>
      <c r="G93" s="1" t="n">
        <v>1</v>
      </c>
      <c r="H93" s="1" t="n">
        <v>1</v>
      </c>
      <c r="I93" s="1" t="n">
        <v>0</v>
      </c>
      <c r="J93" s="1" t="inlineStr">
        <is>
          <t>Faridabad</t>
        </is>
      </c>
      <c r="K93" s="1" t="n">
        <v>0</v>
      </c>
      <c r="L93" s="1">
        <f>G93*B93</f>
        <v/>
      </c>
      <c r="M93" s="1">
        <f>H93*B93</f>
        <v/>
      </c>
      <c r="N93" s="1">
        <f>I93*B93</f>
        <v/>
      </c>
    </row>
    <row r="94">
      <c r="A94" s="1" t="inlineStr">
        <is>
          <t>BioLegend</t>
        </is>
      </c>
      <c r="B94" s="1" t="n">
        <v>6635.200000000001</v>
      </c>
      <c r="C94" s="1" t="inlineStr">
        <is>
          <t>EED115898</t>
        </is>
      </c>
      <c r="D94" s="2" t="n">
        <v>45807</v>
      </c>
      <c r="E94" s="2" t="n">
        <v>45818</v>
      </c>
      <c r="F94" s="1" t="n">
        <v>117310</v>
      </c>
      <c r="G94" s="1" t="n">
        <v>1</v>
      </c>
      <c r="H94" s="1" t="n">
        <v>1</v>
      </c>
      <c r="I94" s="1" t="n">
        <v>0</v>
      </c>
      <c r="J94" s="1" t="inlineStr">
        <is>
          <t>Delhi</t>
        </is>
      </c>
      <c r="K94" s="1" t="n">
        <v>0</v>
      </c>
      <c r="L94" s="1">
        <f>G94*B94</f>
        <v/>
      </c>
      <c r="M94" s="1">
        <f>H94*B94</f>
        <v/>
      </c>
      <c r="N94" s="1">
        <f>I94*B94</f>
        <v/>
      </c>
    </row>
    <row r="95">
      <c r="A95" s="1" t="inlineStr">
        <is>
          <t>BioLegend</t>
        </is>
      </c>
      <c r="B95" s="1" t="n">
        <v>6468</v>
      </c>
      <c r="C95" s="1" t="inlineStr">
        <is>
          <t>EED115898</t>
        </is>
      </c>
      <c r="D95" s="2" t="n">
        <v>45807</v>
      </c>
      <c r="E95" s="2" t="n">
        <v>45818</v>
      </c>
      <c r="F95" s="1" t="n">
        <v>127611</v>
      </c>
      <c r="G95" s="1" t="n">
        <v>1</v>
      </c>
      <c r="H95" s="1" t="n">
        <v>1</v>
      </c>
      <c r="I95" s="1" t="n">
        <v>0</v>
      </c>
      <c r="J95" s="1" t="inlineStr">
        <is>
          <t>Delhi</t>
        </is>
      </c>
      <c r="K95" s="1" t="n">
        <v>0</v>
      </c>
      <c r="L95" s="1">
        <f>G95*B95</f>
        <v/>
      </c>
      <c r="M95" s="1">
        <f>H95*B95</f>
        <v/>
      </c>
      <c r="N95" s="1">
        <f>I95*B95</f>
        <v/>
      </c>
    </row>
    <row r="96">
      <c r="A96" s="1" t="inlineStr">
        <is>
          <t>BioLegend</t>
        </is>
      </c>
      <c r="B96" s="1" t="n">
        <v>18295.2</v>
      </c>
      <c r="C96" s="1" t="inlineStr">
        <is>
          <t>EED115898</t>
        </is>
      </c>
      <c r="D96" s="2" t="n">
        <v>45807</v>
      </c>
      <c r="E96" s="2" t="n">
        <v>45818</v>
      </c>
      <c r="F96" s="1" t="n">
        <v>127641</v>
      </c>
      <c r="G96" s="1" t="n">
        <v>1</v>
      </c>
      <c r="H96" s="1" t="n">
        <v>1</v>
      </c>
      <c r="I96" s="1" t="n">
        <v>0</v>
      </c>
      <c r="J96" s="1" t="inlineStr">
        <is>
          <t>Delhi</t>
        </is>
      </c>
      <c r="K96" s="1" t="n">
        <v>0</v>
      </c>
      <c r="L96" s="1">
        <f>G96*B96</f>
        <v/>
      </c>
      <c r="M96" s="1">
        <f>H96*B96</f>
        <v/>
      </c>
      <c r="N96" s="1">
        <f>I96*B96</f>
        <v/>
      </c>
    </row>
    <row r="97">
      <c r="A97" s="1" t="inlineStr">
        <is>
          <t>BioLegend</t>
        </is>
      </c>
      <c r="B97" s="1" t="n">
        <v>7638.4</v>
      </c>
      <c r="C97" s="1" t="inlineStr">
        <is>
          <t>EED115898</t>
        </is>
      </c>
      <c r="D97" s="2" t="n">
        <v>45807</v>
      </c>
      <c r="E97" s="2" t="n">
        <v>45818</v>
      </c>
      <c r="F97" s="1" t="n">
        <v>128023</v>
      </c>
      <c r="G97" s="1" t="n">
        <v>1</v>
      </c>
      <c r="H97" s="1" t="n">
        <v>1</v>
      </c>
      <c r="I97" s="1" t="n">
        <v>0</v>
      </c>
      <c r="J97" s="1" t="inlineStr">
        <is>
          <t>Delhi</t>
        </is>
      </c>
      <c r="K97" s="1" t="n">
        <v>0</v>
      </c>
      <c r="L97" s="1">
        <f>G97*B97</f>
        <v/>
      </c>
      <c r="M97" s="1">
        <f>H97*B97</f>
        <v/>
      </c>
      <c r="N97" s="1">
        <f>I97*B97</f>
        <v/>
      </c>
    </row>
    <row r="98">
      <c r="A98" s="1" t="inlineStr">
        <is>
          <t>BioLegend</t>
        </is>
      </c>
      <c r="B98" s="1" t="n">
        <v>17617.6</v>
      </c>
      <c r="C98" s="1" t="inlineStr">
        <is>
          <t>EED115898</t>
        </is>
      </c>
      <c r="D98" s="2" t="n">
        <v>45807</v>
      </c>
      <c r="E98" s="2" t="n">
        <v>45818</v>
      </c>
      <c r="F98" s="1" t="n">
        <v>128041</v>
      </c>
      <c r="G98" s="1" t="n">
        <v>1</v>
      </c>
      <c r="H98" s="1" t="n">
        <v>1</v>
      </c>
      <c r="I98" s="1" t="n">
        <v>0</v>
      </c>
      <c r="J98" s="1" t="inlineStr">
        <is>
          <t>Delhi</t>
        </is>
      </c>
      <c r="K98" s="1" t="n">
        <v>0</v>
      </c>
      <c r="L98" s="1">
        <f>G98*B98</f>
        <v/>
      </c>
      <c r="M98" s="1">
        <f>H98*B98</f>
        <v/>
      </c>
      <c r="N98" s="1">
        <f>I98*B98</f>
        <v/>
      </c>
    </row>
    <row r="99">
      <c r="A99" s="1" t="inlineStr">
        <is>
          <t>BioLegend</t>
        </is>
      </c>
      <c r="B99" s="1" t="n">
        <v>21560</v>
      </c>
      <c r="C99" s="1" t="inlineStr">
        <is>
          <t>EED115898</t>
        </is>
      </c>
      <c r="D99" s="2" t="n">
        <v>45807</v>
      </c>
      <c r="E99" s="2" t="n">
        <v>45818</v>
      </c>
      <c r="F99" s="1" t="n">
        <v>129814</v>
      </c>
      <c r="G99" s="1" t="n">
        <v>1</v>
      </c>
      <c r="H99" s="1" t="n">
        <v>1</v>
      </c>
      <c r="I99" s="1" t="n">
        <v>0</v>
      </c>
      <c r="J99" s="1" t="inlineStr">
        <is>
          <t>Faridabad</t>
        </is>
      </c>
      <c r="K99" s="1" t="n">
        <v>0</v>
      </c>
      <c r="L99" s="1">
        <f>G99*B99</f>
        <v/>
      </c>
      <c r="M99" s="1">
        <f>H99*B99</f>
        <v/>
      </c>
      <c r="N99" s="1">
        <f>I99*B99</f>
        <v/>
      </c>
    </row>
    <row r="100">
      <c r="A100" s="1" t="inlineStr">
        <is>
          <t>BioLegend</t>
        </is>
      </c>
      <c r="B100" s="1" t="n">
        <v>17987.2</v>
      </c>
      <c r="C100" s="1" t="inlineStr">
        <is>
          <t>EED115898</t>
        </is>
      </c>
      <c r="D100" s="2" t="n">
        <v>45807</v>
      </c>
      <c r="E100" s="2" t="n">
        <v>45818</v>
      </c>
      <c r="F100" s="1" t="n">
        <v>129819</v>
      </c>
      <c r="G100" s="1" t="n">
        <v>1</v>
      </c>
      <c r="H100" s="1" t="n">
        <v>1</v>
      </c>
      <c r="I100" s="1" t="n">
        <v>0</v>
      </c>
      <c r="J100" s="1" t="inlineStr">
        <is>
          <t>Delhi</t>
        </is>
      </c>
      <c r="K100" s="1" t="n">
        <v>0</v>
      </c>
      <c r="L100" s="1">
        <f>G100*B100</f>
        <v/>
      </c>
      <c r="M100" s="1">
        <f>H100*B100</f>
        <v/>
      </c>
      <c r="N100" s="1">
        <f>I100*B100</f>
        <v/>
      </c>
    </row>
    <row r="101">
      <c r="A101" s="1" t="inlineStr">
        <is>
          <t>BioLegend</t>
        </is>
      </c>
      <c r="B101" s="1" t="n">
        <v>29629.6</v>
      </c>
      <c r="C101" s="1" t="inlineStr">
        <is>
          <t>EED115898</t>
        </is>
      </c>
      <c r="D101" s="2" t="n">
        <v>45807</v>
      </c>
      <c r="E101" s="2" t="n">
        <v>45818</v>
      </c>
      <c r="F101" s="1" t="n">
        <v>133303</v>
      </c>
      <c r="G101" s="1" t="n">
        <v>1</v>
      </c>
      <c r="H101" s="1" t="n">
        <v>1</v>
      </c>
      <c r="I101" s="1" t="n">
        <v>0</v>
      </c>
      <c r="J101" s="1" t="inlineStr">
        <is>
          <t>Faridabad</t>
        </is>
      </c>
      <c r="K101" s="1" t="n">
        <v>0</v>
      </c>
      <c r="L101" s="1">
        <f>G101*B101</f>
        <v/>
      </c>
      <c r="M101" s="1">
        <f>H101*B101</f>
        <v/>
      </c>
      <c r="N101" s="1">
        <f>I101*B101</f>
        <v/>
      </c>
    </row>
    <row r="102">
      <c r="A102" s="1" t="inlineStr">
        <is>
          <t>BioLegend</t>
        </is>
      </c>
      <c r="B102" s="1" t="n">
        <v>21683.2</v>
      </c>
      <c r="C102" s="1" t="inlineStr">
        <is>
          <t>EED115898</t>
        </is>
      </c>
      <c r="D102" s="2" t="n">
        <v>45807</v>
      </c>
      <c r="E102" s="2" t="n">
        <v>45818</v>
      </c>
      <c r="F102" s="1" t="n">
        <v>135014</v>
      </c>
      <c r="G102" s="1" t="n">
        <v>1</v>
      </c>
      <c r="H102" s="1" t="n">
        <v>1</v>
      </c>
      <c r="I102" s="1" t="n">
        <v>0</v>
      </c>
      <c r="J102" s="1" t="inlineStr">
        <is>
          <t>Faridabad</t>
        </is>
      </c>
      <c r="K102" s="1" t="n">
        <v>0</v>
      </c>
      <c r="L102" s="1">
        <f>G102*B102</f>
        <v/>
      </c>
      <c r="M102" s="1">
        <f>H102*B102</f>
        <v/>
      </c>
      <c r="N102" s="1">
        <f>I102*B102</f>
        <v/>
      </c>
    </row>
    <row r="103">
      <c r="A103" s="1" t="inlineStr">
        <is>
          <t>BioLegend</t>
        </is>
      </c>
      <c r="B103" s="1" t="n">
        <v>8408.4</v>
      </c>
      <c r="C103" s="1" t="inlineStr">
        <is>
          <t>EED115898</t>
        </is>
      </c>
      <c r="D103" s="2" t="n">
        <v>45807</v>
      </c>
      <c r="E103" s="2" t="n">
        <v>45818</v>
      </c>
      <c r="F103" s="1" t="n">
        <v>135015</v>
      </c>
      <c r="G103" s="1" t="n">
        <v>1</v>
      </c>
      <c r="H103" s="1" t="n">
        <v>1</v>
      </c>
      <c r="I103" s="1" t="n">
        <v>0</v>
      </c>
      <c r="J103" s="1" t="inlineStr">
        <is>
          <t>Delhi</t>
        </is>
      </c>
      <c r="K103" s="1" t="n">
        <v>0</v>
      </c>
      <c r="L103" s="1">
        <f>G103*B103</f>
        <v/>
      </c>
      <c r="M103" s="1">
        <f>H103*B103</f>
        <v/>
      </c>
      <c r="N103" s="1">
        <f>I103*B103</f>
        <v/>
      </c>
    </row>
    <row r="104">
      <c r="A104" s="1" t="inlineStr">
        <is>
          <t>BioLegend</t>
        </is>
      </c>
      <c r="B104" s="1" t="n">
        <v>15954.4</v>
      </c>
      <c r="C104" s="1" t="inlineStr">
        <is>
          <t>EED115898</t>
        </is>
      </c>
      <c r="D104" s="2" t="n">
        <v>45807</v>
      </c>
      <c r="E104" s="2" t="n">
        <v>45818</v>
      </c>
      <c r="F104" s="1" t="n">
        <v>135241</v>
      </c>
      <c r="G104" s="1" t="n">
        <v>1</v>
      </c>
      <c r="H104" s="1" t="n">
        <v>1</v>
      </c>
      <c r="I104" s="1" t="n">
        <v>0</v>
      </c>
      <c r="J104" s="1" t="inlineStr">
        <is>
          <t>Delhi</t>
        </is>
      </c>
      <c r="K104" s="1" t="n">
        <v>0</v>
      </c>
      <c r="L104" s="1">
        <f>G104*B104</f>
        <v/>
      </c>
      <c r="M104" s="1">
        <f>H104*B104</f>
        <v/>
      </c>
      <c r="N104" s="1">
        <f>I104*B104</f>
        <v/>
      </c>
    </row>
    <row r="105">
      <c r="A105" s="1" t="inlineStr">
        <is>
          <t>BioLegend</t>
        </is>
      </c>
      <c r="B105" s="1" t="n">
        <v>17292</v>
      </c>
      <c r="C105" s="1" t="inlineStr">
        <is>
          <t>EED115898</t>
        </is>
      </c>
      <c r="D105" s="2" t="n">
        <v>45807</v>
      </c>
      <c r="E105" s="2" t="n">
        <v>45818</v>
      </c>
      <c r="F105" s="1" t="n">
        <v>137623</v>
      </c>
      <c r="G105" s="1" t="n">
        <v>1</v>
      </c>
      <c r="H105" s="1" t="n">
        <v>1</v>
      </c>
      <c r="I105" s="1" t="n">
        <v>0</v>
      </c>
      <c r="J105" s="1" t="inlineStr">
        <is>
          <t>Faridabad</t>
        </is>
      </c>
      <c r="K105" s="1" t="n">
        <v>0</v>
      </c>
      <c r="L105" s="1">
        <f>G105*B105</f>
        <v/>
      </c>
      <c r="M105" s="1">
        <f>H105*B105</f>
        <v/>
      </c>
      <c r="N105" s="1">
        <f>I105*B105</f>
        <v/>
      </c>
    </row>
    <row r="106">
      <c r="A106" s="1" t="inlineStr">
        <is>
          <t>BioLegend</t>
        </is>
      </c>
      <c r="B106" s="1" t="n">
        <v>9094.799999999999</v>
      </c>
      <c r="C106" s="1" t="inlineStr">
        <is>
          <t>EED115898</t>
        </is>
      </c>
      <c r="D106" s="2" t="n">
        <v>45807</v>
      </c>
      <c r="E106" s="2" t="n">
        <v>45818</v>
      </c>
      <c r="F106" s="1" t="n">
        <v>141719</v>
      </c>
      <c r="G106" s="1" t="n">
        <v>1</v>
      </c>
      <c r="H106" s="1" t="n">
        <v>1</v>
      </c>
      <c r="I106" s="1" t="n">
        <v>0</v>
      </c>
      <c r="J106" s="1" t="inlineStr">
        <is>
          <t>Delhi</t>
        </is>
      </c>
      <c r="K106" s="1" t="n">
        <v>0</v>
      </c>
      <c r="L106" s="1">
        <f>G106*B106</f>
        <v/>
      </c>
      <c r="M106" s="1">
        <f>H106*B106</f>
        <v/>
      </c>
      <c r="N106" s="1">
        <f>I106*B106</f>
        <v/>
      </c>
    </row>
    <row r="107">
      <c r="A107" s="1" t="inlineStr">
        <is>
          <t>BioLegend</t>
        </is>
      </c>
      <c r="B107" s="1" t="n">
        <v>5790.4</v>
      </c>
      <c r="C107" s="1" t="inlineStr">
        <is>
          <t>EED115898</t>
        </is>
      </c>
      <c r="D107" s="2" t="n">
        <v>45807</v>
      </c>
      <c r="E107" s="2" t="n">
        <v>45818</v>
      </c>
      <c r="F107" s="1" t="n">
        <v>144605</v>
      </c>
      <c r="G107" s="1" t="n">
        <v>1</v>
      </c>
      <c r="H107" s="1" t="n">
        <v>1</v>
      </c>
      <c r="I107" s="1" t="n">
        <v>0</v>
      </c>
      <c r="J107" s="1" t="inlineStr">
        <is>
          <t>Hyderabad</t>
        </is>
      </c>
      <c r="K107" s="1" t="n">
        <v>0</v>
      </c>
      <c r="L107" s="1">
        <f>G107*B107</f>
        <v/>
      </c>
      <c r="M107" s="1">
        <f>H107*B107</f>
        <v/>
      </c>
      <c r="N107" s="1">
        <f>I107*B107</f>
        <v/>
      </c>
    </row>
    <row r="108">
      <c r="A108" s="1" t="inlineStr">
        <is>
          <t>BioLegend</t>
        </is>
      </c>
      <c r="B108" s="1" t="n">
        <v>8522.799999999999</v>
      </c>
      <c r="C108" s="1" t="inlineStr">
        <is>
          <t>EED115898</t>
        </is>
      </c>
      <c r="D108" s="2" t="n">
        <v>45807</v>
      </c>
      <c r="E108" s="2" t="n">
        <v>45818</v>
      </c>
      <c r="F108" s="1" t="n">
        <v>145505</v>
      </c>
      <c r="G108" s="1" t="n">
        <v>1</v>
      </c>
      <c r="H108" s="1" t="n">
        <v>1</v>
      </c>
      <c r="I108" s="1" t="n">
        <v>0</v>
      </c>
      <c r="J108" s="1" t="inlineStr">
        <is>
          <t>Delhi</t>
        </is>
      </c>
      <c r="K108" s="1" t="n">
        <v>0</v>
      </c>
      <c r="L108" s="1">
        <f>G108*B108</f>
        <v/>
      </c>
      <c r="M108" s="1">
        <f>H108*B108</f>
        <v/>
      </c>
      <c r="N108" s="1">
        <f>I108*B108</f>
        <v/>
      </c>
    </row>
    <row r="109">
      <c r="A109" s="1" t="inlineStr">
        <is>
          <t>BioLegend</t>
        </is>
      </c>
      <c r="B109" s="1" t="n">
        <v>12342</v>
      </c>
      <c r="C109" s="1" t="inlineStr">
        <is>
          <t>EED115898</t>
        </is>
      </c>
      <c r="D109" s="2" t="n">
        <v>45807</v>
      </c>
      <c r="E109" s="2" t="n">
        <v>45818</v>
      </c>
      <c r="F109" s="1" t="n">
        <v>145511</v>
      </c>
      <c r="G109" s="1" t="n">
        <v>1</v>
      </c>
      <c r="H109" s="1" t="n">
        <v>1</v>
      </c>
      <c r="I109" s="1" t="n">
        <v>0</v>
      </c>
      <c r="J109" s="1" t="inlineStr">
        <is>
          <t>Hyderabad</t>
        </is>
      </c>
      <c r="K109" s="1" t="n">
        <v>0</v>
      </c>
      <c r="L109" s="1">
        <f>G109*B109</f>
        <v/>
      </c>
      <c r="M109" s="1">
        <f>H109*B109</f>
        <v/>
      </c>
      <c r="N109" s="1">
        <f>I109*B109</f>
        <v/>
      </c>
    </row>
    <row r="110">
      <c r="A110" s="1" t="inlineStr">
        <is>
          <t>BioLegend</t>
        </is>
      </c>
      <c r="B110" s="1" t="n">
        <v>8408.4</v>
      </c>
      <c r="C110" s="1" t="inlineStr">
        <is>
          <t>EED115898</t>
        </is>
      </c>
      <c r="D110" s="2" t="n">
        <v>45807</v>
      </c>
      <c r="E110" s="2" t="n">
        <v>45818</v>
      </c>
      <c r="F110" s="1" t="n">
        <v>145521</v>
      </c>
      <c r="G110" s="1" t="n">
        <v>1</v>
      </c>
      <c r="H110" s="1" t="n">
        <v>1</v>
      </c>
      <c r="I110" s="1" t="n">
        <v>0</v>
      </c>
      <c r="J110" s="1" t="inlineStr">
        <is>
          <t>Delhi</t>
        </is>
      </c>
      <c r="K110" s="1" t="n">
        <v>0</v>
      </c>
      <c r="L110" s="1">
        <f>G110*B110</f>
        <v/>
      </c>
      <c r="M110" s="1">
        <f>H110*B110</f>
        <v/>
      </c>
      <c r="N110" s="1">
        <f>I110*B110</f>
        <v/>
      </c>
    </row>
    <row r="111">
      <c r="A111" s="1" t="inlineStr">
        <is>
          <t>BioLegend</t>
        </is>
      </c>
      <c r="B111" s="1" t="n">
        <v>21868</v>
      </c>
      <c r="C111" s="1" t="inlineStr">
        <is>
          <t>EED115898</t>
        </is>
      </c>
      <c r="D111" s="2" t="n">
        <v>45807</v>
      </c>
      <c r="E111" s="2" t="n">
        <v>45818</v>
      </c>
      <c r="F111" s="1" t="n">
        <v>146606</v>
      </c>
      <c r="G111" s="1" t="n">
        <v>1</v>
      </c>
      <c r="H111" s="1" t="n">
        <v>1</v>
      </c>
      <c r="I111" s="1" t="n">
        <v>0</v>
      </c>
      <c r="J111" s="1" t="inlineStr">
        <is>
          <t>Faridabad</t>
        </is>
      </c>
      <c r="K111" s="1" t="n">
        <v>0</v>
      </c>
      <c r="L111" s="1">
        <f>G111*B111</f>
        <v/>
      </c>
      <c r="M111" s="1">
        <f>H111*B111</f>
        <v/>
      </c>
      <c r="N111" s="1">
        <f>I111*B111</f>
        <v/>
      </c>
    </row>
    <row r="112">
      <c r="A112" s="1" t="inlineStr">
        <is>
          <t>BioLegend</t>
        </is>
      </c>
      <c r="B112" s="1" t="n">
        <v>12755.6</v>
      </c>
      <c r="C112" s="1" t="inlineStr">
        <is>
          <t>EED115898</t>
        </is>
      </c>
      <c r="D112" s="2" t="n">
        <v>45807</v>
      </c>
      <c r="E112" s="2" t="n">
        <v>45818</v>
      </c>
      <c r="F112" s="1" t="n">
        <v>147710</v>
      </c>
      <c r="G112" s="1" t="n">
        <v>1</v>
      </c>
      <c r="H112" s="1" t="n">
        <v>1</v>
      </c>
      <c r="I112" s="1" t="n">
        <v>0</v>
      </c>
      <c r="J112" s="1" t="inlineStr">
        <is>
          <t>Delhi</t>
        </is>
      </c>
      <c r="K112" s="1" t="n">
        <v>0</v>
      </c>
      <c r="L112" s="1">
        <f>G112*B112</f>
        <v/>
      </c>
      <c r="M112" s="1">
        <f>H112*B112</f>
        <v/>
      </c>
      <c r="N112" s="1">
        <f>I112*B112</f>
        <v/>
      </c>
    </row>
    <row r="113">
      <c r="A113" s="1" t="inlineStr">
        <is>
          <t>BioLegend</t>
        </is>
      </c>
      <c r="B113" s="1" t="n">
        <v>11096.8</v>
      </c>
      <c r="C113" s="1" t="inlineStr">
        <is>
          <t>EED115898</t>
        </is>
      </c>
      <c r="D113" s="2" t="n">
        <v>45807</v>
      </c>
      <c r="E113" s="2" t="n">
        <v>45818</v>
      </c>
      <c r="F113" s="1" t="n">
        <v>148233</v>
      </c>
      <c r="G113" s="1" t="n">
        <v>1</v>
      </c>
      <c r="H113" s="1" t="n">
        <v>1</v>
      </c>
      <c r="I113" s="1" t="n">
        <v>0</v>
      </c>
      <c r="J113" s="1" t="inlineStr">
        <is>
          <t>Delhi</t>
        </is>
      </c>
      <c r="K113" s="1" t="n">
        <v>0</v>
      </c>
      <c r="L113" s="1">
        <f>G113*B113</f>
        <v/>
      </c>
      <c r="M113" s="1">
        <f>H113*B113</f>
        <v/>
      </c>
      <c r="N113" s="1">
        <f>I113*B113</f>
        <v/>
      </c>
    </row>
    <row r="114">
      <c r="A114" s="1" t="inlineStr">
        <is>
          <t>BioLegend</t>
        </is>
      </c>
      <c r="B114" s="1" t="n">
        <v>23100</v>
      </c>
      <c r="C114" s="1" t="inlineStr">
        <is>
          <t>EED115898</t>
        </is>
      </c>
      <c r="D114" s="2" t="n">
        <v>45807</v>
      </c>
      <c r="E114" s="2" t="n">
        <v>45818</v>
      </c>
      <c r="F114" s="1" t="n">
        <v>154308</v>
      </c>
      <c r="G114" s="1" t="n">
        <v>1</v>
      </c>
      <c r="H114" s="1" t="n">
        <v>1</v>
      </c>
      <c r="I114" s="1" t="n">
        <v>0</v>
      </c>
      <c r="J114" s="1" t="inlineStr">
        <is>
          <t>Faridabad</t>
        </is>
      </c>
      <c r="K114" s="1" t="n">
        <v>0</v>
      </c>
      <c r="L114" s="1">
        <f>G114*B114</f>
        <v/>
      </c>
      <c r="M114" s="1">
        <f>H114*B114</f>
        <v/>
      </c>
      <c r="N114" s="1">
        <f>I114*B114</f>
        <v/>
      </c>
    </row>
    <row r="115">
      <c r="A115" s="1" t="inlineStr">
        <is>
          <t>BioLegend</t>
        </is>
      </c>
      <c r="B115" s="1" t="n">
        <v>21450</v>
      </c>
      <c r="C115" s="1" t="inlineStr">
        <is>
          <t>EED115898</t>
        </is>
      </c>
      <c r="D115" s="2" t="n">
        <v>45807</v>
      </c>
      <c r="E115" s="2" t="n">
        <v>45818</v>
      </c>
      <c r="F115" s="1" t="n">
        <v>155526</v>
      </c>
      <c r="G115" s="1" t="n">
        <v>1</v>
      </c>
      <c r="H115" s="1" t="n">
        <v>1</v>
      </c>
      <c r="I115" s="1" t="n">
        <v>0</v>
      </c>
      <c r="J115" s="1" t="inlineStr">
        <is>
          <t>Delhi</t>
        </is>
      </c>
      <c r="K115" s="1" t="n">
        <v>0</v>
      </c>
      <c r="L115" s="1">
        <f>G115*B115</f>
        <v/>
      </c>
      <c r="M115" s="1">
        <f>H115*B115</f>
        <v/>
      </c>
      <c r="N115" s="1">
        <f>I115*B115</f>
        <v/>
      </c>
    </row>
    <row r="116">
      <c r="A116" s="1" t="inlineStr">
        <is>
          <t>BioLegend</t>
        </is>
      </c>
      <c r="B116" s="1" t="n">
        <v>8065.200000000001</v>
      </c>
      <c r="C116" s="1" t="inlineStr">
        <is>
          <t>EED115898</t>
        </is>
      </c>
      <c r="D116" s="2" t="n">
        <v>45807</v>
      </c>
      <c r="E116" s="2" t="n">
        <v>45818</v>
      </c>
      <c r="F116" s="1" t="n">
        <v>155909</v>
      </c>
      <c r="G116" s="1" t="n">
        <v>1</v>
      </c>
      <c r="H116" s="1" t="n">
        <v>1</v>
      </c>
      <c r="I116" s="1" t="n">
        <v>0</v>
      </c>
      <c r="J116" s="1" t="inlineStr">
        <is>
          <t>Delhi</t>
        </is>
      </c>
      <c r="K116" s="1" t="n">
        <v>0</v>
      </c>
      <c r="L116" s="1">
        <f>G116*B116</f>
        <v/>
      </c>
      <c r="M116" s="1">
        <f>H116*B116</f>
        <v/>
      </c>
      <c r="N116" s="1">
        <f>I116*B116</f>
        <v/>
      </c>
    </row>
    <row r="117">
      <c r="A117" s="1" t="inlineStr">
        <is>
          <t>BioLegend</t>
        </is>
      </c>
      <c r="B117" s="1" t="n">
        <v>20020</v>
      </c>
      <c r="C117" s="1" t="inlineStr">
        <is>
          <t>EED115898</t>
        </is>
      </c>
      <c r="D117" s="2" t="n">
        <v>45807</v>
      </c>
      <c r="E117" s="2" t="n">
        <v>45818</v>
      </c>
      <c r="F117" s="1" t="n">
        <v>156541</v>
      </c>
      <c r="G117" s="1" t="n">
        <v>1</v>
      </c>
      <c r="H117" s="1" t="n">
        <v>1</v>
      </c>
      <c r="I117" s="1" t="n">
        <v>0</v>
      </c>
      <c r="J117" s="1" t="inlineStr">
        <is>
          <t>Delhi</t>
        </is>
      </c>
      <c r="K117" s="1" t="n">
        <v>0</v>
      </c>
      <c r="L117" s="1">
        <f>G117*B117</f>
        <v/>
      </c>
      <c r="M117" s="1">
        <f>H117*B117</f>
        <v/>
      </c>
      <c r="N117" s="1">
        <f>I117*B117</f>
        <v/>
      </c>
    </row>
    <row r="118">
      <c r="A118" s="1" t="inlineStr">
        <is>
          <t>BioLegend</t>
        </is>
      </c>
      <c r="B118" s="1" t="n">
        <v>19404</v>
      </c>
      <c r="C118" s="1" t="inlineStr">
        <is>
          <t>EED115898</t>
        </is>
      </c>
      <c r="D118" s="2" t="n">
        <v>45807</v>
      </c>
      <c r="E118" s="2" t="n">
        <v>45818</v>
      </c>
      <c r="F118" s="1" t="n">
        <v>156918</v>
      </c>
      <c r="G118" s="1" t="n">
        <v>1</v>
      </c>
      <c r="H118" s="1" t="n">
        <v>1</v>
      </c>
      <c r="I118" s="1" t="n">
        <v>0</v>
      </c>
      <c r="J118" s="1" t="inlineStr">
        <is>
          <t>Pune</t>
        </is>
      </c>
      <c r="K118" s="1" t="n">
        <v>0</v>
      </c>
      <c r="L118" s="1">
        <f>G118*B118</f>
        <v/>
      </c>
      <c r="M118" s="1">
        <f>H118*B118</f>
        <v/>
      </c>
      <c r="N118" s="1">
        <f>I118*B118</f>
        <v/>
      </c>
    </row>
    <row r="119">
      <c r="A119" s="1" t="inlineStr">
        <is>
          <t>BioLegend</t>
        </is>
      </c>
      <c r="B119" s="1" t="n">
        <v>3326.4</v>
      </c>
      <c r="C119" s="1" t="inlineStr">
        <is>
          <t>EED115898</t>
        </is>
      </c>
      <c r="D119" s="2" t="n">
        <v>45807</v>
      </c>
      <c r="E119" s="2" t="n">
        <v>45818</v>
      </c>
      <c r="F119" s="1" t="n">
        <v>157305</v>
      </c>
      <c r="G119" s="1" t="n">
        <v>1</v>
      </c>
      <c r="H119" s="1" t="n">
        <v>1</v>
      </c>
      <c r="I119" s="1" t="n">
        <v>0</v>
      </c>
      <c r="J119" s="1" t="inlineStr">
        <is>
          <t>Delhi</t>
        </is>
      </c>
      <c r="K119" s="1" t="n">
        <v>0</v>
      </c>
      <c r="L119" s="1">
        <f>G119*B119</f>
        <v/>
      </c>
      <c r="M119" s="1">
        <f>H119*B119</f>
        <v/>
      </c>
      <c r="N119" s="1">
        <f>I119*B119</f>
        <v/>
      </c>
    </row>
    <row r="120">
      <c r="A120" s="1" t="inlineStr">
        <is>
          <t>BioLegend</t>
        </is>
      </c>
      <c r="B120" s="1" t="n">
        <v>16077.6</v>
      </c>
      <c r="C120" s="1" t="inlineStr">
        <is>
          <t>EED115898</t>
        </is>
      </c>
      <c r="D120" s="2" t="n">
        <v>45807</v>
      </c>
      <c r="E120" s="2" t="n">
        <v>45818</v>
      </c>
      <c r="F120" s="1" t="n">
        <v>161006</v>
      </c>
      <c r="G120" s="1" t="n">
        <v>1</v>
      </c>
      <c r="H120" s="1" t="n">
        <v>1</v>
      </c>
      <c r="I120" s="1" t="n">
        <v>0</v>
      </c>
      <c r="J120" s="1" t="inlineStr">
        <is>
          <t>Faridabad</t>
        </is>
      </c>
      <c r="K120" s="1" t="n">
        <v>0</v>
      </c>
      <c r="L120" s="1">
        <f>G120*B120</f>
        <v/>
      </c>
      <c r="M120" s="1">
        <f>H120*B120</f>
        <v/>
      </c>
      <c r="N120" s="1">
        <f>I120*B120</f>
        <v/>
      </c>
    </row>
    <row r="121">
      <c r="A121" s="1" t="inlineStr">
        <is>
          <t>BioLegend</t>
        </is>
      </c>
      <c r="B121" s="1" t="n">
        <v>10582</v>
      </c>
      <c r="C121" s="1" t="inlineStr">
        <is>
          <t>EED115898</t>
        </is>
      </c>
      <c r="D121" s="2" t="n">
        <v>45807</v>
      </c>
      <c r="E121" s="2" t="n">
        <v>45818</v>
      </c>
      <c r="F121" s="1" t="n">
        <v>161218</v>
      </c>
      <c r="G121" s="1" t="n">
        <v>1</v>
      </c>
      <c r="H121" s="1" t="n">
        <v>1</v>
      </c>
      <c r="I121" s="1" t="n">
        <v>0</v>
      </c>
      <c r="J121" s="1" t="inlineStr">
        <is>
          <t>Delhi</t>
        </is>
      </c>
      <c r="K121" s="1" t="n">
        <v>0</v>
      </c>
      <c r="L121" s="1">
        <f>G121*B121</f>
        <v/>
      </c>
      <c r="M121" s="1">
        <f>H121*B121</f>
        <v/>
      </c>
      <c r="N121" s="1">
        <f>I121*B121</f>
        <v/>
      </c>
    </row>
    <row r="122">
      <c r="A122" s="1" t="inlineStr">
        <is>
          <t>BioLegend</t>
        </is>
      </c>
      <c r="B122" s="1" t="n">
        <v>14128.4</v>
      </c>
      <c r="C122" s="1" t="inlineStr">
        <is>
          <t>EED115898</t>
        </is>
      </c>
      <c r="D122" s="2" t="n">
        <v>45807</v>
      </c>
      <c r="E122" s="2" t="n">
        <v>45818</v>
      </c>
      <c r="F122" s="1" t="n">
        <v>164204</v>
      </c>
      <c r="G122" s="1" t="n">
        <v>1</v>
      </c>
      <c r="H122" s="1" t="n">
        <v>1</v>
      </c>
      <c r="I122" s="1" t="n">
        <v>0</v>
      </c>
      <c r="J122" s="1" t="inlineStr">
        <is>
          <t>Delhi</t>
        </is>
      </c>
      <c r="K122" s="1" t="n">
        <v>0</v>
      </c>
      <c r="L122" s="1">
        <f>G122*B122</f>
        <v/>
      </c>
      <c r="M122" s="1">
        <f>H122*B122</f>
        <v/>
      </c>
      <c r="N122" s="1">
        <f>I122*B122</f>
        <v/>
      </c>
    </row>
    <row r="123">
      <c r="A123" s="1" t="inlineStr">
        <is>
          <t>BioLegend</t>
        </is>
      </c>
      <c r="B123" s="1" t="n">
        <v>6776</v>
      </c>
      <c r="C123" s="1" t="inlineStr">
        <is>
          <t>EED115898</t>
        </is>
      </c>
      <c r="D123" s="2" t="n">
        <v>45807</v>
      </c>
      <c r="E123" s="2" t="n">
        <v>45818</v>
      </c>
      <c r="F123" s="1" t="n">
        <v>165602</v>
      </c>
      <c r="G123" s="1" t="n">
        <v>1</v>
      </c>
      <c r="H123" s="1" t="n">
        <v>1</v>
      </c>
      <c r="I123" s="1" t="n">
        <v>0</v>
      </c>
      <c r="J123" s="1" t="inlineStr">
        <is>
          <t>Pune</t>
        </is>
      </c>
      <c r="K123" s="1" t="n">
        <v>0</v>
      </c>
      <c r="L123" s="1">
        <f>G123*B123</f>
        <v/>
      </c>
      <c r="M123" s="1">
        <f>H123*B123</f>
        <v/>
      </c>
      <c r="N123" s="1">
        <f>I123*B123</f>
        <v/>
      </c>
    </row>
    <row r="124">
      <c r="A124" s="1" t="inlineStr">
        <is>
          <t>BioLegend</t>
        </is>
      </c>
      <c r="B124" s="1" t="n">
        <v>3080</v>
      </c>
      <c r="C124" s="1" t="inlineStr">
        <is>
          <t>EED115898</t>
        </is>
      </c>
      <c r="D124" s="2" t="n">
        <v>45807</v>
      </c>
      <c r="E124" s="2" t="n">
        <v>45818</v>
      </c>
      <c r="F124" s="1" t="n">
        <v>300406</v>
      </c>
      <c r="G124" s="1" t="n">
        <v>2</v>
      </c>
      <c r="H124" s="1" t="n">
        <v>2</v>
      </c>
      <c r="I124" s="1" t="n">
        <v>0</v>
      </c>
      <c r="J124" s="1" t="inlineStr">
        <is>
          <t>Banglore</t>
        </is>
      </c>
      <c r="K124" s="1" t="n">
        <v>0</v>
      </c>
      <c r="L124" s="1">
        <f>G124*B124</f>
        <v/>
      </c>
      <c r="M124" s="1">
        <f>H124*B124</f>
        <v/>
      </c>
      <c r="N124" s="1">
        <f>I124*B124</f>
        <v/>
      </c>
    </row>
    <row r="125">
      <c r="A125" s="1" t="inlineStr">
        <is>
          <t>BioLegend</t>
        </is>
      </c>
      <c r="B125" s="1" t="n">
        <v>6406.4</v>
      </c>
      <c r="C125" s="1" t="inlineStr">
        <is>
          <t>EED115898</t>
        </is>
      </c>
      <c r="D125" s="2" t="n">
        <v>45807</v>
      </c>
      <c r="E125" s="2" t="n">
        <v>45818</v>
      </c>
      <c r="F125" s="1" t="n">
        <v>300529</v>
      </c>
      <c r="G125" s="1" t="n">
        <v>1</v>
      </c>
      <c r="H125" s="1" t="n">
        <v>1</v>
      </c>
      <c r="I125" s="1" t="n">
        <v>0</v>
      </c>
      <c r="J125" s="1" t="inlineStr">
        <is>
          <t>Delhi</t>
        </is>
      </c>
      <c r="K125" s="1" t="n">
        <v>0</v>
      </c>
      <c r="L125" s="1">
        <f>G125*B125</f>
        <v/>
      </c>
      <c r="M125" s="1">
        <f>H125*B125</f>
        <v/>
      </c>
      <c r="N125" s="1">
        <f>I125*B125</f>
        <v/>
      </c>
    </row>
    <row r="126">
      <c r="A126" s="1" t="inlineStr">
        <is>
          <t>BioLegend</t>
        </is>
      </c>
      <c r="B126" s="1" t="n">
        <v>8734</v>
      </c>
      <c r="C126" s="1" t="inlineStr">
        <is>
          <t>EED115898</t>
        </is>
      </c>
      <c r="D126" s="2" t="n">
        <v>45807</v>
      </c>
      <c r="E126" s="2" t="n">
        <v>45818</v>
      </c>
      <c r="F126" s="1" t="n">
        <v>300925</v>
      </c>
      <c r="G126" s="1" t="n">
        <v>1</v>
      </c>
      <c r="H126" s="1" t="n">
        <v>1</v>
      </c>
      <c r="I126" s="1" t="n">
        <v>0</v>
      </c>
      <c r="J126" s="1" t="inlineStr">
        <is>
          <t>Delhi</t>
        </is>
      </c>
      <c r="K126" s="1" t="n">
        <v>0</v>
      </c>
      <c r="L126" s="1">
        <f>G126*B126</f>
        <v/>
      </c>
      <c r="M126" s="1">
        <f>H126*B126</f>
        <v/>
      </c>
      <c r="N126" s="1">
        <f>I126*B126</f>
        <v/>
      </c>
    </row>
    <row r="127">
      <c r="A127" s="1" t="inlineStr">
        <is>
          <t>BioLegend</t>
        </is>
      </c>
      <c r="B127" s="1" t="n">
        <v>17987.2</v>
      </c>
      <c r="C127" s="1" t="inlineStr">
        <is>
          <t>EED115898</t>
        </is>
      </c>
      <c r="D127" s="2" t="n">
        <v>45807</v>
      </c>
      <c r="E127" s="2" t="n">
        <v>45818</v>
      </c>
      <c r="F127" s="1" t="n">
        <v>301820</v>
      </c>
      <c r="G127" s="1" t="n">
        <v>1</v>
      </c>
      <c r="H127" s="1" t="n">
        <v>1</v>
      </c>
      <c r="I127" s="1" t="n">
        <v>0</v>
      </c>
      <c r="J127" s="1" t="inlineStr">
        <is>
          <t>Gujrat</t>
        </is>
      </c>
      <c r="K127" s="1" t="n">
        <v>0</v>
      </c>
      <c r="L127" s="1">
        <f>G127*B127</f>
        <v/>
      </c>
      <c r="M127" s="1">
        <f>H127*B127</f>
        <v/>
      </c>
      <c r="N127" s="1">
        <f>I127*B127</f>
        <v/>
      </c>
    </row>
    <row r="128">
      <c r="A128" s="1" t="inlineStr">
        <is>
          <t>BioLegend</t>
        </is>
      </c>
      <c r="B128" s="1" t="n">
        <v>8131.200000000001</v>
      </c>
      <c r="C128" s="1" t="inlineStr">
        <is>
          <t>EED115898</t>
        </is>
      </c>
      <c r="D128" s="2" t="n">
        <v>45807</v>
      </c>
      <c r="E128" s="2" t="n">
        <v>45818</v>
      </c>
      <c r="F128" s="1" t="n">
        <v>302011</v>
      </c>
      <c r="G128" s="1" t="n">
        <v>1</v>
      </c>
      <c r="H128" s="1" t="n">
        <v>1</v>
      </c>
      <c r="I128" s="1" t="n">
        <v>0</v>
      </c>
      <c r="J128" s="1" t="inlineStr">
        <is>
          <t>Gwalior, Mp</t>
        </is>
      </c>
      <c r="K128" s="1" t="n">
        <v>0</v>
      </c>
      <c r="L128" s="1">
        <f>G128*B128</f>
        <v/>
      </c>
      <c r="M128" s="1">
        <f>H128*B128</f>
        <v/>
      </c>
      <c r="N128" s="1">
        <f>I128*B128</f>
        <v/>
      </c>
    </row>
    <row r="129">
      <c r="A129" s="1" t="inlineStr">
        <is>
          <t>BioLegend</t>
        </is>
      </c>
      <c r="B129" s="1" t="n">
        <v>24816</v>
      </c>
      <c r="C129" s="1" t="inlineStr">
        <is>
          <t>EED115898</t>
        </is>
      </c>
      <c r="D129" s="2" t="n">
        <v>45807</v>
      </c>
      <c r="E129" s="2" t="n">
        <v>45818</v>
      </c>
      <c r="F129" s="1" t="n">
        <v>302048</v>
      </c>
      <c r="G129" s="1" t="n">
        <v>1</v>
      </c>
      <c r="H129" s="1" t="n">
        <v>1</v>
      </c>
      <c r="I129" s="1" t="n">
        <v>0</v>
      </c>
      <c r="J129" s="1" t="inlineStr">
        <is>
          <t>Gujrat</t>
        </is>
      </c>
      <c r="K129" s="1" t="n">
        <v>0</v>
      </c>
      <c r="L129" s="1">
        <f>G129*B129</f>
        <v/>
      </c>
      <c r="M129" s="1">
        <f>H129*B129</f>
        <v/>
      </c>
      <c r="N129" s="1">
        <f>I129*B129</f>
        <v/>
      </c>
    </row>
    <row r="130">
      <c r="A130" s="1" t="inlineStr">
        <is>
          <t>BioLegend</t>
        </is>
      </c>
      <c r="B130" s="1" t="n">
        <v>27984</v>
      </c>
      <c r="C130" s="1" t="inlineStr">
        <is>
          <t>EED115898</t>
        </is>
      </c>
      <c r="D130" s="2" t="n">
        <v>45807</v>
      </c>
      <c r="E130" s="2" t="n">
        <v>45818</v>
      </c>
      <c r="F130" s="1" t="n">
        <v>302244</v>
      </c>
      <c r="G130" s="1" t="n">
        <v>1</v>
      </c>
      <c r="H130" s="1" t="n">
        <v>1</v>
      </c>
      <c r="I130" s="1" t="n">
        <v>0</v>
      </c>
      <c r="J130" s="1" t="inlineStr">
        <is>
          <t>Gujrat</t>
        </is>
      </c>
      <c r="K130" s="1" t="n">
        <v>0</v>
      </c>
      <c r="L130" s="1">
        <f>G130*B130</f>
        <v/>
      </c>
      <c r="M130" s="1">
        <f>H130*B130</f>
        <v/>
      </c>
      <c r="N130" s="1">
        <f>I130*B130</f>
        <v/>
      </c>
    </row>
    <row r="131">
      <c r="A131" s="1" t="inlineStr">
        <is>
          <t>BioLegend</t>
        </is>
      </c>
      <c r="B131" s="1" t="n">
        <v>6292</v>
      </c>
      <c r="C131" s="1" t="inlineStr">
        <is>
          <t>EED115898</t>
        </is>
      </c>
      <c r="D131" s="2" t="n">
        <v>45807</v>
      </c>
      <c r="E131" s="2" t="n">
        <v>45818</v>
      </c>
      <c r="F131" s="1" t="n">
        <v>302610</v>
      </c>
      <c r="G131" s="1" t="n">
        <v>1</v>
      </c>
      <c r="H131" s="1" t="n">
        <v>1</v>
      </c>
      <c r="I131" s="1" t="n">
        <v>0</v>
      </c>
      <c r="J131" s="1" t="inlineStr">
        <is>
          <t>Delhi</t>
        </is>
      </c>
      <c r="K131" s="1" t="n">
        <v>0</v>
      </c>
      <c r="L131" s="1">
        <f>G131*B131</f>
        <v/>
      </c>
      <c r="M131" s="1">
        <f>H131*B131</f>
        <v/>
      </c>
      <c r="N131" s="1">
        <f>I131*B131</f>
        <v/>
      </c>
    </row>
    <row r="132">
      <c r="A132" s="1" t="inlineStr">
        <is>
          <t>BioLegend</t>
        </is>
      </c>
      <c r="B132" s="1" t="n">
        <v>2933.04</v>
      </c>
      <c r="C132" s="1" t="inlineStr">
        <is>
          <t>EED115898</t>
        </is>
      </c>
      <c r="D132" s="2" t="n">
        <v>45807</v>
      </c>
      <c r="E132" s="2" t="n">
        <v>45818</v>
      </c>
      <c r="F132" s="1" t="n">
        <v>302902</v>
      </c>
      <c r="G132" s="1" t="n">
        <v>2</v>
      </c>
      <c r="H132" s="1" t="n">
        <v>2</v>
      </c>
      <c r="I132" s="1" t="n">
        <v>0</v>
      </c>
      <c r="J132" s="1" t="inlineStr">
        <is>
          <t>Delhi</t>
        </is>
      </c>
      <c r="K132" s="1" t="n">
        <v>0</v>
      </c>
      <c r="L132" s="1">
        <f>G132*B132</f>
        <v/>
      </c>
      <c r="M132" s="1">
        <f>H132*B132</f>
        <v/>
      </c>
      <c r="N132" s="1">
        <f>I132*B132</f>
        <v/>
      </c>
    </row>
    <row r="133">
      <c r="A133" s="1" t="inlineStr">
        <is>
          <t>BioLegend</t>
        </is>
      </c>
      <c r="B133" s="1" t="n">
        <v>2933.04</v>
      </c>
      <c r="C133" s="1" t="inlineStr">
        <is>
          <t>EED115898</t>
        </is>
      </c>
      <c r="D133" s="2" t="n">
        <v>45807</v>
      </c>
      <c r="E133" s="2" t="n">
        <v>45818</v>
      </c>
      <c r="F133" s="1" t="n">
        <v>302902</v>
      </c>
      <c r="G133" s="1" t="n">
        <v>1</v>
      </c>
      <c r="H133" s="1" t="n">
        <v>1</v>
      </c>
      <c r="I133" s="1" t="n">
        <v>0</v>
      </c>
      <c r="J133" s="1" t="inlineStr">
        <is>
          <t>Mumbai</t>
        </is>
      </c>
      <c r="K133" s="1" t="n">
        <v>0</v>
      </c>
      <c r="L133" s="1">
        <f>G133*B133</f>
        <v/>
      </c>
      <c r="M133" s="1">
        <f>H133*B133</f>
        <v/>
      </c>
      <c r="N133" s="1">
        <f>I133*B133</f>
        <v/>
      </c>
    </row>
    <row r="134">
      <c r="A134" s="1" t="inlineStr">
        <is>
          <t>BioLegend</t>
        </is>
      </c>
      <c r="B134" s="1" t="n">
        <v>6160</v>
      </c>
      <c r="C134" s="1" t="inlineStr">
        <is>
          <t>EED115898</t>
        </is>
      </c>
      <c r="D134" s="2" t="n">
        <v>45807</v>
      </c>
      <c r="E134" s="2" t="n">
        <v>45818</v>
      </c>
      <c r="F134" s="1" t="n">
        <v>303003</v>
      </c>
      <c r="G134" s="1" t="n">
        <v>1</v>
      </c>
      <c r="H134" s="1" t="n">
        <v>1</v>
      </c>
      <c r="I134" s="1" t="n">
        <v>0</v>
      </c>
      <c r="J134" s="1" t="inlineStr">
        <is>
          <t>Delhi</t>
        </is>
      </c>
      <c r="K134" s="1" t="n">
        <v>0</v>
      </c>
      <c r="L134" s="1">
        <f>G134*B134</f>
        <v/>
      </c>
      <c r="M134" s="1">
        <f>H134*B134</f>
        <v/>
      </c>
      <c r="N134" s="1">
        <f>I134*B134</f>
        <v/>
      </c>
    </row>
    <row r="135">
      <c r="A135" s="1" t="inlineStr">
        <is>
          <t>BioLegend</t>
        </is>
      </c>
      <c r="B135" s="1" t="n">
        <v>6960.799999999999</v>
      </c>
      <c r="C135" s="1" t="inlineStr">
        <is>
          <t>EED115898</t>
        </is>
      </c>
      <c r="D135" s="2" t="n">
        <v>45807</v>
      </c>
      <c r="E135" s="2" t="n">
        <v>45818</v>
      </c>
      <c r="F135" s="1" t="n">
        <v>303115</v>
      </c>
      <c r="G135" s="1" t="n">
        <v>1</v>
      </c>
      <c r="H135" s="1" t="n">
        <v>1</v>
      </c>
      <c r="I135" s="1" t="n">
        <v>0</v>
      </c>
      <c r="J135" s="1" t="inlineStr">
        <is>
          <t>Chandigarh</t>
        </is>
      </c>
      <c r="K135" s="1" t="n">
        <v>0</v>
      </c>
      <c r="L135" s="1">
        <f>G135*B135</f>
        <v/>
      </c>
      <c r="M135" s="1">
        <f>H135*B135</f>
        <v/>
      </c>
      <c r="N135" s="1">
        <f>I135*B135</f>
        <v/>
      </c>
    </row>
    <row r="136">
      <c r="A136" s="1" t="inlineStr">
        <is>
          <t>BioLegend</t>
        </is>
      </c>
      <c r="B136" s="1" t="n">
        <v>25146</v>
      </c>
      <c r="C136" s="1" t="inlineStr">
        <is>
          <t>EED115898</t>
        </is>
      </c>
      <c r="D136" s="2" t="n">
        <v>45807</v>
      </c>
      <c r="E136" s="2" t="n">
        <v>45818</v>
      </c>
      <c r="F136" s="1" t="n">
        <v>303526</v>
      </c>
      <c r="G136" s="1" t="n">
        <v>2</v>
      </c>
      <c r="H136" s="1" t="n">
        <v>2</v>
      </c>
      <c r="I136" s="1" t="n">
        <v>0</v>
      </c>
      <c r="J136" s="1" t="inlineStr">
        <is>
          <t>Gujrat</t>
        </is>
      </c>
      <c r="K136" s="1" t="n">
        <v>0</v>
      </c>
      <c r="L136" s="1">
        <f>G136*B136</f>
        <v/>
      </c>
      <c r="M136" s="1">
        <f>H136*B136</f>
        <v/>
      </c>
      <c r="N136" s="1">
        <f>I136*B136</f>
        <v/>
      </c>
    </row>
    <row r="137">
      <c r="A137" s="1" t="inlineStr">
        <is>
          <t>BioLegend</t>
        </is>
      </c>
      <c r="B137" s="1" t="n">
        <v>4435.2</v>
      </c>
      <c r="C137" s="1" t="inlineStr">
        <is>
          <t>EED115898</t>
        </is>
      </c>
      <c r="D137" s="2" t="n">
        <v>45807</v>
      </c>
      <c r="E137" s="2" t="n">
        <v>45818</v>
      </c>
      <c r="F137" s="1" t="n">
        <v>304006</v>
      </c>
      <c r="G137" s="1" t="n">
        <v>1</v>
      </c>
      <c r="H137" s="1" t="n">
        <v>1</v>
      </c>
      <c r="I137" s="1" t="n">
        <v>0</v>
      </c>
      <c r="J137" s="1" t="inlineStr">
        <is>
          <t>Chandigarh</t>
        </is>
      </c>
      <c r="K137" s="1" t="n">
        <v>0</v>
      </c>
      <c r="L137" s="1">
        <f>G137*B137</f>
        <v/>
      </c>
      <c r="M137" s="1">
        <f>H137*B137</f>
        <v/>
      </c>
      <c r="N137" s="1">
        <f>I137*B137</f>
        <v/>
      </c>
    </row>
    <row r="138">
      <c r="A138" s="1" t="inlineStr">
        <is>
          <t>BioLegend</t>
        </is>
      </c>
      <c r="B138" s="1" t="n">
        <v>4435.2</v>
      </c>
      <c r="C138" s="1" t="inlineStr">
        <is>
          <t>Opening Stock</t>
        </is>
      </c>
      <c r="D138" s="2" t="n">
        <v>45808</v>
      </c>
      <c r="E138" s="2" t="n">
        <v>45808</v>
      </c>
      <c r="F138" s="1" t="n">
        <v>304006</v>
      </c>
      <c r="G138" s="1" t="n">
        <v>1</v>
      </c>
      <c r="H138" s="1" t="n">
        <v>1</v>
      </c>
      <c r="I138" s="1" t="n">
        <v>0</v>
      </c>
      <c r="J138" s="1" t="inlineStr">
        <is>
          <t>Lucknow</t>
        </is>
      </c>
      <c r="K138" s="1" t="n">
        <v>0</v>
      </c>
      <c r="L138" s="1">
        <f>G138*B138</f>
        <v/>
      </c>
      <c r="M138" s="1">
        <f>H138*B138</f>
        <v/>
      </c>
      <c r="N138" s="1">
        <f>I138*B138</f>
        <v/>
      </c>
    </row>
    <row r="139">
      <c r="A139" s="1" t="inlineStr">
        <is>
          <t>BioLegend</t>
        </is>
      </c>
      <c r="B139" s="1" t="n">
        <v>8065.200000000001</v>
      </c>
      <c r="C139" s="1" t="inlineStr">
        <is>
          <t>EED115898</t>
        </is>
      </c>
      <c r="D139" s="2" t="n">
        <v>45807</v>
      </c>
      <c r="E139" s="2" t="n">
        <v>45818</v>
      </c>
      <c r="F139" s="1" t="n">
        <v>304242</v>
      </c>
      <c r="G139" s="1" t="n">
        <v>1</v>
      </c>
      <c r="H139" s="1" t="n">
        <v>1</v>
      </c>
      <c r="I139" s="1" t="n">
        <v>0</v>
      </c>
      <c r="J139" s="1" t="inlineStr">
        <is>
          <t>Delhi</t>
        </is>
      </c>
      <c r="K139" s="1" t="n">
        <v>0</v>
      </c>
      <c r="L139" s="1">
        <f>G139*B139</f>
        <v/>
      </c>
      <c r="M139" s="1">
        <f>H139*B139</f>
        <v/>
      </c>
      <c r="N139" s="1">
        <f>I139*B139</f>
        <v/>
      </c>
    </row>
    <row r="140">
      <c r="A140" s="1" t="inlineStr">
        <is>
          <t>BioLegend</t>
        </is>
      </c>
      <c r="B140" s="1" t="n">
        <v>11704</v>
      </c>
      <c r="C140" s="1" t="inlineStr">
        <is>
          <t>EED115898</t>
        </is>
      </c>
      <c r="D140" s="2" t="n">
        <v>45807</v>
      </c>
      <c r="E140" s="2" t="n">
        <v>45818</v>
      </c>
      <c r="F140" s="1" t="n">
        <v>305623</v>
      </c>
      <c r="G140" s="1" t="n">
        <v>1</v>
      </c>
      <c r="H140" s="1" t="n">
        <v>1</v>
      </c>
      <c r="I140" s="1" t="n">
        <v>0</v>
      </c>
      <c r="J140" s="1" t="inlineStr">
        <is>
          <t>Delhi</t>
        </is>
      </c>
      <c r="K140" s="1" t="n">
        <v>0</v>
      </c>
      <c r="L140" s="1">
        <f>G140*B140</f>
        <v/>
      </c>
      <c r="M140" s="1">
        <f>H140*B140</f>
        <v/>
      </c>
      <c r="N140" s="1">
        <f>I140*B140</f>
        <v/>
      </c>
    </row>
    <row r="141">
      <c r="A141" s="1" t="inlineStr">
        <is>
          <t>BioLegend</t>
        </is>
      </c>
      <c r="B141" s="1" t="n">
        <v>28710</v>
      </c>
      <c r="C141" s="1" t="inlineStr">
        <is>
          <t>EED115898</t>
        </is>
      </c>
      <c r="D141" s="2" t="n">
        <v>45807</v>
      </c>
      <c r="E141" s="2" t="n">
        <v>45818</v>
      </c>
      <c r="F141" s="1" t="n">
        <v>306742</v>
      </c>
      <c r="G141" s="1" t="n">
        <v>2</v>
      </c>
      <c r="H141" s="1" t="n">
        <v>2</v>
      </c>
      <c r="I141" s="1" t="n">
        <v>0</v>
      </c>
      <c r="J141" s="1" t="inlineStr">
        <is>
          <t>Banglore</t>
        </is>
      </c>
      <c r="K141" s="1" t="n">
        <v>0</v>
      </c>
      <c r="L141" s="1">
        <f>G141*B141</f>
        <v/>
      </c>
      <c r="M141" s="1">
        <f>H141*B141</f>
        <v/>
      </c>
      <c r="N141" s="1">
        <f>I141*B141</f>
        <v/>
      </c>
    </row>
    <row r="142">
      <c r="A142" s="1" t="inlineStr">
        <is>
          <t>BioLegend</t>
        </is>
      </c>
      <c r="B142" s="1" t="n">
        <v>8808.799999999999</v>
      </c>
      <c r="C142" s="1" t="inlineStr">
        <is>
          <t>EED115898</t>
        </is>
      </c>
      <c r="D142" s="2" t="n">
        <v>45807</v>
      </c>
      <c r="E142" s="2" t="n">
        <v>45818</v>
      </c>
      <c r="F142" s="1" t="n">
        <v>307627</v>
      </c>
      <c r="G142" s="1" t="n">
        <v>1</v>
      </c>
      <c r="H142" s="1" t="n">
        <v>1</v>
      </c>
      <c r="I142" s="1" t="n">
        <v>0</v>
      </c>
      <c r="J142" s="1" t="inlineStr">
        <is>
          <t>Chandigarh</t>
        </is>
      </c>
      <c r="K142" s="1" t="n">
        <v>0</v>
      </c>
      <c r="L142" s="1">
        <f>G142*B142</f>
        <v/>
      </c>
      <c r="M142" s="1">
        <f>H142*B142</f>
        <v/>
      </c>
      <c r="N142" s="1">
        <f>I142*B142</f>
        <v/>
      </c>
    </row>
    <row r="143">
      <c r="A143" s="1" t="inlineStr">
        <is>
          <t>BioLegend</t>
        </is>
      </c>
      <c r="B143" s="1" t="n">
        <v>12689.6</v>
      </c>
      <c r="C143" s="1" t="inlineStr">
        <is>
          <t>EED115898</t>
        </is>
      </c>
      <c r="D143" s="2" t="n">
        <v>45807</v>
      </c>
      <c r="E143" s="2" t="n">
        <v>45818</v>
      </c>
      <c r="F143" s="1" t="n">
        <v>308102</v>
      </c>
      <c r="G143" s="1" t="n">
        <v>1</v>
      </c>
      <c r="H143" s="1" t="n">
        <v>1</v>
      </c>
      <c r="I143" s="1" t="n">
        <v>0</v>
      </c>
      <c r="J143" s="1" t="inlineStr">
        <is>
          <t>Lucknow</t>
        </is>
      </c>
      <c r="K143" s="1" t="n">
        <v>0</v>
      </c>
      <c r="L143" s="1">
        <f>G143*B143</f>
        <v/>
      </c>
      <c r="M143" s="1">
        <f>H143*B143</f>
        <v/>
      </c>
      <c r="N143" s="1">
        <f>I143*B143</f>
        <v/>
      </c>
    </row>
    <row r="144">
      <c r="A144" s="1" t="inlineStr">
        <is>
          <t>BioLegend</t>
        </is>
      </c>
      <c r="B144" s="1" t="n">
        <v>15892.8</v>
      </c>
      <c r="C144" s="1" t="inlineStr">
        <is>
          <t>EED115898</t>
        </is>
      </c>
      <c r="D144" s="2" t="n">
        <v>45807</v>
      </c>
      <c r="E144" s="2" t="n">
        <v>45818</v>
      </c>
      <c r="F144" s="1" t="n">
        <v>308104</v>
      </c>
      <c r="G144" s="1" t="n">
        <v>1</v>
      </c>
      <c r="H144" s="1" t="n">
        <v>1</v>
      </c>
      <c r="I144" s="1" t="n">
        <v>0</v>
      </c>
      <c r="J144" s="1" t="inlineStr">
        <is>
          <t>Lucknow</t>
        </is>
      </c>
      <c r="K144" s="1" t="n">
        <v>0</v>
      </c>
      <c r="L144" s="1">
        <f>G144*B144</f>
        <v/>
      </c>
      <c r="M144" s="1">
        <f>H144*B144</f>
        <v/>
      </c>
      <c r="N144" s="1">
        <f>I144*B144</f>
        <v/>
      </c>
    </row>
    <row r="145">
      <c r="A145" s="1" t="inlineStr">
        <is>
          <t>BioLegend</t>
        </is>
      </c>
      <c r="B145" s="1" t="n">
        <v>8808.799999999999</v>
      </c>
      <c r="C145" s="1" t="inlineStr">
        <is>
          <t>EED115898</t>
        </is>
      </c>
      <c r="D145" s="2" t="n">
        <v>45807</v>
      </c>
      <c r="E145" s="2" t="n">
        <v>45818</v>
      </c>
      <c r="F145" s="1" t="n">
        <v>310906</v>
      </c>
      <c r="G145" s="1" t="n">
        <v>1</v>
      </c>
      <c r="H145" s="1" t="n">
        <v>1</v>
      </c>
      <c r="I145" s="1" t="n">
        <v>0</v>
      </c>
      <c r="J145" s="1" t="inlineStr">
        <is>
          <t>Lucknow</t>
        </is>
      </c>
      <c r="K145" s="1" t="n">
        <v>0</v>
      </c>
      <c r="L145" s="1">
        <f>G145*B145</f>
        <v/>
      </c>
      <c r="M145" s="1">
        <f>H145*B145</f>
        <v/>
      </c>
      <c r="N145" s="1">
        <f>I145*B145</f>
        <v/>
      </c>
    </row>
    <row r="146">
      <c r="A146" s="1" t="inlineStr">
        <is>
          <t>BioLegend</t>
        </is>
      </c>
      <c r="B146" s="1" t="n">
        <v>10164</v>
      </c>
      <c r="C146" s="1" t="inlineStr">
        <is>
          <t>EED115898</t>
        </is>
      </c>
      <c r="D146" s="2" t="n">
        <v>45807</v>
      </c>
      <c r="E146" s="2" t="n">
        <v>45818</v>
      </c>
      <c r="F146" s="1" t="n">
        <v>315809</v>
      </c>
      <c r="G146" s="1" t="n">
        <v>1</v>
      </c>
      <c r="H146" s="1" t="n">
        <v>1</v>
      </c>
      <c r="I146" s="1" t="n">
        <v>0</v>
      </c>
      <c r="J146" s="1" t="inlineStr">
        <is>
          <t>Gwalior, Mp</t>
        </is>
      </c>
      <c r="K146" s="1" t="n">
        <v>0</v>
      </c>
      <c r="L146" s="1">
        <f>G146*B146</f>
        <v/>
      </c>
      <c r="M146" s="1">
        <f>H146*B146</f>
        <v/>
      </c>
      <c r="N146" s="1">
        <f>I146*B146</f>
        <v/>
      </c>
    </row>
    <row r="147">
      <c r="A147" s="1" t="inlineStr">
        <is>
          <t>BioLegend</t>
        </is>
      </c>
      <c r="B147" s="1" t="n">
        <v>3146</v>
      </c>
      <c r="C147" s="1" t="inlineStr">
        <is>
          <t>EED115898</t>
        </is>
      </c>
      <c r="D147" s="2" t="n">
        <v>45807</v>
      </c>
      <c r="E147" s="2" t="n">
        <v>45818</v>
      </c>
      <c r="F147" s="1" t="n">
        <v>317302</v>
      </c>
      <c r="G147" s="1" t="n">
        <v>1</v>
      </c>
      <c r="H147" s="1" t="n">
        <v>1</v>
      </c>
      <c r="I147" s="1" t="n">
        <v>0</v>
      </c>
      <c r="J147" s="1" t="inlineStr">
        <is>
          <t>Delhi</t>
        </is>
      </c>
      <c r="K147" s="1" t="n">
        <v>0</v>
      </c>
      <c r="L147" s="1">
        <f>G147*B147</f>
        <v/>
      </c>
      <c r="M147" s="1">
        <f>H147*B147</f>
        <v/>
      </c>
      <c r="N147" s="1">
        <f>I147*B147</f>
        <v/>
      </c>
    </row>
    <row r="148">
      <c r="A148" s="1" t="inlineStr">
        <is>
          <t>BioLegend</t>
        </is>
      </c>
      <c r="B148" s="1" t="n">
        <v>12381.6</v>
      </c>
      <c r="C148" s="1" t="inlineStr">
        <is>
          <t>EED115898</t>
        </is>
      </c>
      <c r="D148" s="2" t="n">
        <v>45807</v>
      </c>
      <c r="E148" s="2" t="n">
        <v>45818</v>
      </c>
      <c r="F148" s="1" t="n">
        <v>317329</v>
      </c>
      <c r="G148" s="1" t="n">
        <v>1</v>
      </c>
      <c r="H148" s="1" t="n">
        <v>1</v>
      </c>
      <c r="I148" s="1" t="n">
        <v>0</v>
      </c>
      <c r="J148" s="1" t="inlineStr">
        <is>
          <t>Delhi</t>
        </is>
      </c>
      <c r="K148" s="1" t="n">
        <v>0</v>
      </c>
      <c r="L148" s="1">
        <f>G148*B148</f>
        <v/>
      </c>
      <c r="M148" s="1">
        <f>H148*B148</f>
        <v/>
      </c>
      <c r="N148" s="1">
        <f>I148*B148</f>
        <v/>
      </c>
    </row>
    <row r="149">
      <c r="A149" s="1" t="inlineStr">
        <is>
          <t>BioLegend</t>
        </is>
      </c>
      <c r="B149" s="1" t="n">
        <v>12997.6</v>
      </c>
      <c r="C149" s="1" t="inlineStr">
        <is>
          <t>EED115898</t>
        </is>
      </c>
      <c r="D149" s="2" t="n">
        <v>45807</v>
      </c>
      <c r="E149" s="2" t="n">
        <v>45818</v>
      </c>
      <c r="F149" s="1" t="n">
        <v>318304</v>
      </c>
      <c r="G149" s="1" t="n">
        <v>1</v>
      </c>
      <c r="H149" s="1" t="n">
        <v>1</v>
      </c>
      <c r="I149" s="1" t="n">
        <v>0</v>
      </c>
      <c r="J149" s="1" t="inlineStr">
        <is>
          <t>Lucknow</t>
        </is>
      </c>
      <c r="K149" s="1" t="n">
        <v>0</v>
      </c>
      <c r="L149" s="1">
        <f>G149*B149</f>
        <v/>
      </c>
      <c r="M149" s="1">
        <f>H149*B149</f>
        <v/>
      </c>
      <c r="N149" s="1">
        <f>I149*B149</f>
        <v/>
      </c>
    </row>
    <row r="150">
      <c r="A150" s="1" t="inlineStr">
        <is>
          <t>BioLegend</t>
        </is>
      </c>
      <c r="B150" s="1" t="n">
        <v>9424.799999999999</v>
      </c>
      <c r="C150" s="1" t="inlineStr">
        <is>
          <t>EED115898</t>
        </is>
      </c>
      <c r="D150" s="2" t="n">
        <v>45807</v>
      </c>
      <c r="E150" s="2" t="n">
        <v>45818</v>
      </c>
      <c r="F150" s="1" t="n">
        <v>318317</v>
      </c>
      <c r="G150" s="1" t="n">
        <v>2</v>
      </c>
      <c r="H150" s="1" t="n">
        <v>2</v>
      </c>
      <c r="I150" s="1" t="n">
        <v>0</v>
      </c>
      <c r="J150" s="1" t="inlineStr">
        <is>
          <t>Gujrat</t>
        </is>
      </c>
      <c r="K150" s="1" t="n">
        <v>0</v>
      </c>
      <c r="L150" s="1">
        <f>G150*B150</f>
        <v/>
      </c>
      <c r="M150" s="1">
        <f>H150*B150</f>
        <v/>
      </c>
      <c r="N150" s="1">
        <f>I150*B150</f>
        <v/>
      </c>
    </row>
    <row r="151">
      <c r="A151" s="1" t="inlineStr">
        <is>
          <t>BioLegend</t>
        </is>
      </c>
      <c r="B151" s="1" t="n">
        <v>10533.6</v>
      </c>
      <c r="C151" s="1" t="inlineStr">
        <is>
          <t>EED115898</t>
        </is>
      </c>
      <c r="D151" s="2" t="n">
        <v>45807</v>
      </c>
      <c r="E151" s="2" t="n">
        <v>45818</v>
      </c>
      <c r="F151" s="1" t="n">
        <v>323204</v>
      </c>
      <c r="G151" s="1" t="n">
        <v>1</v>
      </c>
      <c r="H151" s="1" t="n">
        <v>1</v>
      </c>
      <c r="I151" s="1" t="n">
        <v>0</v>
      </c>
      <c r="J151" s="1" t="inlineStr">
        <is>
          <t>Lucknow</t>
        </is>
      </c>
      <c r="K151" s="1" t="n">
        <v>0</v>
      </c>
      <c r="L151" s="1">
        <f>G151*B151</f>
        <v/>
      </c>
      <c r="M151" s="1">
        <f>H151*B151</f>
        <v/>
      </c>
      <c r="N151" s="1">
        <f>I151*B151</f>
        <v/>
      </c>
    </row>
    <row r="152">
      <c r="A152" s="1" t="inlineStr">
        <is>
          <t>BioLegend</t>
        </is>
      </c>
      <c r="B152" s="1" t="n">
        <v>16508.8</v>
      </c>
      <c r="C152" s="1" t="inlineStr">
        <is>
          <t>EED115898</t>
        </is>
      </c>
      <c r="D152" s="2" t="n">
        <v>45807</v>
      </c>
      <c r="E152" s="2" t="n">
        <v>45818</v>
      </c>
      <c r="F152" s="1" t="n">
        <v>328610</v>
      </c>
      <c r="G152" s="1" t="n">
        <v>1</v>
      </c>
      <c r="H152" s="1" t="n">
        <v>1</v>
      </c>
      <c r="I152" s="1" t="n">
        <v>0</v>
      </c>
      <c r="J152" s="1" t="inlineStr">
        <is>
          <t>Lucknow</t>
        </is>
      </c>
      <c r="K152" s="1" t="n">
        <v>0</v>
      </c>
      <c r="L152" s="1">
        <f>G152*B152</f>
        <v/>
      </c>
      <c r="M152" s="1">
        <f>H152*B152</f>
        <v/>
      </c>
      <c r="N152" s="1">
        <f>I152*B152</f>
        <v/>
      </c>
    </row>
    <row r="153">
      <c r="A153" s="1" t="inlineStr">
        <is>
          <t>BioLegend</t>
        </is>
      </c>
      <c r="B153" s="1" t="n">
        <v>14106.4</v>
      </c>
      <c r="C153" s="1" t="inlineStr">
        <is>
          <t>EED115898</t>
        </is>
      </c>
      <c r="D153" s="2" t="n">
        <v>45807</v>
      </c>
      <c r="E153" s="2" t="n">
        <v>45818</v>
      </c>
      <c r="F153" s="1" t="n">
        <v>329904</v>
      </c>
      <c r="G153" s="1" t="n">
        <v>1</v>
      </c>
      <c r="H153" s="1" t="n">
        <v>1</v>
      </c>
      <c r="I153" s="1" t="n">
        <v>0</v>
      </c>
      <c r="J153" s="1" t="inlineStr">
        <is>
          <t>Chandigarh</t>
        </is>
      </c>
      <c r="K153" s="1" t="n">
        <v>0</v>
      </c>
      <c r="L153" s="1">
        <f>G153*B153</f>
        <v/>
      </c>
      <c r="M153" s="1">
        <f>H153*B153</f>
        <v/>
      </c>
      <c r="N153" s="1">
        <f>I153*B153</f>
        <v/>
      </c>
    </row>
    <row r="154">
      <c r="A154" s="1" t="inlineStr">
        <is>
          <t>BioLegend</t>
        </is>
      </c>
      <c r="B154" s="1" t="n">
        <v>12566.4</v>
      </c>
      <c r="C154" s="1" t="inlineStr">
        <is>
          <t>EED115898</t>
        </is>
      </c>
      <c r="D154" s="2" t="n">
        <v>45807</v>
      </c>
      <c r="E154" s="2" t="n">
        <v>45818</v>
      </c>
      <c r="F154" s="1" t="n">
        <v>329931</v>
      </c>
      <c r="G154" s="1" t="n">
        <v>1</v>
      </c>
      <c r="H154" s="1" t="n">
        <v>1</v>
      </c>
      <c r="I154" s="1" t="n">
        <v>0</v>
      </c>
      <c r="J154" s="1" t="inlineStr">
        <is>
          <t>Delhi</t>
        </is>
      </c>
      <c r="K154" s="1" t="n">
        <v>0</v>
      </c>
      <c r="L154" s="1">
        <f>G154*B154</f>
        <v/>
      </c>
      <c r="M154" s="1">
        <f>H154*B154</f>
        <v/>
      </c>
      <c r="N154" s="1">
        <f>I154*B154</f>
        <v/>
      </c>
    </row>
    <row r="155">
      <c r="A155" s="1" t="inlineStr">
        <is>
          <t>BioLegend</t>
        </is>
      </c>
      <c r="B155" s="1" t="n">
        <v>16508.8</v>
      </c>
      <c r="C155" s="1" t="inlineStr">
        <is>
          <t>EED115898</t>
        </is>
      </c>
      <c r="D155" s="2" t="n">
        <v>45807</v>
      </c>
      <c r="E155" s="2" t="n">
        <v>45818</v>
      </c>
      <c r="F155" s="1" t="n">
        <v>331210</v>
      </c>
      <c r="G155" s="1" t="n">
        <v>2</v>
      </c>
      <c r="H155" s="1" t="n">
        <v>2</v>
      </c>
      <c r="I155" s="1" t="n">
        <v>0</v>
      </c>
      <c r="J155" s="1" t="inlineStr">
        <is>
          <t>Banglore</t>
        </is>
      </c>
      <c r="K155" s="1" t="n">
        <v>0</v>
      </c>
      <c r="L155" s="1">
        <f>G155*B155</f>
        <v/>
      </c>
      <c r="M155" s="1">
        <f>H155*B155</f>
        <v/>
      </c>
      <c r="N155" s="1">
        <f>I155*B155</f>
        <v/>
      </c>
    </row>
    <row r="156">
      <c r="A156" s="1" t="inlineStr">
        <is>
          <t>BioLegend</t>
        </is>
      </c>
      <c r="B156" s="1" t="n">
        <v>22052.8</v>
      </c>
      <c r="C156" s="1" t="inlineStr">
        <is>
          <t>EED115898</t>
        </is>
      </c>
      <c r="D156" s="2" t="n">
        <v>45807</v>
      </c>
      <c r="E156" s="2" t="n">
        <v>45818</v>
      </c>
      <c r="F156" s="1" t="n">
        <v>343616</v>
      </c>
      <c r="G156" s="1" t="n">
        <v>1</v>
      </c>
      <c r="H156" s="1" t="n">
        <v>1</v>
      </c>
      <c r="I156" s="1" t="n">
        <v>0</v>
      </c>
      <c r="J156" s="1" t="inlineStr">
        <is>
          <t>Delhi</t>
        </is>
      </c>
      <c r="K156" s="1" t="n">
        <v>0</v>
      </c>
      <c r="L156" s="1">
        <f>G156*B156</f>
        <v/>
      </c>
      <c r="M156" s="1">
        <f>H156*B156</f>
        <v/>
      </c>
      <c r="N156" s="1">
        <f>I156*B156</f>
        <v/>
      </c>
    </row>
    <row r="157">
      <c r="A157" s="1" t="inlineStr">
        <is>
          <t>BioLegend</t>
        </is>
      </c>
      <c r="B157" s="1" t="n">
        <v>3146</v>
      </c>
      <c r="C157" s="1" t="inlineStr">
        <is>
          <t>EED115898</t>
        </is>
      </c>
      <c r="D157" s="2" t="n">
        <v>45807</v>
      </c>
      <c r="E157" s="2" t="n">
        <v>45818</v>
      </c>
      <c r="F157" s="1" t="n">
        <v>344604</v>
      </c>
      <c r="G157" s="1" t="n">
        <v>1</v>
      </c>
      <c r="H157" s="1" t="n">
        <v>1</v>
      </c>
      <c r="I157" s="1" t="n">
        <v>0</v>
      </c>
      <c r="J157" s="1" t="inlineStr">
        <is>
          <t>Delhi</t>
        </is>
      </c>
      <c r="K157" s="1" t="n">
        <v>0</v>
      </c>
      <c r="L157" s="1">
        <f>G157*B157</f>
        <v/>
      </c>
      <c r="M157" s="1">
        <f>H157*B157</f>
        <v/>
      </c>
      <c r="N157" s="1">
        <f>I157*B157</f>
        <v/>
      </c>
    </row>
    <row r="158">
      <c r="A158" s="1" t="inlineStr">
        <is>
          <t>BioLegend</t>
        </is>
      </c>
      <c r="B158" s="1" t="n">
        <v>18048.8</v>
      </c>
      <c r="C158" s="1" t="inlineStr">
        <is>
          <t>EED115898</t>
        </is>
      </c>
      <c r="D158" s="2" t="n">
        <v>45807</v>
      </c>
      <c r="E158" s="2" t="n">
        <v>45818</v>
      </c>
      <c r="F158" s="1" t="n">
        <v>348006</v>
      </c>
      <c r="G158" s="1" t="n">
        <v>1</v>
      </c>
      <c r="H158" s="1" t="n">
        <v>1</v>
      </c>
      <c r="I158" s="1" t="n">
        <v>0</v>
      </c>
      <c r="J158" s="1" t="inlineStr">
        <is>
          <t>Lucknow</t>
        </is>
      </c>
      <c r="K158" s="1" t="n">
        <v>0</v>
      </c>
      <c r="L158" s="1">
        <f>G158*B158</f>
        <v/>
      </c>
      <c r="M158" s="1">
        <f>H158*B158</f>
        <v/>
      </c>
      <c r="N158" s="1">
        <f>I158*B158</f>
        <v/>
      </c>
    </row>
    <row r="159">
      <c r="A159" s="1" t="inlineStr">
        <is>
          <t>BioLegend</t>
        </is>
      </c>
      <c r="B159" s="1" t="n">
        <v>6591.200000000001</v>
      </c>
      <c r="C159" s="1" t="inlineStr">
        <is>
          <t>EED115898</t>
        </is>
      </c>
      <c r="D159" s="2" t="n">
        <v>45807</v>
      </c>
      <c r="E159" s="2" t="n">
        <v>45818</v>
      </c>
      <c r="F159" s="1" t="n">
        <v>349509</v>
      </c>
      <c r="G159" s="1" t="n">
        <v>1</v>
      </c>
      <c r="H159" s="1" t="n">
        <v>1</v>
      </c>
      <c r="I159" s="1" t="n">
        <v>0</v>
      </c>
      <c r="J159" s="1" t="inlineStr">
        <is>
          <t>Delhi</t>
        </is>
      </c>
      <c r="K159" s="1" t="n">
        <v>0</v>
      </c>
      <c r="L159" s="1">
        <f>G159*B159</f>
        <v/>
      </c>
      <c r="M159" s="1">
        <f>H159*B159</f>
        <v/>
      </c>
      <c r="N159" s="1">
        <f>I159*B159</f>
        <v/>
      </c>
    </row>
    <row r="160">
      <c r="A160" s="1" t="inlineStr">
        <is>
          <t>BioLegend</t>
        </is>
      </c>
      <c r="B160" s="1" t="n">
        <v>8408.4</v>
      </c>
      <c r="C160" s="1" t="inlineStr">
        <is>
          <t>EED115898</t>
        </is>
      </c>
      <c r="D160" s="2" t="n">
        <v>45807</v>
      </c>
      <c r="E160" s="2" t="n">
        <v>45818</v>
      </c>
      <c r="F160" s="1" t="n">
        <v>351323</v>
      </c>
      <c r="G160" s="1" t="n">
        <v>1</v>
      </c>
      <c r="H160" s="1" t="n">
        <v>1</v>
      </c>
      <c r="I160" s="1" t="n">
        <v>0</v>
      </c>
      <c r="J160" s="1" t="inlineStr">
        <is>
          <t>Delhi</t>
        </is>
      </c>
      <c r="K160" s="1" t="n">
        <v>0</v>
      </c>
      <c r="L160" s="1">
        <f>G160*B160</f>
        <v/>
      </c>
      <c r="M160" s="1">
        <f>H160*B160</f>
        <v/>
      </c>
      <c r="N160" s="1">
        <f>I160*B160</f>
        <v/>
      </c>
    </row>
    <row r="161">
      <c r="A161" s="1" t="inlineStr">
        <is>
          <t>BioLegend</t>
        </is>
      </c>
      <c r="B161" s="1" t="n">
        <v>21375.2</v>
      </c>
      <c r="C161" s="1" t="inlineStr">
        <is>
          <t>EED115898</t>
        </is>
      </c>
      <c r="D161" s="2" t="n">
        <v>45807</v>
      </c>
      <c r="E161" s="2" t="n">
        <v>45818</v>
      </c>
      <c r="F161" s="1" t="n">
        <v>352908</v>
      </c>
      <c r="G161" s="1" t="n">
        <v>1</v>
      </c>
      <c r="H161" s="1" t="n">
        <v>1</v>
      </c>
      <c r="I161" s="1" t="n">
        <v>0</v>
      </c>
      <c r="J161" s="1" t="inlineStr">
        <is>
          <t>Lucknow</t>
        </is>
      </c>
      <c r="K161" s="1" t="n">
        <v>0</v>
      </c>
      <c r="L161" s="1">
        <f>G161*B161</f>
        <v/>
      </c>
      <c r="M161" s="1">
        <f>H161*B161</f>
        <v/>
      </c>
      <c r="N161" s="1">
        <f>I161*B161</f>
        <v/>
      </c>
    </row>
    <row r="162">
      <c r="A162" s="1" t="inlineStr">
        <is>
          <t>BioLegend</t>
        </is>
      </c>
      <c r="B162" s="1" t="n">
        <v>29436</v>
      </c>
      <c r="C162" s="1" t="inlineStr">
        <is>
          <t>EED115898</t>
        </is>
      </c>
      <c r="D162" s="2" t="n">
        <v>45807</v>
      </c>
      <c r="E162" s="2" t="n">
        <v>45818</v>
      </c>
      <c r="F162" s="1" t="n">
        <v>353224</v>
      </c>
      <c r="G162" s="1" t="n">
        <v>1</v>
      </c>
      <c r="H162" s="1" t="n">
        <v>1</v>
      </c>
      <c r="I162" s="1" t="n">
        <v>0</v>
      </c>
      <c r="J162" s="1" t="inlineStr">
        <is>
          <t>Chandigarh</t>
        </is>
      </c>
      <c r="K162" s="1" t="n">
        <v>0</v>
      </c>
      <c r="L162" s="1">
        <f>G162*B162</f>
        <v/>
      </c>
      <c r="M162" s="1">
        <f>H162*B162</f>
        <v/>
      </c>
      <c r="N162" s="1">
        <f>I162*B162</f>
        <v/>
      </c>
    </row>
    <row r="163">
      <c r="A163" s="1" t="inlineStr">
        <is>
          <t>BioLegend</t>
        </is>
      </c>
      <c r="B163" s="1" t="n">
        <v>14907.2</v>
      </c>
      <c r="C163" s="1" t="inlineStr">
        <is>
          <t>EED115898</t>
        </is>
      </c>
      <c r="D163" s="2" t="n">
        <v>45807</v>
      </c>
      <c r="E163" s="2" t="n">
        <v>45818</v>
      </c>
      <c r="F163" s="1" t="n">
        <v>353227</v>
      </c>
      <c r="G163" s="1" t="n">
        <v>1</v>
      </c>
      <c r="H163" s="1" t="n">
        <v>1</v>
      </c>
      <c r="I163" s="1" t="n">
        <v>0</v>
      </c>
      <c r="J163" s="1" t="inlineStr">
        <is>
          <t>Delhi</t>
        </is>
      </c>
      <c r="K163" s="1" t="n">
        <v>0</v>
      </c>
      <c r="L163" s="1">
        <f>G163*B163</f>
        <v/>
      </c>
      <c r="M163" s="1">
        <f>H163*B163</f>
        <v/>
      </c>
      <c r="N163" s="1">
        <f>I163*B163</f>
        <v/>
      </c>
    </row>
    <row r="164">
      <c r="A164" s="1" t="inlineStr">
        <is>
          <t>BioLegend</t>
        </is>
      </c>
      <c r="B164" s="1" t="n">
        <v>15276.8</v>
      </c>
      <c r="C164" s="1" t="inlineStr">
        <is>
          <t>EED115898</t>
        </is>
      </c>
      <c r="D164" s="2" t="n">
        <v>45807</v>
      </c>
      <c r="E164" s="2" t="n">
        <v>45818</v>
      </c>
      <c r="F164" s="1" t="n">
        <v>353419</v>
      </c>
      <c r="G164" s="1" t="n">
        <v>1</v>
      </c>
      <c r="H164" s="1" t="n">
        <v>1</v>
      </c>
      <c r="I164" s="1" t="n">
        <v>0</v>
      </c>
      <c r="J164" s="1" t="inlineStr">
        <is>
          <t>Delhi</t>
        </is>
      </c>
      <c r="K164" s="1" t="n">
        <v>0</v>
      </c>
      <c r="L164" s="1">
        <f>G164*B164</f>
        <v/>
      </c>
      <c r="M164" s="1">
        <f>H164*B164</f>
        <v/>
      </c>
      <c r="N164" s="1">
        <f>I164*B164</f>
        <v/>
      </c>
    </row>
    <row r="165">
      <c r="A165" s="1" t="inlineStr">
        <is>
          <t>BioLegend</t>
        </is>
      </c>
      <c r="B165" s="1" t="n">
        <v>9094.799999999999</v>
      </c>
      <c r="C165" s="1" t="inlineStr">
        <is>
          <t>EED115898</t>
        </is>
      </c>
      <c r="D165" s="2" t="n">
        <v>45807</v>
      </c>
      <c r="E165" s="2" t="n">
        <v>45818</v>
      </c>
      <c r="F165" s="1" t="n">
        <v>353719</v>
      </c>
      <c r="G165" s="1" t="n">
        <v>1</v>
      </c>
      <c r="H165" s="1" t="n">
        <v>1</v>
      </c>
      <c r="I165" s="1" t="n">
        <v>0</v>
      </c>
      <c r="J165" s="1" t="inlineStr">
        <is>
          <t>Delhi</t>
        </is>
      </c>
      <c r="K165" s="1" t="n">
        <v>0</v>
      </c>
      <c r="L165" s="1">
        <f>G165*B165</f>
        <v/>
      </c>
      <c r="M165" s="1">
        <f>H165*B165</f>
        <v/>
      </c>
      <c r="N165" s="1">
        <f>I165*B165</f>
        <v/>
      </c>
    </row>
    <row r="166">
      <c r="A166" s="1" t="inlineStr">
        <is>
          <t>BioLegend</t>
        </is>
      </c>
      <c r="B166" s="1" t="n">
        <v>8122.4</v>
      </c>
      <c r="C166" s="1" t="inlineStr">
        <is>
          <t>EED115898</t>
        </is>
      </c>
      <c r="D166" s="2" t="n">
        <v>45807</v>
      </c>
      <c r="E166" s="2" t="n">
        <v>45818</v>
      </c>
      <c r="F166" s="1" t="n">
        <v>356907</v>
      </c>
      <c r="G166" s="1" t="n">
        <v>1</v>
      </c>
      <c r="H166" s="1" t="n">
        <v>1</v>
      </c>
      <c r="I166" s="1" t="n">
        <v>0</v>
      </c>
      <c r="J166" s="1" t="inlineStr">
        <is>
          <t>Delhi</t>
        </is>
      </c>
      <c r="K166" s="1" t="n">
        <v>0</v>
      </c>
      <c r="L166" s="1">
        <f>G166*B166</f>
        <v/>
      </c>
      <c r="M166" s="1">
        <f>H166*B166</f>
        <v/>
      </c>
      <c r="N166" s="1">
        <f>I166*B166</f>
        <v/>
      </c>
    </row>
    <row r="167">
      <c r="A167" s="1" t="inlineStr">
        <is>
          <t>BioLegend</t>
        </is>
      </c>
      <c r="B167" s="1" t="n">
        <v>9094.799999999999</v>
      </c>
      <c r="C167" s="1" t="inlineStr">
        <is>
          <t>EED115898</t>
        </is>
      </c>
      <c r="D167" s="2" t="n">
        <v>45807</v>
      </c>
      <c r="E167" s="2" t="n">
        <v>45818</v>
      </c>
      <c r="F167" s="1" t="n">
        <v>356927</v>
      </c>
      <c r="G167" s="1" t="n">
        <v>1</v>
      </c>
      <c r="H167" s="1" t="n">
        <v>1</v>
      </c>
      <c r="I167" s="1" t="n">
        <v>0</v>
      </c>
      <c r="J167" s="1" t="inlineStr">
        <is>
          <t>Delhi</t>
        </is>
      </c>
      <c r="K167" s="1" t="n">
        <v>0</v>
      </c>
      <c r="L167" s="1">
        <f>G167*B167</f>
        <v/>
      </c>
      <c r="M167" s="1">
        <f>H167*B167</f>
        <v/>
      </c>
      <c r="N167" s="1">
        <f>I167*B167</f>
        <v/>
      </c>
    </row>
    <row r="168">
      <c r="A168" s="1" t="inlineStr">
        <is>
          <t>BioLegend</t>
        </is>
      </c>
      <c r="B168" s="1" t="n">
        <v>23716</v>
      </c>
      <c r="C168" s="1" t="inlineStr">
        <is>
          <t>EED115898</t>
        </is>
      </c>
      <c r="D168" s="2" t="n">
        <v>45807</v>
      </c>
      <c r="E168" s="2" t="n">
        <v>45818</v>
      </c>
      <c r="F168" s="1" t="n">
        <v>357506</v>
      </c>
      <c r="G168" s="1" t="n">
        <v>2</v>
      </c>
      <c r="H168" s="1" t="n">
        <v>2</v>
      </c>
      <c r="I168" s="1" t="n">
        <v>0</v>
      </c>
      <c r="J168" s="1" t="inlineStr">
        <is>
          <t>Gujrat</t>
        </is>
      </c>
      <c r="K168" s="1" t="n">
        <v>0</v>
      </c>
      <c r="L168" s="1">
        <f>G168*B168</f>
        <v/>
      </c>
      <c r="M168" s="1">
        <f>H168*B168</f>
        <v/>
      </c>
      <c r="N168" s="1">
        <f>I168*B168</f>
        <v/>
      </c>
    </row>
    <row r="169">
      <c r="A169" s="1" t="inlineStr">
        <is>
          <t>BioLegend</t>
        </is>
      </c>
      <c r="B169" s="1" t="n">
        <v>6899.200000000001</v>
      </c>
      <c r="C169" s="1" t="inlineStr">
        <is>
          <t>EED115898</t>
        </is>
      </c>
      <c r="D169" s="2" t="n">
        <v>45807</v>
      </c>
      <c r="E169" s="2" t="n">
        <v>45818</v>
      </c>
      <c r="F169" s="1" t="n">
        <v>363402</v>
      </c>
      <c r="G169" s="1" t="n">
        <v>1</v>
      </c>
      <c r="H169" s="1" t="n">
        <v>1</v>
      </c>
      <c r="I169" s="1" t="n">
        <v>0</v>
      </c>
      <c r="J169" s="1" t="inlineStr">
        <is>
          <t>Lucknow</t>
        </is>
      </c>
      <c r="K169" s="1" t="n">
        <v>0</v>
      </c>
      <c r="L169" s="1">
        <f>G169*B169</f>
        <v/>
      </c>
      <c r="M169" s="1">
        <f>H169*B169</f>
        <v/>
      </c>
      <c r="N169" s="1">
        <f>I169*B169</f>
        <v/>
      </c>
    </row>
    <row r="170">
      <c r="A170" s="1" t="inlineStr">
        <is>
          <t>BioLegend</t>
        </is>
      </c>
      <c r="B170" s="1" t="n">
        <v>22792</v>
      </c>
      <c r="C170" s="1" t="inlineStr">
        <is>
          <t>EED115898</t>
        </is>
      </c>
      <c r="D170" s="2" t="n">
        <v>45807</v>
      </c>
      <c r="E170" s="2" t="n">
        <v>45818</v>
      </c>
      <c r="F170" s="1" t="n">
        <v>372214</v>
      </c>
      <c r="G170" s="1" t="n">
        <v>1</v>
      </c>
      <c r="H170" s="1" t="n">
        <v>1</v>
      </c>
      <c r="I170" s="1" t="n">
        <v>0</v>
      </c>
      <c r="J170" s="1" t="inlineStr">
        <is>
          <t>Chandigarh</t>
        </is>
      </c>
      <c r="K170" s="1" t="n">
        <v>0</v>
      </c>
      <c r="L170" s="1">
        <f>G170*B170</f>
        <v/>
      </c>
      <c r="M170" s="1">
        <f>H170*B170</f>
        <v/>
      </c>
      <c r="N170" s="1">
        <f>I170*B170</f>
        <v/>
      </c>
    </row>
    <row r="171">
      <c r="A171" s="1" t="inlineStr">
        <is>
          <t>BioLegend</t>
        </is>
      </c>
      <c r="B171" s="1" t="n">
        <v>26426.4</v>
      </c>
      <c r="C171" s="1" t="inlineStr">
        <is>
          <t>EED115898</t>
        </is>
      </c>
      <c r="D171" s="2" t="n">
        <v>45807</v>
      </c>
      <c r="E171" s="2" t="n">
        <v>45818</v>
      </c>
      <c r="F171" s="1" t="n">
        <v>372714</v>
      </c>
      <c r="G171" s="1" t="n">
        <v>1</v>
      </c>
      <c r="H171" s="1" t="n">
        <v>1</v>
      </c>
      <c r="I171" s="1" t="n">
        <v>0</v>
      </c>
      <c r="J171" s="1" t="inlineStr">
        <is>
          <t>Chandigarh</t>
        </is>
      </c>
      <c r="K171" s="1" t="n">
        <v>0</v>
      </c>
      <c r="L171" s="1">
        <f>G171*B171</f>
        <v/>
      </c>
      <c r="M171" s="1">
        <f>H171*B171</f>
        <v/>
      </c>
      <c r="N171" s="1">
        <f>I171*B171</f>
        <v/>
      </c>
    </row>
    <row r="172">
      <c r="A172" s="1" t="inlineStr">
        <is>
          <t>BioLegend</t>
        </is>
      </c>
      <c r="B172" s="1" t="n">
        <v>8008</v>
      </c>
      <c r="C172" s="1" t="inlineStr">
        <is>
          <t>EED115898</t>
        </is>
      </c>
      <c r="D172" s="2" t="n">
        <v>45807</v>
      </c>
      <c r="E172" s="2" t="n">
        <v>45818</v>
      </c>
      <c r="F172" s="1" t="n">
        <v>388604</v>
      </c>
      <c r="G172" s="1" t="n">
        <v>1</v>
      </c>
      <c r="H172" s="1" t="n">
        <v>1</v>
      </c>
      <c r="I172" s="1" t="n">
        <v>0</v>
      </c>
      <c r="J172" s="1" t="inlineStr">
        <is>
          <t>Delhi</t>
        </is>
      </c>
      <c r="K172" s="1" t="n">
        <v>0</v>
      </c>
      <c r="L172" s="1">
        <f>G172*B172</f>
        <v/>
      </c>
      <c r="M172" s="1">
        <f>H172*B172</f>
        <v/>
      </c>
      <c r="N172" s="1">
        <f>I172*B172</f>
        <v/>
      </c>
    </row>
    <row r="173">
      <c r="A173" s="1" t="inlineStr">
        <is>
          <t>BioLegend</t>
        </is>
      </c>
      <c r="B173" s="1" t="n">
        <v>35050.4</v>
      </c>
      <c r="C173" s="1" t="inlineStr">
        <is>
          <t>EED115898</t>
        </is>
      </c>
      <c r="D173" s="2" t="n">
        <v>45807</v>
      </c>
      <c r="E173" s="2" t="n">
        <v>45818</v>
      </c>
      <c r="F173" s="1" t="n">
        <v>391501</v>
      </c>
      <c r="G173" s="1" t="n">
        <v>1</v>
      </c>
      <c r="H173" s="1" t="n">
        <v>1</v>
      </c>
      <c r="I173" s="1" t="n">
        <v>0</v>
      </c>
      <c r="J173" s="1" t="inlineStr">
        <is>
          <t>Delhi</t>
        </is>
      </c>
      <c r="K173" s="1" t="n">
        <v>0</v>
      </c>
      <c r="L173" s="1">
        <f>G173*B173</f>
        <v/>
      </c>
      <c r="M173" s="1">
        <f>H173*B173</f>
        <v/>
      </c>
      <c r="N173" s="1">
        <f>I173*B173</f>
        <v/>
      </c>
    </row>
    <row r="174">
      <c r="A174" s="1" t="inlineStr">
        <is>
          <t>BioLegend</t>
        </is>
      </c>
      <c r="B174" s="1" t="n">
        <v>28710</v>
      </c>
      <c r="C174" s="1" t="inlineStr">
        <is>
          <t>EED115898</t>
        </is>
      </c>
      <c r="D174" s="2" t="n">
        <v>45807</v>
      </c>
      <c r="E174" s="2" t="n">
        <v>45818</v>
      </c>
      <c r="F174" s="1" t="n">
        <v>396434</v>
      </c>
      <c r="G174" s="1" t="n">
        <v>1</v>
      </c>
      <c r="H174" s="1" t="n">
        <v>1</v>
      </c>
      <c r="I174" s="1" t="n">
        <v>0</v>
      </c>
      <c r="J174" s="1" t="inlineStr">
        <is>
          <t>Faridabad</t>
        </is>
      </c>
      <c r="K174" s="1" t="n">
        <v>0</v>
      </c>
      <c r="L174" s="1">
        <f>G174*B174</f>
        <v/>
      </c>
      <c r="M174" s="1">
        <f>H174*B174</f>
        <v/>
      </c>
      <c r="N174" s="1">
        <f>I174*B174</f>
        <v/>
      </c>
    </row>
    <row r="175">
      <c r="A175" s="1" t="inlineStr">
        <is>
          <t>BioLegend</t>
        </is>
      </c>
      <c r="B175" s="1" t="n">
        <v>6591.200000000001</v>
      </c>
      <c r="C175" s="1" t="inlineStr">
        <is>
          <t>EED115898</t>
        </is>
      </c>
      <c r="D175" s="2" t="n">
        <v>45807</v>
      </c>
      <c r="E175" s="2" t="n">
        <v>45818</v>
      </c>
      <c r="F175" s="1" t="n">
        <v>400110</v>
      </c>
      <c r="G175" s="1" t="n">
        <v>2</v>
      </c>
      <c r="H175" s="1" t="n">
        <v>2</v>
      </c>
      <c r="I175" s="1" t="n">
        <v>0</v>
      </c>
      <c r="J175" s="1" t="inlineStr">
        <is>
          <t>Lucknow</t>
        </is>
      </c>
      <c r="K175" s="1" t="n">
        <v>0</v>
      </c>
      <c r="L175" s="1">
        <f>G175*B175</f>
        <v/>
      </c>
      <c r="M175" s="1">
        <f>H175*B175</f>
        <v/>
      </c>
      <c r="N175" s="1">
        <f>I175*B175</f>
        <v/>
      </c>
    </row>
    <row r="176">
      <c r="A176" s="1" t="inlineStr">
        <is>
          <t>BioLegend</t>
        </is>
      </c>
      <c r="B176" s="1" t="n">
        <v>11783.2</v>
      </c>
      <c r="C176" s="1" t="inlineStr">
        <is>
          <t>EED115898</t>
        </is>
      </c>
      <c r="D176" s="2" t="n">
        <v>45807</v>
      </c>
      <c r="E176" s="2" t="n">
        <v>45818</v>
      </c>
      <c r="F176" s="1" t="n">
        <v>420302</v>
      </c>
      <c r="G176" s="1" t="n">
        <v>1</v>
      </c>
      <c r="H176" s="1" t="n">
        <v>1</v>
      </c>
      <c r="I176" s="1" t="n">
        <v>0</v>
      </c>
      <c r="J176" s="1" t="inlineStr">
        <is>
          <t>Delhi</t>
        </is>
      </c>
      <c r="K176" s="1" t="n">
        <v>0</v>
      </c>
      <c r="L176" s="1">
        <f>G176*B176</f>
        <v/>
      </c>
      <c r="M176" s="1">
        <f>H176*B176</f>
        <v/>
      </c>
      <c r="N176" s="1">
        <f>I176*B176</f>
        <v/>
      </c>
    </row>
    <row r="177">
      <c r="A177" s="1" t="inlineStr">
        <is>
          <t>BioLegend</t>
        </is>
      </c>
      <c r="B177" s="1" t="n">
        <v>1848</v>
      </c>
      <c r="C177" s="1" t="inlineStr">
        <is>
          <t>EED115898</t>
        </is>
      </c>
      <c r="D177" s="2" t="n">
        <v>45807</v>
      </c>
      <c r="E177" s="2" t="n">
        <v>45818</v>
      </c>
      <c r="F177" s="1" t="n">
        <v>420403</v>
      </c>
      <c r="G177" s="1" t="n">
        <v>1</v>
      </c>
      <c r="H177" s="1" t="n">
        <v>1</v>
      </c>
      <c r="I177" s="1" t="n">
        <v>0</v>
      </c>
      <c r="J177" s="1" t="inlineStr">
        <is>
          <t>Dehradoon</t>
        </is>
      </c>
      <c r="K177" s="1" t="n">
        <v>0</v>
      </c>
      <c r="L177" s="1">
        <f>G177*B177</f>
        <v/>
      </c>
      <c r="M177" s="1">
        <f>H177*B177</f>
        <v/>
      </c>
      <c r="N177" s="1">
        <f>I177*B177</f>
        <v/>
      </c>
    </row>
    <row r="178">
      <c r="A178" s="1" t="inlineStr">
        <is>
          <t>BioLegend</t>
        </is>
      </c>
      <c r="B178" s="1" t="n">
        <v>4004</v>
      </c>
      <c r="C178" s="1" t="inlineStr">
        <is>
          <t>EED115898</t>
        </is>
      </c>
      <c r="D178" s="2" t="n">
        <v>45807</v>
      </c>
      <c r="E178" s="2" t="n">
        <v>45818</v>
      </c>
      <c r="F178" s="1" t="n">
        <v>420601</v>
      </c>
      <c r="G178" s="1" t="n">
        <v>2</v>
      </c>
      <c r="H178" s="1" t="n">
        <v>2</v>
      </c>
      <c r="I178" s="1" t="n">
        <v>0</v>
      </c>
      <c r="J178" s="1" t="inlineStr">
        <is>
          <t>Pune</t>
        </is>
      </c>
      <c r="K178" s="1" t="n">
        <v>0</v>
      </c>
      <c r="L178" s="1">
        <f>G178*B178</f>
        <v/>
      </c>
      <c r="M178" s="1">
        <f>H178*B178</f>
        <v/>
      </c>
      <c r="N178" s="1">
        <f>I178*B178</f>
        <v/>
      </c>
    </row>
    <row r="179">
      <c r="A179" s="1" t="inlineStr">
        <is>
          <t>BioLegend</t>
        </is>
      </c>
      <c r="B179" s="1" t="n">
        <v>3374.8</v>
      </c>
      <c r="C179" s="1" t="inlineStr">
        <is>
          <t>EED115898</t>
        </is>
      </c>
      <c r="D179" s="2" t="n">
        <v>45807</v>
      </c>
      <c r="E179" s="2" t="n">
        <v>45818</v>
      </c>
      <c r="F179" s="1" t="n">
        <v>420801</v>
      </c>
      <c r="G179" s="1" t="n">
        <v>2</v>
      </c>
      <c r="H179" s="1" t="n">
        <v>2</v>
      </c>
      <c r="I179" s="1" t="n">
        <v>0</v>
      </c>
      <c r="J179" s="1" t="inlineStr">
        <is>
          <t>Delhi</t>
        </is>
      </c>
      <c r="K179" s="1" t="n">
        <v>0</v>
      </c>
      <c r="L179" s="1">
        <f>G179*B179</f>
        <v/>
      </c>
      <c r="M179" s="1">
        <f>H179*B179</f>
        <v/>
      </c>
      <c r="N179" s="1">
        <f>I179*B179</f>
        <v/>
      </c>
    </row>
    <row r="180">
      <c r="A180" s="1" t="inlineStr">
        <is>
          <t>BioLegend</t>
        </is>
      </c>
      <c r="B180" s="1" t="n">
        <v>5376.8</v>
      </c>
      <c r="C180" s="1" t="inlineStr">
        <is>
          <t>EED115898</t>
        </is>
      </c>
      <c r="D180" s="2" t="n">
        <v>45807</v>
      </c>
      <c r="E180" s="2" t="n">
        <v>45818</v>
      </c>
      <c r="F180" s="1" t="n">
        <v>421002</v>
      </c>
      <c r="G180" s="1" t="n">
        <v>2</v>
      </c>
      <c r="H180" s="1" t="n">
        <v>2</v>
      </c>
      <c r="I180" s="1" t="n">
        <v>0</v>
      </c>
      <c r="J180" s="1" t="inlineStr">
        <is>
          <t>Delhi</t>
        </is>
      </c>
      <c r="K180" s="1" t="n">
        <v>0</v>
      </c>
      <c r="L180" s="1">
        <f>G180*B180</f>
        <v/>
      </c>
      <c r="M180" s="1">
        <f>H180*B180</f>
        <v/>
      </c>
      <c r="N180" s="1">
        <f>I180*B180</f>
        <v/>
      </c>
    </row>
    <row r="181">
      <c r="A181" s="1" t="inlineStr">
        <is>
          <t>BioLegend</t>
        </is>
      </c>
      <c r="B181" s="1" t="n">
        <v>6221.6</v>
      </c>
      <c r="C181" s="1" t="inlineStr">
        <is>
          <t>EED115898</t>
        </is>
      </c>
      <c r="D181" s="2" t="n">
        <v>45807</v>
      </c>
      <c r="E181" s="2" t="n">
        <v>45818</v>
      </c>
      <c r="F181" s="1" t="n">
        <v>422301</v>
      </c>
      <c r="G181" s="1" t="n">
        <v>1</v>
      </c>
      <c r="H181" s="1" t="n">
        <v>1</v>
      </c>
      <c r="I181" s="1" t="n">
        <v>0</v>
      </c>
      <c r="J181" s="1" t="inlineStr">
        <is>
          <t>Chandigarh</t>
        </is>
      </c>
      <c r="K181" s="1" t="n">
        <v>0</v>
      </c>
      <c r="L181" s="1">
        <f>G181*B181</f>
        <v/>
      </c>
      <c r="M181" s="1">
        <f>H181*B181</f>
        <v/>
      </c>
      <c r="N181" s="1">
        <f>I181*B181</f>
        <v/>
      </c>
    </row>
    <row r="182">
      <c r="A182" s="1" t="inlineStr">
        <is>
          <t>BioLegend</t>
        </is>
      </c>
      <c r="B182" s="1" t="n">
        <v>8685.6</v>
      </c>
      <c r="C182" s="1" t="inlineStr">
        <is>
          <t>EED115898</t>
        </is>
      </c>
      <c r="D182" s="2" t="n">
        <v>45807</v>
      </c>
      <c r="E182" s="2" t="n">
        <v>45818</v>
      </c>
      <c r="F182" s="1" t="n">
        <v>422401</v>
      </c>
      <c r="G182" s="1" t="n">
        <v>1</v>
      </c>
      <c r="H182" s="1" t="n">
        <v>1</v>
      </c>
      <c r="I182" s="1" t="n">
        <v>0</v>
      </c>
      <c r="J182" s="1" t="inlineStr">
        <is>
          <t>Delhi</t>
        </is>
      </c>
      <c r="K182" s="1" t="n">
        <v>0</v>
      </c>
      <c r="L182" s="1">
        <f>G182*B182</f>
        <v/>
      </c>
      <c r="M182" s="1">
        <f>H182*B182</f>
        <v/>
      </c>
      <c r="N182" s="1">
        <f>I182*B182</f>
        <v/>
      </c>
    </row>
    <row r="183">
      <c r="A183" s="1" t="inlineStr">
        <is>
          <t>BioLegend</t>
        </is>
      </c>
      <c r="B183" s="1" t="n">
        <v>20636</v>
      </c>
      <c r="C183" s="1" t="inlineStr">
        <is>
          <t>EED115898</t>
        </is>
      </c>
      <c r="D183" s="2" t="n">
        <v>45807</v>
      </c>
      <c r="E183" s="2" t="n">
        <v>45818</v>
      </c>
      <c r="F183" s="1" t="n">
        <v>423102</v>
      </c>
      <c r="G183" s="1" t="n">
        <v>1</v>
      </c>
      <c r="H183" s="1" t="n">
        <v>1</v>
      </c>
      <c r="I183" s="1" t="n">
        <v>0</v>
      </c>
      <c r="J183" s="1" t="inlineStr">
        <is>
          <t>Faridabad</t>
        </is>
      </c>
      <c r="K183" s="1" t="n">
        <v>0</v>
      </c>
      <c r="L183" s="1">
        <f>G183*B183</f>
        <v/>
      </c>
      <c r="M183" s="1">
        <f>H183*B183</f>
        <v/>
      </c>
      <c r="N183" s="1">
        <f>I183*B183</f>
        <v/>
      </c>
    </row>
    <row r="184">
      <c r="A184" s="1" t="inlineStr">
        <is>
          <t>BioLegend</t>
        </is>
      </c>
      <c r="B184" s="1" t="n">
        <v>20636</v>
      </c>
      <c r="C184" s="1" t="inlineStr">
        <is>
          <t>EED115898</t>
        </is>
      </c>
      <c r="D184" s="2" t="n">
        <v>45807</v>
      </c>
      <c r="E184" s="2" t="n">
        <v>45818</v>
      </c>
      <c r="F184" s="1" t="n">
        <v>423106</v>
      </c>
      <c r="G184" s="1" t="n">
        <v>1</v>
      </c>
      <c r="H184" s="1" t="n">
        <v>1</v>
      </c>
      <c r="I184" s="1" t="n">
        <v>0</v>
      </c>
      <c r="J184" s="1" t="inlineStr">
        <is>
          <t>Ropar</t>
        </is>
      </c>
      <c r="K184" s="1" t="n">
        <v>0</v>
      </c>
      <c r="L184" s="1">
        <f>G184*B184</f>
        <v/>
      </c>
      <c r="M184" s="1">
        <f>H184*B184</f>
        <v/>
      </c>
      <c r="N184" s="1">
        <f>I184*B184</f>
        <v/>
      </c>
    </row>
    <row r="185">
      <c r="A185" s="1" t="inlineStr">
        <is>
          <t>BioLegend</t>
        </is>
      </c>
      <c r="B185" s="1" t="n">
        <v>9438</v>
      </c>
      <c r="C185" s="1" t="inlineStr">
        <is>
          <t>EED115898</t>
        </is>
      </c>
      <c r="D185" s="2" t="n">
        <v>45807</v>
      </c>
      <c r="E185" s="2" t="n">
        <v>45818</v>
      </c>
      <c r="F185" s="1" t="n">
        <v>424401</v>
      </c>
      <c r="G185" s="1" t="n">
        <v>1</v>
      </c>
      <c r="H185" s="1" t="n">
        <v>1</v>
      </c>
      <c r="I185" s="1" t="n">
        <v>0</v>
      </c>
      <c r="J185" s="1" t="inlineStr">
        <is>
          <t>Delhi</t>
        </is>
      </c>
      <c r="K185" s="1" t="n">
        <v>0</v>
      </c>
      <c r="L185" s="1">
        <f>G185*B185</f>
        <v/>
      </c>
      <c r="M185" s="1">
        <f>H185*B185</f>
        <v/>
      </c>
      <c r="N185" s="1">
        <f>I185*B185</f>
        <v/>
      </c>
    </row>
    <row r="186">
      <c r="A186" s="1" t="inlineStr">
        <is>
          <t>BioLegend</t>
        </is>
      </c>
      <c r="B186" s="1" t="n">
        <v>5482.4</v>
      </c>
      <c r="C186" s="1" t="inlineStr">
        <is>
          <t>EED115898</t>
        </is>
      </c>
      <c r="D186" s="2" t="n">
        <v>45807</v>
      </c>
      <c r="E186" s="2" t="n">
        <v>45818</v>
      </c>
      <c r="F186" s="1" t="n">
        <v>425003</v>
      </c>
      <c r="G186" s="1" t="n">
        <v>1</v>
      </c>
      <c r="H186" s="1" t="n">
        <v>1</v>
      </c>
      <c r="I186" s="1" t="n">
        <v>0</v>
      </c>
      <c r="J186" s="1" t="inlineStr">
        <is>
          <t>Hyderabad</t>
        </is>
      </c>
      <c r="K186" s="1" t="n">
        <v>0</v>
      </c>
      <c r="L186" s="1">
        <f>G186*B186</f>
        <v/>
      </c>
      <c r="M186" s="1">
        <f>H186*B186</f>
        <v/>
      </c>
      <c r="N186" s="1">
        <f>I186*B186</f>
        <v/>
      </c>
    </row>
    <row r="187">
      <c r="A187" s="1" t="inlineStr">
        <is>
          <t>BioLegend</t>
        </is>
      </c>
      <c r="B187" s="1" t="n">
        <v>36097.6</v>
      </c>
      <c r="C187" s="1" t="inlineStr">
        <is>
          <t>EED115898</t>
        </is>
      </c>
      <c r="D187" s="2" t="n">
        <v>45807</v>
      </c>
      <c r="E187" s="2" t="n">
        <v>45818</v>
      </c>
      <c r="F187" s="1" t="n">
        <v>430515</v>
      </c>
      <c r="G187" s="1" t="n">
        <v>1</v>
      </c>
      <c r="H187" s="1" t="n">
        <v>1</v>
      </c>
      <c r="I187" s="1" t="n">
        <v>0</v>
      </c>
      <c r="J187" s="1" t="inlineStr">
        <is>
          <t>Lucknow</t>
        </is>
      </c>
      <c r="K187" s="1" t="n">
        <v>0</v>
      </c>
      <c r="L187" s="1">
        <f>G187*B187</f>
        <v/>
      </c>
      <c r="M187" s="1">
        <f>H187*B187</f>
        <v/>
      </c>
      <c r="N187" s="1">
        <f>I187*B187</f>
        <v/>
      </c>
    </row>
    <row r="188">
      <c r="A188" s="1" t="inlineStr">
        <is>
          <t>BioLegend</t>
        </is>
      </c>
      <c r="B188" s="1" t="n">
        <v>16324</v>
      </c>
      <c r="C188" s="1" t="inlineStr">
        <is>
          <t>EED115898</t>
        </is>
      </c>
      <c r="D188" s="2" t="n">
        <v>45807</v>
      </c>
      <c r="E188" s="2" t="n">
        <v>45818</v>
      </c>
      <c r="F188" s="1" t="n">
        <v>503818</v>
      </c>
      <c r="G188" s="1" t="n">
        <v>1</v>
      </c>
      <c r="H188" s="1" t="n">
        <v>1</v>
      </c>
      <c r="I188" s="1" t="n">
        <v>0</v>
      </c>
      <c r="J188" s="1" t="inlineStr">
        <is>
          <t>Faridabad</t>
        </is>
      </c>
      <c r="K188" s="1" t="n">
        <v>0</v>
      </c>
      <c r="L188" s="1">
        <f>G188*B188</f>
        <v/>
      </c>
      <c r="M188" s="1">
        <f>H188*B188</f>
        <v/>
      </c>
      <c r="N188" s="1">
        <f>I188*B188</f>
        <v/>
      </c>
    </row>
    <row r="189">
      <c r="A189" s="1" t="inlineStr">
        <is>
          <t>BioLegend</t>
        </is>
      </c>
      <c r="B189" s="1" t="n">
        <v>15584.8</v>
      </c>
      <c r="C189" s="1" t="inlineStr">
        <is>
          <t>EED115898</t>
        </is>
      </c>
      <c r="D189" s="2" t="n">
        <v>45807</v>
      </c>
      <c r="E189" s="2" t="n">
        <v>45818</v>
      </c>
      <c r="F189" s="1" t="n">
        <v>504104</v>
      </c>
      <c r="G189" s="1" t="n">
        <v>1</v>
      </c>
      <c r="H189" s="1" t="n">
        <v>1</v>
      </c>
      <c r="I189" s="1" t="n">
        <v>0</v>
      </c>
      <c r="J189" s="1" t="inlineStr">
        <is>
          <t>Faridabad</t>
        </is>
      </c>
      <c r="K189" s="1" t="n">
        <v>0</v>
      </c>
      <c r="L189" s="1">
        <f>G189*B189</f>
        <v/>
      </c>
      <c r="M189" s="1">
        <f>H189*B189</f>
        <v/>
      </c>
      <c r="N189" s="1">
        <f>I189*B189</f>
        <v/>
      </c>
    </row>
    <row r="190">
      <c r="A190" s="1" t="inlineStr">
        <is>
          <t>BioLegend</t>
        </is>
      </c>
      <c r="B190" s="1" t="n">
        <v>20636</v>
      </c>
      <c r="C190" s="1" t="inlineStr">
        <is>
          <t>EED115898</t>
        </is>
      </c>
      <c r="D190" s="2" t="n">
        <v>45807</v>
      </c>
      <c r="E190" s="2" t="n">
        <v>45818</v>
      </c>
      <c r="F190" s="1" t="n">
        <v>504118</v>
      </c>
      <c r="G190" s="1" t="n">
        <v>1</v>
      </c>
      <c r="H190" s="1" t="n">
        <v>1</v>
      </c>
      <c r="I190" s="1" t="n">
        <v>0</v>
      </c>
      <c r="J190" s="1" t="inlineStr">
        <is>
          <t>Faridabad</t>
        </is>
      </c>
      <c r="K190" s="1" t="n">
        <v>0</v>
      </c>
      <c r="L190" s="1">
        <f>G190*B190</f>
        <v/>
      </c>
      <c r="M190" s="1">
        <f>H190*B190</f>
        <v/>
      </c>
      <c r="N190" s="1">
        <f>I190*B190</f>
        <v/>
      </c>
    </row>
    <row r="191">
      <c r="A191" s="1" t="inlineStr">
        <is>
          <t>BioLegend</t>
        </is>
      </c>
      <c r="B191" s="1" t="n">
        <v>20636</v>
      </c>
      <c r="C191" s="1" t="inlineStr">
        <is>
          <t>EED115898</t>
        </is>
      </c>
      <c r="D191" s="2" t="n">
        <v>45807</v>
      </c>
      <c r="E191" s="2" t="n">
        <v>45818</v>
      </c>
      <c r="F191" s="1" t="n">
        <v>504124</v>
      </c>
      <c r="G191" s="1" t="n">
        <v>1</v>
      </c>
      <c r="H191" s="1" t="n">
        <v>1</v>
      </c>
      <c r="I191" s="1" t="n">
        <v>0</v>
      </c>
      <c r="J191" s="1" t="inlineStr">
        <is>
          <t>Faridabad</t>
        </is>
      </c>
      <c r="K191" s="1" t="n">
        <v>0</v>
      </c>
      <c r="L191" s="1">
        <f>G191*B191</f>
        <v/>
      </c>
      <c r="M191" s="1">
        <f>H191*B191</f>
        <v/>
      </c>
      <c r="N191" s="1">
        <f>I191*B191</f>
        <v/>
      </c>
    </row>
    <row r="192">
      <c r="A192" s="1" t="inlineStr">
        <is>
          <t>BioLegend</t>
        </is>
      </c>
      <c r="B192" s="1" t="n">
        <v>18150</v>
      </c>
      <c r="C192" s="1" t="inlineStr">
        <is>
          <t>EED115898</t>
        </is>
      </c>
      <c r="D192" s="2" t="n">
        <v>45807</v>
      </c>
      <c r="E192" s="2" t="n">
        <v>45818</v>
      </c>
      <c r="F192" s="1" t="n">
        <v>505039</v>
      </c>
      <c r="G192" s="1" t="n">
        <v>1</v>
      </c>
      <c r="H192" s="1" t="n">
        <v>1</v>
      </c>
      <c r="I192" s="1" t="n">
        <v>0</v>
      </c>
      <c r="J192" s="1" t="inlineStr">
        <is>
          <t>Faridabad</t>
        </is>
      </c>
      <c r="K192" s="1" t="n">
        <v>0</v>
      </c>
      <c r="L192" s="1">
        <f>G192*B192</f>
        <v/>
      </c>
      <c r="M192" s="1">
        <f>H192*B192</f>
        <v/>
      </c>
      <c r="N192" s="1">
        <f>I192*B192</f>
        <v/>
      </c>
    </row>
    <row r="193">
      <c r="A193" s="1" t="inlineStr">
        <is>
          <t>BioLegend</t>
        </is>
      </c>
      <c r="B193" s="1" t="n">
        <v>6776</v>
      </c>
      <c r="C193" s="1" t="inlineStr">
        <is>
          <t>EED115898</t>
        </is>
      </c>
      <c r="D193" s="2" t="n">
        <v>45807</v>
      </c>
      <c r="E193" s="2" t="n">
        <v>45818</v>
      </c>
      <c r="F193" s="1" t="n">
        <v>505808</v>
      </c>
      <c r="G193" s="1" t="n">
        <v>1</v>
      </c>
      <c r="H193" s="1" t="n">
        <v>1</v>
      </c>
      <c r="I193" s="1" t="n">
        <v>0</v>
      </c>
      <c r="J193" s="1" t="inlineStr">
        <is>
          <t>Faridabad</t>
        </is>
      </c>
      <c r="K193" s="1" t="n">
        <v>0</v>
      </c>
      <c r="L193" s="1">
        <f>G193*B193</f>
        <v/>
      </c>
      <c r="M193" s="1">
        <f>H193*B193</f>
        <v/>
      </c>
      <c r="N193" s="1">
        <f>I193*B193</f>
        <v/>
      </c>
    </row>
    <row r="194">
      <c r="A194" s="1" t="inlineStr">
        <is>
          <t>BioLegend</t>
        </is>
      </c>
      <c r="B194" s="1" t="n">
        <v>8131.200000000001</v>
      </c>
      <c r="C194" s="1" t="inlineStr">
        <is>
          <t>EED115898</t>
        </is>
      </c>
      <c r="D194" s="2" t="n">
        <v>45807</v>
      </c>
      <c r="E194" s="2" t="n">
        <v>45818</v>
      </c>
      <c r="F194" s="1" t="n">
        <v>505810</v>
      </c>
      <c r="G194" s="1" t="n">
        <v>1</v>
      </c>
      <c r="H194" s="1" t="n">
        <v>1</v>
      </c>
      <c r="I194" s="1" t="n">
        <v>0</v>
      </c>
      <c r="J194" s="1" t="inlineStr">
        <is>
          <t>Faridabad</t>
        </is>
      </c>
      <c r="K194" s="1" t="n">
        <v>0</v>
      </c>
      <c r="L194" s="1">
        <f>G194*B194</f>
        <v/>
      </c>
      <c r="M194" s="1">
        <f>H194*B194</f>
        <v/>
      </c>
      <c r="N194" s="1">
        <f>I194*B194</f>
        <v/>
      </c>
    </row>
    <row r="195">
      <c r="A195" s="1" t="inlineStr">
        <is>
          <t>BioLegend</t>
        </is>
      </c>
      <c r="B195" s="1" t="n">
        <v>17094</v>
      </c>
      <c r="C195" s="1" t="inlineStr">
        <is>
          <t>EED115898</t>
        </is>
      </c>
      <c r="D195" s="2" t="n">
        <v>45807</v>
      </c>
      <c r="E195" s="2" t="n">
        <v>45818</v>
      </c>
      <c r="F195" s="1" t="n">
        <v>505842</v>
      </c>
      <c r="G195" s="1" t="n">
        <v>1</v>
      </c>
      <c r="H195" s="1" t="n">
        <v>1</v>
      </c>
      <c r="I195" s="1" t="n">
        <v>0</v>
      </c>
      <c r="J195" s="1" t="inlineStr">
        <is>
          <t>Faridabad</t>
        </is>
      </c>
      <c r="K195" s="1" t="n">
        <v>0</v>
      </c>
      <c r="L195" s="1">
        <f>G195*B195</f>
        <v/>
      </c>
      <c r="M195" s="1">
        <f>H195*B195</f>
        <v/>
      </c>
      <c r="N195" s="1">
        <f>I195*B195</f>
        <v/>
      </c>
    </row>
    <row r="196">
      <c r="A196" s="1" t="inlineStr">
        <is>
          <t>BioLegend</t>
        </is>
      </c>
      <c r="B196" s="1" t="n">
        <v>19527.2</v>
      </c>
      <c r="C196" s="1" t="inlineStr">
        <is>
          <t>EED115898</t>
        </is>
      </c>
      <c r="D196" s="2" t="n">
        <v>45807</v>
      </c>
      <c r="E196" s="2" t="n">
        <v>45818</v>
      </c>
      <c r="F196" s="1" t="n">
        <v>506324</v>
      </c>
      <c r="G196" s="1" t="n">
        <v>1</v>
      </c>
      <c r="H196" s="1" t="n">
        <v>1</v>
      </c>
      <c r="I196" s="1" t="n">
        <v>0</v>
      </c>
      <c r="J196" s="1" t="inlineStr">
        <is>
          <t>Faridabad</t>
        </is>
      </c>
      <c r="K196" s="1" t="n">
        <v>0</v>
      </c>
      <c r="L196" s="1">
        <f>G196*B196</f>
        <v/>
      </c>
      <c r="M196" s="1">
        <f>H196*B196</f>
        <v/>
      </c>
      <c r="N196" s="1">
        <f>I196*B196</f>
        <v/>
      </c>
    </row>
    <row r="197">
      <c r="A197" s="1" t="inlineStr">
        <is>
          <t>BioLegend</t>
        </is>
      </c>
      <c r="B197" s="1" t="n">
        <v>17248</v>
      </c>
      <c r="C197" s="1" t="inlineStr">
        <is>
          <t>EED115898</t>
        </is>
      </c>
      <c r="D197" s="2" t="n">
        <v>45807</v>
      </c>
      <c r="E197" s="2" t="n">
        <v>45818</v>
      </c>
      <c r="F197" s="1" t="n">
        <v>506904</v>
      </c>
      <c r="G197" s="1" t="n">
        <v>1</v>
      </c>
      <c r="H197" s="1" t="n">
        <v>1</v>
      </c>
      <c r="I197" s="1" t="n">
        <v>0</v>
      </c>
      <c r="J197" s="1" t="inlineStr">
        <is>
          <t>Faridabad</t>
        </is>
      </c>
      <c r="K197" s="1" t="n">
        <v>0</v>
      </c>
      <c r="L197" s="1">
        <f>G197*B197</f>
        <v/>
      </c>
      <c r="M197" s="1">
        <f>H197*B197</f>
        <v/>
      </c>
      <c r="N197" s="1">
        <f>I197*B197</f>
        <v/>
      </c>
    </row>
    <row r="198">
      <c r="A198" s="1" t="inlineStr">
        <is>
          <t>BioLegend</t>
        </is>
      </c>
      <c r="B198" s="1" t="n">
        <v>21375.2</v>
      </c>
      <c r="C198" s="1" t="inlineStr">
        <is>
          <t>EED115898</t>
        </is>
      </c>
      <c r="D198" s="2" t="n">
        <v>45807</v>
      </c>
      <c r="E198" s="2" t="n">
        <v>45818</v>
      </c>
      <c r="F198" s="1" t="n">
        <v>506922</v>
      </c>
      <c r="G198" s="1" t="n">
        <v>1</v>
      </c>
      <c r="H198" s="1" t="n">
        <v>1</v>
      </c>
      <c r="I198" s="1" t="n">
        <v>0</v>
      </c>
      <c r="J198" s="1" t="inlineStr">
        <is>
          <t>Faridabad</t>
        </is>
      </c>
      <c r="K198" s="1" t="n">
        <v>0</v>
      </c>
      <c r="L198" s="1">
        <f>G198*B198</f>
        <v/>
      </c>
      <c r="M198" s="1">
        <f>H198*B198</f>
        <v/>
      </c>
      <c r="N198" s="1">
        <f>I198*B198</f>
        <v/>
      </c>
    </row>
    <row r="199">
      <c r="A199" s="1" t="inlineStr">
        <is>
          <t>BioLegend</t>
        </is>
      </c>
      <c r="B199" s="1" t="n">
        <v>21375.2</v>
      </c>
      <c r="C199" s="1" t="inlineStr">
        <is>
          <t>EED115898</t>
        </is>
      </c>
      <c r="D199" s="2" t="n">
        <v>45807</v>
      </c>
      <c r="E199" s="2" t="n">
        <v>45818</v>
      </c>
      <c r="F199" s="1" t="n">
        <v>514104</v>
      </c>
      <c r="G199" s="1" t="n">
        <v>1</v>
      </c>
      <c r="H199" s="1" t="n">
        <v>1</v>
      </c>
      <c r="I199" s="1" t="n">
        <v>0</v>
      </c>
      <c r="J199" s="1" t="inlineStr">
        <is>
          <t>Faridabad</t>
        </is>
      </c>
      <c r="K199" s="1" t="n">
        <v>0</v>
      </c>
      <c r="L199" s="1">
        <f>G199*B199</f>
        <v/>
      </c>
      <c r="M199" s="1">
        <f>H199*B199</f>
        <v/>
      </c>
      <c r="N199" s="1">
        <f>I199*B199</f>
        <v/>
      </c>
    </row>
    <row r="200">
      <c r="A200" s="1" t="inlineStr">
        <is>
          <t>BioLegend</t>
        </is>
      </c>
      <c r="B200" s="1" t="n">
        <v>21375.2</v>
      </c>
      <c r="C200" s="1" t="inlineStr">
        <is>
          <t>EED115898</t>
        </is>
      </c>
      <c r="D200" s="2" t="n">
        <v>45807</v>
      </c>
      <c r="E200" s="2" t="n">
        <v>45818</v>
      </c>
      <c r="F200" s="1" t="n">
        <v>552906</v>
      </c>
      <c r="G200" s="1" t="n">
        <v>1</v>
      </c>
      <c r="H200" s="1" t="n">
        <v>1</v>
      </c>
      <c r="I200" s="1" t="n">
        <v>0</v>
      </c>
      <c r="J200" s="1" t="inlineStr">
        <is>
          <t>Lucknow</t>
        </is>
      </c>
      <c r="K200" s="1" t="n">
        <v>0</v>
      </c>
      <c r="L200" s="1">
        <f>G200*B200</f>
        <v/>
      </c>
      <c r="M200" s="1">
        <f>H200*B200</f>
        <v/>
      </c>
      <c r="N200" s="1">
        <f>I200*B200</f>
        <v/>
      </c>
    </row>
    <row r="201">
      <c r="A201" s="1" t="inlineStr">
        <is>
          <t>BioLegend</t>
        </is>
      </c>
      <c r="B201" s="1" t="n">
        <v>15584.8</v>
      </c>
      <c r="C201" s="1" t="inlineStr">
        <is>
          <t>EED115898</t>
        </is>
      </c>
      <c r="D201" s="2" t="n">
        <v>45807</v>
      </c>
      <c r="E201" s="2" t="n">
        <v>45818</v>
      </c>
      <c r="F201" s="1" t="n">
        <v>570804</v>
      </c>
      <c r="G201" s="1" t="n">
        <v>14</v>
      </c>
      <c r="H201" s="1" t="n">
        <v>14</v>
      </c>
      <c r="I201" s="1" t="n">
        <v>0</v>
      </c>
      <c r="J201" s="1" t="inlineStr">
        <is>
          <t>Lucknow</t>
        </is>
      </c>
      <c r="K201" s="1" t="n">
        <v>0</v>
      </c>
      <c r="L201" s="1">
        <f>G201*B201</f>
        <v/>
      </c>
      <c r="M201" s="1">
        <f>H201*B201</f>
        <v/>
      </c>
      <c r="N201" s="1">
        <f>I201*B201</f>
        <v/>
      </c>
    </row>
    <row r="202">
      <c r="A202" s="1" t="inlineStr">
        <is>
          <t>BioLegend</t>
        </is>
      </c>
      <c r="B202" s="1" t="n">
        <v>46939.2</v>
      </c>
      <c r="C202" s="1" t="inlineStr">
        <is>
          <t>EED115898</t>
        </is>
      </c>
      <c r="D202" s="2" t="n">
        <v>45807</v>
      </c>
      <c r="E202" s="2" t="n">
        <v>45818</v>
      </c>
      <c r="F202" s="1" t="n">
        <v>574306</v>
      </c>
      <c r="G202" s="1" t="n">
        <v>1</v>
      </c>
      <c r="H202" s="1" t="n">
        <v>1</v>
      </c>
      <c r="I202" s="1" t="n">
        <v>0</v>
      </c>
      <c r="J202" s="1" t="inlineStr">
        <is>
          <t>Delhi</t>
        </is>
      </c>
      <c r="K202" s="1" t="n">
        <v>0</v>
      </c>
      <c r="L202" s="1">
        <f>G202*B202</f>
        <v/>
      </c>
      <c r="M202" s="1">
        <f>H202*B202</f>
        <v/>
      </c>
      <c r="N202" s="1">
        <f>I202*B202</f>
        <v/>
      </c>
    </row>
    <row r="203">
      <c r="A203" s="1" t="inlineStr">
        <is>
          <t>BioLegend</t>
        </is>
      </c>
      <c r="B203" s="1" t="n">
        <v>21375.2</v>
      </c>
      <c r="C203" s="1" t="inlineStr">
        <is>
          <t>EED115898</t>
        </is>
      </c>
      <c r="D203" s="2" t="n">
        <v>45807</v>
      </c>
      <c r="E203" s="2" t="n">
        <v>45818</v>
      </c>
      <c r="F203" s="1" t="n">
        <v>575804</v>
      </c>
      <c r="G203" s="1" t="n">
        <v>1</v>
      </c>
      <c r="H203" s="1" t="n">
        <v>1</v>
      </c>
      <c r="I203" s="1" t="n">
        <v>0</v>
      </c>
      <c r="J203" s="1" t="inlineStr">
        <is>
          <t>Delhi</t>
        </is>
      </c>
      <c r="K203" s="1" t="n">
        <v>0</v>
      </c>
      <c r="L203" s="1">
        <f>G203*B203</f>
        <v/>
      </c>
      <c r="M203" s="1">
        <f>H203*B203</f>
        <v/>
      </c>
      <c r="N203" s="1">
        <f>I203*B203</f>
        <v/>
      </c>
    </row>
    <row r="204">
      <c r="A204" s="1" t="inlineStr">
        <is>
          <t>BioLegend</t>
        </is>
      </c>
      <c r="B204" s="1" t="n">
        <v>46939.2</v>
      </c>
      <c r="C204" s="1" t="inlineStr">
        <is>
          <t>EED115898</t>
        </is>
      </c>
      <c r="D204" s="2" t="n">
        <v>45807</v>
      </c>
      <c r="E204" s="2" t="n">
        <v>45818</v>
      </c>
      <c r="F204" s="1" t="n">
        <v>576306</v>
      </c>
      <c r="G204" s="1" t="n">
        <v>1</v>
      </c>
      <c r="H204" s="1" t="n">
        <v>1</v>
      </c>
      <c r="I204" s="1" t="n">
        <v>0</v>
      </c>
      <c r="J204" s="1" t="inlineStr">
        <is>
          <t>Delhi</t>
        </is>
      </c>
      <c r="K204" s="1" t="n">
        <v>0</v>
      </c>
      <c r="L204" s="1">
        <f>G204*B204</f>
        <v/>
      </c>
      <c r="M204" s="1">
        <f>H204*B204</f>
        <v/>
      </c>
      <c r="N204" s="1">
        <f>I204*B204</f>
        <v/>
      </c>
    </row>
    <row r="205">
      <c r="A205" s="1" t="inlineStr">
        <is>
          <t>BioLegend</t>
        </is>
      </c>
      <c r="B205" s="1" t="n">
        <v>9548</v>
      </c>
      <c r="C205" s="1" t="inlineStr">
        <is>
          <t>EED115898</t>
        </is>
      </c>
      <c r="D205" s="2" t="n">
        <v>45807</v>
      </c>
      <c r="E205" s="2" t="n">
        <v>45818</v>
      </c>
      <c r="F205" s="1" t="n">
        <v>609551</v>
      </c>
      <c r="G205" s="1" t="n">
        <v>1</v>
      </c>
      <c r="H205" s="1" t="n">
        <v>1</v>
      </c>
      <c r="I205" s="1" t="n">
        <v>0</v>
      </c>
      <c r="J205" s="1" t="inlineStr">
        <is>
          <t>Delhi</t>
        </is>
      </c>
      <c r="K205" s="1" t="n">
        <v>0</v>
      </c>
      <c r="L205" s="1">
        <f>G205*B205</f>
        <v/>
      </c>
      <c r="M205" s="1">
        <f>H205*B205</f>
        <v/>
      </c>
      <c r="N205" s="1">
        <f>I205*B205</f>
        <v/>
      </c>
    </row>
    <row r="206">
      <c r="A206" s="1" t="inlineStr">
        <is>
          <t>BioLegend</t>
        </is>
      </c>
      <c r="B206" s="1" t="n">
        <v>15584.8</v>
      </c>
      <c r="C206" s="1" t="inlineStr">
        <is>
          <t>EED115898</t>
        </is>
      </c>
      <c r="D206" s="2" t="n">
        <v>45807</v>
      </c>
      <c r="E206" s="2" t="n">
        <v>45818</v>
      </c>
      <c r="F206" s="1" t="n">
        <v>640914</v>
      </c>
      <c r="G206" s="1" t="n">
        <v>2</v>
      </c>
      <c r="H206" s="1" t="n">
        <v>2</v>
      </c>
      <c r="I206" s="1" t="n">
        <v>0</v>
      </c>
      <c r="J206" s="1" t="inlineStr">
        <is>
          <t>Lucknow</t>
        </is>
      </c>
      <c r="K206" s="1" t="n">
        <v>0</v>
      </c>
      <c r="L206" s="1">
        <f>G206*B206</f>
        <v/>
      </c>
      <c r="M206" s="1">
        <f>H206*B206</f>
        <v/>
      </c>
      <c r="N206" s="1">
        <f>I206*B206</f>
        <v/>
      </c>
    </row>
    <row r="207">
      <c r="A207" s="1" t="inlineStr">
        <is>
          <t>BioLegend</t>
        </is>
      </c>
      <c r="B207" s="1" t="n">
        <v>43428</v>
      </c>
      <c r="C207" s="1" t="inlineStr">
        <is>
          <t>EED115898</t>
        </is>
      </c>
      <c r="D207" s="2" t="n">
        <v>45807</v>
      </c>
      <c r="E207" s="2" t="n">
        <v>45818</v>
      </c>
      <c r="F207" s="1" t="n">
        <v>740715</v>
      </c>
      <c r="G207" s="1" t="n">
        <v>3</v>
      </c>
      <c r="H207" s="1" t="n">
        <v>3</v>
      </c>
      <c r="I207" s="1" t="n">
        <v>0</v>
      </c>
      <c r="J207" s="1" t="inlineStr">
        <is>
          <t>Banglore</t>
        </is>
      </c>
      <c r="K207" s="1" t="n">
        <v>0</v>
      </c>
      <c r="L207" s="1">
        <f>G207*B207</f>
        <v/>
      </c>
      <c r="M207" s="1">
        <f>H207*B207</f>
        <v/>
      </c>
      <c r="N207" s="1">
        <f>I207*B207</f>
        <v/>
      </c>
    </row>
    <row r="208">
      <c r="A208" s="1" t="inlineStr">
        <is>
          <t>BioLegend</t>
        </is>
      </c>
      <c r="B208" s="1" t="n">
        <v>67152.8</v>
      </c>
      <c r="C208" s="1" t="inlineStr">
        <is>
          <t>EED115898</t>
        </is>
      </c>
      <c r="D208" s="2" t="n">
        <v>45807</v>
      </c>
      <c r="E208" s="2" t="n">
        <v>45818</v>
      </c>
      <c r="F208" s="1" t="n">
        <v>741029</v>
      </c>
      <c r="G208" s="1" t="n">
        <v>1</v>
      </c>
      <c r="H208" s="1" t="n">
        <v>1</v>
      </c>
      <c r="I208" s="1" t="n">
        <v>0</v>
      </c>
      <c r="J208" s="1" t="inlineStr">
        <is>
          <t>Delhi</t>
        </is>
      </c>
      <c r="K208" s="1" t="n">
        <v>0</v>
      </c>
      <c r="L208" s="1">
        <f>G208*B208</f>
        <v/>
      </c>
      <c r="M208" s="1">
        <f>H208*B208</f>
        <v/>
      </c>
      <c r="N208" s="1">
        <f>I208*B208</f>
        <v/>
      </c>
    </row>
    <row r="209">
      <c r="A209" s="1" t="inlineStr">
        <is>
          <t>BioLegend</t>
        </is>
      </c>
      <c r="B209" s="1" t="n">
        <v>6899.200000000001</v>
      </c>
      <c r="C209" s="1" t="inlineStr">
        <is>
          <t>EED115898</t>
        </is>
      </c>
      <c r="D209" s="2" t="n">
        <v>45807</v>
      </c>
      <c r="E209" s="2" t="n">
        <v>45818</v>
      </c>
      <c r="F209" s="1" t="n">
        <v>803004</v>
      </c>
      <c r="G209" s="1" t="n">
        <v>1</v>
      </c>
      <c r="H209" s="1" t="n">
        <v>1</v>
      </c>
      <c r="I209" s="1" t="n">
        <v>0</v>
      </c>
      <c r="J209" s="1" t="inlineStr">
        <is>
          <t>Gwalior, Mp</t>
        </is>
      </c>
      <c r="K209" s="1" t="n">
        <v>0</v>
      </c>
      <c r="L209" s="1">
        <f>G209*B209</f>
        <v/>
      </c>
      <c r="M209" s="1">
        <f>H209*B209</f>
        <v/>
      </c>
      <c r="N209" s="1">
        <f>I209*B209</f>
        <v/>
      </c>
    </row>
    <row r="210">
      <c r="A210" s="1" t="inlineStr">
        <is>
          <t>BioLegend</t>
        </is>
      </c>
      <c r="B210" s="1" t="n">
        <v>8179.6</v>
      </c>
      <c r="C210" s="1" t="inlineStr">
        <is>
          <t>EED116107</t>
        </is>
      </c>
      <c r="D210" s="2" t="n">
        <v>45814</v>
      </c>
      <c r="E210" s="2" t="n">
        <v>45821</v>
      </c>
      <c r="F210" s="1" t="n">
        <v>100204</v>
      </c>
      <c r="G210" s="1" t="n">
        <v>1</v>
      </c>
      <c r="H210" s="1" t="n">
        <v>1</v>
      </c>
      <c r="I210" s="1" t="n">
        <v>0</v>
      </c>
      <c r="J210" s="1" t="inlineStr">
        <is>
          <t>Noida</t>
        </is>
      </c>
      <c r="K210" s="1" t="n">
        <v>0</v>
      </c>
      <c r="L210" s="1">
        <f>G210*B210</f>
        <v/>
      </c>
      <c r="M210" s="1">
        <f>H210*B210</f>
        <v/>
      </c>
      <c r="N210" s="1">
        <f>I210*B210</f>
        <v/>
      </c>
    </row>
    <row r="211">
      <c r="A211" s="1" t="inlineStr">
        <is>
          <t>BioLegend</t>
        </is>
      </c>
      <c r="B211" s="1" t="n">
        <v>15276.8</v>
      </c>
      <c r="C211" s="1" t="inlineStr">
        <is>
          <t>EED116107</t>
        </is>
      </c>
      <c r="D211" s="2" t="n">
        <v>45814</v>
      </c>
      <c r="E211" s="2" t="n">
        <v>45821</v>
      </c>
      <c r="F211" s="1" t="n">
        <v>100220</v>
      </c>
      <c r="G211" s="1" t="n">
        <v>1</v>
      </c>
      <c r="H211" s="1" t="n">
        <v>1</v>
      </c>
      <c r="I211" s="1" t="n">
        <v>0</v>
      </c>
      <c r="J211" s="1" t="inlineStr">
        <is>
          <t>Chandigarh</t>
        </is>
      </c>
      <c r="K211" s="1" t="n">
        <v>0</v>
      </c>
      <c r="L211" s="1">
        <f>G211*B211</f>
        <v/>
      </c>
      <c r="M211" s="1">
        <f>H211*B211</f>
        <v/>
      </c>
      <c r="N211" s="1">
        <f>I211*B211</f>
        <v/>
      </c>
    </row>
    <row r="212">
      <c r="A212" s="1" t="inlineStr">
        <is>
          <t>BioLegend</t>
        </is>
      </c>
      <c r="B212" s="1" t="n">
        <v>4743.2</v>
      </c>
      <c r="C212" s="1" t="inlineStr">
        <is>
          <t>EED116107</t>
        </is>
      </c>
      <c r="D212" s="2" t="n">
        <v>45814</v>
      </c>
      <c r="E212" s="2" t="n">
        <v>45821</v>
      </c>
      <c r="F212" s="1" t="n">
        <v>100236</v>
      </c>
      <c r="G212" s="1" t="n">
        <v>1</v>
      </c>
      <c r="H212" s="1" t="n">
        <v>1</v>
      </c>
      <c r="I212" s="1" t="n">
        <v>0</v>
      </c>
      <c r="J212" s="1" t="inlineStr">
        <is>
          <t>Noida</t>
        </is>
      </c>
      <c r="K212" s="1" t="n">
        <v>0</v>
      </c>
      <c r="L212" s="1">
        <f>G212*B212</f>
        <v/>
      </c>
      <c r="M212" s="1">
        <f>H212*B212</f>
        <v/>
      </c>
      <c r="N212" s="1">
        <f>I212*B212</f>
        <v/>
      </c>
    </row>
    <row r="213">
      <c r="A213" s="1" t="inlineStr">
        <is>
          <t>BioLegend</t>
        </is>
      </c>
      <c r="B213" s="1" t="n">
        <v>19896.8</v>
      </c>
      <c r="C213" s="1" t="inlineStr">
        <is>
          <t>EED116107</t>
        </is>
      </c>
      <c r="D213" s="2" t="n">
        <v>45814</v>
      </c>
      <c r="E213" s="2" t="n">
        <v>45821</v>
      </c>
      <c r="F213" s="1" t="n">
        <v>100434</v>
      </c>
      <c r="G213" s="1" t="n">
        <v>1</v>
      </c>
      <c r="H213" s="1" t="n">
        <v>1</v>
      </c>
      <c r="I213" s="1" t="n">
        <v>0</v>
      </c>
      <c r="J213" s="1" t="inlineStr">
        <is>
          <t>Chandigarh</t>
        </is>
      </c>
      <c r="K213" s="1" t="n">
        <v>0</v>
      </c>
      <c r="L213" s="1">
        <f>G213*B213</f>
        <v/>
      </c>
      <c r="M213" s="1">
        <f>H213*B213</f>
        <v/>
      </c>
      <c r="N213" s="1">
        <f>I213*B213</f>
        <v/>
      </c>
    </row>
    <row r="214">
      <c r="A214" s="1" t="inlineStr">
        <is>
          <t>BioLegend</t>
        </is>
      </c>
      <c r="B214" s="1" t="n">
        <v>18018</v>
      </c>
      <c r="C214" s="1" t="inlineStr">
        <is>
          <t>EED116107</t>
        </is>
      </c>
      <c r="D214" s="2" t="n">
        <v>45814</v>
      </c>
      <c r="E214" s="2" t="n">
        <v>45821</v>
      </c>
      <c r="F214" s="1" t="n">
        <v>101259</v>
      </c>
      <c r="G214" s="1" t="n">
        <v>1</v>
      </c>
      <c r="H214" s="1" t="n">
        <v>1</v>
      </c>
      <c r="I214" s="1" t="n">
        <v>0</v>
      </c>
      <c r="J214" s="1" t="inlineStr">
        <is>
          <t>Chandigarh</t>
        </is>
      </c>
      <c r="K214" s="1" t="n">
        <v>0</v>
      </c>
      <c r="L214" s="1">
        <f>G214*B214</f>
        <v/>
      </c>
      <c r="M214" s="1">
        <f>H214*B214</f>
        <v/>
      </c>
      <c r="N214" s="1">
        <f>I214*B214</f>
        <v/>
      </c>
    </row>
    <row r="215">
      <c r="A215" s="1" t="inlineStr">
        <is>
          <t>BioLegend</t>
        </is>
      </c>
      <c r="B215" s="1" t="n">
        <v>19714.2</v>
      </c>
      <c r="C215" s="1" t="inlineStr">
        <is>
          <t>EED116107</t>
        </is>
      </c>
      <c r="D215" s="2" t="n">
        <v>45814</v>
      </c>
      <c r="E215" s="2" t="n">
        <v>45821</v>
      </c>
      <c r="F215" s="1" t="n">
        <v>104445</v>
      </c>
      <c r="G215" s="1" t="n">
        <v>1</v>
      </c>
      <c r="H215" s="1" t="n">
        <v>1</v>
      </c>
      <c r="I215" s="1" t="n">
        <v>0</v>
      </c>
      <c r="J215" s="1" t="inlineStr">
        <is>
          <t>Faridabad</t>
        </is>
      </c>
      <c r="K215" s="1" t="n">
        <v>0</v>
      </c>
      <c r="L215" s="1">
        <f>G215*B215</f>
        <v/>
      </c>
      <c r="M215" s="1">
        <f>H215*B215</f>
        <v/>
      </c>
      <c r="N215" s="1">
        <f>I215*B215</f>
        <v/>
      </c>
    </row>
    <row r="216">
      <c r="A216" s="1" t="inlineStr">
        <is>
          <t>BioLegend</t>
        </is>
      </c>
      <c r="B216" s="1" t="n">
        <v>19714.2</v>
      </c>
      <c r="C216" s="1" t="inlineStr">
        <is>
          <t>EED116107</t>
        </is>
      </c>
      <c r="D216" s="2" t="n">
        <v>45814</v>
      </c>
      <c r="E216" s="2" t="n">
        <v>45821</v>
      </c>
      <c r="F216" s="1" t="n">
        <v>104445</v>
      </c>
      <c r="G216" s="1" t="n">
        <v>1</v>
      </c>
      <c r="H216" s="1" t="n">
        <v>1</v>
      </c>
      <c r="I216" s="1" t="n">
        <v>0</v>
      </c>
      <c r="J216" s="1" t="inlineStr">
        <is>
          <t>Delhi</t>
        </is>
      </c>
      <c r="K216" s="1" t="n">
        <v>0</v>
      </c>
      <c r="L216" s="1">
        <f>G216*B216</f>
        <v/>
      </c>
      <c r="M216" s="1">
        <f>H216*B216</f>
        <v/>
      </c>
      <c r="N216" s="1">
        <f>I216*B216</f>
        <v/>
      </c>
    </row>
    <row r="217">
      <c r="A217" s="1" t="inlineStr">
        <is>
          <t>BioLegend</t>
        </is>
      </c>
      <c r="B217" s="1" t="n">
        <v>19712</v>
      </c>
      <c r="C217" s="1" t="inlineStr">
        <is>
          <t>EED116107</t>
        </is>
      </c>
      <c r="D217" s="2" t="n">
        <v>45814</v>
      </c>
      <c r="E217" s="2" t="n">
        <v>45821</v>
      </c>
      <c r="F217" s="1" t="n">
        <v>118904</v>
      </c>
      <c r="G217" s="1" t="n">
        <v>1</v>
      </c>
      <c r="H217" s="1" t="n">
        <v>1</v>
      </c>
      <c r="I217" s="1" t="n">
        <v>0</v>
      </c>
      <c r="J217" s="1" t="inlineStr">
        <is>
          <t>Lucknow</t>
        </is>
      </c>
      <c r="K217" s="1" t="n">
        <v>0</v>
      </c>
      <c r="L217" s="1">
        <f>G217*B217</f>
        <v/>
      </c>
      <c r="M217" s="1">
        <f>H217*B217</f>
        <v/>
      </c>
      <c r="N217" s="1">
        <f>I217*B217</f>
        <v/>
      </c>
    </row>
    <row r="218">
      <c r="A218" s="1" t="inlineStr">
        <is>
          <t>BioLegend</t>
        </is>
      </c>
      <c r="B218" s="1" t="n">
        <v>10533.6</v>
      </c>
      <c r="C218" s="1" t="inlineStr">
        <is>
          <t>EED116107</t>
        </is>
      </c>
      <c r="D218" s="2" t="n">
        <v>45814</v>
      </c>
      <c r="E218" s="2" t="n">
        <v>45821</v>
      </c>
      <c r="F218" s="1" t="n">
        <v>127525</v>
      </c>
      <c r="G218" s="1" t="n">
        <v>1</v>
      </c>
      <c r="H218" s="1" t="n">
        <v>1</v>
      </c>
      <c r="I218" s="1" t="n">
        <v>0</v>
      </c>
      <c r="J218" s="1" t="inlineStr">
        <is>
          <t>Bhopal</t>
        </is>
      </c>
      <c r="K218" s="1" t="n">
        <v>0</v>
      </c>
      <c r="L218" s="1">
        <f>G218*B218</f>
        <v/>
      </c>
      <c r="M218" s="1">
        <f>H218*B218</f>
        <v/>
      </c>
      <c r="N218" s="1">
        <f>I218*B218</f>
        <v/>
      </c>
    </row>
    <row r="219">
      <c r="A219" s="1" t="inlineStr">
        <is>
          <t>BioLegend</t>
        </is>
      </c>
      <c r="B219" s="1" t="n">
        <v>24948</v>
      </c>
      <c r="C219" s="1" t="inlineStr">
        <is>
          <t>EED116107</t>
        </is>
      </c>
      <c r="D219" s="2" t="n">
        <v>45814</v>
      </c>
      <c r="E219" s="2" t="n">
        <v>45821</v>
      </c>
      <c r="F219" s="1" t="n">
        <v>129822</v>
      </c>
      <c r="G219" s="1" t="n">
        <v>1</v>
      </c>
      <c r="H219" s="1" t="n">
        <v>1</v>
      </c>
      <c r="I219" s="1" t="n">
        <v>0</v>
      </c>
      <c r="J219" s="1" t="inlineStr">
        <is>
          <t>Delhi</t>
        </is>
      </c>
      <c r="K219" s="1" t="n">
        <v>0</v>
      </c>
      <c r="L219" s="1">
        <f>G219*B219</f>
        <v/>
      </c>
      <c r="M219" s="1">
        <f>H219*B219</f>
        <v/>
      </c>
      <c r="N219" s="1">
        <f>I219*B219</f>
        <v/>
      </c>
    </row>
    <row r="220">
      <c r="A220" s="1" t="inlineStr">
        <is>
          <t>BioLegend</t>
        </is>
      </c>
      <c r="B220" s="1" t="n">
        <v>6529.6</v>
      </c>
      <c r="C220" s="1" t="inlineStr">
        <is>
          <t>EED116107</t>
        </is>
      </c>
      <c r="D220" s="2" t="n">
        <v>45814</v>
      </c>
      <c r="E220" s="2" t="n">
        <v>45821</v>
      </c>
      <c r="F220" s="1" t="n">
        <v>163002</v>
      </c>
      <c r="G220" s="1" t="n">
        <v>1</v>
      </c>
      <c r="H220" s="1" t="n">
        <v>1</v>
      </c>
      <c r="I220" s="1" t="n">
        <v>0</v>
      </c>
      <c r="J220" s="1" t="inlineStr">
        <is>
          <t>Kolkata</t>
        </is>
      </c>
      <c r="K220" s="1" t="n">
        <v>0</v>
      </c>
      <c r="L220" s="1">
        <f>G220*B220</f>
        <v/>
      </c>
      <c r="M220" s="1">
        <f>H220*B220</f>
        <v/>
      </c>
      <c r="N220" s="1">
        <f>I220*B220</f>
        <v/>
      </c>
    </row>
    <row r="221">
      <c r="A221" s="1" t="inlineStr">
        <is>
          <t>BioLegend</t>
        </is>
      </c>
      <c r="B221" s="1" t="n">
        <v>16262.4</v>
      </c>
      <c r="C221" s="1" t="inlineStr">
        <is>
          <t>EED116107</t>
        </is>
      </c>
      <c r="D221" s="2" t="n">
        <v>45814</v>
      </c>
      <c r="E221" s="2" t="n">
        <v>45821</v>
      </c>
      <c r="F221" s="1" t="n">
        <v>300431</v>
      </c>
      <c r="G221" s="1" t="n">
        <v>1</v>
      </c>
      <c r="H221" s="1" t="n">
        <v>1</v>
      </c>
      <c r="I221" s="1" t="n">
        <v>0</v>
      </c>
      <c r="J221" s="1" t="inlineStr">
        <is>
          <t>Banglore</t>
        </is>
      </c>
      <c r="K221" s="1" t="n">
        <v>0</v>
      </c>
      <c r="L221" s="1">
        <f>G221*B221</f>
        <v/>
      </c>
      <c r="M221" s="1">
        <f>H221*B221</f>
        <v/>
      </c>
      <c r="N221" s="1">
        <f>I221*B221</f>
        <v/>
      </c>
    </row>
    <row r="222">
      <c r="A222" s="1" t="inlineStr">
        <is>
          <t>BioLegend</t>
        </is>
      </c>
      <c r="B222" s="1" t="n">
        <v>27984</v>
      </c>
      <c r="C222" s="1" t="inlineStr">
        <is>
          <t>EED116107</t>
        </is>
      </c>
      <c r="D222" s="2" t="n">
        <v>45814</v>
      </c>
      <c r="E222" s="2" t="n">
        <v>45821</v>
      </c>
      <c r="F222" s="1" t="n">
        <v>300546</v>
      </c>
      <c r="G222" s="1" t="n">
        <v>1</v>
      </c>
      <c r="H222" s="1" t="n">
        <v>1</v>
      </c>
      <c r="I222" s="1" t="n">
        <v>0</v>
      </c>
      <c r="J222" s="1" t="inlineStr">
        <is>
          <t>Banglore</t>
        </is>
      </c>
      <c r="K222" s="1" t="n">
        <v>0</v>
      </c>
      <c r="L222" s="1">
        <f>G222*B222</f>
        <v/>
      </c>
      <c r="M222" s="1">
        <f>H222*B222</f>
        <v/>
      </c>
      <c r="N222" s="1">
        <f>I222*B222</f>
        <v/>
      </c>
    </row>
    <row r="223">
      <c r="A223" s="1" t="inlineStr">
        <is>
          <t>BioLegend</t>
        </is>
      </c>
      <c r="B223" s="1" t="n">
        <v>26136</v>
      </c>
      <c r="C223" s="1" t="inlineStr">
        <is>
          <t>EED116107</t>
        </is>
      </c>
      <c r="D223" s="2" t="n">
        <v>45814</v>
      </c>
      <c r="E223" s="2" t="n">
        <v>45821</v>
      </c>
      <c r="F223" s="1" t="n">
        <v>301046</v>
      </c>
      <c r="G223" s="1" t="n">
        <v>1</v>
      </c>
      <c r="H223" s="1" t="n">
        <v>1</v>
      </c>
      <c r="I223" s="1" t="n">
        <v>0</v>
      </c>
      <c r="J223" s="1" t="inlineStr">
        <is>
          <t>Banglore</t>
        </is>
      </c>
      <c r="K223" s="1" t="n">
        <v>0</v>
      </c>
      <c r="L223" s="1">
        <f>G223*B223</f>
        <v/>
      </c>
      <c r="M223" s="1">
        <f>H223*B223</f>
        <v/>
      </c>
      <c r="N223" s="1">
        <f>I223*B223</f>
        <v/>
      </c>
    </row>
    <row r="224">
      <c r="A224" s="1" t="inlineStr">
        <is>
          <t>BioLegend</t>
        </is>
      </c>
      <c r="B224" s="1" t="n">
        <v>28710</v>
      </c>
      <c r="C224" s="1" t="inlineStr">
        <is>
          <t>EED116107</t>
        </is>
      </c>
      <c r="D224" s="2" t="n">
        <v>45814</v>
      </c>
      <c r="E224" s="2" t="n">
        <v>45821</v>
      </c>
      <c r="F224" s="1" t="n">
        <v>301334</v>
      </c>
      <c r="G224" s="1" t="n">
        <v>1</v>
      </c>
      <c r="H224" s="1" t="n">
        <v>1</v>
      </c>
      <c r="I224" s="1" t="n">
        <v>0</v>
      </c>
      <c r="J224" s="1" t="inlineStr">
        <is>
          <t>Faridabad</t>
        </is>
      </c>
      <c r="K224" s="1" t="n">
        <v>0</v>
      </c>
      <c r="L224" s="1">
        <f>G224*B224</f>
        <v/>
      </c>
      <c r="M224" s="1">
        <f>H224*B224</f>
        <v/>
      </c>
      <c r="N224" s="1">
        <f>I224*B224</f>
        <v/>
      </c>
    </row>
    <row r="225">
      <c r="A225" s="1" t="inlineStr">
        <is>
          <t>BioLegend</t>
        </is>
      </c>
      <c r="B225" s="1" t="n">
        <v>28314</v>
      </c>
      <c r="C225" s="1" t="inlineStr">
        <is>
          <t>EED116107</t>
        </is>
      </c>
      <c r="D225" s="2" t="n">
        <v>45814</v>
      </c>
      <c r="E225" s="2" t="n">
        <v>45821</v>
      </c>
      <c r="F225" s="1" t="n">
        <v>301344</v>
      </c>
      <c r="G225" s="1" t="n">
        <v>2</v>
      </c>
      <c r="H225" s="1" t="n">
        <v>2</v>
      </c>
      <c r="I225" s="1" t="n">
        <v>0</v>
      </c>
      <c r="J225" s="1" t="inlineStr">
        <is>
          <t>Mumbai</t>
        </is>
      </c>
      <c r="K225" s="1" t="n">
        <v>0</v>
      </c>
      <c r="L225" s="1">
        <f>G225*B225</f>
        <v/>
      </c>
      <c r="M225" s="1">
        <f>H225*B225</f>
        <v/>
      </c>
      <c r="N225" s="1">
        <f>I225*B225</f>
        <v/>
      </c>
    </row>
    <row r="226">
      <c r="A226" s="1" t="inlineStr">
        <is>
          <t>BioLegend</t>
        </is>
      </c>
      <c r="B226" s="1" t="n">
        <v>8316</v>
      </c>
      <c r="C226" s="1" t="inlineStr">
        <is>
          <t>EED116107</t>
        </is>
      </c>
      <c r="D226" s="2" t="n">
        <v>45814</v>
      </c>
      <c r="E226" s="2" t="n">
        <v>45821</v>
      </c>
      <c r="F226" s="1" t="n">
        <v>301808</v>
      </c>
      <c r="G226" s="1" t="n">
        <v>1</v>
      </c>
      <c r="H226" s="1" t="n">
        <v>1</v>
      </c>
      <c r="I226" s="1" t="n">
        <v>0</v>
      </c>
      <c r="J226" s="1" t="inlineStr">
        <is>
          <t>Faridabad</t>
        </is>
      </c>
      <c r="K226" s="1" t="n">
        <v>0</v>
      </c>
      <c r="L226" s="1">
        <f>G226*B226</f>
        <v/>
      </c>
      <c r="M226" s="1">
        <f>H226*B226</f>
        <v/>
      </c>
      <c r="N226" s="1">
        <f>I226*B226</f>
        <v/>
      </c>
    </row>
    <row r="227">
      <c r="A227" s="1" t="inlineStr">
        <is>
          <t>BioLegend</t>
        </is>
      </c>
      <c r="B227" s="1" t="n">
        <v>17987.2</v>
      </c>
      <c r="C227" s="1" t="inlineStr">
        <is>
          <t>EED116107</t>
        </is>
      </c>
      <c r="D227" s="2" t="n">
        <v>45814</v>
      </c>
      <c r="E227" s="2" t="n">
        <v>45821</v>
      </c>
      <c r="F227" s="1" t="n">
        <v>301814</v>
      </c>
      <c r="G227" s="1" t="n">
        <v>1</v>
      </c>
      <c r="H227" s="1" t="n">
        <v>1</v>
      </c>
      <c r="I227" s="1" t="n">
        <v>0</v>
      </c>
      <c r="J227" s="1" t="inlineStr">
        <is>
          <t>Banglore</t>
        </is>
      </c>
      <c r="K227" s="1" t="n">
        <v>0</v>
      </c>
      <c r="L227" s="1">
        <f>G227*B227</f>
        <v/>
      </c>
      <c r="M227" s="1">
        <f>H227*B227</f>
        <v/>
      </c>
      <c r="N227" s="1">
        <f>I227*B227</f>
        <v/>
      </c>
    </row>
    <row r="228">
      <c r="A228" s="1" t="inlineStr">
        <is>
          <t>BioLegend</t>
        </is>
      </c>
      <c r="B228" s="1" t="n">
        <v>28710</v>
      </c>
      <c r="C228" s="1" t="inlineStr">
        <is>
          <t>EED116107</t>
        </is>
      </c>
      <c r="D228" s="2" t="n">
        <v>45814</v>
      </c>
      <c r="E228" s="2" t="n">
        <v>45821</v>
      </c>
      <c r="F228" s="1" t="n">
        <v>302044</v>
      </c>
      <c r="G228" s="1" t="n">
        <v>1</v>
      </c>
      <c r="H228" s="1" t="n">
        <v>1</v>
      </c>
      <c r="I228" s="1" t="n">
        <v>0</v>
      </c>
      <c r="J228" s="1" t="inlineStr">
        <is>
          <t>Faridabad</t>
        </is>
      </c>
      <c r="K228" s="1" t="n">
        <v>0</v>
      </c>
      <c r="L228" s="1">
        <f>G228*B228</f>
        <v/>
      </c>
      <c r="M228" s="1">
        <f>H228*B228</f>
        <v/>
      </c>
      <c r="N228" s="1">
        <f>I228*B228</f>
        <v/>
      </c>
    </row>
    <row r="229">
      <c r="A229" s="1" t="inlineStr">
        <is>
          <t>BioLegend</t>
        </is>
      </c>
      <c r="B229" s="1" t="n">
        <v>14106.4</v>
      </c>
      <c r="C229" s="1" t="inlineStr">
        <is>
          <t>EED116107</t>
        </is>
      </c>
      <c r="D229" s="2" t="n">
        <v>45814</v>
      </c>
      <c r="E229" s="2" t="n">
        <v>45821</v>
      </c>
      <c r="F229" s="1" t="n">
        <v>302106</v>
      </c>
      <c r="G229" s="1" t="n">
        <v>1</v>
      </c>
      <c r="H229" s="1" t="n">
        <v>1</v>
      </c>
      <c r="I229" s="1" t="n">
        <v>0</v>
      </c>
      <c r="J229" s="1" t="inlineStr">
        <is>
          <t>Kolkata</t>
        </is>
      </c>
      <c r="K229" s="1" t="n">
        <v>0</v>
      </c>
      <c r="L229" s="1">
        <f>G229*B229</f>
        <v/>
      </c>
      <c r="M229" s="1">
        <f>H229*B229</f>
        <v/>
      </c>
      <c r="N229" s="1">
        <f>I229*B229</f>
        <v/>
      </c>
    </row>
    <row r="230">
      <c r="A230" s="1" t="inlineStr">
        <is>
          <t>BioLegend</t>
        </is>
      </c>
      <c r="B230" s="1" t="n">
        <v>6344.799999999999</v>
      </c>
      <c r="C230" s="1" t="inlineStr">
        <is>
          <t>EED116107</t>
        </is>
      </c>
      <c r="D230" s="2" t="n">
        <v>45814</v>
      </c>
      <c r="E230" s="2" t="n">
        <v>45821</v>
      </c>
      <c r="F230" s="1" t="n">
        <v>302206</v>
      </c>
      <c r="G230" s="1" t="n">
        <v>1</v>
      </c>
      <c r="H230" s="1" t="n">
        <v>1</v>
      </c>
      <c r="I230" s="1" t="n">
        <v>0</v>
      </c>
      <c r="J230" s="1" t="inlineStr">
        <is>
          <t>Faridabad</t>
        </is>
      </c>
      <c r="K230" s="1" t="n">
        <v>0</v>
      </c>
      <c r="L230" s="1">
        <f>G230*B230</f>
        <v/>
      </c>
      <c r="M230" s="1">
        <f>H230*B230</f>
        <v/>
      </c>
      <c r="N230" s="1">
        <f>I230*B230</f>
        <v/>
      </c>
    </row>
    <row r="231">
      <c r="A231" s="1" t="inlineStr">
        <is>
          <t>BioLegend</t>
        </is>
      </c>
      <c r="B231" s="1" t="n">
        <v>4065.6</v>
      </c>
      <c r="C231" s="1" t="inlineStr">
        <is>
          <t>EED116107</t>
        </is>
      </c>
      <c r="D231" s="2" t="n">
        <v>45814</v>
      </c>
      <c r="E231" s="2" t="n">
        <v>45821</v>
      </c>
      <c r="F231" s="1" t="n">
        <v>302208</v>
      </c>
      <c r="G231" s="1" t="n">
        <v>2</v>
      </c>
      <c r="H231" s="1" t="n">
        <v>2</v>
      </c>
      <c r="I231" s="1" t="n">
        <v>0</v>
      </c>
      <c r="J231" s="1" t="inlineStr">
        <is>
          <t>Chandigarh</t>
        </is>
      </c>
      <c r="K231" s="1" t="n">
        <v>0</v>
      </c>
      <c r="L231" s="1">
        <f>G231*B231</f>
        <v/>
      </c>
      <c r="M231" s="1">
        <f>H231*B231</f>
        <v/>
      </c>
      <c r="N231" s="1">
        <f>I231*B231</f>
        <v/>
      </c>
    </row>
    <row r="232">
      <c r="A232" s="1" t="inlineStr">
        <is>
          <t>BioLegend</t>
        </is>
      </c>
      <c r="B232" s="1" t="n">
        <v>16324</v>
      </c>
      <c r="C232" s="1" t="inlineStr">
        <is>
          <t>EED116107</t>
        </is>
      </c>
      <c r="D232" s="2" t="n">
        <v>45814</v>
      </c>
      <c r="E232" s="2" t="n">
        <v>45821</v>
      </c>
      <c r="F232" s="1" t="n">
        <v>302220</v>
      </c>
      <c r="G232" s="1" t="n">
        <v>1</v>
      </c>
      <c r="H232" s="1" t="n">
        <v>1</v>
      </c>
      <c r="I232" s="1" t="n">
        <v>0</v>
      </c>
      <c r="J232" s="1" t="inlineStr">
        <is>
          <t>Banglore</t>
        </is>
      </c>
      <c r="K232" s="1" t="n">
        <v>0</v>
      </c>
      <c r="L232" s="1">
        <f>G232*B232</f>
        <v/>
      </c>
      <c r="M232" s="1">
        <f>H232*B232</f>
        <v/>
      </c>
      <c r="N232" s="1">
        <f>I232*B232</f>
        <v/>
      </c>
    </row>
    <row r="233">
      <c r="A233" s="1" t="inlineStr">
        <is>
          <t>BioLegend</t>
        </is>
      </c>
      <c r="B233" s="1" t="n">
        <v>8131.200000000001</v>
      </c>
      <c r="C233" s="1" t="inlineStr">
        <is>
          <t>EED116107</t>
        </is>
      </c>
      <c r="D233" s="2" t="n">
        <v>45814</v>
      </c>
      <c r="E233" s="2" t="n">
        <v>45821</v>
      </c>
      <c r="F233" s="1" t="n">
        <v>302304</v>
      </c>
      <c r="G233" s="1" t="n">
        <v>1</v>
      </c>
      <c r="H233" s="1" t="n">
        <v>1</v>
      </c>
      <c r="I233" s="1" t="n">
        <v>0</v>
      </c>
      <c r="J233" s="1" t="inlineStr">
        <is>
          <t>Kanpur</t>
        </is>
      </c>
      <c r="K233" s="1" t="n">
        <v>0</v>
      </c>
      <c r="L233" s="1">
        <f>G233*B233</f>
        <v/>
      </c>
      <c r="M233" s="1">
        <f>H233*B233</f>
        <v/>
      </c>
      <c r="N233" s="1">
        <f>I233*B233</f>
        <v/>
      </c>
    </row>
    <row r="234">
      <c r="A234" s="1" t="inlineStr">
        <is>
          <t>BioLegend</t>
        </is>
      </c>
      <c r="B234" s="1" t="n">
        <v>15523.2</v>
      </c>
      <c r="C234" s="1" t="inlineStr">
        <is>
          <t>EED116107</t>
        </is>
      </c>
      <c r="D234" s="2" t="n">
        <v>45814</v>
      </c>
      <c r="E234" s="2" t="n">
        <v>45821</v>
      </c>
      <c r="F234" s="1" t="n">
        <v>302506</v>
      </c>
      <c r="G234" s="1" t="n">
        <v>1</v>
      </c>
      <c r="H234" s="1" t="n">
        <v>1</v>
      </c>
      <c r="I234" s="1" t="n">
        <v>0</v>
      </c>
      <c r="J234" s="1" t="inlineStr">
        <is>
          <t>Kanpur</t>
        </is>
      </c>
      <c r="K234" s="1" t="n">
        <v>0</v>
      </c>
      <c r="L234" s="1">
        <f>G234*B234</f>
        <v/>
      </c>
      <c r="M234" s="1">
        <f>H234*B234</f>
        <v/>
      </c>
      <c r="N234" s="1">
        <f>I234*B234</f>
        <v/>
      </c>
    </row>
    <row r="235">
      <c r="A235" s="1" t="inlineStr">
        <is>
          <t>BioLegend</t>
        </is>
      </c>
      <c r="B235" s="1" t="n">
        <v>28710</v>
      </c>
      <c r="C235" s="1" t="inlineStr">
        <is>
          <t>EED116107</t>
        </is>
      </c>
      <c r="D235" s="2" t="n">
        <v>45814</v>
      </c>
      <c r="E235" s="2" t="n">
        <v>45821</v>
      </c>
      <c r="F235" s="1" t="n">
        <v>303430</v>
      </c>
      <c r="G235" s="1" t="n">
        <v>1</v>
      </c>
      <c r="H235" s="1" t="n">
        <v>1</v>
      </c>
      <c r="I235" s="1" t="n">
        <v>0</v>
      </c>
      <c r="J235" s="1" t="inlineStr">
        <is>
          <t>Faridabad</t>
        </is>
      </c>
      <c r="K235" s="1" t="n">
        <v>0</v>
      </c>
      <c r="L235" s="1">
        <f>G235*B235</f>
        <v/>
      </c>
      <c r="M235" s="1">
        <f>H235*B235</f>
        <v/>
      </c>
      <c r="N235" s="1">
        <f>I235*B235</f>
        <v/>
      </c>
    </row>
    <row r="236">
      <c r="A236" s="1" t="inlineStr">
        <is>
          <t>BioLegend</t>
        </is>
      </c>
      <c r="B236" s="1" t="n">
        <v>4435.2</v>
      </c>
      <c r="C236" s="1" t="inlineStr">
        <is>
          <t>EED116107</t>
        </is>
      </c>
      <c r="D236" s="2" t="n">
        <v>45814</v>
      </c>
      <c r="E236" s="2" t="n">
        <v>45821</v>
      </c>
      <c r="F236" s="1" t="n">
        <v>304006</v>
      </c>
      <c r="G236" s="1" t="n">
        <v>1</v>
      </c>
      <c r="H236" s="1" t="n">
        <v>1</v>
      </c>
      <c r="I236" s="1" t="n">
        <v>0</v>
      </c>
      <c r="J236" s="1" t="inlineStr">
        <is>
          <t>Chandigarh</t>
        </is>
      </c>
      <c r="K236" s="1" t="n">
        <v>0</v>
      </c>
      <c r="L236" s="1">
        <f>G236*B236</f>
        <v/>
      </c>
      <c r="M236" s="1">
        <f>H236*B236</f>
        <v/>
      </c>
      <c r="N236" s="1">
        <f>I236*B236</f>
        <v/>
      </c>
    </row>
    <row r="237">
      <c r="A237" s="1" t="inlineStr">
        <is>
          <t>BioLegend</t>
        </is>
      </c>
      <c r="B237" s="1" t="n">
        <v>25146</v>
      </c>
      <c r="C237" s="1" t="inlineStr">
        <is>
          <t>EED116107</t>
        </is>
      </c>
      <c r="D237" s="2" t="n">
        <v>45814</v>
      </c>
      <c r="E237" s="2" t="n">
        <v>45821</v>
      </c>
      <c r="F237" s="1" t="n">
        <v>304032</v>
      </c>
      <c r="G237" s="1" t="n">
        <v>1</v>
      </c>
      <c r="H237" s="1" t="n">
        <v>1</v>
      </c>
      <c r="I237" s="1" t="n">
        <v>0</v>
      </c>
      <c r="J237" s="1" t="inlineStr">
        <is>
          <t>Faridabad</t>
        </is>
      </c>
      <c r="K237" s="1" t="n">
        <v>0</v>
      </c>
      <c r="L237" s="1">
        <f>G237*B237</f>
        <v/>
      </c>
      <c r="M237" s="1">
        <f>H237*B237</f>
        <v/>
      </c>
      <c r="N237" s="1">
        <f>I237*B237</f>
        <v/>
      </c>
    </row>
    <row r="238">
      <c r="A238" s="1" t="inlineStr">
        <is>
          <t>BioLegend</t>
        </is>
      </c>
      <c r="B238" s="1" t="n">
        <v>16508.8</v>
      </c>
      <c r="C238" s="1" t="inlineStr">
        <is>
          <t>EED116107</t>
        </is>
      </c>
      <c r="D238" s="2" t="n">
        <v>45814</v>
      </c>
      <c r="E238" s="2" t="n">
        <v>45821</v>
      </c>
      <c r="F238" s="1" t="n">
        <v>304122</v>
      </c>
      <c r="G238" s="1" t="n">
        <v>2</v>
      </c>
      <c r="H238" s="1" t="n">
        <v>2</v>
      </c>
      <c r="I238" s="1" t="n">
        <v>0</v>
      </c>
      <c r="J238" s="1" t="inlineStr">
        <is>
          <t>Kolkata</t>
        </is>
      </c>
      <c r="K238" s="1" t="n">
        <v>0</v>
      </c>
      <c r="L238" s="1">
        <f>G238*B238</f>
        <v/>
      </c>
      <c r="M238" s="1">
        <f>H238*B238</f>
        <v/>
      </c>
      <c r="N238" s="1">
        <f>I238*B238</f>
        <v/>
      </c>
    </row>
    <row r="239">
      <c r="A239" s="1" t="inlineStr">
        <is>
          <t>BioLegend</t>
        </is>
      </c>
      <c r="B239" s="1" t="n">
        <v>16262.4</v>
      </c>
      <c r="C239" s="1" t="inlineStr">
        <is>
          <t>EED116107</t>
        </is>
      </c>
      <c r="D239" s="2" t="n">
        <v>45814</v>
      </c>
      <c r="E239" s="2" t="n">
        <v>45821</v>
      </c>
      <c r="F239" s="1" t="n">
        <v>304123</v>
      </c>
      <c r="G239" s="1" t="n">
        <v>1</v>
      </c>
      <c r="H239" s="1" t="n">
        <v>1</v>
      </c>
      <c r="I239" s="1" t="n">
        <v>0</v>
      </c>
      <c r="J239" s="1" t="inlineStr">
        <is>
          <t>Chandigarh</t>
        </is>
      </c>
      <c r="K239" s="1" t="n">
        <v>0</v>
      </c>
      <c r="L239" s="1">
        <f>G239*B239</f>
        <v/>
      </c>
      <c r="M239" s="1">
        <f>H239*B239</f>
        <v/>
      </c>
      <c r="N239" s="1">
        <f>I239*B239</f>
        <v/>
      </c>
    </row>
    <row r="240">
      <c r="A240" s="1" t="inlineStr">
        <is>
          <t>BioLegend</t>
        </is>
      </c>
      <c r="B240" s="1" t="n">
        <v>16324</v>
      </c>
      <c r="C240" s="1" t="inlineStr">
        <is>
          <t>EED116107</t>
        </is>
      </c>
      <c r="D240" s="2" t="n">
        <v>45814</v>
      </c>
      <c r="E240" s="2" t="n">
        <v>45821</v>
      </c>
      <c r="F240" s="1" t="n">
        <v>304218</v>
      </c>
      <c r="G240" s="1" t="n">
        <v>1</v>
      </c>
      <c r="H240" s="1" t="n">
        <v>1</v>
      </c>
      <c r="I240" s="1" t="n">
        <v>0</v>
      </c>
      <c r="J240" s="1" t="inlineStr">
        <is>
          <t>Kolkata</t>
        </is>
      </c>
      <c r="K240" s="1" t="n">
        <v>0</v>
      </c>
      <c r="L240" s="1">
        <f>G240*B240</f>
        <v/>
      </c>
      <c r="M240" s="1">
        <f>H240*B240</f>
        <v/>
      </c>
      <c r="N240" s="1">
        <f>I240*B240</f>
        <v/>
      </c>
    </row>
    <row r="241">
      <c r="A241" s="1" t="inlineStr">
        <is>
          <t>BioLegend</t>
        </is>
      </c>
      <c r="B241" s="1" t="n">
        <v>28710</v>
      </c>
      <c r="C241" s="1" t="inlineStr">
        <is>
          <t>EED116107</t>
        </is>
      </c>
      <c r="D241" s="2" t="n">
        <v>45814</v>
      </c>
      <c r="E241" s="2" t="n">
        <v>45821</v>
      </c>
      <c r="F241" s="1" t="n">
        <v>305044</v>
      </c>
      <c r="G241" s="1" t="n">
        <v>1</v>
      </c>
      <c r="H241" s="1" t="n">
        <v>1</v>
      </c>
      <c r="I241" s="1" t="n">
        <v>0</v>
      </c>
      <c r="J241" s="1" t="inlineStr">
        <is>
          <t>Faridabad</t>
        </is>
      </c>
      <c r="K241" s="1" t="n">
        <v>0</v>
      </c>
      <c r="L241" s="1">
        <f>G241*B241</f>
        <v/>
      </c>
      <c r="M241" s="1">
        <f>H241*B241</f>
        <v/>
      </c>
      <c r="N241" s="1">
        <f>I241*B241</f>
        <v/>
      </c>
    </row>
    <row r="242">
      <c r="A242" s="1" t="inlineStr">
        <is>
          <t>BioLegend</t>
        </is>
      </c>
      <c r="B242" s="1" t="n">
        <v>22792</v>
      </c>
      <c r="C242" s="1" t="inlineStr">
        <is>
          <t>EED116107</t>
        </is>
      </c>
      <c r="D242" s="2" t="n">
        <v>45814</v>
      </c>
      <c r="E242" s="2" t="n">
        <v>45821</v>
      </c>
      <c r="F242" s="1" t="n">
        <v>305116</v>
      </c>
      <c r="G242" s="1" t="n">
        <v>1</v>
      </c>
      <c r="H242" s="1" t="n">
        <v>1</v>
      </c>
      <c r="I242" s="1" t="n">
        <v>0</v>
      </c>
      <c r="J242" s="1" t="inlineStr">
        <is>
          <t>Faridabad</t>
        </is>
      </c>
      <c r="K242" s="1" t="n">
        <v>0</v>
      </c>
      <c r="L242" s="1">
        <f>G242*B242</f>
        <v/>
      </c>
      <c r="M242" s="1">
        <f>H242*B242</f>
        <v/>
      </c>
      <c r="N242" s="1">
        <f>I242*B242</f>
        <v/>
      </c>
    </row>
    <row r="243">
      <c r="A243" s="1" t="inlineStr">
        <is>
          <t>BioLegend</t>
        </is>
      </c>
      <c r="B243" s="1" t="n">
        <v>21375.2</v>
      </c>
      <c r="C243" s="1" t="inlineStr">
        <is>
          <t>EED116107</t>
        </is>
      </c>
      <c r="D243" s="2" t="n">
        <v>45814</v>
      </c>
      <c r="E243" s="2" t="n">
        <v>45821</v>
      </c>
      <c r="F243" s="1" t="n">
        <v>307654</v>
      </c>
      <c r="G243" s="1" t="n">
        <v>1</v>
      </c>
      <c r="H243" s="1" t="n">
        <v>1</v>
      </c>
      <c r="I243" s="1" t="n">
        <v>0</v>
      </c>
      <c r="J243" s="1" t="inlineStr">
        <is>
          <t>Faridabad</t>
        </is>
      </c>
      <c r="K243" s="1" t="n">
        <v>0</v>
      </c>
      <c r="L243" s="1">
        <f>G243*B243</f>
        <v/>
      </c>
      <c r="M243" s="1">
        <f>H243*B243</f>
        <v/>
      </c>
      <c r="N243" s="1">
        <f>I243*B243</f>
        <v/>
      </c>
    </row>
    <row r="244">
      <c r="A244" s="1" t="inlineStr">
        <is>
          <t>BioLegend</t>
        </is>
      </c>
      <c r="B244" s="1" t="n">
        <v>17248</v>
      </c>
      <c r="C244" s="1" t="inlineStr">
        <is>
          <t>EED116107</t>
        </is>
      </c>
      <c r="D244" s="2" t="n">
        <v>45814</v>
      </c>
      <c r="E244" s="2" t="n">
        <v>45821</v>
      </c>
      <c r="F244" s="1" t="n">
        <v>311504</v>
      </c>
      <c r="G244" s="1" t="n">
        <v>2</v>
      </c>
      <c r="H244" s="1" t="n">
        <v>2</v>
      </c>
      <c r="I244" s="1" t="n">
        <v>0</v>
      </c>
      <c r="J244" s="1" t="inlineStr">
        <is>
          <t>Banglore</t>
        </is>
      </c>
      <c r="K244" s="1" t="n">
        <v>0</v>
      </c>
      <c r="L244" s="1">
        <f>G244*B244</f>
        <v/>
      </c>
      <c r="M244" s="1">
        <f>H244*B244</f>
        <v/>
      </c>
      <c r="N244" s="1">
        <f>I244*B244</f>
        <v/>
      </c>
    </row>
    <row r="245">
      <c r="A245" s="1" t="inlineStr">
        <is>
          <t>BioLegend</t>
        </is>
      </c>
      <c r="B245" s="1" t="n">
        <v>16447.2</v>
      </c>
      <c r="C245" s="1" t="inlineStr">
        <is>
          <t>EED116107</t>
        </is>
      </c>
      <c r="D245" s="2" t="n">
        <v>45814</v>
      </c>
      <c r="E245" s="2" t="n">
        <v>45821</v>
      </c>
      <c r="F245" s="1" t="n">
        <v>312108</v>
      </c>
      <c r="G245" s="1" t="n">
        <v>1</v>
      </c>
      <c r="H245" s="1" t="n">
        <v>1</v>
      </c>
      <c r="I245" s="1" t="n">
        <v>0</v>
      </c>
      <c r="J245" s="1" t="inlineStr">
        <is>
          <t>Hyderabad</t>
        </is>
      </c>
      <c r="K245" s="1" t="n">
        <v>0</v>
      </c>
      <c r="L245" s="1">
        <f>G245*B245</f>
        <v/>
      </c>
      <c r="M245" s="1">
        <f>H245*B245</f>
        <v/>
      </c>
      <c r="N245" s="1">
        <f>I245*B245</f>
        <v/>
      </c>
    </row>
    <row r="246">
      <c r="A246" s="1" t="inlineStr">
        <is>
          <t>BioLegend</t>
        </is>
      </c>
      <c r="B246" s="1" t="n">
        <v>17925.6</v>
      </c>
      <c r="C246" s="1" t="inlineStr">
        <is>
          <t>EED116107</t>
        </is>
      </c>
      <c r="D246" s="2" t="n">
        <v>45814</v>
      </c>
      <c r="E246" s="2" t="n">
        <v>45821</v>
      </c>
      <c r="F246" s="1" t="n">
        <v>314510</v>
      </c>
      <c r="G246" s="1" t="n">
        <v>1</v>
      </c>
      <c r="H246" s="1" t="n">
        <v>1</v>
      </c>
      <c r="I246" s="1" t="n">
        <v>0</v>
      </c>
      <c r="J246" s="1" t="inlineStr">
        <is>
          <t>Kolkata</t>
        </is>
      </c>
      <c r="K246" s="1" t="n">
        <v>0</v>
      </c>
      <c r="L246" s="1">
        <f>G246*B246</f>
        <v/>
      </c>
      <c r="M246" s="1">
        <f>H246*B246</f>
        <v/>
      </c>
      <c r="N246" s="1">
        <f>I246*B246</f>
        <v/>
      </c>
    </row>
    <row r="247">
      <c r="A247" s="1" t="inlineStr">
        <is>
          <t>BioLegend</t>
        </is>
      </c>
      <c r="B247" s="1" t="n">
        <v>10841.6</v>
      </c>
      <c r="C247" s="1" t="inlineStr">
        <is>
          <t>EED116107</t>
        </is>
      </c>
      <c r="D247" s="2" t="n">
        <v>45814</v>
      </c>
      <c r="E247" s="2" t="n">
        <v>45821</v>
      </c>
      <c r="F247" s="1" t="n">
        <v>316317</v>
      </c>
      <c r="G247" s="1" t="n">
        <v>2</v>
      </c>
      <c r="H247" s="1" t="n">
        <v>2</v>
      </c>
      <c r="I247" s="1" t="n">
        <v>0</v>
      </c>
      <c r="J247" s="1" t="inlineStr">
        <is>
          <t>Delhi</t>
        </is>
      </c>
      <c r="K247" s="1" t="n">
        <v>0</v>
      </c>
      <c r="L247" s="1">
        <f>G247*B247</f>
        <v/>
      </c>
      <c r="M247" s="1">
        <f>H247*B247</f>
        <v/>
      </c>
      <c r="N247" s="1">
        <f>I247*B247</f>
        <v/>
      </c>
    </row>
    <row r="248">
      <c r="A248" s="1" t="inlineStr">
        <is>
          <t>BioLegend</t>
        </is>
      </c>
      <c r="B248" s="1" t="n">
        <v>21375.2</v>
      </c>
      <c r="C248" s="1" t="inlineStr">
        <is>
          <t>EED116107</t>
        </is>
      </c>
      <c r="D248" s="2" t="n">
        <v>45814</v>
      </c>
      <c r="E248" s="2" t="n">
        <v>45821</v>
      </c>
      <c r="F248" s="1" t="n">
        <v>317352</v>
      </c>
      <c r="G248" s="1" t="n">
        <v>1</v>
      </c>
      <c r="H248" s="1" t="n">
        <v>1</v>
      </c>
      <c r="I248" s="1" t="n">
        <v>0</v>
      </c>
      <c r="J248" s="1" t="inlineStr">
        <is>
          <t>Banglore</t>
        </is>
      </c>
      <c r="K248" s="1" t="n">
        <v>0</v>
      </c>
      <c r="L248" s="1">
        <f>G248*B248</f>
        <v/>
      </c>
      <c r="M248" s="1">
        <f>H248*B248</f>
        <v/>
      </c>
      <c r="N248" s="1">
        <f>I248*B248</f>
        <v/>
      </c>
    </row>
    <row r="249">
      <c r="A249" s="1" t="inlineStr">
        <is>
          <t>BioLegend</t>
        </is>
      </c>
      <c r="B249" s="1" t="n">
        <v>27588</v>
      </c>
      <c r="C249" s="1" t="inlineStr">
        <is>
          <t>EED116107</t>
        </is>
      </c>
      <c r="D249" s="2" t="n">
        <v>45814</v>
      </c>
      <c r="E249" s="2" t="n">
        <v>45821</v>
      </c>
      <c r="F249" s="1" t="n">
        <v>321140</v>
      </c>
      <c r="G249" s="1" t="n">
        <v>1</v>
      </c>
      <c r="H249" s="1" t="n">
        <v>1</v>
      </c>
      <c r="I249" s="1" t="n">
        <v>0</v>
      </c>
      <c r="J249" s="1" t="inlineStr">
        <is>
          <t>Banglore</t>
        </is>
      </c>
      <c r="K249" s="1" t="n">
        <v>0</v>
      </c>
      <c r="L249" s="1">
        <f>G249*B249</f>
        <v/>
      </c>
      <c r="M249" s="1">
        <f>H249*B249</f>
        <v/>
      </c>
      <c r="N249" s="1">
        <f>I249*B249</f>
        <v/>
      </c>
    </row>
    <row r="250">
      <c r="A250" s="1" t="inlineStr">
        <is>
          <t>BioLegend</t>
        </is>
      </c>
      <c r="B250" s="1" t="n">
        <v>18726.4</v>
      </c>
      <c r="C250" s="1" t="inlineStr">
        <is>
          <t>EED116107</t>
        </is>
      </c>
      <c r="D250" s="2" t="n">
        <v>45814</v>
      </c>
      <c r="E250" s="2" t="n">
        <v>45821</v>
      </c>
      <c r="F250" s="1" t="n">
        <v>322008</v>
      </c>
      <c r="G250" s="1" t="n">
        <v>1</v>
      </c>
      <c r="H250" s="1" t="n">
        <v>1</v>
      </c>
      <c r="I250" s="1" t="n">
        <v>0</v>
      </c>
      <c r="J250" s="1" t="inlineStr">
        <is>
          <t>Faridabad</t>
        </is>
      </c>
      <c r="K250" s="1" t="n">
        <v>0</v>
      </c>
      <c r="L250" s="1">
        <f>G250*B250</f>
        <v/>
      </c>
      <c r="M250" s="1">
        <f>H250*B250</f>
        <v/>
      </c>
      <c r="N250" s="1">
        <f>I250*B250</f>
        <v/>
      </c>
    </row>
    <row r="251">
      <c r="A251" s="1" t="inlineStr">
        <is>
          <t>BioLegend</t>
        </is>
      </c>
      <c r="B251" s="1" t="n">
        <v>11616</v>
      </c>
      <c r="C251" s="1" t="inlineStr">
        <is>
          <t>EED116107</t>
        </is>
      </c>
      <c r="D251" s="2" t="n">
        <v>45814</v>
      </c>
      <c r="E251" s="2" t="n">
        <v>45821</v>
      </c>
      <c r="F251" s="1" t="n">
        <v>325227</v>
      </c>
      <c r="G251" s="1" t="n">
        <v>1</v>
      </c>
      <c r="H251" s="1" t="n">
        <v>1</v>
      </c>
      <c r="I251" s="1" t="n">
        <v>0</v>
      </c>
      <c r="J251" s="1" t="inlineStr">
        <is>
          <t>Delhi</t>
        </is>
      </c>
      <c r="K251" s="1" t="n">
        <v>0</v>
      </c>
      <c r="L251" s="1">
        <f>G251*B251</f>
        <v/>
      </c>
      <c r="M251" s="1">
        <f>H251*B251</f>
        <v/>
      </c>
      <c r="N251" s="1">
        <f>I251*B251</f>
        <v/>
      </c>
    </row>
    <row r="252">
      <c r="A252" s="1" t="inlineStr">
        <is>
          <t>BioLegend</t>
        </is>
      </c>
      <c r="B252" s="1" t="n">
        <v>8747.200000000001</v>
      </c>
      <c r="C252" s="1" t="inlineStr">
        <is>
          <t>EED116107</t>
        </is>
      </c>
      <c r="D252" s="2" t="n">
        <v>45814</v>
      </c>
      <c r="E252" s="2" t="n">
        <v>45821</v>
      </c>
      <c r="F252" s="1" t="n">
        <v>331917</v>
      </c>
      <c r="G252" s="1" t="n">
        <v>1</v>
      </c>
      <c r="H252" s="1" t="n">
        <v>1</v>
      </c>
      <c r="I252" s="1" t="n">
        <v>0</v>
      </c>
      <c r="J252" s="1" t="inlineStr">
        <is>
          <t>Delhi</t>
        </is>
      </c>
      <c r="K252" s="1" t="n">
        <v>0</v>
      </c>
      <c r="L252" s="1">
        <f>G252*B252</f>
        <v/>
      </c>
      <c r="M252" s="1">
        <f>H252*B252</f>
        <v/>
      </c>
      <c r="N252" s="1">
        <f>I252*B252</f>
        <v/>
      </c>
    </row>
    <row r="253">
      <c r="A253" s="1" t="inlineStr">
        <is>
          <t>BioLegend</t>
        </is>
      </c>
      <c r="B253" s="1" t="n">
        <v>21375.2</v>
      </c>
      <c r="C253" s="1" t="inlineStr">
        <is>
          <t>EED116107</t>
        </is>
      </c>
      <c r="D253" s="2" t="n">
        <v>45814</v>
      </c>
      <c r="E253" s="2" t="n">
        <v>45821</v>
      </c>
      <c r="F253" s="1" t="n">
        <v>333634</v>
      </c>
      <c r="G253" s="1" t="n">
        <v>1</v>
      </c>
      <c r="H253" s="1" t="n">
        <v>1</v>
      </c>
      <c r="I253" s="1" t="n">
        <v>0</v>
      </c>
      <c r="J253" s="1" t="inlineStr">
        <is>
          <t>Banglore</t>
        </is>
      </c>
      <c r="K253" s="1" t="n">
        <v>0</v>
      </c>
      <c r="L253" s="1">
        <f>G253*B253</f>
        <v/>
      </c>
      <c r="M253" s="1">
        <f>H253*B253</f>
        <v/>
      </c>
      <c r="N253" s="1">
        <f>I253*B253</f>
        <v/>
      </c>
    </row>
    <row r="254">
      <c r="A254" s="1" t="inlineStr">
        <is>
          <t>BioLegend</t>
        </is>
      </c>
      <c r="B254" s="1" t="n">
        <v>23531.2</v>
      </c>
      <c r="C254" s="1" t="inlineStr">
        <is>
          <t>EED116107</t>
        </is>
      </c>
      <c r="D254" s="2" t="n">
        <v>45814</v>
      </c>
      <c r="E254" s="2" t="n">
        <v>45821</v>
      </c>
      <c r="F254" s="1" t="n">
        <v>337248</v>
      </c>
      <c r="G254" s="1" t="n">
        <v>1</v>
      </c>
      <c r="H254" s="1" t="n">
        <v>1</v>
      </c>
      <c r="I254" s="1" t="n">
        <v>0</v>
      </c>
      <c r="J254" s="1" t="inlineStr">
        <is>
          <t>Faridabad</t>
        </is>
      </c>
      <c r="K254" s="1" t="n">
        <v>0</v>
      </c>
      <c r="L254" s="1">
        <f>G254*B254</f>
        <v/>
      </c>
      <c r="M254" s="1">
        <f>H254*B254</f>
        <v/>
      </c>
      <c r="N254" s="1">
        <f>I254*B254</f>
        <v/>
      </c>
    </row>
    <row r="255">
      <c r="A255" s="1" t="inlineStr">
        <is>
          <t>BioLegend</t>
        </is>
      </c>
      <c r="B255" s="1" t="n">
        <v>20020</v>
      </c>
      <c r="C255" s="1" t="inlineStr">
        <is>
          <t>EED116107</t>
        </is>
      </c>
      <c r="D255" s="2" t="n">
        <v>45814</v>
      </c>
      <c r="E255" s="2" t="n">
        <v>45821</v>
      </c>
      <c r="F255" s="1" t="n">
        <v>344722</v>
      </c>
      <c r="G255" s="1" t="n">
        <v>1</v>
      </c>
      <c r="H255" s="1" t="n">
        <v>1</v>
      </c>
      <c r="I255" s="1" t="n">
        <v>0</v>
      </c>
      <c r="J255" s="1" t="inlineStr">
        <is>
          <t>Kolkata</t>
        </is>
      </c>
      <c r="K255" s="1" t="n">
        <v>0</v>
      </c>
      <c r="L255" s="1">
        <f>G255*B255</f>
        <v/>
      </c>
      <c r="M255" s="1">
        <f>H255*B255</f>
        <v/>
      </c>
      <c r="N255" s="1">
        <f>I255*B255</f>
        <v/>
      </c>
    </row>
    <row r="256">
      <c r="A256" s="1" t="inlineStr">
        <is>
          <t>BioLegend</t>
        </is>
      </c>
      <c r="B256" s="1" t="n">
        <v>9856</v>
      </c>
      <c r="C256" s="1" t="inlineStr">
        <is>
          <t>EED116107</t>
        </is>
      </c>
      <c r="D256" s="2" t="n">
        <v>45814</v>
      </c>
      <c r="E256" s="2" t="n">
        <v>45821</v>
      </c>
      <c r="F256" s="1" t="n">
        <v>344804</v>
      </c>
      <c r="G256" s="1" t="n">
        <v>1</v>
      </c>
      <c r="H256" s="1" t="n">
        <v>1</v>
      </c>
      <c r="I256" s="1" t="n">
        <v>0</v>
      </c>
      <c r="J256" s="1" t="inlineStr">
        <is>
          <t>Faridabad</t>
        </is>
      </c>
      <c r="K256" s="1" t="n">
        <v>0</v>
      </c>
      <c r="L256" s="1">
        <f>G256*B256</f>
        <v/>
      </c>
      <c r="M256" s="1">
        <f>H256*B256</f>
        <v/>
      </c>
      <c r="N256" s="1">
        <f>I256*B256</f>
        <v/>
      </c>
    </row>
    <row r="257">
      <c r="A257" s="1" t="inlineStr">
        <is>
          <t>BioLegend</t>
        </is>
      </c>
      <c r="B257" s="1" t="n">
        <v>15276.8</v>
      </c>
      <c r="C257" s="1" t="inlineStr">
        <is>
          <t>EED116107</t>
        </is>
      </c>
      <c r="D257" s="2" t="n">
        <v>45814</v>
      </c>
      <c r="E257" s="2" t="n">
        <v>45821</v>
      </c>
      <c r="F257" s="1" t="n">
        <v>344812</v>
      </c>
      <c r="G257" s="1" t="n">
        <v>1</v>
      </c>
      <c r="H257" s="1" t="n">
        <v>1</v>
      </c>
      <c r="I257" s="1" t="n">
        <v>0</v>
      </c>
      <c r="J257" s="1" t="inlineStr">
        <is>
          <t>Delhi</t>
        </is>
      </c>
      <c r="K257" s="1" t="n">
        <v>0</v>
      </c>
      <c r="L257" s="1">
        <f>G257*B257</f>
        <v/>
      </c>
      <c r="M257" s="1">
        <f>H257*B257</f>
        <v/>
      </c>
      <c r="N257" s="1">
        <f>I257*B257</f>
        <v/>
      </c>
    </row>
    <row r="258">
      <c r="A258" s="1" t="inlineStr">
        <is>
          <t>BioLegend</t>
        </is>
      </c>
      <c r="B258" s="1" t="n">
        <v>8377.6</v>
      </c>
      <c r="C258" s="1" t="inlineStr">
        <is>
          <t>EED116107</t>
        </is>
      </c>
      <c r="D258" s="2" t="n">
        <v>45814</v>
      </c>
      <c r="E258" s="2" t="n">
        <v>45821</v>
      </c>
      <c r="F258" s="1" t="n">
        <v>345041</v>
      </c>
      <c r="G258" s="1" t="n">
        <v>1</v>
      </c>
      <c r="H258" s="1" t="n">
        <v>1</v>
      </c>
      <c r="I258" s="1" t="n">
        <v>0</v>
      </c>
      <c r="J258" s="1" t="inlineStr">
        <is>
          <t>Banglore</t>
        </is>
      </c>
      <c r="K258" s="1" t="n">
        <v>0</v>
      </c>
      <c r="L258" s="1">
        <f>G258*B258</f>
        <v/>
      </c>
      <c r="M258" s="1">
        <f>H258*B258</f>
        <v/>
      </c>
      <c r="N258" s="1">
        <f>I258*B258</f>
        <v/>
      </c>
    </row>
    <row r="259">
      <c r="A259" s="1" t="inlineStr">
        <is>
          <t>BioLegend</t>
        </is>
      </c>
      <c r="B259" s="1" t="n">
        <v>15523.2</v>
      </c>
      <c r="C259" s="1" t="inlineStr">
        <is>
          <t>EED116107</t>
        </is>
      </c>
      <c r="D259" s="2" t="n">
        <v>45814</v>
      </c>
      <c r="E259" s="2" t="n">
        <v>45821</v>
      </c>
      <c r="F259" s="1" t="n">
        <v>348206</v>
      </c>
      <c r="G259" s="1" t="n">
        <v>1</v>
      </c>
      <c r="H259" s="1" t="n">
        <v>1</v>
      </c>
      <c r="I259" s="1" t="n">
        <v>0</v>
      </c>
      <c r="J259" s="1" t="inlineStr">
        <is>
          <t>Kolkata</t>
        </is>
      </c>
      <c r="K259" s="1" t="n">
        <v>0</v>
      </c>
      <c r="L259" s="1">
        <f>G259*B259</f>
        <v/>
      </c>
      <c r="M259" s="1">
        <f>H259*B259</f>
        <v/>
      </c>
      <c r="N259" s="1">
        <f>I259*B259</f>
        <v/>
      </c>
    </row>
    <row r="260">
      <c r="A260" s="1" t="inlineStr">
        <is>
          <t>BioLegend</t>
        </is>
      </c>
      <c r="B260" s="1" t="n">
        <v>39362.4</v>
      </c>
      <c r="C260" s="1" t="inlineStr">
        <is>
          <t>EED116107</t>
        </is>
      </c>
      <c r="D260" s="2" t="n">
        <v>45814</v>
      </c>
      <c r="E260" s="2" t="n">
        <v>45821</v>
      </c>
      <c r="F260" s="1" t="n">
        <v>348801</v>
      </c>
      <c r="G260" s="1" t="n">
        <v>1</v>
      </c>
      <c r="H260" s="1" t="n">
        <v>1</v>
      </c>
      <c r="I260" s="1" t="n">
        <v>0</v>
      </c>
      <c r="J260" s="1" t="inlineStr">
        <is>
          <t>Delhi</t>
        </is>
      </c>
      <c r="K260" s="1" t="n">
        <v>0</v>
      </c>
      <c r="L260" s="1">
        <f>G260*B260</f>
        <v/>
      </c>
      <c r="M260" s="1">
        <f>H260*B260</f>
        <v/>
      </c>
      <c r="N260" s="1">
        <f>I260*B260</f>
        <v/>
      </c>
    </row>
    <row r="261">
      <c r="A261" s="1" t="inlineStr">
        <is>
          <t>BioLegend</t>
        </is>
      </c>
      <c r="B261" s="1" t="n">
        <v>23531.2</v>
      </c>
      <c r="C261" s="1" t="inlineStr">
        <is>
          <t>EED116107</t>
        </is>
      </c>
      <c r="D261" s="2" t="n">
        <v>45814</v>
      </c>
      <c r="E261" s="2" t="n">
        <v>45821</v>
      </c>
      <c r="F261" s="1" t="n">
        <v>358512</v>
      </c>
      <c r="G261" s="1" t="n">
        <v>1</v>
      </c>
      <c r="H261" s="1" t="n">
        <v>1</v>
      </c>
      <c r="I261" s="1" t="n">
        <v>0</v>
      </c>
      <c r="J261" s="1" t="inlineStr">
        <is>
          <t>Chandigarh</t>
        </is>
      </c>
      <c r="K261" s="1" t="n">
        <v>0</v>
      </c>
      <c r="L261" s="1">
        <f>G261*B261</f>
        <v/>
      </c>
      <c r="M261" s="1">
        <f>H261*B261</f>
        <v/>
      </c>
      <c r="N261" s="1">
        <f>I261*B261</f>
        <v/>
      </c>
    </row>
    <row r="262">
      <c r="A262" s="1" t="inlineStr">
        <is>
          <t>BioLegend</t>
        </is>
      </c>
      <c r="B262" s="1" t="n">
        <v>19342.4</v>
      </c>
      <c r="C262" s="1" t="inlineStr">
        <is>
          <t>EED116107</t>
        </is>
      </c>
      <c r="D262" s="2" t="n">
        <v>45814</v>
      </c>
      <c r="E262" s="2" t="n">
        <v>45821</v>
      </c>
      <c r="F262" s="1" t="n">
        <v>359122</v>
      </c>
      <c r="G262" s="1" t="n">
        <v>1</v>
      </c>
      <c r="H262" s="1" t="n">
        <v>1</v>
      </c>
      <c r="I262" s="1" t="n">
        <v>0</v>
      </c>
      <c r="J262" s="1" t="inlineStr">
        <is>
          <t>Punjab</t>
        </is>
      </c>
      <c r="K262" s="1" t="n">
        <v>0</v>
      </c>
      <c r="L262" s="1">
        <f>G262*B262</f>
        <v/>
      </c>
      <c r="M262" s="1">
        <f>H262*B262</f>
        <v/>
      </c>
      <c r="N262" s="1">
        <f>I262*B262</f>
        <v/>
      </c>
    </row>
    <row r="263">
      <c r="A263" s="1" t="inlineStr">
        <is>
          <t>BioLegend</t>
        </is>
      </c>
      <c r="B263" s="1" t="n">
        <v>8377.6</v>
      </c>
      <c r="C263" s="1" t="inlineStr">
        <is>
          <t>EED116107</t>
        </is>
      </c>
      <c r="D263" s="2" t="n">
        <v>45814</v>
      </c>
      <c r="E263" s="2" t="n">
        <v>45821</v>
      </c>
      <c r="F263" s="1" t="n">
        <v>369607</v>
      </c>
      <c r="G263" s="1" t="n">
        <v>1</v>
      </c>
      <c r="H263" s="1" t="n">
        <v>1</v>
      </c>
      <c r="I263" s="1" t="n">
        <v>0</v>
      </c>
      <c r="J263" s="1" t="inlineStr">
        <is>
          <t>Banglore</t>
        </is>
      </c>
      <c r="K263" s="1" t="n">
        <v>0</v>
      </c>
      <c r="L263" s="1">
        <f>G263*B263</f>
        <v/>
      </c>
      <c r="M263" s="1">
        <f>H263*B263</f>
        <v/>
      </c>
      <c r="N263" s="1">
        <f>I263*B263</f>
        <v/>
      </c>
    </row>
    <row r="264">
      <c r="A264" s="1" t="inlineStr">
        <is>
          <t>BioLegend</t>
        </is>
      </c>
      <c r="B264" s="1" t="n">
        <v>8377.6</v>
      </c>
      <c r="C264" s="1" t="inlineStr">
        <is>
          <t>EED116107</t>
        </is>
      </c>
      <c r="D264" s="2" t="n">
        <v>45814</v>
      </c>
      <c r="E264" s="2" t="n">
        <v>45821</v>
      </c>
      <c r="F264" s="1" t="n">
        <v>374209</v>
      </c>
      <c r="G264" s="1" t="n">
        <v>1</v>
      </c>
      <c r="H264" s="1" t="n">
        <v>1</v>
      </c>
      <c r="I264" s="1" t="n">
        <v>0</v>
      </c>
      <c r="J264" s="1" t="inlineStr">
        <is>
          <t>Banglore</t>
        </is>
      </c>
      <c r="K264" s="1" t="n">
        <v>0</v>
      </c>
      <c r="L264" s="1">
        <f>G264*B264</f>
        <v/>
      </c>
      <c r="M264" s="1">
        <f>H264*B264</f>
        <v/>
      </c>
      <c r="N264" s="1">
        <f>I264*B264</f>
        <v/>
      </c>
    </row>
    <row r="265">
      <c r="A265" s="1" t="inlineStr">
        <is>
          <t>BioLegend</t>
        </is>
      </c>
      <c r="B265" s="1" t="n">
        <v>6591.200000000001</v>
      </c>
      <c r="C265" s="1" t="inlineStr">
        <is>
          <t>EED116107</t>
        </is>
      </c>
      <c r="D265" s="2" t="n">
        <v>45814</v>
      </c>
      <c r="E265" s="2" t="n">
        <v>45821</v>
      </c>
      <c r="F265" s="1" t="n">
        <v>375403</v>
      </c>
      <c r="G265" s="1" t="n">
        <v>1</v>
      </c>
      <c r="H265" s="1" t="n">
        <v>1</v>
      </c>
      <c r="I265" s="1" t="n">
        <v>0</v>
      </c>
      <c r="J265" s="1" t="inlineStr">
        <is>
          <t>Banglore</t>
        </is>
      </c>
      <c r="K265" s="1" t="n">
        <v>0</v>
      </c>
      <c r="L265" s="1">
        <f>G265*B265</f>
        <v/>
      </c>
      <c r="M265" s="1">
        <f>H265*B265</f>
        <v/>
      </c>
      <c r="N265" s="1">
        <f>I265*B265</f>
        <v/>
      </c>
    </row>
    <row r="266">
      <c r="A266" s="1" t="inlineStr">
        <is>
          <t>BioLegend</t>
        </is>
      </c>
      <c r="B266" s="1" t="n">
        <v>20636</v>
      </c>
      <c r="C266" s="1" t="inlineStr">
        <is>
          <t>EED116107</t>
        </is>
      </c>
      <c r="D266" s="2" t="n">
        <v>45814</v>
      </c>
      <c r="E266" s="2" t="n">
        <v>45821</v>
      </c>
      <c r="F266" s="1" t="n">
        <v>392114</v>
      </c>
      <c r="G266" s="1" t="n">
        <v>1</v>
      </c>
      <c r="H266" s="1" t="n">
        <v>1</v>
      </c>
      <c r="I266" s="1" t="n">
        <v>0</v>
      </c>
      <c r="J266" s="1" t="inlineStr">
        <is>
          <t>Banglore</t>
        </is>
      </c>
      <c r="K266" s="1" t="n">
        <v>0</v>
      </c>
      <c r="L266" s="1">
        <f>G266*B266</f>
        <v/>
      </c>
      <c r="M266" s="1">
        <f>H266*B266</f>
        <v/>
      </c>
      <c r="N266" s="1">
        <f>I266*B266</f>
        <v/>
      </c>
    </row>
    <row r="267">
      <c r="A267" s="1" t="inlineStr">
        <is>
          <t>BioLegend</t>
        </is>
      </c>
      <c r="B267" s="1" t="n">
        <v>9424.799999999999</v>
      </c>
      <c r="C267" s="1" t="inlineStr">
        <is>
          <t>EED116107</t>
        </is>
      </c>
      <c r="D267" s="2" t="n">
        <v>45814</v>
      </c>
      <c r="E267" s="2" t="n">
        <v>45821</v>
      </c>
      <c r="F267" s="1" t="n">
        <v>393607</v>
      </c>
      <c r="G267" s="1" t="n">
        <v>1</v>
      </c>
      <c r="H267" s="1" t="n">
        <v>1</v>
      </c>
      <c r="I267" s="1" t="n">
        <v>0</v>
      </c>
      <c r="J267" s="1" t="inlineStr">
        <is>
          <t>Kolkata</t>
        </is>
      </c>
      <c r="K267" s="1" t="n">
        <v>0</v>
      </c>
      <c r="L267" s="1">
        <f>G267*B267</f>
        <v/>
      </c>
      <c r="M267" s="1">
        <f>H267*B267</f>
        <v/>
      </c>
      <c r="N267" s="1">
        <f>I267*B267</f>
        <v/>
      </c>
    </row>
    <row r="268">
      <c r="A268" s="1" t="inlineStr">
        <is>
          <t>BioLegend</t>
        </is>
      </c>
      <c r="B268" s="1" t="n">
        <v>12689.6</v>
      </c>
      <c r="C268" s="1" t="inlineStr">
        <is>
          <t>EED116107</t>
        </is>
      </c>
      <c r="D268" s="2" t="n">
        <v>45814</v>
      </c>
      <c r="E268" s="2" t="n">
        <v>45821</v>
      </c>
      <c r="F268" s="1" t="n">
        <v>400329</v>
      </c>
      <c r="G268" s="1" t="n">
        <v>1</v>
      </c>
      <c r="H268" s="1" t="n">
        <v>1</v>
      </c>
      <c r="I268" s="1" t="n">
        <v>0</v>
      </c>
      <c r="J268" s="1" t="inlineStr">
        <is>
          <t>Banglore</t>
        </is>
      </c>
      <c r="K268" s="1" t="n">
        <v>0</v>
      </c>
      <c r="L268" s="1">
        <f>G268*B268</f>
        <v/>
      </c>
      <c r="M268" s="1">
        <f>H268*B268</f>
        <v/>
      </c>
      <c r="N268" s="1">
        <f>I268*B268</f>
        <v/>
      </c>
    </row>
    <row r="269">
      <c r="A269" s="1" t="inlineStr">
        <is>
          <t>BioLegend</t>
        </is>
      </c>
      <c r="B269" s="1" t="n">
        <v>2587.2</v>
      </c>
      <c r="C269" s="1" t="inlineStr">
        <is>
          <t>EED116107</t>
        </is>
      </c>
      <c r="D269" s="2" t="n">
        <v>45814</v>
      </c>
      <c r="E269" s="2" t="n">
        <v>45821</v>
      </c>
      <c r="F269" s="1" t="n">
        <v>405201</v>
      </c>
      <c r="G269" s="1" t="n">
        <v>1</v>
      </c>
      <c r="H269" s="1" t="n">
        <v>1</v>
      </c>
      <c r="I269" s="1" t="n">
        <v>0</v>
      </c>
      <c r="J269" s="1" t="inlineStr">
        <is>
          <t>Kolkata</t>
        </is>
      </c>
      <c r="K269" s="1" t="n">
        <v>0</v>
      </c>
      <c r="L269" s="1">
        <f>G269*B269</f>
        <v/>
      </c>
      <c r="M269" s="1">
        <f>H269*B269</f>
        <v/>
      </c>
      <c r="N269" s="1">
        <f>I269*B269</f>
        <v/>
      </c>
    </row>
    <row r="270">
      <c r="A270" s="1" t="inlineStr">
        <is>
          <t>BioLegend</t>
        </is>
      </c>
      <c r="B270" s="1" t="n">
        <v>14106.4</v>
      </c>
      <c r="C270" s="1" t="inlineStr">
        <is>
          <t>EED116107</t>
        </is>
      </c>
      <c r="D270" s="2" t="n">
        <v>45814</v>
      </c>
      <c r="E270" s="2" t="n">
        <v>45821</v>
      </c>
      <c r="F270" s="1" t="n">
        <v>422302</v>
      </c>
      <c r="G270" s="1" t="n">
        <v>1</v>
      </c>
      <c r="H270" s="1" t="n">
        <v>1</v>
      </c>
      <c r="I270" s="1" t="n">
        <v>0</v>
      </c>
      <c r="J270" s="1" t="inlineStr">
        <is>
          <t>Faridabad</t>
        </is>
      </c>
      <c r="K270" s="1" t="n">
        <v>0</v>
      </c>
      <c r="L270" s="1">
        <f>G270*B270</f>
        <v/>
      </c>
      <c r="M270" s="1">
        <f>H270*B270</f>
        <v/>
      </c>
      <c r="N270" s="1">
        <f>I270*B270</f>
        <v/>
      </c>
    </row>
    <row r="271">
      <c r="A271" s="1" t="inlineStr">
        <is>
          <t>BioLegend</t>
        </is>
      </c>
      <c r="B271" s="1" t="n">
        <v>5482.4</v>
      </c>
      <c r="C271" s="1" t="inlineStr">
        <is>
          <t>EED116107</t>
        </is>
      </c>
      <c r="D271" s="2" t="n">
        <v>45814</v>
      </c>
      <c r="E271" s="2" t="n">
        <v>45821</v>
      </c>
      <c r="F271" s="1" t="n">
        <v>423105</v>
      </c>
      <c r="G271" s="1" t="n">
        <v>1</v>
      </c>
      <c r="H271" s="1" t="n">
        <v>1</v>
      </c>
      <c r="I271" s="1" t="n">
        <v>0</v>
      </c>
      <c r="J271" s="1" t="inlineStr">
        <is>
          <t>Faridabad</t>
        </is>
      </c>
      <c r="K271" s="1" t="n">
        <v>0</v>
      </c>
      <c r="L271" s="1">
        <f>G271*B271</f>
        <v/>
      </c>
      <c r="M271" s="1">
        <f>H271*B271</f>
        <v/>
      </c>
      <c r="N271" s="1">
        <f>I271*B271</f>
        <v/>
      </c>
    </row>
    <row r="272">
      <c r="A272" s="1" t="inlineStr">
        <is>
          <t>BioLegend</t>
        </is>
      </c>
      <c r="B272" s="1" t="n">
        <v>36097.6</v>
      </c>
      <c r="C272" s="1" t="inlineStr">
        <is>
          <t>EED116107</t>
        </is>
      </c>
      <c r="D272" s="2" t="n">
        <v>45814</v>
      </c>
      <c r="E272" s="2" t="n">
        <v>45821</v>
      </c>
      <c r="F272" s="1" t="n">
        <v>430115</v>
      </c>
      <c r="G272" s="1" t="n">
        <v>1</v>
      </c>
      <c r="H272" s="1" t="n">
        <v>1</v>
      </c>
      <c r="I272" s="1" t="n">
        <v>0</v>
      </c>
      <c r="J272" s="1" t="inlineStr">
        <is>
          <t>Banglore</t>
        </is>
      </c>
      <c r="K272" s="1" t="n">
        <v>0</v>
      </c>
      <c r="L272" s="1">
        <f>G272*B272</f>
        <v/>
      </c>
      <c r="M272" s="1">
        <f>H272*B272</f>
        <v/>
      </c>
      <c r="N272" s="1">
        <f>I272*B272</f>
        <v/>
      </c>
    </row>
    <row r="273">
      <c r="A273" s="1" t="inlineStr">
        <is>
          <t>BioLegend</t>
        </is>
      </c>
      <c r="B273" s="1" t="n">
        <v>43560</v>
      </c>
      <c r="C273" s="1" t="inlineStr">
        <is>
          <t>EED116107</t>
        </is>
      </c>
      <c r="D273" s="2" t="n">
        <v>45814</v>
      </c>
      <c r="E273" s="2" t="n">
        <v>45821</v>
      </c>
      <c r="F273" s="1" t="n">
        <v>480090</v>
      </c>
      <c r="G273" s="1" t="n">
        <v>1</v>
      </c>
      <c r="H273" s="1" t="n">
        <v>1</v>
      </c>
      <c r="I273" s="1" t="n">
        <v>0</v>
      </c>
      <c r="J273" s="1" t="inlineStr">
        <is>
          <t>Punjab</t>
        </is>
      </c>
      <c r="K273" s="1" t="n">
        <v>0</v>
      </c>
      <c r="L273" s="1">
        <f>G273*B273</f>
        <v/>
      </c>
      <c r="M273" s="1">
        <f>H273*B273</f>
        <v/>
      </c>
      <c r="N273" s="1">
        <f>I273*B273</f>
        <v/>
      </c>
    </row>
    <row r="274">
      <c r="A274" s="1" t="inlineStr">
        <is>
          <t>BioLegend</t>
        </is>
      </c>
      <c r="B274" s="1" t="n">
        <v>18018</v>
      </c>
      <c r="C274" s="1" t="inlineStr">
        <is>
          <t>EED116107</t>
        </is>
      </c>
      <c r="D274" s="2" t="n">
        <v>45814</v>
      </c>
      <c r="E274" s="2" t="n">
        <v>45821</v>
      </c>
      <c r="F274" s="1" t="n">
        <v>504133</v>
      </c>
      <c r="G274" s="1" t="n">
        <v>1</v>
      </c>
      <c r="H274" s="1" t="n">
        <v>1</v>
      </c>
      <c r="I274" s="1" t="n">
        <v>0</v>
      </c>
      <c r="J274" s="1" t="inlineStr">
        <is>
          <t>Delhi</t>
        </is>
      </c>
      <c r="K274" s="1" t="n">
        <v>0</v>
      </c>
      <c r="L274" s="1">
        <f>G274*B274</f>
        <v/>
      </c>
      <c r="M274" s="1">
        <f>H274*B274</f>
        <v/>
      </c>
      <c r="N274" s="1">
        <f>I274*B274</f>
        <v/>
      </c>
    </row>
    <row r="275">
      <c r="A275" s="1" t="inlineStr">
        <is>
          <t>BioLegend</t>
        </is>
      </c>
      <c r="B275" s="1" t="n">
        <v>17292</v>
      </c>
      <c r="C275" s="1" t="inlineStr">
        <is>
          <t>EED116107</t>
        </is>
      </c>
      <c r="D275" s="2" t="n">
        <v>45814</v>
      </c>
      <c r="E275" s="2" t="n">
        <v>45821</v>
      </c>
      <c r="F275" s="1" t="n">
        <v>505022</v>
      </c>
      <c r="G275" s="1" t="n">
        <v>2</v>
      </c>
      <c r="H275" s="1" t="n">
        <v>2</v>
      </c>
      <c r="I275" s="1" t="n">
        <v>0</v>
      </c>
      <c r="J275" s="1" t="inlineStr">
        <is>
          <t>Delhi</t>
        </is>
      </c>
      <c r="K275" s="1" t="n">
        <v>0</v>
      </c>
      <c r="L275" s="1">
        <f>G275*B275</f>
        <v/>
      </c>
      <c r="M275" s="1">
        <f>H275*B275</f>
        <v/>
      </c>
      <c r="N275" s="1">
        <f>I275*B275</f>
        <v/>
      </c>
    </row>
    <row r="276">
      <c r="A276" s="1" t="inlineStr">
        <is>
          <t>BioLegend</t>
        </is>
      </c>
      <c r="B276" s="1" t="n">
        <v>21375.2</v>
      </c>
      <c r="C276" s="1" t="inlineStr">
        <is>
          <t>EED116107</t>
        </is>
      </c>
      <c r="D276" s="2" t="n">
        <v>45814</v>
      </c>
      <c r="E276" s="2" t="n">
        <v>45821</v>
      </c>
      <c r="F276" s="1" t="n">
        <v>514104</v>
      </c>
      <c r="G276" s="1" t="n">
        <v>1</v>
      </c>
      <c r="H276" s="1" t="n">
        <v>1</v>
      </c>
      <c r="I276" s="1" t="n">
        <v>0</v>
      </c>
      <c r="J276" s="1" t="inlineStr">
        <is>
          <t>Delhi</t>
        </is>
      </c>
      <c r="K276" s="1" t="n">
        <v>0</v>
      </c>
      <c r="L276" s="1">
        <f>G276*B276</f>
        <v/>
      </c>
      <c r="M276" s="1">
        <f>H276*B276</f>
        <v/>
      </c>
      <c r="N276" s="1">
        <f>I276*B276</f>
        <v/>
      </c>
    </row>
    <row r="277">
      <c r="A277" s="1" t="inlineStr">
        <is>
          <t>BioLegend</t>
        </is>
      </c>
      <c r="B277" s="1" t="n">
        <v>30738.4</v>
      </c>
      <c r="C277" s="1" t="inlineStr">
        <is>
          <t>EED116107</t>
        </is>
      </c>
      <c r="D277" s="2" t="n">
        <v>45814</v>
      </c>
      <c r="E277" s="2" t="n">
        <v>45821</v>
      </c>
      <c r="F277" s="1" t="n">
        <v>576406</v>
      </c>
      <c r="G277" s="1" t="n">
        <v>1</v>
      </c>
      <c r="H277" s="1" t="n">
        <v>1</v>
      </c>
      <c r="I277" s="1" t="n">
        <v>0</v>
      </c>
      <c r="J277" s="1" t="inlineStr">
        <is>
          <t>Jammu</t>
        </is>
      </c>
      <c r="K277" s="1" t="n">
        <v>0</v>
      </c>
      <c r="L277" s="1">
        <f>G277*B277</f>
        <v/>
      </c>
      <c r="M277" s="1">
        <f>H277*B277</f>
        <v/>
      </c>
      <c r="N277" s="1">
        <f>I277*B277</f>
        <v/>
      </c>
    </row>
    <row r="278">
      <c r="A278" s="1" t="inlineStr">
        <is>
          <t>BioLegend</t>
        </is>
      </c>
      <c r="B278" s="1" t="n">
        <v>6221.6</v>
      </c>
      <c r="C278" s="1" t="inlineStr">
        <is>
          <t>EED116107</t>
        </is>
      </c>
      <c r="D278" s="2" t="n">
        <v>45814</v>
      </c>
      <c r="E278" s="2" t="n">
        <v>45821</v>
      </c>
      <c r="F278" s="1" t="n">
        <v>607901</v>
      </c>
      <c r="G278" s="1" t="n">
        <v>1</v>
      </c>
      <c r="H278" s="1" t="n">
        <v>1</v>
      </c>
      <c r="I278" s="1" t="n">
        <v>0</v>
      </c>
      <c r="J278" s="1" t="inlineStr">
        <is>
          <t>Banglore</t>
        </is>
      </c>
      <c r="K278" s="1" t="n">
        <v>0</v>
      </c>
      <c r="L278" s="1">
        <f>G278*B278</f>
        <v/>
      </c>
      <c r="M278" s="1">
        <f>H278*B278</f>
        <v/>
      </c>
      <c r="N278" s="1">
        <f>I278*B278</f>
        <v/>
      </c>
    </row>
    <row r="279">
      <c r="A279" s="1" t="inlineStr">
        <is>
          <t>BioLegend</t>
        </is>
      </c>
      <c r="B279" s="1" t="n">
        <v>14106.4</v>
      </c>
      <c r="C279" s="1" t="inlineStr">
        <is>
          <t>EED116107</t>
        </is>
      </c>
      <c r="D279" s="2" t="n">
        <v>45814</v>
      </c>
      <c r="E279" s="2" t="n">
        <v>45821</v>
      </c>
      <c r="F279" s="1" t="n">
        <v>627702</v>
      </c>
      <c r="G279" s="1" t="n">
        <v>1</v>
      </c>
      <c r="H279" s="1" t="n">
        <v>1</v>
      </c>
      <c r="I279" s="1" t="n">
        <v>0</v>
      </c>
      <c r="J279" s="1" t="inlineStr">
        <is>
          <t>Banglore</t>
        </is>
      </c>
      <c r="K279" s="1" t="n">
        <v>0</v>
      </c>
      <c r="L279" s="1">
        <f>G279*B279</f>
        <v/>
      </c>
      <c r="M279" s="1">
        <f>H279*B279</f>
        <v/>
      </c>
      <c r="N279" s="1">
        <f>I279*B279</f>
        <v/>
      </c>
    </row>
    <row r="280">
      <c r="A280" s="1" t="inlineStr">
        <is>
          <t>BioLegend</t>
        </is>
      </c>
      <c r="B280" s="1" t="n">
        <v>440</v>
      </c>
      <c r="C280" s="1" t="inlineStr">
        <is>
          <t>EED116107</t>
        </is>
      </c>
      <c r="D280" s="2" t="n">
        <v>45814</v>
      </c>
      <c r="E280" s="2" t="n">
        <v>45821</v>
      </c>
      <c r="F280" s="1" t="n">
        <v>631151</v>
      </c>
      <c r="G280" s="1" t="n">
        <v>1</v>
      </c>
      <c r="H280" s="1" t="n">
        <v>0</v>
      </c>
      <c r="I280" s="1" t="n">
        <v>1</v>
      </c>
      <c r="J280" s="1" t="inlineStr">
        <is>
          <t>STOCK</t>
        </is>
      </c>
      <c r="K280" s="1" t="inlineStr">
        <is>
          <t>Stock</t>
        </is>
      </c>
      <c r="L280" s="1">
        <f>G280*B280</f>
        <v/>
      </c>
      <c r="M280" s="1">
        <f>H280*B280</f>
        <v/>
      </c>
      <c r="N280" s="1">
        <f>I280*B280</f>
        <v/>
      </c>
    </row>
    <row r="281">
      <c r="A281" s="1" t="inlineStr">
        <is>
          <t>BioLegend</t>
        </is>
      </c>
      <c r="B281" s="1" t="n">
        <v>440</v>
      </c>
      <c r="C281" s="1" t="inlineStr">
        <is>
          <t>EED116107</t>
        </is>
      </c>
      <c r="D281" s="2" t="n">
        <v>45814</v>
      </c>
      <c r="E281" s="2" t="n">
        <v>45821</v>
      </c>
      <c r="F281" s="1" t="n">
        <v>656801</v>
      </c>
      <c r="G281" s="1" t="n">
        <v>1</v>
      </c>
      <c r="H281" s="1" t="n">
        <v>0</v>
      </c>
      <c r="I281" s="1" t="n">
        <v>1</v>
      </c>
      <c r="J281" s="1" t="inlineStr">
        <is>
          <t>STOCK</t>
        </is>
      </c>
      <c r="K281" s="1" t="inlineStr">
        <is>
          <t>Stock</t>
        </is>
      </c>
      <c r="L281" s="1">
        <f>G281*B281</f>
        <v/>
      </c>
      <c r="M281" s="1">
        <f>H281*B281</f>
        <v/>
      </c>
      <c r="N281" s="1">
        <f>I281*B281</f>
        <v/>
      </c>
    </row>
    <row r="282">
      <c r="A282" s="1" t="inlineStr">
        <is>
          <t>BioLegend</t>
        </is>
      </c>
      <c r="B282" s="1" t="n">
        <v>16324</v>
      </c>
      <c r="C282" s="1" t="inlineStr">
        <is>
          <t>EED116107</t>
        </is>
      </c>
      <c r="D282" s="2" t="n">
        <v>45814</v>
      </c>
      <c r="E282" s="2" t="n">
        <v>45821</v>
      </c>
      <c r="F282" s="1" t="n">
        <v>658402</v>
      </c>
      <c r="G282" s="1" t="n">
        <v>1</v>
      </c>
      <c r="H282" s="1" t="n">
        <v>1</v>
      </c>
      <c r="I282" s="1" t="n">
        <v>0</v>
      </c>
      <c r="J282" s="1" t="inlineStr">
        <is>
          <t>Noida</t>
        </is>
      </c>
      <c r="K282" s="1" t="n">
        <v>0</v>
      </c>
      <c r="L282" s="1">
        <f>G282*B282</f>
        <v/>
      </c>
      <c r="M282" s="1">
        <f>H282*B282</f>
        <v/>
      </c>
      <c r="N282" s="1">
        <f>I282*B282</f>
        <v/>
      </c>
    </row>
    <row r="283">
      <c r="A283" s="1" t="inlineStr">
        <is>
          <t>BioLegend</t>
        </is>
      </c>
      <c r="B283" s="1" t="n">
        <v>7268.799999999999</v>
      </c>
      <c r="C283" s="1" t="inlineStr">
        <is>
          <t>EED116107</t>
        </is>
      </c>
      <c r="D283" s="2" t="n">
        <v>45814</v>
      </c>
      <c r="E283" s="2" t="n">
        <v>45821</v>
      </c>
      <c r="F283" s="1" t="n">
        <v>740121</v>
      </c>
      <c r="G283" s="1" t="n">
        <v>1</v>
      </c>
      <c r="H283" s="1" t="n">
        <v>1</v>
      </c>
      <c r="I283" s="1" t="n">
        <v>0</v>
      </c>
      <c r="J283" s="1" t="inlineStr">
        <is>
          <t>Mumbai</t>
        </is>
      </c>
      <c r="K283" s="1" t="n">
        <v>0</v>
      </c>
      <c r="L283" s="1">
        <f>G283*B283</f>
        <v/>
      </c>
      <c r="M283" s="1">
        <f>H283*B283</f>
        <v/>
      </c>
      <c r="N283" s="1">
        <f>I283*B283</f>
        <v/>
      </c>
    </row>
    <row r="284">
      <c r="A284" s="1" t="inlineStr">
        <is>
          <t>BioLegend</t>
        </is>
      </c>
      <c r="B284" s="1" t="n">
        <v>7268.799999999999</v>
      </c>
      <c r="C284" s="1" t="inlineStr">
        <is>
          <t>EED116107</t>
        </is>
      </c>
      <c r="D284" s="2" t="n">
        <v>45814</v>
      </c>
      <c r="E284" s="2" t="n">
        <v>45821</v>
      </c>
      <c r="F284" s="1" t="n">
        <v>740122</v>
      </c>
      <c r="G284" s="1" t="n">
        <v>1</v>
      </c>
      <c r="H284" s="1" t="n">
        <v>1</v>
      </c>
      <c r="I284" s="1" t="n">
        <v>0</v>
      </c>
      <c r="J284" s="1" t="inlineStr">
        <is>
          <t>Mumbai</t>
        </is>
      </c>
      <c r="K284" s="1" t="n">
        <v>0</v>
      </c>
      <c r="L284" s="1">
        <f>G284*B284</f>
        <v/>
      </c>
      <c r="M284" s="1">
        <f>H284*B284</f>
        <v/>
      </c>
      <c r="N284" s="1">
        <f>I284*B284</f>
        <v/>
      </c>
    </row>
    <row r="285">
      <c r="A285" s="1" t="inlineStr">
        <is>
          <t>BioLegend</t>
        </is>
      </c>
      <c r="B285" s="1" t="n">
        <v>7268.799999999999</v>
      </c>
      <c r="C285" s="1" t="inlineStr">
        <is>
          <t>EED116107</t>
        </is>
      </c>
      <c r="D285" s="2" t="n">
        <v>45814</v>
      </c>
      <c r="E285" s="2" t="n">
        <v>45821</v>
      </c>
      <c r="F285" s="1" t="n">
        <v>740124</v>
      </c>
      <c r="G285" s="1" t="n">
        <v>1</v>
      </c>
      <c r="H285" s="1" t="n">
        <v>1</v>
      </c>
      <c r="I285" s="1" t="n">
        <v>0</v>
      </c>
      <c r="J285" s="1" t="inlineStr">
        <is>
          <t>Mumbai</t>
        </is>
      </c>
      <c r="K285" s="1" t="n">
        <v>0</v>
      </c>
      <c r="L285" s="1">
        <f>G285*B285</f>
        <v/>
      </c>
      <c r="M285" s="1">
        <f>H285*B285</f>
        <v/>
      </c>
      <c r="N285" s="1">
        <f>I285*B285</f>
        <v/>
      </c>
    </row>
    <row r="286">
      <c r="A286" s="1" t="inlineStr">
        <is>
          <t>BioLegend</t>
        </is>
      </c>
      <c r="B286" s="1" t="n">
        <v>7268.799999999999</v>
      </c>
      <c r="C286" s="1" t="inlineStr">
        <is>
          <t>EED116107</t>
        </is>
      </c>
      <c r="D286" s="2" t="n">
        <v>45814</v>
      </c>
      <c r="E286" s="2" t="n">
        <v>45821</v>
      </c>
      <c r="F286" s="1" t="n">
        <v>740126</v>
      </c>
      <c r="G286" s="1" t="n">
        <v>1</v>
      </c>
      <c r="H286" s="1" t="n">
        <v>1</v>
      </c>
      <c r="I286" s="1" t="n">
        <v>0</v>
      </c>
      <c r="J286" s="1" t="inlineStr">
        <is>
          <t>Mumbai</t>
        </is>
      </c>
      <c r="K286" s="1" t="n">
        <v>0</v>
      </c>
      <c r="L286" s="1">
        <f>G286*B286</f>
        <v/>
      </c>
      <c r="M286" s="1">
        <f>H286*B286</f>
        <v/>
      </c>
      <c r="N286" s="1">
        <f>I286*B286</f>
        <v/>
      </c>
    </row>
    <row r="287">
      <c r="A287" s="1" t="inlineStr">
        <is>
          <t>BioLegend</t>
        </is>
      </c>
      <c r="B287" s="1" t="n">
        <v>7268.799999999999</v>
      </c>
      <c r="C287" s="1" t="inlineStr">
        <is>
          <t>EED116107</t>
        </is>
      </c>
      <c r="D287" s="2" t="n">
        <v>45814</v>
      </c>
      <c r="E287" s="2" t="n">
        <v>45821</v>
      </c>
      <c r="F287" s="1" t="n">
        <v>740129</v>
      </c>
      <c r="G287" s="1" t="n">
        <v>1</v>
      </c>
      <c r="H287" s="1" t="n">
        <v>1</v>
      </c>
      <c r="I287" s="1" t="n">
        <v>0</v>
      </c>
      <c r="J287" s="1" t="inlineStr">
        <is>
          <t>Mumbai</t>
        </is>
      </c>
      <c r="K287" s="1" t="n">
        <v>0</v>
      </c>
      <c r="L287" s="1">
        <f>G287*B287</f>
        <v/>
      </c>
      <c r="M287" s="1">
        <f>H287*B287</f>
        <v/>
      </c>
      <c r="N287" s="1">
        <f>I287*B287</f>
        <v/>
      </c>
    </row>
    <row r="288">
      <c r="A288" s="1" t="inlineStr">
        <is>
          <t>BioLegend</t>
        </is>
      </c>
      <c r="B288" s="1" t="n">
        <v>431.2</v>
      </c>
      <c r="C288" s="1" t="inlineStr">
        <is>
          <t>EED116107</t>
        </is>
      </c>
      <c r="D288" s="2" t="n">
        <v>45814</v>
      </c>
      <c r="E288" s="2" t="n">
        <v>45821</v>
      </c>
      <c r="F288" s="1" t="n">
        <v>740379</v>
      </c>
      <c r="G288" s="1" t="n">
        <v>2</v>
      </c>
      <c r="H288" s="1" t="n">
        <v>2</v>
      </c>
      <c r="I288" s="1" t="n">
        <v>0</v>
      </c>
      <c r="J288" s="1" t="inlineStr">
        <is>
          <t>Mumbai</t>
        </is>
      </c>
      <c r="K288" s="1" t="n">
        <v>0</v>
      </c>
      <c r="L288" s="1">
        <f>G288*B288</f>
        <v/>
      </c>
      <c r="M288" s="1">
        <f>H288*B288</f>
        <v/>
      </c>
      <c r="N288" s="1">
        <f>I288*B288</f>
        <v/>
      </c>
    </row>
    <row r="289">
      <c r="A289" s="1" t="inlineStr">
        <is>
          <t>BioLegend</t>
        </is>
      </c>
      <c r="B289" s="1" t="n">
        <v>18110.4</v>
      </c>
      <c r="C289" s="1" t="inlineStr">
        <is>
          <t>EED116107</t>
        </is>
      </c>
      <c r="D289" s="2" t="n">
        <v>45814</v>
      </c>
      <c r="E289" s="2" t="n">
        <v>45821</v>
      </c>
      <c r="F289" s="1" t="n">
        <v>740810</v>
      </c>
      <c r="G289" s="1" t="n">
        <v>1</v>
      </c>
      <c r="H289" s="1" t="n">
        <v>1</v>
      </c>
      <c r="I289" s="1" t="n">
        <v>0</v>
      </c>
      <c r="J289" s="1" t="inlineStr">
        <is>
          <t>Mumbai</t>
        </is>
      </c>
      <c r="K289" s="1" t="n">
        <v>0</v>
      </c>
      <c r="L289" s="1">
        <f>G289*B289</f>
        <v/>
      </c>
      <c r="M289" s="1">
        <f>H289*B289</f>
        <v/>
      </c>
      <c r="N289" s="1">
        <f>I289*B289</f>
        <v/>
      </c>
    </row>
    <row r="290">
      <c r="A290" s="1" t="inlineStr">
        <is>
          <t>BioLegend</t>
        </is>
      </c>
      <c r="B290" s="1" t="n">
        <v>3634.4</v>
      </c>
      <c r="C290" s="1" t="inlineStr">
        <is>
          <t>EED116107</t>
        </is>
      </c>
      <c r="D290" s="2" t="n">
        <v>45814</v>
      </c>
      <c r="E290" s="2" t="n">
        <v>45821</v>
      </c>
      <c r="F290" s="1" t="n">
        <v>740811</v>
      </c>
      <c r="G290" s="1" t="n">
        <v>1</v>
      </c>
      <c r="H290" s="1" t="n">
        <v>1</v>
      </c>
      <c r="I290" s="1" t="n">
        <v>0</v>
      </c>
      <c r="J290" s="1" t="inlineStr">
        <is>
          <t>Mumbai</t>
        </is>
      </c>
      <c r="K290" s="1" t="n">
        <v>0</v>
      </c>
      <c r="L290" s="1">
        <f>G290*B290</f>
        <v/>
      </c>
      <c r="M290" s="1">
        <f>H290*B290</f>
        <v/>
      </c>
      <c r="N290" s="1">
        <f>I290*B290</f>
        <v/>
      </c>
    </row>
    <row r="291">
      <c r="A291" s="1" t="inlineStr">
        <is>
          <t>BioLegend</t>
        </is>
      </c>
      <c r="B291" s="1" t="n">
        <v>7268.799999999999</v>
      </c>
      <c r="C291" s="1" t="inlineStr">
        <is>
          <t>EED116107</t>
        </is>
      </c>
      <c r="D291" s="2" t="n">
        <v>45814</v>
      </c>
      <c r="E291" s="2" t="n">
        <v>45821</v>
      </c>
      <c r="F291" s="1" t="n">
        <v>740812</v>
      </c>
      <c r="G291" s="1" t="n">
        <v>1</v>
      </c>
      <c r="H291" s="1" t="n">
        <v>1</v>
      </c>
      <c r="I291" s="1" t="n">
        <v>0</v>
      </c>
      <c r="J291" s="1" t="inlineStr">
        <is>
          <t>Mumbai</t>
        </is>
      </c>
      <c r="K291" s="1" t="n">
        <v>0</v>
      </c>
      <c r="L291" s="1">
        <f>G291*B291</f>
        <v/>
      </c>
      <c r="M291" s="1">
        <f>H291*B291</f>
        <v/>
      </c>
      <c r="N291" s="1">
        <f>I291*B291</f>
        <v/>
      </c>
    </row>
    <row r="292">
      <c r="A292" s="1" t="inlineStr">
        <is>
          <t>BioLegend</t>
        </is>
      </c>
      <c r="B292" s="1" t="n">
        <v>18110.4</v>
      </c>
      <c r="C292" s="1" t="inlineStr">
        <is>
          <t>EED116107</t>
        </is>
      </c>
      <c r="D292" s="2" t="n">
        <v>45814</v>
      </c>
      <c r="E292" s="2" t="n">
        <v>45821</v>
      </c>
      <c r="F292" s="1" t="n">
        <v>740986</v>
      </c>
      <c r="G292" s="1" t="n">
        <v>1</v>
      </c>
      <c r="H292" s="1" t="n">
        <v>1</v>
      </c>
      <c r="I292" s="1" t="n">
        <v>0</v>
      </c>
      <c r="J292" s="1" t="inlineStr">
        <is>
          <t>Mumbai</t>
        </is>
      </c>
      <c r="K292" s="1" t="n">
        <v>0</v>
      </c>
      <c r="L292" s="1">
        <f>G292*B292</f>
        <v/>
      </c>
      <c r="M292" s="1">
        <f>H292*B292</f>
        <v/>
      </c>
      <c r="N292" s="1">
        <f>I292*B292</f>
        <v/>
      </c>
    </row>
    <row r="293">
      <c r="A293" s="1" t="inlineStr">
        <is>
          <t>BioLegend</t>
        </is>
      </c>
      <c r="B293" s="1" t="n">
        <v>3634.4</v>
      </c>
      <c r="C293" s="1" t="inlineStr">
        <is>
          <t>EED116107</t>
        </is>
      </c>
      <c r="D293" s="2" t="n">
        <v>45814</v>
      </c>
      <c r="E293" s="2" t="n">
        <v>45821</v>
      </c>
      <c r="F293" s="1" t="n">
        <v>740987</v>
      </c>
      <c r="G293" s="1" t="n">
        <v>1</v>
      </c>
      <c r="H293" s="1" t="n">
        <v>1</v>
      </c>
      <c r="I293" s="1" t="n">
        <v>0</v>
      </c>
      <c r="J293" s="1" t="inlineStr">
        <is>
          <t>Mumbai</t>
        </is>
      </c>
      <c r="K293" s="1" t="n">
        <v>0</v>
      </c>
      <c r="L293" s="1">
        <f>G293*B293</f>
        <v/>
      </c>
      <c r="M293" s="1">
        <f>H293*B293</f>
        <v/>
      </c>
      <c r="N293" s="1">
        <f>I293*B293</f>
        <v/>
      </c>
    </row>
    <row r="294">
      <c r="A294" s="1" t="inlineStr">
        <is>
          <t>BioLegend</t>
        </is>
      </c>
      <c r="B294" s="1" t="n">
        <v>7268.799999999999</v>
      </c>
      <c r="C294" s="1" t="inlineStr">
        <is>
          <t>EED116107</t>
        </is>
      </c>
      <c r="D294" s="2" t="n">
        <v>45814</v>
      </c>
      <c r="E294" s="2" t="n">
        <v>45821</v>
      </c>
      <c r="F294" s="1" t="n">
        <v>740989</v>
      </c>
      <c r="G294" s="1" t="n">
        <v>1</v>
      </c>
      <c r="H294" s="1" t="n">
        <v>1</v>
      </c>
      <c r="I294" s="1" t="n">
        <v>0</v>
      </c>
      <c r="J294" s="1" t="inlineStr">
        <is>
          <t>Mumbai</t>
        </is>
      </c>
      <c r="K294" s="1" t="n">
        <v>0</v>
      </c>
      <c r="L294" s="1">
        <f>G294*B294</f>
        <v/>
      </c>
      <c r="M294" s="1">
        <f>H294*B294</f>
        <v/>
      </c>
      <c r="N294" s="1">
        <f>I294*B294</f>
        <v/>
      </c>
    </row>
    <row r="295">
      <c r="A295" s="1" t="inlineStr">
        <is>
          <t>BioLegend</t>
        </is>
      </c>
      <c r="B295" s="1" t="n">
        <v>7268.799999999999</v>
      </c>
      <c r="C295" s="1" t="inlineStr">
        <is>
          <t>EED116107</t>
        </is>
      </c>
      <c r="D295" s="2" t="n">
        <v>45814</v>
      </c>
      <c r="E295" s="2" t="n">
        <v>45821</v>
      </c>
      <c r="F295" s="1" t="n">
        <v>740994</v>
      </c>
      <c r="G295" s="1" t="n">
        <v>1</v>
      </c>
      <c r="H295" s="1" t="n">
        <v>1</v>
      </c>
      <c r="I295" s="1" t="n">
        <v>0</v>
      </c>
      <c r="J295" s="1" t="inlineStr">
        <is>
          <t>Mumbai</t>
        </is>
      </c>
      <c r="K295" s="1" t="n">
        <v>0</v>
      </c>
      <c r="L295" s="1">
        <f>G295*B295</f>
        <v/>
      </c>
      <c r="M295" s="1">
        <f>H295*B295</f>
        <v/>
      </c>
      <c r="N295" s="1">
        <f>I295*B295</f>
        <v/>
      </c>
    </row>
    <row r="296">
      <c r="A296" s="1" t="inlineStr">
        <is>
          <t>BioLegend</t>
        </is>
      </c>
      <c r="B296" s="1" t="n">
        <v>7268.799999999999</v>
      </c>
      <c r="C296" s="1" t="inlineStr">
        <is>
          <t>EED116107</t>
        </is>
      </c>
      <c r="D296" s="2" t="n">
        <v>45814</v>
      </c>
      <c r="E296" s="2" t="n">
        <v>45821</v>
      </c>
      <c r="F296" s="1" t="n">
        <v>740995</v>
      </c>
      <c r="G296" s="1" t="n">
        <v>1</v>
      </c>
      <c r="H296" s="1" t="n">
        <v>1</v>
      </c>
      <c r="I296" s="1" t="n">
        <v>0</v>
      </c>
      <c r="J296" s="1" t="inlineStr">
        <is>
          <t>Mumbai</t>
        </is>
      </c>
      <c r="K296" s="1" t="n">
        <v>0</v>
      </c>
      <c r="L296" s="1">
        <f>G296*B296</f>
        <v/>
      </c>
      <c r="M296" s="1">
        <f>H296*B296</f>
        <v/>
      </c>
      <c r="N296" s="1">
        <f>I296*B296</f>
        <v/>
      </c>
    </row>
    <row r="297">
      <c r="A297" s="1" t="inlineStr">
        <is>
          <t>BioLegend</t>
        </is>
      </c>
      <c r="B297" s="1" t="n">
        <v>67152.8</v>
      </c>
      <c r="C297" s="1" t="inlineStr">
        <is>
          <t>EED116107</t>
        </is>
      </c>
      <c r="D297" s="2" t="n">
        <v>45814</v>
      </c>
      <c r="E297" s="2" t="n">
        <v>45821</v>
      </c>
      <c r="F297" s="1" t="n">
        <v>741053</v>
      </c>
      <c r="G297" s="1" t="n">
        <v>1</v>
      </c>
      <c r="H297" s="1" t="n">
        <v>1</v>
      </c>
      <c r="I297" s="1" t="n">
        <v>0</v>
      </c>
      <c r="J297" s="1" t="inlineStr">
        <is>
          <t>Delhi</t>
        </is>
      </c>
      <c r="K297" s="1" t="n">
        <v>0</v>
      </c>
      <c r="L297" s="1">
        <f>G297*B297</f>
        <v/>
      </c>
      <c r="M297" s="1">
        <f>H297*B297</f>
        <v/>
      </c>
      <c r="N297" s="1">
        <f>I297*B297</f>
        <v/>
      </c>
    </row>
    <row r="298">
      <c r="A298" s="1" t="inlineStr">
        <is>
          <t>BioLegend</t>
        </is>
      </c>
      <c r="B298" s="1" t="n">
        <v>7268.799999999999</v>
      </c>
      <c r="C298" s="1" t="inlineStr">
        <is>
          <t>EED116107</t>
        </is>
      </c>
      <c r="D298" s="2" t="n">
        <v>45814</v>
      </c>
      <c r="E298" s="2" t="n">
        <v>45821</v>
      </c>
      <c r="F298" s="1" t="n">
        <v>741146</v>
      </c>
      <c r="G298" s="1" t="n">
        <v>1</v>
      </c>
      <c r="H298" s="1" t="n">
        <v>1</v>
      </c>
      <c r="I298" s="1" t="n">
        <v>0</v>
      </c>
      <c r="J298" s="1" t="inlineStr">
        <is>
          <t>Mumbai</t>
        </is>
      </c>
      <c r="K298" s="1" t="n">
        <v>0</v>
      </c>
      <c r="L298" s="1">
        <f>G298*B298</f>
        <v/>
      </c>
      <c r="M298" s="1">
        <f>H298*B298</f>
        <v/>
      </c>
      <c r="N298" s="1">
        <f>I298*B298</f>
        <v/>
      </c>
    </row>
    <row r="299">
      <c r="A299" s="1" t="inlineStr">
        <is>
          <t>BioLegend</t>
        </is>
      </c>
      <c r="B299" s="1" t="n">
        <v>440</v>
      </c>
      <c r="C299" s="1" t="inlineStr">
        <is>
          <t>EED116107</t>
        </is>
      </c>
      <c r="D299" s="2" t="n">
        <v>45814</v>
      </c>
      <c r="E299" s="2" t="n">
        <v>45821</v>
      </c>
      <c r="F299" s="1" t="n">
        <v>805002</v>
      </c>
      <c r="G299" s="1" t="n">
        <v>1</v>
      </c>
      <c r="H299" s="1" t="n">
        <v>0</v>
      </c>
      <c r="I299" s="1" t="n">
        <v>1</v>
      </c>
      <c r="J299" s="1" t="inlineStr">
        <is>
          <t>STOCK</t>
        </is>
      </c>
      <c r="K299" s="1" t="inlineStr">
        <is>
          <t>Stock</t>
        </is>
      </c>
      <c r="L299" s="1">
        <f>G299*B299</f>
        <v/>
      </c>
      <c r="M299" s="1">
        <f>H299*B299</f>
        <v/>
      </c>
      <c r="N299" s="1">
        <f>I299*B299</f>
        <v/>
      </c>
    </row>
    <row r="300">
      <c r="A300" s="1" t="inlineStr">
        <is>
          <t>BioLegend</t>
        </is>
      </c>
      <c r="B300" s="1" t="n">
        <v>26180</v>
      </c>
      <c r="C300" s="1" t="inlineStr">
        <is>
          <t>EED116107</t>
        </is>
      </c>
      <c r="D300" s="2" t="n">
        <v>45814</v>
      </c>
      <c r="E300" s="2" t="n">
        <v>45821</v>
      </c>
      <c r="F300" s="1" t="n">
        <v>853318</v>
      </c>
      <c r="G300" s="1" t="n">
        <v>1</v>
      </c>
      <c r="H300" s="1" t="n">
        <v>1</v>
      </c>
      <c r="I300" s="1" t="n">
        <v>0</v>
      </c>
      <c r="J300" s="1" t="inlineStr">
        <is>
          <t>Banglore</t>
        </is>
      </c>
      <c r="K300" s="1" t="n">
        <v>0</v>
      </c>
      <c r="L300" s="1">
        <f>G300*B300</f>
        <v/>
      </c>
      <c r="M300" s="1">
        <f>H300*B300</f>
        <v/>
      </c>
      <c r="N300" s="1">
        <f>I300*B300</f>
        <v/>
      </c>
    </row>
    <row r="301">
      <c r="A301" s="1" t="inlineStr">
        <is>
          <t>BioLegend</t>
        </is>
      </c>
      <c r="B301" s="1" t="n">
        <v>1900.8</v>
      </c>
      <c r="C301" s="1" t="inlineStr">
        <is>
          <t>EED116209</t>
        </is>
      </c>
      <c r="D301" s="2" t="n">
        <v>45818</v>
      </c>
      <c r="E301" s="2" t="n">
        <v>45824</v>
      </c>
      <c r="F301" s="1" t="n">
        <v>100203</v>
      </c>
      <c r="G301" s="1" t="n">
        <v>1</v>
      </c>
      <c r="H301" s="1" t="n">
        <v>1</v>
      </c>
      <c r="I301" s="1" t="n">
        <v>0</v>
      </c>
      <c r="J301" s="1" t="inlineStr">
        <is>
          <t>Chandigarh</t>
        </is>
      </c>
      <c r="K301" s="1" t="n">
        <v>0</v>
      </c>
      <c r="L301" s="1">
        <f>G301*B301</f>
        <v/>
      </c>
      <c r="M301" s="1">
        <f>H301*B301</f>
        <v/>
      </c>
      <c r="N301" s="1">
        <f>I301*B301</f>
        <v/>
      </c>
    </row>
    <row r="302">
      <c r="A302" s="1" t="inlineStr">
        <is>
          <t>BioLegend</t>
        </is>
      </c>
      <c r="B302" s="1" t="n">
        <v>11352</v>
      </c>
      <c r="C302" s="1" t="inlineStr">
        <is>
          <t>EED116209</t>
        </is>
      </c>
      <c r="D302" s="2" t="n">
        <v>45818</v>
      </c>
      <c r="E302" s="2" t="n">
        <v>45824</v>
      </c>
      <c r="F302" s="1" t="n">
        <v>100216</v>
      </c>
      <c r="G302" s="1" t="n">
        <v>2</v>
      </c>
      <c r="H302" s="1" t="n">
        <v>2</v>
      </c>
      <c r="I302" s="1" t="n">
        <v>0</v>
      </c>
      <c r="J302" s="1" t="inlineStr">
        <is>
          <t>Gujrat</t>
        </is>
      </c>
      <c r="K302" s="1" t="n">
        <v>0</v>
      </c>
      <c r="L302" s="1">
        <f>G302*B302</f>
        <v/>
      </c>
      <c r="M302" s="1">
        <f>H302*B302</f>
        <v/>
      </c>
      <c r="N302" s="1">
        <f>I302*B302</f>
        <v/>
      </c>
    </row>
    <row r="303">
      <c r="A303" s="1" t="inlineStr">
        <is>
          <t>BioLegend</t>
        </is>
      </c>
      <c r="B303" s="1" t="n">
        <v>74342.39999999999</v>
      </c>
      <c r="C303" s="1" t="inlineStr">
        <is>
          <t>EED116209</t>
        </is>
      </c>
      <c r="D303" s="2" t="n">
        <v>45818</v>
      </c>
      <c r="E303" s="2" t="n">
        <v>45824</v>
      </c>
      <c r="F303" s="1" t="n">
        <v>100458</v>
      </c>
      <c r="G303" s="1" t="n">
        <v>1</v>
      </c>
      <c r="H303" s="1" t="n">
        <v>1</v>
      </c>
      <c r="I303" s="1" t="n">
        <v>0</v>
      </c>
      <c r="J303" s="1" t="inlineStr">
        <is>
          <t>Delhi</t>
        </is>
      </c>
      <c r="K303" s="1" t="n">
        <v>0</v>
      </c>
      <c r="L303" s="1">
        <f>G303*B303</f>
        <v/>
      </c>
      <c r="M303" s="1">
        <f>H303*B303</f>
        <v/>
      </c>
      <c r="N303" s="1">
        <f>I303*B303</f>
        <v/>
      </c>
    </row>
    <row r="304">
      <c r="A304" s="1" t="inlineStr">
        <is>
          <t>BioLegend</t>
        </is>
      </c>
      <c r="B304" s="1" t="n">
        <v>11352</v>
      </c>
      <c r="C304" s="1" t="inlineStr">
        <is>
          <t>EED116209</t>
        </is>
      </c>
      <c r="D304" s="2" t="n">
        <v>45818</v>
      </c>
      <c r="E304" s="2" t="n">
        <v>45824</v>
      </c>
      <c r="F304" s="1" t="n">
        <v>100536</v>
      </c>
      <c r="G304" s="1" t="n">
        <v>2</v>
      </c>
      <c r="H304" s="1" t="n">
        <v>2</v>
      </c>
      <c r="I304" s="1" t="n">
        <v>0</v>
      </c>
      <c r="J304" s="1" t="inlineStr">
        <is>
          <t>Gujrat</t>
        </is>
      </c>
      <c r="K304" s="1" t="n">
        <v>0</v>
      </c>
      <c r="L304" s="1">
        <f>G304*B304</f>
        <v/>
      </c>
      <c r="M304" s="1">
        <f>H304*B304</f>
        <v/>
      </c>
      <c r="N304" s="1">
        <f>I304*B304</f>
        <v/>
      </c>
    </row>
    <row r="305">
      <c r="A305" s="1" t="inlineStr">
        <is>
          <t>BioLegend</t>
        </is>
      </c>
      <c r="B305" s="1" t="n">
        <v>14942.4</v>
      </c>
      <c r="C305" s="1" t="inlineStr">
        <is>
          <t>EED116209</t>
        </is>
      </c>
      <c r="D305" s="2" t="n">
        <v>45818</v>
      </c>
      <c r="E305" s="2" t="n">
        <v>45824</v>
      </c>
      <c r="F305" s="1" t="n">
        <v>100540</v>
      </c>
      <c r="G305" s="1" t="n">
        <v>2</v>
      </c>
      <c r="H305" s="1" t="n">
        <v>2</v>
      </c>
      <c r="I305" s="1" t="n">
        <v>0</v>
      </c>
      <c r="J305" s="1" t="inlineStr">
        <is>
          <t>Gujrat</t>
        </is>
      </c>
      <c r="K305" s="1" t="n">
        <v>0</v>
      </c>
      <c r="L305" s="1">
        <f>G305*B305</f>
        <v/>
      </c>
      <c r="M305" s="1">
        <f>H305*B305</f>
        <v/>
      </c>
      <c r="N305" s="1">
        <f>I305*B305</f>
        <v/>
      </c>
    </row>
    <row r="306">
      <c r="A306" s="1" t="inlineStr">
        <is>
          <t>BioLegend</t>
        </is>
      </c>
      <c r="B306" s="1" t="n">
        <v>5649.6</v>
      </c>
      <c r="C306" s="1" t="inlineStr">
        <is>
          <t>EED116209</t>
        </is>
      </c>
      <c r="D306" s="2" t="n">
        <v>45818</v>
      </c>
      <c r="E306" s="2" t="n">
        <v>45824</v>
      </c>
      <c r="F306" s="1" t="n">
        <v>100708</v>
      </c>
      <c r="G306" s="1" t="n">
        <v>1</v>
      </c>
      <c r="H306" s="1" t="n">
        <v>1</v>
      </c>
      <c r="I306" s="1" t="n">
        <v>0</v>
      </c>
      <c r="J306" s="1" t="inlineStr">
        <is>
          <t>Chandigarh</t>
        </is>
      </c>
      <c r="K306" s="1" t="n">
        <v>0</v>
      </c>
      <c r="L306" s="1">
        <f>G306*B306</f>
        <v/>
      </c>
      <c r="M306" s="1">
        <f>H306*B306</f>
        <v/>
      </c>
      <c r="N306" s="1">
        <f>I306*B306</f>
        <v/>
      </c>
    </row>
    <row r="307">
      <c r="A307" s="1" t="inlineStr">
        <is>
          <t>BioLegend</t>
        </is>
      </c>
      <c r="B307" s="1" t="n">
        <v>74342.39999999999</v>
      </c>
      <c r="C307" s="1" t="inlineStr">
        <is>
          <t>EED116209</t>
        </is>
      </c>
      <c r="D307" s="2" t="n">
        <v>45818</v>
      </c>
      <c r="E307" s="2" t="n">
        <v>45824</v>
      </c>
      <c r="F307" s="1" t="n">
        <v>100764</v>
      </c>
      <c r="G307" s="1" t="n">
        <v>1</v>
      </c>
      <c r="H307" s="1" t="n">
        <v>1</v>
      </c>
      <c r="I307" s="1" t="n">
        <v>0</v>
      </c>
      <c r="J307" s="1" t="inlineStr">
        <is>
          <t>Delhi</t>
        </is>
      </c>
      <c r="K307" s="1" t="n">
        <v>0</v>
      </c>
      <c r="L307" s="1">
        <f>G307*B307</f>
        <v/>
      </c>
      <c r="M307" s="1">
        <f>H307*B307</f>
        <v/>
      </c>
      <c r="N307" s="1">
        <f>I307*B307</f>
        <v/>
      </c>
    </row>
    <row r="308">
      <c r="A308" s="1" t="inlineStr">
        <is>
          <t>BioLegend</t>
        </is>
      </c>
      <c r="B308" s="1" t="n">
        <v>14572.8</v>
      </c>
      <c r="C308" s="1" t="inlineStr">
        <is>
          <t>EED116209</t>
        </is>
      </c>
      <c r="D308" s="2" t="n">
        <v>45818</v>
      </c>
      <c r="E308" s="2" t="n">
        <v>45824</v>
      </c>
      <c r="F308" s="1" t="n">
        <v>102702</v>
      </c>
      <c r="G308" s="1" t="n">
        <v>2</v>
      </c>
      <c r="H308" s="1" t="n">
        <v>2</v>
      </c>
      <c r="I308" s="1" t="n">
        <v>0</v>
      </c>
      <c r="J308" s="1" t="inlineStr">
        <is>
          <t>Gujrat</t>
        </is>
      </c>
      <c r="K308" s="1" t="n">
        <v>0</v>
      </c>
      <c r="L308" s="1">
        <f>G308*B308</f>
        <v/>
      </c>
      <c r="M308" s="1">
        <f>H308*B308</f>
        <v/>
      </c>
      <c r="N308" s="1">
        <f>I308*B308</f>
        <v/>
      </c>
    </row>
    <row r="309">
      <c r="A309" s="1" t="inlineStr">
        <is>
          <t>BioLegend</t>
        </is>
      </c>
      <c r="B309" s="1" t="n">
        <v>18902.4</v>
      </c>
      <c r="C309" s="1" t="inlineStr">
        <is>
          <t>EED116209</t>
        </is>
      </c>
      <c r="D309" s="2" t="n">
        <v>45818</v>
      </c>
      <c r="E309" s="2" t="n">
        <v>45824</v>
      </c>
      <c r="F309" s="1" t="n">
        <v>102730</v>
      </c>
      <c r="G309" s="1" t="n">
        <v>2</v>
      </c>
      <c r="H309" s="1" t="n">
        <v>2</v>
      </c>
      <c r="I309" s="1" t="n">
        <v>0</v>
      </c>
      <c r="J309" s="1" t="inlineStr">
        <is>
          <t>Gujrat</t>
        </is>
      </c>
      <c r="K309" s="1" t="n">
        <v>0</v>
      </c>
      <c r="L309" s="1">
        <f>G309*B309</f>
        <v/>
      </c>
      <c r="M309" s="1">
        <f>H309*B309</f>
        <v/>
      </c>
      <c r="N309" s="1">
        <f>I309*B309</f>
        <v/>
      </c>
    </row>
    <row r="310">
      <c r="A310" s="1" t="inlineStr">
        <is>
          <t>BioLegend</t>
        </is>
      </c>
      <c r="B310" s="1" t="n">
        <v>17688</v>
      </c>
      <c r="C310" s="1" t="inlineStr">
        <is>
          <t>EED116209</t>
        </is>
      </c>
      <c r="D310" s="2" t="n">
        <v>45818</v>
      </c>
      <c r="E310" s="2" t="n">
        <v>45824</v>
      </c>
      <c r="F310" s="1" t="n">
        <v>103047</v>
      </c>
      <c r="G310" s="1" t="n">
        <v>2</v>
      </c>
      <c r="H310" s="1" t="n">
        <v>2</v>
      </c>
      <c r="I310" s="1" t="n">
        <v>0</v>
      </c>
      <c r="J310" s="1" t="inlineStr">
        <is>
          <t>Gujrat</t>
        </is>
      </c>
      <c r="K310" s="1" t="n">
        <v>0</v>
      </c>
      <c r="L310" s="1">
        <f>G310*B310</f>
        <v/>
      </c>
      <c r="M310" s="1">
        <f>H310*B310</f>
        <v/>
      </c>
      <c r="N310" s="1">
        <f>I310*B310</f>
        <v/>
      </c>
    </row>
    <row r="311">
      <c r="A311" s="1" t="inlineStr">
        <is>
          <t>BioLegend</t>
        </is>
      </c>
      <c r="B311" s="1" t="n">
        <v>11140.8</v>
      </c>
      <c r="C311" s="1" t="inlineStr">
        <is>
          <t>EED116209</t>
        </is>
      </c>
      <c r="D311" s="2" t="n">
        <v>45818</v>
      </c>
      <c r="E311" s="2" t="n">
        <v>45824</v>
      </c>
      <c r="F311" s="1" t="n">
        <v>103232</v>
      </c>
      <c r="G311" s="1" t="n">
        <v>2</v>
      </c>
      <c r="H311" s="1" t="n">
        <v>2</v>
      </c>
      <c r="I311" s="1" t="n">
        <v>0</v>
      </c>
      <c r="J311" s="1" t="inlineStr">
        <is>
          <t>Gujrat</t>
        </is>
      </c>
      <c r="K311" s="1" t="n">
        <v>0</v>
      </c>
      <c r="L311" s="1">
        <f>G311*B311</f>
        <v/>
      </c>
      <c r="M311" s="1">
        <f>H311*B311</f>
        <v/>
      </c>
      <c r="N311" s="1">
        <f>I311*B311</f>
        <v/>
      </c>
    </row>
    <row r="312">
      <c r="A312" s="1" t="inlineStr">
        <is>
          <t>BioLegend</t>
        </is>
      </c>
      <c r="B312" s="1" t="n">
        <v>13794</v>
      </c>
      <c r="C312" s="1" t="inlineStr">
        <is>
          <t>EED116209</t>
        </is>
      </c>
      <c r="D312" s="2" t="n">
        <v>45818</v>
      </c>
      <c r="E312" s="2" t="n">
        <v>45824</v>
      </c>
      <c r="F312" s="1" t="n">
        <v>103241</v>
      </c>
      <c r="G312" s="1" t="n">
        <v>2</v>
      </c>
      <c r="H312" s="1" t="n">
        <v>2</v>
      </c>
      <c r="I312" s="1" t="n">
        <v>0</v>
      </c>
      <c r="J312" s="1" t="inlineStr">
        <is>
          <t>Gujrat</t>
        </is>
      </c>
      <c r="K312" s="1" t="n">
        <v>0</v>
      </c>
      <c r="L312" s="1">
        <f>G312*B312</f>
        <v/>
      </c>
      <c r="M312" s="1">
        <f>H312*B312</f>
        <v/>
      </c>
      <c r="N312" s="1">
        <f>I312*B312</f>
        <v/>
      </c>
    </row>
    <row r="313">
      <c r="A313" s="1" t="inlineStr">
        <is>
          <t>BioLegend</t>
        </is>
      </c>
      <c r="B313" s="1" t="n">
        <v>11352</v>
      </c>
      <c r="C313" s="1" t="inlineStr">
        <is>
          <t>EED116209</t>
        </is>
      </c>
      <c r="D313" s="2" t="n">
        <v>45818</v>
      </c>
      <c r="E313" s="2" t="n">
        <v>45824</v>
      </c>
      <c r="F313" s="1" t="n">
        <v>104418</v>
      </c>
      <c r="G313" s="1" t="n">
        <v>2</v>
      </c>
      <c r="H313" s="1" t="n">
        <v>2</v>
      </c>
      <c r="I313" s="1" t="n">
        <v>0</v>
      </c>
      <c r="J313" s="1" t="inlineStr">
        <is>
          <t>Gujrat</t>
        </is>
      </c>
      <c r="K313" s="1" t="n">
        <v>0</v>
      </c>
      <c r="L313" s="1">
        <f>G313*B313</f>
        <v/>
      </c>
      <c r="M313" s="1">
        <f>H313*B313</f>
        <v/>
      </c>
      <c r="N313" s="1">
        <f>I313*B313</f>
        <v/>
      </c>
    </row>
    <row r="314">
      <c r="A314" s="1" t="inlineStr">
        <is>
          <t>BioLegend</t>
        </is>
      </c>
      <c r="B314" s="1" t="n">
        <v>74342.39999999999</v>
      </c>
      <c r="C314" s="1" t="inlineStr">
        <is>
          <t>EED116209</t>
        </is>
      </c>
      <c r="D314" s="2" t="n">
        <v>45818</v>
      </c>
      <c r="E314" s="2" t="n">
        <v>45824</v>
      </c>
      <c r="F314" s="1" t="n">
        <v>106214</v>
      </c>
      <c r="G314" s="1" t="n">
        <v>1</v>
      </c>
      <c r="H314" s="1" t="n">
        <v>1</v>
      </c>
      <c r="I314" s="1" t="n">
        <v>0</v>
      </c>
      <c r="J314" s="1" t="inlineStr">
        <is>
          <t>Delhi</t>
        </is>
      </c>
      <c r="K314" s="1" t="n">
        <v>0</v>
      </c>
      <c r="L314" s="1">
        <f>G314*B314</f>
        <v/>
      </c>
      <c r="M314" s="1">
        <f>H314*B314</f>
        <v/>
      </c>
      <c r="N314" s="1">
        <f>I314*B314</f>
        <v/>
      </c>
    </row>
    <row r="315">
      <c r="A315" s="1" t="inlineStr">
        <is>
          <t>BioLegend</t>
        </is>
      </c>
      <c r="B315" s="1" t="n">
        <v>11352</v>
      </c>
      <c r="C315" s="1" t="inlineStr">
        <is>
          <t>EED116209</t>
        </is>
      </c>
      <c r="D315" s="2" t="n">
        <v>45818</v>
      </c>
      <c r="E315" s="2" t="n">
        <v>45824</v>
      </c>
      <c r="F315" s="1" t="n">
        <v>108422</v>
      </c>
      <c r="G315" s="1" t="n">
        <v>2</v>
      </c>
      <c r="H315" s="1" t="n">
        <v>2</v>
      </c>
      <c r="I315" s="1" t="n">
        <v>0</v>
      </c>
      <c r="J315" s="1" t="inlineStr">
        <is>
          <t>Gujrat</t>
        </is>
      </c>
      <c r="K315" s="1" t="n">
        <v>0</v>
      </c>
      <c r="L315" s="1">
        <f>G315*B315</f>
        <v/>
      </c>
      <c r="M315" s="1">
        <f>H315*B315</f>
        <v/>
      </c>
      <c r="N315" s="1">
        <f>I315*B315</f>
        <v/>
      </c>
    </row>
    <row r="316">
      <c r="A316" s="1" t="inlineStr">
        <is>
          <t>BioLegend</t>
        </is>
      </c>
      <c r="B316" s="1" t="n">
        <v>18638.4</v>
      </c>
      <c r="C316" s="1" t="inlineStr">
        <is>
          <t>EED116209</t>
        </is>
      </c>
      <c r="D316" s="2" t="n">
        <v>45818</v>
      </c>
      <c r="E316" s="2" t="n">
        <v>45824</v>
      </c>
      <c r="F316" s="1" t="n">
        <v>109104</v>
      </c>
      <c r="G316" s="1" t="n">
        <v>2</v>
      </c>
      <c r="H316" s="1" t="n">
        <v>2</v>
      </c>
      <c r="I316" s="1" t="n">
        <v>0</v>
      </c>
      <c r="J316" s="1" t="inlineStr">
        <is>
          <t>Gujrat</t>
        </is>
      </c>
      <c r="K316" s="1" t="n">
        <v>0</v>
      </c>
      <c r="L316" s="1">
        <f>G316*B316</f>
        <v/>
      </c>
      <c r="M316" s="1">
        <f>H316*B316</f>
        <v/>
      </c>
      <c r="N316" s="1">
        <f>I316*B316</f>
        <v/>
      </c>
    </row>
    <row r="317">
      <c r="A317" s="1" t="inlineStr">
        <is>
          <t>BioLegend</t>
        </is>
      </c>
      <c r="B317" s="1" t="n">
        <v>16051.2</v>
      </c>
      <c r="C317" s="1" t="inlineStr">
        <is>
          <t>EED116209</t>
        </is>
      </c>
      <c r="D317" s="2" t="n">
        <v>45818</v>
      </c>
      <c r="E317" s="2" t="n">
        <v>45824</v>
      </c>
      <c r="F317" s="1" t="n">
        <v>109116</v>
      </c>
      <c r="G317" s="1" t="n">
        <v>2</v>
      </c>
      <c r="H317" s="1" t="n">
        <v>2</v>
      </c>
      <c r="I317" s="1" t="n">
        <v>0</v>
      </c>
      <c r="J317" s="1" t="inlineStr">
        <is>
          <t>Gujrat</t>
        </is>
      </c>
      <c r="K317" s="1" t="n">
        <v>0</v>
      </c>
      <c r="L317" s="1">
        <f>G317*B317</f>
        <v/>
      </c>
      <c r="M317" s="1">
        <f>H317*B317</f>
        <v/>
      </c>
      <c r="N317" s="1">
        <f>I317*B317</f>
        <v/>
      </c>
    </row>
    <row r="318">
      <c r="A318" s="1" t="inlineStr">
        <is>
          <t>BioLegend</t>
        </is>
      </c>
      <c r="B318" s="1" t="n">
        <v>7761.6</v>
      </c>
      <c r="C318" s="1" t="inlineStr">
        <is>
          <t>EED116209</t>
        </is>
      </c>
      <c r="D318" s="2" t="n">
        <v>45818</v>
      </c>
      <c r="E318" s="2" t="n">
        <v>45824</v>
      </c>
      <c r="F318" s="1" t="n">
        <v>113815</v>
      </c>
      <c r="G318" s="1" t="n">
        <v>1</v>
      </c>
      <c r="H318" s="1" t="n">
        <v>1</v>
      </c>
      <c r="I318" s="1" t="n">
        <v>0</v>
      </c>
      <c r="J318" s="1" t="inlineStr">
        <is>
          <t>Delhi</t>
        </is>
      </c>
      <c r="K318" s="1" t="n">
        <v>0</v>
      </c>
      <c r="L318" s="1">
        <f>G318*B318</f>
        <v/>
      </c>
      <c r="M318" s="1">
        <f>H318*B318</f>
        <v/>
      </c>
      <c r="N318" s="1">
        <f>I318*B318</f>
        <v/>
      </c>
    </row>
    <row r="319">
      <c r="A319" s="1" t="inlineStr">
        <is>
          <t>BioLegend</t>
        </is>
      </c>
      <c r="B319" s="1" t="n">
        <v>6547.200000000001</v>
      </c>
      <c r="C319" s="1" t="inlineStr">
        <is>
          <t>EED116209</t>
        </is>
      </c>
      <c r="D319" s="2" t="n">
        <v>45818</v>
      </c>
      <c r="E319" s="2" t="n">
        <v>45824</v>
      </c>
      <c r="F319" s="1" t="n">
        <v>115502</v>
      </c>
      <c r="G319" s="1" t="n">
        <v>2</v>
      </c>
      <c r="H319" s="1" t="n">
        <v>2</v>
      </c>
      <c r="I319" s="1" t="n">
        <v>0</v>
      </c>
      <c r="J319" s="1" t="inlineStr">
        <is>
          <t>Gujrat</t>
        </is>
      </c>
      <c r="K319" s="1" t="n">
        <v>0</v>
      </c>
      <c r="L319" s="1">
        <f>G319*B319</f>
        <v/>
      </c>
      <c r="M319" s="1">
        <f>H319*B319</f>
        <v/>
      </c>
      <c r="N319" s="1">
        <f>I319*B319</f>
        <v/>
      </c>
    </row>
    <row r="320">
      <c r="A320" s="1" t="inlineStr">
        <is>
          <t>BioLegend</t>
        </is>
      </c>
      <c r="B320" s="1" t="n">
        <v>11352</v>
      </c>
      <c r="C320" s="1" t="inlineStr">
        <is>
          <t>EED116209</t>
        </is>
      </c>
      <c r="D320" s="2" t="n">
        <v>45818</v>
      </c>
      <c r="E320" s="2" t="n">
        <v>45824</v>
      </c>
      <c r="F320" s="1" t="n">
        <v>115520</v>
      </c>
      <c r="G320" s="1" t="n">
        <v>2</v>
      </c>
      <c r="H320" s="1" t="n">
        <v>2</v>
      </c>
      <c r="I320" s="1" t="n">
        <v>0</v>
      </c>
      <c r="J320" s="1" t="inlineStr">
        <is>
          <t>Gujrat</t>
        </is>
      </c>
      <c r="K320" s="1" t="n">
        <v>0</v>
      </c>
      <c r="L320" s="1">
        <f>G320*B320</f>
        <v/>
      </c>
      <c r="M320" s="1">
        <f>H320*B320</f>
        <v/>
      </c>
      <c r="N320" s="1">
        <f>I320*B320</f>
        <v/>
      </c>
    </row>
    <row r="321">
      <c r="A321" s="1" t="inlineStr">
        <is>
          <t>BioLegend</t>
        </is>
      </c>
      <c r="B321" s="1" t="n">
        <v>11352</v>
      </c>
      <c r="C321" s="1" t="inlineStr">
        <is>
          <t>EED116209</t>
        </is>
      </c>
      <c r="D321" s="2" t="n">
        <v>45818</v>
      </c>
      <c r="E321" s="2" t="n">
        <v>45824</v>
      </c>
      <c r="F321" s="1" t="n">
        <v>116220</v>
      </c>
      <c r="G321" s="1" t="n">
        <v>1</v>
      </c>
      <c r="H321" s="1" t="n">
        <v>1</v>
      </c>
      <c r="I321" s="1" t="n">
        <v>0</v>
      </c>
      <c r="J321" s="1" t="inlineStr">
        <is>
          <t>Gujrat</t>
        </is>
      </c>
      <c r="K321" s="1" t="n">
        <v>0</v>
      </c>
      <c r="L321" s="1">
        <f>G321*B321</f>
        <v/>
      </c>
      <c r="M321" s="1">
        <f>H321*B321</f>
        <v/>
      </c>
      <c r="N321" s="1">
        <f>I321*B321</f>
        <v/>
      </c>
    </row>
    <row r="322">
      <c r="A322" s="1" t="inlineStr">
        <is>
          <t>BioLegend</t>
        </is>
      </c>
      <c r="B322" s="1" t="n">
        <v>16579.2</v>
      </c>
      <c r="C322" s="1" t="inlineStr">
        <is>
          <t>EED116209</t>
        </is>
      </c>
      <c r="D322" s="2" t="n">
        <v>45818</v>
      </c>
      <c r="E322" s="2" t="n">
        <v>45824</v>
      </c>
      <c r="F322" s="1" t="n">
        <v>123130</v>
      </c>
      <c r="G322" s="1" t="n">
        <v>2</v>
      </c>
      <c r="H322" s="1" t="n">
        <v>2</v>
      </c>
      <c r="I322" s="1" t="n">
        <v>0</v>
      </c>
      <c r="J322" s="1" t="inlineStr">
        <is>
          <t>Gujrat</t>
        </is>
      </c>
      <c r="K322" s="1" t="n">
        <v>0</v>
      </c>
      <c r="L322" s="1">
        <f>G322*B322</f>
        <v/>
      </c>
      <c r="M322" s="1">
        <f>H322*B322</f>
        <v/>
      </c>
      <c r="N322" s="1">
        <f>I322*B322</f>
        <v/>
      </c>
    </row>
    <row r="323">
      <c r="A323" s="1" t="inlineStr">
        <is>
          <t>BioLegend</t>
        </is>
      </c>
      <c r="B323" s="1" t="n">
        <v>74342.39999999999</v>
      </c>
      <c r="C323" s="1" t="inlineStr">
        <is>
          <t>EED116209</t>
        </is>
      </c>
      <c r="D323" s="2" t="n">
        <v>45818</v>
      </c>
      <c r="E323" s="2" t="n">
        <v>45824</v>
      </c>
      <c r="F323" s="1" t="n">
        <v>135248</v>
      </c>
      <c r="G323" s="1" t="n">
        <v>1</v>
      </c>
      <c r="H323" s="1" t="n">
        <v>1</v>
      </c>
      <c r="I323" s="1" t="n">
        <v>0</v>
      </c>
      <c r="J323" s="1" t="inlineStr">
        <is>
          <t>Delhi</t>
        </is>
      </c>
      <c r="K323" s="1" t="n">
        <v>0</v>
      </c>
      <c r="L323" s="1">
        <f>G323*B323</f>
        <v/>
      </c>
      <c r="M323" s="1">
        <f>H323*B323</f>
        <v/>
      </c>
      <c r="N323" s="1">
        <f>I323*B323</f>
        <v/>
      </c>
    </row>
    <row r="324">
      <c r="A324" s="1" t="inlineStr">
        <is>
          <t>BioLegend</t>
        </is>
      </c>
      <c r="B324" s="1" t="n">
        <v>16816.8</v>
      </c>
      <c r="C324" s="1" t="inlineStr">
        <is>
          <t>EED116209</t>
        </is>
      </c>
      <c r="D324" s="2" t="n">
        <v>45818</v>
      </c>
      <c r="E324" s="2" t="n">
        <v>45824</v>
      </c>
      <c r="F324" s="1" t="n">
        <v>142512</v>
      </c>
      <c r="G324" s="1" t="n">
        <v>2</v>
      </c>
      <c r="H324" s="1" t="n">
        <v>2</v>
      </c>
      <c r="I324" s="1" t="n">
        <v>0</v>
      </c>
      <c r="J324" s="1" t="inlineStr">
        <is>
          <t>Gujrat</t>
        </is>
      </c>
      <c r="K324" s="1" t="n">
        <v>0</v>
      </c>
      <c r="L324" s="1">
        <f>G324*B324</f>
        <v/>
      </c>
      <c r="M324" s="1">
        <f>H324*B324</f>
        <v/>
      </c>
      <c r="N324" s="1">
        <f>I324*B324</f>
        <v/>
      </c>
    </row>
    <row r="325">
      <c r="A325" s="1" t="inlineStr">
        <is>
          <t>BioLegend</t>
        </is>
      </c>
      <c r="B325" s="1" t="n">
        <v>20169.6</v>
      </c>
      <c r="C325" s="1" t="inlineStr">
        <is>
          <t>EED116209</t>
        </is>
      </c>
      <c r="D325" s="2" t="n">
        <v>45818</v>
      </c>
      <c r="E325" s="2" t="n">
        <v>45824</v>
      </c>
      <c r="F325" s="1" t="n">
        <v>144610</v>
      </c>
      <c r="G325" s="1" t="n">
        <v>2</v>
      </c>
      <c r="H325" s="1" t="n">
        <v>2</v>
      </c>
      <c r="I325" s="1" t="n">
        <v>0</v>
      </c>
      <c r="J325" s="1" t="inlineStr">
        <is>
          <t>Gujrat</t>
        </is>
      </c>
      <c r="K325" s="1" t="n">
        <v>0</v>
      </c>
      <c r="L325" s="1">
        <f>G325*B325</f>
        <v/>
      </c>
      <c r="M325" s="1">
        <f>H325*B325</f>
        <v/>
      </c>
      <c r="N325" s="1">
        <f>I325*B325</f>
        <v/>
      </c>
    </row>
    <row r="326">
      <c r="A326" s="1" t="inlineStr">
        <is>
          <t>BioLegend</t>
        </is>
      </c>
      <c r="B326" s="1" t="n">
        <v>10243.2</v>
      </c>
      <c r="C326" s="1" t="inlineStr">
        <is>
          <t>EED116209</t>
        </is>
      </c>
      <c r="D326" s="2" t="n">
        <v>45818</v>
      </c>
      <c r="E326" s="2" t="n">
        <v>45824</v>
      </c>
      <c r="F326" s="1" t="n">
        <v>144612</v>
      </c>
      <c r="G326" s="1" t="n">
        <v>2</v>
      </c>
      <c r="H326" s="1" t="n">
        <v>2</v>
      </c>
      <c r="I326" s="1" t="n">
        <v>0</v>
      </c>
      <c r="J326" s="1" t="inlineStr">
        <is>
          <t>Gujrat</t>
        </is>
      </c>
      <c r="K326" s="1" t="n">
        <v>0</v>
      </c>
      <c r="L326" s="1">
        <f>G326*B326</f>
        <v/>
      </c>
      <c r="M326" s="1">
        <f>H326*B326</f>
        <v/>
      </c>
      <c r="N326" s="1">
        <f>I326*B326</f>
        <v/>
      </c>
    </row>
    <row r="327">
      <c r="A327" s="1" t="inlineStr">
        <is>
          <t>BioLegend</t>
        </is>
      </c>
      <c r="B327" s="1" t="n">
        <v>12012</v>
      </c>
      <c r="C327" s="1" t="inlineStr">
        <is>
          <t>EED116209</t>
        </is>
      </c>
      <c r="D327" s="2" t="n">
        <v>45818</v>
      </c>
      <c r="E327" s="2" t="n">
        <v>45824</v>
      </c>
      <c r="F327" s="1" t="n">
        <v>302339</v>
      </c>
      <c r="G327" s="1" t="n">
        <v>2</v>
      </c>
      <c r="H327" s="1" t="n">
        <v>2</v>
      </c>
      <c r="I327" s="1" t="n">
        <v>0</v>
      </c>
      <c r="J327" s="1" t="inlineStr">
        <is>
          <t>Delhi</t>
        </is>
      </c>
      <c r="K327" s="1" t="n">
        <v>0</v>
      </c>
      <c r="L327" s="1">
        <f>G327*B327</f>
        <v/>
      </c>
      <c r="M327" s="1">
        <f>H327*B327</f>
        <v/>
      </c>
      <c r="N327" s="1">
        <f>I327*B327</f>
        <v/>
      </c>
    </row>
    <row r="328">
      <c r="A328" s="1" t="inlineStr">
        <is>
          <t>BioLegend</t>
        </is>
      </c>
      <c r="B328" s="1" t="n">
        <v>8131.200000000001</v>
      </c>
      <c r="C328" s="1" t="inlineStr">
        <is>
          <t>EED116209</t>
        </is>
      </c>
      <c r="D328" s="2" t="n">
        <v>45818</v>
      </c>
      <c r="E328" s="2" t="n">
        <v>45824</v>
      </c>
      <c r="F328" s="1" t="n">
        <v>310910</v>
      </c>
      <c r="G328" s="1" t="n">
        <v>1</v>
      </c>
      <c r="H328" s="1" t="n">
        <v>1</v>
      </c>
      <c r="I328" s="1" t="n">
        <v>0</v>
      </c>
      <c r="J328" s="1" t="inlineStr">
        <is>
          <t>Gujrat</t>
        </is>
      </c>
      <c r="K328" s="1" t="n">
        <v>0</v>
      </c>
      <c r="L328" s="1">
        <f>G328*B328</f>
        <v/>
      </c>
      <c r="M328" s="1">
        <f>H328*B328</f>
        <v/>
      </c>
      <c r="N328" s="1">
        <f>I328*B328</f>
        <v/>
      </c>
    </row>
    <row r="329">
      <c r="A329" s="1" t="inlineStr">
        <is>
          <t>BioLegend</t>
        </is>
      </c>
      <c r="B329" s="1" t="n">
        <v>10890</v>
      </c>
      <c r="C329" s="1" t="inlineStr">
        <is>
          <t>EED116209</t>
        </is>
      </c>
      <c r="D329" s="2" t="n">
        <v>45818</v>
      </c>
      <c r="E329" s="2" t="n">
        <v>45824</v>
      </c>
      <c r="F329" s="1" t="n">
        <v>317433</v>
      </c>
      <c r="G329" s="1" t="n">
        <v>1</v>
      </c>
      <c r="H329" s="1" t="n">
        <v>1</v>
      </c>
      <c r="I329" s="1" t="n">
        <v>0</v>
      </c>
      <c r="J329" s="1" t="inlineStr">
        <is>
          <t>Delhi</t>
        </is>
      </c>
      <c r="K329" s="1" t="n">
        <v>0</v>
      </c>
      <c r="L329" s="1">
        <f>G329*B329</f>
        <v/>
      </c>
      <c r="M329" s="1">
        <f>H329*B329</f>
        <v/>
      </c>
      <c r="N329" s="1">
        <f>I329*B329</f>
        <v/>
      </c>
    </row>
    <row r="330">
      <c r="A330" s="1" t="inlineStr">
        <is>
          <t>BioLegend</t>
        </is>
      </c>
      <c r="B330" s="1" t="n">
        <v>7075.200000000001</v>
      </c>
      <c r="C330" s="1" t="inlineStr">
        <is>
          <t>EED116209</t>
        </is>
      </c>
      <c r="D330" s="2" t="n">
        <v>45818</v>
      </c>
      <c r="E330" s="2" t="n">
        <v>45824</v>
      </c>
      <c r="F330" s="1" t="n">
        <v>328109</v>
      </c>
      <c r="G330" s="1" t="n">
        <v>1</v>
      </c>
      <c r="H330" s="1" t="n">
        <v>1</v>
      </c>
      <c r="I330" s="1" t="n">
        <v>0</v>
      </c>
      <c r="J330" s="1" t="inlineStr">
        <is>
          <t>Delhi</t>
        </is>
      </c>
      <c r="K330" s="1" t="n">
        <v>0</v>
      </c>
      <c r="L330" s="1">
        <f>G330*B330</f>
        <v/>
      </c>
      <c r="M330" s="1">
        <f>H330*B330</f>
        <v/>
      </c>
      <c r="N330" s="1">
        <f>I330*B330</f>
        <v/>
      </c>
    </row>
    <row r="331">
      <c r="A331" s="1" t="inlineStr">
        <is>
          <t>BioLegend</t>
        </is>
      </c>
      <c r="B331" s="1" t="n">
        <v>5966.4</v>
      </c>
      <c r="C331" s="1" t="inlineStr">
        <is>
          <t>EED116209</t>
        </is>
      </c>
      <c r="D331" s="2" t="n">
        <v>45818</v>
      </c>
      <c r="E331" s="2" t="n">
        <v>45824</v>
      </c>
      <c r="F331" s="1" t="n">
        <v>343509</v>
      </c>
      <c r="G331" s="1" t="n">
        <v>1</v>
      </c>
      <c r="H331" s="1" t="n">
        <v>1</v>
      </c>
      <c r="I331" s="1" t="n">
        <v>0</v>
      </c>
      <c r="J331" s="1" t="inlineStr">
        <is>
          <t>Delhi</t>
        </is>
      </c>
      <c r="K331" s="1" t="n">
        <v>0</v>
      </c>
      <c r="L331" s="1">
        <f>G331*B331</f>
        <v/>
      </c>
      <c r="M331" s="1">
        <f>H331*B331</f>
        <v/>
      </c>
      <c r="N331" s="1">
        <f>I331*B331</f>
        <v/>
      </c>
    </row>
    <row r="332">
      <c r="A332" s="1" t="inlineStr">
        <is>
          <t>BioLegend</t>
        </is>
      </c>
      <c r="B332" s="1" t="n">
        <v>12540</v>
      </c>
      <c r="C332" s="1" t="inlineStr">
        <is>
          <t>EED116209</t>
        </is>
      </c>
      <c r="D332" s="2" t="n">
        <v>45818</v>
      </c>
      <c r="E332" s="2" t="n">
        <v>45824</v>
      </c>
      <c r="F332" s="1" t="n">
        <v>344007</v>
      </c>
      <c r="G332" s="1" t="n">
        <v>1</v>
      </c>
      <c r="H332" s="1" t="n">
        <v>1</v>
      </c>
      <c r="I332" s="1" t="n">
        <v>0</v>
      </c>
      <c r="J332" s="1" t="inlineStr">
        <is>
          <t>Delhi</t>
        </is>
      </c>
      <c r="K332" s="1" t="n">
        <v>0</v>
      </c>
      <c r="L332" s="1">
        <f>G332*B332</f>
        <v/>
      </c>
      <c r="M332" s="1">
        <f>H332*B332</f>
        <v/>
      </c>
      <c r="N332" s="1">
        <f>I332*B332</f>
        <v/>
      </c>
    </row>
    <row r="333">
      <c r="A333" s="1" t="inlineStr">
        <is>
          <t>BioLegend</t>
        </is>
      </c>
      <c r="B333" s="1" t="n">
        <v>17846.4</v>
      </c>
      <c r="C333" s="1" t="inlineStr">
        <is>
          <t>EED116209</t>
        </is>
      </c>
      <c r="D333" s="2" t="n">
        <v>45818</v>
      </c>
      <c r="E333" s="2" t="n">
        <v>45824</v>
      </c>
      <c r="F333" s="1" t="n">
        <v>353214</v>
      </c>
      <c r="G333" s="1" t="n">
        <v>4</v>
      </c>
      <c r="H333" s="1" t="n">
        <v>4</v>
      </c>
      <c r="I333" s="1" t="n">
        <v>0</v>
      </c>
      <c r="J333" s="1" t="inlineStr">
        <is>
          <t>Banglore</t>
        </is>
      </c>
      <c r="K333" s="1" t="n">
        <v>0</v>
      </c>
      <c r="L333" s="1">
        <f>G333*B333</f>
        <v/>
      </c>
      <c r="M333" s="1">
        <f>H333*B333</f>
        <v/>
      </c>
      <c r="N333" s="1">
        <f>I333*B333</f>
        <v/>
      </c>
    </row>
    <row r="334">
      <c r="A334" s="1" t="inlineStr">
        <is>
          <t>BioLegend</t>
        </is>
      </c>
      <c r="B334" s="1" t="n">
        <v>13794</v>
      </c>
      <c r="C334" s="1" t="inlineStr">
        <is>
          <t>EED116209</t>
        </is>
      </c>
      <c r="D334" s="2" t="n">
        <v>45818</v>
      </c>
      <c r="E334" s="2" t="n">
        <v>45824</v>
      </c>
      <c r="F334" s="1" t="n">
        <v>356619</v>
      </c>
      <c r="G334" s="1" t="n">
        <v>1</v>
      </c>
      <c r="H334" s="1" t="n">
        <v>1</v>
      </c>
      <c r="I334" s="1" t="n">
        <v>0</v>
      </c>
      <c r="J334" s="1" t="inlineStr">
        <is>
          <t>Pune</t>
        </is>
      </c>
      <c r="K334" s="1" t="n">
        <v>0</v>
      </c>
      <c r="L334" s="1">
        <f>G334*B334</f>
        <v/>
      </c>
      <c r="M334" s="1">
        <f>H334*B334</f>
        <v/>
      </c>
      <c r="N334" s="1">
        <f>I334*B334</f>
        <v/>
      </c>
    </row>
    <row r="335">
      <c r="A335" s="1" t="inlineStr">
        <is>
          <t>BioLegend</t>
        </is>
      </c>
      <c r="B335" s="1" t="n">
        <v>12012</v>
      </c>
      <c r="C335" s="1" t="inlineStr">
        <is>
          <t>EED116209</t>
        </is>
      </c>
      <c r="D335" s="2" t="n">
        <v>45818</v>
      </c>
      <c r="E335" s="2" t="n">
        <v>45824</v>
      </c>
      <c r="F335" s="1" t="n">
        <v>359413</v>
      </c>
      <c r="G335" s="1" t="n">
        <v>1</v>
      </c>
      <c r="H335" s="1" t="n">
        <v>1</v>
      </c>
      <c r="I335" s="1" t="n">
        <v>0</v>
      </c>
      <c r="J335" s="1" t="inlineStr">
        <is>
          <t>Pune</t>
        </is>
      </c>
      <c r="K335" s="1" t="n">
        <v>0</v>
      </c>
      <c r="L335" s="1">
        <f>G335*B335</f>
        <v/>
      </c>
      <c r="M335" s="1">
        <f>H335*B335</f>
        <v/>
      </c>
      <c r="N335" s="1">
        <f>I335*B335</f>
        <v/>
      </c>
    </row>
    <row r="336">
      <c r="A336" s="1" t="inlineStr">
        <is>
          <t>BioLegend</t>
        </is>
      </c>
      <c r="B336" s="1" t="n">
        <v>15642</v>
      </c>
      <c r="C336" s="1" t="inlineStr">
        <is>
          <t>EED116209</t>
        </is>
      </c>
      <c r="D336" s="2" t="n">
        <v>45818</v>
      </c>
      <c r="E336" s="2" t="n">
        <v>45824</v>
      </c>
      <c r="F336" s="1" t="n">
        <v>360731</v>
      </c>
      <c r="G336" s="1" t="n">
        <v>1</v>
      </c>
      <c r="H336" s="1" t="n">
        <v>1</v>
      </c>
      <c r="I336" s="1" t="n">
        <v>0</v>
      </c>
      <c r="J336" s="1" t="inlineStr">
        <is>
          <t>Pune</t>
        </is>
      </c>
      <c r="K336" s="1" t="n">
        <v>0</v>
      </c>
      <c r="L336" s="1">
        <f>G336*B336</f>
        <v/>
      </c>
      <c r="M336" s="1">
        <f>H336*B336</f>
        <v/>
      </c>
      <c r="N336" s="1">
        <f>I336*B336</f>
        <v/>
      </c>
    </row>
    <row r="337">
      <c r="A337" s="1" t="inlineStr">
        <is>
          <t>BioLegend</t>
        </is>
      </c>
      <c r="B337" s="1" t="n">
        <v>15840</v>
      </c>
      <c r="C337" s="1" t="inlineStr">
        <is>
          <t>EED116209</t>
        </is>
      </c>
      <c r="D337" s="2" t="n">
        <v>45818</v>
      </c>
      <c r="E337" s="2" t="n">
        <v>45824</v>
      </c>
      <c r="F337" s="1" t="n">
        <v>362510</v>
      </c>
      <c r="G337" s="1" t="n">
        <v>1</v>
      </c>
      <c r="H337" s="1" t="n">
        <v>1</v>
      </c>
      <c r="I337" s="1" t="n">
        <v>0</v>
      </c>
      <c r="J337" s="1" t="inlineStr">
        <is>
          <t>Gujrat</t>
        </is>
      </c>
      <c r="K337" s="1" t="n">
        <v>0</v>
      </c>
      <c r="L337" s="1">
        <f>G337*B337</f>
        <v/>
      </c>
      <c r="M337" s="1">
        <f>H337*B337</f>
        <v/>
      </c>
      <c r="N337" s="1">
        <f>I337*B337</f>
        <v/>
      </c>
    </row>
    <row r="338">
      <c r="A338" s="1" t="inlineStr">
        <is>
          <t>BioLegend</t>
        </is>
      </c>
      <c r="B338" s="1" t="n">
        <v>7550.4</v>
      </c>
      <c r="C338" s="1" t="inlineStr">
        <is>
          <t>EED116209</t>
        </is>
      </c>
      <c r="D338" s="2" t="n">
        <v>45818</v>
      </c>
      <c r="E338" s="2" t="n">
        <v>45824</v>
      </c>
      <c r="F338" s="1" t="n">
        <v>379207</v>
      </c>
      <c r="G338" s="1" t="n">
        <v>1</v>
      </c>
      <c r="H338" s="1" t="n">
        <v>1</v>
      </c>
      <c r="I338" s="1" t="n">
        <v>0</v>
      </c>
      <c r="J338" s="1" t="inlineStr">
        <is>
          <t>Pune</t>
        </is>
      </c>
      <c r="K338" s="1" t="n">
        <v>0</v>
      </c>
      <c r="L338" s="1">
        <f>G338*B338</f>
        <v/>
      </c>
      <c r="M338" s="1">
        <f>H338*B338</f>
        <v/>
      </c>
      <c r="N338" s="1">
        <f>I338*B338</f>
        <v/>
      </c>
    </row>
    <row r="339">
      <c r="A339" s="1" t="inlineStr">
        <is>
          <t>BioLegend</t>
        </is>
      </c>
      <c r="B339" s="1" t="n">
        <v>21067.2</v>
      </c>
      <c r="C339" s="1" t="inlineStr">
        <is>
          <t>EED116209</t>
        </is>
      </c>
      <c r="D339" s="2" t="n">
        <v>45818</v>
      </c>
      <c r="E339" s="2" t="n">
        <v>45824</v>
      </c>
      <c r="F339" s="1" t="n">
        <v>381506</v>
      </c>
      <c r="G339" s="1" t="n">
        <v>1</v>
      </c>
      <c r="H339" s="1" t="n">
        <v>1</v>
      </c>
      <c r="I339" s="1" t="n">
        <v>0</v>
      </c>
      <c r="J339" s="1" t="inlineStr">
        <is>
          <t>Kalyani</t>
        </is>
      </c>
      <c r="K339" s="1" t="n">
        <v>0</v>
      </c>
      <c r="L339" s="1">
        <f>G339*B339</f>
        <v/>
      </c>
      <c r="M339" s="1">
        <f>H339*B339</f>
        <v/>
      </c>
      <c r="N339" s="1">
        <f>I339*B339</f>
        <v/>
      </c>
    </row>
    <row r="340">
      <c r="A340" s="1" t="inlineStr">
        <is>
          <t>BioLegend</t>
        </is>
      </c>
      <c r="B340" s="1" t="n">
        <v>6600</v>
      </c>
      <c r="C340" s="1" t="inlineStr">
        <is>
          <t>EED116209</t>
        </is>
      </c>
      <c r="D340" s="2" t="n">
        <v>45818</v>
      </c>
      <c r="E340" s="2" t="n">
        <v>45824</v>
      </c>
      <c r="F340" s="1" t="n">
        <v>397907</v>
      </c>
      <c r="G340" s="1" t="n">
        <v>1</v>
      </c>
      <c r="H340" s="1" t="n">
        <v>1</v>
      </c>
      <c r="I340" s="1" t="n">
        <v>0</v>
      </c>
      <c r="J340" s="1" t="inlineStr">
        <is>
          <t>Delhi</t>
        </is>
      </c>
      <c r="K340" s="1" t="n">
        <v>0</v>
      </c>
      <c r="L340" s="1">
        <f>G340*B340</f>
        <v/>
      </c>
      <c r="M340" s="1">
        <f>H340*B340</f>
        <v/>
      </c>
      <c r="N340" s="1">
        <f>I340*B340</f>
        <v/>
      </c>
    </row>
    <row r="341">
      <c r="A341" s="1" t="inlineStr">
        <is>
          <t>BioLegend</t>
        </is>
      </c>
      <c r="B341" s="1" t="n">
        <v>1584</v>
      </c>
      <c r="C341" s="1" t="inlineStr">
        <is>
          <t>EED116209</t>
        </is>
      </c>
      <c r="D341" s="2" t="n">
        <v>45818</v>
      </c>
      <c r="E341" s="2" t="n">
        <v>45824</v>
      </c>
      <c r="F341" s="1" t="n">
        <v>400401</v>
      </c>
      <c r="G341" s="1" t="n">
        <v>1</v>
      </c>
      <c r="H341" s="1" t="n">
        <v>1</v>
      </c>
      <c r="I341" s="1" t="n">
        <v>0</v>
      </c>
      <c r="J341" s="1" t="inlineStr">
        <is>
          <t>Chandigarh</t>
        </is>
      </c>
      <c r="K341" s="1" t="n">
        <v>0</v>
      </c>
      <c r="L341" s="1">
        <f>G341*B341</f>
        <v/>
      </c>
      <c r="M341" s="1">
        <f>H341*B341</f>
        <v/>
      </c>
      <c r="N341" s="1">
        <f>I341*B341</f>
        <v/>
      </c>
    </row>
    <row r="342">
      <c r="A342" s="1" t="inlineStr">
        <is>
          <t>BioLegend</t>
        </is>
      </c>
      <c r="B342" s="1" t="n">
        <v>74342.39999999999</v>
      </c>
      <c r="C342" s="1" t="inlineStr">
        <is>
          <t>EED116209</t>
        </is>
      </c>
      <c r="D342" s="2" t="n">
        <v>45818</v>
      </c>
      <c r="E342" s="2" t="n">
        <v>45824</v>
      </c>
      <c r="F342" s="1" t="n">
        <v>400672</v>
      </c>
      <c r="G342" s="1" t="n">
        <v>1</v>
      </c>
      <c r="H342" s="1" t="n">
        <v>1</v>
      </c>
      <c r="I342" s="1" t="n">
        <v>0</v>
      </c>
      <c r="J342" s="1" t="inlineStr">
        <is>
          <t>Delhi</t>
        </is>
      </c>
      <c r="K342" s="1" t="n">
        <v>0</v>
      </c>
      <c r="L342" s="1">
        <f>G342*B342</f>
        <v/>
      </c>
      <c r="M342" s="1">
        <f>H342*B342</f>
        <v/>
      </c>
      <c r="N342" s="1">
        <f>I342*B342</f>
        <v/>
      </c>
    </row>
    <row r="343">
      <c r="A343" s="1" t="inlineStr">
        <is>
          <t>BioLegend</t>
        </is>
      </c>
      <c r="B343" s="1" t="n">
        <v>30492</v>
      </c>
      <c r="C343" s="1" t="inlineStr">
        <is>
          <t>EED116209</t>
        </is>
      </c>
      <c r="D343" s="2" t="n">
        <v>45818</v>
      </c>
      <c r="E343" s="2" t="n">
        <v>45824</v>
      </c>
      <c r="F343" s="1" t="n">
        <v>405225</v>
      </c>
      <c r="G343" s="1" t="n">
        <v>2</v>
      </c>
      <c r="H343" s="1" t="n">
        <v>2</v>
      </c>
      <c r="I343" s="1" t="n">
        <v>0</v>
      </c>
      <c r="J343" s="1" t="inlineStr">
        <is>
          <t>Gujrat</t>
        </is>
      </c>
      <c r="K343" s="1" t="n">
        <v>0</v>
      </c>
      <c r="L343" s="1">
        <f>G343*B343</f>
        <v/>
      </c>
      <c r="M343" s="1">
        <f>H343*B343</f>
        <v/>
      </c>
      <c r="N343" s="1">
        <f>I343*B343</f>
        <v/>
      </c>
    </row>
    <row r="344">
      <c r="A344" s="1" t="inlineStr">
        <is>
          <t>BioLegend</t>
        </is>
      </c>
      <c r="B344" s="1" t="n">
        <v>10876.8</v>
      </c>
      <c r="C344" s="1" t="inlineStr">
        <is>
          <t>EED116209</t>
        </is>
      </c>
      <c r="D344" s="2" t="n">
        <v>45818</v>
      </c>
      <c r="E344" s="2" t="n">
        <v>45824</v>
      </c>
      <c r="F344" s="1" t="n">
        <v>405235</v>
      </c>
      <c r="G344" s="1" t="n">
        <v>2</v>
      </c>
      <c r="H344" s="1" t="n">
        <v>2</v>
      </c>
      <c r="I344" s="1" t="n">
        <v>0</v>
      </c>
      <c r="J344" s="1" t="inlineStr">
        <is>
          <t>Gujrat</t>
        </is>
      </c>
      <c r="K344" s="1" t="n">
        <v>0</v>
      </c>
      <c r="L344" s="1">
        <f>G344*B344</f>
        <v/>
      </c>
      <c r="M344" s="1">
        <f>H344*B344</f>
        <v/>
      </c>
      <c r="N344" s="1">
        <f>I344*B344</f>
        <v/>
      </c>
    </row>
    <row r="345">
      <c r="A345" s="1" t="inlineStr">
        <is>
          <t>BioLegend</t>
        </is>
      </c>
      <c r="B345" s="1" t="n">
        <v>10876.8</v>
      </c>
      <c r="C345" s="1" t="inlineStr">
        <is>
          <t>EED116209</t>
        </is>
      </c>
      <c r="D345" s="2" t="n">
        <v>45818</v>
      </c>
      <c r="E345" s="2" t="n">
        <v>45824</v>
      </c>
      <c r="F345" s="1" t="n">
        <v>405237</v>
      </c>
      <c r="G345" s="1" t="n">
        <v>2</v>
      </c>
      <c r="H345" s="1" t="n">
        <v>2</v>
      </c>
      <c r="I345" s="1" t="n">
        <v>0</v>
      </c>
      <c r="J345" s="1" t="inlineStr">
        <is>
          <t>Gujrat</t>
        </is>
      </c>
      <c r="K345" s="1" t="n">
        <v>0</v>
      </c>
      <c r="L345" s="1">
        <f>G345*B345</f>
        <v/>
      </c>
      <c r="M345" s="1">
        <f>H345*B345</f>
        <v/>
      </c>
      <c r="N345" s="1">
        <f>I345*B345</f>
        <v/>
      </c>
    </row>
    <row r="346">
      <c r="A346" s="1" t="inlineStr">
        <is>
          <t>BioLegend</t>
        </is>
      </c>
      <c r="B346" s="1" t="n">
        <v>18321.6</v>
      </c>
      <c r="C346" s="1" t="inlineStr">
        <is>
          <t>EED116209</t>
        </is>
      </c>
      <c r="D346" s="2" t="n">
        <v>45818</v>
      </c>
      <c r="E346" s="2" t="n">
        <v>45824</v>
      </c>
      <c r="F346" s="1" t="n">
        <v>405710</v>
      </c>
      <c r="G346" s="1" t="n">
        <v>2</v>
      </c>
      <c r="H346" s="1" t="n">
        <v>2</v>
      </c>
      <c r="I346" s="1" t="n">
        <v>0</v>
      </c>
      <c r="J346" s="1" t="inlineStr">
        <is>
          <t>Gujrat</t>
        </is>
      </c>
      <c r="K346" s="1" t="n">
        <v>0</v>
      </c>
      <c r="L346" s="1">
        <f>G346*B346</f>
        <v/>
      </c>
      <c r="M346" s="1">
        <f>H346*B346</f>
        <v/>
      </c>
      <c r="N346" s="1">
        <f>I346*B346</f>
        <v/>
      </c>
    </row>
    <row r="347">
      <c r="A347" s="1" t="inlineStr">
        <is>
          <t>BioLegend</t>
        </is>
      </c>
      <c r="B347" s="1" t="n">
        <v>17952</v>
      </c>
      <c r="C347" s="1" t="inlineStr">
        <is>
          <t>EED116209</t>
        </is>
      </c>
      <c r="D347" s="2" t="n">
        <v>45818</v>
      </c>
      <c r="E347" s="2" t="n">
        <v>45824</v>
      </c>
      <c r="F347" s="1" t="n">
        <v>405720</v>
      </c>
      <c r="G347" s="1" t="n">
        <v>2</v>
      </c>
      <c r="H347" s="1" t="n">
        <v>2</v>
      </c>
      <c r="I347" s="1" t="n">
        <v>0</v>
      </c>
      <c r="J347" s="1" t="inlineStr">
        <is>
          <t>Gujrat</t>
        </is>
      </c>
      <c r="K347" s="1" t="n">
        <v>0</v>
      </c>
      <c r="L347" s="1">
        <f>G347*B347</f>
        <v/>
      </c>
      <c r="M347" s="1">
        <f>H347*B347</f>
        <v/>
      </c>
      <c r="N347" s="1">
        <f>I347*B347</f>
        <v/>
      </c>
    </row>
    <row r="348">
      <c r="A348" s="1" t="inlineStr">
        <is>
          <t>BioLegend</t>
        </is>
      </c>
      <c r="B348" s="1" t="n">
        <v>3115.2</v>
      </c>
      <c r="C348" s="1" t="inlineStr">
        <is>
          <t>EED116209</t>
        </is>
      </c>
      <c r="D348" s="2" t="n">
        <v>45818</v>
      </c>
      <c r="E348" s="2" t="n">
        <v>45824</v>
      </c>
      <c r="F348" s="1" t="n">
        <v>420404</v>
      </c>
      <c r="G348" s="1" t="n">
        <v>5</v>
      </c>
      <c r="H348" s="1" t="n">
        <v>5</v>
      </c>
      <c r="I348" s="1" t="n">
        <v>0</v>
      </c>
      <c r="J348" s="1" t="inlineStr">
        <is>
          <t>Gujrat</t>
        </is>
      </c>
      <c r="K348" s="1" t="n">
        <v>0</v>
      </c>
      <c r="L348" s="1">
        <f>G348*B348</f>
        <v/>
      </c>
      <c r="M348" s="1">
        <f>H348*B348</f>
        <v/>
      </c>
      <c r="N348" s="1">
        <f>I348*B348</f>
        <v/>
      </c>
    </row>
    <row r="349">
      <c r="A349" s="1" t="inlineStr">
        <is>
          <t>BioLegend</t>
        </is>
      </c>
      <c r="B349" s="1" t="n">
        <v>14106.4</v>
      </c>
      <c r="C349" s="1" t="inlineStr">
        <is>
          <t>EED116209</t>
        </is>
      </c>
      <c r="D349" s="2" t="n">
        <v>45818</v>
      </c>
      <c r="E349" s="2" t="n">
        <v>45824</v>
      </c>
      <c r="F349" s="1" t="n">
        <v>422302</v>
      </c>
      <c r="G349" s="1" t="n">
        <v>5</v>
      </c>
      <c r="H349" s="1" t="n">
        <v>5</v>
      </c>
      <c r="I349" s="1" t="n">
        <v>0</v>
      </c>
      <c r="J349" s="1" t="inlineStr">
        <is>
          <t>Banglore</t>
        </is>
      </c>
      <c r="K349" s="1" t="n">
        <v>0</v>
      </c>
      <c r="L349" s="1">
        <f>G349*B349</f>
        <v/>
      </c>
      <c r="M349" s="1">
        <f>H349*B349</f>
        <v/>
      </c>
      <c r="N349" s="1">
        <f>I349*B349</f>
        <v/>
      </c>
    </row>
    <row r="350">
      <c r="A350" s="1" t="inlineStr">
        <is>
          <t>BioLegend</t>
        </is>
      </c>
      <c r="B350" s="1" t="n">
        <v>13992</v>
      </c>
      <c r="C350" s="1" t="inlineStr">
        <is>
          <t>EED116209</t>
        </is>
      </c>
      <c r="D350" s="2" t="n">
        <v>45818</v>
      </c>
      <c r="E350" s="2" t="n">
        <v>45824</v>
      </c>
      <c r="F350" s="1" t="n">
        <v>430501</v>
      </c>
      <c r="G350" s="1" t="n">
        <v>3</v>
      </c>
      <c r="H350" s="1" t="n">
        <v>3</v>
      </c>
      <c r="I350" s="1" t="n">
        <v>0</v>
      </c>
      <c r="J350" s="1" t="inlineStr">
        <is>
          <t>Mumbai</t>
        </is>
      </c>
      <c r="K350" s="1" t="n">
        <v>0</v>
      </c>
      <c r="L350" s="1">
        <f>G350*B350</f>
        <v/>
      </c>
      <c r="M350" s="1">
        <f>H350*B350</f>
        <v/>
      </c>
      <c r="N350" s="1">
        <f>I350*B350</f>
        <v/>
      </c>
    </row>
    <row r="351">
      <c r="A351" s="1" t="inlineStr">
        <is>
          <t>BioLegend</t>
        </is>
      </c>
      <c r="B351" s="1" t="n">
        <v>17054.4</v>
      </c>
      <c r="C351" s="1" t="inlineStr">
        <is>
          <t>EED116209</t>
        </is>
      </c>
      <c r="D351" s="2" t="n">
        <v>45818</v>
      </c>
      <c r="E351" s="2" t="n">
        <v>45824</v>
      </c>
      <c r="F351" s="1" t="n">
        <v>506344</v>
      </c>
      <c r="G351" s="1" t="n">
        <v>1</v>
      </c>
      <c r="H351" s="1" t="n">
        <v>1</v>
      </c>
      <c r="I351" s="1" t="n">
        <v>0</v>
      </c>
      <c r="J351" s="1" t="inlineStr">
        <is>
          <t>Chandigarh</t>
        </is>
      </c>
      <c r="K351" s="1" t="n">
        <v>0</v>
      </c>
      <c r="L351" s="1">
        <f>G351*B351</f>
        <v/>
      </c>
      <c r="M351" s="1">
        <f>H351*B351</f>
        <v/>
      </c>
      <c r="N351" s="1">
        <f>I351*B351</f>
        <v/>
      </c>
    </row>
    <row r="352">
      <c r="A352" s="1" t="inlineStr">
        <is>
          <t>BioLegend</t>
        </is>
      </c>
      <c r="B352" s="1" t="n">
        <v>12091.2</v>
      </c>
      <c r="C352" s="1" t="inlineStr">
        <is>
          <t>EED116209</t>
        </is>
      </c>
      <c r="D352" s="2" t="n">
        <v>45818</v>
      </c>
      <c r="E352" s="2" t="n">
        <v>45824</v>
      </c>
      <c r="F352" s="1" t="n">
        <v>575306</v>
      </c>
      <c r="G352" s="1" t="n">
        <v>1</v>
      </c>
      <c r="H352" s="1" t="n">
        <v>1</v>
      </c>
      <c r="I352" s="1" t="n">
        <v>0</v>
      </c>
      <c r="J352" s="1" t="inlineStr">
        <is>
          <t>Delhi</t>
        </is>
      </c>
      <c r="K352" s="1" t="n">
        <v>0</v>
      </c>
      <c r="L352" s="1">
        <f>G352*B352</f>
        <v/>
      </c>
      <c r="M352" s="1">
        <f>H352*B352</f>
        <v/>
      </c>
      <c r="N352" s="1">
        <f>I352*B352</f>
        <v/>
      </c>
    </row>
    <row r="353">
      <c r="A353" s="1" t="inlineStr">
        <is>
          <t>BioLegend</t>
        </is>
      </c>
      <c r="B353" s="1" t="n">
        <v>4963.2</v>
      </c>
      <c r="C353" s="1" t="inlineStr">
        <is>
          <t>EED116333</t>
        </is>
      </c>
      <c r="D353" s="2" t="n">
        <v>45821</v>
      </c>
      <c r="E353" s="2" t="n">
        <v>45831</v>
      </c>
      <c r="F353" s="1" t="n">
        <v>100215</v>
      </c>
      <c r="G353" s="1" t="n">
        <v>1</v>
      </c>
      <c r="H353" s="1" t="n">
        <v>1</v>
      </c>
      <c r="I353" s="1" t="n">
        <v>0</v>
      </c>
      <c r="J353" s="1" t="inlineStr">
        <is>
          <t>Delhi</t>
        </is>
      </c>
      <c r="K353" s="1" t="n">
        <v>0</v>
      </c>
      <c r="L353" s="1">
        <f>G353*B353</f>
        <v/>
      </c>
      <c r="M353" s="1">
        <f>H353*B353</f>
        <v/>
      </c>
      <c r="N353" s="1">
        <f>I353*B353</f>
        <v/>
      </c>
    </row>
    <row r="354">
      <c r="A354" s="1" t="inlineStr">
        <is>
          <t>BioLegend</t>
        </is>
      </c>
      <c r="B354" s="1" t="n">
        <v>5544</v>
      </c>
      <c r="C354" s="1" t="inlineStr">
        <is>
          <t>EED116333</t>
        </is>
      </c>
      <c r="D354" s="2" t="n">
        <v>45821</v>
      </c>
      <c r="E354" s="2" t="n">
        <v>45831</v>
      </c>
      <c r="F354" s="1" t="n">
        <v>100221</v>
      </c>
      <c r="G354" s="1" t="n">
        <v>1</v>
      </c>
      <c r="H354" s="1" t="n">
        <v>1</v>
      </c>
      <c r="I354" s="1" t="n">
        <v>0</v>
      </c>
      <c r="J354" s="1" t="inlineStr">
        <is>
          <t>Chandigarh</t>
        </is>
      </c>
      <c r="K354" s="1" t="n">
        <v>0</v>
      </c>
      <c r="L354" s="1">
        <f>G354*B354</f>
        <v/>
      </c>
      <c r="M354" s="1">
        <f>H354*B354</f>
        <v/>
      </c>
      <c r="N354" s="1">
        <f>I354*B354</f>
        <v/>
      </c>
    </row>
    <row r="355">
      <c r="A355" s="1" t="inlineStr">
        <is>
          <t>BioLegend</t>
        </is>
      </c>
      <c r="B355" s="1" t="n">
        <v>18084</v>
      </c>
      <c r="C355" s="1" t="inlineStr">
        <is>
          <t>EED116333</t>
        </is>
      </c>
      <c r="D355" s="2" t="n">
        <v>45821</v>
      </c>
      <c r="E355" s="2" t="n">
        <v>45831</v>
      </c>
      <c r="F355" s="1" t="n">
        <v>100234</v>
      </c>
      <c r="G355" s="1" t="n">
        <v>1</v>
      </c>
      <c r="H355" s="1" t="n">
        <v>1</v>
      </c>
      <c r="I355" s="1" t="n">
        <v>0</v>
      </c>
      <c r="J355" s="1" t="inlineStr">
        <is>
          <t>Faridabad</t>
        </is>
      </c>
      <c r="K355" s="1" t="n">
        <v>0</v>
      </c>
      <c r="L355" s="1">
        <f>G355*B355</f>
        <v/>
      </c>
      <c r="M355" s="1">
        <f>H355*B355</f>
        <v/>
      </c>
      <c r="N355" s="1">
        <f>I355*B355</f>
        <v/>
      </c>
    </row>
    <row r="356">
      <c r="A356" s="1" t="inlineStr">
        <is>
          <t>BioLegend</t>
        </is>
      </c>
      <c r="B356" s="1" t="n">
        <v>5227.2</v>
      </c>
      <c r="C356" s="1" t="inlineStr">
        <is>
          <t>EED116333</t>
        </is>
      </c>
      <c r="D356" s="2" t="n">
        <v>45821</v>
      </c>
      <c r="E356" s="2" t="n">
        <v>45831</v>
      </c>
      <c r="F356" s="1" t="n">
        <v>100306</v>
      </c>
      <c r="G356" s="1" t="n">
        <v>1</v>
      </c>
      <c r="H356" s="1" t="n">
        <v>1</v>
      </c>
      <c r="I356" s="1" t="n">
        <v>0</v>
      </c>
      <c r="J356" s="1" t="inlineStr">
        <is>
          <t>Delhi</t>
        </is>
      </c>
      <c r="K356" s="1" t="n">
        <v>0</v>
      </c>
      <c r="L356" s="1">
        <f>G356*B356</f>
        <v/>
      </c>
      <c r="M356" s="1">
        <f>H356*B356</f>
        <v/>
      </c>
      <c r="N356" s="1">
        <f>I356*B356</f>
        <v/>
      </c>
    </row>
    <row r="357">
      <c r="A357" s="1" t="inlineStr">
        <is>
          <t>BioLegend</t>
        </is>
      </c>
      <c r="B357" s="1" t="n">
        <v>4329.6</v>
      </c>
      <c r="C357" s="1" t="inlineStr">
        <is>
          <t>EED116333</t>
        </is>
      </c>
      <c r="D357" s="2" t="n">
        <v>45821</v>
      </c>
      <c r="E357" s="2" t="n">
        <v>45831</v>
      </c>
      <c r="F357" s="1" t="n">
        <v>100327</v>
      </c>
      <c r="G357" s="1" t="n">
        <v>5</v>
      </c>
      <c r="H357" s="1" t="n">
        <v>5</v>
      </c>
      <c r="I357" s="1" t="n">
        <v>0</v>
      </c>
      <c r="J357" s="1" t="inlineStr">
        <is>
          <t>Hyderabad</t>
        </is>
      </c>
      <c r="K357" s="1" t="n">
        <v>0</v>
      </c>
      <c r="L357" s="1">
        <f>G357*B357</f>
        <v/>
      </c>
      <c r="M357" s="1">
        <f>H357*B357</f>
        <v/>
      </c>
      <c r="N357" s="1">
        <f>I357*B357</f>
        <v/>
      </c>
    </row>
    <row r="358">
      <c r="A358" s="1" t="inlineStr">
        <is>
          <t>BioLegend</t>
        </is>
      </c>
      <c r="B358" s="1" t="n">
        <v>5332.8</v>
      </c>
      <c r="C358" s="1" t="inlineStr">
        <is>
          <t>EED116333</t>
        </is>
      </c>
      <c r="D358" s="2" t="n">
        <v>45821</v>
      </c>
      <c r="E358" s="2" t="n">
        <v>45831</v>
      </c>
      <c r="F358" s="1" t="n">
        <v>100425</v>
      </c>
      <c r="G358" s="1" t="n">
        <v>1</v>
      </c>
      <c r="H358" s="1" t="n">
        <v>1</v>
      </c>
      <c r="I358" s="1" t="n">
        <v>0</v>
      </c>
      <c r="J358" s="1" t="inlineStr">
        <is>
          <t>Chandigarh</t>
        </is>
      </c>
      <c r="K358" s="1" t="n">
        <v>0</v>
      </c>
      <c r="L358" s="1">
        <f>G358*B358</f>
        <v/>
      </c>
      <c r="M358" s="1">
        <f>H358*B358</f>
        <v/>
      </c>
      <c r="N358" s="1">
        <f>I358*B358</f>
        <v/>
      </c>
    </row>
    <row r="359">
      <c r="A359" s="1" t="inlineStr">
        <is>
          <t>BioLegend</t>
        </is>
      </c>
      <c r="B359" s="1" t="n">
        <v>15206.4</v>
      </c>
      <c r="C359" s="1" t="inlineStr">
        <is>
          <t>EED116333</t>
        </is>
      </c>
      <c r="D359" s="2" t="n">
        <v>45821</v>
      </c>
      <c r="E359" s="2" t="n">
        <v>45831</v>
      </c>
      <c r="F359" s="1" t="n">
        <v>100432</v>
      </c>
      <c r="G359" s="1" t="n">
        <v>1</v>
      </c>
      <c r="H359" s="1" t="n">
        <v>1</v>
      </c>
      <c r="I359" s="1" t="n">
        <v>0</v>
      </c>
      <c r="J359" s="1" t="inlineStr">
        <is>
          <t>Faridabad</t>
        </is>
      </c>
      <c r="K359" s="1" t="n">
        <v>0</v>
      </c>
      <c r="L359" s="1">
        <f>G359*B359</f>
        <v/>
      </c>
      <c r="M359" s="1">
        <f>H359*B359</f>
        <v/>
      </c>
      <c r="N359" s="1">
        <f>I359*B359</f>
        <v/>
      </c>
    </row>
    <row r="360">
      <c r="A360" s="1" t="inlineStr">
        <is>
          <t>BioLegend</t>
        </is>
      </c>
      <c r="B360" s="1" t="n">
        <v>5662.799999999999</v>
      </c>
      <c r="C360" s="1" t="inlineStr">
        <is>
          <t>EED116333</t>
        </is>
      </c>
      <c r="D360" s="2" t="n">
        <v>45821</v>
      </c>
      <c r="E360" s="2" t="n">
        <v>45831</v>
      </c>
      <c r="F360" s="1" t="n">
        <v>100510</v>
      </c>
      <c r="G360" s="1" t="n">
        <v>1</v>
      </c>
      <c r="H360" s="1" t="n">
        <v>1</v>
      </c>
      <c r="I360" s="1" t="n">
        <v>0</v>
      </c>
      <c r="J360" s="1" t="inlineStr">
        <is>
          <t>Ropar</t>
        </is>
      </c>
      <c r="K360" s="1" t="n">
        <v>0</v>
      </c>
      <c r="L360" s="1">
        <f>G360*B360</f>
        <v/>
      </c>
      <c r="M360" s="1">
        <f>H360*B360</f>
        <v/>
      </c>
      <c r="N360" s="1">
        <f>I360*B360</f>
        <v/>
      </c>
    </row>
    <row r="361">
      <c r="A361" s="1" t="inlineStr">
        <is>
          <t>BioLegend</t>
        </is>
      </c>
      <c r="B361" s="1" t="n">
        <v>4752</v>
      </c>
      <c r="C361" s="1" t="inlineStr">
        <is>
          <t>EED116333</t>
        </is>
      </c>
      <c r="D361" s="2" t="n">
        <v>45821</v>
      </c>
      <c r="E361" s="2" t="n">
        <v>45831</v>
      </c>
      <c r="F361" s="1" t="n">
        <v>100512</v>
      </c>
      <c r="G361" s="1" t="n">
        <v>1</v>
      </c>
      <c r="H361" s="1" t="n">
        <v>1</v>
      </c>
      <c r="I361" s="1" t="n">
        <v>0</v>
      </c>
      <c r="J361" s="1" t="inlineStr">
        <is>
          <t>Pune</t>
        </is>
      </c>
      <c r="K361" s="1" t="n">
        <v>0</v>
      </c>
      <c r="L361" s="1">
        <f>G361*B361</f>
        <v/>
      </c>
      <c r="M361" s="1">
        <f>H361*B361</f>
        <v/>
      </c>
      <c r="N361" s="1">
        <f>I361*B361</f>
        <v/>
      </c>
    </row>
    <row r="362">
      <c r="A362" s="1" t="inlineStr">
        <is>
          <t>BioLegend</t>
        </is>
      </c>
      <c r="B362" s="1" t="n">
        <v>5544</v>
      </c>
      <c r="C362" s="1" t="inlineStr">
        <is>
          <t>EED116333</t>
        </is>
      </c>
      <c r="D362" s="2" t="n">
        <v>45821</v>
      </c>
      <c r="E362" s="2" t="n">
        <v>45831</v>
      </c>
      <c r="F362" s="1" t="n">
        <v>100516</v>
      </c>
      <c r="G362" s="1" t="n">
        <v>1</v>
      </c>
      <c r="H362" s="1" t="n">
        <v>1</v>
      </c>
      <c r="I362" s="1" t="n">
        <v>0</v>
      </c>
      <c r="J362" s="1" t="inlineStr">
        <is>
          <t>Delhi</t>
        </is>
      </c>
      <c r="K362" s="1" t="n">
        <v>0</v>
      </c>
      <c r="L362" s="1">
        <f>G362*B362</f>
        <v/>
      </c>
      <c r="M362" s="1">
        <f>H362*B362</f>
        <v/>
      </c>
      <c r="N362" s="1">
        <f>I362*B362</f>
        <v/>
      </c>
    </row>
    <row r="363">
      <c r="A363" s="1" t="inlineStr">
        <is>
          <t>BioLegend</t>
        </is>
      </c>
      <c r="B363" s="1" t="n">
        <v>12302.4</v>
      </c>
      <c r="C363" s="1" t="inlineStr">
        <is>
          <t>EED116333</t>
        </is>
      </c>
      <c r="D363" s="2" t="n">
        <v>45821</v>
      </c>
      <c r="E363" s="2" t="n">
        <v>45831</v>
      </c>
      <c r="F363" s="1" t="n">
        <v>100530</v>
      </c>
      <c r="G363" s="1" t="n">
        <v>1</v>
      </c>
      <c r="H363" s="1" t="n">
        <v>1</v>
      </c>
      <c r="I363" s="1" t="n">
        <v>0</v>
      </c>
      <c r="J363" s="1" t="inlineStr">
        <is>
          <t>Delhi</t>
        </is>
      </c>
      <c r="K363" s="1" t="n">
        <v>0</v>
      </c>
      <c r="L363" s="1">
        <f>G363*B363</f>
        <v/>
      </c>
      <c r="M363" s="1">
        <f>H363*B363</f>
        <v/>
      </c>
      <c r="N363" s="1">
        <f>I363*B363</f>
        <v/>
      </c>
    </row>
    <row r="364">
      <c r="A364" s="1" t="inlineStr">
        <is>
          <t>BioLegend</t>
        </is>
      </c>
      <c r="B364" s="1" t="n">
        <v>1584</v>
      </c>
      <c r="C364" s="1" t="inlineStr">
        <is>
          <t>EED116333</t>
        </is>
      </c>
      <c r="D364" s="2" t="n">
        <v>45821</v>
      </c>
      <c r="E364" s="2" t="n">
        <v>45831</v>
      </c>
      <c r="F364" s="1" t="n">
        <v>100705</v>
      </c>
      <c r="G364" s="1" t="n">
        <v>1</v>
      </c>
      <c r="H364" s="1" t="n">
        <v>1</v>
      </c>
      <c r="I364" s="1" t="n">
        <v>0</v>
      </c>
      <c r="J364" s="1" t="inlineStr">
        <is>
          <t>Delhi</t>
        </is>
      </c>
      <c r="K364" s="1" t="n">
        <v>0</v>
      </c>
      <c r="L364" s="1">
        <f>G364*B364</f>
        <v/>
      </c>
      <c r="M364" s="1">
        <f>H364*B364</f>
        <v/>
      </c>
      <c r="N364" s="1">
        <f>I364*B364</f>
        <v/>
      </c>
    </row>
    <row r="365">
      <c r="A365" s="1" t="inlineStr">
        <is>
          <t>BioLegend</t>
        </is>
      </c>
      <c r="B365" s="1" t="n">
        <v>5649.6</v>
      </c>
      <c r="C365" s="1" t="inlineStr">
        <is>
          <t>EED116333</t>
        </is>
      </c>
      <c r="D365" s="2" t="n">
        <v>45821</v>
      </c>
      <c r="E365" s="2" t="n">
        <v>45831</v>
      </c>
      <c r="F365" s="1" t="n">
        <v>100708</v>
      </c>
      <c r="G365" s="1" t="n">
        <v>1</v>
      </c>
      <c r="H365" s="1" t="n">
        <v>1</v>
      </c>
      <c r="I365" s="1" t="n">
        <v>0</v>
      </c>
      <c r="J365" s="1" t="inlineStr">
        <is>
          <t>Chandigarh</t>
        </is>
      </c>
      <c r="K365" s="1" t="n">
        <v>0</v>
      </c>
      <c r="L365" s="1">
        <f>G365*B365</f>
        <v/>
      </c>
      <c r="M365" s="1">
        <f>H365*B365</f>
        <v/>
      </c>
      <c r="N365" s="1">
        <f>I365*B365</f>
        <v/>
      </c>
    </row>
    <row r="366">
      <c r="A366" s="1" t="inlineStr">
        <is>
          <t>BioLegend</t>
        </is>
      </c>
      <c r="B366" s="1" t="n">
        <v>3801.6</v>
      </c>
      <c r="C366" s="1" t="inlineStr">
        <is>
          <t>EED116333</t>
        </is>
      </c>
      <c r="D366" s="2" t="n">
        <v>45821</v>
      </c>
      <c r="E366" s="2" t="n">
        <v>45831</v>
      </c>
      <c r="F366" s="1" t="n">
        <v>100723</v>
      </c>
      <c r="G366" s="1" t="n">
        <v>1</v>
      </c>
      <c r="H366" s="1" t="n">
        <v>1</v>
      </c>
      <c r="I366" s="1" t="n">
        <v>0</v>
      </c>
      <c r="J366" s="1" t="inlineStr">
        <is>
          <t>Delhi</t>
        </is>
      </c>
      <c r="K366" s="1" t="n">
        <v>0</v>
      </c>
      <c r="L366" s="1">
        <f>G366*B366</f>
        <v/>
      </c>
      <c r="M366" s="1">
        <f>H366*B366</f>
        <v/>
      </c>
      <c r="N366" s="1">
        <f>I366*B366</f>
        <v/>
      </c>
    </row>
    <row r="367">
      <c r="A367" s="1" t="inlineStr">
        <is>
          <t>BioLegend</t>
        </is>
      </c>
      <c r="B367" s="1" t="n">
        <v>18018</v>
      </c>
      <c r="C367" s="1" t="inlineStr">
        <is>
          <t>EED116333</t>
        </is>
      </c>
      <c r="D367" s="2" t="n">
        <v>45821</v>
      </c>
      <c r="E367" s="2" t="n">
        <v>45831</v>
      </c>
      <c r="F367" s="1" t="n">
        <v>100744</v>
      </c>
      <c r="G367" s="1" t="n">
        <v>1</v>
      </c>
      <c r="H367" s="1" t="n">
        <v>1</v>
      </c>
      <c r="I367" s="1" t="n">
        <v>0</v>
      </c>
      <c r="J367" s="1" t="inlineStr">
        <is>
          <t>Ropar</t>
        </is>
      </c>
      <c r="K367" s="1" t="n">
        <v>0</v>
      </c>
      <c r="L367" s="1">
        <f>G367*B367</f>
        <v/>
      </c>
      <c r="M367" s="1">
        <f>H367*B367</f>
        <v/>
      </c>
      <c r="N367" s="1">
        <f>I367*B367</f>
        <v/>
      </c>
    </row>
    <row r="368">
      <c r="A368" s="1" t="inlineStr">
        <is>
          <t>BioLegend</t>
        </is>
      </c>
      <c r="B368" s="1" t="n">
        <v>16632</v>
      </c>
      <c r="C368" s="1" t="inlineStr">
        <is>
          <t>EED116333</t>
        </is>
      </c>
      <c r="D368" s="2" t="n">
        <v>45821</v>
      </c>
      <c r="E368" s="2" t="n">
        <v>45831</v>
      </c>
      <c r="F368" s="1" t="n">
        <v>100753</v>
      </c>
      <c r="G368" s="1" t="n">
        <v>1</v>
      </c>
      <c r="H368" s="1" t="n">
        <v>1</v>
      </c>
      <c r="I368" s="1" t="n">
        <v>0</v>
      </c>
      <c r="J368" s="1" t="inlineStr">
        <is>
          <t>Faridabad</t>
        </is>
      </c>
      <c r="K368" s="1" t="n">
        <v>0</v>
      </c>
      <c r="L368" s="1">
        <f>G368*B368</f>
        <v/>
      </c>
      <c r="M368" s="1">
        <f>H368*B368</f>
        <v/>
      </c>
      <c r="N368" s="1">
        <f>I368*B368</f>
        <v/>
      </c>
    </row>
    <row r="369">
      <c r="A369" s="1" t="inlineStr">
        <is>
          <t>BioLegend</t>
        </is>
      </c>
      <c r="B369" s="1" t="n">
        <v>1742.4</v>
      </c>
      <c r="C369" s="1" t="inlineStr">
        <is>
          <t>EED116333</t>
        </is>
      </c>
      <c r="D369" s="2" t="n">
        <v>45821</v>
      </c>
      <c r="E369" s="2" t="n">
        <v>45831</v>
      </c>
      <c r="F369" s="1" t="n">
        <v>101211</v>
      </c>
      <c r="G369" s="1" t="n">
        <v>1</v>
      </c>
      <c r="H369" s="1" t="n">
        <v>1</v>
      </c>
      <c r="I369" s="1" t="n">
        <v>0</v>
      </c>
      <c r="J369" s="1" t="inlineStr">
        <is>
          <t>Delhi</t>
        </is>
      </c>
      <c r="K369" s="1" t="n">
        <v>0</v>
      </c>
      <c r="L369" s="1">
        <f>G369*B369</f>
        <v/>
      </c>
      <c r="M369" s="1">
        <f>H369*B369</f>
        <v/>
      </c>
      <c r="N369" s="1">
        <f>I369*B369</f>
        <v/>
      </c>
    </row>
    <row r="370">
      <c r="A370" s="1" t="inlineStr">
        <is>
          <t>BioLegend</t>
        </is>
      </c>
      <c r="B370" s="1" t="n">
        <v>15206.4</v>
      </c>
      <c r="C370" s="1" t="inlineStr">
        <is>
          <t>EED116333</t>
        </is>
      </c>
      <c r="D370" s="2" t="n">
        <v>45821</v>
      </c>
      <c r="E370" s="2" t="n">
        <v>45831</v>
      </c>
      <c r="F370" s="1" t="n">
        <v>101230</v>
      </c>
      <c r="G370" s="1" t="n">
        <v>2</v>
      </c>
      <c r="H370" s="1" t="n">
        <v>2</v>
      </c>
      <c r="I370" s="1" t="n">
        <v>0</v>
      </c>
      <c r="J370" s="1" t="inlineStr">
        <is>
          <t>Mumbai</t>
        </is>
      </c>
      <c r="K370" s="1" t="n">
        <v>0</v>
      </c>
      <c r="L370" s="1">
        <f>G370*B370</f>
        <v/>
      </c>
      <c r="M370" s="1">
        <f>H370*B370</f>
        <v/>
      </c>
      <c r="N370" s="1">
        <f>I370*B370</f>
        <v/>
      </c>
    </row>
    <row r="371">
      <c r="A371" s="1" t="inlineStr">
        <is>
          <t>BioLegend</t>
        </is>
      </c>
      <c r="B371" s="1" t="n">
        <v>16051.2</v>
      </c>
      <c r="C371" s="1" t="inlineStr">
        <is>
          <t>EED116333</t>
        </is>
      </c>
      <c r="D371" s="2" t="n">
        <v>45821</v>
      </c>
      <c r="E371" s="2" t="n">
        <v>45831</v>
      </c>
      <c r="F371" s="1" t="n">
        <v>101256</v>
      </c>
      <c r="G371" s="1" t="n">
        <v>1</v>
      </c>
      <c r="H371" s="1" t="n">
        <v>1</v>
      </c>
      <c r="I371" s="1" t="n">
        <v>0</v>
      </c>
      <c r="J371" s="1" t="inlineStr">
        <is>
          <t>Faridabad</t>
        </is>
      </c>
      <c r="K371" s="1" t="n">
        <v>0</v>
      </c>
      <c r="L371" s="1">
        <f>G371*B371</f>
        <v/>
      </c>
      <c r="M371" s="1">
        <f>H371*B371</f>
        <v/>
      </c>
      <c r="N371" s="1">
        <f>I371*B371</f>
        <v/>
      </c>
    </row>
    <row r="372">
      <c r="A372" s="1" t="inlineStr">
        <is>
          <t>BioLegend</t>
        </is>
      </c>
      <c r="B372" s="1" t="n">
        <v>3748.8</v>
      </c>
      <c r="C372" s="1" t="inlineStr">
        <is>
          <t>EED116333</t>
        </is>
      </c>
      <c r="D372" s="2" t="n">
        <v>45821</v>
      </c>
      <c r="E372" s="2" t="n">
        <v>45831</v>
      </c>
      <c r="F372" s="1" t="n">
        <v>102005</v>
      </c>
      <c r="G372" s="1" t="n">
        <v>6</v>
      </c>
      <c r="H372" s="1" t="n">
        <v>6</v>
      </c>
      <c r="I372" s="1" t="n">
        <v>0</v>
      </c>
      <c r="J372" s="1" t="inlineStr">
        <is>
          <t>Hyderabad</t>
        </is>
      </c>
      <c r="K372" s="1" t="n">
        <v>0</v>
      </c>
      <c r="L372" s="1">
        <f>G372*B372</f>
        <v/>
      </c>
      <c r="M372" s="1">
        <f>H372*B372</f>
        <v/>
      </c>
      <c r="N372" s="1">
        <f>I372*B372</f>
        <v/>
      </c>
    </row>
    <row r="373">
      <c r="A373" s="1" t="inlineStr">
        <is>
          <t>BioLegend</t>
        </is>
      </c>
      <c r="B373" s="1" t="n">
        <v>4593.6</v>
      </c>
      <c r="C373" s="1" t="inlineStr">
        <is>
          <t>EED116333</t>
        </is>
      </c>
      <c r="D373" s="2" t="n">
        <v>45821</v>
      </c>
      <c r="E373" s="2" t="n">
        <v>45831</v>
      </c>
      <c r="F373" s="1" t="n">
        <v>102015</v>
      </c>
      <c r="G373" s="1" t="n">
        <v>1</v>
      </c>
      <c r="H373" s="1" t="n">
        <v>1</v>
      </c>
      <c r="I373" s="1" t="n">
        <v>0</v>
      </c>
      <c r="J373" s="1" t="inlineStr">
        <is>
          <t>Chandigarh</t>
        </is>
      </c>
      <c r="K373" s="1" t="n">
        <v>0</v>
      </c>
      <c r="L373" s="1">
        <f>G373*B373</f>
        <v/>
      </c>
      <c r="M373" s="1">
        <f>H373*B373</f>
        <v/>
      </c>
      <c r="N373" s="1">
        <f>I373*B373</f>
        <v/>
      </c>
    </row>
    <row r="374">
      <c r="A374" s="1" t="inlineStr">
        <is>
          <t>BioLegend</t>
        </is>
      </c>
      <c r="B374" s="1" t="n">
        <v>5332.8</v>
      </c>
      <c r="C374" s="1" t="inlineStr">
        <is>
          <t>EED116333</t>
        </is>
      </c>
      <c r="D374" s="2" t="n">
        <v>45821</v>
      </c>
      <c r="E374" s="2" t="n">
        <v>45831</v>
      </c>
      <c r="F374" s="1" t="n">
        <v>102205</v>
      </c>
      <c r="G374" s="1" t="n">
        <v>1</v>
      </c>
      <c r="H374" s="1" t="n">
        <v>1</v>
      </c>
      <c r="I374" s="1" t="n">
        <v>0</v>
      </c>
      <c r="J374" s="1" t="inlineStr">
        <is>
          <t>Lucknow</t>
        </is>
      </c>
      <c r="K374" s="1" t="n">
        <v>0</v>
      </c>
      <c r="L374" s="1">
        <f>G374*B374</f>
        <v/>
      </c>
      <c r="M374" s="1">
        <f>H374*B374</f>
        <v/>
      </c>
      <c r="N374" s="1">
        <f>I374*B374</f>
        <v/>
      </c>
    </row>
    <row r="375">
      <c r="A375" s="1" t="inlineStr">
        <is>
          <t>BioLegend</t>
        </is>
      </c>
      <c r="B375" s="1" t="n">
        <v>2956.8</v>
      </c>
      <c r="C375" s="1" t="inlineStr">
        <is>
          <t>EED116333</t>
        </is>
      </c>
      <c r="D375" s="2" t="n">
        <v>45821</v>
      </c>
      <c r="E375" s="2" t="n">
        <v>45831</v>
      </c>
      <c r="F375" s="1" t="n">
        <v>103007</v>
      </c>
      <c r="G375" s="1" t="n">
        <v>1</v>
      </c>
      <c r="H375" s="1" t="n">
        <v>1</v>
      </c>
      <c r="I375" s="1" t="n">
        <v>0</v>
      </c>
      <c r="J375" s="1" t="inlineStr">
        <is>
          <t>Delhi</t>
        </is>
      </c>
      <c r="K375" s="1" t="n">
        <v>0</v>
      </c>
      <c r="L375" s="1">
        <f>G375*B375</f>
        <v/>
      </c>
      <c r="M375" s="1">
        <f>H375*B375</f>
        <v/>
      </c>
      <c r="N375" s="1">
        <f>I375*B375</f>
        <v/>
      </c>
    </row>
    <row r="376">
      <c r="A376" s="1" t="inlineStr">
        <is>
          <t>BioLegend</t>
        </is>
      </c>
      <c r="B376" s="1" t="n">
        <v>5332.8</v>
      </c>
      <c r="C376" s="1" t="inlineStr">
        <is>
          <t>EED116333</t>
        </is>
      </c>
      <c r="D376" s="2" t="n">
        <v>45821</v>
      </c>
      <c r="E376" s="2" t="n">
        <v>45831</v>
      </c>
      <c r="F376" s="1" t="n">
        <v>103017</v>
      </c>
      <c r="G376" s="1" t="n">
        <v>2</v>
      </c>
      <c r="H376" s="1" t="n">
        <v>2</v>
      </c>
      <c r="I376" s="1" t="n">
        <v>0</v>
      </c>
      <c r="J376" s="1" t="inlineStr">
        <is>
          <t>Hyderabad</t>
        </is>
      </c>
      <c r="K376" s="1" t="n">
        <v>0</v>
      </c>
      <c r="L376" s="1">
        <f>G376*B376</f>
        <v/>
      </c>
      <c r="M376" s="1">
        <f>H376*B376</f>
        <v/>
      </c>
      <c r="N376" s="1">
        <f>I376*B376</f>
        <v/>
      </c>
    </row>
    <row r="377">
      <c r="A377" s="1" t="inlineStr">
        <is>
          <t>BioLegend</t>
        </is>
      </c>
      <c r="B377" s="1" t="n">
        <v>2323.2</v>
      </c>
      <c r="C377" s="1" t="inlineStr">
        <is>
          <t>EED116333</t>
        </is>
      </c>
      <c r="D377" s="2" t="n">
        <v>45821</v>
      </c>
      <c r="E377" s="2" t="n">
        <v>45831</v>
      </c>
      <c r="F377" s="1" t="n">
        <v>103023</v>
      </c>
      <c r="G377" s="1" t="n">
        <v>1</v>
      </c>
      <c r="H377" s="1" t="n">
        <v>1</v>
      </c>
      <c r="I377" s="1" t="n">
        <v>0</v>
      </c>
      <c r="J377" s="1" t="inlineStr">
        <is>
          <t>Chandigarh</t>
        </is>
      </c>
      <c r="K377" s="1" t="n">
        <v>0</v>
      </c>
      <c r="L377" s="1">
        <f>G377*B377</f>
        <v/>
      </c>
      <c r="M377" s="1">
        <f>H377*B377</f>
        <v/>
      </c>
      <c r="N377" s="1">
        <f>I377*B377</f>
        <v/>
      </c>
    </row>
    <row r="378">
      <c r="A378" s="1" t="inlineStr">
        <is>
          <t>BioLegend</t>
        </is>
      </c>
      <c r="B378" s="1" t="n">
        <v>13992</v>
      </c>
      <c r="C378" s="1" t="inlineStr">
        <is>
          <t>EED116333</t>
        </is>
      </c>
      <c r="D378" s="2" t="n">
        <v>45821</v>
      </c>
      <c r="E378" s="2" t="n">
        <v>45831</v>
      </c>
      <c r="F378" s="1" t="n">
        <v>103032</v>
      </c>
      <c r="G378" s="1" t="n">
        <v>1</v>
      </c>
      <c r="H378" s="1" t="n">
        <v>1</v>
      </c>
      <c r="I378" s="1" t="n">
        <v>0</v>
      </c>
      <c r="J378" s="1" t="inlineStr">
        <is>
          <t>Ropar</t>
        </is>
      </c>
      <c r="K378" s="1" t="n">
        <v>0</v>
      </c>
      <c r="L378" s="1">
        <f>G378*B378</f>
        <v/>
      </c>
      <c r="M378" s="1">
        <f>H378*B378</f>
        <v/>
      </c>
      <c r="N378" s="1">
        <f>I378*B378</f>
        <v/>
      </c>
    </row>
    <row r="379">
      <c r="A379" s="1" t="inlineStr">
        <is>
          <t>BioLegend</t>
        </is>
      </c>
      <c r="B379" s="1" t="n">
        <v>18018</v>
      </c>
      <c r="C379" s="1" t="inlineStr">
        <is>
          <t>EED116333</t>
        </is>
      </c>
      <c r="D379" s="2" t="n">
        <v>45821</v>
      </c>
      <c r="E379" s="2" t="n">
        <v>45831</v>
      </c>
      <c r="F379" s="1" t="n">
        <v>103059</v>
      </c>
      <c r="G379" s="1" t="n">
        <v>1</v>
      </c>
      <c r="H379" s="1" t="n">
        <v>1</v>
      </c>
      <c r="I379" s="1" t="n">
        <v>0</v>
      </c>
      <c r="J379" s="1" t="inlineStr">
        <is>
          <t>Faridabad</t>
        </is>
      </c>
      <c r="K379" s="1" t="n">
        <v>0</v>
      </c>
      <c r="L379" s="1">
        <f>G379*B379</f>
        <v/>
      </c>
      <c r="M379" s="1">
        <f>H379*B379</f>
        <v/>
      </c>
      <c r="N379" s="1">
        <f>I379*B379</f>
        <v/>
      </c>
    </row>
    <row r="380">
      <c r="A380" s="1" t="inlineStr">
        <is>
          <t>BioLegend</t>
        </is>
      </c>
      <c r="B380" s="1" t="n">
        <v>12012</v>
      </c>
      <c r="C380" s="1" t="inlineStr">
        <is>
          <t>EED116333</t>
        </is>
      </c>
      <c r="D380" s="2" t="n">
        <v>45821</v>
      </c>
      <c r="E380" s="2" t="n">
        <v>45831</v>
      </c>
      <c r="F380" s="1" t="n">
        <v>103133</v>
      </c>
      <c r="G380" s="1" t="n">
        <v>1</v>
      </c>
      <c r="H380" s="1" t="n">
        <v>1</v>
      </c>
      <c r="I380" s="1" t="n">
        <v>0</v>
      </c>
      <c r="J380" s="1" t="inlineStr">
        <is>
          <t>Lucknow</t>
        </is>
      </c>
      <c r="K380" s="1" t="n">
        <v>0</v>
      </c>
      <c r="L380" s="1">
        <f>G380*B380</f>
        <v/>
      </c>
      <c r="M380" s="1">
        <f>H380*B380</f>
        <v/>
      </c>
      <c r="N380" s="1">
        <f>I380*B380</f>
        <v/>
      </c>
    </row>
    <row r="381">
      <c r="A381" s="1" t="inlineStr">
        <is>
          <t>BioLegend</t>
        </is>
      </c>
      <c r="B381" s="1" t="n">
        <v>17292</v>
      </c>
      <c r="C381" s="1" t="inlineStr">
        <is>
          <t>EED116333</t>
        </is>
      </c>
      <c r="D381" s="2" t="n">
        <v>45821</v>
      </c>
      <c r="E381" s="2" t="n">
        <v>45831</v>
      </c>
      <c r="F381" s="1" t="n">
        <v>103155</v>
      </c>
      <c r="G381" s="1" t="n">
        <v>1</v>
      </c>
      <c r="H381" s="1" t="n">
        <v>1</v>
      </c>
      <c r="I381" s="1" t="n">
        <v>0</v>
      </c>
      <c r="J381" s="1" t="inlineStr">
        <is>
          <t>Delhi</t>
        </is>
      </c>
      <c r="K381" s="1" t="n">
        <v>0</v>
      </c>
      <c r="L381" s="1">
        <f>G381*B381</f>
        <v/>
      </c>
      <c r="M381" s="1">
        <f>H381*B381</f>
        <v/>
      </c>
      <c r="N381" s="1">
        <f>I381*B381</f>
        <v/>
      </c>
    </row>
    <row r="382">
      <c r="A382" s="1" t="inlineStr">
        <is>
          <t>BioLegend</t>
        </is>
      </c>
      <c r="B382" s="1" t="n">
        <v>11888.8</v>
      </c>
      <c r="C382" s="1" t="inlineStr">
        <is>
          <t>EED116333</t>
        </is>
      </c>
      <c r="D382" s="2" t="n">
        <v>45821</v>
      </c>
      <c r="E382" s="2" t="n">
        <v>45831</v>
      </c>
      <c r="F382" s="1" t="n">
        <v>104412</v>
      </c>
      <c r="G382" s="1" t="n">
        <v>1</v>
      </c>
      <c r="H382" s="1" t="n">
        <v>1</v>
      </c>
      <c r="I382" s="1" t="n">
        <v>0</v>
      </c>
      <c r="J382" s="1" t="inlineStr">
        <is>
          <t>Faridabad</t>
        </is>
      </c>
      <c r="K382" s="1" t="n">
        <v>0</v>
      </c>
      <c r="L382" s="1">
        <f>G382*B382</f>
        <v/>
      </c>
      <c r="M382" s="1">
        <f>H382*B382</f>
        <v/>
      </c>
      <c r="N382" s="1">
        <f>I382*B382</f>
        <v/>
      </c>
    </row>
    <row r="383">
      <c r="A383" s="1" t="inlineStr">
        <is>
          <t>BioLegend</t>
        </is>
      </c>
      <c r="B383" s="1" t="n">
        <v>11888.8</v>
      </c>
      <c r="C383" s="1" t="inlineStr">
        <is>
          <t>EED116333</t>
        </is>
      </c>
      <c r="D383" s="2" t="n">
        <v>45821</v>
      </c>
      <c r="E383" s="2" t="n">
        <v>45831</v>
      </c>
      <c r="F383" s="1" t="n">
        <v>104412</v>
      </c>
      <c r="G383" s="1" t="n">
        <v>1</v>
      </c>
      <c r="H383" s="1" t="n">
        <v>1</v>
      </c>
      <c r="I383" s="1" t="n">
        <v>0</v>
      </c>
      <c r="J383" s="1" t="inlineStr">
        <is>
          <t>Ropar</t>
        </is>
      </c>
      <c r="K383" s="1" t="n">
        <v>0</v>
      </c>
      <c r="L383" s="1">
        <f>G383*B383</f>
        <v/>
      </c>
      <c r="M383" s="1">
        <f>H383*B383</f>
        <v/>
      </c>
      <c r="N383" s="1">
        <f>I383*B383</f>
        <v/>
      </c>
    </row>
    <row r="384">
      <c r="A384" s="1" t="inlineStr">
        <is>
          <t>BioLegend</t>
        </is>
      </c>
      <c r="B384" s="1" t="n">
        <v>4382.4</v>
      </c>
      <c r="C384" s="1" t="inlineStr">
        <is>
          <t>EED116333</t>
        </is>
      </c>
      <c r="D384" s="2" t="n">
        <v>45821</v>
      </c>
      <c r="E384" s="2" t="n">
        <v>45831</v>
      </c>
      <c r="F384" s="1" t="n">
        <v>104505</v>
      </c>
      <c r="G384" s="1" t="n">
        <v>1</v>
      </c>
      <c r="H384" s="1" t="n">
        <v>1</v>
      </c>
      <c r="I384" s="1" t="n">
        <v>0</v>
      </c>
      <c r="J384" s="1" t="inlineStr">
        <is>
          <t>Faridabad</t>
        </is>
      </c>
      <c r="K384" s="1" t="n">
        <v>0</v>
      </c>
      <c r="L384" s="1">
        <f>G384*B384</f>
        <v/>
      </c>
      <c r="M384" s="1">
        <f>H384*B384</f>
        <v/>
      </c>
      <c r="N384" s="1">
        <f>I384*B384</f>
        <v/>
      </c>
    </row>
    <row r="385">
      <c r="A385" s="1" t="inlineStr">
        <is>
          <t>BioLegend</t>
        </is>
      </c>
      <c r="B385" s="1" t="n">
        <v>15470.4</v>
      </c>
      <c r="C385" s="1" t="inlineStr">
        <is>
          <t>EED116333</t>
        </is>
      </c>
      <c r="D385" s="2" t="n">
        <v>45821</v>
      </c>
      <c r="E385" s="2" t="n">
        <v>45831</v>
      </c>
      <c r="F385" s="1" t="n">
        <v>104508</v>
      </c>
      <c r="G385" s="1" t="n">
        <v>1</v>
      </c>
      <c r="H385" s="1" t="n">
        <v>1</v>
      </c>
      <c r="I385" s="1" t="n">
        <v>0</v>
      </c>
      <c r="J385" s="1" t="inlineStr">
        <is>
          <t>Ropar</t>
        </is>
      </c>
      <c r="K385" s="1" t="n">
        <v>0</v>
      </c>
      <c r="L385" s="1">
        <f>G385*B385</f>
        <v/>
      </c>
      <c r="M385" s="1">
        <f>H385*B385</f>
        <v/>
      </c>
      <c r="N385" s="1">
        <f>I385*B385</f>
        <v/>
      </c>
    </row>
    <row r="386">
      <c r="A386" s="1" t="inlineStr">
        <is>
          <t>BioLegend</t>
        </is>
      </c>
      <c r="B386" s="1" t="n">
        <v>4382.4</v>
      </c>
      <c r="C386" s="1" t="inlineStr">
        <is>
          <t>EED116333</t>
        </is>
      </c>
      <c r="D386" s="2" t="n">
        <v>45821</v>
      </c>
      <c r="E386" s="2" t="n">
        <v>45831</v>
      </c>
      <c r="F386" s="1" t="n">
        <v>104525</v>
      </c>
      <c r="G386" s="1" t="n">
        <v>1</v>
      </c>
      <c r="H386" s="1" t="n">
        <v>1</v>
      </c>
      <c r="I386" s="1" t="n">
        <v>0</v>
      </c>
      <c r="J386" s="1" t="inlineStr">
        <is>
          <t>Hyderabad</t>
        </is>
      </c>
      <c r="K386" s="1" t="n">
        <v>0</v>
      </c>
      <c r="L386" s="1">
        <f>G386*B386</f>
        <v/>
      </c>
      <c r="M386" s="1">
        <f>H386*B386</f>
        <v/>
      </c>
      <c r="N386" s="1">
        <f>I386*B386</f>
        <v/>
      </c>
    </row>
    <row r="387">
      <c r="A387" s="1" t="inlineStr">
        <is>
          <t>BioLegend</t>
        </is>
      </c>
      <c r="B387" s="1" t="n">
        <v>12091.2</v>
      </c>
      <c r="C387" s="1" t="inlineStr">
        <is>
          <t>EED116333</t>
        </is>
      </c>
      <c r="D387" s="2" t="n">
        <v>45821</v>
      </c>
      <c r="E387" s="2" t="n">
        <v>45831</v>
      </c>
      <c r="F387" s="1" t="n">
        <v>104718</v>
      </c>
      <c r="G387" s="1" t="n">
        <v>1</v>
      </c>
      <c r="H387" s="1" t="n">
        <v>1</v>
      </c>
      <c r="I387" s="1" t="n">
        <v>0</v>
      </c>
      <c r="J387" s="1" t="inlineStr">
        <is>
          <t>Faridabad</t>
        </is>
      </c>
      <c r="K387" s="1" t="n">
        <v>0</v>
      </c>
      <c r="L387" s="1">
        <f>G387*B387</f>
        <v/>
      </c>
      <c r="M387" s="1">
        <f>H387*B387</f>
        <v/>
      </c>
      <c r="N387" s="1">
        <f>I387*B387</f>
        <v/>
      </c>
    </row>
    <row r="388">
      <c r="A388" s="1" t="inlineStr">
        <is>
          <t>BioLegend</t>
        </is>
      </c>
      <c r="B388" s="1" t="n">
        <v>5491.2</v>
      </c>
      <c r="C388" s="1" t="inlineStr">
        <is>
          <t>EED116333</t>
        </is>
      </c>
      <c r="D388" s="2" t="n">
        <v>45821</v>
      </c>
      <c r="E388" s="2" t="n">
        <v>45831</v>
      </c>
      <c r="F388" s="1" t="n">
        <v>106105</v>
      </c>
      <c r="G388" s="1" t="n">
        <v>2</v>
      </c>
      <c r="H388" s="1" t="n">
        <v>2</v>
      </c>
      <c r="I388" s="1" t="n">
        <v>0</v>
      </c>
      <c r="J388" s="1" t="inlineStr">
        <is>
          <t>Hyderabad</t>
        </is>
      </c>
      <c r="K388" s="1" t="n">
        <v>0</v>
      </c>
      <c r="L388" s="1">
        <f>G388*B388</f>
        <v/>
      </c>
      <c r="M388" s="1">
        <f>H388*B388</f>
        <v/>
      </c>
      <c r="N388" s="1">
        <f>I388*B388</f>
        <v/>
      </c>
    </row>
    <row r="389">
      <c r="A389" s="1" t="inlineStr">
        <is>
          <t>BioLegend</t>
        </is>
      </c>
      <c r="B389" s="1" t="n">
        <v>11035.2</v>
      </c>
      <c r="C389" s="1" t="inlineStr">
        <is>
          <t>EED116333</t>
        </is>
      </c>
      <c r="D389" s="2" t="n">
        <v>45821</v>
      </c>
      <c r="E389" s="2" t="n">
        <v>45831</v>
      </c>
      <c r="F389" s="1" t="n">
        <v>107614</v>
      </c>
      <c r="G389" s="1" t="n">
        <v>1</v>
      </c>
      <c r="H389" s="1" t="n">
        <v>1</v>
      </c>
      <c r="I389" s="1" t="n">
        <v>0</v>
      </c>
      <c r="J389" s="1" t="inlineStr">
        <is>
          <t>Pune</t>
        </is>
      </c>
      <c r="K389" s="1" t="n">
        <v>0</v>
      </c>
      <c r="L389" s="1">
        <f>G389*B389</f>
        <v/>
      </c>
      <c r="M389" s="1">
        <f>H389*B389</f>
        <v/>
      </c>
      <c r="N389" s="1">
        <f>I389*B389</f>
        <v/>
      </c>
    </row>
    <row r="390">
      <c r="A390" s="1" t="inlineStr">
        <is>
          <t>BioLegend</t>
        </is>
      </c>
      <c r="B390" s="1" t="n">
        <v>14520</v>
      </c>
      <c r="C390" s="1" t="inlineStr">
        <is>
          <t>EED116333</t>
        </is>
      </c>
      <c r="D390" s="2" t="n">
        <v>45821</v>
      </c>
      <c r="E390" s="2" t="n">
        <v>45831</v>
      </c>
      <c r="F390" s="1" t="n">
        <v>108133</v>
      </c>
      <c r="G390" s="1" t="n">
        <v>1</v>
      </c>
      <c r="H390" s="1" t="n">
        <v>1</v>
      </c>
      <c r="I390" s="1" t="n">
        <v>0</v>
      </c>
      <c r="J390" s="1" t="inlineStr">
        <is>
          <t>Lucknow</t>
        </is>
      </c>
      <c r="K390" s="1" t="n">
        <v>0</v>
      </c>
      <c r="L390" s="1">
        <f>G390*B390</f>
        <v/>
      </c>
      <c r="M390" s="1">
        <f>H390*B390</f>
        <v/>
      </c>
      <c r="N390" s="1">
        <f>I390*B390</f>
        <v/>
      </c>
    </row>
    <row r="391">
      <c r="A391" s="1" t="inlineStr">
        <is>
          <t>BioLegend</t>
        </is>
      </c>
      <c r="B391" s="1" t="n">
        <v>9662.4</v>
      </c>
      <c r="C391" s="1" t="inlineStr">
        <is>
          <t>EED116333</t>
        </is>
      </c>
      <c r="D391" s="2" t="n">
        <v>45821</v>
      </c>
      <c r="E391" s="2" t="n">
        <v>45831</v>
      </c>
      <c r="F391" s="1" t="n">
        <v>108408</v>
      </c>
      <c r="G391" s="1" t="n">
        <v>1</v>
      </c>
      <c r="H391" s="1" t="n">
        <v>1</v>
      </c>
      <c r="I391" s="1" t="n">
        <v>0</v>
      </c>
      <c r="J391" s="1" t="inlineStr">
        <is>
          <t>Chandigarh</t>
        </is>
      </c>
      <c r="K391" s="1" t="n">
        <v>0</v>
      </c>
      <c r="L391" s="1">
        <f>G391*B391</f>
        <v/>
      </c>
      <c r="M391" s="1">
        <f>H391*B391</f>
        <v/>
      </c>
      <c r="N391" s="1">
        <f>I391*B391</f>
        <v/>
      </c>
    </row>
    <row r="392">
      <c r="A392" s="1" t="inlineStr">
        <is>
          <t>BioLegend</t>
        </is>
      </c>
      <c r="B392" s="1" t="n">
        <v>11616</v>
      </c>
      <c r="C392" s="1" t="inlineStr">
        <is>
          <t>EED116333</t>
        </is>
      </c>
      <c r="D392" s="2" t="n">
        <v>45821</v>
      </c>
      <c r="E392" s="2" t="n">
        <v>45831</v>
      </c>
      <c r="F392" s="1" t="n">
        <v>108437</v>
      </c>
      <c r="G392" s="1" t="n">
        <v>1</v>
      </c>
      <c r="H392" s="1" t="n">
        <v>1</v>
      </c>
      <c r="I392" s="1" t="n">
        <v>0</v>
      </c>
      <c r="J392" s="1" t="inlineStr">
        <is>
          <t>Pune</t>
        </is>
      </c>
      <c r="K392" s="1" t="n">
        <v>0</v>
      </c>
      <c r="L392" s="1">
        <f>G392*B392</f>
        <v/>
      </c>
      <c r="M392" s="1">
        <f>H392*B392</f>
        <v/>
      </c>
      <c r="N392" s="1">
        <f>I392*B392</f>
        <v/>
      </c>
    </row>
    <row r="393">
      <c r="A393" s="1" t="inlineStr">
        <is>
          <t>BioLegend</t>
        </is>
      </c>
      <c r="B393" s="1" t="n">
        <v>20856</v>
      </c>
      <c r="C393" s="1" t="inlineStr">
        <is>
          <t>EED116333</t>
        </is>
      </c>
      <c r="D393" s="2" t="n">
        <v>45821</v>
      </c>
      <c r="E393" s="2" t="n">
        <v>45831</v>
      </c>
      <c r="F393" s="1" t="n">
        <v>108442</v>
      </c>
      <c r="G393" s="1" t="n">
        <v>1</v>
      </c>
      <c r="H393" s="1" t="n">
        <v>1</v>
      </c>
      <c r="I393" s="1" t="n">
        <v>0</v>
      </c>
      <c r="J393" s="1" t="inlineStr">
        <is>
          <t>Faridabad</t>
        </is>
      </c>
      <c r="K393" s="1" t="n">
        <v>0</v>
      </c>
      <c r="L393" s="1">
        <f>G393*B393</f>
        <v/>
      </c>
      <c r="M393" s="1">
        <f>H393*B393</f>
        <v/>
      </c>
      <c r="N393" s="1">
        <f>I393*B393</f>
        <v/>
      </c>
    </row>
    <row r="394">
      <c r="A394" s="1" t="inlineStr">
        <is>
          <t>BioLegend</t>
        </is>
      </c>
      <c r="B394" s="1" t="n">
        <v>4593.6</v>
      </c>
      <c r="C394" s="1" t="inlineStr">
        <is>
          <t>EED116333</t>
        </is>
      </c>
      <c r="D394" s="2" t="n">
        <v>45821</v>
      </c>
      <c r="E394" s="2" t="n">
        <v>45831</v>
      </c>
      <c r="F394" s="1" t="n">
        <v>108713</v>
      </c>
      <c r="G394" s="1" t="n">
        <v>1</v>
      </c>
      <c r="H394" s="1" t="n">
        <v>1</v>
      </c>
      <c r="I394" s="1" t="n">
        <v>0</v>
      </c>
      <c r="J394" s="1" t="inlineStr">
        <is>
          <t>Faridabad</t>
        </is>
      </c>
      <c r="K394" s="1" t="n">
        <v>0</v>
      </c>
      <c r="L394" s="1">
        <f>G394*B394</f>
        <v/>
      </c>
      <c r="M394" s="1">
        <f>H394*B394</f>
        <v/>
      </c>
      <c r="N394" s="1">
        <f>I394*B394</f>
        <v/>
      </c>
    </row>
    <row r="395">
      <c r="A395" s="1" t="inlineStr">
        <is>
          <t>BioLegend</t>
        </is>
      </c>
      <c r="B395" s="1" t="n">
        <v>11035.2</v>
      </c>
      <c r="C395" s="1" t="inlineStr">
        <is>
          <t>EED116333</t>
        </is>
      </c>
      <c r="D395" s="2" t="n">
        <v>45821</v>
      </c>
      <c r="E395" s="2" t="n">
        <v>45831</v>
      </c>
      <c r="F395" s="1" t="n">
        <v>109830</v>
      </c>
      <c r="G395" s="1" t="n">
        <v>1</v>
      </c>
      <c r="H395" s="1" t="n">
        <v>1</v>
      </c>
      <c r="I395" s="1" t="n">
        <v>0</v>
      </c>
      <c r="J395" s="1" t="inlineStr">
        <is>
          <t>Pune</t>
        </is>
      </c>
      <c r="K395" s="1" t="n">
        <v>0</v>
      </c>
      <c r="L395" s="1">
        <f>G395*B395</f>
        <v/>
      </c>
      <c r="M395" s="1">
        <f>H395*B395</f>
        <v/>
      </c>
      <c r="N395" s="1">
        <f>I395*B395</f>
        <v/>
      </c>
    </row>
    <row r="396">
      <c r="A396" s="1" t="inlineStr">
        <is>
          <t>BioLegend</t>
        </is>
      </c>
      <c r="B396" s="1" t="n">
        <v>6441.6</v>
      </c>
      <c r="C396" s="1" t="inlineStr">
        <is>
          <t>EED116333</t>
        </is>
      </c>
      <c r="D396" s="2" t="n">
        <v>45821</v>
      </c>
      <c r="E396" s="2" t="n">
        <v>45831</v>
      </c>
      <c r="F396" s="1" t="n">
        <v>119409</v>
      </c>
      <c r="G396" s="1" t="n">
        <v>1</v>
      </c>
      <c r="H396" s="1" t="n">
        <v>1</v>
      </c>
      <c r="I396" s="1" t="n">
        <v>0</v>
      </c>
      <c r="J396" s="1" t="inlineStr">
        <is>
          <t>Faridabad</t>
        </is>
      </c>
      <c r="K396" s="1" t="n">
        <v>0</v>
      </c>
      <c r="L396" s="1">
        <f>G396*B396</f>
        <v/>
      </c>
      <c r="M396" s="1">
        <f>H396*B396</f>
        <v/>
      </c>
      <c r="N396" s="1">
        <f>I396*B396</f>
        <v/>
      </c>
    </row>
    <row r="397">
      <c r="A397" s="1" t="inlineStr">
        <is>
          <t>BioLegend</t>
        </is>
      </c>
      <c r="B397" s="1" t="n">
        <v>6124.800000000001</v>
      </c>
      <c r="C397" s="1" t="inlineStr">
        <is>
          <t>EED116333</t>
        </is>
      </c>
      <c r="D397" s="2" t="n">
        <v>45821</v>
      </c>
      <c r="E397" s="2" t="n">
        <v>45831</v>
      </c>
      <c r="F397" s="1" t="n">
        <v>119413</v>
      </c>
      <c r="G397" s="1" t="n">
        <v>3</v>
      </c>
      <c r="H397" s="1" t="n">
        <v>3</v>
      </c>
      <c r="I397" s="1" t="n">
        <v>0</v>
      </c>
      <c r="J397" s="1" t="inlineStr">
        <is>
          <t>Hyderabad</t>
        </is>
      </c>
      <c r="K397" s="1" t="n">
        <v>0</v>
      </c>
      <c r="L397" s="1">
        <f>G397*B397</f>
        <v/>
      </c>
      <c r="M397" s="1">
        <f>H397*B397</f>
        <v/>
      </c>
      <c r="N397" s="1">
        <f>I397*B397</f>
        <v/>
      </c>
    </row>
    <row r="398">
      <c r="A398" s="1" t="inlineStr">
        <is>
          <t>BioLegend</t>
        </is>
      </c>
      <c r="B398" s="1" t="n">
        <v>17688</v>
      </c>
      <c r="C398" s="1" t="inlineStr">
        <is>
          <t>EED116333</t>
        </is>
      </c>
      <c r="D398" s="2" t="n">
        <v>45821</v>
      </c>
      <c r="E398" s="2" t="n">
        <v>45831</v>
      </c>
      <c r="F398" s="1" t="n">
        <v>120127</v>
      </c>
      <c r="G398" s="1" t="n">
        <v>1</v>
      </c>
      <c r="H398" s="1" t="n">
        <v>1</v>
      </c>
      <c r="I398" s="1" t="n">
        <v>0</v>
      </c>
      <c r="J398" s="1" t="inlineStr">
        <is>
          <t>Ropar</t>
        </is>
      </c>
      <c r="K398" s="1" t="n">
        <v>0</v>
      </c>
      <c r="L398" s="1">
        <f>G398*B398</f>
        <v/>
      </c>
      <c r="M398" s="1">
        <f>H398*B398</f>
        <v/>
      </c>
      <c r="N398" s="1">
        <f>I398*B398</f>
        <v/>
      </c>
    </row>
    <row r="399">
      <c r="A399" s="1" t="inlineStr">
        <is>
          <t>BioLegend</t>
        </is>
      </c>
      <c r="B399" s="1" t="n">
        <v>7761.6</v>
      </c>
      <c r="C399" s="1" t="inlineStr">
        <is>
          <t>EED116333</t>
        </is>
      </c>
      <c r="D399" s="2" t="n">
        <v>45821</v>
      </c>
      <c r="E399" s="2" t="n">
        <v>45831</v>
      </c>
      <c r="F399" s="1" t="n">
        <v>120409</v>
      </c>
      <c r="G399" s="1" t="n">
        <v>1</v>
      </c>
      <c r="H399" s="1" t="n">
        <v>1</v>
      </c>
      <c r="I399" s="1" t="n">
        <v>0</v>
      </c>
      <c r="J399" s="1" t="inlineStr">
        <is>
          <t>Lucknow</t>
        </is>
      </c>
      <c r="K399" s="1" t="n">
        <v>0</v>
      </c>
      <c r="L399" s="1">
        <f>G399*B399</f>
        <v/>
      </c>
      <c r="M399" s="1">
        <f>H399*B399</f>
        <v/>
      </c>
      <c r="N399" s="1">
        <f>I399*B399</f>
        <v/>
      </c>
    </row>
    <row r="400">
      <c r="A400" s="1" t="inlineStr">
        <is>
          <t>BioLegend</t>
        </is>
      </c>
      <c r="B400" s="1" t="n">
        <v>18876</v>
      </c>
      <c r="C400" s="1" t="inlineStr">
        <is>
          <t>EED116333</t>
        </is>
      </c>
      <c r="D400" s="2" t="n">
        <v>45821</v>
      </c>
      <c r="E400" s="2" t="n">
        <v>45831</v>
      </c>
      <c r="F400" s="1" t="n">
        <v>121435</v>
      </c>
      <c r="G400" s="1" t="n">
        <v>1</v>
      </c>
      <c r="H400" s="1" t="n">
        <v>1</v>
      </c>
      <c r="I400" s="1" t="n">
        <v>0</v>
      </c>
      <c r="J400" s="1" t="inlineStr">
        <is>
          <t>Ropar</t>
        </is>
      </c>
      <c r="K400" s="1" t="n">
        <v>0</v>
      </c>
      <c r="L400" s="1">
        <f>G400*B400</f>
        <v/>
      </c>
      <c r="M400" s="1">
        <f>H400*B400</f>
        <v/>
      </c>
      <c r="N400" s="1">
        <f>I400*B400</f>
        <v/>
      </c>
    </row>
    <row r="401">
      <c r="A401" s="1" t="inlineStr">
        <is>
          <t>BioLegend</t>
        </is>
      </c>
      <c r="B401" s="1" t="n">
        <v>7444.799999999999</v>
      </c>
      <c r="C401" s="1" t="inlineStr">
        <is>
          <t>EED116333</t>
        </is>
      </c>
      <c r="D401" s="2" t="n">
        <v>45821</v>
      </c>
      <c r="E401" s="2" t="n">
        <v>45831</v>
      </c>
      <c r="F401" s="1" t="n">
        <v>123110</v>
      </c>
      <c r="G401" s="1" t="n">
        <v>1</v>
      </c>
      <c r="H401" s="1" t="n">
        <v>1</v>
      </c>
      <c r="I401" s="1" t="n">
        <v>0</v>
      </c>
      <c r="J401" s="1" t="inlineStr">
        <is>
          <t>Delhi</t>
        </is>
      </c>
      <c r="K401" s="1" t="n">
        <v>0</v>
      </c>
      <c r="L401" s="1">
        <f>G401*B401</f>
        <v/>
      </c>
      <c r="M401" s="1">
        <f>H401*B401</f>
        <v/>
      </c>
      <c r="N401" s="1">
        <f>I401*B401</f>
        <v/>
      </c>
    </row>
    <row r="402">
      <c r="A402" s="1" t="inlineStr">
        <is>
          <t>BioLegend</t>
        </is>
      </c>
      <c r="B402" s="1" t="n">
        <v>15470.4</v>
      </c>
      <c r="C402" s="1" t="inlineStr">
        <is>
          <t>EED116333</t>
        </is>
      </c>
      <c r="D402" s="2" t="n">
        <v>45821</v>
      </c>
      <c r="E402" s="2" t="n">
        <v>45831</v>
      </c>
      <c r="F402" s="1" t="n">
        <v>123112</v>
      </c>
      <c r="G402" s="1" t="n">
        <v>1</v>
      </c>
      <c r="H402" s="1" t="n">
        <v>1</v>
      </c>
      <c r="I402" s="1" t="n">
        <v>0</v>
      </c>
      <c r="J402" s="1" t="inlineStr">
        <is>
          <t>Faridabad</t>
        </is>
      </c>
      <c r="K402" s="1" t="n">
        <v>0</v>
      </c>
      <c r="L402" s="1">
        <f>G402*B402</f>
        <v/>
      </c>
      <c r="M402" s="1">
        <f>H402*B402</f>
        <v/>
      </c>
      <c r="N402" s="1">
        <f>I402*B402</f>
        <v/>
      </c>
    </row>
    <row r="403">
      <c r="A403" s="1" t="inlineStr">
        <is>
          <t>BioLegend</t>
        </is>
      </c>
      <c r="B403" s="1" t="n">
        <v>7550.4</v>
      </c>
      <c r="C403" s="1" t="inlineStr">
        <is>
          <t>EED116333</t>
        </is>
      </c>
      <c r="D403" s="2" t="n">
        <v>45821</v>
      </c>
      <c r="E403" s="2" t="n">
        <v>45831</v>
      </c>
      <c r="F403" s="1" t="n">
        <v>123116</v>
      </c>
      <c r="G403" s="1" t="n">
        <v>1</v>
      </c>
      <c r="H403" s="1" t="n">
        <v>1</v>
      </c>
      <c r="I403" s="1" t="n">
        <v>0</v>
      </c>
      <c r="J403" s="1" t="inlineStr">
        <is>
          <t>Delhi</t>
        </is>
      </c>
      <c r="K403" s="1" t="n">
        <v>0</v>
      </c>
      <c r="L403" s="1">
        <f>G403*B403</f>
        <v/>
      </c>
      <c r="M403" s="1">
        <f>H403*B403</f>
        <v/>
      </c>
      <c r="N403" s="1">
        <f>I403*B403</f>
        <v/>
      </c>
    </row>
    <row r="404">
      <c r="A404" s="1" t="inlineStr">
        <is>
          <t>BioLegend</t>
        </is>
      </c>
      <c r="B404" s="1" t="n">
        <v>9926.4</v>
      </c>
      <c r="C404" s="1" t="inlineStr">
        <is>
          <t>EED116333</t>
        </is>
      </c>
      <c r="D404" s="2" t="n">
        <v>45821</v>
      </c>
      <c r="E404" s="2" t="n">
        <v>45831</v>
      </c>
      <c r="F404" s="1" t="n">
        <v>126407</v>
      </c>
      <c r="G404" s="1" t="n">
        <v>1</v>
      </c>
      <c r="H404" s="1" t="n">
        <v>1</v>
      </c>
      <c r="I404" s="1" t="n">
        <v>0</v>
      </c>
      <c r="J404" s="1" t="inlineStr">
        <is>
          <t>Chandigarh</t>
        </is>
      </c>
      <c r="K404" s="1" t="n">
        <v>0</v>
      </c>
      <c r="L404" s="1">
        <f>G404*B404</f>
        <v/>
      </c>
      <c r="M404" s="1">
        <f>H404*B404</f>
        <v/>
      </c>
      <c r="N404" s="1">
        <f>I404*B404</f>
        <v/>
      </c>
    </row>
    <row r="405">
      <c r="A405" s="1" t="inlineStr">
        <is>
          <t>BioLegend</t>
        </is>
      </c>
      <c r="B405" s="1" t="n">
        <v>19536</v>
      </c>
      <c r="C405" s="1" t="inlineStr">
        <is>
          <t>EED116333</t>
        </is>
      </c>
      <c r="D405" s="2" t="n">
        <v>45821</v>
      </c>
      <c r="E405" s="2" t="n">
        <v>45831</v>
      </c>
      <c r="F405" s="1" t="n">
        <v>126408</v>
      </c>
      <c r="G405" s="1" t="n">
        <v>1</v>
      </c>
      <c r="H405" s="1" t="n">
        <v>1</v>
      </c>
      <c r="I405" s="1" t="n">
        <v>0</v>
      </c>
      <c r="J405" s="1" t="inlineStr">
        <is>
          <t>Faridabad</t>
        </is>
      </c>
      <c r="K405" s="1" t="n">
        <v>0</v>
      </c>
      <c r="L405" s="1">
        <f>G405*B405</f>
        <v/>
      </c>
      <c r="M405" s="1">
        <f>H405*B405</f>
        <v/>
      </c>
      <c r="N405" s="1">
        <f>I405*B405</f>
        <v/>
      </c>
    </row>
    <row r="406">
      <c r="A406" s="1" t="inlineStr">
        <is>
          <t>BioLegend</t>
        </is>
      </c>
      <c r="B406" s="1" t="n">
        <v>13094.4</v>
      </c>
      <c r="C406" s="1" t="inlineStr">
        <is>
          <t>EED116333</t>
        </is>
      </c>
      <c r="D406" s="2" t="n">
        <v>45821</v>
      </c>
      <c r="E406" s="2" t="n">
        <v>45831</v>
      </c>
      <c r="F406" s="1" t="n">
        <v>127622</v>
      </c>
      <c r="G406" s="1" t="n">
        <v>1</v>
      </c>
      <c r="H406" s="1" t="n">
        <v>1</v>
      </c>
      <c r="I406" s="1" t="n">
        <v>0</v>
      </c>
      <c r="J406" s="1" t="inlineStr">
        <is>
          <t>Delhi</t>
        </is>
      </c>
      <c r="K406" s="1" t="n">
        <v>0</v>
      </c>
      <c r="L406" s="1">
        <f>G406*B406</f>
        <v/>
      </c>
      <c r="M406" s="1">
        <f>H406*B406</f>
        <v/>
      </c>
      <c r="N406" s="1">
        <f>I406*B406</f>
        <v/>
      </c>
    </row>
    <row r="407">
      <c r="A407" s="1" t="inlineStr">
        <is>
          <t>BioLegend</t>
        </is>
      </c>
      <c r="B407" s="1" t="n">
        <v>8408.4</v>
      </c>
      <c r="C407" s="1" t="inlineStr">
        <is>
          <t>EED116333</t>
        </is>
      </c>
      <c r="D407" s="2" t="n">
        <v>45821</v>
      </c>
      <c r="E407" s="2" t="n">
        <v>45831</v>
      </c>
      <c r="F407" s="1" t="n">
        <v>135015</v>
      </c>
      <c r="G407" s="1" t="n">
        <v>1</v>
      </c>
      <c r="H407" s="1" t="n">
        <v>1</v>
      </c>
      <c r="I407" s="1" t="n">
        <v>0</v>
      </c>
      <c r="J407" s="1" t="inlineStr">
        <is>
          <t>Chandigarh</t>
        </is>
      </c>
      <c r="K407" s="1" t="n">
        <v>0</v>
      </c>
      <c r="L407" s="1">
        <f>G407*B407</f>
        <v/>
      </c>
      <c r="M407" s="1">
        <f>H407*B407</f>
        <v/>
      </c>
      <c r="N407" s="1">
        <f>I407*B407</f>
        <v/>
      </c>
    </row>
    <row r="408">
      <c r="A408" s="1" t="inlineStr">
        <is>
          <t>BioLegend</t>
        </is>
      </c>
      <c r="B408" s="1" t="n">
        <v>18321.6</v>
      </c>
      <c r="C408" s="1" t="inlineStr">
        <is>
          <t>EED116333</t>
        </is>
      </c>
      <c r="D408" s="2" t="n">
        <v>45821</v>
      </c>
      <c r="E408" s="2" t="n">
        <v>45831</v>
      </c>
      <c r="F408" s="1" t="n">
        <v>137012</v>
      </c>
      <c r="G408" s="1" t="n">
        <v>1</v>
      </c>
      <c r="H408" s="1" t="n">
        <v>1</v>
      </c>
      <c r="I408" s="1" t="n">
        <v>0</v>
      </c>
      <c r="J408" s="1" t="inlineStr">
        <is>
          <t>Delhi</t>
        </is>
      </c>
      <c r="K408" s="1" t="n">
        <v>0</v>
      </c>
      <c r="L408" s="1">
        <f>G408*B408</f>
        <v/>
      </c>
      <c r="M408" s="1">
        <f>H408*B408</f>
        <v/>
      </c>
      <c r="N408" s="1">
        <f>I408*B408</f>
        <v/>
      </c>
    </row>
    <row r="409">
      <c r="A409" s="1" t="inlineStr">
        <is>
          <t>BioLegend</t>
        </is>
      </c>
      <c r="B409" s="1" t="n">
        <v>6547.200000000001</v>
      </c>
      <c r="C409" s="1" t="inlineStr">
        <is>
          <t>EED116333</t>
        </is>
      </c>
      <c r="D409" s="2" t="n">
        <v>45821</v>
      </c>
      <c r="E409" s="2" t="n">
        <v>45831</v>
      </c>
      <c r="F409" s="1" t="n">
        <v>140417</v>
      </c>
      <c r="G409" s="1" t="n">
        <v>1</v>
      </c>
      <c r="H409" s="1" t="n">
        <v>1</v>
      </c>
      <c r="I409" s="1" t="n">
        <v>0</v>
      </c>
      <c r="J409" s="1" t="inlineStr">
        <is>
          <t>Chandigarh</t>
        </is>
      </c>
      <c r="K409" s="1" t="n">
        <v>0</v>
      </c>
      <c r="L409" s="1">
        <f>G409*B409</f>
        <v/>
      </c>
      <c r="M409" s="1">
        <f>H409*B409</f>
        <v/>
      </c>
      <c r="N409" s="1">
        <f>I409*B409</f>
        <v/>
      </c>
    </row>
    <row r="410">
      <c r="A410" s="1" t="inlineStr">
        <is>
          <t>BioLegend</t>
        </is>
      </c>
      <c r="B410" s="1" t="n">
        <v>13992</v>
      </c>
      <c r="C410" s="1" t="inlineStr">
        <is>
          <t>EED116333</t>
        </is>
      </c>
      <c r="D410" s="2" t="n">
        <v>45821</v>
      </c>
      <c r="E410" s="2" t="n">
        <v>45831</v>
      </c>
      <c r="F410" s="1" t="n">
        <v>141702</v>
      </c>
      <c r="G410" s="1" t="n">
        <v>1</v>
      </c>
      <c r="H410" s="1" t="n">
        <v>1</v>
      </c>
      <c r="I410" s="1" t="n">
        <v>0</v>
      </c>
      <c r="J410" s="1" t="inlineStr">
        <is>
          <t>Pune</t>
        </is>
      </c>
      <c r="K410" s="1" t="n">
        <v>0</v>
      </c>
      <c r="L410" s="1">
        <f>G410*B410</f>
        <v/>
      </c>
      <c r="M410" s="1">
        <f>H410*B410</f>
        <v/>
      </c>
      <c r="N410" s="1">
        <f>I410*B410</f>
        <v/>
      </c>
    </row>
    <row r="411">
      <c r="A411" s="1" t="inlineStr">
        <is>
          <t>BioLegend</t>
        </is>
      </c>
      <c r="B411" s="1" t="n">
        <v>19998</v>
      </c>
      <c r="C411" s="1" t="inlineStr">
        <is>
          <t>EED116333</t>
        </is>
      </c>
      <c r="D411" s="2" t="n">
        <v>45821</v>
      </c>
      <c r="E411" s="2" t="n">
        <v>45831</v>
      </c>
      <c r="F411" s="1" t="n">
        <v>141727</v>
      </c>
      <c r="G411" s="1" t="n">
        <v>1</v>
      </c>
      <c r="H411" s="1" t="n">
        <v>1</v>
      </c>
      <c r="I411" s="1" t="n">
        <v>0</v>
      </c>
      <c r="J411" s="1" t="inlineStr">
        <is>
          <t>Faridabad</t>
        </is>
      </c>
      <c r="K411" s="1" t="n">
        <v>0</v>
      </c>
      <c r="L411" s="1">
        <f>G411*B411</f>
        <v/>
      </c>
      <c r="M411" s="1">
        <f>H411*B411</f>
        <v/>
      </c>
      <c r="N411" s="1">
        <f>I411*B411</f>
        <v/>
      </c>
    </row>
    <row r="412">
      <c r="A412" s="1" t="inlineStr">
        <is>
          <t>BioLegend</t>
        </is>
      </c>
      <c r="B412" s="1" t="n">
        <v>5174.4</v>
      </c>
      <c r="C412" s="1" t="inlineStr">
        <is>
          <t>EED116333</t>
        </is>
      </c>
      <c r="D412" s="2" t="n">
        <v>45821</v>
      </c>
      <c r="E412" s="2" t="n">
        <v>45831</v>
      </c>
      <c r="F412" s="1" t="n">
        <v>152203</v>
      </c>
      <c r="G412" s="1" t="n">
        <v>1</v>
      </c>
      <c r="H412" s="1" t="n">
        <v>1</v>
      </c>
      <c r="I412" s="1" t="n">
        <v>0</v>
      </c>
      <c r="J412" s="1" t="inlineStr">
        <is>
          <t>Lucknow</t>
        </is>
      </c>
      <c r="K412" s="1" t="n">
        <v>0</v>
      </c>
      <c r="L412" s="1">
        <f>G412*B412</f>
        <v/>
      </c>
      <c r="M412" s="1">
        <f>H412*B412</f>
        <v/>
      </c>
      <c r="N412" s="1">
        <f>I412*B412</f>
        <v/>
      </c>
    </row>
    <row r="413">
      <c r="A413" s="1" t="inlineStr">
        <is>
          <t>BioLegend</t>
        </is>
      </c>
      <c r="B413" s="1" t="n">
        <v>22651.2</v>
      </c>
      <c r="C413" s="1" t="inlineStr">
        <is>
          <t>EED116333</t>
        </is>
      </c>
      <c r="D413" s="2" t="n">
        <v>45821</v>
      </c>
      <c r="E413" s="2" t="n">
        <v>45831</v>
      </c>
      <c r="F413" s="1" t="n">
        <v>154316</v>
      </c>
      <c r="G413" s="1" t="n">
        <v>1</v>
      </c>
      <c r="H413" s="1" t="n">
        <v>1</v>
      </c>
      <c r="I413" s="1" t="n">
        <v>0</v>
      </c>
      <c r="J413" s="1" t="inlineStr">
        <is>
          <t>Pune</t>
        </is>
      </c>
      <c r="K413" s="1" t="n">
        <v>0</v>
      </c>
      <c r="L413" s="1">
        <f>G413*B413</f>
        <v/>
      </c>
      <c r="M413" s="1">
        <f>H413*B413</f>
        <v/>
      </c>
      <c r="N413" s="1">
        <f>I413*B413</f>
        <v/>
      </c>
    </row>
    <row r="414">
      <c r="A414" s="1" t="inlineStr">
        <is>
          <t>BioLegend</t>
        </is>
      </c>
      <c r="B414" s="1" t="n">
        <v>19800</v>
      </c>
      <c r="C414" s="1" t="inlineStr">
        <is>
          <t>EED116333</t>
        </is>
      </c>
      <c r="D414" s="2" t="n">
        <v>45821</v>
      </c>
      <c r="E414" s="2" t="n">
        <v>45831</v>
      </c>
      <c r="F414" s="1" t="n">
        <v>155528</v>
      </c>
      <c r="G414" s="1" t="n">
        <v>1</v>
      </c>
      <c r="H414" s="1" t="n">
        <v>1</v>
      </c>
      <c r="I414" s="1" t="n">
        <v>0</v>
      </c>
      <c r="J414" s="1" t="inlineStr">
        <is>
          <t>Delhi</t>
        </is>
      </c>
      <c r="K414" s="1" t="n">
        <v>0</v>
      </c>
      <c r="L414" s="1">
        <f>G414*B414</f>
        <v/>
      </c>
      <c r="M414" s="1">
        <f>H414*B414</f>
        <v/>
      </c>
      <c r="N414" s="1">
        <f>I414*B414</f>
        <v/>
      </c>
    </row>
    <row r="415">
      <c r="A415" s="1" t="inlineStr">
        <is>
          <t>BioLegend</t>
        </is>
      </c>
      <c r="B415" s="1" t="n">
        <v>16262.4</v>
      </c>
      <c r="C415" s="1" t="inlineStr">
        <is>
          <t>EED116333</t>
        </is>
      </c>
      <c r="D415" s="2" t="n">
        <v>45821</v>
      </c>
      <c r="E415" s="2" t="n">
        <v>45831</v>
      </c>
      <c r="F415" s="1" t="n">
        <v>156506</v>
      </c>
      <c r="G415" s="1" t="n">
        <v>1</v>
      </c>
      <c r="H415" s="1" t="n">
        <v>1</v>
      </c>
      <c r="I415" s="1" t="n">
        <v>0</v>
      </c>
      <c r="J415" s="1" t="inlineStr">
        <is>
          <t>Pune</t>
        </is>
      </c>
      <c r="K415" s="1" t="n">
        <v>0</v>
      </c>
      <c r="L415" s="1">
        <f>G415*B415</f>
        <v/>
      </c>
      <c r="M415" s="1">
        <f>H415*B415</f>
        <v/>
      </c>
      <c r="N415" s="1">
        <f>I415*B415</f>
        <v/>
      </c>
    </row>
    <row r="416">
      <c r="A416" s="1" t="inlineStr">
        <is>
          <t>BioLegend</t>
        </is>
      </c>
      <c r="B416" s="1" t="n">
        <v>5280</v>
      </c>
      <c r="C416" s="1" t="inlineStr">
        <is>
          <t>EED116333</t>
        </is>
      </c>
      <c r="D416" s="2" t="n">
        <v>45821</v>
      </c>
      <c r="E416" s="2" t="n">
        <v>45831</v>
      </c>
      <c r="F416" s="1" t="n">
        <v>166405</v>
      </c>
      <c r="G416" s="1" t="n">
        <v>1</v>
      </c>
      <c r="H416" s="1" t="n">
        <v>1</v>
      </c>
      <c r="I416" s="1" t="n">
        <v>0</v>
      </c>
      <c r="J416" s="1" t="inlineStr">
        <is>
          <t>Lucknow</t>
        </is>
      </c>
      <c r="K416" s="1" t="n">
        <v>0</v>
      </c>
      <c r="L416" s="1">
        <f>G416*B416</f>
        <v/>
      </c>
      <c r="M416" s="1">
        <f>H416*B416</f>
        <v/>
      </c>
      <c r="N416" s="1">
        <f>I416*B416</f>
        <v/>
      </c>
    </row>
    <row r="417">
      <c r="A417" s="1" t="inlineStr">
        <is>
          <t>BioLegend</t>
        </is>
      </c>
      <c r="B417" s="1" t="n">
        <v>3220.8</v>
      </c>
      <c r="C417" s="1" t="inlineStr">
        <is>
          <t>EED116333</t>
        </is>
      </c>
      <c r="D417" s="2" t="n">
        <v>45821</v>
      </c>
      <c r="E417" s="2" t="n">
        <v>45831</v>
      </c>
      <c r="F417" s="1" t="n">
        <v>300308</v>
      </c>
      <c r="G417" s="1" t="n">
        <v>1</v>
      </c>
      <c r="H417" s="1" t="n">
        <v>1</v>
      </c>
      <c r="I417" s="1" t="n">
        <v>0</v>
      </c>
      <c r="J417" s="1" t="inlineStr">
        <is>
          <t>Gujrat</t>
        </is>
      </c>
      <c r="K417" s="1" t="n">
        <v>0</v>
      </c>
      <c r="L417" s="1">
        <f>G417*B417</f>
        <v/>
      </c>
      <c r="M417" s="1">
        <f>H417*B417</f>
        <v/>
      </c>
      <c r="N417" s="1">
        <f>I417*B417</f>
        <v/>
      </c>
    </row>
    <row r="418">
      <c r="A418" s="1" t="inlineStr">
        <is>
          <t>BioLegend</t>
        </is>
      </c>
      <c r="B418" s="1" t="n">
        <v>440</v>
      </c>
      <c r="C418" s="1" t="inlineStr">
        <is>
          <t>EED116333</t>
        </is>
      </c>
      <c r="D418" s="2" t="n">
        <v>45821</v>
      </c>
      <c r="E418" s="2" t="n">
        <v>45831</v>
      </c>
      <c r="F418" s="1" t="n">
        <v>300415</v>
      </c>
      <c r="G418" s="1" t="n">
        <v>1</v>
      </c>
      <c r="H418" s="1" t="n">
        <v>1</v>
      </c>
      <c r="I418" s="1" t="n">
        <v>0</v>
      </c>
      <c r="J418" s="1" t="inlineStr">
        <is>
          <t>Ahemedabad</t>
        </is>
      </c>
      <c r="K418" s="1" t="n">
        <v>0</v>
      </c>
      <c r="L418" s="1">
        <f>G418*B418</f>
        <v/>
      </c>
      <c r="M418" s="1">
        <f>H418*B418</f>
        <v/>
      </c>
      <c r="N418" s="1">
        <f>I418*B418</f>
        <v/>
      </c>
    </row>
    <row r="419">
      <c r="A419" s="1" t="inlineStr">
        <is>
          <t>BioLegend</t>
        </is>
      </c>
      <c r="B419" s="1" t="n">
        <v>25146</v>
      </c>
      <c r="C419" s="1" t="inlineStr">
        <is>
          <t>EED116333</t>
        </is>
      </c>
      <c r="D419" s="2" t="n">
        <v>45821</v>
      </c>
      <c r="E419" s="2" t="n">
        <v>45831</v>
      </c>
      <c r="F419" s="1" t="n">
        <v>301036</v>
      </c>
      <c r="G419" s="1" t="n">
        <v>1</v>
      </c>
      <c r="H419" s="1" t="n">
        <v>1</v>
      </c>
      <c r="I419" s="1" t="n">
        <v>0</v>
      </c>
      <c r="J419" s="1" t="inlineStr">
        <is>
          <t>Faridabad</t>
        </is>
      </c>
      <c r="K419" s="1" t="n">
        <v>0</v>
      </c>
      <c r="L419" s="1">
        <f>G419*B419</f>
        <v/>
      </c>
      <c r="M419" s="1">
        <f>H419*B419</f>
        <v/>
      </c>
      <c r="N419" s="1">
        <f>I419*B419</f>
        <v/>
      </c>
    </row>
    <row r="420">
      <c r="A420" s="1" t="inlineStr">
        <is>
          <t>BioLegend</t>
        </is>
      </c>
      <c r="B420" s="1" t="n">
        <v>13833.6</v>
      </c>
      <c r="C420" s="1" t="inlineStr">
        <is>
          <t>EED116333</t>
        </is>
      </c>
      <c r="D420" s="2" t="n">
        <v>45821</v>
      </c>
      <c r="E420" s="2" t="n">
        <v>45831</v>
      </c>
      <c r="F420" s="1" t="n">
        <v>301906</v>
      </c>
      <c r="G420" s="1" t="n">
        <v>1</v>
      </c>
      <c r="H420" s="1" t="n">
        <v>1</v>
      </c>
      <c r="I420" s="1" t="n">
        <v>0</v>
      </c>
      <c r="J420" s="1" t="inlineStr">
        <is>
          <t>Gujrat</t>
        </is>
      </c>
      <c r="K420" s="1" t="n">
        <v>0</v>
      </c>
      <c r="L420" s="1">
        <f>G420*B420</f>
        <v/>
      </c>
      <c r="M420" s="1">
        <f>H420*B420</f>
        <v/>
      </c>
      <c r="N420" s="1">
        <f>I420*B420</f>
        <v/>
      </c>
    </row>
    <row r="421">
      <c r="A421" s="1" t="inlineStr">
        <is>
          <t>BioLegend</t>
        </is>
      </c>
      <c r="B421" s="1" t="n">
        <v>18216</v>
      </c>
      <c r="C421" s="1" t="inlineStr">
        <is>
          <t>EED116333</t>
        </is>
      </c>
      <c r="D421" s="2" t="n">
        <v>45821</v>
      </c>
      <c r="E421" s="2" t="n">
        <v>45831</v>
      </c>
      <c r="F421" s="1" t="n">
        <v>301928</v>
      </c>
      <c r="G421" s="1" t="n">
        <v>1</v>
      </c>
      <c r="H421" s="1" t="n">
        <v>1</v>
      </c>
      <c r="I421" s="1" t="n">
        <v>0</v>
      </c>
      <c r="J421" s="1" t="inlineStr">
        <is>
          <t>Mumbai</t>
        </is>
      </c>
      <c r="K421" s="1" t="n">
        <v>0</v>
      </c>
      <c r="L421" s="1">
        <f>G421*B421</f>
        <v/>
      </c>
      <c r="M421" s="1">
        <f>H421*B421</f>
        <v/>
      </c>
      <c r="N421" s="1">
        <f>I421*B421</f>
        <v/>
      </c>
    </row>
    <row r="422">
      <c r="A422" s="1" t="inlineStr">
        <is>
          <t>BioLegend</t>
        </is>
      </c>
      <c r="B422" s="1" t="n">
        <v>7550.4</v>
      </c>
      <c r="C422" s="1" t="inlineStr">
        <is>
          <t>EED116333</t>
        </is>
      </c>
      <c r="D422" s="2" t="n">
        <v>45821</v>
      </c>
      <c r="E422" s="2" t="n">
        <v>45831</v>
      </c>
      <c r="F422" s="1" t="n">
        <v>302015</v>
      </c>
      <c r="G422" s="1" t="n">
        <v>1</v>
      </c>
      <c r="H422" s="1" t="n">
        <v>1</v>
      </c>
      <c r="I422" s="1" t="n">
        <v>0</v>
      </c>
      <c r="J422" s="1" t="inlineStr">
        <is>
          <t>Gujrat</t>
        </is>
      </c>
      <c r="K422" s="1" t="n">
        <v>0</v>
      </c>
      <c r="L422" s="1">
        <f>G422*B422</f>
        <v/>
      </c>
      <c r="M422" s="1">
        <f>H422*B422</f>
        <v/>
      </c>
      <c r="N422" s="1">
        <f>I422*B422</f>
        <v/>
      </c>
    </row>
    <row r="423">
      <c r="A423" s="1" t="inlineStr">
        <is>
          <t>BioLegend</t>
        </is>
      </c>
      <c r="B423" s="1" t="n">
        <v>16420.8</v>
      </c>
      <c r="C423" s="1" t="inlineStr">
        <is>
          <t>EED116333</t>
        </is>
      </c>
      <c r="D423" s="2" t="n">
        <v>45821</v>
      </c>
      <c r="E423" s="2" t="n">
        <v>45831</v>
      </c>
      <c r="F423" s="1" t="n">
        <v>302218</v>
      </c>
      <c r="G423" s="1" t="n">
        <v>1</v>
      </c>
      <c r="H423" s="1" t="n">
        <v>1</v>
      </c>
      <c r="I423" s="1" t="n">
        <v>0</v>
      </c>
      <c r="J423" s="1" t="inlineStr">
        <is>
          <t>Gujrat</t>
        </is>
      </c>
      <c r="K423" s="1" t="n">
        <v>0</v>
      </c>
      <c r="L423" s="1">
        <f>G423*B423</f>
        <v/>
      </c>
      <c r="M423" s="1">
        <f>H423*B423</f>
        <v/>
      </c>
      <c r="N423" s="1">
        <f>I423*B423</f>
        <v/>
      </c>
    </row>
    <row r="424">
      <c r="A424" s="1" t="inlineStr">
        <is>
          <t>BioLegend</t>
        </is>
      </c>
      <c r="B424" s="1" t="n">
        <v>27984</v>
      </c>
      <c r="C424" s="1" t="inlineStr">
        <is>
          <t>EED116333</t>
        </is>
      </c>
      <c r="D424" s="2" t="n">
        <v>45821</v>
      </c>
      <c r="E424" s="2" t="n">
        <v>45831</v>
      </c>
      <c r="F424" s="1" t="n">
        <v>302240</v>
      </c>
      <c r="G424" s="1" t="n">
        <v>2</v>
      </c>
      <c r="H424" s="1" t="n">
        <v>2</v>
      </c>
      <c r="I424" s="1" t="n">
        <v>0</v>
      </c>
      <c r="J424" s="1" t="inlineStr">
        <is>
          <t>Vishakhapatnam</t>
        </is>
      </c>
      <c r="K424" s="1" t="n">
        <v>0</v>
      </c>
      <c r="L424" s="1">
        <f>G424*B424</f>
        <v/>
      </c>
      <c r="M424" s="1">
        <f>H424*B424</f>
        <v/>
      </c>
      <c r="N424" s="1">
        <f>I424*B424</f>
        <v/>
      </c>
    </row>
    <row r="425">
      <c r="A425" s="1" t="inlineStr">
        <is>
          <t>BioLegend</t>
        </is>
      </c>
      <c r="B425" s="1" t="n">
        <v>440</v>
      </c>
      <c r="C425" s="1" t="inlineStr">
        <is>
          <t>EED116333</t>
        </is>
      </c>
      <c r="D425" s="2" t="n">
        <v>45821</v>
      </c>
      <c r="E425" s="2" t="n">
        <v>45831</v>
      </c>
      <c r="F425" s="1" t="n">
        <v>304012</v>
      </c>
      <c r="G425" s="1" t="n">
        <v>1</v>
      </c>
      <c r="H425" s="1" t="n">
        <v>1</v>
      </c>
      <c r="I425" s="1" t="n">
        <v>0</v>
      </c>
      <c r="J425" s="1" t="inlineStr">
        <is>
          <t>Ahemedabad</t>
        </is>
      </c>
      <c r="K425" s="1" t="n">
        <v>0</v>
      </c>
      <c r="L425" s="1">
        <f>G425*B425</f>
        <v/>
      </c>
      <c r="M425" s="1">
        <f>H425*B425</f>
        <v/>
      </c>
      <c r="N425" s="1">
        <f>I425*B425</f>
        <v/>
      </c>
    </row>
    <row r="426">
      <c r="A426" s="1" t="inlineStr">
        <is>
          <t>BioLegend</t>
        </is>
      </c>
      <c r="B426" s="1" t="n">
        <v>13992</v>
      </c>
      <c r="C426" s="1" t="inlineStr">
        <is>
          <t>EED116333</t>
        </is>
      </c>
      <c r="D426" s="2" t="n">
        <v>45821</v>
      </c>
      <c r="E426" s="2" t="n">
        <v>45831</v>
      </c>
      <c r="F426" s="1" t="n">
        <v>304120</v>
      </c>
      <c r="G426" s="1" t="n">
        <v>1</v>
      </c>
      <c r="H426" s="1" t="n">
        <v>1</v>
      </c>
      <c r="I426" s="1" t="n">
        <v>0</v>
      </c>
      <c r="J426" s="1" t="inlineStr">
        <is>
          <t>Faridabad</t>
        </is>
      </c>
      <c r="K426" s="1" t="n">
        <v>0</v>
      </c>
      <c r="L426" s="1">
        <f>G426*B426</f>
        <v/>
      </c>
      <c r="M426" s="1">
        <f>H426*B426</f>
        <v/>
      </c>
      <c r="N426" s="1">
        <f>I426*B426</f>
        <v/>
      </c>
    </row>
    <row r="427">
      <c r="A427" s="1" t="inlineStr">
        <is>
          <t>BioLegend</t>
        </is>
      </c>
      <c r="B427" s="1" t="n">
        <v>17160</v>
      </c>
      <c r="C427" s="1" t="inlineStr">
        <is>
          <t>EED116333</t>
        </is>
      </c>
      <c r="D427" s="2" t="n">
        <v>45821</v>
      </c>
      <c r="E427" s="2" t="n">
        <v>45831</v>
      </c>
      <c r="F427" s="1" t="n">
        <v>304126</v>
      </c>
      <c r="G427" s="1" t="n">
        <v>1</v>
      </c>
      <c r="H427" s="1" t="n">
        <v>1</v>
      </c>
      <c r="I427" s="1" t="n">
        <v>0</v>
      </c>
      <c r="J427" s="1" t="inlineStr">
        <is>
          <t>Gujrat</t>
        </is>
      </c>
      <c r="K427" s="1" t="n">
        <v>0</v>
      </c>
      <c r="L427" s="1">
        <f>G427*B427</f>
        <v/>
      </c>
      <c r="M427" s="1">
        <f>H427*B427</f>
        <v/>
      </c>
      <c r="N427" s="1">
        <f>I427*B427</f>
        <v/>
      </c>
    </row>
    <row r="428">
      <c r="A428" s="1" t="inlineStr">
        <is>
          <t>BioLegend</t>
        </is>
      </c>
      <c r="B428" s="1" t="n">
        <v>28314</v>
      </c>
      <c r="C428" s="1" t="inlineStr">
        <is>
          <t>EED116333</t>
        </is>
      </c>
      <c r="D428" s="2" t="n">
        <v>45821</v>
      </c>
      <c r="E428" s="2" t="n">
        <v>45831</v>
      </c>
      <c r="F428" s="1" t="n">
        <v>304132</v>
      </c>
      <c r="G428" s="1" t="n">
        <v>1</v>
      </c>
      <c r="H428" s="1" t="n">
        <v>1</v>
      </c>
      <c r="I428" s="1" t="n">
        <v>0</v>
      </c>
      <c r="J428" s="1" t="inlineStr">
        <is>
          <t>Mumbai</t>
        </is>
      </c>
      <c r="K428" s="1" t="n">
        <v>0</v>
      </c>
      <c r="L428" s="1">
        <f>G428*B428</f>
        <v/>
      </c>
      <c r="M428" s="1">
        <f>H428*B428</f>
        <v/>
      </c>
      <c r="N428" s="1">
        <f>I428*B428</f>
        <v/>
      </c>
    </row>
    <row r="429">
      <c r="A429" s="1" t="inlineStr">
        <is>
          <t>BioLegend</t>
        </is>
      </c>
      <c r="B429" s="1" t="n">
        <v>13992</v>
      </c>
      <c r="C429" s="1" t="inlineStr">
        <is>
          <t>EED116333</t>
        </is>
      </c>
      <c r="D429" s="2" t="n">
        <v>45821</v>
      </c>
      <c r="E429" s="2" t="n">
        <v>45831</v>
      </c>
      <c r="F429" s="1" t="n">
        <v>304154</v>
      </c>
      <c r="G429" s="1" t="n">
        <v>1</v>
      </c>
      <c r="H429" s="1" t="n">
        <v>1</v>
      </c>
      <c r="I429" s="1" t="n">
        <v>0</v>
      </c>
      <c r="J429" s="1" t="inlineStr">
        <is>
          <t>Gujrat</t>
        </is>
      </c>
      <c r="K429" s="1" t="n">
        <v>0</v>
      </c>
      <c r="L429" s="1">
        <f>G429*B429</f>
        <v/>
      </c>
      <c r="M429" s="1">
        <f>H429*B429</f>
        <v/>
      </c>
      <c r="N429" s="1">
        <f>I429*B429</f>
        <v/>
      </c>
    </row>
    <row r="430">
      <c r="A430" s="1" t="inlineStr">
        <is>
          <t>BioLegend</t>
        </is>
      </c>
      <c r="B430" s="1" t="n">
        <v>5385.6</v>
      </c>
      <c r="C430" s="1" t="inlineStr">
        <is>
          <t>EED116333</t>
        </is>
      </c>
      <c r="D430" s="2" t="n">
        <v>45821</v>
      </c>
      <c r="E430" s="2" t="n">
        <v>45831</v>
      </c>
      <c r="F430" s="1" t="n">
        <v>304302</v>
      </c>
      <c r="G430" s="1" t="n">
        <v>4</v>
      </c>
      <c r="H430" s="1" t="n">
        <v>4</v>
      </c>
      <c r="I430" s="1" t="n">
        <v>0</v>
      </c>
      <c r="J430" s="1" t="inlineStr">
        <is>
          <t>Faridabad</t>
        </is>
      </c>
      <c r="K430" s="1" t="n">
        <v>0</v>
      </c>
      <c r="L430" s="1">
        <f>G430*B430</f>
        <v/>
      </c>
      <c r="M430" s="1">
        <f>H430*B430</f>
        <v/>
      </c>
      <c r="N430" s="1">
        <f>I430*B430</f>
        <v/>
      </c>
    </row>
    <row r="431">
      <c r="A431" s="1" t="inlineStr">
        <is>
          <t>BioLegend</t>
        </is>
      </c>
      <c r="B431" s="1" t="n">
        <v>29040</v>
      </c>
      <c r="C431" s="1" t="inlineStr">
        <is>
          <t>EED116333</t>
        </is>
      </c>
      <c r="D431" s="2" t="n">
        <v>45821</v>
      </c>
      <c r="E431" s="2" t="n">
        <v>45831</v>
      </c>
      <c r="F431" s="1" t="n">
        <v>307638</v>
      </c>
      <c r="G431" s="1" t="n">
        <v>1</v>
      </c>
      <c r="H431" s="1" t="n">
        <v>1</v>
      </c>
      <c r="I431" s="1" t="n">
        <v>0</v>
      </c>
      <c r="J431" s="1" t="inlineStr">
        <is>
          <t>Mumbai</t>
        </is>
      </c>
      <c r="K431" s="1" t="n">
        <v>0</v>
      </c>
      <c r="L431" s="1">
        <f>G431*B431</f>
        <v/>
      </c>
      <c r="M431" s="1">
        <f>H431*B431</f>
        <v/>
      </c>
      <c r="N431" s="1">
        <f>I431*B431</f>
        <v/>
      </c>
    </row>
    <row r="432">
      <c r="A432" s="1" t="inlineStr">
        <is>
          <t>BioLegend</t>
        </is>
      </c>
      <c r="B432" s="1" t="n">
        <v>14256</v>
      </c>
      <c r="C432" s="1" t="inlineStr">
        <is>
          <t>EED116333</t>
        </is>
      </c>
      <c r="D432" s="2" t="n">
        <v>45821</v>
      </c>
      <c r="E432" s="2" t="n">
        <v>45831</v>
      </c>
      <c r="F432" s="1" t="n">
        <v>310614</v>
      </c>
      <c r="G432" s="1" t="n">
        <v>2</v>
      </c>
      <c r="H432" s="1" t="n">
        <v>2</v>
      </c>
      <c r="I432" s="1" t="n">
        <v>0</v>
      </c>
      <c r="J432" s="1" t="inlineStr">
        <is>
          <t>Faridabad</t>
        </is>
      </c>
      <c r="K432" s="1" t="n">
        <v>0</v>
      </c>
      <c r="L432" s="1">
        <f>G432*B432</f>
        <v/>
      </c>
      <c r="M432" s="1">
        <f>H432*B432</f>
        <v/>
      </c>
      <c r="N432" s="1">
        <f>I432*B432</f>
        <v/>
      </c>
    </row>
    <row r="433">
      <c r="A433" s="1" t="inlineStr">
        <is>
          <t>BioLegend</t>
        </is>
      </c>
      <c r="B433" s="1" t="n">
        <v>25146</v>
      </c>
      <c r="C433" s="1" t="inlineStr">
        <is>
          <t>EED116333</t>
        </is>
      </c>
      <c r="D433" s="2" t="n">
        <v>45821</v>
      </c>
      <c r="E433" s="2" t="n">
        <v>45831</v>
      </c>
      <c r="F433" s="1" t="n">
        <v>310930</v>
      </c>
      <c r="G433" s="1" t="n">
        <v>1</v>
      </c>
      <c r="H433" s="1" t="n">
        <v>1</v>
      </c>
      <c r="I433" s="1" t="n">
        <v>0</v>
      </c>
      <c r="J433" s="1" t="inlineStr">
        <is>
          <t>Faridabad</t>
        </is>
      </c>
      <c r="K433" s="1" t="n">
        <v>0</v>
      </c>
      <c r="L433" s="1">
        <f>G433*B433</f>
        <v/>
      </c>
      <c r="M433" s="1">
        <f>H433*B433</f>
        <v/>
      </c>
      <c r="N433" s="1">
        <f>I433*B433</f>
        <v/>
      </c>
    </row>
    <row r="434">
      <c r="A434" s="1" t="inlineStr">
        <is>
          <t>BioLegend</t>
        </is>
      </c>
      <c r="B434" s="1" t="n">
        <v>28710</v>
      </c>
      <c r="C434" s="1" t="inlineStr">
        <is>
          <t>EED116333</t>
        </is>
      </c>
      <c r="D434" s="2" t="n">
        <v>45821</v>
      </c>
      <c r="E434" s="2" t="n">
        <v>45831</v>
      </c>
      <c r="F434" s="1" t="n">
        <v>313238</v>
      </c>
      <c r="G434" s="1" t="n">
        <v>8</v>
      </c>
      <c r="H434" s="1" t="n">
        <v>8</v>
      </c>
      <c r="I434" s="1" t="n">
        <v>0</v>
      </c>
      <c r="J434" s="1" t="inlineStr">
        <is>
          <t>Mumbai</t>
        </is>
      </c>
      <c r="K434" s="1" t="n">
        <v>0</v>
      </c>
      <c r="L434" s="1">
        <f>G434*B434</f>
        <v/>
      </c>
      <c r="M434" s="1">
        <f>H434*B434</f>
        <v/>
      </c>
      <c r="N434" s="1">
        <f>I434*B434</f>
        <v/>
      </c>
    </row>
    <row r="435">
      <c r="A435" s="1" t="inlineStr">
        <is>
          <t>BioLegend</t>
        </is>
      </c>
      <c r="B435" s="1" t="n">
        <v>24090</v>
      </c>
      <c r="C435" s="1" t="inlineStr">
        <is>
          <t>EED116333</t>
        </is>
      </c>
      <c r="D435" s="2" t="n">
        <v>45821</v>
      </c>
      <c r="E435" s="2" t="n">
        <v>45831</v>
      </c>
      <c r="F435" s="1" t="n">
        <v>317332</v>
      </c>
      <c r="G435" s="1" t="n">
        <v>1</v>
      </c>
      <c r="H435" s="1" t="n">
        <v>1</v>
      </c>
      <c r="I435" s="1" t="n">
        <v>0</v>
      </c>
      <c r="J435" s="1" t="inlineStr">
        <is>
          <t>Banglore</t>
        </is>
      </c>
      <c r="K435" s="1" t="n">
        <v>0</v>
      </c>
      <c r="L435" s="1">
        <f>G435*B435</f>
        <v/>
      </c>
      <c r="M435" s="1">
        <f>H435*B435</f>
        <v/>
      </c>
      <c r="N435" s="1">
        <f>I435*B435</f>
        <v/>
      </c>
    </row>
    <row r="436">
      <c r="A436" s="1" t="inlineStr">
        <is>
          <t>BioLegend</t>
        </is>
      </c>
      <c r="B436" s="1" t="n">
        <v>17688</v>
      </c>
      <c r="C436" s="1" t="inlineStr">
        <is>
          <t>EED116333</t>
        </is>
      </c>
      <c r="D436" s="2" t="n">
        <v>45821</v>
      </c>
      <c r="E436" s="2" t="n">
        <v>45831</v>
      </c>
      <c r="F436" s="1" t="n">
        <v>318332</v>
      </c>
      <c r="G436" s="1" t="n">
        <v>1</v>
      </c>
      <c r="H436" s="1" t="n">
        <v>1</v>
      </c>
      <c r="I436" s="1" t="n">
        <v>0</v>
      </c>
      <c r="J436" s="1" t="inlineStr">
        <is>
          <t>Gujrat</t>
        </is>
      </c>
      <c r="K436" s="1" t="n">
        <v>0</v>
      </c>
      <c r="L436" s="1">
        <f>G436*B436</f>
        <v/>
      </c>
      <c r="M436" s="1">
        <f>H436*B436</f>
        <v/>
      </c>
      <c r="N436" s="1">
        <f>I436*B436</f>
        <v/>
      </c>
    </row>
    <row r="437">
      <c r="A437" s="1" t="inlineStr">
        <is>
          <t>BioLegend</t>
        </is>
      </c>
      <c r="B437" s="1" t="n">
        <v>27588</v>
      </c>
      <c r="C437" s="1" t="inlineStr">
        <is>
          <t>EED116333</t>
        </is>
      </c>
      <c r="D437" s="2" t="n">
        <v>45821</v>
      </c>
      <c r="E437" s="2" t="n">
        <v>45831</v>
      </c>
      <c r="F437" s="1" t="n">
        <v>321142</v>
      </c>
      <c r="G437" s="1" t="n">
        <v>1</v>
      </c>
      <c r="H437" s="1" t="n">
        <v>1</v>
      </c>
      <c r="I437" s="1" t="n">
        <v>0</v>
      </c>
      <c r="J437" s="1" t="inlineStr">
        <is>
          <t>Banglore</t>
        </is>
      </c>
      <c r="K437" s="1" t="n">
        <v>0</v>
      </c>
      <c r="L437" s="1">
        <f>G437*B437</f>
        <v/>
      </c>
      <c r="M437" s="1">
        <f>H437*B437</f>
        <v/>
      </c>
      <c r="N437" s="1">
        <f>I437*B437</f>
        <v/>
      </c>
    </row>
    <row r="438">
      <c r="A438" s="1" t="inlineStr">
        <is>
          <t>BioLegend</t>
        </is>
      </c>
      <c r="B438" s="1" t="n">
        <v>20169.6</v>
      </c>
      <c r="C438" s="1" t="inlineStr">
        <is>
          <t>EED116333</t>
        </is>
      </c>
      <c r="D438" s="2" t="n">
        <v>45821</v>
      </c>
      <c r="E438" s="2" t="n">
        <v>45831</v>
      </c>
      <c r="F438" s="1" t="n">
        <v>325622</v>
      </c>
      <c r="G438" s="1" t="n">
        <v>1</v>
      </c>
      <c r="H438" s="1" t="n">
        <v>1</v>
      </c>
      <c r="I438" s="1" t="n">
        <v>0</v>
      </c>
      <c r="J438" s="1" t="inlineStr">
        <is>
          <t>Banglore</t>
        </is>
      </c>
      <c r="K438" s="1" t="n">
        <v>0</v>
      </c>
      <c r="L438" s="1">
        <f>G438*B438</f>
        <v/>
      </c>
      <c r="M438" s="1">
        <f>H438*B438</f>
        <v/>
      </c>
      <c r="N438" s="1">
        <f>I438*B438</f>
        <v/>
      </c>
    </row>
    <row r="439">
      <c r="A439" s="1" t="inlineStr">
        <is>
          <t>BioLegend</t>
        </is>
      </c>
      <c r="B439" s="1" t="n">
        <v>440</v>
      </c>
      <c r="C439" s="1" t="inlineStr">
        <is>
          <t>EED116333</t>
        </is>
      </c>
      <c r="D439" s="2" t="n">
        <v>45821</v>
      </c>
      <c r="E439" s="2" t="n">
        <v>45831</v>
      </c>
      <c r="F439" s="1" t="n">
        <v>331218</v>
      </c>
      <c r="G439" s="1" t="n">
        <v>1</v>
      </c>
      <c r="H439" s="1" t="n">
        <v>1</v>
      </c>
      <c r="I439" s="1" t="n">
        <v>0</v>
      </c>
      <c r="J439" s="1" t="inlineStr">
        <is>
          <t>Ahemedabad</t>
        </is>
      </c>
      <c r="K439" s="1" t="n">
        <v>0</v>
      </c>
      <c r="L439" s="1">
        <f>G439*B439</f>
        <v/>
      </c>
      <c r="M439" s="1">
        <f>H439*B439</f>
        <v/>
      </c>
      <c r="N439" s="1">
        <f>I439*B439</f>
        <v/>
      </c>
    </row>
    <row r="440">
      <c r="A440" s="1" t="inlineStr">
        <is>
          <t>BioLegend</t>
        </is>
      </c>
      <c r="B440" s="1" t="n">
        <v>13305.6</v>
      </c>
      <c r="C440" s="1" t="inlineStr">
        <is>
          <t>EED116333</t>
        </is>
      </c>
      <c r="D440" s="2" t="n">
        <v>45821</v>
      </c>
      <c r="E440" s="2" t="n">
        <v>45831</v>
      </c>
      <c r="F440" s="1" t="n">
        <v>333504</v>
      </c>
      <c r="G440" s="1" t="n">
        <v>1</v>
      </c>
      <c r="H440" s="1" t="n">
        <v>1</v>
      </c>
      <c r="I440" s="1" t="n">
        <v>0</v>
      </c>
      <c r="J440" s="1" t="inlineStr">
        <is>
          <t>Hyderabad</t>
        </is>
      </c>
      <c r="K440" s="1" t="n">
        <v>0</v>
      </c>
      <c r="L440" s="1">
        <f>G440*B440</f>
        <v/>
      </c>
      <c r="M440" s="1">
        <f>H440*B440</f>
        <v/>
      </c>
      <c r="N440" s="1">
        <f>I440*B440</f>
        <v/>
      </c>
    </row>
    <row r="441">
      <c r="A441" s="1" t="inlineStr">
        <is>
          <t>BioLegend</t>
        </is>
      </c>
      <c r="B441" s="1" t="n">
        <v>19219.2</v>
      </c>
      <c r="C441" s="1" t="inlineStr">
        <is>
          <t>EED116333</t>
        </is>
      </c>
      <c r="D441" s="2" t="n">
        <v>45821</v>
      </c>
      <c r="E441" s="2" t="n">
        <v>45831</v>
      </c>
      <c r="F441" s="1" t="n">
        <v>341424</v>
      </c>
      <c r="G441" s="1" t="n">
        <v>1</v>
      </c>
      <c r="H441" s="1" t="n">
        <v>1</v>
      </c>
      <c r="I441" s="1" t="n">
        <v>0</v>
      </c>
      <c r="J441" s="1" t="inlineStr">
        <is>
          <t>Hyderabad</t>
        </is>
      </c>
      <c r="K441" s="1" t="n">
        <v>0</v>
      </c>
      <c r="L441" s="1">
        <f>G441*B441</f>
        <v/>
      </c>
      <c r="M441" s="1">
        <f>H441*B441</f>
        <v/>
      </c>
      <c r="N441" s="1">
        <f>I441*B441</f>
        <v/>
      </c>
    </row>
    <row r="442">
      <c r="A442" s="1" t="inlineStr">
        <is>
          <t>BioLegend</t>
        </is>
      </c>
      <c r="B442" s="1" t="n">
        <v>7075.200000000001</v>
      </c>
      <c r="C442" s="1" t="inlineStr">
        <is>
          <t>EED116333</t>
        </is>
      </c>
      <c r="D442" s="2" t="n">
        <v>45821</v>
      </c>
      <c r="E442" s="2" t="n">
        <v>45831</v>
      </c>
      <c r="F442" s="1" t="n">
        <v>342903</v>
      </c>
      <c r="G442" s="1" t="n">
        <v>1</v>
      </c>
      <c r="H442" s="1" t="n">
        <v>1</v>
      </c>
      <c r="I442" s="1" t="n">
        <v>0</v>
      </c>
      <c r="J442" s="1" t="inlineStr">
        <is>
          <t>Mumbai</t>
        </is>
      </c>
      <c r="K442" s="1" t="n">
        <v>0</v>
      </c>
      <c r="L442" s="1">
        <f>G442*B442</f>
        <v/>
      </c>
      <c r="M442" s="1">
        <f>H442*B442</f>
        <v/>
      </c>
      <c r="N442" s="1">
        <f>I442*B442</f>
        <v/>
      </c>
    </row>
    <row r="443">
      <c r="A443" s="1" t="inlineStr">
        <is>
          <t>BioLegend</t>
        </is>
      </c>
      <c r="B443" s="1" t="n">
        <v>6036.799999999999</v>
      </c>
      <c r="C443" s="1" t="inlineStr">
        <is>
          <t>EED116333</t>
        </is>
      </c>
      <c r="D443" s="2" t="n">
        <v>45821</v>
      </c>
      <c r="E443" s="2" t="n">
        <v>45831</v>
      </c>
      <c r="F443" s="1" t="n">
        <v>343105</v>
      </c>
      <c r="G443" s="1" t="n">
        <v>1</v>
      </c>
      <c r="H443" s="1" t="n">
        <v>1</v>
      </c>
      <c r="I443" s="1" t="n">
        <v>0</v>
      </c>
      <c r="J443" s="1" t="inlineStr">
        <is>
          <t>Banglore</t>
        </is>
      </c>
      <c r="K443" s="1" t="n">
        <v>0</v>
      </c>
      <c r="L443" s="1">
        <f>G443*B443</f>
        <v/>
      </c>
      <c r="M443" s="1">
        <f>H443*B443</f>
        <v/>
      </c>
      <c r="N443" s="1">
        <f>I443*B443</f>
        <v/>
      </c>
    </row>
    <row r="444">
      <c r="A444" s="1" t="inlineStr">
        <is>
          <t>BioLegend</t>
        </is>
      </c>
      <c r="B444" s="1" t="n">
        <v>13780.8</v>
      </c>
      <c r="C444" s="1" t="inlineStr">
        <is>
          <t>EED116333</t>
        </is>
      </c>
      <c r="D444" s="2" t="n">
        <v>45821</v>
      </c>
      <c r="E444" s="2" t="n">
        <v>45831</v>
      </c>
      <c r="F444" s="1" t="n">
        <v>343108</v>
      </c>
      <c r="G444" s="1" t="n">
        <v>1</v>
      </c>
      <c r="H444" s="1" t="n">
        <v>1</v>
      </c>
      <c r="I444" s="1" t="n">
        <v>0</v>
      </c>
      <c r="J444" s="1" t="inlineStr">
        <is>
          <t>Faridabad</t>
        </is>
      </c>
      <c r="K444" s="1" t="n">
        <v>0</v>
      </c>
      <c r="L444" s="1">
        <f>G444*B444</f>
        <v/>
      </c>
      <c r="M444" s="1">
        <f>H444*B444</f>
        <v/>
      </c>
      <c r="N444" s="1">
        <f>I444*B444</f>
        <v/>
      </c>
    </row>
    <row r="445">
      <c r="A445" s="1" t="inlineStr">
        <is>
          <t>BioLegend</t>
        </is>
      </c>
      <c r="B445" s="1" t="n">
        <v>15100.8</v>
      </c>
      <c r="C445" s="1" t="inlineStr">
        <is>
          <t>EED116333</t>
        </is>
      </c>
      <c r="D445" s="2" t="n">
        <v>45821</v>
      </c>
      <c r="E445" s="2" t="n">
        <v>45831</v>
      </c>
      <c r="F445" s="1" t="n">
        <v>343510</v>
      </c>
      <c r="G445" s="1" t="n">
        <v>1</v>
      </c>
      <c r="H445" s="1" t="n">
        <v>1</v>
      </c>
      <c r="I445" s="1" t="n">
        <v>0</v>
      </c>
      <c r="J445" s="1" t="inlineStr">
        <is>
          <t>Gujrat</t>
        </is>
      </c>
      <c r="K445" s="1" t="n">
        <v>0</v>
      </c>
      <c r="L445" s="1">
        <f>G445*B445</f>
        <v/>
      </c>
      <c r="M445" s="1">
        <f>H445*B445</f>
        <v/>
      </c>
      <c r="N445" s="1">
        <f>I445*B445</f>
        <v/>
      </c>
    </row>
    <row r="446">
      <c r="A446" s="1" t="inlineStr">
        <is>
          <t>BioLegend</t>
        </is>
      </c>
      <c r="B446" s="1" t="n">
        <v>14995.2</v>
      </c>
      <c r="C446" s="1" t="inlineStr">
        <is>
          <t>EED116333</t>
        </is>
      </c>
      <c r="D446" s="2" t="n">
        <v>45821</v>
      </c>
      <c r="E446" s="2" t="n">
        <v>45831</v>
      </c>
      <c r="F446" s="1" t="n">
        <v>343608</v>
      </c>
      <c r="G446" s="1" t="n">
        <v>1</v>
      </c>
      <c r="H446" s="1" t="n">
        <v>1</v>
      </c>
      <c r="I446" s="1" t="n">
        <v>0</v>
      </c>
      <c r="J446" s="1" t="inlineStr">
        <is>
          <t>Noida</t>
        </is>
      </c>
      <c r="K446" s="1" t="n">
        <v>0</v>
      </c>
      <c r="L446" s="1">
        <f>G446*B446</f>
        <v/>
      </c>
      <c r="M446" s="1">
        <f>H446*B446</f>
        <v/>
      </c>
      <c r="N446" s="1">
        <f>I446*B446</f>
        <v/>
      </c>
    </row>
    <row r="447">
      <c r="A447" s="1" t="inlineStr">
        <is>
          <t>BioLegend</t>
        </is>
      </c>
      <c r="B447" s="1" t="n">
        <v>11404.8</v>
      </c>
      <c r="C447" s="1" t="inlineStr">
        <is>
          <t>EED116333</t>
        </is>
      </c>
      <c r="D447" s="2" t="n">
        <v>45821</v>
      </c>
      <c r="E447" s="2" t="n">
        <v>45831</v>
      </c>
      <c r="F447" s="1" t="n">
        <v>344016</v>
      </c>
      <c r="G447" s="1" t="n">
        <v>1</v>
      </c>
      <c r="H447" s="1" t="n">
        <v>1</v>
      </c>
      <c r="I447" s="1" t="n">
        <v>0</v>
      </c>
      <c r="J447" s="1" t="inlineStr">
        <is>
          <t>Chandigarh</t>
        </is>
      </c>
      <c r="K447" s="1" t="n">
        <v>0</v>
      </c>
      <c r="L447" s="1">
        <f>G447*B447</f>
        <v/>
      </c>
      <c r="M447" s="1">
        <f>H447*B447</f>
        <v/>
      </c>
      <c r="N447" s="1">
        <f>I447*B447</f>
        <v/>
      </c>
    </row>
    <row r="448">
      <c r="A448" s="1" t="inlineStr">
        <is>
          <t>BioLegend</t>
        </is>
      </c>
      <c r="B448" s="1" t="n">
        <v>29436</v>
      </c>
      <c r="C448" s="1" t="inlineStr">
        <is>
          <t>EED116333</t>
        </is>
      </c>
      <c r="D448" s="2" t="n">
        <v>45821</v>
      </c>
      <c r="E448" s="2" t="n">
        <v>45831</v>
      </c>
      <c r="F448" s="1" t="n">
        <v>353234</v>
      </c>
      <c r="G448" s="1" t="n">
        <v>1</v>
      </c>
      <c r="H448" s="1" t="n">
        <v>1</v>
      </c>
      <c r="I448" s="1" t="n">
        <v>0</v>
      </c>
      <c r="J448" s="1" t="inlineStr">
        <is>
          <t>Faridabad</t>
        </is>
      </c>
      <c r="K448" s="1" t="n">
        <v>0</v>
      </c>
      <c r="L448" s="1">
        <f>G448*B448</f>
        <v/>
      </c>
      <c r="M448" s="1">
        <f>H448*B448</f>
        <v/>
      </c>
      <c r="N448" s="1">
        <f>I448*B448</f>
        <v/>
      </c>
    </row>
    <row r="449">
      <c r="A449" s="1" t="inlineStr">
        <is>
          <t>BioLegend</t>
        </is>
      </c>
      <c r="B449" s="1" t="n">
        <v>13464</v>
      </c>
      <c r="C449" s="1" t="inlineStr">
        <is>
          <t>EED116333</t>
        </is>
      </c>
      <c r="D449" s="2" t="n">
        <v>45821</v>
      </c>
      <c r="E449" s="2" t="n">
        <v>45831</v>
      </c>
      <c r="F449" s="1" t="n">
        <v>354515</v>
      </c>
      <c r="G449" s="1" t="n">
        <v>1</v>
      </c>
      <c r="H449" s="1" t="n">
        <v>1</v>
      </c>
      <c r="I449" s="1" t="n">
        <v>0</v>
      </c>
      <c r="J449" s="1" t="inlineStr">
        <is>
          <t>Guwahati</t>
        </is>
      </c>
      <c r="K449" s="1" t="n">
        <v>0</v>
      </c>
      <c r="L449" s="1">
        <f>G449*B449</f>
        <v/>
      </c>
      <c r="M449" s="1">
        <f>H449*B449</f>
        <v/>
      </c>
      <c r="N449" s="1">
        <f>I449*B449</f>
        <v/>
      </c>
    </row>
    <row r="450">
      <c r="A450" s="1" t="inlineStr">
        <is>
          <t>BioLegend</t>
        </is>
      </c>
      <c r="B450" s="1" t="n">
        <v>440</v>
      </c>
      <c r="C450" s="1" t="inlineStr">
        <is>
          <t>EED116333</t>
        </is>
      </c>
      <c r="D450" s="2" t="n">
        <v>45821</v>
      </c>
      <c r="E450" s="2" t="n">
        <v>45831</v>
      </c>
      <c r="F450" s="1" t="n">
        <v>362508</v>
      </c>
      <c r="G450" s="1" t="n">
        <v>1</v>
      </c>
      <c r="H450" s="1" t="n">
        <v>1</v>
      </c>
      <c r="I450" s="1" t="n">
        <v>0</v>
      </c>
      <c r="J450" s="1" t="inlineStr">
        <is>
          <t>Ahemedabad</t>
        </is>
      </c>
      <c r="K450" s="1" t="n">
        <v>0</v>
      </c>
      <c r="L450" s="1">
        <f>G450*B450</f>
        <v/>
      </c>
      <c r="M450" s="1">
        <f>H450*B450</f>
        <v/>
      </c>
      <c r="N450" s="1">
        <f>I450*B450</f>
        <v/>
      </c>
    </row>
    <row r="451">
      <c r="A451" s="1" t="inlineStr">
        <is>
          <t>BioLegend</t>
        </is>
      </c>
      <c r="B451" s="1" t="n">
        <v>15840</v>
      </c>
      <c r="C451" s="1" t="inlineStr">
        <is>
          <t>EED116333</t>
        </is>
      </c>
      <c r="D451" s="2" t="n">
        <v>45821</v>
      </c>
      <c r="E451" s="2" t="n">
        <v>45831</v>
      </c>
      <c r="F451" s="1" t="n">
        <v>362510</v>
      </c>
      <c r="G451" s="1" t="n">
        <v>1</v>
      </c>
      <c r="H451" s="1" t="n">
        <v>1</v>
      </c>
      <c r="I451" s="1" t="n">
        <v>0</v>
      </c>
      <c r="J451" s="1" t="inlineStr">
        <is>
          <t>Gujrat</t>
        </is>
      </c>
      <c r="K451" s="1" t="n">
        <v>0</v>
      </c>
      <c r="L451" s="1">
        <f>G451*B451</f>
        <v/>
      </c>
      <c r="M451" s="1">
        <f>H451*B451</f>
        <v/>
      </c>
      <c r="N451" s="1">
        <f>I451*B451</f>
        <v/>
      </c>
    </row>
    <row r="452">
      <c r="A452" s="1" t="inlineStr">
        <is>
          <t>BioLegend</t>
        </is>
      </c>
      <c r="B452" s="1" t="n">
        <v>16420.8</v>
      </c>
      <c r="C452" s="1" t="inlineStr">
        <is>
          <t>EED116333</t>
        </is>
      </c>
      <c r="D452" s="2" t="n">
        <v>45821</v>
      </c>
      <c r="E452" s="2" t="n">
        <v>45831</v>
      </c>
      <c r="F452" s="1" t="n">
        <v>362564</v>
      </c>
      <c r="G452" s="1" t="n">
        <v>1</v>
      </c>
      <c r="H452" s="1" t="n">
        <v>1</v>
      </c>
      <c r="I452" s="1" t="n">
        <v>0</v>
      </c>
      <c r="J452" s="1" t="inlineStr">
        <is>
          <t>Mumbai</t>
        </is>
      </c>
      <c r="K452" s="1" t="n">
        <v>0</v>
      </c>
      <c r="L452" s="1">
        <f>G452*B452</f>
        <v/>
      </c>
      <c r="M452" s="1">
        <f>H452*B452</f>
        <v/>
      </c>
      <c r="N452" s="1">
        <f>I452*B452</f>
        <v/>
      </c>
    </row>
    <row r="453">
      <c r="A453" s="1" t="inlineStr">
        <is>
          <t>BioLegend</t>
        </is>
      </c>
      <c r="B453" s="1" t="n">
        <v>18744</v>
      </c>
      <c r="C453" s="1" t="inlineStr">
        <is>
          <t>EED116333</t>
        </is>
      </c>
      <c r="D453" s="2" t="n">
        <v>45821</v>
      </c>
      <c r="E453" s="2" t="n">
        <v>45831</v>
      </c>
      <c r="F453" s="1" t="n">
        <v>364804</v>
      </c>
      <c r="G453" s="1" t="n">
        <v>1</v>
      </c>
      <c r="H453" s="1" t="n">
        <v>1</v>
      </c>
      <c r="I453" s="1" t="n">
        <v>0</v>
      </c>
      <c r="J453" s="1" t="inlineStr">
        <is>
          <t>Faridabad</t>
        </is>
      </c>
      <c r="K453" s="1" t="n">
        <v>0</v>
      </c>
      <c r="L453" s="1">
        <f>G453*B453</f>
        <v/>
      </c>
      <c r="M453" s="1">
        <f>H453*B453</f>
        <v/>
      </c>
      <c r="N453" s="1">
        <f>I453*B453</f>
        <v/>
      </c>
    </row>
    <row r="454">
      <c r="A454" s="1" t="inlineStr">
        <is>
          <t>BioLegend</t>
        </is>
      </c>
      <c r="B454" s="1" t="n">
        <v>27258</v>
      </c>
      <c r="C454" s="1" t="inlineStr">
        <is>
          <t>EED116333</t>
        </is>
      </c>
      <c r="D454" s="2" t="n">
        <v>45821</v>
      </c>
      <c r="E454" s="2" t="n">
        <v>45831</v>
      </c>
      <c r="F454" s="1" t="n">
        <v>369324</v>
      </c>
      <c r="G454" s="1" t="n">
        <v>1</v>
      </c>
      <c r="H454" s="1" t="n">
        <v>1</v>
      </c>
      <c r="I454" s="1" t="n">
        <v>0</v>
      </c>
      <c r="J454" s="1" t="inlineStr">
        <is>
          <t>Faridabad</t>
        </is>
      </c>
      <c r="K454" s="1" t="n">
        <v>0</v>
      </c>
      <c r="L454" s="1">
        <f>G454*B454</f>
        <v/>
      </c>
      <c r="M454" s="1">
        <f>H454*B454</f>
        <v/>
      </c>
      <c r="N454" s="1">
        <f>I454*B454</f>
        <v/>
      </c>
    </row>
    <row r="455">
      <c r="A455" s="1" t="inlineStr">
        <is>
          <t>BioLegend</t>
        </is>
      </c>
      <c r="B455" s="1" t="n">
        <v>13041.6</v>
      </c>
      <c r="C455" s="1" t="inlineStr">
        <is>
          <t>EED116333</t>
        </is>
      </c>
      <c r="D455" s="2" t="n">
        <v>45821</v>
      </c>
      <c r="E455" s="2" t="n">
        <v>45831</v>
      </c>
      <c r="F455" s="1" t="n">
        <v>392414</v>
      </c>
      <c r="G455" s="1" t="n">
        <v>1</v>
      </c>
      <c r="H455" s="1" t="n">
        <v>1</v>
      </c>
      <c r="I455" s="1" t="n">
        <v>0</v>
      </c>
      <c r="J455" s="1" t="inlineStr">
        <is>
          <t>Faridabad</t>
        </is>
      </c>
      <c r="K455" s="1" t="n">
        <v>0</v>
      </c>
      <c r="L455" s="1">
        <f>G455*B455</f>
        <v/>
      </c>
      <c r="M455" s="1">
        <f>H455*B455</f>
        <v/>
      </c>
      <c r="N455" s="1">
        <f>I455*B455</f>
        <v/>
      </c>
    </row>
    <row r="456">
      <c r="A456" s="1" t="inlineStr">
        <is>
          <t>BioLegend</t>
        </is>
      </c>
      <c r="B456" s="1" t="n">
        <v>12091.2</v>
      </c>
      <c r="C456" s="1" t="inlineStr">
        <is>
          <t>EED116333</t>
        </is>
      </c>
      <c r="D456" s="2" t="n">
        <v>45821</v>
      </c>
      <c r="E456" s="2" t="n">
        <v>45831</v>
      </c>
      <c r="F456" s="1" t="n">
        <v>402422</v>
      </c>
      <c r="G456" s="1" t="n">
        <v>1</v>
      </c>
      <c r="H456" s="1" t="n">
        <v>1</v>
      </c>
      <c r="I456" s="1" t="n">
        <v>0</v>
      </c>
      <c r="J456" s="1" t="inlineStr">
        <is>
          <t>Hyderabad</t>
        </is>
      </c>
      <c r="K456" s="1" t="n">
        <v>0</v>
      </c>
      <c r="L456" s="1">
        <f>G456*B456</f>
        <v/>
      </c>
      <c r="M456" s="1">
        <f>H456*B456</f>
        <v/>
      </c>
      <c r="N456" s="1">
        <f>I456*B456</f>
        <v/>
      </c>
    </row>
    <row r="457">
      <c r="A457" s="1" t="inlineStr">
        <is>
          <t>BioLegend</t>
        </is>
      </c>
      <c r="B457" s="1" t="n">
        <v>2587.2</v>
      </c>
      <c r="C457" s="1" t="inlineStr">
        <is>
          <t>EED116333</t>
        </is>
      </c>
      <c r="D457" s="2" t="n">
        <v>45821</v>
      </c>
      <c r="E457" s="2" t="n">
        <v>45831</v>
      </c>
      <c r="F457" s="1" t="n">
        <v>405201</v>
      </c>
      <c r="G457" s="1" t="n">
        <v>2</v>
      </c>
      <c r="H457" s="1" t="n">
        <v>2</v>
      </c>
      <c r="I457" s="1" t="n">
        <v>0</v>
      </c>
      <c r="J457" s="1" t="inlineStr">
        <is>
          <t>Delhi</t>
        </is>
      </c>
      <c r="K457" s="1" t="n">
        <v>0</v>
      </c>
      <c r="L457" s="1">
        <f>G457*B457</f>
        <v/>
      </c>
      <c r="M457" s="1">
        <f>H457*B457</f>
        <v/>
      </c>
      <c r="N457" s="1">
        <f>I457*B457</f>
        <v/>
      </c>
    </row>
    <row r="458">
      <c r="A458" s="1" t="inlineStr">
        <is>
          <t>BioLegend</t>
        </is>
      </c>
      <c r="B458" s="1" t="n">
        <v>6283.200000000001</v>
      </c>
      <c r="C458" s="1" t="inlineStr">
        <is>
          <t>EED116333</t>
        </is>
      </c>
      <c r="D458" s="2" t="n">
        <v>45821</v>
      </c>
      <c r="E458" s="2" t="n">
        <v>45831</v>
      </c>
      <c r="F458" s="1" t="n">
        <v>405207</v>
      </c>
      <c r="G458" s="1" t="n">
        <v>1</v>
      </c>
      <c r="H458" s="1" t="n">
        <v>1</v>
      </c>
      <c r="I458" s="1" t="n">
        <v>0</v>
      </c>
      <c r="J458" s="1" t="inlineStr">
        <is>
          <t>Kerala</t>
        </is>
      </c>
      <c r="K458" s="1" t="n">
        <v>0</v>
      </c>
      <c r="L458" s="1">
        <f>G458*B458</f>
        <v/>
      </c>
      <c r="M458" s="1">
        <f>H458*B458</f>
        <v/>
      </c>
      <c r="N458" s="1">
        <f>I458*B458</f>
        <v/>
      </c>
    </row>
    <row r="459">
      <c r="A459" s="1" t="inlineStr">
        <is>
          <t>BioLegend</t>
        </is>
      </c>
      <c r="B459" s="1" t="n">
        <v>3115.2</v>
      </c>
      <c r="C459" s="1" t="inlineStr">
        <is>
          <t>EED116333</t>
        </is>
      </c>
      <c r="D459" s="2" t="n">
        <v>45821</v>
      </c>
      <c r="E459" s="2" t="n">
        <v>45831</v>
      </c>
      <c r="F459" s="1" t="n">
        <v>420404</v>
      </c>
      <c r="G459" s="1" t="n">
        <v>4</v>
      </c>
      <c r="H459" s="1" t="n">
        <v>4</v>
      </c>
      <c r="I459" s="1" t="n">
        <v>0</v>
      </c>
      <c r="J459" s="1" t="inlineStr">
        <is>
          <t>Faridabad</t>
        </is>
      </c>
      <c r="K459" s="1" t="n">
        <v>0</v>
      </c>
      <c r="L459" s="1">
        <f>G459*B459</f>
        <v/>
      </c>
      <c r="M459" s="1">
        <f>H459*B459</f>
        <v/>
      </c>
      <c r="N459" s="1">
        <f>I459*B459</f>
        <v/>
      </c>
    </row>
    <row r="460">
      <c r="A460" s="1" t="inlineStr">
        <is>
          <t>BioLegend</t>
        </is>
      </c>
      <c r="B460" s="1" t="n">
        <v>3115.2</v>
      </c>
      <c r="C460" s="1" t="inlineStr">
        <is>
          <t>EED116333</t>
        </is>
      </c>
      <c r="D460" s="2" t="n">
        <v>45821</v>
      </c>
      <c r="E460" s="2" t="n">
        <v>45831</v>
      </c>
      <c r="F460" s="1" t="n">
        <v>420404</v>
      </c>
      <c r="G460" s="1" t="n">
        <v>1</v>
      </c>
      <c r="H460" s="1" t="n">
        <v>1</v>
      </c>
      <c r="I460" s="1" t="n">
        <v>0</v>
      </c>
      <c r="J460" s="1" t="inlineStr">
        <is>
          <t>Kerala</t>
        </is>
      </c>
      <c r="K460" s="1" t="n">
        <v>0</v>
      </c>
      <c r="L460" s="1">
        <f>G460*B460</f>
        <v/>
      </c>
      <c r="M460" s="1">
        <f>H460*B460</f>
        <v/>
      </c>
      <c r="N460" s="1">
        <f>I460*B460</f>
        <v/>
      </c>
    </row>
    <row r="461">
      <c r="A461" s="1" t="inlineStr">
        <is>
          <t>BioLegend</t>
        </is>
      </c>
      <c r="B461" s="1" t="n">
        <v>2217.6</v>
      </c>
      <c r="C461" s="1" t="inlineStr">
        <is>
          <t>EED116333</t>
        </is>
      </c>
      <c r="D461" s="2" t="n">
        <v>45821</v>
      </c>
      <c r="E461" s="2" t="n">
        <v>45831</v>
      </c>
      <c r="F461" s="1" t="n">
        <v>421101</v>
      </c>
      <c r="G461" s="1" t="n">
        <v>1</v>
      </c>
      <c r="H461" s="1" t="n">
        <v>1</v>
      </c>
      <c r="I461" s="1" t="n">
        <v>0</v>
      </c>
      <c r="J461" s="1" t="inlineStr">
        <is>
          <t>Lucknow</t>
        </is>
      </c>
      <c r="K461" s="1" t="n">
        <v>0</v>
      </c>
      <c r="L461" s="1">
        <f>G461*B461</f>
        <v/>
      </c>
      <c r="M461" s="1">
        <f>H461*B461</f>
        <v/>
      </c>
      <c r="N461" s="1">
        <f>I461*B461</f>
        <v/>
      </c>
    </row>
    <row r="462">
      <c r="A462" s="1" t="inlineStr">
        <is>
          <t>BioLegend</t>
        </is>
      </c>
      <c r="B462" s="1" t="n">
        <v>6221.6</v>
      </c>
      <c r="C462" s="1" t="inlineStr">
        <is>
          <t>EED116333</t>
        </is>
      </c>
      <c r="D462" s="2" t="n">
        <v>45821</v>
      </c>
      <c r="E462" s="2" t="n">
        <v>45831</v>
      </c>
      <c r="F462" s="1" t="n">
        <v>422301</v>
      </c>
      <c r="G462" s="1" t="n">
        <v>6</v>
      </c>
      <c r="H462" s="1" t="n">
        <v>6</v>
      </c>
      <c r="I462" s="1" t="n">
        <v>0</v>
      </c>
      <c r="J462" s="1" t="inlineStr">
        <is>
          <t>Hyderabad</t>
        </is>
      </c>
      <c r="K462" s="1" t="n">
        <v>0</v>
      </c>
      <c r="L462" s="1">
        <f>G462*B462</f>
        <v/>
      </c>
      <c r="M462" s="1">
        <f>H462*B462</f>
        <v/>
      </c>
      <c r="N462" s="1">
        <f>I462*B462</f>
        <v/>
      </c>
    </row>
    <row r="463">
      <c r="A463" s="1" t="inlineStr">
        <is>
          <t>BioLegend</t>
        </is>
      </c>
      <c r="B463" s="1" t="n">
        <v>6221.6</v>
      </c>
      <c r="C463" s="1" t="inlineStr">
        <is>
          <t>EED116333</t>
        </is>
      </c>
      <c r="D463" s="2" t="n">
        <v>45821</v>
      </c>
      <c r="E463" s="2" t="n">
        <v>45831</v>
      </c>
      <c r="F463" s="1" t="n">
        <v>422301</v>
      </c>
      <c r="G463" s="1" t="n">
        <v>1</v>
      </c>
      <c r="H463" s="1" t="n">
        <v>1</v>
      </c>
      <c r="I463" s="1" t="n">
        <v>0</v>
      </c>
      <c r="J463" s="1" t="inlineStr">
        <is>
          <t>Kerala</t>
        </is>
      </c>
      <c r="K463" s="1" t="n">
        <v>0</v>
      </c>
      <c r="L463" s="1">
        <f>G463*B463</f>
        <v/>
      </c>
      <c r="M463" s="1">
        <f>H463*B463</f>
        <v/>
      </c>
      <c r="N463" s="1">
        <f>I463*B463</f>
        <v/>
      </c>
    </row>
    <row r="464">
      <c r="A464" s="1" t="inlineStr">
        <is>
          <t>BioLegend</t>
        </is>
      </c>
      <c r="B464" s="1" t="n">
        <v>14106.4</v>
      </c>
      <c r="C464" s="1" t="inlineStr">
        <is>
          <t>EED116333</t>
        </is>
      </c>
      <c r="D464" s="2" t="n">
        <v>45821</v>
      </c>
      <c r="E464" s="2" t="n">
        <v>45831</v>
      </c>
      <c r="F464" s="1" t="n">
        <v>422302</v>
      </c>
      <c r="G464" s="1" t="n">
        <v>1</v>
      </c>
      <c r="H464" s="1" t="n">
        <v>1</v>
      </c>
      <c r="I464" s="1" t="n">
        <v>0</v>
      </c>
      <c r="J464" s="1" t="inlineStr">
        <is>
          <t>Kerala</t>
        </is>
      </c>
      <c r="K464" s="1" t="n">
        <v>0</v>
      </c>
      <c r="L464" s="1">
        <f>G464*B464</f>
        <v/>
      </c>
      <c r="M464" s="1">
        <f>H464*B464</f>
        <v/>
      </c>
      <c r="N464" s="1">
        <f>I464*B464</f>
        <v/>
      </c>
    </row>
    <row r="465">
      <c r="A465" s="1" t="inlineStr">
        <is>
          <t>BioLegend</t>
        </is>
      </c>
      <c r="B465" s="1" t="n">
        <v>20856</v>
      </c>
      <c r="C465" s="1" t="inlineStr">
        <is>
          <t>EED116333</t>
        </is>
      </c>
      <c r="D465" s="2" t="n">
        <v>45821</v>
      </c>
      <c r="E465" s="2" t="n">
        <v>45831</v>
      </c>
      <c r="F465" s="1" t="n">
        <v>422304</v>
      </c>
      <c r="G465" s="1" t="n">
        <v>1</v>
      </c>
      <c r="H465" s="1" t="n">
        <v>1</v>
      </c>
      <c r="I465" s="1" t="n">
        <v>0</v>
      </c>
      <c r="J465" s="1" t="inlineStr">
        <is>
          <t>Hyderabad</t>
        </is>
      </c>
      <c r="K465" s="1" t="n">
        <v>0</v>
      </c>
      <c r="L465" s="1">
        <f>G465*B465</f>
        <v/>
      </c>
      <c r="M465" s="1">
        <f>H465*B465</f>
        <v/>
      </c>
      <c r="N465" s="1">
        <f>I465*B465</f>
        <v/>
      </c>
    </row>
    <row r="466">
      <c r="A466" s="1" t="inlineStr">
        <is>
          <t>BioLegend</t>
        </is>
      </c>
      <c r="B466" s="1" t="n">
        <v>4382.4</v>
      </c>
      <c r="C466" s="1" t="inlineStr">
        <is>
          <t>EED116333</t>
        </is>
      </c>
      <c r="D466" s="2" t="n">
        <v>45821</v>
      </c>
      <c r="E466" s="2" t="n">
        <v>45831</v>
      </c>
      <c r="F466" s="1" t="n">
        <v>423113</v>
      </c>
      <c r="G466" s="1" t="n">
        <v>1</v>
      </c>
      <c r="H466" s="1" t="n">
        <v>1</v>
      </c>
      <c r="I466" s="1" t="n">
        <v>0</v>
      </c>
      <c r="J466" s="1" t="inlineStr">
        <is>
          <t>Chandigarh</t>
        </is>
      </c>
      <c r="K466" s="1" t="n">
        <v>0</v>
      </c>
      <c r="L466" s="1">
        <f>G466*B466</f>
        <v/>
      </c>
      <c r="M466" s="1">
        <f>H466*B466</f>
        <v/>
      </c>
      <c r="N466" s="1">
        <f>I466*B466</f>
        <v/>
      </c>
    </row>
    <row r="467">
      <c r="A467" s="1" t="inlineStr">
        <is>
          <t>BioLegend</t>
        </is>
      </c>
      <c r="B467" s="1" t="n">
        <v>4065.6</v>
      </c>
      <c r="C467" s="1" t="inlineStr">
        <is>
          <t>EED116333</t>
        </is>
      </c>
      <c r="D467" s="2" t="n">
        <v>45821</v>
      </c>
      <c r="E467" s="2" t="n">
        <v>45831</v>
      </c>
      <c r="F467" s="1" t="n">
        <v>423601</v>
      </c>
      <c r="G467" s="1" t="n">
        <v>4</v>
      </c>
      <c r="H467" s="1" t="n">
        <v>4</v>
      </c>
      <c r="I467" s="1" t="n">
        <v>0</v>
      </c>
      <c r="J467" s="1" t="inlineStr">
        <is>
          <t>Banglore</t>
        </is>
      </c>
      <c r="K467" s="1" t="n">
        <v>0</v>
      </c>
      <c r="L467" s="1">
        <f>G467*B467</f>
        <v/>
      </c>
      <c r="M467" s="1">
        <f>H467*B467</f>
        <v/>
      </c>
      <c r="N467" s="1">
        <f>I467*B467</f>
        <v/>
      </c>
    </row>
    <row r="468">
      <c r="A468" s="1" t="inlineStr">
        <is>
          <t>BioLegend</t>
        </is>
      </c>
      <c r="B468" s="1" t="n">
        <v>40348</v>
      </c>
      <c r="C468" s="1" t="inlineStr">
        <is>
          <t>EED116333</t>
        </is>
      </c>
      <c r="D468" s="2" t="n">
        <v>45821</v>
      </c>
      <c r="E468" s="2" t="n">
        <v>45831</v>
      </c>
      <c r="F468" s="1" t="n">
        <v>449507</v>
      </c>
      <c r="G468" s="1" t="n">
        <v>1</v>
      </c>
      <c r="H468" s="1" t="n">
        <v>1</v>
      </c>
      <c r="I468" s="1" t="n">
        <v>0</v>
      </c>
      <c r="J468" s="1" t="inlineStr">
        <is>
          <t>Mumbai</t>
        </is>
      </c>
      <c r="K468" s="1" t="n">
        <v>0</v>
      </c>
      <c r="L468" s="1">
        <f>G468*B468</f>
        <v/>
      </c>
      <c r="M468" s="1">
        <f>H468*B468</f>
        <v/>
      </c>
      <c r="N468" s="1">
        <f>I468*B468</f>
        <v/>
      </c>
    </row>
    <row r="469">
      <c r="A469" s="1" t="inlineStr">
        <is>
          <t>BioLegend</t>
        </is>
      </c>
      <c r="B469" s="1" t="n">
        <v>43164</v>
      </c>
      <c r="C469" s="1" t="inlineStr">
        <is>
          <t>EED116333</t>
        </is>
      </c>
      <c r="D469" s="2" t="n">
        <v>45821</v>
      </c>
      <c r="E469" s="2" t="n">
        <v>45831</v>
      </c>
      <c r="F469" s="1" t="n">
        <v>480058</v>
      </c>
      <c r="G469" s="1" t="n">
        <v>1</v>
      </c>
      <c r="H469" s="1" t="n">
        <v>1</v>
      </c>
      <c r="I469" s="1" t="n">
        <v>0</v>
      </c>
      <c r="J469" s="1" t="inlineStr">
        <is>
          <t>Banglore</t>
        </is>
      </c>
      <c r="K469" s="1" t="n">
        <v>0</v>
      </c>
      <c r="L469" s="1">
        <f>G469*B469</f>
        <v/>
      </c>
      <c r="M469" s="1">
        <f>H469*B469</f>
        <v/>
      </c>
      <c r="N469" s="1">
        <f>I469*B469</f>
        <v/>
      </c>
    </row>
    <row r="470">
      <c r="A470" s="1" t="inlineStr">
        <is>
          <t>BioLegend</t>
        </is>
      </c>
      <c r="B470" s="1" t="n">
        <v>18321.6</v>
      </c>
      <c r="C470" s="1" t="inlineStr">
        <is>
          <t>EED116333</t>
        </is>
      </c>
      <c r="D470" s="2" t="n">
        <v>45821</v>
      </c>
      <c r="E470" s="2" t="n">
        <v>45831</v>
      </c>
      <c r="F470" s="1" t="n">
        <v>501118</v>
      </c>
      <c r="G470" s="1" t="n">
        <v>1</v>
      </c>
      <c r="H470" s="1" t="n">
        <v>1</v>
      </c>
      <c r="I470" s="1" t="n">
        <v>0</v>
      </c>
      <c r="J470" s="1" t="inlineStr">
        <is>
          <t>Delhi</t>
        </is>
      </c>
      <c r="K470" s="1" t="n">
        <v>0</v>
      </c>
      <c r="L470" s="1">
        <f>G470*B470</f>
        <v/>
      </c>
      <c r="M470" s="1">
        <f>H470*B470</f>
        <v/>
      </c>
      <c r="N470" s="1">
        <f>I470*B470</f>
        <v/>
      </c>
    </row>
    <row r="471">
      <c r="A471" s="1" t="inlineStr">
        <is>
          <t>BioLegend</t>
        </is>
      </c>
      <c r="B471" s="1" t="n">
        <v>8712</v>
      </c>
      <c r="C471" s="1" t="inlineStr">
        <is>
          <t>EED116333</t>
        </is>
      </c>
      <c r="D471" s="2" t="n">
        <v>45821</v>
      </c>
      <c r="E471" s="2" t="n">
        <v>45831</v>
      </c>
      <c r="F471" s="1" t="n">
        <v>502510</v>
      </c>
      <c r="G471" s="1" t="n">
        <v>1</v>
      </c>
      <c r="H471" s="1" t="n">
        <v>1</v>
      </c>
      <c r="I471" s="1" t="n">
        <v>0</v>
      </c>
      <c r="J471" s="1" t="inlineStr">
        <is>
          <t>Faridabad</t>
        </is>
      </c>
      <c r="K471" s="1" t="n">
        <v>0</v>
      </c>
      <c r="L471" s="1">
        <f>G471*B471</f>
        <v/>
      </c>
      <c r="M471" s="1">
        <f>H471*B471</f>
        <v/>
      </c>
      <c r="N471" s="1">
        <f>I471*B471</f>
        <v/>
      </c>
    </row>
    <row r="472">
      <c r="A472" s="1" t="inlineStr">
        <is>
          <t>BioLegend</t>
        </is>
      </c>
      <c r="B472" s="1" t="n">
        <v>14731.2</v>
      </c>
      <c r="C472" s="1" t="inlineStr">
        <is>
          <t>EED116333</t>
        </is>
      </c>
      <c r="D472" s="2" t="n">
        <v>45821</v>
      </c>
      <c r="E472" s="2" t="n">
        <v>45831</v>
      </c>
      <c r="F472" s="1" t="n">
        <v>502912</v>
      </c>
      <c r="G472" s="1" t="n">
        <v>2</v>
      </c>
      <c r="H472" s="1" t="n">
        <v>2</v>
      </c>
      <c r="I472" s="1" t="n">
        <v>0</v>
      </c>
      <c r="J472" s="1" t="inlineStr">
        <is>
          <t>Delhi</t>
        </is>
      </c>
      <c r="K472" s="1" t="n">
        <v>0</v>
      </c>
      <c r="L472" s="1">
        <f>G472*B472</f>
        <v/>
      </c>
      <c r="M472" s="1">
        <f>H472*B472</f>
        <v/>
      </c>
      <c r="N472" s="1">
        <f>I472*B472</f>
        <v/>
      </c>
    </row>
    <row r="473">
      <c r="A473" s="1" t="inlineStr">
        <is>
          <t>BioLegend</t>
        </is>
      </c>
      <c r="B473" s="1" t="n">
        <v>15681.6</v>
      </c>
      <c r="C473" s="1" t="inlineStr">
        <is>
          <t>EED116333</t>
        </is>
      </c>
      <c r="D473" s="2" t="n">
        <v>45821</v>
      </c>
      <c r="E473" s="2" t="n">
        <v>45831</v>
      </c>
      <c r="F473" s="1" t="n">
        <v>502930</v>
      </c>
      <c r="G473" s="1" t="n">
        <v>1</v>
      </c>
      <c r="H473" s="1" t="n">
        <v>1</v>
      </c>
      <c r="I473" s="1" t="n">
        <v>0</v>
      </c>
      <c r="J473" s="1" t="inlineStr">
        <is>
          <t>Faridabad</t>
        </is>
      </c>
      <c r="K473" s="1" t="n">
        <v>0</v>
      </c>
      <c r="L473" s="1">
        <f>G473*B473</f>
        <v/>
      </c>
      <c r="M473" s="1">
        <f>H473*B473</f>
        <v/>
      </c>
      <c r="N473" s="1">
        <f>I473*B473</f>
        <v/>
      </c>
    </row>
    <row r="474">
      <c r="A474" s="1" t="inlineStr">
        <is>
          <t>BioLegend</t>
        </is>
      </c>
      <c r="B474" s="1" t="n">
        <v>18876</v>
      </c>
      <c r="C474" s="1" t="inlineStr">
        <is>
          <t>EED116333</t>
        </is>
      </c>
      <c r="D474" s="2" t="n">
        <v>45821</v>
      </c>
      <c r="E474" s="2" t="n">
        <v>45831</v>
      </c>
      <c r="F474" s="1" t="n">
        <v>503837</v>
      </c>
      <c r="G474" s="1" t="n">
        <v>1</v>
      </c>
      <c r="H474" s="1" t="n">
        <v>1</v>
      </c>
      <c r="I474" s="1" t="n">
        <v>0</v>
      </c>
      <c r="J474" s="1" t="inlineStr">
        <is>
          <t>Faridabad</t>
        </is>
      </c>
      <c r="K474" s="1" t="n">
        <v>0</v>
      </c>
      <c r="L474" s="1">
        <f>G474*B474</f>
        <v/>
      </c>
      <c r="M474" s="1">
        <f>H474*B474</f>
        <v/>
      </c>
      <c r="N474" s="1">
        <f>I474*B474</f>
        <v/>
      </c>
    </row>
    <row r="475">
      <c r="A475" s="1" t="inlineStr">
        <is>
          <t>BioLegend</t>
        </is>
      </c>
      <c r="B475" s="1" t="n">
        <v>4646.4</v>
      </c>
      <c r="C475" s="1" t="inlineStr">
        <is>
          <t>EED116333</t>
        </is>
      </c>
      <c r="D475" s="2" t="n">
        <v>45821</v>
      </c>
      <c r="E475" s="2" t="n">
        <v>45831</v>
      </c>
      <c r="F475" s="1" t="n">
        <v>504105</v>
      </c>
      <c r="G475" s="1" t="n">
        <v>1</v>
      </c>
      <c r="H475" s="1" t="n">
        <v>1</v>
      </c>
      <c r="I475" s="1" t="n">
        <v>0</v>
      </c>
      <c r="J475" s="1" t="inlineStr">
        <is>
          <t>Faridabad</t>
        </is>
      </c>
      <c r="K475" s="1" t="n">
        <v>0</v>
      </c>
      <c r="L475" s="1">
        <f>G475*B475</f>
        <v/>
      </c>
      <c r="M475" s="1">
        <f>H475*B475</f>
        <v/>
      </c>
      <c r="N475" s="1">
        <f>I475*B475</f>
        <v/>
      </c>
    </row>
    <row r="476">
      <c r="A476" s="1" t="inlineStr">
        <is>
          <t>BioLegend</t>
        </is>
      </c>
      <c r="B476" s="1" t="n">
        <v>18018</v>
      </c>
      <c r="C476" s="1" t="inlineStr">
        <is>
          <t>EED116333</t>
        </is>
      </c>
      <c r="D476" s="2" t="n">
        <v>45821</v>
      </c>
      <c r="E476" s="2" t="n">
        <v>45831</v>
      </c>
      <c r="F476" s="1" t="n">
        <v>504127</v>
      </c>
      <c r="G476" s="1" t="n">
        <v>1</v>
      </c>
      <c r="H476" s="1" t="n">
        <v>1</v>
      </c>
      <c r="I476" s="1" t="n">
        <v>0</v>
      </c>
      <c r="J476" s="1" t="inlineStr">
        <is>
          <t>Ropar</t>
        </is>
      </c>
      <c r="K476" s="1" t="n">
        <v>0</v>
      </c>
      <c r="L476" s="1">
        <f>G476*B476</f>
        <v/>
      </c>
      <c r="M476" s="1">
        <f>H476*B476</f>
        <v/>
      </c>
      <c r="N476" s="1">
        <f>I476*B476</f>
        <v/>
      </c>
    </row>
    <row r="477">
      <c r="A477" s="1" t="inlineStr">
        <is>
          <t>BioLegend</t>
        </is>
      </c>
      <c r="B477" s="1" t="n">
        <v>28459.2</v>
      </c>
      <c r="C477" s="1" t="inlineStr">
        <is>
          <t>EED116333</t>
        </is>
      </c>
      <c r="D477" s="2" t="n">
        <v>45821</v>
      </c>
      <c r="E477" s="2" t="n">
        <v>45831</v>
      </c>
      <c r="F477" s="1" t="n">
        <v>504135</v>
      </c>
      <c r="G477" s="1" t="n">
        <v>1</v>
      </c>
      <c r="H477" s="1" t="n">
        <v>1</v>
      </c>
      <c r="I477" s="1" t="n">
        <v>0</v>
      </c>
      <c r="J477" s="1" t="inlineStr">
        <is>
          <t>Chandigarh</t>
        </is>
      </c>
      <c r="K477" s="1" t="n">
        <v>0</v>
      </c>
      <c r="L477" s="1">
        <f>G477*B477</f>
        <v/>
      </c>
      <c r="M477" s="1">
        <f>H477*B477</f>
        <v/>
      </c>
      <c r="N477" s="1">
        <f>I477*B477</f>
        <v/>
      </c>
    </row>
    <row r="478">
      <c r="A478" s="1" t="inlineStr">
        <is>
          <t>BioLegend</t>
        </is>
      </c>
      <c r="B478" s="1" t="n">
        <v>11932.8</v>
      </c>
      <c r="C478" s="1" t="inlineStr">
        <is>
          <t>EED116333</t>
        </is>
      </c>
      <c r="D478" s="2" t="n">
        <v>45821</v>
      </c>
      <c r="E478" s="2" t="n">
        <v>45831</v>
      </c>
      <c r="F478" s="1" t="n">
        <v>505008</v>
      </c>
      <c r="G478" s="1" t="n">
        <v>1</v>
      </c>
      <c r="H478" s="1" t="n">
        <v>1</v>
      </c>
      <c r="I478" s="1" t="n">
        <v>0</v>
      </c>
      <c r="J478" s="1" t="inlineStr">
        <is>
          <t>Faridabad</t>
        </is>
      </c>
      <c r="K478" s="1" t="n">
        <v>0</v>
      </c>
      <c r="L478" s="1">
        <f>G478*B478</f>
        <v/>
      </c>
      <c r="M478" s="1">
        <f>H478*B478</f>
        <v/>
      </c>
      <c r="N478" s="1">
        <f>I478*B478</f>
        <v/>
      </c>
    </row>
    <row r="479">
      <c r="A479" s="1" t="inlineStr">
        <is>
          <t>BioLegend</t>
        </is>
      </c>
      <c r="B479" s="1" t="n">
        <v>28459.2</v>
      </c>
      <c r="C479" s="1" t="inlineStr">
        <is>
          <t>EED116333</t>
        </is>
      </c>
      <c r="D479" s="2" t="n">
        <v>45821</v>
      </c>
      <c r="E479" s="2" t="n">
        <v>45831</v>
      </c>
      <c r="F479" s="1" t="n">
        <v>505710</v>
      </c>
      <c r="G479" s="1" t="n">
        <v>1</v>
      </c>
      <c r="H479" s="1" t="n">
        <v>1</v>
      </c>
      <c r="I479" s="1" t="n">
        <v>0</v>
      </c>
      <c r="J479" s="1" t="inlineStr">
        <is>
          <t>Chandigarh</t>
        </is>
      </c>
      <c r="K479" s="1" t="n">
        <v>0</v>
      </c>
      <c r="L479" s="1">
        <f>G479*B479</f>
        <v/>
      </c>
      <c r="M479" s="1">
        <f>H479*B479</f>
        <v/>
      </c>
      <c r="N479" s="1">
        <f>I479*B479</f>
        <v/>
      </c>
    </row>
    <row r="480">
      <c r="A480" s="1" t="inlineStr">
        <is>
          <t>BioLegend</t>
        </is>
      </c>
      <c r="B480" s="1" t="n">
        <v>15972</v>
      </c>
      <c r="C480" s="1" t="inlineStr">
        <is>
          <t>EED116333</t>
        </is>
      </c>
      <c r="D480" s="2" t="n">
        <v>45821</v>
      </c>
      <c r="E480" s="2" t="n">
        <v>45831</v>
      </c>
      <c r="F480" s="1" t="n">
        <v>505830</v>
      </c>
      <c r="G480" s="1" t="n">
        <v>1</v>
      </c>
      <c r="H480" s="1" t="n">
        <v>1</v>
      </c>
      <c r="I480" s="1" t="n">
        <v>0</v>
      </c>
      <c r="J480" s="1" t="inlineStr">
        <is>
          <t>Delhi</t>
        </is>
      </c>
      <c r="K480" s="1" t="n">
        <v>0</v>
      </c>
      <c r="L480" s="1">
        <f>G480*B480</f>
        <v/>
      </c>
      <c r="M480" s="1">
        <f>H480*B480</f>
        <v/>
      </c>
      <c r="N480" s="1">
        <f>I480*B480</f>
        <v/>
      </c>
    </row>
    <row r="481">
      <c r="A481" s="1" t="inlineStr">
        <is>
          <t>BioLegend</t>
        </is>
      </c>
      <c r="B481" s="1" t="n">
        <v>15642</v>
      </c>
      <c r="C481" s="1" t="inlineStr">
        <is>
          <t>EED116333</t>
        </is>
      </c>
      <c r="D481" s="2" t="n">
        <v>45821</v>
      </c>
      <c r="E481" s="2" t="n">
        <v>45831</v>
      </c>
      <c r="F481" s="1" t="n">
        <v>505835</v>
      </c>
      <c r="G481" s="1" t="n">
        <v>1</v>
      </c>
      <c r="H481" s="1" t="n">
        <v>1</v>
      </c>
      <c r="I481" s="1" t="n">
        <v>0</v>
      </c>
      <c r="J481" s="1" t="inlineStr">
        <is>
          <t>Pune</t>
        </is>
      </c>
      <c r="K481" s="1" t="n">
        <v>0</v>
      </c>
      <c r="L481" s="1">
        <f>G481*B481</f>
        <v/>
      </c>
      <c r="M481" s="1">
        <f>H481*B481</f>
        <v/>
      </c>
      <c r="N481" s="1">
        <f>I481*B481</f>
        <v/>
      </c>
    </row>
    <row r="482">
      <c r="A482" s="1" t="inlineStr">
        <is>
          <t>BioLegend</t>
        </is>
      </c>
      <c r="B482" s="1" t="n">
        <v>18018</v>
      </c>
      <c r="C482" s="1" t="inlineStr">
        <is>
          <t>EED116333</t>
        </is>
      </c>
      <c r="D482" s="2" t="n">
        <v>45821</v>
      </c>
      <c r="E482" s="2" t="n">
        <v>45831</v>
      </c>
      <c r="F482" s="1" t="n">
        <v>506333</v>
      </c>
      <c r="G482" s="1" t="n">
        <v>1</v>
      </c>
      <c r="H482" s="1" t="n">
        <v>1</v>
      </c>
      <c r="I482" s="1" t="n">
        <v>0</v>
      </c>
      <c r="J482" s="1" t="inlineStr">
        <is>
          <t>Delhi</t>
        </is>
      </c>
      <c r="K482" s="1" t="n">
        <v>0</v>
      </c>
      <c r="L482" s="1">
        <f>G482*B482</f>
        <v/>
      </c>
      <c r="M482" s="1">
        <f>H482*B482</f>
        <v/>
      </c>
      <c r="N482" s="1">
        <f>I482*B482</f>
        <v/>
      </c>
    </row>
    <row r="483">
      <c r="A483" s="1" t="inlineStr">
        <is>
          <t>BioLegend</t>
        </is>
      </c>
      <c r="B483" s="1" t="n">
        <v>18876</v>
      </c>
      <c r="C483" s="1" t="inlineStr">
        <is>
          <t>EED116333</t>
        </is>
      </c>
      <c r="D483" s="2" t="n">
        <v>45821</v>
      </c>
      <c r="E483" s="2" t="n">
        <v>45831</v>
      </c>
      <c r="F483" s="1" t="n">
        <v>506341</v>
      </c>
      <c r="G483" s="1" t="n">
        <v>1</v>
      </c>
      <c r="H483" s="1" t="n">
        <v>1</v>
      </c>
      <c r="I483" s="1" t="n">
        <v>0</v>
      </c>
      <c r="J483" s="1" t="inlineStr">
        <is>
          <t>Faridabad</t>
        </is>
      </c>
      <c r="K483" s="1" t="n">
        <v>0</v>
      </c>
      <c r="L483" s="1">
        <f>G483*B483</f>
        <v/>
      </c>
      <c r="M483" s="1">
        <f>H483*B483</f>
        <v/>
      </c>
      <c r="N483" s="1">
        <f>I483*B483</f>
        <v/>
      </c>
    </row>
    <row r="484">
      <c r="A484" s="1" t="inlineStr">
        <is>
          <t>BioLegend</t>
        </is>
      </c>
      <c r="B484" s="1" t="n">
        <v>5808</v>
      </c>
      <c r="C484" s="1" t="inlineStr">
        <is>
          <t>EED116333</t>
        </is>
      </c>
      <c r="D484" s="2" t="n">
        <v>45821</v>
      </c>
      <c r="E484" s="2" t="n">
        <v>45831</v>
      </c>
      <c r="F484" s="1" t="n">
        <v>506903</v>
      </c>
      <c r="G484" s="1" t="n">
        <v>1</v>
      </c>
      <c r="H484" s="1" t="n">
        <v>1</v>
      </c>
      <c r="I484" s="1" t="n">
        <v>0</v>
      </c>
      <c r="J484" s="1" t="inlineStr">
        <is>
          <t>Chandigarh</t>
        </is>
      </c>
      <c r="K484" s="1" t="n">
        <v>0</v>
      </c>
      <c r="L484" s="1">
        <f>G484*B484</f>
        <v/>
      </c>
      <c r="M484" s="1">
        <f>H484*B484</f>
        <v/>
      </c>
      <c r="N484" s="1">
        <f>I484*B484</f>
        <v/>
      </c>
    </row>
    <row r="485">
      <c r="A485" s="1" t="inlineStr">
        <is>
          <t>BioLegend</t>
        </is>
      </c>
      <c r="B485" s="1" t="n">
        <v>13992</v>
      </c>
      <c r="C485" s="1" t="inlineStr">
        <is>
          <t>EED116333</t>
        </is>
      </c>
      <c r="D485" s="2" t="n">
        <v>45821</v>
      </c>
      <c r="E485" s="2" t="n">
        <v>45831</v>
      </c>
      <c r="F485" s="1" t="n">
        <v>506910</v>
      </c>
      <c r="G485" s="1" t="n">
        <v>1</v>
      </c>
      <c r="H485" s="1" t="n">
        <v>1</v>
      </c>
      <c r="I485" s="1" t="n">
        <v>0</v>
      </c>
      <c r="J485" s="1" t="inlineStr">
        <is>
          <t>Faridabad</t>
        </is>
      </c>
      <c r="K485" s="1" t="n">
        <v>0</v>
      </c>
      <c r="L485" s="1">
        <f>G485*B485</f>
        <v/>
      </c>
      <c r="M485" s="1">
        <f>H485*B485</f>
        <v/>
      </c>
      <c r="N485" s="1">
        <f>I485*B485</f>
        <v/>
      </c>
    </row>
    <row r="486">
      <c r="A486" s="1" t="inlineStr">
        <is>
          <t>BioLegend</t>
        </is>
      </c>
      <c r="B486" s="1" t="n">
        <v>18321.6</v>
      </c>
      <c r="C486" s="1" t="inlineStr">
        <is>
          <t>EED116333</t>
        </is>
      </c>
      <c r="D486" s="2" t="n">
        <v>45821</v>
      </c>
      <c r="E486" s="2" t="n">
        <v>45831</v>
      </c>
      <c r="F486" s="1" t="n">
        <v>506938</v>
      </c>
      <c r="G486" s="1" t="n">
        <v>1</v>
      </c>
      <c r="H486" s="1" t="n">
        <v>1</v>
      </c>
      <c r="I486" s="1" t="n">
        <v>0</v>
      </c>
      <c r="J486" s="1" t="inlineStr">
        <is>
          <t>Ropar</t>
        </is>
      </c>
      <c r="K486" s="1" t="n">
        <v>0</v>
      </c>
      <c r="L486" s="1">
        <f>G486*B486</f>
        <v/>
      </c>
      <c r="M486" s="1">
        <f>H486*B486</f>
        <v/>
      </c>
      <c r="N486" s="1">
        <f>I486*B486</f>
        <v/>
      </c>
    </row>
    <row r="487">
      <c r="A487" s="1" t="inlineStr">
        <is>
          <t>BioLegend</t>
        </is>
      </c>
      <c r="B487" s="1" t="n">
        <v>18876</v>
      </c>
      <c r="C487" s="1" t="inlineStr">
        <is>
          <t>EED116333</t>
        </is>
      </c>
      <c r="D487" s="2" t="n">
        <v>45821</v>
      </c>
      <c r="E487" s="2" t="n">
        <v>45831</v>
      </c>
      <c r="F487" s="1" t="n">
        <v>506941</v>
      </c>
      <c r="G487" s="1" t="n">
        <v>1</v>
      </c>
      <c r="H487" s="1" t="n">
        <v>1</v>
      </c>
      <c r="I487" s="1" t="n">
        <v>0</v>
      </c>
      <c r="J487" s="1" t="inlineStr">
        <is>
          <t>Delhi</t>
        </is>
      </c>
      <c r="K487" s="1" t="n">
        <v>0</v>
      </c>
      <c r="L487" s="1">
        <f>G487*B487</f>
        <v/>
      </c>
      <c r="M487" s="1">
        <f>H487*B487</f>
        <v/>
      </c>
      <c r="N487" s="1">
        <f>I487*B487</f>
        <v/>
      </c>
    </row>
    <row r="488">
      <c r="A488" s="1" t="inlineStr">
        <is>
          <t>BioLegend</t>
        </is>
      </c>
      <c r="B488" s="1" t="n">
        <v>6230.4</v>
      </c>
      <c r="C488" s="1" t="inlineStr">
        <is>
          <t>EED116333</t>
        </is>
      </c>
      <c r="D488" s="2" t="n">
        <v>45821</v>
      </c>
      <c r="E488" s="2" t="n">
        <v>45831</v>
      </c>
      <c r="F488" s="1" t="n">
        <v>613401</v>
      </c>
      <c r="G488" s="1" t="n">
        <v>1</v>
      </c>
      <c r="H488" s="1" t="n">
        <v>1</v>
      </c>
      <c r="I488" s="1" t="n">
        <v>0</v>
      </c>
      <c r="J488" s="1" t="inlineStr">
        <is>
          <t>Lucknow</t>
        </is>
      </c>
      <c r="K488" s="1" t="n">
        <v>0</v>
      </c>
      <c r="L488" s="1">
        <f>G488*B488</f>
        <v/>
      </c>
      <c r="M488" s="1">
        <f>H488*B488</f>
        <v/>
      </c>
      <c r="N488" s="1">
        <f>I488*B488</f>
        <v/>
      </c>
    </row>
    <row r="489">
      <c r="A489" s="1" t="inlineStr">
        <is>
          <t>BioLegend</t>
        </is>
      </c>
      <c r="B489" s="1" t="n">
        <v>20169.6</v>
      </c>
      <c r="C489" s="1" t="inlineStr">
        <is>
          <t>EED116333</t>
        </is>
      </c>
      <c r="D489" s="2" t="n">
        <v>45821</v>
      </c>
      <c r="E489" s="2" t="n">
        <v>45831</v>
      </c>
      <c r="F489" s="1" t="n">
        <v>644828</v>
      </c>
      <c r="G489" s="1" t="n">
        <v>1</v>
      </c>
      <c r="H489" s="1" t="n">
        <v>1</v>
      </c>
      <c r="I489" s="1" t="n">
        <v>0</v>
      </c>
      <c r="J489" s="1" t="inlineStr">
        <is>
          <t>Ropar</t>
        </is>
      </c>
      <c r="K489" s="1" t="n">
        <v>0</v>
      </c>
      <c r="L489" s="1">
        <f>G489*B489</f>
        <v/>
      </c>
      <c r="M489" s="1">
        <f>H489*B489</f>
        <v/>
      </c>
      <c r="N489" s="1">
        <f>I489*B489</f>
        <v/>
      </c>
    </row>
    <row r="490">
      <c r="A490" s="1" t="inlineStr">
        <is>
          <t>BioLegend</t>
        </is>
      </c>
      <c r="B490" s="1" t="n">
        <v>8395.200000000001</v>
      </c>
      <c r="C490" s="1" t="inlineStr">
        <is>
          <t>EED116333</t>
        </is>
      </c>
      <c r="D490" s="2" t="n">
        <v>45821</v>
      </c>
      <c r="E490" s="2" t="n">
        <v>45831</v>
      </c>
      <c r="F490" s="1" t="n">
        <v>652509</v>
      </c>
      <c r="G490" s="1" t="n">
        <v>1</v>
      </c>
      <c r="H490" s="1" t="n">
        <v>1</v>
      </c>
      <c r="I490" s="1" t="n">
        <v>0</v>
      </c>
      <c r="J490" s="1" t="inlineStr">
        <is>
          <t>Delhi</t>
        </is>
      </c>
      <c r="K490" s="1" t="n">
        <v>0</v>
      </c>
      <c r="L490" s="1">
        <f>G490*B490</f>
        <v/>
      </c>
      <c r="M490" s="1">
        <f>H490*B490</f>
        <v/>
      </c>
      <c r="N490" s="1">
        <f>I490*B490</f>
        <v/>
      </c>
    </row>
    <row r="491">
      <c r="A491" s="1" t="inlineStr">
        <is>
          <t>BioLegend</t>
        </is>
      </c>
      <c r="B491" s="1" t="n">
        <v>7268.799999999999</v>
      </c>
      <c r="C491" s="1" t="inlineStr">
        <is>
          <t>EED116333</t>
        </is>
      </c>
      <c r="D491" s="2" t="n">
        <v>45821</v>
      </c>
      <c r="E491" s="2" t="n">
        <v>45831</v>
      </c>
      <c r="F491" s="1" t="n">
        <v>740368</v>
      </c>
      <c r="G491" s="1" t="n">
        <v>1</v>
      </c>
      <c r="H491" s="1" t="n">
        <v>1</v>
      </c>
      <c r="I491" s="1" t="n">
        <v>0</v>
      </c>
      <c r="J491" s="1" t="inlineStr">
        <is>
          <t>Mumbai</t>
        </is>
      </c>
      <c r="K491" s="1" t="n">
        <v>0</v>
      </c>
      <c r="L491" s="1">
        <f>G491*B491</f>
        <v/>
      </c>
      <c r="M491" s="1">
        <f>H491*B491</f>
        <v/>
      </c>
      <c r="N491" s="1">
        <f>I491*B491</f>
        <v/>
      </c>
    </row>
    <row r="492">
      <c r="A492" s="1" t="inlineStr">
        <is>
          <t>BioLegend</t>
        </is>
      </c>
      <c r="B492" s="1" t="n">
        <v>17688</v>
      </c>
      <c r="C492" s="1" t="inlineStr">
        <is>
          <t>EED116333</t>
        </is>
      </c>
      <c r="D492" s="2" t="n">
        <v>45821</v>
      </c>
      <c r="E492" s="2" t="n">
        <v>45831</v>
      </c>
      <c r="F492" s="1" t="n">
        <v>825701</v>
      </c>
      <c r="G492" s="1" t="n">
        <v>2</v>
      </c>
      <c r="H492" s="1" t="n">
        <v>2</v>
      </c>
      <c r="I492" s="1" t="n">
        <v>0</v>
      </c>
      <c r="J492" s="1" t="inlineStr">
        <is>
          <t>Banglore</t>
        </is>
      </c>
      <c r="K492" s="1" t="n">
        <v>0</v>
      </c>
      <c r="L492" s="1">
        <f>G492*B492</f>
        <v/>
      </c>
      <c r="M492" s="1">
        <f>H492*B492</f>
        <v/>
      </c>
      <c r="N492" s="1">
        <f>I492*B492</f>
        <v/>
      </c>
    </row>
    <row r="493">
      <c r="A493" s="1" t="inlineStr">
        <is>
          <t>bethyl</t>
        </is>
      </c>
      <c r="B493" s="1" t="n">
        <v>5376.8</v>
      </c>
      <c r="C493" s="1" t="n">
        <v>90228065</v>
      </c>
      <c r="D493" s="2" t="n">
        <v>45804</v>
      </c>
      <c r="E493" s="2" t="n">
        <v>45810</v>
      </c>
      <c r="F493" s="1" t="inlineStr">
        <is>
          <t>CGSTV-0600</t>
        </is>
      </c>
      <c r="G493" s="1" t="n">
        <v>10</v>
      </c>
      <c r="H493" s="1" t="n">
        <v>10</v>
      </c>
      <c r="I493" s="1" t="n">
        <v>0</v>
      </c>
      <c r="J493" s="1" t="inlineStr">
        <is>
          <t>Banglore</t>
        </is>
      </c>
      <c r="K493" s="1" t="n">
        <v>0</v>
      </c>
      <c r="L493" s="1">
        <f>G493*B493</f>
        <v/>
      </c>
      <c r="M493" s="1">
        <f>H493*B493</f>
        <v/>
      </c>
      <c r="N493" s="1">
        <f>I493*B493</f>
        <v/>
      </c>
    </row>
    <row r="494">
      <c r="A494" s="1" t="inlineStr">
        <is>
          <t>bethyl</t>
        </is>
      </c>
      <c r="B494" s="1" t="n">
        <v>5376.8</v>
      </c>
      <c r="C494" s="1" t="n">
        <v>90228065</v>
      </c>
      <c r="D494" s="2" t="n">
        <v>45804</v>
      </c>
      <c r="E494" s="2" t="n">
        <v>45810</v>
      </c>
      <c r="F494" s="1" t="inlineStr">
        <is>
          <t>CGPTG-0601</t>
        </is>
      </c>
      <c r="G494" s="1" t="n">
        <v>10</v>
      </c>
      <c r="H494" s="1" t="n">
        <v>10</v>
      </c>
      <c r="I494" s="1" t="n">
        <v>0</v>
      </c>
      <c r="J494" s="1" t="inlineStr">
        <is>
          <t>Banglore</t>
        </is>
      </c>
      <c r="K494" s="1" t="n">
        <v>0</v>
      </c>
      <c r="L494" s="1">
        <f>G494*B494</f>
        <v/>
      </c>
      <c r="M494" s="1">
        <f>H494*B494</f>
        <v/>
      </c>
      <c r="N494" s="1">
        <f>I494*B494</f>
        <v/>
      </c>
    </row>
    <row r="495">
      <c r="A495" s="1" t="inlineStr">
        <is>
          <t>bethyl</t>
        </is>
      </c>
      <c r="B495" s="1" t="n">
        <v>28582.4</v>
      </c>
      <c r="C495" s="1" t="n">
        <v>90228940</v>
      </c>
      <c r="D495" s="2" t="n">
        <v>45828</v>
      </c>
      <c r="E495" s="2" t="n">
        <v>45831</v>
      </c>
      <c r="F495" s="1" t="inlineStr">
        <is>
          <t>A303-936A</t>
        </is>
      </c>
      <c r="G495" s="1" t="n">
        <v>1</v>
      </c>
      <c r="H495" s="1" t="n">
        <v>1</v>
      </c>
      <c r="I495" s="1" t="n">
        <v>0</v>
      </c>
      <c r="J495" s="1" t="inlineStr">
        <is>
          <t>Mumbai</t>
        </is>
      </c>
      <c r="K495" s="1" t="n">
        <v>0</v>
      </c>
      <c r="L495" s="1">
        <f>G495*B495</f>
        <v/>
      </c>
      <c r="M495" s="1">
        <f>H495*B495</f>
        <v/>
      </c>
      <c r="N495" s="1">
        <f>I495*B495</f>
        <v/>
      </c>
    </row>
    <row r="496">
      <c r="A496" s="1" t="inlineStr">
        <is>
          <t>Dharmacon</t>
        </is>
      </c>
      <c r="B496" s="1" t="n">
        <v>431800.16</v>
      </c>
      <c r="C496" s="1" t="inlineStr">
        <is>
          <t>D052825IN3292836G</t>
        </is>
      </c>
      <c r="D496" s="2" t="n">
        <v>45806</v>
      </c>
      <c r="E496" s="2" t="n">
        <v>45811</v>
      </c>
      <c r="F496" s="1" t="inlineStr">
        <is>
          <t>CTM-1143308</t>
        </is>
      </c>
      <c r="G496" s="1" t="n">
        <v>1</v>
      </c>
      <c r="H496" s="1" t="n">
        <v>1</v>
      </c>
      <c r="I496" s="1" t="n">
        <v>0</v>
      </c>
      <c r="J496" s="1" t="inlineStr">
        <is>
          <t>Gujrat</t>
        </is>
      </c>
      <c r="K496" s="1" t="n">
        <v>0</v>
      </c>
      <c r="L496" s="1">
        <f>G496*B496</f>
        <v/>
      </c>
      <c r="M496" s="1">
        <f>H496*B496</f>
        <v/>
      </c>
      <c r="N496" s="1">
        <f>I496*B496</f>
        <v/>
      </c>
    </row>
    <row r="497">
      <c r="A497" s="1" t="inlineStr">
        <is>
          <t>Dharmacon</t>
        </is>
      </c>
      <c r="B497" s="1" t="n">
        <v>20820.8</v>
      </c>
      <c r="C497" s="1" t="inlineStr">
        <is>
          <t>Opening Stock</t>
        </is>
      </c>
      <c r="D497" s="2" t="n">
        <v>45808</v>
      </c>
      <c r="E497" s="2" t="n">
        <v>45808</v>
      </c>
      <c r="F497" s="1" t="inlineStr">
        <is>
          <t>T-2001-02</t>
        </is>
      </c>
      <c r="G497" s="1" t="n">
        <v>1</v>
      </c>
      <c r="H497" s="1" t="n">
        <v>1</v>
      </c>
      <c r="I497" s="1" t="n">
        <v>0</v>
      </c>
      <c r="J497" s="1" t="inlineStr">
        <is>
          <t>Delhi</t>
        </is>
      </c>
      <c r="K497" s="1" t="n">
        <v>0</v>
      </c>
      <c r="L497" s="1">
        <f>G497*B497</f>
        <v/>
      </c>
      <c r="M497" s="1">
        <f>H497*B497</f>
        <v/>
      </c>
      <c r="N497" s="1">
        <f>I497*B497</f>
        <v/>
      </c>
    </row>
    <row r="498">
      <c r="A498" s="1" t="inlineStr">
        <is>
          <t>Dharmacon</t>
        </is>
      </c>
      <c r="B498" s="1" t="n">
        <v>9280.48</v>
      </c>
      <c r="C498" s="1" t="inlineStr">
        <is>
          <t>0052825IN3296786G</t>
        </is>
      </c>
      <c r="D498" s="2" t="n">
        <v>45807</v>
      </c>
      <c r="E498" s="2" t="n">
        <v>45814</v>
      </c>
      <c r="F498" s="1" t="inlineStr">
        <is>
          <t>CTM-1150447</t>
        </is>
      </c>
      <c r="G498" s="1" t="n">
        <v>1</v>
      </c>
      <c r="H498" s="1" t="n">
        <v>1</v>
      </c>
      <c r="I498" s="1" t="n">
        <v>0</v>
      </c>
      <c r="J498" s="1" t="inlineStr">
        <is>
          <t>Chandigarh</t>
        </is>
      </c>
      <c r="K498" s="1" t="n">
        <v>0</v>
      </c>
      <c r="L498" s="1">
        <f>G498*B498</f>
        <v/>
      </c>
      <c r="M498" s="1">
        <f>H498*B498</f>
        <v/>
      </c>
      <c r="N498" s="1">
        <f>I498*B498</f>
        <v/>
      </c>
    </row>
    <row r="499">
      <c r="A499" s="1" t="inlineStr">
        <is>
          <t>Dharmacon</t>
        </is>
      </c>
      <c r="B499" s="1" t="n">
        <v>32912</v>
      </c>
      <c r="C499" s="1" t="inlineStr">
        <is>
          <t>0052825IN3296786G</t>
        </is>
      </c>
      <c r="D499" s="2" t="n">
        <v>45807</v>
      </c>
      <c r="E499" s="2" t="n">
        <v>45814</v>
      </c>
      <c r="F499" s="1" t="inlineStr">
        <is>
          <t>L-009935-00-0005</t>
        </is>
      </c>
      <c r="G499" s="1" t="n">
        <v>1</v>
      </c>
      <c r="H499" s="1" t="n">
        <v>1</v>
      </c>
      <c r="I499" s="1" t="n">
        <v>0</v>
      </c>
      <c r="J499" s="1" t="inlineStr">
        <is>
          <t>Banglore</t>
        </is>
      </c>
      <c r="K499" s="1" t="n">
        <v>0</v>
      </c>
      <c r="L499" s="1">
        <f>G499*B499</f>
        <v/>
      </c>
      <c r="M499" s="1">
        <f>H499*B499</f>
        <v/>
      </c>
      <c r="N499" s="1">
        <f>I499*B499</f>
        <v/>
      </c>
    </row>
    <row r="500">
      <c r="A500" s="1" t="inlineStr">
        <is>
          <t>Dharmacon</t>
        </is>
      </c>
      <c r="B500" s="1" t="n">
        <v>32912</v>
      </c>
      <c r="C500" s="1" t="inlineStr">
        <is>
          <t>0052825IN3296786G</t>
        </is>
      </c>
      <c r="D500" s="2" t="n">
        <v>45807</v>
      </c>
      <c r="E500" s="2" t="n">
        <v>45814</v>
      </c>
      <c r="F500" s="1" t="inlineStr">
        <is>
          <t>L-008786-00-0005</t>
        </is>
      </c>
      <c r="G500" s="1" t="n">
        <v>1</v>
      </c>
      <c r="H500" s="1" t="n">
        <v>1</v>
      </c>
      <c r="I500" s="1" t="n">
        <v>0</v>
      </c>
      <c r="J500" s="1" t="inlineStr">
        <is>
          <t>Banglore</t>
        </is>
      </c>
      <c r="K500" s="1" t="n">
        <v>0</v>
      </c>
      <c r="L500" s="1">
        <f>G500*B500</f>
        <v/>
      </c>
      <c r="M500" s="1">
        <f>H500*B500</f>
        <v/>
      </c>
      <c r="N500" s="1">
        <f>I500*B500</f>
        <v/>
      </c>
    </row>
    <row r="501">
      <c r="A501" s="1" t="inlineStr">
        <is>
          <t>Dharmacon</t>
        </is>
      </c>
      <c r="B501" s="1" t="n">
        <v>16544</v>
      </c>
      <c r="C501" s="1" t="inlineStr">
        <is>
          <t>0052825IN3296786G</t>
        </is>
      </c>
      <c r="D501" s="2" t="n">
        <v>45807</v>
      </c>
      <c r="E501" s="2" t="n">
        <v>45814</v>
      </c>
      <c r="F501" s="1" t="inlineStr">
        <is>
          <t>D-001810-10-05</t>
        </is>
      </c>
      <c r="G501" s="1" t="n">
        <v>1</v>
      </c>
      <c r="H501" s="1" t="n">
        <v>1</v>
      </c>
      <c r="I501" s="1" t="n">
        <v>0</v>
      </c>
      <c r="J501" s="1" t="inlineStr">
        <is>
          <t>Lucknow</t>
        </is>
      </c>
      <c r="K501" s="1" t="n">
        <v>0</v>
      </c>
      <c r="L501" s="1">
        <f>G501*B501</f>
        <v/>
      </c>
      <c r="M501" s="1">
        <f>H501*B501</f>
        <v/>
      </c>
      <c r="N501" s="1">
        <f>I501*B501</f>
        <v/>
      </c>
    </row>
    <row r="502">
      <c r="A502" s="1" t="inlineStr">
        <is>
          <t>Dharmacon</t>
        </is>
      </c>
      <c r="B502" s="1" t="n">
        <v>32912</v>
      </c>
      <c r="C502" s="1" t="inlineStr">
        <is>
          <t>0052825IN3296786G</t>
        </is>
      </c>
      <c r="D502" s="2" t="n">
        <v>45807</v>
      </c>
      <c r="E502" s="2" t="n">
        <v>45814</v>
      </c>
      <c r="F502" s="1" t="inlineStr">
        <is>
          <t>L-046846-01-0005</t>
        </is>
      </c>
      <c r="G502" s="1" t="n">
        <v>1</v>
      </c>
      <c r="H502" s="1" t="n">
        <v>1</v>
      </c>
      <c r="I502" s="1" t="n">
        <v>0</v>
      </c>
      <c r="J502" s="1" t="inlineStr">
        <is>
          <t>Lucknow</t>
        </is>
      </c>
      <c r="K502" s="1" t="n">
        <v>0</v>
      </c>
      <c r="L502" s="1">
        <f>G502*B502</f>
        <v/>
      </c>
      <c r="M502" s="1">
        <f>H502*B502</f>
        <v/>
      </c>
      <c r="N502" s="1">
        <f>I502*B502</f>
        <v/>
      </c>
    </row>
    <row r="503">
      <c r="A503" s="1" t="inlineStr">
        <is>
          <t>Dharmacon</t>
        </is>
      </c>
      <c r="B503" s="1" t="n">
        <v>38808</v>
      </c>
      <c r="C503" s="1" t="inlineStr">
        <is>
          <t>0052825IN3296786G</t>
        </is>
      </c>
      <c r="D503" s="2" t="n">
        <v>45807</v>
      </c>
      <c r="E503" s="2" t="n">
        <v>45814</v>
      </c>
      <c r="F503" s="1" t="inlineStr">
        <is>
          <t>D-001810-10-20</t>
        </is>
      </c>
      <c r="G503" s="1" t="n">
        <v>1</v>
      </c>
      <c r="H503" s="1" t="n">
        <v>1</v>
      </c>
      <c r="I503" s="1" t="n">
        <v>0</v>
      </c>
      <c r="J503" s="1" t="inlineStr">
        <is>
          <t>Banglore</t>
        </is>
      </c>
      <c r="K503" s="1" t="n">
        <v>0</v>
      </c>
      <c r="L503" s="1">
        <f>G503*B503</f>
        <v/>
      </c>
      <c r="M503" s="1">
        <f>H503*B503</f>
        <v/>
      </c>
      <c r="N503" s="1">
        <f>I503*B503</f>
        <v/>
      </c>
    </row>
    <row r="504">
      <c r="A504" s="1" t="inlineStr">
        <is>
          <t>Dharmacon</t>
        </is>
      </c>
      <c r="B504" s="1" t="n">
        <v>51656</v>
      </c>
      <c r="C504" s="1" t="inlineStr">
        <is>
          <t>0052825IN3296786G</t>
        </is>
      </c>
      <c r="D504" s="2" t="n">
        <v>45807</v>
      </c>
      <c r="E504" s="2" t="n">
        <v>45814</v>
      </c>
      <c r="F504" s="1" t="inlineStr">
        <is>
          <t>L-006068-00-0010</t>
        </is>
      </c>
      <c r="G504" s="1" t="n">
        <v>1</v>
      </c>
      <c r="H504" s="1" t="n">
        <v>1</v>
      </c>
      <c r="I504" s="1" t="n">
        <v>0</v>
      </c>
      <c r="J504" s="1" t="inlineStr">
        <is>
          <t>Banglore</t>
        </is>
      </c>
      <c r="K504" s="1" t="n">
        <v>0</v>
      </c>
      <c r="L504" s="1">
        <f>G504*B504</f>
        <v/>
      </c>
      <c r="M504" s="1">
        <f>H504*B504</f>
        <v/>
      </c>
      <c r="N504" s="1">
        <f>I504*B504</f>
        <v/>
      </c>
    </row>
    <row r="505">
      <c r="A505" s="1" t="inlineStr">
        <is>
          <t>Dharmacon</t>
        </is>
      </c>
      <c r="B505" s="1" t="n">
        <v>7744</v>
      </c>
      <c r="C505" s="1" t="inlineStr">
        <is>
          <t>0052825IN3296786G</t>
        </is>
      </c>
      <c r="D505" s="2" t="n">
        <v>45807</v>
      </c>
      <c r="E505" s="2" t="n">
        <v>45814</v>
      </c>
      <c r="F505" s="1" t="inlineStr">
        <is>
          <t>MHS6278-202807649</t>
        </is>
      </c>
      <c r="G505" s="1" t="n">
        <v>1</v>
      </c>
      <c r="H505" s="1" t="n">
        <v>1</v>
      </c>
      <c r="I505" s="1" t="n">
        <v>0</v>
      </c>
      <c r="J505" s="1" t="inlineStr">
        <is>
          <t>Pune</t>
        </is>
      </c>
      <c r="K505" s="1" t="n">
        <v>0</v>
      </c>
      <c r="L505" s="1">
        <f>G505*B505</f>
        <v/>
      </c>
      <c r="M505" s="1">
        <f>H505*B505</f>
        <v/>
      </c>
      <c r="N505" s="1">
        <f>I505*B505</f>
        <v/>
      </c>
    </row>
    <row r="506">
      <c r="A506" s="1" t="inlineStr">
        <is>
          <t>Dharmacon</t>
        </is>
      </c>
      <c r="B506" s="1" t="n">
        <v>7744</v>
      </c>
      <c r="C506" s="1" t="inlineStr">
        <is>
          <t>0052825IN3296786G</t>
        </is>
      </c>
      <c r="D506" s="2" t="n">
        <v>45807</v>
      </c>
      <c r="E506" s="2" t="n">
        <v>45814</v>
      </c>
      <c r="F506" s="1" t="inlineStr">
        <is>
          <t>MHS6278-202832260</t>
        </is>
      </c>
      <c r="G506" s="1" t="n">
        <v>1</v>
      </c>
      <c r="H506" s="1" t="n">
        <v>1</v>
      </c>
      <c r="I506" s="1" t="n">
        <v>0</v>
      </c>
      <c r="J506" s="1" t="inlineStr">
        <is>
          <t>Pune</t>
        </is>
      </c>
      <c r="K506" s="1" t="n">
        <v>0</v>
      </c>
      <c r="L506" s="1">
        <f>G506*B506</f>
        <v/>
      </c>
      <c r="M506" s="1">
        <f>H506*B506</f>
        <v/>
      </c>
      <c r="N506" s="1">
        <f>I506*B506</f>
        <v/>
      </c>
    </row>
    <row r="507">
      <c r="A507" s="1" t="inlineStr">
        <is>
          <t>Dharmacon</t>
        </is>
      </c>
      <c r="B507" s="1" t="n">
        <v>7128</v>
      </c>
      <c r="C507" s="1" t="inlineStr">
        <is>
          <t>0052825IN3296786G</t>
        </is>
      </c>
      <c r="D507" s="2" t="n">
        <v>45807</v>
      </c>
      <c r="E507" s="2" t="n">
        <v>45814</v>
      </c>
      <c r="F507" s="1" t="inlineStr">
        <is>
          <t>T-2001-01</t>
        </is>
      </c>
      <c r="G507" s="1" t="n">
        <v>1</v>
      </c>
      <c r="H507" s="1" t="n">
        <v>1</v>
      </c>
      <c r="I507" s="1" t="n">
        <v>0</v>
      </c>
      <c r="J507" s="1" t="inlineStr">
        <is>
          <t>Lucknow</t>
        </is>
      </c>
      <c r="K507" s="1" t="n">
        <v>0</v>
      </c>
      <c r="L507" s="1">
        <f>G507*B507</f>
        <v/>
      </c>
      <c r="M507" s="1">
        <f>H507*B507</f>
        <v/>
      </c>
      <c r="N507" s="1">
        <f>I507*B507</f>
        <v/>
      </c>
    </row>
    <row r="508">
      <c r="A508" s="1" t="inlineStr">
        <is>
          <t>Dharmacon</t>
        </is>
      </c>
      <c r="B508" s="1" t="n">
        <v>7128</v>
      </c>
      <c r="C508" s="1" t="inlineStr">
        <is>
          <t>0052825IN3296786G</t>
        </is>
      </c>
      <c r="D508" s="2" t="n">
        <v>45807</v>
      </c>
      <c r="E508" s="2" t="n">
        <v>45814</v>
      </c>
      <c r="F508" s="1" t="inlineStr">
        <is>
          <t>T-2004-01</t>
        </is>
      </c>
      <c r="G508" s="1" t="n">
        <v>1</v>
      </c>
      <c r="H508" s="1" t="n">
        <v>1</v>
      </c>
      <c r="I508" s="1" t="n">
        <v>0</v>
      </c>
      <c r="J508" s="1" t="inlineStr">
        <is>
          <t>Delhi</t>
        </is>
      </c>
      <c r="K508" s="1" t="n">
        <v>0</v>
      </c>
      <c r="L508" s="1">
        <f>G508*B508</f>
        <v/>
      </c>
      <c r="M508" s="1">
        <f>H508*B508</f>
        <v/>
      </c>
      <c r="N508" s="1">
        <f>I508*B508</f>
        <v/>
      </c>
    </row>
    <row r="509">
      <c r="A509" s="1" t="inlineStr">
        <is>
          <t>Dharmacon</t>
        </is>
      </c>
      <c r="B509" s="1" t="n">
        <v>6072</v>
      </c>
      <c r="C509" s="1" t="inlineStr">
        <is>
          <t>Opening Stock</t>
        </is>
      </c>
      <c r="D509" s="2" t="n">
        <v>45808</v>
      </c>
      <c r="E509" s="2" t="n">
        <v>45808</v>
      </c>
      <c r="F509" s="1" t="inlineStr">
        <is>
          <t>B-002000-UB-100</t>
        </is>
      </c>
      <c r="G509" s="1" t="n">
        <v>1</v>
      </c>
      <c r="H509" s="1" t="n">
        <v>1</v>
      </c>
      <c r="I509" s="1" t="n">
        <v>0</v>
      </c>
      <c r="J509" s="1" t="inlineStr">
        <is>
          <t>Thane</t>
        </is>
      </c>
      <c r="K509" s="1" t="n">
        <v>0</v>
      </c>
      <c r="L509" s="1">
        <f>G509*B509</f>
        <v/>
      </c>
      <c r="M509" s="1">
        <f>H509*B509</f>
        <v/>
      </c>
      <c r="N509" s="1">
        <f>I509*B509</f>
        <v/>
      </c>
    </row>
    <row r="510">
      <c r="A510" s="1" t="inlineStr">
        <is>
          <t>Dharmacon</t>
        </is>
      </c>
      <c r="B510" s="1" t="n">
        <v>22792</v>
      </c>
      <c r="C510" s="1" t="inlineStr">
        <is>
          <t>Opening Stock</t>
        </is>
      </c>
      <c r="D510" s="2" t="n">
        <v>45808</v>
      </c>
      <c r="E510" s="2" t="n">
        <v>45808</v>
      </c>
      <c r="F510" s="1" t="inlineStr">
        <is>
          <t>J-004924-06-0010</t>
        </is>
      </c>
      <c r="G510" s="1" t="n">
        <v>1</v>
      </c>
      <c r="H510" s="1" t="n">
        <v>0</v>
      </c>
      <c r="I510" s="1" t="n">
        <v>1</v>
      </c>
      <c r="J510" s="1" t="inlineStr">
        <is>
          <t>STOCK</t>
        </is>
      </c>
      <c r="K510" s="1" t="inlineStr">
        <is>
          <t>Stock</t>
        </is>
      </c>
      <c r="L510" s="1">
        <f>G510*B510</f>
        <v/>
      </c>
      <c r="M510" s="1">
        <f>H510*B510</f>
        <v/>
      </c>
      <c r="N510" s="1">
        <f>I510*B510</f>
        <v/>
      </c>
    </row>
    <row r="511">
      <c r="A511" s="1" t="inlineStr">
        <is>
          <t>Dharmacon</t>
        </is>
      </c>
      <c r="B511" s="1" t="n">
        <v>6072</v>
      </c>
      <c r="C511" s="1" t="inlineStr">
        <is>
          <t>Opening Stock</t>
        </is>
      </c>
      <c r="D511" s="2" t="n">
        <v>45808</v>
      </c>
      <c r="E511" s="2" t="n">
        <v>45808</v>
      </c>
      <c r="F511" s="1" t="inlineStr">
        <is>
          <t>B-002000-UB-100</t>
        </is>
      </c>
      <c r="G511" s="1" t="n">
        <v>1</v>
      </c>
      <c r="H511" s="1" t="n">
        <v>1</v>
      </c>
      <c r="I511" s="1" t="n">
        <v>0</v>
      </c>
      <c r="J511" s="1" t="inlineStr">
        <is>
          <t>Delhi</t>
        </is>
      </c>
      <c r="K511" s="1" t="n">
        <v>0</v>
      </c>
      <c r="L511" s="1">
        <f>G511*B511</f>
        <v/>
      </c>
      <c r="M511" s="1">
        <f>H511*B511</f>
        <v/>
      </c>
      <c r="N511" s="1">
        <f>I511*B511</f>
        <v/>
      </c>
    </row>
    <row r="512">
      <c r="A512" s="1" t="inlineStr">
        <is>
          <t>Dharmacon</t>
        </is>
      </c>
      <c r="B512" s="1" t="n">
        <v>1971.2</v>
      </c>
      <c r="C512" s="1" t="inlineStr">
        <is>
          <t>Opening Stock</t>
        </is>
      </c>
      <c r="D512" s="2" t="n">
        <v>45808</v>
      </c>
      <c r="E512" s="2" t="n">
        <v>45808</v>
      </c>
      <c r="F512" s="1" t="inlineStr">
        <is>
          <t>B-003000-WB-100</t>
        </is>
      </c>
      <c r="G512" s="1" t="n">
        <v>1</v>
      </c>
      <c r="H512" s="1" t="n">
        <v>0</v>
      </c>
      <c r="I512" s="1" t="n">
        <v>1</v>
      </c>
      <c r="J512" s="1" t="inlineStr">
        <is>
          <t>STOCK</t>
        </is>
      </c>
      <c r="K512" s="1" t="inlineStr">
        <is>
          <t>Stock</t>
        </is>
      </c>
      <c r="L512" s="1">
        <f>G512*B512</f>
        <v/>
      </c>
      <c r="M512" s="1">
        <f>H512*B512</f>
        <v/>
      </c>
      <c r="N512" s="1">
        <f>I512*B512</f>
        <v/>
      </c>
    </row>
    <row r="513">
      <c r="A513" s="1" t="inlineStr">
        <is>
          <t>Dharmacon</t>
        </is>
      </c>
      <c r="B513" s="1" t="n">
        <v>1971.2</v>
      </c>
      <c r="C513" s="1" t="inlineStr">
        <is>
          <t>Opening Stock</t>
        </is>
      </c>
      <c r="D513" s="2" t="n">
        <v>45808</v>
      </c>
      <c r="E513" s="2" t="n">
        <v>45808</v>
      </c>
      <c r="F513" s="1" t="inlineStr">
        <is>
          <t>B-003000-WB-100</t>
        </is>
      </c>
      <c r="G513" s="1" t="n">
        <v>2</v>
      </c>
      <c r="H513" s="1" t="n">
        <v>2</v>
      </c>
      <c r="I513" s="1" t="n">
        <v>0</v>
      </c>
      <c r="J513" s="1" t="inlineStr">
        <is>
          <t>Delhi</t>
        </is>
      </c>
      <c r="K513" s="1" t="n">
        <v>0</v>
      </c>
      <c r="L513" s="1">
        <f>G513*B513</f>
        <v/>
      </c>
      <c r="M513" s="1">
        <f>H513*B513</f>
        <v/>
      </c>
      <c r="N513" s="1">
        <f>I513*B513</f>
        <v/>
      </c>
    </row>
    <row r="514">
      <c r="A514" s="1" t="inlineStr">
        <is>
          <t>Dharmacon</t>
        </is>
      </c>
      <c r="B514" s="1" t="n">
        <v>34619.2</v>
      </c>
      <c r="C514" s="1" t="inlineStr">
        <is>
          <t>Opening Stock</t>
        </is>
      </c>
      <c r="D514" s="2" t="n">
        <v>45808</v>
      </c>
      <c r="E514" s="2" t="n">
        <v>45808</v>
      </c>
      <c r="F514" s="1" t="inlineStr">
        <is>
          <t>T-2001-03</t>
        </is>
      </c>
      <c r="G514" s="1" t="n">
        <v>1</v>
      </c>
      <c r="H514" s="1" t="n">
        <v>1</v>
      </c>
      <c r="I514" s="1" t="n">
        <v>0</v>
      </c>
      <c r="J514" s="1" t="inlineStr">
        <is>
          <t>Hyderabad</t>
        </is>
      </c>
      <c r="K514" s="1" t="n">
        <v>0</v>
      </c>
      <c r="L514" s="1">
        <f>G514*B514</f>
        <v/>
      </c>
      <c r="M514" s="1">
        <f>H514*B514</f>
        <v/>
      </c>
      <c r="N514" s="1">
        <f>I514*B514</f>
        <v/>
      </c>
    </row>
    <row r="515">
      <c r="A515" s="1" t="inlineStr">
        <is>
          <t>Dharmacon</t>
        </is>
      </c>
      <c r="B515" s="1" t="n">
        <v>7128</v>
      </c>
      <c r="C515" s="1" t="inlineStr">
        <is>
          <t>Opening Stock</t>
        </is>
      </c>
      <c r="D515" s="2" t="n">
        <v>45808</v>
      </c>
      <c r="E515" s="2" t="n">
        <v>45808</v>
      </c>
      <c r="F515" s="1" t="inlineStr">
        <is>
          <t>T-2001-01</t>
        </is>
      </c>
      <c r="G515" s="1" t="n">
        <v>2</v>
      </c>
      <c r="H515" s="1" t="n">
        <v>2</v>
      </c>
      <c r="I515" s="1" t="n">
        <v>0</v>
      </c>
      <c r="J515" s="1" t="inlineStr">
        <is>
          <t>Delhi</t>
        </is>
      </c>
      <c r="K515" s="1" t="n">
        <v>0</v>
      </c>
      <c r="L515" s="1">
        <f>G515*B515</f>
        <v/>
      </c>
      <c r="M515" s="1">
        <f>H515*B515</f>
        <v/>
      </c>
      <c r="N515" s="1">
        <f>I515*B515</f>
        <v/>
      </c>
    </row>
    <row r="516">
      <c r="A516" s="1" t="inlineStr">
        <is>
          <t>Dharmacon</t>
        </is>
      </c>
      <c r="B516" s="1" t="n">
        <v>733832</v>
      </c>
      <c r="C516" s="1" t="inlineStr">
        <is>
          <t>D060925IN3292836G</t>
        </is>
      </c>
      <c r="D516" s="2" t="n">
        <v>45817</v>
      </c>
      <c r="E516" s="2" t="n">
        <v>45821</v>
      </c>
      <c r="F516" s="1" t="inlineStr">
        <is>
          <t>CTM-1142155</t>
        </is>
      </c>
      <c r="G516" s="1" t="n">
        <v>1</v>
      </c>
      <c r="H516" s="1" t="n">
        <v>1</v>
      </c>
      <c r="I516" s="1" t="n">
        <v>0</v>
      </c>
      <c r="J516" s="1" t="inlineStr">
        <is>
          <t>Gujrat</t>
        </is>
      </c>
      <c r="K516" s="1" t="n">
        <v>0</v>
      </c>
      <c r="L516" s="1">
        <f>G516*B516</f>
        <v/>
      </c>
      <c r="M516" s="1">
        <f>H516*B516</f>
        <v/>
      </c>
      <c r="N516" s="1">
        <f>I516*B516</f>
        <v/>
      </c>
    </row>
    <row r="517">
      <c r="A517" s="1" t="inlineStr">
        <is>
          <t>Dharmacon</t>
        </is>
      </c>
      <c r="B517" s="1" t="n">
        <v>16544</v>
      </c>
      <c r="C517" s="1" t="inlineStr">
        <is>
          <t>D061125IN3298458G</t>
        </is>
      </c>
      <c r="D517" s="2" t="n">
        <v>45820</v>
      </c>
      <c r="E517" s="2" t="n">
        <v>45826</v>
      </c>
      <c r="F517" s="1" t="inlineStr">
        <is>
          <t>D-001810-10-05</t>
        </is>
      </c>
      <c r="G517" s="1" t="n">
        <v>1</v>
      </c>
      <c r="H517" s="1" t="n">
        <v>1</v>
      </c>
      <c r="I517" s="1" t="n">
        <v>0</v>
      </c>
      <c r="J517" s="1" t="inlineStr">
        <is>
          <t>Faridabad</t>
        </is>
      </c>
      <c r="K517" s="1" t="n">
        <v>0</v>
      </c>
      <c r="L517" s="1">
        <f>G517*B517</f>
        <v/>
      </c>
      <c r="M517" s="1">
        <f>H517*B517</f>
        <v/>
      </c>
      <c r="N517" s="1">
        <f>I517*B517</f>
        <v/>
      </c>
    </row>
    <row r="518">
      <c r="A518" s="1" t="inlineStr">
        <is>
          <t>Dharmacon</t>
        </is>
      </c>
      <c r="B518" s="1" t="n">
        <v>32912</v>
      </c>
      <c r="C518" s="1" t="inlineStr">
        <is>
          <t>D061125IN3298458G</t>
        </is>
      </c>
      <c r="D518" s="2" t="n">
        <v>45820</v>
      </c>
      <c r="E518" s="2" t="n">
        <v>45826</v>
      </c>
      <c r="F518" s="1" t="inlineStr">
        <is>
          <t>L-003518-00-0005</t>
        </is>
      </c>
      <c r="G518" s="1" t="n">
        <v>1</v>
      </c>
      <c r="H518" s="1" t="n">
        <v>1</v>
      </c>
      <c r="I518" s="1" t="n">
        <v>0</v>
      </c>
      <c r="J518" s="1" t="inlineStr">
        <is>
          <t>Delhi</t>
        </is>
      </c>
      <c r="K518" s="1" t="n">
        <v>0</v>
      </c>
      <c r="L518" s="1">
        <f>G518*B518</f>
        <v/>
      </c>
      <c r="M518" s="1">
        <f>H518*B518</f>
        <v/>
      </c>
      <c r="N518" s="1">
        <f>I518*B518</f>
        <v/>
      </c>
    </row>
    <row r="519">
      <c r="A519" s="1" t="inlineStr">
        <is>
          <t>Dharmacon</t>
        </is>
      </c>
      <c r="B519" s="1" t="n">
        <v>64416</v>
      </c>
      <c r="C519" s="1" t="inlineStr">
        <is>
          <t>D061125IN3298458G</t>
        </is>
      </c>
      <c r="D519" s="2" t="n">
        <v>45820</v>
      </c>
      <c r="E519" s="2" t="n">
        <v>45826</v>
      </c>
      <c r="F519" s="1" t="inlineStr">
        <is>
          <t>G-CUSTOM-1146500</t>
        </is>
      </c>
      <c r="G519" s="1" t="n">
        <v>1</v>
      </c>
      <c r="H519" s="1" t="n">
        <v>1</v>
      </c>
      <c r="I519" s="1" t="n">
        <v>0</v>
      </c>
      <c r="J519" s="1" t="inlineStr">
        <is>
          <t>Delhi</t>
        </is>
      </c>
      <c r="K519" s="1" t="n">
        <v>0</v>
      </c>
      <c r="L519" s="1">
        <f>G519*B519</f>
        <v/>
      </c>
      <c r="M519" s="1">
        <f>H519*B519</f>
        <v/>
      </c>
      <c r="N519" s="1">
        <f>I519*B519</f>
        <v/>
      </c>
    </row>
    <row r="520">
      <c r="A520" s="1" t="inlineStr">
        <is>
          <t>Dharmacon</t>
        </is>
      </c>
      <c r="B520" s="1" t="n">
        <v>11165.44</v>
      </c>
      <c r="C520" s="1" t="inlineStr">
        <is>
          <t>D061125IN3298458G</t>
        </is>
      </c>
      <c r="D520" s="2" t="n">
        <v>45820</v>
      </c>
      <c r="E520" s="2" t="n">
        <v>45826</v>
      </c>
      <c r="F520" s="1" t="inlineStr">
        <is>
          <t>CTM-1151489</t>
        </is>
      </c>
      <c r="G520" s="1" t="n">
        <v>1</v>
      </c>
      <c r="H520" s="1" t="n">
        <v>1</v>
      </c>
      <c r="I520" s="1" t="n">
        <v>0</v>
      </c>
      <c r="J520" s="1" t="inlineStr">
        <is>
          <t>Pune</t>
        </is>
      </c>
      <c r="K520" s="1" t="n">
        <v>0</v>
      </c>
      <c r="L520" s="1">
        <f>G520*B520</f>
        <v/>
      </c>
      <c r="M520" s="1">
        <f>H520*B520</f>
        <v/>
      </c>
      <c r="N520" s="1">
        <f>I520*B520</f>
        <v/>
      </c>
    </row>
    <row r="521">
      <c r="A521" s="1" t="inlineStr">
        <is>
          <t>Dharmacon</t>
        </is>
      </c>
      <c r="B521" s="1" t="n">
        <v>9280.48</v>
      </c>
      <c r="C521" s="1" t="inlineStr">
        <is>
          <t>D061125IN3298458G</t>
        </is>
      </c>
      <c r="D521" s="2" t="n">
        <v>45820</v>
      </c>
      <c r="E521" s="2" t="n">
        <v>45826</v>
      </c>
      <c r="F521" s="1" t="inlineStr">
        <is>
          <t>CTM-1151490</t>
        </is>
      </c>
      <c r="G521" s="1" t="n">
        <v>1</v>
      </c>
      <c r="H521" s="1" t="n">
        <v>1</v>
      </c>
      <c r="I521" s="1" t="n">
        <v>0</v>
      </c>
      <c r="J521" s="1" t="inlineStr">
        <is>
          <t>Pune</t>
        </is>
      </c>
      <c r="K521" s="1" t="n">
        <v>0</v>
      </c>
      <c r="L521" s="1">
        <f>G521*B521</f>
        <v/>
      </c>
      <c r="M521" s="1">
        <f>H521*B521</f>
        <v/>
      </c>
      <c r="N521" s="1">
        <f>I521*B521</f>
        <v/>
      </c>
    </row>
    <row r="522">
      <c r="A522" s="1" t="inlineStr">
        <is>
          <t>Dharmacon</t>
        </is>
      </c>
      <c r="B522" s="1" t="n">
        <v>16896</v>
      </c>
      <c r="C522" s="1" t="inlineStr">
        <is>
          <t>D061125IN3298458G</t>
        </is>
      </c>
      <c r="D522" s="2" t="n">
        <v>45820</v>
      </c>
      <c r="E522" s="2" t="n">
        <v>45826</v>
      </c>
      <c r="F522" s="1" t="inlineStr">
        <is>
          <t>D-001960-01-05</t>
        </is>
      </c>
      <c r="G522" s="1" t="n">
        <v>1</v>
      </c>
      <c r="H522" s="1" t="n">
        <v>1</v>
      </c>
      <c r="I522" s="1" t="n">
        <v>0</v>
      </c>
      <c r="J522" s="1" t="inlineStr">
        <is>
          <t>Bhopal</t>
        </is>
      </c>
      <c r="K522" s="1" t="n">
        <v>0</v>
      </c>
      <c r="L522" s="1">
        <f>G522*B522</f>
        <v/>
      </c>
      <c r="M522" s="1">
        <f>H522*B522</f>
        <v/>
      </c>
      <c r="N522" s="1">
        <f>I522*B522</f>
        <v/>
      </c>
    </row>
    <row r="523">
      <c r="A523" s="1" t="inlineStr">
        <is>
          <t>Dharmacon</t>
        </is>
      </c>
      <c r="B523" s="1" t="n">
        <v>15664</v>
      </c>
      <c r="C523" s="1" t="inlineStr">
        <is>
          <t>D061125IN3298458G</t>
        </is>
      </c>
      <c r="D523" s="2" t="n">
        <v>45820</v>
      </c>
      <c r="E523" s="2" t="n">
        <v>45826</v>
      </c>
      <c r="F523" s="1" t="inlineStr">
        <is>
          <t>D-001630-01-05</t>
        </is>
      </c>
      <c r="G523" s="1" t="n">
        <v>1</v>
      </c>
      <c r="H523" s="1" t="n">
        <v>1</v>
      </c>
      <c r="I523" s="1" t="n">
        <v>0</v>
      </c>
      <c r="J523" s="1" t="inlineStr">
        <is>
          <t>Bhopal</t>
        </is>
      </c>
      <c r="K523" s="1" t="n">
        <v>0</v>
      </c>
      <c r="L523" s="1">
        <f>G523*B523</f>
        <v/>
      </c>
      <c r="M523" s="1">
        <f>H523*B523</f>
        <v/>
      </c>
      <c r="N523" s="1">
        <f>I523*B523</f>
        <v/>
      </c>
    </row>
    <row r="524">
      <c r="A524" s="1" t="inlineStr">
        <is>
          <t>Dharmacon</t>
        </is>
      </c>
      <c r="B524" s="1" t="n">
        <v>16858.16</v>
      </c>
      <c r="C524" s="1" t="inlineStr">
        <is>
          <t>D061125IN3298458G</t>
        </is>
      </c>
      <c r="D524" s="2" t="n">
        <v>45820</v>
      </c>
      <c r="E524" s="2" t="n">
        <v>45826</v>
      </c>
      <c r="F524" s="1" t="inlineStr">
        <is>
          <t>CTM-1155024</t>
        </is>
      </c>
      <c r="G524" s="1" t="n">
        <v>1</v>
      </c>
      <c r="H524" s="1" t="n">
        <v>1</v>
      </c>
      <c r="I524" s="1" t="n">
        <v>0</v>
      </c>
      <c r="J524" s="1" t="inlineStr">
        <is>
          <t>Kerala</t>
        </is>
      </c>
      <c r="K524" s="1" t="n">
        <v>0</v>
      </c>
      <c r="L524" s="1">
        <f>G524*B524</f>
        <v/>
      </c>
      <c r="M524" s="1">
        <f>H524*B524</f>
        <v/>
      </c>
      <c r="N524" s="1">
        <f>I524*B524</f>
        <v/>
      </c>
    </row>
    <row r="525">
      <c r="A525" s="1" t="inlineStr">
        <is>
          <t>Dharmacon</t>
        </is>
      </c>
      <c r="B525" s="1" t="n">
        <v>32912</v>
      </c>
      <c r="C525" s="1" t="inlineStr">
        <is>
          <t>D061125IN3298458G</t>
        </is>
      </c>
      <c r="D525" s="2" t="n">
        <v>45820</v>
      </c>
      <c r="E525" s="2" t="n">
        <v>45826</v>
      </c>
      <c r="F525" s="1" t="inlineStr">
        <is>
          <t>L-005125-00-0005</t>
        </is>
      </c>
      <c r="G525" s="1" t="n">
        <v>1</v>
      </c>
      <c r="H525" s="1" t="n">
        <v>1</v>
      </c>
      <c r="I525" s="1" t="n">
        <v>0</v>
      </c>
      <c r="J525" s="1" t="inlineStr">
        <is>
          <t>Pune</t>
        </is>
      </c>
      <c r="K525" s="1" t="n">
        <v>0</v>
      </c>
      <c r="L525" s="1">
        <f>G525*B525</f>
        <v/>
      </c>
      <c r="M525" s="1">
        <f>H525*B525</f>
        <v/>
      </c>
      <c r="N525" s="1">
        <f>I525*B525</f>
        <v/>
      </c>
    </row>
    <row r="526">
      <c r="A526" s="1" t="inlineStr">
        <is>
          <t>Dharmacon</t>
        </is>
      </c>
      <c r="B526" s="1" t="n">
        <v>27456</v>
      </c>
      <c r="C526" s="1" t="inlineStr">
        <is>
          <t>D061125IN3298458G</t>
        </is>
      </c>
      <c r="D526" s="2" t="n">
        <v>45820</v>
      </c>
      <c r="E526" s="2" t="n">
        <v>45826</v>
      </c>
      <c r="F526" s="1" t="inlineStr">
        <is>
          <t>R-191018-00-0005</t>
        </is>
      </c>
      <c r="G526" s="1" t="n">
        <v>1</v>
      </c>
      <c r="H526" s="1" t="n">
        <v>1</v>
      </c>
      <c r="I526" s="1" t="n">
        <v>0</v>
      </c>
      <c r="J526" s="1" t="inlineStr">
        <is>
          <t>Hyderabad</t>
        </is>
      </c>
      <c r="K526" s="1" t="n">
        <v>0</v>
      </c>
      <c r="L526" s="1">
        <f>G526*B526</f>
        <v/>
      </c>
      <c r="M526" s="1">
        <f>H526*B526</f>
        <v/>
      </c>
      <c r="N526" s="1">
        <f>I526*B526</f>
        <v/>
      </c>
    </row>
    <row r="527">
      <c r="A527" s="1" t="inlineStr">
        <is>
          <t>Dharmacon</t>
        </is>
      </c>
      <c r="B527" s="1" t="n">
        <v>16544</v>
      </c>
      <c r="C527" s="1" t="inlineStr">
        <is>
          <t>D061125IN3298458G</t>
        </is>
      </c>
      <c r="D527" s="2" t="n">
        <v>45820</v>
      </c>
      <c r="E527" s="2" t="n">
        <v>45826</v>
      </c>
      <c r="F527" s="1" t="inlineStr">
        <is>
          <t>D-001320-10-05</t>
        </is>
      </c>
      <c r="G527" s="1" t="n">
        <v>1</v>
      </c>
      <c r="H527" s="1" t="n">
        <v>1</v>
      </c>
      <c r="I527" s="1" t="n">
        <v>0</v>
      </c>
      <c r="J527" s="1" t="inlineStr">
        <is>
          <t>Hyderabad</t>
        </is>
      </c>
      <c r="K527" s="1" t="n">
        <v>0</v>
      </c>
      <c r="L527" s="1">
        <f>G527*B527</f>
        <v/>
      </c>
      <c r="M527" s="1">
        <f>H527*B527</f>
        <v/>
      </c>
      <c r="N527" s="1">
        <f>I527*B527</f>
        <v/>
      </c>
    </row>
    <row r="528">
      <c r="A528" s="1" t="inlineStr">
        <is>
          <t>Dharmacon</t>
        </is>
      </c>
      <c r="B528" s="1" t="n">
        <v>57904</v>
      </c>
      <c r="C528" s="1" t="inlineStr">
        <is>
          <t>D061125IN3298458G</t>
        </is>
      </c>
      <c r="D528" s="2" t="n">
        <v>45820</v>
      </c>
      <c r="E528" s="2" t="n">
        <v>45826</v>
      </c>
      <c r="F528" s="1" t="inlineStr">
        <is>
          <t>EQ-172975-00-0002</t>
        </is>
      </c>
      <c r="G528" s="1" t="n">
        <v>1</v>
      </c>
      <c r="H528" s="1" t="n">
        <v>1</v>
      </c>
      <c r="I528" s="1" t="n">
        <v>0</v>
      </c>
      <c r="J528" s="1" t="inlineStr">
        <is>
          <t>Delhi</t>
        </is>
      </c>
      <c r="K528" s="1" t="n">
        <v>0</v>
      </c>
      <c r="L528" s="1">
        <f>G528*B528</f>
        <v/>
      </c>
      <c r="M528" s="1">
        <f>H528*B528</f>
        <v/>
      </c>
      <c r="N528" s="1">
        <f>I528*B528</f>
        <v/>
      </c>
    </row>
    <row r="529">
      <c r="A529" s="1" t="inlineStr">
        <is>
          <t>Dharmacon</t>
        </is>
      </c>
      <c r="B529" s="1" t="n">
        <v>1232</v>
      </c>
      <c r="C529" s="1" t="inlineStr">
        <is>
          <t>D061125IN3298458G</t>
        </is>
      </c>
      <c r="D529" s="2" t="n">
        <v>45820</v>
      </c>
      <c r="E529" s="2" t="n">
        <v>45826</v>
      </c>
      <c r="F529" s="1" t="inlineStr">
        <is>
          <t>B-005000-100</t>
        </is>
      </c>
      <c r="G529" s="1" t="n">
        <v>1</v>
      </c>
      <c r="H529" s="1" t="n">
        <v>1</v>
      </c>
      <c r="I529" s="1" t="n">
        <v>0</v>
      </c>
      <c r="J529" s="1" t="inlineStr">
        <is>
          <t>Bhopal</t>
        </is>
      </c>
      <c r="K529" s="1" t="n">
        <v>0</v>
      </c>
      <c r="L529" s="1">
        <f>G529*B529</f>
        <v/>
      </c>
      <c r="M529" s="1">
        <f>H529*B529</f>
        <v/>
      </c>
      <c r="N529" s="1">
        <f>I529*B529</f>
        <v/>
      </c>
    </row>
    <row r="530">
      <c r="A530" s="1" t="inlineStr">
        <is>
          <t>Arista</t>
        </is>
      </c>
      <c r="B530" s="1" t="n">
        <v>28582.4</v>
      </c>
      <c r="C530" s="1" t="n">
        <v>90228222</v>
      </c>
      <c r="D530" s="2" t="n">
        <v>45807</v>
      </c>
      <c r="E530" s="2" t="n">
        <v>45810</v>
      </c>
      <c r="F530" s="1" t="inlineStr">
        <is>
          <t>A303-069A</t>
        </is>
      </c>
      <c r="G530" s="1" t="n">
        <v>1</v>
      </c>
      <c r="H530" s="1" t="n">
        <v>1</v>
      </c>
      <c r="I530" s="1" t="n">
        <v>0</v>
      </c>
      <c r="J530" s="1" t="inlineStr">
        <is>
          <t>Kolkata</t>
        </is>
      </c>
      <c r="K530" s="1" t="n">
        <v>0</v>
      </c>
      <c r="L530" s="1">
        <f>G530*B530</f>
        <v/>
      </c>
      <c r="M530" s="1">
        <f>H530*B530</f>
        <v/>
      </c>
      <c r="N530" s="1">
        <f>I530*B530</f>
        <v/>
      </c>
    </row>
    <row r="531">
      <c r="A531" s="1" t="inlineStr">
        <is>
          <t>Arista</t>
        </is>
      </c>
      <c r="B531" s="1" t="n">
        <v>28582.4</v>
      </c>
      <c r="C531" s="1" t="n">
        <v>90228222</v>
      </c>
      <c r="D531" s="2" t="n">
        <v>45807</v>
      </c>
      <c r="E531" s="2" t="n">
        <v>45810</v>
      </c>
      <c r="F531" s="1" t="inlineStr">
        <is>
          <t>A303-365A</t>
        </is>
      </c>
      <c r="G531" s="1" t="n">
        <v>1</v>
      </c>
      <c r="H531" s="1" t="n">
        <v>1</v>
      </c>
      <c r="I531" s="1" t="n">
        <v>0</v>
      </c>
      <c r="J531" s="1" t="inlineStr">
        <is>
          <t>Banglore</t>
        </is>
      </c>
      <c r="K531" s="1" t="n">
        <v>0</v>
      </c>
      <c r="L531" s="1">
        <f>G531*B531</f>
        <v/>
      </c>
      <c r="M531" s="1">
        <f>H531*B531</f>
        <v/>
      </c>
      <c r="N531" s="1">
        <f>I531*B531</f>
        <v/>
      </c>
    </row>
    <row r="532">
      <c r="A532" s="1" t="inlineStr">
        <is>
          <t>BioXcell</t>
        </is>
      </c>
      <c r="B532" s="1" t="n">
        <v>33264</v>
      </c>
      <c r="C532" s="1" t="n">
        <v>173498</v>
      </c>
      <c r="D532" s="2" t="n">
        <v>45804</v>
      </c>
      <c r="E532" s="2" t="n">
        <v>45810</v>
      </c>
      <c r="F532" s="1" t="inlineStr">
        <is>
          <t>BE0001-1</t>
        </is>
      </c>
      <c r="G532" s="1" t="n">
        <v>1</v>
      </c>
      <c r="H532" s="1" t="n">
        <v>1</v>
      </c>
      <c r="I532" s="1" t="n">
        <v>0</v>
      </c>
      <c r="J532" s="1" t="inlineStr">
        <is>
          <t>Banglore</t>
        </is>
      </c>
      <c r="K532" s="1" t="n">
        <v>0</v>
      </c>
      <c r="L532" s="1">
        <f>G532*B532</f>
        <v/>
      </c>
      <c r="M532" s="1">
        <f>H532*B532</f>
        <v/>
      </c>
      <c r="N532" s="1">
        <f>I532*B532</f>
        <v/>
      </c>
    </row>
    <row r="533">
      <c r="A533" s="1" t="inlineStr">
        <is>
          <t>BioXcell</t>
        </is>
      </c>
      <c r="B533" s="1" t="n">
        <v>48100.8</v>
      </c>
      <c r="C533" s="1" t="n">
        <v>173498</v>
      </c>
      <c r="D533" s="2" t="n">
        <v>45804</v>
      </c>
      <c r="E533" s="2" t="n">
        <v>45810</v>
      </c>
      <c r="F533" s="1" t="inlineStr">
        <is>
          <t>SIM0004</t>
        </is>
      </c>
      <c r="G533" s="1" t="n">
        <v>2</v>
      </c>
      <c r="H533" s="1" t="n">
        <v>2</v>
      </c>
      <c r="I533" s="1" t="n">
        <v>0</v>
      </c>
      <c r="J533" s="1" t="inlineStr">
        <is>
          <t>Bhuvneshwar</t>
        </is>
      </c>
      <c r="K533" s="1" t="n">
        <v>0</v>
      </c>
      <c r="L533" s="1">
        <f>G533*B533</f>
        <v/>
      </c>
      <c r="M533" s="1">
        <f>H533*B533</f>
        <v/>
      </c>
      <c r="N533" s="1">
        <f>I533*B533</f>
        <v/>
      </c>
    </row>
    <row r="534">
      <c r="A534" s="1" t="inlineStr">
        <is>
          <t>BioXcell</t>
        </is>
      </c>
      <c r="B534" s="1" t="n">
        <v>48100.8</v>
      </c>
      <c r="C534" s="1" t="n">
        <v>173498</v>
      </c>
      <c r="D534" s="2" t="n">
        <v>45804</v>
      </c>
      <c r="E534" s="2" t="n">
        <v>45810</v>
      </c>
      <c r="F534" s="1" t="inlineStr">
        <is>
          <t>SIM0009</t>
        </is>
      </c>
      <c r="G534" s="1" t="n">
        <v>2</v>
      </c>
      <c r="H534" s="1" t="n">
        <v>2</v>
      </c>
      <c r="I534" s="1" t="n">
        <v>0</v>
      </c>
      <c r="J534" s="1" t="inlineStr">
        <is>
          <t>Bhuvneshwar</t>
        </is>
      </c>
      <c r="K534" s="1" t="n">
        <v>0</v>
      </c>
      <c r="L534" s="1">
        <f>G534*B534</f>
        <v/>
      </c>
      <c r="M534" s="1">
        <f>H534*B534</f>
        <v/>
      </c>
      <c r="N534" s="1">
        <f>I534*B534</f>
        <v/>
      </c>
    </row>
    <row r="535">
      <c r="A535" s="1" t="inlineStr">
        <is>
          <t>BioXcell</t>
        </is>
      </c>
      <c r="B535" s="1" t="n">
        <v>48100.8</v>
      </c>
      <c r="C535" s="1" t="n">
        <v>173498</v>
      </c>
      <c r="D535" s="2" t="n">
        <v>45804</v>
      </c>
      <c r="E535" s="2" t="n">
        <v>45810</v>
      </c>
      <c r="F535" s="1" t="inlineStr">
        <is>
          <t>CP171</t>
        </is>
      </c>
      <c r="G535" s="1" t="n">
        <v>1</v>
      </c>
      <c r="H535" s="1" t="n">
        <v>1</v>
      </c>
      <c r="I535" s="1" t="n">
        <v>0</v>
      </c>
      <c r="J535" s="1" t="inlineStr">
        <is>
          <t>Bhuvneshwar</t>
        </is>
      </c>
      <c r="K535" s="1" t="n">
        <v>0</v>
      </c>
      <c r="L535" s="1">
        <f>G535*B535</f>
        <v/>
      </c>
      <c r="M535" s="1">
        <f>H535*B535</f>
        <v/>
      </c>
      <c r="N535" s="1">
        <f>I535*B535</f>
        <v/>
      </c>
    </row>
    <row r="536">
      <c r="A536" s="1" t="inlineStr">
        <is>
          <t>BioXcell</t>
        </is>
      </c>
      <c r="B536" s="1" t="n">
        <v>48100.8</v>
      </c>
      <c r="C536" s="1" t="n">
        <v>173498</v>
      </c>
      <c r="D536" s="2" t="n">
        <v>45804</v>
      </c>
      <c r="E536" s="2" t="n">
        <v>45810</v>
      </c>
      <c r="F536" s="1" t="inlineStr">
        <is>
          <t>CP174</t>
        </is>
      </c>
      <c r="G536" s="1" t="n">
        <v>1</v>
      </c>
      <c r="H536" s="1" t="n">
        <v>1</v>
      </c>
      <c r="I536" s="1" t="n">
        <v>0</v>
      </c>
      <c r="J536" s="1" t="inlineStr">
        <is>
          <t>Bhuvneshwar</t>
        </is>
      </c>
      <c r="K536" s="1" t="n">
        <v>0</v>
      </c>
      <c r="L536" s="1">
        <f>G536*B536</f>
        <v/>
      </c>
      <c r="M536" s="1">
        <f>H536*B536</f>
        <v/>
      </c>
      <c r="N536" s="1">
        <f>I536*B536</f>
        <v/>
      </c>
    </row>
    <row r="537">
      <c r="A537" s="1" t="inlineStr">
        <is>
          <t>BioXcell</t>
        </is>
      </c>
      <c r="B537" s="1" t="n">
        <v>167993.76</v>
      </c>
      <c r="C537" s="1" t="n">
        <v>173498</v>
      </c>
      <c r="D537" s="2" t="n">
        <v>45804</v>
      </c>
      <c r="E537" s="2" t="n">
        <v>45810</v>
      </c>
      <c r="F537" s="1" t="inlineStr">
        <is>
          <t>CP147</t>
        </is>
      </c>
      <c r="G537" s="1" t="n">
        <v>1</v>
      </c>
      <c r="H537" s="1" t="n">
        <v>1</v>
      </c>
      <c r="I537" s="1" t="n">
        <v>0</v>
      </c>
      <c r="J537" s="1" t="inlineStr">
        <is>
          <t>Bhuvneshwar</t>
        </is>
      </c>
      <c r="K537" s="1" t="n">
        <v>0</v>
      </c>
      <c r="L537" s="1">
        <f>G537*B537</f>
        <v/>
      </c>
      <c r="M537" s="1">
        <f>H537*B537</f>
        <v/>
      </c>
      <c r="N537" s="1">
        <f>I537*B537</f>
        <v/>
      </c>
    </row>
    <row r="538">
      <c r="A538" s="1" t="inlineStr">
        <is>
          <t>BioXcell</t>
        </is>
      </c>
      <c r="B538" s="1" t="n">
        <v>168009.6</v>
      </c>
      <c r="C538" s="1" t="n">
        <v>173498</v>
      </c>
      <c r="D538" s="2" t="n">
        <v>45804</v>
      </c>
      <c r="E538" s="2" t="n">
        <v>45810</v>
      </c>
      <c r="F538" s="1" t="inlineStr">
        <is>
          <t>SIM0010</t>
        </is>
      </c>
      <c r="G538" s="1" t="n">
        <v>1</v>
      </c>
      <c r="H538" s="1" t="n">
        <v>1</v>
      </c>
      <c r="I538" s="1" t="n">
        <v>0</v>
      </c>
      <c r="J538" s="1" t="inlineStr">
        <is>
          <t>Bhuvneshwar</t>
        </is>
      </c>
      <c r="K538" s="1" t="n">
        <v>0</v>
      </c>
      <c r="L538" s="1">
        <f>G538*B538</f>
        <v/>
      </c>
      <c r="M538" s="1">
        <f>H538*B538</f>
        <v/>
      </c>
      <c r="N538" s="1">
        <f>I538*B538</f>
        <v/>
      </c>
    </row>
    <row r="539">
      <c r="A539" s="1" t="inlineStr">
        <is>
          <t>BioXcell</t>
        </is>
      </c>
      <c r="B539" s="1" t="n">
        <v>48100.8</v>
      </c>
      <c r="C539" s="1" t="n">
        <v>173498</v>
      </c>
      <c r="D539" s="2" t="n">
        <v>45804</v>
      </c>
      <c r="E539" s="2" t="n">
        <v>45810</v>
      </c>
      <c r="F539" s="1" t="inlineStr">
        <is>
          <t>SIM0015</t>
        </is>
      </c>
      <c r="G539" s="1" t="n">
        <v>1</v>
      </c>
      <c r="H539" s="1" t="n">
        <v>1</v>
      </c>
      <c r="I539" s="1" t="n">
        <v>0</v>
      </c>
      <c r="J539" s="1" t="inlineStr">
        <is>
          <t>Bhuvneshwar</t>
        </is>
      </c>
      <c r="K539" s="1" t="n">
        <v>0</v>
      </c>
      <c r="L539" s="1">
        <f>G539*B539</f>
        <v/>
      </c>
      <c r="M539" s="1">
        <f>H539*B539</f>
        <v/>
      </c>
      <c r="N539" s="1">
        <f>I539*B539</f>
        <v/>
      </c>
    </row>
    <row r="540">
      <c r="A540" s="1" t="inlineStr">
        <is>
          <t>BioXcell</t>
        </is>
      </c>
      <c r="B540" s="1" t="n">
        <v>237283.2</v>
      </c>
      <c r="C540" s="1" t="n">
        <v>173779</v>
      </c>
      <c r="D540" s="2" t="n">
        <v>45812</v>
      </c>
      <c r="E540" s="2" t="n">
        <v>45815</v>
      </c>
      <c r="F540" s="1" t="inlineStr">
        <is>
          <t>BE0003-1</t>
        </is>
      </c>
      <c r="G540" s="1" t="n">
        <v>2</v>
      </c>
      <c r="H540" s="1" t="n">
        <v>2</v>
      </c>
      <c r="I540" s="1" t="n">
        <v>0</v>
      </c>
      <c r="J540" s="1" t="inlineStr">
        <is>
          <t>Gujrat</t>
        </is>
      </c>
      <c r="K540" s="1" t="n">
        <v>0</v>
      </c>
      <c r="L540" s="1">
        <f>G540*B540</f>
        <v/>
      </c>
      <c r="M540" s="1">
        <f>H540*B540</f>
        <v/>
      </c>
      <c r="N540" s="1">
        <f>I540*B540</f>
        <v/>
      </c>
    </row>
    <row r="541">
      <c r="A541" s="1" t="inlineStr">
        <is>
          <t>BioXcell</t>
        </is>
      </c>
      <c r="B541" s="1" t="n">
        <v>9081.6</v>
      </c>
      <c r="C541" s="1" t="n">
        <v>174006</v>
      </c>
      <c r="D541" s="2" t="n">
        <v>45814</v>
      </c>
      <c r="E541" s="2" t="n">
        <v>45818</v>
      </c>
      <c r="F541" s="1" t="inlineStr">
        <is>
          <t>BE0234</t>
        </is>
      </c>
      <c r="G541" s="1" t="n">
        <v>1</v>
      </c>
      <c r="H541" s="1" t="n">
        <v>1</v>
      </c>
      <c r="I541" s="1" t="n">
        <v>0</v>
      </c>
      <c r="J541" s="1" t="inlineStr">
        <is>
          <t>Chandigarh</t>
        </is>
      </c>
      <c r="K541" s="1" t="n">
        <v>0</v>
      </c>
      <c r="L541" s="1">
        <f>G541*B541</f>
        <v/>
      </c>
      <c r="M541" s="1">
        <f>H541*B541</f>
        <v/>
      </c>
      <c r="N541" s="1">
        <f>I541*B541</f>
        <v/>
      </c>
    </row>
    <row r="542">
      <c r="A542" s="1" t="inlineStr">
        <is>
          <t>BioXcell</t>
        </is>
      </c>
      <c r="B542" s="1" t="n">
        <v>9081.6</v>
      </c>
      <c r="C542" s="1" t="n">
        <v>174006</v>
      </c>
      <c r="D542" s="2" t="n">
        <v>45814</v>
      </c>
      <c r="E542" s="2" t="n">
        <v>45818</v>
      </c>
      <c r="F542" s="1" t="inlineStr">
        <is>
          <t>BE0235</t>
        </is>
      </c>
      <c r="G542" s="1" t="n">
        <v>1</v>
      </c>
      <c r="H542" s="1" t="n">
        <v>1</v>
      </c>
      <c r="I542" s="1" t="n">
        <v>0</v>
      </c>
      <c r="J542" s="1" t="inlineStr">
        <is>
          <t>Chandigarh</t>
        </is>
      </c>
      <c r="K542" s="1" t="n">
        <v>0</v>
      </c>
      <c r="L542" s="1">
        <f>G542*B542</f>
        <v/>
      </c>
      <c r="M542" s="1">
        <f>H542*B542</f>
        <v/>
      </c>
      <c r="N542" s="1">
        <f>I542*B542</f>
        <v/>
      </c>
    </row>
    <row r="543">
      <c r="A543" s="1" t="inlineStr">
        <is>
          <t>BioXcell</t>
        </is>
      </c>
      <c r="B543" s="1" t="n">
        <v>9081.6</v>
      </c>
      <c r="C543" s="1" t="n">
        <v>174008</v>
      </c>
      <c r="D543" s="2" t="n">
        <v>45814</v>
      </c>
      <c r="E543" s="2" t="n">
        <v>45818</v>
      </c>
      <c r="F543" s="1" t="inlineStr">
        <is>
          <t>BE0206</t>
        </is>
      </c>
      <c r="G543" s="1" t="n">
        <v>1</v>
      </c>
      <c r="H543" s="1" t="n">
        <v>1</v>
      </c>
      <c r="I543" s="1" t="n">
        <v>0</v>
      </c>
      <c r="J543" s="1" t="inlineStr">
        <is>
          <t>Banglore</t>
        </is>
      </c>
      <c r="K543" s="1" t="n">
        <v>0</v>
      </c>
      <c r="L543" s="1">
        <f>G543*B543</f>
        <v/>
      </c>
      <c r="M543" s="1">
        <f>H543*B543</f>
        <v/>
      </c>
      <c r="N543" s="1">
        <f>I543*B543</f>
        <v/>
      </c>
    </row>
    <row r="544">
      <c r="A544" s="1" t="inlineStr">
        <is>
          <t>BioXcell</t>
        </is>
      </c>
      <c r="B544" s="1" t="n">
        <v>12408</v>
      </c>
      <c r="C544" s="1" t="n">
        <v>174008</v>
      </c>
      <c r="D544" s="2" t="n">
        <v>45814</v>
      </c>
      <c r="E544" s="2" t="n">
        <v>45818</v>
      </c>
      <c r="F544" s="1" t="inlineStr">
        <is>
          <t>SIM0003</t>
        </is>
      </c>
      <c r="G544" s="1" t="n">
        <v>1</v>
      </c>
      <c r="H544" s="1" t="n">
        <v>1</v>
      </c>
      <c r="I544" s="1" t="n">
        <v>0</v>
      </c>
      <c r="J544" s="1" t="inlineStr">
        <is>
          <t>Banglore</t>
        </is>
      </c>
      <c r="K544" s="1" t="n">
        <v>0</v>
      </c>
      <c r="L544" s="1">
        <f>G544*B544</f>
        <v/>
      </c>
      <c r="M544" s="1">
        <f>H544*B544</f>
        <v/>
      </c>
      <c r="N544" s="1">
        <f>I544*B544</f>
        <v/>
      </c>
    </row>
    <row r="545">
      <c r="A545" s="1" t="inlineStr">
        <is>
          <t>BioXcell</t>
        </is>
      </c>
      <c r="B545" s="1" t="n">
        <v>33264</v>
      </c>
      <c r="C545" s="1" t="n">
        <v>174008</v>
      </c>
      <c r="D545" s="2" t="n">
        <v>45814</v>
      </c>
      <c r="E545" s="2" t="n">
        <v>45818</v>
      </c>
      <c r="F545" s="1" t="inlineStr">
        <is>
          <t>BE0207</t>
        </is>
      </c>
      <c r="G545" s="1" t="n">
        <v>1</v>
      </c>
      <c r="H545" s="1" t="n">
        <v>1</v>
      </c>
      <c r="I545" s="1" t="n">
        <v>0</v>
      </c>
      <c r="J545" s="1" t="inlineStr">
        <is>
          <t>Banglore</t>
        </is>
      </c>
      <c r="K545" s="1" t="n">
        <v>0</v>
      </c>
      <c r="L545" s="1">
        <f>G545*B545</f>
        <v/>
      </c>
      <c r="M545" s="1">
        <f>H545*B545</f>
        <v/>
      </c>
      <c r="N545" s="1">
        <f>I545*B545</f>
        <v/>
      </c>
    </row>
    <row r="546">
      <c r="A546" s="1" t="inlineStr">
        <is>
          <t>BioXcell</t>
        </is>
      </c>
      <c r="B546" s="1" t="n">
        <v>35654.08</v>
      </c>
      <c r="C546" s="1" t="n">
        <v>174509</v>
      </c>
      <c r="D546" s="2" t="n">
        <v>45824</v>
      </c>
      <c r="E546" s="2" t="n">
        <v>45828</v>
      </c>
      <c r="F546" s="1" t="inlineStr">
        <is>
          <t>BE0101</t>
        </is>
      </c>
      <c r="G546" s="1" t="n">
        <v>2</v>
      </c>
      <c r="H546" s="1" t="n">
        <v>2</v>
      </c>
      <c r="I546" s="1" t="n">
        <v>0</v>
      </c>
      <c r="J546" s="1" t="inlineStr">
        <is>
          <t>Hyderabad</t>
        </is>
      </c>
      <c r="K546" s="1" t="n">
        <v>0</v>
      </c>
      <c r="L546" s="1">
        <f>G546*B546</f>
        <v/>
      </c>
      <c r="M546" s="1">
        <f>H546*B546</f>
        <v/>
      </c>
      <c r="N546" s="1">
        <f>I546*B546</f>
        <v/>
      </c>
    </row>
    <row r="547">
      <c r="A547" s="1" t="inlineStr">
        <is>
          <t>BioXcell</t>
        </is>
      </c>
      <c r="B547" s="1" t="n">
        <v>14502.4</v>
      </c>
      <c r="C547" s="1" t="n">
        <v>174509</v>
      </c>
      <c r="D547" s="2" t="n">
        <v>45824</v>
      </c>
      <c r="E547" s="2" t="n">
        <v>45828</v>
      </c>
      <c r="F547" s="1" t="inlineStr">
        <is>
          <t>CS010-RCUS</t>
        </is>
      </c>
      <c r="G547" s="1" t="n">
        <v>1</v>
      </c>
      <c r="H547" s="1" t="n">
        <v>1</v>
      </c>
      <c r="I547" s="1" t="n">
        <v>0</v>
      </c>
      <c r="J547" s="1" t="inlineStr">
        <is>
          <t>Lucknow</t>
        </is>
      </c>
      <c r="K547" s="1" t="n">
        <v>0</v>
      </c>
      <c r="L547" s="1">
        <f>G547*B547</f>
        <v/>
      </c>
      <c r="M547" s="1">
        <f>H547*B547</f>
        <v/>
      </c>
      <c r="N547" s="1">
        <f>I547*B547</f>
        <v/>
      </c>
    </row>
    <row r="548">
      <c r="A548" s="1" t="inlineStr">
        <is>
          <t>MyBioSource</t>
        </is>
      </c>
      <c r="B548" s="1" t="n">
        <v>24310</v>
      </c>
      <c r="C548" s="1" t="inlineStr">
        <is>
          <t>Opening Stock</t>
        </is>
      </c>
      <c r="D548" s="2" t="n">
        <v>45808</v>
      </c>
      <c r="E548" s="2" t="n">
        <v>45808</v>
      </c>
      <c r="F548" s="1" t="inlineStr">
        <is>
          <t>MBS1200699</t>
        </is>
      </c>
      <c r="G548" s="1" t="n">
        <v>1</v>
      </c>
      <c r="H548" s="1" t="n">
        <v>1</v>
      </c>
      <c r="I548" s="1" t="n">
        <v>0</v>
      </c>
      <c r="J548" s="1" t="inlineStr">
        <is>
          <t>Kolkata</t>
        </is>
      </c>
      <c r="K548" s="1" t="n">
        <v>0</v>
      </c>
      <c r="L548" s="1">
        <f>G548*B548</f>
        <v/>
      </c>
      <c r="M548" s="1">
        <f>H548*B548</f>
        <v/>
      </c>
      <c r="N548" s="1">
        <f>I548*B548</f>
        <v/>
      </c>
    </row>
    <row r="549">
      <c r="A549" s="1" t="inlineStr">
        <is>
          <t>MyBioSource</t>
        </is>
      </c>
      <c r="B549" s="1" t="n">
        <v>47124</v>
      </c>
      <c r="C549" s="1" t="n">
        <v>919364</v>
      </c>
      <c r="D549" s="2" t="n">
        <v>45814</v>
      </c>
      <c r="E549" s="2" t="n">
        <v>45818</v>
      </c>
      <c r="F549" s="1" t="inlineStr">
        <is>
          <t>MBS706667</t>
        </is>
      </c>
      <c r="G549" s="1" t="n">
        <v>1</v>
      </c>
      <c r="H549" s="1" t="n">
        <v>1</v>
      </c>
      <c r="I549" s="1" t="n">
        <v>0</v>
      </c>
      <c r="J549" s="1" t="inlineStr">
        <is>
          <t>Hawrah, West Bengal</t>
        </is>
      </c>
      <c r="K549" s="1" t="n">
        <v>0</v>
      </c>
      <c r="L549" s="1">
        <f>G549*B549</f>
        <v/>
      </c>
      <c r="M549" s="1">
        <f>H549*B549</f>
        <v/>
      </c>
      <c r="N549" s="1">
        <f>I549*B549</f>
        <v/>
      </c>
    </row>
    <row r="550">
      <c r="A550" s="1" t="inlineStr">
        <is>
          <t>MyBioSource</t>
        </is>
      </c>
      <c r="B550" s="1" t="n">
        <v>53856</v>
      </c>
      <c r="C550" s="1" t="n">
        <v>919467</v>
      </c>
      <c r="D550" s="2" t="n">
        <v>45814</v>
      </c>
      <c r="E550" s="2" t="n">
        <v>45818</v>
      </c>
      <c r="F550" s="1" t="inlineStr">
        <is>
          <t>MBS760229</t>
        </is>
      </c>
      <c r="G550" s="1" t="n">
        <v>2</v>
      </c>
      <c r="H550" s="1" t="n">
        <v>2</v>
      </c>
      <c r="I550" s="1" t="n">
        <v>0</v>
      </c>
      <c r="J550" s="1" t="inlineStr">
        <is>
          <t>Hyderabad</t>
        </is>
      </c>
      <c r="K550" s="1" t="n">
        <v>0</v>
      </c>
      <c r="L550" s="1">
        <f>G550*B550</f>
        <v/>
      </c>
      <c r="M550" s="1">
        <f>H550*B550</f>
        <v/>
      </c>
      <c r="N550" s="1">
        <f>I550*B550</f>
        <v/>
      </c>
    </row>
    <row r="551">
      <c r="A551" s="1" t="inlineStr">
        <is>
          <t>MyBioSource</t>
        </is>
      </c>
      <c r="B551" s="1" t="n">
        <v>77792</v>
      </c>
      <c r="C551" s="1" t="n">
        <v>919467</v>
      </c>
      <c r="D551" s="2" t="n">
        <v>45814</v>
      </c>
      <c r="E551" s="2" t="n">
        <v>45818</v>
      </c>
      <c r="F551" s="1" t="inlineStr">
        <is>
          <t>MBS704061</t>
        </is>
      </c>
      <c r="G551" s="1" t="n">
        <v>2</v>
      </c>
      <c r="H551" s="1" t="n">
        <v>2</v>
      </c>
      <c r="I551" s="1" t="n">
        <v>0</v>
      </c>
      <c r="J551" s="1" t="inlineStr">
        <is>
          <t>Hyderabad</t>
        </is>
      </c>
      <c r="K551" s="1" t="n">
        <v>0</v>
      </c>
      <c r="L551" s="1">
        <f>G551*B551</f>
        <v/>
      </c>
      <c r="M551" s="1">
        <f>H551*B551</f>
        <v/>
      </c>
      <c r="N551" s="1">
        <f>I551*B551</f>
        <v/>
      </c>
    </row>
    <row r="552">
      <c r="A552" s="1" t="inlineStr">
        <is>
          <t>MyBioSource</t>
        </is>
      </c>
      <c r="B552" s="1" t="n">
        <v>21318</v>
      </c>
      <c r="C552" s="1" t="n">
        <v>919601</v>
      </c>
      <c r="D552" s="2" t="n">
        <v>45814</v>
      </c>
      <c r="E552" s="2" t="n">
        <v>45818</v>
      </c>
      <c r="F552" s="1" t="inlineStr">
        <is>
          <t>MBS568997</t>
        </is>
      </c>
      <c r="G552" s="1" t="n">
        <v>1</v>
      </c>
      <c r="H552" s="1" t="n">
        <v>1</v>
      </c>
      <c r="I552" s="1" t="n">
        <v>0</v>
      </c>
      <c r="J552" s="1" t="inlineStr">
        <is>
          <t>Delhi</t>
        </is>
      </c>
      <c r="K552" s="1" t="n">
        <v>0</v>
      </c>
      <c r="L552" s="1">
        <f>G552*B552</f>
        <v/>
      </c>
      <c r="M552" s="1">
        <f>H552*B552</f>
        <v/>
      </c>
      <c r="N552" s="1">
        <f>I552*B552</f>
        <v/>
      </c>
    </row>
    <row r="553">
      <c r="A553" s="1" t="inlineStr">
        <is>
          <t>MyBioSource</t>
        </is>
      </c>
      <c r="B553" s="1" t="n">
        <v>21318</v>
      </c>
      <c r="C553" s="1" t="n">
        <v>919601</v>
      </c>
      <c r="D553" s="2" t="n">
        <v>45814</v>
      </c>
      <c r="E553" s="2" t="n">
        <v>45818</v>
      </c>
      <c r="F553" s="1" t="inlineStr">
        <is>
          <t>MBS568995</t>
        </is>
      </c>
      <c r="G553" s="1" t="n">
        <v>1</v>
      </c>
      <c r="H553" s="1" t="n">
        <v>1</v>
      </c>
      <c r="I553" s="1" t="n">
        <v>0</v>
      </c>
      <c r="J553" s="1" t="inlineStr">
        <is>
          <t>Delhi</t>
        </is>
      </c>
      <c r="K553" s="1" t="n">
        <v>0</v>
      </c>
      <c r="L553" s="1">
        <f>G553*B553</f>
        <v/>
      </c>
      <c r="M553" s="1">
        <f>H553*B553</f>
        <v/>
      </c>
      <c r="N553" s="1">
        <f>I553*B553</f>
        <v/>
      </c>
    </row>
    <row r="554">
      <c r="A554" s="1" t="inlineStr">
        <is>
          <t>MyBioSource</t>
        </is>
      </c>
      <c r="B554" s="1" t="n">
        <v>64702</v>
      </c>
      <c r="C554" s="1" t="inlineStr">
        <is>
          <t>919467A</t>
        </is>
      </c>
      <c r="D554" s="2" t="n">
        <v>45821</v>
      </c>
      <c r="E554" s="2" t="n">
        <v>45828</v>
      </c>
      <c r="F554" s="1" t="inlineStr">
        <is>
          <t>MBS163838</t>
        </is>
      </c>
      <c r="G554" s="1" t="n">
        <v>2</v>
      </c>
      <c r="H554" s="1" t="n">
        <v>2</v>
      </c>
      <c r="I554" s="1" t="n">
        <v>0</v>
      </c>
      <c r="J554" s="1" t="inlineStr">
        <is>
          <t>Hyderabad</t>
        </is>
      </c>
      <c r="K554" s="1" t="n">
        <v>0</v>
      </c>
      <c r="L554" s="1">
        <f>G554*B554</f>
        <v/>
      </c>
      <c r="M554" s="1">
        <f>H554*B554</f>
        <v/>
      </c>
      <c r="N554" s="1">
        <f>I554*B554</f>
        <v/>
      </c>
    </row>
    <row r="555">
      <c r="A555" s="1" t="inlineStr">
        <is>
          <t>MyBioSource</t>
        </is>
      </c>
      <c r="B555" s="1" t="n">
        <v>19448</v>
      </c>
      <c r="C555" s="1" t="n">
        <v>919889</v>
      </c>
      <c r="D555" s="2" t="n">
        <v>45821</v>
      </c>
      <c r="E555" s="2" t="n">
        <v>45828</v>
      </c>
      <c r="F555" s="1" t="inlineStr">
        <is>
          <t>MBS560259</t>
        </is>
      </c>
      <c r="G555" s="1" t="n">
        <v>1</v>
      </c>
      <c r="H555" s="1" t="n">
        <v>1</v>
      </c>
      <c r="I555" s="1" t="n">
        <v>0</v>
      </c>
      <c r="J555" s="1" t="inlineStr">
        <is>
          <t>Delhi</t>
        </is>
      </c>
      <c r="K555" s="1" t="n">
        <v>0</v>
      </c>
      <c r="L555" s="1">
        <f>G555*B555</f>
        <v/>
      </c>
      <c r="M555" s="1">
        <f>H555*B555</f>
        <v/>
      </c>
      <c r="N555" s="1">
        <f>I555*B555</f>
        <v/>
      </c>
    </row>
    <row r="556">
      <c r="A556" s="1" t="inlineStr">
        <is>
          <t>BPS</t>
        </is>
      </c>
      <c r="B556" s="1" t="n">
        <v>107976</v>
      </c>
      <c r="C556" s="1" t="inlineStr">
        <is>
          <t>INV5218</t>
        </is>
      </c>
      <c r="D556" s="2" t="n">
        <v>45806</v>
      </c>
      <c r="E556" s="2" t="n">
        <v>45811</v>
      </c>
      <c r="F556" s="1" t="n">
        <v>78383</v>
      </c>
      <c r="G556" s="1" t="n">
        <v>1</v>
      </c>
      <c r="H556" s="1" t="n">
        <v>1</v>
      </c>
      <c r="I556" s="1" t="n">
        <v>0</v>
      </c>
      <c r="J556" s="1" t="inlineStr">
        <is>
          <t>Haridwar</t>
        </is>
      </c>
      <c r="K556" s="1" t="n">
        <v>0</v>
      </c>
      <c r="L556" s="1">
        <f>G556*B556</f>
        <v/>
      </c>
      <c r="M556" s="1">
        <f>H556*B556</f>
        <v/>
      </c>
      <c r="N556" s="1">
        <f>I556*B556</f>
        <v/>
      </c>
    </row>
    <row r="557">
      <c r="A557" s="1" t="inlineStr">
        <is>
          <t>BPS</t>
        </is>
      </c>
      <c r="B557" s="1" t="n">
        <v>70752</v>
      </c>
      <c r="C557" s="1" t="inlineStr">
        <is>
          <t>INV5230</t>
        </is>
      </c>
      <c r="D557" s="2" t="n">
        <v>45806</v>
      </c>
      <c r="E557" s="2" t="n">
        <v>45811</v>
      </c>
      <c r="F557" s="1" t="n">
        <v>79326</v>
      </c>
      <c r="G557" s="1" t="n">
        <v>1</v>
      </c>
      <c r="H557" s="1" t="n">
        <v>1</v>
      </c>
      <c r="I557" s="1" t="n">
        <v>0</v>
      </c>
      <c r="J557" s="1" t="inlineStr">
        <is>
          <t>Chandigarh</t>
        </is>
      </c>
      <c r="K557" s="1" t="n">
        <v>0</v>
      </c>
      <c r="L557" s="1">
        <f>G557*B557</f>
        <v/>
      </c>
      <c r="M557" s="1">
        <f>H557*B557</f>
        <v/>
      </c>
      <c r="N557" s="1">
        <f>I557*B557</f>
        <v/>
      </c>
    </row>
    <row r="558">
      <c r="A558" s="1" t="inlineStr">
        <is>
          <t>BPS</t>
        </is>
      </c>
      <c r="B558" s="1" t="n">
        <v>0.88</v>
      </c>
      <c r="C558" s="1" t="inlineStr">
        <is>
          <t>INV5212</t>
        </is>
      </c>
      <c r="D558" s="2" t="n">
        <v>45806</v>
      </c>
      <c r="E558" s="2" t="n">
        <v>45811</v>
      </c>
      <c r="F558" s="1" t="n">
        <v>27003</v>
      </c>
      <c r="G558" s="1" t="n">
        <v>1</v>
      </c>
      <c r="H558" s="1" t="n">
        <v>1</v>
      </c>
      <c r="I558" s="1" t="n">
        <v>0</v>
      </c>
      <c r="J558" s="1" t="inlineStr">
        <is>
          <t>Guwahati</t>
        </is>
      </c>
      <c r="K558" s="1" t="n">
        <v>0</v>
      </c>
      <c r="L558" s="1">
        <f>G558*B558</f>
        <v/>
      </c>
      <c r="M558" s="1">
        <f>H558*B558</f>
        <v/>
      </c>
      <c r="N558" s="1">
        <f>I558*B558</f>
        <v/>
      </c>
    </row>
    <row r="559">
      <c r="A559" s="1" t="inlineStr">
        <is>
          <t>BPS</t>
        </is>
      </c>
      <c r="B559" s="1" t="n">
        <v>31152</v>
      </c>
      <c r="C559" s="1" t="inlineStr">
        <is>
          <t>INV5388</t>
        </is>
      </c>
      <c r="D559" s="2" t="n">
        <v>45814</v>
      </c>
      <c r="E559" s="2" t="n">
        <v>45818</v>
      </c>
      <c r="F559" s="1" t="n">
        <v>40321</v>
      </c>
      <c r="G559" s="1" t="n">
        <v>2</v>
      </c>
      <c r="H559" s="1" t="n">
        <v>2</v>
      </c>
      <c r="I559" s="1" t="n">
        <v>0</v>
      </c>
      <c r="J559" s="1" t="inlineStr">
        <is>
          <t>Delhi</t>
        </is>
      </c>
      <c r="K559" s="1" t="n">
        <v>0</v>
      </c>
      <c r="L559" s="1">
        <f>G559*B559</f>
        <v/>
      </c>
      <c r="M559" s="1">
        <f>H559*B559</f>
        <v/>
      </c>
      <c r="N559" s="1">
        <f>I559*B559</f>
        <v/>
      </c>
    </row>
    <row r="560">
      <c r="A560" s="1" t="inlineStr">
        <is>
          <t>Biotium</t>
        </is>
      </c>
      <c r="B560" s="1" t="n">
        <v>6828.799999999999</v>
      </c>
      <c r="C560" s="1" t="inlineStr">
        <is>
          <t>Opening Stock</t>
        </is>
      </c>
      <c r="D560" s="2" t="n">
        <v>45808</v>
      </c>
      <c r="E560" s="2" t="n">
        <v>45808</v>
      </c>
      <c r="F560" s="1" t="n">
        <v>41010</v>
      </c>
      <c r="G560" s="1" t="n">
        <v>1</v>
      </c>
      <c r="H560" s="1" t="n">
        <v>1</v>
      </c>
      <c r="I560" s="1" t="n">
        <v>0</v>
      </c>
      <c r="J560" s="1" t="inlineStr">
        <is>
          <t>Banglore</t>
        </is>
      </c>
      <c r="K560" s="1" t="n">
        <v>0</v>
      </c>
      <c r="L560" s="1">
        <f>G560*B560</f>
        <v/>
      </c>
      <c r="M560" s="1">
        <f>H560*B560</f>
        <v/>
      </c>
      <c r="N560" s="1">
        <f>I560*B560</f>
        <v/>
      </c>
    </row>
    <row r="561">
      <c r="A561" s="1" t="inlineStr">
        <is>
          <t>SouthernBiotech</t>
        </is>
      </c>
      <c r="B561" s="1" t="n">
        <v>13728</v>
      </c>
      <c r="C561" s="1" t="n">
        <v>3305058</v>
      </c>
      <c r="D561" s="2" t="n">
        <v>45807</v>
      </c>
      <c r="E561" s="2" t="n">
        <v>45813</v>
      </c>
      <c r="F561" s="1" t="inlineStr">
        <is>
          <t>9042-08</t>
        </is>
      </c>
      <c r="G561" s="1" t="n">
        <v>2</v>
      </c>
      <c r="H561" s="1" t="n">
        <v>2</v>
      </c>
      <c r="I561" s="1" t="n">
        <v>0</v>
      </c>
      <c r="J561" s="1" t="inlineStr">
        <is>
          <t>Pune</t>
        </is>
      </c>
      <c r="K561" s="1" t="n">
        <v>0</v>
      </c>
      <c r="L561" s="1">
        <f>G561*B561</f>
        <v/>
      </c>
      <c r="M561" s="1">
        <f>H561*B561</f>
        <v/>
      </c>
      <c r="N561" s="1">
        <f>I561*B561</f>
        <v/>
      </c>
    </row>
    <row r="562">
      <c r="A562" s="1" t="inlineStr">
        <is>
          <t>SouthernBiotech</t>
        </is>
      </c>
      <c r="B562" s="1" t="n">
        <v>13398</v>
      </c>
      <c r="C562" s="1" t="n">
        <v>3305058</v>
      </c>
      <c r="D562" s="2" t="n">
        <v>45807</v>
      </c>
      <c r="E562" s="2" t="n">
        <v>45813</v>
      </c>
      <c r="F562" s="1" t="inlineStr">
        <is>
          <t>9200-08</t>
        </is>
      </c>
      <c r="G562" s="1" t="n">
        <v>2</v>
      </c>
      <c r="H562" s="1" t="n">
        <v>2</v>
      </c>
      <c r="I562" s="1" t="n">
        <v>0</v>
      </c>
      <c r="J562" s="1" t="inlineStr">
        <is>
          <t>Pune</t>
        </is>
      </c>
      <c r="K562" s="1" t="n">
        <v>0</v>
      </c>
      <c r="L562" s="1">
        <f>G562*B562</f>
        <v/>
      </c>
      <c r="M562" s="1">
        <f>H562*B562</f>
        <v/>
      </c>
      <c r="N562" s="1">
        <f>I562*B562</f>
        <v/>
      </c>
    </row>
    <row r="563">
      <c r="A563" s="1" t="inlineStr">
        <is>
          <t>SouthernBiotech</t>
        </is>
      </c>
      <c r="B563" s="1" t="n">
        <v>16038</v>
      </c>
      <c r="C563" s="1" t="n">
        <v>335866</v>
      </c>
      <c r="D563" s="2" t="n">
        <v>45828</v>
      </c>
      <c r="E563" s="2" t="n">
        <v>45833</v>
      </c>
      <c r="F563" s="1" t="inlineStr">
        <is>
          <t>1200-01S</t>
        </is>
      </c>
      <c r="G563" s="1" t="n">
        <v>1</v>
      </c>
      <c r="H563" s="1" t="n">
        <v>1</v>
      </c>
      <c r="I563" s="1" t="n">
        <v>0</v>
      </c>
      <c r="J563" s="1" t="inlineStr">
        <is>
          <t>Hyderabad</t>
        </is>
      </c>
      <c r="K563" s="1" t="n">
        <v>0</v>
      </c>
      <c r="L563" s="1">
        <f>G563*B563</f>
        <v/>
      </c>
      <c r="M563" s="1">
        <f>H563*B563</f>
        <v/>
      </c>
      <c r="N563" s="1">
        <f>I563*B563</f>
        <v/>
      </c>
    </row>
    <row r="564">
      <c r="A564" s="1" t="inlineStr">
        <is>
          <t>TargetMol</t>
        </is>
      </c>
      <c r="B564" s="1" t="n">
        <v>440</v>
      </c>
      <c r="C564" s="1" t="inlineStr">
        <is>
          <t>Opening Stock</t>
        </is>
      </c>
      <c r="D564" s="2" t="n">
        <v>45808</v>
      </c>
      <c r="E564" s="2" t="n">
        <v>45808</v>
      </c>
      <c r="F564" s="1" t="inlineStr">
        <is>
          <t>T7340</t>
        </is>
      </c>
      <c r="G564" s="1" t="n">
        <v>2</v>
      </c>
      <c r="H564" s="1" t="n">
        <v>2</v>
      </c>
      <c r="I564" s="1" t="n">
        <v>0</v>
      </c>
      <c r="J564" s="1" t="inlineStr">
        <is>
          <t>Delhi</t>
        </is>
      </c>
      <c r="K564" s="1" t="n">
        <v>0</v>
      </c>
      <c r="L564" s="1">
        <f>G564*B564</f>
        <v/>
      </c>
      <c r="M564" s="1">
        <f>H564*B564</f>
        <v/>
      </c>
      <c r="N564" s="1">
        <f>I564*B564</f>
        <v/>
      </c>
    </row>
    <row r="565">
      <c r="A565" s="1" t="inlineStr">
        <is>
          <t>TargetMol</t>
        </is>
      </c>
      <c r="B565" s="1" t="n">
        <v>440</v>
      </c>
      <c r="C565" s="1" t="inlineStr">
        <is>
          <t>Opening Stock</t>
        </is>
      </c>
      <c r="D565" s="2" t="n">
        <v>45808</v>
      </c>
      <c r="E565" s="2" t="n">
        <v>45808</v>
      </c>
      <c r="F565" s="1" t="inlineStr">
        <is>
          <t>T6979</t>
        </is>
      </c>
      <c r="G565" s="1" t="n">
        <v>2</v>
      </c>
      <c r="H565" s="1" t="n">
        <v>2</v>
      </c>
      <c r="I565" s="1" t="n">
        <v>0</v>
      </c>
      <c r="J565" s="1" t="inlineStr">
        <is>
          <t>Delhi</t>
        </is>
      </c>
      <c r="K565" s="1" t="n">
        <v>0</v>
      </c>
      <c r="L565" s="1">
        <f>G565*B565</f>
        <v/>
      </c>
      <c r="M565" s="1">
        <f>H565*B565</f>
        <v/>
      </c>
      <c r="N565" s="1">
        <f>I565*B565</f>
        <v/>
      </c>
    </row>
    <row r="566">
      <c r="A566" s="1" t="inlineStr">
        <is>
          <t>TargetMol</t>
        </is>
      </c>
      <c r="B566" s="1" t="n">
        <v>440</v>
      </c>
      <c r="C566" s="1" t="inlineStr">
        <is>
          <t>Opening Stock</t>
        </is>
      </c>
      <c r="D566" s="2" t="n">
        <v>45808</v>
      </c>
      <c r="E566" s="2" t="n">
        <v>45808</v>
      </c>
      <c r="F566" s="1" t="inlineStr">
        <is>
          <t>T17190</t>
        </is>
      </c>
      <c r="G566" s="1" t="n">
        <v>2</v>
      </c>
      <c r="H566" s="1" t="n">
        <v>2</v>
      </c>
      <c r="I566" s="1" t="n">
        <v>0</v>
      </c>
      <c r="J566" s="1" t="inlineStr">
        <is>
          <t>Delhi</t>
        </is>
      </c>
      <c r="K566" s="1" t="n">
        <v>0</v>
      </c>
      <c r="L566" s="1">
        <f>G566*B566</f>
        <v/>
      </c>
      <c r="M566" s="1">
        <f>H566*B566</f>
        <v/>
      </c>
      <c r="N566" s="1">
        <f>I566*B566</f>
        <v/>
      </c>
    </row>
    <row r="567">
      <c r="A567" s="1" t="inlineStr">
        <is>
          <t>TargetMol</t>
        </is>
      </c>
      <c r="B567" s="1" t="n">
        <v>10507.2</v>
      </c>
      <c r="C567" s="1" t="inlineStr">
        <is>
          <t>INV250606-006</t>
        </is>
      </c>
      <c r="D567" s="2" t="n">
        <v>45814</v>
      </c>
      <c r="E567" s="2" t="n">
        <v>45817</v>
      </c>
      <c r="F567" s="1" t="inlineStr">
        <is>
          <t>TN4424</t>
        </is>
      </c>
      <c r="G567" s="1" t="n">
        <v>1</v>
      </c>
      <c r="H567" s="1" t="n">
        <v>1</v>
      </c>
      <c r="I567" s="1" t="n">
        <v>0</v>
      </c>
      <c r="J567" s="1" t="inlineStr">
        <is>
          <t>Pondicheri</t>
        </is>
      </c>
      <c r="K567" s="1" t="n">
        <v>0</v>
      </c>
      <c r="L567" s="1">
        <f>G567*B567</f>
        <v/>
      </c>
      <c r="M567" s="1">
        <f>H567*B567</f>
        <v/>
      </c>
      <c r="N567" s="1">
        <f>I567*B567</f>
        <v/>
      </c>
    </row>
    <row r="568">
      <c r="A568" s="1" t="inlineStr">
        <is>
          <t>TargetMol</t>
        </is>
      </c>
      <c r="B568" s="1" t="n">
        <v>17001.6</v>
      </c>
      <c r="C568" s="1" t="inlineStr">
        <is>
          <t>INV250606-005</t>
        </is>
      </c>
      <c r="D568" s="2" t="n">
        <v>45814</v>
      </c>
      <c r="E568" s="2" t="n">
        <v>45817</v>
      </c>
      <c r="F568" s="1" t="inlineStr">
        <is>
          <t>T9267</t>
        </is>
      </c>
      <c r="G568" s="1" t="n">
        <v>1</v>
      </c>
      <c r="H568" s="1" t="n">
        <v>1</v>
      </c>
      <c r="I568" s="1" t="n">
        <v>0</v>
      </c>
      <c r="J568" s="1" t="inlineStr">
        <is>
          <t>Mumbai</t>
        </is>
      </c>
      <c r="K568" s="1" t="n">
        <v>0</v>
      </c>
      <c r="L568" s="1">
        <f>G568*B568</f>
        <v/>
      </c>
      <c r="M568" s="1">
        <f>H568*B568</f>
        <v/>
      </c>
      <c r="N568" s="1">
        <f>I568*B568</f>
        <v/>
      </c>
    </row>
    <row r="569">
      <c r="A569" s="1" t="inlineStr">
        <is>
          <t>TargetMol</t>
        </is>
      </c>
      <c r="B569" s="1" t="n">
        <v>22123.2</v>
      </c>
      <c r="C569" s="1" t="inlineStr">
        <is>
          <t>INV250613-069</t>
        </is>
      </c>
      <c r="D569" s="2" t="n">
        <v>45821</v>
      </c>
      <c r="E569" s="2" t="n">
        <v>45826</v>
      </c>
      <c r="F569" s="1" t="inlineStr">
        <is>
          <t>TN2346</t>
        </is>
      </c>
      <c r="G569" s="1" t="n">
        <v>1</v>
      </c>
      <c r="H569" s="1" t="n">
        <v>1</v>
      </c>
      <c r="I569" s="1" t="n">
        <v>0</v>
      </c>
      <c r="J569" s="1" t="inlineStr">
        <is>
          <t>Dehradoon</t>
        </is>
      </c>
      <c r="K569" s="1" t="n">
        <v>0</v>
      </c>
      <c r="L569" s="1">
        <f>G569*B569</f>
        <v/>
      </c>
      <c r="M569" s="1">
        <f>H569*B569</f>
        <v/>
      </c>
      <c r="N569" s="1">
        <f>I569*B569</f>
        <v/>
      </c>
    </row>
    <row r="570">
      <c r="A570" s="1" t="inlineStr">
        <is>
          <t>TargetMol</t>
        </is>
      </c>
      <c r="B570" s="1" t="n">
        <v>7180.799999999999</v>
      </c>
      <c r="C570" s="1" t="inlineStr">
        <is>
          <t>INV250613-068</t>
        </is>
      </c>
      <c r="D570" s="2" t="n">
        <v>45821</v>
      </c>
      <c r="E570" s="2" t="n">
        <v>45826</v>
      </c>
      <c r="F570" s="1" t="inlineStr">
        <is>
          <t>TMPY-01864</t>
        </is>
      </c>
      <c r="G570" s="1" t="n">
        <v>1</v>
      </c>
      <c r="H570" s="1" t="n">
        <v>1</v>
      </c>
      <c r="I570" s="1" t="n">
        <v>0</v>
      </c>
      <c r="J570" s="1" t="inlineStr">
        <is>
          <t>Banglore</t>
        </is>
      </c>
      <c r="K570" s="1" t="n">
        <v>0</v>
      </c>
      <c r="L570" s="1">
        <f>G570*B570</f>
        <v/>
      </c>
      <c r="M570" s="1">
        <f>H570*B570</f>
        <v/>
      </c>
      <c r="N570" s="1">
        <f>I570*B570</f>
        <v/>
      </c>
    </row>
    <row r="571">
      <c r="A571" s="1" t="inlineStr">
        <is>
          <t>TargetMol</t>
        </is>
      </c>
      <c r="B571" s="1" t="n">
        <v>2640</v>
      </c>
      <c r="C571" s="1" t="inlineStr">
        <is>
          <t>INV250613-068</t>
        </is>
      </c>
      <c r="D571" s="2" t="n">
        <v>45821</v>
      </c>
      <c r="E571" s="2" t="n">
        <v>45826</v>
      </c>
      <c r="F571" s="1" t="inlineStr">
        <is>
          <t>T2802</t>
        </is>
      </c>
      <c r="G571" s="1" t="n">
        <v>1</v>
      </c>
      <c r="H571" s="1" t="n">
        <v>1</v>
      </c>
      <c r="I571" s="1" t="n">
        <v>0</v>
      </c>
      <c r="J571" s="1" t="inlineStr">
        <is>
          <t>Delhi</t>
        </is>
      </c>
      <c r="K571" s="1" t="n">
        <v>0</v>
      </c>
      <c r="L571" s="1">
        <f>G571*B571</f>
        <v/>
      </c>
      <c r="M571" s="1">
        <f>H571*B571</f>
        <v/>
      </c>
      <c r="N571" s="1">
        <f>I571*B571</f>
        <v/>
      </c>
    </row>
    <row r="572">
      <c r="A572" s="1" t="inlineStr">
        <is>
          <t>TargetMol</t>
        </is>
      </c>
      <c r="B572" s="1" t="n">
        <v>2851.2</v>
      </c>
      <c r="C572" s="1" t="inlineStr">
        <is>
          <t>INV250613-068</t>
        </is>
      </c>
      <c r="D572" s="2" t="n">
        <v>45821</v>
      </c>
      <c r="E572" s="2" t="n">
        <v>45826</v>
      </c>
      <c r="F572" s="1" t="inlineStr">
        <is>
          <t>T6276</t>
        </is>
      </c>
      <c r="G572" s="1" t="n">
        <v>1</v>
      </c>
      <c r="H572" s="1" t="n">
        <v>1</v>
      </c>
      <c r="I572" s="1" t="n">
        <v>0</v>
      </c>
      <c r="J572" s="1" t="inlineStr">
        <is>
          <t>Delhi</t>
        </is>
      </c>
      <c r="K572" s="1" t="n">
        <v>0</v>
      </c>
      <c r="L572" s="1">
        <f>G572*B572</f>
        <v/>
      </c>
      <c r="M572" s="1">
        <f>H572*B572</f>
        <v/>
      </c>
      <c r="N572" s="1">
        <f>I572*B572</f>
        <v/>
      </c>
    </row>
    <row r="573">
      <c r="A573" s="1" t="inlineStr">
        <is>
          <t>TargetMol</t>
        </is>
      </c>
      <c r="B573" s="1" t="n">
        <v>2428.8</v>
      </c>
      <c r="C573" s="1" t="inlineStr">
        <is>
          <t>INV250613-068</t>
        </is>
      </c>
      <c r="D573" s="2" t="n">
        <v>45821</v>
      </c>
      <c r="E573" s="2" t="n">
        <v>45826</v>
      </c>
      <c r="F573" s="1" t="inlineStr">
        <is>
          <t>T1724</t>
        </is>
      </c>
      <c r="G573" s="1" t="n">
        <v>1</v>
      </c>
      <c r="H573" s="1" t="n">
        <v>1</v>
      </c>
      <c r="I573" s="1" t="n">
        <v>0</v>
      </c>
      <c r="J573" s="1" t="inlineStr">
        <is>
          <t>Delhi</t>
        </is>
      </c>
      <c r="K573" s="1" t="n">
        <v>0</v>
      </c>
      <c r="L573" s="1">
        <f>G573*B573</f>
        <v/>
      </c>
      <c r="M573" s="1">
        <f>H573*B573</f>
        <v/>
      </c>
      <c r="N573" s="1">
        <f>I573*B573</f>
        <v/>
      </c>
    </row>
    <row r="574">
      <c r="A574" s="1" t="inlineStr">
        <is>
          <t>TargetMol</t>
        </is>
      </c>
      <c r="B574" s="1" t="n">
        <v>3801.6</v>
      </c>
      <c r="C574" s="1" t="inlineStr">
        <is>
          <t>INV250613-068</t>
        </is>
      </c>
      <c r="D574" s="2" t="n">
        <v>45821</v>
      </c>
      <c r="E574" s="2" t="n">
        <v>45826</v>
      </c>
      <c r="F574" s="1" t="inlineStr">
        <is>
          <t>T6972</t>
        </is>
      </c>
      <c r="G574" s="1" t="n">
        <v>1</v>
      </c>
      <c r="H574" s="1" t="n">
        <v>1</v>
      </c>
      <c r="I574" s="1" t="n">
        <v>0</v>
      </c>
      <c r="J574" s="1" t="inlineStr">
        <is>
          <t>Delhi</t>
        </is>
      </c>
      <c r="K574" s="1" t="n">
        <v>0</v>
      </c>
      <c r="L574" s="1">
        <f>G574*B574</f>
        <v/>
      </c>
      <c r="M574" s="1">
        <f>H574*B574</f>
        <v/>
      </c>
      <c r="N574" s="1">
        <f>I574*B574</f>
        <v/>
      </c>
    </row>
    <row r="575">
      <c r="A575" s="1" t="inlineStr">
        <is>
          <t>TargetMol</t>
        </is>
      </c>
      <c r="B575" s="1" t="n">
        <v>1584</v>
      </c>
      <c r="C575" s="1" t="inlineStr">
        <is>
          <t>INV250613-068</t>
        </is>
      </c>
      <c r="D575" s="2" t="n">
        <v>45821</v>
      </c>
      <c r="E575" s="2" t="n">
        <v>45826</v>
      </c>
      <c r="F575" s="1" t="inlineStr">
        <is>
          <t>T1508</t>
        </is>
      </c>
      <c r="G575" s="1" t="n">
        <v>1</v>
      </c>
      <c r="H575" s="1" t="n">
        <v>1</v>
      </c>
      <c r="I575" s="1" t="n">
        <v>0</v>
      </c>
      <c r="J575" s="1" t="inlineStr">
        <is>
          <t>Noida</t>
        </is>
      </c>
      <c r="K575" s="1" t="n">
        <v>0</v>
      </c>
      <c r="L575" s="1">
        <f>G575*B575</f>
        <v/>
      </c>
      <c r="M575" s="1">
        <f>H575*B575</f>
        <v/>
      </c>
      <c r="N575" s="1">
        <f>I575*B575</f>
        <v/>
      </c>
    </row>
    <row r="576">
      <c r="A576" s="1" t="inlineStr">
        <is>
          <t>TargetMol</t>
        </is>
      </c>
      <c r="B576" s="1" t="n">
        <v>6283.200000000001</v>
      </c>
      <c r="C576" s="1" t="inlineStr">
        <is>
          <t>INV250613-068</t>
        </is>
      </c>
      <c r="D576" s="2" t="n">
        <v>45821</v>
      </c>
      <c r="E576" s="2" t="n">
        <v>45826</v>
      </c>
      <c r="F576" s="1" t="inlineStr">
        <is>
          <t>T2038</t>
        </is>
      </c>
      <c r="G576" s="1" t="n">
        <v>1</v>
      </c>
      <c r="H576" s="1" t="n">
        <v>1</v>
      </c>
      <c r="I576" s="1" t="n">
        <v>0</v>
      </c>
      <c r="J576" s="1" t="inlineStr">
        <is>
          <t>Noida</t>
        </is>
      </c>
      <c r="K576" s="1" t="n">
        <v>0</v>
      </c>
      <c r="L576" s="1">
        <f>G576*B576</f>
        <v/>
      </c>
      <c r="M576" s="1">
        <f>H576*B576</f>
        <v/>
      </c>
      <c r="N576" s="1">
        <f>I576*B576</f>
        <v/>
      </c>
    </row>
    <row r="577">
      <c r="A577" s="1" t="inlineStr">
        <is>
          <t>TargetMol</t>
        </is>
      </c>
      <c r="B577" s="1" t="n">
        <v>6441.6</v>
      </c>
      <c r="C577" s="1" t="inlineStr">
        <is>
          <t>INV250613-068</t>
        </is>
      </c>
      <c r="D577" s="2" t="n">
        <v>45821</v>
      </c>
      <c r="E577" s="2" t="n">
        <v>45826</v>
      </c>
      <c r="F577" s="1" t="inlineStr">
        <is>
          <t>T11469</t>
        </is>
      </c>
      <c r="G577" s="1" t="n">
        <v>1</v>
      </c>
      <c r="H577" s="1" t="n">
        <v>1</v>
      </c>
      <c r="I577" s="1" t="n">
        <v>0</v>
      </c>
      <c r="J577" s="1" t="inlineStr">
        <is>
          <t>Noida</t>
        </is>
      </c>
      <c r="K577" s="1" t="n">
        <v>0</v>
      </c>
      <c r="L577" s="1">
        <f>G577*B577</f>
        <v/>
      </c>
      <c r="M577" s="1">
        <f>H577*B577</f>
        <v/>
      </c>
      <c r="N577" s="1">
        <f>I577*B577</f>
        <v/>
      </c>
    </row>
    <row r="578">
      <c r="A578" s="1" t="inlineStr">
        <is>
          <t>TargetMol</t>
        </is>
      </c>
      <c r="B578" s="1" t="n">
        <v>25977.6</v>
      </c>
      <c r="C578" s="1" t="inlineStr">
        <is>
          <t>INV250613-067</t>
        </is>
      </c>
      <c r="D578" s="2" t="n">
        <v>45821</v>
      </c>
      <c r="E578" s="2" t="n">
        <v>45826</v>
      </c>
      <c r="F578" s="1" t="inlineStr">
        <is>
          <t>TN1597</t>
        </is>
      </c>
      <c r="G578" s="1" t="n">
        <v>1</v>
      </c>
      <c r="H578" s="1" t="n">
        <v>1</v>
      </c>
      <c r="I578" s="1" t="n">
        <v>0</v>
      </c>
      <c r="J578" s="1" t="inlineStr">
        <is>
          <t>Pondicheri</t>
        </is>
      </c>
      <c r="K578" s="1" t="n">
        <v>0</v>
      </c>
      <c r="L578" s="1">
        <f>G578*B578</f>
        <v/>
      </c>
      <c r="M578" s="1">
        <f>H578*B578</f>
        <v/>
      </c>
      <c r="N578" s="1">
        <f>I578*B578</f>
        <v/>
      </c>
    </row>
    <row r="579">
      <c r="A579" s="1" t="inlineStr">
        <is>
          <t>TargetMol</t>
        </is>
      </c>
      <c r="B579" s="1" t="n">
        <v>6864</v>
      </c>
      <c r="C579" s="1" t="inlineStr">
        <is>
          <t>INV250613-067</t>
        </is>
      </c>
      <c r="D579" s="2" t="n">
        <v>45821</v>
      </c>
      <c r="E579" s="2" t="n">
        <v>45826</v>
      </c>
      <c r="F579" s="1" t="inlineStr">
        <is>
          <t>T4964</t>
        </is>
      </c>
      <c r="G579" s="1" t="n">
        <v>1</v>
      </c>
      <c r="H579" s="1" t="n">
        <v>1</v>
      </c>
      <c r="I579" s="1" t="n">
        <v>0</v>
      </c>
      <c r="J579" s="1" t="inlineStr">
        <is>
          <t>Pondicheri</t>
        </is>
      </c>
      <c r="K579" s="1" t="n">
        <v>0</v>
      </c>
      <c r="L579" s="1">
        <f>G579*B579</f>
        <v/>
      </c>
      <c r="M579" s="1">
        <f>H579*B579</f>
        <v/>
      </c>
      <c r="N579" s="1">
        <f>I579*B579</f>
        <v/>
      </c>
    </row>
    <row r="580">
      <c r="A580" s="1" t="inlineStr">
        <is>
          <t>Mabtech</t>
        </is>
      </c>
      <c r="B580" s="1" t="n">
        <v>12038.4</v>
      </c>
      <c r="C580" s="1" t="n">
        <v>44075</v>
      </c>
      <c r="D580" s="2" t="n">
        <v>45812</v>
      </c>
      <c r="E580" s="2" t="n">
        <v>45817</v>
      </c>
      <c r="F580" s="1" t="inlineStr">
        <is>
          <t>3617-1</t>
        </is>
      </c>
      <c r="G580" s="1" t="n">
        <v>10</v>
      </c>
      <c r="H580" s="1" t="n">
        <v>10</v>
      </c>
      <c r="I580" s="1" t="n">
        <v>0</v>
      </c>
      <c r="J580" s="1" t="inlineStr">
        <is>
          <t>Banglore</t>
        </is>
      </c>
      <c r="K580" s="1" t="n">
        <v>0</v>
      </c>
      <c r="L580" s="1">
        <f>G580*B580</f>
        <v/>
      </c>
      <c r="M580" s="1">
        <f>H580*B580</f>
        <v/>
      </c>
      <c r="N580" s="1">
        <f>I580*B580</f>
        <v/>
      </c>
    </row>
    <row r="581">
      <c r="A581" s="1" t="inlineStr">
        <is>
          <t>Mabtech</t>
        </is>
      </c>
      <c r="B581" s="1" t="n">
        <v>12038.4</v>
      </c>
      <c r="C581" s="1" t="n">
        <v>44075</v>
      </c>
      <c r="D581" s="2" t="n">
        <v>45812</v>
      </c>
      <c r="E581" s="2" t="n">
        <v>45817</v>
      </c>
      <c r="F581" s="1" t="inlineStr">
        <is>
          <t>3617-1</t>
        </is>
      </c>
      <c r="G581" s="1" t="n">
        <v>5</v>
      </c>
      <c r="H581" s="1" t="n">
        <v>5</v>
      </c>
      <c r="I581" s="1" t="n">
        <v>0</v>
      </c>
      <c r="J581" s="1" t="inlineStr">
        <is>
          <t>Gujrat</t>
        </is>
      </c>
      <c r="K581" s="1" t="n">
        <v>0</v>
      </c>
      <c r="L581" s="1">
        <f>G581*B581</f>
        <v/>
      </c>
      <c r="M581" s="1">
        <f>H581*B581</f>
        <v/>
      </c>
      <c r="N581" s="1">
        <f>I581*B581</f>
        <v/>
      </c>
    </row>
    <row r="582">
      <c r="A582" s="1" t="inlineStr">
        <is>
          <t>Affinity</t>
        </is>
      </c>
      <c r="B582" s="1" t="n">
        <v>4400</v>
      </c>
      <c r="C582" s="1" t="inlineStr">
        <is>
          <t>250530IN-BI</t>
        </is>
      </c>
      <c r="D582" s="2" t="n">
        <v>45812</v>
      </c>
      <c r="E582" s="2" t="n">
        <v>45820</v>
      </c>
      <c r="F582" s="1" t="inlineStr">
        <is>
          <t>DF12204</t>
        </is>
      </c>
      <c r="G582" s="1" t="n">
        <v>1</v>
      </c>
      <c r="H582" s="1" t="n">
        <v>1</v>
      </c>
      <c r="I582" s="1" t="n">
        <v>0</v>
      </c>
      <c r="J582" s="1" t="inlineStr">
        <is>
          <t>Odisha</t>
        </is>
      </c>
      <c r="K582" s="1" t="n">
        <v>0</v>
      </c>
      <c r="L582" s="1">
        <f>G582*B582</f>
        <v/>
      </c>
      <c r="M582" s="1">
        <f>H582*B582</f>
        <v/>
      </c>
      <c r="N582" s="1">
        <f>I582*B582</f>
        <v/>
      </c>
    </row>
    <row r="583">
      <c r="A583" s="1" t="inlineStr">
        <is>
          <t>Affinity</t>
        </is>
      </c>
      <c r="B583" s="1" t="n">
        <v>12320</v>
      </c>
      <c r="C583" s="1" t="inlineStr">
        <is>
          <t>250530IN-BI</t>
        </is>
      </c>
      <c r="D583" s="2" t="n">
        <v>45812</v>
      </c>
      <c r="E583" s="2" t="n">
        <v>45820</v>
      </c>
      <c r="F583" s="1" t="inlineStr">
        <is>
          <t>DF8506</t>
        </is>
      </c>
      <c r="G583" s="1" t="n">
        <v>1</v>
      </c>
      <c r="H583" s="1" t="n">
        <v>1</v>
      </c>
      <c r="I583" s="1" t="n">
        <v>0</v>
      </c>
      <c r="J583" s="1" t="inlineStr">
        <is>
          <t>Kolkata</t>
        </is>
      </c>
      <c r="K583" s="1" t="n">
        <v>0</v>
      </c>
      <c r="L583" s="1">
        <f>G583*B583</f>
        <v/>
      </c>
      <c r="M583" s="1">
        <f>H583*B583</f>
        <v/>
      </c>
      <c r="N583" s="1">
        <f>I583*B583</f>
        <v/>
      </c>
    </row>
    <row r="584">
      <c r="A584" s="1" t="inlineStr">
        <is>
          <t>Affinity</t>
        </is>
      </c>
      <c r="B584" s="1" t="n">
        <v>12320</v>
      </c>
      <c r="C584" s="1" t="inlineStr">
        <is>
          <t>250604IN-BI</t>
        </is>
      </c>
      <c r="D584" s="2" t="n">
        <v>45812</v>
      </c>
      <c r="E584" s="2" t="n">
        <v>45820</v>
      </c>
      <c r="F584" s="1" t="inlineStr">
        <is>
          <t>DF10308</t>
        </is>
      </c>
      <c r="G584" s="1" t="n">
        <v>1</v>
      </c>
      <c r="H584" s="1" t="n">
        <v>1</v>
      </c>
      <c r="I584" s="1" t="n">
        <v>0</v>
      </c>
      <c r="J584" s="1" t="inlineStr">
        <is>
          <t>Gujrat</t>
        </is>
      </c>
      <c r="K584" s="1" t="n">
        <v>0</v>
      </c>
      <c r="L584" s="1">
        <f>G584*B584</f>
        <v/>
      </c>
      <c r="M584" s="1">
        <f>H584*B584</f>
        <v/>
      </c>
      <c r="N584" s="1">
        <f>I584*B584</f>
        <v/>
      </c>
    </row>
    <row r="585">
      <c r="A585" s="1" t="inlineStr">
        <is>
          <t>Affinity</t>
        </is>
      </c>
      <c r="B585" s="1" t="n">
        <v>12320</v>
      </c>
      <c r="C585" s="1" t="inlineStr">
        <is>
          <t>250604IN-BI</t>
        </is>
      </c>
      <c r="D585" s="2" t="n">
        <v>45812</v>
      </c>
      <c r="E585" s="2" t="n">
        <v>45820</v>
      </c>
      <c r="F585" s="1" t="inlineStr">
        <is>
          <t>DF12304</t>
        </is>
      </c>
      <c r="G585" s="1" t="n">
        <v>1</v>
      </c>
      <c r="H585" s="1" t="n">
        <v>1</v>
      </c>
      <c r="I585" s="1" t="n">
        <v>0</v>
      </c>
      <c r="J585" s="1" t="inlineStr">
        <is>
          <t>Gujrat</t>
        </is>
      </c>
      <c r="K585" s="1" t="n">
        <v>0</v>
      </c>
      <c r="L585" s="1">
        <f>G585*B585</f>
        <v/>
      </c>
      <c r="M585" s="1">
        <f>H585*B585</f>
        <v/>
      </c>
      <c r="N585" s="1">
        <f>I585*B585</f>
        <v/>
      </c>
    </row>
    <row r="586">
      <c r="A586" s="1" t="inlineStr">
        <is>
          <t>Affinity</t>
        </is>
      </c>
      <c r="B586" s="1" t="n">
        <v>11000</v>
      </c>
      <c r="C586" s="1" t="inlineStr">
        <is>
          <t>250604IN-BI</t>
        </is>
      </c>
      <c r="D586" s="2" t="n">
        <v>45812</v>
      </c>
      <c r="E586" s="2" t="n">
        <v>45820</v>
      </c>
      <c r="F586" s="1" t="inlineStr">
        <is>
          <t>AF7011</t>
        </is>
      </c>
      <c r="G586" s="1" t="n">
        <v>1</v>
      </c>
      <c r="H586" s="1" t="n">
        <v>1</v>
      </c>
      <c r="I586" s="1" t="n">
        <v>0</v>
      </c>
      <c r="J586" s="1" t="inlineStr">
        <is>
          <t>Gujrat</t>
        </is>
      </c>
      <c r="K586" s="1" t="n">
        <v>0</v>
      </c>
      <c r="L586" s="1">
        <f>G586*B586</f>
        <v/>
      </c>
      <c r="M586" s="1">
        <f>H586*B586</f>
        <v/>
      </c>
      <c r="N586" s="1">
        <f>I586*B586</f>
        <v/>
      </c>
    </row>
    <row r="587">
      <c r="A587" s="1" t="inlineStr">
        <is>
          <t>Affinity</t>
        </is>
      </c>
      <c r="B587" s="1" t="n">
        <v>15400</v>
      </c>
      <c r="C587" s="1" t="inlineStr">
        <is>
          <t>250604IN-BI</t>
        </is>
      </c>
      <c r="D587" s="2" t="n">
        <v>45812</v>
      </c>
      <c r="E587" s="2" t="n">
        <v>45820</v>
      </c>
      <c r="F587" s="1" t="inlineStr">
        <is>
          <t>S0001</t>
        </is>
      </c>
      <c r="G587" s="1" t="n">
        <v>1</v>
      </c>
      <c r="H587" s="1" t="n">
        <v>1</v>
      </c>
      <c r="I587" s="1" t="n">
        <v>0</v>
      </c>
      <c r="J587" s="1" t="inlineStr">
        <is>
          <t>Gujrat</t>
        </is>
      </c>
      <c r="K587" s="1" t="n">
        <v>0</v>
      </c>
      <c r="L587" s="1">
        <f>G587*B587</f>
        <v/>
      </c>
      <c r="M587" s="1">
        <f>H587*B587</f>
        <v/>
      </c>
      <c r="N587" s="1">
        <f>I587*B587</f>
        <v/>
      </c>
    </row>
    <row r="588">
      <c r="A588" s="1" t="inlineStr">
        <is>
          <t>Cytoskeleton</t>
        </is>
      </c>
      <c r="B588" s="1" t="n">
        <v>45742.39999999999</v>
      </c>
      <c r="C588" s="1" t="n">
        <v>19795</v>
      </c>
      <c r="D588" s="2" t="n">
        <v>45819</v>
      </c>
      <c r="E588" s="2" t="n">
        <v>45824</v>
      </c>
      <c r="F588" s="1" t="inlineStr">
        <is>
          <t>CY-SC001</t>
        </is>
      </c>
      <c r="G588" s="1" t="n">
        <v>1</v>
      </c>
      <c r="H588" s="1" t="n">
        <v>1</v>
      </c>
      <c r="I588" s="1" t="n">
        <v>0</v>
      </c>
      <c r="J588" s="1" t="inlineStr">
        <is>
          <t>Odisha</t>
        </is>
      </c>
      <c r="K588" s="1" t="n">
        <v>0</v>
      </c>
      <c r="L588" s="1">
        <f>G588*B588</f>
        <v/>
      </c>
      <c r="M588" s="1">
        <f>H588*B588</f>
        <v/>
      </c>
      <c r="N588" s="1">
        <f>I588*B588</f>
        <v/>
      </c>
    </row>
    <row r="589">
      <c r="A589" s="1" t="inlineStr">
        <is>
          <t>4Axis</t>
        </is>
      </c>
      <c r="B589" s="1" t="n">
        <v>9024</v>
      </c>
      <c r="C589" s="1" t="inlineStr">
        <is>
          <t>INV/2526/278</t>
        </is>
      </c>
      <c r="D589" s="2" t="n">
        <v>45831</v>
      </c>
      <c r="E589" s="2" t="n">
        <v>45831</v>
      </c>
      <c r="F589" s="1" t="inlineStr">
        <is>
          <t>R0539</t>
        </is>
      </c>
      <c r="G589" s="1" t="n">
        <v>1</v>
      </c>
      <c r="H589" s="1" t="n">
        <v>1</v>
      </c>
      <c r="I589" s="1" t="n">
        <v>0</v>
      </c>
      <c r="J589" s="1" t="inlineStr">
        <is>
          <t>Delhi</t>
        </is>
      </c>
      <c r="K589" s="1" t="n">
        <v>0</v>
      </c>
      <c r="L589" s="1">
        <f>G589*B589</f>
        <v/>
      </c>
      <c r="M589" s="1">
        <f>H589*B589</f>
        <v/>
      </c>
      <c r="N589" s="1">
        <f>I589*B589</f>
        <v/>
      </c>
    </row>
    <row r="590">
      <c r="A590" s="1" t="inlineStr">
        <is>
          <t>4Axis</t>
        </is>
      </c>
      <c r="B590" s="1" t="n">
        <v>8008.8</v>
      </c>
      <c r="C590" s="1" t="inlineStr">
        <is>
          <t>INV/2526/278</t>
        </is>
      </c>
      <c r="D590" s="2" t="n">
        <v>45831</v>
      </c>
      <c r="E590" s="2" t="n">
        <v>45831</v>
      </c>
      <c r="F590" s="1" t="inlineStr">
        <is>
          <t>R0136S</t>
        </is>
      </c>
      <c r="G590" s="1" t="n">
        <v>1</v>
      </c>
      <c r="H590" s="1" t="n">
        <v>1</v>
      </c>
      <c r="I590" s="1" t="n">
        <v>0</v>
      </c>
      <c r="J590" s="1" t="inlineStr">
        <is>
          <t>Delhi</t>
        </is>
      </c>
      <c r="K590" s="1" t="n">
        <v>0</v>
      </c>
      <c r="L590" s="1">
        <f>G590*B590</f>
        <v/>
      </c>
      <c r="M590" s="1">
        <f>H590*B590</f>
        <v/>
      </c>
      <c r="N590" s="1">
        <f>I590*B590</f>
        <v/>
      </c>
    </row>
    <row r="591">
      <c r="A591" s="1" t="inlineStr">
        <is>
          <t>4Axis</t>
        </is>
      </c>
      <c r="B591" s="1" t="n">
        <v>8911.200000000001</v>
      </c>
      <c r="C591" s="1" t="inlineStr">
        <is>
          <t>INV/2526/278</t>
        </is>
      </c>
      <c r="D591" s="2" t="n">
        <v>45831</v>
      </c>
      <c r="E591" s="2" t="n">
        <v>45831</v>
      </c>
      <c r="F591" s="1" t="inlineStr">
        <is>
          <t>R0146S</t>
        </is>
      </c>
      <c r="G591" s="1" t="n">
        <v>1</v>
      </c>
      <c r="H591" s="1" t="n">
        <v>1</v>
      </c>
      <c r="I591" s="1" t="n">
        <v>0</v>
      </c>
      <c r="J591" s="1" t="inlineStr">
        <is>
          <t>Delhi</t>
        </is>
      </c>
      <c r="K591" s="1" t="n">
        <v>0</v>
      </c>
      <c r="L591" s="1">
        <f>G591*B591</f>
        <v/>
      </c>
      <c r="M591" s="1">
        <f>H591*B591</f>
        <v/>
      </c>
      <c r="N591" s="1">
        <f>I591*B591</f>
        <v/>
      </c>
    </row>
    <row r="592">
      <c r="A592" s="1" t="inlineStr">
        <is>
          <t>4Axis</t>
        </is>
      </c>
      <c r="B592" s="1" t="n">
        <v>7783.2</v>
      </c>
      <c r="C592" s="1" t="inlineStr">
        <is>
          <t>INV/2526/278</t>
        </is>
      </c>
      <c r="D592" s="2" t="n">
        <v>45831</v>
      </c>
      <c r="E592" s="2" t="n">
        <v>45831</v>
      </c>
      <c r="F592" s="1" t="inlineStr">
        <is>
          <t>R3104S</t>
        </is>
      </c>
      <c r="G592" s="1" t="n">
        <v>1</v>
      </c>
      <c r="H592" s="1" t="n">
        <v>1</v>
      </c>
      <c r="I592" s="1" t="n">
        <v>0</v>
      </c>
      <c r="J592" s="1" t="inlineStr">
        <is>
          <t>Delhi</t>
        </is>
      </c>
      <c r="K592" s="1" t="n">
        <v>0</v>
      </c>
      <c r="L592" s="1">
        <f>G592*B592</f>
        <v/>
      </c>
      <c r="M592" s="1">
        <f>H592*B592</f>
        <v/>
      </c>
      <c r="N592" s="1">
        <f>I592*B592</f>
        <v/>
      </c>
    </row>
    <row r="593">
      <c r="A593" s="1" t="inlineStr">
        <is>
          <t>4Axis</t>
        </is>
      </c>
      <c r="B593" s="1" t="n">
        <v>7783.2</v>
      </c>
      <c r="C593" s="1" t="inlineStr">
        <is>
          <t>INV/2526/278</t>
        </is>
      </c>
      <c r="D593" s="2" t="n">
        <v>45831</v>
      </c>
      <c r="E593" s="2" t="n">
        <v>45831</v>
      </c>
      <c r="F593" s="1" t="inlineStr">
        <is>
          <t>R3101S</t>
        </is>
      </c>
      <c r="G593" s="1" t="n">
        <v>1</v>
      </c>
      <c r="H593" s="1" t="n">
        <v>1</v>
      </c>
      <c r="I593" s="1" t="n">
        <v>0</v>
      </c>
      <c r="J593" s="1" t="inlineStr">
        <is>
          <t>Delhi</t>
        </is>
      </c>
      <c r="K593" s="1" t="n">
        <v>0</v>
      </c>
      <c r="L593" s="1">
        <f>G593*B593</f>
        <v/>
      </c>
      <c r="M593" s="1">
        <f>H593*B593</f>
        <v/>
      </c>
      <c r="N593" s="1">
        <f>I593*B593</f>
        <v/>
      </c>
    </row>
    <row r="594">
      <c r="A594" s="1" t="inlineStr">
        <is>
          <t>MyBioSource</t>
        </is>
      </c>
      <c r="B594" s="1" t="n">
        <v>81532</v>
      </c>
      <c r="C594" s="1" t="inlineStr">
        <is>
          <t>919467B</t>
        </is>
      </c>
      <c r="D594" s="2" t="n">
        <v>45827</v>
      </c>
      <c r="E594" s="2" t="n">
        <v>45834</v>
      </c>
      <c r="F594" s="1" t="inlineStr">
        <is>
          <t>MBS722456</t>
        </is>
      </c>
      <c r="G594" s="1" t="n">
        <v>2</v>
      </c>
      <c r="H594" s="1" t="n">
        <v>2</v>
      </c>
      <c r="I594" s="1" t="n">
        <v>0</v>
      </c>
      <c r="J594" s="1" t="inlineStr">
        <is>
          <t>Hyderabad</t>
        </is>
      </c>
      <c r="K594" s="1" t="n">
        <v>0</v>
      </c>
      <c r="L594" s="1">
        <f>G594*B594</f>
        <v/>
      </c>
      <c r="M594" s="1">
        <f>H594*B594</f>
        <v/>
      </c>
      <c r="N594" s="1">
        <f>I594*B594</f>
        <v/>
      </c>
    </row>
    <row r="595">
      <c r="A595" s="1" t="inlineStr">
        <is>
          <t>BioLegend</t>
        </is>
      </c>
      <c r="B595" s="1" t="n">
        <v>11668.8</v>
      </c>
      <c r="C595" s="1" t="inlineStr">
        <is>
          <t>EED116563</t>
        </is>
      </c>
      <c r="D595" s="2" t="n">
        <v>45828</v>
      </c>
      <c r="E595" s="2" t="n">
        <v>45834</v>
      </c>
      <c r="F595" s="1" t="n">
        <v>100209</v>
      </c>
      <c r="G595" s="1" t="n">
        <v>1</v>
      </c>
      <c r="H595" s="1" t="n">
        <v>1</v>
      </c>
      <c r="I595" s="1" t="n">
        <v>0</v>
      </c>
      <c r="J595" s="1" t="inlineStr">
        <is>
          <t>Bhuvneshwar</t>
        </is>
      </c>
      <c r="K595" s="1" t="n">
        <v>0</v>
      </c>
      <c r="L595" s="1">
        <f>G595*B595</f>
        <v/>
      </c>
      <c r="M595" s="1">
        <f>H595*B595</f>
        <v/>
      </c>
      <c r="N595" s="1">
        <f>I595*B595</f>
        <v/>
      </c>
    </row>
    <row r="596">
      <c r="A596" s="1" t="inlineStr">
        <is>
          <t>BioLegend</t>
        </is>
      </c>
      <c r="B596" s="1" t="n">
        <v>12091.2</v>
      </c>
      <c r="C596" s="1" t="inlineStr">
        <is>
          <t>EED116563</t>
        </is>
      </c>
      <c r="D596" s="2" t="n">
        <v>45828</v>
      </c>
      <c r="E596" s="2" t="n">
        <v>45834</v>
      </c>
      <c r="F596" s="1" t="n">
        <v>100210</v>
      </c>
      <c r="G596" s="1" t="n">
        <v>1</v>
      </c>
      <c r="H596" s="1" t="n">
        <v>1</v>
      </c>
      <c r="I596" s="1" t="n">
        <v>0</v>
      </c>
      <c r="J596" s="1" t="inlineStr">
        <is>
          <t>Kolkata</t>
        </is>
      </c>
      <c r="K596" s="1" t="n">
        <v>0</v>
      </c>
      <c r="L596" s="1">
        <f>G596*B596</f>
        <v/>
      </c>
      <c r="M596" s="1">
        <f>H596*B596</f>
        <v/>
      </c>
      <c r="N596" s="1">
        <f>I596*B596</f>
        <v/>
      </c>
    </row>
    <row r="597">
      <c r="A597" s="1" t="inlineStr">
        <is>
          <t>BioLegend</t>
        </is>
      </c>
      <c r="B597" s="1" t="n">
        <v>14520</v>
      </c>
      <c r="C597" s="1" t="inlineStr">
        <is>
          <t>EED116563</t>
        </is>
      </c>
      <c r="D597" s="2" t="n">
        <v>45828</v>
      </c>
      <c r="E597" s="2" t="n">
        <v>45834</v>
      </c>
      <c r="F597" s="1" t="n">
        <v>100229</v>
      </c>
      <c r="G597" s="1" t="n">
        <v>1</v>
      </c>
      <c r="H597" s="1" t="n">
        <v>1</v>
      </c>
      <c r="I597" s="1" t="n">
        <v>0</v>
      </c>
      <c r="J597" s="1" t="inlineStr">
        <is>
          <t>Bhuvneshwar</t>
        </is>
      </c>
      <c r="K597" s="1" t="n">
        <v>0</v>
      </c>
      <c r="L597" s="1">
        <f>G597*B597</f>
        <v/>
      </c>
      <c r="M597" s="1">
        <f>H597*B597</f>
        <v/>
      </c>
      <c r="N597" s="1">
        <f>I597*B597</f>
        <v/>
      </c>
    </row>
    <row r="598">
      <c r="A598" s="1" t="inlineStr">
        <is>
          <t>BioLegend</t>
        </is>
      </c>
      <c r="B598" s="1" t="n">
        <v>10454.4</v>
      </c>
      <c r="C598" s="1" t="inlineStr">
        <is>
          <t>EED116563</t>
        </is>
      </c>
      <c r="D598" s="2" t="n">
        <v>45828</v>
      </c>
      <c r="E598" s="2" t="n">
        <v>45834</v>
      </c>
      <c r="F598" s="1" t="n">
        <v>100320</v>
      </c>
      <c r="G598" s="1" t="n">
        <v>1</v>
      </c>
      <c r="H598" s="1" t="n">
        <v>1</v>
      </c>
      <c r="I598" s="1" t="n">
        <v>0</v>
      </c>
      <c r="J598" s="1" t="inlineStr">
        <is>
          <t>Banglore</t>
        </is>
      </c>
      <c r="K598" s="1" t="n">
        <v>0</v>
      </c>
      <c r="L598" s="1">
        <f>G598*B598</f>
        <v/>
      </c>
      <c r="M598" s="1">
        <f>H598*B598</f>
        <v/>
      </c>
      <c r="N598" s="1">
        <f>I598*B598</f>
        <v/>
      </c>
    </row>
    <row r="599">
      <c r="A599" s="1" t="inlineStr">
        <is>
          <t>BioLegend</t>
        </is>
      </c>
      <c r="B599" s="1" t="n">
        <v>8659.200000000001</v>
      </c>
      <c r="C599" s="1" t="inlineStr">
        <is>
          <t>EED116563</t>
        </is>
      </c>
      <c r="D599" s="2" t="n">
        <v>45828</v>
      </c>
      <c r="E599" s="2" t="n">
        <v>45834</v>
      </c>
      <c r="F599" s="1" t="n">
        <v>100340</v>
      </c>
      <c r="G599" s="1" t="n">
        <v>1</v>
      </c>
      <c r="H599" s="1" t="n">
        <v>1</v>
      </c>
      <c r="I599" s="1" t="n">
        <v>0</v>
      </c>
      <c r="J599" s="1" t="inlineStr">
        <is>
          <t>Kerala</t>
        </is>
      </c>
      <c r="K599" s="1" t="n">
        <v>0</v>
      </c>
      <c r="L599" s="1">
        <f>G599*B599</f>
        <v/>
      </c>
      <c r="M599" s="1">
        <f>H599*B599</f>
        <v/>
      </c>
      <c r="N599" s="1">
        <f>I599*B599</f>
        <v/>
      </c>
    </row>
    <row r="600">
      <c r="A600" s="1" t="inlineStr">
        <is>
          <t>BioLegend</t>
        </is>
      </c>
      <c r="B600" s="1" t="n">
        <v>15206.4</v>
      </c>
      <c r="C600" s="1" t="inlineStr">
        <is>
          <t>EED116563</t>
        </is>
      </c>
      <c r="D600" s="2" t="n">
        <v>45828</v>
      </c>
      <c r="E600" s="2" t="n">
        <v>45834</v>
      </c>
      <c r="F600" s="1" t="n">
        <v>100432</v>
      </c>
      <c r="G600" s="1" t="n">
        <v>1</v>
      </c>
      <c r="H600" s="1" t="n">
        <v>1</v>
      </c>
      <c r="I600" s="1" t="n">
        <v>0</v>
      </c>
      <c r="J600" s="1" t="inlineStr">
        <is>
          <t>Kolkata</t>
        </is>
      </c>
      <c r="K600" s="1" t="n">
        <v>0</v>
      </c>
      <c r="L600" s="1">
        <f>G600*B600</f>
        <v/>
      </c>
      <c r="M600" s="1">
        <f>H600*B600</f>
        <v/>
      </c>
      <c r="N600" s="1">
        <f>I600*B600</f>
        <v/>
      </c>
    </row>
    <row r="601">
      <c r="A601" s="1" t="inlineStr">
        <is>
          <t>BioLegend</t>
        </is>
      </c>
      <c r="B601" s="1" t="n">
        <v>37171.2</v>
      </c>
      <c r="C601" s="1" t="inlineStr">
        <is>
          <t>EED116563</t>
        </is>
      </c>
      <c r="D601" s="2" t="n">
        <v>45828</v>
      </c>
      <c r="E601" s="2" t="n">
        <v>45834</v>
      </c>
      <c r="F601" s="1" t="n">
        <v>100527</v>
      </c>
      <c r="G601" s="1" t="n">
        <v>8</v>
      </c>
      <c r="H601" s="1" t="n">
        <v>8</v>
      </c>
      <c r="I601" s="1" t="n">
        <v>0</v>
      </c>
      <c r="J601" s="1" t="inlineStr">
        <is>
          <t>Hyderabad</t>
        </is>
      </c>
      <c r="K601" s="1" t="n">
        <v>0</v>
      </c>
      <c r="L601" s="1">
        <f>G601*B601</f>
        <v/>
      </c>
      <c r="M601" s="1">
        <f>H601*B601</f>
        <v/>
      </c>
      <c r="N601" s="1">
        <f>I601*B601</f>
        <v/>
      </c>
    </row>
    <row r="602">
      <c r="A602" s="1" t="inlineStr">
        <is>
          <t>BioLegend</t>
        </is>
      </c>
      <c r="B602" s="1" t="n">
        <v>4540.8</v>
      </c>
      <c r="C602" s="1" t="inlineStr">
        <is>
          <t>EED116563</t>
        </is>
      </c>
      <c r="D602" s="2" t="n">
        <v>45828</v>
      </c>
      <c r="E602" s="2" t="n">
        <v>45834</v>
      </c>
      <c r="F602" s="1" t="n">
        <v>100607</v>
      </c>
      <c r="G602" s="1" t="n">
        <v>1</v>
      </c>
      <c r="H602" s="1" t="n">
        <v>1</v>
      </c>
      <c r="I602" s="1" t="n">
        <v>0</v>
      </c>
      <c r="J602" s="1" t="inlineStr">
        <is>
          <t>Kolkata</t>
        </is>
      </c>
      <c r="K602" s="1" t="n">
        <v>0</v>
      </c>
      <c r="L602" s="1">
        <f>G602*B602</f>
        <v/>
      </c>
      <c r="M602" s="1">
        <f>H602*B602</f>
        <v/>
      </c>
      <c r="N602" s="1">
        <f>I602*B602</f>
        <v/>
      </c>
    </row>
    <row r="603">
      <c r="A603" s="1" t="inlineStr">
        <is>
          <t>BioLegend</t>
        </is>
      </c>
      <c r="B603" s="1" t="n">
        <v>7339.200000000001</v>
      </c>
      <c r="C603" s="1" t="inlineStr">
        <is>
          <t>EED116563</t>
        </is>
      </c>
      <c r="D603" s="2" t="n">
        <v>45828</v>
      </c>
      <c r="E603" s="2" t="n">
        <v>45834</v>
      </c>
      <c r="F603" s="1" t="n">
        <v>100761</v>
      </c>
      <c r="G603" s="1" t="n">
        <v>1</v>
      </c>
      <c r="H603" s="1" t="n">
        <v>1</v>
      </c>
      <c r="I603" s="1" t="n">
        <v>0</v>
      </c>
      <c r="J603" s="1" t="inlineStr">
        <is>
          <t>Bhuvneshwar</t>
        </is>
      </c>
      <c r="K603" s="1" t="n">
        <v>0</v>
      </c>
      <c r="L603" s="1">
        <f>G603*B603</f>
        <v/>
      </c>
      <c r="M603" s="1">
        <f>H603*B603</f>
        <v/>
      </c>
      <c r="N603" s="1">
        <f>I603*B603</f>
        <v/>
      </c>
    </row>
    <row r="604">
      <c r="A604" s="1" t="inlineStr">
        <is>
          <t>BioLegend</t>
        </is>
      </c>
      <c r="B604" s="1" t="n">
        <v>5544</v>
      </c>
      <c r="C604" s="1" t="inlineStr">
        <is>
          <t>EED116563</t>
        </is>
      </c>
      <c r="D604" s="2" t="n">
        <v>45828</v>
      </c>
      <c r="E604" s="2" t="n">
        <v>45834</v>
      </c>
      <c r="F604" s="1" t="n">
        <v>101212</v>
      </c>
      <c r="G604" s="1" t="n">
        <v>1</v>
      </c>
      <c r="H604" s="1" t="n">
        <v>1</v>
      </c>
      <c r="I604" s="1" t="n">
        <v>0</v>
      </c>
      <c r="J604" s="1" t="inlineStr">
        <is>
          <t>Delhi</t>
        </is>
      </c>
      <c r="K604" s="1" t="n">
        <v>0</v>
      </c>
      <c r="L604" s="1">
        <f>G604*B604</f>
        <v/>
      </c>
      <c r="M604" s="1">
        <f>H604*B604</f>
        <v/>
      </c>
      <c r="N604" s="1">
        <f>I604*B604</f>
        <v/>
      </c>
    </row>
    <row r="605">
      <c r="A605" s="1" t="inlineStr">
        <is>
          <t>BioLegend</t>
        </is>
      </c>
      <c r="B605" s="1" t="n">
        <v>21780</v>
      </c>
      <c r="C605" s="1" t="inlineStr">
        <is>
          <t>EED116563</t>
        </is>
      </c>
      <c r="D605" s="2" t="n">
        <v>45828</v>
      </c>
      <c r="E605" s="2" t="n">
        <v>45834</v>
      </c>
      <c r="F605" s="1" t="n">
        <v>101245</v>
      </c>
      <c r="G605" s="1" t="n">
        <v>2</v>
      </c>
      <c r="H605" s="1" t="n">
        <v>2</v>
      </c>
      <c r="I605" s="1" t="n">
        <v>0</v>
      </c>
      <c r="J605" s="1" t="inlineStr">
        <is>
          <t>Mumbai</t>
        </is>
      </c>
      <c r="K605" s="1" t="n">
        <v>0</v>
      </c>
      <c r="L605" s="1">
        <f>G605*B605</f>
        <v/>
      </c>
      <c r="M605" s="1">
        <f>H605*B605</f>
        <v/>
      </c>
      <c r="N605" s="1">
        <f>I605*B605</f>
        <v/>
      </c>
    </row>
    <row r="606">
      <c r="A606" s="1" t="inlineStr">
        <is>
          <t>BioLegend</t>
        </is>
      </c>
      <c r="B606" s="1" t="n">
        <v>6652.799999999999</v>
      </c>
      <c r="C606" s="1" t="inlineStr">
        <is>
          <t>EED116563</t>
        </is>
      </c>
      <c r="D606" s="2" t="n">
        <v>45828</v>
      </c>
      <c r="E606" s="2" t="n">
        <v>45834</v>
      </c>
      <c r="F606" s="1" t="n">
        <v>101255</v>
      </c>
      <c r="G606" s="1" t="n">
        <v>1</v>
      </c>
      <c r="H606" s="1" t="n">
        <v>1</v>
      </c>
      <c r="I606" s="1" t="n">
        <v>0</v>
      </c>
      <c r="J606" s="1" t="inlineStr">
        <is>
          <t>Hyderabad</t>
        </is>
      </c>
      <c r="K606" s="1" t="n">
        <v>0</v>
      </c>
      <c r="L606" s="1">
        <f>G606*B606</f>
        <v/>
      </c>
      <c r="M606" s="1">
        <f>H606*B606</f>
        <v/>
      </c>
      <c r="N606" s="1">
        <f>I606*B606</f>
        <v/>
      </c>
    </row>
    <row r="607">
      <c r="A607" s="1" t="inlineStr">
        <is>
          <t>BioLegend</t>
        </is>
      </c>
      <c r="B607" s="1" t="n">
        <v>12249.6</v>
      </c>
      <c r="C607" s="1" t="inlineStr">
        <is>
          <t>EED116563</t>
        </is>
      </c>
      <c r="D607" s="2" t="n">
        <v>45828</v>
      </c>
      <c r="E607" s="2" t="n">
        <v>45834</v>
      </c>
      <c r="F607" s="1" t="n">
        <v>101620</v>
      </c>
      <c r="G607" s="1" t="n">
        <v>1</v>
      </c>
      <c r="H607" s="1" t="n">
        <v>1</v>
      </c>
      <c r="I607" s="1" t="n">
        <v>0</v>
      </c>
      <c r="J607" s="1" t="inlineStr">
        <is>
          <t>Kolkata</t>
        </is>
      </c>
      <c r="K607" s="1" t="n">
        <v>0</v>
      </c>
      <c r="L607" s="1">
        <f>G607*B607</f>
        <v/>
      </c>
      <c r="M607" s="1">
        <f>H607*B607</f>
        <v/>
      </c>
      <c r="N607" s="1">
        <f>I607*B607</f>
        <v/>
      </c>
    </row>
    <row r="608">
      <c r="A608" s="1" t="inlineStr">
        <is>
          <t>BioLegend</t>
        </is>
      </c>
      <c r="B608" s="1" t="n">
        <v>5913.6</v>
      </c>
      <c r="C608" s="1" t="inlineStr">
        <is>
          <t>EED116563</t>
        </is>
      </c>
      <c r="D608" s="2" t="n">
        <v>45828</v>
      </c>
      <c r="E608" s="2" t="n">
        <v>45834</v>
      </c>
      <c r="F608" s="1" t="n">
        <v>102227</v>
      </c>
      <c r="G608" s="1" t="n">
        <v>1</v>
      </c>
      <c r="H608" s="1" t="n">
        <v>1</v>
      </c>
      <c r="I608" s="1" t="n">
        <v>0</v>
      </c>
      <c r="J608" s="1" t="inlineStr">
        <is>
          <t>Hyderabad</t>
        </is>
      </c>
      <c r="K608" s="1" t="n">
        <v>0</v>
      </c>
      <c r="L608" s="1">
        <f>G608*B608</f>
        <v/>
      </c>
      <c r="M608" s="1">
        <f>H608*B608</f>
        <v/>
      </c>
      <c r="N608" s="1">
        <f>I608*B608</f>
        <v/>
      </c>
    </row>
    <row r="609">
      <c r="A609" s="1" t="inlineStr">
        <is>
          <t>BioLegend</t>
        </is>
      </c>
      <c r="B609" s="1" t="n">
        <v>4699.2</v>
      </c>
      <c r="C609" s="1" t="inlineStr">
        <is>
          <t>EED116563</t>
        </is>
      </c>
      <c r="D609" s="2" t="n">
        <v>45828</v>
      </c>
      <c r="E609" s="2" t="n">
        <v>45834</v>
      </c>
      <c r="F609" s="1" t="n">
        <v>102405</v>
      </c>
      <c r="G609" s="1" t="n">
        <v>1</v>
      </c>
      <c r="H609" s="1" t="n">
        <v>1</v>
      </c>
      <c r="I609" s="1" t="n">
        <v>0</v>
      </c>
      <c r="J609" s="1" t="inlineStr">
        <is>
          <t>Hyderabad</t>
        </is>
      </c>
      <c r="K609" s="1" t="n">
        <v>0</v>
      </c>
      <c r="L609" s="1">
        <f>G609*B609</f>
        <v/>
      </c>
      <c r="M609" s="1">
        <f>H609*B609</f>
        <v/>
      </c>
      <c r="N609" s="1">
        <f>I609*B609</f>
        <v/>
      </c>
    </row>
    <row r="610">
      <c r="A610" s="1" t="inlineStr">
        <is>
          <t>BioLegend</t>
        </is>
      </c>
      <c r="B610" s="1" t="n">
        <v>4699.2</v>
      </c>
      <c r="C610" s="1" t="inlineStr">
        <is>
          <t>EED116563</t>
        </is>
      </c>
      <c r="D610" s="2" t="n">
        <v>45828</v>
      </c>
      <c r="E610" s="2" t="n">
        <v>45834</v>
      </c>
      <c r="F610" s="1" t="n">
        <v>102705</v>
      </c>
      <c r="G610" s="1" t="n">
        <v>1</v>
      </c>
      <c r="H610" s="1" t="n">
        <v>1</v>
      </c>
      <c r="I610" s="1" t="n">
        <v>0</v>
      </c>
      <c r="J610" s="1" t="inlineStr">
        <is>
          <t>Bhuvneshwar</t>
        </is>
      </c>
      <c r="K610" s="1" t="n">
        <v>0</v>
      </c>
      <c r="L610" s="1">
        <f>G610*B610</f>
        <v/>
      </c>
      <c r="M610" s="1">
        <f>H610*B610</f>
        <v/>
      </c>
      <c r="N610" s="1">
        <f>I610*B610</f>
        <v/>
      </c>
    </row>
    <row r="611">
      <c r="A611" s="1" t="inlineStr">
        <is>
          <t>BioLegend</t>
        </is>
      </c>
      <c r="B611" s="1" t="n">
        <v>2481.6</v>
      </c>
      <c r="C611" s="1" t="inlineStr">
        <is>
          <t>EED116563</t>
        </is>
      </c>
      <c r="D611" s="2" t="n">
        <v>45828</v>
      </c>
      <c r="E611" s="2" t="n">
        <v>45834</v>
      </c>
      <c r="F611" s="1" t="n">
        <v>103005</v>
      </c>
      <c r="G611" s="1" t="n">
        <v>1</v>
      </c>
      <c r="H611" s="1" t="n">
        <v>1</v>
      </c>
      <c r="I611" s="1" t="n">
        <v>0</v>
      </c>
      <c r="J611" s="1" t="inlineStr">
        <is>
          <t>Bhuvneshwar</t>
        </is>
      </c>
      <c r="K611" s="1" t="n">
        <v>0</v>
      </c>
      <c r="L611" s="1">
        <f>G611*B611</f>
        <v/>
      </c>
      <c r="M611" s="1">
        <f>H611*B611</f>
        <v/>
      </c>
      <c r="N611" s="1">
        <f>I611*B611</f>
        <v/>
      </c>
    </row>
    <row r="612">
      <c r="A612" s="1" t="inlineStr">
        <is>
          <t>BioLegend</t>
        </is>
      </c>
      <c r="B612" s="1" t="n">
        <v>1900.8</v>
      </c>
      <c r="C612" s="1" t="inlineStr">
        <is>
          <t>EED116563</t>
        </is>
      </c>
      <c r="D612" s="2" t="n">
        <v>45828</v>
      </c>
      <c r="E612" s="2" t="n">
        <v>45834</v>
      </c>
      <c r="F612" s="1" t="n">
        <v>103107</v>
      </c>
      <c r="G612" s="1" t="n">
        <v>1</v>
      </c>
      <c r="H612" s="1" t="n">
        <v>1</v>
      </c>
      <c r="I612" s="1" t="n">
        <v>0</v>
      </c>
      <c r="J612" s="1" t="inlineStr">
        <is>
          <t>Hyderabad</t>
        </is>
      </c>
      <c r="K612" s="1" t="n">
        <v>0</v>
      </c>
      <c r="L612" s="1">
        <f>G612*B612</f>
        <v/>
      </c>
      <c r="M612" s="1">
        <f>H612*B612</f>
        <v/>
      </c>
      <c r="N612" s="1">
        <f>I612*B612</f>
        <v/>
      </c>
    </row>
    <row r="613">
      <c r="A613" s="1" t="inlineStr">
        <is>
          <t>BioLegend</t>
        </is>
      </c>
      <c r="B613" s="1" t="n">
        <v>4382.4</v>
      </c>
      <c r="C613" s="1" t="inlineStr">
        <is>
          <t>EED116563</t>
        </is>
      </c>
      <c r="D613" s="2" t="n">
        <v>45828</v>
      </c>
      <c r="E613" s="2" t="n">
        <v>45834</v>
      </c>
      <c r="F613" s="1" t="n">
        <v>103605</v>
      </c>
      <c r="G613" s="1" t="n">
        <v>1</v>
      </c>
      <c r="H613" s="1" t="n">
        <v>1</v>
      </c>
      <c r="I613" s="1" t="n">
        <v>0</v>
      </c>
      <c r="J613" s="1" t="inlineStr">
        <is>
          <t>Hyderabad</t>
        </is>
      </c>
      <c r="K613" s="1" t="n">
        <v>0</v>
      </c>
      <c r="L613" s="1">
        <f>G613*B613</f>
        <v/>
      </c>
      <c r="M613" s="1">
        <f>H613*B613</f>
        <v/>
      </c>
      <c r="N613" s="1">
        <f>I613*B613</f>
        <v/>
      </c>
    </row>
    <row r="614">
      <c r="A614" s="1" t="inlineStr">
        <is>
          <t>BioLegend</t>
        </is>
      </c>
      <c r="B614" s="1" t="n">
        <v>18018</v>
      </c>
      <c r="C614" s="1" t="inlineStr">
        <is>
          <t>EED116563</t>
        </is>
      </c>
      <c r="D614" s="2" t="n">
        <v>45828</v>
      </c>
      <c r="E614" s="2" t="n">
        <v>45834</v>
      </c>
      <c r="F614" s="1" t="inlineStr">
        <is>
          <t>104453</t>
        </is>
      </c>
      <c r="G614" s="1" t="n">
        <v>1</v>
      </c>
      <c r="H614" s="1" t="n">
        <v>1</v>
      </c>
      <c r="I614" s="1" t="n">
        <v>0</v>
      </c>
      <c r="J614" s="1" t="inlineStr">
        <is>
          <t>Bhuvneshwar</t>
        </is>
      </c>
      <c r="K614" s="1" t="n">
        <v>0</v>
      </c>
      <c r="L614" s="1">
        <f>G614*B614</f>
        <v/>
      </c>
      <c r="M614" s="1">
        <f>H614*B614</f>
        <v/>
      </c>
      <c r="N614" s="1">
        <f>I614*B614</f>
        <v/>
      </c>
    </row>
    <row r="615">
      <c r="A615" s="1" t="inlineStr">
        <is>
          <t>BioLegend</t>
        </is>
      </c>
      <c r="B615" s="1" t="n">
        <v>3748.8</v>
      </c>
      <c r="C615" s="1" t="inlineStr">
        <is>
          <t>EED116563</t>
        </is>
      </c>
      <c r="D615" s="2" t="n">
        <v>45828</v>
      </c>
      <c r="E615" s="2" t="n">
        <v>45834</v>
      </c>
      <c r="F615" s="1" t="n">
        <v>104705</v>
      </c>
      <c r="G615" s="1" t="n">
        <v>1</v>
      </c>
      <c r="H615" s="1" t="n">
        <v>1</v>
      </c>
      <c r="I615" s="1" t="n">
        <v>0</v>
      </c>
      <c r="J615" s="1" t="inlineStr">
        <is>
          <t>Delhi</t>
        </is>
      </c>
      <c r="K615" s="1" t="n">
        <v>0</v>
      </c>
      <c r="L615" s="1">
        <f>G615*B615</f>
        <v/>
      </c>
      <c r="M615" s="1">
        <f>H615*B615</f>
        <v/>
      </c>
      <c r="N615" s="1">
        <f>I615*B615</f>
        <v/>
      </c>
    </row>
    <row r="616">
      <c r="A616" s="1" t="inlineStr">
        <is>
          <t>BioLegend</t>
        </is>
      </c>
      <c r="B616" s="1" t="n">
        <v>5068.8</v>
      </c>
      <c r="C616" s="1" t="inlineStr">
        <is>
          <t>EED116563</t>
        </is>
      </c>
      <c r="D616" s="2" t="n">
        <v>45828</v>
      </c>
      <c r="E616" s="2" t="n">
        <v>45834</v>
      </c>
      <c r="F616" s="1" t="n">
        <v>105011</v>
      </c>
      <c r="G616" s="1" t="n">
        <v>1</v>
      </c>
      <c r="H616" s="1" t="n">
        <v>1</v>
      </c>
      <c r="I616" s="1" t="n">
        <v>0</v>
      </c>
      <c r="J616" s="1" t="inlineStr">
        <is>
          <t>Delhi</t>
        </is>
      </c>
      <c r="K616" s="1" t="n">
        <v>0</v>
      </c>
      <c r="L616" s="1">
        <f>G616*B616</f>
        <v/>
      </c>
      <c r="M616" s="1">
        <f>H616*B616</f>
        <v/>
      </c>
      <c r="N616" s="1">
        <f>I616*B616</f>
        <v/>
      </c>
    </row>
    <row r="617">
      <c r="A617" s="1" t="inlineStr">
        <is>
          <t>BioLegend</t>
        </is>
      </c>
      <c r="B617" s="1" t="n">
        <v>5808</v>
      </c>
      <c r="C617" s="1" t="inlineStr">
        <is>
          <t>EED116563</t>
        </is>
      </c>
      <c r="D617" s="2" t="n">
        <v>45828</v>
      </c>
      <c r="E617" s="2" t="n">
        <v>45834</v>
      </c>
      <c r="F617" s="1" t="n">
        <v>106305</v>
      </c>
      <c r="G617" s="1" t="n">
        <v>1</v>
      </c>
      <c r="H617" s="1" t="n">
        <v>1</v>
      </c>
      <c r="I617" s="1" t="n">
        <v>0</v>
      </c>
      <c r="J617" s="1" t="inlineStr">
        <is>
          <t>Bhuvneshwar</t>
        </is>
      </c>
      <c r="K617" s="1" t="n">
        <v>0</v>
      </c>
      <c r="L617" s="1">
        <f>G617*B617</f>
        <v/>
      </c>
      <c r="M617" s="1">
        <f>H617*B617</f>
        <v/>
      </c>
      <c r="N617" s="1">
        <f>I617*B617</f>
        <v/>
      </c>
    </row>
    <row r="618">
      <c r="A618" s="1" t="inlineStr">
        <is>
          <t>BioLegend</t>
        </is>
      </c>
      <c r="B618" s="1" t="n">
        <v>15417.6</v>
      </c>
      <c r="C618" s="1" t="inlineStr">
        <is>
          <t>EED116563</t>
        </is>
      </c>
      <c r="D618" s="2" t="n">
        <v>45828</v>
      </c>
      <c r="E618" s="2" t="n">
        <v>45834</v>
      </c>
      <c r="F618" s="1" t="n">
        <v>107628</v>
      </c>
      <c r="G618" s="1" t="n">
        <v>1</v>
      </c>
      <c r="H618" s="1" t="n">
        <v>1</v>
      </c>
      <c r="I618" s="1" t="n">
        <v>0</v>
      </c>
      <c r="J618" s="1" t="inlineStr">
        <is>
          <t>Mumbai</t>
        </is>
      </c>
      <c r="K618" s="1" t="n">
        <v>0</v>
      </c>
      <c r="L618" s="1">
        <f>G618*B618</f>
        <v/>
      </c>
      <c r="M618" s="1">
        <f>H618*B618</f>
        <v/>
      </c>
      <c r="N618" s="1">
        <f>I618*B618</f>
        <v/>
      </c>
    </row>
    <row r="619">
      <c r="A619" s="1" t="inlineStr">
        <is>
          <t>BioLegend</t>
        </is>
      </c>
      <c r="B619" s="1" t="n">
        <v>4382.4</v>
      </c>
      <c r="C619" s="1" t="inlineStr">
        <is>
          <t>EED116563</t>
        </is>
      </c>
      <c r="D619" s="2" t="n">
        <v>45828</v>
      </c>
      <c r="E619" s="2" t="n">
        <v>45834</v>
      </c>
      <c r="F619" s="1" t="n">
        <v>108111</v>
      </c>
      <c r="G619" s="1" t="n">
        <v>1</v>
      </c>
      <c r="H619" s="1" t="n">
        <v>1</v>
      </c>
      <c r="I619" s="1" t="n">
        <v>0</v>
      </c>
      <c r="J619" s="1" t="inlineStr">
        <is>
          <t>Hyderabad</t>
        </is>
      </c>
      <c r="K619" s="1" t="n">
        <v>0</v>
      </c>
      <c r="L619" s="1">
        <f>G619*B619</f>
        <v/>
      </c>
      <c r="M619" s="1">
        <f>H619*B619</f>
        <v/>
      </c>
      <c r="N619" s="1">
        <f>I619*B619</f>
        <v/>
      </c>
    </row>
    <row r="620">
      <c r="A620" s="1" t="inlineStr">
        <is>
          <t>BioLegend</t>
        </is>
      </c>
      <c r="B620" s="1" t="n">
        <v>4699.2</v>
      </c>
      <c r="C620" s="1" t="inlineStr">
        <is>
          <t>EED116563</t>
        </is>
      </c>
      <c r="D620" s="2" t="n">
        <v>45828</v>
      </c>
      <c r="E620" s="2" t="n">
        <v>45834</v>
      </c>
      <c r="F620" s="1" t="n">
        <v>115533</v>
      </c>
      <c r="G620" s="1" t="n">
        <v>1</v>
      </c>
      <c r="H620" s="1" t="n">
        <v>1</v>
      </c>
      <c r="I620" s="1" t="n">
        <v>0</v>
      </c>
      <c r="J620" s="1" t="inlineStr">
        <is>
          <t>Kolkata</t>
        </is>
      </c>
      <c r="K620" s="1" t="n">
        <v>0</v>
      </c>
      <c r="L620" s="1">
        <f>G620*B620</f>
        <v/>
      </c>
      <c r="M620" s="1">
        <f>H620*B620</f>
        <v/>
      </c>
      <c r="N620" s="1">
        <f>I620*B620</f>
        <v/>
      </c>
    </row>
    <row r="621">
      <c r="A621" s="1" t="inlineStr">
        <is>
          <t>BioLegend</t>
        </is>
      </c>
      <c r="B621" s="1" t="n">
        <v>19272</v>
      </c>
      <c r="C621" s="1" t="inlineStr">
        <is>
          <t>EED116563</t>
        </is>
      </c>
      <c r="D621" s="2" t="n">
        <v>45828</v>
      </c>
      <c r="E621" s="2" t="n">
        <v>45834</v>
      </c>
      <c r="F621" s="1" t="n">
        <v>117339</v>
      </c>
      <c r="G621" s="1" t="n">
        <v>1</v>
      </c>
      <c r="H621" s="1" t="n">
        <v>1</v>
      </c>
      <c r="I621" s="1" t="n">
        <v>0</v>
      </c>
      <c r="J621" s="1" t="inlineStr">
        <is>
          <t>Bhuvneshwar</t>
        </is>
      </c>
      <c r="K621" s="1" t="n">
        <v>0</v>
      </c>
      <c r="L621" s="1">
        <f>G621*B621</f>
        <v/>
      </c>
      <c r="M621" s="1">
        <f>H621*B621</f>
        <v/>
      </c>
      <c r="N621" s="1">
        <f>I621*B621</f>
        <v/>
      </c>
    </row>
    <row r="622">
      <c r="A622" s="1" t="inlineStr">
        <is>
          <t>BioLegend</t>
        </is>
      </c>
      <c r="B622" s="1" t="n">
        <v>5016</v>
      </c>
      <c r="C622" s="1" t="inlineStr">
        <is>
          <t>EED116563</t>
        </is>
      </c>
      <c r="D622" s="2" t="n">
        <v>45828</v>
      </c>
      <c r="E622" s="2" t="n">
        <v>45834</v>
      </c>
      <c r="F622" s="1" t="n">
        <v>119309</v>
      </c>
      <c r="G622" s="1" t="n">
        <v>1</v>
      </c>
      <c r="H622" s="1" t="n">
        <v>1</v>
      </c>
      <c r="I622" s="1" t="n">
        <v>0</v>
      </c>
      <c r="J622" s="1" t="inlineStr">
        <is>
          <t>Hyderabad</t>
        </is>
      </c>
      <c r="K622" s="1" t="n">
        <v>0</v>
      </c>
      <c r="L622" s="1">
        <f>G622*B622</f>
        <v/>
      </c>
      <c r="M622" s="1">
        <f>H622*B622</f>
        <v/>
      </c>
      <c r="N622" s="1">
        <f>I622*B622</f>
        <v/>
      </c>
    </row>
    <row r="623">
      <c r="A623" s="1" t="inlineStr">
        <is>
          <t>BioLegend</t>
        </is>
      </c>
      <c r="B623" s="1" t="n">
        <v>6547.200000000001</v>
      </c>
      <c r="C623" s="1" t="inlineStr">
        <is>
          <t>EED116563</t>
        </is>
      </c>
      <c r="D623" s="2" t="n">
        <v>45828</v>
      </c>
      <c r="E623" s="2" t="n">
        <v>45834</v>
      </c>
      <c r="F623" s="1" t="n">
        <v>119715</v>
      </c>
      <c r="G623" s="1" t="n">
        <v>1</v>
      </c>
      <c r="H623" s="1" t="n">
        <v>1</v>
      </c>
      <c r="I623" s="1" t="n">
        <v>0</v>
      </c>
      <c r="J623" s="1" t="inlineStr">
        <is>
          <t>Bhuvneshwar</t>
        </is>
      </c>
      <c r="K623" s="1" t="n">
        <v>0</v>
      </c>
      <c r="L623" s="1">
        <f>G623*B623</f>
        <v/>
      </c>
      <c r="M623" s="1">
        <f>H623*B623</f>
        <v/>
      </c>
      <c r="N623" s="1">
        <f>I623*B623</f>
        <v/>
      </c>
    </row>
    <row r="624">
      <c r="A624" s="1" t="inlineStr">
        <is>
          <t>BioLegend</t>
        </is>
      </c>
      <c r="B624" s="1" t="n">
        <v>2270.4</v>
      </c>
      <c r="C624" s="1" t="inlineStr">
        <is>
          <t>EED116563</t>
        </is>
      </c>
      <c r="D624" s="2" t="n">
        <v>45828</v>
      </c>
      <c r="E624" s="2" t="n">
        <v>45834</v>
      </c>
      <c r="F624" s="1" t="n">
        <v>123109</v>
      </c>
      <c r="G624" s="1" t="n">
        <v>1</v>
      </c>
      <c r="H624" s="1" t="n">
        <v>1</v>
      </c>
      <c r="I624" s="1" t="n">
        <v>0</v>
      </c>
      <c r="J624" s="1" t="inlineStr">
        <is>
          <t>Bhuvneshwar</t>
        </is>
      </c>
      <c r="K624" s="1" t="n">
        <v>0</v>
      </c>
      <c r="L624" s="1">
        <f>G624*B624</f>
        <v/>
      </c>
      <c r="M624" s="1">
        <f>H624*B624</f>
        <v/>
      </c>
      <c r="N624" s="1">
        <f>I624*B624</f>
        <v/>
      </c>
    </row>
    <row r="625">
      <c r="A625" s="1" t="inlineStr">
        <is>
          <t>BioLegend</t>
        </is>
      </c>
      <c r="B625" s="1" t="n">
        <v>7761.6</v>
      </c>
      <c r="C625" s="1" t="inlineStr">
        <is>
          <t>EED116563</t>
        </is>
      </c>
      <c r="D625" s="2" t="n">
        <v>45828</v>
      </c>
      <c r="E625" s="2" t="n">
        <v>45834</v>
      </c>
      <c r="F625" s="1" t="n">
        <v>124225</v>
      </c>
      <c r="G625" s="1" t="n">
        <v>1</v>
      </c>
      <c r="H625" s="1" t="n">
        <v>1</v>
      </c>
      <c r="I625" s="1" t="n">
        <v>0</v>
      </c>
      <c r="J625" s="1" t="inlineStr">
        <is>
          <t>Bhuvneshwar</t>
        </is>
      </c>
      <c r="K625" s="1" t="n">
        <v>0</v>
      </c>
      <c r="L625" s="1">
        <f>G625*B625</f>
        <v/>
      </c>
      <c r="M625" s="1">
        <f>H625*B625</f>
        <v/>
      </c>
      <c r="N625" s="1">
        <f>I625*B625</f>
        <v/>
      </c>
    </row>
    <row r="626">
      <c r="A626" s="1" t="inlineStr">
        <is>
          <t>BioLegend</t>
        </is>
      </c>
      <c r="B626" s="1" t="n">
        <v>5227.2</v>
      </c>
      <c r="C626" s="1" t="inlineStr">
        <is>
          <t>EED116563</t>
        </is>
      </c>
      <c r="D626" s="2" t="n">
        <v>45828</v>
      </c>
      <c r="E626" s="2" t="n">
        <v>45834</v>
      </c>
      <c r="F626" s="1" t="n">
        <v>127617</v>
      </c>
      <c r="G626" s="1" t="n">
        <v>1</v>
      </c>
      <c r="H626" s="1" t="n">
        <v>1</v>
      </c>
      <c r="I626" s="1" t="n">
        <v>0</v>
      </c>
      <c r="J626" s="1" t="inlineStr">
        <is>
          <t>Bhuvneshwar</t>
        </is>
      </c>
      <c r="K626" s="1" t="n">
        <v>0</v>
      </c>
      <c r="L626" s="1">
        <f>G626*B626</f>
        <v/>
      </c>
      <c r="M626" s="1">
        <f>H626*B626</f>
        <v/>
      </c>
      <c r="N626" s="1">
        <f>I626*B626</f>
        <v/>
      </c>
    </row>
    <row r="627">
      <c r="A627" s="1" t="inlineStr">
        <is>
          <t>BioLegend</t>
        </is>
      </c>
      <c r="B627" s="1" t="n">
        <v>15998.4</v>
      </c>
      <c r="C627" s="1" t="inlineStr">
        <is>
          <t>EED116563</t>
        </is>
      </c>
      <c r="D627" s="2" t="n">
        <v>45828</v>
      </c>
      <c r="E627" s="2" t="n">
        <v>45834</v>
      </c>
      <c r="F627" s="1" t="n">
        <v>127624</v>
      </c>
      <c r="G627" s="1" t="n">
        <v>1</v>
      </c>
      <c r="H627" s="1" t="n">
        <v>1</v>
      </c>
      <c r="I627" s="1" t="n">
        <v>0</v>
      </c>
      <c r="J627" s="1" t="inlineStr">
        <is>
          <t>Mumbai</t>
        </is>
      </c>
      <c r="K627" s="1" t="n">
        <v>0</v>
      </c>
      <c r="L627" s="1">
        <f>G627*B627</f>
        <v/>
      </c>
      <c r="M627" s="1">
        <f>H627*B627</f>
        <v/>
      </c>
      <c r="N627" s="1">
        <f>I627*B627</f>
        <v/>
      </c>
    </row>
    <row r="628">
      <c r="A628" s="1" t="inlineStr">
        <is>
          <t>BioLegend</t>
        </is>
      </c>
      <c r="B628" s="1" t="n">
        <v>7444.799999999999</v>
      </c>
      <c r="C628" s="1" t="inlineStr">
        <is>
          <t>EED116563</t>
        </is>
      </c>
      <c r="D628" s="2" t="n">
        <v>45828</v>
      </c>
      <c r="E628" s="2" t="n">
        <v>45834</v>
      </c>
      <c r="F628" s="1" t="n">
        <v>128011</v>
      </c>
      <c r="G628" s="1" t="n">
        <v>1</v>
      </c>
      <c r="H628" s="1" t="n">
        <v>1</v>
      </c>
      <c r="I628" s="1" t="n">
        <v>0</v>
      </c>
      <c r="J628" s="1" t="inlineStr">
        <is>
          <t>Hyderabad</t>
        </is>
      </c>
      <c r="K628" s="1" t="n">
        <v>0</v>
      </c>
      <c r="L628" s="1">
        <f>G628*B628</f>
        <v/>
      </c>
      <c r="M628" s="1">
        <f>H628*B628</f>
        <v/>
      </c>
      <c r="N628" s="1">
        <f>I628*B628</f>
        <v/>
      </c>
    </row>
    <row r="629">
      <c r="A629" s="1" t="inlineStr">
        <is>
          <t>BioLegend</t>
        </is>
      </c>
      <c r="B629" s="1" t="n">
        <v>6811.200000000001</v>
      </c>
      <c r="C629" s="1" t="inlineStr">
        <is>
          <t>EED116563</t>
        </is>
      </c>
      <c r="D629" s="2" t="n">
        <v>45828</v>
      </c>
      <c r="E629" s="2" t="n">
        <v>45834</v>
      </c>
      <c r="F629" s="1" t="n">
        <v>128025</v>
      </c>
      <c r="G629" s="1" t="n">
        <v>1</v>
      </c>
      <c r="H629" s="1" t="n">
        <v>1</v>
      </c>
      <c r="I629" s="1" t="n">
        <v>0</v>
      </c>
      <c r="J629" s="1" t="inlineStr">
        <is>
          <t>Bhuvneshwar</t>
        </is>
      </c>
      <c r="K629" s="1" t="n">
        <v>0</v>
      </c>
      <c r="L629" s="1">
        <f>G629*B629</f>
        <v/>
      </c>
      <c r="M629" s="1">
        <f>H629*B629</f>
        <v/>
      </c>
      <c r="N629" s="1">
        <f>I629*B629</f>
        <v/>
      </c>
    </row>
    <row r="630">
      <c r="A630" s="1" t="inlineStr">
        <is>
          <t>BioLegend</t>
        </is>
      </c>
      <c r="B630" s="1" t="n">
        <v>26136</v>
      </c>
      <c r="C630" s="1" t="inlineStr">
        <is>
          <t>EED116563</t>
        </is>
      </c>
      <c r="D630" s="2" t="n">
        <v>45828</v>
      </c>
      <c r="E630" s="2" t="n">
        <v>45834</v>
      </c>
      <c r="F630" s="1" t="n">
        <v>128032</v>
      </c>
      <c r="G630" s="1" t="n">
        <v>1</v>
      </c>
      <c r="H630" s="1" t="n">
        <v>1</v>
      </c>
      <c r="I630" s="1" t="n">
        <v>0</v>
      </c>
      <c r="J630" s="1" t="inlineStr">
        <is>
          <t>Mumbai</t>
        </is>
      </c>
      <c r="K630" s="1" t="n">
        <v>0</v>
      </c>
      <c r="L630" s="1">
        <f>G630*B630</f>
        <v/>
      </c>
      <c r="M630" s="1">
        <f>H630*B630</f>
        <v/>
      </c>
      <c r="N630" s="1">
        <f>I630*B630</f>
        <v/>
      </c>
    </row>
    <row r="631">
      <c r="A631" s="1" t="inlineStr">
        <is>
          <t>BioLegend</t>
        </is>
      </c>
      <c r="B631" s="1" t="n">
        <v>6177.6</v>
      </c>
      <c r="C631" s="1" t="inlineStr">
        <is>
          <t>EED116563</t>
        </is>
      </c>
      <c r="D631" s="2" t="n">
        <v>45828</v>
      </c>
      <c r="E631" s="2" t="n">
        <v>45834</v>
      </c>
      <c r="F631" s="1" t="n">
        <v>135505</v>
      </c>
      <c r="G631" s="1" t="n">
        <v>1</v>
      </c>
      <c r="H631" s="1" t="n">
        <v>1</v>
      </c>
      <c r="I631" s="1" t="n">
        <v>0</v>
      </c>
      <c r="J631" s="1" t="inlineStr">
        <is>
          <t>Hyderabad</t>
        </is>
      </c>
      <c r="K631" s="1" t="n">
        <v>0</v>
      </c>
      <c r="L631" s="1">
        <f>G631*B631</f>
        <v/>
      </c>
      <c r="M631" s="1">
        <f>H631*B631</f>
        <v/>
      </c>
      <c r="N631" s="1">
        <f>I631*B631</f>
        <v/>
      </c>
    </row>
    <row r="632">
      <c r="A632" s="1" t="inlineStr">
        <is>
          <t>BioLegend</t>
        </is>
      </c>
      <c r="B632" s="1" t="n">
        <v>19219.2</v>
      </c>
      <c r="C632" s="1" t="inlineStr">
        <is>
          <t>EED116563</t>
        </is>
      </c>
      <c r="D632" s="2" t="n">
        <v>45828</v>
      </c>
      <c r="E632" s="2" t="n">
        <v>45834</v>
      </c>
      <c r="F632" s="1" t="n">
        <v>137618</v>
      </c>
      <c r="G632" s="1" t="n">
        <v>1</v>
      </c>
      <c r="H632" s="1" t="n">
        <v>1</v>
      </c>
      <c r="I632" s="1" t="n">
        <v>0</v>
      </c>
      <c r="J632" s="1" t="inlineStr">
        <is>
          <t>Mumbai</t>
        </is>
      </c>
      <c r="K632" s="1" t="n">
        <v>0</v>
      </c>
      <c r="L632" s="1">
        <f>G632*B632</f>
        <v/>
      </c>
      <c r="M632" s="1">
        <f>H632*B632</f>
        <v/>
      </c>
      <c r="N632" s="1">
        <f>I632*B632</f>
        <v/>
      </c>
    </row>
    <row r="633">
      <c r="A633" s="1" t="inlineStr">
        <is>
          <t>BioLegend</t>
        </is>
      </c>
      <c r="B633" s="1" t="n">
        <v>20394</v>
      </c>
      <c r="C633" s="1" t="inlineStr">
        <is>
          <t>EED116563</t>
        </is>
      </c>
      <c r="D633" s="2" t="n">
        <v>45828</v>
      </c>
      <c r="E633" s="2" t="n">
        <v>45834</v>
      </c>
      <c r="F633" s="1" t="n">
        <v>138421</v>
      </c>
      <c r="G633" s="1" t="n">
        <v>1</v>
      </c>
      <c r="H633" s="1" t="n">
        <v>1</v>
      </c>
      <c r="I633" s="1" t="n">
        <v>0</v>
      </c>
      <c r="J633" s="1" t="inlineStr">
        <is>
          <t>Hyderabad</t>
        </is>
      </c>
      <c r="K633" s="1" t="n">
        <v>0</v>
      </c>
      <c r="L633" s="1">
        <f>G633*B633</f>
        <v/>
      </c>
      <c r="M633" s="1">
        <f>H633*B633</f>
        <v/>
      </c>
      <c r="N633" s="1">
        <f>I633*B633</f>
        <v/>
      </c>
    </row>
    <row r="634">
      <c r="A634" s="1" t="inlineStr">
        <is>
          <t>BioLegend</t>
        </is>
      </c>
      <c r="B634" s="1" t="n">
        <v>6811.200000000001</v>
      </c>
      <c r="C634" s="1" t="inlineStr">
        <is>
          <t>EED116563</t>
        </is>
      </c>
      <c r="D634" s="2" t="n">
        <v>45828</v>
      </c>
      <c r="E634" s="2" t="n">
        <v>45834</v>
      </c>
      <c r="F634" s="1" t="n">
        <v>141611</v>
      </c>
      <c r="G634" s="1" t="n">
        <v>1</v>
      </c>
      <c r="H634" s="1" t="n">
        <v>1</v>
      </c>
      <c r="I634" s="1" t="n">
        <v>0</v>
      </c>
      <c r="J634" s="1" t="inlineStr">
        <is>
          <t>Delhi</t>
        </is>
      </c>
      <c r="K634" s="1" t="n">
        <v>0</v>
      </c>
      <c r="L634" s="1">
        <f>G634*B634</f>
        <v/>
      </c>
      <c r="M634" s="1">
        <f>H634*B634</f>
        <v/>
      </c>
      <c r="N634" s="1">
        <f>I634*B634</f>
        <v/>
      </c>
    </row>
    <row r="635">
      <c r="A635" s="1" t="inlineStr">
        <is>
          <t>BioLegend</t>
        </is>
      </c>
      <c r="B635" s="1" t="n">
        <v>13464</v>
      </c>
      <c r="C635" s="1" t="inlineStr">
        <is>
          <t>EED116563</t>
        </is>
      </c>
      <c r="D635" s="2" t="n">
        <v>45828</v>
      </c>
      <c r="E635" s="2" t="n">
        <v>45834</v>
      </c>
      <c r="F635" s="1" t="n">
        <v>141717</v>
      </c>
      <c r="G635" s="1" t="n">
        <v>1</v>
      </c>
      <c r="H635" s="1" t="n">
        <v>1</v>
      </c>
      <c r="I635" s="1" t="n">
        <v>0</v>
      </c>
      <c r="J635" s="1" t="inlineStr">
        <is>
          <t>Bhuvneshwar</t>
        </is>
      </c>
      <c r="K635" s="1" t="n">
        <v>0</v>
      </c>
      <c r="L635" s="1">
        <f>G635*B635</f>
        <v/>
      </c>
      <c r="M635" s="1">
        <f>H635*B635</f>
        <v/>
      </c>
      <c r="N635" s="1">
        <f>I635*B635</f>
        <v/>
      </c>
    </row>
    <row r="636">
      <c r="A636" s="1" t="inlineStr">
        <is>
          <t>BioLegend</t>
        </is>
      </c>
      <c r="B636" s="1" t="n">
        <v>18902.4</v>
      </c>
      <c r="C636" s="1" t="inlineStr">
        <is>
          <t>EED116563</t>
        </is>
      </c>
      <c r="D636" s="2" t="n">
        <v>45828</v>
      </c>
      <c r="E636" s="2" t="n">
        <v>45834</v>
      </c>
      <c r="F636" s="1" t="n">
        <v>141720</v>
      </c>
      <c r="G636" s="1" t="n">
        <v>1</v>
      </c>
      <c r="H636" s="1" t="n">
        <v>1</v>
      </c>
      <c r="I636" s="1" t="n">
        <v>0</v>
      </c>
      <c r="J636" s="1" t="inlineStr">
        <is>
          <t>Mumbai</t>
        </is>
      </c>
      <c r="K636" s="1" t="n">
        <v>0</v>
      </c>
      <c r="L636" s="1">
        <f>G636*B636</f>
        <v/>
      </c>
      <c r="M636" s="1">
        <f>H636*B636</f>
        <v/>
      </c>
      <c r="N636" s="1">
        <f>I636*B636</f>
        <v/>
      </c>
    </row>
    <row r="637">
      <c r="A637" s="1" t="inlineStr">
        <is>
          <t>BioLegend</t>
        </is>
      </c>
      <c r="B637" s="1" t="n">
        <v>7128</v>
      </c>
      <c r="C637" s="1" t="inlineStr">
        <is>
          <t>EED116563</t>
        </is>
      </c>
      <c r="D637" s="2" t="n">
        <v>45828</v>
      </c>
      <c r="E637" s="2" t="n">
        <v>45834</v>
      </c>
      <c r="F637" s="1" t="n">
        <v>142503</v>
      </c>
      <c r="G637" s="1" t="n">
        <v>1</v>
      </c>
      <c r="H637" s="1" t="n">
        <v>1</v>
      </c>
      <c r="I637" s="1" t="n">
        <v>0</v>
      </c>
      <c r="J637" s="1" t="inlineStr">
        <is>
          <t>Bhuvneshwar</t>
        </is>
      </c>
      <c r="K637" s="1" t="n">
        <v>0</v>
      </c>
      <c r="L637" s="1">
        <f>G637*B637</f>
        <v/>
      </c>
      <c r="M637" s="1">
        <f>H637*B637</f>
        <v/>
      </c>
      <c r="N637" s="1">
        <f>I637*B637</f>
        <v/>
      </c>
    </row>
    <row r="638">
      <c r="A638" s="1" t="inlineStr">
        <is>
          <t>BioLegend</t>
        </is>
      </c>
      <c r="B638" s="1" t="n">
        <v>8395.200000000001</v>
      </c>
      <c r="C638" s="1" t="inlineStr">
        <is>
          <t>EED116563</t>
        </is>
      </c>
      <c r="D638" s="2" t="n">
        <v>45828</v>
      </c>
      <c r="E638" s="2" t="n">
        <v>45834</v>
      </c>
      <c r="F638" s="1" t="n">
        <v>143215</v>
      </c>
      <c r="G638" s="1" t="n">
        <v>1</v>
      </c>
      <c r="H638" s="1" t="n">
        <v>1</v>
      </c>
      <c r="I638" s="1" t="n">
        <v>0</v>
      </c>
      <c r="J638" s="1" t="inlineStr">
        <is>
          <t>Delhi</t>
        </is>
      </c>
      <c r="K638" s="1" t="n">
        <v>0</v>
      </c>
      <c r="L638" s="1">
        <f>G638*B638</f>
        <v/>
      </c>
      <c r="M638" s="1">
        <f>H638*B638</f>
        <v/>
      </c>
      <c r="N638" s="1">
        <f>I638*B638</f>
        <v/>
      </c>
    </row>
    <row r="639">
      <c r="A639" s="1" t="inlineStr">
        <is>
          <t>BioLegend</t>
        </is>
      </c>
      <c r="B639" s="1" t="n">
        <v>8395.200000000001</v>
      </c>
      <c r="C639" s="1" t="inlineStr">
        <is>
          <t>EED116563</t>
        </is>
      </c>
      <c r="D639" s="2" t="n">
        <v>45828</v>
      </c>
      <c r="E639" s="2" t="n">
        <v>45834</v>
      </c>
      <c r="F639" s="1" t="n">
        <v>151003</v>
      </c>
      <c r="G639" s="1" t="n">
        <v>1</v>
      </c>
      <c r="H639" s="1" t="n">
        <v>1</v>
      </c>
      <c r="I639" s="1" t="n">
        <v>0</v>
      </c>
      <c r="J639" s="1" t="inlineStr">
        <is>
          <t>Hyderabad</t>
        </is>
      </c>
      <c r="K639" s="1" t="n">
        <v>0</v>
      </c>
      <c r="L639" s="1">
        <f>G639*B639</f>
        <v/>
      </c>
      <c r="M639" s="1">
        <f>H639*B639</f>
        <v/>
      </c>
      <c r="N639" s="1">
        <f>I639*B639</f>
        <v/>
      </c>
    </row>
    <row r="640">
      <c r="A640" s="1" t="inlineStr">
        <is>
          <t>BioLegend</t>
        </is>
      </c>
      <c r="B640" s="1" t="n">
        <v>9662.4</v>
      </c>
      <c r="C640" s="1" t="inlineStr">
        <is>
          <t>EED116563</t>
        </is>
      </c>
      <c r="D640" s="2" t="n">
        <v>45828</v>
      </c>
      <c r="E640" s="2" t="n">
        <v>45834</v>
      </c>
      <c r="F640" s="1" t="n">
        <v>152404</v>
      </c>
      <c r="G640" s="1" t="n">
        <v>1</v>
      </c>
      <c r="H640" s="1" t="n">
        <v>1</v>
      </c>
      <c r="I640" s="1" t="n">
        <v>0</v>
      </c>
      <c r="J640" s="1" t="inlineStr">
        <is>
          <t>Kolkata</t>
        </is>
      </c>
      <c r="K640" s="1" t="n">
        <v>0</v>
      </c>
      <c r="L640" s="1">
        <f>G640*B640</f>
        <v/>
      </c>
      <c r="M640" s="1">
        <f>H640*B640</f>
        <v/>
      </c>
      <c r="N640" s="1">
        <f>I640*B640</f>
        <v/>
      </c>
    </row>
    <row r="641">
      <c r="A641" s="1" t="inlineStr">
        <is>
          <t>BioLegend</t>
        </is>
      </c>
      <c r="B641" s="1" t="n">
        <v>16830</v>
      </c>
      <c r="C641" s="1" t="inlineStr">
        <is>
          <t>EED116563</t>
        </is>
      </c>
      <c r="D641" s="2" t="n">
        <v>45828</v>
      </c>
      <c r="E641" s="2" t="n">
        <v>45834</v>
      </c>
      <c r="F641" s="1" t="n">
        <v>152421</v>
      </c>
      <c r="G641" s="1" t="n">
        <v>1</v>
      </c>
      <c r="H641" s="1" t="n">
        <v>1</v>
      </c>
      <c r="I641" s="1" t="n">
        <v>0</v>
      </c>
      <c r="J641" s="1" t="inlineStr">
        <is>
          <t>Delhi</t>
        </is>
      </c>
      <c r="K641" s="1" t="n">
        <v>0</v>
      </c>
      <c r="L641" s="1">
        <f>G641*B641</f>
        <v/>
      </c>
      <c r="M641" s="1">
        <f>H641*B641</f>
        <v/>
      </c>
      <c r="N641" s="1">
        <f>I641*B641</f>
        <v/>
      </c>
    </row>
    <row r="642">
      <c r="A642" s="1" t="inlineStr">
        <is>
          <t>BioLegend</t>
        </is>
      </c>
      <c r="B642" s="1" t="n">
        <v>35376</v>
      </c>
      <c r="C642" s="1" t="inlineStr">
        <is>
          <t>EED116563</t>
        </is>
      </c>
      <c r="D642" s="2" t="n">
        <v>45828</v>
      </c>
      <c r="E642" s="2" t="n">
        <v>45834</v>
      </c>
      <c r="F642" s="1" t="n">
        <v>153404</v>
      </c>
      <c r="G642" s="1" t="n">
        <v>2</v>
      </c>
      <c r="H642" s="1" t="n">
        <v>2</v>
      </c>
      <c r="I642" s="1" t="n">
        <v>0</v>
      </c>
      <c r="J642" s="1" t="inlineStr">
        <is>
          <t>Hyderabad</t>
        </is>
      </c>
      <c r="K642" s="1" t="n">
        <v>0</v>
      </c>
      <c r="L642" s="1">
        <f>G642*B642</f>
        <v/>
      </c>
      <c r="M642" s="1">
        <f>H642*B642</f>
        <v/>
      </c>
      <c r="N642" s="1">
        <f>I642*B642</f>
        <v/>
      </c>
    </row>
    <row r="643">
      <c r="A643" s="1" t="inlineStr">
        <is>
          <t>BioLegend</t>
        </is>
      </c>
      <c r="B643" s="1" t="n">
        <v>10665.6</v>
      </c>
      <c r="C643" s="1" t="inlineStr">
        <is>
          <t>EED116563</t>
        </is>
      </c>
      <c r="D643" s="2" t="n">
        <v>45828</v>
      </c>
      <c r="E643" s="2" t="n">
        <v>45834</v>
      </c>
      <c r="F643" s="1" t="n">
        <v>156511</v>
      </c>
      <c r="G643" s="1" t="n">
        <v>2</v>
      </c>
      <c r="H643" s="1" t="n">
        <v>2</v>
      </c>
      <c r="I643" s="1" t="n">
        <v>0</v>
      </c>
      <c r="J643" s="1" t="inlineStr">
        <is>
          <t>Delhi</t>
        </is>
      </c>
      <c r="K643" s="1" t="n">
        <v>0</v>
      </c>
      <c r="L643" s="1">
        <f>G643*B643</f>
        <v/>
      </c>
      <c r="M643" s="1">
        <f>H643*B643</f>
        <v/>
      </c>
      <c r="N643" s="1">
        <f>I643*B643</f>
        <v/>
      </c>
    </row>
    <row r="644">
      <c r="A644" s="1" t="inlineStr">
        <is>
          <t>BioLegend</t>
        </is>
      </c>
      <c r="B644" s="1" t="n">
        <v>4382.4</v>
      </c>
      <c r="C644" s="1" t="inlineStr">
        <is>
          <t>EED116563</t>
        </is>
      </c>
      <c r="D644" s="2" t="n">
        <v>45828</v>
      </c>
      <c r="E644" s="2" t="n">
        <v>45834</v>
      </c>
      <c r="F644" s="1" t="n">
        <v>158007</v>
      </c>
      <c r="G644" s="1" t="n">
        <v>1</v>
      </c>
      <c r="H644" s="1" t="n">
        <v>1</v>
      </c>
      <c r="I644" s="1" t="n">
        <v>0</v>
      </c>
      <c r="J644" s="1" t="inlineStr">
        <is>
          <t>Bhuvneshwar</t>
        </is>
      </c>
      <c r="K644" s="1" t="n">
        <v>0</v>
      </c>
      <c r="L644" s="1">
        <f>G644*B644</f>
        <v/>
      </c>
      <c r="M644" s="1">
        <f>H644*B644</f>
        <v/>
      </c>
      <c r="N644" s="1">
        <f>I644*B644</f>
        <v/>
      </c>
    </row>
    <row r="645">
      <c r="A645" s="1" t="inlineStr">
        <is>
          <t>BioLegend</t>
        </is>
      </c>
      <c r="B645" s="1" t="n">
        <v>8395.200000000001</v>
      </c>
      <c r="C645" s="1" t="inlineStr">
        <is>
          <t>EED116563</t>
        </is>
      </c>
      <c r="D645" s="2" t="n">
        <v>45828</v>
      </c>
      <c r="E645" s="2" t="n">
        <v>45834</v>
      </c>
      <c r="F645" s="1" t="n">
        <v>162905</v>
      </c>
      <c r="G645" s="1" t="n">
        <v>1</v>
      </c>
      <c r="H645" s="1" t="n">
        <v>1</v>
      </c>
      <c r="I645" s="1" t="n">
        <v>0</v>
      </c>
      <c r="J645" s="1" t="inlineStr">
        <is>
          <t>Hyderabad</t>
        </is>
      </c>
      <c r="K645" s="1" t="n">
        <v>0</v>
      </c>
      <c r="L645" s="1">
        <f>G645*B645</f>
        <v/>
      </c>
      <c r="M645" s="1">
        <f>H645*B645</f>
        <v/>
      </c>
      <c r="N645" s="1">
        <f>I645*B645</f>
        <v/>
      </c>
    </row>
    <row r="646">
      <c r="A646" s="1" t="inlineStr">
        <is>
          <t>BioLegend</t>
        </is>
      </c>
      <c r="B646" s="1" t="n">
        <v>6600</v>
      </c>
      <c r="C646" s="1" t="inlineStr">
        <is>
          <t>EED116563</t>
        </is>
      </c>
      <c r="D646" s="2" t="n">
        <v>45828</v>
      </c>
      <c r="E646" s="2" t="n">
        <v>45834</v>
      </c>
      <c r="F646" s="1" t="n">
        <v>165803</v>
      </c>
      <c r="G646" s="1" t="n">
        <v>1</v>
      </c>
      <c r="H646" s="1" t="n">
        <v>1</v>
      </c>
      <c r="I646" s="1" t="n">
        <v>0</v>
      </c>
      <c r="J646" s="1" t="inlineStr">
        <is>
          <t>Bhuvneshwar</t>
        </is>
      </c>
      <c r="K646" s="1" t="n">
        <v>0</v>
      </c>
      <c r="L646" s="1">
        <f>G646*B646</f>
        <v/>
      </c>
      <c r="M646" s="1">
        <f>H646*B646</f>
        <v/>
      </c>
      <c r="N646" s="1">
        <f>I646*B646</f>
        <v/>
      </c>
    </row>
    <row r="647">
      <c r="A647" s="1" t="inlineStr">
        <is>
          <t>BioLegend</t>
        </is>
      </c>
      <c r="B647" s="1" t="n">
        <v>5491.2</v>
      </c>
      <c r="C647" s="1" t="inlineStr">
        <is>
          <t>EED116563</t>
        </is>
      </c>
      <c r="D647" s="2" t="n">
        <v>45828</v>
      </c>
      <c r="E647" s="2" t="n">
        <v>45834</v>
      </c>
      <c r="F647" s="1" t="n">
        <v>300456</v>
      </c>
      <c r="G647" s="1" t="n">
        <v>1</v>
      </c>
      <c r="H647" s="1" t="n">
        <v>1</v>
      </c>
      <c r="I647" s="1" t="n">
        <v>0</v>
      </c>
      <c r="J647" s="1" t="inlineStr">
        <is>
          <t>Delhi</t>
        </is>
      </c>
      <c r="K647" s="1" t="n">
        <v>0</v>
      </c>
      <c r="L647" s="1">
        <f>G647*B647</f>
        <v/>
      </c>
      <c r="M647" s="1">
        <f>H647*B647</f>
        <v/>
      </c>
      <c r="N647" s="1">
        <f>I647*B647</f>
        <v/>
      </c>
    </row>
    <row r="648">
      <c r="A648" s="1" t="inlineStr">
        <is>
          <t>BioLegend</t>
        </is>
      </c>
      <c r="B648" s="1" t="n">
        <v>28710</v>
      </c>
      <c r="C648" s="1" t="inlineStr">
        <is>
          <t>EED116563</t>
        </is>
      </c>
      <c r="D648" s="2" t="n">
        <v>45828</v>
      </c>
      <c r="E648" s="2" t="n">
        <v>45834</v>
      </c>
      <c r="F648" s="1" t="n">
        <v>301334</v>
      </c>
      <c r="G648" s="1" t="n">
        <v>2</v>
      </c>
      <c r="H648" s="1" t="n">
        <v>2</v>
      </c>
      <c r="I648" s="1" t="n">
        <v>0</v>
      </c>
      <c r="J648" s="1" t="inlineStr">
        <is>
          <t>Hyderabad</t>
        </is>
      </c>
      <c r="K648" s="1" t="n">
        <v>0</v>
      </c>
      <c r="L648" s="1">
        <f>G648*B648</f>
        <v/>
      </c>
      <c r="M648" s="1">
        <f>H648*B648</f>
        <v/>
      </c>
      <c r="N648" s="1">
        <f>I648*B648</f>
        <v/>
      </c>
    </row>
    <row r="649">
      <c r="A649" s="1" t="inlineStr">
        <is>
          <t>BioLegend</t>
        </is>
      </c>
      <c r="B649" s="1" t="n">
        <v>8316</v>
      </c>
      <c r="C649" s="1" t="inlineStr">
        <is>
          <t>EED116563</t>
        </is>
      </c>
      <c r="D649" s="2" t="n">
        <v>45828</v>
      </c>
      <c r="E649" s="2" t="n">
        <v>45834</v>
      </c>
      <c r="F649" s="1" t="n">
        <v>301808</v>
      </c>
      <c r="G649" s="1" t="n">
        <v>3</v>
      </c>
      <c r="H649" s="1" t="n">
        <v>3</v>
      </c>
      <c r="I649" s="1" t="n">
        <v>0</v>
      </c>
      <c r="J649" s="1" t="inlineStr">
        <is>
          <t>Hyderabad</t>
        </is>
      </c>
      <c r="K649" s="1" t="n">
        <v>0</v>
      </c>
      <c r="L649" s="1">
        <f>G649*B649</f>
        <v/>
      </c>
      <c r="M649" s="1">
        <f>H649*B649</f>
        <v/>
      </c>
      <c r="N649" s="1">
        <f>I649*B649</f>
        <v/>
      </c>
    </row>
    <row r="650">
      <c r="A650" s="1" t="inlineStr">
        <is>
          <t>BioLegend</t>
        </is>
      </c>
      <c r="B650" s="1" t="n">
        <v>6547.200000000001</v>
      </c>
      <c r="C650" s="1" t="inlineStr">
        <is>
          <t>EED116563</t>
        </is>
      </c>
      <c r="D650" s="2" t="n">
        <v>45828</v>
      </c>
      <c r="E650" s="2" t="n">
        <v>45834</v>
      </c>
      <c r="F650" s="1" t="n">
        <v>302025</v>
      </c>
      <c r="G650" s="1" t="n">
        <v>1</v>
      </c>
      <c r="H650" s="1" t="n">
        <v>1</v>
      </c>
      <c r="I650" s="1" t="n">
        <v>0</v>
      </c>
      <c r="J650" s="1" t="inlineStr">
        <is>
          <t>Bhuvneshwar</t>
        </is>
      </c>
      <c r="K650" s="1" t="n">
        <v>0</v>
      </c>
      <c r="L650" s="1">
        <f>G650*B650</f>
        <v/>
      </c>
      <c r="M650" s="1">
        <f>H650*B650</f>
        <v/>
      </c>
      <c r="N650" s="1">
        <f>I650*B650</f>
        <v/>
      </c>
    </row>
    <row r="651">
      <c r="A651" s="1" t="inlineStr">
        <is>
          <t>BioLegend</t>
        </is>
      </c>
      <c r="B651" s="1" t="n">
        <v>46252.8</v>
      </c>
      <c r="C651" s="1" t="inlineStr">
        <is>
          <t>EED116563</t>
        </is>
      </c>
      <c r="D651" s="2" t="n">
        <v>45828</v>
      </c>
      <c r="E651" s="2" t="n">
        <v>45834</v>
      </c>
      <c r="F651" s="1" t="n">
        <v>302216</v>
      </c>
      <c r="G651" s="1" t="n">
        <v>3</v>
      </c>
      <c r="H651" s="1" t="n">
        <v>3</v>
      </c>
      <c r="I651" s="1" t="n">
        <v>0</v>
      </c>
      <c r="J651" s="1" t="inlineStr">
        <is>
          <t>Hyderabad</t>
        </is>
      </c>
      <c r="K651" s="1" t="n">
        <v>0</v>
      </c>
      <c r="L651" s="1">
        <f>G651*B651</f>
        <v/>
      </c>
      <c r="M651" s="1">
        <f>H651*B651</f>
        <v/>
      </c>
      <c r="N651" s="1">
        <f>I651*B651</f>
        <v/>
      </c>
    </row>
    <row r="652">
      <c r="A652" s="1" t="inlineStr">
        <is>
          <t>BioLegend</t>
        </is>
      </c>
      <c r="B652" s="1" t="n">
        <v>27984</v>
      </c>
      <c r="C652" s="1" t="inlineStr">
        <is>
          <t>EED116563</t>
        </is>
      </c>
      <c r="D652" s="2" t="n">
        <v>45828</v>
      </c>
      <c r="E652" s="2" t="n">
        <v>45834</v>
      </c>
      <c r="F652" s="1" t="n">
        <v>302244</v>
      </c>
      <c r="G652" s="1" t="n">
        <v>1</v>
      </c>
      <c r="H652" s="1" t="n">
        <v>1</v>
      </c>
      <c r="I652" s="1" t="n">
        <v>0</v>
      </c>
      <c r="J652" s="1" t="inlineStr">
        <is>
          <t>Delhi</t>
        </is>
      </c>
      <c r="K652" s="1" t="n">
        <v>0</v>
      </c>
      <c r="L652" s="1">
        <f>G652*B652</f>
        <v/>
      </c>
      <c r="M652" s="1">
        <f>H652*B652</f>
        <v/>
      </c>
      <c r="N652" s="1">
        <f>I652*B652</f>
        <v/>
      </c>
    </row>
    <row r="653">
      <c r="A653" s="1" t="inlineStr">
        <is>
          <t>BioLegend</t>
        </is>
      </c>
      <c r="B653" s="1" t="n">
        <v>53064</v>
      </c>
      <c r="C653" s="1" t="inlineStr">
        <is>
          <t>EED116563</t>
        </is>
      </c>
      <c r="D653" s="2" t="n">
        <v>45828</v>
      </c>
      <c r="E653" s="2" t="n">
        <v>45834</v>
      </c>
      <c r="F653" s="1" t="n">
        <v>302324</v>
      </c>
      <c r="G653" s="1" t="n">
        <v>3</v>
      </c>
      <c r="H653" s="1" t="n">
        <v>3</v>
      </c>
      <c r="I653" s="1" t="n">
        <v>0</v>
      </c>
      <c r="J653" s="1" t="inlineStr">
        <is>
          <t>Hyderabad</t>
        </is>
      </c>
      <c r="K653" s="1" t="n">
        <v>0</v>
      </c>
      <c r="L653" s="1">
        <f>G653*B653</f>
        <v/>
      </c>
      <c r="M653" s="1">
        <f>H653*B653</f>
        <v/>
      </c>
      <c r="N653" s="1">
        <f>I653*B653</f>
        <v/>
      </c>
    </row>
    <row r="654">
      <c r="A654" s="1" t="inlineStr">
        <is>
          <t>BioLegend</t>
        </is>
      </c>
      <c r="B654" s="1" t="n">
        <v>5913.6</v>
      </c>
      <c r="C654" s="1" t="inlineStr">
        <is>
          <t>EED116563</t>
        </is>
      </c>
      <c r="D654" s="2" t="n">
        <v>45828</v>
      </c>
      <c r="E654" s="2" t="n">
        <v>45834</v>
      </c>
      <c r="F654" s="1" t="n">
        <v>303002</v>
      </c>
      <c r="G654" s="1" t="n">
        <v>1</v>
      </c>
      <c r="H654" s="1" t="n">
        <v>1</v>
      </c>
      <c r="I654" s="1" t="n">
        <v>0</v>
      </c>
      <c r="J654" s="1" t="inlineStr">
        <is>
          <t>Hyderabad</t>
        </is>
      </c>
      <c r="K654" s="1" t="n">
        <v>0</v>
      </c>
      <c r="L654" s="1">
        <f>G654*B654</f>
        <v/>
      </c>
      <c r="M654" s="1">
        <f>H654*B654</f>
        <v/>
      </c>
      <c r="N654" s="1">
        <f>I654*B654</f>
        <v/>
      </c>
    </row>
    <row r="655">
      <c r="A655" s="1" t="inlineStr">
        <is>
          <t>BioLegend</t>
        </is>
      </c>
      <c r="B655" s="1" t="n">
        <v>4435.2</v>
      </c>
      <c r="C655" s="1" t="inlineStr">
        <is>
          <t>EED116563</t>
        </is>
      </c>
      <c r="D655" s="2" t="n">
        <v>45828</v>
      </c>
      <c r="E655" s="2" t="n">
        <v>45834</v>
      </c>
      <c r="F655" s="1" t="n">
        <v>304006</v>
      </c>
      <c r="G655" s="1" t="n">
        <v>1</v>
      </c>
      <c r="H655" s="1" t="n">
        <v>1</v>
      </c>
      <c r="I655" s="1" t="n">
        <v>0</v>
      </c>
      <c r="J655" s="1" t="inlineStr">
        <is>
          <t>Mumbai</t>
        </is>
      </c>
      <c r="K655" s="1" t="n">
        <v>0</v>
      </c>
      <c r="L655" s="1">
        <f>G655*B655</f>
        <v/>
      </c>
      <c r="M655" s="1">
        <f>H655*B655</f>
        <v/>
      </c>
      <c r="N655" s="1">
        <f>I655*B655</f>
        <v/>
      </c>
    </row>
    <row r="656">
      <c r="A656" s="1" t="inlineStr">
        <is>
          <t>BioLegend</t>
        </is>
      </c>
      <c r="B656" s="1" t="n">
        <v>17740.8</v>
      </c>
      <c r="C656" s="1" t="inlineStr">
        <is>
          <t>EED116563</t>
        </is>
      </c>
      <c r="D656" s="2" t="n">
        <v>45828</v>
      </c>
      <c r="E656" s="2" t="n">
        <v>45834</v>
      </c>
      <c r="F656" s="1" t="n">
        <v>304128</v>
      </c>
      <c r="G656" s="1" t="n">
        <v>1</v>
      </c>
      <c r="H656" s="1" t="n">
        <v>1</v>
      </c>
      <c r="I656" s="1" t="n">
        <v>0</v>
      </c>
      <c r="J656" s="1" t="inlineStr">
        <is>
          <t>Banglore</t>
        </is>
      </c>
      <c r="K656" s="1" t="n">
        <v>0</v>
      </c>
      <c r="L656" s="1">
        <f>G656*B656</f>
        <v/>
      </c>
      <c r="M656" s="1">
        <f>H656*B656</f>
        <v/>
      </c>
      <c r="N656" s="1">
        <f>I656*B656</f>
        <v/>
      </c>
    </row>
    <row r="657">
      <c r="A657" s="1" t="inlineStr">
        <is>
          <t>BioLegend</t>
        </is>
      </c>
      <c r="B657" s="1" t="n">
        <v>7233.6</v>
      </c>
      <c r="C657" s="1" t="inlineStr">
        <is>
          <t>EED116563</t>
        </is>
      </c>
      <c r="D657" s="2" t="n">
        <v>45828</v>
      </c>
      <c r="E657" s="2" t="n">
        <v>45834</v>
      </c>
      <c r="F657" s="1" t="n">
        <v>304150</v>
      </c>
      <c r="G657" s="1" t="n">
        <v>1</v>
      </c>
      <c r="H657" s="1" t="n">
        <v>1</v>
      </c>
      <c r="I657" s="1" t="n">
        <v>0</v>
      </c>
      <c r="J657" s="1" t="inlineStr">
        <is>
          <t>Delhi</t>
        </is>
      </c>
      <c r="K657" s="1" t="n">
        <v>0</v>
      </c>
      <c r="L657" s="1">
        <f>G657*B657</f>
        <v/>
      </c>
      <c r="M657" s="1">
        <f>H657*B657</f>
        <v/>
      </c>
      <c r="N657" s="1">
        <f>I657*B657</f>
        <v/>
      </c>
    </row>
    <row r="658">
      <c r="A658" s="1" t="inlineStr">
        <is>
          <t>BioLegend</t>
        </is>
      </c>
      <c r="B658" s="1" t="n">
        <v>7867.200000000001</v>
      </c>
      <c r="C658" s="1" t="inlineStr">
        <is>
          <t>EED116563</t>
        </is>
      </c>
      <c r="D658" s="2" t="n">
        <v>45828</v>
      </c>
      <c r="E658" s="2" t="n">
        <v>45834</v>
      </c>
      <c r="F658" s="1" t="n">
        <v>304210</v>
      </c>
      <c r="G658" s="1" t="n">
        <v>1</v>
      </c>
      <c r="H658" s="1" t="n">
        <v>1</v>
      </c>
      <c r="I658" s="1" t="n">
        <v>0</v>
      </c>
      <c r="J658" s="1" t="inlineStr">
        <is>
          <t>Hyderabad</t>
        </is>
      </c>
      <c r="K658" s="1" t="n">
        <v>0</v>
      </c>
      <c r="L658" s="1">
        <f>G658*B658</f>
        <v/>
      </c>
      <c r="M658" s="1">
        <f>H658*B658</f>
        <v/>
      </c>
      <c r="N658" s="1">
        <f>I658*B658</f>
        <v/>
      </c>
    </row>
    <row r="659">
      <c r="A659" s="1" t="inlineStr">
        <is>
          <t>BioLegend</t>
        </is>
      </c>
      <c r="B659" s="1" t="n">
        <v>6547.200000000001</v>
      </c>
      <c r="C659" s="1" t="inlineStr">
        <is>
          <t>EED116563</t>
        </is>
      </c>
      <c r="D659" s="2" t="n">
        <v>45828</v>
      </c>
      <c r="E659" s="2" t="n">
        <v>45834</v>
      </c>
      <c r="F659" s="1" t="n">
        <v>304315</v>
      </c>
      <c r="G659" s="1" t="n">
        <v>1</v>
      </c>
      <c r="H659" s="1" t="n">
        <v>1</v>
      </c>
      <c r="I659" s="1" t="n">
        <v>0</v>
      </c>
      <c r="J659" s="1" t="inlineStr">
        <is>
          <t>Hyderabad</t>
        </is>
      </c>
      <c r="K659" s="1" t="n">
        <v>0</v>
      </c>
      <c r="L659" s="1">
        <f>G659*B659</f>
        <v/>
      </c>
      <c r="M659" s="1">
        <f>H659*B659</f>
        <v/>
      </c>
      <c r="N659" s="1">
        <f>I659*B659</f>
        <v/>
      </c>
    </row>
    <row r="660">
      <c r="A660" s="1" t="inlineStr">
        <is>
          <t>BioLegend</t>
        </is>
      </c>
      <c r="B660" s="1" t="n">
        <v>32841.6</v>
      </c>
      <c r="C660" s="1" t="inlineStr">
        <is>
          <t>EED116563</t>
        </is>
      </c>
      <c r="D660" s="2" t="n">
        <v>45828</v>
      </c>
      <c r="E660" s="2" t="n">
        <v>45834</v>
      </c>
      <c r="F660" s="1" t="n">
        <v>307616</v>
      </c>
      <c r="G660" s="1" t="n">
        <v>2</v>
      </c>
      <c r="H660" s="1" t="n">
        <v>2</v>
      </c>
      <c r="I660" s="1" t="n">
        <v>0</v>
      </c>
      <c r="J660" s="1" t="inlineStr">
        <is>
          <t>Hyderabad</t>
        </is>
      </c>
      <c r="K660" s="1" t="n">
        <v>0</v>
      </c>
      <c r="L660" s="1">
        <f>G660*B660</f>
        <v/>
      </c>
      <c r="M660" s="1">
        <f>H660*B660</f>
        <v/>
      </c>
      <c r="N660" s="1">
        <f>I660*B660</f>
        <v/>
      </c>
    </row>
    <row r="661">
      <c r="A661" s="1" t="inlineStr">
        <is>
          <t>BioLegend</t>
        </is>
      </c>
      <c r="B661" s="1" t="n">
        <v>3801.6</v>
      </c>
      <c r="C661" s="1" t="inlineStr">
        <is>
          <t>EED116563</t>
        </is>
      </c>
      <c r="D661" s="2" t="n">
        <v>45828</v>
      </c>
      <c r="E661" s="2" t="n">
        <v>45834</v>
      </c>
      <c r="F661" s="1" t="inlineStr">
        <is>
          <t>310909</t>
        </is>
      </c>
      <c r="G661" s="1" t="n">
        <v>1</v>
      </c>
      <c r="H661" s="1" t="n">
        <v>1</v>
      </c>
      <c r="I661" s="1" t="n">
        <v>0</v>
      </c>
      <c r="J661" s="1" t="inlineStr">
        <is>
          <t>Delhi</t>
        </is>
      </c>
      <c r="K661" s="1" t="n">
        <v>0</v>
      </c>
      <c r="L661" s="1">
        <f>G661*B661</f>
        <v/>
      </c>
      <c r="M661" s="1">
        <f>H661*B661</f>
        <v/>
      </c>
      <c r="N661" s="1">
        <f>I661*B661</f>
        <v/>
      </c>
    </row>
    <row r="662">
      <c r="A662" s="1" t="inlineStr">
        <is>
          <t>BioLegend</t>
        </is>
      </c>
      <c r="B662" s="1" t="n">
        <v>25146</v>
      </c>
      <c r="C662" s="1" t="inlineStr">
        <is>
          <t>EED116563</t>
        </is>
      </c>
      <c r="D662" s="2" t="n">
        <v>45828</v>
      </c>
      <c r="E662" s="2" t="n">
        <v>45834</v>
      </c>
      <c r="F662" s="1" t="n">
        <v>310930</v>
      </c>
      <c r="G662" s="1" t="n">
        <v>1</v>
      </c>
      <c r="H662" s="1" t="n">
        <v>1</v>
      </c>
      <c r="I662" s="1" t="n">
        <v>0</v>
      </c>
      <c r="J662" s="1" t="inlineStr">
        <is>
          <t>Delhi</t>
        </is>
      </c>
      <c r="K662" s="1" t="n">
        <v>0</v>
      </c>
      <c r="L662" s="1">
        <f>G662*B662</f>
        <v/>
      </c>
      <c r="M662" s="1">
        <f>H662*B662</f>
        <v/>
      </c>
      <c r="N662" s="1">
        <f>I662*B662</f>
        <v/>
      </c>
    </row>
    <row r="663">
      <c r="A663" s="1" t="inlineStr">
        <is>
          <t>BioLegend</t>
        </is>
      </c>
      <c r="B663" s="1" t="n">
        <v>26796</v>
      </c>
      <c r="C663" s="1" t="inlineStr">
        <is>
          <t>EED116563</t>
        </is>
      </c>
      <c r="D663" s="2" t="n">
        <v>45828</v>
      </c>
      <c r="E663" s="2" t="n">
        <v>45834</v>
      </c>
      <c r="F663" s="1" t="n">
        <v>311124</v>
      </c>
      <c r="G663" s="1" t="n">
        <v>1</v>
      </c>
      <c r="H663" s="1" t="n">
        <v>1</v>
      </c>
      <c r="I663" s="1" t="n">
        <v>0</v>
      </c>
      <c r="J663" s="1" t="inlineStr">
        <is>
          <t>Banglore</t>
        </is>
      </c>
      <c r="K663" s="1" t="n">
        <v>0</v>
      </c>
      <c r="L663" s="1">
        <f>G663*B663</f>
        <v/>
      </c>
      <c r="M663" s="1">
        <f>H663*B663</f>
        <v/>
      </c>
      <c r="N663" s="1">
        <f>I663*B663</f>
        <v/>
      </c>
    </row>
    <row r="664">
      <c r="A664" s="1" t="inlineStr">
        <is>
          <t>BioLegend</t>
        </is>
      </c>
      <c r="B664" s="1" t="n">
        <v>19219.2</v>
      </c>
      <c r="C664" s="1" t="inlineStr">
        <is>
          <t>EED116563</t>
        </is>
      </c>
      <c r="D664" s="2" t="n">
        <v>45828</v>
      </c>
      <c r="E664" s="2" t="n">
        <v>45834</v>
      </c>
      <c r="F664" s="1" t="n">
        <v>314532</v>
      </c>
      <c r="G664" s="1" t="n">
        <v>1</v>
      </c>
      <c r="H664" s="1" t="n">
        <v>1</v>
      </c>
      <c r="I664" s="1" t="n">
        <v>0</v>
      </c>
      <c r="J664" s="1" t="inlineStr">
        <is>
          <t>Lucknow</t>
        </is>
      </c>
      <c r="K664" s="1" t="n">
        <v>0</v>
      </c>
      <c r="L664" s="1">
        <f>G664*B664</f>
        <v/>
      </c>
      <c r="M664" s="1">
        <f>H664*B664</f>
        <v/>
      </c>
      <c r="N664" s="1">
        <f>I664*B664</f>
        <v/>
      </c>
    </row>
    <row r="665">
      <c r="A665" s="1" t="inlineStr">
        <is>
          <t>BioLegend</t>
        </is>
      </c>
      <c r="B665" s="1" t="n">
        <v>82896</v>
      </c>
      <c r="C665" s="1" t="inlineStr">
        <is>
          <t>EED116563</t>
        </is>
      </c>
      <c r="D665" s="2" t="n">
        <v>45828</v>
      </c>
      <c r="E665" s="2" t="n">
        <v>45834</v>
      </c>
      <c r="F665" s="1" t="n">
        <v>318310</v>
      </c>
      <c r="G665" s="1" t="n">
        <v>5</v>
      </c>
      <c r="H665" s="1" t="n">
        <v>5</v>
      </c>
      <c r="I665" s="1" t="n">
        <v>0</v>
      </c>
      <c r="J665" s="1" t="inlineStr">
        <is>
          <t>Hyderabad</t>
        </is>
      </c>
      <c r="K665" s="1" t="n">
        <v>0</v>
      </c>
      <c r="L665" s="1">
        <f>G665*B665</f>
        <v/>
      </c>
      <c r="M665" s="1">
        <f>H665*B665</f>
        <v/>
      </c>
      <c r="N665" s="1">
        <f>I665*B665</f>
        <v/>
      </c>
    </row>
    <row r="666">
      <c r="A666" s="1" t="inlineStr">
        <is>
          <t>BioLegend</t>
        </is>
      </c>
      <c r="B666" s="1" t="n">
        <v>16420.8</v>
      </c>
      <c r="C666" s="1" t="inlineStr">
        <is>
          <t>EED116563</t>
        </is>
      </c>
      <c r="D666" s="2" t="n">
        <v>45828</v>
      </c>
      <c r="E666" s="2" t="n">
        <v>45834</v>
      </c>
      <c r="F666" s="1" t="n">
        <v>320812</v>
      </c>
      <c r="G666" s="1" t="n">
        <v>1</v>
      </c>
      <c r="H666" s="1" t="n">
        <v>1</v>
      </c>
      <c r="I666" s="1" t="n">
        <v>0</v>
      </c>
      <c r="J666" s="1" t="inlineStr">
        <is>
          <t>Hyderabad</t>
        </is>
      </c>
      <c r="K666" s="1" t="n">
        <v>0</v>
      </c>
      <c r="L666" s="1">
        <f>G666*B666</f>
        <v/>
      </c>
      <c r="M666" s="1">
        <f>H666*B666</f>
        <v/>
      </c>
      <c r="N666" s="1">
        <f>I666*B666</f>
        <v/>
      </c>
    </row>
    <row r="667">
      <c r="A667" s="1" t="inlineStr">
        <is>
          <t>BioLegend</t>
        </is>
      </c>
      <c r="B667" s="1" t="n">
        <v>6600</v>
      </c>
      <c r="C667" s="1" t="inlineStr">
        <is>
          <t>EED116563</t>
        </is>
      </c>
      <c r="D667" s="2" t="n">
        <v>45828</v>
      </c>
      <c r="E667" s="2" t="n">
        <v>45834</v>
      </c>
      <c r="F667" s="1" t="n">
        <v>326811</v>
      </c>
      <c r="G667" s="1" t="n">
        <v>1</v>
      </c>
      <c r="H667" s="1" t="n">
        <v>1</v>
      </c>
      <c r="I667" s="1" t="n">
        <v>0</v>
      </c>
      <c r="J667" s="1" t="inlineStr">
        <is>
          <t>Hyderabad</t>
        </is>
      </c>
      <c r="K667" s="1" t="n">
        <v>0</v>
      </c>
      <c r="L667" s="1">
        <f>G667*B667</f>
        <v/>
      </c>
      <c r="M667" s="1">
        <f>H667*B667</f>
        <v/>
      </c>
      <c r="N667" s="1">
        <f>I667*B667</f>
        <v/>
      </c>
    </row>
    <row r="668">
      <c r="A668" s="1" t="inlineStr">
        <is>
          <t>BioLegend</t>
        </is>
      </c>
      <c r="B668" s="1" t="n">
        <v>75609.60000000001</v>
      </c>
      <c r="C668" s="1" t="inlineStr">
        <is>
          <t>EED116563</t>
        </is>
      </c>
      <c r="D668" s="2" t="n">
        <v>45828</v>
      </c>
      <c r="E668" s="2" t="n">
        <v>45834</v>
      </c>
      <c r="F668" s="1" t="n">
        <v>328630</v>
      </c>
      <c r="G668" s="1" t="n">
        <v>4</v>
      </c>
      <c r="H668" s="1" t="n">
        <v>4</v>
      </c>
      <c r="I668" s="1" t="n">
        <v>0</v>
      </c>
      <c r="J668" s="1" t="inlineStr">
        <is>
          <t>Pune</t>
        </is>
      </c>
      <c r="K668" s="1" t="n">
        <v>0</v>
      </c>
      <c r="L668" s="1">
        <f>G668*B668</f>
        <v/>
      </c>
      <c r="M668" s="1">
        <f>H668*B668</f>
        <v/>
      </c>
      <c r="N668" s="1">
        <f>I668*B668</f>
        <v/>
      </c>
    </row>
    <row r="669">
      <c r="A669" s="1" t="inlineStr">
        <is>
          <t>BioLegend</t>
        </is>
      </c>
      <c r="B669" s="1" t="n">
        <v>19800</v>
      </c>
      <c r="C669" s="1" t="inlineStr">
        <is>
          <t>EED116563</t>
        </is>
      </c>
      <c r="D669" s="2" t="n">
        <v>45828</v>
      </c>
      <c r="E669" s="2" t="n">
        <v>45834</v>
      </c>
      <c r="F669" s="1" t="n">
        <v>331416</v>
      </c>
      <c r="G669" s="1" t="n">
        <v>1</v>
      </c>
      <c r="H669" s="1" t="n">
        <v>1</v>
      </c>
      <c r="I669" s="1" t="n">
        <v>0</v>
      </c>
      <c r="J669" s="1" t="inlineStr">
        <is>
          <t>Banglore</t>
        </is>
      </c>
      <c r="K669" s="1" t="n">
        <v>0</v>
      </c>
      <c r="L669" s="1">
        <f>G669*B669</f>
        <v/>
      </c>
      <c r="M669" s="1">
        <f>H669*B669</f>
        <v/>
      </c>
      <c r="N669" s="1">
        <f>I669*B669</f>
        <v/>
      </c>
    </row>
    <row r="670">
      <c r="A670" s="1" t="inlineStr">
        <is>
          <t>BioLegend</t>
        </is>
      </c>
      <c r="B670" s="1" t="n">
        <v>42451.2</v>
      </c>
      <c r="C670" s="1" t="inlineStr">
        <is>
          <t>EED116563</t>
        </is>
      </c>
      <c r="D670" s="2" t="n">
        <v>45828</v>
      </c>
      <c r="E670" s="2" t="n">
        <v>45834</v>
      </c>
      <c r="F670" s="1" t="n">
        <v>333808</v>
      </c>
      <c r="G670" s="1" t="n">
        <v>3</v>
      </c>
      <c r="H670" s="1" t="n">
        <v>3</v>
      </c>
      <c r="I670" s="1" t="n">
        <v>0</v>
      </c>
      <c r="J670" s="1" t="inlineStr">
        <is>
          <t>Hyderabad</t>
        </is>
      </c>
      <c r="K670" s="1" t="n">
        <v>0</v>
      </c>
      <c r="L670" s="1">
        <f>G670*B670</f>
        <v/>
      </c>
      <c r="M670" s="1">
        <f>H670*B670</f>
        <v/>
      </c>
      <c r="N670" s="1">
        <f>I670*B670</f>
        <v/>
      </c>
    </row>
    <row r="671">
      <c r="A671" s="1" t="inlineStr">
        <is>
          <t>BioLegend</t>
        </is>
      </c>
      <c r="B671" s="1" t="n">
        <v>58608</v>
      </c>
      <c r="C671" s="1" t="inlineStr">
        <is>
          <t>EED116563</t>
        </is>
      </c>
      <c r="D671" s="2" t="n">
        <v>45828</v>
      </c>
      <c r="E671" s="2" t="n">
        <v>45834</v>
      </c>
      <c r="F671" s="1" t="n">
        <v>337218</v>
      </c>
      <c r="G671" s="1" t="n">
        <v>3</v>
      </c>
      <c r="H671" s="1" t="n">
        <v>3</v>
      </c>
      <c r="I671" s="1" t="n">
        <v>0</v>
      </c>
      <c r="J671" s="1" t="inlineStr">
        <is>
          <t>Hyderabad</t>
        </is>
      </c>
      <c r="K671" s="1" t="n">
        <v>0</v>
      </c>
      <c r="L671" s="1">
        <f>G671*B671</f>
        <v/>
      </c>
      <c r="M671" s="1">
        <f>H671*B671</f>
        <v/>
      </c>
      <c r="N671" s="1">
        <f>I671*B671</f>
        <v/>
      </c>
    </row>
    <row r="672">
      <c r="A672" s="1" t="inlineStr">
        <is>
          <t>BioLegend</t>
        </is>
      </c>
      <c r="B672" s="1" t="n">
        <v>51480</v>
      </c>
      <c r="C672" s="1" t="inlineStr">
        <is>
          <t>EED116563</t>
        </is>
      </c>
      <c r="D672" s="2" t="n">
        <v>45828</v>
      </c>
      <c r="E672" s="2" t="n">
        <v>45834</v>
      </c>
      <c r="F672" s="1" t="n">
        <v>344706</v>
      </c>
      <c r="G672" s="1" t="n">
        <v>3</v>
      </c>
      <c r="H672" s="1" t="n">
        <v>3</v>
      </c>
      <c r="I672" s="1" t="n">
        <v>0</v>
      </c>
      <c r="J672" s="1" t="inlineStr">
        <is>
          <t>Hyderabad</t>
        </is>
      </c>
      <c r="K672" s="1" t="n">
        <v>0</v>
      </c>
      <c r="L672" s="1">
        <f>G672*B672</f>
        <v/>
      </c>
      <c r="M672" s="1">
        <f>H672*B672</f>
        <v/>
      </c>
      <c r="N672" s="1">
        <f>I672*B672</f>
        <v/>
      </c>
    </row>
    <row r="673">
      <c r="A673" s="1" t="inlineStr">
        <is>
          <t>BioLegend</t>
        </is>
      </c>
      <c r="B673" s="1" t="n">
        <v>7708.799999999999</v>
      </c>
      <c r="C673" s="1" t="inlineStr">
        <is>
          <t>EED116563</t>
        </is>
      </c>
      <c r="D673" s="2" t="n">
        <v>45828</v>
      </c>
      <c r="E673" s="2" t="n">
        <v>45834</v>
      </c>
      <c r="F673" s="1" t="n">
        <v>348605</v>
      </c>
      <c r="G673" s="1" t="n">
        <v>1</v>
      </c>
      <c r="H673" s="1" t="n">
        <v>1</v>
      </c>
      <c r="I673" s="1" t="n">
        <v>0</v>
      </c>
      <c r="J673" s="1" t="inlineStr">
        <is>
          <t>Hyderabad</t>
        </is>
      </c>
      <c r="K673" s="1" t="n">
        <v>0</v>
      </c>
      <c r="L673" s="1">
        <f>G673*B673</f>
        <v/>
      </c>
      <c r="M673" s="1">
        <f>H673*B673</f>
        <v/>
      </c>
      <c r="N673" s="1">
        <f>I673*B673</f>
        <v/>
      </c>
    </row>
    <row r="674">
      <c r="A674" s="1" t="inlineStr">
        <is>
          <t>BioLegend</t>
        </is>
      </c>
      <c r="B674" s="1" t="n">
        <v>18321.6</v>
      </c>
      <c r="C674" s="1" t="inlineStr">
        <is>
          <t>EED116563</t>
        </is>
      </c>
      <c r="D674" s="2" t="n">
        <v>45828</v>
      </c>
      <c r="E674" s="2" t="n">
        <v>45834</v>
      </c>
      <c r="F674" s="1" t="n">
        <v>350504</v>
      </c>
      <c r="G674" s="1" t="n">
        <v>1</v>
      </c>
      <c r="H674" s="1" t="n">
        <v>1</v>
      </c>
      <c r="I674" s="1" t="n">
        <v>0</v>
      </c>
      <c r="J674" s="1" t="inlineStr">
        <is>
          <t>Delhi</t>
        </is>
      </c>
      <c r="K674" s="1" t="n">
        <v>0</v>
      </c>
      <c r="L674" s="1">
        <f>G674*B674</f>
        <v/>
      </c>
      <c r="M674" s="1">
        <f>H674*B674</f>
        <v/>
      </c>
      <c r="N674" s="1">
        <f>I674*B674</f>
        <v/>
      </c>
    </row>
    <row r="675">
      <c r="A675" s="1" t="inlineStr">
        <is>
          <t>BioLegend</t>
        </is>
      </c>
      <c r="B675" s="1" t="n">
        <v>29436</v>
      </c>
      <c r="C675" s="1" t="inlineStr">
        <is>
          <t>EED116563</t>
        </is>
      </c>
      <c r="D675" s="2" t="n">
        <v>45828</v>
      </c>
      <c r="E675" s="2" t="n">
        <v>45834</v>
      </c>
      <c r="F675" s="1" t="n">
        <v>353228</v>
      </c>
      <c r="G675" s="1" t="n">
        <v>1</v>
      </c>
      <c r="H675" s="1" t="n">
        <v>1</v>
      </c>
      <c r="I675" s="1" t="n">
        <v>0</v>
      </c>
      <c r="J675" s="1" t="inlineStr">
        <is>
          <t>Delhi</t>
        </is>
      </c>
      <c r="K675" s="1" t="n">
        <v>0</v>
      </c>
      <c r="L675" s="1">
        <f>G675*B675</f>
        <v/>
      </c>
      <c r="M675" s="1">
        <f>H675*B675</f>
        <v/>
      </c>
      <c r="N675" s="1">
        <f>I675*B675</f>
        <v/>
      </c>
    </row>
    <row r="676">
      <c r="A676" s="1" t="inlineStr">
        <is>
          <t>BioLegend</t>
        </is>
      </c>
      <c r="B676" s="1" t="n">
        <v>20169.6</v>
      </c>
      <c r="C676" s="1" t="inlineStr">
        <is>
          <t>EED116563</t>
        </is>
      </c>
      <c r="D676" s="2" t="n">
        <v>45828</v>
      </c>
      <c r="E676" s="2" t="n">
        <v>45834</v>
      </c>
      <c r="F676" s="1" t="n">
        <v>353236</v>
      </c>
      <c r="G676" s="1" t="n">
        <v>1</v>
      </c>
      <c r="H676" s="1" t="n">
        <v>1</v>
      </c>
      <c r="I676" s="1" t="n">
        <v>0</v>
      </c>
      <c r="J676" s="1" t="inlineStr">
        <is>
          <t>Delhi</t>
        </is>
      </c>
      <c r="K676" s="1" t="n">
        <v>0</v>
      </c>
      <c r="L676" s="1">
        <f>G676*B676</f>
        <v/>
      </c>
      <c r="M676" s="1">
        <f>H676*B676</f>
        <v/>
      </c>
      <c r="N676" s="1">
        <f>I676*B676</f>
        <v/>
      </c>
    </row>
    <row r="677">
      <c r="A677" s="1" t="inlineStr">
        <is>
          <t>BioLegend</t>
        </is>
      </c>
      <c r="B677" s="1" t="n">
        <v>86130</v>
      </c>
      <c r="C677" s="1" t="inlineStr">
        <is>
          <t>EED116563</t>
        </is>
      </c>
      <c r="D677" s="2" t="n">
        <v>45828</v>
      </c>
      <c r="E677" s="2" t="n">
        <v>45834</v>
      </c>
      <c r="F677" s="1" t="n">
        <v>360732</v>
      </c>
      <c r="G677" s="1" t="n">
        <v>3</v>
      </c>
      <c r="H677" s="1" t="n">
        <v>3</v>
      </c>
      <c r="I677" s="1" t="n">
        <v>0</v>
      </c>
      <c r="J677" s="1" t="inlineStr">
        <is>
          <t>Hyderabad</t>
        </is>
      </c>
      <c r="K677" s="1" t="n">
        <v>0</v>
      </c>
      <c r="L677" s="1">
        <f>G677*B677</f>
        <v/>
      </c>
      <c r="M677" s="1">
        <f>H677*B677</f>
        <v/>
      </c>
      <c r="N677" s="1">
        <f>I677*B677</f>
        <v/>
      </c>
    </row>
    <row r="678">
      <c r="A678" s="1" t="inlineStr">
        <is>
          <t>BioLegend</t>
        </is>
      </c>
      <c r="B678" s="1" t="n">
        <v>40867.2</v>
      </c>
      <c r="C678" s="1" t="inlineStr">
        <is>
          <t>EED116563</t>
        </is>
      </c>
      <c r="D678" s="2" t="n">
        <v>45828</v>
      </c>
      <c r="E678" s="2" t="n">
        <v>45834</v>
      </c>
      <c r="F678" s="1" t="n">
        <v>362526</v>
      </c>
      <c r="G678" s="1" t="n">
        <v>3</v>
      </c>
      <c r="H678" s="1" t="n">
        <v>3</v>
      </c>
      <c r="I678" s="1" t="n">
        <v>0</v>
      </c>
      <c r="J678" s="1" t="inlineStr">
        <is>
          <t>Hyderabad</t>
        </is>
      </c>
      <c r="K678" s="1" t="n">
        <v>0</v>
      </c>
      <c r="L678" s="1">
        <f>G678*B678</f>
        <v/>
      </c>
      <c r="M678" s="1">
        <f>H678*B678</f>
        <v/>
      </c>
      <c r="N678" s="1">
        <f>I678*B678</f>
        <v/>
      </c>
    </row>
    <row r="679">
      <c r="A679" s="1" t="inlineStr">
        <is>
          <t>BioLegend</t>
        </is>
      </c>
      <c r="B679" s="1" t="n">
        <v>25476</v>
      </c>
      <c r="C679" s="1" t="inlineStr">
        <is>
          <t>EED116563</t>
        </is>
      </c>
      <c r="D679" s="2" t="n">
        <v>45828</v>
      </c>
      <c r="E679" s="2" t="n">
        <v>45834</v>
      </c>
      <c r="F679" s="1" t="n">
        <v>362533</v>
      </c>
      <c r="G679" s="1" t="n">
        <v>2</v>
      </c>
      <c r="H679" s="1" t="n">
        <v>2</v>
      </c>
      <c r="I679" s="1" t="n">
        <v>0</v>
      </c>
      <c r="J679" s="1" t="inlineStr">
        <is>
          <t>Delhi</t>
        </is>
      </c>
      <c r="K679" s="1" t="n">
        <v>0</v>
      </c>
      <c r="L679" s="1">
        <f>G679*B679</f>
        <v/>
      </c>
      <c r="M679" s="1">
        <f>H679*B679</f>
        <v/>
      </c>
      <c r="N679" s="1">
        <f>I679*B679</f>
        <v/>
      </c>
    </row>
    <row r="680">
      <c r="A680" s="1" t="inlineStr">
        <is>
          <t>BioLegend</t>
        </is>
      </c>
      <c r="B680" s="1" t="n">
        <v>39072</v>
      </c>
      <c r="C680" s="1" t="inlineStr">
        <is>
          <t>EED116563</t>
        </is>
      </c>
      <c r="D680" s="2" t="n">
        <v>45828</v>
      </c>
      <c r="E680" s="2" t="n">
        <v>45834</v>
      </c>
      <c r="F680" s="1" t="n">
        <v>367414</v>
      </c>
      <c r="G680" s="1" t="n">
        <v>2</v>
      </c>
      <c r="H680" s="1" t="n">
        <v>2</v>
      </c>
      <c r="I680" s="1" t="n">
        <v>0</v>
      </c>
      <c r="J680" s="1" t="inlineStr">
        <is>
          <t>Hyderabad</t>
        </is>
      </c>
      <c r="K680" s="1" t="n">
        <v>0</v>
      </c>
      <c r="L680" s="1">
        <f>G680*B680</f>
        <v/>
      </c>
      <c r="M680" s="1">
        <f>H680*B680</f>
        <v/>
      </c>
      <c r="N680" s="1">
        <f>I680*B680</f>
        <v/>
      </c>
    </row>
    <row r="681">
      <c r="A681" s="1" t="inlineStr">
        <is>
          <t>BioLegend</t>
        </is>
      </c>
      <c r="B681" s="1" t="n">
        <v>6600</v>
      </c>
      <c r="C681" s="1" t="inlineStr">
        <is>
          <t>EED116563</t>
        </is>
      </c>
      <c r="D681" s="2" t="n">
        <v>45828</v>
      </c>
      <c r="E681" s="2" t="n">
        <v>45834</v>
      </c>
      <c r="F681" s="1" t="n">
        <v>372203</v>
      </c>
      <c r="G681" s="1" t="n">
        <v>1</v>
      </c>
      <c r="H681" s="1" t="n">
        <v>1</v>
      </c>
      <c r="I681" s="1" t="n">
        <v>0</v>
      </c>
      <c r="J681" s="1" t="inlineStr">
        <is>
          <t>Bhuvneshwar</t>
        </is>
      </c>
      <c r="K681" s="1" t="n">
        <v>0</v>
      </c>
      <c r="L681" s="1">
        <f>G681*B681</f>
        <v/>
      </c>
      <c r="M681" s="1">
        <f>H681*B681</f>
        <v/>
      </c>
      <c r="N681" s="1">
        <f>I681*B681</f>
        <v/>
      </c>
    </row>
    <row r="682">
      <c r="A682" s="1" t="inlineStr">
        <is>
          <t>BioLegend</t>
        </is>
      </c>
      <c r="B682" s="1" t="n">
        <v>9926.4</v>
      </c>
      <c r="C682" s="1" t="inlineStr">
        <is>
          <t>EED116563</t>
        </is>
      </c>
      <c r="D682" s="2" t="n">
        <v>45828</v>
      </c>
      <c r="E682" s="2" t="n">
        <v>45834</v>
      </c>
      <c r="F682" s="1" t="n">
        <v>394706</v>
      </c>
      <c r="G682" s="1" t="n">
        <v>1</v>
      </c>
      <c r="H682" s="1" t="n">
        <v>1</v>
      </c>
      <c r="I682" s="1" t="n">
        <v>0</v>
      </c>
      <c r="J682" s="1" t="inlineStr">
        <is>
          <t>Bhuvneshwar</t>
        </is>
      </c>
      <c r="K682" s="1" t="n">
        <v>0</v>
      </c>
      <c r="L682" s="1">
        <f>G682*B682</f>
        <v/>
      </c>
      <c r="M682" s="1">
        <f>H682*B682</f>
        <v/>
      </c>
      <c r="N682" s="1">
        <f>I682*B682</f>
        <v/>
      </c>
    </row>
    <row r="683">
      <c r="A683" s="1" t="inlineStr">
        <is>
          <t>BioLegend</t>
        </is>
      </c>
      <c r="B683" s="1" t="n">
        <v>28314</v>
      </c>
      <c r="C683" s="1" t="inlineStr">
        <is>
          <t>EED116563</t>
        </is>
      </c>
      <c r="D683" s="2" t="n">
        <v>45828</v>
      </c>
      <c r="E683" s="2" t="n">
        <v>45834</v>
      </c>
      <c r="F683" s="1" t="n">
        <v>396414</v>
      </c>
      <c r="G683" s="1" t="n">
        <v>1</v>
      </c>
      <c r="H683" s="1" t="n">
        <v>1</v>
      </c>
      <c r="I683" s="1" t="n">
        <v>0</v>
      </c>
      <c r="J683" s="1" t="inlineStr">
        <is>
          <t>Delhi</t>
        </is>
      </c>
      <c r="K683" s="1" t="n">
        <v>0</v>
      </c>
      <c r="L683" s="1">
        <f>G683*B683</f>
        <v/>
      </c>
      <c r="M683" s="1">
        <f>H683*B683</f>
        <v/>
      </c>
      <c r="N683" s="1">
        <f>I683*B683</f>
        <v/>
      </c>
    </row>
    <row r="684">
      <c r="A684" s="1" t="inlineStr">
        <is>
          <t>BioLegend</t>
        </is>
      </c>
      <c r="B684" s="1" t="n">
        <v>16896</v>
      </c>
      <c r="C684" s="1" t="inlineStr">
        <is>
          <t>EED116563</t>
        </is>
      </c>
      <c r="D684" s="2" t="n">
        <v>45828</v>
      </c>
      <c r="E684" s="2" t="n">
        <v>45834</v>
      </c>
      <c r="F684" s="1" t="n">
        <v>396416</v>
      </c>
      <c r="G684" s="1" t="n">
        <v>1</v>
      </c>
      <c r="H684" s="1" t="n">
        <v>1</v>
      </c>
      <c r="I684" s="1" t="n">
        <v>0</v>
      </c>
      <c r="J684" s="1" t="inlineStr">
        <is>
          <t>Delhi</t>
        </is>
      </c>
      <c r="K684" s="1" t="n">
        <v>0</v>
      </c>
      <c r="L684" s="1">
        <f>G684*B684</f>
        <v/>
      </c>
      <c r="M684" s="1">
        <f>H684*B684</f>
        <v/>
      </c>
      <c r="N684" s="1">
        <f>I684*B684</f>
        <v/>
      </c>
    </row>
    <row r="685">
      <c r="A685" s="1" t="inlineStr">
        <is>
          <t>BioLegend</t>
        </is>
      </c>
      <c r="B685" s="1" t="n">
        <v>14586</v>
      </c>
      <c r="C685" s="1" t="inlineStr">
        <is>
          <t>EED116563</t>
        </is>
      </c>
      <c r="D685" s="2" t="n">
        <v>45828</v>
      </c>
      <c r="E685" s="2" t="n">
        <v>45834</v>
      </c>
      <c r="F685" s="1" t="n">
        <v>396435</v>
      </c>
      <c r="G685" s="1" t="n">
        <v>1</v>
      </c>
      <c r="H685" s="1" t="n">
        <v>1</v>
      </c>
      <c r="I685" s="1" t="n">
        <v>0</v>
      </c>
      <c r="J685" s="1" t="inlineStr">
        <is>
          <t>Kerala</t>
        </is>
      </c>
      <c r="K685" s="1" t="n">
        <v>0</v>
      </c>
      <c r="L685" s="1">
        <f>G685*B685</f>
        <v/>
      </c>
      <c r="M685" s="1">
        <f>H685*B685</f>
        <v/>
      </c>
      <c r="N685" s="1">
        <f>I685*B685</f>
        <v/>
      </c>
    </row>
    <row r="686">
      <c r="A686" s="1" t="inlineStr">
        <is>
          <t>BioLegend</t>
        </is>
      </c>
      <c r="B686" s="1" t="n">
        <v>58608</v>
      </c>
      <c r="C686" s="1" t="inlineStr">
        <is>
          <t>EED116563</t>
        </is>
      </c>
      <c r="D686" s="2" t="n">
        <v>45828</v>
      </c>
      <c r="E686" s="2" t="n">
        <v>45834</v>
      </c>
      <c r="F686" s="1" t="n">
        <v>396910</v>
      </c>
      <c r="G686" s="1" t="n">
        <v>3</v>
      </c>
      <c r="H686" s="1" t="n">
        <v>3</v>
      </c>
      <c r="I686" s="1" t="n">
        <v>0</v>
      </c>
      <c r="J686" s="1" t="inlineStr">
        <is>
          <t>Hyderabad</t>
        </is>
      </c>
      <c r="K686" s="1" t="n">
        <v>0</v>
      </c>
      <c r="L686" s="1">
        <f>G686*B686</f>
        <v/>
      </c>
      <c r="M686" s="1">
        <f>H686*B686</f>
        <v/>
      </c>
      <c r="N686" s="1">
        <f>I686*B686</f>
        <v/>
      </c>
    </row>
    <row r="687">
      <c r="A687" s="1" t="inlineStr">
        <is>
          <t>BioLegend</t>
        </is>
      </c>
      <c r="B687" s="1" t="n">
        <v>15364.8</v>
      </c>
      <c r="C687" s="1" t="inlineStr">
        <is>
          <t>EED116563</t>
        </is>
      </c>
      <c r="D687" s="2" t="n">
        <v>45828</v>
      </c>
      <c r="E687" s="2" t="n">
        <v>45834</v>
      </c>
      <c r="F687" s="1" t="n">
        <v>399206</v>
      </c>
      <c r="G687" s="1" t="n">
        <v>1</v>
      </c>
      <c r="H687" s="1" t="n">
        <v>1</v>
      </c>
      <c r="I687" s="1" t="n">
        <v>0</v>
      </c>
      <c r="J687" s="1" t="inlineStr">
        <is>
          <t>Bhuvneshwar</t>
        </is>
      </c>
      <c r="K687" s="1" t="n">
        <v>0</v>
      </c>
      <c r="L687" s="1">
        <f>G687*B687</f>
        <v/>
      </c>
      <c r="M687" s="1">
        <f>H687*B687</f>
        <v/>
      </c>
      <c r="N687" s="1">
        <f>I687*B687</f>
        <v/>
      </c>
    </row>
    <row r="688">
      <c r="A688" s="1" t="inlineStr">
        <is>
          <t>BioLegend</t>
        </is>
      </c>
      <c r="B688" s="1" t="n">
        <v>39072</v>
      </c>
      <c r="C688" s="1" t="inlineStr">
        <is>
          <t>EED116563</t>
        </is>
      </c>
      <c r="D688" s="2" t="n">
        <v>45828</v>
      </c>
      <c r="E688" s="2" t="n">
        <v>45834</v>
      </c>
      <c r="F688" s="1" t="n">
        <v>399214</v>
      </c>
      <c r="G688" s="1" t="n">
        <v>2</v>
      </c>
      <c r="H688" s="1" t="n">
        <v>2</v>
      </c>
      <c r="I688" s="1" t="n">
        <v>0</v>
      </c>
      <c r="J688" s="1" t="inlineStr">
        <is>
          <t>Mumbai</t>
        </is>
      </c>
      <c r="K688" s="1" t="n">
        <v>0</v>
      </c>
      <c r="L688" s="1">
        <f>G688*B688</f>
        <v/>
      </c>
      <c r="M688" s="1">
        <f>H688*B688</f>
        <v/>
      </c>
      <c r="N688" s="1">
        <f>I688*B688</f>
        <v/>
      </c>
    </row>
    <row r="689">
      <c r="A689" s="1" t="inlineStr">
        <is>
          <t>BioLegend</t>
        </is>
      </c>
      <c r="B689" s="1" t="n">
        <v>4382.4</v>
      </c>
      <c r="C689" s="1" t="inlineStr">
        <is>
          <t>EED116563</t>
        </is>
      </c>
      <c r="D689" s="2" t="n">
        <v>45828</v>
      </c>
      <c r="E689" s="2" t="n">
        <v>45834</v>
      </c>
      <c r="F689" s="1" t="n">
        <v>400143</v>
      </c>
      <c r="G689" s="1" t="n">
        <v>1</v>
      </c>
      <c r="H689" s="1" t="n">
        <v>1</v>
      </c>
      <c r="I689" s="1" t="n">
        <v>0</v>
      </c>
      <c r="J689" s="1" t="inlineStr">
        <is>
          <t>Bhuvneshwar</t>
        </is>
      </c>
      <c r="K689" s="1" t="n">
        <v>0</v>
      </c>
      <c r="L689" s="1">
        <f>G689*B689</f>
        <v/>
      </c>
      <c r="M689" s="1">
        <f>H689*B689</f>
        <v/>
      </c>
      <c r="N689" s="1">
        <f>I689*B689</f>
        <v/>
      </c>
    </row>
    <row r="690">
      <c r="A690" s="1" t="inlineStr">
        <is>
          <t>BioLegend</t>
        </is>
      </c>
      <c r="B690" s="1" t="n">
        <v>6283.200000000001</v>
      </c>
      <c r="C690" s="1" t="inlineStr">
        <is>
          <t>EED116563</t>
        </is>
      </c>
      <c r="D690" s="2" t="n">
        <v>45828</v>
      </c>
      <c r="E690" s="2" t="n">
        <v>45834</v>
      </c>
      <c r="F690" s="1" t="n">
        <v>405207</v>
      </c>
      <c r="G690" s="1" t="n">
        <v>3</v>
      </c>
      <c r="H690" s="1" t="n">
        <v>3</v>
      </c>
      <c r="I690" s="1" t="n">
        <v>0</v>
      </c>
      <c r="J690" s="1" t="inlineStr">
        <is>
          <t>Banglore</t>
        </is>
      </c>
      <c r="K690" s="1" t="n">
        <v>0</v>
      </c>
      <c r="L690" s="1">
        <f>G690*B690</f>
        <v/>
      </c>
      <c r="M690" s="1">
        <f>H690*B690</f>
        <v/>
      </c>
      <c r="N690" s="1">
        <f>I690*B690</f>
        <v/>
      </c>
    </row>
    <row r="691">
      <c r="A691" s="1" t="inlineStr">
        <is>
          <t>BioLegend</t>
        </is>
      </c>
      <c r="B691" s="1" t="n">
        <v>6283.200000000001</v>
      </c>
      <c r="C691" s="1" t="inlineStr">
        <is>
          <t>EED116563</t>
        </is>
      </c>
      <c r="D691" s="2" t="n">
        <v>45828</v>
      </c>
      <c r="E691" s="2" t="n">
        <v>45834</v>
      </c>
      <c r="F691" s="1" t="n">
        <v>405207</v>
      </c>
      <c r="G691" s="1" t="n">
        <v>1</v>
      </c>
      <c r="H691" s="1" t="n">
        <v>1</v>
      </c>
      <c r="I691" s="1" t="n">
        <v>0</v>
      </c>
      <c r="J691" s="1" t="inlineStr">
        <is>
          <t>Kolkata</t>
        </is>
      </c>
      <c r="K691" s="1" t="n">
        <v>0</v>
      </c>
      <c r="L691" s="1">
        <f>G691*B691</f>
        <v/>
      </c>
      <c r="M691" s="1">
        <f>H691*B691</f>
        <v/>
      </c>
      <c r="N691" s="1">
        <f>I691*B691</f>
        <v/>
      </c>
    </row>
    <row r="692">
      <c r="A692" s="1" t="inlineStr">
        <is>
          <t>BioLegend</t>
        </is>
      </c>
      <c r="B692" s="1" t="n">
        <v>12738</v>
      </c>
      <c r="C692" s="1" t="inlineStr">
        <is>
          <t>EED116563</t>
        </is>
      </c>
      <c r="D692" s="2" t="n">
        <v>45828</v>
      </c>
      <c r="E692" s="2" t="n">
        <v>45834</v>
      </c>
      <c r="F692" s="1" t="n">
        <v>405226</v>
      </c>
      <c r="G692" s="1" t="n">
        <v>1</v>
      </c>
      <c r="H692" s="1" t="n">
        <v>1</v>
      </c>
      <c r="I692" s="1" t="n">
        <v>0</v>
      </c>
      <c r="J692" s="1" t="inlineStr">
        <is>
          <t>Kolkata</t>
        </is>
      </c>
      <c r="K692" s="1" t="n">
        <v>0</v>
      </c>
      <c r="L692" s="1">
        <f>G692*B692</f>
        <v/>
      </c>
      <c r="M692" s="1">
        <f>H692*B692</f>
        <v/>
      </c>
      <c r="N692" s="1">
        <f>I692*B692</f>
        <v/>
      </c>
    </row>
    <row r="693">
      <c r="A693" s="1" t="inlineStr">
        <is>
          <t>BioLegend</t>
        </is>
      </c>
      <c r="B693" s="1" t="n">
        <v>20169.6</v>
      </c>
      <c r="C693" s="1" t="inlineStr">
        <is>
          <t>EED116563</t>
        </is>
      </c>
      <c r="D693" s="2" t="n">
        <v>45828</v>
      </c>
      <c r="E693" s="2" t="n">
        <v>45834</v>
      </c>
      <c r="F693" s="1" t="n">
        <v>410710</v>
      </c>
      <c r="G693" s="1" t="n">
        <v>1</v>
      </c>
      <c r="H693" s="1" t="n">
        <v>1</v>
      </c>
      <c r="I693" s="1" t="n">
        <v>0</v>
      </c>
      <c r="J693" s="1" t="inlineStr">
        <is>
          <t>Banglore</t>
        </is>
      </c>
      <c r="K693" s="1" t="n">
        <v>0</v>
      </c>
      <c r="L693" s="1">
        <f>G693*B693</f>
        <v/>
      </c>
      <c r="M693" s="1">
        <f>H693*B693</f>
        <v/>
      </c>
      <c r="N693" s="1">
        <f>I693*B693</f>
        <v/>
      </c>
    </row>
    <row r="694">
      <c r="A694" s="1" t="inlineStr">
        <is>
          <t>BioLegend</t>
        </is>
      </c>
      <c r="B694" s="1" t="n">
        <v>4699.2</v>
      </c>
      <c r="C694" s="1" t="inlineStr">
        <is>
          <t>EED116563</t>
        </is>
      </c>
      <c r="D694" s="2" t="n">
        <v>45828</v>
      </c>
      <c r="E694" s="2" t="n">
        <v>45834</v>
      </c>
      <c r="F694" s="1" t="n">
        <v>420201</v>
      </c>
      <c r="G694" s="1" t="n">
        <v>1</v>
      </c>
      <c r="H694" s="1" t="n">
        <v>1</v>
      </c>
      <c r="I694" s="1" t="n">
        <v>0</v>
      </c>
      <c r="J694" s="1" t="inlineStr">
        <is>
          <t>Gujrat</t>
        </is>
      </c>
      <c r="K694" s="1" t="n">
        <v>0</v>
      </c>
      <c r="L694" s="1">
        <f>G694*B694</f>
        <v/>
      </c>
      <c r="M694" s="1">
        <f>H694*B694</f>
        <v/>
      </c>
      <c r="N694" s="1">
        <f>I694*B694</f>
        <v/>
      </c>
    </row>
    <row r="695">
      <c r="A695" s="1" t="inlineStr">
        <is>
          <t>BioLegend</t>
        </is>
      </c>
      <c r="B695" s="1" t="n">
        <v>5376.8</v>
      </c>
      <c r="C695" s="1" t="inlineStr">
        <is>
          <t>EED116563</t>
        </is>
      </c>
      <c r="D695" s="2" t="n">
        <v>45828</v>
      </c>
      <c r="E695" s="2" t="n">
        <v>45834</v>
      </c>
      <c r="F695" s="1" t="n">
        <v>421002</v>
      </c>
      <c r="G695" s="1" t="n">
        <v>2</v>
      </c>
      <c r="H695" s="1" t="n">
        <v>2</v>
      </c>
      <c r="I695" s="1" t="n">
        <v>0</v>
      </c>
      <c r="J695" s="1" t="inlineStr">
        <is>
          <t>Hyderabad</t>
        </is>
      </c>
      <c r="K695" s="1" t="n">
        <v>0</v>
      </c>
      <c r="L695" s="1">
        <f>G695*B695</f>
        <v/>
      </c>
      <c r="M695" s="1">
        <f>H695*B695</f>
        <v/>
      </c>
      <c r="N695" s="1">
        <f>I695*B695</f>
        <v/>
      </c>
    </row>
    <row r="696">
      <c r="A696" s="1" t="inlineStr">
        <is>
          <t>BioLegend</t>
        </is>
      </c>
      <c r="B696" s="1" t="n">
        <v>2851.2</v>
      </c>
      <c r="C696" s="1" t="inlineStr">
        <is>
          <t>EED116563</t>
        </is>
      </c>
      <c r="D696" s="2" t="n">
        <v>45828</v>
      </c>
      <c r="E696" s="2" t="n">
        <v>45834</v>
      </c>
      <c r="F696" s="1" t="n">
        <v>421301</v>
      </c>
      <c r="G696" s="1" t="n">
        <v>1</v>
      </c>
      <c r="H696" s="1" t="n">
        <v>1</v>
      </c>
      <c r="I696" s="1" t="n">
        <v>0</v>
      </c>
      <c r="J696" s="1" t="inlineStr">
        <is>
          <t>Delhi</t>
        </is>
      </c>
      <c r="K696" s="1" t="n">
        <v>0</v>
      </c>
      <c r="L696" s="1">
        <f>G696*B696</f>
        <v/>
      </c>
      <c r="M696" s="1">
        <f>H696*B696</f>
        <v/>
      </c>
      <c r="N696" s="1">
        <f>I696*B696</f>
        <v/>
      </c>
    </row>
    <row r="697">
      <c r="A697" s="1" t="inlineStr">
        <is>
          <t>BioLegend</t>
        </is>
      </c>
      <c r="B697" s="1" t="n">
        <v>7444.799999999999</v>
      </c>
      <c r="C697" s="1" t="inlineStr">
        <is>
          <t>EED116563</t>
        </is>
      </c>
      <c r="D697" s="2" t="n">
        <v>45828</v>
      </c>
      <c r="E697" s="2" t="n">
        <v>45834</v>
      </c>
      <c r="F697" s="1" t="n">
        <v>421601</v>
      </c>
      <c r="G697" s="1" t="n">
        <v>1</v>
      </c>
      <c r="H697" s="1" t="n">
        <v>1</v>
      </c>
      <c r="I697" s="1" t="n">
        <v>0</v>
      </c>
      <c r="J697" s="1" t="inlineStr">
        <is>
          <t>Hyderabad</t>
        </is>
      </c>
      <c r="K697" s="1" t="n">
        <v>0</v>
      </c>
      <c r="L697" s="1">
        <f>G697*B697</f>
        <v/>
      </c>
      <c r="M697" s="1">
        <f>H697*B697</f>
        <v/>
      </c>
      <c r="N697" s="1">
        <f>I697*B697</f>
        <v/>
      </c>
    </row>
    <row r="698">
      <c r="A698" s="1" t="inlineStr">
        <is>
          <t>BioLegend</t>
        </is>
      </c>
      <c r="B698" s="1" t="n">
        <v>14106.4</v>
      </c>
      <c r="C698" s="1" t="inlineStr">
        <is>
          <t>EED116563</t>
        </is>
      </c>
      <c r="D698" s="2" t="n">
        <v>45828</v>
      </c>
      <c r="E698" s="2" t="n">
        <v>45834</v>
      </c>
      <c r="F698" s="1" t="n">
        <v>422302</v>
      </c>
      <c r="G698" s="1" t="n">
        <v>4</v>
      </c>
      <c r="H698" s="1" t="n">
        <v>4</v>
      </c>
      <c r="I698" s="1" t="n">
        <v>0</v>
      </c>
      <c r="J698" s="1" t="inlineStr">
        <is>
          <t>Gujrat</t>
        </is>
      </c>
      <c r="K698" s="1" t="n">
        <v>0</v>
      </c>
      <c r="L698" s="1">
        <f>G698*B698</f>
        <v/>
      </c>
      <c r="M698" s="1">
        <f>H698*B698</f>
        <v/>
      </c>
      <c r="N698" s="1">
        <f>I698*B698</f>
        <v/>
      </c>
    </row>
    <row r="699">
      <c r="A699" s="1" t="inlineStr">
        <is>
          <t>BioLegend</t>
        </is>
      </c>
      <c r="B699" s="1" t="n">
        <v>5482.4</v>
      </c>
      <c r="C699" s="1" t="inlineStr">
        <is>
          <t>EED116563</t>
        </is>
      </c>
      <c r="D699" s="2" t="n">
        <v>45828</v>
      </c>
      <c r="E699" s="2" t="n">
        <v>45834</v>
      </c>
      <c r="F699" s="1" t="n">
        <v>423101</v>
      </c>
      <c r="G699" s="1" t="n">
        <v>1</v>
      </c>
      <c r="H699" s="1" t="n">
        <v>1</v>
      </c>
      <c r="I699" s="1" t="n">
        <v>0</v>
      </c>
      <c r="J699" s="1" t="inlineStr">
        <is>
          <t>Banglore</t>
        </is>
      </c>
      <c r="K699" s="1" t="n">
        <v>0</v>
      </c>
      <c r="L699" s="1">
        <f>G699*B699</f>
        <v/>
      </c>
      <c r="M699" s="1">
        <f>H699*B699</f>
        <v/>
      </c>
      <c r="N699" s="1">
        <f>I699*B699</f>
        <v/>
      </c>
    </row>
    <row r="700">
      <c r="A700" s="1" t="inlineStr">
        <is>
          <t>BioLegend</t>
        </is>
      </c>
      <c r="B700" s="1" t="n">
        <v>4382.4</v>
      </c>
      <c r="C700" s="1" t="inlineStr">
        <is>
          <t>EED116563</t>
        </is>
      </c>
      <c r="D700" s="2" t="n">
        <v>45828</v>
      </c>
      <c r="E700" s="2" t="n">
        <v>45834</v>
      </c>
      <c r="F700" s="1" t="n">
        <v>423113</v>
      </c>
      <c r="G700" s="1" t="n">
        <v>1</v>
      </c>
      <c r="H700" s="1" t="n">
        <v>1</v>
      </c>
      <c r="I700" s="1" t="n">
        <v>0</v>
      </c>
      <c r="J700" s="1" t="inlineStr">
        <is>
          <t>Lucknow</t>
        </is>
      </c>
      <c r="K700" s="1" t="n">
        <v>0</v>
      </c>
      <c r="L700" s="1">
        <f>G700*B700</f>
        <v/>
      </c>
      <c r="M700" s="1">
        <f>H700*B700</f>
        <v/>
      </c>
      <c r="N700" s="1">
        <f>I700*B700</f>
        <v/>
      </c>
    </row>
    <row r="701">
      <c r="A701" s="1" t="inlineStr">
        <is>
          <t>BioLegend</t>
        </is>
      </c>
      <c r="B701" s="1" t="n">
        <v>4699.2</v>
      </c>
      <c r="C701" s="1" t="inlineStr">
        <is>
          <t>EED116563</t>
        </is>
      </c>
      <c r="D701" s="2" t="n">
        <v>45828</v>
      </c>
      <c r="E701" s="2" t="n">
        <v>45834</v>
      </c>
      <c r="F701" s="1" t="n">
        <v>423115</v>
      </c>
      <c r="G701" s="1" t="n">
        <v>1</v>
      </c>
      <c r="H701" s="1" t="n">
        <v>1</v>
      </c>
      <c r="I701" s="1" t="n">
        <v>0</v>
      </c>
      <c r="J701" s="1" t="inlineStr">
        <is>
          <t>Bhuvneshwar</t>
        </is>
      </c>
      <c r="K701" s="1" t="n">
        <v>0</v>
      </c>
      <c r="L701" s="1">
        <f>G701*B701</f>
        <v/>
      </c>
      <c r="M701" s="1">
        <f>H701*B701</f>
        <v/>
      </c>
      <c r="N701" s="1">
        <f>I701*B701</f>
        <v/>
      </c>
    </row>
    <row r="702">
      <c r="A702" s="1" t="inlineStr">
        <is>
          <t>BioLegend</t>
        </is>
      </c>
      <c r="B702" s="1" t="n">
        <v>17740.8</v>
      </c>
      <c r="C702" s="1" t="inlineStr">
        <is>
          <t>EED116563</t>
        </is>
      </c>
      <c r="D702" s="2" t="n">
        <v>45828</v>
      </c>
      <c r="E702" s="2" t="n">
        <v>45834</v>
      </c>
      <c r="F702" s="1" t="n">
        <v>423303</v>
      </c>
      <c r="G702" s="1" t="n">
        <v>3</v>
      </c>
      <c r="H702" s="1" t="n">
        <v>0</v>
      </c>
      <c r="I702" s="1" t="n">
        <v>3</v>
      </c>
      <c r="J702" s="1" t="inlineStr">
        <is>
          <t>Delhi</t>
        </is>
      </c>
      <c r="K702" s="1" t="inlineStr">
        <is>
          <t>Priyanka Madam</t>
        </is>
      </c>
      <c r="L702" s="1">
        <f>G702*B702</f>
        <v/>
      </c>
      <c r="M702" s="1">
        <f>H702*B702</f>
        <v/>
      </c>
      <c r="N702" s="1">
        <f>I702*B702</f>
        <v/>
      </c>
    </row>
    <row r="703">
      <c r="A703" s="1" t="inlineStr">
        <is>
          <t>BioLegend</t>
        </is>
      </c>
      <c r="B703" s="1" t="n">
        <v>6666</v>
      </c>
      <c r="C703" s="1" t="inlineStr">
        <is>
          <t>EED116563</t>
        </is>
      </c>
      <c r="D703" s="2" t="n">
        <v>45828</v>
      </c>
      <c r="E703" s="2" t="n">
        <v>45834</v>
      </c>
      <c r="F703" s="1" t="n">
        <v>423801</v>
      </c>
      <c r="G703" s="1" t="n">
        <v>1</v>
      </c>
      <c r="H703" s="1" t="n">
        <v>1</v>
      </c>
      <c r="I703" s="1" t="n">
        <v>0</v>
      </c>
      <c r="J703" s="1" t="inlineStr">
        <is>
          <t>Telangana</t>
        </is>
      </c>
      <c r="K703" s="1" t="n">
        <v>0</v>
      </c>
      <c r="L703" s="1">
        <f>G703*B703</f>
        <v/>
      </c>
      <c r="M703" s="1">
        <f>H703*B703</f>
        <v/>
      </c>
      <c r="N703" s="1">
        <f>I703*B703</f>
        <v/>
      </c>
    </row>
    <row r="704">
      <c r="A704" s="1" t="inlineStr">
        <is>
          <t>BioLegend</t>
        </is>
      </c>
      <c r="B704" s="1" t="n">
        <v>14572.8</v>
      </c>
      <c r="C704" s="1" t="inlineStr">
        <is>
          <t>EED116563</t>
        </is>
      </c>
      <c r="D704" s="2" t="n">
        <v>45828</v>
      </c>
      <c r="E704" s="2" t="n">
        <v>45834</v>
      </c>
      <c r="F704" s="1" t="n">
        <v>426803</v>
      </c>
      <c r="G704" s="1" t="n">
        <v>1</v>
      </c>
      <c r="H704" s="1" t="n">
        <v>1</v>
      </c>
      <c r="I704" s="1" t="n">
        <v>0</v>
      </c>
      <c r="J704" s="1" t="inlineStr">
        <is>
          <t>Kerala</t>
        </is>
      </c>
      <c r="K704" s="1" t="n">
        <v>0</v>
      </c>
      <c r="L704" s="1">
        <f>G704*B704</f>
        <v/>
      </c>
      <c r="M704" s="1">
        <f>H704*B704</f>
        <v/>
      </c>
      <c r="N704" s="1">
        <f>I704*B704</f>
        <v/>
      </c>
    </row>
    <row r="705">
      <c r="A705" s="1" t="inlineStr">
        <is>
          <t>BioLegend</t>
        </is>
      </c>
      <c r="B705" s="1" t="n">
        <v>32208</v>
      </c>
      <c r="C705" s="1" t="inlineStr">
        <is>
          <t>EED116563</t>
        </is>
      </c>
      <c r="D705" s="2" t="n">
        <v>45828</v>
      </c>
      <c r="E705" s="2" t="n">
        <v>45834</v>
      </c>
      <c r="F705" s="1" t="n">
        <v>430104</v>
      </c>
      <c r="G705" s="1" t="n">
        <v>2</v>
      </c>
      <c r="H705" s="1" t="n">
        <v>2</v>
      </c>
      <c r="I705" s="1" t="n">
        <v>0</v>
      </c>
      <c r="J705" s="1" t="inlineStr">
        <is>
          <t>Mumbai</t>
        </is>
      </c>
      <c r="K705" s="1" t="n">
        <v>0</v>
      </c>
      <c r="L705" s="1">
        <f>G705*B705</f>
        <v/>
      </c>
      <c r="M705" s="1">
        <f>H705*B705</f>
        <v/>
      </c>
      <c r="N705" s="1">
        <f>I705*B705</f>
        <v/>
      </c>
    </row>
    <row r="706">
      <c r="A706" s="1" t="inlineStr">
        <is>
          <t>BioLegend</t>
        </is>
      </c>
      <c r="B706" s="1" t="n">
        <v>25608</v>
      </c>
      <c r="C706" s="1" t="inlineStr">
        <is>
          <t>EED116563</t>
        </is>
      </c>
      <c r="D706" s="2" t="n">
        <v>45828</v>
      </c>
      <c r="E706" s="2" t="n">
        <v>45834</v>
      </c>
      <c r="F706" s="1" t="n">
        <v>439707</v>
      </c>
      <c r="G706" s="1" t="n">
        <v>1</v>
      </c>
      <c r="H706" s="1" t="n">
        <v>1</v>
      </c>
      <c r="I706" s="1" t="n">
        <v>0</v>
      </c>
      <c r="J706" s="1" t="inlineStr">
        <is>
          <t>Lucknow</t>
        </is>
      </c>
      <c r="K706" s="1" t="n">
        <v>0</v>
      </c>
      <c r="L706" s="1">
        <f>G706*B706</f>
        <v/>
      </c>
      <c r="M706" s="1">
        <f>H706*B706</f>
        <v/>
      </c>
      <c r="N706" s="1">
        <f>I706*B706</f>
        <v/>
      </c>
    </row>
    <row r="707">
      <c r="A707" s="1" t="inlineStr">
        <is>
          <t>BioLegend</t>
        </is>
      </c>
      <c r="B707" s="1" t="n">
        <v>17054.4</v>
      </c>
      <c r="C707" s="1" t="inlineStr">
        <is>
          <t>EED116563</t>
        </is>
      </c>
      <c r="D707" s="2" t="n">
        <v>45828</v>
      </c>
      <c r="E707" s="2" t="n">
        <v>45834</v>
      </c>
      <c r="F707" s="1" t="n">
        <v>502528</v>
      </c>
      <c r="G707" s="1" t="n">
        <v>1</v>
      </c>
      <c r="H707" s="1" t="n">
        <v>1</v>
      </c>
      <c r="I707" s="1" t="n">
        <v>0</v>
      </c>
      <c r="J707" s="1" t="inlineStr">
        <is>
          <t>Pune</t>
        </is>
      </c>
      <c r="K707" s="1" t="n">
        <v>0</v>
      </c>
      <c r="L707" s="1">
        <f>G707*B707</f>
        <v/>
      </c>
      <c r="M707" s="1">
        <f>H707*B707</f>
        <v/>
      </c>
      <c r="N707" s="1">
        <f>I707*B707</f>
        <v/>
      </c>
    </row>
    <row r="708">
      <c r="A708" s="1" t="inlineStr">
        <is>
          <t>BioLegend</t>
        </is>
      </c>
      <c r="B708" s="1" t="n">
        <v>8764.799999999999</v>
      </c>
      <c r="C708" s="1" t="inlineStr">
        <is>
          <t>EED116563</t>
        </is>
      </c>
      <c r="D708" s="2" t="n">
        <v>45828</v>
      </c>
      <c r="E708" s="2" t="n">
        <v>45834</v>
      </c>
      <c r="F708" s="1" t="n">
        <v>503807</v>
      </c>
      <c r="G708" s="1" t="n">
        <v>2</v>
      </c>
      <c r="H708" s="1" t="n">
        <v>2</v>
      </c>
      <c r="I708" s="1" t="n">
        <v>0</v>
      </c>
      <c r="J708" s="1" t="inlineStr">
        <is>
          <t>Hyderabad</t>
        </is>
      </c>
      <c r="K708" s="1" t="n">
        <v>0</v>
      </c>
      <c r="L708" s="1">
        <f>G708*B708</f>
        <v/>
      </c>
      <c r="M708" s="1">
        <f>H708*B708</f>
        <v/>
      </c>
      <c r="N708" s="1">
        <f>I708*B708</f>
        <v/>
      </c>
    </row>
    <row r="709">
      <c r="A709" s="1" t="inlineStr">
        <is>
          <t>BioLegend</t>
        </is>
      </c>
      <c r="B709" s="1" t="n">
        <v>25766.4</v>
      </c>
      <c r="C709" s="1" t="inlineStr">
        <is>
          <t>EED116563</t>
        </is>
      </c>
      <c r="D709" s="2" t="n">
        <v>45828</v>
      </c>
      <c r="E709" s="2" t="n">
        <v>45834</v>
      </c>
      <c r="F709" s="1" t="n">
        <v>505824</v>
      </c>
      <c r="G709" s="1" t="n">
        <v>1</v>
      </c>
      <c r="H709" s="1" t="n">
        <v>1</v>
      </c>
      <c r="I709" s="1" t="n">
        <v>0</v>
      </c>
      <c r="J709" s="1" t="inlineStr">
        <is>
          <t>Ropar</t>
        </is>
      </c>
      <c r="K709" s="1" t="n">
        <v>0</v>
      </c>
      <c r="L709" s="1">
        <f>G709*B709</f>
        <v/>
      </c>
      <c r="M709" s="1">
        <f>H709*B709</f>
        <v/>
      </c>
      <c r="N709" s="1">
        <f>I709*B709</f>
        <v/>
      </c>
    </row>
    <row r="710">
      <c r="A710" s="1" t="inlineStr">
        <is>
          <t>BioLegend</t>
        </is>
      </c>
      <c r="B710" s="1" t="n">
        <v>25766.4</v>
      </c>
      <c r="C710" s="1" t="inlineStr">
        <is>
          <t>EED116563</t>
        </is>
      </c>
      <c r="D710" s="2" t="n">
        <v>45828</v>
      </c>
      <c r="E710" s="2" t="n">
        <v>45834</v>
      </c>
      <c r="F710" s="1" t="n">
        <v>505824</v>
      </c>
      <c r="G710" s="1" t="n">
        <v>1</v>
      </c>
      <c r="H710" s="1" t="n">
        <v>1</v>
      </c>
      <c r="I710" s="1" t="n">
        <v>0</v>
      </c>
      <c r="J710" s="1" t="inlineStr">
        <is>
          <t>Faridabad</t>
        </is>
      </c>
      <c r="K710" s="1" t="n">
        <v>0</v>
      </c>
      <c r="L710" s="1">
        <f>G710*B710</f>
        <v/>
      </c>
      <c r="M710" s="1">
        <f>H710*B710</f>
        <v/>
      </c>
      <c r="N710" s="1">
        <f>I710*B710</f>
        <v/>
      </c>
    </row>
    <row r="711">
      <c r="A711" s="1" t="inlineStr">
        <is>
          <t>BioLegend</t>
        </is>
      </c>
      <c r="B711" s="1" t="n">
        <v>12091.2</v>
      </c>
      <c r="C711" s="1" t="inlineStr">
        <is>
          <t>EED116563</t>
        </is>
      </c>
      <c r="D711" s="2" t="n">
        <v>45828</v>
      </c>
      <c r="E711" s="2" t="n">
        <v>45834</v>
      </c>
      <c r="F711" s="1" t="n">
        <v>573002</v>
      </c>
      <c r="G711" s="1" t="n">
        <v>1</v>
      </c>
      <c r="H711" s="1" t="n">
        <v>1</v>
      </c>
      <c r="I711" s="1" t="n">
        <v>0</v>
      </c>
      <c r="J711" s="1" t="inlineStr">
        <is>
          <t>Mumbai</t>
        </is>
      </c>
      <c r="K711" s="1" t="n">
        <v>0</v>
      </c>
      <c r="L711" s="1">
        <f>G711*B711</f>
        <v/>
      </c>
      <c r="M711" s="1">
        <f>H711*B711</f>
        <v/>
      </c>
      <c r="N711" s="1">
        <f>I711*B711</f>
        <v/>
      </c>
    </row>
    <row r="712">
      <c r="A712" s="1" t="inlineStr">
        <is>
          <t>BioLegend</t>
        </is>
      </c>
      <c r="B712" s="1" t="n">
        <v>9926.4</v>
      </c>
      <c r="C712" s="1" t="inlineStr">
        <is>
          <t>EED116563</t>
        </is>
      </c>
      <c r="D712" s="2" t="n">
        <v>45828</v>
      </c>
      <c r="E712" s="2" t="n">
        <v>45834</v>
      </c>
      <c r="F712" s="1" t="n">
        <v>575402</v>
      </c>
      <c r="G712" s="1" t="n">
        <v>2</v>
      </c>
      <c r="H712" s="1" t="n">
        <v>2</v>
      </c>
      <c r="I712" s="1" t="n">
        <v>0</v>
      </c>
      <c r="J712" s="1" t="inlineStr">
        <is>
          <t>Kerala</t>
        </is>
      </c>
      <c r="K712" s="1" t="n">
        <v>0</v>
      </c>
      <c r="L712" s="1">
        <f>G712*B712</f>
        <v/>
      </c>
      <c r="M712" s="1">
        <f>H712*B712</f>
        <v/>
      </c>
      <c r="N712" s="1">
        <f>I712*B712</f>
        <v/>
      </c>
    </row>
    <row r="713">
      <c r="A713" s="1" t="inlineStr">
        <is>
          <t>BioLegend</t>
        </is>
      </c>
      <c r="B713" s="1" t="n">
        <v>5332.8</v>
      </c>
      <c r="C713" s="1" t="inlineStr">
        <is>
          <t>EED116563</t>
        </is>
      </c>
      <c r="D713" s="2" t="n">
        <v>45828</v>
      </c>
      <c r="E713" s="2" t="n">
        <v>45834</v>
      </c>
      <c r="F713" s="1" t="n">
        <v>633601</v>
      </c>
      <c r="G713" s="1" t="n">
        <v>1</v>
      </c>
      <c r="H713" s="1" t="n">
        <v>1</v>
      </c>
      <c r="I713" s="1" t="n">
        <v>0</v>
      </c>
      <c r="J713" s="1" t="inlineStr">
        <is>
          <t>Delhi</t>
        </is>
      </c>
      <c r="K713" s="1" t="n">
        <v>0</v>
      </c>
      <c r="L713" s="1">
        <f>G713*B713</f>
        <v/>
      </c>
      <c r="M713" s="1">
        <f>H713*B713</f>
        <v/>
      </c>
      <c r="N713" s="1">
        <f>I713*B713</f>
        <v/>
      </c>
    </row>
    <row r="714">
      <c r="A714" s="1" t="inlineStr">
        <is>
          <t>BioLegend</t>
        </is>
      </c>
      <c r="B714" s="1" t="n">
        <v>4382.4</v>
      </c>
      <c r="C714" s="1" t="inlineStr">
        <is>
          <t>EED116563</t>
        </is>
      </c>
      <c r="D714" s="2" t="n">
        <v>45828</v>
      </c>
      <c r="E714" s="2" t="n">
        <v>45834</v>
      </c>
      <c r="F714" s="1" t="n">
        <v>640905</v>
      </c>
      <c r="G714" s="1" t="n">
        <v>1</v>
      </c>
      <c r="H714" s="1" t="n">
        <v>1</v>
      </c>
      <c r="I714" s="1" t="n">
        <v>0</v>
      </c>
      <c r="J714" s="1" t="inlineStr">
        <is>
          <t>Chennai</t>
        </is>
      </c>
      <c r="K714" s="1" t="n">
        <v>0</v>
      </c>
      <c r="L714" s="1">
        <f>G714*B714</f>
        <v/>
      </c>
      <c r="M714" s="1">
        <f>H714*B714</f>
        <v/>
      </c>
      <c r="N714" s="1">
        <f>I714*B714</f>
        <v/>
      </c>
    </row>
    <row r="715">
      <c r="A715" s="1" t="inlineStr">
        <is>
          <t>BioLegend</t>
        </is>
      </c>
      <c r="B715" s="1" t="n">
        <v>14097.6</v>
      </c>
      <c r="C715" s="1" t="inlineStr">
        <is>
          <t>EED116563</t>
        </is>
      </c>
      <c r="D715" s="2" t="n">
        <v>45828</v>
      </c>
      <c r="E715" s="2" t="n">
        <v>45834</v>
      </c>
      <c r="F715" s="1" t="n">
        <v>640930</v>
      </c>
      <c r="G715" s="1" t="n">
        <v>1</v>
      </c>
      <c r="H715" s="1" t="n">
        <v>1</v>
      </c>
      <c r="I715" s="1" t="n">
        <v>0</v>
      </c>
      <c r="J715" s="1" t="inlineStr">
        <is>
          <t>Delhi</t>
        </is>
      </c>
      <c r="K715" s="1" t="n">
        <v>0</v>
      </c>
      <c r="L715" s="1">
        <f>G715*B715</f>
        <v/>
      </c>
      <c r="M715" s="1">
        <f>H715*B715</f>
        <v/>
      </c>
      <c r="N715" s="1">
        <f>I715*B715</f>
        <v/>
      </c>
    </row>
    <row r="716">
      <c r="A716" s="1" t="inlineStr">
        <is>
          <t>BioLegend</t>
        </is>
      </c>
      <c r="B716" s="1" t="n">
        <v>14097.6</v>
      </c>
      <c r="C716" s="1" t="inlineStr">
        <is>
          <t>EED116563</t>
        </is>
      </c>
      <c r="D716" s="2" t="n">
        <v>45828</v>
      </c>
      <c r="E716" s="2" t="n">
        <v>45834</v>
      </c>
      <c r="F716" s="1" t="n">
        <v>640932</v>
      </c>
      <c r="G716" s="1" t="n">
        <v>1</v>
      </c>
      <c r="H716" s="1" t="n">
        <v>1</v>
      </c>
      <c r="I716" s="1" t="n">
        <v>0</v>
      </c>
      <c r="J716" s="1" t="inlineStr">
        <is>
          <t>Lucknow</t>
        </is>
      </c>
      <c r="K716" s="1" t="n">
        <v>0</v>
      </c>
      <c r="L716" s="1">
        <f>G716*B716</f>
        <v/>
      </c>
      <c r="M716" s="1">
        <f>H716*B716</f>
        <v/>
      </c>
      <c r="N716" s="1">
        <f>I716*B716</f>
        <v/>
      </c>
    </row>
    <row r="717">
      <c r="A717" s="1" t="inlineStr">
        <is>
          <t>BioLegend</t>
        </is>
      </c>
      <c r="B717" s="1" t="n">
        <v>17054.4</v>
      </c>
      <c r="C717" s="1" t="inlineStr">
        <is>
          <t>EED116563</t>
        </is>
      </c>
      <c r="D717" s="2" t="n">
        <v>45828</v>
      </c>
      <c r="E717" s="2" t="n">
        <v>45834</v>
      </c>
      <c r="F717" s="1" t="n">
        <v>801807</v>
      </c>
      <c r="G717" s="1" t="n">
        <v>1</v>
      </c>
      <c r="H717" s="1" t="n">
        <v>1</v>
      </c>
      <c r="I717" s="1" t="n">
        <v>0</v>
      </c>
      <c r="J717" s="1" t="inlineStr">
        <is>
          <t>Delhi</t>
        </is>
      </c>
      <c r="K717" s="1" t="n">
        <v>0</v>
      </c>
      <c r="L717" s="1">
        <f>G717*B717</f>
        <v/>
      </c>
      <c r="M717" s="1">
        <f>H717*B717</f>
        <v/>
      </c>
      <c r="N717" s="1">
        <f>I717*B717</f>
        <v/>
      </c>
    </row>
    <row r="718">
      <c r="A718" s="1" t="inlineStr">
        <is>
          <t>BioLegend</t>
        </is>
      </c>
      <c r="B718" s="1" t="n">
        <v>22862.4</v>
      </c>
      <c r="C718" s="1" t="inlineStr">
        <is>
          <t>EED116563</t>
        </is>
      </c>
      <c r="D718" s="2" t="n">
        <v>45828</v>
      </c>
      <c r="E718" s="2" t="n">
        <v>45834</v>
      </c>
      <c r="F718" s="1" t="n">
        <v>802001</v>
      </c>
      <c r="G718" s="1" t="n">
        <v>1</v>
      </c>
      <c r="H718" s="1" t="n">
        <v>1</v>
      </c>
      <c r="I718" s="1" t="n">
        <v>0</v>
      </c>
      <c r="J718" s="1" t="inlineStr">
        <is>
          <t>Gujrat</t>
        </is>
      </c>
      <c r="K718" s="1" t="n">
        <v>0</v>
      </c>
      <c r="L718" s="1">
        <f>G718*B718</f>
        <v/>
      </c>
      <c r="M718" s="1">
        <f>H718*B718</f>
        <v/>
      </c>
      <c r="N718" s="1">
        <f>I718*B718</f>
        <v/>
      </c>
    </row>
    <row r="719">
      <c r="A719" s="1" t="inlineStr">
        <is>
          <t>BioLegend</t>
        </is>
      </c>
      <c r="B719" s="1" t="n">
        <v>29251.2</v>
      </c>
      <c r="C719" s="1" t="inlineStr">
        <is>
          <t>EED116563</t>
        </is>
      </c>
      <c r="D719" s="2" t="n">
        <v>45828</v>
      </c>
      <c r="E719" s="2" t="n">
        <v>45834</v>
      </c>
      <c r="F719" s="1" t="n">
        <v>803001</v>
      </c>
      <c r="G719" s="1" t="n">
        <v>1</v>
      </c>
      <c r="H719" s="1" t="n">
        <v>1</v>
      </c>
      <c r="I719" s="1" t="n">
        <v>0</v>
      </c>
      <c r="J719" s="1" t="inlineStr">
        <is>
          <t>Manesar</t>
        </is>
      </c>
      <c r="K719" s="1" t="n">
        <v>0</v>
      </c>
      <c r="L719" s="1">
        <f>G719*B719</f>
        <v/>
      </c>
      <c r="M719" s="1">
        <f>H719*B719</f>
        <v/>
      </c>
      <c r="N719" s="1">
        <f>I719*B719</f>
        <v/>
      </c>
    </row>
    <row r="720">
      <c r="A720" s="1" t="inlineStr">
        <is>
          <t>BioLegend</t>
        </is>
      </c>
      <c r="B720" s="1" t="n">
        <v>440</v>
      </c>
      <c r="C720" s="1" t="inlineStr">
        <is>
          <t>AMRITA</t>
        </is>
      </c>
      <c r="D720" s="2" t="n">
        <v>45834</v>
      </c>
      <c r="E720" s="2" t="n">
        <v>45834</v>
      </c>
      <c r="F720" s="1" t="n">
        <v>740809</v>
      </c>
      <c r="G720" s="1" t="n">
        <v>1</v>
      </c>
      <c r="H720" s="1" t="n">
        <v>1</v>
      </c>
      <c r="I720" s="1" t="n">
        <v>0</v>
      </c>
      <c r="J720" s="1" t="inlineStr">
        <is>
          <t>Banglore</t>
        </is>
      </c>
      <c r="K720" s="1" t="n">
        <v>0</v>
      </c>
      <c r="L720" s="1">
        <f>G720*B720</f>
        <v/>
      </c>
      <c r="M720" s="1">
        <f>H720*B720</f>
        <v/>
      </c>
      <c r="N720" s="1">
        <f>I720*B720</f>
        <v/>
      </c>
    </row>
    <row r="721">
      <c r="A721" s="1" t="inlineStr">
        <is>
          <t>BioLegend</t>
        </is>
      </c>
      <c r="B721" s="1" t="n">
        <v>3634.4</v>
      </c>
      <c r="C721" s="1" t="inlineStr">
        <is>
          <t>AMRITA</t>
        </is>
      </c>
      <c r="D721" s="2" t="n">
        <v>45834</v>
      </c>
      <c r="E721" s="2" t="n">
        <v>45834</v>
      </c>
      <c r="F721" s="1" t="n">
        <v>740811</v>
      </c>
      <c r="G721" s="1" t="n">
        <v>1</v>
      </c>
      <c r="H721" s="1" t="n">
        <v>1</v>
      </c>
      <c r="I721" s="1" t="n">
        <v>0</v>
      </c>
      <c r="J721" s="1" t="inlineStr">
        <is>
          <t>Banglore</t>
        </is>
      </c>
      <c r="K721" s="1" t="n">
        <v>0</v>
      </c>
      <c r="L721" s="1">
        <f>G721*B721</f>
        <v/>
      </c>
      <c r="M721" s="1">
        <f>H721*B721</f>
        <v/>
      </c>
      <c r="N721" s="1">
        <f>I721*B721</f>
        <v/>
      </c>
    </row>
    <row r="722">
      <c r="A722" s="1" t="inlineStr">
        <is>
          <t>BioLegend</t>
        </is>
      </c>
      <c r="B722" s="1" t="n">
        <v>7268.799999999999</v>
      </c>
      <c r="C722" s="1" t="inlineStr">
        <is>
          <t>AMRITA</t>
        </is>
      </c>
      <c r="D722" s="2" t="n">
        <v>45834</v>
      </c>
      <c r="E722" s="2" t="n">
        <v>45834</v>
      </c>
      <c r="F722" s="1" t="n">
        <v>741146</v>
      </c>
      <c r="G722" s="1" t="n">
        <v>1</v>
      </c>
      <c r="H722" s="1" t="n">
        <v>1</v>
      </c>
      <c r="I722" s="1" t="n">
        <v>0</v>
      </c>
      <c r="J722" s="1" t="inlineStr">
        <is>
          <t>Banglore</t>
        </is>
      </c>
      <c r="K722" s="1" t="n">
        <v>0</v>
      </c>
      <c r="L722" s="1">
        <f>G722*B722</f>
        <v/>
      </c>
      <c r="M722" s="1">
        <f>H722*B722</f>
        <v/>
      </c>
      <c r="N722" s="1">
        <f>I722*B722</f>
        <v/>
      </c>
    </row>
    <row r="723">
      <c r="A723" s="1" t="inlineStr">
        <is>
          <t>BioXcell</t>
        </is>
      </c>
      <c r="B723" s="1" t="n">
        <v>9081.6</v>
      </c>
      <c r="C723" s="1" t="n">
        <v>174958</v>
      </c>
      <c r="D723" s="2" t="n">
        <v>45832</v>
      </c>
      <c r="E723" s="2" t="n">
        <v>45835</v>
      </c>
      <c r="F723" s="1" t="inlineStr">
        <is>
          <t>BE0061</t>
        </is>
      </c>
      <c r="G723" s="1" t="n">
        <v>1</v>
      </c>
      <c r="H723" s="1" t="n">
        <v>1</v>
      </c>
      <c r="I723" s="1" t="n">
        <v>0</v>
      </c>
      <c r="J723" s="1" t="inlineStr">
        <is>
          <t>Kolkata</t>
        </is>
      </c>
      <c r="K723" s="1" t="n">
        <v>0</v>
      </c>
      <c r="L723" s="1">
        <f>G723*B723</f>
        <v/>
      </c>
      <c r="M723" s="1">
        <f>H723*B723</f>
        <v/>
      </c>
      <c r="N723" s="1">
        <f>I723*B723</f>
        <v/>
      </c>
    </row>
    <row r="724">
      <c r="A724" s="1" t="inlineStr">
        <is>
          <t>BioXcell</t>
        </is>
      </c>
      <c r="B724" s="1" t="n">
        <v>33264</v>
      </c>
      <c r="C724" s="1" t="n">
        <v>174958</v>
      </c>
      <c r="D724" s="2" t="n">
        <v>45832</v>
      </c>
      <c r="E724" s="2" t="n">
        <v>45835</v>
      </c>
      <c r="F724" s="1" t="inlineStr">
        <is>
          <t>BE0001-1</t>
        </is>
      </c>
      <c r="G724" s="1" t="n">
        <v>1</v>
      </c>
      <c r="H724" s="1" t="n">
        <v>1</v>
      </c>
      <c r="I724" s="1" t="n">
        <v>0</v>
      </c>
      <c r="J724" s="1" t="inlineStr">
        <is>
          <t>Bhopal</t>
        </is>
      </c>
      <c r="K724" s="1" t="n">
        <v>0</v>
      </c>
      <c r="L724" s="1">
        <f>G724*B724</f>
        <v/>
      </c>
      <c r="M724" s="1">
        <f>H724*B724</f>
        <v/>
      </c>
      <c r="N724" s="1">
        <f>I724*B724</f>
        <v/>
      </c>
    </row>
    <row r="725">
      <c r="A725" s="1" t="inlineStr">
        <is>
          <t>BioXcell</t>
        </is>
      </c>
      <c r="B725" s="1" t="n">
        <v>9081.6</v>
      </c>
      <c r="C725" s="1" t="n">
        <v>174958</v>
      </c>
      <c r="D725" s="2" t="n">
        <v>45832</v>
      </c>
      <c r="E725" s="2" t="n">
        <v>45835</v>
      </c>
      <c r="F725" s="1" t="inlineStr">
        <is>
          <t>BE0015-1</t>
        </is>
      </c>
      <c r="G725" s="1" t="n">
        <v>1</v>
      </c>
      <c r="H725" s="1" t="n">
        <v>1</v>
      </c>
      <c r="I725" s="1" t="n">
        <v>0</v>
      </c>
      <c r="J725" s="1" t="inlineStr">
        <is>
          <t>Bhopal</t>
        </is>
      </c>
      <c r="K725" s="1" t="n">
        <v>0</v>
      </c>
      <c r="L725" s="1">
        <f>G725*B725</f>
        <v/>
      </c>
      <c r="M725" s="1">
        <f>H725*B725</f>
        <v/>
      </c>
      <c r="N725" s="1">
        <f>I725*B725</f>
        <v/>
      </c>
    </row>
    <row r="726">
      <c r="A726" s="1" t="inlineStr">
        <is>
          <t>BioXcell</t>
        </is>
      </c>
      <c r="B726" s="1" t="n">
        <v>9081.6</v>
      </c>
      <c r="C726" s="1" t="n">
        <v>174958</v>
      </c>
      <c r="D726" s="2" t="n">
        <v>45832</v>
      </c>
      <c r="E726" s="2" t="n">
        <v>45835</v>
      </c>
      <c r="F726" s="1" t="inlineStr">
        <is>
          <t>BE0045</t>
        </is>
      </c>
      <c r="G726" s="1" t="n">
        <v>1</v>
      </c>
      <c r="H726" s="1" t="n">
        <v>1</v>
      </c>
      <c r="I726" s="1" t="n">
        <v>0</v>
      </c>
      <c r="J726" s="1" t="inlineStr">
        <is>
          <t>Bhopal</t>
        </is>
      </c>
      <c r="K726" s="1" t="n">
        <v>0</v>
      </c>
      <c r="L726" s="1">
        <f>G726*B726</f>
        <v/>
      </c>
      <c r="M726" s="1">
        <f>H726*B726</f>
        <v/>
      </c>
      <c r="N726" s="1">
        <f>I726*B726</f>
        <v/>
      </c>
    </row>
    <row r="727">
      <c r="A727" s="1" t="inlineStr">
        <is>
          <t>BioXcell</t>
        </is>
      </c>
      <c r="B727" s="1" t="n">
        <v>9081.6</v>
      </c>
      <c r="C727" s="1" t="n">
        <v>174958</v>
      </c>
      <c r="D727" s="2" t="n">
        <v>45832</v>
      </c>
      <c r="E727" s="2" t="n">
        <v>45835</v>
      </c>
      <c r="F727" s="1" t="inlineStr">
        <is>
          <t>BE0043</t>
        </is>
      </c>
      <c r="G727" s="1" t="n">
        <v>1</v>
      </c>
      <c r="H727" s="1" t="n">
        <v>1</v>
      </c>
      <c r="I727" s="1" t="n">
        <v>0</v>
      </c>
      <c r="J727" s="1" t="inlineStr">
        <is>
          <t>Bhopal</t>
        </is>
      </c>
      <c r="K727" s="1" t="n">
        <v>0</v>
      </c>
      <c r="L727" s="1">
        <f>G727*B727</f>
        <v/>
      </c>
      <c r="M727" s="1">
        <f>H727*B727</f>
        <v/>
      </c>
      <c r="N727" s="1">
        <f>I727*B727</f>
        <v/>
      </c>
    </row>
    <row r="728">
      <c r="A728" s="1" t="inlineStr">
        <is>
          <t>BioXcell</t>
        </is>
      </c>
      <c r="B728" s="1" t="n">
        <v>9081.6</v>
      </c>
      <c r="C728" s="1" t="n">
        <v>174958</v>
      </c>
      <c r="D728" s="2" t="n">
        <v>45832</v>
      </c>
      <c r="E728" s="2" t="n">
        <v>45835</v>
      </c>
      <c r="F728" s="1" t="inlineStr">
        <is>
          <t>BE0055</t>
        </is>
      </c>
      <c r="G728" s="1" t="n">
        <v>1</v>
      </c>
      <c r="H728" s="1" t="n">
        <v>1</v>
      </c>
      <c r="I728" s="1" t="n">
        <v>0</v>
      </c>
      <c r="J728" s="1" t="inlineStr">
        <is>
          <t>Bhopal</t>
        </is>
      </c>
      <c r="K728" s="1" t="n">
        <v>0</v>
      </c>
      <c r="L728" s="1">
        <f>G728*B728</f>
        <v/>
      </c>
      <c r="M728" s="1">
        <f>H728*B728</f>
        <v/>
      </c>
      <c r="N728" s="1">
        <f>I728*B728</f>
        <v/>
      </c>
    </row>
    <row r="729">
      <c r="A729" s="1" t="inlineStr">
        <is>
          <t>Mabtech</t>
        </is>
      </c>
      <c r="B729" s="1" t="n">
        <v>26752</v>
      </c>
      <c r="C729" s="1" t="inlineStr">
        <is>
          <t>SE041087</t>
        </is>
      </c>
      <c r="D729" s="2" t="n">
        <v>45832</v>
      </c>
      <c r="E729" s="2" t="n">
        <v>45835</v>
      </c>
      <c r="F729" s="1" t="inlineStr">
        <is>
          <t>3698-1</t>
        </is>
      </c>
      <c r="G729" s="1" t="n">
        <v>1</v>
      </c>
      <c r="H729" s="1" t="n">
        <v>1</v>
      </c>
      <c r="I729" s="1" t="n">
        <v>0</v>
      </c>
      <c r="J729" s="1" t="inlineStr">
        <is>
          <t>Banglore</t>
        </is>
      </c>
      <c r="K729" s="1" t="n">
        <v>0</v>
      </c>
      <c r="L729" s="1">
        <f>G729*B729</f>
        <v/>
      </c>
      <c r="M729" s="1">
        <f>H729*B729</f>
        <v/>
      </c>
      <c r="N729" s="1">
        <f>I729*B729</f>
        <v/>
      </c>
    </row>
    <row r="730">
      <c r="A730" s="1" t="inlineStr">
        <is>
          <t>Mabtech</t>
        </is>
      </c>
      <c r="B730" s="1" t="n">
        <v>31680</v>
      </c>
      <c r="C730" s="1" t="inlineStr">
        <is>
          <t>SE041087</t>
        </is>
      </c>
      <c r="D730" s="2" t="n">
        <v>45832</v>
      </c>
      <c r="E730" s="2" t="n">
        <v>45835</v>
      </c>
      <c r="F730" s="1" t="inlineStr">
        <is>
          <t>3695-1</t>
        </is>
      </c>
      <c r="G730" s="1" t="n">
        <v>1</v>
      </c>
      <c r="H730" s="1" t="n">
        <v>1</v>
      </c>
      <c r="I730" s="1" t="n">
        <v>0</v>
      </c>
      <c r="J730" s="1" t="inlineStr">
        <is>
          <t>Banglore</t>
        </is>
      </c>
      <c r="K730" s="1" t="n">
        <v>0</v>
      </c>
      <c r="L730" s="1">
        <f>G730*B730</f>
        <v/>
      </c>
      <c r="M730" s="1">
        <f>H730*B730</f>
        <v/>
      </c>
      <c r="N730" s="1">
        <f>I730*B730</f>
        <v/>
      </c>
    </row>
    <row r="731">
      <c r="A731" s="1" t="inlineStr">
        <is>
          <t>Mabtech</t>
        </is>
      </c>
      <c r="B731" s="1" t="n">
        <v>22484</v>
      </c>
      <c r="C731" s="1" t="inlineStr">
        <is>
          <t>SE041087</t>
        </is>
      </c>
      <c r="D731" s="2" t="n">
        <v>45832</v>
      </c>
      <c r="E731" s="2" t="n">
        <v>45835</v>
      </c>
      <c r="F731" s="1" t="inlineStr">
        <is>
          <t>3317-1H-6</t>
        </is>
      </c>
      <c r="G731" s="1" t="n">
        <v>1</v>
      </c>
      <c r="H731" s="1" t="n">
        <v>1</v>
      </c>
      <c r="I731" s="1" t="n">
        <v>0</v>
      </c>
      <c r="J731" s="1" t="inlineStr">
        <is>
          <t>Gujrat</t>
        </is>
      </c>
      <c r="K731" s="1" t="n">
        <v>0</v>
      </c>
      <c r="L731" s="1">
        <f>G731*B731</f>
        <v/>
      </c>
      <c r="M731" s="1">
        <f>H731*B731</f>
        <v/>
      </c>
      <c r="N731" s="1">
        <f>I731*B731</f>
        <v/>
      </c>
    </row>
    <row r="732">
      <c r="A732" s="1" t="inlineStr">
        <is>
          <t>Biotium</t>
        </is>
      </c>
      <c r="B732" s="1" t="n">
        <v>3942.4</v>
      </c>
      <c r="C732" s="1" t="inlineStr">
        <is>
          <t>I235615-IN</t>
        </is>
      </c>
      <c r="D732" s="2" t="n">
        <v>45831</v>
      </c>
      <c r="E732" s="2" t="n">
        <v>45835</v>
      </c>
      <c r="F732" s="1" t="inlineStr">
        <is>
          <t>31000-T</t>
        </is>
      </c>
      <c r="G732" s="1" t="n">
        <v>1</v>
      </c>
      <c r="H732" s="1" t="n">
        <v>1</v>
      </c>
      <c r="I732" s="1" t="n">
        <v>0</v>
      </c>
      <c r="J732" s="1" t="inlineStr">
        <is>
          <t>Hyderabad</t>
        </is>
      </c>
      <c r="K732" s="1" t="n">
        <v>0</v>
      </c>
      <c r="L732" s="1">
        <f>G732*B732</f>
        <v/>
      </c>
      <c r="M732" s="1">
        <f>H732*B732</f>
        <v/>
      </c>
      <c r="N732" s="1">
        <f>I732*B732</f>
        <v/>
      </c>
    </row>
    <row r="733">
      <c r="A733" s="1" t="inlineStr">
        <is>
          <t>Biotium</t>
        </is>
      </c>
      <c r="B733" s="1" t="n">
        <v>6336</v>
      </c>
      <c r="C733" s="1" t="inlineStr">
        <is>
          <t>I235615-IN</t>
        </is>
      </c>
      <c r="D733" s="2" t="n">
        <v>45831</v>
      </c>
      <c r="E733" s="2" t="n">
        <v>45835</v>
      </c>
      <c r="F733" s="1" t="inlineStr">
        <is>
          <t>29024-1</t>
        </is>
      </c>
      <c r="G733" s="1" t="n">
        <v>1</v>
      </c>
      <c r="H733" s="1" t="n">
        <v>1</v>
      </c>
      <c r="I733" s="1" t="n">
        <v>0</v>
      </c>
      <c r="J733" s="1" t="inlineStr">
        <is>
          <t>Banglore</t>
        </is>
      </c>
      <c r="K733" s="1" t="n">
        <v>0</v>
      </c>
      <c r="L733" s="1">
        <f>G733*B733</f>
        <v/>
      </c>
      <c r="M733" s="1">
        <f>H733*B733</f>
        <v/>
      </c>
      <c r="N733" s="1">
        <f>I733*B733</f>
        <v/>
      </c>
    </row>
    <row r="734">
      <c r="A734" s="1" t="inlineStr">
        <is>
          <t>Biotium</t>
        </is>
      </c>
      <c r="B734" s="1" t="n">
        <v>22457.6</v>
      </c>
      <c r="C734" s="1" t="inlineStr">
        <is>
          <t>I235615-IN</t>
        </is>
      </c>
      <c r="D734" s="2" t="n">
        <v>45831</v>
      </c>
      <c r="E734" s="2" t="n">
        <v>45835</v>
      </c>
      <c r="F734" s="1" t="n">
        <v>60036</v>
      </c>
      <c r="G734" s="1" t="n">
        <v>1</v>
      </c>
      <c r="H734" s="1" t="n">
        <v>1</v>
      </c>
      <c r="I734" s="1" t="n">
        <v>0</v>
      </c>
      <c r="J734" s="1" t="inlineStr">
        <is>
          <t>Kerala</t>
        </is>
      </c>
      <c r="K734" s="1" t="n">
        <v>0</v>
      </c>
      <c r="L734" s="1">
        <f>G734*B734</f>
        <v/>
      </c>
      <c r="M734" s="1">
        <f>H734*B734</f>
        <v/>
      </c>
      <c r="N734" s="1">
        <f>I734*B734</f>
        <v/>
      </c>
    </row>
    <row r="735">
      <c r="A735" s="1" t="inlineStr">
        <is>
          <t>Biotium</t>
        </is>
      </c>
      <c r="B735" s="1" t="n">
        <v>9222.4</v>
      </c>
      <c r="C735" s="1" t="inlineStr">
        <is>
          <t>I235613-IN</t>
        </is>
      </c>
      <c r="D735" s="2" t="n">
        <v>45831</v>
      </c>
      <c r="E735" s="2" t="n">
        <v>45835</v>
      </c>
      <c r="F735" s="1" t="inlineStr">
        <is>
          <t>21003-1L</t>
        </is>
      </c>
      <c r="G735" s="1" t="n">
        <v>1</v>
      </c>
      <c r="H735" s="1" t="n">
        <v>1</v>
      </c>
      <c r="I735" s="1" t="n">
        <v>0</v>
      </c>
      <c r="J735" s="1" t="inlineStr">
        <is>
          <t>Manesar</t>
        </is>
      </c>
      <c r="K735" s="1" t="n">
        <v>0</v>
      </c>
      <c r="L735" s="1">
        <f>G735*B735</f>
        <v/>
      </c>
      <c r="M735" s="1">
        <f>H735*B735</f>
        <v/>
      </c>
      <c r="N735" s="1">
        <f>I735*B735</f>
        <v/>
      </c>
    </row>
    <row r="736">
      <c r="A736" s="1" t="inlineStr">
        <is>
          <t>Biotium</t>
        </is>
      </c>
      <c r="B736" s="1" t="n">
        <v>4787.2</v>
      </c>
      <c r="C736" s="1" t="inlineStr">
        <is>
          <t>I235613-IN</t>
        </is>
      </c>
      <c r="D736" s="2" t="n">
        <v>45831</v>
      </c>
      <c r="E736" s="2" t="n">
        <v>45835</v>
      </c>
      <c r="F736" s="1" t="inlineStr">
        <is>
          <t>22011</t>
        </is>
      </c>
      <c r="G736" s="1" t="n">
        <v>1</v>
      </c>
      <c r="H736" s="1" t="n">
        <v>1</v>
      </c>
      <c r="I736" s="1" t="n">
        <v>0</v>
      </c>
      <c r="J736" s="1" t="inlineStr">
        <is>
          <t>Manesar</t>
        </is>
      </c>
      <c r="K736" s="1" t="n">
        <v>0</v>
      </c>
      <c r="L736" s="1">
        <f>G736*B736</f>
        <v/>
      </c>
      <c r="M736" s="1">
        <f>H736*B736</f>
        <v/>
      </c>
      <c r="N736" s="1">
        <f>I736*B736</f>
        <v/>
      </c>
    </row>
    <row r="737">
      <c r="A737" s="1" t="inlineStr">
        <is>
          <t>Biotium</t>
        </is>
      </c>
      <c r="B737" s="1" t="n">
        <v>17248</v>
      </c>
      <c r="C737" s="1" t="inlineStr">
        <is>
          <t>I235614-IN</t>
        </is>
      </c>
      <c r="D737" s="2" t="n">
        <v>45831</v>
      </c>
      <c r="E737" s="2" t="n">
        <v>45835</v>
      </c>
      <c r="F737" s="1" t="n">
        <v>31000</v>
      </c>
      <c r="G737" s="1" t="n">
        <v>1</v>
      </c>
      <c r="H737" s="1" t="n">
        <v>1</v>
      </c>
      <c r="I737" s="1" t="n">
        <v>0</v>
      </c>
      <c r="J737" s="1" t="inlineStr">
        <is>
          <t>Banglore</t>
        </is>
      </c>
      <c r="K737" s="1" t="n">
        <v>0</v>
      </c>
      <c r="L737" s="1">
        <f>G737*B737</f>
        <v/>
      </c>
      <c r="M737" s="1">
        <f>H737*B737</f>
        <v/>
      </c>
      <c r="N737" s="1">
        <f>I737*B737</f>
        <v/>
      </c>
    </row>
    <row r="738">
      <c r="A738" s="1" t="inlineStr">
        <is>
          <t>MyBioSource</t>
        </is>
      </c>
      <c r="B738" s="1" t="n">
        <v>34782</v>
      </c>
      <c r="C738" s="1" t="n">
        <v>919950</v>
      </c>
      <c r="D738" s="2" t="n">
        <v>45831</v>
      </c>
      <c r="E738" s="2" t="n">
        <v>45836</v>
      </c>
      <c r="F738" s="1" t="inlineStr">
        <is>
          <t>MBS269947</t>
        </is>
      </c>
      <c r="G738" s="1" t="n">
        <v>1</v>
      </c>
      <c r="H738" s="1" t="n">
        <v>1</v>
      </c>
      <c r="I738" s="1" t="n">
        <v>0</v>
      </c>
      <c r="J738" s="1" t="inlineStr">
        <is>
          <t>Ghaziabad</t>
        </is>
      </c>
      <c r="K738" s="1" t="n">
        <v>0</v>
      </c>
      <c r="L738" s="1">
        <f>G738*B738</f>
        <v/>
      </c>
      <c r="M738" s="1">
        <f>H738*B738</f>
        <v/>
      </c>
      <c r="N738" s="1">
        <f>I738*B738</f>
        <v/>
      </c>
    </row>
    <row r="739">
      <c r="A739" s="1" t="inlineStr">
        <is>
          <t>MyBioSource</t>
        </is>
      </c>
      <c r="B739" s="1" t="n">
        <v>60214</v>
      </c>
      <c r="C739" s="1" t="n">
        <v>919950</v>
      </c>
      <c r="D739" s="2" t="n">
        <v>45831</v>
      </c>
      <c r="E739" s="2" t="n">
        <v>45836</v>
      </c>
      <c r="F739" s="1" t="inlineStr">
        <is>
          <t>MBS7269084</t>
        </is>
      </c>
      <c r="G739" s="1" t="n">
        <v>1</v>
      </c>
      <c r="H739" s="1" t="n">
        <v>1</v>
      </c>
      <c r="I739" s="1" t="n">
        <v>0</v>
      </c>
      <c r="J739" s="1" t="inlineStr">
        <is>
          <t>Ghaziabad</t>
        </is>
      </c>
      <c r="K739" s="1" t="n">
        <v>0</v>
      </c>
      <c r="L739" s="1">
        <f>G739*B739</f>
        <v/>
      </c>
      <c r="M739" s="1">
        <f>H739*B739</f>
        <v/>
      </c>
      <c r="N739" s="1">
        <f>I739*B739</f>
        <v/>
      </c>
    </row>
    <row r="740">
      <c r="A740" s="1" t="inlineStr">
        <is>
          <t>Misc</t>
        </is>
      </c>
      <c r="B740" s="1" t="n">
        <v>8632</v>
      </c>
      <c r="C740" s="1" t="n">
        <v>100039473</v>
      </c>
      <c r="D740" s="2" t="n">
        <v>45836</v>
      </c>
      <c r="E740" s="2" t="n">
        <v>45836</v>
      </c>
      <c r="F740" s="1" t="inlineStr">
        <is>
          <t>PG-122</t>
        </is>
      </c>
      <c r="G740" s="1" t="n">
        <v>2</v>
      </c>
      <c r="H740" s="1" t="n">
        <v>2</v>
      </c>
      <c r="I740" s="1" t="n">
        <v>0</v>
      </c>
      <c r="J740" s="1" t="inlineStr">
        <is>
          <t>Delhi</t>
        </is>
      </c>
      <c r="K740" s="1" t="n">
        <v>0</v>
      </c>
      <c r="L740" s="1">
        <f>G740*B740</f>
        <v/>
      </c>
      <c r="M740" s="1">
        <f>H740*B740</f>
        <v/>
      </c>
      <c r="N740" s="1">
        <f>I740*B740</f>
        <v/>
      </c>
    </row>
    <row r="741">
      <c r="A741" s="1" t="inlineStr">
        <is>
          <t>Revvity</t>
        </is>
      </c>
      <c r="B741" s="1" t="n">
        <v>487219.85</v>
      </c>
      <c r="C741" s="1" t="n">
        <v>4513060194</v>
      </c>
      <c r="D741" s="2" t="n">
        <v>45834</v>
      </c>
      <c r="E741" s="2" t="n">
        <v>45838</v>
      </c>
      <c r="F741" s="1" t="inlineStr">
        <is>
          <t>TM125-220</t>
        </is>
      </c>
      <c r="G741" s="1" t="n">
        <v>1</v>
      </c>
      <c r="H741" s="1" t="n">
        <v>0</v>
      </c>
      <c r="I741" s="1" t="n">
        <v>1</v>
      </c>
      <c r="J741" s="1" t="inlineStr">
        <is>
          <t>STOCK</t>
        </is>
      </c>
      <c r="K741" s="1" t="inlineStr">
        <is>
          <t>Stock</t>
        </is>
      </c>
      <c r="L741" s="1">
        <f>G741*B741</f>
        <v/>
      </c>
      <c r="M741" s="1">
        <f>H741*B741</f>
        <v/>
      </c>
      <c r="N741" s="1">
        <f>I741*B741</f>
        <v/>
      </c>
    </row>
    <row r="742">
      <c r="A742" s="1" t="inlineStr">
        <is>
          <t>Revvity</t>
        </is>
      </c>
      <c r="B742" s="1" t="n">
        <v>135000</v>
      </c>
      <c r="C742" s="1" t="n">
        <v>4513060239</v>
      </c>
      <c r="D742" s="2" t="n">
        <v>45836</v>
      </c>
      <c r="E742" s="2" t="n">
        <v>45838</v>
      </c>
      <c r="F742" s="1" t="inlineStr">
        <is>
          <t>TM-125-220-05</t>
        </is>
      </c>
      <c r="G742" s="1" t="n">
        <v>1</v>
      </c>
      <c r="H742" s="1" t="n">
        <v>0</v>
      </c>
      <c r="I742" s="1" t="n">
        <v>1</v>
      </c>
      <c r="J742" s="1" t="inlineStr">
        <is>
          <t>STOCK</t>
        </is>
      </c>
      <c r="K742" s="1" t="inlineStr">
        <is>
          <t>Stock</t>
        </is>
      </c>
      <c r="L742" s="1">
        <f>G742*B742</f>
        <v/>
      </c>
      <c r="M742" s="1">
        <f>H742*B742</f>
        <v/>
      </c>
      <c r="N742" s="1">
        <f>I742*B742</f>
        <v/>
      </c>
    </row>
    <row r="743">
      <c r="A743" s="1" t="inlineStr">
        <is>
          <t>BioLegend</t>
        </is>
      </c>
      <c r="B743" s="1" t="n">
        <v>11352</v>
      </c>
      <c r="C743" s="1" t="inlineStr">
        <is>
          <t>EED116673</t>
        </is>
      </c>
      <c r="D743" s="2" t="n">
        <v>45833</v>
      </c>
      <c r="E743" s="2" t="n">
        <v>45838</v>
      </c>
      <c r="F743" s="1" t="n">
        <v>100216</v>
      </c>
      <c r="G743" s="1" t="n">
        <v>2</v>
      </c>
      <c r="H743" s="1" t="n">
        <v>2</v>
      </c>
      <c r="I743" s="1" t="n">
        <v>0</v>
      </c>
      <c r="J743" s="1" t="inlineStr">
        <is>
          <t>Delhi</t>
        </is>
      </c>
      <c r="K743" s="1" t="n">
        <v>0</v>
      </c>
      <c r="L743" s="1">
        <f>G743*B743</f>
        <v/>
      </c>
      <c r="M743" s="1">
        <f>H743*B743</f>
        <v/>
      </c>
      <c r="N743" s="1">
        <f>I743*B743</f>
        <v/>
      </c>
    </row>
    <row r="744">
      <c r="A744" s="1" t="inlineStr">
        <is>
          <t>BioLegend</t>
        </is>
      </c>
      <c r="B744" s="1" t="n">
        <v>10454.4</v>
      </c>
      <c r="C744" s="1" t="inlineStr">
        <is>
          <t>EED116673</t>
        </is>
      </c>
      <c r="D744" s="2" t="n">
        <v>45833</v>
      </c>
      <c r="E744" s="2" t="n">
        <v>45838</v>
      </c>
      <c r="F744" s="1" t="n">
        <v>100722</v>
      </c>
      <c r="G744" s="1" t="n">
        <v>2</v>
      </c>
      <c r="H744" s="1" t="n">
        <v>2</v>
      </c>
      <c r="I744" s="1" t="n">
        <v>0</v>
      </c>
      <c r="J744" s="1" t="inlineStr">
        <is>
          <t>Delhi</t>
        </is>
      </c>
      <c r="K744" s="1" t="n">
        <v>0</v>
      </c>
      <c r="L744" s="1">
        <f>G744*B744</f>
        <v/>
      </c>
      <c r="M744" s="1">
        <f>H744*B744</f>
        <v/>
      </c>
      <c r="N744" s="1">
        <f>I744*B744</f>
        <v/>
      </c>
    </row>
    <row r="745">
      <c r="A745" s="1" t="inlineStr">
        <is>
          <t>BioLegend</t>
        </is>
      </c>
      <c r="B745" s="1" t="n">
        <v>17688</v>
      </c>
      <c r="C745" s="1" t="inlineStr">
        <is>
          <t>EED116673</t>
        </is>
      </c>
      <c r="D745" s="2" t="n">
        <v>45833</v>
      </c>
      <c r="E745" s="2" t="n">
        <v>45838</v>
      </c>
      <c r="F745" s="1" t="n">
        <v>103047</v>
      </c>
      <c r="G745" s="1" t="n">
        <v>3</v>
      </c>
      <c r="H745" s="1" t="n">
        <v>3</v>
      </c>
      <c r="I745" s="1" t="n">
        <v>0</v>
      </c>
      <c r="J745" s="1" t="inlineStr">
        <is>
          <t>Delhi</t>
        </is>
      </c>
      <c r="K745" s="1" t="n">
        <v>0</v>
      </c>
      <c r="L745" s="1">
        <f>G745*B745</f>
        <v/>
      </c>
      <c r="M745" s="1">
        <f>H745*B745</f>
        <v/>
      </c>
      <c r="N745" s="1">
        <f>I745*B745</f>
        <v/>
      </c>
    </row>
    <row r="746">
      <c r="A746" s="1" t="inlineStr">
        <is>
          <t>BioLegend</t>
        </is>
      </c>
      <c r="B746" s="1" t="n">
        <v>17107.2</v>
      </c>
      <c r="C746" s="1" t="inlineStr">
        <is>
          <t>EED116673</t>
        </is>
      </c>
      <c r="D746" s="2" t="n">
        <v>45833</v>
      </c>
      <c r="E746" s="2" t="n">
        <v>45838</v>
      </c>
      <c r="F746" s="1" t="n">
        <v>104448</v>
      </c>
      <c r="G746" s="1" t="n">
        <v>2</v>
      </c>
      <c r="H746" s="1" t="n">
        <v>2</v>
      </c>
      <c r="I746" s="1" t="n">
        <v>0</v>
      </c>
      <c r="J746" s="1" t="inlineStr">
        <is>
          <t>Delhi</t>
        </is>
      </c>
      <c r="K746" s="1" t="n">
        <v>0</v>
      </c>
      <c r="L746" s="1">
        <f>G746*B746</f>
        <v/>
      </c>
      <c r="M746" s="1">
        <f>H746*B746</f>
        <v/>
      </c>
      <c r="N746" s="1">
        <f>I746*B746</f>
        <v/>
      </c>
    </row>
    <row r="747">
      <c r="A747" s="1" t="inlineStr">
        <is>
          <t>BioLegend</t>
        </is>
      </c>
      <c r="B747" s="1" t="n">
        <v>12883.2</v>
      </c>
      <c r="C747" s="1" t="inlineStr">
        <is>
          <t>EED116673</t>
        </is>
      </c>
      <c r="D747" s="2" t="n">
        <v>45833</v>
      </c>
      <c r="E747" s="2" t="n">
        <v>45838</v>
      </c>
      <c r="F747" s="1" t="n">
        <v>116006</v>
      </c>
      <c r="G747" s="1" t="n">
        <v>2</v>
      </c>
      <c r="H747" s="1" t="n">
        <v>2</v>
      </c>
      <c r="I747" s="1" t="n">
        <v>0</v>
      </c>
      <c r="J747" s="1" t="inlineStr">
        <is>
          <t>Delhi</t>
        </is>
      </c>
      <c r="K747" s="1" t="n">
        <v>0</v>
      </c>
      <c r="L747" s="1">
        <f>G747*B747</f>
        <v/>
      </c>
      <c r="M747" s="1">
        <f>H747*B747</f>
        <v/>
      </c>
      <c r="N747" s="1">
        <f>I747*B747</f>
        <v/>
      </c>
    </row>
    <row r="748">
      <c r="A748" s="1" t="inlineStr">
        <is>
          <t>BioLegend</t>
        </is>
      </c>
      <c r="B748" s="1" t="n">
        <v>12091.2</v>
      </c>
      <c r="C748" s="1" t="inlineStr">
        <is>
          <t>EED116673</t>
        </is>
      </c>
      <c r="D748" s="2" t="n">
        <v>45833</v>
      </c>
      <c r="E748" s="2" t="n">
        <v>45838</v>
      </c>
      <c r="F748" s="1" t="n">
        <v>117312</v>
      </c>
      <c r="G748" s="1" t="n">
        <v>1</v>
      </c>
      <c r="H748" s="1" t="n">
        <v>1</v>
      </c>
      <c r="I748" s="1" t="n">
        <v>0</v>
      </c>
      <c r="J748" s="1" t="inlineStr">
        <is>
          <t>Delhi</t>
        </is>
      </c>
      <c r="K748" s="1" t="n">
        <v>0</v>
      </c>
      <c r="L748" s="1">
        <f>G748*B748</f>
        <v/>
      </c>
      <c r="M748" s="1">
        <f>H748*B748</f>
        <v/>
      </c>
      <c r="N748" s="1">
        <f>I748*B748</f>
        <v/>
      </c>
    </row>
    <row r="749">
      <c r="A749" s="1" t="inlineStr">
        <is>
          <t>BioLegend</t>
        </is>
      </c>
      <c r="B749" s="1" t="n">
        <v>19747.2</v>
      </c>
      <c r="C749" s="1" t="inlineStr">
        <is>
          <t>EED116673</t>
        </is>
      </c>
      <c r="D749" s="2" t="n">
        <v>45833</v>
      </c>
      <c r="E749" s="2" t="n">
        <v>45838</v>
      </c>
      <c r="F749" s="1" t="n">
        <v>154304</v>
      </c>
      <c r="G749" s="1" t="n">
        <v>1</v>
      </c>
      <c r="H749" s="1" t="n">
        <v>1</v>
      </c>
      <c r="I749" s="1" t="n">
        <v>0</v>
      </c>
      <c r="J749" s="1" t="inlineStr">
        <is>
          <t>Delhi</t>
        </is>
      </c>
      <c r="K749" s="1" t="n">
        <v>0</v>
      </c>
      <c r="L749" s="1">
        <f>G749*B749</f>
        <v/>
      </c>
      <c r="M749" s="1">
        <f>H749*B749</f>
        <v/>
      </c>
      <c r="N749" s="1">
        <f>I749*B749</f>
        <v/>
      </c>
    </row>
    <row r="750">
      <c r="A750" s="1" t="inlineStr">
        <is>
          <t>BioLegend</t>
        </is>
      </c>
      <c r="B750" s="1" t="n">
        <v>28314</v>
      </c>
      <c r="C750" s="1" t="inlineStr">
        <is>
          <t>EED116673</t>
        </is>
      </c>
      <c r="D750" s="2" t="n">
        <v>45833</v>
      </c>
      <c r="E750" s="2" t="n">
        <v>45838</v>
      </c>
      <c r="F750" s="1" t="n">
        <v>396414</v>
      </c>
      <c r="G750" s="1" t="n">
        <v>1</v>
      </c>
      <c r="H750" s="1" t="n">
        <v>1</v>
      </c>
      <c r="I750" s="1" t="n">
        <v>0</v>
      </c>
      <c r="J750" s="1" t="inlineStr">
        <is>
          <t>Delhi</t>
        </is>
      </c>
      <c r="K750" s="1" t="n">
        <v>0</v>
      </c>
      <c r="L750" s="1">
        <f>G750*B750</f>
        <v/>
      </c>
      <c r="M750" s="1">
        <f>H750*B750</f>
        <v/>
      </c>
      <c r="N750" s="1">
        <f>I750*B750</f>
        <v/>
      </c>
    </row>
    <row r="751">
      <c r="A751" s="1" t="inlineStr">
        <is>
          <t>BioLegend</t>
        </is>
      </c>
      <c r="B751" s="1" t="n">
        <v>23628</v>
      </c>
      <c r="C751" s="1" t="inlineStr">
        <is>
          <t>EED116673</t>
        </is>
      </c>
      <c r="D751" s="2" t="n">
        <v>45833</v>
      </c>
      <c r="E751" s="2" t="n">
        <v>45838</v>
      </c>
      <c r="F751" s="1" t="n">
        <v>400430</v>
      </c>
      <c r="G751" s="1" t="n">
        <v>1</v>
      </c>
      <c r="H751" s="1" t="n">
        <v>1</v>
      </c>
      <c r="I751" s="1" t="n">
        <v>0</v>
      </c>
      <c r="J751" s="1" t="inlineStr">
        <is>
          <t>Delhi</t>
        </is>
      </c>
      <c r="K751" s="1" t="n">
        <v>0</v>
      </c>
      <c r="L751" s="1">
        <f>G751*B751</f>
        <v/>
      </c>
      <c r="M751" s="1">
        <f>H751*B751</f>
        <v/>
      </c>
      <c r="N751" s="1">
        <f>I751*B751</f>
        <v/>
      </c>
    </row>
    <row r="752">
      <c r="A752" s="1" t="inlineStr">
        <is>
          <t>BioLegend</t>
        </is>
      </c>
      <c r="B752" s="1" t="n">
        <v>16698</v>
      </c>
      <c r="C752" s="1" t="inlineStr">
        <is>
          <t>EED116673</t>
        </is>
      </c>
      <c r="D752" s="2" t="n">
        <v>45833</v>
      </c>
      <c r="E752" s="2" t="n">
        <v>45838</v>
      </c>
      <c r="F752" s="1" t="n">
        <v>400438</v>
      </c>
      <c r="G752" s="1" t="n">
        <v>1</v>
      </c>
      <c r="H752" s="1" t="n">
        <v>1</v>
      </c>
      <c r="I752" s="1" t="n">
        <v>0</v>
      </c>
      <c r="J752" s="1" t="inlineStr">
        <is>
          <t>Delhi</t>
        </is>
      </c>
      <c r="K752" s="1" t="n">
        <v>0</v>
      </c>
      <c r="L752" s="1">
        <f>G752*B752</f>
        <v/>
      </c>
      <c r="M752" s="1">
        <f>H752*B752</f>
        <v/>
      </c>
      <c r="N752" s="1">
        <f>I752*B752</f>
        <v/>
      </c>
    </row>
    <row r="753">
      <c r="A753" s="1" t="inlineStr">
        <is>
          <t>BioLegend</t>
        </is>
      </c>
      <c r="B753" s="1" t="n">
        <v>18546</v>
      </c>
      <c r="C753" s="1" t="inlineStr">
        <is>
          <t>EED116673</t>
        </is>
      </c>
      <c r="D753" s="2" t="n">
        <v>45833</v>
      </c>
      <c r="E753" s="2" t="n">
        <v>45838</v>
      </c>
      <c r="F753" s="1" t="n">
        <v>400441</v>
      </c>
      <c r="G753" s="1" t="n">
        <v>1</v>
      </c>
      <c r="H753" s="1" t="n">
        <v>1</v>
      </c>
      <c r="I753" s="1" t="n">
        <v>0</v>
      </c>
      <c r="J753" s="1" t="inlineStr">
        <is>
          <t>Delhi</t>
        </is>
      </c>
      <c r="K753" s="1" t="n">
        <v>0</v>
      </c>
      <c r="L753" s="1">
        <f>G753*B753</f>
        <v/>
      </c>
      <c r="M753" s="1">
        <f>H753*B753</f>
        <v/>
      </c>
      <c r="N753" s="1">
        <f>I753*B753</f>
        <v/>
      </c>
    </row>
    <row r="754">
      <c r="A754" s="1" t="inlineStr">
        <is>
          <t>BioLegend</t>
        </is>
      </c>
      <c r="B754" s="1" t="n">
        <v>3432</v>
      </c>
      <c r="C754" s="1" t="inlineStr">
        <is>
          <t>EED116673</t>
        </is>
      </c>
      <c r="D754" s="2" t="n">
        <v>45833</v>
      </c>
      <c r="E754" s="2" t="n">
        <v>45838</v>
      </c>
      <c r="F754" s="1" t="n">
        <v>420601</v>
      </c>
      <c r="G754" s="1" t="n">
        <v>2</v>
      </c>
      <c r="H754" s="1" t="n">
        <v>2</v>
      </c>
      <c r="I754" s="1" t="n">
        <v>0</v>
      </c>
      <c r="J754" s="1" t="inlineStr">
        <is>
          <t>Delhi</t>
        </is>
      </c>
      <c r="K754" s="1" t="n">
        <v>0</v>
      </c>
      <c r="L754" s="1">
        <f>G754*B754</f>
        <v/>
      </c>
      <c r="M754" s="1">
        <f>H754*B754</f>
        <v/>
      </c>
      <c r="N754" s="1">
        <f>I754*B754</f>
        <v/>
      </c>
    </row>
    <row r="755">
      <c r="A755" s="1" t="inlineStr">
        <is>
          <t>BioLegend</t>
        </is>
      </c>
      <c r="B755" s="1" t="n">
        <v>15972</v>
      </c>
      <c r="C755" s="1" t="inlineStr">
        <is>
          <t>EED116673</t>
        </is>
      </c>
      <c r="D755" s="2" t="n">
        <v>45833</v>
      </c>
      <c r="E755" s="2" t="n">
        <v>45838</v>
      </c>
      <c r="F755" s="1" t="n">
        <v>505830</v>
      </c>
      <c r="G755" s="1" t="n">
        <v>3</v>
      </c>
      <c r="H755" s="1" t="n">
        <v>3</v>
      </c>
      <c r="I755" s="1" t="n">
        <v>0</v>
      </c>
      <c r="J755" s="1" t="inlineStr">
        <is>
          <t>Delhi</t>
        </is>
      </c>
      <c r="K755" s="1" t="n">
        <v>0</v>
      </c>
      <c r="L755" s="1">
        <f>G755*B755</f>
        <v/>
      </c>
      <c r="M755" s="1">
        <f>H755*B755</f>
        <v/>
      </c>
      <c r="N755" s="1">
        <f>I755*B755</f>
        <v/>
      </c>
    </row>
    <row r="756">
      <c r="A756" s="1" t="inlineStr">
        <is>
          <t>BioLegend</t>
        </is>
      </c>
      <c r="B756" s="1" t="n">
        <v>18678</v>
      </c>
      <c r="C756" s="1" t="inlineStr">
        <is>
          <t>EED116673</t>
        </is>
      </c>
      <c r="D756" s="2" t="n">
        <v>45833</v>
      </c>
      <c r="E756" s="2" t="n">
        <v>45838</v>
      </c>
      <c r="F756" s="1" t="n">
        <v>505836</v>
      </c>
      <c r="G756" s="1" t="n">
        <v>1</v>
      </c>
      <c r="H756" s="1" t="n">
        <v>1</v>
      </c>
      <c r="I756" s="1" t="n">
        <v>0</v>
      </c>
      <c r="J756" s="1" t="inlineStr">
        <is>
          <t>Delhi</t>
        </is>
      </c>
      <c r="K756" s="1" t="n">
        <v>0</v>
      </c>
      <c r="L756" s="1">
        <f>G756*B756</f>
        <v/>
      </c>
      <c r="M756" s="1">
        <f>H756*B756</f>
        <v/>
      </c>
      <c r="N756" s="1">
        <f>I756*B756</f>
        <v/>
      </c>
    </row>
    <row r="757">
      <c r="A757" s="1" t="inlineStr">
        <is>
          <t>BioLegend</t>
        </is>
      </c>
      <c r="B757" s="1" t="n">
        <v>18018</v>
      </c>
      <c r="C757" s="1" t="inlineStr">
        <is>
          <t>EED116673</t>
        </is>
      </c>
      <c r="D757" s="2" t="n">
        <v>45833</v>
      </c>
      <c r="E757" s="2" t="n">
        <v>45838</v>
      </c>
      <c r="F757" s="1" t="n">
        <v>506333</v>
      </c>
      <c r="G757" s="1" t="n">
        <v>1</v>
      </c>
      <c r="H757" s="1" t="n">
        <v>1</v>
      </c>
      <c r="I757" s="1" t="n">
        <v>0</v>
      </c>
      <c r="J757" s="1" t="inlineStr">
        <is>
          <t>Delhi</t>
        </is>
      </c>
      <c r="K757" s="1" t="n">
        <v>0</v>
      </c>
      <c r="L757" s="1">
        <f>G757*B757</f>
        <v/>
      </c>
      <c r="M757" s="1">
        <f>H757*B757</f>
        <v/>
      </c>
      <c r="N757" s="1">
        <f>I757*B757</f>
        <v/>
      </c>
    </row>
    <row r="758">
      <c r="A758" s="1" t="inlineStr">
        <is>
          <t>BioLegend</t>
        </is>
      </c>
      <c r="B758" s="1" t="n">
        <v>17054.4</v>
      </c>
      <c r="C758" s="1" t="inlineStr">
        <is>
          <t>EED116673</t>
        </is>
      </c>
      <c r="D758" s="2" t="n">
        <v>45833</v>
      </c>
      <c r="E758" s="2" t="n">
        <v>45838</v>
      </c>
      <c r="F758" s="1" t="n">
        <v>506346</v>
      </c>
      <c r="G758" s="1" t="n">
        <v>2</v>
      </c>
      <c r="H758" s="1" t="n">
        <v>2</v>
      </c>
      <c r="I758" s="1" t="n">
        <v>0</v>
      </c>
      <c r="J758" s="1" t="inlineStr">
        <is>
          <t>Delhi</t>
        </is>
      </c>
      <c r="K758" s="1" t="n">
        <v>0</v>
      </c>
      <c r="L758" s="1">
        <f>G758*B758</f>
        <v/>
      </c>
      <c r="M758" s="1">
        <f>H758*B758</f>
        <v/>
      </c>
      <c r="N758" s="1">
        <f>I758*B758</f>
        <v/>
      </c>
    </row>
    <row r="759">
      <c r="A759" s="1" t="inlineStr">
        <is>
          <t>NovaBiosys</t>
        </is>
      </c>
      <c r="B759" s="1" t="n">
        <v>5906.25</v>
      </c>
      <c r="C759" s="1" t="inlineStr">
        <is>
          <t>NBS/25-26/182</t>
        </is>
      </c>
      <c r="D759" s="2" t="n">
        <v>45834</v>
      </c>
      <c r="E759" s="2" t="n">
        <v>45839</v>
      </c>
      <c r="F759" s="1" t="n">
        <v>93070</v>
      </c>
      <c r="G759" s="1" t="n">
        <v>1</v>
      </c>
      <c r="H759" s="1" t="n">
        <v>1</v>
      </c>
      <c r="I759" s="1" t="n">
        <v>0</v>
      </c>
      <c r="J759" s="1" t="inlineStr">
        <is>
          <t>Delhi</t>
        </is>
      </c>
      <c r="K759" s="1" t="n">
        <v>0</v>
      </c>
      <c r="L759" s="1">
        <f>G759*B759</f>
        <v/>
      </c>
      <c r="M759" s="1">
        <f>H759*B759</f>
        <v/>
      </c>
      <c r="N759" s="1">
        <f>I759*B759</f>
        <v/>
      </c>
    </row>
    <row r="760">
      <c r="A760" s="1" t="inlineStr">
        <is>
          <t>Cella Solution</t>
        </is>
      </c>
      <c r="B760" s="1" t="n">
        <v>6969.6</v>
      </c>
      <c r="C760" s="1" t="inlineStr">
        <is>
          <t>25-26/CS/0280</t>
        </is>
      </c>
      <c r="D760" s="2" t="n">
        <v>45838</v>
      </c>
      <c r="E760" s="2" t="n">
        <v>45838</v>
      </c>
      <c r="F760" s="1" t="n">
        <v>31800022</v>
      </c>
      <c r="G760" s="1" t="n">
        <v>2</v>
      </c>
      <c r="H760" s="1" t="n">
        <v>2</v>
      </c>
      <c r="I760" s="1" t="n">
        <v>0</v>
      </c>
      <c r="J760" s="1" t="inlineStr">
        <is>
          <t>Delhi</t>
        </is>
      </c>
      <c r="K760" s="1" t="n">
        <v>0</v>
      </c>
      <c r="L760" s="1">
        <f>G760*B760</f>
        <v/>
      </c>
      <c r="M760" s="1">
        <f>H760*B760</f>
        <v/>
      </c>
      <c r="N760" s="1">
        <f>I760*B760</f>
        <v/>
      </c>
    </row>
    <row r="761">
      <c r="A761" s="1" t="inlineStr">
        <is>
          <t>Cella Solution</t>
        </is>
      </c>
      <c r="B761" s="1" t="n">
        <v>13911</v>
      </c>
      <c r="C761" s="1" t="inlineStr">
        <is>
          <t>25-26/CS/0280</t>
        </is>
      </c>
      <c r="D761" s="2" t="n">
        <v>45838</v>
      </c>
      <c r="E761" s="2" t="n">
        <v>45838</v>
      </c>
      <c r="F761" s="1" t="n">
        <v>89900</v>
      </c>
      <c r="G761" s="1" t="n">
        <v>1</v>
      </c>
      <c r="H761" s="1" t="n">
        <v>1</v>
      </c>
      <c r="I761" s="1" t="n">
        <v>0</v>
      </c>
      <c r="J761" s="1" t="inlineStr">
        <is>
          <t>Delhi</t>
        </is>
      </c>
      <c r="K761" s="1" t="n">
        <v>0</v>
      </c>
      <c r="L761" s="1">
        <f>G761*B761</f>
        <v/>
      </c>
      <c r="M761" s="1">
        <f>H761*B761</f>
        <v/>
      </c>
      <c r="N761" s="1">
        <f>I761*B761</f>
        <v/>
      </c>
    </row>
    <row r="762">
      <c r="A762" s="1" t="inlineStr">
        <is>
          <t>Dharmacon</t>
        </is>
      </c>
      <c r="B762" s="1" t="n">
        <v>25608</v>
      </c>
      <c r="C762" s="1" t="inlineStr">
        <is>
          <t>O061725IN3298043G</t>
        </is>
      </c>
      <c r="D762" s="2" t="n">
        <v>45832</v>
      </c>
      <c r="E762" s="2" t="n">
        <v>45839</v>
      </c>
      <c r="F762" s="1" t="inlineStr">
        <is>
          <t>M-003104-03-0005</t>
        </is>
      </c>
      <c r="G762" s="1" t="n">
        <v>1</v>
      </c>
      <c r="H762" s="1" t="n">
        <v>1</v>
      </c>
      <c r="I762" s="1" t="n">
        <v>0</v>
      </c>
      <c r="J762" s="1" t="inlineStr">
        <is>
          <t>Delhi</t>
        </is>
      </c>
      <c r="K762" s="1" t="n">
        <v>0</v>
      </c>
      <c r="L762" s="1">
        <f>G762*B762</f>
        <v/>
      </c>
      <c r="M762" s="1">
        <f>H762*B762</f>
        <v/>
      </c>
      <c r="N762" s="1">
        <f>I762*B762</f>
        <v/>
      </c>
    </row>
    <row r="763">
      <c r="A763" s="1" t="inlineStr">
        <is>
          <t>Dharmacon</t>
        </is>
      </c>
      <c r="B763" s="1" t="n">
        <v>17688</v>
      </c>
      <c r="C763" s="1" t="inlineStr">
        <is>
          <t>O061725IN3298043G</t>
        </is>
      </c>
      <c r="D763" s="2" t="n">
        <v>45832</v>
      </c>
      <c r="E763" s="2" t="n">
        <v>45839</v>
      </c>
      <c r="F763" s="1" t="inlineStr">
        <is>
          <t>IN-001005-01-05</t>
        </is>
      </c>
      <c r="G763" s="1" t="n">
        <v>1</v>
      </c>
      <c r="H763" s="1" t="n">
        <v>1</v>
      </c>
      <c r="I763" s="1" t="n">
        <v>0</v>
      </c>
      <c r="J763" s="1" t="inlineStr">
        <is>
          <t>Faridabad</t>
        </is>
      </c>
      <c r="K763" s="1" t="n">
        <v>0</v>
      </c>
      <c r="L763" s="1">
        <f>G763*B763</f>
        <v/>
      </c>
      <c r="M763" s="1">
        <f>H763*B763</f>
        <v/>
      </c>
      <c r="N763" s="1">
        <f>I763*B763</f>
        <v/>
      </c>
    </row>
    <row r="764">
      <c r="A764" s="1" t="inlineStr">
        <is>
          <t>Dharmacon</t>
        </is>
      </c>
      <c r="B764" s="1" t="n">
        <v>17688</v>
      </c>
      <c r="C764" s="1" t="inlineStr">
        <is>
          <t>O061725IN3298043G</t>
        </is>
      </c>
      <c r="D764" s="2" t="n">
        <v>45832</v>
      </c>
      <c r="E764" s="2" t="n">
        <v>45839</v>
      </c>
      <c r="F764" s="1" t="inlineStr">
        <is>
          <t>IH-301032-02-0005</t>
        </is>
      </c>
      <c r="G764" s="1" t="n">
        <v>1</v>
      </c>
      <c r="H764" s="1" t="n">
        <v>1</v>
      </c>
      <c r="I764" s="1" t="n">
        <v>0</v>
      </c>
      <c r="J764" s="1" t="inlineStr">
        <is>
          <t>Faridabad</t>
        </is>
      </c>
      <c r="K764" s="1" t="n">
        <v>0</v>
      </c>
      <c r="L764" s="1">
        <f>G764*B764</f>
        <v/>
      </c>
      <c r="M764" s="1">
        <f>H764*B764</f>
        <v/>
      </c>
      <c r="N764" s="1">
        <f>I764*B764</f>
        <v/>
      </c>
    </row>
    <row r="765">
      <c r="A765" s="1" t="inlineStr">
        <is>
          <t>Dharmacon</t>
        </is>
      </c>
      <c r="B765" s="1" t="n">
        <v>17688</v>
      </c>
      <c r="C765" s="1" t="inlineStr">
        <is>
          <t>O061725IN3298043G</t>
        </is>
      </c>
      <c r="D765" s="2" t="n">
        <v>45832</v>
      </c>
      <c r="E765" s="2" t="n">
        <v>45839</v>
      </c>
      <c r="F765" s="1" t="inlineStr">
        <is>
          <t>C-301032-01-0005</t>
        </is>
      </c>
      <c r="G765" s="1" t="n">
        <v>1</v>
      </c>
      <c r="H765" s="1" t="n">
        <v>1</v>
      </c>
      <c r="I765" s="1" t="n">
        <v>0</v>
      </c>
      <c r="J765" s="1" t="inlineStr">
        <is>
          <t>Faridabad</t>
        </is>
      </c>
      <c r="K765" s="1" t="n">
        <v>0</v>
      </c>
      <c r="L765" s="1">
        <f>G765*B765</f>
        <v/>
      </c>
      <c r="M765" s="1">
        <f>H765*B765</f>
        <v/>
      </c>
      <c r="N765" s="1">
        <f>I765*B765</f>
        <v/>
      </c>
    </row>
    <row r="766">
      <c r="A766" s="1" t="inlineStr">
        <is>
          <t>Dharmacon</t>
        </is>
      </c>
      <c r="B766" s="1" t="n">
        <v>17688</v>
      </c>
      <c r="C766" s="1" t="inlineStr">
        <is>
          <t>O061725IN3298043G</t>
        </is>
      </c>
      <c r="D766" s="2" t="n">
        <v>45832</v>
      </c>
      <c r="E766" s="2" t="n">
        <v>45839</v>
      </c>
      <c r="F766" s="1" t="inlineStr">
        <is>
          <t>CN-001000-01-05</t>
        </is>
      </c>
      <c r="G766" s="1" t="n">
        <v>1</v>
      </c>
      <c r="H766" s="1" t="n">
        <v>1</v>
      </c>
      <c r="I766" s="1" t="n">
        <v>0</v>
      </c>
      <c r="J766" s="1" t="inlineStr">
        <is>
          <t>Faridabad</t>
        </is>
      </c>
      <c r="K766" s="1" t="n">
        <v>0</v>
      </c>
      <c r="L766" s="1">
        <f>G766*B766</f>
        <v/>
      </c>
      <c r="M766" s="1">
        <f>H766*B766</f>
        <v/>
      </c>
      <c r="N766" s="1">
        <f>I766*B766</f>
        <v/>
      </c>
    </row>
    <row r="767">
      <c r="A767" s="1" t="inlineStr">
        <is>
          <t>Dharmacon</t>
        </is>
      </c>
      <c r="B767" s="1" t="n">
        <v>32912</v>
      </c>
      <c r="C767" s="1" t="inlineStr">
        <is>
          <t>O061725IN3298043G</t>
        </is>
      </c>
      <c r="D767" s="2" t="n">
        <v>45832</v>
      </c>
      <c r="E767" s="2" t="n">
        <v>45839</v>
      </c>
      <c r="F767" s="1" t="inlineStr">
        <is>
          <t>L-065395-00-0005</t>
        </is>
      </c>
      <c r="G767" s="1" t="n">
        <v>1</v>
      </c>
      <c r="H767" s="1" t="n">
        <v>1</v>
      </c>
      <c r="I767" s="1" t="n">
        <v>0</v>
      </c>
      <c r="J767" s="1" t="inlineStr">
        <is>
          <t>Kolkata</t>
        </is>
      </c>
      <c r="K767" s="1" t="n">
        <v>0</v>
      </c>
      <c r="L767" s="1">
        <f>G767*B767</f>
        <v/>
      </c>
      <c r="M767" s="1">
        <f>H767*B767</f>
        <v/>
      </c>
      <c r="N767" s="1">
        <f>I767*B767</f>
        <v/>
      </c>
    </row>
    <row r="768">
      <c r="A768" s="1" t="inlineStr">
        <is>
          <t>Dharmacon</t>
        </is>
      </c>
      <c r="B768" s="1" t="n">
        <v>16544</v>
      </c>
      <c r="C768" s="1" t="inlineStr">
        <is>
          <t>O061725IN3298043G</t>
        </is>
      </c>
      <c r="D768" s="2" t="n">
        <v>45832</v>
      </c>
      <c r="E768" s="2" t="n">
        <v>45839</v>
      </c>
      <c r="F768" s="1" t="inlineStr">
        <is>
          <t>D-001810-10-05</t>
        </is>
      </c>
      <c r="G768" s="1" t="n">
        <v>1</v>
      </c>
      <c r="H768" s="1" t="n">
        <v>1</v>
      </c>
      <c r="I768" s="1" t="n">
        <v>0</v>
      </c>
      <c r="J768" s="1" t="inlineStr">
        <is>
          <t>Kolkata</t>
        </is>
      </c>
      <c r="K768" s="1" t="n">
        <v>0</v>
      </c>
      <c r="L768" s="1">
        <f>G768*B768</f>
        <v/>
      </c>
      <c r="M768" s="1">
        <f>H768*B768</f>
        <v/>
      </c>
      <c r="N768" s="1">
        <f>I768*B768</f>
        <v/>
      </c>
    </row>
    <row r="769">
      <c r="A769" s="1" t="inlineStr">
        <is>
          <t>Dharmacon</t>
        </is>
      </c>
      <c r="B769" s="1" t="n">
        <v>32912</v>
      </c>
      <c r="C769" s="1" t="inlineStr">
        <is>
          <t>O061725IN3298043G</t>
        </is>
      </c>
      <c r="D769" s="2" t="n">
        <v>45832</v>
      </c>
      <c r="E769" s="2" t="n">
        <v>45839</v>
      </c>
      <c r="F769" s="1" t="inlineStr">
        <is>
          <t>L-050742-00-0005</t>
        </is>
      </c>
      <c r="G769" s="1" t="n">
        <v>1</v>
      </c>
      <c r="H769" s="1" t="n">
        <v>1</v>
      </c>
      <c r="I769" s="1" t="n">
        <v>0</v>
      </c>
      <c r="J769" s="1" t="inlineStr">
        <is>
          <t>Kolkata</t>
        </is>
      </c>
      <c r="K769" s="1" t="n">
        <v>0</v>
      </c>
      <c r="L769" s="1">
        <f>G769*B769</f>
        <v/>
      </c>
      <c r="M769" s="1">
        <f>H769*B769</f>
        <v/>
      </c>
      <c r="N769" s="1">
        <f>I769*B769</f>
        <v/>
      </c>
    </row>
    <row r="770">
      <c r="A770" s="1" t="inlineStr">
        <is>
          <t>Dharmacon</t>
        </is>
      </c>
      <c r="B770" s="1" t="n">
        <v>25608</v>
      </c>
      <c r="C770" s="1" t="inlineStr">
        <is>
          <t>O061725IN3298043G</t>
        </is>
      </c>
      <c r="D770" s="2" t="n">
        <v>45832</v>
      </c>
      <c r="E770" s="2" t="n">
        <v>45839</v>
      </c>
      <c r="F770" s="1" t="inlineStr">
        <is>
          <t>M-003690-01-0005</t>
        </is>
      </c>
      <c r="G770" s="1" t="n">
        <v>1</v>
      </c>
      <c r="H770" s="1" t="n">
        <v>1</v>
      </c>
      <c r="I770" s="1" t="n">
        <v>0</v>
      </c>
      <c r="J770" s="1" t="inlineStr">
        <is>
          <t>Kolkata</t>
        </is>
      </c>
      <c r="K770" s="1" t="n">
        <v>0</v>
      </c>
      <c r="L770" s="1">
        <f>G770*B770</f>
        <v/>
      </c>
      <c r="M770" s="1">
        <f>H770*B770</f>
        <v/>
      </c>
      <c r="N770" s="1">
        <f>I770*B770</f>
        <v/>
      </c>
    </row>
    <row r="771">
      <c r="A771" s="1" t="inlineStr">
        <is>
          <t>Dharmacon</t>
        </is>
      </c>
      <c r="B771" s="1" t="n">
        <v>32912</v>
      </c>
      <c r="C771" s="1" t="inlineStr">
        <is>
          <t>O061725IN3298043G</t>
        </is>
      </c>
      <c r="D771" s="2" t="n">
        <v>45832</v>
      </c>
      <c r="E771" s="2" t="n">
        <v>45839</v>
      </c>
      <c r="F771" s="1" t="inlineStr">
        <is>
          <t>L-007338-02-0005</t>
        </is>
      </c>
      <c r="G771" s="1" t="n">
        <v>1</v>
      </c>
      <c r="H771" s="1" t="n">
        <v>1</v>
      </c>
      <c r="I771" s="1" t="n">
        <v>0</v>
      </c>
      <c r="J771" s="1" t="inlineStr">
        <is>
          <t>Kalyani</t>
        </is>
      </c>
      <c r="K771" s="1" t="n">
        <v>0</v>
      </c>
      <c r="L771" s="1">
        <f>G771*B771</f>
        <v/>
      </c>
      <c r="M771" s="1">
        <f>H771*B771</f>
        <v/>
      </c>
      <c r="N771" s="1">
        <f>I771*B771</f>
        <v/>
      </c>
    </row>
    <row r="772">
      <c r="A772" s="1" t="inlineStr">
        <is>
          <t>Dharmacon</t>
        </is>
      </c>
      <c r="B772" s="1" t="n">
        <v>32912</v>
      </c>
      <c r="C772" s="1" t="inlineStr">
        <is>
          <t>O061725IN3298043G</t>
        </is>
      </c>
      <c r="D772" s="2" t="n">
        <v>45832</v>
      </c>
      <c r="E772" s="2" t="n">
        <v>45839</v>
      </c>
      <c r="F772" s="1" t="inlineStr">
        <is>
          <t>L-183094-00-0005</t>
        </is>
      </c>
      <c r="G772" s="1" t="n">
        <v>1</v>
      </c>
      <c r="H772" s="1" t="n">
        <v>1</v>
      </c>
      <c r="I772" s="1" t="n">
        <v>0</v>
      </c>
      <c r="J772" s="1" t="inlineStr">
        <is>
          <t>Kalyani</t>
        </is>
      </c>
      <c r="K772" s="1" t="n">
        <v>0</v>
      </c>
      <c r="L772" s="1">
        <f>G772*B772</f>
        <v/>
      </c>
      <c r="M772" s="1">
        <f>H772*B772</f>
        <v/>
      </c>
      <c r="N772" s="1">
        <f>I772*B772</f>
        <v/>
      </c>
    </row>
    <row r="773">
      <c r="A773" s="1" t="inlineStr">
        <is>
          <t>Dharmacon</t>
        </is>
      </c>
      <c r="B773" s="1" t="n">
        <v>38808</v>
      </c>
      <c r="C773" s="1" t="inlineStr">
        <is>
          <t>O061725IN3298043G</t>
        </is>
      </c>
      <c r="D773" s="2" t="n">
        <v>45832</v>
      </c>
      <c r="E773" s="2" t="n">
        <v>45839</v>
      </c>
      <c r="F773" s="1" t="inlineStr">
        <is>
          <t>D-001810-10-20</t>
        </is>
      </c>
      <c r="G773" s="1" t="n">
        <v>1</v>
      </c>
      <c r="H773" s="1" t="n">
        <v>1</v>
      </c>
      <c r="I773" s="1" t="n">
        <v>0</v>
      </c>
      <c r="J773" s="1" t="inlineStr">
        <is>
          <t>Hyderabad</t>
        </is>
      </c>
      <c r="K773" s="1" t="n">
        <v>0</v>
      </c>
      <c r="L773" s="1">
        <f>G773*B773</f>
        <v/>
      </c>
      <c r="M773" s="1">
        <f>H773*B773</f>
        <v/>
      </c>
      <c r="N773" s="1">
        <f>I773*B773</f>
        <v/>
      </c>
    </row>
    <row r="774">
      <c r="A774" s="1" t="inlineStr">
        <is>
          <t>Dharmacon</t>
        </is>
      </c>
      <c r="B774" s="1" t="n">
        <v>32912</v>
      </c>
      <c r="C774" s="1" t="inlineStr">
        <is>
          <t>O061725IN3298043G</t>
        </is>
      </c>
      <c r="D774" s="2" t="n">
        <v>45832</v>
      </c>
      <c r="E774" s="2" t="n">
        <v>45839</v>
      </c>
      <c r="F774" s="1" t="inlineStr">
        <is>
          <t>L-004274-00-0005</t>
        </is>
      </c>
      <c r="G774" s="1" t="n">
        <v>1</v>
      </c>
      <c r="H774" s="1" t="n">
        <v>1</v>
      </c>
      <c r="I774" s="1" t="n">
        <v>0</v>
      </c>
      <c r="J774" s="1" t="inlineStr">
        <is>
          <t>Kalyani</t>
        </is>
      </c>
      <c r="K774" s="1" t="n">
        <v>0</v>
      </c>
      <c r="L774" s="1">
        <f>G774*B774</f>
        <v/>
      </c>
      <c r="M774" s="1">
        <f>H774*B774</f>
        <v/>
      </c>
      <c r="N774" s="1">
        <f>I774*B774</f>
        <v/>
      </c>
    </row>
    <row r="775">
      <c r="A775" s="1" t="inlineStr">
        <is>
          <t>Dharmacon</t>
        </is>
      </c>
      <c r="B775" s="1" t="n">
        <v>32912</v>
      </c>
      <c r="C775" s="1" t="inlineStr">
        <is>
          <t>O061725IN3298043G</t>
        </is>
      </c>
      <c r="D775" s="2" t="n">
        <v>45832</v>
      </c>
      <c r="E775" s="2" t="n">
        <v>45839</v>
      </c>
      <c r="F775" s="1" t="inlineStr">
        <is>
          <t>L-015785-01-0005</t>
        </is>
      </c>
      <c r="G775" s="1" t="n">
        <v>1</v>
      </c>
      <c r="H775" s="1" t="n">
        <v>1</v>
      </c>
      <c r="I775" s="1" t="n">
        <v>0</v>
      </c>
      <c r="J775" s="1" t="inlineStr">
        <is>
          <t>Kalyani</t>
        </is>
      </c>
      <c r="K775" s="1" t="n">
        <v>0</v>
      </c>
      <c r="L775" s="1">
        <f>G775*B775</f>
        <v/>
      </c>
      <c r="M775" s="1">
        <f>H775*B775</f>
        <v/>
      </c>
      <c r="N775" s="1">
        <f>I775*B775</f>
        <v/>
      </c>
    </row>
    <row r="776">
      <c r="A776" s="1" t="inlineStr">
        <is>
          <t>Dharmacon</t>
        </is>
      </c>
      <c r="B776" s="1" t="n">
        <v>32912</v>
      </c>
      <c r="C776" s="1" t="inlineStr">
        <is>
          <t>O061725IN3298043G</t>
        </is>
      </c>
      <c r="D776" s="2" t="n">
        <v>45832</v>
      </c>
      <c r="E776" s="2" t="n">
        <v>45839</v>
      </c>
      <c r="F776" s="1" t="inlineStr">
        <is>
          <t>L-021247-00-0005</t>
        </is>
      </c>
      <c r="G776" s="1" t="n">
        <v>1</v>
      </c>
      <c r="H776" s="1" t="n">
        <v>1</v>
      </c>
      <c r="I776" s="1" t="n">
        <v>0</v>
      </c>
      <c r="J776" s="1" t="inlineStr">
        <is>
          <t>Kalyani</t>
        </is>
      </c>
      <c r="K776" s="1" t="n">
        <v>0</v>
      </c>
      <c r="L776" s="1">
        <f>G776*B776</f>
        <v/>
      </c>
      <c r="M776" s="1">
        <f>H776*B776</f>
        <v/>
      </c>
      <c r="N776" s="1">
        <f>I776*B776</f>
        <v/>
      </c>
    </row>
    <row r="777">
      <c r="A777" s="1" t="inlineStr">
        <is>
          <t>Dharmacon</t>
        </is>
      </c>
      <c r="B777" s="1" t="n">
        <v>32912</v>
      </c>
      <c r="C777" s="1" t="inlineStr">
        <is>
          <t>O061725IN3298043G</t>
        </is>
      </c>
      <c r="D777" s="2" t="n">
        <v>45832</v>
      </c>
      <c r="E777" s="2" t="n">
        <v>45839</v>
      </c>
      <c r="F777" s="1" t="inlineStr">
        <is>
          <t>L-003422-00-0005</t>
        </is>
      </c>
      <c r="G777" s="1" t="n">
        <v>1</v>
      </c>
      <c r="H777" s="1" t="n">
        <v>1</v>
      </c>
      <c r="I777" s="1" t="n">
        <v>0</v>
      </c>
      <c r="J777" s="1" t="inlineStr">
        <is>
          <t>Kalyani</t>
        </is>
      </c>
      <c r="K777" s="1" t="n">
        <v>0</v>
      </c>
      <c r="L777" s="1">
        <f>G777*B777</f>
        <v/>
      </c>
      <c r="M777" s="1">
        <f>H777*B777</f>
        <v/>
      </c>
      <c r="N777" s="1">
        <f>I777*B777</f>
        <v/>
      </c>
    </row>
    <row r="778">
      <c r="A778" s="1" t="inlineStr">
        <is>
          <t>Dharmacon</t>
        </is>
      </c>
      <c r="B778" s="1" t="n">
        <v>86240</v>
      </c>
      <c r="C778" s="1" t="inlineStr">
        <is>
          <t>O061725IN3298043G</t>
        </is>
      </c>
      <c r="D778" s="2" t="n">
        <v>45832</v>
      </c>
      <c r="E778" s="2" t="n">
        <v>45839</v>
      </c>
      <c r="F778" s="1" t="inlineStr">
        <is>
          <t>G-CUSTOM-1157519</t>
        </is>
      </c>
      <c r="G778" s="1" t="n">
        <v>1</v>
      </c>
      <c r="H778" s="1" t="n">
        <v>1</v>
      </c>
      <c r="I778" s="1" t="n">
        <v>0</v>
      </c>
      <c r="J778" s="1" t="inlineStr">
        <is>
          <t>Hyderabad</t>
        </is>
      </c>
      <c r="K778" s="1" t="n">
        <v>0</v>
      </c>
      <c r="L778" s="1">
        <f>G778*B778</f>
        <v/>
      </c>
      <c r="M778" s="1">
        <f>H778*B778</f>
        <v/>
      </c>
      <c r="N778" s="1">
        <f>I778*B778</f>
        <v/>
      </c>
    </row>
    <row r="779">
      <c r="A779" s="1" t="inlineStr">
        <is>
          <t>Dharmacon</t>
        </is>
      </c>
      <c r="B779" s="1" t="n">
        <v>32912</v>
      </c>
      <c r="C779" s="1" t="inlineStr">
        <is>
          <t>O061725IN3298043G</t>
        </is>
      </c>
      <c r="D779" s="2" t="n">
        <v>45832</v>
      </c>
      <c r="E779" s="2" t="n">
        <v>45839</v>
      </c>
      <c r="F779" s="1" t="inlineStr">
        <is>
          <t>L-047897-01-0005</t>
        </is>
      </c>
      <c r="G779" s="1" t="n">
        <v>1</v>
      </c>
      <c r="H779" s="1" t="n">
        <v>1</v>
      </c>
      <c r="I779" s="1" t="n">
        <v>0</v>
      </c>
      <c r="J779" s="1" t="inlineStr">
        <is>
          <t>Delhi</t>
        </is>
      </c>
      <c r="K779" s="1" t="n">
        <v>0</v>
      </c>
      <c r="L779" s="1">
        <f>G779*B779</f>
        <v/>
      </c>
      <c r="M779" s="1">
        <f>H779*B779</f>
        <v/>
      </c>
      <c r="N779" s="1">
        <f>I779*B779</f>
        <v/>
      </c>
    </row>
    <row r="780">
      <c r="A780" s="1" t="inlineStr">
        <is>
          <t>Dharmacon</t>
        </is>
      </c>
      <c r="B780" s="1" t="n">
        <v>29040</v>
      </c>
      <c r="C780" s="1" t="inlineStr">
        <is>
          <t>O061725IN3298043G</t>
        </is>
      </c>
      <c r="D780" s="2" t="n">
        <v>45832</v>
      </c>
      <c r="E780" s="2" t="n">
        <v>45839</v>
      </c>
      <c r="F780" s="1" t="inlineStr">
        <is>
          <t>V3SH11258-245429352</t>
        </is>
      </c>
      <c r="G780" s="1" t="n">
        <v>1</v>
      </c>
      <c r="H780" s="1" t="n">
        <v>1</v>
      </c>
      <c r="I780" s="1" t="n">
        <v>0</v>
      </c>
      <c r="J780" s="1" t="inlineStr">
        <is>
          <t>Chandigarh</t>
        </is>
      </c>
      <c r="K780" s="1" t="n">
        <v>0</v>
      </c>
      <c r="L780" s="1">
        <f>G780*B780</f>
        <v/>
      </c>
      <c r="M780" s="1">
        <f>H780*B780</f>
        <v/>
      </c>
      <c r="N780" s="1">
        <f>I780*B780</f>
        <v/>
      </c>
    </row>
    <row r="781">
      <c r="A781" s="1" t="inlineStr">
        <is>
          <t>Dharmacon</t>
        </is>
      </c>
      <c r="B781" s="1" t="n">
        <v>4840</v>
      </c>
      <c r="C781" s="1" t="inlineStr">
        <is>
          <t>O061725IN3298043G</t>
        </is>
      </c>
      <c r="D781" s="2" t="n">
        <v>45832</v>
      </c>
      <c r="E781" s="2" t="n">
        <v>45839</v>
      </c>
      <c r="F781" s="1" t="inlineStr">
        <is>
          <t>YSC6273-201936988</t>
        </is>
      </c>
      <c r="G781" s="1" t="n">
        <v>1</v>
      </c>
      <c r="H781" s="1" t="n">
        <v>1</v>
      </c>
      <c r="I781" s="1" t="n">
        <v>0</v>
      </c>
      <c r="J781" s="1" t="inlineStr">
        <is>
          <t>Delhi</t>
        </is>
      </c>
      <c r="K781" s="1" t="n">
        <v>0</v>
      </c>
      <c r="L781" s="1">
        <f>G781*B781</f>
        <v/>
      </c>
      <c r="M781" s="1">
        <f>H781*B781</f>
        <v/>
      </c>
      <c r="N781" s="1">
        <f>I781*B781</f>
        <v/>
      </c>
    </row>
    <row r="782">
      <c r="A782" s="1" t="inlineStr">
        <is>
          <t>Dharmacon</t>
        </is>
      </c>
      <c r="B782" s="1" t="n">
        <v>6336</v>
      </c>
      <c r="C782" s="1" t="inlineStr">
        <is>
          <t>O061725IN3298043G</t>
        </is>
      </c>
      <c r="D782" s="2" t="n">
        <v>45832</v>
      </c>
      <c r="E782" s="2" t="n">
        <v>45839</v>
      </c>
      <c r="F782" s="1" t="inlineStr">
        <is>
          <t>OEC4987-200829875</t>
        </is>
      </c>
      <c r="G782" s="1" t="n">
        <v>1</v>
      </c>
      <c r="H782" s="1" t="n">
        <v>1</v>
      </c>
      <c r="I782" s="1" t="n">
        <v>0</v>
      </c>
      <c r="J782" s="1" t="inlineStr">
        <is>
          <t>Kharagpur</t>
        </is>
      </c>
      <c r="K782" s="1" t="n">
        <v>0</v>
      </c>
      <c r="L782" s="1">
        <f>G782*B782</f>
        <v/>
      </c>
      <c r="M782" s="1">
        <f>H782*B782</f>
        <v/>
      </c>
      <c r="N782" s="1">
        <f>I782*B782</f>
        <v/>
      </c>
    </row>
    <row r="783">
      <c r="A783" s="1" t="inlineStr">
        <is>
          <t>Dharmacon</t>
        </is>
      </c>
      <c r="B783" s="1" t="n">
        <v>6336</v>
      </c>
      <c r="C783" s="1" t="inlineStr">
        <is>
          <t>O061725IN3298043G</t>
        </is>
      </c>
      <c r="D783" s="2" t="n">
        <v>45832</v>
      </c>
      <c r="E783" s="2" t="n">
        <v>45839</v>
      </c>
      <c r="F783" s="1" t="inlineStr">
        <is>
          <t>OEC4987-213606323</t>
        </is>
      </c>
      <c r="G783" s="1" t="n">
        <v>1</v>
      </c>
      <c r="H783" s="1" t="n">
        <v>1</v>
      </c>
      <c r="I783" s="1" t="n">
        <v>0</v>
      </c>
      <c r="J783" s="1" t="inlineStr">
        <is>
          <t>Kharagpur</t>
        </is>
      </c>
      <c r="K783" s="1" t="n">
        <v>0</v>
      </c>
      <c r="L783" s="1">
        <f>G783*B783</f>
        <v/>
      </c>
      <c r="M783" s="1">
        <f>H783*B783</f>
        <v/>
      </c>
      <c r="N783" s="1">
        <f>I783*B783</f>
        <v/>
      </c>
    </row>
    <row r="784">
      <c r="A784" s="1" t="inlineStr">
        <is>
          <t>Dharmacon</t>
        </is>
      </c>
      <c r="B784" s="1" t="n">
        <v>6336</v>
      </c>
      <c r="C784" s="1" t="inlineStr">
        <is>
          <t>O061725IN3298043G</t>
        </is>
      </c>
      <c r="D784" s="2" t="n">
        <v>45832</v>
      </c>
      <c r="E784" s="2" t="n">
        <v>45839</v>
      </c>
      <c r="F784" s="1" t="inlineStr">
        <is>
          <t>OEC4987-213606322</t>
        </is>
      </c>
      <c r="G784" s="1" t="n">
        <v>1</v>
      </c>
      <c r="H784" s="1" t="n">
        <v>1</v>
      </c>
      <c r="I784" s="1" t="n">
        <v>0</v>
      </c>
      <c r="J784" s="1" t="inlineStr">
        <is>
          <t>Kharagpur</t>
        </is>
      </c>
      <c r="K784" s="1" t="n">
        <v>0</v>
      </c>
      <c r="L784" s="1">
        <f>G784*B784</f>
        <v/>
      </c>
      <c r="M784" s="1">
        <f>H784*B784</f>
        <v/>
      </c>
      <c r="N784" s="1">
        <f>I784*B784</f>
        <v/>
      </c>
    </row>
    <row r="785">
      <c r="A785" s="1" t="inlineStr">
        <is>
          <t>Dharmacon</t>
        </is>
      </c>
      <c r="B785" s="1" t="n">
        <v>0</v>
      </c>
      <c r="C785" s="1" t="inlineStr">
        <is>
          <t>O061725IN3298043G</t>
        </is>
      </c>
      <c r="D785" s="2" t="n">
        <v>45832</v>
      </c>
      <c r="E785" s="2" t="n">
        <v>45839</v>
      </c>
      <c r="F785" s="1" t="inlineStr">
        <is>
          <t>LQ-093328-02-0002</t>
        </is>
      </c>
      <c r="G785" s="1" t="n">
        <v>1</v>
      </c>
      <c r="H785" s="1" t="n">
        <v>1</v>
      </c>
      <c r="I785" s="1" t="n">
        <v>0</v>
      </c>
      <c r="J785" s="1" t="inlineStr">
        <is>
          <t>Lucknow</t>
        </is>
      </c>
      <c r="K785" s="1" t="n">
        <v>0</v>
      </c>
      <c r="L785" s="1">
        <f>G785*B785</f>
        <v/>
      </c>
      <c r="M785" s="1">
        <f>H785*B785</f>
        <v/>
      </c>
      <c r="N785" s="1">
        <f>I785*B785</f>
        <v/>
      </c>
    </row>
    <row r="786">
      <c r="A786" s="1" t="inlineStr">
        <is>
          <t>BioXcell</t>
        </is>
      </c>
      <c r="B786" s="1" t="n">
        <v>111355.2</v>
      </c>
      <c r="C786" s="1" t="n">
        <v>175023</v>
      </c>
      <c r="D786" s="2" t="n">
        <v>45835</v>
      </c>
      <c r="E786" s="2" t="n">
        <v>45839</v>
      </c>
      <c r="F786" s="1" t="inlineStr">
        <is>
          <t>BE0079</t>
        </is>
      </c>
      <c r="G786" s="1" t="n">
        <v>1</v>
      </c>
      <c r="H786" s="1" t="n">
        <v>1</v>
      </c>
      <c r="I786" s="1" t="n">
        <v>0</v>
      </c>
      <c r="J786" s="1" t="inlineStr">
        <is>
          <t>Hyderabad</t>
        </is>
      </c>
      <c r="K786" s="1" t="n">
        <v>0</v>
      </c>
      <c r="L786" s="1">
        <f>G786*B786</f>
        <v/>
      </c>
      <c r="M786" s="1">
        <f>H786*B786</f>
        <v/>
      </c>
      <c r="N786" s="1">
        <f>I786*B786</f>
        <v/>
      </c>
    </row>
    <row r="787">
      <c r="A787" s="1" t="inlineStr">
        <is>
          <t>Mabtech</t>
        </is>
      </c>
      <c r="B787" s="1" t="n">
        <v>12038.4</v>
      </c>
      <c r="C787" s="1" t="inlineStr">
        <is>
          <t>SE041175</t>
        </is>
      </c>
      <c r="D787" s="2" t="n">
        <v>45835</v>
      </c>
      <c r="E787" s="2" t="n">
        <v>45841</v>
      </c>
      <c r="F787" s="1" t="inlineStr">
        <is>
          <t>3617-1</t>
        </is>
      </c>
      <c r="G787" s="1" t="n">
        <v>4</v>
      </c>
      <c r="H787" s="1" t="n">
        <v>4</v>
      </c>
      <c r="I787" s="1" t="n">
        <v>0</v>
      </c>
      <c r="J787" s="1" t="inlineStr">
        <is>
          <t>Banglore</t>
        </is>
      </c>
      <c r="K787" s="1" t="n">
        <v>0</v>
      </c>
      <c r="L787" s="1">
        <f>G787*B787</f>
        <v/>
      </c>
      <c r="M787" s="1">
        <f>H787*B787</f>
        <v/>
      </c>
      <c r="N787" s="1">
        <f>I787*B787</f>
        <v/>
      </c>
    </row>
    <row r="788">
      <c r="A788" s="1" t="inlineStr">
        <is>
          <t>Affinity</t>
        </is>
      </c>
      <c r="B788" s="1" t="n">
        <v>11000</v>
      </c>
      <c r="C788" s="1" t="inlineStr">
        <is>
          <t>2506261N-BI</t>
        </is>
      </c>
      <c r="D788" s="2" t="n">
        <v>45838</v>
      </c>
      <c r="E788" s="2" t="n">
        <v>45841</v>
      </c>
      <c r="F788" s="1" t="inlineStr">
        <is>
          <t>AF7021</t>
        </is>
      </c>
      <c r="G788" s="1" t="n">
        <v>1</v>
      </c>
      <c r="H788" s="1" t="n">
        <v>1</v>
      </c>
      <c r="I788" s="1" t="n">
        <v>0</v>
      </c>
      <c r="J788" s="1" t="inlineStr">
        <is>
          <t>Delhi</t>
        </is>
      </c>
      <c r="K788" s="1" t="n">
        <v>0</v>
      </c>
      <c r="L788" s="1">
        <f>G788*B788</f>
        <v/>
      </c>
      <c r="M788" s="1">
        <f>H788*B788</f>
        <v/>
      </c>
      <c r="N788" s="1">
        <f>I788*B788</f>
        <v/>
      </c>
    </row>
    <row r="789">
      <c r="A789" s="1" t="inlineStr">
        <is>
          <t>NovaBiosys</t>
        </is>
      </c>
      <c r="B789" s="1" t="n">
        <v>5906.25</v>
      </c>
      <c r="C789" s="1" t="inlineStr">
        <is>
          <t>NBS/25-26/205</t>
        </is>
      </c>
      <c r="D789" s="2" t="n">
        <v>45840</v>
      </c>
      <c r="E789" s="2" t="n">
        <v>45841</v>
      </c>
      <c r="F789" s="1" t="n">
        <v>93070</v>
      </c>
      <c r="G789" s="1" t="n">
        <v>1</v>
      </c>
      <c r="H789" s="1" t="n">
        <v>1</v>
      </c>
      <c r="I789" s="1" t="n">
        <v>0</v>
      </c>
      <c r="J789" s="1" t="inlineStr">
        <is>
          <t>Delhi</t>
        </is>
      </c>
      <c r="K789" s="1" t="n">
        <v>0</v>
      </c>
      <c r="L789" s="1">
        <f>G789*B789</f>
        <v/>
      </c>
      <c r="M789" s="1">
        <f>H789*B789</f>
        <v/>
      </c>
      <c r="N789" s="1">
        <f>I789*B789</f>
        <v/>
      </c>
    </row>
    <row r="790">
      <c r="A790" s="1" t="inlineStr">
        <is>
          <t>Dharmacon</t>
        </is>
      </c>
      <c r="B790" s="1" t="n">
        <v>64402.8</v>
      </c>
      <c r="C790" s="1" t="inlineStr">
        <is>
          <t>O062425IN3302513G</t>
        </is>
      </c>
      <c r="D790" s="2" t="n">
        <v>45835</v>
      </c>
      <c r="E790" s="2" t="n">
        <v>45845</v>
      </c>
      <c r="F790" s="1" t="inlineStr">
        <is>
          <t>CTM-1157442</t>
        </is>
      </c>
      <c r="G790" s="1" t="n">
        <v>1</v>
      </c>
      <c r="H790" s="1" t="n">
        <v>1</v>
      </c>
      <c r="I790" s="1" t="n">
        <v>0</v>
      </c>
      <c r="J790" s="1" t="inlineStr">
        <is>
          <t>Delhi</t>
        </is>
      </c>
      <c r="K790" s="1" t="n">
        <v>0</v>
      </c>
      <c r="L790" s="1">
        <f>G790*B790</f>
        <v/>
      </c>
      <c r="M790" s="1">
        <f>H790*B790</f>
        <v/>
      </c>
      <c r="N790" s="1">
        <f>I790*B790</f>
        <v/>
      </c>
    </row>
    <row r="791">
      <c r="A791" s="1" t="inlineStr">
        <is>
          <t>Dharmacon</t>
        </is>
      </c>
      <c r="B791" s="1" t="n">
        <v>64402.8</v>
      </c>
      <c r="C791" s="1" t="inlineStr">
        <is>
          <t>O062425IN3302513G</t>
        </is>
      </c>
      <c r="D791" s="2" t="n">
        <v>45835</v>
      </c>
      <c r="E791" s="2" t="n">
        <v>45845</v>
      </c>
      <c r="F791" s="1" t="inlineStr">
        <is>
          <t>CTM-1157443</t>
        </is>
      </c>
      <c r="G791" s="1" t="n">
        <v>1</v>
      </c>
      <c r="H791" s="1" t="n">
        <v>1</v>
      </c>
      <c r="I791" s="1" t="n">
        <v>0</v>
      </c>
      <c r="J791" s="1" t="inlineStr">
        <is>
          <t>Delhi</t>
        </is>
      </c>
      <c r="K791" s="1" t="n">
        <v>0</v>
      </c>
      <c r="L791" s="1">
        <f>G791*B791</f>
        <v/>
      </c>
      <c r="M791" s="1">
        <f>H791*B791</f>
        <v/>
      </c>
      <c r="N791" s="1">
        <f>I791*B791</f>
        <v/>
      </c>
    </row>
    <row r="792">
      <c r="A792" s="1" t="inlineStr">
        <is>
          <t>Dharmacon</t>
        </is>
      </c>
      <c r="B792" s="1" t="n">
        <v>64402.8</v>
      </c>
      <c r="C792" s="1" t="inlineStr">
        <is>
          <t>O062425IN3302513G</t>
        </is>
      </c>
      <c r="D792" s="2" t="n">
        <v>45835</v>
      </c>
      <c r="E792" s="2" t="n">
        <v>45845</v>
      </c>
      <c r="F792" s="1" t="inlineStr">
        <is>
          <t>CTM-1157444</t>
        </is>
      </c>
      <c r="G792" s="1" t="n">
        <v>1</v>
      </c>
      <c r="H792" s="1" t="n">
        <v>1</v>
      </c>
      <c r="I792" s="1" t="n">
        <v>0</v>
      </c>
      <c r="J792" s="1" t="inlineStr">
        <is>
          <t>Delhi</t>
        </is>
      </c>
      <c r="K792" s="1" t="n">
        <v>0</v>
      </c>
      <c r="L792" s="1">
        <f>G792*B792</f>
        <v/>
      </c>
      <c r="M792" s="1">
        <f>H792*B792</f>
        <v/>
      </c>
      <c r="N792" s="1">
        <f>I792*B792</f>
        <v/>
      </c>
    </row>
    <row r="793">
      <c r="A793" s="1" t="inlineStr">
        <is>
          <t>Dharmacon</t>
        </is>
      </c>
      <c r="B793" s="1" t="n">
        <v>35464</v>
      </c>
      <c r="C793" s="1" t="inlineStr">
        <is>
          <t>O062425IN3302513G</t>
        </is>
      </c>
      <c r="D793" s="2" t="n">
        <v>45835</v>
      </c>
      <c r="E793" s="2" t="n">
        <v>45845</v>
      </c>
      <c r="F793" s="1" t="inlineStr">
        <is>
          <t>D-001810-01-20</t>
        </is>
      </c>
      <c r="G793" s="1" t="n">
        <v>1</v>
      </c>
      <c r="H793" s="1" t="n">
        <v>1</v>
      </c>
      <c r="I793" s="1" t="n">
        <v>0</v>
      </c>
      <c r="J793" s="1" t="inlineStr">
        <is>
          <t>Hyderabad</t>
        </is>
      </c>
      <c r="K793" s="1" t="n">
        <v>0</v>
      </c>
      <c r="L793" s="1">
        <f>G793*B793</f>
        <v/>
      </c>
      <c r="M793" s="1">
        <f>H793*B793</f>
        <v/>
      </c>
      <c r="N793" s="1">
        <f>I793*B793</f>
        <v/>
      </c>
    </row>
    <row r="794">
      <c r="A794" s="1" t="inlineStr">
        <is>
          <t>Dharmacon</t>
        </is>
      </c>
      <c r="B794" s="1" t="n">
        <v>25608</v>
      </c>
      <c r="C794" s="1" t="inlineStr">
        <is>
          <t>O062425IN3302513G</t>
        </is>
      </c>
      <c r="D794" s="2" t="n">
        <v>45835</v>
      </c>
      <c r="E794" s="2" t="n">
        <v>45845</v>
      </c>
      <c r="F794" s="1" t="inlineStr">
        <is>
          <t>M-009837-00-0005</t>
        </is>
      </c>
      <c r="G794" s="1" t="n">
        <v>1</v>
      </c>
      <c r="H794" s="1" t="n">
        <v>1</v>
      </c>
      <c r="I794" s="1" t="n">
        <v>0</v>
      </c>
      <c r="J794" s="1" t="inlineStr">
        <is>
          <t>Bhuvneshwar</t>
        </is>
      </c>
      <c r="K794" s="1" t="n">
        <v>0</v>
      </c>
      <c r="L794" s="1">
        <f>G794*B794</f>
        <v/>
      </c>
      <c r="M794" s="1">
        <f>H794*B794</f>
        <v/>
      </c>
      <c r="N794" s="1">
        <f>I794*B794</f>
        <v/>
      </c>
    </row>
    <row r="795">
      <c r="A795" s="1" t="inlineStr">
        <is>
          <t>Dharmacon</t>
        </is>
      </c>
      <c r="B795" s="1" t="n">
        <v>25608</v>
      </c>
      <c r="C795" s="1" t="inlineStr">
        <is>
          <t>O062425IN3302513G</t>
        </is>
      </c>
      <c r="D795" s="2" t="n">
        <v>45835</v>
      </c>
      <c r="E795" s="2" t="n">
        <v>45845</v>
      </c>
      <c r="F795" s="1" t="inlineStr">
        <is>
          <t>M-020466-01-0005</t>
        </is>
      </c>
      <c r="G795" s="1" t="n">
        <v>1</v>
      </c>
      <c r="H795" s="1" t="n">
        <v>1</v>
      </c>
      <c r="I795" s="1" t="n">
        <v>0</v>
      </c>
      <c r="J795" s="1" t="inlineStr">
        <is>
          <t>Bhuvneshwar</t>
        </is>
      </c>
      <c r="K795" s="1" t="n">
        <v>0</v>
      </c>
      <c r="L795" s="1">
        <f>G795*B795</f>
        <v/>
      </c>
      <c r="M795" s="1">
        <f>H795*B795</f>
        <v/>
      </c>
      <c r="N795" s="1">
        <f>I795*B795</f>
        <v/>
      </c>
    </row>
    <row r="796">
      <c r="A796" s="1" t="inlineStr">
        <is>
          <t>Dharmacon</t>
        </is>
      </c>
      <c r="B796" s="1" t="n">
        <v>25608</v>
      </c>
      <c r="C796" s="1" t="inlineStr">
        <is>
          <t>O062425IN3302513G</t>
        </is>
      </c>
      <c r="D796" s="2" t="n">
        <v>45835</v>
      </c>
      <c r="E796" s="2" t="n">
        <v>45845</v>
      </c>
      <c r="F796" s="1" t="inlineStr">
        <is>
          <t>M-018929-00-0005</t>
        </is>
      </c>
      <c r="G796" s="1" t="n">
        <v>1</v>
      </c>
      <c r="H796" s="1" t="n">
        <v>1</v>
      </c>
      <c r="I796" s="1" t="n">
        <v>0</v>
      </c>
      <c r="J796" s="1" t="inlineStr">
        <is>
          <t>Bhuvneshwar</t>
        </is>
      </c>
      <c r="K796" s="1" t="n">
        <v>0</v>
      </c>
      <c r="L796" s="1">
        <f>G796*B796</f>
        <v/>
      </c>
      <c r="M796" s="1">
        <f>H796*B796</f>
        <v/>
      </c>
      <c r="N796" s="1">
        <f>I796*B796</f>
        <v/>
      </c>
    </row>
    <row r="797">
      <c r="A797" s="1" t="inlineStr">
        <is>
          <t>Dharmacon</t>
        </is>
      </c>
      <c r="B797" s="1" t="n">
        <v>25608</v>
      </c>
      <c r="C797" s="1" t="inlineStr">
        <is>
          <t>O062425IN3302513G</t>
        </is>
      </c>
      <c r="D797" s="2" t="n">
        <v>45835</v>
      </c>
      <c r="E797" s="2" t="n">
        <v>45845</v>
      </c>
      <c r="F797" s="1" t="inlineStr">
        <is>
          <t>M-005326-00-0005</t>
        </is>
      </c>
      <c r="G797" s="1" t="n">
        <v>1</v>
      </c>
      <c r="H797" s="1" t="n">
        <v>1</v>
      </c>
      <c r="I797" s="1" t="n">
        <v>0</v>
      </c>
      <c r="J797" s="1" t="inlineStr">
        <is>
          <t>Bhuvneshwar</t>
        </is>
      </c>
      <c r="K797" s="1" t="n">
        <v>0</v>
      </c>
      <c r="L797" s="1">
        <f>G797*B797</f>
        <v/>
      </c>
      <c r="M797" s="1">
        <f>H797*B797</f>
        <v/>
      </c>
      <c r="N797" s="1">
        <f>I797*B797</f>
        <v/>
      </c>
    </row>
    <row r="798">
      <c r="A798" s="1" t="inlineStr">
        <is>
          <t>Dharmacon</t>
        </is>
      </c>
      <c r="B798" s="1" t="n">
        <v>25608</v>
      </c>
      <c r="C798" s="1" t="inlineStr">
        <is>
          <t>O062425IN3302513G</t>
        </is>
      </c>
      <c r="D798" s="2" t="n">
        <v>45835</v>
      </c>
      <c r="E798" s="2" t="n">
        <v>45845</v>
      </c>
      <c r="F798" s="1" t="inlineStr">
        <is>
          <t>M-014650-00-0005</t>
        </is>
      </c>
      <c r="G798" s="1" t="n">
        <v>1</v>
      </c>
      <c r="H798" s="1" t="n">
        <v>1</v>
      </c>
      <c r="I798" s="1" t="n">
        <v>0</v>
      </c>
      <c r="J798" s="1" t="inlineStr">
        <is>
          <t>Bhuvneshwar</t>
        </is>
      </c>
      <c r="K798" s="1" t="n">
        <v>0</v>
      </c>
      <c r="L798" s="1">
        <f>G798*B798</f>
        <v/>
      </c>
      <c r="M798" s="1">
        <f>H798*B798</f>
        <v/>
      </c>
      <c r="N798" s="1">
        <f>I798*B798</f>
        <v/>
      </c>
    </row>
    <row r="799">
      <c r="A799" s="1" t="inlineStr">
        <is>
          <t>Dharmacon</t>
        </is>
      </c>
      <c r="B799" s="1" t="n">
        <v>25608</v>
      </c>
      <c r="C799" s="1" t="inlineStr">
        <is>
          <t>O062425IN3302513G</t>
        </is>
      </c>
      <c r="D799" s="2" t="n">
        <v>45835</v>
      </c>
      <c r="E799" s="2" t="n">
        <v>45845</v>
      </c>
      <c r="F799" s="1" t="inlineStr">
        <is>
          <t>M-004401-03-0005</t>
        </is>
      </c>
      <c r="G799" s="1" t="n">
        <v>1</v>
      </c>
      <c r="H799" s="1" t="n">
        <v>1</v>
      </c>
      <c r="I799" s="1" t="n">
        <v>0</v>
      </c>
      <c r="J799" s="1" t="inlineStr">
        <is>
          <t>Bhuvneshwar</t>
        </is>
      </c>
      <c r="K799" s="1" t="n">
        <v>0</v>
      </c>
      <c r="L799" s="1">
        <f>G799*B799</f>
        <v/>
      </c>
      <c r="M799" s="1">
        <f>H799*B799</f>
        <v/>
      </c>
      <c r="N799" s="1">
        <f>I799*B799</f>
        <v/>
      </c>
    </row>
    <row r="800">
      <c r="A800" s="1" t="inlineStr">
        <is>
          <t>Dharmacon</t>
        </is>
      </c>
      <c r="B800" s="1" t="n">
        <v>25608</v>
      </c>
      <c r="C800" s="1" t="inlineStr">
        <is>
          <t>O062425IN3302513G</t>
        </is>
      </c>
      <c r="D800" s="2" t="n">
        <v>45835</v>
      </c>
      <c r="E800" s="2" t="n">
        <v>45845</v>
      </c>
      <c r="F800" s="1" t="inlineStr">
        <is>
          <t>M-016512-00-0005</t>
        </is>
      </c>
      <c r="G800" s="1" t="n">
        <v>1</v>
      </c>
      <c r="H800" s="1" t="n">
        <v>1</v>
      </c>
      <c r="I800" s="1" t="n">
        <v>0</v>
      </c>
      <c r="J800" s="1" t="inlineStr">
        <is>
          <t>Bhuvneshwar</t>
        </is>
      </c>
      <c r="K800" s="1" t="n">
        <v>0</v>
      </c>
      <c r="L800" s="1">
        <f>G800*B800</f>
        <v/>
      </c>
      <c r="M800" s="1">
        <f>H800*B800</f>
        <v/>
      </c>
      <c r="N800" s="1">
        <f>I800*B800</f>
        <v/>
      </c>
    </row>
    <row r="801">
      <c r="A801" s="1" t="inlineStr">
        <is>
          <t>Dharmacon</t>
        </is>
      </c>
      <c r="B801" s="1" t="n">
        <v>66528</v>
      </c>
      <c r="C801" s="1" t="inlineStr">
        <is>
          <t>O062425IN3302513G</t>
        </is>
      </c>
      <c r="D801" s="2" t="n">
        <v>45835</v>
      </c>
      <c r="E801" s="2" t="n">
        <v>45845</v>
      </c>
      <c r="F801" s="1" t="inlineStr">
        <is>
          <t>G-CUSTOM-1158658</t>
        </is>
      </c>
      <c r="G801" s="1" t="n">
        <v>1</v>
      </c>
      <c r="H801" s="1" t="n">
        <v>1</v>
      </c>
      <c r="I801" s="1" t="n">
        <v>0</v>
      </c>
      <c r="J801" s="1" t="inlineStr">
        <is>
          <t>Bhopal</t>
        </is>
      </c>
      <c r="K801" s="1" t="n">
        <v>0</v>
      </c>
      <c r="L801" s="1">
        <f>G801*B801</f>
        <v/>
      </c>
      <c r="M801" s="1">
        <f>H801*B801</f>
        <v/>
      </c>
      <c r="N801" s="1">
        <f>I801*B801</f>
        <v/>
      </c>
    </row>
    <row r="802">
      <c r="A802" s="1" t="inlineStr">
        <is>
          <t>Dharmacon</t>
        </is>
      </c>
      <c r="B802" s="1" t="n">
        <v>7744</v>
      </c>
      <c r="C802" s="1" t="inlineStr">
        <is>
          <t>O062425IN3302513G</t>
        </is>
      </c>
      <c r="D802" s="2" t="n">
        <v>45835</v>
      </c>
      <c r="E802" s="2" t="n">
        <v>45845</v>
      </c>
      <c r="F802" s="1" t="inlineStr">
        <is>
          <t>MHS6278-202808614</t>
        </is>
      </c>
      <c r="G802" s="1" t="n">
        <v>1</v>
      </c>
      <c r="H802" s="1" t="n">
        <v>1</v>
      </c>
      <c r="I802" s="1" t="n">
        <v>0</v>
      </c>
      <c r="J802" s="1" t="inlineStr">
        <is>
          <t>Pune</t>
        </is>
      </c>
      <c r="K802" s="1" t="n">
        <v>0</v>
      </c>
      <c r="L802" s="1">
        <f>G802*B802</f>
        <v/>
      </c>
      <c r="M802" s="1">
        <f>H802*B802</f>
        <v/>
      </c>
      <c r="N802" s="1">
        <f>I802*B802</f>
        <v/>
      </c>
    </row>
    <row r="803">
      <c r="A803" s="1" t="inlineStr">
        <is>
          <t>Dharmacon</t>
        </is>
      </c>
      <c r="B803" s="1" t="n">
        <v>33176</v>
      </c>
      <c r="C803" s="1" t="inlineStr">
        <is>
          <t>O062425IN3302513G</t>
        </is>
      </c>
      <c r="D803" s="2" t="n">
        <v>45835</v>
      </c>
      <c r="E803" s="2" t="n">
        <v>45845</v>
      </c>
      <c r="F803" s="1" t="inlineStr">
        <is>
          <t>RHS4740-EG4851</t>
        </is>
      </c>
      <c r="G803" s="1" t="n">
        <v>1</v>
      </c>
      <c r="H803" s="1" t="n">
        <v>1</v>
      </c>
      <c r="I803" s="1" t="n">
        <v>0</v>
      </c>
      <c r="J803" s="1" t="inlineStr">
        <is>
          <t>Mumbai</t>
        </is>
      </c>
      <c r="K803" s="1" t="n">
        <v>0</v>
      </c>
      <c r="L803" s="1">
        <f>G803*B803</f>
        <v/>
      </c>
      <c r="M803" s="1">
        <f>H803*B803</f>
        <v/>
      </c>
      <c r="N803" s="1">
        <f>I803*B803</f>
        <v/>
      </c>
    </row>
    <row r="804">
      <c r="A804" s="1" t="inlineStr">
        <is>
          <t>Dharmacon</t>
        </is>
      </c>
      <c r="B804" s="1" t="n">
        <v>33176</v>
      </c>
      <c r="C804" s="1" t="inlineStr">
        <is>
          <t>O062425IN3302513G</t>
        </is>
      </c>
      <c r="D804" s="2" t="n">
        <v>45835</v>
      </c>
      <c r="E804" s="2" t="n">
        <v>45845</v>
      </c>
      <c r="F804" s="1" t="inlineStr">
        <is>
          <t>RHS4740-EG4853</t>
        </is>
      </c>
      <c r="G804" s="1" t="n">
        <v>1</v>
      </c>
      <c r="H804" s="1" t="n">
        <v>1</v>
      </c>
      <c r="I804" s="1" t="n">
        <v>0</v>
      </c>
      <c r="J804" s="1" t="inlineStr">
        <is>
          <t>Mumbai</t>
        </is>
      </c>
      <c r="K804" s="1" t="n">
        <v>0</v>
      </c>
      <c r="L804" s="1">
        <f>G804*B804</f>
        <v/>
      </c>
      <c r="M804" s="1">
        <f>H804*B804</f>
        <v/>
      </c>
      <c r="N804" s="1">
        <f>I804*B804</f>
        <v/>
      </c>
    </row>
    <row r="805">
      <c r="A805" s="1" t="inlineStr">
        <is>
          <t>Dharmacon</t>
        </is>
      </c>
      <c r="B805" s="1" t="n">
        <v>33176</v>
      </c>
      <c r="C805" s="1" t="inlineStr">
        <is>
          <t>O062425IN3302513G</t>
        </is>
      </c>
      <c r="D805" s="2" t="n">
        <v>45835</v>
      </c>
      <c r="E805" s="2" t="n">
        <v>45845</v>
      </c>
      <c r="F805" s="1" t="inlineStr">
        <is>
          <t>RHS4740-EG4854</t>
        </is>
      </c>
      <c r="G805" s="1" t="n">
        <v>1</v>
      </c>
      <c r="H805" s="1" t="n">
        <v>1</v>
      </c>
      <c r="I805" s="1" t="n">
        <v>0</v>
      </c>
      <c r="J805" s="1" t="inlineStr">
        <is>
          <t>Mumbai</t>
        </is>
      </c>
      <c r="K805" s="1" t="n">
        <v>0</v>
      </c>
      <c r="L805" s="1">
        <f>G805*B805</f>
        <v/>
      </c>
      <c r="M805" s="1">
        <f>H805*B805</f>
        <v/>
      </c>
      <c r="N805" s="1">
        <f>I805*B805</f>
        <v/>
      </c>
    </row>
    <row r="806">
      <c r="A806" s="1" t="inlineStr">
        <is>
          <t>Dharmacon</t>
        </is>
      </c>
      <c r="B806" s="1" t="n">
        <v>33176</v>
      </c>
      <c r="C806" s="1" t="inlineStr">
        <is>
          <t>O062425IN3302513G</t>
        </is>
      </c>
      <c r="D806" s="2" t="n">
        <v>45835</v>
      </c>
      <c r="E806" s="2" t="n">
        <v>45845</v>
      </c>
      <c r="F806" s="1" t="inlineStr">
        <is>
          <t>RHS4740-EG3673</t>
        </is>
      </c>
      <c r="G806" s="1" t="n">
        <v>1</v>
      </c>
      <c r="H806" s="1" t="n">
        <v>1</v>
      </c>
      <c r="I806" s="1" t="n">
        <v>0</v>
      </c>
      <c r="J806" s="1" t="inlineStr">
        <is>
          <t>Mumbai</t>
        </is>
      </c>
      <c r="K806" s="1" t="n">
        <v>0</v>
      </c>
      <c r="L806" s="1">
        <f>G806*B806</f>
        <v/>
      </c>
      <c r="M806" s="1">
        <f>H806*B806</f>
        <v/>
      </c>
      <c r="N806" s="1">
        <f>I806*B806</f>
        <v/>
      </c>
    </row>
    <row r="807">
      <c r="A807" s="1" t="inlineStr">
        <is>
          <t>Dharmacon</t>
        </is>
      </c>
      <c r="B807" s="1" t="n">
        <v>0.88</v>
      </c>
      <c r="C807" s="1" t="inlineStr">
        <is>
          <t>O062425IN3302513G</t>
        </is>
      </c>
      <c r="D807" s="2" t="n">
        <v>45835</v>
      </c>
      <c r="E807" s="2" t="n">
        <v>45845</v>
      </c>
      <c r="F807" s="1" t="inlineStr">
        <is>
          <t>PMAPUD</t>
        </is>
      </c>
      <c r="G807" s="1" t="n">
        <v>1</v>
      </c>
      <c r="H807" s="1" t="n">
        <v>1</v>
      </c>
      <c r="I807" s="1" t="n">
        <v>0</v>
      </c>
      <c r="J807" s="1" t="inlineStr">
        <is>
          <t>Bhopal</t>
        </is>
      </c>
      <c r="K807" s="1" t="n">
        <v>0</v>
      </c>
      <c r="L807" s="1">
        <f>G807*B807</f>
        <v/>
      </c>
      <c r="M807" s="1">
        <f>H807*B807</f>
        <v/>
      </c>
      <c r="N807" s="1">
        <f>I807*B807</f>
        <v/>
      </c>
    </row>
    <row r="808">
      <c r="A808" s="1" t="inlineStr">
        <is>
          <t>BioLegend</t>
        </is>
      </c>
      <c r="B808" s="1" t="n">
        <v>12777.6</v>
      </c>
      <c r="C808" s="1" t="inlineStr">
        <is>
          <t xml:space="preserve">EED116824  </t>
        </is>
      </c>
      <c r="D808" s="2" t="n">
        <v>45835</v>
      </c>
      <c r="E808" s="2" t="n">
        <v>45845</v>
      </c>
      <c r="F808" s="1" t="n">
        <v>100222</v>
      </c>
      <c r="G808" s="1" t="n">
        <v>1</v>
      </c>
      <c r="H808" s="1" t="n">
        <v>1</v>
      </c>
      <c r="I808" s="1" t="n">
        <v>0</v>
      </c>
      <c r="J808" s="1" t="inlineStr">
        <is>
          <t>Kolkata</t>
        </is>
      </c>
      <c r="K808" s="1" t="n">
        <v>0</v>
      </c>
      <c r="L808" s="1">
        <f>G808*B808</f>
        <v/>
      </c>
      <c r="M808" s="1">
        <f>H808*B808</f>
        <v/>
      </c>
      <c r="N808" s="1">
        <f>I808*B808</f>
        <v/>
      </c>
    </row>
    <row r="809">
      <c r="A809" s="1" t="inlineStr">
        <is>
          <t>BioLegend</t>
        </is>
      </c>
      <c r="B809" s="1" t="n">
        <v>1584</v>
      </c>
      <c r="C809" s="1" t="inlineStr">
        <is>
          <t xml:space="preserve">EED116824  </t>
        </is>
      </c>
      <c r="D809" s="2" t="n">
        <v>45835</v>
      </c>
      <c r="E809" s="2" t="n">
        <v>45845</v>
      </c>
      <c r="F809" s="1" t="n">
        <v>100305</v>
      </c>
      <c r="G809" s="1" t="n">
        <v>1</v>
      </c>
      <c r="H809" s="1" t="n">
        <v>1</v>
      </c>
      <c r="I809" s="1" t="n">
        <v>0</v>
      </c>
      <c r="J809" s="1" t="inlineStr">
        <is>
          <t>Delhi</t>
        </is>
      </c>
      <c r="K809" s="1" t="n">
        <v>0</v>
      </c>
      <c r="L809" s="1">
        <f>G809*B809</f>
        <v/>
      </c>
      <c r="M809" s="1">
        <f>H809*B809</f>
        <v/>
      </c>
      <c r="N809" s="1">
        <f>I809*B809</f>
        <v/>
      </c>
    </row>
    <row r="810">
      <c r="A810" s="1" t="inlineStr">
        <is>
          <t>BioLegend</t>
        </is>
      </c>
      <c r="B810" s="1" t="n">
        <v>5544</v>
      </c>
      <c r="C810" s="1" t="inlineStr">
        <is>
          <t xml:space="preserve">EED116824  </t>
        </is>
      </c>
      <c r="D810" s="2" t="n">
        <v>45835</v>
      </c>
      <c r="E810" s="2" t="n">
        <v>45845</v>
      </c>
      <c r="F810" s="1" t="n">
        <v>100312</v>
      </c>
      <c r="G810" s="1" t="n">
        <v>1</v>
      </c>
      <c r="H810" s="1" t="n">
        <v>1</v>
      </c>
      <c r="I810" s="1" t="n">
        <v>0</v>
      </c>
      <c r="J810" s="1" t="inlineStr">
        <is>
          <t>Delhi</t>
        </is>
      </c>
      <c r="K810" s="1" t="n">
        <v>0</v>
      </c>
      <c r="L810" s="1">
        <f>G810*B810</f>
        <v/>
      </c>
      <c r="M810" s="1">
        <f>H810*B810</f>
        <v/>
      </c>
      <c r="N810" s="1">
        <f>I810*B810</f>
        <v/>
      </c>
    </row>
    <row r="811">
      <c r="A811" s="1" t="inlineStr">
        <is>
          <t>BioLegend</t>
        </is>
      </c>
      <c r="B811" s="1" t="n">
        <v>15206.4</v>
      </c>
      <c r="C811" s="1" t="inlineStr">
        <is>
          <t xml:space="preserve">EED116824  </t>
        </is>
      </c>
      <c r="D811" s="2" t="n">
        <v>45835</v>
      </c>
      <c r="E811" s="2" t="n">
        <v>45845</v>
      </c>
      <c r="F811" s="1" t="n">
        <v>100432</v>
      </c>
      <c r="G811" s="1" t="n">
        <v>1</v>
      </c>
      <c r="H811" s="1" t="n">
        <v>1</v>
      </c>
      <c r="I811" s="1" t="n">
        <v>0</v>
      </c>
      <c r="J811" s="1" t="inlineStr">
        <is>
          <t>Bhuvneshwar</t>
        </is>
      </c>
      <c r="K811" s="1" t="n">
        <v>0</v>
      </c>
      <c r="L811" s="1">
        <f>G811*B811</f>
        <v/>
      </c>
      <c r="M811" s="1">
        <f>H811*B811</f>
        <v/>
      </c>
      <c r="N811" s="1">
        <f>I811*B811</f>
        <v/>
      </c>
    </row>
    <row r="812">
      <c r="A812" s="1" t="inlineStr">
        <is>
          <t>BioLegend</t>
        </is>
      </c>
      <c r="B812" s="1" t="n">
        <v>5227.2</v>
      </c>
      <c r="C812" s="1" t="inlineStr">
        <is>
          <t xml:space="preserve">EED116824  </t>
        </is>
      </c>
      <c r="D812" s="2" t="n">
        <v>45835</v>
      </c>
      <c r="E812" s="2" t="n">
        <v>45845</v>
      </c>
      <c r="F812" s="1" t="n">
        <v>100706</v>
      </c>
      <c r="G812" s="1" t="n">
        <v>1</v>
      </c>
      <c r="H812" s="1" t="n">
        <v>1</v>
      </c>
      <c r="I812" s="1" t="n">
        <v>0</v>
      </c>
      <c r="J812" s="1" t="inlineStr">
        <is>
          <t>Kolkata</t>
        </is>
      </c>
      <c r="K812" s="1" t="n">
        <v>0</v>
      </c>
      <c r="L812" s="1">
        <f>G812*B812</f>
        <v/>
      </c>
      <c r="M812" s="1">
        <f>H812*B812</f>
        <v/>
      </c>
      <c r="N812" s="1">
        <f>I812*B812</f>
        <v/>
      </c>
    </row>
    <row r="813">
      <c r="A813" s="1" t="inlineStr">
        <is>
          <t>BioLegend</t>
        </is>
      </c>
      <c r="B813" s="1" t="n">
        <v>2956.8</v>
      </c>
      <c r="C813" s="1" t="inlineStr">
        <is>
          <t xml:space="preserve">EED116824  </t>
        </is>
      </c>
      <c r="D813" s="2" t="n">
        <v>45835</v>
      </c>
      <c r="E813" s="2" t="n">
        <v>45845</v>
      </c>
      <c r="F813" s="1" t="n">
        <v>101207</v>
      </c>
      <c r="G813" s="1" t="n">
        <v>1</v>
      </c>
      <c r="H813" s="1" t="n">
        <v>1</v>
      </c>
      <c r="I813" s="1" t="n">
        <v>0</v>
      </c>
      <c r="J813" s="1" t="inlineStr">
        <is>
          <t>Kolkata</t>
        </is>
      </c>
      <c r="K813" s="1" t="n">
        <v>0</v>
      </c>
      <c r="L813" s="1">
        <f>G813*B813</f>
        <v/>
      </c>
      <c r="M813" s="1">
        <f>H813*B813</f>
        <v/>
      </c>
      <c r="N813" s="1">
        <f>I813*B813</f>
        <v/>
      </c>
    </row>
    <row r="814">
      <c r="A814" s="1" t="inlineStr">
        <is>
          <t>BioLegend</t>
        </is>
      </c>
      <c r="B814" s="1" t="n">
        <v>5332.8</v>
      </c>
      <c r="C814" s="1" t="inlineStr">
        <is>
          <t xml:space="preserve">EED116824  </t>
        </is>
      </c>
      <c r="D814" s="2" t="n">
        <v>45835</v>
      </c>
      <c r="E814" s="2" t="n">
        <v>45845</v>
      </c>
      <c r="F814" s="1" t="n">
        <v>104419</v>
      </c>
      <c r="G814" s="1" t="n">
        <v>1</v>
      </c>
      <c r="H814" s="1" t="n">
        <v>1</v>
      </c>
      <c r="I814" s="1" t="n">
        <v>0</v>
      </c>
      <c r="J814" s="1" t="inlineStr">
        <is>
          <t>Hyderabad</t>
        </is>
      </c>
      <c r="K814" s="1" t="n">
        <v>0</v>
      </c>
      <c r="L814" s="1">
        <f>G814*B814</f>
        <v/>
      </c>
      <c r="M814" s="1">
        <f>H814*B814</f>
        <v/>
      </c>
      <c r="N814" s="1">
        <f>I814*B814</f>
        <v/>
      </c>
    </row>
    <row r="815">
      <c r="A815" s="1" t="inlineStr">
        <is>
          <t>BioLegend</t>
        </is>
      </c>
      <c r="B815" s="1" t="n">
        <v>2851.2</v>
      </c>
      <c r="C815" s="1" t="inlineStr">
        <is>
          <t xml:space="preserve">EED116824  </t>
        </is>
      </c>
      <c r="D815" s="2" t="n">
        <v>45835</v>
      </c>
      <c r="E815" s="2" t="n">
        <v>45845</v>
      </c>
      <c r="F815" s="1" t="n">
        <v>116101</v>
      </c>
      <c r="G815" s="1" t="n">
        <v>1</v>
      </c>
      <c r="H815" s="1" t="n">
        <v>1</v>
      </c>
      <c r="I815" s="1" t="n">
        <v>0</v>
      </c>
      <c r="J815" s="1" t="inlineStr">
        <is>
          <t>Delhi</t>
        </is>
      </c>
      <c r="K815" s="1" t="n">
        <v>0</v>
      </c>
      <c r="L815" s="1">
        <f>G815*B815</f>
        <v/>
      </c>
      <c r="M815" s="1">
        <f>H815*B815</f>
        <v/>
      </c>
      <c r="N815" s="1">
        <f>I815*B815</f>
        <v/>
      </c>
    </row>
    <row r="816">
      <c r="A816" s="1" t="inlineStr">
        <is>
          <t>BioLegend</t>
        </is>
      </c>
      <c r="B816" s="1" t="n">
        <v>4963.2</v>
      </c>
      <c r="C816" s="1" t="inlineStr">
        <is>
          <t xml:space="preserve">EED116824  </t>
        </is>
      </c>
      <c r="D816" s="2" t="n">
        <v>45835</v>
      </c>
      <c r="E816" s="2" t="n">
        <v>45845</v>
      </c>
      <c r="F816" s="1" t="n">
        <v>117323</v>
      </c>
      <c r="G816" s="1" t="n">
        <v>1</v>
      </c>
      <c r="H816" s="1" t="n">
        <v>1</v>
      </c>
      <c r="I816" s="1" t="n">
        <v>0</v>
      </c>
      <c r="J816" s="1" t="inlineStr">
        <is>
          <t>Kolkata</t>
        </is>
      </c>
      <c r="K816" s="1" t="n">
        <v>0</v>
      </c>
      <c r="L816" s="1">
        <f>G816*B816</f>
        <v/>
      </c>
      <c r="M816" s="1">
        <f>H816*B816</f>
        <v/>
      </c>
      <c r="N816" s="1">
        <f>I816*B816</f>
        <v/>
      </c>
    </row>
    <row r="817">
      <c r="A817" s="1" t="inlineStr">
        <is>
          <t>BioLegend</t>
        </is>
      </c>
      <c r="B817" s="1" t="n">
        <v>7761.6</v>
      </c>
      <c r="C817" s="1" t="inlineStr">
        <is>
          <t xml:space="preserve">EED116824  </t>
        </is>
      </c>
      <c r="D817" s="2" t="n">
        <v>45835</v>
      </c>
      <c r="E817" s="2" t="n">
        <v>45845</v>
      </c>
      <c r="F817" s="1" t="n">
        <v>125611</v>
      </c>
      <c r="G817" s="1" t="n">
        <v>1</v>
      </c>
      <c r="H817" s="1" t="n">
        <v>1</v>
      </c>
      <c r="I817" s="1" t="n">
        <v>0</v>
      </c>
      <c r="J817" s="1" t="inlineStr">
        <is>
          <t>Delhi</t>
        </is>
      </c>
      <c r="K817" s="1" t="n">
        <v>0</v>
      </c>
      <c r="L817" s="1">
        <f>G817*B817</f>
        <v/>
      </c>
      <c r="M817" s="1">
        <f>H817*B817</f>
        <v/>
      </c>
      <c r="N817" s="1">
        <f>I817*B817</f>
        <v/>
      </c>
    </row>
    <row r="818">
      <c r="A818" s="1" t="inlineStr">
        <is>
          <t>BioLegend</t>
        </is>
      </c>
      <c r="B818" s="1" t="n">
        <v>5227.2</v>
      </c>
      <c r="C818" s="1" t="inlineStr">
        <is>
          <t xml:space="preserve">EED116824  </t>
        </is>
      </c>
      <c r="D818" s="2" t="n">
        <v>45835</v>
      </c>
      <c r="E818" s="2" t="n">
        <v>45845</v>
      </c>
      <c r="F818" s="1" t="n">
        <v>127617</v>
      </c>
      <c r="G818" s="1" t="n">
        <v>1</v>
      </c>
      <c r="H818" s="1" t="n">
        <v>1</v>
      </c>
      <c r="I818" s="1" t="n">
        <v>0</v>
      </c>
      <c r="J818" s="1" t="inlineStr">
        <is>
          <t>Kolkata</t>
        </is>
      </c>
      <c r="K818" s="1" t="n">
        <v>0</v>
      </c>
      <c r="L818" s="1">
        <f>G818*B818</f>
        <v/>
      </c>
      <c r="M818" s="1">
        <f>H818*B818</f>
        <v/>
      </c>
      <c r="N818" s="1">
        <f>I818*B818</f>
        <v/>
      </c>
    </row>
    <row r="819">
      <c r="A819" s="1" t="inlineStr">
        <is>
          <t>BioLegend</t>
        </is>
      </c>
      <c r="B819" s="1" t="n">
        <v>17688</v>
      </c>
      <c r="C819" s="1" t="inlineStr">
        <is>
          <t xml:space="preserve">EED116824  </t>
        </is>
      </c>
      <c r="D819" s="2" t="n">
        <v>45835</v>
      </c>
      <c r="E819" s="2" t="n">
        <v>45845</v>
      </c>
      <c r="F819" s="1" t="n">
        <v>128012</v>
      </c>
      <c r="G819" s="1" t="n">
        <v>1</v>
      </c>
      <c r="H819" s="1" t="n">
        <v>1</v>
      </c>
      <c r="I819" s="1" t="n">
        <v>0</v>
      </c>
      <c r="J819" s="1" t="inlineStr">
        <is>
          <t>Kolkata</t>
        </is>
      </c>
      <c r="K819" s="1" t="n">
        <v>0</v>
      </c>
      <c r="L819" s="1">
        <f>G819*B819</f>
        <v/>
      </c>
      <c r="M819" s="1">
        <f>H819*B819</f>
        <v/>
      </c>
      <c r="N819" s="1">
        <f>I819*B819</f>
        <v/>
      </c>
    </row>
    <row r="820">
      <c r="A820" s="1" t="inlineStr">
        <is>
          <t>BioLegend</t>
        </is>
      </c>
      <c r="B820" s="1" t="n">
        <v>14190</v>
      </c>
      <c r="C820" s="1" t="inlineStr">
        <is>
          <t xml:space="preserve">EED116824  </t>
        </is>
      </c>
      <c r="D820" s="2" t="n">
        <v>45835</v>
      </c>
      <c r="E820" s="2" t="n">
        <v>45845</v>
      </c>
      <c r="F820" s="1" t="n">
        <v>129817</v>
      </c>
      <c r="G820" s="1" t="n">
        <v>1</v>
      </c>
      <c r="H820" s="1" t="n">
        <v>1</v>
      </c>
      <c r="I820" s="1" t="n">
        <v>0</v>
      </c>
      <c r="J820" s="1" t="inlineStr">
        <is>
          <t>Delhi</t>
        </is>
      </c>
      <c r="K820" s="1" t="n">
        <v>0</v>
      </c>
      <c r="L820" s="1">
        <f>G820*B820</f>
        <v/>
      </c>
      <c r="M820" s="1">
        <f>H820*B820</f>
        <v/>
      </c>
      <c r="N820" s="1">
        <f>I820*B820</f>
        <v/>
      </c>
    </row>
    <row r="821">
      <c r="A821" s="1" t="inlineStr">
        <is>
          <t>BioLegend</t>
        </is>
      </c>
      <c r="B821" s="1" t="n">
        <v>7867.200000000001</v>
      </c>
      <c r="C821" s="1" t="inlineStr">
        <is>
          <t xml:space="preserve">EED116824  </t>
        </is>
      </c>
      <c r="D821" s="2" t="n">
        <v>45835</v>
      </c>
      <c r="E821" s="2" t="n">
        <v>45845</v>
      </c>
      <c r="F821" s="1" t="n">
        <v>300005</v>
      </c>
      <c r="G821" s="1" t="n">
        <v>1</v>
      </c>
      <c r="H821" s="1" t="n">
        <v>1</v>
      </c>
      <c r="I821" s="1" t="n">
        <v>0</v>
      </c>
      <c r="J821" s="1" t="inlineStr">
        <is>
          <t>Kolkata</t>
        </is>
      </c>
      <c r="K821" s="1" t="n">
        <v>0</v>
      </c>
      <c r="L821" s="1">
        <f>G821*B821</f>
        <v/>
      </c>
      <c r="M821" s="1">
        <f>H821*B821</f>
        <v/>
      </c>
      <c r="N821" s="1">
        <f>I821*B821</f>
        <v/>
      </c>
    </row>
    <row r="822">
      <c r="A822" s="1" t="inlineStr">
        <is>
          <t>BioLegend</t>
        </is>
      </c>
      <c r="B822" s="1" t="n">
        <v>20908.8</v>
      </c>
      <c r="C822" s="1" t="inlineStr">
        <is>
          <t xml:space="preserve">EED116824  </t>
        </is>
      </c>
      <c r="D822" s="2" t="n">
        <v>45835</v>
      </c>
      <c r="E822" s="2" t="n">
        <v>45845</v>
      </c>
      <c r="F822" s="1" t="n">
        <v>300332</v>
      </c>
      <c r="G822" s="1" t="n">
        <v>2</v>
      </c>
      <c r="H822" s="1" t="n">
        <v>2</v>
      </c>
      <c r="I822" s="1" t="n">
        <v>0</v>
      </c>
      <c r="J822" s="1" t="inlineStr">
        <is>
          <t>Kolkata</t>
        </is>
      </c>
      <c r="K822" s="1" t="n">
        <v>0</v>
      </c>
      <c r="L822" s="1">
        <f>G822*B822</f>
        <v/>
      </c>
      <c r="M822" s="1">
        <f>H822*B822</f>
        <v/>
      </c>
      <c r="N822" s="1">
        <f>I822*B822</f>
        <v/>
      </c>
    </row>
    <row r="823">
      <c r="A823" s="1" t="inlineStr">
        <is>
          <t>BioLegend</t>
        </is>
      </c>
      <c r="B823" s="1" t="n">
        <v>18216</v>
      </c>
      <c r="C823" s="1" t="inlineStr">
        <is>
          <t xml:space="preserve">EED116824  </t>
        </is>
      </c>
      <c r="D823" s="2" t="n">
        <v>45835</v>
      </c>
      <c r="E823" s="2" t="n">
        <v>45845</v>
      </c>
      <c r="F823" s="1" t="n">
        <v>302820</v>
      </c>
      <c r="G823" s="1" t="n">
        <v>1</v>
      </c>
      <c r="H823" s="1" t="n">
        <v>1</v>
      </c>
      <c r="I823" s="1" t="n">
        <v>0</v>
      </c>
      <c r="J823" s="1" t="inlineStr">
        <is>
          <t>Kolkata</t>
        </is>
      </c>
      <c r="K823" s="1" t="n">
        <v>0</v>
      </c>
      <c r="L823" s="1">
        <f>G823*B823</f>
        <v/>
      </c>
      <c r="M823" s="1">
        <f>H823*B823</f>
        <v/>
      </c>
      <c r="N823" s="1">
        <f>I823*B823</f>
        <v/>
      </c>
    </row>
    <row r="824">
      <c r="A824" s="1" t="inlineStr">
        <is>
          <t>BioLegend</t>
        </is>
      </c>
      <c r="B824" s="1" t="n">
        <v>7867.200000000001</v>
      </c>
      <c r="C824" s="1" t="inlineStr">
        <is>
          <t xml:space="preserve">EED116824  </t>
        </is>
      </c>
      <c r="D824" s="2" t="n">
        <v>45835</v>
      </c>
      <c r="E824" s="2" t="n">
        <v>45845</v>
      </c>
      <c r="F824" s="1" t="n">
        <v>302934</v>
      </c>
      <c r="G824" s="1" t="n">
        <v>2</v>
      </c>
      <c r="H824" s="1" t="n">
        <v>2</v>
      </c>
      <c r="I824" s="1" t="n">
        <v>0</v>
      </c>
      <c r="J824" s="1" t="inlineStr">
        <is>
          <t>Kolkata</t>
        </is>
      </c>
      <c r="K824" s="1" t="n">
        <v>0</v>
      </c>
      <c r="L824" s="1">
        <f>G824*B824</f>
        <v/>
      </c>
      <c r="M824" s="1">
        <f>H824*B824</f>
        <v/>
      </c>
      <c r="N824" s="1">
        <f>I824*B824</f>
        <v/>
      </c>
    </row>
    <row r="825">
      <c r="A825" s="1" t="inlineStr">
        <is>
          <t>BioLegend</t>
        </is>
      </c>
      <c r="B825" s="1" t="n">
        <v>13992</v>
      </c>
      <c r="C825" s="1" t="inlineStr">
        <is>
          <t xml:space="preserve">EED116824  </t>
        </is>
      </c>
      <c r="D825" s="2" t="n">
        <v>45835</v>
      </c>
      <c r="E825" s="2" t="n">
        <v>45845</v>
      </c>
      <c r="F825" s="1" t="n">
        <v>304022</v>
      </c>
      <c r="G825" s="1" t="n">
        <v>1</v>
      </c>
      <c r="H825" s="1" t="n">
        <v>1</v>
      </c>
      <c r="I825" s="1" t="n">
        <v>0</v>
      </c>
      <c r="J825" s="1" t="inlineStr">
        <is>
          <t>Kolkata</t>
        </is>
      </c>
      <c r="K825" s="1" t="n">
        <v>0</v>
      </c>
      <c r="L825" s="1">
        <f>G825*B825</f>
        <v/>
      </c>
      <c r="M825" s="1">
        <f>H825*B825</f>
        <v/>
      </c>
      <c r="N825" s="1">
        <f>I825*B825</f>
        <v/>
      </c>
    </row>
    <row r="826">
      <c r="A826" s="1" t="inlineStr">
        <is>
          <t>BioLegend</t>
        </is>
      </c>
      <c r="B826" s="1" t="n">
        <v>8131.200000000001</v>
      </c>
      <c r="C826" s="1" t="inlineStr">
        <is>
          <t xml:space="preserve">EED116824  </t>
        </is>
      </c>
      <c r="D826" s="2" t="n">
        <v>45835</v>
      </c>
      <c r="E826" s="2" t="n">
        <v>45845</v>
      </c>
      <c r="F826" s="1" t="n">
        <v>309719</v>
      </c>
      <c r="G826" s="1" t="n">
        <v>1</v>
      </c>
      <c r="H826" s="1" t="n">
        <v>1</v>
      </c>
      <c r="I826" s="1" t="n">
        <v>0</v>
      </c>
      <c r="J826" s="1" t="inlineStr">
        <is>
          <t>Kolkata</t>
        </is>
      </c>
      <c r="K826" s="1" t="n">
        <v>0</v>
      </c>
      <c r="L826" s="1">
        <f>G826*B826</f>
        <v/>
      </c>
      <c r="M826" s="1">
        <f>H826*B826</f>
        <v/>
      </c>
      <c r="N826" s="1">
        <f>I826*B826</f>
        <v/>
      </c>
    </row>
    <row r="827">
      <c r="A827" s="1" t="inlineStr">
        <is>
          <t>BioLegend</t>
        </is>
      </c>
      <c r="B827" s="1" t="n">
        <v>25146</v>
      </c>
      <c r="C827" s="1" t="inlineStr">
        <is>
          <t xml:space="preserve">EED116824  </t>
        </is>
      </c>
      <c r="D827" s="2" t="n">
        <v>45835</v>
      </c>
      <c r="E827" s="2" t="n">
        <v>45845</v>
      </c>
      <c r="F827" s="1" t="n">
        <v>311122</v>
      </c>
      <c r="G827" s="1" t="n">
        <v>1</v>
      </c>
      <c r="H827" s="1" t="n">
        <v>1</v>
      </c>
      <c r="I827" s="1" t="n">
        <v>0</v>
      </c>
      <c r="J827" s="1" t="inlineStr">
        <is>
          <t>Kolkata</t>
        </is>
      </c>
      <c r="K827" s="1" t="n">
        <v>0</v>
      </c>
      <c r="L827" s="1">
        <f>G827*B827</f>
        <v/>
      </c>
      <c r="M827" s="1">
        <f>H827*B827</f>
        <v/>
      </c>
      <c r="N827" s="1">
        <f>I827*B827</f>
        <v/>
      </c>
    </row>
    <row r="828">
      <c r="A828" s="1" t="inlineStr">
        <is>
          <t>BioLegend</t>
        </is>
      </c>
      <c r="B828" s="1" t="n">
        <v>7867.200000000001</v>
      </c>
      <c r="C828" s="1" t="inlineStr">
        <is>
          <t xml:space="preserve">EED116824  </t>
        </is>
      </c>
      <c r="D828" s="2" t="n">
        <v>45835</v>
      </c>
      <c r="E828" s="2" t="n">
        <v>45845</v>
      </c>
      <c r="F828" s="1" t="n">
        <v>312815</v>
      </c>
      <c r="G828" s="1" t="n">
        <v>1</v>
      </c>
      <c r="H828" s="1" t="n">
        <v>1</v>
      </c>
      <c r="I828" s="1" t="n">
        <v>0</v>
      </c>
      <c r="J828" s="1" t="inlineStr">
        <is>
          <t>Kolkata</t>
        </is>
      </c>
      <c r="K828" s="1" t="n">
        <v>0</v>
      </c>
      <c r="L828" s="1">
        <f>G828*B828</f>
        <v/>
      </c>
      <c r="M828" s="1">
        <f>H828*B828</f>
        <v/>
      </c>
      <c r="N828" s="1">
        <f>I828*B828</f>
        <v/>
      </c>
    </row>
    <row r="829">
      <c r="A829" s="1" t="inlineStr">
        <is>
          <t>BioLegend</t>
        </is>
      </c>
      <c r="B829" s="1" t="n">
        <v>9662.4</v>
      </c>
      <c r="C829" s="1" t="inlineStr">
        <is>
          <t xml:space="preserve">EED116824  </t>
        </is>
      </c>
      <c r="D829" s="2" t="n">
        <v>45835</v>
      </c>
      <c r="E829" s="2" t="n">
        <v>45845</v>
      </c>
      <c r="F829" s="1" t="n">
        <v>320107</v>
      </c>
      <c r="G829" s="1" t="n">
        <v>1</v>
      </c>
      <c r="H829" s="1" t="n">
        <v>1</v>
      </c>
      <c r="I829" s="1" t="n">
        <v>0</v>
      </c>
      <c r="J829" s="1" t="inlineStr">
        <is>
          <t>Kolkata</t>
        </is>
      </c>
      <c r="K829" s="1" t="n">
        <v>0</v>
      </c>
      <c r="L829" s="1">
        <f>G829*B829</f>
        <v/>
      </c>
      <c r="M829" s="1">
        <f>H829*B829</f>
        <v/>
      </c>
      <c r="N829" s="1">
        <f>I829*B829</f>
        <v/>
      </c>
    </row>
    <row r="830">
      <c r="A830" s="1" t="inlineStr">
        <is>
          <t>BioLegend</t>
        </is>
      </c>
      <c r="B830" s="1" t="n">
        <v>13569.6</v>
      </c>
      <c r="C830" s="1" t="inlineStr">
        <is>
          <t xml:space="preserve">EED116824  </t>
        </is>
      </c>
      <c r="D830" s="2" t="n">
        <v>45835</v>
      </c>
      <c r="E830" s="2" t="n">
        <v>45845</v>
      </c>
      <c r="F830" s="1" t="n">
        <v>323006</v>
      </c>
      <c r="G830" s="1" t="n">
        <v>1</v>
      </c>
      <c r="H830" s="1" t="n">
        <v>1</v>
      </c>
      <c r="I830" s="1" t="n">
        <v>0</v>
      </c>
      <c r="J830" s="1" t="inlineStr">
        <is>
          <t>Kolkata</t>
        </is>
      </c>
      <c r="K830" s="1" t="n">
        <v>0</v>
      </c>
      <c r="L830" s="1">
        <f>G830*B830</f>
        <v/>
      </c>
      <c r="M830" s="1">
        <f>H830*B830</f>
        <v/>
      </c>
      <c r="N830" s="1">
        <f>I830*B830</f>
        <v/>
      </c>
    </row>
    <row r="831">
      <c r="A831" s="1" t="inlineStr">
        <is>
          <t>BioLegend</t>
        </is>
      </c>
      <c r="B831" s="1" t="n">
        <v>27984</v>
      </c>
      <c r="C831" s="1" t="inlineStr">
        <is>
          <t xml:space="preserve">EED116824  </t>
        </is>
      </c>
      <c r="D831" s="2" t="n">
        <v>45835</v>
      </c>
      <c r="E831" s="2" t="n">
        <v>45845</v>
      </c>
      <c r="F831" s="1" t="n">
        <v>323028</v>
      </c>
      <c r="G831" s="1" t="n">
        <v>1</v>
      </c>
      <c r="H831" s="1" t="n">
        <v>1</v>
      </c>
      <c r="I831" s="1" t="n">
        <v>0</v>
      </c>
      <c r="J831" s="1" t="inlineStr">
        <is>
          <t>Kolkata</t>
        </is>
      </c>
      <c r="K831" s="1" t="n">
        <v>0</v>
      </c>
      <c r="L831" s="1">
        <f>G831*B831</f>
        <v/>
      </c>
      <c r="M831" s="1">
        <f>H831*B831</f>
        <v/>
      </c>
      <c r="N831" s="1">
        <f>I831*B831</f>
        <v/>
      </c>
    </row>
    <row r="832">
      <c r="A832" s="1" t="inlineStr">
        <is>
          <t>BioLegend</t>
        </is>
      </c>
      <c r="B832" s="1" t="n">
        <v>22651.2</v>
      </c>
      <c r="C832" s="1" t="inlineStr">
        <is>
          <t xml:space="preserve">EED116824  </t>
        </is>
      </c>
      <c r="D832" s="2" t="n">
        <v>45835</v>
      </c>
      <c r="E832" s="2" t="n">
        <v>45845</v>
      </c>
      <c r="F832" s="1" t="n">
        <v>332306</v>
      </c>
      <c r="G832" s="1" t="n">
        <v>2</v>
      </c>
      <c r="H832" s="1" t="n">
        <v>2</v>
      </c>
      <c r="I832" s="1" t="n">
        <v>0</v>
      </c>
      <c r="J832" s="1" t="inlineStr">
        <is>
          <t>Mumbai</t>
        </is>
      </c>
      <c r="K832" s="1" t="n">
        <v>0</v>
      </c>
      <c r="L832" s="1">
        <f>G832*B832</f>
        <v/>
      </c>
      <c r="M832" s="1">
        <f>H832*B832</f>
        <v/>
      </c>
      <c r="N832" s="1">
        <f>I832*B832</f>
        <v/>
      </c>
    </row>
    <row r="833">
      <c r="A833" s="1" t="inlineStr">
        <is>
          <t>BioLegend</t>
        </is>
      </c>
      <c r="B833" s="1" t="n">
        <v>12091.2</v>
      </c>
      <c r="C833" s="1" t="inlineStr">
        <is>
          <t xml:space="preserve">EED116824  </t>
        </is>
      </c>
      <c r="D833" s="2" t="n">
        <v>45835</v>
      </c>
      <c r="E833" s="2" t="n">
        <v>45845</v>
      </c>
      <c r="F833" s="1" t="n">
        <v>344750</v>
      </c>
      <c r="G833" s="1" t="n">
        <v>1</v>
      </c>
      <c r="H833" s="1" t="n">
        <v>1</v>
      </c>
      <c r="I833" s="1" t="n">
        <v>0</v>
      </c>
      <c r="J833" s="1" t="inlineStr">
        <is>
          <t>Kolkata</t>
        </is>
      </c>
      <c r="K833" s="1" t="n">
        <v>0</v>
      </c>
      <c r="L833" s="1">
        <f>G833*B833</f>
        <v/>
      </c>
      <c r="M833" s="1">
        <f>H833*B833</f>
        <v/>
      </c>
      <c r="N833" s="1">
        <f>I833*B833</f>
        <v/>
      </c>
    </row>
    <row r="834">
      <c r="A834" s="1" t="inlineStr">
        <is>
          <t>BioLegend</t>
        </is>
      </c>
      <c r="B834" s="1" t="n">
        <v>12738</v>
      </c>
      <c r="C834" s="1" t="inlineStr">
        <is>
          <t xml:space="preserve">EED116824  </t>
        </is>
      </c>
      <c r="D834" s="2" t="n">
        <v>45835</v>
      </c>
      <c r="E834" s="2" t="n">
        <v>45845</v>
      </c>
      <c r="F834" s="1" t="n">
        <v>348219</v>
      </c>
      <c r="G834" s="1" t="n">
        <v>2</v>
      </c>
      <c r="H834" s="1" t="n">
        <v>2</v>
      </c>
      <c r="I834" s="1" t="n">
        <v>0</v>
      </c>
      <c r="J834" s="1" t="inlineStr">
        <is>
          <t>Kolkata</t>
        </is>
      </c>
      <c r="K834" s="1" t="n">
        <v>0</v>
      </c>
      <c r="L834" s="1">
        <f>G834*B834</f>
        <v/>
      </c>
      <c r="M834" s="1">
        <f>H834*B834</f>
        <v/>
      </c>
      <c r="N834" s="1">
        <f>I834*B834</f>
        <v/>
      </c>
    </row>
    <row r="835">
      <c r="A835" s="1" t="inlineStr">
        <is>
          <t>BioLegend</t>
        </is>
      </c>
      <c r="B835" s="1" t="n">
        <v>7761.6</v>
      </c>
      <c r="C835" s="1" t="inlineStr">
        <is>
          <t xml:space="preserve">EED116824  </t>
        </is>
      </c>
      <c r="D835" s="2" t="n">
        <v>45835</v>
      </c>
      <c r="E835" s="2" t="n">
        <v>45845</v>
      </c>
      <c r="F835" s="1" t="n">
        <v>356607</v>
      </c>
      <c r="G835" s="1" t="n">
        <v>1</v>
      </c>
      <c r="H835" s="1" t="n">
        <v>1</v>
      </c>
      <c r="I835" s="1" t="n">
        <v>0</v>
      </c>
      <c r="J835" s="1" t="inlineStr">
        <is>
          <t>Kolkata</t>
        </is>
      </c>
      <c r="K835" s="1" t="n">
        <v>0</v>
      </c>
      <c r="L835" s="1">
        <f>G835*B835</f>
        <v/>
      </c>
      <c r="M835" s="1">
        <f>H835*B835</f>
        <v/>
      </c>
      <c r="N835" s="1">
        <f>I835*B835</f>
        <v/>
      </c>
    </row>
    <row r="836">
      <c r="A836" s="1" t="inlineStr">
        <is>
          <t>BioLegend</t>
        </is>
      </c>
      <c r="B836" s="1" t="n">
        <v>20169.6</v>
      </c>
      <c r="C836" s="1" t="inlineStr">
        <is>
          <t xml:space="preserve">EED116824  </t>
        </is>
      </c>
      <c r="D836" s="2" t="n">
        <v>45835</v>
      </c>
      <c r="E836" s="2" t="n">
        <v>45845</v>
      </c>
      <c r="F836" s="1" t="n">
        <v>368504</v>
      </c>
      <c r="G836" s="1" t="n">
        <v>1</v>
      </c>
      <c r="H836" s="1" t="n">
        <v>1</v>
      </c>
      <c r="I836" s="1" t="n">
        <v>0</v>
      </c>
      <c r="J836" s="1" t="inlineStr">
        <is>
          <t>Mumbai</t>
        </is>
      </c>
      <c r="K836" s="1" t="n">
        <v>0</v>
      </c>
      <c r="L836" s="1">
        <f>G836*B836</f>
        <v/>
      </c>
      <c r="M836" s="1">
        <f>H836*B836</f>
        <v/>
      </c>
      <c r="N836" s="1">
        <f>I836*B836</f>
        <v/>
      </c>
    </row>
    <row r="837">
      <c r="A837" s="1" t="inlineStr">
        <is>
          <t>BioLegend</t>
        </is>
      </c>
      <c r="B837" s="1" t="n">
        <v>10876.8</v>
      </c>
      <c r="C837" s="1" t="inlineStr">
        <is>
          <t xml:space="preserve">EED116824  </t>
        </is>
      </c>
      <c r="D837" s="2" t="n">
        <v>45835</v>
      </c>
      <c r="E837" s="2" t="n">
        <v>45845</v>
      </c>
      <c r="F837" s="1" t="n">
        <v>420302</v>
      </c>
      <c r="G837" s="1" t="n">
        <v>4</v>
      </c>
      <c r="H837" s="1" t="n">
        <v>4</v>
      </c>
      <c r="I837" s="1" t="n">
        <v>0</v>
      </c>
      <c r="J837" s="1" t="inlineStr">
        <is>
          <t>Mumbai</t>
        </is>
      </c>
      <c r="K837" s="1" t="n">
        <v>0</v>
      </c>
      <c r="L837" s="1">
        <f>G837*B837</f>
        <v/>
      </c>
      <c r="M837" s="1">
        <f>H837*B837</f>
        <v/>
      </c>
      <c r="N837" s="1">
        <f>I837*B837</f>
        <v/>
      </c>
    </row>
    <row r="838">
      <c r="A838" s="1" t="inlineStr">
        <is>
          <t>BioLegend</t>
        </is>
      </c>
      <c r="B838" s="1" t="n">
        <v>7444.799999999999</v>
      </c>
      <c r="C838" s="1" t="inlineStr">
        <is>
          <t xml:space="preserve">EED116824  </t>
        </is>
      </c>
      <c r="D838" s="2" t="n">
        <v>45835</v>
      </c>
      <c r="E838" s="2" t="n">
        <v>45845</v>
      </c>
      <c r="F838" s="1" t="n">
        <v>421601</v>
      </c>
      <c r="G838" s="1" t="n">
        <v>1</v>
      </c>
      <c r="H838" s="1" t="n">
        <v>1</v>
      </c>
      <c r="I838" s="1" t="n">
        <v>0</v>
      </c>
      <c r="J838" s="1" t="inlineStr">
        <is>
          <t>Hyderabad</t>
        </is>
      </c>
      <c r="K838" s="1" t="n">
        <v>0</v>
      </c>
      <c r="L838" s="1">
        <f>G838*B838</f>
        <v/>
      </c>
      <c r="M838" s="1">
        <f>H838*B838</f>
        <v/>
      </c>
      <c r="N838" s="1">
        <f>I838*B838</f>
        <v/>
      </c>
    </row>
    <row r="839">
      <c r="A839" s="1" t="inlineStr">
        <is>
          <t>BioLegend</t>
        </is>
      </c>
      <c r="B839" s="1" t="n">
        <v>4699.2</v>
      </c>
      <c r="C839" s="1" t="inlineStr">
        <is>
          <t xml:space="preserve">EED116824  </t>
        </is>
      </c>
      <c r="D839" s="2" t="n">
        <v>45835</v>
      </c>
      <c r="E839" s="2" t="n">
        <v>45845</v>
      </c>
      <c r="F839" s="1" t="n">
        <v>423111</v>
      </c>
      <c r="G839" s="1" t="n">
        <v>1</v>
      </c>
      <c r="H839" s="1" t="n">
        <v>1</v>
      </c>
      <c r="I839" s="1" t="n">
        <v>0</v>
      </c>
      <c r="J839" s="1" t="inlineStr">
        <is>
          <t>Kolkata</t>
        </is>
      </c>
      <c r="K839" s="1" t="n">
        <v>0</v>
      </c>
      <c r="L839" s="1">
        <f>G839*B839</f>
        <v/>
      </c>
      <c r="M839" s="1">
        <f>H839*B839</f>
        <v/>
      </c>
      <c r="N839" s="1">
        <f>I839*B839</f>
        <v/>
      </c>
    </row>
    <row r="840">
      <c r="A840" s="1" t="inlineStr">
        <is>
          <t>BioLegend</t>
        </is>
      </c>
      <c r="B840" s="1" t="n">
        <v>16104</v>
      </c>
      <c r="C840" s="1" t="inlineStr">
        <is>
          <t xml:space="preserve">EED116824  </t>
        </is>
      </c>
      <c r="D840" s="2" t="n">
        <v>45835</v>
      </c>
      <c r="E840" s="2" t="n">
        <v>45845</v>
      </c>
      <c r="F840" s="1" t="n">
        <v>430104</v>
      </c>
      <c r="G840" s="1" t="n">
        <v>1</v>
      </c>
      <c r="H840" s="1" t="n">
        <v>1</v>
      </c>
      <c r="I840" s="1" t="n">
        <v>0</v>
      </c>
      <c r="J840" s="1" t="inlineStr">
        <is>
          <t>Kolkata</t>
        </is>
      </c>
      <c r="K840" s="1" t="n">
        <v>0</v>
      </c>
      <c r="L840" s="1">
        <f>G840*B840</f>
        <v/>
      </c>
      <c r="M840" s="1">
        <f>H840*B840</f>
        <v/>
      </c>
      <c r="N840" s="1">
        <f>I840*B840</f>
        <v/>
      </c>
    </row>
    <row r="841">
      <c r="A841" s="1" t="inlineStr">
        <is>
          <t>BioLegend</t>
        </is>
      </c>
      <c r="B841" s="1" t="n">
        <v>5808</v>
      </c>
      <c r="C841" s="1" t="inlineStr">
        <is>
          <t xml:space="preserve">EED116824  </t>
        </is>
      </c>
      <c r="D841" s="2" t="n">
        <v>45835</v>
      </c>
      <c r="E841" s="2" t="n">
        <v>45845</v>
      </c>
      <c r="F841" s="1" t="n">
        <v>505808</v>
      </c>
      <c r="G841" s="1" t="n">
        <v>1</v>
      </c>
      <c r="H841" s="1" t="n">
        <v>1</v>
      </c>
      <c r="I841" s="1" t="n">
        <v>0</v>
      </c>
      <c r="J841" s="1" t="inlineStr">
        <is>
          <t>Kolkata</t>
        </is>
      </c>
      <c r="K841" s="1" t="n">
        <v>0</v>
      </c>
      <c r="L841" s="1">
        <f>G841*B841</f>
        <v/>
      </c>
      <c r="M841" s="1">
        <f>H841*B841</f>
        <v/>
      </c>
      <c r="N841" s="1">
        <f>I841*B841</f>
        <v/>
      </c>
    </row>
    <row r="842">
      <c r="A842" s="1" t="inlineStr">
        <is>
          <t>BioLegend</t>
        </is>
      </c>
      <c r="B842" s="1" t="n">
        <v>5913.6</v>
      </c>
      <c r="C842" s="1" t="inlineStr">
        <is>
          <t xml:space="preserve">EED116824  </t>
        </is>
      </c>
      <c r="D842" s="2" t="n">
        <v>45835</v>
      </c>
      <c r="E842" s="2" t="n">
        <v>45845</v>
      </c>
      <c r="F842" s="1" t="n">
        <v>505816</v>
      </c>
      <c r="G842" s="1" t="n">
        <v>2</v>
      </c>
      <c r="H842" s="1" t="n">
        <v>2</v>
      </c>
      <c r="I842" s="1" t="n">
        <v>0</v>
      </c>
      <c r="J842" s="1" t="inlineStr">
        <is>
          <t>Hyderabad</t>
        </is>
      </c>
      <c r="K842" s="1" t="n">
        <v>0</v>
      </c>
      <c r="L842" s="1">
        <f>G842*B842</f>
        <v/>
      </c>
      <c r="M842" s="1">
        <f>H842*B842</f>
        <v/>
      </c>
      <c r="N842" s="1">
        <f>I842*B842</f>
        <v/>
      </c>
    </row>
    <row r="843">
      <c r="A843" s="1" t="inlineStr">
        <is>
          <t>BioLegend</t>
        </is>
      </c>
      <c r="B843" s="1" t="n">
        <v>13041.6</v>
      </c>
      <c r="C843" s="1" t="inlineStr">
        <is>
          <t xml:space="preserve">EED116824  </t>
        </is>
      </c>
      <c r="D843" s="2" t="n">
        <v>45835</v>
      </c>
      <c r="E843" s="2" t="n">
        <v>45845</v>
      </c>
      <c r="F843" s="1" t="n">
        <v>506507</v>
      </c>
      <c r="G843" s="1" t="n">
        <v>1</v>
      </c>
      <c r="H843" s="1" t="n">
        <v>1</v>
      </c>
      <c r="I843" s="1" t="n">
        <v>0</v>
      </c>
      <c r="J843" s="1" t="inlineStr">
        <is>
          <t>Kolkata</t>
        </is>
      </c>
      <c r="K843" s="1" t="n">
        <v>0</v>
      </c>
      <c r="L843" s="1">
        <f>G843*B843</f>
        <v/>
      </c>
      <c r="M843" s="1">
        <f>H843*B843</f>
        <v/>
      </c>
      <c r="N843" s="1">
        <f>I843*B843</f>
        <v/>
      </c>
    </row>
    <row r="844">
      <c r="A844" s="1" t="inlineStr">
        <is>
          <t>BioLegend</t>
        </is>
      </c>
      <c r="B844" s="1" t="n">
        <v>11299.2</v>
      </c>
      <c r="C844" s="1" t="inlineStr">
        <is>
          <t xml:space="preserve">EED116824  </t>
        </is>
      </c>
      <c r="D844" s="2" t="n">
        <v>45835</v>
      </c>
      <c r="E844" s="2" t="n">
        <v>45845</v>
      </c>
      <c r="F844" s="1" t="n">
        <v>506804</v>
      </c>
      <c r="G844" s="1" t="n">
        <v>1</v>
      </c>
      <c r="H844" s="1" t="n">
        <v>1</v>
      </c>
      <c r="I844" s="1" t="n">
        <v>0</v>
      </c>
      <c r="J844" s="1" t="inlineStr">
        <is>
          <t>Kolkata</t>
        </is>
      </c>
      <c r="K844" s="1" t="n">
        <v>0</v>
      </c>
      <c r="L844" s="1">
        <f>G844*B844</f>
        <v/>
      </c>
      <c r="M844" s="1">
        <f>H844*B844</f>
        <v/>
      </c>
      <c r="N844" s="1">
        <f>I844*B844</f>
        <v/>
      </c>
    </row>
    <row r="845">
      <c r="A845" s="1" t="inlineStr">
        <is>
          <t>BioLegend</t>
        </is>
      </c>
      <c r="B845" s="1" t="n">
        <v>15628.8</v>
      </c>
      <c r="C845" s="1" t="inlineStr">
        <is>
          <t xml:space="preserve">EED116824  </t>
        </is>
      </c>
      <c r="D845" s="2" t="n">
        <v>45835</v>
      </c>
      <c r="E845" s="2" t="n">
        <v>45845</v>
      </c>
      <c r="F845" s="1" t="n">
        <v>506916</v>
      </c>
      <c r="G845" s="1" t="n">
        <v>1</v>
      </c>
      <c r="H845" s="1" t="n">
        <v>1</v>
      </c>
      <c r="I845" s="1" t="n">
        <v>0</v>
      </c>
      <c r="J845" s="1" t="inlineStr">
        <is>
          <t>Kolkata</t>
        </is>
      </c>
      <c r="K845" s="1" t="n">
        <v>0</v>
      </c>
      <c r="L845" s="1">
        <f>G845*B845</f>
        <v/>
      </c>
      <c r="M845" s="1">
        <f>H845*B845</f>
        <v/>
      </c>
      <c r="N845" s="1">
        <f>I845*B845</f>
        <v/>
      </c>
    </row>
    <row r="846">
      <c r="A846" s="1" t="inlineStr">
        <is>
          <t>BioLegend</t>
        </is>
      </c>
      <c r="B846" s="1" t="n">
        <v>18321.6</v>
      </c>
      <c r="C846" s="1" t="inlineStr">
        <is>
          <t xml:space="preserve">EED116824  </t>
        </is>
      </c>
      <c r="D846" s="2" t="n">
        <v>45835</v>
      </c>
      <c r="E846" s="2" t="n">
        <v>45845</v>
      </c>
      <c r="F846" s="1" t="n">
        <v>591706</v>
      </c>
      <c r="G846" s="1" t="n">
        <v>2</v>
      </c>
      <c r="H846" s="1" t="n">
        <v>2</v>
      </c>
      <c r="I846" s="1" t="n">
        <v>0</v>
      </c>
      <c r="J846" s="1" t="inlineStr">
        <is>
          <t>Kolkata</t>
        </is>
      </c>
      <c r="K846" s="1" t="n">
        <v>0</v>
      </c>
      <c r="L846" s="1">
        <f>G846*B846</f>
        <v/>
      </c>
      <c r="M846" s="1">
        <f>H846*B846</f>
        <v/>
      </c>
      <c r="N846" s="1">
        <f>I846*B846</f>
        <v/>
      </c>
    </row>
    <row r="847">
      <c r="A847" s="1" t="inlineStr">
        <is>
          <t>BioLegend</t>
        </is>
      </c>
      <c r="B847" s="1" t="n">
        <v>14572.8</v>
      </c>
      <c r="C847" s="1" t="inlineStr">
        <is>
          <t xml:space="preserve">EED116824  </t>
        </is>
      </c>
      <c r="D847" s="2" t="n">
        <v>45835</v>
      </c>
      <c r="E847" s="2" t="n">
        <v>45845</v>
      </c>
      <c r="F847" s="1" t="n">
        <v>801701</v>
      </c>
      <c r="G847" s="1" t="n">
        <v>1</v>
      </c>
      <c r="H847" s="1" t="n">
        <v>1</v>
      </c>
      <c r="I847" s="1" t="n">
        <v>0</v>
      </c>
      <c r="J847" s="1" t="inlineStr">
        <is>
          <t>Jodhpur</t>
        </is>
      </c>
      <c r="K847" s="1" t="n">
        <v>0</v>
      </c>
      <c r="L847" s="1">
        <f>G847*B847</f>
        <v/>
      </c>
      <c r="M847" s="1">
        <f>H847*B847</f>
        <v/>
      </c>
      <c r="N847" s="1">
        <f>I847*B847</f>
        <v/>
      </c>
    </row>
    <row r="848">
      <c r="A848" s="1" t="inlineStr">
        <is>
          <t>BioLegend</t>
        </is>
      </c>
      <c r="B848" s="1" t="n">
        <v>4065.6</v>
      </c>
      <c r="C848" s="1" t="inlineStr">
        <is>
          <t xml:space="preserve">EED116824  </t>
        </is>
      </c>
      <c r="D848" s="2" t="n">
        <v>45835</v>
      </c>
      <c r="E848" s="2" t="n">
        <v>45845</v>
      </c>
      <c r="F848" s="1" t="n">
        <v>100236</v>
      </c>
      <c r="G848" s="1" t="n">
        <v>1</v>
      </c>
      <c r="H848" s="1" t="n">
        <v>1</v>
      </c>
      <c r="I848" s="1" t="n">
        <v>0</v>
      </c>
      <c r="J848" s="1" t="inlineStr">
        <is>
          <t>Bhuvneshwar</t>
        </is>
      </c>
      <c r="K848" s="1" t="n">
        <v>0</v>
      </c>
      <c r="L848" s="1">
        <f>G848*B848</f>
        <v/>
      </c>
      <c r="M848" s="1">
        <f>H848*B848</f>
        <v/>
      </c>
      <c r="N848" s="1">
        <f>I848*B848</f>
        <v/>
      </c>
    </row>
    <row r="849">
      <c r="A849" s="1" t="inlineStr">
        <is>
          <t>BioLegend</t>
        </is>
      </c>
      <c r="B849" s="1" t="n">
        <v>15206.4</v>
      </c>
      <c r="C849" s="1" t="inlineStr">
        <is>
          <t xml:space="preserve">EED116824  </t>
        </is>
      </c>
      <c r="D849" s="2" t="n">
        <v>45835</v>
      </c>
      <c r="E849" s="2" t="n">
        <v>45845</v>
      </c>
      <c r="F849" s="1" t="n">
        <v>100432</v>
      </c>
      <c r="G849" s="1" t="n">
        <v>1</v>
      </c>
      <c r="H849" s="1" t="n">
        <v>1</v>
      </c>
      <c r="I849" s="1" t="n">
        <v>0</v>
      </c>
      <c r="J849" s="1" t="inlineStr">
        <is>
          <t>Delhi</t>
        </is>
      </c>
      <c r="K849" s="1" t="n">
        <v>0</v>
      </c>
      <c r="L849" s="1">
        <f>G849*B849</f>
        <v/>
      </c>
      <c r="M849" s="1">
        <f>H849*B849</f>
        <v/>
      </c>
      <c r="N849" s="1">
        <f>I849*B849</f>
        <v/>
      </c>
    </row>
    <row r="850">
      <c r="A850" s="1" t="inlineStr">
        <is>
          <t>BioLegend</t>
        </is>
      </c>
      <c r="B850" s="1" t="n">
        <v>12091.2</v>
      </c>
      <c r="C850" s="1" t="inlineStr">
        <is>
          <t xml:space="preserve">EED116824  </t>
        </is>
      </c>
      <c r="D850" s="2" t="n">
        <v>45835</v>
      </c>
      <c r="E850" s="2" t="n">
        <v>45845</v>
      </c>
      <c r="F850" s="1" t="n">
        <v>100612</v>
      </c>
      <c r="G850" s="1" t="n">
        <v>1</v>
      </c>
      <c r="H850" s="1" t="n">
        <v>1</v>
      </c>
      <c r="I850" s="1" t="n">
        <v>0</v>
      </c>
      <c r="J850" s="1" t="inlineStr">
        <is>
          <t>Bhuvneshwar</t>
        </is>
      </c>
      <c r="K850" s="1" t="n">
        <v>0</v>
      </c>
      <c r="L850" s="1">
        <f>G850*B850</f>
        <v/>
      </c>
      <c r="M850" s="1">
        <f>H850*B850</f>
        <v/>
      </c>
      <c r="N850" s="1">
        <f>I850*B850</f>
        <v/>
      </c>
    </row>
    <row r="851">
      <c r="A851" s="1" t="inlineStr">
        <is>
          <t>BioLegend</t>
        </is>
      </c>
      <c r="B851" s="1" t="n">
        <v>5649.6</v>
      </c>
      <c r="C851" s="1" t="inlineStr">
        <is>
          <t xml:space="preserve">EED116824  </t>
        </is>
      </c>
      <c r="D851" s="2" t="n">
        <v>45835</v>
      </c>
      <c r="E851" s="2" t="n">
        <v>45845</v>
      </c>
      <c r="F851" s="1" t="n">
        <v>100708</v>
      </c>
      <c r="G851" s="1" t="n">
        <v>1</v>
      </c>
      <c r="H851" s="1" t="n">
        <v>1</v>
      </c>
      <c r="I851" s="1" t="n">
        <v>0</v>
      </c>
      <c r="J851" s="1" t="inlineStr">
        <is>
          <t>Delhi</t>
        </is>
      </c>
      <c r="K851" s="1" t="n">
        <v>0</v>
      </c>
      <c r="L851" s="1">
        <f>G851*B851</f>
        <v/>
      </c>
      <c r="M851" s="1">
        <f>H851*B851</f>
        <v/>
      </c>
      <c r="N851" s="1">
        <f>I851*B851</f>
        <v/>
      </c>
    </row>
    <row r="852">
      <c r="A852" s="1" t="inlineStr">
        <is>
          <t>BioLegend</t>
        </is>
      </c>
      <c r="B852" s="1" t="n">
        <v>7180.799999999999</v>
      </c>
      <c r="C852" s="1" t="inlineStr">
        <is>
          <t xml:space="preserve">EED116824  </t>
        </is>
      </c>
      <c r="D852" s="2" t="n">
        <v>45835</v>
      </c>
      <c r="E852" s="2" t="n">
        <v>45845</v>
      </c>
      <c r="F852" s="1" t="n">
        <v>101823</v>
      </c>
      <c r="G852" s="1" t="n">
        <v>1</v>
      </c>
      <c r="H852" s="1" t="n">
        <v>1</v>
      </c>
      <c r="I852" s="1" t="n">
        <v>0</v>
      </c>
      <c r="J852" s="1" t="inlineStr">
        <is>
          <t>Bhuvneshwar</t>
        </is>
      </c>
      <c r="K852" s="1" t="n">
        <v>0</v>
      </c>
      <c r="L852" s="1">
        <f>G852*B852</f>
        <v/>
      </c>
      <c r="M852" s="1">
        <f>H852*B852</f>
        <v/>
      </c>
      <c r="N852" s="1">
        <f>I852*B852</f>
        <v/>
      </c>
    </row>
    <row r="853">
      <c r="A853" s="1" t="inlineStr">
        <is>
          <t>BioLegend</t>
        </is>
      </c>
      <c r="B853" s="1" t="n">
        <v>8659.199999999999</v>
      </c>
      <c r="C853" s="1" t="inlineStr">
        <is>
          <t xml:space="preserve">EED116824  </t>
        </is>
      </c>
      <c r="D853" s="2" t="n">
        <v>45835</v>
      </c>
      <c r="E853" s="2" t="n">
        <v>45845</v>
      </c>
      <c r="F853" s="1" t="n">
        <v>102116</v>
      </c>
      <c r="G853" s="1" t="n">
        <v>2</v>
      </c>
      <c r="H853" s="1" t="n">
        <v>2</v>
      </c>
      <c r="I853" s="1" t="n">
        <v>0</v>
      </c>
      <c r="J853" s="1" t="inlineStr">
        <is>
          <t>Kerala</t>
        </is>
      </c>
      <c r="K853" s="1" t="n">
        <v>0</v>
      </c>
      <c r="L853" s="1">
        <f>G853*B853</f>
        <v/>
      </c>
      <c r="M853" s="1">
        <f>H853*B853</f>
        <v/>
      </c>
      <c r="N853" s="1">
        <f>I853*B853</f>
        <v/>
      </c>
    </row>
    <row r="854">
      <c r="A854" s="1" t="inlineStr">
        <is>
          <t>BioLegend</t>
        </is>
      </c>
      <c r="B854" s="1" t="n">
        <v>8659.199999999999</v>
      </c>
      <c r="C854" s="1" t="inlineStr">
        <is>
          <t xml:space="preserve">EED116824  </t>
        </is>
      </c>
      <c r="D854" s="2" t="n">
        <v>45835</v>
      </c>
      <c r="E854" s="2" t="n">
        <v>45845</v>
      </c>
      <c r="F854" s="1" t="n">
        <v>102116</v>
      </c>
      <c r="G854" s="1" t="n">
        <v>1</v>
      </c>
      <c r="H854" s="1" t="n">
        <v>1</v>
      </c>
      <c r="I854" s="1" t="n">
        <v>0</v>
      </c>
      <c r="J854" s="1" t="inlineStr">
        <is>
          <t>Kerala</t>
        </is>
      </c>
      <c r="K854" s="1" t="n">
        <v>0</v>
      </c>
      <c r="L854" s="1">
        <f>G854*B854</f>
        <v/>
      </c>
      <c r="M854" s="1">
        <f>H854*B854</f>
        <v/>
      </c>
      <c r="N854" s="1">
        <f>I854*B854</f>
        <v/>
      </c>
    </row>
    <row r="855">
      <c r="A855" s="1" t="inlineStr">
        <is>
          <t>BioLegend</t>
        </is>
      </c>
      <c r="B855" s="1" t="n">
        <v>12724.8</v>
      </c>
      <c r="C855" s="1" t="inlineStr">
        <is>
          <t xml:space="preserve">EED116824  </t>
        </is>
      </c>
      <c r="D855" s="2" t="n">
        <v>45835</v>
      </c>
      <c r="E855" s="2" t="n">
        <v>45845</v>
      </c>
      <c r="F855" s="1" t="n">
        <v>102720</v>
      </c>
      <c r="G855" s="1" t="n">
        <v>1</v>
      </c>
      <c r="H855" s="1" t="n">
        <v>1</v>
      </c>
      <c r="I855" s="1" t="n">
        <v>0</v>
      </c>
      <c r="J855" s="1" t="inlineStr">
        <is>
          <t>Bhuvneshwar</t>
        </is>
      </c>
      <c r="K855" s="1" t="n">
        <v>0</v>
      </c>
      <c r="L855" s="1">
        <f>G855*B855</f>
        <v/>
      </c>
      <c r="M855" s="1">
        <f>H855*B855</f>
        <v/>
      </c>
      <c r="N855" s="1">
        <f>I855*B855</f>
        <v/>
      </c>
    </row>
    <row r="856">
      <c r="A856" s="1" t="inlineStr">
        <is>
          <t>BioLegend</t>
        </is>
      </c>
      <c r="B856" s="1" t="n">
        <v>13094.4</v>
      </c>
      <c r="C856" s="1" t="inlineStr">
        <is>
          <t xml:space="preserve">EED116824  </t>
        </is>
      </c>
      <c r="D856" s="2" t="n">
        <v>45835</v>
      </c>
      <c r="E856" s="2" t="n">
        <v>45845</v>
      </c>
      <c r="F856" s="1" t="n">
        <v>103028</v>
      </c>
      <c r="G856" s="1" t="n">
        <v>1</v>
      </c>
      <c r="H856" s="1" t="n">
        <v>1</v>
      </c>
      <c r="I856" s="1" t="n">
        <v>0</v>
      </c>
      <c r="J856" s="1" t="inlineStr">
        <is>
          <t>Kolkata</t>
        </is>
      </c>
      <c r="K856" s="1" t="n">
        <v>0</v>
      </c>
      <c r="L856" s="1">
        <f>G856*B856</f>
        <v/>
      </c>
      <c r="M856" s="1">
        <f>H856*B856</f>
        <v/>
      </c>
      <c r="N856" s="1">
        <f>I856*B856</f>
        <v/>
      </c>
    </row>
    <row r="857">
      <c r="A857" s="1" t="inlineStr">
        <is>
          <t>BioLegend</t>
        </is>
      </c>
      <c r="B857" s="1" t="n">
        <v>4540.8</v>
      </c>
      <c r="C857" s="1" t="inlineStr">
        <is>
          <t xml:space="preserve">EED116824  </t>
        </is>
      </c>
      <c r="D857" s="2" t="n">
        <v>45835</v>
      </c>
      <c r="E857" s="2" t="n">
        <v>45845</v>
      </c>
      <c r="F857" s="1" t="n">
        <v>103106</v>
      </c>
      <c r="G857" s="1" t="n">
        <v>1</v>
      </c>
      <c r="H857" s="1" t="n">
        <v>1</v>
      </c>
      <c r="I857" s="1" t="n">
        <v>0</v>
      </c>
      <c r="J857" s="1" t="inlineStr">
        <is>
          <t>Bhuvneshwar</t>
        </is>
      </c>
      <c r="K857" s="1" t="n">
        <v>0</v>
      </c>
      <c r="L857" s="1">
        <f>G857*B857</f>
        <v/>
      </c>
      <c r="M857" s="1">
        <f>H857*B857</f>
        <v/>
      </c>
      <c r="N857" s="1">
        <f>I857*B857</f>
        <v/>
      </c>
    </row>
    <row r="858">
      <c r="A858" s="1" t="inlineStr">
        <is>
          <t>BioLegend</t>
        </is>
      </c>
      <c r="B858" s="1" t="n">
        <v>12091.2</v>
      </c>
      <c r="C858" s="1" t="inlineStr">
        <is>
          <t xml:space="preserve">EED116824  </t>
        </is>
      </c>
      <c r="D858" s="2" t="n">
        <v>45835</v>
      </c>
      <c r="E858" s="2" t="n">
        <v>45845</v>
      </c>
      <c r="F858" s="1" t="n">
        <v>104420</v>
      </c>
      <c r="G858" s="1" t="n">
        <v>1</v>
      </c>
      <c r="H858" s="1" t="n">
        <v>1</v>
      </c>
      <c r="I858" s="1" t="n">
        <v>0</v>
      </c>
      <c r="J858" s="1" t="inlineStr">
        <is>
          <t>Bhuvneshwar</t>
        </is>
      </c>
      <c r="K858" s="1" t="n">
        <v>0</v>
      </c>
      <c r="L858" s="1">
        <f>G858*B858</f>
        <v/>
      </c>
      <c r="M858" s="1">
        <f>H858*B858</f>
        <v/>
      </c>
      <c r="N858" s="1">
        <f>I858*B858</f>
        <v/>
      </c>
    </row>
    <row r="859">
      <c r="A859" s="1" t="inlineStr">
        <is>
          <t>BioLegend</t>
        </is>
      </c>
      <c r="B859" s="1" t="n">
        <v>19338</v>
      </c>
      <c r="C859" s="1" t="inlineStr">
        <is>
          <t xml:space="preserve">EED116824  </t>
        </is>
      </c>
      <c r="D859" s="2" t="n">
        <v>45835</v>
      </c>
      <c r="E859" s="2" t="n">
        <v>45845</v>
      </c>
      <c r="F859" s="1" t="n">
        <v>104732</v>
      </c>
      <c r="G859" s="1" t="n">
        <v>1</v>
      </c>
      <c r="H859" s="1" t="n">
        <v>1</v>
      </c>
      <c r="I859" s="1" t="n">
        <v>0</v>
      </c>
      <c r="J859" s="1" t="inlineStr">
        <is>
          <t>Bhuvneshwar</t>
        </is>
      </c>
      <c r="K859" s="1" t="n">
        <v>0</v>
      </c>
      <c r="L859" s="1">
        <f>G859*B859</f>
        <v/>
      </c>
      <c r="M859" s="1">
        <f>H859*B859</f>
        <v/>
      </c>
      <c r="N859" s="1">
        <f>I859*B859</f>
        <v/>
      </c>
    </row>
    <row r="860">
      <c r="A860" s="1" t="inlineStr">
        <is>
          <t>BioLegend</t>
        </is>
      </c>
      <c r="B860" s="1" t="n">
        <v>5068.8</v>
      </c>
      <c r="C860" s="1" t="inlineStr">
        <is>
          <t xml:space="preserve">EED116824  </t>
        </is>
      </c>
      <c r="D860" s="2" t="n">
        <v>45835</v>
      </c>
      <c r="E860" s="2" t="n">
        <v>45845</v>
      </c>
      <c r="F860" s="1" t="n">
        <v>105011</v>
      </c>
      <c r="G860" s="1" t="n">
        <v>1</v>
      </c>
      <c r="H860" s="1" t="n">
        <v>1</v>
      </c>
      <c r="I860" s="1" t="n">
        <v>0</v>
      </c>
      <c r="J860" s="1" t="inlineStr">
        <is>
          <t>Bhuvneshwar</t>
        </is>
      </c>
      <c r="K860" s="1" t="n">
        <v>0</v>
      </c>
      <c r="L860" s="1">
        <f>G860*B860</f>
        <v/>
      </c>
      <c r="M860" s="1">
        <f>H860*B860</f>
        <v/>
      </c>
      <c r="N860" s="1">
        <f>I860*B860</f>
        <v/>
      </c>
    </row>
    <row r="861">
      <c r="A861" s="1" t="inlineStr">
        <is>
          <t>BioLegend</t>
        </is>
      </c>
      <c r="B861" s="1" t="n">
        <v>7444.799999999999</v>
      </c>
      <c r="C861" s="1" t="inlineStr">
        <is>
          <t xml:space="preserve">EED116824  </t>
        </is>
      </c>
      <c r="D861" s="2" t="n">
        <v>45835</v>
      </c>
      <c r="E861" s="2" t="n">
        <v>45845</v>
      </c>
      <c r="F861" s="1" t="n">
        <v>105719</v>
      </c>
      <c r="G861" s="1" t="n">
        <v>1</v>
      </c>
      <c r="H861" s="1" t="n">
        <v>1</v>
      </c>
      <c r="I861" s="1" t="n">
        <v>0</v>
      </c>
      <c r="J861" s="1" t="inlineStr">
        <is>
          <t>Bhuvneshwar</t>
        </is>
      </c>
      <c r="K861" s="1" t="n">
        <v>0</v>
      </c>
      <c r="L861" s="1">
        <f>G861*B861</f>
        <v/>
      </c>
      <c r="M861" s="1">
        <f>H861*B861</f>
        <v/>
      </c>
      <c r="N861" s="1">
        <f>I861*B861</f>
        <v/>
      </c>
    </row>
    <row r="862">
      <c r="A862" s="1" t="inlineStr">
        <is>
          <t>BioLegend</t>
        </is>
      </c>
      <c r="B862" s="1" t="n">
        <v>18902.4</v>
      </c>
      <c r="C862" s="1" t="inlineStr">
        <is>
          <t xml:space="preserve">EED116824  </t>
        </is>
      </c>
      <c r="D862" s="2" t="n">
        <v>45835</v>
      </c>
      <c r="E862" s="2" t="n">
        <v>45845</v>
      </c>
      <c r="F862" s="1" t="n">
        <v>106338</v>
      </c>
      <c r="G862" s="1" t="n">
        <v>1</v>
      </c>
      <c r="H862" s="1" t="n">
        <v>1</v>
      </c>
      <c r="I862" s="1" t="n">
        <v>0</v>
      </c>
      <c r="J862" s="1" t="inlineStr">
        <is>
          <t>Bhuvneshwar</t>
        </is>
      </c>
      <c r="K862" s="1" t="n">
        <v>0</v>
      </c>
      <c r="L862" s="1">
        <f>G862*B862</f>
        <v/>
      </c>
      <c r="M862" s="1">
        <f>H862*B862</f>
        <v/>
      </c>
      <c r="N862" s="1">
        <f>I862*B862</f>
        <v/>
      </c>
    </row>
    <row r="863">
      <c r="A863" s="1" t="inlineStr">
        <is>
          <t>BioLegend</t>
        </is>
      </c>
      <c r="B863" s="1" t="n">
        <v>4382.4</v>
      </c>
      <c r="C863" s="1" t="inlineStr">
        <is>
          <t xml:space="preserve">EED116824  </t>
        </is>
      </c>
      <c r="D863" s="2" t="n">
        <v>45835</v>
      </c>
      <c r="E863" s="2" t="n">
        <v>45845</v>
      </c>
      <c r="F863" s="1" t="n">
        <v>108111</v>
      </c>
      <c r="G863" s="1" t="n">
        <v>1</v>
      </c>
      <c r="H863" s="1" t="n">
        <v>1</v>
      </c>
      <c r="I863" s="1" t="n">
        <v>0</v>
      </c>
      <c r="J863" s="1" t="inlineStr">
        <is>
          <t>Bhuvneshwar</t>
        </is>
      </c>
      <c r="K863" s="1" t="n">
        <v>0</v>
      </c>
      <c r="L863" s="1">
        <f>G863*B863</f>
        <v/>
      </c>
      <c r="M863" s="1">
        <f>H863*B863</f>
        <v/>
      </c>
      <c r="N863" s="1">
        <f>I863*B863</f>
        <v/>
      </c>
    </row>
    <row r="864">
      <c r="A864" s="1" t="inlineStr">
        <is>
          <t>BioLegend</t>
        </is>
      </c>
      <c r="B864" s="1" t="n">
        <v>17688</v>
      </c>
      <c r="C864" s="1" t="inlineStr">
        <is>
          <t xml:space="preserve">EED116824  </t>
        </is>
      </c>
      <c r="D864" s="2" t="n">
        <v>45835</v>
      </c>
      <c r="E864" s="2" t="n">
        <v>45845</v>
      </c>
      <c r="F864" s="1" t="n">
        <v>113828</v>
      </c>
      <c r="G864" s="1" t="n">
        <v>1</v>
      </c>
      <c r="H864" s="1" t="n">
        <v>1</v>
      </c>
      <c r="I864" s="1" t="n">
        <v>0</v>
      </c>
      <c r="J864" s="1" t="inlineStr">
        <is>
          <t>Kolkata</t>
        </is>
      </c>
      <c r="K864" s="1" t="n">
        <v>0</v>
      </c>
      <c r="L864" s="1">
        <f>G864*B864</f>
        <v/>
      </c>
      <c r="M864" s="1">
        <f>H864*B864</f>
        <v/>
      </c>
      <c r="N864" s="1">
        <f>I864*B864</f>
        <v/>
      </c>
    </row>
    <row r="865">
      <c r="A865" s="1" t="inlineStr">
        <is>
          <t>BioLegend</t>
        </is>
      </c>
      <c r="B865" s="1" t="n">
        <v>7075.200000000001</v>
      </c>
      <c r="C865" s="1" t="inlineStr">
        <is>
          <t xml:space="preserve">EED116824  </t>
        </is>
      </c>
      <c r="D865" s="2" t="n">
        <v>45835</v>
      </c>
      <c r="E865" s="2" t="n">
        <v>45845</v>
      </c>
      <c r="F865" s="1" t="n">
        <v>115508</v>
      </c>
      <c r="G865" s="1" t="n">
        <v>1</v>
      </c>
      <c r="H865" s="1" t="n">
        <v>1</v>
      </c>
      <c r="I865" s="1" t="n">
        <v>0</v>
      </c>
      <c r="J865" s="1" t="inlineStr">
        <is>
          <t>Bhuvneshwar</t>
        </is>
      </c>
      <c r="K865" s="1" t="n">
        <v>0</v>
      </c>
      <c r="L865" s="1">
        <f>G865*B865</f>
        <v/>
      </c>
      <c r="M865" s="1">
        <f>H865*B865</f>
        <v/>
      </c>
      <c r="N865" s="1">
        <f>I865*B865</f>
        <v/>
      </c>
    </row>
    <row r="866">
      <c r="A866" s="1" t="inlineStr">
        <is>
          <t>BioLegend</t>
        </is>
      </c>
      <c r="B866" s="1" t="n">
        <v>4963.2</v>
      </c>
      <c r="C866" s="1" t="inlineStr">
        <is>
          <t xml:space="preserve">EED116824  </t>
        </is>
      </c>
      <c r="D866" s="2" t="n">
        <v>45835</v>
      </c>
      <c r="E866" s="2" t="n">
        <v>45845</v>
      </c>
      <c r="F866" s="1" t="n">
        <v>115526</v>
      </c>
      <c r="G866" s="1" t="n">
        <v>1</v>
      </c>
      <c r="H866" s="1" t="n">
        <v>1</v>
      </c>
      <c r="I866" s="1" t="n">
        <v>0</v>
      </c>
      <c r="J866" s="1" t="inlineStr">
        <is>
          <t>Punjab</t>
        </is>
      </c>
      <c r="K866" s="1" t="n">
        <v>0</v>
      </c>
      <c r="L866" s="1">
        <f>G866*B866</f>
        <v/>
      </c>
      <c r="M866" s="1">
        <f>H866*B866</f>
        <v/>
      </c>
      <c r="N866" s="1">
        <f>I866*B866</f>
        <v/>
      </c>
    </row>
    <row r="867">
      <c r="A867" s="1" t="inlineStr">
        <is>
          <t>BioLegend</t>
        </is>
      </c>
      <c r="B867" s="1" t="n">
        <v>7761.6</v>
      </c>
      <c r="C867" s="1" t="inlineStr">
        <is>
          <t xml:space="preserve">EED116824  </t>
        </is>
      </c>
      <c r="D867" s="2" t="n">
        <v>45835</v>
      </c>
      <c r="E867" s="2" t="n">
        <v>45845</v>
      </c>
      <c r="F867" s="1" t="n">
        <v>115923</v>
      </c>
      <c r="G867" s="1" t="n">
        <v>1</v>
      </c>
      <c r="H867" s="1" t="n">
        <v>1</v>
      </c>
      <c r="I867" s="1" t="n">
        <v>0</v>
      </c>
      <c r="J867" s="1" t="inlineStr">
        <is>
          <t>Bhuvneshwar</t>
        </is>
      </c>
      <c r="K867" s="1" t="n">
        <v>0</v>
      </c>
      <c r="L867" s="1">
        <f>G867*B867</f>
        <v/>
      </c>
      <c r="M867" s="1">
        <f>H867*B867</f>
        <v/>
      </c>
      <c r="N867" s="1">
        <f>I867*B867</f>
        <v/>
      </c>
    </row>
    <row r="868">
      <c r="A868" s="1" t="inlineStr">
        <is>
          <t>BioLegend</t>
        </is>
      </c>
      <c r="B868" s="1" t="n">
        <v>7603.200000000001</v>
      </c>
      <c r="C868" s="1" t="inlineStr">
        <is>
          <t xml:space="preserve">EED116824  </t>
        </is>
      </c>
      <c r="D868" s="2" t="n">
        <v>45835</v>
      </c>
      <c r="E868" s="2" t="n">
        <v>45845</v>
      </c>
      <c r="F868" s="1" t="n">
        <v>118108</v>
      </c>
      <c r="G868" s="1" t="n">
        <v>1</v>
      </c>
      <c r="H868" s="1" t="n">
        <v>1</v>
      </c>
      <c r="I868" s="1" t="n">
        <v>0</v>
      </c>
      <c r="J868" s="1" t="inlineStr">
        <is>
          <t>Bhuvneshwar</t>
        </is>
      </c>
      <c r="K868" s="1" t="n">
        <v>0</v>
      </c>
      <c r="L868" s="1">
        <f>G868*B868</f>
        <v/>
      </c>
      <c r="M868" s="1">
        <f>H868*B868</f>
        <v/>
      </c>
      <c r="N868" s="1">
        <f>I868*B868</f>
        <v/>
      </c>
    </row>
    <row r="869">
      <c r="A869" s="1" t="inlineStr">
        <is>
          <t>BioLegend</t>
        </is>
      </c>
      <c r="B869" s="1" t="n">
        <v>17688</v>
      </c>
      <c r="C869" s="1" t="inlineStr">
        <is>
          <t xml:space="preserve">EED116824  </t>
        </is>
      </c>
      <c r="D869" s="2" t="n">
        <v>45835</v>
      </c>
      <c r="E869" s="2" t="n">
        <v>45845</v>
      </c>
      <c r="F869" s="1" t="n">
        <v>124210</v>
      </c>
      <c r="G869" s="1" t="n">
        <v>1</v>
      </c>
      <c r="H869" s="1" t="n">
        <v>1</v>
      </c>
      <c r="I869" s="1" t="n">
        <v>0</v>
      </c>
      <c r="J869" s="1" t="inlineStr">
        <is>
          <t>Bhuvneshwar</t>
        </is>
      </c>
      <c r="K869" s="1" t="n">
        <v>0</v>
      </c>
      <c r="L869" s="1">
        <f>G869*B869</f>
        <v/>
      </c>
      <c r="M869" s="1">
        <f>H869*B869</f>
        <v/>
      </c>
      <c r="N869" s="1">
        <f>I869*B869</f>
        <v/>
      </c>
    </row>
    <row r="870">
      <c r="A870" s="1" t="inlineStr">
        <is>
          <t>BioLegend</t>
        </is>
      </c>
      <c r="B870" s="1" t="n">
        <v>14256</v>
      </c>
      <c r="C870" s="1" t="inlineStr">
        <is>
          <t xml:space="preserve">EED116824  </t>
        </is>
      </c>
      <c r="D870" s="2" t="n">
        <v>45835</v>
      </c>
      <c r="E870" s="2" t="n">
        <v>45845</v>
      </c>
      <c r="F870" s="1" t="n">
        <v>124312</v>
      </c>
      <c r="G870" s="1" t="n">
        <v>1</v>
      </c>
      <c r="H870" s="1" t="n">
        <v>1</v>
      </c>
      <c r="I870" s="1" t="n">
        <v>0</v>
      </c>
      <c r="J870" s="1" t="inlineStr">
        <is>
          <t>Bhuvneshwar</t>
        </is>
      </c>
      <c r="K870" s="1" t="n">
        <v>0</v>
      </c>
      <c r="L870" s="1">
        <f>G870*B870</f>
        <v/>
      </c>
      <c r="M870" s="1">
        <f>H870*B870</f>
        <v/>
      </c>
      <c r="N870" s="1">
        <f>I870*B870</f>
        <v/>
      </c>
    </row>
    <row r="871">
      <c r="A871" s="1" t="inlineStr">
        <is>
          <t>BioLegend</t>
        </is>
      </c>
      <c r="B871" s="1" t="n">
        <v>12408</v>
      </c>
      <c r="C871" s="1" t="inlineStr">
        <is>
          <t xml:space="preserve">EED116824  </t>
        </is>
      </c>
      <c r="D871" s="2" t="n">
        <v>45835</v>
      </c>
      <c r="E871" s="2" t="n">
        <v>45845</v>
      </c>
      <c r="F871" s="1" t="n">
        <v>126606</v>
      </c>
      <c r="G871" s="1" t="n">
        <v>1</v>
      </c>
      <c r="H871" s="1" t="n">
        <v>1</v>
      </c>
      <c r="I871" s="1" t="n">
        <v>0</v>
      </c>
      <c r="J871" s="1" t="inlineStr">
        <is>
          <t>Bhuvneshwar</t>
        </is>
      </c>
      <c r="K871" s="1" t="n">
        <v>0</v>
      </c>
      <c r="L871" s="1">
        <f>G871*B871</f>
        <v/>
      </c>
      <c r="M871" s="1">
        <f>H871*B871</f>
        <v/>
      </c>
      <c r="N871" s="1">
        <f>I871*B871</f>
        <v/>
      </c>
    </row>
    <row r="872">
      <c r="A872" s="1" t="inlineStr">
        <is>
          <t>BioLegend</t>
        </is>
      </c>
      <c r="B872" s="1" t="n">
        <v>16420.8</v>
      </c>
      <c r="C872" s="1" t="inlineStr">
        <is>
          <t xml:space="preserve">EED116824  </t>
        </is>
      </c>
      <c r="D872" s="2" t="n">
        <v>45835</v>
      </c>
      <c r="E872" s="2" t="n">
        <v>45845</v>
      </c>
      <c r="F872" s="1" t="n">
        <v>126618</v>
      </c>
      <c r="G872" s="1" t="n">
        <v>1</v>
      </c>
      <c r="H872" s="1" t="n">
        <v>1</v>
      </c>
      <c r="I872" s="1" t="n">
        <v>0</v>
      </c>
      <c r="J872" s="1" t="inlineStr">
        <is>
          <t>Kolkata</t>
        </is>
      </c>
      <c r="K872" s="1" t="n">
        <v>0</v>
      </c>
      <c r="L872" s="1">
        <f>G872*B872</f>
        <v/>
      </c>
      <c r="M872" s="1">
        <f>H872*B872</f>
        <v/>
      </c>
      <c r="N872" s="1">
        <f>I872*B872</f>
        <v/>
      </c>
    </row>
    <row r="873">
      <c r="A873" s="1" t="inlineStr">
        <is>
          <t>BioLegend</t>
        </is>
      </c>
      <c r="B873" s="1" t="n">
        <v>14572.8</v>
      </c>
      <c r="C873" s="1" t="inlineStr">
        <is>
          <t xml:space="preserve">EED116824  </t>
        </is>
      </c>
      <c r="D873" s="2" t="n">
        <v>45835</v>
      </c>
      <c r="E873" s="2" t="n">
        <v>45845</v>
      </c>
      <c r="F873" s="1" t="n">
        <v>128004</v>
      </c>
      <c r="G873" s="1" t="n">
        <v>1</v>
      </c>
      <c r="H873" s="1" t="n">
        <v>1</v>
      </c>
      <c r="I873" s="1" t="n">
        <v>0</v>
      </c>
      <c r="J873" s="1" t="inlineStr">
        <is>
          <t>Bhuvneshwar</t>
        </is>
      </c>
      <c r="K873" s="1" t="n">
        <v>0</v>
      </c>
      <c r="L873" s="1">
        <f>G873*B873</f>
        <v/>
      </c>
      <c r="M873" s="1">
        <f>H873*B873</f>
        <v/>
      </c>
      <c r="N873" s="1">
        <f>I873*B873</f>
        <v/>
      </c>
    </row>
    <row r="874">
      <c r="A874" s="1" t="inlineStr">
        <is>
          <t>BioLegend</t>
        </is>
      </c>
      <c r="B874" s="1" t="n">
        <v>28828.8</v>
      </c>
      <c r="C874" s="1" t="inlineStr">
        <is>
          <t xml:space="preserve">EED116824  </t>
        </is>
      </c>
      <c r="D874" s="2" t="n">
        <v>45835</v>
      </c>
      <c r="E874" s="2" t="n">
        <v>45845</v>
      </c>
      <c r="F874" s="1" t="n">
        <v>133310</v>
      </c>
      <c r="G874" s="1" t="n">
        <v>1</v>
      </c>
      <c r="H874" s="1" t="n">
        <v>1</v>
      </c>
      <c r="I874" s="1" t="n">
        <v>0</v>
      </c>
      <c r="J874" s="1" t="inlineStr">
        <is>
          <t>Punjab</t>
        </is>
      </c>
      <c r="K874" s="1" t="n">
        <v>0</v>
      </c>
      <c r="L874" s="1">
        <f>G874*B874</f>
        <v/>
      </c>
      <c r="M874" s="1">
        <f>H874*B874</f>
        <v/>
      </c>
      <c r="N874" s="1">
        <f>I874*B874</f>
        <v/>
      </c>
    </row>
    <row r="875">
      <c r="A875" s="1" t="inlineStr">
        <is>
          <t>BioLegend</t>
        </is>
      </c>
      <c r="B875" s="1" t="n">
        <v>19272</v>
      </c>
      <c r="C875" s="1" t="inlineStr">
        <is>
          <t xml:space="preserve">EED116824  </t>
        </is>
      </c>
      <c r="D875" s="2" t="n">
        <v>45835</v>
      </c>
      <c r="E875" s="2" t="n">
        <v>45845</v>
      </c>
      <c r="F875" s="1" t="n">
        <v>134019</v>
      </c>
      <c r="G875" s="1" t="n">
        <v>1</v>
      </c>
      <c r="H875" s="1" t="n">
        <v>1</v>
      </c>
      <c r="I875" s="1" t="n">
        <v>0</v>
      </c>
      <c r="J875" s="1" t="inlineStr">
        <is>
          <t>Kolkata</t>
        </is>
      </c>
      <c r="K875" s="1" t="n">
        <v>0</v>
      </c>
      <c r="L875" s="1">
        <f>G875*B875</f>
        <v/>
      </c>
      <c r="M875" s="1">
        <f>H875*B875</f>
        <v/>
      </c>
      <c r="N875" s="1">
        <f>I875*B875</f>
        <v/>
      </c>
    </row>
    <row r="876">
      <c r="A876" s="1" t="inlineStr">
        <is>
          <t>BioLegend</t>
        </is>
      </c>
      <c r="B876" s="1" t="n">
        <v>19998</v>
      </c>
      <c r="C876" s="1" t="inlineStr">
        <is>
          <t xml:space="preserve">EED116824  </t>
        </is>
      </c>
      <c r="D876" s="2" t="n">
        <v>45835</v>
      </c>
      <c r="E876" s="2" t="n">
        <v>45845</v>
      </c>
      <c r="F876" s="1" t="n">
        <v>134021</v>
      </c>
      <c r="G876" s="1" t="n">
        <v>1</v>
      </c>
      <c r="H876" s="1" t="n">
        <v>1</v>
      </c>
      <c r="I876" s="1" t="n">
        <v>0</v>
      </c>
      <c r="J876" s="1" t="inlineStr">
        <is>
          <t>Bhuvneshwar</t>
        </is>
      </c>
      <c r="K876" s="1" t="n">
        <v>0</v>
      </c>
      <c r="L876" s="1">
        <f>G876*B876</f>
        <v/>
      </c>
      <c r="M876" s="1">
        <f>H876*B876</f>
        <v/>
      </c>
      <c r="N876" s="1">
        <f>I876*B876</f>
        <v/>
      </c>
    </row>
    <row r="877">
      <c r="A877" s="1" t="inlineStr">
        <is>
          <t>BioLegend</t>
        </is>
      </c>
      <c r="B877" s="1" t="n">
        <v>18321.6</v>
      </c>
      <c r="C877" s="1" t="inlineStr">
        <is>
          <t xml:space="preserve">EED116824  </t>
        </is>
      </c>
      <c r="D877" s="2" t="n">
        <v>45835</v>
      </c>
      <c r="E877" s="2" t="n">
        <v>45845</v>
      </c>
      <c r="F877" s="1" t="n">
        <v>135216</v>
      </c>
      <c r="G877" s="1" t="n">
        <v>1</v>
      </c>
      <c r="H877" s="1" t="n">
        <v>1</v>
      </c>
      <c r="I877" s="1" t="n">
        <v>0</v>
      </c>
      <c r="J877" s="1" t="inlineStr">
        <is>
          <t>Kolkata</t>
        </is>
      </c>
      <c r="K877" s="1" t="n">
        <v>0</v>
      </c>
      <c r="L877" s="1">
        <f>G877*B877</f>
        <v/>
      </c>
      <c r="M877" s="1">
        <f>H877*B877</f>
        <v/>
      </c>
      <c r="N877" s="1">
        <f>I877*B877</f>
        <v/>
      </c>
    </row>
    <row r="878">
      <c r="A878" s="1" t="inlineStr">
        <is>
          <t>BioLegend</t>
        </is>
      </c>
      <c r="B878" s="1" t="n">
        <v>14150.4</v>
      </c>
      <c r="C878" s="1" t="inlineStr">
        <is>
          <t xml:space="preserve">EED116824  </t>
        </is>
      </c>
      <c r="D878" s="2" t="n">
        <v>45835</v>
      </c>
      <c r="E878" s="2" t="n">
        <v>45845</v>
      </c>
      <c r="F878" s="1" t="n">
        <v>140704</v>
      </c>
      <c r="G878" s="1" t="n">
        <v>1</v>
      </c>
      <c r="H878" s="1" t="n">
        <v>1</v>
      </c>
      <c r="I878" s="1" t="n">
        <v>0</v>
      </c>
      <c r="J878" s="1" t="inlineStr">
        <is>
          <t>Kolkata</t>
        </is>
      </c>
      <c r="K878" s="1" t="n">
        <v>0</v>
      </c>
      <c r="L878" s="1">
        <f>G878*B878</f>
        <v/>
      </c>
      <c r="M878" s="1">
        <f>H878*B878</f>
        <v/>
      </c>
      <c r="N878" s="1">
        <f>I878*B878</f>
        <v/>
      </c>
    </row>
    <row r="879">
      <c r="A879" s="1" t="inlineStr">
        <is>
          <t>BioLegend</t>
        </is>
      </c>
      <c r="B879" s="1" t="n">
        <v>19852.8</v>
      </c>
      <c r="C879" s="1" t="inlineStr">
        <is>
          <t xml:space="preserve">EED116824  </t>
        </is>
      </c>
      <c r="D879" s="2" t="n">
        <v>45835</v>
      </c>
      <c r="E879" s="2" t="n">
        <v>45845</v>
      </c>
      <c r="F879" s="1" t="n">
        <v>142506</v>
      </c>
      <c r="G879" s="1" t="n">
        <v>1</v>
      </c>
      <c r="H879" s="1" t="n">
        <v>1</v>
      </c>
      <c r="I879" s="1" t="n">
        <v>0</v>
      </c>
      <c r="J879" s="1" t="inlineStr">
        <is>
          <t>Bhuvneshwar</t>
        </is>
      </c>
      <c r="K879" s="1" t="n">
        <v>0</v>
      </c>
      <c r="L879" s="1">
        <f>G879*B879</f>
        <v/>
      </c>
      <c r="M879" s="1">
        <f>H879*B879</f>
        <v/>
      </c>
      <c r="N879" s="1">
        <f>I879*B879</f>
        <v/>
      </c>
    </row>
    <row r="880">
      <c r="A880" s="1" t="inlineStr">
        <is>
          <t>BioLegend</t>
        </is>
      </c>
      <c r="B880" s="1" t="n">
        <v>17292</v>
      </c>
      <c r="C880" s="1" t="inlineStr">
        <is>
          <t xml:space="preserve">EED116824  </t>
        </is>
      </c>
      <c r="D880" s="2" t="n">
        <v>45835</v>
      </c>
      <c r="E880" s="2" t="n">
        <v>45845</v>
      </c>
      <c r="F880" s="1" t="n">
        <v>142521</v>
      </c>
      <c r="G880" s="1" t="n">
        <v>1</v>
      </c>
      <c r="H880" s="1" t="n">
        <v>1</v>
      </c>
      <c r="I880" s="1" t="n">
        <v>0</v>
      </c>
      <c r="J880" s="1" t="inlineStr">
        <is>
          <t>Bhuvneshwar</t>
        </is>
      </c>
      <c r="K880" s="1" t="n">
        <v>0</v>
      </c>
      <c r="L880" s="1">
        <f>G880*B880</f>
        <v/>
      </c>
      <c r="M880" s="1">
        <f>H880*B880</f>
        <v/>
      </c>
      <c r="N880" s="1">
        <f>I880*B880</f>
        <v/>
      </c>
    </row>
    <row r="881">
      <c r="A881" s="1" t="inlineStr">
        <is>
          <t>BioLegend</t>
        </is>
      </c>
      <c r="B881" s="1" t="n">
        <v>16420.8</v>
      </c>
      <c r="C881" s="1" t="inlineStr">
        <is>
          <t xml:space="preserve">EED116824  </t>
        </is>
      </c>
      <c r="D881" s="2" t="n">
        <v>45835</v>
      </c>
      <c r="E881" s="2" t="n">
        <v>45845</v>
      </c>
      <c r="F881" s="1" t="n">
        <v>150408</v>
      </c>
      <c r="G881" s="1" t="n">
        <v>1</v>
      </c>
      <c r="H881" s="1" t="n">
        <v>1</v>
      </c>
      <c r="I881" s="1" t="n">
        <v>0</v>
      </c>
      <c r="J881" s="1" t="inlineStr">
        <is>
          <t>Bhuvneshwar</t>
        </is>
      </c>
      <c r="K881" s="1" t="n">
        <v>0</v>
      </c>
      <c r="L881" s="1">
        <f>G881*B881</f>
        <v/>
      </c>
      <c r="M881" s="1">
        <f>H881*B881</f>
        <v/>
      </c>
      <c r="N881" s="1">
        <f>I881*B881</f>
        <v/>
      </c>
    </row>
    <row r="882">
      <c r="A882" s="1" t="inlineStr">
        <is>
          <t>BioLegend</t>
        </is>
      </c>
      <c r="B882" s="1" t="n">
        <v>4963.2</v>
      </c>
      <c r="C882" s="1" t="inlineStr">
        <is>
          <t xml:space="preserve">EED116824  </t>
        </is>
      </c>
      <c r="D882" s="2" t="n">
        <v>45835</v>
      </c>
      <c r="E882" s="2" t="n">
        <v>45845</v>
      </c>
      <c r="F882" s="1" t="n">
        <v>158015</v>
      </c>
      <c r="G882" s="1" t="n">
        <v>1</v>
      </c>
      <c r="H882" s="1" t="n">
        <v>1</v>
      </c>
      <c r="I882" s="1" t="n">
        <v>0</v>
      </c>
      <c r="J882" s="1" t="inlineStr">
        <is>
          <t>Bhuvneshwar</t>
        </is>
      </c>
      <c r="K882" s="1" t="n">
        <v>0</v>
      </c>
      <c r="L882" s="1">
        <f>G882*B882</f>
        <v/>
      </c>
      <c r="M882" s="1">
        <f>H882*B882</f>
        <v/>
      </c>
      <c r="N882" s="1">
        <f>I882*B882</f>
        <v/>
      </c>
    </row>
    <row r="883">
      <c r="A883" s="1" t="inlineStr">
        <is>
          <t>BioLegend</t>
        </is>
      </c>
      <c r="B883" s="1" t="n">
        <v>4118.4</v>
      </c>
      <c r="C883" s="1" t="inlineStr">
        <is>
          <t xml:space="preserve">EED116824  </t>
        </is>
      </c>
      <c r="D883" s="2" t="n">
        <v>45835</v>
      </c>
      <c r="E883" s="2" t="n">
        <v>45845</v>
      </c>
      <c r="F883" s="1" t="n">
        <v>160903</v>
      </c>
      <c r="G883" s="1" t="n">
        <v>1</v>
      </c>
      <c r="H883" s="1" t="n">
        <v>1</v>
      </c>
      <c r="I883" s="1" t="n">
        <v>0</v>
      </c>
      <c r="J883" s="1" t="inlineStr">
        <is>
          <t>Punjab</t>
        </is>
      </c>
      <c r="K883" s="1" t="n">
        <v>0</v>
      </c>
      <c r="L883" s="1">
        <f>G883*B883</f>
        <v/>
      </c>
      <c r="M883" s="1">
        <f>H883*B883</f>
        <v/>
      </c>
      <c r="N883" s="1">
        <f>I883*B883</f>
        <v/>
      </c>
    </row>
    <row r="884">
      <c r="A884" s="1" t="inlineStr">
        <is>
          <t>BioLegend</t>
        </is>
      </c>
      <c r="B884" s="1" t="n">
        <v>4224</v>
      </c>
      <c r="C884" s="1" t="inlineStr">
        <is>
          <t xml:space="preserve">EED116824  </t>
        </is>
      </c>
      <c r="D884" s="2" t="n">
        <v>45835</v>
      </c>
      <c r="E884" s="2" t="n">
        <v>45845</v>
      </c>
      <c r="F884" s="1" t="n">
        <v>166403</v>
      </c>
      <c r="G884" s="1" t="n">
        <v>1</v>
      </c>
      <c r="H884" s="1" t="n">
        <v>1</v>
      </c>
      <c r="I884" s="1" t="n">
        <v>0</v>
      </c>
      <c r="J884" s="1" t="inlineStr">
        <is>
          <t>Kolkata</t>
        </is>
      </c>
      <c r="K884" s="1" t="n">
        <v>0</v>
      </c>
      <c r="L884" s="1">
        <f>G884*B884</f>
        <v/>
      </c>
      <c r="M884" s="1">
        <f>H884*B884</f>
        <v/>
      </c>
      <c r="N884" s="1">
        <f>I884*B884</f>
        <v/>
      </c>
    </row>
    <row r="885">
      <c r="A885" s="1" t="inlineStr">
        <is>
          <t>BioLegend</t>
        </is>
      </c>
      <c r="B885" s="1" t="n">
        <v>18480</v>
      </c>
      <c r="C885" s="1" t="inlineStr">
        <is>
          <t xml:space="preserve">EED116824  </t>
        </is>
      </c>
      <c r="D885" s="2" t="n">
        <v>45835</v>
      </c>
      <c r="E885" s="2" t="n">
        <v>45845</v>
      </c>
      <c r="F885" s="1" t="n">
        <v>300006</v>
      </c>
      <c r="G885" s="1" t="n">
        <v>1</v>
      </c>
      <c r="H885" s="1" t="n">
        <v>1</v>
      </c>
      <c r="I885" s="1" t="n">
        <v>0</v>
      </c>
      <c r="J885" s="1" t="inlineStr">
        <is>
          <t>Pune</t>
        </is>
      </c>
      <c r="K885" s="1" t="n">
        <v>0</v>
      </c>
      <c r="L885" s="1">
        <f>G885*B885</f>
        <v/>
      </c>
      <c r="M885" s="1">
        <f>H885*B885</f>
        <v/>
      </c>
      <c r="N885" s="1">
        <f>I885*B885</f>
        <v/>
      </c>
    </row>
    <row r="886">
      <c r="A886" s="1" t="inlineStr">
        <is>
          <t>BioLegend</t>
        </is>
      </c>
      <c r="B886" s="1" t="n">
        <v>3220.8</v>
      </c>
      <c r="C886" s="1" t="inlineStr">
        <is>
          <t xml:space="preserve">EED116824  </t>
        </is>
      </c>
      <c r="D886" s="2" t="n">
        <v>45835</v>
      </c>
      <c r="E886" s="2" t="n">
        <v>45845</v>
      </c>
      <c r="F886" s="1" t="n">
        <v>300308</v>
      </c>
      <c r="G886" s="1" t="n">
        <v>2</v>
      </c>
      <c r="H886" s="1" t="n">
        <v>2</v>
      </c>
      <c r="I886" s="1" t="n">
        <v>0</v>
      </c>
      <c r="J886" s="1" t="inlineStr">
        <is>
          <t>Coimbatore</t>
        </is>
      </c>
      <c r="K886" s="1" t="n">
        <v>0</v>
      </c>
      <c r="L886" s="1">
        <f>G886*B886</f>
        <v/>
      </c>
      <c r="M886" s="1">
        <f>H886*B886</f>
        <v/>
      </c>
      <c r="N886" s="1">
        <f>I886*B886</f>
        <v/>
      </c>
    </row>
    <row r="887">
      <c r="A887" s="1" t="inlineStr">
        <is>
          <t>BioLegend</t>
        </is>
      </c>
      <c r="B887" s="1" t="n">
        <v>4382.4</v>
      </c>
      <c r="C887" s="1" t="inlineStr">
        <is>
          <t xml:space="preserve">EED116824  </t>
        </is>
      </c>
      <c r="D887" s="2" t="n">
        <v>45835</v>
      </c>
      <c r="E887" s="2" t="n">
        <v>45845</v>
      </c>
      <c r="F887" s="1" t="n">
        <v>300312</v>
      </c>
      <c r="G887" s="1" t="n">
        <v>5</v>
      </c>
      <c r="H887" s="1" t="n">
        <v>5</v>
      </c>
      <c r="I887" s="1" t="n">
        <v>0</v>
      </c>
      <c r="J887" s="1" t="inlineStr">
        <is>
          <t>Karnataka</t>
        </is>
      </c>
      <c r="K887" s="1" t="n">
        <v>0</v>
      </c>
      <c r="L887" s="1">
        <f>G887*B887</f>
        <v/>
      </c>
      <c r="M887" s="1">
        <f>H887*B887</f>
        <v/>
      </c>
      <c r="N887" s="1">
        <f>I887*B887</f>
        <v/>
      </c>
    </row>
    <row r="888">
      <c r="A888" s="1" t="inlineStr">
        <is>
          <t>BioLegend</t>
        </is>
      </c>
      <c r="B888" s="1" t="n">
        <v>2640</v>
      </c>
      <c r="C888" s="1" t="inlineStr">
        <is>
          <t xml:space="preserve">EED116824  </t>
        </is>
      </c>
      <c r="D888" s="2" t="n">
        <v>45835</v>
      </c>
      <c r="E888" s="2" t="n">
        <v>45845</v>
      </c>
      <c r="F888" s="1" t="n">
        <v>300406</v>
      </c>
      <c r="G888" s="1" t="n">
        <v>4</v>
      </c>
      <c r="H888" s="1" t="n">
        <v>4</v>
      </c>
      <c r="I888" s="1" t="n">
        <v>0</v>
      </c>
      <c r="J888" s="1" t="inlineStr">
        <is>
          <t>Karnataka</t>
        </is>
      </c>
      <c r="K888" s="1" t="n">
        <v>0</v>
      </c>
      <c r="L888" s="1">
        <f>G888*B888</f>
        <v/>
      </c>
      <c r="M888" s="1">
        <f>H888*B888</f>
        <v/>
      </c>
      <c r="N888" s="1">
        <f>I888*B888</f>
        <v/>
      </c>
    </row>
    <row r="889">
      <c r="A889" s="1" t="inlineStr">
        <is>
          <t>BioLegend</t>
        </is>
      </c>
      <c r="B889" s="1" t="n">
        <v>17688</v>
      </c>
      <c r="C889" s="1" t="inlineStr">
        <is>
          <t xml:space="preserve">EED116824  </t>
        </is>
      </c>
      <c r="D889" s="2" t="n">
        <v>45835</v>
      </c>
      <c r="E889" s="2" t="n">
        <v>45845</v>
      </c>
      <c r="F889" s="1" t="n">
        <v>300428</v>
      </c>
      <c r="G889" s="1" t="n">
        <v>1</v>
      </c>
      <c r="H889" s="1" t="n">
        <v>1</v>
      </c>
      <c r="I889" s="1" t="n">
        <v>0</v>
      </c>
      <c r="J889" s="1" t="inlineStr">
        <is>
          <t>Bhuvneshwar</t>
        </is>
      </c>
      <c r="K889" s="1" t="n">
        <v>0</v>
      </c>
      <c r="L889" s="1">
        <f>G889*B889</f>
        <v/>
      </c>
      <c r="M889" s="1">
        <f>H889*B889</f>
        <v/>
      </c>
      <c r="N889" s="1">
        <f>I889*B889</f>
        <v/>
      </c>
    </row>
    <row r="890">
      <c r="A890" s="1" t="inlineStr">
        <is>
          <t>BioLegend</t>
        </is>
      </c>
      <c r="B890" s="1" t="n">
        <v>10032</v>
      </c>
      <c r="C890" s="1" t="inlineStr">
        <is>
          <t xml:space="preserve">EED116824  </t>
        </is>
      </c>
      <c r="D890" s="2" t="n">
        <v>45835</v>
      </c>
      <c r="E890" s="2" t="n">
        <v>45845</v>
      </c>
      <c r="F890" s="1" t="n">
        <v>302077</v>
      </c>
      <c r="G890" s="1" t="n">
        <v>1</v>
      </c>
      <c r="H890" s="1" t="n">
        <v>1</v>
      </c>
      <c r="I890" s="1" t="n">
        <v>0</v>
      </c>
      <c r="J890" s="1" t="inlineStr">
        <is>
          <t>Bhuvneshwar</t>
        </is>
      </c>
      <c r="K890" s="1" t="n">
        <v>0</v>
      </c>
      <c r="L890" s="1">
        <f>G890*B890</f>
        <v/>
      </c>
      <c r="M890" s="1">
        <f>H890*B890</f>
        <v/>
      </c>
      <c r="N890" s="1">
        <f>I890*B890</f>
        <v/>
      </c>
    </row>
    <row r="891">
      <c r="A891" s="1" t="inlineStr">
        <is>
          <t>BioLegend</t>
        </is>
      </c>
      <c r="B891" s="1" t="n">
        <v>6811.200000000001</v>
      </c>
      <c r="C891" s="1" t="inlineStr">
        <is>
          <t xml:space="preserve">EED116824  </t>
        </is>
      </c>
      <c r="D891" s="2" t="n">
        <v>45835</v>
      </c>
      <c r="E891" s="2" t="n">
        <v>45845</v>
      </c>
      <c r="F891" s="1" t="n">
        <v>302109</v>
      </c>
      <c r="G891" s="1" t="n">
        <v>2</v>
      </c>
      <c r="H891" s="1" t="n">
        <v>2</v>
      </c>
      <c r="I891" s="1" t="n">
        <v>0</v>
      </c>
      <c r="J891" s="1" t="inlineStr">
        <is>
          <t>Mumbai</t>
        </is>
      </c>
      <c r="K891" s="1" t="n">
        <v>0</v>
      </c>
      <c r="L891" s="1">
        <f>G891*B891</f>
        <v/>
      </c>
      <c r="M891" s="1">
        <f>H891*B891</f>
        <v/>
      </c>
      <c r="N891" s="1">
        <f>I891*B891</f>
        <v/>
      </c>
    </row>
    <row r="892">
      <c r="A892" s="1" t="inlineStr">
        <is>
          <t>BioLegend</t>
        </is>
      </c>
      <c r="B892" s="1" t="n">
        <v>25146</v>
      </c>
      <c r="C892" s="1" t="inlineStr">
        <is>
          <t xml:space="preserve">EED116824  </t>
        </is>
      </c>
      <c r="D892" s="2" t="n">
        <v>45835</v>
      </c>
      <c r="E892" s="2" t="n">
        <v>45845</v>
      </c>
      <c r="F892" s="1" t="n">
        <v>302630</v>
      </c>
      <c r="G892" s="1" t="n">
        <v>1</v>
      </c>
      <c r="H892" s="1" t="n">
        <v>1</v>
      </c>
      <c r="I892" s="1" t="n">
        <v>0</v>
      </c>
      <c r="J892" s="1" t="inlineStr">
        <is>
          <t>Bhuvneshwar</t>
        </is>
      </c>
      <c r="K892" s="1" t="n">
        <v>0</v>
      </c>
      <c r="L892" s="1">
        <f>G892*B892</f>
        <v/>
      </c>
      <c r="M892" s="1">
        <f>H892*B892</f>
        <v/>
      </c>
      <c r="N892" s="1">
        <f>I892*B892</f>
        <v/>
      </c>
    </row>
    <row r="893">
      <c r="A893" s="1" t="inlineStr">
        <is>
          <t>BioLegend</t>
        </is>
      </c>
      <c r="B893" s="1" t="n">
        <v>13305.6</v>
      </c>
      <c r="C893" s="1" t="inlineStr">
        <is>
          <t xml:space="preserve">EED116824  </t>
        </is>
      </c>
      <c r="D893" s="2" t="n">
        <v>45835</v>
      </c>
      <c r="E893" s="2" t="n">
        <v>45845</v>
      </c>
      <c r="F893" s="1" t="n">
        <v>303706</v>
      </c>
      <c r="G893" s="1" t="n">
        <v>1</v>
      </c>
      <c r="H893" s="1" t="n">
        <v>1</v>
      </c>
      <c r="I893" s="1" t="n">
        <v>0</v>
      </c>
      <c r="J893" s="1" t="inlineStr">
        <is>
          <t>Mumbai</t>
        </is>
      </c>
      <c r="K893" s="1" t="n">
        <v>0</v>
      </c>
      <c r="L893" s="1">
        <f>G893*B893</f>
        <v/>
      </c>
      <c r="M893" s="1">
        <f>H893*B893</f>
        <v/>
      </c>
      <c r="N893" s="1">
        <f>I893*B893</f>
        <v/>
      </c>
    </row>
    <row r="894">
      <c r="A894" s="1" t="inlineStr">
        <is>
          <t>BioLegend</t>
        </is>
      </c>
      <c r="B894" s="1" t="n">
        <v>13992</v>
      </c>
      <c r="C894" s="1" t="inlineStr">
        <is>
          <t xml:space="preserve">EED116824  </t>
        </is>
      </c>
      <c r="D894" s="2" t="n">
        <v>45835</v>
      </c>
      <c r="E894" s="2" t="n">
        <v>45845</v>
      </c>
      <c r="F894" s="1" t="n">
        <v>304024</v>
      </c>
      <c r="G894" s="1" t="n">
        <v>1</v>
      </c>
      <c r="H894" s="1" t="n">
        <v>1</v>
      </c>
      <c r="I894" s="1" t="n">
        <v>0</v>
      </c>
      <c r="J894" s="1" t="inlineStr">
        <is>
          <t>Banglore</t>
        </is>
      </c>
      <c r="K894" s="1" t="n">
        <v>0</v>
      </c>
      <c r="L894" s="1">
        <f>G894*B894</f>
        <v/>
      </c>
      <c r="M894" s="1">
        <f>H894*B894</f>
        <v/>
      </c>
      <c r="N894" s="1">
        <f>I894*B894</f>
        <v/>
      </c>
    </row>
    <row r="895">
      <c r="A895" s="1" t="inlineStr">
        <is>
          <t>BioLegend</t>
        </is>
      </c>
      <c r="B895" s="1" t="n">
        <v>1478.4</v>
      </c>
      <c r="C895" s="1" t="inlineStr">
        <is>
          <t xml:space="preserve">EED116824  </t>
        </is>
      </c>
      <c r="D895" s="2" t="n">
        <v>45835</v>
      </c>
      <c r="E895" s="2" t="n">
        <v>45845</v>
      </c>
      <c r="F895" s="1" t="n">
        <v>304105</v>
      </c>
      <c r="G895" s="1" t="n">
        <v>1</v>
      </c>
      <c r="H895" s="1" t="n">
        <v>1</v>
      </c>
      <c r="I895" s="1" t="n">
        <v>0</v>
      </c>
      <c r="J895" s="1" t="inlineStr">
        <is>
          <t>Chandigarh</t>
        </is>
      </c>
      <c r="K895" s="1" t="n">
        <v>0</v>
      </c>
      <c r="L895" s="1">
        <f>G895*B895</f>
        <v/>
      </c>
      <c r="M895" s="1">
        <f>H895*B895</f>
        <v/>
      </c>
      <c r="N895" s="1">
        <f>I895*B895</f>
        <v/>
      </c>
    </row>
    <row r="896">
      <c r="A896" s="1" t="inlineStr">
        <is>
          <t>BioLegend</t>
        </is>
      </c>
      <c r="B896" s="1" t="n">
        <v>16368</v>
      </c>
      <c r="C896" s="1" t="inlineStr">
        <is>
          <t xml:space="preserve">EED116824  </t>
        </is>
      </c>
      <c r="D896" s="2" t="n">
        <v>45835</v>
      </c>
      <c r="E896" s="2" t="n">
        <v>45845</v>
      </c>
      <c r="F896" s="1" t="n">
        <v>305227</v>
      </c>
      <c r="G896" s="1" t="n">
        <v>1</v>
      </c>
      <c r="H896" s="1" t="n">
        <v>1</v>
      </c>
      <c r="I896" s="1" t="n">
        <v>0</v>
      </c>
      <c r="J896" s="1" t="inlineStr">
        <is>
          <t>Bhuvneshwar</t>
        </is>
      </c>
      <c r="K896" s="1" t="n">
        <v>0</v>
      </c>
      <c r="L896" s="1">
        <f>G896*B896</f>
        <v/>
      </c>
      <c r="M896" s="1">
        <f>H896*B896</f>
        <v/>
      </c>
      <c r="N896" s="1">
        <f>I896*B896</f>
        <v/>
      </c>
    </row>
    <row r="897">
      <c r="A897" s="1" t="inlineStr">
        <is>
          <t>BioLegend</t>
        </is>
      </c>
      <c r="B897" s="1" t="n">
        <v>9292.799999999999</v>
      </c>
      <c r="C897" s="1" t="inlineStr">
        <is>
          <t xml:space="preserve">EED116824  </t>
        </is>
      </c>
      <c r="D897" s="2" t="n">
        <v>45835</v>
      </c>
      <c r="E897" s="2" t="n">
        <v>45845</v>
      </c>
      <c r="F897" s="1" t="n">
        <v>305461</v>
      </c>
      <c r="G897" s="1" t="n">
        <v>1</v>
      </c>
      <c r="H897" s="1" t="n">
        <v>1</v>
      </c>
      <c r="I897" s="1" t="n">
        <v>0</v>
      </c>
      <c r="J897" s="1" t="inlineStr">
        <is>
          <t>Bhuvneshwar</t>
        </is>
      </c>
      <c r="K897" s="1" t="n">
        <v>0</v>
      </c>
      <c r="L897" s="1">
        <f>G897*B897</f>
        <v/>
      </c>
      <c r="M897" s="1">
        <f>H897*B897</f>
        <v/>
      </c>
      <c r="N897" s="1">
        <f>I897*B897</f>
        <v/>
      </c>
    </row>
    <row r="898">
      <c r="A898" s="1" t="inlineStr">
        <is>
          <t>BioLegend</t>
        </is>
      </c>
      <c r="B898" s="1" t="n">
        <v>6811.200000000001</v>
      </c>
      <c r="C898" s="1" t="inlineStr">
        <is>
          <t xml:space="preserve">EED116824  </t>
        </is>
      </c>
      <c r="D898" s="2" t="n">
        <v>45835</v>
      </c>
      <c r="E898" s="2" t="n">
        <v>45845</v>
      </c>
      <c r="F898" s="1" t="n">
        <v>306505</v>
      </c>
      <c r="G898" s="1" t="n">
        <v>1</v>
      </c>
      <c r="H898" s="1" t="n">
        <v>1</v>
      </c>
      <c r="I898" s="1" t="n">
        <v>0</v>
      </c>
      <c r="J898" s="1" t="inlineStr">
        <is>
          <t>Kolkata</t>
        </is>
      </c>
      <c r="K898" s="1" t="n">
        <v>0</v>
      </c>
      <c r="L898" s="1">
        <f>G898*B898</f>
        <v/>
      </c>
      <c r="M898" s="1">
        <f>H898*B898</f>
        <v/>
      </c>
      <c r="N898" s="1">
        <f>I898*B898</f>
        <v/>
      </c>
    </row>
    <row r="899">
      <c r="A899" s="1" t="inlineStr">
        <is>
          <t>BioLegend</t>
        </is>
      </c>
      <c r="B899" s="1" t="n">
        <v>13992</v>
      </c>
      <c r="C899" s="1" t="inlineStr">
        <is>
          <t xml:space="preserve">EED116824  </t>
        </is>
      </c>
      <c r="D899" s="2" t="n">
        <v>45835</v>
      </c>
      <c r="E899" s="2" t="n">
        <v>45845</v>
      </c>
      <c r="F899" s="1" t="n">
        <v>307626</v>
      </c>
      <c r="G899" s="1" t="n">
        <v>1</v>
      </c>
      <c r="H899" s="1" t="n">
        <v>1</v>
      </c>
      <c r="I899" s="1" t="n">
        <v>0</v>
      </c>
      <c r="J899" s="1" t="inlineStr">
        <is>
          <t>Punjab</t>
        </is>
      </c>
      <c r="K899" s="1" t="n">
        <v>0</v>
      </c>
      <c r="L899" s="1">
        <f>G899*B899</f>
        <v/>
      </c>
      <c r="M899" s="1">
        <f>H899*B899</f>
        <v/>
      </c>
      <c r="N899" s="1">
        <f>I899*B899</f>
        <v/>
      </c>
    </row>
    <row r="900">
      <c r="A900" s="1" t="inlineStr">
        <is>
          <t>BioLegend</t>
        </is>
      </c>
      <c r="B900" s="1" t="n">
        <v>9292.799999999999</v>
      </c>
      <c r="C900" s="1" t="inlineStr">
        <is>
          <t xml:space="preserve">EED116824  </t>
        </is>
      </c>
      <c r="D900" s="2" t="n">
        <v>45835</v>
      </c>
      <c r="E900" s="2" t="n">
        <v>45845</v>
      </c>
      <c r="F900" s="1" t="n">
        <v>307673</v>
      </c>
      <c r="G900" s="1" t="n">
        <v>1</v>
      </c>
      <c r="H900" s="1" t="n">
        <v>1</v>
      </c>
      <c r="I900" s="1" t="n">
        <v>0</v>
      </c>
      <c r="J900" s="1" t="inlineStr">
        <is>
          <t>Bhuvneshwar</t>
        </is>
      </c>
      <c r="K900" s="1" t="n">
        <v>0</v>
      </c>
      <c r="L900" s="1">
        <f>G900*B900</f>
        <v/>
      </c>
      <c r="M900" s="1">
        <f>H900*B900</f>
        <v/>
      </c>
      <c r="N900" s="1">
        <f>I900*B900</f>
        <v/>
      </c>
    </row>
    <row r="901">
      <c r="A901" s="1" t="inlineStr">
        <is>
          <t>BioLegend</t>
        </is>
      </c>
      <c r="B901" s="1" t="n">
        <v>12738</v>
      </c>
      <c r="C901" s="1" t="inlineStr">
        <is>
          <t xml:space="preserve">EED116824  </t>
        </is>
      </c>
      <c r="D901" s="2" t="n">
        <v>45835</v>
      </c>
      <c r="E901" s="2" t="n">
        <v>45845</v>
      </c>
      <c r="F901" s="1" t="n">
        <v>308119</v>
      </c>
      <c r="G901" s="1" t="n">
        <v>1</v>
      </c>
      <c r="H901" s="1" t="n">
        <v>1</v>
      </c>
      <c r="I901" s="1" t="n">
        <v>0</v>
      </c>
      <c r="J901" s="1" t="inlineStr">
        <is>
          <t>Bhuvneshwar</t>
        </is>
      </c>
      <c r="K901" s="1" t="n">
        <v>0</v>
      </c>
      <c r="L901" s="1">
        <f>G901*B901</f>
        <v/>
      </c>
      <c r="M901" s="1">
        <f>H901*B901</f>
        <v/>
      </c>
      <c r="N901" s="1">
        <f>I901*B901</f>
        <v/>
      </c>
    </row>
    <row r="902">
      <c r="A902" s="1" t="inlineStr">
        <is>
          <t>BioLegend</t>
        </is>
      </c>
      <c r="B902" s="1" t="n">
        <v>13992</v>
      </c>
      <c r="C902" s="1" t="inlineStr">
        <is>
          <t xml:space="preserve">EED116824  </t>
        </is>
      </c>
      <c r="D902" s="2" t="n">
        <v>45835</v>
      </c>
      <c r="E902" s="2" t="n">
        <v>45845</v>
      </c>
      <c r="F902" s="1" t="n">
        <v>310918</v>
      </c>
      <c r="G902" s="1" t="n">
        <v>1</v>
      </c>
      <c r="H902" s="1" t="n">
        <v>1</v>
      </c>
      <c r="I902" s="1" t="n">
        <v>0</v>
      </c>
      <c r="J902" s="1" t="inlineStr">
        <is>
          <t>Bhuvneshwar</t>
        </is>
      </c>
      <c r="K902" s="1" t="n">
        <v>0</v>
      </c>
      <c r="L902" s="1">
        <f>G902*B902</f>
        <v/>
      </c>
      <c r="M902" s="1">
        <f>H902*B902</f>
        <v/>
      </c>
      <c r="N902" s="1">
        <f>I902*B902</f>
        <v/>
      </c>
    </row>
    <row r="903">
      <c r="A903" s="1" t="inlineStr">
        <is>
          <t>BioLegend</t>
        </is>
      </c>
      <c r="B903" s="1" t="n">
        <v>9292.799999999999</v>
      </c>
      <c r="C903" s="1" t="inlineStr">
        <is>
          <t xml:space="preserve">EED116824  </t>
        </is>
      </c>
      <c r="D903" s="2" t="n">
        <v>45835</v>
      </c>
      <c r="E903" s="2" t="n">
        <v>45845</v>
      </c>
      <c r="F903" s="1" t="n">
        <v>311115</v>
      </c>
      <c r="G903" s="1" t="n">
        <v>1</v>
      </c>
      <c r="H903" s="1" t="n">
        <v>1</v>
      </c>
      <c r="I903" s="1" t="n">
        <v>0</v>
      </c>
      <c r="J903" s="1" t="inlineStr">
        <is>
          <t>Bhuvneshwar</t>
        </is>
      </c>
      <c r="K903" s="1" t="n">
        <v>0</v>
      </c>
      <c r="L903" s="1">
        <f>G903*B903</f>
        <v/>
      </c>
      <c r="M903" s="1">
        <f>H903*B903</f>
        <v/>
      </c>
      <c r="N903" s="1">
        <f>I903*B903</f>
        <v/>
      </c>
    </row>
    <row r="904">
      <c r="A904" s="1" t="inlineStr">
        <is>
          <t>BioLegend</t>
        </is>
      </c>
      <c r="B904" s="1" t="n">
        <v>15206.4</v>
      </c>
      <c r="C904" s="1" t="inlineStr">
        <is>
          <t xml:space="preserve">EED116824  </t>
        </is>
      </c>
      <c r="D904" s="2" t="n">
        <v>45835</v>
      </c>
      <c r="E904" s="2" t="n">
        <v>45845</v>
      </c>
      <c r="F904" s="1" t="n">
        <v>311430</v>
      </c>
      <c r="G904" s="1" t="n">
        <v>1</v>
      </c>
      <c r="H904" s="1" t="n">
        <v>1</v>
      </c>
      <c r="I904" s="1" t="n">
        <v>0</v>
      </c>
      <c r="J904" s="1" t="inlineStr">
        <is>
          <t>Punjab</t>
        </is>
      </c>
      <c r="K904" s="1" t="n">
        <v>0</v>
      </c>
      <c r="L904" s="1">
        <f>G904*B904</f>
        <v/>
      </c>
      <c r="M904" s="1">
        <f>H904*B904</f>
        <v/>
      </c>
      <c r="N904" s="1">
        <f>I904*B904</f>
        <v/>
      </c>
    </row>
    <row r="905">
      <c r="A905" s="1" t="inlineStr">
        <is>
          <t>BioLegend</t>
        </is>
      </c>
      <c r="B905" s="1" t="n">
        <v>14784</v>
      </c>
      <c r="C905" s="1" t="inlineStr">
        <is>
          <t xml:space="preserve">EED116824  </t>
        </is>
      </c>
      <c r="D905" s="2" t="n">
        <v>45835</v>
      </c>
      <c r="E905" s="2" t="n">
        <v>45845</v>
      </c>
      <c r="F905" s="1" t="n">
        <v>311504</v>
      </c>
      <c r="G905" s="1" t="n">
        <v>1</v>
      </c>
      <c r="H905" s="1" t="n">
        <v>1</v>
      </c>
      <c r="I905" s="1" t="n">
        <v>0</v>
      </c>
      <c r="J905" s="1" t="inlineStr">
        <is>
          <t>Tamilnadu</t>
        </is>
      </c>
      <c r="K905" s="1" t="n">
        <v>0</v>
      </c>
      <c r="L905" s="1">
        <f>G905*B905</f>
        <v/>
      </c>
      <c r="M905" s="1">
        <f>H905*B905</f>
        <v/>
      </c>
      <c r="N905" s="1">
        <f>I905*B905</f>
        <v/>
      </c>
    </row>
    <row r="906">
      <c r="A906" s="1" t="inlineStr">
        <is>
          <t>BioLegend</t>
        </is>
      </c>
      <c r="B906" s="1" t="n">
        <v>18321.6</v>
      </c>
      <c r="C906" s="1" t="inlineStr">
        <is>
          <t xml:space="preserve">EED116824  </t>
        </is>
      </c>
      <c r="D906" s="2" t="n">
        <v>45835</v>
      </c>
      <c r="E906" s="2" t="n">
        <v>45845</v>
      </c>
      <c r="F906" s="1" t="n">
        <v>314520</v>
      </c>
      <c r="G906" s="1" t="n">
        <v>1</v>
      </c>
      <c r="H906" s="1" t="n">
        <v>1</v>
      </c>
      <c r="I906" s="1" t="n">
        <v>0</v>
      </c>
      <c r="J906" s="1" t="inlineStr">
        <is>
          <t>Bhuvneshwar</t>
        </is>
      </c>
      <c r="K906" s="1" t="n">
        <v>0</v>
      </c>
      <c r="L906" s="1">
        <f>G906*B906</f>
        <v/>
      </c>
      <c r="M906" s="1">
        <f>H906*B906</f>
        <v/>
      </c>
      <c r="N906" s="1">
        <f>I906*B906</f>
        <v/>
      </c>
    </row>
    <row r="907">
      <c r="A907" s="1" t="inlineStr">
        <is>
          <t>BioLegend</t>
        </is>
      </c>
      <c r="B907" s="1" t="n">
        <v>1478.4</v>
      </c>
      <c r="C907" s="1" t="inlineStr">
        <is>
          <t xml:space="preserve">EED116824  </t>
        </is>
      </c>
      <c r="D907" s="2" t="n">
        <v>45835</v>
      </c>
      <c r="E907" s="2" t="n">
        <v>45845</v>
      </c>
      <c r="F907" s="1" t="n">
        <v>317307</v>
      </c>
      <c r="G907" s="1" t="n">
        <v>2</v>
      </c>
      <c r="H907" s="1" t="n">
        <v>2</v>
      </c>
      <c r="I907" s="1" t="n">
        <v>0</v>
      </c>
      <c r="J907" s="1" t="inlineStr">
        <is>
          <t>Kolkata</t>
        </is>
      </c>
      <c r="K907" s="1" t="n">
        <v>0</v>
      </c>
      <c r="L907" s="1">
        <f>G907*B907</f>
        <v/>
      </c>
      <c r="M907" s="1">
        <f>H907*B907</f>
        <v/>
      </c>
      <c r="N907" s="1">
        <f>I907*B907</f>
        <v/>
      </c>
    </row>
    <row r="908">
      <c r="A908" s="1" t="inlineStr">
        <is>
          <t>BioLegend</t>
        </is>
      </c>
      <c r="B908" s="1" t="n">
        <v>24090</v>
      </c>
      <c r="C908" s="1" t="inlineStr">
        <is>
          <t xml:space="preserve">EED116824  </t>
        </is>
      </c>
      <c r="D908" s="2" t="n">
        <v>45835</v>
      </c>
      <c r="E908" s="2" t="n">
        <v>45845</v>
      </c>
      <c r="F908" s="1" t="n">
        <v>317332</v>
      </c>
      <c r="G908" s="1" t="n">
        <v>1</v>
      </c>
      <c r="H908" s="1" t="n">
        <v>1</v>
      </c>
      <c r="I908" s="1" t="n">
        <v>0</v>
      </c>
      <c r="J908" s="1" t="inlineStr">
        <is>
          <t>Banglore</t>
        </is>
      </c>
      <c r="K908" s="1" t="n">
        <v>0</v>
      </c>
      <c r="L908" s="1">
        <f>G908*B908</f>
        <v/>
      </c>
      <c r="M908" s="1">
        <f>H908*B908</f>
        <v/>
      </c>
      <c r="N908" s="1">
        <f>I908*B908</f>
        <v/>
      </c>
    </row>
    <row r="909">
      <c r="A909" s="1" t="inlineStr">
        <is>
          <t>BioLegend</t>
        </is>
      </c>
      <c r="B909" s="1" t="n">
        <v>1478.4</v>
      </c>
      <c r="C909" s="1" t="inlineStr">
        <is>
          <t xml:space="preserve">EED116824  </t>
        </is>
      </c>
      <c r="D909" s="2" t="n">
        <v>45835</v>
      </c>
      <c r="E909" s="2" t="n">
        <v>45845</v>
      </c>
      <c r="F909" s="1" t="n">
        <v>317409</v>
      </c>
      <c r="G909" s="1" t="n">
        <v>1</v>
      </c>
      <c r="H909" s="1" t="n">
        <v>1</v>
      </c>
      <c r="I909" s="1" t="n">
        <v>0</v>
      </c>
      <c r="J909" s="1" t="inlineStr">
        <is>
          <t>Kolkata</t>
        </is>
      </c>
      <c r="K909" s="1" t="n">
        <v>0</v>
      </c>
      <c r="L909" s="1">
        <f>G909*B909</f>
        <v/>
      </c>
      <c r="M909" s="1">
        <f>H909*B909</f>
        <v/>
      </c>
      <c r="N909" s="1">
        <f>I909*B909</f>
        <v/>
      </c>
    </row>
    <row r="910">
      <c r="A910" s="1" t="inlineStr">
        <is>
          <t>BioLegend</t>
        </is>
      </c>
      <c r="B910" s="1" t="n">
        <v>27984</v>
      </c>
      <c r="C910" s="1" t="inlineStr">
        <is>
          <t xml:space="preserve">EED116824  </t>
        </is>
      </c>
      <c r="D910" s="2" t="n">
        <v>45835</v>
      </c>
      <c r="E910" s="2" t="n">
        <v>45845</v>
      </c>
      <c r="F910" s="1" t="n">
        <v>317438</v>
      </c>
      <c r="G910" s="1" t="n">
        <v>1</v>
      </c>
      <c r="H910" s="1" t="n">
        <v>1</v>
      </c>
      <c r="I910" s="1" t="n">
        <v>0</v>
      </c>
      <c r="J910" s="1" t="inlineStr">
        <is>
          <t>Banglore</t>
        </is>
      </c>
      <c r="K910" s="1" t="n">
        <v>0</v>
      </c>
      <c r="L910" s="1">
        <f>G910*B910</f>
        <v/>
      </c>
      <c r="M910" s="1">
        <f>H910*B910</f>
        <v/>
      </c>
      <c r="N910" s="1">
        <f>I910*B910</f>
        <v/>
      </c>
    </row>
    <row r="911">
      <c r="A911" s="1" t="inlineStr">
        <is>
          <t>BioLegend</t>
        </is>
      </c>
      <c r="B911" s="1" t="n">
        <v>14150.4</v>
      </c>
      <c r="C911" s="1" t="inlineStr">
        <is>
          <t xml:space="preserve">EED116824  </t>
        </is>
      </c>
      <c r="D911" s="2" t="n">
        <v>45835</v>
      </c>
      <c r="E911" s="2" t="n">
        <v>45845</v>
      </c>
      <c r="F911" s="1" t="n">
        <v>318306</v>
      </c>
      <c r="G911" s="1" t="n">
        <v>1</v>
      </c>
      <c r="H911" s="1" t="n">
        <v>1</v>
      </c>
      <c r="I911" s="1" t="n">
        <v>0</v>
      </c>
      <c r="J911" s="1" t="inlineStr">
        <is>
          <t>Bhuvneshwar</t>
        </is>
      </c>
      <c r="K911" s="1" t="n">
        <v>0</v>
      </c>
      <c r="L911" s="1">
        <f>G911*B911</f>
        <v/>
      </c>
      <c r="M911" s="1">
        <f>H911*B911</f>
        <v/>
      </c>
      <c r="N911" s="1">
        <f>I911*B911</f>
        <v/>
      </c>
    </row>
    <row r="912">
      <c r="A912" s="1" t="inlineStr">
        <is>
          <t>BioLegend</t>
        </is>
      </c>
      <c r="B912" s="1" t="n">
        <v>19536</v>
      </c>
      <c r="C912" s="1" t="inlineStr">
        <is>
          <t xml:space="preserve">EED116824  </t>
        </is>
      </c>
      <c r="D912" s="2" t="n">
        <v>45835</v>
      </c>
      <c r="E912" s="2" t="n">
        <v>45845</v>
      </c>
      <c r="F912" s="1" t="n">
        <v>320114</v>
      </c>
      <c r="G912" s="1" t="n">
        <v>1</v>
      </c>
      <c r="H912" s="1" t="n">
        <v>1</v>
      </c>
      <c r="I912" s="1" t="n">
        <v>0</v>
      </c>
      <c r="J912" s="1" t="inlineStr">
        <is>
          <t>Chandigarh</t>
        </is>
      </c>
      <c r="K912" s="1" t="n">
        <v>0</v>
      </c>
      <c r="L912" s="1">
        <f>G912*B912</f>
        <v/>
      </c>
      <c r="M912" s="1">
        <f>H912*B912</f>
        <v/>
      </c>
      <c r="N912" s="1">
        <f>I912*B912</f>
        <v/>
      </c>
    </row>
    <row r="913">
      <c r="A913" s="1" t="inlineStr">
        <is>
          <t>BioLegend</t>
        </is>
      </c>
      <c r="B913" s="1" t="n">
        <v>16104</v>
      </c>
      <c r="C913" s="1" t="inlineStr">
        <is>
          <t xml:space="preserve">EED116824  </t>
        </is>
      </c>
      <c r="D913" s="2" t="n">
        <v>45835</v>
      </c>
      <c r="E913" s="2" t="n">
        <v>45845</v>
      </c>
      <c r="F913" s="1" t="n">
        <v>321120</v>
      </c>
      <c r="G913" s="1" t="n">
        <v>1</v>
      </c>
      <c r="H913" s="1" t="n">
        <v>1</v>
      </c>
      <c r="I913" s="1" t="n">
        <v>0</v>
      </c>
      <c r="J913" s="1" t="inlineStr">
        <is>
          <t>Bhuvneshwar</t>
        </is>
      </c>
      <c r="K913" s="1" t="n">
        <v>0</v>
      </c>
      <c r="L913" s="1">
        <f>G913*B913</f>
        <v/>
      </c>
      <c r="M913" s="1">
        <f>H913*B913</f>
        <v/>
      </c>
      <c r="N913" s="1">
        <f>I913*B913</f>
        <v/>
      </c>
    </row>
    <row r="914">
      <c r="A914" s="1" t="inlineStr">
        <is>
          <t>BioLegend</t>
        </is>
      </c>
      <c r="B914" s="1" t="n">
        <v>20169.6</v>
      </c>
      <c r="C914" s="1" t="inlineStr">
        <is>
          <t xml:space="preserve">EED116824  </t>
        </is>
      </c>
      <c r="D914" s="2" t="n">
        <v>45835</v>
      </c>
      <c r="E914" s="2" t="n">
        <v>45845</v>
      </c>
      <c r="F914" s="1" t="n">
        <v>321122</v>
      </c>
      <c r="G914" s="1" t="n">
        <v>1</v>
      </c>
      <c r="H914" s="1" t="n">
        <v>1</v>
      </c>
      <c r="I914" s="1" t="n">
        <v>0</v>
      </c>
      <c r="J914" s="1" t="inlineStr">
        <is>
          <t>Punjab</t>
        </is>
      </c>
      <c r="K914" s="1" t="n">
        <v>0</v>
      </c>
      <c r="L914" s="1">
        <f>G914*B914</f>
        <v/>
      </c>
      <c r="M914" s="1">
        <f>H914*B914</f>
        <v/>
      </c>
      <c r="N914" s="1">
        <f>I914*B914</f>
        <v/>
      </c>
    </row>
    <row r="915">
      <c r="A915" s="1" t="inlineStr">
        <is>
          <t>BioLegend</t>
        </is>
      </c>
      <c r="B915" s="1" t="n">
        <v>7761.6</v>
      </c>
      <c r="C915" s="1" t="inlineStr">
        <is>
          <t xml:space="preserve">EED116824  </t>
        </is>
      </c>
      <c r="D915" s="2" t="n">
        <v>45835</v>
      </c>
      <c r="E915" s="2" t="n">
        <v>45845</v>
      </c>
      <c r="F915" s="1" t="n">
        <v>324217</v>
      </c>
      <c r="G915" s="1" t="n">
        <v>1</v>
      </c>
      <c r="H915" s="1" t="n">
        <v>1</v>
      </c>
      <c r="I915" s="1" t="n">
        <v>0</v>
      </c>
      <c r="J915" s="1" t="inlineStr">
        <is>
          <t>Kolkata</t>
        </is>
      </c>
      <c r="K915" s="1" t="n">
        <v>0</v>
      </c>
      <c r="L915" s="1">
        <f>G915*B915</f>
        <v/>
      </c>
      <c r="M915" s="1">
        <f>H915*B915</f>
        <v/>
      </c>
      <c r="N915" s="1">
        <f>I915*B915</f>
        <v/>
      </c>
    </row>
    <row r="916">
      <c r="A916" s="1" t="inlineStr">
        <is>
          <t>BioLegend</t>
        </is>
      </c>
      <c r="B916" s="1" t="n">
        <v>15246</v>
      </c>
      <c r="C916" s="1" t="inlineStr">
        <is>
          <t xml:space="preserve">EED116824  </t>
        </is>
      </c>
      <c r="D916" s="2" t="n">
        <v>45835</v>
      </c>
      <c r="E916" s="2" t="n">
        <v>45845</v>
      </c>
      <c r="F916" s="1" t="n">
        <v>328239</v>
      </c>
      <c r="G916" s="1" t="n">
        <v>1</v>
      </c>
      <c r="H916" s="1" t="n">
        <v>1</v>
      </c>
      <c r="I916" s="1" t="n">
        <v>0</v>
      </c>
      <c r="J916" s="1" t="inlineStr">
        <is>
          <t>Banglore</t>
        </is>
      </c>
      <c r="K916" s="1" t="n">
        <v>0</v>
      </c>
      <c r="L916" s="1">
        <f>G916*B916</f>
        <v/>
      </c>
      <c r="M916" s="1">
        <f>H916*B916</f>
        <v/>
      </c>
      <c r="N916" s="1">
        <f>I916*B916</f>
        <v/>
      </c>
    </row>
    <row r="917">
      <c r="A917" s="1" t="inlineStr">
        <is>
          <t>BioLegend</t>
        </is>
      </c>
      <c r="B917" s="1" t="n">
        <v>8395.200000000001</v>
      </c>
      <c r="C917" s="1" t="inlineStr">
        <is>
          <t xml:space="preserve">EED116824  </t>
        </is>
      </c>
      <c r="D917" s="2" t="n">
        <v>45835</v>
      </c>
      <c r="E917" s="2" t="n">
        <v>45845</v>
      </c>
      <c r="F917" s="1" t="n">
        <v>328629</v>
      </c>
      <c r="G917" s="1" t="n">
        <v>1</v>
      </c>
      <c r="H917" s="1" t="n">
        <v>1</v>
      </c>
      <c r="I917" s="1" t="n">
        <v>0</v>
      </c>
      <c r="J917" s="1" t="inlineStr">
        <is>
          <t>Kolkata</t>
        </is>
      </c>
      <c r="K917" s="1" t="n">
        <v>0</v>
      </c>
      <c r="L917" s="1">
        <f>G917*B917</f>
        <v/>
      </c>
      <c r="M917" s="1">
        <f>H917*B917</f>
        <v/>
      </c>
      <c r="N917" s="1">
        <f>I917*B917</f>
        <v/>
      </c>
    </row>
    <row r="918">
      <c r="A918" s="1" t="inlineStr">
        <is>
          <t>BioLegend</t>
        </is>
      </c>
      <c r="B918" s="1" t="n">
        <v>27984</v>
      </c>
      <c r="C918" s="1" t="inlineStr">
        <is>
          <t xml:space="preserve">EED116824  </t>
        </is>
      </c>
      <c r="D918" s="2" t="n">
        <v>45835</v>
      </c>
      <c r="E918" s="2" t="n">
        <v>45845</v>
      </c>
      <c r="F918" s="1" t="n">
        <v>329740</v>
      </c>
      <c r="G918" s="1" t="n">
        <v>1</v>
      </c>
      <c r="H918" s="1" t="n">
        <v>1</v>
      </c>
      <c r="I918" s="1" t="n">
        <v>0</v>
      </c>
      <c r="J918" s="1" t="inlineStr">
        <is>
          <t>Banglore</t>
        </is>
      </c>
      <c r="K918" s="1" t="n">
        <v>0</v>
      </c>
      <c r="L918" s="1">
        <f>G918*B918</f>
        <v/>
      </c>
      <c r="M918" s="1">
        <f>H918*B918</f>
        <v/>
      </c>
      <c r="N918" s="1">
        <f>I918*B918</f>
        <v/>
      </c>
    </row>
    <row r="919">
      <c r="A919" s="1" t="inlineStr">
        <is>
          <t>BioLegend</t>
        </is>
      </c>
      <c r="B919" s="1" t="n">
        <v>26532</v>
      </c>
      <c r="C919" s="1" t="inlineStr">
        <is>
          <t xml:space="preserve">EED116824  </t>
        </is>
      </c>
      <c r="D919" s="2" t="n">
        <v>45835</v>
      </c>
      <c r="E919" s="2" t="n">
        <v>45845</v>
      </c>
      <c r="F919" s="1" t="n">
        <v>329920</v>
      </c>
      <c r="G919" s="1" t="n">
        <v>1</v>
      </c>
      <c r="H919" s="1" t="n">
        <v>1</v>
      </c>
      <c r="I919" s="1" t="n">
        <v>0</v>
      </c>
      <c r="J919" s="1" t="inlineStr">
        <is>
          <t>Banglore</t>
        </is>
      </c>
      <c r="K919" s="1" t="n">
        <v>0</v>
      </c>
      <c r="L919" s="1">
        <f>G919*B919</f>
        <v/>
      </c>
      <c r="M919" s="1">
        <f>H919*B919</f>
        <v/>
      </c>
      <c r="N919" s="1">
        <f>I919*B919</f>
        <v/>
      </c>
    </row>
    <row r="920">
      <c r="A920" s="1" t="inlineStr">
        <is>
          <t>BioLegend</t>
        </is>
      </c>
      <c r="B920" s="1" t="n">
        <v>20169.6</v>
      </c>
      <c r="C920" s="1" t="inlineStr">
        <is>
          <t xml:space="preserve">EED116824  </t>
        </is>
      </c>
      <c r="D920" s="2" t="n">
        <v>45835</v>
      </c>
      <c r="E920" s="2" t="n">
        <v>45845</v>
      </c>
      <c r="F920" s="1" t="n">
        <v>333614</v>
      </c>
      <c r="G920" s="1" t="n">
        <v>1</v>
      </c>
      <c r="H920" s="1" t="n">
        <v>1</v>
      </c>
      <c r="I920" s="1" t="n">
        <v>0</v>
      </c>
      <c r="J920" s="1" t="inlineStr">
        <is>
          <t>Bhuvneshwar</t>
        </is>
      </c>
      <c r="K920" s="1" t="n">
        <v>0</v>
      </c>
      <c r="L920" s="1">
        <f>G920*B920</f>
        <v/>
      </c>
      <c r="M920" s="1">
        <f>H920*B920</f>
        <v/>
      </c>
      <c r="N920" s="1">
        <f>I920*B920</f>
        <v/>
      </c>
    </row>
    <row r="921">
      <c r="A921" s="1" t="inlineStr">
        <is>
          <t>BioLegend</t>
        </is>
      </c>
      <c r="B921" s="1" t="n">
        <v>12091.2</v>
      </c>
      <c r="C921" s="1" t="inlineStr">
        <is>
          <t xml:space="preserve">EED116824  </t>
        </is>
      </c>
      <c r="D921" s="2" t="n">
        <v>45835</v>
      </c>
      <c r="E921" s="2" t="n">
        <v>45845</v>
      </c>
      <c r="F921" s="1" t="n">
        <v>334110</v>
      </c>
      <c r="G921" s="1" t="n">
        <v>1</v>
      </c>
      <c r="H921" s="1" t="n">
        <v>1</v>
      </c>
      <c r="I921" s="1" t="n">
        <v>0</v>
      </c>
      <c r="J921" s="1" t="inlineStr">
        <is>
          <t>Kolkata</t>
        </is>
      </c>
      <c r="K921" s="1" t="n">
        <v>0</v>
      </c>
      <c r="L921" s="1">
        <f>G921*B921</f>
        <v/>
      </c>
      <c r="M921" s="1">
        <f>H921*B921</f>
        <v/>
      </c>
      <c r="N921" s="1">
        <f>I921*B921</f>
        <v/>
      </c>
    </row>
    <row r="922">
      <c r="A922" s="1" t="inlineStr">
        <is>
          <t>BioLegend</t>
        </is>
      </c>
      <c r="B922" s="1" t="n">
        <v>28710</v>
      </c>
      <c r="C922" s="1" t="inlineStr">
        <is>
          <t xml:space="preserve">EED116824  </t>
        </is>
      </c>
      <c r="D922" s="2" t="n">
        <v>45835</v>
      </c>
      <c r="E922" s="2" t="n">
        <v>45845</v>
      </c>
      <c r="F922" s="1" t="n">
        <v>334338</v>
      </c>
      <c r="G922" s="1" t="n">
        <v>1</v>
      </c>
      <c r="H922" s="1" t="n">
        <v>1</v>
      </c>
      <c r="I922" s="1" t="n">
        <v>0</v>
      </c>
      <c r="J922" s="1" t="inlineStr">
        <is>
          <t>Punjab</t>
        </is>
      </c>
      <c r="K922" s="1" t="n">
        <v>0</v>
      </c>
      <c r="L922" s="1">
        <f>G922*B922</f>
        <v/>
      </c>
      <c r="M922" s="1">
        <f>H922*B922</f>
        <v/>
      </c>
      <c r="N922" s="1">
        <f>I922*B922</f>
        <v/>
      </c>
    </row>
    <row r="923">
      <c r="A923" s="1" t="inlineStr">
        <is>
          <t>BioLegend</t>
        </is>
      </c>
      <c r="B923" s="1" t="n">
        <v>9926.4</v>
      </c>
      <c r="C923" s="1" t="inlineStr">
        <is>
          <t xml:space="preserve">EED116824  </t>
        </is>
      </c>
      <c r="D923" s="2" t="n">
        <v>45835</v>
      </c>
      <c r="E923" s="2" t="n">
        <v>45845</v>
      </c>
      <c r="F923" s="1" t="n">
        <v>344133</v>
      </c>
      <c r="G923" s="1" t="n">
        <v>1</v>
      </c>
      <c r="H923" s="1" t="n">
        <v>1</v>
      </c>
      <c r="I923" s="1" t="n">
        <v>0</v>
      </c>
      <c r="J923" s="1" t="inlineStr">
        <is>
          <t>Bhuvneshwar</t>
        </is>
      </c>
      <c r="K923" s="1" t="n">
        <v>0</v>
      </c>
      <c r="L923" s="1">
        <f>G923*B923</f>
        <v/>
      </c>
      <c r="M923" s="1">
        <f>H923*B923</f>
        <v/>
      </c>
      <c r="N923" s="1">
        <f>I923*B923</f>
        <v/>
      </c>
    </row>
    <row r="924">
      <c r="A924" s="1" t="inlineStr">
        <is>
          <t>BioLegend</t>
        </is>
      </c>
      <c r="B924" s="1" t="n">
        <v>12513.6</v>
      </c>
      <c r="C924" s="1" t="inlineStr">
        <is>
          <t xml:space="preserve">EED116824  </t>
        </is>
      </c>
      <c r="D924" s="2" t="n">
        <v>45835</v>
      </c>
      <c r="E924" s="2" t="n">
        <v>45845</v>
      </c>
      <c r="F924" s="1" t="n">
        <v>344622</v>
      </c>
      <c r="G924" s="1" t="n">
        <v>1</v>
      </c>
      <c r="H924" s="1" t="n">
        <v>1</v>
      </c>
      <c r="I924" s="1" t="n">
        <v>0</v>
      </c>
      <c r="J924" s="1" t="inlineStr">
        <is>
          <t>Chandigarh</t>
        </is>
      </c>
      <c r="K924" s="1" t="n">
        <v>0</v>
      </c>
      <c r="L924" s="1">
        <f>G924*B924</f>
        <v/>
      </c>
      <c r="M924" s="1">
        <f>H924*B924</f>
        <v/>
      </c>
      <c r="N924" s="1">
        <f>I924*B924</f>
        <v/>
      </c>
    </row>
    <row r="925">
      <c r="A925" s="1" t="inlineStr">
        <is>
          <t>BioLegend</t>
        </is>
      </c>
      <c r="B925" s="1" t="n">
        <v>12738</v>
      </c>
      <c r="C925" s="1" t="inlineStr">
        <is>
          <t xml:space="preserve">EED116824  </t>
        </is>
      </c>
      <c r="D925" s="2" t="n">
        <v>45835</v>
      </c>
      <c r="E925" s="2" t="n">
        <v>45845</v>
      </c>
      <c r="F925" s="1" t="n">
        <v>344747</v>
      </c>
      <c r="G925" s="1" t="n">
        <v>1</v>
      </c>
      <c r="H925" s="1" t="n">
        <v>1</v>
      </c>
      <c r="I925" s="1" t="n">
        <v>0</v>
      </c>
      <c r="J925" s="1" t="inlineStr">
        <is>
          <t>Kolkata</t>
        </is>
      </c>
      <c r="K925" s="1" t="n">
        <v>0</v>
      </c>
      <c r="L925" s="1">
        <f>G925*B925</f>
        <v/>
      </c>
      <c r="M925" s="1">
        <f>H925*B925</f>
        <v/>
      </c>
      <c r="N925" s="1">
        <f>I925*B925</f>
        <v/>
      </c>
    </row>
    <row r="926">
      <c r="A926" s="1" t="inlineStr">
        <is>
          <t>BioLegend</t>
        </is>
      </c>
      <c r="B926" s="1" t="n">
        <v>6547.200000000001</v>
      </c>
      <c r="C926" s="1" t="inlineStr">
        <is>
          <t xml:space="preserve">EED116824  </t>
        </is>
      </c>
      <c r="D926" s="2" t="n">
        <v>45835</v>
      </c>
      <c r="E926" s="2" t="n">
        <v>45845</v>
      </c>
      <c r="F926" s="1" t="n">
        <v>344769</v>
      </c>
      <c r="G926" s="1" t="n">
        <v>1</v>
      </c>
      <c r="H926" s="1" t="n">
        <v>1</v>
      </c>
      <c r="I926" s="1" t="n">
        <v>0</v>
      </c>
      <c r="J926" s="1" t="inlineStr">
        <is>
          <t>Kolkata</t>
        </is>
      </c>
      <c r="K926" s="1" t="n">
        <v>0</v>
      </c>
      <c r="L926" s="1">
        <f>G926*B926</f>
        <v/>
      </c>
      <c r="M926" s="1">
        <f>H926*B926</f>
        <v/>
      </c>
      <c r="N926" s="1">
        <f>I926*B926</f>
        <v/>
      </c>
    </row>
    <row r="927">
      <c r="A927" s="1" t="inlineStr">
        <is>
          <t>BioLegend</t>
        </is>
      </c>
      <c r="B927" s="1" t="n">
        <v>29436</v>
      </c>
      <c r="C927" s="1" t="inlineStr">
        <is>
          <t xml:space="preserve">EED116824  </t>
        </is>
      </c>
      <c r="D927" s="2" t="n">
        <v>45835</v>
      </c>
      <c r="E927" s="2" t="n">
        <v>45845</v>
      </c>
      <c r="F927" s="1" t="n">
        <v>345024</v>
      </c>
      <c r="G927" s="1" t="n">
        <v>1</v>
      </c>
      <c r="H927" s="1" t="n">
        <v>1</v>
      </c>
      <c r="I927" s="1" t="n">
        <v>0</v>
      </c>
      <c r="J927" s="1" t="inlineStr">
        <is>
          <t>Bhuvneshwar</t>
        </is>
      </c>
      <c r="K927" s="1" t="n">
        <v>0</v>
      </c>
      <c r="L927" s="1">
        <f>G927*B927</f>
        <v/>
      </c>
      <c r="M927" s="1">
        <f>H927*B927</f>
        <v/>
      </c>
      <c r="N927" s="1">
        <f>I927*B927</f>
        <v/>
      </c>
    </row>
    <row r="928">
      <c r="A928" s="1" t="inlineStr">
        <is>
          <t>BioLegend</t>
        </is>
      </c>
      <c r="B928" s="1" t="n">
        <v>17212.8</v>
      </c>
      <c r="C928" s="1" t="inlineStr">
        <is>
          <t xml:space="preserve">EED116824  </t>
        </is>
      </c>
      <c r="D928" s="2" t="n">
        <v>45835</v>
      </c>
      <c r="E928" s="2" t="n">
        <v>45845</v>
      </c>
      <c r="F928" s="1" t="n">
        <v>345108</v>
      </c>
      <c r="G928" s="1" t="n">
        <v>1</v>
      </c>
      <c r="H928" s="1" t="n">
        <v>1</v>
      </c>
      <c r="I928" s="1" t="n">
        <v>0</v>
      </c>
      <c r="J928" s="1" t="inlineStr">
        <is>
          <t>Bhuvneshwar</t>
        </is>
      </c>
      <c r="K928" s="1" t="n">
        <v>0</v>
      </c>
      <c r="L928" s="1">
        <f>G928*B928</f>
        <v/>
      </c>
      <c r="M928" s="1">
        <f>H928*B928</f>
        <v/>
      </c>
      <c r="N928" s="1">
        <f>I928*B928</f>
        <v/>
      </c>
    </row>
    <row r="929">
      <c r="A929" s="1" t="inlineStr">
        <is>
          <t>BioLegend</t>
        </is>
      </c>
      <c r="B929" s="1" t="n">
        <v>7761.6</v>
      </c>
      <c r="C929" s="1" t="inlineStr">
        <is>
          <t xml:space="preserve">EED116824  </t>
        </is>
      </c>
      <c r="D929" s="2" t="n">
        <v>45835</v>
      </c>
      <c r="E929" s="2" t="n">
        <v>45845</v>
      </c>
      <c r="F929" s="1" t="n">
        <v>346109</v>
      </c>
      <c r="G929" s="1" t="n">
        <v>1</v>
      </c>
      <c r="H929" s="1" t="n">
        <v>1</v>
      </c>
      <c r="I929" s="1" t="n">
        <v>0</v>
      </c>
      <c r="J929" s="1" t="inlineStr">
        <is>
          <t>Bhuvneshwar</t>
        </is>
      </c>
      <c r="K929" s="1" t="n">
        <v>0</v>
      </c>
      <c r="L929" s="1">
        <f>G929*B929</f>
        <v/>
      </c>
      <c r="M929" s="1">
        <f>H929*B929</f>
        <v/>
      </c>
      <c r="N929" s="1">
        <f>I929*B929</f>
        <v/>
      </c>
    </row>
    <row r="930">
      <c r="A930" s="1" t="inlineStr">
        <is>
          <t>BioLegend</t>
        </is>
      </c>
      <c r="B930" s="1" t="n">
        <v>3748.8</v>
      </c>
      <c r="C930" s="1" t="inlineStr">
        <is>
          <t xml:space="preserve">EED116824  </t>
        </is>
      </c>
      <c r="D930" s="2" t="n">
        <v>45835</v>
      </c>
      <c r="E930" s="2" t="n">
        <v>45845</v>
      </c>
      <c r="F930" s="1" t="n">
        <v>348211</v>
      </c>
      <c r="G930" s="1" t="n">
        <v>1</v>
      </c>
      <c r="H930" s="1" t="n">
        <v>1</v>
      </c>
      <c r="I930" s="1" t="n">
        <v>0</v>
      </c>
      <c r="J930" s="1" t="inlineStr">
        <is>
          <t>Chandigarh</t>
        </is>
      </c>
      <c r="K930" s="1" t="n">
        <v>0</v>
      </c>
      <c r="L930" s="1">
        <f>G930*B930</f>
        <v/>
      </c>
      <c r="M930" s="1">
        <f>H930*B930</f>
        <v/>
      </c>
      <c r="N930" s="1">
        <f>I930*B930</f>
        <v/>
      </c>
    </row>
    <row r="931">
      <c r="A931" s="1" t="inlineStr">
        <is>
          <t>BioLegend</t>
        </is>
      </c>
      <c r="B931" s="1" t="n">
        <v>17054.4</v>
      </c>
      <c r="C931" s="1" t="inlineStr">
        <is>
          <t xml:space="preserve">EED116824  </t>
        </is>
      </c>
      <c r="D931" s="2" t="n">
        <v>45835</v>
      </c>
      <c r="E931" s="2" t="n">
        <v>45845</v>
      </c>
      <c r="F931" s="1" t="n">
        <v>353218</v>
      </c>
      <c r="G931" s="1" t="n">
        <v>4</v>
      </c>
      <c r="H931" s="1" t="n">
        <v>4</v>
      </c>
      <c r="I931" s="1" t="n">
        <v>0</v>
      </c>
      <c r="J931" s="1" t="inlineStr">
        <is>
          <t>Karnataka</t>
        </is>
      </c>
      <c r="K931" s="1" t="n">
        <v>0</v>
      </c>
      <c r="L931" s="1">
        <f>G931*B931</f>
        <v/>
      </c>
      <c r="M931" s="1">
        <f>H931*B931</f>
        <v/>
      </c>
      <c r="N931" s="1">
        <f>I931*B931</f>
        <v/>
      </c>
    </row>
    <row r="932">
      <c r="A932" s="1" t="inlineStr">
        <is>
          <t>BioLegend</t>
        </is>
      </c>
      <c r="B932" s="1" t="n">
        <v>27258</v>
      </c>
      <c r="C932" s="1" t="inlineStr">
        <is>
          <t xml:space="preserve">EED116824  </t>
        </is>
      </c>
      <c r="D932" s="2" t="n">
        <v>45835</v>
      </c>
      <c r="E932" s="2" t="n">
        <v>45845</v>
      </c>
      <c r="F932" s="1" t="n">
        <v>356518</v>
      </c>
      <c r="G932" s="1" t="n">
        <v>1</v>
      </c>
      <c r="H932" s="1" t="n">
        <v>1</v>
      </c>
      <c r="I932" s="1" t="n">
        <v>0</v>
      </c>
      <c r="J932" s="1" t="inlineStr">
        <is>
          <t>Bhuvneshwar</t>
        </is>
      </c>
      <c r="K932" s="1" t="n">
        <v>0</v>
      </c>
      <c r="L932" s="1">
        <f>G932*B932</f>
        <v/>
      </c>
      <c r="M932" s="1">
        <f>H932*B932</f>
        <v/>
      </c>
      <c r="N932" s="1">
        <f>I932*B932</f>
        <v/>
      </c>
    </row>
    <row r="933">
      <c r="A933" s="1" t="inlineStr">
        <is>
          <t>BioLegend</t>
        </is>
      </c>
      <c r="B933" s="1" t="n">
        <v>28710</v>
      </c>
      <c r="C933" s="1" t="inlineStr">
        <is>
          <t xml:space="preserve">EED116824  </t>
        </is>
      </c>
      <c r="D933" s="2" t="n">
        <v>45835</v>
      </c>
      <c r="E933" s="2" t="n">
        <v>45845</v>
      </c>
      <c r="F933" s="1" t="n">
        <v>356930</v>
      </c>
      <c r="G933" s="1" t="n">
        <v>1</v>
      </c>
      <c r="H933" s="1" t="n">
        <v>1</v>
      </c>
      <c r="I933" s="1" t="n">
        <v>0</v>
      </c>
      <c r="J933" s="1" t="inlineStr">
        <is>
          <t>Bhuvneshwar</t>
        </is>
      </c>
      <c r="K933" s="1" t="n">
        <v>0</v>
      </c>
      <c r="L933" s="1">
        <f>G933*B933</f>
        <v/>
      </c>
      <c r="M933" s="1">
        <f>H933*B933</f>
        <v/>
      </c>
      <c r="N933" s="1">
        <f>I933*B933</f>
        <v/>
      </c>
    </row>
    <row r="934">
      <c r="A934" s="1" t="inlineStr">
        <is>
          <t>BioLegend</t>
        </is>
      </c>
      <c r="B934" s="1" t="n">
        <v>19008</v>
      </c>
      <c r="C934" s="1" t="inlineStr">
        <is>
          <t xml:space="preserve">EED116824  </t>
        </is>
      </c>
      <c r="D934" s="2" t="n">
        <v>45835</v>
      </c>
      <c r="E934" s="2" t="n">
        <v>45845</v>
      </c>
      <c r="F934" s="1" t="n">
        <v>357504</v>
      </c>
      <c r="G934" s="1" t="n">
        <v>2</v>
      </c>
      <c r="H934" s="1" t="n">
        <v>2</v>
      </c>
      <c r="I934" s="1" t="n">
        <v>0</v>
      </c>
      <c r="J934" s="1" t="inlineStr">
        <is>
          <t>Mumbai</t>
        </is>
      </c>
      <c r="K934" s="1" t="n">
        <v>0</v>
      </c>
      <c r="L934" s="1">
        <f>G934*B934</f>
        <v/>
      </c>
      <c r="M934" s="1">
        <f>H934*B934</f>
        <v/>
      </c>
      <c r="N934" s="1">
        <f>I934*B934</f>
        <v/>
      </c>
    </row>
    <row r="935">
      <c r="A935" s="1" t="inlineStr">
        <is>
          <t>BioLegend</t>
        </is>
      </c>
      <c r="B935" s="1" t="n">
        <v>7867.200000000001</v>
      </c>
      <c r="C935" s="1" t="inlineStr">
        <is>
          <t xml:space="preserve">EED116824  </t>
        </is>
      </c>
      <c r="D935" s="2" t="n">
        <v>45835</v>
      </c>
      <c r="E935" s="2" t="n">
        <v>45845</v>
      </c>
      <c r="F935" s="1" t="n">
        <v>357905</v>
      </c>
      <c r="G935" s="1" t="n">
        <v>1</v>
      </c>
      <c r="H935" s="1" t="n">
        <v>1</v>
      </c>
      <c r="I935" s="1" t="n">
        <v>0</v>
      </c>
      <c r="J935" s="1" t="inlineStr">
        <is>
          <t>Kolkata</t>
        </is>
      </c>
      <c r="K935" s="1" t="n">
        <v>0</v>
      </c>
      <c r="L935" s="1">
        <f>G935*B935</f>
        <v/>
      </c>
      <c r="M935" s="1">
        <f>H935*B935</f>
        <v/>
      </c>
      <c r="N935" s="1">
        <f>I935*B935</f>
        <v/>
      </c>
    </row>
    <row r="936">
      <c r="A936" s="1" t="inlineStr">
        <is>
          <t>BioLegend</t>
        </is>
      </c>
      <c r="B936" s="1" t="n">
        <v>8395.200000000001</v>
      </c>
      <c r="C936" s="1" t="inlineStr">
        <is>
          <t xml:space="preserve">EED116824  </t>
        </is>
      </c>
      <c r="D936" s="2" t="n">
        <v>45835</v>
      </c>
      <c r="E936" s="2" t="n">
        <v>45845</v>
      </c>
      <c r="F936" s="1" t="n">
        <v>360707</v>
      </c>
      <c r="G936" s="1" t="n">
        <v>1</v>
      </c>
      <c r="H936" s="1" t="n">
        <v>1</v>
      </c>
      <c r="I936" s="1" t="n">
        <v>0</v>
      </c>
      <c r="J936" s="1" t="inlineStr">
        <is>
          <t>Bhuvneshwar</t>
        </is>
      </c>
      <c r="K936" s="1" t="n">
        <v>0</v>
      </c>
      <c r="L936" s="1">
        <f>G936*B936</f>
        <v/>
      </c>
      <c r="M936" s="1">
        <f>H936*B936</f>
        <v/>
      </c>
      <c r="N936" s="1">
        <f>I936*B936</f>
        <v/>
      </c>
    </row>
    <row r="937">
      <c r="A937" s="1" t="inlineStr">
        <is>
          <t>BioLegend</t>
        </is>
      </c>
      <c r="B937" s="1" t="n">
        <v>20169.6</v>
      </c>
      <c r="C937" s="1" t="inlineStr">
        <is>
          <t xml:space="preserve">EED116824  </t>
        </is>
      </c>
      <c r="D937" s="2" t="n">
        <v>45835</v>
      </c>
      <c r="E937" s="2" t="n">
        <v>45845</v>
      </c>
      <c r="F937" s="1" t="n">
        <v>361710</v>
      </c>
      <c r="G937" s="1" t="n">
        <v>1</v>
      </c>
      <c r="H937" s="1" t="n">
        <v>1</v>
      </c>
      <c r="I937" s="1" t="n">
        <v>0</v>
      </c>
      <c r="J937" s="1" t="inlineStr">
        <is>
          <t>Bhuvneshwar</t>
        </is>
      </c>
      <c r="K937" s="1" t="n">
        <v>0</v>
      </c>
      <c r="L937" s="1">
        <f>G937*B937</f>
        <v/>
      </c>
      <c r="M937" s="1">
        <f>H937*B937</f>
        <v/>
      </c>
      <c r="N937" s="1">
        <f>I937*B937</f>
        <v/>
      </c>
    </row>
    <row r="938">
      <c r="A938" s="1" t="inlineStr">
        <is>
          <t>BioLegend</t>
        </is>
      </c>
      <c r="B938" s="1" t="n">
        <v>6600</v>
      </c>
      <c r="C938" s="1" t="inlineStr">
        <is>
          <t xml:space="preserve">EED116824  </t>
        </is>
      </c>
      <c r="D938" s="2" t="n">
        <v>45835</v>
      </c>
      <c r="E938" s="2" t="n">
        <v>45845</v>
      </c>
      <c r="F938" s="1" t="n">
        <v>362503</v>
      </c>
      <c r="G938" s="1" t="n">
        <v>1</v>
      </c>
      <c r="H938" s="1" t="n">
        <v>1</v>
      </c>
      <c r="I938" s="1" t="n">
        <v>0</v>
      </c>
      <c r="J938" s="1" t="inlineStr">
        <is>
          <t>Kolkata</t>
        </is>
      </c>
      <c r="K938" s="1" t="n">
        <v>0</v>
      </c>
      <c r="L938" s="1">
        <f>G938*B938</f>
        <v/>
      </c>
      <c r="M938" s="1">
        <f>H938*B938</f>
        <v/>
      </c>
      <c r="N938" s="1">
        <f>I938*B938</f>
        <v/>
      </c>
    </row>
    <row r="939">
      <c r="A939" s="1" t="inlineStr">
        <is>
          <t>BioLegend</t>
        </is>
      </c>
      <c r="B939" s="1" t="n">
        <v>26532</v>
      </c>
      <c r="C939" s="1" t="inlineStr">
        <is>
          <t xml:space="preserve">EED116824  </t>
        </is>
      </c>
      <c r="D939" s="2" t="n">
        <v>45835</v>
      </c>
      <c r="E939" s="2" t="n">
        <v>45845</v>
      </c>
      <c r="F939" s="1" t="n">
        <v>369314</v>
      </c>
      <c r="G939" s="1" t="n">
        <v>1</v>
      </c>
      <c r="H939" s="1" t="n">
        <v>1</v>
      </c>
      <c r="I939" s="1" t="n">
        <v>0</v>
      </c>
      <c r="J939" s="1" t="inlineStr">
        <is>
          <t>Bhuvneshwar</t>
        </is>
      </c>
      <c r="K939" s="1" t="n">
        <v>0</v>
      </c>
      <c r="L939" s="1">
        <f>G939*B939</f>
        <v/>
      </c>
      <c r="M939" s="1">
        <f>H939*B939</f>
        <v/>
      </c>
      <c r="N939" s="1">
        <f>I939*B939</f>
        <v/>
      </c>
    </row>
    <row r="940">
      <c r="A940" s="1" t="inlineStr">
        <is>
          <t>BioLegend</t>
        </is>
      </c>
      <c r="B940" s="1" t="n">
        <v>15153.6</v>
      </c>
      <c r="C940" s="1" t="inlineStr">
        <is>
          <t xml:space="preserve">EED116824  </t>
        </is>
      </c>
      <c r="D940" s="2" t="n">
        <v>45835</v>
      </c>
      <c r="E940" s="2" t="n">
        <v>45845</v>
      </c>
      <c r="F940" s="1" t="n">
        <v>369604</v>
      </c>
      <c r="G940" s="1" t="n">
        <v>1</v>
      </c>
      <c r="H940" s="1" t="n">
        <v>1</v>
      </c>
      <c r="I940" s="1" t="n">
        <v>0</v>
      </c>
      <c r="J940" s="1" t="inlineStr">
        <is>
          <t>Bhuvneshwar</t>
        </is>
      </c>
      <c r="K940" s="1" t="n">
        <v>0</v>
      </c>
      <c r="L940" s="1">
        <f>G940*B940</f>
        <v/>
      </c>
      <c r="M940" s="1">
        <f>H940*B940</f>
        <v/>
      </c>
      <c r="N940" s="1">
        <f>I940*B940</f>
        <v/>
      </c>
    </row>
    <row r="941">
      <c r="A941" s="1" t="inlineStr">
        <is>
          <t>BioLegend</t>
        </is>
      </c>
      <c r="B941" s="1" t="n">
        <v>15364.8</v>
      </c>
      <c r="C941" s="1" t="inlineStr">
        <is>
          <t xml:space="preserve">EED116824  </t>
        </is>
      </c>
      <c r="D941" s="2" t="n">
        <v>45835</v>
      </c>
      <c r="E941" s="2" t="n">
        <v>45845</v>
      </c>
      <c r="F941" s="1" t="n">
        <v>374208</v>
      </c>
      <c r="G941" s="1" t="n">
        <v>1</v>
      </c>
      <c r="H941" s="1" t="n">
        <v>1</v>
      </c>
      <c r="I941" s="1" t="n">
        <v>0</v>
      </c>
      <c r="J941" s="1" t="inlineStr">
        <is>
          <t>Punjab</t>
        </is>
      </c>
      <c r="K941" s="1" t="n">
        <v>0</v>
      </c>
      <c r="L941" s="1">
        <f>G941*B941</f>
        <v/>
      </c>
      <c r="M941" s="1">
        <f>H941*B941</f>
        <v/>
      </c>
      <c r="N941" s="1">
        <f>I941*B941</f>
        <v/>
      </c>
    </row>
    <row r="942">
      <c r="A942" s="1" t="inlineStr">
        <is>
          <t>BioLegend</t>
        </is>
      </c>
      <c r="B942" s="1" t="n">
        <v>9662.4</v>
      </c>
      <c r="C942" s="1" t="inlineStr">
        <is>
          <t xml:space="preserve">EED116824  </t>
        </is>
      </c>
      <c r="D942" s="2" t="n">
        <v>45835</v>
      </c>
      <c r="E942" s="2" t="n">
        <v>45845</v>
      </c>
      <c r="F942" s="1" t="n">
        <v>375406</v>
      </c>
      <c r="G942" s="1" t="n">
        <v>1</v>
      </c>
      <c r="H942" s="1" t="n">
        <v>1</v>
      </c>
      <c r="I942" s="1" t="n">
        <v>0</v>
      </c>
      <c r="J942" s="1" t="inlineStr">
        <is>
          <t>Punjab</t>
        </is>
      </c>
      <c r="K942" s="1" t="n">
        <v>0</v>
      </c>
      <c r="L942" s="1">
        <f>G942*B942</f>
        <v/>
      </c>
      <c r="M942" s="1">
        <f>H942*B942</f>
        <v/>
      </c>
      <c r="N942" s="1">
        <f>I942*B942</f>
        <v/>
      </c>
    </row>
    <row r="943">
      <c r="A943" s="1" t="inlineStr">
        <is>
          <t>BioLegend</t>
        </is>
      </c>
      <c r="B943" s="1" t="n">
        <v>13622.4</v>
      </c>
      <c r="C943" s="1" t="inlineStr">
        <is>
          <t xml:space="preserve">EED116824  </t>
        </is>
      </c>
      <c r="D943" s="2" t="n">
        <v>45835</v>
      </c>
      <c r="E943" s="2" t="n">
        <v>45845</v>
      </c>
      <c r="F943" s="1" t="n">
        <v>379206</v>
      </c>
      <c r="G943" s="1" t="n">
        <v>1</v>
      </c>
      <c r="H943" s="1" t="n">
        <v>1</v>
      </c>
      <c r="I943" s="1" t="n">
        <v>0</v>
      </c>
      <c r="J943" s="1" t="inlineStr">
        <is>
          <t>Bhuvneshwar</t>
        </is>
      </c>
      <c r="K943" s="1" t="n">
        <v>0</v>
      </c>
      <c r="L943" s="1">
        <f>G943*B943</f>
        <v/>
      </c>
      <c r="M943" s="1">
        <f>H943*B943</f>
        <v/>
      </c>
      <c r="N943" s="1">
        <f>I943*B943</f>
        <v/>
      </c>
    </row>
    <row r="944">
      <c r="A944" s="1" t="inlineStr">
        <is>
          <t>BioLegend</t>
        </is>
      </c>
      <c r="B944" s="1" t="n">
        <v>19483.2</v>
      </c>
      <c r="C944" s="1" t="inlineStr">
        <is>
          <t xml:space="preserve">EED116824  </t>
        </is>
      </c>
      <c r="D944" s="2" t="n">
        <v>45835</v>
      </c>
      <c r="E944" s="2" t="n">
        <v>45845</v>
      </c>
      <c r="F944" s="1" t="n">
        <v>381504</v>
      </c>
      <c r="G944" s="1" t="n">
        <v>1</v>
      </c>
      <c r="H944" s="1" t="n">
        <v>1</v>
      </c>
      <c r="I944" s="1" t="n">
        <v>0</v>
      </c>
      <c r="J944" s="1" t="inlineStr">
        <is>
          <t>Bhuvneshwar</t>
        </is>
      </c>
      <c r="K944" s="1" t="n">
        <v>0</v>
      </c>
      <c r="L944" s="1">
        <f>G944*B944</f>
        <v/>
      </c>
      <c r="M944" s="1">
        <f>H944*B944</f>
        <v/>
      </c>
      <c r="N944" s="1">
        <f>I944*B944</f>
        <v/>
      </c>
    </row>
    <row r="945">
      <c r="A945" s="1" t="inlineStr">
        <is>
          <t>BioLegend</t>
        </is>
      </c>
      <c r="B945" s="1" t="n">
        <v>20169.6</v>
      </c>
      <c r="C945" s="1" t="inlineStr">
        <is>
          <t xml:space="preserve">EED116824  </t>
        </is>
      </c>
      <c r="D945" s="2" t="n">
        <v>45835</v>
      </c>
      <c r="E945" s="2" t="n">
        <v>45845</v>
      </c>
      <c r="F945" s="1" t="n">
        <v>389212</v>
      </c>
      <c r="G945" s="1" t="n">
        <v>1</v>
      </c>
      <c r="H945" s="1" t="n">
        <v>1</v>
      </c>
      <c r="I945" s="1" t="n">
        <v>0</v>
      </c>
      <c r="J945" s="1" t="inlineStr">
        <is>
          <t>Tamilnadu</t>
        </is>
      </c>
      <c r="K945" s="1" t="n">
        <v>0</v>
      </c>
      <c r="L945" s="1">
        <f>G945*B945</f>
        <v/>
      </c>
      <c r="M945" s="1">
        <f>H945*B945</f>
        <v/>
      </c>
      <c r="N945" s="1">
        <f>I945*B945</f>
        <v/>
      </c>
    </row>
    <row r="946">
      <c r="A946" s="1" t="inlineStr">
        <is>
          <t>BioLegend</t>
        </is>
      </c>
      <c r="B946" s="1" t="n">
        <v>10560</v>
      </c>
      <c r="C946" s="1" t="inlineStr">
        <is>
          <t xml:space="preserve">EED116824  </t>
        </is>
      </c>
      <c r="D946" s="2" t="n">
        <v>45835</v>
      </c>
      <c r="E946" s="2" t="n">
        <v>45845</v>
      </c>
      <c r="F946" s="1" t="n">
        <v>398315</v>
      </c>
      <c r="G946" s="1" t="n">
        <v>1</v>
      </c>
      <c r="H946" s="1" t="n">
        <v>1</v>
      </c>
      <c r="I946" s="1" t="n">
        <v>0</v>
      </c>
      <c r="J946" s="1" t="inlineStr">
        <is>
          <t>Bhuvneshwar</t>
        </is>
      </c>
      <c r="K946" s="1" t="n">
        <v>0</v>
      </c>
      <c r="L946" s="1">
        <f>G946*B946</f>
        <v/>
      </c>
      <c r="M946" s="1">
        <f>H946*B946</f>
        <v/>
      </c>
      <c r="N946" s="1">
        <f>I946*B946</f>
        <v/>
      </c>
    </row>
    <row r="947">
      <c r="A947" s="1" t="inlineStr">
        <is>
          <t>BioLegend</t>
        </is>
      </c>
      <c r="B947" s="1" t="n">
        <v>1584</v>
      </c>
      <c r="C947" s="1" t="inlineStr">
        <is>
          <t xml:space="preserve">EED116824  </t>
        </is>
      </c>
      <c r="D947" s="2" t="n">
        <v>45835</v>
      </c>
      <c r="E947" s="2" t="n">
        <v>45845</v>
      </c>
      <c r="F947" s="1" t="n">
        <v>400107</v>
      </c>
      <c r="G947" s="1" t="n">
        <v>1</v>
      </c>
      <c r="H947" s="1" t="n">
        <v>1</v>
      </c>
      <c r="I947" s="1" t="n">
        <v>0</v>
      </c>
      <c r="J947" s="1" t="inlineStr">
        <is>
          <t>Punjab</t>
        </is>
      </c>
      <c r="K947" s="1" t="n">
        <v>0</v>
      </c>
      <c r="L947" s="1">
        <f>G947*B947</f>
        <v/>
      </c>
      <c r="M947" s="1">
        <f>H947*B947</f>
        <v/>
      </c>
      <c r="N947" s="1">
        <f>I947*B947</f>
        <v/>
      </c>
    </row>
    <row r="948">
      <c r="A948" s="1" t="inlineStr">
        <is>
          <t>BioLegend</t>
        </is>
      </c>
      <c r="B948" s="1" t="n">
        <v>6811.200000000001</v>
      </c>
      <c r="C948" s="1" t="inlineStr">
        <is>
          <t xml:space="preserve">EED116824  </t>
        </is>
      </c>
      <c r="D948" s="2" t="n">
        <v>45835</v>
      </c>
      <c r="E948" s="2" t="n">
        <v>45845</v>
      </c>
      <c r="F948" s="1" t="n">
        <v>400114</v>
      </c>
      <c r="G948" s="1" t="n">
        <v>1</v>
      </c>
      <c r="H948" s="1" t="n">
        <v>1</v>
      </c>
      <c r="I948" s="1" t="n">
        <v>0</v>
      </c>
      <c r="J948" s="1" t="inlineStr">
        <is>
          <t>Bhuvneshwar</t>
        </is>
      </c>
      <c r="K948" s="1" t="n">
        <v>0</v>
      </c>
      <c r="L948" s="1">
        <f>G948*B948</f>
        <v/>
      </c>
      <c r="M948" s="1">
        <f>H948*B948</f>
        <v/>
      </c>
      <c r="N948" s="1">
        <f>I948*B948</f>
        <v/>
      </c>
    </row>
    <row r="949">
      <c r="A949" s="1" t="inlineStr">
        <is>
          <t>BioLegend</t>
        </is>
      </c>
      <c r="B949" s="1" t="n">
        <v>4646.4</v>
      </c>
      <c r="C949" s="1" t="inlineStr">
        <is>
          <t xml:space="preserve">EED116824  </t>
        </is>
      </c>
      <c r="D949" s="2" t="n">
        <v>45835</v>
      </c>
      <c r="E949" s="2" t="n">
        <v>45845</v>
      </c>
      <c r="F949" s="1" t="n">
        <v>400120</v>
      </c>
      <c r="G949" s="1" t="n">
        <v>2</v>
      </c>
      <c r="H949" s="1" t="n">
        <v>2</v>
      </c>
      <c r="I949" s="1" t="n">
        <v>0</v>
      </c>
      <c r="J949" s="1" t="inlineStr">
        <is>
          <t>Karnataka</t>
        </is>
      </c>
      <c r="K949" s="1" t="n">
        <v>0</v>
      </c>
      <c r="L949" s="1">
        <f>G949*B949</f>
        <v/>
      </c>
      <c r="M949" s="1">
        <f>H949*B949</f>
        <v/>
      </c>
      <c r="N949" s="1">
        <f>I949*B949</f>
        <v/>
      </c>
    </row>
    <row r="950">
      <c r="A950" s="1" t="inlineStr">
        <is>
          <t>BioLegend</t>
        </is>
      </c>
      <c r="B950" s="1" t="n">
        <v>5649.6</v>
      </c>
      <c r="C950" s="1" t="inlineStr">
        <is>
          <t xml:space="preserve">EED116824  </t>
        </is>
      </c>
      <c r="D950" s="2" t="n">
        <v>45835</v>
      </c>
      <c r="E950" s="2" t="n">
        <v>45845</v>
      </c>
      <c r="F950" s="1" t="n">
        <v>400121</v>
      </c>
      <c r="G950" s="1" t="n">
        <v>1</v>
      </c>
      <c r="H950" s="1" t="n">
        <v>1</v>
      </c>
      <c r="I950" s="1" t="n">
        <v>0</v>
      </c>
      <c r="J950" s="1" t="inlineStr">
        <is>
          <t>Punjab</t>
        </is>
      </c>
      <c r="K950" s="1" t="n">
        <v>0</v>
      </c>
      <c r="L950" s="1">
        <f>G950*B950</f>
        <v/>
      </c>
      <c r="M950" s="1">
        <f>H950*B950</f>
        <v/>
      </c>
      <c r="N950" s="1">
        <f>I950*B950</f>
        <v/>
      </c>
    </row>
    <row r="951">
      <c r="A951" s="1" t="inlineStr">
        <is>
          <t>BioLegend</t>
        </is>
      </c>
      <c r="B951" s="1" t="n">
        <v>4382.4</v>
      </c>
      <c r="C951" s="1" t="inlineStr">
        <is>
          <t xml:space="preserve">EED116824  </t>
        </is>
      </c>
      <c r="D951" s="2" t="n">
        <v>45835</v>
      </c>
      <c r="E951" s="2" t="n">
        <v>45845</v>
      </c>
      <c r="F951" s="1" t="n">
        <v>400143</v>
      </c>
      <c r="G951" s="1" t="n">
        <v>1</v>
      </c>
      <c r="H951" s="1" t="n">
        <v>1</v>
      </c>
      <c r="I951" s="1" t="n">
        <v>0</v>
      </c>
      <c r="J951" s="1" t="inlineStr">
        <is>
          <t>Bhuvneshwar</t>
        </is>
      </c>
      <c r="K951" s="1" t="n">
        <v>0</v>
      </c>
      <c r="L951" s="1">
        <f>G951*B951</f>
        <v/>
      </c>
      <c r="M951" s="1">
        <f>H951*B951</f>
        <v/>
      </c>
      <c r="N951" s="1">
        <f>I951*B951</f>
        <v/>
      </c>
    </row>
    <row r="952">
      <c r="A952" s="1" t="inlineStr">
        <is>
          <t>BioLegend</t>
        </is>
      </c>
      <c r="B952" s="1" t="n">
        <v>12724.8</v>
      </c>
      <c r="C952" s="1" t="inlineStr">
        <is>
          <t xml:space="preserve">EED116824  </t>
        </is>
      </c>
      <c r="D952" s="2" t="n">
        <v>45835</v>
      </c>
      <c r="E952" s="2" t="n">
        <v>45845</v>
      </c>
      <c r="F952" s="1" t="n">
        <v>400150</v>
      </c>
      <c r="G952" s="1" t="n">
        <v>1</v>
      </c>
      <c r="H952" s="1" t="n">
        <v>1</v>
      </c>
      <c r="I952" s="1" t="n">
        <v>0</v>
      </c>
      <c r="J952" s="1" t="inlineStr">
        <is>
          <t>Punjab</t>
        </is>
      </c>
      <c r="K952" s="1" t="n">
        <v>0</v>
      </c>
      <c r="L952" s="1">
        <f>G952*B952</f>
        <v/>
      </c>
      <c r="M952" s="1">
        <f>H952*B952</f>
        <v/>
      </c>
      <c r="N952" s="1">
        <f>I952*B952</f>
        <v/>
      </c>
    </row>
    <row r="953">
      <c r="A953" s="1" t="inlineStr">
        <is>
          <t>BioLegend</t>
        </is>
      </c>
      <c r="B953" s="1" t="n">
        <v>13464</v>
      </c>
      <c r="C953" s="1" t="inlineStr">
        <is>
          <t xml:space="preserve">EED116824  </t>
        </is>
      </c>
      <c r="D953" s="2" t="n">
        <v>45835</v>
      </c>
      <c r="E953" s="2" t="n">
        <v>45845</v>
      </c>
      <c r="F953" s="1" t="n">
        <v>400163</v>
      </c>
      <c r="G953" s="1" t="n">
        <v>1</v>
      </c>
      <c r="H953" s="1" t="n">
        <v>1</v>
      </c>
      <c r="I953" s="1" t="n">
        <v>0</v>
      </c>
      <c r="J953" s="1" t="inlineStr">
        <is>
          <t>Punjab</t>
        </is>
      </c>
      <c r="K953" s="1" t="n">
        <v>0</v>
      </c>
      <c r="L953" s="1">
        <f>G953*B953</f>
        <v/>
      </c>
      <c r="M953" s="1">
        <f>H953*B953</f>
        <v/>
      </c>
      <c r="N953" s="1">
        <f>I953*B953</f>
        <v/>
      </c>
    </row>
    <row r="954">
      <c r="A954" s="1" t="inlineStr">
        <is>
          <t>BioLegend</t>
        </is>
      </c>
      <c r="B954" s="1" t="n">
        <v>1953.6</v>
      </c>
      <c r="C954" s="1" t="inlineStr">
        <is>
          <t xml:space="preserve">EED116824  </t>
        </is>
      </c>
      <c r="D954" s="2" t="n">
        <v>45835</v>
      </c>
      <c r="E954" s="2" t="n">
        <v>45845</v>
      </c>
      <c r="F954" s="1" t="n">
        <v>400211</v>
      </c>
      <c r="G954" s="1" t="n">
        <v>1</v>
      </c>
      <c r="H954" s="1" t="n">
        <v>1</v>
      </c>
      <c r="I954" s="1" t="n">
        <v>0</v>
      </c>
      <c r="J954" s="1" t="inlineStr">
        <is>
          <t>Kolkata</t>
        </is>
      </c>
      <c r="K954" s="1" t="n">
        <v>0</v>
      </c>
      <c r="L954" s="1">
        <f>G954*B954</f>
        <v/>
      </c>
      <c r="M954" s="1">
        <f>H954*B954</f>
        <v/>
      </c>
      <c r="N954" s="1">
        <f>I954*B954</f>
        <v/>
      </c>
    </row>
    <row r="955">
      <c r="A955" s="1" t="inlineStr">
        <is>
          <t>BioLegend</t>
        </is>
      </c>
      <c r="B955" s="1" t="n">
        <v>5016</v>
      </c>
      <c r="C955" s="1" t="inlineStr">
        <is>
          <t xml:space="preserve">EED116824  </t>
        </is>
      </c>
      <c r="D955" s="2" t="n">
        <v>45835</v>
      </c>
      <c r="E955" s="2" t="n">
        <v>45845</v>
      </c>
      <c r="F955" s="1" t="n">
        <v>400220</v>
      </c>
      <c r="G955" s="1" t="n">
        <v>3</v>
      </c>
      <c r="H955" s="1" t="n">
        <v>3</v>
      </c>
      <c r="I955" s="1" t="n">
        <v>0</v>
      </c>
      <c r="J955" s="1" t="inlineStr">
        <is>
          <t>Karnataka</t>
        </is>
      </c>
      <c r="K955" s="1" t="n">
        <v>0</v>
      </c>
      <c r="L955" s="1">
        <f>G955*B955</f>
        <v/>
      </c>
      <c r="M955" s="1">
        <f>H955*B955</f>
        <v/>
      </c>
      <c r="N955" s="1">
        <f>I955*B955</f>
        <v/>
      </c>
    </row>
    <row r="956">
      <c r="A956" s="1" t="inlineStr">
        <is>
          <t>BioLegend</t>
        </is>
      </c>
      <c r="B956" s="1" t="n">
        <v>10876.8</v>
      </c>
      <c r="C956" s="1" t="inlineStr">
        <is>
          <t xml:space="preserve">EED116824  </t>
        </is>
      </c>
      <c r="D956" s="2" t="n">
        <v>45835</v>
      </c>
      <c r="E956" s="2" t="n">
        <v>45845</v>
      </c>
      <c r="F956" s="1" t="n">
        <v>400234</v>
      </c>
      <c r="G956" s="1" t="n">
        <v>2</v>
      </c>
      <c r="H956" s="1" t="n">
        <v>2</v>
      </c>
      <c r="I956" s="1" t="n">
        <v>0</v>
      </c>
      <c r="J956" s="1" t="inlineStr">
        <is>
          <t>Karnataka</t>
        </is>
      </c>
      <c r="K956" s="1" t="n">
        <v>0</v>
      </c>
      <c r="L956" s="1">
        <f>G956*B956</f>
        <v/>
      </c>
      <c r="M956" s="1">
        <f>H956*B956</f>
        <v/>
      </c>
      <c r="N956" s="1">
        <f>I956*B956</f>
        <v/>
      </c>
    </row>
    <row r="957">
      <c r="A957" s="1" t="inlineStr">
        <is>
          <t>BioLegend</t>
        </is>
      </c>
      <c r="B957" s="1" t="n">
        <v>5596.8</v>
      </c>
      <c r="C957" s="1" t="inlineStr">
        <is>
          <t xml:space="preserve">EED116824  </t>
        </is>
      </c>
      <c r="D957" s="2" t="n">
        <v>45835</v>
      </c>
      <c r="E957" s="2" t="n">
        <v>45845</v>
      </c>
      <c r="F957" s="1" t="n">
        <v>400253</v>
      </c>
      <c r="G957" s="1" t="n">
        <v>1</v>
      </c>
      <c r="H957" s="1" t="n">
        <v>1</v>
      </c>
      <c r="I957" s="1" t="n">
        <v>0</v>
      </c>
      <c r="J957" s="1" t="inlineStr">
        <is>
          <t>Punjab</t>
        </is>
      </c>
      <c r="K957" s="1" t="n">
        <v>0</v>
      </c>
      <c r="L957" s="1">
        <f>G957*B957</f>
        <v/>
      </c>
      <c r="M957" s="1">
        <f>H957*B957</f>
        <v/>
      </c>
      <c r="N957" s="1">
        <f>I957*B957</f>
        <v/>
      </c>
    </row>
    <row r="958">
      <c r="A958" s="1" t="inlineStr">
        <is>
          <t>BioLegend</t>
        </is>
      </c>
      <c r="B958" s="1" t="n">
        <v>26532</v>
      </c>
      <c r="C958" s="1" t="inlineStr">
        <is>
          <t xml:space="preserve">EED116824  </t>
        </is>
      </c>
      <c r="D958" s="2" t="n">
        <v>45835</v>
      </c>
      <c r="E958" s="2" t="n">
        <v>45845</v>
      </c>
      <c r="F958" s="1" t="n">
        <v>400268</v>
      </c>
      <c r="G958" s="1" t="n">
        <v>2</v>
      </c>
      <c r="H958" s="1" t="n">
        <v>2</v>
      </c>
      <c r="I958" s="1" t="n">
        <v>0</v>
      </c>
      <c r="J958" s="1" t="inlineStr">
        <is>
          <t>Karnataka</t>
        </is>
      </c>
      <c r="K958" s="1" t="n">
        <v>0</v>
      </c>
      <c r="L958" s="1">
        <f>G958*B958</f>
        <v/>
      </c>
      <c r="M958" s="1">
        <f>H958*B958</f>
        <v/>
      </c>
      <c r="N958" s="1">
        <f>I958*B958</f>
        <v/>
      </c>
    </row>
    <row r="959">
      <c r="A959" s="1" t="inlineStr">
        <is>
          <t>BioLegend</t>
        </is>
      </c>
      <c r="B959" s="1" t="n">
        <v>4752</v>
      </c>
      <c r="C959" s="1" t="inlineStr">
        <is>
          <t xml:space="preserve">EED116824  </t>
        </is>
      </c>
      <c r="D959" s="2" t="n">
        <v>45835</v>
      </c>
      <c r="E959" s="2" t="n">
        <v>45845</v>
      </c>
      <c r="F959" s="1" t="n">
        <v>400322</v>
      </c>
      <c r="G959" s="1" t="n">
        <v>1</v>
      </c>
      <c r="H959" s="1" t="n">
        <v>1</v>
      </c>
      <c r="I959" s="1" t="n">
        <v>0</v>
      </c>
      <c r="J959" s="1" t="inlineStr">
        <is>
          <t>Bhuvneshwar</t>
        </is>
      </c>
      <c r="K959" s="1" t="n">
        <v>0</v>
      </c>
      <c r="L959" s="1">
        <f>G959*B959</f>
        <v/>
      </c>
      <c r="M959" s="1">
        <f>H959*B959</f>
        <v/>
      </c>
      <c r="N959" s="1">
        <f>I959*B959</f>
        <v/>
      </c>
    </row>
    <row r="960">
      <c r="A960" s="1" t="inlineStr">
        <is>
          <t>BioLegend</t>
        </is>
      </c>
      <c r="B960" s="1" t="n">
        <v>2851.2</v>
      </c>
      <c r="C960" s="1" t="inlineStr">
        <is>
          <t xml:space="preserve">EED116824  </t>
        </is>
      </c>
      <c r="D960" s="2" t="n">
        <v>45835</v>
      </c>
      <c r="E960" s="2" t="n">
        <v>45845</v>
      </c>
      <c r="F960" s="1" t="n">
        <v>400511</v>
      </c>
      <c r="G960" s="1" t="n">
        <v>1</v>
      </c>
      <c r="H960" s="1" t="n">
        <v>1</v>
      </c>
      <c r="I960" s="1" t="n">
        <v>0</v>
      </c>
      <c r="J960" s="1" t="inlineStr">
        <is>
          <t>Punjab</t>
        </is>
      </c>
      <c r="K960" s="1" t="n">
        <v>0</v>
      </c>
      <c r="L960" s="1">
        <f>G960*B960</f>
        <v/>
      </c>
      <c r="M960" s="1">
        <f>H960*B960</f>
        <v/>
      </c>
      <c r="N960" s="1">
        <f>I960*B960</f>
        <v/>
      </c>
    </row>
    <row r="961">
      <c r="A961" s="1" t="inlineStr">
        <is>
          <t>BioLegend</t>
        </is>
      </c>
      <c r="B961" s="1" t="n">
        <v>5649.6</v>
      </c>
      <c r="C961" s="1" t="inlineStr">
        <is>
          <t xml:space="preserve">EED116824  </t>
        </is>
      </c>
      <c r="D961" s="2" t="n">
        <v>45835</v>
      </c>
      <c r="E961" s="2" t="n">
        <v>45845</v>
      </c>
      <c r="F961" s="1" t="n">
        <v>400512</v>
      </c>
      <c r="G961" s="1" t="n">
        <v>1</v>
      </c>
      <c r="H961" s="1" t="n">
        <v>1</v>
      </c>
      <c r="I961" s="1" t="n">
        <v>0</v>
      </c>
      <c r="J961" s="1" t="inlineStr">
        <is>
          <t>Delhi</t>
        </is>
      </c>
      <c r="K961" s="1" t="n">
        <v>0</v>
      </c>
      <c r="L961" s="1">
        <f>G961*B961</f>
        <v/>
      </c>
      <c r="M961" s="1">
        <f>H961*B961</f>
        <v/>
      </c>
      <c r="N961" s="1">
        <f>I961*B961</f>
        <v/>
      </c>
    </row>
    <row r="962">
      <c r="A962" s="1" t="inlineStr">
        <is>
          <t>BioLegend</t>
        </is>
      </c>
      <c r="B962" s="1" t="n">
        <v>10876.8</v>
      </c>
      <c r="C962" s="1" t="inlineStr">
        <is>
          <t xml:space="preserve">EED116824  </t>
        </is>
      </c>
      <c r="D962" s="2" t="n">
        <v>45835</v>
      </c>
      <c r="E962" s="2" t="n">
        <v>45845</v>
      </c>
      <c r="F962" s="1" t="n">
        <v>400527</v>
      </c>
      <c r="G962" s="1" t="n">
        <v>1</v>
      </c>
      <c r="H962" s="1" t="n">
        <v>1</v>
      </c>
      <c r="I962" s="1" t="n">
        <v>0</v>
      </c>
      <c r="J962" s="1" t="inlineStr">
        <is>
          <t>Punjab</t>
        </is>
      </c>
      <c r="K962" s="1" t="n">
        <v>0</v>
      </c>
      <c r="L962" s="1">
        <f>G962*B962</f>
        <v/>
      </c>
      <c r="M962" s="1">
        <f>H962*B962</f>
        <v/>
      </c>
      <c r="N962" s="1">
        <f>I962*B962</f>
        <v/>
      </c>
    </row>
    <row r="963">
      <c r="A963" s="1" t="inlineStr">
        <is>
          <t>BioLegend</t>
        </is>
      </c>
      <c r="B963" s="1" t="n">
        <v>5913.6</v>
      </c>
      <c r="C963" s="1" t="inlineStr">
        <is>
          <t xml:space="preserve">EED116824  </t>
        </is>
      </c>
      <c r="D963" s="2" t="n">
        <v>45835</v>
      </c>
      <c r="E963" s="2" t="n">
        <v>45845</v>
      </c>
      <c r="F963" s="1" t="n">
        <v>400557</v>
      </c>
      <c r="G963" s="1" t="n">
        <v>1</v>
      </c>
      <c r="H963" s="1" t="n">
        <v>1</v>
      </c>
      <c r="I963" s="1" t="n">
        <v>0</v>
      </c>
      <c r="J963" s="1" t="inlineStr">
        <is>
          <t>Bhuvneshwar</t>
        </is>
      </c>
      <c r="K963" s="1" t="n">
        <v>0</v>
      </c>
      <c r="L963" s="1">
        <f>G963*B963</f>
        <v/>
      </c>
      <c r="M963" s="1">
        <f>H963*B963</f>
        <v/>
      </c>
      <c r="N963" s="1">
        <f>I963*B963</f>
        <v/>
      </c>
    </row>
    <row r="964">
      <c r="A964" s="1" t="inlineStr">
        <is>
          <t>BioLegend</t>
        </is>
      </c>
      <c r="B964" s="1" t="n">
        <v>9292.799999999999</v>
      </c>
      <c r="C964" s="1" t="inlineStr">
        <is>
          <t xml:space="preserve">EED116824  </t>
        </is>
      </c>
      <c r="D964" s="2" t="n">
        <v>45835</v>
      </c>
      <c r="E964" s="2" t="n">
        <v>45845</v>
      </c>
      <c r="F964" s="1" t="n">
        <v>400625</v>
      </c>
      <c r="G964" s="1" t="n">
        <v>1</v>
      </c>
      <c r="H964" s="1" t="n">
        <v>1</v>
      </c>
      <c r="I964" s="1" t="n">
        <v>0</v>
      </c>
      <c r="J964" s="1" t="inlineStr">
        <is>
          <t>Delhi</t>
        </is>
      </c>
      <c r="K964" s="1" t="n">
        <v>0</v>
      </c>
      <c r="L964" s="1">
        <f>G964*B964</f>
        <v/>
      </c>
      <c r="M964" s="1">
        <f>H964*B964</f>
        <v/>
      </c>
      <c r="N964" s="1">
        <f>I964*B964</f>
        <v/>
      </c>
    </row>
    <row r="965">
      <c r="A965" s="1" t="inlineStr">
        <is>
          <t>BioLegend</t>
        </is>
      </c>
      <c r="B965" s="1" t="n">
        <v>1900.8</v>
      </c>
      <c r="C965" s="1" t="inlineStr">
        <is>
          <t xml:space="preserve">EED116824  </t>
        </is>
      </c>
      <c r="D965" s="2" t="n">
        <v>45835</v>
      </c>
      <c r="E965" s="2" t="n">
        <v>45845</v>
      </c>
      <c r="F965" s="1" t="n">
        <v>400633</v>
      </c>
      <c r="G965" s="1" t="n">
        <v>1</v>
      </c>
      <c r="H965" s="1" t="n">
        <v>1</v>
      </c>
      <c r="I965" s="1" t="n">
        <v>0</v>
      </c>
      <c r="J965" s="1" t="inlineStr">
        <is>
          <t>Bhuvneshwar</t>
        </is>
      </c>
      <c r="K965" s="1" t="n">
        <v>0</v>
      </c>
      <c r="L965" s="1">
        <f>G965*B965</f>
        <v/>
      </c>
      <c r="M965" s="1">
        <f>H965*B965</f>
        <v/>
      </c>
      <c r="N965" s="1">
        <f>I965*B965</f>
        <v/>
      </c>
    </row>
    <row r="966">
      <c r="A966" s="1" t="inlineStr">
        <is>
          <t>BioLegend</t>
        </is>
      </c>
      <c r="B966" s="1" t="n">
        <v>5174.4</v>
      </c>
      <c r="C966" s="1" t="inlineStr">
        <is>
          <t xml:space="preserve">EED116824  </t>
        </is>
      </c>
      <c r="D966" s="2" t="n">
        <v>45835</v>
      </c>
      <c r="E966" s="2" t="n">
        <v>45845</v>
      </c>
      <c r="F966" s="1" t="n">
        <v>400636</v>
      </c>
      <c r="G966" s="1" t="n">
        <v>1</v>
      </c>
      <c r="H966" s="1" t="n">
        <v>1</v>
      </c>
      <c r="I966" s="1" t="n">
        <v>0</v>
      </c>
      <c r="J966" s="1" t="inlineStr">
        <is>
          <t>Delhi</t>
        </is>
      </c>
      <c r="K966" s="1" t="n">
        <v>0</v>
      </c>
      <c r="L966" s="1">
        <f>G966*B966</f>
        <v/>
      </c>
      <c r="M966" s="1">
        <f>H966*B966</f>
        <v/>
      </c>
      <c r="N966" s="1">
        <f>I966*B966</f>
        <v/>
      </c>
    </row>
    <row r="967">
      <c r="A967" s="1" t="inlineStr">
        <is>
          <t>BioLegend</t>
        </is>
      </c>
      <c r="B967" s="1" t="n">
        <v>3748.8</v>
      </c>
      <c r="C967" s="1" t="inlineStr">
        <is>
          <t xml:space="preserve">EED116824  </t>
        </is>
      </c>
      <c r="D967" s="2" t="n">
        <v>45835</v>
      </c>
      <c r="E967" s="2" t="n">
        <v>45845</v>
      </c>
      <c r="F967" s="1" t="n">
        <v>400703</v>
      </c>
      <c r="G967" s="1" t="n">
        <v>1</v>
      </c>
      <c r="H967" s="1" t="n">
        <v>1</v>
      </c>
      <c r="I967" s="1" t="n">
        <v>0</v>
      </c>
      <c r="J967" s="1" t="inlineStr">
        <is>
          <t>Bhuvneshwar</t>
        </is>
      </c>
      <c r="K967" s="1" t="n">
        <v>0</v>
      </c>
      <c r="L967" s="1">
        <f>G967*B967</f>
        <v/>
      </c>
      <c r="M967" s="1">
        <f>H967*B967</f>
        <v/>
      </c>
      <c r="N967" s="1">
        <f>I967*B967</f>
        <v/>
      </c>
    </row>
    <row r="968">
      <c r="A968" s="1" t="inlineStr">
        <is>
          <t>BioLegend</t>
        </is>
      </c>
      <c r="B968" s="1" t="n">
        <v>440</v>
      </c>
      <c r="C968" s="1" t="inlineStr">
        <is>
          <t xml:space="preserve">EED116824  </t>
        </is>
      </c>
      <c r="D968" s="2" t="n">
        <v>45835</v>
      </c>
      <c r="E968" s="2" t="n">
        <v>45845</v>
      </c>
      <c r="F968" s="1" t="n">
        <v>405103</v>
      </c>
      <c r="G968" s="1" t="n">
        <v>1</v>
      </c>
      <c r="H968" s="1" t="n">
        <v>1</v>
      </c>
      <c r="I968" s="1" t="n">
        <v>0</v>
      </c>
      <c r="J968" s="1" t="inlineStr">
        <is>
          <t>Jammu</t>
        </is>
      </c>
      <c r="K968" s="1" t="n">
        <v>0</v>
      </c>
      <c r="L968" s="1">
        <f>G968*B968</f>
        <v/>
      </c>
      <c r="M968" s="1">
        <f>H968*B968</f>
        <v/>
      </c>
      <c r="N968" s="1">
        <f>I968*B968</f>
        <v/>
      </c>
    </row>
    <row r="969">
      <c r="A969" s="1" t="inlineStr">
        <is>
          <t>BioLegend</t>
        </is>
      </c>
      <c r="B969" s="1" t="n">
        <v>2956.8</v>
      </c>
      <c r="C969" s="1" t="inlineStr">
        <is>
          <t xml:space="preserve">EED116824  </t>
        </is>
      </c>
      <c r="D969" s="2" t="n">
        <v>45835</v>
      </c>
      <c r="E969" s="2" t="n">
        <v>45845</v>
      </c>
      <c r="F969" s="1" t="n">
        <v>405203</v>
      </c>
      <c r="G969" s="1" t="n">
        <v>1</v>
      </c>
      <c r="H969" s="1" t="n">
        <v>1</v>
      </c>
      <c r="I969" s="1" t="n">
        <v>0</v>
      </c>
      <c r="J969" s="1" t="inlineStr">
        <is>
          <t>Chandigarh</t>
        </is>
      </c>
      <c r="K969" s="1" t="n">
        <v>0</v>
      </c>
      <c r="L969" s="1">
        <f>G969*B969</f>
        <v/>
      </c>
      <c r="M969" s="1">
        <f>H969*B969</f>
        <v/>
      </c>
      <c r="N969" s="1">
        <f>I969*B969</f>
        <v/>
      </c>
    </row>
    <row r="970">
      <c r="A970" s="1" t="inlineStr">
        <is>
          <t>BioLegend</t>
        </is>
      </c>
      <c r="B970" s="1" t="n">
        <v>13992</v>
      </c>
      <c r="C970" s="1" t="inlineStr">
        <is>
          <t xml:space="preserve">EED116824  </t>
        </is>
      </c>
      <c r="D970" s="2" t="n">
        <v>45835</v>
      </c>
      <c r="E970" s="2" t="n">
        <v>45845</v>
      </c>
      <c r="F970" s="1" t="n">
        <v>405334</v>
      </c>
      <c r="G970" s="1" t="n">
        <v>1</v>
      </c>
      <c r="H970" s="1" t="n">
        <v>1</v>
      </c>
      <c r="I970" s="1" t="n">
        <v>0</v>
      </c>
      <c r="J970" s="1" t="inlineStr">
        <is>
          <t>Bhuvneshwar</t>
        </is>
      </c>
      <c r="K970" s="1" t="n">
        <v>0</v>
      </c>
      <c r="L970" s="1">
        <f>G970*B970</f>
        <v/>
      </c>
      <c r="M970" s="1">
        <f>H970*B970</f>
        <v/>
      </c>
      <c r="N970" s="1">
        <f>I970*B970</f>
        <v/>
      </c>
    </row>
    <row r="971">
      <c r="A971" s="1" t="inlineStr">
        <is>
          <t>BioLegend</t>
        </is>
      </c>
      <c r="B971" s="1" t="n">
        <v>13992</v>
      </c>
      <c r="C971" s="1" t="inlineStr">
        <is>
          <t xml:space="preserve">EED116824  </t>
        </is>
      </c>
      <c r="D971" s="2" t="n">
        <v>45835</v>
      </c>
      <c r="E971" s="2" t="n">
        <v>45845</v>
      </c>
      <c r="F971" s="1" t="n">
        <v>406516</v>
      </c>
      <c r="G971" s="1" t="n">
        <v>1</v>
      </c>
      <c r="H971" s="1" t="n">
        <v>1</v>
      </c>
      <c r="I971" s="1" t="n">
        <v>0</v>
      </c>
      <c r="J971" s="1" t="inlineStr">
        <is>
          <t>Bhuvneshwar</t>
        </is>
      </c>
      <c r="K971" s="1" t="n">
        <v>0</v>
      </c>
      <c r="L971" s="1">
        <f>G971*B971</f>
        <v/>
      </c>
      <c r="M971" s="1">
        <f>H971*B971</f>
        <v/>
      </c>
      <c r="N971" s="1">
        <f>I971*B971</f>
        <v/>
      </c>
    </row>
    <row r="972">
      <c r="A972" s="1" t="inlineStr">
        <is>
          <t>BioLegend</t>
        </is>
      </c>
      <c r="B972" s="1" t="n">
        <v>4382.4</v>
      </c>
      <c r="C972" s="1" t="inlineStr">
        <is>
          <t xml:space="preserve">EED116824  </t>
        </is>
      </c>
      <c r="D972" s="2" t="n">
        <v>45835</v>
      </c>
      <c r="E972" s="2" t="n">
        <v>45845</v>
      </c>
      <c r="F972" s="1" t="n">
        <v>407105</v>
      </c>
      <c r="G972" s="1" t="n">
        <v>1</v>
      </c>
      <c r="H972" s="1" t="n">
        <v>1</v>
      </c>
      <c r="I972" s="1" t="n">
        <v>0</v>
      </c>
      <c r="J972" s="1" t="inlineStr">
        <is>
          <t>Kolkata</t>
        </is>
      </c>
      <c r="K972" s="1" t="n">
        <v>0</v>
      </c>
      <c r="L972" s="1">
        <f>G972*B972</f>
        <v/>
      </c>
      <c r="M972" s="1">
        <f>H972*B972</f>
        <v/>
      </c>
      <c r="N972" s="1">
        <f>I972*B972</f>
        <v/>
      </c>
    </row>
    <row r="973">
      <c r="A973" s="1" t="inlineStr">
        <is>
          <t>BioLegend</t>
        </is>
      </c>
      <c r="B973" s="1" t="n">
        <v>17054.4</v>
      </c>
      <c r="C973" s="1" t="inlineStr">
        <is>
          <t xml:space="preserve">EED116824  </t>
        </is>
      </c>
      <c r="D973" s="2" t="n">
        <v>45835</v>
      </c>
      <c r="E973" s="2" t="n">
        <v>45845</v>
      </c>
      <c r="F973" s="1" t="n">
        <v>410708</v>
      </c>
      <c r="G973" s="1" t="n">
        <v>1</v>
      </c>
      <c r="H973" s="1" t="n">
        <v>1</v>
      </c>
      <c r="I973" s="1" t="n">
        <v>0</v>
      </c>
      <c r="J973" s="1" t="inlineStr">
        <is>
          <t>Bhuvneshwar</t>
        </is>
      </c>
      <c r="K973" s="1" t="n">
        <v>0</v>
      </c>
      <c r="L973" s="1">
        <f>G973*B973</f>
        <v/>
      </c>
      <c r="M973" s="1">
        <f>H973*B973</f>
        <v/>
      </c>
      <c r="N973" s="1">
        <f>I973*B973</f>
        <v/>
      </c>
    </row>
    <row r="974">
      <c r="A974" s="1" t="inlineStr">
        <is>
          <t>BioLegend</t>
        </is>
      </c>
      <c r="B974" s="1" t="n">
        <v>4699.2</v>
      </c>
      <c r="C974" s="1" t="inlineStr">
        <is>
          <t xml:space="preserve">EED116824  </t>
        </is>
      </c>
      <c r="D974" s="2" t="n">
        <v>45835</v>
      </c>
      <c r="E974" s="2" t="n">
        <v>45845</v>
      </c>
      <c r="F974" s="1" t="n">
        <v>420201</v>
      </c>
      <c r="G974" s="1" t="n">
        <v>1</v>
      </c>
      <c r="H974" s="1" t="n">
        <v>1</v>
      </c>
      <c r="I974" s="1" t="n">
        <v>0</v>
      </c>
      <c r="J974" s="1" t="inlineStr">
        <is>
          <t>Coimbatore</t>
        </is>
      </c>
      <c r="K974" s="1" t="n">
        <v>0</v>
      </c>
      <c r="L974" s="1">
        <f>G974*B974</f>
        <v/>
      </c>
      <c r="M974" s="1">
        <f>H974*B974</f>
        <v/>
      </c>
      <c r="N974" s="1">
        <f>I974*B974</f>
        <v/>
      </c>
    </row>
    <row r="975">
      <c r="A975" s="1" t="inlineStr">
        <is>
          <t>BioLegend</t>
        </is>
      </c>
      <c r="B975" s="1" t="n">
        <v>2851.2</v>
      </c>
      <c r="C975" s="1" t="inlineStr">
        <is>
          <t xml:space="preserve">EED116824  </t>
        </is>
      </c>
      <c r="D975" s="2" t="n">
        <v>45835</v>
      </c>
      <c r="E975" s="2" t="n">
        <v>45845</v>
      </c>
      <c r="F975" s="1" t="n">
        <v>420701</v>
      </c>
      <c r="G975" s="1" t="n">
        <v>1</v>
      </c>
      <c r="H975" s="1" t="n">
        <v>1</v>
      </c>
      <c r="I975" s="1" t="n">
        <v>0</v>
      </c>
      <c r="J975" s="1" t="inlineStr">
        <is>
          <t>Bhuvneshwar</t>
        </is>
      </c>
      <c r="K975" s="1" t="n">
        <v>0</v>
      </c>
      <c r="L975" s="1">
        <f>G975*B975</f>
        <v/>
      </c>
      <c r="M975" s="1">
        <f>H975*B975</f>
        <v/>
      </c>
      <c r="N975" s="1">
        <f>I975*B975</f>
        <v/>
      </c>
    </row>
    <row r="976">
      <c r="A976" s="1" t="inlineStr">
        <is>
          <t>BioLegend</t>
        </is>
      </c>
      <c r="B976" s="1" t="n">
        <v>12091.2</v>
      </c>
      <c r="C976" s="1" t="inlineStr">
        <is>
          <t xml:space="preserve">EED116824  </t>
        </is>
      </c>
      <c r="D976" s="2" t="n">
        <v>45835</v>
      </c>
      <c r="E976" s="2" t="n">
        <v>45845</v>
      </c>
      <c r="F976" s="1" t="n">
        <v>422302</v>
      </c>
      <c r="G976" s="1" t="n">
        <v>1</v>
      </c>
      <c r="H976" s="1" t="n">
        <v>1</v>
      </c>
      <c r="I976" s="1" t="n">
        <v>0</v>
      </c>
      <c r="J976" s="1" t="inlineStr">
        <is>
          <t>Tamilnadu</t>
        </is>
      </c>
      <c r="K976" s="1" t="n">
        <v>0</v>
      </c>
      <c r="L976" s="1">
        <f>G976*B976</f>
        <v/>
      </c>
      <c r="M976" s="1">
        <f>H976*B976</f>
        <v/>
      </c>
      <c r="N976" s="1">
        <f>I976*B976</f>
        <v/>
      </c>
    </row>
    <row r="977">
      <c r="A977" s="1" t="inlineStr">
        <is>
          <t>BioLegend</t>
        </is>
      </c>
      <c r="B977" s="1" t="n">
        <v>12091.2</v>
      </c>
      <c r="C977" s="1" t="inlineStr">
        <is>
          <t xml:space="preserve">EED116824  </t>
        </is>
      </c>
      <c r="D977" s="2" t="n">
        <v>45835</v>
      </c>
      <c r="E977" s="2" t="n">
        <v>45845</v>
      </c>
      <c r="F977" s="1" t="n">
        <v>422302</v>
      </c>
      <c r="G977" s="1" t="n">
        <v>1</v>
      </c>
      <c r="H977" s="1" t="n">
        <v>1</v>
      </c>
      <c r="I977" s="1" t="n">
        <v>0</v>
      </c>
      <c r="J977" s="1" t="inlineStr">
        <is>
          <t>Punjab</t>
        </is>
      </c>
      <c r="K977" s="1" t="n">
        <v>0</v>
      </c>
      <c r="L977" s="1">
        <f>G977*B977</f>
        <v/>
      </c>
      <c r="M977" s="1">
        <f>H977*B977</f>
        <v/>
      </c>
      <c r="N977" s="1">
        <f>I977*B977</f>
        <v/>
      </c>
    </row>
    <row r="978">
      <c r="A978" s="1" t="inlineStr">
        <is>
          <t>BioLegend</t>
        </is>
      </c>
      <c r="B978" s="1" t="n">
        <v>4699.2</v>
      </c>
      <c r="C978" s="1" t="inlineStr">
        <is>
          <t xml:space="preserve">EED116824  </t>
        </is>
      </c>
      <c r="D978" s="2" t="n">
        <v>45835</v>
      </c>
      <c r="E978" s="2" t="n">
        <v>45845</v>
      </c>
      <c r="F978" s="1" t="n">
        <v>423101</v>
      </c>
      <c r="G978" s="1" t="n">
        <v>1</v>
      </c>
      <c r="H978" s="1" t="n">
        <v>1</v>
      </c>
      <c r="I978" s="1" t="n">
        <v>0</v>
      </c>
      <c r="J978" s="1" t="inlineStr">
        <is>
          <t>Punjab</t>
        </is>
      </c>
      <c r="K978" s="1" t="n">
        <v>0</v>
      </c>
      <c r="L978" s="1">
        <f>G978*B978</f>
        <v/>
      </c>
      <c r="M978" s="1">
        <f>H978*B978</f>
        <v/>
      </c>
      <c r="N978" s="1">
        <f>I978*B978</f>
        <v/>
      </c>
    </row>
    <row r="979">
      <c r="A979" s="1" t="inlineStr">
        <is>
          <t>BioLegend</t>
        </is>
      </c>
      <c r="B979" s="1" t="n">
        <v>4382.4</v>
      </c>
      <c r="C979" s="1" t="inlineStr">
        <is>
          <t xml:space="preserve">EED116824  </t>
        </is>
      </c>
      <c r="D979" s="2" t="n">
        <v>45835</v>
      </c>
      <c r="E979" s="2" t="n">
        <v>45845</v>
      </c>
      <c r="F979" s="1" t="n">
        <v>423113</v>
      </c>
      <c r="G979" s="1" t="n">
        <v>1</v>
      </c>
      <c r="H979" s="1" t="n">
        <v>1</v>
      </c>
      <c r="I979" s="1" t="n">
        <v>0</v>
      </c>
      <c r="J979" s="1" t="inlineStr">
        <is>
          <t>Bhuvneshwar</t>
        </is>
      </c>
      <c r="K979" s="1" t="n">
        <v>0</v>
      </c>
      <c r="L979" s="1">
        <f>G979*B979</f>
        <v/>
      </c>
      <c r="M979" s="1">
        <f>H979*B979</f>
        <v/>
      </c>
      <c r="N979" s="1">
        <f>I979*B979</f>
        <v/>
      </c>
    </row>
    <row r="980">
      <c r="A980" s="1" t="inlineStr">
        <is>
          <t>BioLegend</t>
        </is>
      </c>
      <c r="B980" s="1" t="n">
        <v>6600</v>
      </c>
      <c r="C980" s="1" t="inlineStr">
        <is>
          <t xml:space="preserve">EED116824  </t>
        </is>
      </c>
      <c r="D980" s="2" t="n">
        <v>45835</v>
      </c>
      <c r="E980" s="2" t="n">
        <v>45845</v>
      </c>
      <c r="F980" s="1" t="n">
        <v>426105</v>
      </c>
      <c r="G980" s="1" t="n">
        <v>1</v>
      </c>
      <c r="H980" s="1" t="n">
        <v>1</v>
      </c>
      <c r="I980" s="1" t="n">
        <v>0</v>
      </c>
      <c r="J980" s="1" t="inlineStr">
        <is>
          <t>Delhi</t>
        </is>
      </c>
      <c r="K980" s="1" t="n">
        <v>0</v>
      </c>
      <c r="L980" s="1">
        <f>G980*B980</f>
        <v/>
      </c>
      <c r="M980" s="1">
        <f>H980*B980</f>
        <v/>
      </c>
      <c r="N980" s="1">
        <f>I980*B980</f>
        <v/>
      </c>
    </row>
    <row r="981">
      <c r="A981" s="1" t="inlineStr">
        <is>
          <t>BioLegend</t>
        </is>
      </c>
      <c r="B981" s="1" t="n">
        <v>4699.2</v>
      </c>
      <c r="C981" s="1" t="inlineStr">
        <is>
          <t xml:space="preserve">EED116824  </t>
        </is>
      </c>
      <c r="D981" s="2" t="n">
        <v>45835</v>
      </c>
      <c r="E981" s="2" t="n">
        <v>45845</v>
      </c>
      <c r="F981" s="1" t="n">
        <v>426201</v>
      </c>
      <c r="G981" s="1" t="n">
        <v>1</v>
      </c>
      <c r="H981" s="1" t="n">
        <v>1</v>
      </c>
      <c r="I981" s="1" t="n">
        <v>0</v>
      </c>
      <c r="J981" s="1" t="inlineStr">
        <is>
          <t>Pune</t>
        </is>
      </c>
      <c r="K981" s="1" t="n">
        <v>0</v>
      </c>
      <c r="L981" s="1">
        <f>G981*B981</f>
        <v/>
      </c>
      <c r="M981" s="1">
        <f>H981*B981</f>
        <v/>
      </c>
      <c r="N981" s="1">
        <f>I981*B981</f>
        <v/>
      </c>
    </row>
    <row r="982">
      <c r="A982" s="1" t="inlineStr">
        <is>
          <t>BioLegend</t>
        </is>
      </c>
      <c r="B982" s="1" t="n">
        <v>13992</v>
      </c>
      <c r="C982" s="1" t="inlineStr">
        <is>
          <t xml:space="preserve">EED116824  </t>
        </is>
      </c>
      <c r="D982" s="2" t="n">
        <v>45835</v>
      </c>
      <c r="E982" s="2" t="n">
        <v>45845</v>
      </c>
      <c r="F982" s="1" t="n">
        <v>430101</v>
      </c>
      <c r="G982" s="1" t="n">
        <v>1</v>
      </c>
      <c r="H982" s="1" t="n">
        <v>1</v>
      </c>
      <c r="I982" s="1" t="n">
        <v>0</v>
      </c>
      <c r="J982" s="1" t="inlineStr">
        <is>
          <t>Bhuvneshwar</t>
        </is>
      </c>
      <c r="K982" s="1" t="n">
        <v>0</v>
      </c>
      <c r="L982" s="1">
        <f>G982*B982</f>
        <v/>
      </c>
      <c r="M982" s="1">
        <f>H982*B982</f>
        <v/>
      </c>
      <c r="N982" s="1">
        <f>I982*B982</f>
        <v/>
      </c>
    </row>
    <row r="983">
      <c r="A983" s="1" t="inlineStr">
        <is>
          <t>BioLegend</t>
        </is>
      </c>
      <c r="B983" s="1" t="n">
        <v>13992</v>
      </c>
      <c r="C983" s="1" t="inlineStr">
        <is>
          <t xml:space="preserve">EED116824  </t>
        </is>
      </c>
      <c r="D983" s="2" t="n">
        <v>45835</v>
      </c>
      <c r="E983" s="2" t="n">
        <v>45845</v>
      </c>
      <c r="F983" s="1" t="n">
        <v>430501</v>
      </c>
      <c r="G983" s="1" t="n">
        <v>3</v>
      </c>
      <c r="H983" s="1" t="n">
        <v>3</v>
      </c>
      <c r="I983" s="1" t="n">
        <v>0</v>
      </c>
      <c r="J983" s="1" t="inlineStr">
        <is>
          <t>Mumbai</t>
        </is>
      </c>
      <c r="K983" s="1" t="n">
        <v>0</v>
      </c>
      <c r="L983" s="1">
        <f>G983*B983</f>
        <v/>
      </c>
      <c r="M983" s="1">
        <f>H983*B983</f>
        <v/>
      </c>
      <c r="N983" s="1">
        <f>I983*B983</f>
        <v/>
      </c>
    </row>
    <row r="984">
      <c r="A984" s="1" t="inlineStr">
        <is>
          <t>BioLegend</t>
        </is>
      </c>
      <c r="B984" s="1" t="n">
        <v>13992</v>
      </c>
      <c r="C984" s="1" t="inlineStr">
        <is>
          <t xml:space="preserve">EED116824  </t>
        </is>
      </c>
      <c r="D984" s="2" t="n">
        <v>45835</v>
      </c>
      <c r="E984" s="2" t="n">
        <v>45845</v>
      </c>
      <c r="F984" s="1" t="n">
        <v>430601</v>
      </c>
      <c r="G984" s="1" t="n">
        <v>1</v>
      </c>
      <c r="H984" s="1" t="n">
        <v>1</v>
      </c>
      <c r="I984" s="1" t="n">
        <v>0</v>
      </c>
      <c r="J984" s="1" t="inlineStr">
        <is>
          <t>Bhuvneshwar</t>
        </is>
      </c>
      <c r="K984" s="1" t="n">
        <v>0</v>
      </c>
      <c r="L984" s="1">
        <f>G984*B984</f>
        <v/>
      </c>
      <c r="M984" s="1">
        <f>H984*B984</f>
        <v/>
      </c>
      <c r="N984" s="1">
        <f>I984*B984</f>
        <v/>
      </c>
    </row>
    <row r="985">
      <c r="A985" s="1" t="inlineStr">
        <is>
          <t>BioLegend</t>
        </is>
      </c>
      <c r="B985" s="1" t="n">
        <v>13992</v>
      </c>
      <c r="C985" s="1" t="inlineStr">
        <is>
          <t xml:space="preserve">EED116824  </t>
        </is>
      </c>
      <c r="D985" s="2" t="n">
        <v>45835</v>
      </c>
      <c r="E985" s="2" t="n">
        <v>45845</v>
      </c>
      <c r="F985" s="1" t="n">
        <v>430801</v>
      </c>
      <c r="G985" s="1" t="n">
        <v>1</v>
      </c>
      <c r="H985" s="1" t="n">
        <v>1</v>
      </c>
      <c r="I985" s="1" t="n">
        <v>0</v>
      </c>
      <c r="J985" s="1" t="inlineStr">
        <is>
          <t>Bhuvneshwar</t>
        </is>
      </c>
      <c r="K985" s="1" t="n">
        <v>0</v>
      </c>
      <c r="L985" s="1">
        <f>G985*B985</f>
        <v/>
      </c>
      <c r="M985" s="1">
        <f>H985*B985</f>
        <v/>
      </c>
      <c r="N985" s="1">
        <f>I985*B985</f>
        <v/>
      </c>
    </row>
    <row r="986">
      <c r="A986" s="1" t="inlineStr">
        <is>
          <t>BioLegend</t>
        </is>
      </c>
      <c r="B986" s="1" t="n">
        <v>16104</v>
      </c>
      <c r="C986" s="1" t="inlineStr">
        <is>
          <t xml:space="preserve">EED116824  </t>
        </is>
      </c>
      <c r="D986" s="2" t="n">
        <v>45835</v>
      </c>
      <c r="E986" s="2" t="n">
        <v>45845</v>
      </c>
      <c r="F986" s="1" t="n">
        <v>431104</v>
      </c>
      <c r="G986" s="1" t="n">
        <v>1</v>
      </c>
      <c r="H986" s="1" t="n">
        <v>1</v>
      </c>
      <c r="I986" s="1" t="n">
        <v>0</v>
      </c>
      <c r="J986" s="1" t="inlineStr">
        <is>
          <t>Hyderabad</t>
        </is>
      </c>
      <c r="K986" s="1" t="n">
        <v>0</v>
      </c>
      <c r="L986" s="1">
        <f>G986*B986</f>
        <v/>
      </c>
      <c r="M986" s="1">
        <f>H986*B986</f>
        <v/>
      </c>
      <c r="N986" s="1">
        <f>I986*B986</f>
        <v/>
      </c>
    </row>
    <row r="987">
      <c r="A987" s="1" t="inlineStr">
        <is>
          <t>BioLegend</t>
        </is>
      </c>
      <c r="B987" s="1" t="n">
        <v>13992</v>
      </c>
      <c r="C987" s="1" t="inlineStr">
        <is>
          <t xml:space="preserve">EED116824  </t>
        </is>
      </c>
      <c r="D987" s="2" t="n">
        <v>45835</v>
      </c>
      <c r="E987" s="2" t="n">
        <v>45845</v>
      </c>
      <c r="F987" s="1" t="n">
        <v>431411</v>
      </c>
      <c r="G987" s="1" t="n">
        <v>1</v>
      </c>
      <c r="H987" s="1" t="n">
        <v>1</v>
      </c>
      <c r="I987" s="1" t="n">
        <v>0</v>
      </c>
      <c r="J987" s="1" t="inlineStr">
        <is>
          <t>Bhuvneshwar</t>
        </is>
      </c>
      <c r="K987" s="1" t="n">
        <v>0</v>
      </c>
      <c r="L987" s="1">
        <f>G987*B987</f>
        <v/>
      </c>
      <c r="M987" s="1">
        <f>H987*B987</f>
        <v/>
      </c>
      <c r="N987" s="1">
        <f>I987*B987</f>
        <v/>
      </c>
    </row>
    <row r="988">
      <c r="A988" s="1" t="inlineStr">
        <is>
          <t>BioLegend</t>
        </is>
      </c>
      <c r="B988" s="1" t="n">
        <v>29876</v>
      </c>
      <c r="C988" s="1" t="inlineStr">
        <is>
          <t xml:space="preserve">EED116824  </t>
        </is>
      </c>
      <c r="D988" s="2" t="n">
        <v>45835</v>
      </c>
      <c r="E988" s="2" t="n">
        <v>45845</v>
      </c>
      <c r="F988" s="1" t="n">
        <v>439707</v>
      </c>
      <c r="G988" s="1" t="n">
        <v>1</v>
      </c>
      <c r="H988" s="1" t="n">
        <v>1</v>
      </c>
      <c r="I988" s="1" t="n">
        <v>0</v>
      </c>
      <c r="J988" s="1" t="inlineStr">
        <is>
          <t>Lucknow</t>
        </is>
      </c>
      <c r="K988" s="1" t="n">
        <v>0</v>
      </c>
      <c r="L988" s="1">
        <f>G988*B988</f>
        <v/>
      </c>
      <c r="M988" s="1">
        <f>H988*B988</f>
        <v/>
      </c>
      <c r="N988" s="1">
        <f>I988*B988</f>
        <v/>
      </c>
    </row>
    <row r="989">
      <c r="A989" s="1" t="inlineStr">
        <is>
          <t>BioLegend</t>
        </is>
      </c>
      <c r="B989" s="1" t="n">
        <v>8712</v>
      </c>
      <c r="C989" s="1" t="inlineStr">
        <is>
          <t xml:space="preserve">EED116824  </t>
        </is>
      </c>
      <c r="D989" s="2" t="n">
        <v>45835</v>
      </c>
      <c r="E989" s="2" t="n">
        <v>45845</v>
      </c>
      <c r="F989" s="1" t="n">
        <v>502317</v>
      </c>
      <c r="G989" s="1" t="n">
        <v>1</v>
      </c>
      <c r="H989" s="1" t="n">
        <v>1</v>
      </c>
      <c r="I989" s="1" t="n">
        <v>0</v>
      </c>
      <c r="J989" s="1" t="inlineStr">
        <is>
          <t>Bhuvneshwar</t>
        </is>
      </c>
      <c r="K989" s="1" t="n">
        <v>0</v>
      </c>
      <c r="L989" s="1">
        <f>G989*B989</f>
        <v/>
      </c>
      <c r="M989" s="1">
        <f>H989*B989</f>
        <v/>
      </c>
      <c r="N989" s="1">
        <f>I989*B989</f>
        <v/>
      </c>
    </row>
    <row r="990">
      <c r="A990" s="1" t="inlineStr">
        <is>
          <t>BioLegend</t>
        </is>
      </c>
      <c r="B990" s="1" t="n">
        <v>12540</v>
      </c>
      <c r="C990" s="1" t="inlineStr">
        <is>
          <t xml:space="preserve">EED116824  </t>
        </is>
      </c>
      <c r="D990" s="2" t="n">
        <v>45835</v>
      </c>
      <c r="E990" s="2" t="n">
        <v>45845</v>
      </c>
      <c r="F990" s="1" t="n">
        <v>502323</v>
      </c>
      <c r="G990" s="1" t="n">
        <v>1</v>
      </c>
      <c r="H990" s="1" t="n">
        <v>1</v>
      </c>
      <c r="I990" s="1" t="n">
        <v>0</v>
      </c>
      <c r="J990" s="1" t="inlineStr">
        <is>
          <t>Bhuvneshwar</t>
        </is>
      </c>
      <c r="K990" s="1" t="n">
        <v>0</v>
      </c>
      <c r="L990" s="1">
        <f>G990*B990</f>
        <v/>
      </c>
      <c r="M990" s="1">
        <f>H990*B990</f>
        <v/>
      </c>
      <c r="N990" s="1">
        <f>I990*B990</f>
        <v/>
      </c>
    </row>
    <row r="991">
      <c r="A991" s="1" t="inlineStr">
        <is>
          <t>BioLegend</t>
        </is>
      </c>
      <c r="B991" s="1" t="n">
        <v>13992</v>
      </c>
      <c r="C991" s="1" t="inlineStr">
        <is>
          <t xml:space="preserve">EED116824  </t>
        </is>
      </c>
      <c r="D991" s="2" t="n">
        <v>45835</v>
      </c>
      <c r="E991" s="2" t="n">
        <v>45845</v>
      </c>
      <c r="F991" s="1" t="n">
        <v>502515</v>
      </c>
      <c r="G991" s="1" t="n">
        <v>1</v>
      </c>
      <c r="H991" s="1" t="n">
        <v>1</v>
      </c>
      <c r="I991" s="1" t="n">
        <v>0</v>
      </c>
      <c r="J991" s="1" t="inlineStr">
        <is>
          <t>Bhuvneshwar</t>
        </is>
      </c>
      <c r="K991" s="1" t="n">
        <v>0</v>
      </c>
      <c r="L991" s="1">
        <f>G991*B991</f>
        <v/>
      </c>
      <c r="M991" s="1">
        <f>H991*B991</f>
        <v/>
      </c>
      <c r="N991" s="1">
        <f>I991*B991</f>
        <v/>
      </c>
    </row>
    <row r="992">
      <c r="A992" s="1" t="inlineStr">
        <is>
          <t>BioLegend</t>
        </is>
      </c>
      <c r="B992" s="1" t="n">
        <v>13992</v>
      </c>
      <c r="C992" s="1" t="inlineStr">
        <is>
          <t xml:space="preserve">EED116824  </t>
        </is>
      </c>
      <c r="D992" s="2" t="n">
        <v>45835</v>
      </c>
      <c r="E992" s="2" t="n">
        <v>45845</v>
      </c>
      <c r="F992" s="1" t="n">
        <v>502516</v>
      </c>
      <c r="G992" s="1" t="n">
        <v>1</v>
      </c>
      <c r="H992" s="1" t="n">
        <v>1</v>
      </c>
      <c r="I992" s="1" t="n">
        <v>0</v>
      </c>
      <c r="J992" s="1" t="inlineStr">
        <is>
          <t>Bhuvneshwar</t>
        </is>
      </c>
      <c r="K992" s="1" t="n">
        <v>0</v>
      </c>
      <c r="L992" s="1">
        <f>G992*B992</f>
        <v/>
      </c>
      <c r="M992" s="1">
        <f>H992*B992</f>
        <v/>
      </c>
      <c r="N992" s="1">
        <f>I992*B992</f>
        <v/>
      </c>
    </row>
    <row r="993">
      <c r="A993" s="1" t="inlineStr">
        <is>
          <t>BioLegend</t>
        </is>
      </c>
      <c r="B993" s="1" t="n">
        <v>20169.6</v>
      </c>
      <c r="C993" s="1" t="inlineStr">
        <is>
          <t xml:space="preserve">EED116824  </t>
        </is>
      </c>
      <c r="D993" s="2" t="n">
        <v>45835</v>
      </c>
      <c r="E993" s="2" t="n">
        <v>45845</v>
      </c>
      <c r="F993" s="1" t="n">
        <v>502926</v>
      </c>
      <c r="G993" s="1" t="n">
        <v>1</v>
      </c>
      <c r="H993" s="1" t="n">
        <v>1</v>
      </c>
      <c r="I993" s="1" t="n">
        <v>0</v>
      </c>
      <c r="J993" s="1" t="inlineStr">
        <is>
          <t>Kolkata</t>
        </is>
      </c>
      <c r="K993" s="1" t="n">
        <v>0</v>
      </c>
      <c r="L993" s="1">
        <f>G993*B993</f>
        <v/>
      </c>
      <c r="M993" s="1">
        <f>H993*B993</f>
        <v/>
      </c>
      <c r="N993" s="1">
        <f>I993*B993</f>
        <v/>
      </c>
    </row>
    <row r="994">
      <c r="A994" s="1" t="inlineStr">
        <is>
          <t>BioLegend</t>
        </is>
      </c>
      <c r="B994" s="1" t="n">
        <v>7180.799999999999</v>
      </c>
      <c r="C994" s="1" t="inlineStr">
        <is>
          <t xml:space="preserve">EED116824  </t>
        </is>
      </c>
      <c r="D994" s="2" t="n">
        <v>45835</v>
      </c>
      <c r="E994" s="2" t="n">
        <v>45845</v>
      </c>
      <c r="F994" s="1" t="n">
        <v>502927</v>
      </c>
      <c r="G994" s="1" t="n">
        <v>1</v>
      </c>
      <c r="H994" s="1" t="n">
        <v>1</v>
      </c>
      <c r="I994" s="1" t="n">
        <v>0</v>
      </c>
      <c r="J994" s="1" t="inlineStr">
        <is>
          <t>Bhuvneshwar</t>
        </is>
      </c>
      <c r="K994" s="1" t="n">
        <v>0</v>
      </c>
      <c r="L994" s="1">
        <f>G994*B994</f>
        <v/>
      </c>
      <c r="M994" s="1">
        <f>H994*B994</f>
        <v/>
      </c>
      <c r="N994" s="1">
        <f>I994*B994</f>
        <v/>
      </c>
    </row>
    <row r="995">
      <c r="A995" s="1" t="inlineStr">
        <is>
          <t>BioLegend</t>
        </is>
      </c>
      <c r="B995" s="1" t="n">
        <v>15206.4</v>
      </c>
      <c r="C995" s="1" t="inlineStr">
        <is>
          <t xml:space="preserve">EED116824  </t>
        </is>
      </c>
      <c r="D995" s="2" t="n">
        <v>45835</v>
      </c>
      <c r="E995" s="2" t="n">
        <v>45845</v>
      </c>
      <c r="F995" s="1" t="n">
        <v>502928</v>
      </c>
      <c r="G995" s="1" t="n">
        <v>1</v>
      </c>
      <c r="H995" s="1" t="n">
        <v>1</v>
      </c>
      <c r="I995" s="1" t="n">
        <v>0</v>
      </c>
      <c r="J995" s="1" t="inlineStr">
        <is>
          <t>Bhuvneshwar</t>
        </is>
      </c>
      <c r="K995" s="1" t="n">
        <v>0</v>
      </c>
      <c r="L995" s="1">
        <f>G995*B995</f>
        <v/>
      </c>
      <c r="M995" s="1">
        <f>H995*B995</f>
        <v/>
      </c>
      <c r="N995" s="1">
        <f>I995*B995</f>
        <v/>
      </c>
    </row>
    <row r="996">
      <c r="A996" s="1" t="inlineStr">
        <is>
          <t>BioLegend</t>
        </is>
      </c>
      <c r="B996" s="1" t="n">
        <v>18150</v>
      </c>
      <c r="C996" s="1" t="inlineStr">
        <is>
          <t xml:space="preserve">EED116824  </t>
        </is>
      </c>
      <c r="D996" s="2" t="n">
        <v>45835</v>
      </c>
      <c r="E996" s="2" t="n">
        <v>45845</v>
      </c>
      <c r="F996" s="1" t="n">
        <v>505039</v>
      </c>
      <c r="G996" s="1" t="n">
        <v>1</v>
      </c>
      <c r="H996" s="1" t="n">
        <v>1</v>
      </c>
      <c r="I996" s="1" t="n">
        <v>0</v>
      </c>
      <c r="J996" s="1" t="inlineStr">
        <is>
          <t>Bhuvneshwar</t>
        </is>
      </c>
      <c r="K996" s="1" t="n">
        <v>0</v>
      </c>
      <c r="L996" s="1">
        <f>G996*B996</f>
        <v/>
      </c>
      <c r="M996" s="1">
        <f>H996*B996</f>
        <v/>
      </c>
      <c r="N996" s="1">
        <f>I996*B996</f>
        <v/>
      </c>
    </row>
    <row r="997">
      <c r="A997" s="1" t="inlineStr">
        <is>
          <t>BioLegend</t>
        </is>
      </c>
      <c r="B997" s="1" t="n">
        <v>13305.6</v>
      </c>
      <c r="C997" s="1" t="inlineStr">
        <is>
          <t xml:space="preserve">EED116824  </t>
        </is>
      </c>
      <c r="D997" s="2" t="n">
        <v>45835</v>
      </c>
      <c r="E997" s="2" t="n">
        <v>45845</v>
      </c>
      <c r="F997" s="1" t="n">
        <v>505813</v>
      </c>
      <c r="G997" s="1" t="n">
        <v>1</v>
      </c>
      <c r="H997" s="1" t="n">
        <v>1</v>
      </c>
      <c r="I997" s="1" t="n">
        <v>0</v>
      </c>
      <c r="J997" s="1" t="inlineStr">
        <is>
          <t>Bhuvneshwar</t>
        </is>
      </c>
      <c r="K997" s="1" t="n">
        <v>0</v>
      </c>
      <c r="L997" s="1">
        <f>G997*B997</f>
        <v/>
      </c>
      <c r="M997" s="1">
        <f>H997*B997</f>
        <v/>
      </c>
      <c r="N997" s="1">
        <f>I997*B997</f>
        <v/>
      </c>
    </row>
    <row r="998">
      <c r="A998" s="1" t="inlineStr">
        <is>
          <t>BioLegend</t>
        </is>
      </c>
      <c r="B998" s="1" t="n">
        <v>16737.6</v>
      </c>
      <c r="C998" s="1" t="inlineStr">
        <is>
          <t xml:space="preserve">EED116824  </t>
        </is>
      </c>
      <c r="D998" s="2" t="n">
        <v>45835</v>
      </c>
      <c r="E998" s="2" t="n">
        <v>45845</v>
      </c>
      <c r="F998" s="1" t="n">
        <v>512306</v>
      </c>
      <c r="G998" s="1" t="n">
        <v>1</v>
      </c>
      <c r="H998" s="1" t="n">
        <v>1</v>
      </c>
      <c r="I998" s="1" t="n">
        <v>0</v>
      </c>
      <c r="J998" s="1" t="inlineStr">
        <is>
          <t>Bhuvneshwar</t>
        </is>
      </c>
      <c r="K998" s="1" t="n">
        <v>0</v>
      </c>
      <c r="L998" s="1">
        <f>G998*B998</f>
        <v/>
      </c>
      <c r="M998" s="1">
        <f>H998*B998</f>
        <v/>
      </c>
      <c r="N998" s="1">
        <f>I998*B998</f>
        <v/>
      </c>
    </row>
    <row r="999">
      <c r="A999" s="1" t="inlineStr">
        <is>
          <t>BioLegend</t>
        </is>
      </c>
      <c r="B999" s="1" t="n">
        <v>13358.4</v>
      </c>
      <c r="C999" s="1" t="inlineStr">
        <is>
          <t xml:space="preserve">EED116824  </t>
        </is>
      </c>
      <c r="D999" s="2" t="n">
        <v>45835</v>
      </c>
      <c r="E999" s="2" t="n">
        <v>45845</v>
      </c>
      <c r="F999" s="1" t="n">
        <v>576304</v>
      </c>
      <c r="G999" s="1" t="n">
        <v>1</v>
      </c>
      <c r="H999" s="1" t="n">
        <v>1</v>
      </c>
      <c r="I999" s="1" t="n">
        <v>0</v>
      </c>
      <c r="J999" s="1" t="inlineStr">
        <is>
          <t>Bhuvneshwar</t>
        </is>
      </c>
      <c r="K999" s="1" t="n">
        <v>0</v>
      </c>
      <c r="L999" s="1">
        <f>G999*B999</f>
        <v/>
      </c>
      <c r="M999" s="1">
        <f>H999*B999</f>
        <v/>
      </c>
      <c r="N999" s="1">
        <f>I999*B999</f>
        <v/>
      </c>
    </row>
    <row r="1000">
      <c r="A1000" s="1" t="inlineStr">
        <is>
          <t>BioLegend</t>
        </is>
      </c>
      <c r="B1000" s="1" t="n">
        <v>5332.8</v>
      </c>
      <c r="C1000" s="1" t="inlineStr">
        <is>
          <t xml:space="preserve">EED116824  </t>
        </is>
      </c>
      <c r="D1000" s="2" t="n">
        <v>45835</v>
      </c>
      <c r="E1000" s="2" t="n">
        <v>45845</v>
      </c>
      <c r="F1000" s="1" t="n">
        <v>576402</v>
      </c>
      <c r="G1000" s="1" t="n">
        <v>1</v>
      </c>
      <c r="H1000" s="1" t="n">
        <v>1</v>
      </c>
      <c r="I1000" s="1" t="n">
        <v>0</v>
      </c>
      <c r="J1000" s="1" t="inlineStr">
        <is>
          <t>Bhuvneshwar</t>
        </is>
      </c>
      <c r="K1000" s="1" t="n">
        <v>0</v>
      </c>
      <c r="L1000" s="1">
        <f>G1000*B1000</f>
        <v/>
      </c>
      <c r="M1000" s="1">
        <f>H1000*B1000</f>
        <v/>
      </c>
      <c r="N1000" s="1">
        <f>I1000*B1000</f>
        <v/>
      </c>
    </row>
    <row r="1001">
      <c r="A1001" s="1" t="inlineStr">
        <is>
          <t>BioLegend</t>
        </is>
      </c>
      <c r="B1001" s="1" t="n">
        <v>37118.4</v>
      </c>
      <c r="C1001" s="1" t="inlineStr">
        <is>
          <t xml:space="preserve">EED116824  </t>
        </is>
      </c>
      <c r="D1001" s="2" t="n">
        <v>45835</v>
      </c>
      <c r="E1001" s="2" t="n">
        <v>45845</v>
      </c>
      <c r="F1001" s="1" t="n">
        <v>587306</v>
      </c>
      <c r="G1001" s="1" t="n">
        <v>1</v>
      </c>
      <c r="H1001" s="1" t="n">
        <v>1</v>
      </c>
      <c r="I1001" s="1" t="n">
        <v>0</v>
      </c>
      <c r="J1001" s="1" t="inlineStr">
        <is>
          <t>Chandigarh</t>
        </is>
      </c>
      <c r="K1001" s="1" t="n">
        <v>0</v>
      </c>
      <c r="L1001" s="1">
        <f>G1001*B1001</f>
        <v/>
      </c>
      <c r="M1001" s="1">
        <f>H1001*B1001</f>
        <v/>
      </c>
      <c r="N1001" s="1">
        <f>I1001*B1001</f>
        <v/>
      </c>
    </row>
    <row r="1002">
      <c r="A1002" s="1" t="inlineStr">
        <is>
          <t>BioLegend</t>
        </is>
      </c>
      <c r="B1002" s="1" t="n">
        <v>8712</v>
      </c>
      <c r="C1002" s="1" t="inlineStr">
        <is>
          <t xml:space="preserve">EED116824  </t>
        </is>
      </c>
      <c r="D1002" s="2" t="n">
        <v>45835</v>
      </c>
      <c r="E1002" s="2" t="n">
        <v>45845</v>
      </c>
      <c r="F1002" s="1" t="n">
        <v>648003</v>
      </c>
      <c r="G1002" s="1" t="n">
        <v>1</v>
      </c>
      <c r="H1002" s="1" t="n">
        <v>1</v>
      </c>
      <c r="I1002" s="1" t="n">
        <v>0</v>
      </c>
      <c r="J1002" s="1" t="inlineStr">
        <is>
          <t>Kolkata</t>
        </is>
      </c>
      <c r="K1002" s="1" t="n">
        <v>0</v>
      </c>
      <c r="L1002" s="1">
        <f>G1002*B1002</f>
        <v/>
      </c>
      <c r="M1002" s="1">
        <f>H1002*B1002</f>
        <v/>
      </c>
      <c r="N1002" s="1">
        <f>I1002*B1002</f>
        <v/>
      </c>
    </row>
    <row r="1003">
      <c r="A1003" s="1" t="inlineStr">
        <is>
          <t>BioLegend</t>
        </is>
      </c>
      <c r="B1003" s="1" t="n">
        <v>7444.799999999999</v>
      </c>
      <c r="C1003" s="1" t="inlineStr">
        <is>
          <t xml:space="preserve">EED116824  </t>
        </is>
      </c>
      <c r="D1003" s="2" t="n">
        <v>45835</v>
      </c>
      <c r="E1003" s="2" t="n">
        <v>45845</v>
      </c>
      <c r="F1003" s="1" t="n">
        <v>651403</v>
      </c>
      <c r="G1003" s="1" t="n">
        <v>1</v>
      </c>
      <c r="H1003" s="1" t="n">
        <v>1</v>
      </c>
      <c r="I1003" s="1" t="n">
        <v>0</v>
      </c>
      <c r="J1003" s="1" t="inlineStr">
        <is>
          <t>Kolkata</t>
        </is>
      </c>
      <c r="K1003" s="1" t="n">
        <v>0</v>
      </c>
      <c r="L1003" s="1">
        <f>G1003*B1003</f>
        <v/>
      </c>
      <c r="M1003" s="1">
        <f>H1003*B1003</f>
        <v/>
      </c>
      <c r="N1003" s="1">
        <f>I1003*B1003</f>
        <v/>
      </c>
    </row>
    <row r="1004">
      <c r="A1004" s="1" t="inlineStr">
        <is>
          <t>BioLegend</t>
        </is>
      </c>
      <c r="B1004" s="1" t="n">
        <v>7444.799999999999</v>
      </c>
      <c r="C1004" s="1" t="inlineStr">
        <is>
          <t xml:space="preserve">EED116824  </t>
        </is>
      </c>
      <c r="D1004" s="2" t="n">
        <v>45835</v>
      </c>
      <c r="E1004" s="2" t="n">
        <v>45845</v>
      </c>
      <c r="F1004" s="1" t="n">
        <v>655207</v>
      </c>
      <c r="G1004" s="1" t="n">
        <v>1</v>
      </c>
      <c r="H1004" s="1" t="n">
        <v>1</v>
      </c>
      <c r="I1004" s="1" t="n">
        <v>0</v>
      </c>
      <c r="J1004" s="1" t="inlineStr">
        <is>
          <t>Banglore</t>
        </is>
      </c>
      <c r="K1004" s="1" t="n">
        <v>0</v>
      </c>
      <c r="L1004" s="1">
        <f>G1004*B1004</f>
        <v/>
      </c>
      <c r="M1004" s="1">
        <f>H1004*B1004</f>
        <v/>
      </c>
      <c r="N1004" s="1">
        <f>I1004*B1004</f>
        <v/>
      </c>
    </row>
    <row r="1005">
      <c r="A1005" s="1" t="inlineStr">
        <is>
          <t>BioLegend</t>
        </is>
      </c>
      <c r="B1005" s="1" t="n">
        <v>13992</v>
      </c>
      <c r="C1005" s="1" t="inlineStr">
        <is>
          <t xml:space="preserve">EED116824  </t>
        </is>
      </c>
      <c r="D1005" s="2" t="n">
        <v>45835</v>
      </c>
      <c r="E1005" s="2" t="n">
        <v>45845</v>
      </c>
      <c r="F1005" s="1" t="n">
        <v>659702</v>
      </c>
      <c r="G1005" s="1" t="n">
        <v>1</v>
      </c>
      <c r="H1005" s="1" t="n">
        <v>1</v>
      </c>
      <c r="I1005" s="1" t="n">
        <v>0</v>
      </c>
      <c r="J1005" s="1" t="inlineStr">
        <is>
          <t>Delhi</t>
        </is>
      </c>
      <c r="K1005" s="1" t="n">
        <v>0</v>
      </c>
      <c r="L1005" s="1">
        <f>G1005*B1005</f>
        <v/>
      </c>
      <c r="M1005" s="1">
        <f>H1005*B1005</f>
        <v/>
      </c>
      <c r="N1005" s="1">
        <f>I1005*B1005</f>
        <v/>
      </c>
    </row>
    <row r="1006">
      <c r="A1006" s="1" t="inlineStr">
        <is>
          <t>BioLegend</t>
        </is>
      </c>
      <c r="B1006" s="1" t="n">
        <v>18321.6</v>
      </c>
      <c r="C1006" s="1" t="inlineStr">
        <is>
          <t xml:space="preserve">EED116824  </t>
        </is>
      </c>
      <c r="D1006" s="2" t="n">
        <v>45835</v>
      </c>
      <c r="E1006" s="2" t="n">
        <v>45845</v>
      </c>
      <c r="F1006" s="1" t="n">
        <v>666404</v>
      </c>
      <c r="G1006" s="1" t="n">
        <v>1</v>
      </c>
      <c r="H1006" s="1" t="n">
        <v>1</v>
      </c>
      <c r="I1006" s="1" t="n">
        <v>0</v>
      </c>
      <c r="J1006" s="1" t="inlineStr">
        <is>
          <t>Chandigarh</t>
        </is>
      </c>
      <c r="K1006" s="1" t="n">
        <v>0</v>
      </c>
      <c r="L1006" s="1">
        <f>G1006*B1006</f>
        <v/>
      </c>
      <c r="M1006" s="1">
        <f>H1006*B1006</f>
        <v/>
      </c>
      <c r="N1006" s="1">
        <f>I1006*B1006</f>
        <v/>
      </c>
    </row>
    <row r="1007">
      <c r="A1007" s="1" t="inlineStr">
        <is>
          <t>BioLegend</t>
        </is>
      </c>
      <c r="B1007" s="1" t="n">
        <v>13464</v>
      </c>
      <c r="C1007" s="1" t="inlineStr">
        <is>
          <t xml:space="preserve">EED116824  </t>
        </is>
      </c>
      <c r="D1007" s="2" t="n">
        <v>45835</v>
      </c>
      <c r="E1007" s="2" t="n">
        <v>45845</v>
      </c>
      <c r="F1007" s="1" t="n">
        <v>686019</v>
      </c>
      <c r="G1007" s="1" t="n">
        <v>1</v>
      </c>
      <c r="H1007" s="1" t="n">
        <v>1</v>
      </c>
      <c r="I1007" s="1" t="n">
        <v>0</v>
      </c>
      <c r="J1007" s="1" t="inlineStr">
        <is>
          <t>Bhuvneshwar</t>
        </is>
      </c>
      <c r="K1007" s="1" t="n">
        <v>0</v>
      </c>
      <c r="L1007" s="1">
        <f>G1007*B1007</f>
        <v/>
      </c>
      <c r="M1007" s="1">
        <f>H1007*B1007</f>
        <v/>
      </c>
      <c r="N1007" s="1">
        <f>I1007*B1007</f>
        <v/>
      </c>
    </row>
    <row r="1008">
      <c r="A1008" s="1" t="inlineStr">
        <is>
          <t>BioLegend</t>
        </is>
      </c>
      <c r="B1008" s="1" t="n">
        <v>7444.799999999999</v>
      </c>
      <c r="C1008" s="1" t="inlineStr">
        <is>
          <t xml:space="preserve">EED116824  </t>
        </is>
      </c>
      <c r="D1008" s="2" t="n">
        <v>45835</v>
      </c>
      <c r="E1008" s="2" t="n">
        <v>45845</v>
      </c>
      <c r="F1008" s="1" t="n">
        <v>686411</v>
      </c>
      <c r="G1008" s="1" t="n">
        <v>1</v>
      </c>
      <c r="H1008" s="1" t="n">
        <v>1</v>
      </c>
      <c r="I1008" s="1" t="n">
        <v>0</v>
      </c>
      <c r="J1008" s="1" t="inlineStr">
        <is>
          <t>Bhuvneshwar</t>
        </is>
      </c>
      <c r="K1008" s="1" t="n">
        <v>0</v>
      </c>
      <c r="L1008" s="1">
        <f>G1008*B1008</f>
        <v/>
      </c>
      <c r="M1008" s="1">
        <f>H1008*B1008</f>
        <v/>
      </c>
      <c r="N1008" s="1">
        <f>I1008*B1008</f>
        <v/>
      </c>
    </row>
    <row r="1009">
      <c r="A1009" s="1" t="inlineStr">
        <is>
          <t>BioLegend</t>
        </is>
      </c>
      <c r="B1009" s="1" t="n">
        <v>8078.4</v>
      </c>
      <c r="C1009" s="1" t="inlineStr">
        <is>
          <t xml:space="preserve">EED116824  </t>
        </is>
      </c>
      <c r="D1009" s="2" t="n">
        <v>45835</v>
      </c>
      <c r="E1009" s="2" t="n">
        <v>45845</v>
      </c>
      <c r="F1009" s="1" t="n">
        <v>698905</v>
      </c>
      <c r="G1009" s="1" t="n">
        <v>1</v>
      </c>
      <c r="H1009" s="1" t="n">
        <v>1</v>
      </c>
      <c r="I1009" s="1" t="n">
        <v>0</v>
      </c>
      <c r="J1009" s="1" t="inlineStr">
        <is>
          <t>Bhuvneshwar</t>
        </is>
      </c>
      <c r="K1009" s="1" t="n">
        <v>0</v>
      </c>
      <c r="L1009" s="1">
        <f>G1009*B1009</f>
        <v/>
      </c>
      <c r="M1009" s="1">
        <f>H1009*B1009</f>
        <v/>
      </c>
      <c r="N1009" s="1">
        <f>I1009*B1009</f>
        <v/>
      </c>
    </row>
    <row r="1010">
      <c r="A1010" s="1" t="inlineStr">
        <is>
          <t>BioLegend</t>
        </is>
      </c>
      <c r="B1010" s="1" t="n">
        <v>369.6</v>
      </c>
      <c r="C1010" s="1" t="inlineStr">
        <is>
          <t xml:space="preserve">EED116824  </t>
        </is>
      </c>
      <c r="D1010" s="2" t="n">
        <v>45835</v>
      </c>
      <c r="E1010" s="2" t="n">
        <v>45845</v>
      </c>
      <c r="F1010" s="1" t="n">
        <v>740379</v>
      </c>
      <c r="G1010" s="1" t="n">
        <v>1</v>
      </c>
      <c r="H1010" s="1" t="n">
        <v>1</v>
      </c>
      <c r="I1010" s="1" t="n">
        <v>0</v>
      </c>
      <c r="J1010" s="1" t="inlineStr">
        <is>
          <t>Delhi</t>
        </is>
      </c>
      <c r="K1010" s="1" t="n">
        <v>0</v>
      </c>
      <c r="L1010" s="1">
        <f>G1010*B1010</f>
        <v/>
      </c>
      <c r="M1010" s="1">
        <f>H1010*B1010</f>
        <v/>
      </c>
      <c r="N1010" s="1">
        <f>I1010*B1010</f>
        <v/>
      </c>
    </row>
    <row r="1011">
      <c r="A1011" s="1" t="inlineStr">
        <is>
          <t>BioLegend</t>
        </is>
      </c>
      <c r="B1011" s="1" t="n">
        <v>15523.2</v>
      </c>
      <c r="C1011" s="1" t="inlineStr">
        <is>
          <t xml:space="preserve">EED116824  </t>
        </is>
      </c>
      <c r="D1011" s="2" t="n">
        <v>45835</v>
      </c>
      <c r="E1011" s="2" t="n">
        <v>45845</v>
      </c>
      <c r="F1011" s="1" t="n">
        <v>740851</v>
      </c>
      <c r="G1011" s="1" t="n">
        <v>1</v>
      </c>
      <c r="H1011" s="1" t="n">
        <v>1</v>
      </c>
      <c r="I1011" s="1" t="n">
        <v>0</v>
      </c>
      <c r="J1011" s="1" t="inlineStr">
        <is>
          <t>Delhi</t>
        </is>
      </c>
      <c r="K1011" s="1" t="n">
        <v>0</v>
      </c>
      <c r="L1011" s="1">
        <f>G1011*B1011</f>
        <v/>
      </c>
      <c r="M1011" s="1">
        <f>H1011*B1011</f>
        <v/>
      </c>
      <c r="N1011" s="1">
        <f>I1011*B1011</f>
        <v/>
      </c>
    </row>
    <row r="1012">
      <c r="A1012" s="1" t="inlineStr">
        <is>
          <t>BioLegend</t>
        </is>
      </c>
      <c r="B1012" s="1" t="n">
        <v>3115.2</v>
      </c>
      <c r="C1012" s="1" t="inlineStr">
        <is>
          <t xml:space="preserve">EED116824  </t>
        </is>
      </c>
      <c r="D1012" s="2" t="n">
        <v>45835</v>
      </c>
      <c r="E1012" s="2" t="n">
        <v>45845</v>
      </c>
      <c r="F1012" s="1" t="n">
        <v>740852</v>
      </c>
      <c r="G1012" s="1" t="n">
        <v>1</v>
      </c>
      <c r="H1012" s="1" t="n">
        <v>1</v>
      </c>
      <c r="I1012" s="1" t="n">
        <v>0</v>
      </c>
      <c r="J1012" s="1" t="inlineStr">
        <is>
          <t>Delhi</t>
        </is>
      </c>
      <c r="K1012" s="1" t="n">
        <v>0</v>
      </c>
      <c r="L1012" s="1">
        <f>G1012*B1012</f>
        <v/>
      </c>
      <c r="M1012" s="1">
        <f>H1012*B1012</f>
        <v/>
      </c>
      <c r="N1012" s="1">
        <f>I1012*B1012</f>
        <v/>
      </c>
    </row>
    <row r="1013">
      <c r="A1013" s="1" t="inlineStr">
        <is>
          <t>BioLegend</t>
        </is>
      </c>
      <c r="B1013" s="1" t="n">
        <v>6230.4</v>
      </c>
      <c r="C1013" s="1" t="inlineStr">
        <is>
          <t xml:space="preserve">EED116824  </t>
        </is>
      </c>
      <c r="D1013" s="2" t="n">
        <v>45835</v>
      </c>
      <c r="E1013" s="2" t="n">
        <v>45845</v>
      </c>
      <c r="F1013" s="1" t="n">
        <v>740854</v>
      </c>
      <c r="G1013" s="1" t="n">
        <v>1</v>
      </c>
      <c r="H1013" s="1" t="n">
        <v>1</v>
      </c>
      <c r="I1013" s="1" t="n">
        <v>0</v>
      </c>
      <c r="J1013" s="1" t="inlineStr">
        <is>
          <t>Delhi</t>
        </is>
      </c>
      <c r="K1013" s="1" t="n">
        <v>0</v>
      </c>
      <c r="L1013" s="1">
        <f>G1013*B1013</f>
        <v/>
      </c>
      <c r="M1013" s="1">
        <f>H1013*B1013</f>
        <v/>
      </c>
      <c r="N1013" s="1">
        <f>I1013*B1013</f>
        <v/>
      </c>
    </row>
    <row r="1014">
      <c r="A1014" s="1" t="inlineStr">
        <is>
          <t>BioLegend</t>
        </is>
      </c>
      <c r="B1014" s="1" t="n">
        <v>6230.4</v>
      </c>
      <c r="C1014" s="1" t="inlineStr">
        <is>
          <t xml:space="preserve">EED116824  </t>
        </is>
      </c>
      <c r="D1014" s="2" t="n">
        <v>45835</v>
      </c>
      <c r="E1014" s="2" t="n">
        <v>45845</v>
      </c>
      <c r="F1014" s="1" t="n">
        <v>740856</v>
      </c>
      <c r="G1014" s="1" t="n">
        <v>1</v>
      </c>
      <c r="H1014" s="1" t="n">
        <v>1</v>
      </c>
      <c r="I1014" s="1" t="n">
        <v>0</v>
      </c>
      <c r="J1014" s="1" t="inlineStr">
        <is>
          <t>Delhi</t>
        </is>
      </c>
      <c r="K1014" s="1" t="n">
        <v>0</v>
      </c>
      <c r="L1014" s="1">
        <f>G1014*B1014</f>
        <v/>
      </c>
      <c r="M1014" s="1">
        <f>H1014*B1014</f>
        <v/>
      </c>
      <c r="N1014" s="1">
        <f>I1014*B1014</f>
        <v/>
      </c>
    </row>
    <row r="1015">
      <c r="A1015" s="1" t="inlineStr">
        <is>
          <t>BioLegend</t>
        </is>
      </c>
      <c r="B1015" s="1" t="n">
        <v>6230.4</v>
      </c>
      <c r="C1015" s="1" t="inlineStr">
        <is>
          <t xml:space="preserve">EED116824  </t>
        </is>
      </c>
      <c r="D1015" s="2" t="n">
        <v>45835</v>
      </c>
      <c r="E1015" s="2" t="n">
        <v>45845</v>
      </c>
      <c r="F1015" s="1" t="n">
        <v>740858</v>
      </c>
      <c r="G1015" s="1" t="n">
        <v>1</v>
      </c>
      <c r="H1015" s="1" t="n">
        <v>1</v>
      </c>
      <c r="I1015" s="1" t="n">
        <v>0</v>
      </c>
      <c r="J1015" s="1" t="inlineStr">
        <is>
          <t>Delhi</t>
        </is>
      </c>
      <c r="K1015" s="1" t="n">
        <v>0</v>
      </c>
      <c r="L1015" s="1">
        <f>G1015*B1015</f>
        <v/>
      </c>
      <c r="M1015" s="1">
        <f>H1015*B1015</f>
        <v/>
      </c>
      <c r="N1015" s="1">
        <f>I1015*B1015</f>
        <v/>
      </c>
    </row>
    <row r="1016">
      <c r="A1016" s="1" t="inlineStr">
        <is>
          <t>BioLegend</t>
        </is>
      </c>
      <c r="B1016" s="1" t="n">
        <v>6230.4</v>
      </c>
      <c r="C1016" s="1" t="inlineStr">
        <is>
          <t xml:space="preserve">EED116824  </t>
        </is>
      </c>
      <c r="D1016" s="2" t="n">
        <v>45835</v>
      </c>
      <c r="E1016" s="2" t="n">
        <v>45845</v>
      </c>
      <c r="F1016" s="1" t="n">
        <v>740860</v>
      </c>
      <c r="G1016" s="1" t="n">
        <v>1</v>
      </c>
      <c r="H1016" s="1" t="n">
        <v>1</v>
      </c>
      <c r="I1016" s="1" t="n">
        <v>0</v>
      </c>
      <c r="J1016" s="1" t="inlineStr">
        <is>
          <t>Delhi</t>
        </is>
      </c>
      <c r="K1016" s="1" t="n">
        <v>0</v>
      </c>
      <c r="L1016" s="1">
        <f>G1016*B1016</f>
        <v/>
      </c>
      <c r="M1016" s="1">
        <f>H1016*B1016</f>
        <v/>
      </c>
      <c r="N1016" s="1">
        <f>I1016*B1016</f>
        <v/>
      </c>
    </row>
    <row r="1017">
      <c r="A1017" s="1" t="inlineStr">
        <is>
          <t>BioLegend</t>
        </is>
      </c>
      <c r="B1017" s="1" t="n">
        <v>6230.4</v>
      </c>
      <c r="C1017" s="1" t="inlineStr">
        <is>
          <t xml:space="preserve">EED116824  </t>
        </is>
      </c>
      <c r="D1017" s="2" t="n">
        <v>45835</v>
      </c>
      <c r="E1017" s="2" t="n">
        <v>45845</v>
      </c>
      <c r="F1017" s="1" t="n">
        <v>740861</v>
      </c>
      <c r="G1017" s="1" t="n">
        <v>1</v>
      </c>
      <c r="H1017" s="1" t="n">
        <v>1</v>
      </c>
      <c r="I1017" s="1" t="n">
        <v>0</v>
      </c>
      <c r="J1017" s="1" t="inlineStr">
        <is>
          <t>Delhi</t>
        </is>
      </c>
      <c r="K1017" s="1" t="n">
        <v>0</v>
      </c>
      <c r="L1017" s="1">
        <f>G1017*B1017</f>
        <v/>
      </c>
      <c r="M1017" s="1">
        <f>H1017*B1017</f>
        <v/>
      </c>
      <c r="N1017" s="1">
        <f>I1017*B1017</f>
        <v/>
      </c>
    </row>
    <row r="1018">
      <c r="A1018" s="1" t="inlineStr">
        <is>
          <t>BioLegend</t>
        </is>
      </c>
      <c r="B1018" s="1" t="n">
        <v>6230.4</v>
      </c>
      <c r="C1018" s="1" t="inlineStr">
        <is>
          <t xml:space="preserve">EED116824  </t>
        </is>
      </c>
      <c r="D1018" s="2" t="n">
        <v>45835</v>
      </c>
      <c r="E1018" s="2" t="n">
        <v>45845</v>
      </c>
      <c r="F1018" s="1" t="n">
        <v>740865</v>
      </c>
      <c r="G1018" s="1" t="n">
        <v>1</v>
      </c>
      <c r="H1018" s="1" t="n">
        <v>1</v>
      </c>
      <c r="I1018" s="1" t="n">
        <v>0</v>
      </c>
      <c r="J1018" s="1" t="inlineStr">
        <is>
          <t>Delhi</t>
        </is>
      </c>
      <c r="K1018" s="1" t="n">
        <v>0</v>
      </c>
      <c r="L1018" s="1">
        <f>G1018*B1018</f>
        <v/>
      </c>
      <c r="M1018" s="1">
        <f>H1018*B1018</f>
        <v/>
      </c>
      <c r="N1018" s="1">
        <f>I1018*B1018</f>
        <v/>
      </c>
    </row>
    <row r="1019">
      <c r="A1019" s="1" t="inlineStr">
        <is>
          <t>BioLegend</t>
        </is>
      </c>
      <c r="B1019" s="1" t="n">
        <v>92980.80000000002</v>
      </c>
      <c r="C1019" s="1" t="inlineStr">
        <is>
          <t xml:space="preserve">EED116824  </t>
        </is>
      </c>
      <c r="D1019" s="2" t="n">
        <v>45835</v>
      </c>
      <c r="E1019" s="2" t="n">
        <v>45845</v>
      </c>
      <c r="F1019" s="1" t="n">
        <v>740929</v>
      </c>
      <c r="G1019" s="1" t="n">
        <v>6</v>
      </c>
      <c r="H1019" s="1" t="n">
        <v>6</v>
      </c>
      <c r="I1019" s="1" t="n">
        <v>0</v>
      </c>
      <c r="J1019" s="1" t="inlineStr">
        <is>
          <t>Banglore</t>
        </is>
      </c>
      <c r="K1019" s="1" t="n">
        <v>0</v>
      </c>
      <c r="L1019" s="1">
        <f>G1019*B1019</f>
        <v/>
      </c>
      <c r="M1019" s="1">
        <f>H1019*B1019</f>
        <v/>
      </c>
      <c r="N1019" s="1">
        <f>I1019*B1019</f>
        <v/>
      </c>
    </row>
    <row r="1020">
      <c r="A1020" s="1" t="inlineStr">
        <is>
          <t>BioLegend</t>
        </is>
      </c>
      <c r="B1020" s="1" t="n">
        <v>86803.2</v>
      </c>
      <c r="C1020" s="1" t="inlineStr">
        <is>
          <t xml:space="preserve">EED116824  </t>
        </is>
      </c>
      <c r="D1020" s="2" t="n">
        <v>45835</v>
      </c>
      <c r="E1020" s="2" t="n">
        <v>45845</v>
      </c>
      <c r="F1020" s="1" t="n">
        <v>741044</v>
      </c>
      <c r="G1020" s="1" t="n">
        <v>1</v>
      </c>
      <c r="H1020" s="1" t="n">
        <v>1</v>
      </c>
      <c r="I1020" s="1" t="n">
        <v>0</v>
      </c>
      <c r="J1020" s="1" t="inlineStr">
        <is>
          <t>DELHI</t>
        </is>
      </c>
      <c r="K1020" s="1" t="n">
        <v>0</v>
      </c>
      <c r="L1020" s="1">
        <f>G1020*B1020</f>
        <v/>
      </c>
      <c r="M1020" s="1">
        <f>H1020*B1020</f>
        <v/>
      </c>
      <c r="N1020" s="1">
        <f>I1020*B1020</f>
        <v/>
      </c>
    </row>
    <row r="1021">
      <c r="A1021" s="1" t="inlineStr">
        <is>
          <t>BioLegend</t>
        </is>
      </c>
      <c r="B1021" s="1" t="n">
        <v>47018.40000000001</v>
      </c>
      <c r="C1021" s="1" t="inlineStr">
        <is>
          <t xml:space="preserve">EED116824  </t>
        </is>
      </c>
      <c r="D1021" s="2" t="n">
        <v>45835</v>
      </c>
      <c r="E1021" s="2" t="n">
        <v>45845</v>
      </c>
      <c r="F1021" s="1" t="n">
        <v>741271</v>
      </c>
      <c r="G1021" s="1" t="n">
        <v>6</v>
      </c>
      <c r="H1021" s="1" t="n">
        <v>6</v>
      </c>
      <c r="I1021" s="1" t="n">
        <v>0</v>
      </c>
      <c r="J1021" s="1" t="inlineStr">
        <is>
          <t>Banglore</t>
        </is>
      </c>
      <c r="K1021" s="1" t="n">
        <v>0</v>
      </c>
      <c r="L1021" s="1">
        <f>G1021*B1021</f>
        <v/>
      </c>
      <c r="M1021" s="1">
        <f>H1021*B1021</f>
        <v/>
      </c>
      <c r="N1021" s="1">
        <f>I1021*B1021</f>
        <v/>
      </c>
    </row>
    <row r="1022">
      <c r="A1022" s="1" t="inlineStr">
        <is>
          <t>BioLegend</t>
        </is>
      </c>
      <c r="B1022" s="1" t="n">
        <v>6230.4</v>
      </c>
      <c r="C1022" s="1" t="inlineStr">
        <is>
          <t xml:space="preserve">EED116824  </t>
        </is>
      </c>
      <c r="D1022" s="2" t="n">
        <v>45835</v>
      </c>
      <c r="E1022" s="2" t="n">
        <v>45845</v>
      </c>
      <c r="F1022" s="1" t="n">
        <v>741446</v>
      </c>
      <c r="G1022" s="1" t="n">
        <v>1</v>
      </c>
      <c r="H1022" s="1" t="n">
        <v>1</v>
      </c>
      <c r="I1022" s="1" t="n">
        <v>0</v>
      </c>
      <c r="J1022" s="1" t="inlineStr">
        <is>
          <t>Delhi</t>
        </is>
      </c>
      <c r="K1022" s="1" t="n">
        <v>0</v>
      </c>
      <c r="L1022" s="1">
        <f>G1022*B1022</f>
        <v/>
      </c>
      <c r="M1022" s="1">
        <f>H1022*B1022</f>
        <v/>
      </c>
      <c r="N1022" s="1">
        <f>I1022*B1022</f>
        <v/>
      </c>
    </row>
    <row r="1023">
      <c r="A1023" s="1" t="inlineStr">
        <is>
          <t>BioLegend</t>
        </is>
      </c>
      <c r="B1023" s="1" t="n">
        <v>11774.4</v>
      </c>
      <c r="C1023" s="1" t="inlineStr">
        <is>
          <t xml:space="preserve">EED116824  </t>
        </is>
      </c>
      <c r="D1023" s="2" t="n">
        <v>45835</v>
      </c>
      <c r="E1023" s="2" t="n">
        <v>45845</v>
      </c>
      <c r="F1023" s="1" t="n">
        <v>764202</v>
      </c>
      <c r="G1023" s="1" t="n">
        <v>1</v>
      </c>
      <c r="H1023" s="1" t="n">
        <v>1</v>
      </c>
      <c r="I1023" s="1" t="n">
        <v>0</v>
      </c>
      <c r="J1023" s="1" t="inlineStr">
        <is>
          <t>Kolkata</t>
        </is>
      </c>
      <c r="K1023" s="1" t="n">
        <v>0</v>
      </c>
      <c r="L1023" s="1">
        <f>G1023*B1023</f>
        <v/>
      </c>
      <c r="M1023" s="1">
        <f>H1023*B1023</f>
        <v/>
      </c>
      <c r="N1023" s="1">
        <f>I1023*B1023</f>
        <v/>
      </c>
    </row>
    <row r="1024">
      <c r="A1024" s="1" t="inlineStr">
        <is>
          <t>BioLegend</t>
        </is>
      </c>
      <c r="B1024" s="1" t="n">
        <v>23232</v>
      </c>
      <c r="C1024" s="1" t="inlineStr">
        <is>
          <t xml:space="preserve">EED116824  </t>
        </is>
      </c>
      <c r="D1024" s="2" t="n">
        <v>45835</v>
      </c>
      <c r="E1024" s="2" t="n">
        <v>45845</v>
      </c>
      <c r="F1024" s="1" t="n">
        <v>781804</v>
      </c>
      <c r="G1024" s="1" t="n">
        <v>1</v>
      </c>
      <c r="H1024" s="1" t="n">
        <v>1</v>
      </c>
      <c r="I1024" s="1" t="n">
        <v>0</v>
      </c>
      <c r="J1024" s="1" t="inlineStr">
        <is>
          <t>Hyderabad</t>
        </is>
      </c>
      <c r="K1024" s="1" t="n">
        <v>0</v>
      </c>
      <c r="L1024" s="1">
        <f>G1024*B1024</f>
        <v/>
      </c>
      <c r="M1024" s="1">
        <f>H1024*B1024</f>
        <v/>
      </c>
      <c r="N1024" s="1">
        <f>I1024*B1024</f>
        <v/>
      </c>
    </row>
    <row r="1025">
      <c r="A1025" s="1" t="inlineStr">
        <is>
          <t>BioLegend</t>
        </is>
      </c>
      <c r="B1025" s="1" t="n">
        <v>3326.4</v>
      </c>
      <c r="C1025" s="1" t="inlineStr">
        <is>
          <t xml:space="preserve">EED116885  </t>
        </is>
      </c>
      <c r="D1025" s="2" t="n">
        <v>45838</v>
      </c>
      <c r="E1025" s="2" t="n">
        <v>45845</v>
      </c>
      <c r="F1025" s="1" t="n">
        <v>100339</v>
      </c>
      <c r="G1025" s="1" t="n">
        <v>1</v>
      </c>
      <c r="H1025" s="1" t="n">
        <v>1</v>
      </c>
      <c r="I1025" s="1" t="n">
        <v>0</v>
      </c>
      <c r="J1025" s="1" t="inlineStr">
        <is>
          <t>Noida</t>
        </is>
      </c>
      <c r="K1025" s="1" t="n">
        <v>0</v>
      </c>
      <c r="L1025" s="1">
        <f>G1025*B1025</f>
        <v/>
      </c>
      <c r="M1025" s="1">
        <f>H1025*B1025</f>
        <v/>
      </c>
      <c r="N1025" s="1">
        <f>I1025*B1025</f>
        <v/>
      </c>
    </row>
    <row r="1026">
      <c r="A1026" s="1" t="inlineStr">
        <is>
          <t>BioLegend</t>
        </is>
      </c>
      <c r="B1026" s="1" t="n">
        <v>4752</v>
      </c>
      <c r="C1026" s="1" t="inlineStr">
        <is>
          <t xml:space="preserve">EED116885  </t>
        </is>
      </c>
      <c r="D1026" s="2" t="n">
        <v>45838</v>
      </c>
      <c r="E1026" s="2" t="n">
        <v>45845</v>
      </c>
      <c r="F1026" s="1" t="n">
        <v>101227</v>
      </c>
      <c r="G1026" s="1" t="n">
        <v>1</v>
      </c>
      <c r="H1026" s="1" t="n">
        <v>1</v>
      </c>
      <c r="I1026" s="1" t="n">
        <v>0</v>
      </c>
      <c r="J1026" s="1" t="inlineStr">
        <is>
          <t>Delhi</t>
        </is>
      </c>
      <c r="K1026" s="1" t="n">
        <v>0</v>
      </c>
      <c r="L1026" s="1">
        <f>G1026*B1026</f>
        <v/>
      </c>
      <c r="M1026" s="1">
        <f>H1026*B1026</f>
        <v/>
      </c>
      <c r="N1026" s="1">
        <f>I1026*B1026</f>
        <v/>
      </c>
    </row>
    <row r="1027">
      <c r="A1027" s="1" t="inlineStr">
        <is>
          <t>BioLegend</t>
        </is>
      </c>
      <c r="B1027" s="1" t="n">
        <v>5808</v>
      </c>
      <c r="C1027" s="1" t="inlineStr">
        <is>
          <t xml:space="preserve">EED116885  </t>
        </is>
      </c>
      <c r="D1027" s="2" t="n">
        <v>45838</v>
      </c>
      <c r="E1027" s="2" t="n">
        <v>45845</v>
      </c>
      <c r="F1027" s="1" t="n">
        <v>102115</v>
      </c>
      <c r="G1027" s="1" t="n">
        <v>1</v>
      </c>
      <c r="H1027" s="1" t="n">
        <v>1</v>
      </c>
      <c r="I1027" s="1" t="n">
        <v>0</v>
      </c>
      <c r="J1027" s="1" t="inlineStr">
        <is>
          <t>Noida</t>
        </is>
      </c>
      <c r="K1027" s="1" t="n">
        <v>0</v>
      </c>
      <c r="L1027" s="1">
        <f>G1027*B1027</f>
        <v/>
      </c>
      <c r="M1027" s="1">
        <f>H1027*B1027</f>
        <v/>
      </c>
      <c r="N1027" s="1">
        <f>I1027*B1027</f>
        <v/>
      </c>
    </row>
    <row r="1028">
      <c r="A1028" s="1" t="inlineStr">
        <is>
          <t>BioLegend</t>
        </is>
      </c>
      <c r="B1028" s="1" t="n">
        <v>13358.4</v>
      </c>
      <c r="C1028" s="1" t="inlineStr">
        <is>
          <t xml:space="preserve">EED116885  </t>
        </is>
      </c>
      <c r="D1028" s="2" t="n">
        <v>45838</v>
      </c>
      <c r="E1028" s="2" t="n">
        <v>45845</v>
      </c>
      <c r="F1028" s="1" t="n">
        <v>103144</v>
      </c>
      <c r="G1028" s="1" t="n">
        <v>1</v>
      </c>
      <c r="H1028" s="1" t="n">
        <v>1</v>
      </c>
      <c r="I1028" s="1" t="n">
        <v>0</v>
      </c>
      <c r="J1028" s="1" t="inlineStr">
        <is>
          <t>Bhopal</t>
        </is>
      </c>
      <c r="K1028" s="1" t="n">
        <v>0</v>
      </c>
      <c r="L1028" s="1">
        <f>G1028*B1028</f>
        <v/>
      </c>
      <c r="M1028" s="1">
        <f>H1028*B1028</f>
        <v/>
      </c>
      <c r="N1028" s="1">
        <f>I1028*B1028</f>
        <v/>
      </c>
    </row>
    <row r="1029">
      <c r="A1029" s="1" t="inlineStr">
        <is>
          <t>BioLegend</t>
        </is>
      </c>
      <c r="B1029" s="1" t="n">
        <v>5544</v>
      </c>
      <c r="C1029" s="1" t="inlineStr">
        <is>
          <t xml:space="preserve">EED116885  </t>
        </is>
      </c>
      <c r="D1029" s="2" t="n">
        <v>45838</v>
      </c>
      <c r="E1029" s="2" t="n">
        <v>45845</v>
      </c>
      <c r="F1029" s="1" t="n">
        <v>103206</v>
      </c>
      <c r="G1029" s="1" t="n">
        <v>1</v>
      </c>
      <c r="H1029" s="1" t="n">
        <v>1</v>
      </c>
      <c r="I1029" s="1" t="n">
        <v>0</v>
      </c>
      <c r="J1029" s="1" t="inlineStr">
        <is>
          <t>Bhopal</t>
        </is>
      </c>
      <c r="K1029" s="1" t="n">
        <v>0</v>
      </c>
      <c r="L1029" s="1">
        <f>G1029*B1029</f>
        <v/>
      </c>
      <c r="M1029" s="1">
        <f>H1029*B1029</f>
        <v/>
      </c>
      <c r="N1029" s="1">
        <f>I1029*B1029</f>
        <v/>
      </c>
    </row>
    <row r="1030">
      <c r="A1030" s="1" t="inlineStr">
        <is>
          <t>BioLegend</t>
        </is>
      </c>
      <c r="B1030" s="1" t="n">
        <v>12936</v>
      </c>
      <c r="C1030" s="1" t="inlineStr">
        <is>
          <t xml:space="preserve">EED116885  </t>
        </is>
      </c>
      <c r="D1030" s="2" t="n">
        <v>45838</v>
      </c>
      <c r="E1030" s="2" t="n">
        <v>45845</v>
      </c>
      <c r="F1030" s="1" t="n">
        <v>103236</v>
      </c>
      <c r="G1030" s="1" t="n">
        <v>1</v>
      </c>
      <c r="H1030" s="1" t="n">
        <v>1</v>
      </c>
      <c r="I1030" s="1" t="n">
        <v>0</v>
      </c>
      <c r="J1030" s="1" t="inlineStr">
        <is>
          <t>Bhopal</t>
        </is>
      </c>
      <c r="K1030" s="1" t="n">
        <v>0</v>
      </c>
      <c r="L1030" s="1">
        <f>G1030*B1030</f>
        <v/>
      </c>
      <c r="M1030" s="1">
        <f>H1030*B1030</f>
        <v/>
      </c>
      <c r="N1030" s="1">
        <f>I1030*B1030</f>
        <v/>
      </c>
    </row>
    <row r="1031">
      <c r="A1031" s="1" t="inlineStr">
        <is>
          <t>BioLegend</t>
        </is>
      </c>
      <c r="B1031" s="1" t="n">
        <v>22770</v>
      </c>
      <c r="C1031" s="1" t="inlineStr">
        <is>
          <t xml:space="preserve">EED116885  </t>
        </is>
      </c>
      <c r="D1031" s="2" t="n">
        <v>45838</v>
      </c>
      <c r="E1031" s="2" t="n">
        <v>45845</v>
      </c>
      <c r="F1031" s="1" t="n">
        <v>104743</v>
      </c>
      <c r="G1031" s="1" t="n">
        <v>1</v>
      </c>
      <c r="H1031" s="1" t="n">
        <v>1</v>
      </c>
      <c r="I1031" s="1" t="n">
        <v>0</v>
      </c>
      <c r="J1031" s="1" t="inlineStr">
        <is>
          <t>Telangana</t>
        </is>
      </c>
      <c r="K1031" s="1" t="n">
        <v>0</v>
      </c>
      <c r="L1031" s="1">
        <f>G1031*B1031</f>
        <v/>
      </c>
      <c r="M1031" s="1">
        <f>H1031*B1031</f>
        <v/>
      </c>
      <c r="N1031" s="1">
        <f>I1031*B1031</f>
        <v/>
      </c>
    </row>
    <row r="1032">
      <c r="A1032" s="1" t="inlineStr">
        <is>
          <t>BioLegend</t>
        </is>
      </c>
      <c r="B1032" s="1" t="n">
        <v>15972</v>
      </c>
      <c r="C1032" s="1" t="inlineStr">
        <is>
          <t xml:space="preserve">EED116885  </t>
        </is>
      </c>
      <c r="D1032" s="2" t="n">
        <v>45838</v>
      </c>
      <c r="E1032" s="2" t="n">
        <v>45845</v>
      </c>
      <c r="F1032" s="1" t="n">
        <v>105032</v>
      </c>
      <c r="G1032" s="1" t="n">
        <v>1</v>
      </c>
      <c r="H1032" s="1" t="n">
        <v>1</v>
      </c>
      <c r="I1032" s="1" t="n">
        <v>0</v>
      </c>
      <c r="J1032" s="1" t="inlineStr">
        <is>
          <t>Bhopal</t>
        </is>
      </c>
      <c r="K1032" s="1" t="n">
        <v>0</v>
      </c>
      <c r="L1032" s="1">
        <f>G1032*B1032</f>
        <v/>
      </c>
      <c r="M1032" s="1">
        <f>H1032*B1032</f>
        <v/>
      </c>
      <c r="N1032" s="1">
        <f>I1032*B1032</f>
        <v/>
      </c>
    </row>
    <row r="1033">
      <c r="A1033" s="1" t="inlineStr">
        <is>
          <t>BioLegend</t>
        </is>
      </c>
      <c r="B1033" s="1" t="n">
        <v>16051.2</v>
      </c>
      <c r="C1033" s="1" t="inlineStr">
        <is>
          <t xml:space="preserve">EED116885  </t>
        </is>
      </c>
      <c r="D1033" s="2" t="n">
        <v>45838</v>
      </c>
      <c r="E1033" s="2" t="n">
        <v>45845</v>
      </c>
      <c r="F1033" s="1" t="n">
        <v>107210</v>
      </c>
      <c r="G1033" s="1" t="n">
        <v>2</v>
      </c>
      <c r="H1033" s="1" t="n">
        <v>2</v>
      </c>
      <c r="I1033" s="1" t="n">
        <v>0</v>
      </c>
      <c r="J1033" s="1" t="inlineStr">
        <is>
          <t>Telangana</t>
        </is>
      </c>
      <c r="K1033" s="1" t="n">
        <v>0</v>
      </c>
      <c r="L1033" s="1">
        <f>G1033*B1033</f>
        <v/>
      </c>
      <c r="M1033" s="1">
        <f>H1033*B1033</f>
        <v/>
      </c>
      <c r="N1033" s="1">
        <f>I1033*B1033</f>
        <v/>
      </c>
    </row>
    <row r="1034">
      <c r="A1034" s="1" t="inlineStr">
        <is>
          <t>BioLegend</t>
        </is>
      </c>
      <c r="B1034" s="1" t="n">
        <v>19536</v>
      </c>
      <c r="C1034" s="1" t="inlineStr">
        <is>
          <t xml:space="preserve">EED116885  </t>
        </is>
      </c>
      <c r="D1034" s="2" t="n">
        <v>45838</v>
      </c>
      <c r="E1034" s="2" t="n">
        <v>45845</v>
      </c>
      <c r="F1034" s="1" t="n">
        <v>126408</v>
      </c>
      <c r="G1034" s="1" t="n">
        <v>1</v>
      </c>
      <c r="H1034" s="1" t="n">
        <v>1</v>
      </c>
      <c r="I1034" s="1" t="n">
        <v>0</v>
      </c>
      <c r="J1034" s="1" t="inlineStr">
        <is>
          <t>Noida</t>
        </is>
      </c>
      <c r="K1034" s="1" t="n">
        <v>0</v>
      </c>
      <c r="L1034" s="1">
        <f>G1034*B1034</f>
        <v/>
      </c>
      <c r="M1034" s="1">
        <f>H1034*B1034</f>
        <v/>
      </c>
      <c r="N1034" s="1">
        <f>I1034*B1034</f>
        <v/>
      </c>
    </row>
    <row r="1035">
      <c r="A1035" s="1" t="inlineStr">
        <is>
          <t>BioLegend</t>
        </is>
      </c>
      <c r="B1035" s="1" t="n">
        <v>15470.4</v>
      </c>
      <c r="C1035" s="1" t="inlineStr">
        <is>
          <t xml:space="preserve">EED116885  </t>
        </is>
      </c>
      <c r="D1035" s="2" t="n">
        <v>45838</v>
      </c>
      <c r="E1035" s="2" t="n">
        <v>45845</v>
      </c>
      <c r="F1035" s="1" t="n">
        <v>141710</v>
      </c>
      <c r="G1035" s="1" t="n">
        <v>1</v>
      </c>
      <c r="H1035" s="1" t="n">
        <v>1</v>
      </c>
      <c r="I1035" s="1" t="n">
        <v>0</v>
      </c>
      <c r="J1035" s="1" t="inlineStr">
        <is>
          <t>Bhopal</t>
        </is>
      </c>
      <c r="K1035" s="1" t="n">
        <v>0</v>
      </c>
      <c r="L1035" s="1">
        <f>G1035*B1035</f>
        <v/>
      </c>
      <c r="M1035" s="1">
        <f>H1035*B1035</f>
        <v/>
      </c>
      <c r="N1035" s="1">
        <f>I1035*B1035</f>
        <v/>
      </c>
    </row>
    <row r="1036">
      <c r="A1036" s="1" t="inlineStr">
        <is>
          <t>BioLegend</t>
        </is>
      </c>
      <c r="B1036" s="1" t="n">
        <v>20394</v>
      </c>
      <c r="C1036" s="1" t="inlineStr">
        <is>
          <t xml:space="preserve">EED116885  </t>
        </is>
      </c>
      <c r="D1036" s="2" t="n">
        <v>45838</v>
      </c>
      <c r="E1036" s="2" t="n">
        <v>45845</v>
      </c>
      <c r="F1036" s="1" t="n">
        <v>142534</v>
      </c>
      <c r="G1036" s="1" t="n">
        <v>1</v>
      </c>
      <c r="H1036" s="1" t="n">
        <v>1</v>
      </c>
      <c r="I1036" s="1" t="n">
        <v>0</v>
      </c>
      <c r="J1036" s="1" t="inlineStr">
        <is>
          <t>Telangana</t>
        </is>
      </c>
      <c r="K1036" s="1" t="n">
        <v>0</v>
      </c>
      <c r="L1036" s="1">
        <f>G1036*B1036</f>
        <v/>
      </c>
      <c r="M1036" s="1">
        <f>H1036*B1036</f>
        <v/>
      </c>
      <c r="N1036" s="1">
        <f>I1036*B1036</f>
        <v/>
      </c>
    </row>
    <row r="1037">
      <c r="A1037" s="1" t="inlineStr">
        <is>
          <t>BioLegend</t>
        </is>
      </c>
      <c r="B1037" s="1" t="n">
        <v>13182.4</v>
      </c>
      <c r="C1037" s="1" t="inlineStr">
        <is>
          <t xml:space="preserve">EED116885  </t>
        </is>
      </c>
      <c r="D1037" s="2" t="n">
        <v>45838</v>
      </c>
      <c r="E1037" s="2" t="n">
        <v>45845</v>
      </c>
      <c r="F1037" s="1" t="n">
        <v>162703</v>
      </c>
      <c r="G1037" s="1" t="n">
        <v>1</v>
      </c>
      <c r="H1037" s="1" t="n">
        <v>1</v>
      </c>
      <c r="I1037" s="1" t="n">
        <v>0</v>
      </c>
      <c r="J1037" s="1" t="inlineStr">
        <is>
          <t>Kolkata</t>
        </is>
      </c>
      <c r="K1037" s="1" t="n">
        <v>0</v>
      </c>
      <c r="L1037" s="1">
        <f>G1037*B1037</f>
        <v/>
      </c>
      <c r="M1037" s="1">
        <f>H1037*B1037</f>
        <v/>
      </c>
      <c r="N1037" s="1">
        <f>I1037*B1037</f>
        <v/>
      </c>
    </row>
    <row r="1038">
      <c r="A1038" s="1" t="inlineStr">
        <is>
          <t>BioLegend</t>
        </is>
      </c>
      <c r="B1038" s="1" t="n">
        <v>10771.2</v>
      </c>
      <c r="C1038" s="1" t="inlineStr">
        <is>
          <t xml:space="preserve">EED116885  </t>
        </is>
      </c>
      <c r="D1038" s="2" t="n">
        <v>45838</v>
      </c>
      <c r="E1038" s="2" t="n">
        <v>45845</v>
      </c>
      <c r="F1038" s="1" t="n">
        <v>300440</v>
      </c>
      <c r="G1038" s="1" t="n">
        <v>1</v>
      </c>
      <c r="H1038" s="1" t="n">
        <v>1</v>
      </c>
      <c r="I1038" s="1" t="n">
        <v>0</v>
      </c>
      <c r="J1038" s="1" t="inlineStr">
        <is>
          <t>Hyderabad</t>
        </is>
      </c>
      <c r="K1038" s="1" t="n">
        <v>0</v>
      </c>
      <c r="L1038" s="1">
        <f>G1038*B1038</f>
        <v/>
      </c>
      <c r="M1038" s="1">
        <f>H1038*B1038</f>
        <v/>
      </c>
      <c r="N1038" s="1">
        <f>I1038*B1038</f>
        <v/>
      </c>
    </row>
    <row r="1039">
      <c r="A1039" s="1" t="inlineStr">
        <is>
          <t>BioLegend</t>
        </is>
      </c>
      <c r="B1039" s="1" t="n">
        <v>3801.6</v>
      </c>
      <c r="C1039" s="1" t="inlineStr">
        <is>
          <t xml:space="preserve">EED116885  </t>
        </is>
      </c>
      <c r="D1039" s="2" t="n">
        <v>45838</v>
      </c>
      <c r="E1039" s="2" t="n">
        <v>45845</v>
      </c>
      <c r="F1039" s="1" t="n">
        <v>300908</v>
      </c>
      <c r="G1039" s="1" t="n">
        <v>1</v>
      </c>
      <c r="H1039" s="1" t="n">
        <v>1</v>
      </c>
      <c r="I1039" s="1" t="n">
        <v>0</v>
      </c>
      <c r="J1039" s="1" t="inlineStr">
        <is>
          <t>Delhi</t>
        </is>
      </c>
      <c r="K1039" s="1" t="n">
        <v>0</v>
      </c>
      <c r="L1039" s="1">
        <f>G1039*B1039</f>
        <v/>
      </c>
      <c r="M1039" s="1">
        <f>H1039*B1039</f>
        <v/>
      </c>
      <c r="N1039" s="1">
        <f>I1039*B1039</f>
        <v/>
      </c>
    </row>
    <row r="1040">
      <c r="A1040" s="1" t="inlineStr">
        <is>
          <t>BioLegend</t>
        </is>
      </c>
      <c r="B1040" s="1" t="n">
        <v>27984</v>
      </c>
      <c r="C1040" s="1" t="inlineStr">
        <is>
          <t xml:space="preserve">EED116885  </t>
        </is>
      </c>
      <c r="D1040" s="2" t="n">
        <v>45838</v>
      </c>
      <c r="E1040" s="2" t="n">
        <v>45845</v>
      </c>
      <c r="F1040" s="1" t="n">
        <v>302828</v>
      </c>
      <c r="G1040" s="1" t="n">
        <v>1</v>
      </c>
      <c r="H1040" s="1" t="n">
        <v>1</v>
      </c>
      <c r="I1040" s="1" t="n">
        <v>0</v>
      </c>
      <c r="J1040" s="1" t="inlineStr">
        <is>
          <t>Banglore</t>
        </is>
      </c>
      <c r="K1040" s="1" t="n">
        <v>0</v>
      </c>
      <c r="L1040" s="1">
        <f>G1040*B1040</f>
        <v/>
      </c>
      <c r="M1040" s="1">
        <f>H1040*B1040</f>
        <v/>
      </c>
      <c r="N1040" s="1">
        <f>I1040*B1040</f>
        <v/>
      </c>
    </row>
    <row r="1041">
      <c r="A1041" s="1" t="inlineStr">
        <is>
          <t>BioLegend</t>
        </is>
      </c>
      <c r="B1041" s="1" t="n">
        <v>12196.8</v>
      </c>
      <c r="C1041" s="1" t="inlineStr">
        <is>
          <t xml:space="preserve">EED116885  </t>
        </is>
      </c>
      <c r="D1041" s="2" t="n">
        <v>45838</v>
      </c>
      <c r="E1041" s="2" t="n">
        <v>45845</v>
      </c>
      <c r="F1041" s="1" t="n">
        <v>302940</v>
      </c>
      <c r="G1041" s="1" t="n">
        <v>2</v>
      </c>
      <c r="H1041" s="1" t="n">
        <v>2</v>
      </c>
      <c r="I1041" s="1" t="n">
        <v>0</v>
      </c>
      <c r="J1041" s="1" t="inlineStr">
        <is>
          <t>Hyderabad</t>
        </is>
      </c>
      <c r="K1041" s="1" t="n">
        <v>0</v>
      </c>
      <c r="L1041" s="1">
        <f>G1041*B1041</f>
        <v/>
      </c>
      <c r="M1041" s="1">
        <f>H1041*B1041</f>
        <v/>
      </c>
      <c r="N1041" s="1">
        <f>I1041*B1041</f>
        <v/>
      </c>
    </row>
    <row r="1042">
      <c r="A1042" s="1" t="inlineStr">
        <is>
          <t>BioLegend</t>
        </is>
      </c>
      <c r="B1042" s="1" t="n">
        <v>3801.6</v>
      </c>
      <c r="C1042" s="1" t="inlineStr">
        <is>
          <t xml:space="preserve">EED116885  </t>
        </is>
      </c>
      <c r="D1042" s="2" t="n">
        <v>45838</v>
      </c>
      <c r="E1042" s="2" t="n">
        <v>45845</v>
      </c>
      <c r="F1042" s="1" t="n">
        <v>304006</v>
      </c>
      <c r="G1042" s="1" t="n">
        <v>1</v>
      </c>
      <c r="H1042" s="1" t="n">
        <v>1</v>
      </c>
      <c r="I1042" s="1" t="n">
        <v>0</v>
      </c>
      <c r="J1042" s="1" t="inlineStr">
        <is>
          <t>Bhopal</t>
        </is>
      </c>
      <c r="K1042" s="1" t="n">
        <v>0</v>
      </c>
      <c r="L1042" s="1">
        <f>G1042*B1042</f>
        <v/>
      </c>
      <c r="M1042" s="1">
        <f>H1042*B1042</f>
        <v/>
      </c>
      <c r="N1042" s="1">
        <f>I1042*B1042</f>
        <v/>
      </c>
    </row>
    <row r="1043">
      <c r="A1043" s="1" t="inlineStr">
        <is>
          <t>BioLegend</t>
        </is>
      </c>
      <c r="B1043" s="1" t="n">
        <v>6969.6</v>
      </c>
      <c r="C1043" s="1" t="inlineStr">
        <is>
          <t xml:space="preserve">EED116885  </t>
        </is>
      </c>
      <c r="D1043" s="2" t="n">
        <v>45838</v>
      </c>
      <c r="E1043" s="2" t="n">
        <v>45845</v>
      </c>
      <c r="F1043" s="1" t="n">
        <v>304112</v>
      </c>
      <c r="G1043" s="1" t="n">
        <v>3</v>
      </c>
      <c r="H1043" s="1" t="n">
        <v>3</v>
      </c>
      <c r="I1043" s="1" t="n">
        <v>0</v>
      </c>
      <c r="J1043" s="1" t="inlineStr">
        <is>
          <t>Hyderabad</t>
        </is>
      </c>
      <c r="K1043" s="1" t="n">
        <v>0</v>
      </c>
      <c r="L1043" s="1">
        <f>G1043*B1043</f>
        <v/>
      </c>
      <c r="M1043" s="1">
        <f>H1043*B1043</f>
        <v/>
      </c>
      <c r="N1043" s="1">
        <f>I1043*B1043</f>
        <v/>
      </c>
    </row>
    <row r="1044">
      <c r="A1044" s="1" t="inlineStr">
        <is>
          <t>BioLegend</t>
        </is>
      </c>
      <c r="B1044" s="1" t="n">
        <v>28710</v>
      </c>
      <c r="C1044" s="1" t="inlineStr">
        <is>
          <t xml:space="preserve">EED116885  </t>
        </is>
      </c>
      <c r="D1044" s="2" t="n">
        <v>45838</v>
      </c>
      <c r="E1044" s="2" t="n">
        <v>45845</v>
      </c>
      <c r="F1044" s="1" t="n">
        <v>304140</v>
      </c>
      <c r="G1044" s="1" t="n">
        <v>1</v>
      </c>
      <c r="H1044" s="1" t="n">
        <v>1</v>
      </c>
      <c r="I1044" s="1" t="n">
        <v>0</v>
      </c>
      <c r="J1044" s="1" t="inlineStr">
        <is>
          <t>Banglore</t>
        </is>
      </c>
      <c r="K1044" s="1" t="n">
        <v>0</v>
      </c>
      <c r="L1044" s="1">
        <f>G1044*B1044</f>
        <v/>
      </c>
      <c r="M1044" s="1">
        <f>H1044*B1044</f>
        <v/>
      </c>
      <c r="N1044" s="1">
        <f>I1044*B1044</f>
        <v/>
      </c>
    </row>
    <row r="1045">
      <c r="A1045" s="1" t="inlineStr">
        <is>
          <t>BioLegend</t>
        </is>
      </c>
      <c r="B1045" s="1" t="n">
        <v>16684.8</v>
      </c>
      <c r="C1045" s="1" t="inlineStr">
        <is>
          <t xml:space="preserve">EED116885  </t>
        </is>
      </c>
      <c r="D1045" s="2" t="n">
        <v>45838</v>
      </c>
      <c r="E1045" s="2" t="n">
        <v>45845</v>
      </c>
      <c r="F1045" s="1" t="n">
        <v>304810</v>
      </c>
      <c r="G1045" s="1" t="n">
        <v>3</v>
      </c>
      <c r="H1045" s="1" t="n">
        <v>3</v>
      </c>
      <c r="I1045" s="1" t="n">
        <v>0</v>
      </c>
      <c r="J1045" s="1" t="inlineStr">
        <is>
          <t>Hyderabad</t>
        </is>
      </c>
      <c r="K1045" s="1" t="n">
        <v>0</v>
      </c>
      <c r="L1045" s="1">
        <f>G1045*B1045</f>
        <v/>
      </c>
      <c r="M1045" s="1">
        <f>H1045*B1045</f>
        <v/>
      </c>
      <c r="N1045" s="1">
        <f>I1045*B1045</f>
        <v/>
      </c>
    </row>
    <row r="1046">
      <c r="A1046" s="1" t="inlineStr">
        <is>
          <t>BioLegend</t>
        </is>
      </c>
      <c r="B1046" s="1" t="n">
        <v>18902.4</v>
      </c>
      <c r="C1046" s="1" t="inlineStr">
        <is>
          <t xml:space="preserve">EED116885  </t>
        </is>
      </c>
      <c r="D1046" s="2" t="n">
        <v>45838</v>
      </c>
      <c r="E1046" s="2" t="n">
        <v>45845</v>
      </c>
      <c r="F1046" s="1" t="n">
        <v>305026</v>
      </c>
      <c r="G1046" s="1" t="n">
        <v>1</v>
      </c>
      <c r="H1046" s="1" t="n">
        <v>1</v>
      </c>
      <c r="I1046" s="1" t="n">
        <v>0</v>
      </c>
      <c r="J1046" s="1" t="inlineStr">
        <is>
          <t>Hyderabad</t>
        </is>
      </c>
      <c r="K1046" s="1" t="n">
        <v>0</v>
      </c>
      <c r="L1046" s="1">
        <f>G1046*B1046</f>
        <v/>
      </c>
      <c r="M1046" s="1">
        <f>H1046*B1046</f>
        <v/>
      </c>
      <c r="N1046" s="1">
        <f>I1046*B1046</f>
        <v/>
      </c>
    </row>
    <row r="1047">
      <c r="A1047" s="1" t="inlineStr">
        <is>
          <t>BioLegend</t>
        </is>
      </c>
      <c r="B1047" s="1" t="n">
        <v>5596.8</v>
      </c>
      <c r="C1047" s="1" t="inlineStr">
        <is>
          <t xml:space="preserve">EED116885  </t>
        </is>
      </c>
      <c r="D1047" s="2" t="n">
        <v>45838</v>
      </c>
      <c r="E1047" s="2" t="n">
        <v>45845</v>
      </c>
      <c r="F1047" s="1" t="n">
        <v>307807</v>
      </c>
      <c r="G1047" s="1" t="n">
        <v>1</v>
      </c>
      <c r="H1047" s="1" t="n">
        <v>1</v>
      </c>
      <c r="I1047" s="1" t="n">
        <v>0</v>
      </c>
      <c r="J1047" s="1" t="inlineStr">
        <is>
          <t>Bhopal</t>
        </is>
      </c>
      <c r="K1047" s="1" t="n">
        <v>0</v>
      </c>
      <c r="L1047" s="1">
        <f>G1047*B1047</f>
        <v/>
      </c>
      <c r="M1047" s="1">
        <f>H1047*B1047</f>
        <v/>
      </c>
      <c r="N1047" s="1">
        <f>I1047*B1047</f>
        <v/>
      </c>
    </row>
    <row r="1048">
      <c r="A1048" s="1" t="inlineStr">
        <is>
          <t>BioLegend</t>
        </is>
      </c>
      <c r="B1048" s="1" t="n">
        <v>27984</v>
      </c>
      <c r="C1048" s="1" t="inlineStr">
        <is>
          <t xml:space="preserve">EED116885  </t>
        </is>
      </c>
      <c r="D1048" s="2" t="n">
        <v>45838</v>
      </c>
      <c r="E1048" s="2" t="n">
        <v>45845</v>
      </c>
      <c r="F1048" s="1" t="n">
        <v>308120</v>
      </c>
      <c r="G1048" s="1" t="n">
        <v>1</v>
      </c>
      <c r="H1048" s="1" t="n">
        <v>1</v>
      </c>
      <c r="I1048" s="1" t="n">
        <v>0</v>
      </c>
      <c r="J1048" s="1" t="inlineStr">
        <is>
          <t>Delhi</t>
        </is>
      </c>
      <c r="K1048" s="1" t="n">
        <v>0</v>
      </c>
      <c r="L1048" s="1">
        <f>G1048*B1048</f>
        <v/>
      </c>
      <c r="M1048" s="1">
        <f>H1048*B1048</f>
        <v/>
      </c>
      <c r="N1048" s="1">
        <f>I1048*B1048</f>
        <v/>
      </c>
    </row>
    <row r="1049">
      <c r="A1049" s="1" t="inlineStr">
        <is>
          <t>BioLegend</t>
        </is>
      </c>
      <c r="B1049" s="1" t="n">
        <v>15417.6</v>
      </c>
      <c r="C1049" s="1" t="inlineStr">
        <is>
          <t xml:space="preserve">EED116885  </t>
        </is>
      </c>
      <c r="D1049" s="2" t="n">
        <v>45838</v>
      </c>
      <c r="E1049" s="2" t="n">
        <v>45845</v>
      </c>
      <c r="F1049" s="1" t="n">
        <v>310912</v>
      </c>
      <c r="G1049" s="1" t="n">
        <v>1</v>
      </c>
      <c r="H1049" s="1" t="n">
        <v>1</v>
      </c>
      <c r="I1049" s="1" t="n">
        <v>0</v>
      </c>
      <c r="J1049" s="1" t="inlineStr">
        <is>
          <t>Banglore</t>
        </is>
      </c>
      <c r="K1049" s="1" t="n">
        <v>0</v>
      </c>
      <c r="L1049" s="1">
        <f>G1049*B1049</f>
        <v/>
      </c>
      <c r="M1049" s="1">
        <f>H1049*B1049</f>
        <v/>
      </c>
      <c r="N1049" s="1">
        <f>I1049*B1049</f>
        <v/>
      </c>
    </row>
    <row r="1050">
      <c r="A1050" s="1" t="inlineStr">
        <is>
          <t>BioLegend</t>
        </is>
      </c>
      <c r="B1050" s="1" t="n">
        <v>16684.8</v>
      </c>
      <c r="C1050" s="1" t="inlineStr">
        <is>
          <t xml:space="preserve">EED116885  </t>
        </is>
      </c>
      <c r="D1050" s="2" t="n">
        <v>45838</v>
      </c>
      <c r="E1050" s="2" t="n">
        <v>45845</v>
      </c>
      <c r="F1050" s="1" t="n">
        <v>310914</v>
      </c>
      <c r="G1050" s="1" t="n">
        <v>1</v>
      </c>
      <c r="H1050" s="1" t="n">
        <v>1</v>
      </c>
      <c r="I1050" s="1" t="n">
        <v>0</v>
      </c>
      <c r="J1050" s="1" t="inlineStr">
        <is>
          <t>Hyderabad</t>
        </is>
      </c>
      <c r="K1050" s="1" t="n">
        <v>0</v>
      </c>
      <c r="L1050" s="1">
        <f>G1050*B1050</f>
        <v/>
      </c>
      <c r="M1050" s="1">
        <f>H1050*B1050</f>
        <v/>
      </c>
      <c r="N1050" s="1">
        <f>I1050*B1050</f>
        <v/>
      </c>
    </row>
    <row r="1051">
      <c r="A1051" s="1" t="inlineStr">
        <is>
          <t>BioLegend</t>
        </is>
      </c>
      <c r="B1051" s="1" t="n">
        <v>5808</v>
      </c>
      <c r="C1051" s="1" t="inlineStr">
        <is>
          <t xml:space="preserve">EED116885  </t>
        </is>
      </c>
      <c r="D1051" s="2" t="n">
        <v>45838</v>
      </c>
      <c r="E1051" s="2" t="n">
        <v>45845</v>
      </c>
      <c r="F1051" s="1" t="n">
        <v>314507</v>
      </c>
      <c r="G1051" s="1" t="n">
        <v>1</v>
      </c>
      <c r="H1051" s="1" t="n">
        <v>1</v>
      </c>
      <c r="I1051" s="1" t="n">
        <v>0</v>
      </c>
      <c r="J1051" s="1" t="inlineStr">
        <is>
          <t>Bhopal</t>
        </is>
      </c>
      <c r="K1051" s="1" t="n">
        <v>0</v>
      </c>
      <c r="L1051" s="1">
        <f>G1051*B1051</f>
        <v/>
      </c>
      <c r="M1051" s="1">
        <f>H1051*B1051</f>
        <v/>
      </c>
      <c r="N1051" s="1">
        <f>I1051*B1051</f>
        <v/>
      </c>
    </row>
    <row r="1052">
      <c r="A1052" s="1" t="inlineStr">
        <is>
          <t>BioLegend</t>
        </is>
      </c>
      <c r="B1052" s="1" t="n">
        <v>20169.6</v>
      </c>
      <c r="C1052" s="1" t="inlineStr">
        <is>
          <t xml:space="preserve">EED116885  </t>
        </is>
      </c>
      <c r="D1052" s="2" t="n">
        <v>45838</v>
      </c>
      <c r="E1052" s="2" t="n">
        <v>45845</v>
      </c>
      <c r="F1052" s="1" t="n">
        <v>314512</v>
      </c>
      <c r="G1052" s="1" t="n">
        <v>1</v>
      </c>
      <c r="H1052" s="1" t="n">
        <v>1</v>
      </c>
      <c r="I1052" s="1" t="n">
        <v>0</v>
      </c>
      <c r="J1052" s="1" t="inlineStr">
        <is>
          <t>Delhi</t>
        </is>
      </c>
      <c r="K1052" s="1" t="n">
        <v>0</v>
      </c>
      <c r="L1052" s="1">
        <f>G1052*B1052</f>
        <v/>
      </c>
      <c r="M1052" s="1">
        <f>H1052*B1052</f>
        <v/>
      </c>
      <c r="N1052" s="1">
        <f>I1052*B1052</f>
        <v/>
      </c>
    </row>
    <row r="1053">
      <c r="A1053" s="1" t="inlineStr">
        <is>
          <t>BioLegend</t>
        </is>
      </c>
      <c r="B1053" s="1" t="n">
        <v>18321.6</v>
      </c>
      <c r="C1053" s="1" t="inlineStr">
        <is>
          <t xml:space="preserve">EED116885  </t>
        </is>
      </c>
      <c r="D1053" s="2" t="n">
        <v>45838</v>
      </c>
      <c r="E1053" s="2" t="n">
        <v>45845</v>
      </c>
      <c r="F1053" s="1" t="n">
        <v>320828</v>
      </c>
      <c r="G1053" s="1" t="n">
        <v>1</v>
      </c>
      <c r="H1053" s="1" t="n">
        <v>1</v>
      </c>
      <c r="I1053" s="1" t="n">
        <v>0</v>
      </c>
      <c r="J1053" s="1" t="inlineStr">
        <is>
          <t>Delhi</t>
        </is>
      </c>
      <c r="K1053" s="1" t="n">
        <v>0</v>
      </c>
      <c r="L1053" s="1">
        <f>G1053*B1053</f>
        <v/>
      </c>
      <c r="M1053" s="1">
        <f>H1053*B1053</f>
        <v/>
      </c>
      <c r="N1053" s="1">
        <f>I1053*B1053</f>
        <v/>
      </c>
    </row>
    <row r="1054">
      <c r="A1054" s="1" t="inlineStr">
        <is>
          <t>BioLegend</t>
        </is>
      </c>
      <c r="B1054" s="1" t="n">
        <v>27588</v>
      </c>
      <c r="C1054" s="1" t="inlineStr">
        <is>
          <t xml:space="preserve">EED116885  </t>
        </is>
      </c>
      <c r="D1054" s="2" t="n">
        <v>45838</v>
      </c>
      <c r="E1054" s="2" t="n">
        <v>45845</v>
      </c>
      <c r="F1054" s="1" t="n">
        <v>323050</v>
      </c>
      <c r="G1054" s="1" t="n">
        <v>1</v>
      </c>
      <c r="H1054" s="1" t="n">
        <v>1</v>
      </c>
      <c r="I1054" s="1" t="n">
        <v>0</v>
      </c>
      <c r="J1054" s="1" t="inlineStr">
        <is>
          <t>Banglore</t>
        </is>
      </c>
      <c r="K1054" s="1" t="n">
        <v>0</v>
      </c>
      <c r="L1054" s="1">
        <f>G1054*B1054</f>
        <v/>
      </c>
      <c r="M1054" s="1">
        <f>H1054*B1054</f>
        <v/>
      </c>
      <c r="N1054" s="1">
        <f>I1054*B1054</f>
        <v/>
      </c>
    </row>
    <row r="1055">
      <c r="A1055" s="1" t="inlineStr">
        <is>
          <t>BioLegend</t>
        </is>
      </c>
      <c r="B1055" s="1" t="n">
        <v>5174.4</v>
      </c>
      <c r="C1055" s="1" t="inlineStr">
        <is>
          <t xml:space="preserve">EED116885  </t>
        </is>
      </c>
      <c r="D1055" s="2" t="n">
        <v>45838</v>
      </c>
      <c r="E1055" s="2" t="n">
        <v>45845</v>
      </c>
      <c r="F1055" s="1" t="n">
        <v>328605</v>
      </c>
      <c r="G1055" s="1" t="n">
        <v>1</v>
      </c>
      <c r="H1055" s="1" t="n">
        <v>1</v>
      </c>
      <c r="I1055" s="1" t="n">
        <v>0</v>
      </c>
      <c r="J1055" s="1" t="inlineStr">
        <is>
          <t>Bhopal</t>
        </is>
      </c>
      <c r="K1055" s="1" t="n">
        <v>0</v>
      </c>
      <c r="L1055" s="1">
        <f>G1055*B1055</f>
        <v/>
      </c>
      <c r="M1055" s="1">
        <f>H1055*B1055</f>
        <v/>
      </c>
      <c r="N1055" s="1">
        <f>I1055*B1055</f>
        <v/>
      </c>
    </row>
    <row r="1056">
      <c r="A1056" s="1" t="inlineStr">
        <is>
          <t>BioLegend</t>
        </is>
      </c>
      <c r="B1056" s="1" t="n">
        <v>15470.4</v>
      </c>
      <c r="C1056" s="1" t="inlineStr">
        <is>
          <t xml:space="preserve">EED116885  </t>
        </is>
      </c>
      <c r="D1056" s="2" t="n">
        <v>45838</v>
      </c>
      <c r="E1056" s="2" t="n">
        <v>45845</v>
      </c>
      <c r="F1056" s="1" t="n">
        <v>328624</v>
      </c>
      <c r="G1056" s="1" t="n">
        <v>1</v>
      </c>
      <c r="H1056" s="1" t="n">
        <v>1</v>
      </c>
      <c r="I1056" s="1" t="n">
        <v>0</v>
      </c>
      <c r="J1056" s="1" t="inlineStr">
        <is>
          <t>Delhi</t>
        </is>
      </c>
      <c r="K1056" s="1" t="n">
        <v>0</v>
      </c>
      <c r="L1056" s="1">
        <f>G1056*B1056</f>
        <v/>
      </c>
      <c r="M1056" s="1">
        <f>H1056*B1056</f>
        <v/>
      </c>
      <c r="N1056" s="1">
        <f>I1056*B1056</f>
        <v/>
      </c>
    </row>
    <row r="1057">
      <c r="A1057" s="1" t="inlineStr">
        <is>
          <t>BioLegend</t>
        </is>
      </c>
      <c r="B1057" s="1" t="n">
        <v>16579.2</v>
      </c>
      <c r="C1057" s="1" t="inlineStr">
        <is>
          <t xml:space="preserve">EED116885  </t>
        </is>
      </c>
      <c r="D1057" s="2" t="n">
        <v>45838</v>
      </c>
      <c r="E1057" s="2" t="n">
        <v>45845</v>
      </c>
      <c r="F1057" s="1" t="n">
        <v>329908</v>
      </c>
      <c r="G1057" s="1" t="n">
        <v>1</v>
      </c>
      <c r="H1057" s="1" t="n">
        <v>1</v>
      </c>
      <c r="I1057" s="1" t="n">
        <v>0</v>
      </c>
      <c r="J1057" s="1" t="inlineStr">
        <is>
          <t>Delhi</t>
        </is>
      </c>
      <c r="K1057" s="1" t="n">
        <v>0</v>
      </c>
      <c r="L1057" s="1">
        <f>G1057*B1057</f>
        <v/>
      </c>
      <c r="M1057" s="1">
        <f>H1057*B1057</f>
        <v/>
      </c>
      <c r="N1057" s="1">
        <f>I1057*B1057</f>
        <v/>
      </c>
    </row>
    <row r="1058">
      <c r="A1058" s="1" t="inlineStr">
        <is>
          <t>BioLegend</t>
        </is>
      </c>
      <c r="B1058" s="1" t="n">
        <v>20169.6</v>
      </c>
      <c r="C1058" s="1" t="inlineStr">
        <is>
          <t xml:space="preserve">EED116885  </t>
        </is>
      </c>
      <c r="D1058" s="2" t="n">
        <v>45838</v>
      </c>
      <c r="E1058" s="2" t="n">
        <v>45845</v>
      </c>
      <c r="F1058" s="1" t="n">
        <v>329918</v>
      </c>
      <c r="G1058" s="1" t="n">
        <v>1</v>
      </c>
      <c r="H1058" s="1" t="n">
        <v>1</v>
      </c>
      <c r="I1058" s="1" t="n">
        <v>0</v>
      </c>
      <c r="J1058" s="1" t="inlineStr">
        <is>
          <t>Banglore</t>
        </is>
      </c>
      <c r="K1058" s="1" t="n">
        <v>0</v>
      </c>
      <c r="L1058" s="1">
        <f>G1058*B1058</f>
        <v/>
      </c>
      <c r="M1058" s="1">
        <f>H1058*B1058</f>
        <v/>
      </c>
      <c r="N1058" s="1">
        <f>I1058*B1058</f>
        <v/>
      </c>
    </row>
    <row r="1059">
      <c r="A1059" s="1" t="inlineStr">
        <is>
          <t>BioLegend</t>
        </is>
      </c>
      <c r="B1059" s="1" t="n">
        <v>6811.200000000001</v>
      </c>
      <c r="C1059" s="1" t="inlineStr">
        <is>
          <t xml:space="preserve">EED116885  </t>
        </is>
      </c>
      <c r="D1059" s="2" t="n">
        <v>45838</v>
      </c>
      <c r="E1059" s="2" t="n">
        <v>45845</v>
      </c>
      <c r="F1059" s="1" t="n">
        <v>334607</v>
      </c>
      <c r="G1059" s="1" t="n">
        <v>1</v>
      </c>
      <c r="H1059" s="1" t="n">
        <v>1</v>
      </c>
      <c r="I1059" s="1" t="n">
        <v>0</v>
      </c>
      <c r="J1059" s="1" t="inlineStr">
        <is>
          <t>Pune</t>
        </is>
      </c>
      <c r="K1059" s="1" t="n">
        <v>0</v>
      </c>
      <c r="L1059" s="1">
        <f>G1059*B1059</f>
        <v/>
      </c>
      <c r="M1059" s="1">
        <f>H1059*B1059</f>
        <v/>
      </c>
      <c r="N1059" s="1">
        <f>I1059*B1059</f>
        <v/>
      </c>
    </row>
    <row r="1060">
      <c r="A1060" s="1" t="inlineStr">
        <is>
          <t>BioLegend</t>
        </is>
      </c>
      <c r="B1060" s="1" t="n">
        <v>17529.6</v>
      </c>
      <c r="C1060" s="1" t="inlineStr">
        <is>
          <t xml:space="preserve">EED116885  </t>
        </is>
      </c>
      <c r="D1060" s="2" t="n">
        <v>45838</v>
      </c>
      <c r="E1060" s="2" t="n">
        <v>45845</v>
      </c>
      <c r="F1060" s="1" t="n">
        <v>338608</v>
      </c>
      <c r="G1060" s="1" t="n">
        <v>1</v>
      </c>
      <c r="H1060" s="1" t="n">
        <v>1</v>
      </c>
      <c r="I1060" s="1" t="n">
        <v>0</v>
      </c>
      <c r="J1060" s="1" t="inlineStr">
        <is>
          <t>Hyderabad</t>
        </is>
      </c>
      <c r="K1060" s="1" t="n">
        <v>0</v>
      </c>
      <c r="L1060" s="1">
        <f>G1060*B1060</f>
        <v/>
      </c>
      <c r="M1060" s="1">
        <f>H1060*B1060</f>
        <v/>
      </c>
      <c r="N1060" s="1">
        <f>I1060*B1060</f>
        <v/>
      </c>
    </row>
    <row r="1061">
      <c r="A1061" s="1" t="inlineStr">
        <is>
          <t>BioLegend</t>
        </is>
      </c>
      <c r="B1061" s="1" t="n">
        <v>8131.200000000001</v>
      </c>
      <c r="C1061" s="1" t="inlineStr">
        <is>
          <t xml:space="preserve">EED116885  </t>
        </is>
      </c>
      <c r="D1061" s="2" t="n">
        <v>45838</v>
      </c>
      <c r="E1061" s="2" t="n">
        <v>45845</v>
      </c>
      <c r="F1061" s="1" t="n">
        <v>344611</v>
      </c>
      <c r="G1061" s="1" t="n">
        <v>1</v>
      </c>
      <c r="H1061" s="1" t="n">
        <v>1</v>
      </c>
      <c r="I1061" s="1" t="n">
        <v>0</v>
      </c>
      <c r="J1061" s="1" t="inlineStr">
        <is>
          <t>Bhopal</t>
        </is>
      </c>
      <c r="K1061" s="1" t="n">
        <v>0</v>
      </c>
      <c r="L1061" s="1">
        <f>G1061*B1061</f>
        <v/>
      </c>
      <c r="M1061" s="1">
        <f>H1061*B1061</f>
        <v/>
      </c>
      <c r="N1061" s="1">
        <f>I1061*B1061</f>
        <v/>
      </c>
    </row>
    <row r="1062">
      <c r="A1062" s="1" t="inlineStr">
        <is>
          <t>BioLegend</t>
        </is>
      </c>
      <c r="B1062" s="1" t="n">
        <v>7867.200000000001</v>
      </c>
      <c r="C1062" s="1" t="inlineStr">
        <is>
          <t xml:space="preserve">EED116885  </t>
        </is>
      </c>
      <c r="D1062" s="2" t="n">
        <v>45838</v>
      </c>
      <c r="E1062" s="2" t="n">
        <v>45845</v>
      </c>
      <c r="F1062" s="1" t="n">
        <v>344707</v>
      </c>
      <c r="G1062" s="1" t="n">
        <v>1</v>
      </c>
      <c r="H1062" s="1" t="n">
        <v>1</v>
      </c>
      <c r="I1062" s="1" t="n">
        <v>0</v>
      </c>
      <c r="J1062" s="1" t="inlineStr">
        <is>
          <t>Bhopal</t>
        </is>
      </c>
      <c r="K1062" s="1" t="n">
        <v>0</v>
      </c>
      <c r="L1062" s="1">
        <f>G1062*B1062</f>
        <v/>
      </c>
      <c r="M1062" s="1">
        <f>H1062*B1062</f>
        <v/>
      </c>
      <c r="N1062" s="1">
        <f>I1062*B1062</f>
        <v/>
      </c>
    </row>
    <row r="1063">
      <c r="A1063" s="1" t="inlineStr">
        <is>
          <t>BioLegend</t>
        </is>
      </c>
      <c r="B1063" s="1" t="n">
        <v>14572.8</v>
      </c>
      <c r="C1063" s="1" t="inlineStr">
        <is>
          <t xml:space="preserve">EED116885  </t>
        </is>
      </c>
      <c r="D1063" s="2" t="n">
        <v>45838</v>
      </c>
      <c r="E1063" s="2" t="n">
        <v>45845</v>
      </c>
      <c r="F1063" s="1" t="n">
        <v>344724</v>
      </c>
      <c r="G1063" s="1" t="n">
        <v>1</v>
      </c>
      <c r="H1063" s="1" t="n">
        <v>1</v>
      </c>
      <c r="I1063" s="1" t="n">
        <v>0</v>
      </c>
      <c r="J1063" s="1" t="inlineStr">
        <is>
          <t>Banglore</t>
        </is>
      </c>
      <c r="K1063" s="1" t="n">
        <v>0</v>
      </c>
      <c r="L1063" s="1">
        <f>G1063*B1063</f>
        <v/>
      </c>
      <c r="M1063" s="1">
        <f>H1063*B1063</f>
        <v/>
      </c>
      <c r="N1063" s="1">
        <f>I1063*B1063</f>
        <v/>
      </c>
    </row>
    <row r="1064">
      <c r="A1064" s="1" t="inlineStr">
        <is>
          <t>BioLegend</t>
        </is>
      </c>
      <c r="B1064" s="1" t="n">
        <v>26796</v>
      </c>
      <c r="C1064" s="1" t="inlineStr">
        <is>
          <t xml:space="preserve">EED116885  </t>
        </is>
      </c>
      <c r="D1064" s="2" t="n">
        <v>45838</v>
      </c>
      <c r="E1064" s="2" t="n">
        <v>45845</v>
      </c>
      <c r="F1064" s="1" t="n">
        <v>344836</v>
      </c>
      <c r="G1064" s="1" t="n">
        <v>1</v>
      </c>
      <c r="H1064" s="1" t="n">
        <v>1</v>
      </c>
      <c r="I1064" s="1" t="n">
        <v>0</v>
      </c>
      <c r="J1064" s="1" t="inlineStr">
        <is>
          <t>Banglore</t>
        </is>
      </c>
      <c r="K1064" s="1" t="n">
        <v>0</v>
      </c>
      <c r="L1064" s="1">
        <f>G1064*B1064</f>
        <v/>
      </c>
      <c r="M1064" s="1">
        <f>H1064*B1064</f>
        <v/>
      </c>
      <c r="N1064" s="1">
        <f>I1064*B1064</f>
        <v/>
      </c>
    </row>
    <row r="1065">
      <c r="A1065" s="1" t="inlineStr">
        <is>
          <t>BioLegend</t>
        </is>
      </c>
      <c r="B1065" s="1" t="n">
        <v>12012</v>
      </c>
      <c r="C1065" s="1" t="inlineStr">
        <is>
          <t xml:space="preserve">EED116885  </t>
        </is>
      </c>
      <c r="D1065" s="2" t="n">
        <v>45838</v>
      </c>
      <c r="E1065" s="2" t="n">
        <v>45845</v>
      </c>
      <c r="F1065" s="1" t="n">
        <v>347317</v>
      </c>
      <c r="G1065" s="1" t="n">
        <v>1</v>
      </c>
      <c r="H1065" s="1" t="n">
        <v>1</v>
      </c>
      <c r="I1065" s="1" t="n">
        <v>0</v>
      </c>
      <c r="J1065" s="1" t="inlineStr">
        <is>
          <t>Bhuvneshwar</t>
        </is>
      </c>
      <c r="K1065" s="1" t="n">
        <v>0</v>
      </c>
      <c r="L1065" s="1">
        <f>G1065*B1065</f>
        <v/>
      </c>
      <c r="M1065" s="1">
        <f>H1065*B1065</f>
        <v/>
      </c>
      <c r="N1065" s="1">
        <f>I1065*B1065</f>
        <v/>
      </c>
    </row>
    <row r="1066">
      <c r="A1066" s="1" t="inlineStr">
        <is>
          <t>BioLegend</t>
        </is>
      </c>
      <c r="B1066" s="1" t="n">
        <v>15787.2</v>
      </c>
      <c r="C1066" s="1" t="inlineStr">
        <is>
          <t xml:space="preserve">EED116885  </t>
        </is>
      </c>
      <c r="D1066" s="2" t="n">
        <v>45838</v>
      </c>
      <c r="E1066" s="2" t="n">
        <v>45845</v>
      </c>
      <c r="F1066" s="1" t="n">
        <v>351304</v>
      </c>
      <c r="G1066" s="1" t="n">
        <v>1</v>
      </c>
      <c r="H1066" s="1" t="n">
        <v>1</v>
      </c>
      <c r="I1066" s="1" t="n">
        <v>0</v>
      </c>
      <c r="J1066" s="1" t="inlineStr">
        <is>
          <t>Hyderabad</t>
        </is>
      </c>
      <c r="K1066" s="1" t="n">
        <v>0</v>
      </c>
      <c r="L1066" s="1">
        <f>G1066*B1066</f>
        <v/>
      </c>
      <c r="M1066" s="1">
        <f>H1066*B1066</f>
        <v/>
      </c>
      <c r="N1066" s="1">
        <f>I1066*B1066</f>
        <v/>
      </c>
    </row>
    <row r="1067">
      <c r="A1067" s="1" t="inlineStr">
        <is>
          <t>BioLegend</t>
        </is>
      </c>
      <c r="B1067" s="1" t="n">
        <v>15153.6</v>
      </c>
      <c r="C1067" s="1" t="inlineStr">
        <is>
          <t xml:space="preserve">EED116885  </t>
        </is>
      </c>
      <c r="D1067" s="2" t="n">
        <v>45838</v>
      </c>
      <c r="E1067" s="2" t="n">
        <v>45845</v>
      </c>
      <c r="F1067" s="1" t="n">
        <v>353204</v>
      </c>
      <c r="G1067" s="1" t="n">
        <v>4</v>
      </c>
      <c r="H1067" s="1" t="n">
        <v>4</v>
      </c>
      <c r="I1067" s="1" t="n">
        <v>0</v>
      </c>
      <c r="J1067" s="1" t="inlineStr">
        <is>
          <t>Hyderabad</t>
        </is>
      </c>
      <c r="K1067" s="1" t="n">
        <v>0</v>
      </c>
      <c r="L1067" s="1">
        <f>G1067*B1067</f>
        <v/>
      </c>
      <c r="M1067" s="1">
        <f>H1067*B1067</f>
        <v/>
      </c>
      <c r="N1067" s="1">
        <f>I1067*B1067</f>
        <v/>
      </c>
    </row>
    <row r="1068">
      <c r="A1068" s="1" t="inlineStr">
        <is>
          <t>BioLegend</t>
        </is>
      </c>
      <c r="B1068" s="1" t="n">
        <v>20169.6</v>
      </c>
      <c r="C1068" s="1" t="inlineStr">
        <is>
          <t xml:space="preserve">EED116885  </t>
        </is>
      </c>
      <c r="D1068" s="2" t="n">
        <v>45838</v>
      </c>
      <c r="E1068" s="2" t="n">
        <v>45845</v>
      </c>
      <c r="F1068" s="1" t="n">
        <v>353212</v>
      </c>
      <c r="G1068" s="1" t="n">
        <v>1</v>
      </c>
      <c r="H1068" s="1" t="n">
        <v>1</v>
      </c>
      <c r="I1068" s="1" t="n">
        <v>0</v>
      </c>
      <c r="J1068" s="1" t="inlineStr">
        <is>
          <t>Banglore</t>
        </is>
      </c>
      <c r="K1068" s="1" t="n">
        <v>0</v>
      </c>
      <c r="L1068" s="1">
        <f>G1068*B1068</f>
        <v/>
      </c>
      <c r="M1068" s="1">
        <f>H1068*B1068</f>
        <v/>
      </c>
      <c r="N1068" s="1">
        <f>I1068*B1068</f>
        <v/>
      </c>
    </row>
    <row r="1069">
      <c r="A1069" s="1" t="inlineStr">
        <is>
          <t>BioLegend</t>
        </is>
      </c>
      <c r="B1069" s="1" t="n">
        <v>8395.200000000001</v>
      </c>
      <c r="C1069" s="1" t="inlineStr">
        <is>
          <t xml:space="preserve">EED116885  </t>
        </is>
      </c>
      <c r="D1069" s="2" t="n">
        <v>45838</v>
      </c>
      <c r="E1069" s="2" t="n">
        <v>45845</v>
      </c>
      <c r="F1069" s="1" t="n">
        <v>353709</v>
      </c>
      <c r="G1069" s="1" t="n">
        <v>1</v>
      </c>
      <c r="H1069" s="1" t="n">
        <v>1</v>
      </c>
      <c r="I1069" s="1" t="n">
        <v>0</v>
      </c>
      <c r="J1069" s="1" t="inlineStr">
        <is>
          <t>Bhuvneshwar</t>
        </is>
      </c>
      <c r="K1069" s="1" t="n">
        <v>0</v>
      </c>
      <c r="L1069" s="1">
        <f>G1069*B1069</f>
        <v/>
      </c>
      <c r="M1069" s="1">
        <f>H1069*B1069</f>
        <v/>
      </c>
      <c r="N1069" s="1">
        <f>I1069*B1069</f>
        <v/>
      </c>
    </row>
    <row r="1070">
      <c r="A1070" s="1" t="inlineStr">
        <is>
          <t>BioLegend</t>
        </is>
      </c>
      <c r="B1070" s="1" t="n">
        <v>6547.200000000001</v>
      </c>
      <c r="C1070" s="1" t="inlineStr">
        <is>
          <t xml:space="preserve">EED116885  </t>
        </is>
      </c>
      <c r="D1070" s="2" t="n">
        <v>45838</v>
      </c>
      <c r="E1070" s="2" t="n">
        <v>45845</v>
      </c>
      <c r="F1070" s="1" t="n">
        <v>357415</v>
      </c>
      <c r="G1070" s="1" t="n">
        <v>1</v>
      </c>
      <c r="H1070" s="1" t="n">
        <v>1</v>
      </c>
      <c r="I1070" s="1" t="n">
        <v>0</v>
      </c>
      <c r="J1070" s="1" t="inlineStr">
        <is>
          <t>Kolkata</t>
        </is>
      </c>
      <c r="K1070" s="1" t="n">
        <v>0</v>
      </c>
      <c r="L1070" s="1">
        <f>G1070*B1070</f>
        <v/>
      </c>
      <c r="M1070" s="1">
        <f>H1070*B1070</f>
        <v/>
      </c>
      <c r="N1070" s="1">
        <f>I1070*B1070</f>
        <v/>
      </c>
    </row>
    <row r="1071">
      <c r="A1071" s="1" t="inlineStr">
        <is>
          <t>BioLegend</t>
        </is>
      </c>
      <c r="B1071" s="1" t="n">
        <v>13622.4</v>
      </c>
      <c r="C1071" s="1" t="inlineStr">
        <is>
          <t xml:space="preserve">EED116885  </t>
        </is>
      </c>
      <c r="D1071" s="2" t="n">
        <v>45838</v>
      </c>
      <c r="E1071" s="2" t="n">
        <v>45845</v>
      </c>
      <c r="F1071" s="1" t="n">
        <v>362526</v>
      </c>
      <c r="G1071" s="1" t="n">
        <v>1</v>
      </c>
      <c r="H1071" s="1" t="n">
        <v>1</v>
      </c>
      <c r="I1071" s="1" t="n">
        <v>0</v>
      </c>
      <c r="J1071" s="1" t="inlineStr">
        <is>
          <t>Delhi</t>
        </is>
      </c>
      <c r="K1071" s="1" t="n">
        <v>0</v>
      </c>
      <c r="L1071" s="1">
        <f>G1071*B1071</f>
        <v/>
      </c>
      <c r="M1071" s="1">
        <f>H1071*B1071</f>
        <v/>
      </c>
      <c r="N1071" s="1">
        <f>I1071*B1071</f>
        <v/>
      </c>
    </row>
    <row r="1072">
      <c r="A1072" s="1" t="inlineStr">
        <is>
          <t>BioLegend</t>
        </is>
      </c>
      <c r="B1072" s="1" t="n">
        <v>5913.6</v>
      </c>
      <c r="C1072" s="1" t="inlineStr">
        <is>
          <t xml:space="preserve">EED116885  </t>
        </is>
      </c>
      <c r="D1072" s="2" t="n">
        <v>45838</v>
      </c>
      <c r="E1072" s="2" t="n">
        <v>45845</v>
      </c>
      <c r="F1072" s="1" t="n">
        <v>367402</v>
      </c>
      <c r="G1072" s="1" t="n">
        <v>1</v>
      </c>
      <c r="H1072" s="1" t="n">
        <v>1</v>
      </c>
      <c r="I1072" s="1" t="n">
        <v>0</v>
      </c>
      <c r="J1072" s="1" t="inlineStr">
        <is>
          <t>Bhopal</t>
        </is>
      </c>
      <c r="K1072" s="1" t="n">
        <v>0</v>
      </c>
      <c r="L1072" s="1">
        <f>G1072*B1072</f>
        <v/>
      </c>
      <c r="M1072" s="1">
        <f>H1072*B1072</f>
        <v/>
      </c>
      <c r="N1072" s="1">
        <f>I1072*B1072</f>
        <v/>
      </c>
    </row>
    <row r="1073">
      <c r="A1073" s="1" t="inlineStr">
        <is>
          <t>BioLegend</t>
        </is>
      </c>
      <c r="B1073" s="1" t="n">
        <v>19536</v>
      </c>
      <c r="C1073" s="1" t="inlineStr">
        <is>
          <t xml:space="preserve">EED116885  </t>
        </is>
      </c>
      <c r="D1073" s="2" t="n">
        <v>45838</v>
      </c>
      <c r="E1073" s="2" t="n">
        <v>45845</v>
      </c>
      <c r="F1073" s="1" t="n">
        <v>369616</v>
      </c>
      <c r="G1073" s="1" t="n">
        <v>1</v>
      </c>
      <c r="H1073" s="1" t="n">
        <v>1</v>
      </c>
      <c r="I1073" s="1" t="n">
        <v>0</v>
      </c>
      <c r="J1073" s="1" t="inlineStr">
        <is>
          <t>Banglore</t>
        </is>
      </c>
      <c r="K1073" s="1" t="n">
        <v>0</v>
      </c>
      <c r="L1073" s="1">
        <f>G1073*B1073</f>
        <v/>
      </c>
      <c r="M1073" s="1">
        <f>H1073*B1073</f>
        <v/>
      </c>
      <c r="N1073" s="1">
        <f>I1073*B1073</f>
        <v/>
      </c>
    </row>
    <row r="1074">
      <c r="A1074" s="1" t="inlineStr">
        <is>
          <t>BioLegend</t>
        </is>
      </c>
      <c r="B1074" s="1" t="n">
        <v>22651.2</v>
      </c>
      <c r="C1074" s="1" t="inlineStr">
        <is>
          <t xml:space="preserve">EED116885  </t>
        </is>
      </c>
      <c r="D1074" s="2" t="n">
        <v>45838</v>
      </c>
      <c r="E1074" s="2" t="n">
        <v>45845</v>
      </c>
      <c r="F1074" s="1" t="n">
        <v>372714</v>
      </c>
      <c r="G1074" s="1" t="n">
        <v>1</v>
      </c>
      <c r="H1074" s="1" t="n">
        <v>1</v>
      </c>
      <c r="I1074" s="1" t="n">
        <v>0</v>
      </c>
      <c r="J1074" s="1" t="inlineStr">
        <is>
          <t>Delhi</t>
        </is>
      </c>
      <c r="K1074" s="1" t="n">
        <v>0</v>
      </c>
      <c r="L1074" s="1">
        <f>G1074*B1074</f>
        <v/>
      </c>
      <c r="M1074" s="1">
        <f>H1074*B1074</f>
        <v/>
      </c>
      <c r="N1074" s="1">
        <f>I1074*B1074</f>
        <v/>
      </c>
    </row>
    <row r="1075">
      <c r="A1075" s="1" t="inlineStr">
        <is>
          <t>BioLegend</t>
        </is>
      </c>
      <c r="B1075" s="1" t="n">
        <v>16051.2</v>
      </c>
      <c r="C1075" s="1" t="inlineStr">
        <is>
          <t xml:space="preserve">EED116885  </t>
        </is>
      </c>
      <c r="D1075" s="2" t="n">
        <v>45838</v>
      </c>
      <c r="E1075" s="2" t="n">
        <v>45845</v>
      </c>
      <c r="F1075" s="1" t="n">
        <v>374904</v>
      </c>
      <c r="G1075" s="1" t="n">
        <v>1</v>
      </c>
      <c r="H1075" s="1" t="n">
        <v>1</v>
      </c>
      <c r="I1075" s="1" t="n">
        <v>0</v>
      </c>
      <c r="J1075" s="1" t="inlineStr">
        <is>
          <t>Delhi</t>
        </is>
      </c>
      <c r="K1075" s="1" t="n">
        <v>0</v>
      </c>
      <c r="L1075" s="1">
        <f>G1075*B1075</f>
        <v/>
      </c>
      <c r="M1075" s="1">
        <f>H1075*B1075</f>
        <v/>
      </c>
      <c r="N1075" s="1">
        <f>I1075*B1075</f>
        <v/>
      </c>
    </row>
    <row r="1076">
      <c r="A1076" s="1" t="inlineStr">
        <is>
          <t>BioLegend</t>
        </is>
      </c>
      <c r="B1076" s="1" t="n">
        <v>5649.6</v>
      </c>
      <c r="C1076" s="1" t="inlineStr">
        <is>
          <t xml:space="preserve">EED116885  </t>
        </is>
      </c>
      <c r="D1076" s="2" t="n">
        <v>45838</v>
      </c>
      <c r="E1076" s="2" t="n">
        <v>45845</v>
      </c>
      <c r="F1076" s="1" t="n">
        <v>385202</v>
      </c>
      <c r="G1076" s="1" t="n">
        <v>1</v>
      </c>
      <c r="H1076" s="1" t="n">
        <v>1</v>
      </c>
      <c r="I1076" s="1" t="n">
        <v>0</v>
      </c>
      <c r="J1076" s="1" t="inlineStr">
        <is>
          <t>Bhopal</t>
        </is>
      </c>
      <c r="K1076" s="1" t="n">
        <v>0</v>
      </c>
      <c r="L1076" s="1">
        <f>G1076*B1076</f>
        <v/>
      </c>
      <c r="M1076" s="1">
        <f>H1076*B1076</f>
        <v/>
      </c>
      <c r="N1076" s="1">
        <f>I1076*B1076</f>
        <v/>
      </c>
    </row>
    <row r="1077">
      <c r="A1077" s="1" t="inlineStr">
        <is>
          <t>BioLegend</t>
        </is>
      </c>
      <c r="B1077" s="1" t="n">
        <v>2904</v>
      </c>
      <c r="C1077" s="1" t="inlineStr">
        <is>
          <t xml:space="preserve">EED116885  </t>
        </is>
      </c>
      <c r="D1077" s="2" t="n">
        <v>45838</v>
      </c>
      <c r="E1077" s="2" t="n">
        <v>45845</v>
      </c>
      <c r="F1077" s="1" t="n">
        <v>388602</v>
      </c>
      <c r="G1077" s="1" t="n">
        <v>1</v>
      </c>
      <c r="H1077" s="1" t="n">
        <v>1</v>
      </c>
      <c r="I1077" s="1" t="n">
        <v>0</v>
      </c>
      <c r="J1077" s="1" t="inlineStr">
        <is>
          <t>Bhopal</t>
        </is>
      </c>
      <c r="K1077" s="1" t="n">
        <v>0</v>
      </c>
      <c r="L1077" s="1">
        <f>G1077*B1077</f>
        <v/>
      </c>
      <c r="M1077" s="1">
        <f>H1077*B1077</f>
        <v/>
      </c>
      <c r="N1077" s="1">
        <f>I1077*B1077</f>
        <v/>
      </c>
    </row>
    <row r="1078">
      <c r="A1078" s="1" t="inlineStr">
        <is>
          <t>BioLegend</t>
        </is>
      </c>
      <c r="B1078" s="1" t="n">
        <v>28710</v>
      </c>
      <c r="C1078" s="1" t="inlineStr">
        <is>
          <t xml:space="preserve">EED116885  </t>
        </is>
      </c>
      <c r="D1078" s="2" t="n">
        <v>45838</v>
      </c>
      <c r="E1078" s="2" t="n">
        <v>45845</v>
      </c>
      <c r="F1078" s="1" t="n">
        <v>396434</v>
      </c>
      <c r="G1078" s="1" t="n">
        <v>1</v>
      </c>
      <c r="H1078" s="1" t="n">
        <v>1</v>
      </c>
      <c r="I1078" s="1" t="n">
        <v>0</v>
      </c>
      <c r="J1078" s="1" t="inlineStr">
        <is>
          <t>Delhi</t>
        </is>
      </c>
      <c r="K1078" s="1" t="n">
        <v>0</v>
      </c>
      <c r="L1078" s="1">
        <f>G1078*B1078</f>
        <v/>
      </c>
      <c r="M1078" s="1">
        <f>H1078*B1078</f>
        <v/>
      </c>
      <c r="N1078" s="1">
        <f>I1078*B1078</f>
        <v/>
      </c>
    </row>
    <row r="1079">
      <c r="A1079" s="1" t="inlineStr">
        <is>
          <t>BioLegend</t>
        </is>
      </c>
      <c r="B1079" s="1" t="n">
        <v>4382.4</v>
      </c>
      <c r="C1079" s="1" t="inlineStr">
        <is>
          <t xml:space="preserve">EED116885  </t>
        </is>
      </c>
      <c r="D1079" s="2" t="n">
        <v>45838</v>
      </c>
      <c r="E1079" s="2" t="n">
        <v>45845</v>
      </c>
      <c r="F1079" s="1" t="n">
        <v>400247</v>
      </c>
      <c r="G1079" s="1" t="n">
        <v>1</v>
      </c>
      <c r="H1079" s="1" t="n">
        <v>1</v>
      </c>
      <c r="I1079" s="1" t="n">
        <v>0</v>
      </c>
      <c r="J1079" s="1" t="inlineStr">
        <is>
          <t>Punjab</t>
        </is>
      </c>
      <c r="K1079" s="1" t="n">
        <v>0</v>
      </c>
      <c r="L1079" s="1">
        <f>G1079*B1079</f>
        <v/>
      </c>
      <c r="M1079" s="1">
        <f>H1079*B1079</f>
        <v/>
      </c>
      <c r="N1079" s="1">
        <f>I1079*B1079</f>
        <v/>
      </c>
    </row>
    <row r="1080">
      <c r="A1080" s="1" t="inlineStr">
        <is>
          <t>BioLegend</t>
        </is>
      </c>
      <c r="B1080" s="1" t="n">
        <v>6124.799999999999</v>
      </c>
      <c r="C1080" s="1" t="inlineStr">
        <is>
          <t xml:space="preserve">EED116885  </t>
        </is>
      </c>
      <c r="D1080" s="2" t="n">
        <v>45838</v>
      </c>
      <c r="E1080" s="2" t="n">
        <v>45845</v>
      </c>
      <c r="F1080" s="1" t="n">
        <v>406001</v>
      </c>
      <c r="G1080" s="1" t="n">
        <v>1</v>
      </c>
      <c r="H1080" s="1" t="n">
        <v>1</v>
      </c>
      <c r="I1080" s="1" t="n">
        <v>0</v>
      </c>
      <c r="J1080" s="1" t="inlineStr">
        <is>
          <t>Bhopal</t>
        </is>
      </c>
      <c r="K1080" s="1" t="n">
        <v>0</v>
      </c>
      <c r="L1080" s="1">
        <f>G1080*B1080</f>
        <v/>
      </c>
      <c r="M1080" s="1">
        <f>H1080*B1080</f>
        <v/>
      </c>
      <c r="N1080" s="1">
        <f>I1080*B1080</f>
        <v/>
      </c>
    </row>
    <row r="1081">
      <c r="A1081" s="1" t="inlineStr">
        <is>
          <t>BioLegend</t>
        </is>
      </c>
      <c r="B1081" s="1" t="n">
        <v>12091.2</v>
      </c>
      <c r="C1081" s="1" t="inlineStr">
        <is>
          <t xml:space="preserve">EED116885  </t>
        </is>
      </c>
      <c r="D1081" s="2" t="n">
        <v>45838</v>
      </c>
      <c r="E1081" s="2" t="n">
        <v>45845</v>
      </c>
      <c r="F1081" s="1" t="n">
        <v>406514</v>
      </c>
      <c r="G1081" s="1" t="n">
        <v>2</v>
      </c>
      <c r="H1081" s="1" t="n">
        <v>2</v>
      </c>
      <c r="I1081" s="1" t="n">
        <v>0</v>
      </c>
      <c r="J1081" s="1" t="inlineStr">
        <is>
          <t>Telangana</t>
        </is>
      </c>
      <c r="K1081" s="1" t="n">
        <v>0</v>
      </c>
      <c r="L1081" s="1">
        <f>G1081*B1081</f>
        <v/>
      </c>
      <c r="M1081" s="1">
        <f>H1081*B1081</f>
        <v/>
      </c>
      <c r="N1081" s="1">
        <f>I1081*B1081</f>
        <v/>
      </c>
    </row>
    <row r="1082">
      <c r="A1082" s="1" t="inlineStr">
        <is>
          <t>BioLegend</t>
        </is>
      </c>
      <c r="B1082" s="1" t="n">
        <v>17054.4</v>
      </c>
      <c r="C1082" s="1" t="inlineStr">
        <is>
          <t xml:space="preserve">EED116885  </t>
        </is>
      </c>
      <c r="D1082" s="2" t="n">
        <v>45838</v>
      </c>
      <c r="E1082" s="2" t="n">
        <v>45845</v>
      </c>
      <c r="F1082" s="1" t="n">
        <v>406608</v>
      </c>
      <c r="G1082" s="1" t="n">
        <v>1</v>
      </c>
      <c r="H1082" s="1" t="n">
        <v>1</v>
      </c>
      <c r="I1082" s="1" t="n">
        <v>0</v>
      </c>
      <c r="J1082" s="1" t="inlineStr">
        <is>
          <t>Bhopal</t>
        </is>
      </c>
      <c r="K1082" s="1" t="n">
        <v>0</v>
      </c>
      <c r="L1082" s="1">
        <f>G1082*B1082</f>
        <v/>
      </c>
      <c r="M1082" s="1">
        <f>H1082*B1082</f>
        <v/>
      </c>
      <c r="N1082" s="1">
        <f>I1082*B1082</f>
        <v/>
      </c>
    </row>
    <row r="1083">
      <c r="A1083" s="1" t="inlineStr">
        <is>
          <t>BioLegend</t>
        </is>
      </c>
      <c r="B1083" s="1" t="n">
        <v>9345.6</v>
      </c>
      <c r="C1083" s="1" t="inlineStr">
        <is>
          <t xml:space="preserve">EED116885  </t>
        </is>
      </c>
      <c r="D1083" s="2" t="n">
        <v>45838</v>
      </c>
      <c r="E1083" s="2" t="n">
        <v>45845</v>
      </c>
      <c r="F1083" s="1" t="n">
        <v>406708</v>
      </c>
      <c r="G1083" s="1" t="n">
        <v>1</v>
      </c>
      <c r="H1083" s="1" t="n">
        <v>1</v>
      </c>
      <c r="I1083" s="1" t="n">
        <v>0</v>
      </c>
      <c r="J1083" s="1" t="inlineStr">
        <is>
          <t>Bhopal</t>
        </is>
      </c>
      <c r="K1083" s="1" t="n">
        <v>0</v>
      </c>
      <c r="L1083" s="1">
        <f>G1083*B1083</f>
        <v/>
      </c>
      <c r="M1083" s="1">
        <f>H1083*B1083</f>
        <v/>
      </c>
      <c r="N1083" s="1">
        <f>I1083*B1083</f>
        <v/>
      </c>
    </row>
    <row r="1084">
      <c r="A1084" s="1" t="inlineStr">
        <is>
          <t>BioLegend</t>
        </is>
      </c>
      <c r="B1084" s="1" t="n">
        <v>9345.6</v>
      </c>
      <c r="C1084" s="1" t="inlineStr">
        <is>
          <t xml:space="preserve">EED116885  </t>
        </is>
      </c>
      <c r="D1084" s="2" t="n">
        <v>45838</v>
      </c>
      <c r="E1084" s="2" t="n">
        <v>45845</v>
      </c>
      <c r="F1084" s="1" t="n">
        <v>407108</v>
      </c>
      <c r="G1084" s="1" t="n">
        <v>1</v>
      </c>
      <c r="H1084" s="1" t="n">
        <v>1</v>
      </c>
      <c r="I1084" s="1" t="n">
        <v>0</v>
      </c>
      <c r="J1084" s="1" t="inlineStr">
        <is>
          <t>Bhopal</t>
        </is>
      </c>
      <c r="K1084" s="1" t="n">
        <v>0</v>
      </c>
      <c r="L1084" s="1">
        <f>G1084*B1084</f>
        <v/>
      </c>
      <c r="M1084" s="1">
        <f>H1084*B1084</f>
        <v/>
      </c>
      <c r="N1084" s="1">
        <f>I1084*B1084</f>
        <v/>
      </c>
    </row>
    <row r="1085">
      <c r="A1085" s="1" t="inlineStr">
        <is>
          <t>BioLegend</t>
        </is>
      </c>
      <c r="B1085" s="1" t="n">
        <v>6547.200000000001</v>
      </c>
      <c r="C1085" s="1" t="inlineStr">
        <is>
          <t xml:space="preserve">EED116885  </t>
        </is>
      </c>
      <c r="D1085" s="2" t="n">
        <v>45838</v>
      </c>
      <c r="E1085" s="2" t="n">
        <v>45845</v>
      </c>
      <c r="F1085" s="1" t="n">
        <v>410719</v>
      </c>
      <c r="G1085" s="1" t="n">
        <v>1</v>
      </c>
      <c r="H1085" s="1" t="n">
        <v>1</v>
      </c>
      <c r="I1085" s="1" t="n">
        <v>0</v>
      </c>
      <c r="J1085" s="1" t="inlineStr">
        <is>
          <t>Bhopal</t>
        </is>
      </c>
      <c r="K1085" s="1" t="n">
        <v>0</v>
      </c>
      <c r="L1085" s="1">
        <f>G1085*B1085</f>
        <v/>
      </c>
      <c r="M1085" s="1">
        <f>H1085*B1085</f>
        <v/>
      </c>
      <c r="N1085" s="1">
        <f>I1085*B1085</f>
        <v/>
      </c>
    </row>
    <row r="1086">
      <c r="A1086" s="1" t="inlineStr">
        <is>
          <t>BioLegend</t>
        </is>
      </c>
      <c r="B1086" s="1" t="n">
        <v>3115.2</v>
      </c>
      <c r="C1086" s="1" t="inlineStr">
        <is>
          <t xml:space="preserve">EED116885  </t>
        </is>
      </c>
      <c r="D1086" s="2" t="n">
        <v>45838</v>
      </c>
      <c r="E1086" s="2" t="n">
        <v>45845</v>
      </c>
      <c r="F1086" s="1" t="n">
        <v>420404</v>
      </c>
      <c r="G1086" s="1" t="n">
        <v>1</v>
      </c>
      <c r="H1086" s="1" t="n">
        <v>1</v>
      </c>
      <c r="I1086" s="1" t="n">
        <v>0</v>
      </c>
      <c r="J1086" s="1" t="inlineStr">
        <is>
          <t>Banglore</t>
        </is>
      </c>
      <c r="K1086" s="1" t="n">
        <v>0</v>
      </c>
      <c r="L1086" s="1">
        <f>G1086*B1086</f>
        <v/>
      </c>
      <c r="M1086" s="1">
        <f>H1086*B1086</f>
        <v/>
      </c>
      <c r="N1086" s="1">
        <f>I1086*B1086</f>
        <v/>
      </c>
    </row>
    <row r="1087">
      <c r="A1087" s="1" t="inlineStr">
        <is>
          <t>BioLegend</t>
        </is>
      </c>
      <c r="B1087" s="1" t="n">
        <v>8712</v>
      </c>
      <c r="C1087" s="1" t="inlineStr">
        <is>
          <t xml:space="preserve">EED116885  </t>
        </is>
      </c>
      <c r="D1087" s="2" t="n">
        <v>45838</v>
      </c>
      <c r="E1087" s="2" t="n">
        <v>45845</v>
      </c>
      <c r="F1087" s="1" t="n">
        <v>424401</v>
      </c>
      <c r="G1087" s="1" t="n">
        <v>1</v>
      </c>
      <c r="H1087" s="1" t="n">
        <v>1</v>
      </c>
      <c r="I1087" s="1" t="n">
        <v>0</v>
      </c>
      <c r="J1087" s="1" t="inlineStr">
        <is>
          <t>Delhi</t>
        </is>
      </c>
      <c r="K1087" s="1" t="n">
        <v>0</v>
      </c>
      <c r="L1087" s="1">
        <f>G1087*B1087</f>
        <v/>
      </c>
      <c r="M1087" s="1">
        <f>H1087*B1087</f>
        <v/>
      </c>
      <c r="N1087" s="1">
        <f>I1087*B1087</f>
        <v/>
      </c>
    </row>
    <row r="1088">
      <c r="A1088" s="1" t="inlineStr">
        <is>
          <t>BioLegend</t>
        </is>
      </c>
      <c r="B1088" s="1" t="n">
        <v>16170</v>
      </c>
      <c r="C1088" s="1" t="inlineStr">
        <is>
          <t xml:space="preserve">EED116885  </t>
        </is>
      </c>
      <c r="D1088" s="2" t="n">
        <v>45838</v>
      </c>
      <c r="E1088" s="2" t="n">
        <v>45845</v>
      </c>
      <c r="F1088" s="1" t="n">
        <v>480043</v>
      </c>
      <c r="G1088" s="1" t="n">
        <v>1</v>
      </c>
      <c r="H1088" s="1" t="n">
        <v>1</v>
      </c>
      <c r="I1088" s="1" t="n">
        <v>0</v>
      </c>
      <c r="J1088" s="1" t="inlineStr">
        <is>
          <t>Noida</t>
        </is>
      </c>
      <c r="K1088" s="1" t="n">
        <v>0</v>
      </c>
      <c r="L1088" s="1">
        <f>G1088*B1088</f>
        <v/>
      </c>
      <c r="M1088" s="1">
        <f>H1088*B1088</f>
        <v/>
      </c>
      <c r="N1088" s="1">
        <f>I1088*B1088</f>
        <v/>
      </c>
    </row>
    <row r="1089">
      <c r="A1089" s="1" t="inlineStr">
        <is>
          <t>BioLegend</t>
        </is>
      </c>
      <c r="B1089" s="1" t="n">
        <v>51546</v>
      </c>
      <c r="C1089" s="1" t="inlineStr">
        <is>
          <t xml:space="preserve">EED116885  </t>
        </is>
      </c>
      <c r="D1089" s="2" t="n">
        <v>45838</v>
      </c>
      <c r="E1089" s="2" t="n">
        <v>45845</v>
      </c>
      <c r="F1089" s="1" t="n">
        <v>480137</v>
      </c>
      <c r="G1089" s="1" t="n">
        <v>1</v>
      </c>
      <c r="H1089" s="1" t="n">
        <v>1</v>
      </c>
      <c r="I1089" s="1" t="n">
        <v>0</v>
      </c>
      <c r="J1089" s="1" t="inlineStr">
        <is>
          <t>Noida</t>
        </is>
      </c>
      <c r="K1089" s="1" t="n">
        <v>0</v>
      </c>
      <c r="L1089" s="1">
        <f>G1089*B1089</f>
        <v/>
      </c>
      <c r="M1089" s="1">
        <f>H1089*B1089</f>
        <v/>
      </c>
      <c r="N1089" s="1">
        <f>I1089*B1089</f>
        <v/>
      </c>
    </row>
    <row r="1090">
      <c r="A1090" s="1" t="inlineStr">
        <is>
          <t>BioLegend</t>
        </is>
      </c>
      <c r="B1090" s="1" t="n">
        <v>14916</v>
      </c>
      <c r="C1090" s="1" t="inlineStr">
        <is>
          <t xml:space="preserve">EED116885  </t>
        </is>
      </c>
      <c r="D1090" s="2" t="n">
        <v>45838</v>
      </c>
      <c r="E1090" s="2" t="n">
        <v>45845</v>
      </c>
      <c r="F1090" s="1" t="n">
        <v>500827</v>
      </c>
      <c r="G1090" s="1" t="n">
        <v>1</v>
      </c>
      <c r="H1090" s="1" t="n">
        <v>1</v>
      </c>
      <c r="I1090" s="1" t="n">
        <v>0</v>
      </c>
      <c r="J1090" s="1" t="inlineStr">
        <is>
          <t>Bhuvneshwar</t>
        </is>
      </c>
      <c r="K1090" s="1" t="n">
        <v>0</v>
      </c>
      <c r="L1090" s="1">
        <f>G1090*B1090</f>
        <v/>
      </c>
      <c r="M1090" s="1">
        <f>H1090*B1090</f>
        <v/>
      </c>
      <c r="N1090" s="1">
        <f>I1090*B1090</f>
        <v/>
      </c>
    </row>
    <row r="1091">
      <c r="A1091" s="1" t="inlineStr">
        <is>
          <t>BioLegend</t>
        </is>
      </c>
      <c r="B1091" s="1" t="n">
        <v>29436</v>
      </c>
      <c r="C1091" s="1" t="inlineStr">
        <is>
          <t xml:space="preserve">EED116885  </t>
        </is>
      </c>
      <c r="D1091" s="2" t="n">
        <v>45838</v>
      </c>
      <c r="E1091" s="2" t="n">
        <v>45845</v>
      </c>
      <c r="F1091" s="1" t="n">
        <v>502540</v>
      </c>
      <c r="G1091" s="1" t="n">
        <v>1</v>
      </c>
      <c r="H1091" s="1" t="n">
        <v>1</v>
      </c>
      <c r="I1091" s="1" t="n">
        <v>0</v>
      </c>
      <c r="J1091" s="1" t="inlineStr">
        <is>
          <t>Delhi</t>
        </is>
      </c>
      <c r="K1091" s="1" t="n">
        <v>0</v>
      </c>
      <c r="L1091" s="1">
        <f>G1091*B1091</f>
        <v/>
      </c>
      <c r="M1091" s="1">
        <f>H1091*B1091</f>
        <v/>
      </c>
      <c r="N1091" s="1">
        <f>I1091*B1091</f>
        <v/>
      </c>
    </row>
    <row r="1092">
      <c r="A1092" s="1" t="inlineStr">
        <is>
          <t>BioLegend</t>
        </is>
      </c>
      <c r="B1092" s="1" t="n">
        <v>28314</v>
      </c>
      <c r="C1092" s="1" t="inlineStr">
        <is>
          <t xml:space="preserve">EED116885  </t>
        </is>
      </c>
      <c r="D1092" s="2" t="n">
        <v>45838</v>
      </c>
      <c r="E1092" s="2" t="n">
        <v>45845</v>
      </c>
      <c r="F1092" s="1" t="n">
        <v>502948</v>
      </c>
      <c r="G1092" s="1" t="n">
        <v>1</v>
      </c>
      <c r="H1092" s="1" t="n">
        <v>1</v>
      </c>
      <c r="I1092" s="1" t="n">
        <v>0</v>
      </c>
      <c r="J1092" s="1" t="inlineStr">
        <is>
          <t>Delhi</t>
        </is>
      </c>
      <c r="K1092" s="1" t="n">
        <v>0</v>
      </c>
      <c r="L1092" s="1">
        <f>G1092*B1092</f>
        <v/>
      </c>
      <c r="M1092" s="1">
        <f>H1092*B1092</f>
        <v/>
      </c>
      <c r="N1092" s="1">
        <f>I1092*B1092</f>
        <v/>
      </c>
    </row>
    <row r="1093">
      <c r="A1093" s="1" t="inlineStr">
        <is>
          <t>BioLegend</t>
        </is>
      </c>
      <c r="B1093" s="1" t="n">
        <v>14150.4</v>
      </c>
      <c r="C1093" s="1" t="inlineStr">
        <is>
          <t xml:space="preserve">EED116885  </t>
        </is>
      </c>
      <c r="D1093" s="2" t="n">
        <v>45838</v>
      </c>
      <c r="E1093" s="2" t="n">
        <v>45845</v>
      </c>
      <c r="F1093" s="1" t="n">
        <v>506313</v>
      </c>
      <c r="G1093" s="1" t="n">
        <v>1</v>
      </c>
      <c r="H1093" s="1" t="n">
        <v>1</v>
      </c>
      <c r="I1093" s="1" t="n">
        <v>0</v>
      </c>
      <c r="J1093" s="1" t="inlineStr">
        <is>
          <t>Noida</t>
        </is>
      </c>
      <c r="K1093" s="1" t="n">
        <v>0</v>
      </c>
      <c r="L1093" s="1">
        <f>G1093*B1093</f>
        <v/>
      </c>
      <c r="M1093" s="1">
        <f>H1093*B1093</f>
        <v/>
      </c>
      <c r="N1093" s="1">
        <f>I1093*B1093</f>
        <v/>
      </c>
    </row>
    <row r="1094">
      <c r="A1094" s="1" t="inlineStr">
        <is>
          <t>BioLegend</t>
        </is>
      </c>
      <c r="B1094" s="1" t="n">
        <v>4963.2</v>
      </c>
      <c r="C1094" s="1" t="inlineStr">
        <is>
          <t xml:space="preserve">EED116885  </t>
        </is>
      </c>
      <c r="D1094" s="2" t="n">
        <v>45838</v>
      </c>
      <c r="E1094" s="2" t="n">
        <v>45845</v>
      </c>
      <c r="F1094" s="1" t="n">
        <v>575402</v>
      </c>
      <c r="G1094" s="1" t="n">
        <v>1</v>
      </c>
      <c r="H1094" s="1" t="n">
        <v>1</v>
      </c>
      <c r="I1094" s="1" t="n">
        <v>0</v>
      </c>
      <c r="J1094" s="1" t="inlineStr">
        <is>
          <t>Noida</t>
        </is>
      </c>
      <c r="K1094" s="1" t="n">
        <v>0</v>
      </c>
      <c r="L1094" s="1">
        <f>G1094*B1094</f>
        <v/>
      </c>
      <c r="M1094" s="1">
        <f>H1094*B1094</f>
        <v/>
      </c>
      <c r="N1094" s="1">
        <f>I1094*B1094</f>
        <v/>
      </c>
    </row>
    <row r="1095">
      <c r="A1095" s="1" t="inlineStr">
        <is>
          <t>BioLegend</t>
        </is>
      </c>
      <c r="B1095" s="1" t="n">
        <v>7761.6</v>
      </c>
      <c r="C1095" s="1" t="inlineStr">
        <is>
          <t xml:space="preserve">EED116885  </t>
        </is>
      </c>
      <c r="D1095" s="2" t="n">
        <v>45838</v>
      </c>
      <c r="E1095" s="2" t="n">
        <v>45845</v>
      </c>
      <c r="F1095" s="1" t="n">
        <v>591704</v>
      </c>
      <c r="G1095" s="1" t="n">
        <v>3</v>
      </c>
      <c r="H1095" s="1" t="n">
        <v>3</v>
      </c>
      <c r="I1095" s="1" t="n">
        <v>0</v>
      </c>
      <c r="J1095" s="1" t="inlineStr">
        <is>
          <t>Banglore</t>
        </is>
      </c>
      <c r="K1095" s="1" t="n">
        <v>0</v>
      </c>
      <c r="L1095" s="1">
        <f>G1095*B1095</f>
        <v/>
      </c>
      <c r="M1095" s="1">
        <f>H1095*B1095</f>
        <v/>
      </c>
      <c r="N1095" s="1">
        <f>I1095*B1095</f>
        <v/>
      </c>
    </row>
    <row r="1096">
      <c r="A1096" s="1" t="inlineStr">
        <is>
          <t>BioLegend</t>
        </is>
      </c>
      <c r="B1096" s="1" t="n">
        <v>19536</v>
      </c>
      <c r="C1096" s="1" t="inlineStr">
        <is>
          <t xml:space="preserve">EED116885  </t>
        </is>
      </c>
      <c r="D1096" s="2" t="n">
        <v>45838</v>
      </c>
      <c r="E1096" s="2" t="n">
        <v>45845</v>
      </c>
      <c r="F1096" s="1" t="n">
        <v>626812</v>
      </c>
      <c r="G1096" s="1" t="n">
        <v>10</v>
      </c>
      <c r="H1096" s="1" t="n">
        <v>10</v>
      </c>
      <c r="I1096" s="1" t="n">
        <v>0</v>
      </c>
      <c r="J1096" s="1" t="inlineStr">
        <is>
          <t>Banglore</t>
        </is>
      </c>
      <c r="K1096" s="1" t="n">
        <v>0</v>
      </c>
      <c r="L1096" s="1">
        <f>G1096*B1096</f>
        <v/>
      </c>
      <c r="M1096" s="1">
        <f>H1096*B1096</f>
        <v/>
      </c>
      <c r="N1096" s="1">
        <f>I1096*B1096</f>
        <v/>
      </c>
    </row>
    <row r="1097">
      <c r="A1097" s="1" t="inlineStr">
        <is>
          <t>BioLegend</t>
        </is>
      </c>
      <c r="B1097" s="1" t="n">
        <v>17054.4</v>
      </c>
      <c r="C1097" s="1" t="inlineStr">
        <is>
          <t xml:space="preserve">EED116885  </t>
        </is>
      </c>
      <c r="D1097" s="2" t="n">
        <v>45838</v>
      </c>
      <c r="E1097" s="2" t="n">
        <v>45845</v>
      </c>
      <c r="F1097" s="1" t="n">
        <v>646408</v>
      </c>
      <c r="G1097" s="1" t="n">
        <v>1</v>
      </c>
      <c r="H1097" s="1" t="n">
        <v>1</v>
      </c>
      <c r="I1097" s="1" t="n">
        <v>0</v>
      </c>
      <c r="J1097" s="1" t="inlineStr">
        <is>
          <t>Bhopal</t>
        </is>
      </c>
      <c r="K1097" s="1" t="n">
        <v>0</v>
      </c>
      <c r="L1097" s="1">
        <f>G1097*B1097</f>
        <v/>
      </c>
      <c r="M1097" s="1">
        <f>H1097*B1097</f>
        <v/>
      </c>
      <c r="N1097" s="1">
        <f>I1097*B1097</f>
        <v/>
      </c>
    </row>
    <row r="1098">
      <c r="A1098" s="1" t="inlineStr">
        <is>
          <t>BioLegend</t>
        </is>
      </c>
      <c r="B1098" s="1" t="n">
        <v>5913.6</v>
      </c>
      <c r="C1098" s="1" t="inlineStr">
        <is>
          <t xml:space="preserve">EED116885  </t>
        </is>
      </c>
      <c r="D1098" s="2" t="n">
        <v>45838</v>
      </c>
      <c r="E1098" s="2" t="n">
        <v>45845</v>
      </c>
      <c r="F1098" s="1" t="n">
        <v>652503</v>
      </c>
      <c r="G1098" s="1" t="n">
        <v>1</v>
      </c>
      <c r="H1098" s="1" t="n">
        <v>1</v>
      </c>
      <c r="I1098" s="1" t="n">
        <v>0</v>
      </c>
      <c r="J1098" s="1" t="inlineStr">
        <is>
          <t>Banglore</t>
        </is>
      </c>
      <c r="K1098" s="1" t="n">
        <v>0</v>
      </c>
      <c r="L1098" s="1">
        <f>G1098*B1098</f>
        <v/>
      </c>
      <c r="M1098" s="1">
        <f>H1098*B1098</f>
        <v/>
      </c>
      <c r="N1098" s="1">
        <f>I1098*B1098</f>
        <v/>
      </c>
    </row>
    <row r="1099">
      <c r="A1099" s="1" t="inlineStr">
        <is>
          <t>BioLegend</t>
        </is>
      </c>
      <c r="B1099" s="1" t="n">
        <v>43401.6</v>
      </c>
      <c r="C1099" s="1" t="inlineStr">
        <is>
          <t xml:space="preserve">EED116885  </t>
        </is>
      </c>
      <c r="D1099" s="2" t="n">
        <v>45838</v>
      </c>
      <c r="E1099" s="2" t="n">
        <v>45845</v>
      </c>
      <c r="F1099" s="1" t="n">
        <v>741271</v>
      </c>
      <c r="G1099" s="1" t="n">
        <v>4</v>
      </c>
      <c r="H1099" s="1" t="n">
        <v>4</v>
      </c>
      <c r="I1099" s="1" t="n">
        <v>0</v>
      </c>
      <c r="J1099" s="1" t="inlineStr">
        <is>
          <t>Banglore</t>
        </is>
      </c>
      <c r="K1099" s="1" t="n">
        <v>0</v>
      </c>
      <c r="L1099" s="1">
        <f>G1099*B1099</f>
        <v/>
      </c>
      <c r="M1099" s="1">
        <f>H1099*B1099</f>
        <v/>
      </c>
      <c r="N1099" s="1">
        <f>I1099*B1099</f>
        <v/>
      </c>
    </row>
    <row r="1100">
      <c r="A1100" s="1" t="inlineStr">
        <is>
          <t>BioLegend</t>
        </is>
      </c>
      <c r="B1100" s="1" t="n">
        <v>43401.6</v>
      </c>
      <c r="C1100" s="1" t="inlineStr">
        <is>
          <t xml:space="preserve">EED116885  </t>
        </is>
      </c>
      <c r="D1100" s="2" t="n">
        <v>45838</v>
      </c>
      <c r="E1100" s="2" t="n">
        <v>45845</v>
      </c>
      <c r="F1100" s="1" t="n">
        <v>741271</v>
      </c>
      <c r="G1100" s="1" t="n">
        <v>2</v>
      </c>
      <c r="H1100" s="1" t="n">
        <v>2</v>
      </c>
      <c r="I1100" s="1" t="n">
        <v>0</v>
      </c>
      <c r="J1100" s="1" t="inlineStr">
        <is>
          <t>Banglore</t>
        </is>
      </c>
      <c r="K1100" s="1" t="n">
        <v>0</v>
      </c>
      <c r="L1100" s="1">
        <f>G1100*B1100</f>
        <v/>
      </c>
      <c r="M1100" s="1">
        <f>H1100*B1100</f>
        <v/>
      </c>
      <c r="N1100" s="1">
        <f>I1100*B1100</f>
        <v/>
      </c>
    </row>
    <row r="1101">
      <c r="A1101" s="1" t="inlineStr">
        <is>
          <t>BioLegend</t>
        </is>
      </c>
      <c r="B1101" s="1" t="n">
        <v>11774.4</v>
      </c>
      <c r="C1101" s="1" t="inlineStr">
        <is>
          <t xml:space="preserve">EED116885  </t>
        </is>
      </c>
      <c r="D1101" s="2" t="n">
        <v>45838</v>
      </c>
      <c r="E1101" s="2" t="n">
        <v>45845</v>
      </c>
      <c r="F1101" s="1" t="n">
        <v>781802</v>
      </c>
      <c r="G1101" s="1" t="n">
        <v>1</v>
      </c>
      <c r="H1101" s="1" t="n">
        <v>1</v>
      </c>
      <c r="I1101" s="1" t="n">
        <v>0</v>
      </c>
      <c r="J1101" s="1" t="inlineStr">
        <is>
          <t>Noida</t>
        </is>
      </c>
      <c r="K1101" s="1" t="n">
        <v>0</v>
      </c>
      <c r="L1101" s="1">
        <f>G1101*B1101</f>
        <v/>
      </c>
      <c r="M1101" s="1">
        <f>H1101*B1101</f>
        <v/>
      </c>
      <c r="N1101" s="1">
        <f>I1101*B1101</f>
        <v/>
      </c>
    </row>
    <row r="1102">
      <c r="A1102" s="1" t="inlineStr">
        <is>
          <t>BioLegend</t>
        </is>
      </c>
      <c r="B1102" s="1" t="n">
        <v>8078.4</v>
      </c>
      <c r="C1102" s="1" t="inlineStr">
        <is>
          <t xml:space="preserve">EED116885  </t>
        </is>
      </c>
      <c r="D1102" s="2" t="n">
        <v>45838</v>
      </c>
      <c r="E1102" s="2" t="n">
        <v>45845</v>
      </c>
      <c r="F1102" s="1" t="n">
        <v>908303</v>
      </c>
      <c r="G1102" s="1" t="n">
        <v>1</v>
      </c>
      <c r="H1102" s="1" t="n">
        <v>1</v>
      </c>
      <c r="I1102" s="1" t="n">
        <v>0</v>
      </c>
      <c r="J1102" s="1" t="inlineStr">
        <is>
          <t>Bhopal</t>
        </is>
      </c>
      <c r="K1102" s="1" t="n">
        <v>0</v>
      </c>
      <c r="L1102" s="1">
        <f>G1102*B1102</f>
        <v/>
      </c>
      <c r="M1102" s="1">
        <f>H1102*B1102</f>
        <v/>
      </c>
      <c r="N1102" s="1">
        <f>I1102*B1102</f>
        <v/>
      </c>
    </row>
    <row r="1103">
      <c r="A1103" s="1" t="inlineStr">
        <is>
          <t>BioLegend</t>
        </is>
      </c>
      <c r="B1103" s="1" t="n">
        <v>15276.8</v>
      </c>
      <c r="C1103" s="1" t="inlineStr">
        <is>
          <t>RETURN FROM BIO HEALTH</t>
        </is>
      </c>
      <c r="D1103" s="2" t="inlineStr">
        <is>
          <t>RETURN FROM BIO HEALTH</t>
        </is>
      </c>
      <c r="E1103" s="2" t="n">
        <v>45846</v>
      </c>
      <c r="F1103" s="1" t="n">
        <v>344812</v>
      </c>
      <c r="G1103" s="1" t="n">
        <v>1</v>
      </c>
      <c r="H1103" s="1" t="n">
        <v>0</v>
      </c>
      <c r="I1103" s="1" t="n">
        <v>1</v>
      </c>
      <c r="J1103" s="1" t="inlineStr">
        <is>
          <t>STOCK</t>
        </is>
      </c>
      <c r="K1103" s="1" t="inlineStr">
        <is>
          <t>Priyanka Madam</t>
        </is>
      </c>
      <c r="L1103" s="1">
        <f>G1103*B1103</f>
        <v/>
      </c>
      <c r="M1103" s="1">
        <f>H1103*B1103</f>
        <v/>
      </c>
      <c r="N1103" s="1">
        <f>I1103*B1103</f>
        <v/>
      </c>
    </row>
    <row r="1104">
      <c r="A1104" s="1" t="inlineStr">
        <is>
          <t>BioLegend</t>
        </is>
      </c>
      <c r="B1104" s="1" t="n">
        <v>14520</v>
      </c>
      <c r="C1104" s="1" t="inlineStr">
        <is>
          <t>EED116829</t>
        </is>
      </c>
      <c r="D1104" s="2" t="n">
        <v>45835</v>
      </c>
      <c r="E1104" s="2" t="n">
        <v>45845</v>
      </c>
      <c r="F1104" s="1" t="n">
        <v>100229</v>
      </c>
      <c r="G1104" s="1" t="n">
        <v>1</v>
      </c>
      <c r="H1104" s="1" t="n">
        <v>1</v>
      </c>
      <c r="I1104" s="1" t="n">
        <v>0</v>
      </c>
      <c r="J1104" s="1" t="inlineStr">
        <is>
          <t>Hyderabad</t>
        </is>
      </c>
      <c r="K1104" s="1" t="n">
        <v>0</v>
      </c>
      <c r="L1104" s="1">
        <f>G1104*B1104</f>
        <v/>
      </c>
      <c r="M1104" s="1">
        <f>H1104*B1104</f>
        <v/>
      </c>
      <c r="N1104" s="1">
        <f>I1104*B1104</f>
        <v/>
      </c>
    </row>
    <row r="1105">
      <c r="A1105" s="1" t="inlineStr">
        <is>
          <t>BioLegend</t>
        </is>
      </c>
      <c r="B1105" s="1" t="n">
        <v>20394</v>
      </c>
      <c r="C1105" s="1" t="inlineStr">
        <is>
          <t>EED116829</t>
        </is>
      </c>
      <c r="D1105" s="2" t="n">
        <v>45835</v>
      </c>
      <c r="E1105" s="2" t="n">
        <v>45845</v>
      </c>
      <c r="F1105" s="1" t="n">
        <v>100451</v>
      </c>
      <c r="G1105" s="1" t="n">
        <v>1</v>
      </c>
      <c r="H1105" s="1" t="n">
        <v>1</v>
      </c>
      <c r="I1105" s="1" t="n">
        <v>0</v>
      </c>
      <c r="J1105" s="1" t="inlineStr">
        <is>
          <t>Hyderabad</t>
        </is>
      </c>
      <c r="K1105" s="1" t="n">
        <v>0</v>
      </c>
      <c r="L1105" s="1">
        <f>G1105*B1105</f>
        <v/>
      </c>
      <c r="M1105" s="1">
        <f>H1105*B1105</f>
        <v/>
      </c>
      <c r="N1105" s="1">
        <f>I1105*B1105</f>
        <v/>
      </c>
    </row>
    <row r="1106">
      <c r="A1106" s="1" t="inlineStr">
        <is>
          <t>BioLegend</t>
        </is>
      </c>
      <c r="B1106" s="1" t="n">
        <v>4593.6</v>
      </c>
      <c r="C1106" s="1" t="inlineStr">
        <is>
          <t>EED116829</t>
        </is>
      </c>
      <c r="D1106" s="2" t="n">
        <v>45835</v>
      </c>
      <c r="E1106" s="2" t="n">
        <v>45845</v>
      </c>
      <c r="F1106" s="1" t="n">
        <v>100733</v>
      </c>
      <c r="G1106" s="1" t="n">
        <v>1</v>
      </c>
      <c r="H1106" s="1" t="n">
        <v>1</v>
      </c>
      <c r="I1106" s="1" t="n">
        <v>0</v>
      </c>
      <c r="J1106" s="1" t="inlineStr">
        <is>
          <t>Hyderabad</t>
        </is>
      </c>
      <c r="K1106" s="1" t="n">
        <v>0</v>
      </c>
      <c r="L1106" s="1">
        <f>G1106*B1106</f>
        <v/>
      </c>
      <c r="M1106" s="1">
        <f>H1106*B1106</f>
        <v/>
      </c>
      <c r="N1106" s="1">
        <f>I1106*B1106</f>
        <v/>
      </c>
    </row>
    <row r="1107">
      <c r="A1107" s="1" t="inlineStr">
        <is>
          <t>BioLegend</t>
        </is>
      </c>
      <c r="B1107" s="1" t="n">
        <v>18321.6</v>
      </c>
      <c r="C1107" s="1" t="inlineStr">
        <is>
          <t>EED116829</t>
        </is>
      </c>
      <c r="D1107" s="2" t="n">
        <v>45835</v>
      </c>
      <c r="E1107" s="2" t="n">
        <v>45845</v>
      </c>
      <c r="F1107" s="1" t="n">
        <v>102054</v>
      </c>
      <c r="G1107" s="1" t="n">
        <v>1</v>
      </c>
      <c r="H1107" s="1" t="n">
        <v>1</v>
      </c>
      <c r="I1107" s="1" t="n">
        <v>0</v>
      </c>
      <c r="J1107" s="1" t="inlineStr">
        <is>
          <t>Hyderabad</t>
        </is>
      </c>
      <c r="K1107" s="1" t="n">
        <v>0</v>
      </c>
      <c r="L1107" s="1">
        <f>G1107*B1107</f>
        <v/>
      </c>
      <c r="M1107" s="1">
        <f>H1107*B1107</f>
        <v/>
      </c>
      <c r="N1107" s="1">
        <f>I1107*B1107</f>
        <v/>
      </c>
    </row>
    <row r="1108">
      <c r="A1108" s="1" t="inlineStr">
        <is>
          <t>BioLegend</t>
        </is>
      </c>
      <c r="B1108" s="1" t="n">
        <v>5544</v>
      </c>
      <c r="C1108" s="1" t="inlineStr">
        <is>
          <t>EED116829</t>
        </is>
      </c>
      <c r="D1108" s="2" t="n">
        <v>45835</v>
      </c>
      <c r="E1108" s="2" t="n">
        <v>45845</v>
      </c>
      <c r="F1108" s="1" t="n">
        <v>103012</v>
      </c>
      <c r="G1108" s="1" t="n">
        <v>1</v>
      </c>
      <c r="H1108" s="1" t="n">
        <v>1</v>
      </c>
      <c r="I1108" s="1" t="n">
        <v>0</v>
      </c>
      <c r="J1108" s="1" t="inlineStr">
        <is>
          <t>Hyderabad</t>
        </is>
      </c>
      <c r="K1108" s="1" t="n">
        <v>0</v>
      </c>
      <c r="L1108" s="1">
        <f>G1108*B1108</f>
        <v/>
      </c>
      <c r="M1108" s="1">
        <f>H1108*B1108</f>
        <v/>
      </c>
      <c r="N1108" s="1">
        <f>I1108*B1108</f>
        <v/>
      </c>
    </row>
    <row r="1109">
      <c r="A1109" s="1" t="inlineStr">
        <is>
          <t>BioLegend</t>
        </is>
      </c>
      <c r="B1109" s="1" t="n">
        <v>15972</v>
      </c>
      <c r="C1109" s="1" t="inlineStr">
        <is>
          <t>EED116829</t>
        </is>
      </c>
      <c r="D1109" s="2" t="n">
        <v>45835</v>
      </c>
      <c r="E1109" s="2" t="n">
        <v>45845</v>
      </c>
      <c r="F1109" s="1" t="n">
        <v>103138</v>
      </c>
      <c r="G1109" s="1" t="n">
        <v>1</v>
      </c>
      <c r="H1109" s="1" t="n">
        <v>1</v>
      </c>
      <c r="I1109" s="1" t="n">
        <v>0</v>
      </c>
      <c r="J1109" s="1" t="inlineStr">
        <is>
          <t>Hyderabad</t>
        </is>
      </c>
      <c r="K1109" s="1" t="n">
        <v>0</v>
      </c>
      <c r="L1109" s="1">
        <f>G1109*B1109</f>
        <v/>
      </c>
      <c r="M1109" s="1">
        <f>H1109*B1109</f>
        <v/>
      </c>
      <c r="N1109" s="1">
        <f>I1109*B1109</f>
        <v/>
      </c>
    </row>
    <row r="1110">
      <c r="A1110" s="1" t="inlineStr">
        <is>
          <t>BioLegend</t>
        </is>
      </c>
      <c r="B1110" s="1" t="n">
        <v>5913.6</v>
      </c>
      <c r="C1110" s="1" t="inlineStr">
        <is>
          <t>EED116829</t>
        </is>
      </c>
      <c r="D1110" s="2" t="n">
        <v>45835</v>
      </c>
      <c r="E1110" s="2" t="n">
        <v>45845</v>
      </c>
      <c r="F1110" s="1" t="n">
        <v>103259</v>
      </c>
      <c r="G1110" s="1" t="n">
        <v>1</v>
      </c>
      <c r="H1110" s="1" t="n">
        <v>1</v>
      </c>
      <c r="I1110" s="1" t="n">
        <v>0</v>
      </c>
      <c r="J1110" s="1" t="inlineStr">
        <is>
          <t>Hyderabad</t>
        </is>
      </c>
      <c r="K1110" s="1" t="n">
        <v>0</v>
      </c>
      <c r="L1110" s="1">
        <f>G1110*B1110</f>
        <v/>
      </c>
      <c r="M1110" s="1">
        <f>H1110*B1110</f>
        <v/>
      </c>
      <c r="N1110" s="1">
        <f>I1110*B1110</f>
        <v/>
      </c>
    </row>
    <row r="1111">
      <c r="A1111" s="1" t="inlineStr">
        <is>
          <t>BioLegend</t>
        </is>
      </c>
      <c r="B1111" s="1" t="n">
        <v>12091.2</v>
      </c>
      <c r="C1111" s="1" t="inlineStr">
        <is>
          <t>EED116829</t>
        </is>
      </c>
      <c r="D1111" s="2" t="n">
        <v>45835</v>
      </c>
      <c r="E1111" s="2" t="n">
        <v>45845</v>
      </c>
      <c r="F1111" s="1" t="n">
        <v>103260</v>
      </c>
      <c r="G1111" s="1" t="n">
        <v>1</v>
      </c>
      <c r="H1111" s="1" t="n">
        <v>1</v>
      </c>
      <c r="I1111" s="1" t="n">
        <v>0</v>
      </c>
      <c r="J1111" s="1" t="inlineStr">
        <is>
          <t>Hyderabad</t>
        </is>
      </c>
      <c r="K1111" s="1" t="n">
        <v>0</v>
      </c>
      <c r="L1111" s="1">
        <f>G1111*B1111</f>
        <v/>
      </c>
      <c r="M1111" s="1">
        <f>H1111*B1111</f>
        <v/>
      </c>
      <c r="N1111" s="1">
        <f>I1111*B1111</f>
        <v/>
      </c>
    </row>
    <row r="1112">
      <c r="A1112" s="1" t="inlineStr">
        <is>
          <t>BioLegend</t>
        </is>
      </c>
      <c r="B1112" s="1" t="n">
        <v>11352</v>
      </c>
      <c r="C1112" s="1" t="inlineStr">
        <is>
          <t>EED116829</t>
        </is>
      </c>
      <c r="D1112" s="2" t="n">
        <v>45835</v>
      </c>
      <c r="E1112" s="2" t="n">
        <v>45845</v>
      </c>
      <c r="F1112" s="1" t="n">
        <v>104418</v>
      </c>
      <c r="G1112" s="1" t="n">
        <v>1</v>
      </c>
      <c r="H1112" s="1" t="n">
        <v>1</v>
      </c>
      <c r="I1112" s="1" t="n">
        <v>0</v>
      </c>
      <c r="J1112" s="1" t="inlineStr">
        <is>
          <t>Hyderabad</t>
        </is>
      </c>
      <c r="K1112" s="1" t="n">
        <v>0</v>
      </c>
      <c r="L1112" s="1">
        <f>G1112*B1112</f>
        <v/>
      </c>
      <c r="M1112" s="1">
        <f>H1112*B1112</f>
        <v/>
      </c>
      <c r="N1112" s="1">
        <f>I1112*B1112</f>
        <v/>
      </c>
    </row>
    <row r="1113">
      <c r="A1113" s="1" t="inlineStr">
        <is>
          <t>BioLegend</t>
        </is>
      </c>
      <c r="B1113" s="1" t="n">
        <v>3748.8</v>
      </c>
      <c r="C1113" s="1" t="inlineStr">
        <is>
          <t>EED116829</t>
        </is>
      </c>
      <c r="D1113" s="2" t="n">
        <v>45835</v>
      </c>
      <c r="E1113" s="2" t="n">
        <v>45845</v>
      </c>
      <c r="F1113" s="1" t="n">
        <v>104705</v>
      </c>
      <c r="G1113" s="1" t="n">
        <v>1</v>
      </c>
      <c r="H1113" s="1" t="n">
        <v>1</v>
      </c>
      <c r="I1113" s="1" t="n">
        <v>0</v>
      </c>
      <c r="J1113" s="1" t="inlineStr">
        <is>
          <t>Hyderabad</t>
        </is>
      </c>
      <c r="K1113" s="1" t="n">
        <v>0</v>
      </c>
      <c r="L1113" s="1">
        <f>G1113*B1113</f>
        <v/>
      </c>
      <c r="M1113" s="1">
        <f>H1113*B1113</f>
        <v/>
      </c>
      <c r="N1113" s="1">
        <f>I1113*B1113</f>
        <v/>
      </c>
    </row>
    <row r="1114">
      <c r="A1114" s="1" t="inlineStr">
        <is>
          <t>BioLegend</t>
        </is>
      </c>
      <c r="B1114" s="1" t="n">
        <v>7180.799999999999</v>
      </c>
      <c r="C1114" s="1" t="inlineStr">
        <is>
          <t>EED116829</t>
        </is>
      </c>
      <c r="D1114" s="2" t="n">
        <v>45835</v>
      </c>
      <c r="E1114" s="2" t="n">
        <v>45845</v>
      </c>
      <c r="F1114" s="1" t="n">
        <v>107215</v>
      </c>
      <c r="G1114" s="1" t="n">
        <v>1</v>
      </c>
      <c r="H1114" s="1" t="n">
        <v>1</v>
      </c>
      <c r="I1114" s="1" t="n">
        <v>0</v>
      </c>
      <c r="J1114" s="1" t="inlineStr">
        <is>
          <t>Hyderabad</t>
        </is>
      </c>
      <c r="K1114" s="1" t="n">
        <v>0</v>
      </c>
      <c r="L1114" s="1">
        <f>G1114*B1114</f>
        <v/>
      </c>
      <c r="M1114" s="1">
        <f>H1114*B1114</f>
        <v/>
      </c>
      <c r="N1114" s="1">
        <f>I1114*B1114</f>
        <v/>
      </c>
    </row>
    <row r="1115">
      <c r="A1115" s="1" t="inlineStr">
        <is>
          <t>BioLegend</t>
        </is>
      </c>
      <c r="B1115" s="1" t="n">
        <v>18018</v>
      </c>
      <c r="C1115" s="1" t="inlineStr">
        <is>
          <t>EED116829</t>
        </is>
      </c>
      <c r="D1115" s="2" t="n">
        <v>45835</v>
      </c>
      <c r="E1115" s="2" t="n">
        <v>45845</v>
      </c>
      <c r="F1115" s="1" t="n">
        <v>107641</v>
      </c>
      <c r="G1115" s="1" t="n">
        <v>1</v>
      </c>
      <c r="H1115" s="1" t="n">
        <v>1</v>
      </c>
      <c r="I1115" s="1" t="n">
        <v>0</v>
      </c>
      <c r="J1115" s="1" t="inlineStr">
        <is>
          <t>Hyderabad</t>
        </is>
      </c>
      <c r="K1115" s="1" t="n">
        <v>0</v>
      </c>
      <c r="L1115" s="1">
        <f>G1115*B1115</f>
        <v/>
      </c>
      <c r="M1115" s="1">
        <f>H1115*B1115</f>
        <v/>
      </c>
      <c r="N1115" s="1">
        <f>I1115*B1115</f>
        <v/>
      </c>
    </row>
    <row r="1116">
      <c r="A1116" s="1" t="inlineStr">
        <is>
          <t>BioLegend</t>
        </is>
      </c>
      <c r="B1116" s="1" t="n">
        <v>10890</v>
      </c>
      <c r="C1116" s="1" t="inlineStr">
        <is>
          <t>EED116829</t>
        </is>
      </c>
      <c r="D1116" s="2" t="n">
        <v>45835</v>
      </c>
      <c r="E1116" s="2" t="n">
        <v>45845</v>
      </c>
      <c r="F1116" s="1" t="n">
        <v>115537</v>
      </c>
      <c r="G1116" s="1" t="n">
        <v>1</v>
      </c>
      <c r="H1116" s="1" t="n">
        <v>1</v>
      </c>
      <c r="I1116" s="1" t="n">
        <v>0</v>
      </c>
      <c r="J1116" s="1" t="inlineStr">
        <is>
          <t>Hyderabad</t>
        </is>
      </c>
      <c r="K1116" s="1" t="n">
        <v>0</v>
      </c>
      <c r="L1116" s="1">
        <f>G1116*B1116</f>
        <v/>
      </c>
      <c r="M1116" s="1">
        <f>H1116*B1116</f>
        <v/>
      </c>
      <c r="N1116" s="1">
        <f>I1116*B1116</f>
        <v/>
      </c>
    </row>
    <row r="1117">
      <c r="A1117" s="1" t="inlineStr">
        <is>
          <t>BioLegend</t>
        </is>
      </c>
      <c r="B1117" s="1" t="n">
        <v>24684</v>
      </c>
      <c r="C1117" s="1" t="inlineStr">
        <is>
          <t>EED116829</t>
        </is>
      </c>
      <c r="D1117" s="2" t="n">
        <v>45835</v>
      </c>
      <c r="E1117" s="2" t="n">
        <v>45845</v>
      </c>
      <c r="F1117" s="1" t="n">
        <v>115538</v>
      </c>
      <c r="G1117" s="1" t="n">
        <v>1</v>
      </c>
      <c r="H1117" s="1" t="n">
        <v>1</v>
      </c>
      <c r="I1117" s="1" t="n">
        <v>0</v>
      </c>
      <c r="J1117" s="1" t="inlineStr">
        <is>
          <t>Hyderabad</t>
        </is>
      </c>
      <c r="K1117" s="1" t="n">
        <v>0</v>
      </c>
      <c r="L1117" s="1">
        <f>G1117*B1117</f>
        <v/>
      </c>
      <c r="M1117" s="1">
        <f>H1117*B1117</f>
        <v/>
      </c>
      <c r="N1117" s="1">
        <f>I1117*B1117</f>
        <v/>
      </c>
    </row>
    <row r="1118">
      <c r="A1118" s="1" t="inlineStr">
        <is>
          <t>BioLegend</t>
        </is>
      </c>
      <c r="B1118" s="1" t="n">
        <v>16500</v>
      </c>
      <c r="C1118" s="1" t="inlineStr">
        <is>
          <t>EED116829</t>
        </is>
      </c>
      <c r="D1118" s="2" t="n">
        <v>45835</v>
      </c>
      <c r="E1118" s="2" t="n">
        <v>45845</v>
      </c>
      <c r="F1118" s="1" t="n">
        <v>117429</v>
      </c>
      <c r="G1118" s="1" t="n">
        <v>1</v>
      </c>
      <c r="H1118" s="1" t="n">
        <v>1</v>
      </c>
      <c r="I1118" s="1" t="n">
        <v>0</v>
      </c>
      <c r="J1118" s="1" t="inlineStr">
        <is>
          <t>Hyderabad</t>
        </is>
      </c>
      <c r="K1118" s="1" t="n">
        <v>0</v>
      </c>
      <c r="L1118" s="1">
        <f>G1118*B1118</f>
        <v/>
      </c>
      <c r="M1118" s="1">
        <f>H1118*B1118</f>
        <v/>
      </c>
      <c r="N1118" s="1">
        <f>I1118*B1118</f>
        <v/>
      </c>
    </row>
    <row r="1119">
      <c r="A1119" s="1" t="inlineStr">
        <is>
          <t>BioLegend</t>
        </is>
      </c>
      <c r="B1119" s="1" t="n">
        <v>5808</v>
      </c>
      <c r="C1119" s="1" t="inlineStr">
        <is>
          <t>EED116829</t>
        </is>
      </c>
      <c r="D1119" s="2" t="n">
        <v>45835</v>
      </c>
      <c r="E1119" s="2" t="n">
        <v>45845</v>
      </c>
      <c r="F1119" s="1" t="n">
        <v>135259</v>
      </c>
      <c r="G1119" s="1" t="n">
        <v>1</v>
      </c>
      <c r="H1119" s="1" t="n">
        <v>1</v>
      </c>
      <c r="I1119" s="1" t="n">
        <v>0</v>
      </c>
      <c r="J1119" s="1" t="inlineStr">
        <is>
          <t>Hyderabad</t>
        </is>
      </c>
      <c r="K1119" s="1" t="n">
        <v>0</v>
      </c>
      <c r="L1119" s="1">
        <f>G1119*B1119</f>
        <v/>
      </c>
      <c r="M1119" s="1">
        <f>H1119*B1119</f>
        <v/>
      </c>
      <c r="N1119" s="1">
        <f>I1119*B1119</f>
        <v/>
      </c>
    </row>
    <row r="1120">
      <c r="A1120" s="1" t="inlineStr">
        <is>
          <t>BioLegend</t>
        </is>
      </c>
      <c r="B1120" s="1" t="n">
        <v>7761.6</v>
      </c>
      <c r="C1120" s="1" t="inlineStr">
        <is>
          <t>EED116829</t>
        </is>
      </c>
      <c r="D1120" s="2" t="n">
        <v>45835</v>
      </c>
      <c r="E1120" s="2" t="n">
        <v>45845</v>
      </c>
      <c r="F1120" s="1" t="n">
        <v>145521</v>
      </c>
      <c r="G1120" s="1" t="n">
        <v>1</v>
      </c>
      <c r="H1120" s="1" t="n">
        <v>1</v>
      </c>
      <c r="I1120" s="1" t="n">
        <v>0</v>
      </c>
      <c r="J1120" s="1" t="inlineStr">
        <is>
          <t>Hyderabad</t>
        </is>
      </c>
      <c r="K1120" s="1" t="n">
        <v>0</v>
      </c>
      <c r="L1120" s="1">
        <f>G1120*B1120</f>
        <v/>
      </c>
      <c r="M1120" s="1">
        <f>H1120*B1120</f>
        <v/>
      </c>
      <c r="N1120" s="1">
        <f>I1120*B1120</f>
        <v/>
      </c>
    </row>
    <row r="1121">
      <c r="A1121" s="1" t="inlineStr">
        <is>
          <t>BioLegend</t>
        </is>
      </c>
      <c r="B1121" s="1" t="n">
        <v>25344</v>
      </c>
      <c r="C1121" s="1" t="inlineStr">
        <is>
          <t>EED116829</t>
        </is>
      </c>
      <c r="D1121" s="2" t="n">
        <v>45835</v>
      </c>
      <c r="E1121" s="2" t="n">
        <v>45845</v>
      </c>
      <c r="F1121" s="1" t="n">
        <v>285205</v>
      </c>
      <c r="G1121" s="1" t="n">
        <v>1</v>
      </c>
      <c r="H1121" s="1" t="n">
        <v>1</v>
      </c>
      <c r="I1121" s="1" t="n">
        <v>0</v>
      </c>
      <c r="J1121" s="1" t="inlineStr">
        <is>
          <t>Hyderabad</t>
        </is>
      </c>
      <c r="K1121" s="1" t="n">
        <v>0</v>
      </c>
      <c r="L1121" s="1">
        <f>G1121*B1121</f>
        <v/>
      </c>
      <c r="M1121" s="1">
        <f>H1121*B1121</f>
        <v/>
      </c>
      <c r="N1121" s="1">
        <f>I1121*B1121</f>
        <v/>
      </c>
    </row>
    <row r="1122">
      <c r="A1122" s="1" t="inlineStr">
        <is>
          <t>BioLegend</t>
        </is>
      </c>
      <c r="B1122" s="1" t="n">
        <v>9926.4</v>
      </c>
      <c r="C1122" s="1" t="inlineStr">
        <is>
          <t>EED116829</t>
        </is>
      </c>
      <c r="D1122" s="2" t="n">
        <v>45835</v>
      </c>
      <c r="E1122" s="2" t="n">
        <v>45845</v>
      </c>
      <c r="F1122" s="1" t="n">
        <v>320011</v>
      </c>
      <c r="G1122" s="1" t="n">
        <v>1</v>
      </c>
      <c r="H1122" s="1" t="n">
        <v>1</v>
      </c>
      <c r="I1122" s="1" t="n">
        <v>0</v>
      </c>
      <c r="J1122" s="1" t="inlineStr">
        <is>
          <t>Hyderabad</t>
        </is>
      </c>
      <c r="K1122" s="1" t="n">
        <v>0</v>
      </c>
      <c r="L1122" s="1">
        <f>G1122*B1122</f>
        <v/>
      </c>
      <c r="M1122" s="1">
        <f>H1122*B1122</f>
        <v/>
      </c>
      <c r="N1122" s="1">
        <f>I1122*B1122</f>
        <v/>
      </c>
    </row>
    <row r="1123">
      <c r="A1123" s="1" t="inlineStr">
        <is>
          <t>BioLegend</t>
        </is>
      </c>
      <c r="B1123" s="1" t="n">
        <v>19536</v>
      </c>
      <c r="C1123" s="1" t="inlineStr">
        <is>
          <t>EED116829</t>
        </is>
      </c>
      <c r="D1123" s="2" t="n">
        <v>45835</v>
      </c>
      <c r="E1123" s="2" t="n">
        <v>45845</v>
      </c>
      <c r="F1123" s="1" t="n">
        <v>320012</v>
      </c>
      <c r="G1123" s="1" t="n">
        <v>1</v>
      </c>
      <c r="H1123" s="1" t="n">
        <v>1</v>
      </c>
      <c r="I1123" s="1" t="n">
        <v>0</v>
      </c>
      <c r="J1123" s="1" t="inlineStr">
        <is>
          <t>Hyderabad</t>
        </is>
      </c>
      <c r="K1123" s="1" t="n">
        <v>0</v>
      </c>
      <c r="L1123" s="1">
        <f>G1123*B1123</f>
        <v/>
      </c>
      <c r="M1123" s="1">
        <f>H1123*B1123</f>
        <v/>
      </c>
      <c r="N1123" s="1">
        <f>I1123*B1123</f>
        <v/>
      </c>
    </row>
    <row r="1124">
      <c r="A1124" s="1" t="inlineStr">
        <is>
          <t>BioLegend</t>
        </is>
      </c>
      <c r="B1124" s="1" t="n">
        <v>6811.200000000001</v>
      </c>
      <c r="C1124" s="1" t="inlineStr">
        <is>
          <t>EED116829</t>
        </is>
      </c>
      <c r="D1124" s="2" t="n">
        <v>45835</v>
      </c>
      <c r="E1124" s="2" t="n">
        <v>45845</v>
      </c>
      <c r="F1124" s="1" t="n">
        <v>405719</v>
      </c>
      <c r="G1124" s="1" t="n">
        <v>1</v>
      </c>
      <c r="H1124" s="1" t="n">
        <v>1</v>
      </c>
      <c r="I1124" s="1" t="n">
        <v>0</v>
      </c>
      <c r="J1124" s="1" t="inlineStr">
        <is>
          <t>Hyderabad</t>
        </is>
      </c>
      <c r="K1124" s="1" t="n">
        <v>0</v>
      </c>
      <c r="L1124" s="1">
        <f>G1124*B1124</f>
        <v/>
      </c>
      <c r="M1124" s="1">
        <f>H1124*B1124</f>
        <v/>
      </c>
      <c r="N1124" s="1">
        <f>I1124*B1124</f>
        <v/>
      </c>
    </row>
    <row r="1125">
      <c r="A1125" s="1" t="inlineStr">
        <is>
          <t>BioLegend</t>
        </is>
      </c>
      <c r="B1125" s="1" t="n">
        <v>17952</v>
      </c>
      <c r="C1125" s="1" t="inlineStr">
        <is>
          <t>EED116829</t>
        </is>
      </c>
      <c r="D1125" s="2" t="n">
        <v>45835</v>
      </c>
      <c r="E1125" s="2" t="n">
        <v>45845</v>
      </c>
      <c r="F1125" s="1" t="n">
        <v>405720</v>
      </c>
      <c r="G1125" s="1" t="n">
        <v>1</v>
      </c>
      <c r="H1125" s="1" t="n">
        <v>1</v>
      </c>
      <c r="I1125" s="1" t="n">
        <v>0</v>
      </c>
      <c r="J1125" s="1" t="inlineStr">
        <is>
          <t>Hyderabad</t>
        </is>
      </c>
      <c r="K1125" s="1" t="n">
        <v>0</v>
      </c>
      <c r="L1125" s="1">
        <f>G1125*B1125</f>
        <v/>
      </c>
      <c r="M1125" s="1">
        <f>H1125*B1125</f>
        <v/>
      </c>
      <c r="N1125" s="1">
        <f>I1125*B1125</f>
        <v/>
      </c>
    </row>
    <row r="1126">
      <c r="A1126" s="1" t="inlineStr">
        <is>
          <t>BioLegend</t>
        </is>
      </c>
      <c r="B1126" s="1" t="n">
        <v>15628.8</v>
      </c>
      <c r="C1126" s="1" t="inlineStr">
        <is>
          <t>EED116829</t>
        </is>
      </c>
      <c r="D1126" s="2" t="n">
        <v>45835</v>
      </c>
      <c r="E1126" s="2" t="n">
        <v>45845</v>
      </c>
      <c r="F1126" s="1" t="n">
        <v>406509</v>
      </c>
      <c r="G1126" s="1" t="n">
        <v>1</v>
      </c>
      <c r="H1126" s="1" t="n">
        <v>1</v>
      </c>
      <c r="I1126" s="1" t="n">
        <v>0</v>
      </c>
      <c r="J1126" s="1" t="inlineStr">
        <is>
          <t>Hyderabad</t>
        </is>
      </c>
      <c r="K1126" s="1" t="n">
        <v>0</v>
      </c>
      <c r="L1126" s="1">
        <f>G1126*B1126</f>
        <v/>
      </c>
      <c r="M1126" s="1">
        <f>H1126*B1126</f>
        <v/>
      </c>
      <c r="N1126" s="1">
        <f>I1126*B1126</f>
        <v/>
      </c>
    </row>
    <row r="1127">
      <c r="A1127" s="1" t="inlineStr">
        <is>
          <t>Dharmacon</t>
        </is>
      </c>
      <c r="B1127" s="1" t="n">
        <v>38808</v>
      </c>
      <c r="C1127" s="1" t="inlineStr">
        <is>
          <t>RETURN FROM BIO SOLUTION</t>
        </is>
      </c>
      <c r="D1127" s="2" t="n">
        <v>45845</v>
      </c>
      <c r="E1127" s="2" t="n">
        <v>45845</v>
      </c>
      <c r="F1127" s="1" t="inlineStr">
        <is>
          <t>D-001810-10-20</t>
        </is>
      </c>
      <c r="G1127" s="1" t="n">
        <v>1</v>
      </c>
      <c r="H1127" s="1" t="n">
        <v>1</v>
      </c>
      <c r="I1127" s="1" t="n">
        <v>0</v>
      </c>
      <c r="J1127" s="1" t="inlineStr">
        <is>
          <t>Kalyani</t>
        </is>
      </c>
      <c r="K1127" s="1" t="n">
        <v>0</v>
      </c>
      <c r="L1127" s="1">
        <f>G1127*B1127</f>
        <v/>
      </c>
      <c r="M1127" s="1">
        <f>H1127*B1127</f>
        <v/>
      </c>
      <c r="N1127" s="1">
        <f>I1127*B1127</f>
        <v/>
      </c>
    </row>
    <row r="1128">
      <c r="A1128" s="1" t="inlineStr">
        <is>
          <t>BioXcell</t>
        </is>
      </c>
      <c r="B1128" s="1" t="n">
        <v>9081.6</v>
      </c>
      <c r="C1128" s="1" t="n">
        <v>175326</v>
      </c>
      <c r="D1128" s="2" t="n">
        <v>45841</v>
      </c>
      <c r="E1128" s="2" t="n">
        <v>45846</v>
      </c>
      <c r="F1128" s="1" t="inlineStr">
        <is>
          <t>BE0150</t>
        </is>
      </c>
      <c r="G1128" s="1" t="n">
        <v>1</v>
      </c>
      <c r="H1128" s="1" t="n">
        <v>1</v>
      </c>
      <c r="I1128" s="1" t="n">
        <v>0</v>
      </c>
      <c r="J1128" s="1" t="inlineStr">
        <is>
          <t>Bhuvneshwar</t>
        </is>
      </c>
      <c r="K1128" s="1" t="n">
        <v>0</v>
      </c>
      <c r="L1128" s="1">
        <f>G1128*B1128</f>
        <v/>
      </c>
      <c r="M1128" s="1">
        <f>H1128*B1128</f>
        <v/>
      </c>
      <c r="N1128" s="1">
        <f>I1128*B1128</f>
        <v/>
      </c>
    </row>
    <row r="1129">
      <c r="A1129" s="1" t="inlineStr">
        <is>
          <t>BioXcell</t>
        </is>
      </c>
      <c r="B1129" s="1" t="n">
        <v>5174.4</v>
      </c>
      <c r="C1129" s="1" t="n">
        <v>175326</v>
      </c>
      <c r="D1129" s="2" t="n">
        <v>45841</v>
      </c>
      <c r="E1129" s="2" t="n">
        <v>45846</v>
      </c>
      <c r="F1129" s="1" t="inlineStr">
        <is>
          <t>IP0070</t>
        </is>
      </c>
      <c r="G1129" s="1" t="n">
        <v>1</v>
      </c>
      <c r="H1129" s="1" t="n">
        <v>1</v>
      </c>
      <c r="I1129" s="1" t="n">
        <v>0</v>
      </c>
      <c r="J1129" s="1" t="inlineStr">
        <is>
          <t>Bhuvneshwar</t>
        </is>
      </c>
      <c r="K1129" s="1" t="n">
        <v>0</v>
      </c>
      <c r="L1129" s="1">
        <f>G1129*B1129</f>
        <v/>
      </c>
      <c r="M1129" s="1">
        <f>H1129*B1129</f>
        <v/>
      </c>
      <c r="N1129" s="1">
        <f>I1129*B1129</f>
        <v/>
      </c>
    </row>
    <row r="1130">
      <c r="A1130" s="1" t="inlineStr">
        <is>
          <t>BioXcell</t>
        </is>
      </c>
      <c r="B1130" s="1" t="n">
        <v>9081.6</v>
      </c>
      <c r="C1130" s="1" t="n">
        <v>175326</v>
      </c>
      <c r="D1130" s="2" t="n">
        <v>45841</v>
      </c>
      <c r="E1130" s="2" t="n">
        <v>45846</v>
      </c>
      <c r="F1130" s="1" t="inlineStr">
        <is>
          <t>BE0004-1</t>
        </is>
      </c>
      <c r="G1130" s="1" t="n">
        <v>1</v>
      </c>
      <c r="H1130" s="1" t="n">
        <v>1</v>
      </c>
      <c r="I1130" s="1" t="n">
        <v>0</v>
      </c>
      <c r="J1130" s="1" t="inlineStr">
        <is>
          <t>Bhuvneshwar</t>
        </is>
      </c>
      <c r="K1130" s="1" t="n">
        <v>0</v>
      </c>
      <c r="L1130" s="1">
        <f>G1130*B1130</f>
        <v/>
      </c>
      <c r="M1130" s="1">
        <f>H1130*B1130</f>
        <v/>
      </c>
      <c r="N1130" s="1">
        <f>I1130*B1130</f>
        <v/>
      </c>
    </row>
    <row r="1131">
      <c r="A1131" s="1" t="inlineStr">
        <is>
          <t>BioXcell</t>
        </is>
      </c>
      <c r="B1131" s="1" t="n">
        <v>43296</v>
      </c>
      <c r="C1131" s="1" t="n">
        <v>175326</v>
      </c>
      <c r="D1131" s="2" t="n">
        <v>45841</v>
      </c>
      <c r="E1131" s="2" t="n">
        <v>45846</v>
      </c>
      <c r="F1131" s="1" t="inlineStr">
        <is>
          <t>BP0003-1</t>
        </is>
      </c>
      <c r="G1131" s="1" t="n">
        <v>1</v>
      </c>
      <c r="H1131" s="1" t="n">
        <v>1</v>
      </c>
      <c r="I1131" s="1" t="n">
        <v>0</v>
      </c>
      <c r="J1131" s="1" t="inlineStr">
        <is>
          <t>Bhuvneshwar</t>
        </is>
      </c>
      <c r="K1131" s="1" t="n">
        <v>0</v>
      </c>
      <c r="L1131" s="1">
        <f>G1131*B1131</f>
        <v/>
      </c>
      <c r="M1131" s="1">
        <f>H1131*B1131</f>
        <v/>
      </c>
      <c r="N1131" s="1">
        <f>I1131*B1131</f>
        <v/>
      </c>
    </row>
    <row r="1132">
      <c r="A1132" s="1" t="inlineStr">
        <is>
          <t>BioXcell</t>
        </is>
      </c>
      <c r="B1132" s="1" t="n">
        <v>9081.6</v>
      </c>
      <c r="C1132" s="1" t="n">
        <v>175326</v>
      </c>
      <c r="D1132" s="2" t="n">
        <v>45841</v>
      </c>
      <c r="E1132" s="2" t="n">
        <v>45846</v>
      </c>
      <c r="F1132" s="1" t="inlineStr">
        <is>
          <t>BE0173</t>
        </is>
      </c>
      <c r="G1132" s="1" t="n">
        <v>1</v>
      </c>
      <c r="H1132" s="1" t="n">
        <v>1</v>
      </c>
      <c r="I1132" s="1" t="n">
        <v>0</v>
      </c>
      <c r="J1132" s="1" t="inlineStr">
        <is>
          <t>Bhuvneshwar</t>
        </is>
      </c>
      <c r="K1132" s="1" t="n">
        <v>0</v>
      </c>
      <c r="L1132" s="1">
        <f>G1132*B1132</f>
        <v/>
      </c>
      <c r="M1132" s="1">
        <f>H1132*B1132</f>
        <v/>
      </c>
      <c r="N1132" s="1">
        <f>I1132*B1132</f>
        <v/>
      </c>
    </row>
    <row r="1133">
      <c r="A1133" s="1" t="inlineStr">
        <is>
          <t>BioXcell</t>
        </is>
      </c>
      <c r="B1133" s="1" t="n">
        <v>9081.6</v>
      </c>
      <c r="C1133" s="1" t="n">
        <v>175326</v>
      </c>
      <c r="D1133" s="2" t="n">
        <v>45841</v>
      </c>
      <c r="E1133" s="2" t="n">
        <v>45846</v>
      </c>
      <c r="F1133" s="1" t="inlineStr">
        <is>
          <t>BE0058</t>
        </is>
      </c>
      <c r="G1133" s="1" t="n">
        <v>1</v>
      </c>
      <c r="H1133" s="1" t="n">
        <v>1</v>
      </c>
      <c r="I1133" s="1" t="n">
        <v>0</v>
      </c>
      <c r="J1133" s="1" t="inlineStr">
        <is>
          <t>Bhuvneshwar</t>
        </is>
      </c>
      <c r="K1133" s="1" t="n">
        <v>0</v>
      </c>
      <c r="L1133" s="1">
        <f>G1133*B1133</f>
        <v/>
      </c>
      <c r="M1133" s="1">
        <f>H1133*B1133</f>
        <v/>
      </c>
      <c r="N1133" s="1">
        <f>I1133*B1133</f>
        <v/>
      </c>
    </row>
    <row r="1134">
      <c r="A1134" s="1" t="inlineStr">
        <is>
          <t>BioXcell</t>
        </is>
      </c>
      <c r="B1134" s="1" t="n">
        <v>9081.6</v>
      </c>
      <c r="C1134" s="1" t="n">
        <v>175326</v>
      </c>
      <c r="D1134" s="2" t="n">
        <v>45841</v>
      </c>
      <c r="E1134" s="2" t="n">
        <v>45846</v>
      </c>
      <c r="F1134" s="1" t="inlineStr">
        <is>
          <t>BE0055</t>
        </is>
      </c>
      <c r="G1134" s="1" t="n">
        <v>1</v>
      </c>
      <c r="H1134" s="1" t="n">
        <v>1</v>
      </c>
      <c r="I1134" s="1" t="n">
        <v>0</v>
      </c>
      <c r="J1134" s="1" t="inlineStr">
        <is>
          <t>Bhuvneshwar</t>
        </is>
      </c>
      <c r="K1134" s="1" t="n">
        <v>0</v>
      </c>
      <c r="L1134" s="1">
        <f>G1134*B1134</f>
        <v/>
      </c>
      <c r="M1134" s="1">
        <f>H1134*B1134</f>
        <v/>
      </c>
      <c r="N1134" s="1">
        <f>I1134*B1134</f>
        <v/>
      </c>
    </row>
    <row r="1135">
      <c r="A1135" s="1" t="inlineStr">
        <is>
          <t>BioXcell</t>
        </is>
      </c>
      <c r="B1135" s="1" t="n">
        <v>5174.4</v>
      </c>
      <c r="C1135" s="1" t="n">
        <v>175326</v>
      </c>
      <c r="D1135" s="2" t="n">
        <v>45841</v>
      </c>
      <c r="E1135" s="2" t="n">
        <v>45846</v>
      </c>
      <c r="F1135" s="1" t="inlineStr">
        <is>
          <t>IPT080</t>
        </is>
      </c>
      <c r="G1135" s="1" t="n">
        <v>1</v>
      </c>
      <c r="H1135" s="1" t="n">
        <v>1</v>
      </c>
      <c r="I1135" s="1" t="n">
        <v>0</v>
      </c>
      <c r="J1135" s="1" t="inlineStr">
        <is>
          <t>Bhuvneshwar</t>
        </is>
      </c>
      <c r="K1135" s="1" t="n">
        <v>0</v>
      </c>
      <c r="L1135" s="1">
        <f>G1135*B1135</f>
        <v/>
      </c>
      <c r="M1135" s="1">
        <f>H1135*B1135</f>
        <v/>
      </c>
      <c r="N1135" s="1">
        <f>I1135*B1135</f>
        <v/>
      </c>
    </row>
    <row r="1136">
      <c r="A1136" s="1" t="inlineStr">
        <is>
          <t>BioXcell</t>
        </is>
      </c>
      <c r="B1136" s="1" t="n">
        <v>9081.6</v>
      </c>
      <c r="C1136" s="1" t="n">
        <v>175326</v>
      </c>
      <c r="D1136" s="2" t="n">
        <v>45841</v>
      </c>
      <c r="E1136" s="2" t="n">
        <v>45846</v>
      </c>
      <c r="F1136" s="1" t="inlineStr">
        <is>
          <t>BE0075</t>
        </is>
      </c>
      <c r="G1136" s="1" t="n">
        <v>1</v>
      </c>
      <c r="H1136" s="1" t="n">
        <v>1</v>
      </c>
      <c r="I1136" s="1" t="n">
        <v>0</v>
      </c>
      <c r="J1136" s="1" t="inlineStr">
        <is>
          <t>Bhuvneshwar</t>
        </is>
      </c>
      <c r="K1136" s="1" t="n">
        <v>0</v>
      </c>
      <c r="L1136" s="1">
        <f>G1136*B1136</f>
        <v/>
      </c>
      <c r="M1136" s="1">
        <f>H1136*B1136</f>
        <v/>
      </c>
      <c r="N1136" s="1">
        <f>I1136*B1136</f>
        <v/>
      </c>
    </row>
    <row r="1137">
      <c r="A1137" s="1" t="inlineStr">
        <is>
          <t>BioXcell</t>
        </is>
      </c>
      <c r="B1137" s="1" t="n">
        <v>9081.6</v>
      </c>
      <c r="C1137" s="1" t="n">
        <v>175326</v>
      </c>
      <c r="D1137" s="2" t="n">
        <v>45841</v>
      </c>
      <c r="E1137" s="2" t="n">
        <v>45846</v>
      </c>
      <c r="F1137" s="1" t="inlineStr">
        <is>
          <t>BE0051</t>
        </is>
      </c>
      <c r="G1137" s="1" t="n">
        <v>1</v>
      </c>
      <c r="H1137" s="1" t="n">
        <v>1</v>
      </c>
      <c r="I1137" s="1" t="n">
        <v>0</v>
      </c>
      <c r="J1137" s="1" t="inlineStr">
        <is>
          <t>Bhopal</t>
        </is>
      </c>
      <c r="K1137" s="1" t="n">
        <v>0</v>
      </c>
      <c r="L1137" s="1">
        <f>G1137*B1137</f>
        <v/>
      </c>
      <c r="M1137" s="1">
        <f>H1137*B1137</f>
        <v/>
      </c>
      <c r="N1137" s="1">
        <f>I1137*B1137</f>
        <v/>
      </c>
    </row>
    <row r="1138">
      <c r="A1138" s="1" t="inlineStr">
        <is>
          <t>BioXcell</t>
        </is>
      </c>
      <c r="B1138" s="1" t="n">
        <v>9081.6</v>
      </c>
      <c r="C1138" s="1" t="n">
        <v>175326</v>
      </c>
      <c r="D1138" s="2" t="n">
        <v>45841</v>
      </c>
      <c r="E1138" s="2" t="n">
        <v>45846</v>
      </c>
      <c r="F1138" s="1" t="inlineStr">
        <is>
          <t>BE0016-2</t>
        </is>
      </c>
      <c r="G1138" s="1" t="n">
        <v>1</v>
      </c>
      <c r="H1138" s="1" t="n">
        <v>1</v>
      </c>
      <c r="I1138" s="1" t="n">
        <v>0</v>
      </c>
      <c r="J1138" s="1" t="inlineStr">
        <is>
          <t>Bhopal</t>
        </is>
      </c>
      <c r="K1138" s="1" t="n">
        <v>0</v>
      </c>
      <c r="L1138" s="1">
        <f>G1138*B1138</f>
        <v/>
      </c>
      <c r="M1138" s="1">
        <f>H1138*B1138</f>
        <v/>
      </c>
      <c r="N1138" s="1">
        <f>I1138*B1138</f>
        <v/>
      </c>
    </row>
    <row r="1139">
      <c r="A1139" s="1" t="inlineStr">
        <is>
          <t>BioXcell</t>
        </is>
      </c>
      <c r="B1139" s="1" t="n">
        <v>9081.6</v>
      </c>
      <c r="C1139" s="1" t="n">
        <v>175326</v>
      </c>
      <c r="D1139" s="2" t="n">
        <v>45841</v>
      </c>
      <c r="E1139" s="2" t="n">
        <v>45846</v>
      </c>
      <c r="F1139" s="1" t="inlineStr">
        <is>
          <t>BE0057</t>
        </is>
      </c>
      <c r="G1139" s="1" t="n">
        <v>1</v>
      </c>
      <c r="H1139" s="1" t="n">
        <v>1</v>
      </c>
      <c r="I1139" s="1" t="n">
        <v>0</v>
      </c>
      <c r="J1139" s="1" t="inlineStr">
        <is>
          <t>Bhopal</t>
        </is>
      </c>
      <c r="K1139" s="1" t="n">
        <v>0</v>
      </c>
      <c r="L1139" s="1">
        <f>G1139*B1139</f>
        <v/>
      </c>
      <c r="M1139" s="1">
        <f>H1139*B1139</f>
        <v/>
      </c>
      <c r="N1139" s="1">
        <f>I1139*B1139</f>
        <v/>
      </c>
    </row>
    <row r="1140">
      <c r="A1140" s="1" t="inlineStr">
        <is>
          <t>BioXcell</t>
        </is>
      </c>
      <c r="B1140" s="1" t="n">
        <v>2314083.2</v>
      </c>
      <c r="C1140" s="1" t="n">
        <v>175326</v>
      </c>
      <c r="D1140" s="2" t="n">
        <v>45841</v>
      </c>
      <c r="E1140" s="2" t="n">
        <v>45846</v>
      </c>
      <c r="F1140" s="1" t="inlineStr">
        <is>
          <t>BE0083</t>
        </is>
      </c>
      <c r="G1140" s="1" t="n">
        <v>2</v>
      </c>
      <c r="H1140" s="1" t="n">
        <v>2</v>
      </c>
      <c r="I1140" s="1" t="n">
        <v>0</v>
      </c>
      <c r="J1140" s="1" t="inlineStr">
        <is>
          <t>Banglore</t>
        </is>
      </c>
      <c r="K1140" s="1" t="n">
        <v>0</v>
      </c>
      <c r="L1140" s="1">
        <f>G1140*B1140</f>
        <v/>
      </c>
      <c r="M1140" s="1">
        <f>H1140*B1140</f>
        <v/>
      </c>
      <c r="N1140" s="1">
        <f>I1140*B1140</f>
        <v/>
      </c>
    </row>
    <row r="1141">
      <c r="A1141" s="1" t="inlineStr">
        <is>
          <t>Mabtech</t>
        </is>
      </c>
      <c r="B1141" s="1" t="n">
        <v>180180</v>
      </c>
      <c r="C1141" s="1" t="n">
        <v>44325</v>
      </c>
      <c r="D1141" s="2" t="n">
        <v>45841</v>
      </c>
      <c r="E1141" s="2" t="n">
        <v>45846</v>
      </c>
      <c r="F1141" s="1" t="inlineStr">
        <is>
          <t>3420-4AST-10</t>
        </is>
      </c>
      <c r="G1141" s="1" t="n">
        <v>1</v>
      </c>
      <c r="H1141" s="1" t="n">
        <v>1</v>
      </c>
      <c r="I1141" s="1" t="n">
        <v>0</v>
      </c>
      <c r="J1141" s="1" t="inlineStr">
        <is>
          <t>Banglore</t>
        </is>
      </c>
      <c r="K1141" s="1" t="n">
        <v>0</v>
      </c>
      <c r="L1141" s="1">
        <f>G1141*B1141</f>
        <v/>
      </c>
      <c r="M1141" s="1">
        <f>H1141*B1141</f>
        <v/>
      </c>
      <c r="N1141" s="1">
        <f>I1141*B1141</f>
        <v/>
      </c>
    </row>
    <row r="1142">
      <c r="A1142" s="1" t="inlineStr">
        <is>
          <t>Mabtech</t>
        </is>
      </c>
      <c r="B1142" s="1" t="n">
        <v>39732</v>
      </c>
      <c r="C1142" s="1" t="n">
        <v>44325</v>
      </c>
      <c r="D1142" s="2" t="n">
        <v>45841</v>
      </c>
      <c r="E1142" s="2" t="n">
        <v>45846</v>
      </c>
      <c r="F1142" s="1" t="inlineStr">
        <is>
          <t>3321-4AST-2</t>
        </is>
      </c>
      <c r="G1142" s="1" t="n">
        <v>3</v>
      </c>
      <c r="H1142" s="1" t="n">
        <v>3</v>
      </c>
      <c r="I1142" s="1" t="n">
        <v>0</v>
      </c>
      <c r="J1142" s="1" t="inlineStr">
        <is>
          <t>Banglore</t>
        </is>
      </c>
      <c r="K1142" s="1" t="n">
        <v>0</v>
      </c>
      <c r="L1142" s="1">
        <f>G1142*B1142</f>
        <v/>
      </c>
      <c r="M1142" s="1">
        <f>H1142*B1142</f>
        <v/>
      </c>
      <c r="N1142" s="1">
        <f>I1142*B1142</f>
        <v/>
      </c>
    </row>
    <row r="1143">
      <c r="A1143" s="1" t="inlineStr">
        <is>
          <t>TargetMol</t>
        </is>
      </c>
      <c r="B1143" s="1" t="n">
        <v>13024</v>
      </c>
      <c r="C1143" s="1" t="inlineStr">
        <is>
          <t>INV250703-059</t>
        </is>
      </c>
      <c r="D1143" s="2" t="n">
        <v>45841</v>
      </c>
      <c r="E1143" s="2" t="n">
        <v>45846</v>
      </c>
      <c r="F1143" s="1" t="inlineStr">
        <is>
          <t xml:space="preserve">C200-3790 </t>
        </is>
      </c>
      <c r="G1143" s="1" t="n">
        <v>1</v>
      </c>
      <c r="H1143" s="1" t="n">
        <v>1</v>
      </c>
      <c r="I1143" s="1" t="n">
        <v>0</v>
      </c>
      <c r="J1143" s="1" t="inlineStr">
        <is>
          <t>Pune</t>
        </is>
      </c>
      <c r="K1143" s="1" t="n">
        <v>0</v>
      </c>
      <c r="L1143" s="1">
        <f>G1143*B1143</f>
        <v/>
      </c>
      <c r="M1143" s="1">
        <f>H1143*B1143</f>
        <v/>
      </c>
      <c r="N1143" s="1">
        <f>I1143*B1143</f>
        <v/>
      </c>
    </row>
    <row r="1144">
      <c r="A1144" s="1" t="inlineStr">
        <is>
          <t>TargetMol</t>
        </is>
      </c>
      <c r="B1144" s="1" t="n">
        <v>13024</v>
      </c>
      <c r="C1144" s="1" t="inlineStr">
        <is>
          <t>INV250703-059</t>
        </is>
      </c>
      <c r="D1144" s="2" t="n">
        <v>45841</v>
      </c>
      <c r="E1144" s="2" t="n">
        <v>45846</v>
      </c>
      <c r="F1144" s="1" t="inlineStr">
        <is>
          <t xml:space="preserve">F2158-2187 </t>
        </is>
      </c>
      <c r="G1144" s="1" t="n">
        <v>1</v>
      </c>
      <c r="H1144" s="1" t="n">
        <v>1</v>
      </c>
      <c r="I1144" s="1" t="n">
        <v>0</v>
      </c>
      <c r="J1144" s="1" t="inlineStr">
        <is>
          <t>Pune</t>
        </is>
      </c>
      <c r="K1144" s="1" t="n">
        <v>0</v>
      </c>
      <c r="L1144" s="1">
        <f>G1144*B1144</f>
        <v/>
      </c>
      <c r="M1144" s="1">
        <f>H1144*B1144</f>
        <v/>
      </c>
      <c r="N1144" s="1">
        <f>I1144*B1144</f>
        <v/>
      </c>
    </row>
    <row r="1145">
      <c r="A1145" s="1" t="inlineStr">
        <is>
          <t>TargetMol</t>
        </is>
      </c>
      <c r="B1145" s="1" t="n">
        <v>24552</v>
      </c>
      <c r="C1145" s="1" t="inlineStr">
        <is>
          <t>INV250703-059</t>
        </is>
      </c>
      <c r="D1145" s="2" t="n">
        <v>45841</v>
      </c>
      <c r="E1145" s="2" t="n">
        <v>45846</v>
      </c>
      <c r="F1145" s="1" t="inlineStr">
        <is>
          <t xml:space="preserve">STOCK1N-76921 </t>
        </is>
      </c>
      <c r="G1145" s="1" t="n">
        <v>1</v>
      </c>
      <c r="H1145" s="1" t="n">
        <v>1</v>
      </c>
      <c r="I1145" s="1" t="n">
        <v>0</v>
      </c>
      <c r="J1145" s="1" t="inlineStr">
        <is>
          <t>Pune</t>
        </is>
      </c>
      <c r="K1145" s="1" t="n">
        <v>0</v>
      </c>
      <c r="L1145" s="1">
        <f>G1145*B1145</f>
        <v/>
      </c>
      <c r="M1145" s="1">
        <f>H1145*B1145</f>
        <v/>
      </c>
      <c r="N1145" s="1">
        <f>I1145*B1145</f>
        <v/>
      </c>
    </row>
    <row r="1146">
      <c r="A1146" s="1" t="inlineStr">
        <is>
          <t>TargetMol</t>
        </is>
      </c>
      <c r="B1146" s="1" t="n">
        <v>13288</v>
      </c>
      <c r="C1146" s="1" t="inlineStr">
        <is>
          <t>INV250703-059</t>
        </is>
      </c>
      <c r="D1146" s="2" t="n">
        <v>45841</v>
      </c>
      <c r="E1146" s="2" t="n">
        <v>45846</v>
      </c>
      <c r="F1146" s="1" t="inlineStr">
        <is>
          <t xml:space="preserve">Z57234540 </t>
        </is>
      </c>
      <c r="G1146" s="1" t="n">
        <v>1</v>
      </c>
      <c r="H1146" s="1" t="n">
        <v>1</v>
      </c>
      <c r="I1146" s="1" t="n">
        <v>0</v>
      </c>
      <c r="J1146" s="1" t="inlineStr">
        <is>
          <t>Pune</t>
        </is>
      </c>
      <c r="K1146" s="1" t="n">
        <v>0</v>
      </c>
      <c r="L1146" s="1">
        <f>G1146*B1146</f>
        <v/>
      </c>
      <c r="M1146" s="1">
        <f>H1146*B1146</f>
        <v/>
      </c>
      <c r="N1146" s="1">
        <f>I1146*B1146</f>
        <v/>
      </c>
    </row>
    <row r="1147">
      <c r="A1147" s="1" t="inlineStr">
        <is>
          <t>TargetMol</t>
        </is>
      </c>
      <c r="B1147" s="1" t="n">
        <v>7920</v>
      </c>
      <c r="C1147" s="1" t="inlineStr">
        <is>
          <t>INV250703-059</t>
        </is>
      </c>
      <c r="D1147" s="2" t="n">
        <v>45841</v>
      </c>
      <c r="E1147" s="2" t="n">
        <v>45846</v>
      </c>
      <c r="F1147" s="1" t="inlineStr">
        <is>
          <t xml:space="preserve">STOCK1N-93222 </t>
        </is>
      </c>
      <c r="G1147" s="1" t="n">
        <v>1</v>
      </c>
      <c r="H1147" s="1" t="n">
        <v>1</v>
      </c>
      <c r="I1147" s="1" t="n">
        <v>0</v>
      </c>
      <c r="J1147" s="1" t="inlineStr">
        <is>
          <t>Pune</t>
        </is>
      </c>
      <c r="K1147" s="1" t="n">
        <v>0</v>
      </c>
      <c r="L1147" s="1">
        <f>G1147*B1147</f>
        <v/>
      </c>
      <c r="M1147" s="1">
        <f>H1147*B1147</f>
        <v/>
      </c>
      <c r="N1147" s="1">
        <f>I1147*B1147</f>
        <v/>
      </c>
    </row>
    <row r="1148">
      <c r="A1148" s="1" t="inlineStr">
        <is>
          <t>TargetMol</t>
        </is>
      </c>
      <c r="B1148" s="1" t="n">
        <v>7920</v>
      </c>
      <c r="C1148" s="1" t="inlineStr">
        <is>
          <t>INV250703-059</t>
        </is>
      </c>
      <c r="D1148" s="2" t="n">
        <v>45841</v>
      </c>
      <c r="E1148" s="2" t="n">
        <v>45846</v>
      </c>
      <c r="F1148" s="1" t="n">
        <v>8916342</v>
      </c>
      <c r="G1148" s="1" t="n">
        <v>1</v>
      </c>
      <c r="H1148" s="1" t="n">
        <v>1</v>
      </c>
      <c r="I1148" s="1" t="n">
        <v>0</v>
      </c>
      <c r="J1148" s="1" t="inlineStr">
        <is>
          <t>Pune</t>
        </is>
      </c>
      <c r="K1148" s="1" t="n">
        <v>0</v>
      </c>
      <c r="L1148" s="1">
        <f>G1148*B1148</f>
        <v/>
      </c>
      <c r="M1148" s="1">
        <f>H1148*B1148</f>
        <v/>
      </c>
      <c r="N1148" s="1">
        <f>I1148*B1148</f>
        <v/>
      </c>
    </row>
    <row r="1149">
      <c r="A1149" s="1" t="inlineStr">
        <is>
          <t>TargetMol</t>
        </is>
      </c>
      <c r="B1149" s="1" t="n">
        <v>15136</v>
      </c>
      <c r="C1149" s="1" t="inlineStr">
        <is>
          <t>INV250703-059</t>
        </is>
      </c>
      <c r="D1149" s="2" t="n">
        <v>45841</v>
      </c>
      <c r="E1149" s="2" t="n">
        <v>45846</v>
      </c>
      <c r="F1149" s="1" t="inlineStr">
        <is>
          <t xml:space="preserve">STOCK1N-08538 </t>
        </is>
      </c>
      <c r="G1149" s="1" t="n">
        <v>1</v>
      </c>
      <c r="H1149" s="1" t="n">
        <v>1</v>
      </c>
      <c r="I1149" s="1" t="n">
        <v>0</v>
      </c>
      <c r="J1149" s="1" t="inlineStr">
        <is>
          <t>Pune</t>
        </is>
      </c>
      <c r="K1149" s="1" t="n">
        <v>0</v>
      </c>
      <c r="L1149" s="1">
        <f>G1149*B1149</f>
        <v/>
      </c>
      <c r="M1149" s="1">
        <f>H1149*B1149</f>
        <v/>
      </c>
      <c r="N1149" s="1">
        <f>I1149*B1149</f>
        <v/>
      </c>
    </row>
    <row r="1150">
      <c r="A1150" s="1" t="inlineStr">
        <is>
          <t>TargetMol</t>
        </is>
      </c>
      <c r="B1150" s="1" t="n">
        <v>7920</v>
      </c>
      <c r="C1150" s="1" t="inlineStr">
        <is>
          <t>INV250703-059</t>
        </is>
      </c>
      <c r="D1150" s="2" t="n">
        <v>45841</v>
      </c>
      <c r="E1150" s="2" t="n">
        <v>45846</v>
      </c>
      <c r="F1150" s="1" t="inlineStr">
        <is>
          <t xml:space="preserve">STOCK1N-92020 </t>
        </is>
      </c>
      <c r="G1150" s="1" t="n">
        <v>1</v>
      </c>
      <c r="H1150" s="1" t="n">
        <v>1</v>
      </c>
      <c r="I1150" s="1" t="n">
        <v>0</v>
      </c>
      <c r="J1150" s="1" t="inlineStr">
        <is>
          <t>Pune</t>
        </is>
      </c>
      <c r="K1150" s="1" t="n">
        <v>0</v>
      </c>
      <c r="L1150" s="1">
        <f>G1150*B1150</f>
        <v/>
      </c>
      <c r="M1150" s="1">
        <f>H1150*B1150</f>
        <v/>
      </c>
      <c r="N1150" s="1">
        <f>I1150*B1150</f>
        <v/>
      </c>
    </row>
    <row r="1151">
      <c r="A1151" s="1" t="inlineStr">
        <is>
          <t>TargetMol</t>
        </is>
      </c>
      <c r="B1151" s="1" t="n">
        <v>7920</v>
      </c>
      <c r="C1151" s="1" t="inlineStr">
        <is>
          <t>INV250703-059</t>
        </is>
      </c>
      <c r="D1151" s="2" t="n">
        <v>45841</v>
      </c>
      <c r="E1151" s="2" t="n">
        <v>45846</v>
      </c>
      <c r="F1151" s="1" t="inlineStr">
        <is>
          <t xml:space="preserve">Z1258981389 </t>
        </is>
      </c>
      <c r="G1151" s="1" t="n">
        <v>1</v>
      </c>
      <c r="H1151" s="1" t="n">
        <v>1</v>
      </c>
      <c r="I1151" s="1" t="n">
        <v>0</v>
      </c>
      <c r="J1151" s="1" t="inlineStr">
        <is>
          <t>Pune</t>
        </is>
      </c>
      <c r="K1151" s="1" t="n">
        <v>0</v>
      </c>
      <c r="L1151" s="1">
        <f>G1151*B1151</f>
        <v/>
      </c>
      <c r="M1151" s="1">
        <f>H1151*B1151</f>
        <v/>
      </c>
      <c r="N1151" s="1">
        <f>I1151*B1151</f>
        <v/>
      </c>
    </row>
    <row r="1152">
      <c r="A1152" s="1" t="inlineStr">
        <is>
          <t>TargetMol</t>
        </is>
      </c>
      <c r="B1152" s="1" t="n">
        <v>7920</v>
      </c>
      <c r="C1152" s="1" t="inlineStr">
        <is>
          <t>INV250703-059</t>
        </is>
      </c>
      <c r="D1152" s="2" t="n">
        <v>45841</v>
      </c>
      <c r="E1152" s="2" t="n">
        <v>45846</v>
      </c>
      <c r="F1152" s="1" t="inlineStr">
        <is>
          <t xml:space="preserve">STOCK1N-74690 </t>
        </is>
      </c>
      <c r="G1152" s="1" t="n">
        <v>1</v>
      </c>
      <c r="H1152" s="1" t="n">
        <v>1</v>
      </c>
      <c r="I1152" s="1" t="n">
        <v>0</v>
      </c>
      <c r="J1152" s="1" t="inlineStr">
        <is>
          <t>Pune</t>
        </is>
      </c>
      <c r="K1152" s="1" t="n">
        <v>0</v>
      </c>
      <c r="L1152" s="1">
        <f>G1152*B1152</f>
        <v/>
      </c>
      <c r="M1152" s="1">
        <f>H1152*B1152</f>
        <v/>
      </c>
      <c r="N1152" s="1">
        <f>I1152*B1152</f>
        <v/>
      </c>
    </row>
    <row r="1153">
      <c r="A1153" s="1" t="inlineStr">
        <is>
          <t>TargetMol</t>
        </is>
      </c>
      <c r="B1153" s="1" t="n">
        <v>2217.6</v>
      </c>
      <c r="C1153" s="1" t="inlineStr">
        <is>
          <t>INV250703-060</t>
        </is>
      </c>
      <c r="D1153" s="2" t="n">
        <v>45841</v>
      </c>
      <c r="E1153" s="2" t="n">
        <v>45846</v>
      </c>
      <c r="F1153" s="1" t="inlineStr">
        <is>
          <t xml:space="preserve">T65118 </t>
        </is>
      </c>
      <c r="G1153" s="1" t="n">
        <v>1</v>
      </c>
      <c r="H1153" s="1" t="n">
        <v>1</v>
      </c>
      <c r="I1153" s="1" t="n">
        <v>0</v>
      </c>
      <c r="J1153" s="1" t="inlineStr">
        <is>
          <t>Delhi</t>
        </is>
      </c>
      <c r="K1153" s="1" t="n">
        <v>0</v>
      </c>
      <c r="L1153" s="1">
        <f>G1153*B1153</f>
        <v/>
      </c>
      <c r="M1153" s="1">
        <f>H1153*B1153</f>
        <v/>
      </c>
      <c r="N1153" s="1">
        <f>I1153*B1153</f>
        <v/>
      </c>
    </row>
    <row r="1154">
      <c r="A1154" s="1" t="inlineStr">
        <is>
          <t>TargetMol</t>
        </is>
      </c>
      <c r="B1154" s="1" t="n">
        <v>1953.6</v>
      </c>
      <c r="C1154" s="1" t="inlineStr">
        <is>
          <t>INV250703-060</t>
        </is>
      </c>
      <c r="D1154" s="2" t="n">
        <v>45841</v>
      </c>
      <c r="E1154" s="2" t="n">
        <v>45846</v>
      </c>
      <c r="F1154" s="1" t="inlineStr">
        <is>
          <t xml:space="preserve">T2665 </t>
        </is>
      </c>
      <c r="G1154" s="1" t="n">
        <v>1</v>
      </c>
      <c r="H1154" s="1" t="n">
        <v>1</v>
      </c>
      <c r="I1154" s="1" t="n">
        <v>0</v>
      </c>
      <c r="J1154" s="1" t="inlineStr">
        <is>
          <t>Mumbai</t>
        </is>
      </c>
      <c r="K1154" s="1" t="n">
        <v>0</v>
      </c>
      <c r="L1154" s="1">
        <f>G1154*B1154</f>
        <v/>
      </c>
      <c r="M1154" s="1">
        <f>H1154*B1154</f>
        <v/>
      </c>
      <c r="N1154" s="1">
        <f>I1154*B1154</f>
        <v/>
      </c>
    </row>
    <row r="1155">
      <c r="A1155" s="1" t="inlineStr">
        <is>
          <t>TargetMol</t>
        </is>
      </c>
      <c r="B1155" s="1" t="n">
        <v>26030.4</v>
      </c>
      <c r="C1155" s="1" t="inlineStr">
        <is>
          <t>INV250703-061</t>
        </is>
      </c>
      <c r="D1155" s="2" t="n">
        <v>45841</v>
      </c>
      <c r="E1155" s="2" t="n">
        <v>45846</v>
      </c>
      <c r="F1155" s="1" t="inlineStr">
        <is>
          <t xml:space="preserve">T9410 </t>
        </is>
      </c>
      <c r="G1155" s="1" t="n">
        <v>1</v>
      </c>
      <c r="H1155" s="1" t="n">
        <v>1</v>
      </c>
      <c r="I1155" s="1" t="n">
        <v>0</v>
      </c>
      <c r="J1155" s="1" t="inlineStr">
        <is>
          <t>Hyderabad</t>
        </is>
      </c>
      <c r="K1155" s="1" t="n">
        <v>0</v>
      </c>
      <c r="L1155" s="1">
        <f>G1155*B1155</f>
        <v/>
      </c>
      <c r="M1155" s="1">
        <f>H1155*B1155</f>
        <v/>
      </c>
      <c r="N1155" s="1">
        <f>I1155*B1155</f>
        <v/>
      </c>
    </row>
    <row r="1156">
      <c r="A1156" s="1" t="inlineStr">
        <is>
          <t>TargetMol</t>
        </is>
      </c>
      <c r="B1156" s="1" t="n">
        <v>440</v>
      </c>
      <c r="C1156" s="1" t="inlineStr">
        <is>
          <t>INV250703-061</t>
        </is>
      </c>
      <c r="D1156" s="2" t="n">
        <v>45841</v>
      </c>
      <c r="E1156" s="2" t="n">
        <v>45846</v>
      </c>
      <c r="F1156" s="1" t="inlineStr">
        <is>
          <t xml:space="preserve">T15388 </t>
        </is>
      </c>
      <c r="G1156" s="1" t="n">
        <v>1</v>
      </c>
      <c r="H1156" s="1" t="n">
        <v>1</v>
      </c>
      <c r="I1156" s="1" t="n">
        <v>0</v>
      </c>
      <c r="J1156" s="1" t="inlineStr">
        <is>
          <t>Delhi</t>
        </is>
      </c>
      <c r="K1156" s="1" t="n">
        <v>0</v>
      </c>
      <c r="L1156" s="1">
        <f>G1156*B1156</f>
        <v/>
      </c>
      <c r="M1156" s="1">
        <f>H1156*B1156</f>
        <v/>
      </c>
      <c r="N1156" s="1">
        <f>I1156*B1156</f>
        <v/>
      </c>
    </row>
    <row r="1157">
      <c r="A1157" s="1" t="inlineStr">
        <is>
          <t>TargetMol</t>
        </is>
      </c>
      <c r="B1157" s="1" t="n">
        <v>440</v>
      </c>
      <c r="C1157" s="1" t="inlineStr">
        <is>
          <t>INV250703-062</t>
        </is>
      </c>
      <c r="D1157" s="2" t="n">
        <v>45841</v>
      </c>
      <c r="E1157" s="2" t="n">
        <v>45846</v>
      </c>
      <c r="F1157" s="1" t="inlineStr">
        <is>
          <t xml:space="preserve">T0948L </t>
        </is>
      </c>
      <c r="G1157" s="1" t="n">
        <v>1</v>
      </c>
      <c r="H1157" s="1" t="n">
        <v>1</v>
      </c>
      <c r="I1157" s="1" t="n">
        <v>0</v>
      </c>
      <c r="J1157" s="1" t="inlineStr">
        <is>
          <t>Delhi</t>
        </is>
      </c>
      <c r="K1157" s="1" t="n">
        <v>0</v>
      </c>
      <c r="L1157" s="1">
        <f>G1157*B1157</f>
        <v/>
      </c>
      <c r="M1157" s="1">
        <f>H1157*B1157</f>
        <v/>
      </c>
      <c r="N1157" s="1">
        <f>I1157*B1157</f>
        <v/>
      </c>
    </row>
    <row r="1158">
      <c r="A1158" s="1" t="inlineStr">
        <is>
          <t>BioLegend</t>
        </is>
      </c>
      <c r="B1158" s="1" t="n">
        <v>1540</v>
      </c>
      <c r="C1158" s="1" t="inlineStr">
        <is>
          <t>EED116969</t>
        </is>
      </c>
      <c r="D1158" s="2" t="n">
        <v>45841</v>
      </c>
      <c r="E1158" s="2" t="n">
        <v>45849</v>
      </c>
      <c r="F1158" s="1" t="n">
        <v>100511</v>
      </c>
      <c r="G1158" s="1" t="n">
        <v>1</v>
      </c>
      <c r="H1158" s="1" t="n">
        <v>1</v>
      </c>
      <c r="I1158" s="1" t="n">
        <v>0</v>
      </c>
      <c r="J1158" s="1" t="inlineStr">
        <is>
          <t>Lucknow</t>
        </is>
      </c>
      <c r="K1158" s="1" t="n">
        <v>0</v>
      </c>
      <c r="L1158" s="1">
        <f>G1158*B1158</f>
        <v/>
      </c>
      <c r="M1158" s="1">
        <f>H1158*B1158</f>
        <v/>
      </c>
      <c r="N1158" s="1">
        <f>I1158*B1158</f>
        <v/>
      </c>
    </row>
    <row r="1159">
      <c r="A1159" s="1" t="inlineStr">
        <is>
          <t>BioLegend</t>
        </is>
      </c>
      <c r="B1159" s="1" t="n">
        <v>6468</v>
      </c>
      <c r="C1159" s="1" t="inlineStr">
        <is>
          <t>EED116969</t>
        </is>
      </c>
      <c r="D1159" s="2" t="n">
        <v>45841</v>
      </c>
      <c r="E1159" s="2" t="n">
        <v>45849</v>
      </c>
      <c r="F1159" s="1" t="n">
        <v>103108</v>
      </c>
      <c r="G1159" s="1" t="n">
        <v>1</v>
      </c>
      <c r="H1159" s="1" t="n">
        <v>1</v>
      </c>
      <c r="I1159" s="1" t="n">
        <v>0</v>
      </c>
      <c r="J1159" s="1" t="inlineStr">
        <is>
          <t>Kerala</t>
        </is>
      </c>
      <c r="K1159" s="1" t="n">
        <v>0</v>
      </c>
      <c r="L1159" s="1">
        <f>G1159*B1159</f>
        <v/>
      </c>
      <c r="M1159" s="1">
        <f>H1159*B1159</f>
        <v/>
      </c>
      <c r="N1159" s="1">
        <f>I1159*B1159</f>
        <v/>
      </c>
    </row>
    <row r="1160">
      <c r="A1160" s="1" t="inlineStr">
        <is>
          <t>BioLegend</t>
        </is>
      </c>
      <c r="B1160" s="1" t="n">
        <v>26734.4</v>
      </c>
      <c r="C1160" s="1" t="inlineStr">
        <is>
          <t>EED116969</t>
        </is>
      </c>
      <c r="D1160" s="2" t="n">
        <v>45841</v>
      </c>
      <c r="E1160" s="2" t="n">
        <v>45849</v>
      </c>
      <c r="F1160" s="1" t="n">
        <v>106906</v>
      </c>
      <c r="G1160" s="1" t="n">
        <v>1</v>
      </c>
      <c r="H1160" s="1" t="n">
        <v>1</v>
      </c>
      <c r="I1160" s="1" t="n">
        <v>0</v>
      </c>
      <c r="J1160" s="1" t="inlineStr">
        <is>
          <t>Delhi</t>
        </is>
      </c>
      <c r="K1160" s="1" t="n">
        <v>0</v>
      </c>
      <c r="L1160" s="1">
        <f>G1160*B1160</f>
        <v/>
      </c>
      <c r="M1160" s="1">
        <f>H1160*B1160</f>
        <v/>
      </c>
      <c r="N1160" s="1">
        <f>I1160*B1160</f>
        <v/>
      </c>
    </row>
    <row r="1161">
      <c r="A1161" s="1" t="inlineStr">
        <is>
          <t>BioLegend</t>
        </is>
      </c>
      <c r="B1161" s="1" t="n">
        <v>5790.4</v>
      </c>
      <c r="C1161" s="1" t="inlineStr">
        <is>
          <t>EED116969</t>
        </is>
      </c>
      <c r="D1161" s="2" t="n">
        <v>45841</v>
      </c>
      <c r="E1161" s="2" t="n">
        <v>45849</v>
      </c>
      <c r="F1161" s="1" t="n">
        <v>107627</v>
      </c>
      <c r="G1161" s="1" t="n">
        <v>1</v>
      </c>
      <c r="H1161" s="1" t="n">
        <v>1</v>
      </c>
      <c r="I1161" s="1" t="n">
        <v>0</v>
      </c>
      <c r="J1161" s="1" t="inlineStr">
        <is>
          <t>Lucknow</t>
        </is>
      </c>
      <c r="K1161" s="1" t="n">
        <v>0</v>
      </c>
      <c r="L1161" s="1">
        <f>G1161*B1161</f>
        <v/>
      </c>
      <c r="M1161" s="1">
        <f>H1161*B1161</f>
        <v/>
      </c>
      <c r="N1161" s="1">
        <f>I1161*B1161</f>
        <v/>
      </c>
    </row>
    <row r="1162">
      <c r="A1162" s="1" t="inlineStr">
        <is>
          <t>BioLegend</t>
        </is>
      </c>
      <c r="B1162" s="1" t="n">
        <v>24208.8</v>
      </c>
      <c r="C1162" s="1" t="inlineStr">
        <is>
          <t>EED116969</t>
        </is>
      </c>
      <c r="D1162" s="2" t="n">
        <v>45841</v>
      </c>
      <c r="E1162" s="2" t="n">
        <v>45849</v>
      </c>
      <c r="F1162" s="1" t="n">
        <v>109412</v>
      </c>
      <c r="G1162" s="1" t="n">
        <v>1</v>
      </c>
      <c r="H1162" s="1" t="n">
        <v>1</v>
      </c>
      <c r="I1162" s="1" t="n">
        <v>0</v>
      </c>
      <c r="J1162" s="1" t="inlineStr">
        <is>
          <t>Lucknow</t>
        </is>
      </c>
      <c r="K1162" s="1" t="n">
        <v>0</v>
      </c>
      <c r="L1162" s="1">
        <f>G1162*B1162</f>
        <v/>
      </c>
      <c r="M1162" s="1">
        <f>H1162*B1162</f>
        <v/>
      </c>
      <c r="N1162" s="1">
        <f>I1162*B1162</f>
        <v/>
      </c>
    </row>
    <row r="1163">
      <c r="A1163" s="1" t="inlineStr">
        <is>
          <t>BioLegend</t>
        </is>
      </c>
      <c r="B1163" s="1" t="n">
        <v>18876</v>
      </c>
      <c r="C1163" s="1" t="inlineStr">
        <is>
          <t>EED116969</t>
        </is>
      </c>
      <c r="D1163" s="2" t="n">
        <v>45841</v>
      </c>
      <c r="E1163" s="2" t="n">
        <v>45849</v>
      </c>
      <c r="F1163" s="1" t="n">
        <v>121439</v>
      </c>
      <c r="G1163" s="1" t="n">
        <v>1</v>
      </c>
      <c r="H1163" s="1" t="n">
        <v>1</v>
      </c>
      <c r="I1163" s="1" t="n">
        <v>0</v>
      </c>
      <c r="J1163" s="1" t="inlineStr">
        <is>
          <t>Lucknow</t>
        </is>
      </c>
      <c r="K1163" s="1" t="n">
        <v>0</v>
      </c>
      <c r="L1163" s="1">
        <f>G1163*B1163</f>
        <v/>
      </c>
      <c r="M1163" s="1">
        <f>H1163*B1163</f>
        <v/>
      </c>
      <c r="N1163" s="1">
        <f>I1163*B1163</f>
        <v/>
      </c>
    </row>
    <row r="1164">
      <c r="A1164" s="1" t="inlineStr">
        <is>
          <t>BioLegend</t>
        </is>
      </c>
      <c r="B1164" s="1" t="n">
        <v>3080</v>
      </c>
      <c r="C1164" s="1" t="inlineStr">
        <is>
          <t>EED116969</t>
        </is>
      </c>
      <c r="D1164" s="2" t="n">
        <v>45841</v>
      </c>
      <c r="E1164" s="2" t="n">
        <v>45849</v>
      </c>
      <c r="F1164" s="1" t="n">
        <v>123115</v>
      </c>
      <c r="G1164" s="1" t="n">
        <v>1</v>
      </c>
      <c r="H1164" s="1" t="n">
        <v>1</v>
      </c>
      <c r="I1164" s="1" t="n">
        <v>0</v>
      </c>
      <c r="J1164" s="1" t="inlineStr">
        <is>
          <t>Lucknow</t>
        </is>
      </c>
      <c r="K1164" s="1" t="n">
        <v>0</v>
      </c>
      <c r="L1164" s="1">
        <f>G1164*B1164</f>
        <v/>
      </c>
      <c r="M1164" s="1">
        <f>H1164*B1164</f>
        <v/>
      </c>
      <c r="N1164" s="1">
        <f>I1164*B1164</f>
        <v/>
      </c>
    </row>
    <row r="1165">
      <c r="A1165" s="1" t="inlineStr">
        <is>
          <t>BioLegend</t>
        </is>
      </c>
      <c r="B1165" s="1" t="n">
        <v>7946.4</v>
      </c>
      <c r="C1165" s="1" t="inlineStr">
        <is>
          <t>EED116969</t>
        </is>
      </c>
      <c r="D1165" s="2" t="n">
        <v>45841</v>
      </c>
      <c r="E1165" s="2" t="n">
        <v>45849</v>
      </c>
      <c r="F1165" s="1" t="n">
        <v>141705</v>
      </c>
      <c r="G1165" s="1" t="n">
        <v>1</v>
      </c>
      <c r="H1165" s="1" t="n">
        <v>1</v>
      </c>
      <c r="I1165" s="1" t="n">
        <v>0</v>
      </c>
      <c r="J1165" s="1" t="inlineStr">
        <is>
          <t>Lucknow</t>
        </is>
      </c>
      <c r="K1165" s="1" t="n">
        <v>0</v>
      </c>
      <c r="L1165" s="1">
        <f>G1165*B1165</f>
        <v/>
      </c>
      <c r="M1165" s="1">
        <f>H1165*B1165</f>
        <v/>
      </c>
      <c r="N1165" s="1">
        <f>I1165*B1165</f>
        <v/>
      </c>
    </row>
    <row r="1166">
      <c r="A1166" s="1" t="inlineStr">
        <is>
          <t>BioLegend</t>
        </is>
      </c>
      <c r="B1166" s="1" t="n">
        <v>23100</v>
      </c>
      <c r="C1166" s="1" t="inlineStr">
        <is>
          <t>EED116969</t>
        </is>
      </c>
      <c r="D1166" s="2" t="n">
        <v>45841</v>
      </c>
      <c r="E1166" s="2" t="n">
        <v>45849</v>
      </c>
      <c r="F1166" s="1" t="n">
        <v>146528</v>
      </c>
      <c r="G1166" s="1" t="n">
        <v>1</v>
      </c>
      <c r="H1166" s="1" t="n">
        <v>1</v>
      </c>
      <c r="I1166" s="1" t="n">
        <v>0</v>
      </c>
      <c r="J1166" s="1" t="inlineStr">
        <is>
          <t>Delhi</t>
        </is>
      </c>
      <c r="K1166" s="1" t="n">
        <v>0</v>
      </c>
      <c r="L1166" s="1">
        <f>G1166*B1166</f>
        <v/>
      </c>
      <c r="M1166" s="1">
        <f>H1166*B1166</f>
        <v/>
      </c>
      <c r="N1166" s="1">
        <f>I1166*B1166</f>
        <v/>
      </c>
    </row>
    <row r="1167">
      <c r="A1167" s="1" t="inlineStr">
        <is>
          <t>BioLegend</t>
        </is>
      </c>
      <c r="B1167" s="1" t="n">
        <v>23531.2</v>
      </c>
      <c r="C1167" s="1" t="inlineStr">
        <is>
          <t>EED116969</t>
        </is>
      </c>
      <c r="D1167" s="2" t="n">
        <v>45841</v>
      </c>
      <c r="E1167" s="2" t="n">
        <v>45849</v>
      </c>
      <c r="F1167" s="1" t="n">
        <v>149050</v>
      </c>
      <c r="G1167" s="1" t="n">
        <v>1</v>
      </c>
      <c r="H1167" s="1" t="n">
        <v>1</v>
      </c>
      <c r="I1167" s="1" t="n">
        <v>0</v>
      </c>
      <c r="J1167" s="1" t="inlineStr">
        <is>
          <t>Lucknow</t>
        </is>
      </c>
      <c r="K1167" s="1" t="n">
        <v>0</v>
      </c>
      <c r="L1167" s="1">
        <f>G1167*B1167</f>
        <v/>
      </c>
      <c r="M1167" s="1">
        <f>H1167*B1167</f>
        <v/>
      </c>
      <c r="N1167" s="1">
        <f>I1167*B1167</f>
        <v/>
      </c>
    </row>
    <row r="1168">
      <c r="A1168" s="1" t="inlineStr">
        <is>
          <t>BioLegend</t>
        </is>
      </c>
      <c r="B1168" s="1" t="n">
        <v>26734.4</v>
      </c>
      <c r="C1168" s="1" t="inlineStr">
        <is>
          <t>EED116969</t>
        </is>
      </c>
      <c r="D1168" s="2" t="n">
        <v>45841</v>
      </c>
      <c r="E1168" s="2" t="n">
        <v>45849</v>
      </c>
      <c r="F1168" s="1" t="n">
        <v>150636</v>
      </c>
      <c r="G1168" s="1" t="n">
        <v>1</v>
      </c>
      <c r="H1168" s="1" t="n">
        <v>1</v>
      </c>
      <c r="I1168" s="1" t="n">
        <v>0</v>
      </c>
      <c r="J1168" s="1" t="inlineStr">
        <is>
          <t>Lucknow</t>
        </is>
      </c>
      <c r="K1168" s="1" t="n">
        <v>0</v>
      </c>
      <c r="L1168" s="1">
        <f>G1168*B1168</f>
        <v/>
      </c>
      <c r="M1168" s="1">
        <f>H1168*B1168</f>
        <v/>
      </c>
      <c r="N1168" s="1">
        <f>I1168*B1168</f>
        <v/>
      </c>
    </row>
    <row r="1169">
      <c r="A1169" s="1" t="inlineStr">
        <is>
          <t>BioLegend</t>
        </is>
      </c>
      <c r="B1169" s="1" t="n">
        <v>1047.2</v>
      </c>
      <c r="C1169" s="1" t="inlineStr">
        <is>
          <t>EED116969</t>
        </is>
      </c>
      <c r="D1169" s="2" t="n">
        <v>45841</v>
      </c>
      <c r="E1169" s="2" t="n">
        <v>45849</v>
      </c>
      <c r="F1169" s="1" t="n">
        <v>300505</v>
      </c>
      <c r="G1169" s="1" t="n">
        <v>2</v>
      </c>
      <c r="H1169" s="1" t="n">
        <v>2</v>
      </c>
      <c r="I1169" s="1" t="n">
        <v>0</v>
      </c>
      <c r="J1169" s="1" t="inlineStr">
        <is>
          <t>Kolkata</t>
        </is>
      </c>
      <c r="K1169" s="1" t="n">
        <v>0</v>
      </c>
      <c r="L1169" s="1">
        <f>G1169*B1169</f>
        <v/>
      </c>
      <c r="M1169" s="1">
        <f>H1169*B1169</f>
        <v/>
      </c>
      <c r="N1169" s="1">
        <f>I1169*B1169</f>
        <v/>
      </c>
    </row>
    <row r="1170">
      <c r="A1170" s="1" t="inlineStr">
        <is>
          <t>BioLegend</t>
        </is>
      </c>
      <c r="B1170" s="1" t="n">
        <v>4435.2</v>
      </c>
      <c r="C1170" s="1" t="inlineStr">
        <is>
          <t>EED116969</t>
        </is>
      </c>
      <c r="D1170" s="2" t="n">
        <v>45841</v>
      </c>
      <c r="E1170" s="2" t="n">
        <v>45849</v>
      </c>
      <c r="F1170" s="1" t="n">
        <v>301008</v>
      </c>
      <c r="G1170" s="1" t="n">
        <v>1</v>
      </c>
      <c r="H1170" s="1" t="n">
        <v>1</v>
      </c>
      <c r="I1170" s="1" t="n">
        <v>0</v>
      </c>
      <c r="J1170" s="1" t="inlineStr">
        <is>
          <t>Kerala</t>
        </is>
      </c>
      <c r="K1170" s="1" t="n">
        <v>0</v>
      </c>
      <c r="L1170" s="1">
        <f>G1170*B1170</f>
        <v/>
      </c>
      <c r="M1170" s="1">
        <f>H1170*B1170</f>
        <v/>
      </c>
      <c r="N1170" s="1">
        <f>I1170*B1170</f>
        <v/>
      </c>
    </row>
    <row r="1171">
      <c r="A1171" s="1" t="inlineStr">
        <is>
          <t>BioLegend</t>
        </is>
      </c>
      <c r="B1171" s="1" t="n">
        <v>8685.6</v>
      </c>
      <c r="C1171" s="1" t="inlineStr">
        <is>
          <t>EED116969</t>
        </is>
      </c>
      <c r="D1171" s="2" t="n">
        <v>45841</v>
      </c>
      <c r="E1171" s="2" t="n">
        <v>45849</v>
      </c>
      <c r="F1171" s="1" t="n">
        <v>301641</v>
      </c>
      <c r="G1171" s="1" t="n">
        <v>1</v>
      </c>
      <c r="H1171" s="1" t="n">
        <v>1</v>
      </c>
      <c r="I1171" s="1" t="n">
        <v>0</v>
      </c>
      <c r="J1171" s="1" t="inlineStr">
        <is>
          <t>Banglore</t>
        </is>
      </c>
      <c r="K1171" s="1" t="n">
        <v>0</v>
      </c>
      <c r="L1171" s="1">
        <f>G1171*B1171</f>
        <v/>
      </c>
      <c r="M1171" s="1">
        <f>H1171*B1171</f>
        <v/>
      </c>
      <c r="N1171" s="1">
        <f>I1171*B1171</f>
        <v/>
      </c>
    </row>
    <row r="1172">
      <c r="A1172" s="1" t="inlineStr">
        <is>
          <t>BioLegend</t>
        </is>
      </c>
      <c r="B1172" s="1" t="n">
        <v>25080</v>
      </c>
      <c r="C1172" s="1" t="inlineStr">
        <is>
          <t>EED116969</t>
        </is>
      </c>
      <c r="D1172" s="2" t="n">
        <v>45841</v>
      </c>
      <c r="E1172" s="2" t="n">
        <v>45849</v>
      </c>
      <c r="F1172" s="1" t="n">
        <v>302340</v>
      </c>
      <c r="G1172" s="1" t="n">
        <v>1</v>
      </c>
      <c r="H1172" s="1" t="n">
        <v>1</v>
      </c>
      <c r="I1172" s="1" t="n">
        <v>0</v>
      </c>
      <c r="J1172" s="1" t="inlineStr">
        <is>
          <t>Mumbai</t>
        </is>
      </c>
      <c r="K1172" s="1" t="n">
        <v>0</v>
      </c>
      <c r="L1172" s="1">
        <f>G1172*B1172</f>
        <v/>
      </c>
      <c r="M1172" s="1">
        <f>H1172*B1172</f>
        <v/>
      </c>
      <c r="N1172" s="1">
        <f>I1172*B1172</f>
        <v/>
      </c>
    </row>
    <row r="1173">
      <c r="A1173" s="1" t="inlineStr">
        <is>
          <t>BioLegend</t>
        </is>
      </c>
      <c r="B1173" s="1" t="n">
        <v>9178.4</v>
      </c>
      <c r="C1173" s="1" t="inlineStr">
        <is>
          <t>EED116969</t>
        </is>
      </c>
      <c r="D1173" s="2" t="n">
        <v>45841</v>
      </c>
      <c r="E1173" s="2" t="n">
        <v>45849</v>
      </c>
      <c r="F1173" s="1" t="n">
        <v>303007</v>
      </c>
      <c r="G1173" s="1" t="n">
        <v>1</v>
      </c>
      <c r="H1173" s="1" t="n">
        <v>1</v>
      </c>
      <c r="I1173" s="1" t="n">
        <v>0</v>
      </c>
      <c r="J1173" s="1" t="inlineStr">
        <is>
          <t>Chandigarh</t>
        </is>
      </c>
      <c r="K1173" s="1" t="n">
        <v>0</v>
      </c>
      <c r="L1173" s="1">
        <f>G1173*B1173</f>
        <v/>
      </c>
      <c r="M1173" s="1">
        <f>H1173*B1173</f>
        <v/>
      </c>
      <c r="N1173" s="1">
        <f>I1173*B1173</f>
        <v/>
      </c>
    </row>
    <row r="1174">
      <c r="A1174" s="1" t="inlineStr">
        <is>
          <t>BioLegend</t>
        </is>
      </c>
      <c r="B1174" s="1" t="n">
        <v>28710</v>
      </c>
      <c r="C1174" s="1" t="inlineStr">
        <is>
          <t>EED116969</t>
        </is>
      </c>
      <c r="D1174" s="2" t="n">
        <v>45841</v>
      </c>
      <c r="E1174" s="2" t="n">
        <v>45849</v>
      </c>
      <c r="F1174" s="1" t="n">
        <v>304134</v>
      </c>
      <c r="G1174" s="1" t="n">
        <v>1</v>
      </c>
      <c r="H1174" s="1" t="n">
        <v>1</v>
      </c>
      <c r="I1174" s="1" t="n">
        <v>0</v>
      </c>
      <c r="J1174" s="1" t="inlineStr">
        <is>
          <t>Mumbai</t>
        </is>
      </c>
      <c r="K1174" s="1" t="n">
        <v>0</v>
      </c>
      <c r="L1174" s="1">
        <f>G1174*B1174</f>
        <v/>
      </c>
      <c r="M1174" s="1">
        <f>H1174*B1174</f>
        <v/>
      </c>
      <c r="N1174" s="1">
        <f>I1174*B1174</f>
        <v/>
      </c>
    </row>
    <row r="1175">
      <c r="A1175" s="1" t="inlineStr">
        <is>
          <t>BioLegend</t>
        </is>
      </c>
      <c r="B1175" s="1" t="n">
        <v>6529.6</v>
      </c>
      <c r="C1175" s="1" t="inlineStr">
        <is>
          <t>EED116969</t>
        </is>
      </c>
      <c r="D1175" s="2" t="n">
        <v>45841</v>
      </c>
      <c r="E1175" s="2" t="n">
        <v>45849</v>
      </c>
      <c r="F1175" s="1" t="n">
        <v>304603</v>
      </c>
      <c r="G1175" s="1" t="n">
        <v>1</v>
      </c>
      <c r="H1175" s="1" t="n">
        <v>1</v>
      </c>
      <c r="I1175" s="1" t="n">
        <v>0</v>
      </c>
      <c r="J1175" s="1" t="inlineStr">
        <is>
          <t>Chandigarh</t>
        </is>
      </c>
      <c r="K1175" s="1" t="n">
        <v>0</v>
      </c>
      <c r="L1175" s="1">
        <f>G1175*B1175</f>
        <v/>
      </c>
      <c r="M1175" s="1">
        <f>H1175*B1175</f>
        <v/>
      </c>
      <c r="N1175" s="1">
        <f>I1175*B1175</f>
        <v/>
      </c>
    </row>
    <row r="1176">
      <c r="A1176" s="1" t="inlineStr">
        <is>
          <t>BioLegend</t>
        </is>
      </c>
      <c r="B1176" s="1" t="n">
        <v>7515.200000000001</v>
      </c>
      <c r="C1176" s="1" t="inlineStr">
        <is>
          <t>EED116969</t>
        </is>
      </c>
      <c r="D1176" s="2" t="n">
        <v>45841</v>
      </c>
      <c r="E1176" s="2" t="n">
        <v>45849</v>
      </c>
      <c r="F1176" s="1" t="n">
        <v>321105</v>
      </c>
      <c r="G1176" s="1" t="n">
        <v>1</v>
      </c>
      <c r="H1176" s="1" t="n">
        <v>1</v>
      </c>
      <c r="I1176" s="1" t="n">
        <v>0</v>
      </c>
      <c r="J1176" s="1" t="inlineStr">
        <is>
          <t>Lucknow</t>
        </is>
      </c>
      <c r="K1176" s="1" t="n">
        <v>0</v>
      </c>
      <c r="L1176" s="1">
        <f>G1176*B1176</f>
        <v/>
      </c>
      <c r="M1176" s="1">
        <f>H1176*B1176</f>
        <v/>
      </c>
      <c r="N1176" s="1">
        <f>I1176*B1176</f>
        <v/>
      </c>
    </row>
    <row r="1177">
      <c r="A1177" s="1" t="inlineStr">
        <is>
          <t>BioLegend</t>
        </is>
      </c>
      <c r="B1177" s="1" t="n">
        <v>6036.799999999999</v>
      </c>
      <c r="C1177" s="1" t="inlineStr">
        <is>
          <t>EED116969</t>
        </is>
      </c>
      <c r="D1177" s="2" t="n">
        <v>45841</v>
      </c>
      <c r="E1177" s="2" t="n">
        <v>45849</v>
      </c>
      <c r="F1177" s="1" t="n">
        <v>328605</v>
      </c>
      <c r="G1177" s="1" t="n">
        <v>1</v>
      </c>
      <c r="H1177" s="1" t="n">
        <v>1</v>
      </c>
      <c r="I1177" s="1" t="n">
        <v>0</v>
      </c>
      <c r="J1177" s="1" t="inlineStr">
        <is>
          <t>Kolkata</t>
        </is>
      </c>
      <c r="K1177" s="1" t="n">
        <v>0</v>
      </c>
      <c r="L1177" s="1">
        <f>G1177*B1177</f>
        <v/>
      </c>
      <c r="M1177" s="1">
        <f>H1177*B1177</f>
        <v/>
      </c>
      <c r="N1177" s="1">
        <f>I1177*B1177</f>
        <v/>
      </c>
    </row>
    <row r="1178">
      <c r="A1178" s="1" t="inlineStr">
        <is>
          <t>BioLegend</t>
        </is>
      </c>
      <c r="B1178" s="1" t="n">
        <v>4004</v>
      </c>
      <c r="C1178" s="1" t="inlineStr">
        <is>
          <t>EED116969</t>
        </is>
      </c>
      <c r="D1178" s="2" t="n">
        <v>45841</v>
      </c>
      <c r="E1178" s="2" t="n">
        <v>45849</v>
      </c>
      <c r="F1178" s="1" t="n">
        <v>333801</v>
      </c>
      <c r="G1178" s="1" t="n">
        <v>1</v>
      </c>
      <c r="H1178" s="1" t="n">
        <v>1</v>
      </c>
      <c r="I1178" s="1" t="n">
        <v>0</v>
      </c>
      <c r="J1178" s="1" t="inlineStr">
        <is>
          <t>Banglore</t>
        </is>
      </c>
      <c r="K1178" s="1" t="n">
        <v>0</v>
      </c>
      <c r="L1178" s="1">
        <f>G1178*B1178</f>
        <v/>
      </c>
      <c r="M1178" s="1">
        <f>H1178*B1178</f>
        <v/>
      </c>
      <c r="N1178" s="1">
        <f>I1178*B1178</f>
        <v/>
      </c>
    </row>
    <row r="1179">
      <c r="A1179" s="1" t="inlineStr">
        <is>
          <t>BioLegend</t>
        </is>
      </c>
      <c r="B1179" s="1" t="n">
        <v>7453.6</v>
      </c>
      <c r="C1179" s="1" t="inlineStr">
        <is>
          <t>EED116969</t>
        </is>
      </c>
      <c r="D1179" s="2" t="n">
        <v>45841</v>
      </c>
      <c r="E1179" s="2" t="n">
        <v>45849</v>
      </c>
      <c r="F1179" s="1" t="n">
        <v>344703</v>
      </c>
      <c r="G1179" s="1" t="n">
        <v>1</v>
      </c>
      <c r="H1179" s="1" t="n">
        <v>1</v>
      </c>
      <c r="I1179" s="1" t="n">
        <v>0</v>
      </c>
      <c r="J1179" s="1" t="inlineStr">
        <is>
          <t>Kolkata</t>
        </is>
      </c>
      <c r="K1179" s="1" t="n">
        <v>0</v>
      </c>
      <c r="L1179" s="1">
        <f>G1179*B1179</f>
        <v/>
      </c>
      <c r="M1179" s="1">
        <f>H1179*B1179</f>
        <v/>
      </c>
      <c r="N1179" s="1">
        <f>I1179*B1179</f>
        <v/>
      </c>
    </row>
    <row r="1180">
      <c r="A1180" s="1" t="inlineStr">
        <is>
          <t>BioLegend</t>
        </is>
      </c>
      <c r="B1180" s="1" t="n">
        <v>15215.2</v>
      </c>
      <c r="C1180" s="1" t="inlineStr">
        <is>
          <t>EED116969</t>
        </is>
      </c>
      <c r="D1180" s="2" t="n">
        <v>45841</v>
      </c>
      <c r="E1180" s="2" t="n">
        <v>45849</v>
      </c>
      <c r="F1180" s="1" t="n">
        <v>349504</v>
      </c>
      <c r="G1180" s="1" t="n">
        <v>1</v>
      </c>
      <c r="H1180" s="1" t="n">
        <v>1</v>
      </c>
      <c r="I1180" s="1" t="n">
        <v>0</v>
      </c>
      <c r="J1180" s="1" t="inlineStr">
        <is>
          <t>Mumbai</t>
        </is>
      </c>
      <c r="K1180" s="1" t="n">
        <v>0</v>
      </c>
      <c r="L1180" s="1">
        <f>G1180*B1180</f>
        <v/>
      </c>
      <c r="M1180" s="1">
        <f>H1180*B1180</f>
        <v/>
      </c>
      <c r="N1180" s="1">
        <f>I1180*B1180</f>
        <v/>
      </c>
    </row>
    <row r="1181">
      <c r="A1181" s="1" t="inlineStr">
        <is>
          <t>BioLegend</t>
        </is>
      </c>
      <c r="B1181" s="1" t="n">
        <v>10780</v>
      </c>
      <c r="C1181" s="1" t="inlineStr">
        <is>
          <t>EED116969</t>
        </is>
      </c>
      <c r="D1181" s="2" t="n">
        <v>45841</v>
      </c>
      <c r="E1181" s="2" t="n">
        <v>45849</v>
      </c>
      <c r="F1181" s="1" t="n">
        <v>422603</v>
      </c>
      <c r="G1181" s="1" t="n">
        <v>1</v>
      </c>
      <c r="H1181" s="1" t="n">
        <v>1</v>
      </c>
      <c r="I1181" s="1" t="n">
        <v>0</v>
      </c>
      <c r="J1181" s="1" t="inlineStr">
        <is>
          <t>Kerala</t>
        </is>
      </c>
      <c r="K1181" s="1" t="n">
        <v>0</v>
      </c>
      <c r="L1181" s="1">
        <f>G1181*B1181</f>
        <v/>
      </c>
      <c r="M1181" s="1">
        <f>H1181*B1181</f>
        <v/>
      </c>
      <c r="N1181" s="1">
        <f>I1181*B1181</f>
        <v/>
      </c>
    </row>
    <row r="1182">
      <c r="A1182" s="1" t="inlineStr">
        <is>
          <t>BioLegend</t>
        </is>
      </c>
      <c r="B1182" s="1" t="n">
        <v>5482.400000000001</v>
      </c>
      <c r="C1182" s="1" t="inlineStr">
        <is>
          <t>EED116969</t>
        </is>
      </c>
      <c r="D1182" s="2" t="n">
        <v>45841</v>
      </c>
      <c r="E1182" s="2" t="n">
        <v>45849</v>
      </c>
      <c r="F1182" s="1" t="n">
        <v>423103</v>
      </c>
      <c r="G1182" s="1" t="n">
        <v>3</v>
      </c>
      <c r="H1182" s="1" t="n">
        <v>3</v>
      </c>
      <c r="I1182" s="1" t="n">
        <v>0</v>
      </c>
      <c r="J1182" s="1" t="inlineStr">
        <is>
          <t>Kerala</t>
        </is>
      </c>
      <c r="K1182" s="1" t="n">
        <v>0</v>
      </c>
      <c r="L1182" s="1">
        <f>G1182*B1182</f>
        <v/>
      </c>
      <c r="M1182" s="1">
        <f>H1182*B1182</f>
        <v/>
      </c>
      <c r="N1182" s="1">
        <f>I1182*B1182</f>
        <v/>
      </c>
    </row>
    <row r="1183">
      <c r="A1183" s="1" t="inlineStr">
        <is>
          <t>BioLegend</t>
        </is>
      </c>
      <c r="B1183" s="1" t="n">
        <v>2772</v>
      </c>
      <c r="C1183" s="1" t="inlineStr">
        <is>
          <t>EED116969</t>
        </is>
      </c>
      <c r="D1183" s="2" t="n">
        <v>45841</v>
      </c>
      <c r="E1183" s="2" t="n">
        <v>45849</v>
      </c>
      <c r="F1183" s="1" t="n">
        <v>423201</v>
      </c>
      <c r="G1183" s="1" t="n">
        <v>1</v>
      </c>
      <c r="H1183" s="1" t="n">
        <v>1</v>
      </c>
      <c r="I1183" s="1" t="n">
        <v>0</v>
      </c>
      <c r="J1183" s="1" t="inlineStr">
        <is>
          <t>Delhi</t>
        </is>
      </c>
      <c r="K1183" s="1" t="n">
        <v>0</v>
      </c>
      <c r="L1183" s="1">
        <f>G1183*B1183</f>
        <v/>
      </c>
      <c r="M1183" s="1">
        <f>H1183*B1183</f>
        <v/>
      </c>
      <c r="N1183" s="1">
        <f>I1183*B1183</f>
        <v/>
      </c>
    </row>
    <row r="1184">
      <c r="A1184" s="1" t="inlineStr">
        <is>
          <t>BioLegend</t>
        </is>
      </c>
      <c r="B1184" s="1" t="n">
        <v>5482.4</v>
      </c>
      <c r="C1184" s="1" t="inlineStr">
        <is>
          <t>EED116969</t>
        </is>
      </c>
      <c r="D1184" s="2" t="n">
        <v>45841</v>
      </c>
      <c r="E1184" s="2" t="n">
        <v>45849</v>
      </c>
      <c r="F1184" s="1" t="n">
        <v>423301</v>
      </c>
      <c r="G1184" s="1" t="n">
        <v>1</v>
      </c>
      <c r="H1184" s="1" t="n">
        <v>1</v>
      </c>
      <c r="I1184" s="1" t="n">
        <v>0</v>
      </c>
      <c r="J1184" s="1" t="inlineStr">
        <is>
          <t>Faridabad</t>
        </is>
      </c>
      <c r="K1184" s="1" t="n">
        <v>0</v>
      </c>
      <c r="L1184" s="1">
        <f>G1184*B1184</f>
        <v/>
      </c>
      <c r="M1184" s="1">
        <f>H1184*B1184</f>
        <v/>
      </c>
      <c r="N1184" s="1">
        <f>I1184*B1184</f>
        <v/>
      </c>
    </row>
    <row r="1185">
      <c r="A1185" s="1" t="inlineStr">
        <is>
          <t>BioLegend</t>
        </is>
      </c>
      <c r="B1185" s="1" t="n">
        <v>10164</v>
      </c>
      <c r="C1185" s="1" t="inlineStr">
        <is>
          <t>EED116969</t>
        </is>
      </c>
      <c r="D1185" s="2" t="n">
        <v>45841</v>
      </c>
      <c r="E1185" s="2" t="n">
        <v>45849</v>
      </c>
      <c r="F1185" s="1" t="n">
        <v>424401</v>
      </c>
      <c r="G1185" s="1" t="n">
        <v>1</v>
      </c>
      <c r="H1185" s="1" t="n">
        <v>1</v>
      </c>
      <c r="I1185" s="1" t="n">
        <v>0</v>
      </c>
      <c r="J1185" s="1" t="inlineStr">
        <is>
          <t>Noida</t>
        </is>
      </c>
      <c r="K1185" s="1" t="n">
        <v>0</v>
      </c>
      <c r="L1185" s="1">
        <f>G1185*B1185</f>
        <v/>
      </c>
      <c r="M1185" s="1">
        <f>H1185*B1185</f>
        <v/>
      </c>
      <c r="N1185" s="1">
        <f>I1185*B1185</f>
        <v/>
      </c>
    </row>
    <row r="1186">
      <c r="A1186" s="1" t="inlineStr">
        <is>
          <t>BioLegend</t>
        </is>
      </c>
      <c r="B1186" s="1" t="n">
        <v>8685.6</v>
      </c>
      <c r="C1186" s="1" t="inlineStr">
        <is>
          <t>EED116969</t>
        </is>
      </c>
      <c r="D1186" s="2" t="n">
        <v>45841</v>
      </c>
      <c r="E1186" s="2" t="n">
        <v>45849</v>
      </c>
      <c r="F1186" s="1" t="n">
        <v>426102</v>
      </c>
      <c r="G1186" s="1" t="n">
        <v>2</v>
      </c>
      <c r="H1186" s="1" t="n">
        <v>2</v>
      </c>
      <c r="I1186" s="1" t="n">
        <v>0</v>
      </c>
      <c r="J1186" s="1" t="inlineStr">
        <is>
          <t>Delhi</t>
        </is>
      </c>
      <c r="K1186" s="1" t="n">
        <v>0</v>
      </c>
      <c r="L1186" s="1">
        <f>G1186*B1186</f>
        <v/>
      </c>
      <c r="M1186" s="1">
        <f>H1186*B1186</f>
        <v/>
      </c>
      <c r="N1186" s="1">
        <f>I1186*B1186</f>
        <v/>
      </c>
    </row>
    <row r="1187">
      <c r="A1187" s="1" t="inlineStr">
        <is>
          <t>BioLegend</t>
        </is>
      </c>
      <c r="B1187" s="1" t="n">
        <v>7700</v>
      </c>
      <c r="C1187" s="1" t="inlineStr">
        <is>
          <t>EED116969</t>
        </is>
      </c>
      <c r="D1187" s="2" t="n">
        <v>45841</v>
      </c>
      <c r="E1187" s="2" t="n">
        <v>45849</v>
      </c>
      <c r="F1187" s="1" t="n">
        <v>426105</v>
      </c>
      <c r="G1187" s="1" t="n">
        <v>2</v>
      </c>
      <c r="H1187" s="1" t="n">
        <v>2</v>
      </c>
      <c r="I1187" s="1" t="n">
        <v>0</v>
      </c>
      <c r="J1187" s="1" t="inlineStr">
        <is>
          <t>Delhi</t>
        </is>
      </c>
      <c r="K1187" s="1" t="n">
        <v>0</v>
      </c>
      <c r="L1187" s="1">
        <f>G1187*B1187</f>
        <v/>
      </c>
      <c r="M1187" s="1">
        <f>H1187*B1187</f>
        <v/>
      </c>
      <c r="N1187" s="1">
        <f>I1187*B1187</f>
        <v/>
      </c>
    </row>
    <row r="1188">
      <c r="A1188" s="1" t="inlineStr">
        <is>
          <t>BioLegend</t>
        </is>
      </c>
      <c r="B1188" s="1" t="n">
        <v>18788</v>
      </c>
      <c r="C1188" s="1" t="inlineStr">
        <is>
          <t>EED116969</t>
        </is>
      </c>
      <c r="D1188" s="2" t="n">
        <v>45841</v>
      </c>
      <c r="E1188" s="2" t="n">
        <v>45849</v>
      </c>
      <c r="F1188" s="1" t="n">
        <v>430804</v>
      </c>
      <c r="G1188" s="1" t="n">
        <v>1</v>
      </c>
      <c r="H1188" s="1" t="n">
        <v>1</v>
      </c>
      <c r="I1188" s="1" t="n">
        <v>0</v>
      </c>
      <c r="J1188" s="1" t="inlineStr">
        <is>
          <t>Faridabad</t>
        </is>
      </c>
      <c r="K1188" s="1" t="n">
        <v>0</v>
      </c>
      <c r="L1188" s="1">
        <f>G1188*B1188</f>
        <v/>
      </c>
      <c r="M1188" s="1">
        <f>H1188*B1188</f>
        <v/>
      </c>
      <c r="N1188" s="1">
        <f>I1188*B1188</f>
        <v/>
      </c>
    </row>
    <row r="1189">
      <c r="A1189" s="1" t="inlineStr">
        <is>
          <t>BioLegend</t>
        </is>
      </c>
      <c r="B1189" s="1" t="n">
        <v>18788</v>
      </c>
      <c r="C1189" s="1" t="inlineStr">
        <is>
          <t>EED116969</t>
        </is>
      </c>
      <c r="D1189" s="2" t="n">
        <v>45841</v>
      </c>
      <c r="E1189" s="2" t="n">
        <v>45849</v>
      </c>
      <c r="F1189" s="1" t="n">
        <v>430904</v>
      </c>
      <c r="G1189" s="1" t="n">
        <v>1</v>
      </c>
      <c r="H1189" s="1" t="n">
        <v>1</v>
      </c>
      <c r="I1189" s="1" t="n">
        <v>0</v>
      </c>
      <c r="J1189" s="1" t="inlineStr">
        <is>
          <t>Faridabad</t>
        </is>
      </c>
      <c r="K1189" s="1" t="n">
        <v>0</v>
      </c>
      <c r="L1189" s="1">
        <f>G1189*B1189</f>
        <v/>
      </c>
      <c r="M1189" s="1">
        <f>H1189*B1189</f>
        <v/>
      </c>
      <c r="N1189" s="1">
        <f>I1189*B1189</f>
        <v/>
      </c>
    </row>
    <row r="1190">
      <c r="A1190" s="1" t="inlineStr">
        <is>
          <t>BioLegend</t>
        </is>
      </c>
      <c r="B1190" s="1" t="n">
        <v>18788</v>
      </c>
      <c r="C1190" s="1" t="inlineStr">
        <is>
          <t>EED116969</t>
        </is>
      </c>
      <c r="D1190" s="2" t="n">
        <v>45841</v>
      </c>
      <c r="E1190" s="2" t="n">
        <v>45849</v>
      </c>
      <c r="F1190" s="1" t="n">
        <v>431104</v>
      </c>
      <c r="G1190" s="1" t="n">
        <v>1</v>
      </c>
      <c r="H1190" s="1" t="n">
        <v>1</v>
      </c>
      <c r="I1190" s="1" t="n">
        <v>0</v>
      </c>
      <c r="J1190" s="1" t="inlineStr">
        <is>
          <t>Faridabad</t>
        </is>
      </c>
      <c r="K1190" s="1" t="n">
        <v>0</v>
      </c>
      <c r="L1190" s="1">
        <f>G1190*B1190</f>
        <v/>
      </c>
      <c r="M1190" s="1">
        <f>H1190*B1190</f>
        <v/>
      </c>
      <c r="N1190" s="1">
        <f>I1190*B1190</f>
        <v/>
      </c>
    </row>
    <row r="1191">
      <c r="A1191" s="1" t="inlineStr">
        <is>
          <t>BioLegend</t>
        </is>
      </c>
      <c r="B1191" s="1" t="n">
        <v>18788</v>
      </c>
      <c r="C1191" s="1" t="inlineStr">
        <is>
          <t>EED116969</t>
        </is>
      </c>
      <c r="D1191" s="2" t="n">
        <v>45841</v>
      </c>
      <c r="E1191" s="2" t="n">
        <v>45849</v>
      </c>
      <c r="F1191" s="1" t="n">
        <v>431414</v>
      </c>
      <c r="G1191" s="1" t="n">
        <v>1</v>
      </c>
      <c r="H1191" s="1" t="n">
        <v>1</v>
      </c>
      <c r="I1191" s="1" t="n">
        <v>0</v>
      </c>
      <c r="J1191" s="1" t="inlineStr">
        <is>
          <t>Faridabad</t>
        </is>
      </c>
      <c r="K1191" s="1" t="n">
        <v>0</v>
      </c>
      <c r="L1191" s="1">
        <f>G1191*B1191</f>
        <v/>
      </c>
      <c r="M1191" s="1">
        <f>H1191*B1191</f>
        <v/>
      </c>
      <c r="N1191" s="1">
        <f>I1191*B1191</f>
        <v/>
      </c>
    </row>
    <row r="1192">
      <c r="A1192" s="1" t="inlineStr">
        <is>
          <t>BioLegend</t>
        </is>
      </c>
      <c r="B1192" s="1" t="n">
        <v>18788</v>
      </c>
      <c r="C1192" s="1" t="inlineStr">
        <is>
          <t>EED116969</t>
        </is>
      </c>
      <c r="D1192" s="2" t="n">
        <v>45841</v>
      </c>
      <c r="E1192" s="2" t="n">
        <v>45849</v>
      </c>
      <c r="F1192" s="1" t="n">
        <v>432504</v>
      </c>
      <c r="G1192" s="1" t="n">
        <v>1</v>
      </c>
      <c r="H1192" s="1" t="n">
        <v>1</v>
      </c>
      <c r="I1192" s="1" t="n">
        <v>0</v>
      </c>
      <c r="J1192" s="1" t="inlineStr">
        <is>
          <t>Faridabad</t>
        </is>
      </c>
      <c r="K1192" s="1" t="n">
        <v>0</v>
      </c>
      <c r="L1192" s="1">
        <f>G1192*B1192</f>
        <v/>
      </c>
      <c r="M1192" s="1">
        <f>H1192*B1192</f>
        <v/>
      </c>
      <c r="N1192" s="1">
        <f>I1192*B1192</f>
        <v/>
      </c>
    </row>
    <row r="1193">
      <c r="A1193" s="1" t="inlineStr">
        <is>
          <t>BioLegend</t>
        </is>
      </c>
      <c r="B1193" s="1" t="n">
        <v>39204</v>
      </c>
      <c r="C1193" s="1" t="inlineStr">
        <is>
          <t>EED116969</t>
        </is>
      </c>
      <c r="D1193" s="2" t="n">
        <v>45841</v>
      </c>
      <c r="E1193" s="2" t="n">
        <v>45849</v>
      </c>
      <c r="F1193" s="1" t="n">
        <v>480012</v>
      </c>
      <c r="G1193" s="1" t="n">
        <v>1</v>
      </c>
      <c r="H1193" s="1" t="n">
        <v>1</v>
      </c>
      <c r="I1193" s="1" t="n">
        <v>0</v>
      </c>
      <c r="J1193" s="1" t="inlineStr">
        <is>
          <t>Kerala</t>
        </is>
      </c>
      <c r="K1193" s="1" t="n">
        <v>0</v>
      </c>
      <c r="L1193" s="1">
        <f>G1193*B1193</f>
        <v/>
      </c>
      <c r="M1193" s="1">
        <f>H1193*B1193</f>
        <v/>
      </c>
      <c r="N1193" s="1">
        <f>I1193*B1193</f>
        <v/>
      </c>
    </row>
    <row r="1194">
      <c r="A1194" s="1" t="inlineStr">
        <is>
          <t>BioLegend</t>
        </is>
      </c>
      <c r="B1194" s="1" t="n">
        <v>6406.4</v>
      </c>
      <c r="C1194" s="1" t="inlineStr">
        <is>
          <t>EED116969</t>
        </is>
      </c>
      <c r="D1194" s="2" t="n">
        <v>45841</v>
      </c>
      <c r="E1194" s="2" t="n">
        <v>45849</v>
      </c>
      <c r="F1194" s="1" t="n">
        <v>501106</v>
      </c>
      <c r="G1194" s="1" t="n">
        <v>1</v>
      </c>
      <c r="H1194" s="1" t="n">
        <v>1</v>
      </c>
      <c r="I1194" s="1" t="n">
        <v>0</v>
      </c>
      <c r="J1194" s="1" t="inlineStr">
        <is>
          <t>Kolkata</t>
        </is>
      </c>
      <c r="K1194" s="1" t="n">
        <v>0</v>
      </c>
      <c r="L1194" s="1">
        <f>G1194*B1194</f>
        <v/>
      </c>
      <c r="M1194" s="1">
        <f>H1194*B1194</f>
        <v/>
      </c>
      <c r="N1194" s="1">
        <f>I1194*B1194</f>
        <v/>
      </c>
    </row>
    <row r="1195">
      <c r="A1195" s="1" t="inlineStr">
        <is>
          <t>BioLegend</t>
        </is>
      </c>
      <c r="B1195" s="1" t="n">
        <v>7638.4</v>
      </c>
      <c r="C1195" s="1" t="inlineStr">
        <is>
          <t>EED116969</t>
        </is>
      </c>
      <c r="D1195" s="2" t="n">
        <v>45841</v>
      </c>
      <c r="E1195" s="2" t="n">
        <v>45849</v>
      </c>
      <c r="F1195" s="1" t="n">
        <v>502521</v>
      </c>
      <c r="G1195" s="1" t="n">
        <v>1</v>
      </c>
      <c r="H1195" s="1" t="n">
        <v>1</v>
      </c>
      <c r="I1195" s="1" t="n">
        <v>0</v>
      </c>
      <c r="J1195" s="1" t="inlineStr">
        <is>
          <t>Kolkata</t>
        </is>
      </c>
      <c r="K1195" s="1" t="n">
        <v>0</v>
      </c>
      <c r="L1195" s="1">
        <f>G1195*B1195</f>
        <v/>
      </c>
      <c r="M1195" s="1">
        <f>H1195*B1195</f>
        <v/>
      </c>
      <c r="N1195" s="1">
        <f>I1195*B1195</f>
        <v/>
      </c>
    </row>
    <row r="1196">
      <c r="A1196" s="1" t="inlineStr">
        <is>
          <t>BioLegend</t>
        </is>
      </c>
      <c r="B1196" s="1" t="n">
        <v>13068</v>
      </c>
      <c r="C1196" s="1" t="inlineStr">
        <is>
          <t>EED116969</t>
        </is>
      </c>
      <c r="D1196" s="2" t="n">
        <v>45841</v>
      </c>
      <c r="E1196" s="2" t="n">
        <v>45849</v>
      </c>
      <c r="F1196" s="1" t="n">
        <v>505829</v>
      </c>
      <c r="G1196" s="1" t="n">
        <v>1</v>
      </c>
      <c r="H1196" s="1" t="n">
        <v>1</v>
      </c>
      <c r="I1196" s="1" t="n">
        <v>0</v>
      </c>
      <c r="J1196" s="1" t="inlineStr">
        <is>
          <t>Lucknow</t>
        </is>
      </c>
      <c r="K1196" s="1" t="n">
        <v>0</v>
      </c>
      <c r="L1196" s="1">
        <f>G1196*B1196</f>
        <v/>
      </c>
      <c r="M1196" s="1">
        <f>H1196*B1196</f>
        <v/>
      </c>
      <c r="N1196" s="1">
        <f>I1196*B1196</f>
        <v/>
      </c>
    </row>
    <row r="1197">
      <c r="A1197" s="1" t="inlineStr">
        <is>
          <t>BioLegend</t>
        </is>
      </c>
      <c r="B1197" s="1" t="n">
        <v>6283.200000000001</v>
      </c>
      <c r="C1197" s="1" t="inlineStr">
        <is>
          <t>EED116969</t>
        </is>
      </c>
      <c r="D1197" s="2" t="n">
        <v>45841</v>
      </c>
      <c r="E1197" s="2" t="n">
        <v>45849</v>
      </c>
      <c r="F1197" s="1" t="n">
        <v>506307</v>
      </c>
      <c r="G1197" s="1" t="n">
        <v>1</v>
      </c>
      <c r="H1197" s="1" t="n">
        <v>1</v>
      </c>
      <c r="I1197" s="1" t="n">
        <v>0</v>
      </c>
      <c r="J1197" s="1" t="inlineStr">
        <is>
          <t>Lucknow</t>
        </is>
      </c>
      <c r="K1197" s="1" t="n">
        <v>0</v>
      </c>
      <c r="L1197" s="1">
        <f>G1197*B1197</f>
        <v/>
      </c>
      <c r="M1197" s="1">
        <f>H1197*B1197</f>
        <v/>
      </c>
      <c r="N1197" s="1">
        <f>I1197*B1197</f>
        <v/>
      </c>
    </row>
    <row r="1198">
      <c r="A1198" s="1" t="inlineStr">
        <is>
          <t>BioLegend</t>
        </is>
      </c>
      <c r="B1198" s="1" t="n">
        <v>12689.6</v>
      </c>
      <c r="C1198" s="1" t="inlineStr">
        <is>
          <t>EED116969</t>
        </is>
      </c>
      <c r="D1198" s="2" t="n">
        <v>45841</v>
      </c>
      <c r="E1198" s="2" t="n">
        <v>45849</v>
      </c>
      <c r="F1198" s="1" t="n">
        <v>574804</v>
      </c>
      <c r="G1198" s="1" t="n">
        <v>1</v>
      </c>
      <c r="H1198" s="1" t="n">
        <v>1</v>
      </c>
      <c r="I1198" s="1" t="n">
        <v>0</v>
      </c>
      <c r="J1198" s="1" t="inlineStr">
        <is>
          <t>Kolkata</t>
        </is>
      </c>
      <c r="K1198" s="1" t="n">
        <v>0</v>
      </c>
      <c r="L1198" s="1">
        <f>G1198*B1198</f>
        <v/>
      </c>
      <c r="M1198" s="1">
        <f>H1198*B1198</f>
        <v/>
      </c>
      <c r="N1198" s="1">
        <f>I1198*B1198</f>
        <v/>
      </c>
    </row>
    <row r="1199">
      <c r="A1199" s="1" t="inlineStr">
        <is>
          <t>BioLegend</t>
        </is>
      </c>
      <c r="B1199" s="1" t="n">
        <v>9424.799999999999</v>
      </c>
      <c r="C1199" s="1" t="inlineStr">
        <is>
          <t>EED116969</t>
        </is>
      </c>
      <c r="D1199" s="2" t="n">
        <v>45841</v>
      </c>
      <c r="E1199" s="2" t="n">
        <v>45849</v>
      </c>
      <c r="F1199" s="1" t="n">
        <v>576404</v>
      </c>
      <c r="G1199" s="1" t="n">
        <v>1</v>
      </c>
      <c r="H1199" s="1" t="n">
        <v>1</v>
      </c>
      <c r="I1199" s="1" t="n">
        <v>0</v>
      </c>
      <c r="J1199" s="1" t="inlineStr">
        <is>
          <t>Pune</t>
        </is>
      </c>
      <c r="K1199" s="1" t="n">
        <v>0</v>
      </c>
      <c r="L1199" s="1">
        <f>G1199*B1199</f>
        <v/>
      </c>
      <c r="M1199" s="1">
        <f>H1199*B1199</f>
        <v/>
      </c>
      <c r="N1199" s="1">
        <f>I1199*B1199</f>
        <v/>
      </c>
    </row>
    <row r="1200">
      <c r="A1200" s="1" t="inlineStr">
        <is>
          <t>BioLegend</t>
        </is>
      </c>
      <c r="B1200" s="1" t="n">
        <v>15584.8</v>
      </c>
      <c r="C1200" s="1" t="inlineStr">
        <is>
          <t>EED116969</t>
        </is>
      </c>
      <c r="D1200" s="2" t="n">
        <v>45841</v>
      </c>
      <c r="E1200" s="2" t="n">
        <v>45849</v>
      </c>
      <c r="F1200" s="1" t="n">
        <v>640914</v>
      </c>
      <c r="G1200" s="1" t="n">
        <v>1</v>
      </c>
      <c r="H1200" s="1" t="n">
        <v>1</v>
      </c>
      <c r="I1200" s="1" t="n">
        <v>0</v>
      </c>
      <c r="J1200" s="1" t="inlineStr">
        <is>
          <t>Kolkata</t>
        </is>
      </c>
      <c r="K1200" s="1" t="n">
        <v>0</v>
      </c>
      <c r="L1200" s="1">
        <f>G1200*B1200</f>
        <v/>
      </c>
      <c r="M1200" s="1">
        <f>H1200*B1200</f>
        <v/>
      </c>
      <c r="N1200" s="1">
        <f>I1200*B1200</f>
        <v/>
      </c>
    </row>
    <row r="1201">
      <c r="A1201" s="1" t="inlineStr">
        <is>
          <t>BioLegend</t>
        </is>
      </c>
      <c r="B1201" s="1" t="n">
        <v>6899.200000000001</v>
      </c>
      <c r="C1201" s="1" t="inlineStr">
        <is>
          <t>EED116969</t>
        </is>
      </c>
      <c r="D1201" s="2" t="n">
        <v>45841</v>
      </c>
      <c r="E1201" s="2" t="n">
        <v>45849</v>
      </c>
      <c r="F1201" s="1" t="n">
        <v>853301</v>
      </c>
      <c r="G1201" s="1" t="n">
        <v>1</v>
      </c>
      <c r="H1201" s="1" t="n">
        <v>1</v>
      </c>
      <c r="I1201" s="1" t="n">
        <v>0</v>
      </c>
      <c r="J1201" s="1" t="inlineStr">
        <is>
          <t>Banglore</t>
        </is>
      </c>
      <c r="K1201" s="1" t="n">
        <v>0</v>
      </c>
      <c r="L1201" s="1">
        <f>G1201*B1201</f>
        <v/>
      </c>
      <c r="M1201" s="1">
        <f>H1201*B1201</f>
        <v/>
      </c>
      <c r="N1201" s="1">
        <f>I1201*B1201</f>
        <v/>
      </c>
    </row>
    <row r="1202">
      <c r="A1202" s="1" t="inlineStr">
        <is>
          <t>BioLegend</t>
        </is>
      </c>
      <c r="B1202" s="1" t="n">
        <v>111760</v>
      </c>
      <c r="C1202" s="1" t="inlineStr">
        <is>
          <t>EED116969</t>
        </is>
      </c>
      <c r="D1202" s="2" t="n">
        <v>45841</v>
      </c>
      <c r="E1202" s="2" t="n">
        <v>45849</v>
      </c>
      <c r="F1202" s="1" t="n">
        <v>900007715</v>
      </c>
      <c r="G1202" s="1" t="n">
        <v>2</v>
      </c>
      <c r="H1202" s="1" t="n">
        <v>2</v>
      </c>
      <c r="I1202" s="1" t="n">
        <v>0</v>
      </c>
      <c r="J1202" s="1" t="inlineStr">
        <is>
          <t>Faridabad</t>
        </is>
      </c>
      <c r="K1202" s="1" t="n">
        <v>0</v>
      </c>
      <c r="L1202" s="1">
        <f>G1202*B1202</f>
        <v/>
      </c>
      <c r="M1202" s="1">
        <f>H1202*B1202</f>
        <v/>
      </c>
      <c r="N1202" s="1">
        <f>I1202*B1202</f>
        <v/>
      </c>
    </row>
    <row r="1203">
      <c r="A1203" s="1" t="inlineStr">
        <is>
          <t>SouthernBiotech</t>
        </is>
      </c>
      <c r="B1203" s="1" t="n">
        <v>14322</v>
      </c>
      <c r="C1203" s="1" t="n">
        <v>336488</v>
      </c>
      <c r="D1203" s="2" t="n">
        <v>45846</v>
      </c>
      <c r="E1203" s="2" t="n">
        <v>45849</v>
      </c>
      <c r="F1203" s="1" t="inlineStr">
        <is>
          <t>13100-01</t>
        </is>
      </c>
      <c r="G1203" s="1" t="n">
        <v>1</v>
      </c>
      <c r="H1203" s="1" t="n">
        <v>1</v>
      </c>
      <c r="I1203" s="1" t="n">
        <v>0</v>
      </c>
      <c r="J1203" s="1" t="inlineStr">
        <is>
          <t>Hyderabad</t>
        </is>
      </c>
      <c r="K1203" s="1" t="n">
        <v>0</v>
      </c>
      <c r="L1203" s="1">
        <f>G1203*B1203</f>
        <v/>
      </c>
      <c r="M1203" s="1">
        <f>H1203*B1203</f>
        <v/>
      </c>
      <c r="N1203" s="1">
        <f>I1203*B1203</f>
        <v/>
      </c>
    </row>
    <row r="1204">
      <c r="A1204" s="1" t="inlineStr">
        <is>
          <t>ApexBio</t>
        </is>
      </c>
      <c r="B1204" s="1" t="n">
        <v>3872</v>
      </c>
      <c r="C1204" s="1" t="n">
        <v>300080663</v>
      </c>
      <c r="D1204" s="2" t="n">
        <v>45846</v>
      </c>
      <c r="E1204" s="2" t="n">
        <v>45849</v>
      </c>
      <c r="F1204" s="1" t="inlineStr">
        <is>
          <t>A8547-10</t>
        </is>
      </c>
      <c r="G1204" s="1" t="n">
        <v>1</v>
      </c>
      <c r="H1204" s="1" t="n">
        <v>1</v>
      </c>
      <c r="I1204" s="1" t="n">
        <v>0</v>
      </c>
      <c r="J1204" s="1" t="inlineStr">
        <is>
          <t>Delhi</t>
        </is>
      </c>
      <c r="K1204" s="1" t="n">
        <v>0</v>
      </c>
      <c r="L1204" s="1">
        <f>G1204*B1204</f>
        <v/>
      </c>
      <c r="M1204" s="1">
        <f>H1204*B1204</f>
        <v/>
      </c>
      <c r="N1204" s="1">
        <f>I1204*B1204</f>
        <v/>
      </c>
    </row>
    <row r="1205">
      <c r="A1205" s="1" t="inlineStr">
        <is>
          <t>ApexBio</t>
        </is>
      </c>
      <c r="B1205" s="1" t="n">
        <v>28864</v>
      </c>
      <c r="C1205" s="1" t="n">
        <v>300080470</v>
      </c>
      <c r="D1205" s="2" t="n">
        <v>45846</v>
      </c>
      <c r="E1205" s="2" t="n">
        <v>45849</v>
      </c>
      <c r="F1205" s="1" t="inlineStr">
        <is>
          <t>A8633-1</t>
        </is>
      </c>
      <c r="G1205" s="1" t="n">
        <v>1</v>
      </c>
      <c r="H1205" s="1" t="n">
        <v>1</v>
      </c>
      <c r="I1205" s="1" t="n">
        <v>0</v>
      </c>
      <c r="J1205" s="1" t="inlineStr">
        <is>
          <t>Delhi</t>
        </is>
      </c>
      <c r="K1205" s="1" t="n">
        <v>0</v>
      </c>
      <c r="L1205" s="1">
        <f>G1205*B1205</f>
        <v/>
      </c>
      <c r="M1205" s="1">
        <f>H1205*B1205</f>
        <v/>
      </c>
      <c r="N1205" s="1">
        <f>I1205*B1205</f>
        <v/>
      </c>
    </row>
    <row r="1206">
      <c r="A1206" s="1" t="inlineStr">
        <is>
          <t>ApexBio</t>
        </is>
      </c>
      <c r="B1206" s="1" t="n">
        <v>15488</v>
      </c>
      <c r="C1206" s="1" t="n">
        <v>300080470</v>
      </c>
      <c r="D1206" s="2" t="n">
        <v>45846</v>
      </c>
      <c r="E1206" s="2" t="n">
        <v>45849</v>
      </c>
      <c r="F1206" s="1" t="inlineStr">
        <is>
          <t>A2585-50</t>
        </is>
      </c>
      <c r="G1206" s="1" t="n">
        <v>1</v>
      </c>
      <c r="H1206" s="1" t="n">
        <v>1</v>
      </c>
      <c r="I1206" s="1" t="n">
        <v>0</v>
      </c>
      <c r="J1206" s="1" t="inlineStr">
        <is>
          <t>Bhuvneshwar</t>
        </is>
      </c>
      <c r="K1206" s="1" t="n">
        <v>0</v>
      </c>
      <c r="L1206" s="1">
        <f>G1206*B1206</f>
        <v/>
      </c>
      <c r="M1206" s="1">
        <f>H1206*B1206</f>
        <v/>
      </c>
      <c r="N1206" s="1">
        <f>I1206*B1206</f>
        <v/>
      </c>
    </row>
    <row r="1207">
      <c r="A1207" s="1" t="inlineStr">
        <is>
          <t>BTL</t>
        </is>
      </c>
      <c r="B1207" s="1" t="n">
        <v>150</v>
      </c>
      <c r="C1207" s="1" t="inlineStr">
        <is>
          <t>BT-0582-25</t>
        </is>
      </c>
      <c r="D1207" s="2" t="n">
        <v>45834</v>
      </c>
      <c r="E1207" s="2" t="n">
        <v>45850</v>
      </c>
      <c r="F1207" s="1" t="inlineStr">
        <is>
          <t>E0108RA</t>
        </is>
      </c>
      <c r="G1207" s="1" t="n">
        <v>1</v>
      </c>
      <c r="H1207" s="1" t="n">
        <v>1</v>
      </c>
      <c r="I1207" s="1" t="n">
        <v>0</v>
      </c>
      <c r="J1207" s="1" t="inlineStr">
        <is>
          <t>Delhi</t>
        </is>
      </c>
      <c r="K1207" s="1" t="n">
        <v>0</v>
      </c>
      <c r="L1207" s="1">
        <f>G1207*B1207</f>
        <v/>
      </c>
      <c r="M1207" s="1">
        <f>H1207*B1207</f>
        <v/>
      </c>
      <c r="N1207" s="1">
        <f>I1207*B1207</f>
        <v/>
      </c>
    </row>
    <row r="1208">
      <c r="A1208" s="1" t="inlineStr">
        <is>
          <t>BTL</t>
        </is>
      </c>
      <c r="B1208" s="1" t="n">
        <v>150</v>
      </c>
      <c r="C1208" s="1" t="inlineStr">
        <is>
          <t>BT-0582-25</t>
        </is>
      </c>
      <c r="D1208" s="2" t="n">
        <v>45834</v>
      </c>
      <c r="E1208" s="2" t="n">
        <v>45850</v>
      </c>
      <c r="F1208" s="1" t="inlineStr">
        <is>
          <t>E1689RA</t>
        </is>
      </c>
      <c r="G1208" s="1" t="n">
        <v>1</v>
      </c>
      <c r="H1208" s="1" t="n">
        <v>1</v>
      </c>
      <c r="I1208" s="1" t="n">
        <v>0</v>
      </c>
      <c r="J1208" s="1" t="inlineStr">
        <is>
          <t>Delhi</t>
        </is>
      </c>
      <c r="K1208" s="1" t="n">
        <v>0</v>
      </c>
      <c r="L1208" s="1">
        <f>G1208*B1208</f>
        <v/>
      </c>
      <c r="M1208" s="1">
        <f>H1208*B1208</f>
        <v/>
      </c>
      <c r="N1208" s="1">
        <f>I1208*B1208</f>
        <v/>
      </c>
    </row>
    <row r="1209">
      <c r="A1209" s="1" t="inlineStr">
        <is>
          <t>BTL</t>
        </is>
      </c>
      <c r="B1209" s="1" t="n">
        <v>150</v>
      </c>
      <c r="C1209" s="1" t="inlineStr">
        <is>
          <t>BT-0582-25</t>
        </is>
      </c>
      <c r="D1209" s="2" t="n">
        <v>45834</v>
      </c>
      <c r="E1209" s="2" t="n">
        <v>45850</v>
      </c>
      <c r="F1209" s="1" t="inlineStr">
        <is>
          <t>E2321RA</t>
        </is>
      </c>
      <c r="G1209" s="1" t="n">
        <v>1</v>
      </c>
      <c r="H1209" s="1" t="n">
        <v>1</v>
      </c>
      <c r="I1209" s="1" t="n">
        <v>0</v>
      </c>
      <c r="J1209" s="1" t="inlineStr">
        <is>
          <t>Delhi</t>
        </is>
      </c>
      <c r="K1209" s="1" t="n">
        <v>0</v>
      </c>
      <c r="L1209" s="1">
        <f>G1209*B1209</f>
        <v/>
      </c>
      <c r="M1209" s="1">
        <f>H1209*B1209</f>
        <v/>
      </c>
      <c r="N1209" s="1">
        <f>I1209*B1209</f>
        <v/>
      </c>
    </row>
    <row r="1210">
      <c r="A1210" s="1" t="inlineStr">
        <is>
          <t>BioXcell</t>
        </is>
      </c>
      <c r="B1210" s="1" t="n">
        <v>4540.8</v>
      </c>
      <c r="C1210" s="1" t="n">
        <v>175754</v>
      </c>
      <c r="D1210" s="2" t="n">
        <v>45849</v>
      </c>
      <c r="E1210" s="2" t="n">
        <v>45854</v>
      </c>
      <c r="F1210" s="1" t="inlineStr">
        <is>
          <t>BE0058</t>
        </is>
      </c>
      <c r="G1210" s="1" t="n">
        <v>1</v>
      </c>
      <c r="H1210" s="1" t="n">
        <v>1</v>
      </c>
      <c r="I1210" s="1" t="n">
        <v>0</v>
      </c>
      <c r="J1210" s="1" t="inlineStr">
        <is>
          <t>Delhi</t>
        </is>
      </c>
      <c r="K1210" s="1" t="n">
        <v>0</v>
      </c>
      <c r="L1210" s="1">
        <f>G1210*B1210</f>
        <v/>
      </c>
      <c r="M1210" s="1">
        <f>H1210*B1210</f>
        <v/>
      </c>
      <c r="N1210" s="1">
        <f>I1210*B1210</f>
        <v/>
      </c>
    </row>
    <row r="1211">
      <c r="A1211" s="1" t="inlineStr">
        <is>
          <t>BioXcell</t>
        </is>
      </c>
      <c r="B1211" s="1" t="n">
        <v>4540.8</v>
      </c>
      <c r="C1211" s="1" t="n">
        <v>175754</v>
      </c>
      <c r="D1211" s="2" t="n">
        <v>45849</v>
      </c>
      <c r="E1211" s="2" t="n">
        <v>45854</v>
      </c>
      <c r="F1211" s="1" t="inlineStr">
        <is>
          <t>BE0191</t>
        </is>
      </c>
      <c r="G1211" s="1" t="n">
        <v>1</v>
      </c>
      <c r="H1211" s="1" t="n">
        <v>1</v>
      </c>
      <c r="I1211" s="1" t="n">
        <v>0</v>
      </c>
      <c r="J1211" s="1" t="inlineStr">
        <is>
          <t>Delhi</t>
        </is>
      </c>
      <c r="K1211" s="1" t="n">
        <v>0</v>
      </c>
      <c r="L1211" s="1">
        <f>G1211*B1211</f>
        <v/>
      </c>
      <c r="M1211" s="1">
        <f>H1211*B1211</f>
        <v/>
      </c>
      <c r="N1211" s="1">
        <f>I1211*B1211</f>
        <v/>
      </c>
    </row>
    <row r="1212">
      <c r="A1212" s="1" t="inlineStr">
        <is>
          <t>BioXcell</t>
        </is>
      </c>
      <c r="B1212" s="1" t="n">
        <v>4540.8</v>
      </c>
      <c r="C1212" s="1" t="n">
        <v>175754</v>
      </c>
      <c r="D1212" s="2" t="n">
        <v>45849</v>
      </c>
      <c r="E1212" s="2" t="n">
        <v>45854</v>
      </c>
      <c r="F1212" s="1" t="inlineStr">
        <is>
          <t>BE0043-1</t>
        </is>
      </c>
      <c r="G1212" s="1" t="n">
        <v>1</v>
      </c>
      <c r="H1212" s="1" t="n">
        <v>1</v>
      </c>
      <c r="I1212" s="1" t="n">
        <v>0</v>
      </c>
      <c r="J1212" s="1" t="inlineStr">
        <is>
          <t>Delhi</t>
        </is>
      </c>
      <c r="K1212" s="1" t="n">
        <v>0</v>
      </c>
      <c r="L1212" s="1">
        <f>G1212*B1212</f>
        <v/>
      </c>
      <c r="M1212" s="1">
        <f>H1212*B1212</f>
        <v/>
      </c>
      <c r="N1212" s="1">
        <f>I1212*B1212</f>
        <v/>
      </c>
    </row>
    <row r="1213">
      <c r="A1213" s="1" t="inlineStr">
        <is>
          <t>BioXcell</t>
        </is>
      </c>
      <c r="B1213" s="1" t="n">
        <v>16632</v>
      </c>
      <c r="C1213" s="1" t="n">
        <v>175754</v>
      </c>
      <c r="D1213" s="2" t="n">
        <v>45849</v>
      </c>
      <c r="E1213" s="2" t="n">
        <v>45854</v>
      </c>
      <c r="F1213" s="1" t="inlineStr">
        <is>
          <t>BE0235</t>
        </is>
      </c>
      <c r="G1213" s="1" t="n">
        <v>1</v>
      </c>
      <c r="H1213" s="1" t="n">
        <v>1</v>
      </c>
      <c r="I1213" s="1" t="n">
        <v>0</v>
      </c>
      <c r="J1213" s="1" t="inlineStr">
        <is>
          <t>bhopal</t>
        </is>
      </c>
      <c r="K1213" s="1" t="n">
        <v>0</v>
      </c>
      <c r="L1213" s="1">
        <f>G1213*B1213</f>
        <v/>
      </c>
      <c r="M1213" s="1">
        <f>H1213*B1213</f>
        <v/>
      </c>
      <c r="N1213" s="1">
        <f>I1213*B1213</f>
        <v/>
      </c>
    </row>
    <row r="1214">
      <c r="A1214" s="1" t="inlineStr">
        <is>
          <t>BioXcell</t>
        </is>
      </c>
      <c r="B1214" s="1" t="n">
        <v>9081.6</v>
      </c>
      <c r="C1214" s="1" t="n">
        <v>175754</v>
      </c>
      <c r="D1214" s="2" t="n">
        <v>45849</v>
      </c>
      <c r="E1214" s="2" t="n">
        <v>45854</v>
      </c>
      <c r="F1214" s="1" t="inlineStr">
        <is>
          <t>BE0291</t>
        </is>
      </c>
      <c r="G1214" s="1" t="n">
        <v>2</v>
      </c>
      <c r="H1214" s="1" t="n">
        <v>2</v>
      </c>
      <c r="I1214" s="1" t="n">
        <v>0</v>
      </c>
      <c r="J1214" s="1" t="inlineStr">
        <is>
          <t>bhopal</t>
        </is>
      </c>
      <c r="K1214" s="1" t="n">
        <v>0</v>
      </c>
      <c r="L1214" s="1">
        <f>G1214*B1214</f>
        <v/>
      </c>
      <c r="M1214" s="1">
        <f>H1214*B1214</f>
        <v/>
      </c>
      <c r="N1214" s="1">
        <f>I1214*B1214</f>
        <v/>
      </c>
    </row>
    <row r="1215">
      <c r="A1215" s="1" t="inlineStr">
        <is>
          <t>BioXcell</t>
        </is>
      </c>
      <c r="B1215" s="1" t="n">
        <v>9081.6</v>
      </c>
      <c r="C1215" s="1" t="n">
        <v>175754</v>
      </c>
      <c r="D1215" s="2" t="n">
        <v>45849</v>
      </c>
      <c r="E1215" s="2" t="n">
        <v>45854</v>
      </c>
      <c r="F1215" s="1" t="inlineStr">
        <is>
          <t>BE0001-2</t>
        </is>
      </c>
      <c r="G1215" s="1" t="n">
        <v>2</v>
      </c>
      <c r="H1215" s="1" t="n">
        <v>2</v>
      </c>
      <c r="I1215" s="1" t="n">
        <v>0</v>
      </c>
      <c r="J1215" s="1" t="inlineStr">
        <is>
          <t>bhopal</t>
        </is>
      </c>
      <c r="K1215" s="1" t="n">
        <v>0</v>
      </c>
      <c r="L1215" s="1">
        <f>G1215*B1215</f>
        <v/>
      </c>
      <c r="M1215" s="1">
        <f>H1215*B1215</f>
        <v/>
      </c>
      <c r="N1215" s="1">
        <f>I1215*B1215</f>
        <v/>
      </c>
    </row>
    <row r="1216">
      <c r="A1216" s="1" t="inlineStr">
        <is>
          <t>BioXcell</t>
        </is>
      </c>
      <c r="B1216" s="1" t="n">
        <v>12914.88</v>
      </c>
      <c r="C1216" s="1" t="n">
        <v>175754</v>
      </c>
      <c r="D1216" s="2" t="n">
        <v>45849</v>
      </c>
      <c r="E1216" s="2" t="n">
        <v>45854</v>
      </c>
      <c r="F1216" s="1" t="inlineStr">
        <is>
          <t>BE0240</t>
        </is>
      </c>
      <c r="G1216" s="1" t="n">
        <v>1</v>
      </c>
      <c r="H1216" s="1" t="n">
        <v>1</v>
      </c>
      <c r="I1216" s="1" t="n">
        <v>0</v>
      </c>
      <c r="J1216" s="1" t="inlineStr">
        <is>
          <t>bhopal</t>
        </is>
      </c>
      <c r="K1216" s="1" t="n">
        <v>0</v>
      </c>
      <c r="L1216" s="1">
        <f>G1216*B1216</f>
        <v/>
      </c>
      <c r="M1216" s="1">
        <f>H1216*B1216</f>
        <v/>
      </c>
      <c r="N1216" s="1">
        <f>I1216*B1216</f>
        <v/>
      </c>
    </row>
    <row r="1217">
      <c r="A1217" s="1" t="inlineStr">
        <is>
          <t>BPS</t>
        </is>
      </c>
      <c r="B1217" s="1" t="n">
        <v>31152</v>
      </c>
      <c r="C1217" s="1" t="inlineStr">
        <is>
          <t>INV6027</t>
        </is>
      </c>
      <c r="D1217" s="2" t="n">
        <v>45849</v>
      </c>
      <c r="E1217" s="2" t="n">
        <v>45854</v>
      </c>
      <c r="F1217" s="1" t="n">
        <v>79518</v>
      </c>
      <c r="G1217" s="1" t="n">
        <v>1</v>
      </c>
      <c r="H1217" s="1" t="n">
        <v>1</v>
      </c>
      <c r="I1217" s="1" t="n">
        <v>0</v>
      </c>
      <c r="J1217" s="1" t="inlineStr">
        <is>
          <t>Kolkata</t>
        </is>
      </c>
      <c r="K1217" s="1" t="n">
        <v>0</v>
      </c>
      <c r="L1217" s="1">
        <f>G1217*B1217</f>
        <v/>
      </c>
      <c r="M1217" s="1">
        <f>H1217*B1217</f>
        <v/>
      </c>
      <c r="N1217" s="1">
        <f>I1217*B1217</f>
        <v/>
      </c>
    </row>
    <row r="1218">
      <c r="A1218" s="1" t="inlineStr">
        <is>
          <t>BPS</t>
        </is>
      </c>
      <c r="B1218" s="1" t="n">
        <v>31152</v>
      </c>
      <c r="C1218" s="1" t="inlineStr">
        <is>
          <t>INV6027</t>
        </is>
      </c>
      <c r="D1218" s="2" t="n">
        <v>45849</v>
      </c>
      <c r="E1218" s="2" t="n">
        <v>45854</v>
      </c>
      <c r="F1218" s="1" t="n">
        <v>79520</v>
      </c>
      <c r="G1218" s="1" t="n">
        <v>1</v>
      </c>
      <c r="H1218" s="1" t="n">
        <v>1</v>
      </c>
      <c r="I1218" s="1" t="n">
        <v>0</v>
      </c>
      <c r="J1218" s="1" t="inlineStr">
        <is>
          <t>Kolkata</t>
        </is>
      </c>
      <c r="K1218" s="1" t="n">
        <v>0</v>
      </c>
      <c r="L1218" s="1">
        <f>G1218*B1218</f>
        <v/>
      </c>
      <c r="M1218" s="1">
        <f>H1218*B1218</f>
        <v/>
      </c>
      <c r="N1218" s="1">
        <f>I1218*B1218</f>
        <v/>
      </c>
    </row>
    <row r="1219">
      <c r="A1219" s="1" t="inlineStr">
        <is>
          <t>BPS</t>
        </is>
      </c>
      <c r="B1219" s="1" t="n">
        <v>31152</v>
      </c>
      <c r="C1219" s="1" t="inlineStr">
        <is>
          <t>INV6027</t>
        </is>
      </c>
      <c r="D1219" s="2" t="n">
        <v>45849</v>
      </c>
      <c r="E1219" s="2" t="n">
        <v>45854</v>
      </c>
      <c r="F1219" s="1" t="n">
        <v>79521</v>
      </c>
      <c r="G1219" s="1" t="n">
        <v>1</v>
      </c>
      <c r="H1219" s="1" t="n">
        <v>1</v>
      </c>
      <c r="I1219" s="1" t="n">
        <v>0</v>
      </c>
      <c r="J1219" s="1" t="inlineStr">
        <is>
          <t>Kolkata</t>
        </is>
      </c>
      <c r="K1219" s="1" t="n">
        <v>0</v>
      </c>
      <c r="L1219" s="1">
        <f>G1219*B1219</f>
        <v/>
      </c>
      <c r="M1219" s="1">
        <f>H1219*B1219</f>
        <v/>
      </c>
      <c r="N1219" s="1">
        <f>I1219*B1219</f>
        <v/>
      </c>
    </row>
    <row r="1220">
      <c r="A1220" s="1" t="inlineStr">
        <is>
          <t>BPS</t>
        </is>
      </c>
      <c r="B1220" s="1" t="n">
        <v>31152</v>
      </c>
      <c r="C1220" s="1" t="inlineStr">
        <is>
          <t>INV6027</t>
        </is>
      </c>
      <c r="D1220" s="2" t="n">
        <v>45849</v>
      </c>
      <c r="E1220" s="2" t="n">
        <v>45854</v>
      </c>
      <c r="F1220" s="1" t="n">
        <v>79527</v>
      </c>
      <c r="G1220" s="1" t="n">
        <v>1</v>
      </c>
      <c r="H1220" s="1" t="n">
        <v>1</v>
      </c>
      <c r="I1220" s="1" t="n">
        <v>0</v>
      </c>
      <c r="J1220" s="1" t="inlineStr">
        <is>
          <t>Kolkata</t>
        </is>
      </c>
      <c r="K1220" s="1" t="n">
        <v>0</v>
      </c>
      <c r="L1220" s="1">
        <f>G1220*B1220</f>
        <v/>
      </c>
      <c r="M1220" s="1">
        <f>H1220*B1220</f>
        <v/>
      </c>
      <c r="N1220" s="1">
        <f>I1220*B1220</f>
        <v/>
      </c>
    </row>
    <row r="1221">
      <c r="A1221" s="1" t="inlineStr">
        <is>
          <t>BPS</t>
        </is>
      </c>
      <c r="B1221" s="1" t="n">
        <v>43824</v>
      </c>
      <c r="C1221" s="1" t="inlineStr">
        <is>
          <t>INV6028</t>
        </is>
      </c>
      <c r="D1221" s="2" t="n">
        <v>45849</v>
      </c>
      <c r="E1221" s="2" t="n">
        <v>45854</v>
      </c>
      <c r="F1221" s="1" t="inlineStr">
        <is>
          <t>79513-1</t>
        </is>
      </c>
      <c r="G1221" s="1" t="n">
        <v>1</v>
      </c>
      <c r="H1221" s="1" t="n">
        <v>1</v>
      </c>
      <c r="I1221" s="1" t="n">
        <v>0</v>
      </c>
      <c r="J1221" s="1" t="inlineStr">
        <is>
          <t>Delhi</t>
        </is>
      </c>
      <c r="K1221" s="1" t="n">
        <v>0</v>
      </c>
      <c r="L1221" s="1">
        <f>G1221*B1221</f>
        <v/>
      </c>
      <c r="M1221" s="1">
        <f>H1221*B1221</f>
        <v/>
      </c>
      <c r="N1221" s="1">
        <f>I1221*B1221</f>
        <v/>
      </c>
    </row>
    <row r="1222">
      <c r="A1222" s="1" t="inlineStr">
        <is>
          <t>Mabtech</t>
        </is>
      </c>
      <c r="B1222" s="1" t="n">
        <v>31248.8</v>
      </c>
      <c r="C1222" s="1" t="n">
        <v>44409</v>
      </c>
      <c r="D1222" s="2" t="n">
        <v>45849</v>
      </c>
      <c r="E1222" s="2" t="n">
        <v>45854</v>
      </c>
      <c r="F1222" s="1" t="inlineStr">
        <is>
          <t>3885-2A</t>
        </is>
      </c>
      <c r="G1222" s="1" t="n">
        <v>1</v>
      </c>
      <c r="H1222" s="1" t="n">
        <v>1</v>
      </c>
      <c r="I1222" s="1" t="n">
        <v>0</v>
      </c>
      <c r="J1222" s="1" t="inlineStr">
        <is>
          <t>Gujrat</t>
        </is>
      </c>
      <c r="K1222" s="1" t="n">
        <v>0</v>
      </c>
      <c r="L1222" s="1">
        <f>G1222*B1222</f>
        <v/>
      </c>
      <c r="M1222" s="1">
        <f>H1222*B1222</f>
        <v/>
      </c>
      <c r="N1222" s="1">
        <f>I1222*B1222</f>
        <v/>
      </c>
    </row>
    <row r="1223">
      <c r="A1223" s="1" t="inlineStr">
        <is>
          <t>Mabtech</t>
        </is>
      </c>
      <c r="B1223" s="1" t="n">
        <v>31248.8</v>
      </c>
      <c r="C1223" s="1" t="n">
        <v>44409</v>
      </c>
      <c r="D1223" s="2" t="n">
        <v>45849</v>
      </c>
      <c r="E1223" s="2" t="n">
        <v>45854</v>
      </c>
      <c r="F1223" s="1" t="inlineStr">
        <is>
          <t>3865-2A</t>
        </is>
      </c>
      <c r="G1223" s="1" t="n">
        <v>1</v>
      </c>
      <c r="H1223" s="1" t="n">
        <v>1</v>
      </c>
      <c r="I1223" s="1" t="n">
        <v>0</v>
      </c>
      <c r="J1223" s="1" t="inlineStr">
        <is>
          <t>Gujrat</t>
        </is>
      </c>
      <c r="K1223" s="1" t="n">
        <v>0</v>
      </c>
      <c r="L1223" s="1">
        <f>G1223*B1223</f>
        <v/>
      </c>
      <c r="M1223" s="1">
        <f>H1223*B1223</f>
        <v/>
      </c>
      <c r="N1223" s="1">
        <f>I1223*B1223</f>
        <v/>
      </c>
    </row>
    <row r="1224">
      <c r="A1224" s="1" t="inlineStr">
        <is>
          <t>Mabtech</t>
        </is>
      </c>
      <c r="B1224" s="1" t="n">
        <v>31248.8</v>
      </c>
      <c r="C1224" s="1" t="n">
        <v>44409</v>
      </c>
      <c r="D1224" s="2" t="n">
        <v>45849</v>
      </c>
      <c r="E1224" s="2" t="n">
        <v>45854</v>
      </c>
      <c r="F1224" s="1" t="inlineStr">
        <is>
          <t>3825-2A</t>
        </is>
      </c>
      <c r="G1224" s="1" t="n">
        <v>1</v>
      </c>
      <c r="H1224" s="1" t="n">
        <v>1</v>
      </c>
      <c r="I1224" s="1" t="n">
        <v>0</v>
      </c>
      <c r="J1224" s="1" t="inlineStr">
        <is>
          <t>Gujrat</t>
        </is>
      </c>
      <c r="K1224" s="1" t="n">
        <v>0</v>
      </c>
      <c r="L1224" s="1">
        <f>G1224*B1224</f>
        <v/>
      </c>
      <c r="M1224" s="1">
        <f>H1224*B1224</f>
        <v/>
      </c>
      <c r="N1224" s="1">
        <f>I1224*B1224</f>
        <v/>
      </c>
    </row>
    <row r="1225">
      <c r="A1225" s="1" t="inlineStr">
        <is>
          <t>Mabtech</t>
        </is>
      </c>
      <c r="B1225" s="1" t="n">
        <v>33880</v>
      </c>
      <c r="C1225" s="1" t="n">
        <v>44409</v>
      </c>
      <c r="D1225" s="2" t="n">
        <v>45849</v>
      </c>
      <c r="E1225" s="2" t="n">
        <v>45854</v>
      </c>
      <c r="F1225" s="1" t="inlineStr">
        <is>
          <t>3654-WP-10</t>
        </is>
      </c>
      <c r="G1225" s="1" t="n">
        <v>1</v>
      </c>
      <c r="H1225" s="1" t="n">
        <v>1</v>
      </c>
      <c r="I1225" s="1" t="n">
        <v>0</v>
      </c>
      <c r="J1225" s="1" t="inlineStr">
        <is>
          <t>Gujrat</t>
        </is>
      </c>
      <c r="K1225" s="1" t="n">
        <v>0</v>
      </c>
      <c r="L1225" s="1">
        <f>G1225*B1225</f>
        <v/>
      </c>
      <c r="M1225" s="1">
        <f>H1225*B1225</f>
        <v/>
      </c>
      <c r="N1225" s="1">
        <f>I1225*B1225</f>
        <v/>
      </c>
    </row>
    <row r="1226">
      <c r="A1226" s="1" t="inlineStr">
        <is>
          <t>Mabtech</t>
        </is>
      </c>
      <c r="B1226" s="1" t="n">
        <v>10841.6</v>
      </c>
      <c r="C1226" s="1" t="n">
        <v>44409</v>
      </c>
      <c r="D1226" s="2" t="n">
        <v>45849</v>
      </c>
      <c r="E1226" s="2" t="n">
        <v>45854</v>
      </c>
      <c r="F1226" s="1" t="inlineStr">
        <is>
          <t>3650-10</t>
        </is>
      </c>
      <c r="G1226" s="1" t="n">
        <v>1</v>
      </c>
      <c r="H1226" s="1" t="n">
        <v>1</v>
      </c>
      <c r="I1226" s="1" t="n">
        <v>0</v>
      </c>
      <c r="J1226" s="1" t="inlineStr">
        <is>
          <t>Gujrat</t>
        </is>
      </c>
      <c r="K1226" s="1" t="n">
        <v>0</v>
      </c>
      <c r="L1226" s="1">
        <f>G1226*B1226</f>
        <v/>
      </c>
      <c r="M1226" s="1">
        <f>H1226*B1226</f>
        <v/>
      </c>
      <c r="N1226" s="1">
        <f>I1226*B1226</f>
        <v/>
      </c>
    </row>
    <row r="1227">
      <c r="A1227" s="1" t="inlineStr">
        <is>
          <t>Mabtech</t>
        </is>
      </c>
      <c r="B1227" s="1" t="n">
        <v>28952</v>
      </c>
      <c r="C1227" s="1" t="n">
        <v>44409</v>
      </c>
      <c r="D1227" s="2" t="n">
        <v>45849</v>
      </c>
      <c r="E1227" s="2" t="n">
        <v>45854</v>
      </c>
      <c r="F1227" s="1" t="inlineStr">
        <is>
          <t>3450-0N-500</t>
        </is>
      </c>
      <c r="G1227" s="1" t="n">
        <v>1</v>
      </c>
      <c r="H1227" s="1" t="n">
        <v>1</v>
      </c>
      <c r="I1227" s="1" t="n">
        <v>0</v>
      </c>
      <c r="J1227" s="1" t="inlineStr">
        <is>
          <t>Gujrat</t>
        </is>
      </c>
      <c r="K1227" s="1" t="n">
        <v>0</v>
      </c>
      <c r="L1227" s="1">
        <f>G1227*B1227</f>
        <v/>
      </c>
      <c r="M1227" s="1">
        <f>H1227*B1227</f>
        <v/>
      </c>
      <c r="N1227" s="1">
        <f>I1227*B1227</f>
        <v/>
      </c>
    </row>
    <row r="1228">
      <c r="A1228" s="1" t="inlineStr">
        <is>
          <t>Mabtech</t>
        </is>
      </c>
      <c r="B1228" s="1" t="n">
        <v>45276</v>
      </c>
      <c r="C1228" s="1" t="n">
        <v>44409</v>
      </c>
      <c r="D1228" s="2" t="n">
        <v>45849</v>
      </c>
      <c r="E1228" s="2" t="n">
        <v>45854</v>
      </c>
      <c r="F1228" s="1" t="inlineStr">
        <is>
          <t>3420-1HP-2</t>
        </is>
      </c>
      <c r="G1228" s="1" t="n">
        <v>1</v>
      </c>
      <c r="H1228" s="1" t="n">
        <v>1</v>
      </c>
      <c r="I1228" s="1" t="n">
        <v>0</v>
      </c>
      <c r="J1228" s="1" t="inlineStr">
        <is>
          <t>Delhi</t>
        </is>
      </c>
      <c r="K1228" s="1" t="n">
        <v>0</v>
      </c>
      <c r="L1228" s="1">
        <f>G1228*B1228</f>
        <v/>
      </c>
      <c r="M1228" s="1">
        <f>H1228*B1228</f>
        <v/>
      </c>
      <c r="N1228" s="1">
        <f>I1228*B1228</f>
        <v/>
      </c>
    </row>
    <row r="1229">
      <c r="A1229" s="1" t="inlineStr">
        <is>
          <t>BTL</t>
        </is>
      </c>
      <c r="B1229" s="1" t="n">
        <v>36225</v>
      </c>
      <c r="C1229" s="1" t="inlineStr">
        <is>
          <t>BTL/25-26/546</t>
        </is>
      </c>
      <c r="D1229" s="2" t="n">
        <v>45852</v>
      </c>
      <c r="E1229" s="2" t="n">
        <v>45855</v>
      </c>
      <c r="F1229" s="1" t="inlineStr">
        <is>
          <t>ORB907194</t>
        </is>
      </c>
      <c r="G1229" s="1" t="n">
        <v>1</v>
      </c>
      <c r="H1229" s="1" t="n">
        <v>1</v>
      </c>
      <c r="I1229" s="1" t="n">
        <v>0</v>
      </c>
      <c r="J1229" s="1" t="inlineStr">
        <is>
          <t>Faridabad</t>
        </is>
      </c>
      <c r="K1229" s="1" t="n">
        <v>0</v>
      </c>
      <c r="L1229" s="1">
        <f>G1229*B1229</f>
        <v/>
      </c>
      <c r="M1229" s="1">
        <f>H1229*B1229</f>
        <v/>
      </c>
      <c r="N1229" s="1">
        <f>I1229*B1229</f>
        <v/>
      </c>
    </row>
    <row r="1230">
      <c r="A1230" s="1" t="inlineStr">
        <is>
          <t>MyBioSource</t>
        </is>
      </c>
      <c r="B1230" s="1" t="n">
        <v>440</v>
      </c>
      <c r="C1230" s="1" t="inlineStr">
        <is>
          <t>917607 R</t>
        </is>
      </c>
      <c r="D1230" s="2" t="n">
        <v>45852</v>
      </c>
      <c r="E1230" s="2" t="n">
        <v>45856</v>
      </c>
      <c r="F1230" s="1" t="inlineStr">
        <is>
          <t>MBS8305397</t>
        </is>
      </c>
      <c r="G1230" s="1" t="n">
        <v>1</v>
      </c>
      <c r="H1230" s="1" t="n">
        <v>1</v>
      </c>
      <c r="I1230" s="1" t="n">
        <v>0</v>
      </c>
      <c r="J1230" s="1" t="inlineStr">
        <is>
          <t>Kolkata</t>
        </is>
      </c>
      <c r="K1230" s="1" t="n">
        <v>0</v>
      </c>
      <c r="L1230" s="1">
        <f>G1230*B1230</f>
        <v/>
      </c>
      <c r="M1230" s="1">
        <f>H1230*B1230</f>
        <v/>
      </c>
      <c r="N1230" s="1">
        <f>I1230*B1230</f>
        <v/>
      </c>
    </row>
    <row r="1231">
      <c r="A1231" s="1" t="inlineStr">
        <is>
          <t>Phytoab</t>
        </is>
      </c>
      <c r="B1231" s="1" t="n">
        <v>20988</v>
      </c>
      <c r="C1231" s="1" t="n">
        <v>16101586</v>
      </c>
      <c r="D1231" s="2" t="n">
        <v>45828</v>
      </c>
      <c r="E1231" s="2" t="n">
        <v>45856</v>
      </c>
      <c r="F1231" s="1" t="inlineStr">
        <is>
          <t>PHY7456A</t>
        </is>
      </c>
      <c r="G1231" s="1" t="n">
        <v>1</v>
      </c>
      <c r="H1231" s="1" t="n">
        <v>1</v>
      </c>
      <c r="I1231" s="1" t="n">
        <v>0</v>
      </c>
      <c r="J1231" s="1" t="inlineStr">
        <is>
          <t>Kolkata</t>
        </is>
      </c>
      <c r="K1231" s="1" t="n">
        <v>0</v>
      </c>
      <c r="L1231" s="1">
        <f>G1231*B1231</f>
        <v/>
      </c>
      <c r="M1231" s="1">
        <f>H1231*B1231</f>
        <v/>
      </c>
      <c r="N1231" s="1">
        <f>I1231*B1231</f>
        <v/>
      </c>
    </row>
    <row r="1232">
      <c r="A1232" s="1" t="inlineStr">
        <is>
          <t>BioLegend</t>
        </is>
      </c>
      <c r="B1232" s="1" t="n">
        <v>5790.4</v>
      </c>
      <c r="C1232" s="1" t="inlineStr">
        <is>
          <t>EED117194</t>
        </is>
      </c>
      <c r="D1232" s="2" t="n">
        <v>45850</v>
      </c>
      <c r="E1232" s="2" t="n">
        <v>45856</v>
      </c>
      <c r="F1232" s="1" t="n">
        <v>100202</v>
      </c>
      <c r="G1232" s="1" t="n">
        <v>1</v>
      </c>
      <c r="H1232" s="1" t="n">
        <v>1</v>
      </c>
      <c r="I1232" s="1" t="n">
        <v>0</v>
      </c>
      <c r="J1232" s="1" t="inlineStr">
        <is>
          <t>Banglore</t>
        </is>
      </c>
      <c r="K1232" s="1" t="n">
        <v>0</v>
      </c>
      <c r="L1232" s="1">
        <f>G1232*B1232</f>
        <v/>
      </c>
      <c r="M1232" s="1">
        <f>H1232*B1232</f>
        <v/>
      </c>
      <c r="N1232" s="1">
        <f>I1232*B1232</f>
        <v/>
      </c>
    </row>
    <row r="1233">
      <c r="A1233" s="1" t="inlineStr">
        <is>
          <t>BioLegend</t>
        </is>
      </c>
      <c r="B1233" s="1" t="n">
        <v>8808.799999999999</v>
      </c>
      <c r="C1233" s="1" t="inlineStr">
        <is>
          <t>EED117194</t>
        </is>
      </c>
      <c r="D1233" s="2" t="n">
        <v>45850</v>
      </c>
      <c r="E1233" s="2" t="n">
        <v>45856</v>
      </c>
      <c r="F1233" s="1" t="n">
        <v>100204</v>
      </c>
      <c r="G1233" s="1" t="n">
        <v>1</v>
      </c>
      <c r="H1233" s="1" t="n">
        <v>1</v>
      </c>
      <c r="I1233" s="1" t="n">
        <v>0</v>
      </c>
      <c r="J1233" s="1" t="inlineStr">
        <is>
          <t>Mumbai</t>
        </is>
      </c>
      <c r="K1233" s="1" t="n">
        <v>0</v>
      </c>
      <c r="L1233" s="1">
        <f>G1233*B1233</f>
        <v/>
      </c>
      <c r="M1233" s="1">
        <f>H1233*B1233</f>
        <v/>
      </c>
      <c r="N1233" s="1">
        <f>I1233*B1233</f>
        <v/>
      </c>
    </row>
    <row r="1234">
      <c r="A1234" s="1" t="inlineStr">
        <is>
          <t>BioLegend</t>
        </is>
      </c>
      <c r="B1234" s="1" t="n">
        <v>15276.8</v>
      </c>
      <c r="C1234" s="1" t="inlineStr">
        <is>
          <t>EED117194</t>
        </is>
      </c>
      <c r="D1234" s="2" t="n">
        <v>45850</v>
      </c>
      <c r="E1234" s="2" t="n">
        <v>45856</v>
      </c>
      <c r="F1234" s="1" t="n">
        <v>100220</v>
      </c>
      <c r="G1234" s="1" t="n">
        <v>1</v>
      </c>
      <c r="H1234" s="1" t="n">
        <v>1</v>
      </c>
      <c r="I1234" s="1" t="n">
        <v>0</v>
      </c>
      <c r="J1234" s="1" t="inlineStr">
        <is>
          <t>Lucknow</t>
        </is>
      </c>
      <c r="K1234" s="1" t="n">
        <v>0</v>
      </c>
      <c r="L1234" s="1">
        <f>G1234*B1234</f>
        <v/>
      </c>
      <c r="M1234" s="1">
        <f>H1234*B1234</f>
        <v/>
      </c>
      <c r="N1234" s="1">
        <f>I1234*B1234</f>
        <v/>
      </c>
    </row>
    <row r="1235">
      <c r="A1235" s="1" t="inlineStr">
        <is>
          <t>BioLegend</t>
        </is>
      </c>
      <c r="B1235" s="1" t="n">
        <v>18018</v>
      </c>
      <c r="C1235" s="1" t="inlineStr">
        <is>
          <t>EED117194</t>
        </is>
      </c>
      <c r="D1235" s="2" t="n">
        <v>45850</v>
      </c>
      <c r="E1235" s="2" t="n">
        <v>45856</v>
      </c>
      <c r="F1235" s="1" t="n">
        <v>100742</v>
      </c>
      <c r="G1235" s="1" t="n">
        <v>1</v>
      </c>
      <c r="H1235" s="1" t="n">
        <v>1</v>
      </c>
      <c r="I1235" s="1" t="n">
        <v>0</v>
      </c>
      <c r="J1235" s="1" t="inlineStr">
        <is>
          <t>Hyderabad</t>
        </is>
      </c>
      <c r="K1235" s="1" t="n">
        <v>0</v>
      </c>
      <c r="L1235" s="1">
        <f>G1235*B1235</f>
        <v/>
      </c>
      <c r="M1235" s="1">
        <f>H1235*B1235</f>
        <v/>
      </c>
      <c r="N1235" s="1">
        <f>I1235*B1235</f>
        <v/>
      </c>
    </row>
    <row r="1236">
      <c r="A1236" s="1" t="inlineStr">
        <is>
          <t>BioLegend</t>
        </is>
      </c>
      <c r="B1236" s="1" t="n">
        <v>10656.8</v>
      </c>
      <c r="C1236" s="1" t="inlineStr">
        <is>
          <t>EED117194</t>
        </is>
      </c>
      <c r="D1236" s="2" t="n">
        <v>45850</v>
      </c>
      <c r="E1236" s="2" t="n">
        <v>45856</v>
      </c>
      <c r="F1236" s="1" t="n">
        <v>101208</v>
      </c>
      <c r="G1236" s="1" t="n">
        <v>1</v>
      </c>
      <c r="H1236" s="1" t="n">
        <v>1</v>
      </c>
      <c r="I1236" s="1" t="n">
        <v>0</v>
      </c>
      <c r="J1236" s="1" t="inlineStr">
        <is>
          <t>Lucknow</t>
        </is>
      </c>
      <c r="K1236" s="1" t="n">
        <v>0</v>
      </c>
      <c r="L1236" s="1">
        <f>G1236*B1236</f>
        <v/>
      </c>
      <c r="M1236" s="1">
        <f>H1236*B1236</f>
        <v/>
      </c>
      <c r="N1236" s="1">
        <f>I1236*B1236</f>
        <v/>
      </c>
    </row>
    <row r="1237">
      <c r="A1237" s="1" t="inlineStr">
        <is>
          <t>BioLegend</t>
        </is>
      </c>
      <c r="B1237" s="1" t="n">
        <v>14106.4</v>
      </c>
      <c r="C1237" s="1" t="inlineStr">
        <is>
          <t>EED117194</t>
        </is>
      </c>
      <c r="D1237" s="2" t="n">
        <v>45850</v>
      </c>
      <c r="E1237" s="2" t="n">
        <v>45856</v>
      </c>
      <c r="F1237" s="1" t="n">
        <v>101320</v>
      </c>
      <c r="G1237" s="1" t="n">
        <v>4</v>
      </c>
      <c r="H1237" s="1" t="n">
        <v>4</v>
      </c>
      <c r="I1237" s="1" t="n">
        <v>0</v>
      </c>
      <c r="J1237" s="1" t="inlineStr">
        <is>
          <t>Gujrat</t>
        </is>
      </c>
      <c r="K1237" s="1" t="n">
        <v>0</v>
      </c>
      <c r="L1237" s="1">
        <f>G1237*B1237</f>
        <v/>
      </c>
      <c r="M1237" s="1">
        <f>H1237*B1237</f>
        <v/>
      </c>
      <c r="N1237" s="1">
        <f>I1237*B1237</f>
        <v/>
      </c>
    </row>
    <row r="1238">
      <c r="A1238" s="1" t="inlineStr">
        <is>
          <t>BioLegend</t>
        </is>
      </c>
      <c r="B1238" s="1" t="n">
        <v>12997.6</v>
      </c>
      <c r="C1238" s="1" t="inlineStr">
        <is>
          <t>EED117194</t>
        </is>
      </c>
      <c r="D1238" s="2" t="n">
        <v>45850</v>
      </c>
      <c r="E1238" s="2" t="n">
        <v>45856</v>
      </c>
      <c r="F1238" s="1" t="n">
        <v>102016</v>
      </c>
      <c r="G1238" s="1" t="n">
        <v>1</v>
      </c>
      <c r="H1238" s="1" t="n">
        <v>1</v>
      </c>
      <c r="I1238" s="1" t="n">
        <v>0</v>
      </c>
      <c r="J1238" s="1" t="inlineStr">
        <is>
          <t>Hyderabad</t>
        </is>
      </c>
      <c r="K1238" s="1" t="n">
        <v>0</v>
      </c>
      <c r="L1238" s="1">
        <f>G1238*B1238</f>
        <v/>
      </c>
      <c r="M1238" s="1">
        <f>H1238*B1238</f>
        <v/>
      </c>
      <c r="N1238" s="1">
        <f>I1238*B1238</f>
        <v/>
      </c>
    </row>
    <row r="1239">
      <c r="A1239" s="1" t="inlineStr">
        <is>
          <t>BioLegend</t>
        </is>
      </c>
      <c r="B1239" s="1" t="n">
        <v>15972</v>
      </c>
      <c r="C1239" s="1" t="inlineStr">
        <is>
          <t>EED117194</t>
        </is>
      </c>
      <c r="D1239" s="2" t="n">
        <v>45850</v>
      </c>
      <c r="E1239" s="2" t="n">
        <v>45856</v>
      </c>
      <c r="F1239" s="1" t="n">
        <v>103040</v>
      </c>
      <c r="G1239" s="1" t="n">
        <v>1</v>
      </c>
      <c r="H1239" s="1" t="n">
        <v>1</v>
      </c>
      <c r="I1239" s="1" t="n">
        <v>0</v>
      </c>
      <c r="J1239" s="1" t="inlineStr">
        <is>
          <t>Hyderabad</t>
        </is>
      </c>
      <c r="K1239" s="1" t="n">
        <v>0</v>
      </c>
      <c r="L1239" s="1">
        <f>G1239*B1239</f>
        <v/>
      </c>
      <c r="M1239" s="1">
        <f>H1239*B1239</f>
        <v/>
      </c>
      <c r="N1239" s="1">
        <f>I1239*B1239</f>
        <v/>
      </c>
    </row>
    <row r="1240">
      <c r="A1240" s="1" t="inlineStr">
        <is>
          <t>BioLegend</t>
        </is>
      </c>
      <c r="B1240" s="1" t="n">
        <v>15972</v>
      </c>
      <c r="C1240" s="1" t="inlineStr">
        <is>
          <t>EED117194</t>
        </is>
      </c>
      <c r="D1240" s="2" t="n">
        <v>45850</v>
      </c>
      <c r="E1240" s="2" t="n">
        <v>45856</v>
      </c>
      <c r="F1240" s="1" t="n">
        <v>103134</v>
      </c>
      <c r="G1240" s="1" t="n">
        <v>1</v>
      </c>
      <c r="H1240" s="1" t="n">
        <v>1</v>
      </c>
      <c r="I1240" s="1" t="n">
        <v>0</v>
      </c>
      <c r="J1240" s="1" t="inlineStr">
        <is>
          <t>Banglore</t>
        </is>
      </c>
      <c r="K1240" s="1" t="n">
        <v>0</v>
      </c>
      <c r="L1240" s="1">
        <f>G1240*B1240</f>
        <v/>
      </c>
      <c r="M1240" s="1">
        <f>H1240*B1240</f>
        <v/>
      </c>
      <c r="N1240" s="1">
        <f>I1240*B1240</f>
        <v/>
      </c>
    </row>
    <row r="1241">
      <c r="A1241" s="1" t="inlineStr">
        <is>
          <t>BioLegend</t>
        </is>
      </c>
      <c r="B1241" s="1" t="n">
        <v>11616</v>
      </c>
      <c r="C1241" s="1" t="inlineStr">
        <is>
          <t>EED117194</t>
        </is>
      </c>
      <c r="D1241" s="2" t="n">
        <v>45850</v>
      </c>
      <c r="E1241" s="2" t="n">
        <v>45856</v>
      </c>
      <c r="F1241" s="1" t="n">
        <v>104441</v>
      </c>
      <c r="G1241" s="1" t="n">
        <v>1</v>
      </c>
      <c r="H1241" s="1" t="n">
        <v>1</v>
      </c>
      <c r="I1241" s="1" t="n">
        <v>0</v>
      </c>
      <c r="J1241" s="1" t="inlineStr">
        <is>
          <t>Lucknow</t>
        </is>
      </c>
      <c r="K1241" s="1" t="n">
        <v>0</v>
      </c>
      <c r="L1241" s="1">
        <f>G1241*B1241</f>
        <v/>
      </c>
      <c r="M1241" s="1">
        <f>H1241*B1241</f>
        <v/>
      </c>
      <c r="N1241" s="1">
        <f>I1241*B1241</f>
        <v/>
      </c>
    </row>
    <row r="1242">
      <c r="A1242" s="1" t="inlineStr">
        <is>
          <t>BioLegend</t>
        </is>
      </c>
      <c r="B1242" s="1" t="n">
        <v>7638.4</v>
      </c>
      <c r="C1242" s="1" t="inlineStr">
        <is>
          <t>EED117194</t>
        </is>
      </c>
      <c r="D1242" s="2" t="n">
        <v>45850</v>
      </c>
      <c r="E1242" s="2" t="n">
        <v>45856</v>
      </c>
      <c r="F1242" s="1" t="n">
        <v>104447</v>
      </c>
      <c r="G1242" s="1" t="n">
        <v>1</v>
      </c>
      <c r="H1242" s="1" t="n">
        <v>1</v>
      </c>
      <c r="I1242" s="1" t="n">
        <v>0</v>
      </c>
      <c r="J1242" s="1" t="inlineStr">
        <is>
          <t>Hyderabad</t>
        </is>
      </c>
      <c r="K1242" s="1" t="n">
        <v>0</v>
      </c>
      <c r="L1242" s="1">
        <f>G1242*B1242</f>
        <v/>
      </c>
      <c r="M1242" s="1">
        <f>H1242*B1242</f>
        <v/>
      </c>
      <c r="N1242" s="1">
        <f>I1242*B1242</f>
        <v/>
      </c>
    </row>
    <row r="1243">
      <c r="A1243" s="1" t="inlineStr">
        <is>
          <t>BioLegend</t>
        </is>
      </c>
      <c r="B1243" s="1" t="n">
        <v>13464</v>
      </c>
      <c r="C1243" s="1" t="inlineStr">
        <is>
          <t>EED117194</t>
        </is>
      </c>
      <c r="D1243" s="2" t="n">
        <v>45850</v>
      </c>
      <c r="E1243" s="2" t="n">
        <v>45856</v>
      </c>
      <c r="F1243" s="1" t="n">
        <v>104725</v>
      </c>
      <c r="G1243" s="1" t="n">
        <v>1</v>
      </c>
      <c r="H1243" s="1" t="n">
        <v>1</v>
      </c>
      <c r="I1243" s="1" t="n">
        <v>0</v>
      </c>
      <c r="J1243" s="1" t="inlineStr">
        <is>
          <t>Mumbai</t>
        </is>
      </c>
      <c r="K1243" s="1" t="n">
        <v>0</v>
      </c>
      <c r="L1243" s="1">
        <f>G1243*B1243</f>
        <v/>
      </c>
      <c r="M1243" s="1">
        <f>H1243*B1243</f>
        <v/>
      </c>
      <c r="N1243" s="1">
        <f>I1243*B1243</f>
        <v/>
      </c>
    </row>
    <row r="1244">
      <c r="A1244" s="1" t="inlineStr">
        <is>
          <t>BioLegend</t>
        </is>
      </c>
      <c r="B1244" s="1" t="n">
        <v>18048.8</v>
      </c>
      <c r="C1244" s="1" t="inlineStr">
        <is>
          <t>EED117194</t>
        </is>
      </c>
      <c r="D1244" s="2" t="n">
        <v>45850</v>
      </c>
      <c r="E1244" s="2" t="n">
        <v>45856</v>
      </c>
      <c r="F1244" s="1" t="n">
        <v>105008</v>
      </c>
      <c r="G1244" s="1" t="n">
        <v>1</v>
      </c>
      <c r="H1244" s="1" t="n">
        <v>1</v>
      </c>
      <c r="I1244" s="1" t="n">
        <v>0</v>
      </c>
      <c r="J1244" s="1" t="inlineStr">
        <is>
          <t>Mumbai</t>
        </is>
      </c>
      <c r="K1244" s="1" t="n">
        <v>0</v>
      </c>
      <c r="L1244" s="1">
        <f>G1244*B1244</f>
        <v/>
      </c>
      <c r="M1244" s="1">
        <f>H1244*B1244</f>
        <v/>
      </c>
      <c r="N1244" s="1">
        <f>I1244*B1244</f>
        <v/>
      </c>
    </row>
    <row r="1245">
      <c r="A1245" s="1" t="inlineStr">
        <is>
          <t>BioLegend</t>
        </is>
      </c>
      <c r="B1245" s="1" t="n">
        <v>29040</v>
      </c>
      <c r="C1245" s="1" t="inlineStr">
        <is>
          <t>EED117194</t>
        </is>
      </c>
      <c r="D1245" s="2" t="n">
        <v>45850</v>
      </c>
      <c r="E1245" s="2" t="n">
        <v>45856</v>
      </c>
      <c r="F1245" s="1" t="n">
        <v>108740</v>
      </c>
      <c r="G1245" s="1" t="n">
        <v>1</v>
      </c>
      <c r="H1245" s="1" t="n">
        <v>1</v>
      </c>
      <c r="I1245" s="1" t="n">
        <v>0</v>
      </c>
      <c r="J1245" s="1" t="inlineStr">
        <is>
          <t>Mumbai</t>
        </is>
      </c>
      <c r="K1245" s="1" t="n">
        <v>0</v>
      </c>
      <c r="L1245" s="1">
        <f>G1245*B1245</f>
        <v/>
      </c>
      <c r="M1245" s="1">
        <f>H1245*B1245</f>
        <v/>
      </c>
      <c r="N1245" s="1">
        <f>I1245*B1245</f>
        <v/>
      </c>
    </row>
    <row r="1246">
      <c r="A1246" s="1" t="inlineStr">
        <is>
          <t>BioLegend</t>
        </is>
      </c>
      <c r="B1246" s="1" t="n">
        <v>16508.8</v>
      </c>
      <c r="C1246" s="1" t="inlineStr">
        <is>
          <t>EED117194</t>
        </is>
      </c>
      <c r="D1246" s="2" t="n">
        <v>45850</v>
      </c>
      <c r="E1246" s="2" t="n">
        <v>45856</v>
      </c>
      <c r="F1246" s="1" t="n">
        <v>109828</v>
      </c>
      <c r="G1246" s="1" t="n">
        <v>1</v>
      </c>
      <c r="H1246" s="1" t="n">
        <v>1</v>
      </c>
      <c r="I1246" s="1" t="n">
        <v>0</v>
      </c>
      <c r="J1246" s="1" t="inlineStr">
        <is>
          <t>Lucknow</t>
        </is>
      </c>
      <c r="K1246" s="1" t="n">
        <v>0</v>
      </c>
      <c r="L1246" s="1">
        <f>G1246*B1246</f>
        <v/>
      </c>
      <c r="M1246" s="1">
        <f>H1246*B1246</f>
        <v/>
      </c>
      <c r="N1246" s="1">
        <f>I1246*B1246</f>
        <v/>
      </c>
    </row>
    <row r="1247">
      <c r="A1247" s="1" t="inlineStr">
        <is>
          <t>BioLegend</t>
        </is>
      </c>
      <c r="B1247" s="1" t="n">
        <v>12689.6</v>
      </c>
      <c r="C1247" s="1" t="inlineStr">
        <is>
          <t>EED117194</t>
        </is>
      </c>
      <c r="D1247" s="2" t="n">
        <v>45850</v>
      </c>
      <c r="E1247" s="2" t="n">
        <v>45856</v>
      </c>
      <c r="F1247" s="1" t="n">
        <v>118106</v>
      </c>
      <c r="G1247" s="1" t="n">
        <v>1</v>
      </c>
      <c r="H1247" s="1" t="n">
        <v>1</v>
      </c>
      <c r="I1247" s="1" t="n">
        <v>0</v>
      </c>
      <c r="J1247" s="1" t="inlineStr">
        <is>
          <t>Mumbai</t>
        </is>
      </c>
      <c r="K1247" s="1" t="n">
        <v>0</v>
      </c>
      <c r="L1247" s="1">
        <f>G1247*B1247</f>
        <v/>
      </c>
      <c r="M1247" s="1">
        <f>H1247*B1247</f>
        <v/>
      </c>
      <c r="N1247" s="1">
        <f>I1247*B1247</f>
        <v/>
      </c>
    </row>
    <row r="1248">
      <c r="A1248" s="1" t="inlineStr">
        <is>
          <t>BioLegend</t>
        </is>
      </c>
      <c r="B1248" s="1" t="n">
        <v>19272</v>
      </c>
      <c r="C1248" s="1" t="inlineStr">
        <is>
          <t>EED117194</t>
        </is>
      </c>
      <c r="D1248" s="2" t="n">
        <v>45850</v>
      </c>
      <c r="E1248" s="2" t="n">
        <v>45856</v>
      </c>
      <c r="F1248" s="1" t="n">
        <v>123173</v>
      </c>
      <c r="G1248" s="1" t="n">
        <v>1</v>
      </c>
      <c r="H1248" s="1" t="n">
        <v>1</v>
      </c>
      <c r="I1248" s="1" t="n">
        <v>0</v>
      </c>
      <c r="J1248" s="1" t="inlineStr">
        <is>
          <t>Gujrat</t>
        </is>
      </c>
      <c r="K1248" s="1" t="n">
        <v>0</v>
      </c>
      <c r="L1248" s="1">
        <f>G1248*B1248</f>
        <v/>
      </c>
      <c r="M1248" s="1">
        <f>H1248*B1248</f>
        <v/>
      </c>
      <c r="N1248" s="1">
        <f>I1248*B1248</f>
        <v/>
      </c>
    </row>
    <row r="1249">
      <c r="A1249" s="1" t="inlineStr">
        <is>
          <t>BioLegend</t>
        </is>
      </c>
      <c r="B1249" s="1" t="n">
        <v>16698</v>
      </c>
      <c r="C1249" s="1" t="inlineStr">
        <is>
          <t>EED117194</t>
        </is>
      </c>
      <c r="D1249" s="2" t="n">
        <v>45850</v>
      </c>
      <c r="E1249" s="2" t="n">
        <v>45856</v>
      </c>
      <c r="F1249" s="1" t="n">
        <v>126419</v>
      </c>
      <c r="G1249" s="1" t="n">
        <v>1</v>
      </c>
      <c r="H1249" s="1" t="n">
        <v>1</v>
      </c>
      <c r="I1249" s="1" t="n">
        <v>0</v>
      </c>
      <c r="J1249" s="1" t="inlineStr">
        <is>
          <t>Hyderabad</t>
        </is>
      </c>
      <c r="K1249" s="1" t="n">
        <v>0</v>
      </c>
      <c r="L1249" s="1">
        <f>G1249*B1249</f>
        <v/>
      </c>
      <c r="M1249" s="1">
        <f>H1249*B1249</f>
        <v/>
      </c>
      <c r="N1249" s="1">
        <f>I1249*B1249</f>
        <v/>
      </c>
    </row>
    <row r="1250">
      <c r="A1250" s="1" t="inlineStr">
        <is>
          <t>BioLegend</t>
        </is>
      </c>
      <c r="B1250" s="1" t="n">
        <v>20856</v>
      </c>
      <c r="C1250" s="1" t="inlineStr">
        <is>
          <t>EED117194</t>
        </is>
      </c>
      <c r="D1250" s="2" t="n">
        <v>45850</v>
      </c>
      <c r="E1250" s="2" t="n">
        <v>45856</v>
      </c>
      <c r="F1250" s="1" t="n">
        <v>127527</v>
      </c>
      <c r="G1250" s="1" t="n">
        <v>1</v>
      </c>
      <c r="H1250" s="1" t="n">
        <v>1</v>
      </c>
      <c r="I1250" s="1" t="n">
        <v>0</v>
      </c>
      <c r="J1250" s="1" t="inlineStr">
        <is>
          <t>Lucknow</t>
        </is>
      </c>
      <c r="K1250" s="1" t="n">
        <v>0</v>
      </c>
      <c r="L1250" s="1">
        <f>G1250*B1250</f>
        <v/>
      </c>
      <c r="M1250" s="1">
        <f>H1250*B1250</f>
        <v/>
      </c>
      <c r="N1250" s="1">
        <f>I1250*B1250</f>
        <v/>
      </c>
    </row>
    <row r="1251">
      <c r="A1251" s="1" t="inlineStr">
        <is>
          <t>BioLegend</t>
        </is>
      </c>
      <c r="B1251" s="1" t="n">
        <v>9055.200000000001</v>
      </c>
      <c r="C1251" s="1" t="inlineStr">
        <is>
          <t>EED117194</t>
        </is>
      </c>
      <c r="D1251" s="2" t="n">
        <v>45850</v>
      </c>
      <c r="E1251" s="2" t="n">
        <v>45856</v>
      </c>
      <c r="F1251" s="1" t="n">
        <v>135913</v>
      </c>
      <c r="G1251" s="1" t="n">
        <v>1</v>
      </c>
      <c r="H1251" s="1" t="n">
        <v>1</v>
      </c>
      <c r="I1251" s="1" t="n">
        <v>0</v>
      </c>
      <c r="J1251" s="1" t="inlineStr">
        <is>
          <t>Chandigarh</t>
        </is>
      </c>
      <c r="K1251" s="1" t="n">
        <v>0</v>
      </c>
      <c r="L1251" s="1">
        <f>G1251*B1251</f>
        <v/>
      </c>
      <c r="M1251" s="1">
        <f>H1251*B1251</f>
        <v/>
      </c>
      <c r="N1251" s="1">
        <f>I1251*B1251</f>
        <v/>
      </c>
    </row>
    <row r="1252">
      <c r="A1252" s="1" t="inlineStr">
        <is>
          <t>BioLegend</t>
        </is>
      </c>
      <c r="B1252" s="1" t="n">
        <v>7946.4</v>
      </c>
      <c r="C1252" s="1" t="inlineStr">
        <is>
          <t>EED117194</t>
        </is>
      </c>
      <c r="D1252" s="2" t="n">
        <v>45850</v>
      </c>
      <c r="E1252" s="2" t="n">
        <v>45856</v>
      </c>
      <c r="F1252" s="1" t="n">
        <v>141705</v>
      </c>
      <c r="G1252" s="1" t="n">
        <v>1</v>
      </c>
      <c r="H1252" s="1" t="n">
        <v>1</v>
      </c>
      <c r="I1252" s="1" t="n">
        <v>0</v>
      </c>
      <c r="J1252" s="1" t="inlineStr">
        <is>
          <t>Kolkata</t>
        </is>
      </c>
      <c r="K1252" s="1" t="n">
        <v>0</v>
      </c>
      <c r="L1252" s="1">
        <f>G1252*B1252</f>
        <v/>
      </c>
      <c r="M1252" s="1">
        <f>H1252*B1252</f>
        <v/>
      </c>
      <c r="N1252" s="1">
        <f>I1252*B1252</f>
        <v/>
      </c>
    </row>
    <row r="1253">
      <c r="A1253" s="1" t="inlineStr">
        <is>
          <t>BioLegend</t>
        </is>
      </c>
      <c r="B1253" s="1" t="n">
        <v>17820</v>
      </c>
      <c r="C1253" s="1" t="inlineStr">
        <is>
          <t>EED117194</t>
        </is>
      </c>
      <c r="D1253" s="2" t="n">
        <v>45850</v>
      </c>
      <c r="E1253" s="2" t="n">
        <v>45856</v>
      </c>
      <c r="F1253" s="1" t="n">
        <v>152423</v>
      </c>
      <c r="G1253" s="1" t="n">
        <v>1</v>
      </c>
      <c r="H1253" s="1" t="n">
        <v>1</v>
      </c>
      <c r="I1253" s="1" t="n">
        <v>0</v>
      </c>
      <c r="J1253" s="1" t="inlineStr">
        <is>
          <t>Hyderabad</t>
        </is>
      </c>
      <c r="K1253" s="1" t="n">
        <v>0</v>
      </c>
      <c r="L1253" s="1">
        <f>G1253*B1253</f>
        <v/>
      </c>
      <c r="M1253" s="1">
        <f>H1253*B1253</f>
        <v/>
      </c>
      <c r="N1253" s="1">
        <f>I1253*B1253</f>
        <v/>
      </c>
    </row>
    <row r="1254">
      <c r="A1254" s="1" t="inlineStr">
        <is>
          <t>BioLegend</t>
        </is>
      </c>
      <c r="B1254" s="1" t="n">
        <v>17001.6</v>
      </c>
      <c r="C1254" s="1" t="inlineStr">
        <is>
          <t>EED117194</t>
        </is>
      </c>
      <c r="D1254" s="2" t="n">
        <v>45850</v>
      </c>
      <c r="E1254" s="2" t="n">
        <v>45856</v>
      </c>
      <c r="F1254" s="1" t="n">
        <v>156604</v>
      </c>
      <c r="G1254" s="1" t="n">
        <v>2</v>
      </c>
      <c r="H1254" s="1" t="n">
        <v>2</v>
      </c>
      <c r="I1254" s="1" t="n">
        <v>0</v>
      </c>
      <c r="J1254" s="1" t="inlineStr">
        <is>
          <t>Banglore</t>
        </is>
      </c>
      <c r="K1254" s="1" t="n">
        <v>0</v>
      </c>
      <c r="L1254" s="1">
        <f>G1254*B1254</f>
        <v/>
      </c>
      <c r="M1254" s="1">
        <f>H1254*B1254</f>
        <v/>
      </c>
      <c r="N1254" s="1">
        <f>I1254*B1254</f>
        <v/>
      </c>
    </row>
    <row r="1255">
      <c r="A1255" s="1" t="inlineStr">
        <is>
          <t>BioLegend</t>
        </is>
      </c>
      <c r="B1255" s="1" t="n">
        <v>17001.6</v>
      </c>
      <c r="C1255" s="1" t="inlineStr">
        <is>
          <t>EED117194</t>
        </is>
      </c>
      <c r="D1255" s="2" t="n">
        <v>45850</v>
      </c>
      <c r="E1255" s="2" t="n">
        <v>45856</v>
      </c>
      <c r="F1255" s="1" t="n">
        <v>156604</v>
      </c>
      <c r="G1255" s="1" t="n">
        <v>3</v>
      </c>
      <c r="H1255" s="1" t="n">
        <v>3</v>
      </c>
      <c r="I1255" s="1" t="n">
        <v>0</v>
      </c>
      <c r="J1255" s="1" t="inlineStr">
        <is>
          <t>Gujrat</t>
        </is>
      </c>
      <c r="K1255" s="1" t="n">
        <v>0</v>
      </c>
      <c r="L1255" s="1">
        <f>G1255*B1255</f>
        <v/>
      </c>
      <c r="M1255" s="1">
        <f>H1255*B1255</f>
        <v/>
      </c>
      <c r="N1255" s="1">
        <f>I1255*B1255</f>
        <v/>
      </c>
    </row>
    <row r="1256">
      <c r="A1256" s="1" t="inlineStr">
        <is>
          <t>BioLegend</t>
        </is>
      </c>
      <c r="B1256" s="1" t="n">
        <v>3326.4</v>
      </c>
      <c r="C1256" s="1" t="inlineStr">
        <is>
          <t>EED117194</t>
        </is>
      </c>
      <c r="D1256" s="2" t="n">
        <v>45850</v>
      </c>
      <c r="E1256" s="2" t="n">
        <v>45856</v>
      </c>
      <c r="F1256" s="1" t="n">
        <v>157309</v>
      </c>
      <c r="G1256" s="1" t="n">
        <v>1</v>
      </c>
      <c r="H1256" s="1" t="n">
        <v>1</v>
      </c>
      <c r="I1256" s="1" t="n">
        <v>0</v>
      </c>
      <c r="J1256" s="1" t="inlineStr">
        <is>
          <t>Kolkata</t>
        </is>
      </c>
      <c r="K1256" s="1" t="n">
        <v>0</v>
      </c>
      <c r="L1256" s="1">
        <f>G1256*B1256</f>
        <v/>
      </c>
      <c r="M1256" s="1">
        <f>H1256*B1256</f>
        <v/>
      </c>
      <c r="N1256" s="1">
        <f>I1256*B1256</f>
        <v/>
      </c>
    </row>
    <row r="1257">
      <c r="A1257" s="1" t="inlineStr">
        <is>
          <t>BioLegend</t>
        </is>
      </c>
      <c r="B1257" s="1" t="n">
        <v>17248</v>
      </c>
      <c r="C1257" s="1" t="inlineStr">
        <is>
          <t>EED117194</t>
        </is>
      </c>
      <c r="D1257" s="2" t="n">
        <v>45850</v>
      </c>
      <c r="E1257" s="2" t="n">
        <v>45856</v>
      </c>
      <c r="F1257" s="1" t="n">
        <v>300310</v>
      </c>
      <c r="G1257" s="1" t="n">
        <v>1</v>
      </c>
      <c r="H1257" s="1" t="n">
        <v>1</v>
      </c>
      <c r="I1257" s="1" t="n">
        <v>0</v>
      </c>
      <c r="J1257" s="1" t="inlineStr">
        <is>
          <t>Gujrat</t>
        </is>
      </c>
      <c r="K1257" s="1" t="n">
        <v>0</v>
      </c>
      <c r="L1257" s="1">
        <f>G1257*B1257</f>
        <v/>
      </c>
      <c r="M1257" s="1">
        <f>H1257*B1257</f>
        <v/>
      </c>
      <c r="N1257" s="1">
        <f>I1257*B1257</f>
        <v/>
      </c>
    </row>
    <row r="1258">
      <c r="A1258" s="1" t="inlineStr">
        <is>
          <t>BioLegend</t>
        </is>
      </c>
      <c r="B1258" s="1" t="n">
        <v>16508.8</v>
      </c>
      <c r="C1258" s="1" t="inlineStr">
        <is>
          <t>EED117194</t>
        </is>
      </c>
      <c r="D1258" s="2" t="n">
        <v>45850</v>
      </c>
      <c r="E1258" s="2" t="n">
        <v>45856</v>
      </c>
      <c r="F1258" s="1" t="n">
        <v>301028</v>
      </c>
      <c r="G1258" s="1" t="n">
        <v>1</v>
      </c>
      <c r="H1258" s="1" t="n">
        <v>1</v>
      </c>
      <c r="I1258" s="1" t="n">
        <v>0</v>
      </c>
      <c r="J1258" s="1" t="inlineStr">
        <is>
          <t>Gujrat</t>
        </is>
      </c>
      <c r="K1258" s="1" t="n">
        <v>0</v>
      </c>
      <c r="L1258" s="1">
        <f>G1258*B1258</f>
        <v/>
      </c>
      <c r="M1258" s="1">
        <f>H1258*B1258</f>
        <v/>
      </c>
      <c r="N1258" s="1">
        <f>I1258*B1258</f>
        <v/>
      </c>
    </row>
    <row r="1259">
      <c r="A1259" s="1" t="inlineStr">
        <is>
          <t>BioLegend</t>
        </is>
      </c>
      <c r="B1259" s="1" t="n">
        <v>8316</v>
      </c>
      <c r="C1259" s="1" t="inlineStr">
        <is>
          <t>EED117194</t>
        </is>
      </c>
      <c r="D1259" s="2" t="n">
        <v>45850</v>
      </c>
      <c r="E1259" s="2" t="n">
        <v>45856</v>
      </c>
      <c r="F1259" s="1" t="n">
        <v>301808</v>
      </c>
      <c r="G1259" s="1" t="n">
        <v>2</v>
      </c>
      <c r="H1259" s="1" t="n">
        <v>2</v>
      </c>
      <c r="I1259" s="1" t="n">
        <v>0</v>
      </c>
      <c r="J1259" s="1" t="inlineStr">
        <is>
          <t>Banglore</t>
        </is>
      </c>
      <c r="K1259" s="1" t="n">
        <v>0</v>
      </c>
      <c r="L1259" s="1">
        <f>G1259*B1259</f>
        <v/>
      </c>
      <c r="M1259" s="1">
        <f>H1259*B1259</f>
        <v/>
      </c>
      <c r="N1259" s="1">
        <f>I1259*B1259</f>
        <v/>
      </c>
    </row>
    <row r="1260">
      <c r="A1260" s="1" t="inlineStr">
        <is>
          <t>BioLegend</t>
        </is>
      </c>
      <c r="B1260" s="1" t="n">
        <v>26796</v>
      </c>
      <c r="C1260" s="1" t="inlineStr">
        <is>
          <t>EED117194</t>
        </is>
      </c>
      <c r="D1260" s="2" t="n">
        <v>45850</v>
      </c>
      <c r="E1260" s="2" t="n">
        <v>45856</v>
      </c>
      <c r="F1260" s="1" t="n">
        <v>301836</v>
      </c>
      <c r="G1260" s="1" t="n">
        <v>1</v>
      </c>
      <c r="H1260" s="1" t="n">
        <v>1</v>
      </c>
      <c r="I1260" s="1" t="n">
        <v>0</v>
      </c>
      <c r="J1260" s="1" t="inlineStr">
        <is>
          <t>Gujrat</t>
        </is>
      </c>
      <c r="K1260" s="1" t="n">
        <v>0</v>
      </c>
      <c r="L1260" s="1">
        <f>G1260*B1260</f>
        <v/>
      </c>
      <c r="M1260" s="1">
        <f>H1260*B1260</f>
        <v/>
      </c>
      <c r="N1260" s="1">
        <f>I1260*B1260</f>
        <v/>
      </c>
    </row>
    <row r="1261">
      <c r="A1261" s="1" t="inlineStr">
        <is>
          <t>BioLegend</t>
        </is>
      </c>
      <c r="B1261" s="1" t="n">
        <v>14352.8</v>
      </c>
      <c r="C1261" s="1" t="inlineStr">
        <is>
          <t>EED117194</t>
        </is>
      </c>
      <c r="D1261" s="2" t="n">
        <v>45850</v>
      </c>
      <c r="E1261" s="2" t="n">
        <v>45856</v>
      </c>
      <c r="F1261" s="1" t="n">
        <v>302006</v>
      </c>
      <c r="G1261" s="1" t="n">
        <v>1</v>
      </c>
      <c r="H1261" s="1" t="n">
        <v>1</v>
      </c>
      <c r="I1261" s="1" t="n">
        <v>0</v>
      </c>
      <c r="J1261" s="1" t="inlineStr">
        <is>
          <t>Banglore</t>
        </is>
      </c>
      <c r="K1261" s="1" t="n">
        <v>0</v>
      </c>
      <c r="L1261" s="1">
        <f>G1261*B1261</f>
        <v/>
      </c>
      <c r="M1261" s="1">
        <f>H1261*B1261</f>
        <v/>
      </c>
      <c r="N1261" s="1">
        <f>I1261*B1261</f>
        <v/>
      </c>
    </row>
    <row r="1262">
      <c r="A1262" s="1" t="inlineStr">
        <is>
          <t>BioLegend</t>
        </is>
      </c>
      <c r="B1262" s="1" t="n">
        <v>14907.2</v>
      </c>
      <c r="C1262" s="1" t="inlineStr">
        <is>
          <t>EED117194</t>
        </is>
      </c>
      <c r="D1262" s="2" t="n">
        <v>45850</v>
      </c>
      <c r="E1262" s="2" t="n">
        <v>45856</v>
      </c>
      <c r="F1262" s="1" t="n">
        <v>302008</v>
      </c>
      <c r="G1262" s="1" t="n">
        <v>2</v>
      </c>
      <c r="H1262" s="1" t="n">
        <v>2</v>
      </c>
      <c r="I1262" s="1" t="n">
        <v>0</v>
      </c>
      <c r="J1262" s="1" t="inlineStr">
        <is>
          <t>Banglore</t>
        </is>
      </c>
      <c r="K1262" s="1" t="n">
        <v>0</v>
      </c>
      <c r="L1262" s="1">
        <f>G1262*B1262</f>
        <v/>
      </c>
      <c r="M1262" s="1">
        <f>H1262*B1262</f>
        <v/>
      </c>
      <c r="N1262" s="1">
        <f>I1262*B1262</f>
        <v/>
      </c>
    </row>
    <row r="1263">
      <c r="A1263" s="1" t="inlineStr">
        <is>
          <t>BioLegend</t>
        </is>
      </c>
      <c r="B1263" s="1" t="n">
        <v>23531.2</v>
      </c>
      <c r="C1263" s="1" t="inlineStr">
        <is>
          <t>EED117194</t>
        </is>
      </c>
      <c r="D1263" s="2" t="n">
        <v>45850</v>
      </c>
      <c r="E1263" s="2" t="n">
        <v>45856</v>
      </c>
      <c r="F1263" s="1" t="n">
        <v>302028</v>
      </c>
      <c r="G1263" s="1" t="n">
        <v>1</v>
      </c>
      <c r="H1263" s="1" t="n">
        <v>1</v>
      </c>
      <c r="I1263" s="1" t="n">
        <v>0</v>
      </c>
      <c r="J1263" s="1" t="inlineStr">
        <is>
          <t>Delhi</t>
        </is>
      </c>
      <c r="K1263" s="1" t="n">
        <v>0</v>
      </c>
      <c r="L1263" s="1">
        <f>G1263*B1263</f>
        <v/>
      </c>
      <c r="M1263" s="1">
        <f>H1263*B1263</f>
        <v/>
      </c>
      <c r="N1263" s="1">
        <f>I1263*B1263</f>
        <v/>
      </c>
    </row>
    <row r="1264">
      <c r="A1264" s="1" t="inlineStr">
        <is>
          <t>BioLegend</t>
        </is>
      </c>
      <c r="B1264" s="1" t="n">
        <v>6468</v>
      </c>
      <c r="C1264" s="1" t="inlineStr">
        <is>
          <t>EED117194</t>
        </is>
      </c>
      <c r="D1264" s="2" t="n">
        <v>45850</v>
      </c>
      <c r="E1264" s="2" t="n">
        <v>45856</v>
      </c>
      <c r="F1264" s="1" t="n">
        <v>302212</v>
      </c>
      <c r="G1264" s="1" t="n">
        <v>1</v>
      </c>
      <c r="H1264" s="1" t="n">
        <v>1</v>
      </c>
      <c r="I1264" s="1" t="n">
        <v>0</v>
      </c>
      <c r="J1264" s="1" t="inlineStr">
        <is>
          <t>Gujrat</t>
        </is>
      </c>
      <c r="K1264" s="1" t="n">
        <v>0</v>
      </c>
      <c r="L1264" s="1">
        <f>G1264*B1264</f>
        <v/>
      </c>
      <c r="M1264" s="1">
        <f>H1264*B1264</f>
        <v/>
      </c>
      <c r="N1264" s="1">
        <f>I1264*B1264</f>
        <v/>
      </c>
    </row>
    <row r="1265">
      <c r="A1265" s="1" t="inlineStr">
        <is>
          <t>BioLegend</t>
        </is>
      </c>
      <c r="B1265" s="1" t="n">
        <v>17987.2</v>
      </c>
      <c r="C1265" s="1" t="inlineStr">
        <is>
          <t>EED117194</t>
        </is>
      </c>
      <c r="D1265" s="2" t="n">
        <v>45850</v>
      </c>
      <c r="E1265" s="2" t="n">
        <v>45856</v>
      </c>
      <c r="F1265" s="1" t="n">
        <v>302216</v>
      </c>
      <c r="G1265" s="1" t="n">
        <v>2</v>
      </c>
      <c r="H1265" s="1" t="n">
        <v>2</v>
      </c>
      <c r="I1265" s="1" t="n">
        <v>0</v>
      </c>
      <c r="J1265" s="1" t="inlineStr">
        <is>
          <t>Banglore</t>
        </is>
      </c>
      <c r="K1265" s="1" t="n">
        <v>0</v>
      </c>
      <c r="L1265" s="1">
        <f>G1265*B1265</f>
        <v/>
      </c>
      <c r="M1265" s="1">
        <f>H1265*B1265</f>
        <v/>
      </c>
      <c r="N1265" s="1">
        <f>I1265*B1265</f>
        <v/>
      </c>
    </row>
    <row r="1266">
      <c r="A1266" s="1" t="inlineStr">
        <is>
          <t>BioLegend</t>
        </is>
      </c>
      <c r="B1266" s="1" t="n">
        <v>25806</v>
      </c>
      <c r="C1266" s="1" t="inlineStr">
        <is>
          <t>EED117194</t>
        </is>
      </c>
      <c r="D1266" s="2" t="n">
        <v>45850</v>
      </c>
      <c r="E1266" s="2" t="n">
        <v>45856</v>
      </c>
      <c r="F1266" s="1" t="n">
        <v>302242</v>
      </c>
      <c r="G1266" s="1" t="n">
        <v>1</v>
      </c>
      <c r="H1266" s="1" t="n">
        <v>1</v>
      </c>
      <c r="I1266" s="1" t="n">
        <v>0</v>
      </c>
      <c r="J1266" s="1" t="inlineStr">
        <is>
          <t>Delhi</t>
        </is>
      </c>
      <c r="K1266" s="1" t="n">
        <v>0</v>
      </c>
      <c r="L1266" s="1">
        <f>G1266*B1266</f>
        <v/>
      </c>
      <c r="M1266" s="1">
        <f>H1266*B1266</f>
        <v/>
      </c>
      <c r="N1266" s="1">
        <f>I1266*B1266</f>
        <v/>
      </c>
    </row>
    <row r="1267">
      <c r="A1267" s="1" t="inlineStr">
        <is>
          <t>BioLegend</t>
        </is>
      </c>
      <c r="B1267" s="1" t="n">
        <v>25146</v>
      </c>
      <c r="C1267" s="1" t="inlineStr">
        <is>
          <t>EED117194</t>
        </is>
      </c>
      <c r="D1267" s="2" t="n">
        <v>45850</v>
      </c>
      <c r="E1267" s="2" t="n">
        <v>45856</v>
      </c>
      <c r="F1267" s="1" t="n">
        <v>302330</v>
      </c>
      <c r="G1267" s="1" t="n">
        <v>1</v>
      </c>
      <c r="H1267" s="1" t="n">
        <v>1</v>
      </c>
      <c r="I1267" s="1" t="n">
        <v>0</v>
      </c>
      <c r="J1267" s="1" t="inlineStr">
        <is>
          <t>Delhi</t>
        </is>
      </c>
      <c r="K1267" s="1" t="n">
        <v>0</v>
      </c>
      <c r="L1267" s="1">
        <f>G1267*B1267</f>
        <v/>
      </c>
      <c r="M1267" s="1">
        <f>H1267*B1267</f>
        <v/>
      </c>
      <c r="N1267" s="1">
        <f>I1267*B1267</f>
        <v/>
      </c>
    </row>
    <row r="1268">
      <c r="A1268" s="1" t="inlineStr">
        <is>
          <t>BioLegend</t>
        </is>
      </c>
      <c r="B1268" s="1" t="n">
        <v>19034.4</v>
      </c>
      <c r="C1268" s="1" t="inlineStr">
        <is>
          <t>EED117194</t>
        </is>
      </c>
      <c r="D1268" s="2" t="n">
        <v>45850</v>
      </c>
      <c r="E1268" s="2" t="n">
        <v>45856</v>
      </c>
      <c r="F1268" s="1" t="n">
        <v>302646</v>
      </c>
      <c r="G1268" s="1" t="n">
        <v>1</v>
      </c>
      <c r="H1268" s="1" t="n">
        <v>1</v>
      </c>
      <c r="I1268" s="1" t="n">
        <v>0</v>
      </c>
      <c r="J1268" s="1" t="inlineStr">
        <is>
          <t>Banglore</t>
        </is>
      </c>
      <c r="K1268" s="1" t="n">
        <v>0</v>
      </c>
      <c r="L1268" s="1">
        <f>G1268*B1268</f>
        <v/>
      </c>
      <c r="M1268" s="1">
        <f>H1268*B1268</f>
        <v/>
      </c>
      <c r="N1268" s="1">
        <f>I1268*B1268</f>
        <v/>
      </c>
    </row>
    <row r="1269">
      <c r="A1269" s="1" t="inlineStr">
        <is>
          <t>BioLegend</t>
        </is>
      </c>
      <c r="B1269" s="1" t="n">
        <v>15030.4</v>
      </c>
      <c r="C1269" s="1" t="inlineStr">
        <is>
          <t>EED117194</t>
        </is>
      </c>
      <c r="D1269" s="2" t="n">
        <v>45850</v>
      </c>
      <c r="E1269" s="2" t="n">
        <v>45856</v>
      </c>
      <c r="F1269" s="1" t="n">
        <v>302706</v>
      </c>
      <c r="G1269" s="1" t="n">
        <v>1</v>
      </c>
      <c r="H1269" s="1" t="n">
        <v>1</v>
      </c>
      <c r="I1269" s="1" t="n">
        <v>0</v>
      </c>
      <c r="J1269" s="1" t="inlineStr">
        <is>
          <t>Tamilnadu</t>
        </is>
      </c>
      <c r="K1269" s="1" t="n">
        <v>0</v>
      </c>
      <c r="L1269" s="1">
        <f>G1269*B1269</f>
        <v/>
      </c>
      <c r="M1269" s="1">
        <f>H1269*B1269</f>
        <v/>
      </c>
      <c r="N1269" s="1">
        <f>I1269*B1269</f>
        <v/>
      </c>
    </row>
    <row r="1270">
      <c r="A1270" s="1" t="inlineStr">
        <is>
          <t>BioLegend</t>
        </is>
      </c>
      <c r="B1270" s="1" t="n">
        <v>17248</v>
      </c>
      <c r="C1270" s="1" t="inlineStr">
        <is>
          <t>EED117194</t>
        </is>
      </c>
      <c r="D1270" s="2" t="n">
        <v>45850</v>
      </c>
      <c r="E1270" s="2" t="n">
        <v>45856</v>
      </c>
      <c r="F1270" s="1" t="n">
        <v>303508</v>
      </c>
      <c r="G1270" s="1" t="n">
        <v>1</v>
      </c>
      <c r="H1270" s="1" t="n">
        <v>1</v>
      </c>
      <c r="I1270" s="1" t="n">
        <v>0</v>
      </c>
      <c r="J1270" s="1" t="inlineStr">
        <is>
          <t>Gujrat</t>
        </is>
      </c>
      <c r="K1270" s="1" t="n">
        <v>0</v>
      </c>
      <c r="L1270" s="1">
        <f>G1270*B1270</f>
        <v/>
      </c>
      <c r="M1270" s="1">
        <f>H1270*B1270</f>
        <v/>
      </c>
      <c r="N1270" s="1">
        <f>I1270*B1270</f>
        <v/>
      </c>
    </row>
    <row r="1271">
      <c r="A1271" s="1" t="inlineStr">
        <is>
          <t>BioLegend</t>
        </is>
      </c>
      <c r="B1271" s="1" t="n">
        <v>22052.8</v>
      </c>
      <c r="C1271" s="1" t="inlineStr">
        <is>
          <t>EED117194</t>
        </is>
      </c>
      <c r="D1271" s="2" t="n">
        <v>45850</v>
      </c>
      <c r="E1271" s="2" t="n">
        <v>45856</v>
      </c>
      <c r="F1271" s="1" t="n">
        <v>303924</v>
      </c>
      <c r="G1271" s="1" t="n">
        <v>1</v>
      </c>
      <c r="H1271" s="1" t="n">
        <v>1</v>
      </c>
      <c r="I1271" s="1" t="n">
        <v>0</v>
      </c>
      <c r="J1271" s="1" t="inlineStr">
        <is>
          <t>Tamilnadu</t>
        </is>
      </c>
      <c r="K1271" s="1" t="n">
        <v>0</v>
      </c>
      <c r="L1271" s="1">
        <f>G1271*B1271</f>
        <v/>
      </c>
      <c r="M1271" s="1">
        <f>H1271*B1271</f>
        <v/>
      </c>
      <c r="N1271" s="1">
        <f>I1271*B1271</f>
        <v/>
      </c>
    </row>
    <row r="1272">
      <c r="A1272" s="1" t="inlineStr">
        <is>
          <t>BioLegend</t>
        </is>
      </c>
      <c r="B1272" s="1" t="n">
        <v>4065.6</v>
      </c>
      <c r="C1272" s="1" t="inlineStr">
        <is>
          <t>EED117194</t>
        </is>
      </c>
      <c r="D1272" s="2" t="n">
        <v>45850</v>
      </c>
      <c r="E1272" s="2" t="n">
        <v>45856</v>
      </c>
      <c r="F1272" s="1" t="n">
        <v>304008</v>
      </c>
      <c r="G1272" s="1" t="n">
        <v>1</v>
      </c>
      <c r="H1272" s="1" t="n">
        <v>1</v>
      </c>
      <c r="I1272" s="1" t="n">
        <v>0</v>
      </c>
      <c r="J1272" s="1" t="inlineStr">
        <is>
          <t>Banglore</t>
        </is>
      </c>
      <c r="K1272" s="1" t="n">
        <v>0</v>
      </c>
      <c r="L1272" s="1">
        <f>G1272*B1272</f>
        <v/>
      </c>
      <c r="M1272" s="1">
        <f>H1272*B1272</f>
        <v/>
      </c>
      <c r="N1272" s="1">
        <f>I1272*B1272</f>
        <v/>
      </c>
    </row>
    <row r="1273">
      <c r="A1273" s="1" t="inlineStr">
        <is>
          <t>BioLegend</t>
        </is>
      </c>
      <c r="B1273" s="1" t="n">
        <v>6468</v>
      </c>
      <c r="C1273" s="1" t="inlineStr">
        <is>
          <t>EED117194</t>
        </is>
      </c>
      <c r="D1273" s="2" t="n">
        <v>45850</v>
      </c>
      <c r="E1273" s="2" t="n">
        <v>45856</v>
      </c>
      <c r="F1273" s="1" t="n">
        <v>304012</v>
      </c>
      <c r="G1273" s="1" t="n">
        <v>1</v>
      </c>
      <c r="H1273" s="1" t="n">
        <v>1</v>
      </c>
      <c r="I1273" s="1" t="n">
        <v>0</v>
      </c>
      <c r="J1273" s="1" t="inlineStr">
        <is>
          <t>Mumbai</t>
        </is>
      </c>
      <c r="K1273" s="1" t="n">
        <v>0</v>
      </c>
      <c r="L1273" s="1">
        <f>G1273*B1273</f>
        <v/>
      </c>
      <c r="M1273" s="1">
        <f>H1273*B1273</f>
        <v/>
      </c>
      <c r="N1273" s="1">
        <f>I1273*B1273</f>
        <v/>
      </c>
    </row>
    <row r="1274">
      <c r="A1274" s="1" t="inlineStr">
        <is>
          <t>BioLegend</t>
        </is>
      </c>
      <c r="B1274" s="1" t="n">
        <v>17987.2</v>
      </c>
      <c r="C1274" s="1" t="inlineStr">
        <is>
          <t>EED117194</t>
        </is>
      </c>
      <c r="D1274" s="2" t="n">
        <v>45850</v>
      </c>
      <c r="E1274" s="2" t="n">
        <v>45856</v>
      </c>
      <c r="F1274" s="1" t="n">
        <v>304014</v>
      </c>
      <c r="G1274" s="1" t="n">
        <v>1</v>
      </c>
      <c r="H1274" s="1" t="n">
        <v>1</v>
      </c>
      <c r="I1274" s="1" t="n">
        <v>0</v>
      </c>
      <c r="J1274" s="1" t="inlineStr">
        <is>
          <t>Banglore</t>
        </is>
      </c>
      <c r="K1274" s="1" t="n">
        <v>0</v>
      </c>
      <c r="L1274" s="1">
        <f>G1274*B1274</f>
        <v/>
      </c>
      <c r="M1274" s="1">
        <f>H1274*B1274</f>
        <v/>
      </c>
      <c r="N1274" s="1">
        <f>I1274*B1274</f>
        <v/>
      </c>
    </row>
    <row r="1275">
      <c r="A1275" s="1" t="inlineStr">
        <is>
          <t>BioLegend</t>
        </is>
      </c>
      <c r="B1275" s="1" t="n">
        <v>21683.2</v>
      </c>
      <c r="C1275" s="1" t="inlineStr">
        <is>
          <t>EED117194</t>
        </is>
      </c>
      <c r="D1275" s="2" t="n">
        <v>45850</v>
      </c>
      <c r="E1275" s="2" t="n">
        <v>45856</v>
      </c>
      <c r="F1275" s="1" t="n">
        <v>304944</v>
      </c>
      <c r="G1275" s="1" t="n">
        <v>1</v>
      </c>
      <c r="H1275" s="1" t="n">
        <v>1</v>
      </c>
      <c r="I1275" s="1" t="n">
        <v>0</v>
      </c>
      <c r="J1275" s="1" t="inlineStr">
        <is>
          <t>Tamilnadu</t>
        </is>
      </c>
      <c r="K1275" s="1" t="n">
        <v>0</v>
      </c>
      <c r="L1275" s="1">
        <f>G1275*B1275</f>
        <v/>
      </c>
      <c r="M1275" s="1">
        <f>H1275*B1275</f>
        <v/>
      </c>
      <c r="N1275" s="1">
        <f>I1275*B1275</f>
        <v/>
      </c>
    </row>
    <row r="1276">
      <c r="A1276" s="1" t="inlineStr">
        <is>
          <t>BioLegend</t>
        </is>
      </c>
      <c r="B1276" s="1" t="n">
        <v>17556</v>
      </c>
      <c r="C1276" s="1" t="inlineStr">
        <is>
          <t>EED117194</t>
        </is>
      </c>
      <c r="D1276" s="2" t="n">
        <v>45850</v>
      </c>
      <c r="E1276" s="2" t="n">
        <v>45856</v>
      </c>
      <c r="F1276" s="1" t="n">
        <v>307824</v>
      </c>
      <c r="G1276" s="1" t="n">
        <v>1</v>
      </c>
      <c r="H1276" s="1" t="n">
        <v>1</v>
      </c>
      <c r="I1276" s="1" t="n">
        <v>0</v>
      </c>
      <c r="J1276" s="1" t="inlineStr">
        <is>
          <t>Mumbai</t>
        </is>
      </c>
      <c r="K1276" s="1" t="n">
        <v>0</v>
      </c>
      <c r="L1276" s="1">
        <f>G1276*B1276</f>
        <v/>
      </c>
      <c r="M1276" s="1">
        <f>H1276*B1276</f>
        <v/>
      </c>
      <c r="N1276" s="1">
        <f>I1276*B1276</f>
        <v/>
      </c>
    </row>
    <row r="1277">
      <c r="A1277" s="1" t="inlineStr">
        <is>
          <t>BioLegend</t>
        </is>
      </c>
      <c r="B1277" s="1" t="n">
        <v>15523.2</v>
      </c>
      <c r="C1277" s="1" t="inlineStr">
        <is>
          <t>EED117194</t>
        </is>
      </c>
      <c r="D1277" s="2" t="n">
        <v>45850</v>
      </c>
      <c r="E1277" s="2" t="n">
        <v>45856</v>
      </c>
      <c r="F1277" s="1" t="n">
        <v>309804</v>
      </c>
      <c r="G1277" s="1" t="n">
        <v>1</v>
      </c>
      <c r="H1277" s="1" t="n">
        <v>1</v>
      </c>
      <c r="I1277" s="1" t="n">
        <v>0</v>
      </c>
      <c r="J1277" s="1" t="inlineStr">
        <is>
          <t>Banglore</t>
        </is>
      </c>
      <c r="K1277" s="1" t="n">
        <v>0</v>
      </c>
      <c r="L1277" s="1">
        <f>G1277*B1277</f>
        <v/>
      </c>
      <c r="M1277" s="1">
        <f>H1277*B1277</f>
        <v/>
      </c>
      <c r="N1277" s="1">
        <f>I1277*B1277</f>
        <v/>
      </c>
    </row>
    <row r="1278">
      <c r="A1278" s="1" t="inlineStr">
        <is>
          <t>BioLegend</t>
        </is>
      </c>
      <c r="B1278" s="1" t="n">
        <v>17248</v>
      </c>
      <c r="C1278" s="1" t="inlineStr">
        <is>
          <t>EED117194</t>
        </is>
      </c>
      <c r="D1278" s="2" t="n">
        <v>45850</v>
      </c>
      <c r="E1278" s="2" t="n">
        <v>45856</v>
      </c>
      <c r="F1278" s="1" t="n">
        <v>311504</v>
      </c>
      <c r="G1278" s="1" t="n">
        <v>1</v>
      </c>
      <c r="H1278" s="1" t="n">
        <v>1</v>
      </c>
      <c r="I1278" s="1" t="n">
        <v>0</v>
      </c>
      <c r="J1278" s="1" t="inlineStr">
        <is>
          <t>Banglore</t>
        </is>
      </c>
      <c r="K1278" s="1" t="n">
        <v>0</v>
      </c>
      <c r="L1278" s="1">
        <f>G1278*B1278</f>
        <v/>
      </c>
      <c r="M1278" s="1">
        <f>H1278*B1278</f>
        <v/>
      </c>
      <c r="N1278" s="1">
        <f>I1278*B1278</f>
        <v/>
      </c>
    </row>
    <row r="1279">
      <c r="A1279" s="1" t="inlineStr">
        <is>
          <t>BioLegend</t>
        </is>
      </c>
      <c r="B1279" s="1" t="n">
        <v>24420</v>
      </c>
      <c r="C1279" s="1" t="inlineStr">
        <is>
          <t>EED117194</t>
        </is>
      </c>
      <c r="D1279" s="2" t="n">
        <v>45850</v>
      </c>
      <c r="E1279" s="2" t="n">
        <v>45856</v>
      </c>
      <c r="F1279" s="1" t="n">
        <v>317434</v>
      </c>
      <c r="G1279" s="1" t="n">
        <v>1</v>
      </c>
      <c r="H1279" s="1" t="n">
        <v>1</v>
      </c>
      <c r="I1279" s="1" t="n">
        <v>0</v>
      </c>
      <c r="J1279" s="1" t="inlineStr">
        <is>
          <t>Gujrat</t>
        </is>
      </c>
      <c r="K1279" s="1" t="n">
        <v>0</v>
      </c>
      <c r="L1279" s="1">
        <f>G1279*B1279</f>
        <v/>
      </c>
      <c r="M1279" s="1">
        <f>H1279*B1279</f>
        <v/>
      </c>
      <c r="N1279" s="1">
        <f>I1279*B1279</f>
        <v/>
      </c>
    </row>
    <row r="1280">
      <c r="A1280" s="1" t="inlineStr">
        <is>
          <t>BioLegend</t>
        </is>
      </c>
      <c r="B1280" s="1" t="n">
        <v>26862</v>
      </c>
      <c r="C1280" s="1" t="inlineStr">
        <is>
          <t>EED117194</t>
        </is>
      </c>
      <c r="D1280" s="2" t="n">
        <v>45850</v>
      </c>
      <c r="E1280" s="2" t="n">
        <v>45856</v>
      </c>
      <c r="F1280" s="1" t="n">
        <v>318340</v>
      </c>
      <c r="G1280" s="1" t="n">
        <v>2</v>
      </c>
      <c r="H1280" s="1" t="n">
        <v>2</v>
      </c>
      <c r="I1280" s="1" t="n">
        <v>0</v>
      </c>
      <c r="J1280" s="1" t="inlineStr">
        <is>
          <t>Banglore</t>
        </is>
      </c>
      <c r="K1280" s="1" t="n">
        <v>0</v>
      </c>
      <c r="L1280" s="1">
        <f>G1280*B1280</f>
        <v/>
      </c>
      <c r="M1280" s="1">
        <f>H1280*B1280</f>
        <v/>
      </c>
      <c r="N1280" s="1">
        <f>I1280*B1280</f>
        <v/>
      </c>
    </row>
    <row r="1281">
      <c r="A1281" s="1" t="inlineStr">
        <is>
          <t>BioLegend</t>
        </is>
      </c>
      <c r="B1281" s="1" t="n">
        <v>16508.8</v>
      </c>
      <c r="C1281" s="1" t="inlineStr">
        <is>
          <t>EED117194</t>
        </is>
      </c>
      <c r="D1281" s="2" t="n">
        <v>45850</v>
      </c>
      <c r="E1281" s="2" t="n">
        <v>45856</v>
      </c>
      <c r="F1281" s="1" t="n">
        <v>320806</v>
      </c>
      <c r="G1281" s="1" t="n">
        <v>1</v>
      </c>
      <c r="H1281" s="1" t="n">
        <v>1</v>
      </c>
      <c r="I1281" s="1" t="n">
        <v>0</v>
      </c>
      <c r="J1281" s="1" t="inlineStr">
        <is>
          <t>Banglore</t>
        </is>
      </c>
      <c r="K1281" s="1" t="n">
        <v>0</v>
      </c>
      <c r="L1281" s="1">
        <f>G1281*B1281</f>
        <v/>
      </c>
      <c r="M1281" s="1">
        <f>H1281*B1281</f>
        <v/>
      </c>
      <c r="N1281" s="1">
        <f>I1281*B1281</f>
        <v/>
      </c>
    </row>
    <row r="1282">
      <c r="A1282" s="1" t="inlineStr">
        <is>
          <t>BioLegend</t>
        </is>
      </c>
      <c r="B1282" s="1" t="n">
        <v>15831.2</v>
      </c>
      <c r="C1282" s="1" t="inlineStr">
        <is>
          <t>EED117194</t>
        </is>
      </c>
      <c r="D1282" s="2" t="n">
        <v>45850</v>
      </c>
      <c r="E1282" s="2" t="n">
        <v>45856</v>
      </c>
      <c r="F1282" s="1" t="n">
        <v>321106</v>
      </c>
      <c r="G1282" s="1" t="n">
        <v>1</v>
      </c>
      <c r="H1282" s="1" t="n">
        <v>1</v>
      </c>
      <c r="I1282" s="1" t="n">
        <v>0</v>
      </c>
      <c r="J1282" s="1" t="inlineStr">
        <is>
          <t>Delhi</t>
        </is>
      </c>
      <c r="K1282" s="1" t="n">
        <v>0</v>
      </c>
      <c r="L1282" s="1">
        <f>G1282*B1282</f>
        <v/>
      </c>
      <c r="M1282" s="1">
        <f>H1282*B1282</f>
        <v/>
      </c>
      <c r="N1282" s="1">
        <f>I1282*B1282</f>
        <v/>
      </c>
    </row>
    <row r="1283">
      <c r="A1283" s="1" t="inlineStr">
        <is>
          <t>BioLegend</t>
        </is>
      </c>
      <c r="B1283" s="1" t="n">
        <v>21375.2</v>
      </c>
      <c r="C1283" s="1" t="inlineStr">
        <is>
          <t>EED117194</t>
        </is>
      </c>
      <c r="D1283" s="2" t="n">
        <v>45850</v>
      </c>
      <c r="E1283" s="2" t="n">
        <v>45856</v>
      </c>
      <c r="F1283" s="1" t="n">
        <v>325514</v>
      </c>
      <c r="G1283" s="1" t="n">
        <v>1</v>
      </c>
      <c r="H1283" s="1" t="n">
        <v>1</v>
      </c>
      <c r="I1283" s="1" t="n">
        <v>0</v>
      </c>
      <c r="J1283" s="1" t="inlineStr">
        <is>
          <t>Mumbai</t>
        </is>
      </c>
      <c r="K1283" s="1" t="n">
        <v>0</v>
      </c>
      <c r="L1283" s="1">
        <f>G1283*B1283</f>
        <v/>
      </c>
      <c r="M1283" s="1">
        <f>H1283*B1283</f>
        <v/>
      </c>
      <c r="N1283" s="1">
        <f>I1283*B1283</f>
        <v/>
      </c>
    </row>
    <row r="1284">
      <c r="A1284" s="1" t="inlineStr">
        <is>
          <t>BioLegend</t>
        </is>
      </c>
      <c r="B1284" s="1" t="n">
        <v>19342.4</v>
      </c>
      <c r="C1284" s="1" t="inlineStr">
        <is>
          <t>EED117194</t>
        </is>
      </c>
      <c r="D1284" s="2" t="n">
        <v>45850</v>
      </c>
      <c r="E1284" s="2" t="n">
        <v>45856</v>
      </c>
      <c r="F1284" s="1" t="n">
        <v>328114</v>
      </c>
      <c r="G1284" s="1" t="n">
        <v>1</v>
      </c>
      <c r="H1284" s="1" t="n">
        <v>1</v>
      </c>
      <c r="I1284" s="1" t="n">
        <v>0</v>
      </c>
      <c r="J1284" s="1" t="inlineStr">
        <is>
          <t>Gujrat</t>
        </is>
      </c>
      <c r="K1284" s="1" t="n">
        <v>0</v>
      </c>
      <c r="L1284" s="1">
        <f>G1284*B1284</f>
        <v/>
      </c>
      <c r="M1284" s="1">
        <f>H1284*B1284</f>
        <v/>
      </c>
      <c r="N1284" s="1">
        <f>I1284*B1284</f>
        <v/>
      </c>
    </row>
    <row r="1285">
      <c r="A1285" s="1" t="inlineStr">
        <is>
          <t>BioLegend</t>
        </is>
      </c>
      <c r="B1285" s="1" t="n">
        <v>18048.8</v>
      </c>
      <c r="C1285" s="1" t="inlineStr">
        <is>
          <t>EED117194</t>
        </is>
      </c>
      <c r="D1285" s="2" t="n">
        <v>45850</v>
      </c>
      <c r="E1285" s="2" t="n">
        <v>45856</v>
      </c>
      <c r="F1285" s="1" t="n">
        <v>329208</v>
      </c>
      <c r="G1285" s="1" t="n">
        <v>1</v>
      </c>
      <c r="H1285" s="1" t="n">
        <v>1</v>
      </c>
      <c r="I1285" s="1" t="n">
        <v>0</v>
      </c>
      <c r="J1285" s="1" t="inlineStr">
        <is>
          <t>Gurugram</t>
        </is>
      </c>
      <c r="K1285" s="1" t="n">
        <v>0</v>
      </c>
      <c r="L1285" s="1">
        <f>G1285*B1285</f>
        <v/>
      </c>
      <c r="M1285" s="1">
        <f>H1285*B1285</f>
        <v/>
      </c>
      <c r="N1285" s="1">
        <f>I1285*B1285</f>
        <v/>
      </c>
    </row>
    <row r="1286">
      <c r="A1286" s="1" t="inlineStr">
        <is>
          <t>BioLegend</t>
        </is>
      </c>
      <c r="B1286" s="1" t="n">
        <v>17987.2</v>
      </c>
      <c r="C1286" s="1" t="inlineStr">
        <is>
          <t>EED117194</t>
        </is>
      </c>
      <c r="D1286" s="2" t="n">
        <v>45850</v>
      </c>
      <c r="E1286" s="2" t="n">
        <v>45856</v>
      </c>
      <c r="F1286" s="1" t="n">
        <v>329708</v>
      </c>
      <c r="G1286" s="1" t="n">
        <v>1</v>
      </c>
      <c r="H1286" s="1" t="n">
        <v>1</v>
      </c>
      <c r="I1286" s="1" t="n">
        <v>0</v>
      </c>
      <c r="J1286" s="1" t="inlineStr">
        <is>
          <t>Banglore</t>
        </is>
      </c>
      <c r="K1286" s="1" t="n">
        <v>0</v>
      </c>
      <c r="L1286" s="1">
        <f>G1286*B1286</f>
        <v/>
      </c>
      <c r="M1286" s="1">
        <f>H1286*B1286</f>
        <v/>
      </c>
      <c r="N1286" s="1">
        <f>I1286*B1286</f>
        <v/>
      </c>
    </row>
    <row r="1287">
      <c r="A1287" s="1" t="inlineStr">
        <is>
          <t>BioLegend</t>
        </is>
      </c>
      <c r="B1287" s="1" t="n">
        <v>12997.6</v>
      </c>
      <c r="C1287" s="1" t="inlineStr">
        <is>
          <t>EED117194</t>
        </is>
      </c>
      <c r="D1287" s="2" t="n">
        <v>45850</v>
      </c>
      <c r="E1287" s="2" t="n">
        <v>45856</v>
      </c>
      <c r="F1287" s="1" t="n">
        <v>331208</v>
      </c>
      <c r="G1287" s="1" t="n">
        <v>1</v>
      </c>
      <c r="H1287" s="1" t="n">
        <v>1</v>
      </c>
      <c r="I1287" s="1" t="n">
        <v>0</v>
      </c>
      <c r="J1287" s="1" t="inlineStr">
        <is>
          <t>Mumbai</t>
        </is>
      </c>
      <c r="K1287" s="1" t="n">
        <v>0</v>
      </c>
      <c r="L1287" s="1">
        <f>G1287*B1287</f>
        <v/>
      </c>
      <c r="M1287" s="1">
        <f>H1287*B1287</f>
        <v/>
      </c>
      <c r="N1287" s="1">
        <f>I1287*B1287</f>
        <v/>
      </c>
    </row>
    <row r="1288">
      <c r="A1288" s="1" t="inlineStr">
        <is>
          <t>BioLegend</t>
        </is>
      </c>
      <c r="B1288" s="1" t="n">
        <v>16508.8</v>
      </c>
      <c r="C1288" s="1" t="inlineStr">
        <is>
          <t>EED117194</t>
        </is>
      </c>
      <c r="D1288" s="2" t="n">
        <v>45850</v>
      </c>
      <c r="E1288" s="2" t="n">
        <v>45856</v>
      </c>
      <c r="F1288" s="1" t="n">
        <v>334106</v>
      </c>
      <c r="G1288" s="1" t="n">
        <v>1</v>
      </c>
      <c r="H1288" s="1" t="n">
        <v>1</v>
      </c>
      <c r="I1288" s="1" t="n">
        <v>0</v>
      </c>
      <c r="J1288" s="1" t="inlineStr">
        <is>
          <t>Hyderabad</t>
        </is>
      </c>
      <c r="K1288" s="1" t="n">
        <v>0</v>
      </c>
      <c r="L1288" s="1">
        <f>G1288*B1288</f>
        <v/>
      </c>
      <c r="M1288" s="1">
        <f>H1288*B1288</f>
        <v/>
      </c>
      <c r="N1288" s="1">
        <f>I1288*B1288</f>
        <v/>
      </c>
    </row>
    <row r="1289">
      <c r="A1289" s="1" t="inlineStr">
        <is>
          <t>BioLegend</t>
        </is>
      </c>
      <c r="B1289" s="1" t="n">
        <v>14106.4</v>
      </c>
      <c r="C1289" s="1" t="inlineStr">
        <is>
          <t>EED117194</t>
        </is>
      </c>
      <c r="D1289" s="2" t="n">
        <v>45850</v>
      </c>
      <c r="E1289" s="2" t="n">
        <v>45856</v>
      </c>
      <c r="F1289" s="1" t="n">
        <v>349104</v>
      </c>
      <c r="G1289" s="1" t="n">
        <v>4</v>
      </c>
      <c r="H1289" s="1" t="n">
        <v>4</v>
      </c>
      <c r="I1289" s="1" t="n">
        <v>0</v>
      </c>
      <c r="J1289" s="1" t="inlineStr">
        <is>
          <t>Gujrat</t>
        </is>
      </c>
      <c r="K1289" s="1" t="n">
        <v>0</v>
      </c>
      <c r="L1289" s="1">
        <f>G1289*B1289</f>
        <v/>
      </c>
      <c r="M1289" s="1">
        <f>H1289*B1289</f>
        <v/>
      </c>
      <c r="N1289" s="1">
        <f>I1289*B1289</f>
        <v/>
      </c>
    </row>
    <row r="1290">
      <c r="A1290" s="1" t="inlineStr">
        <is>
          <t>BioLegend</t>
        </is>
      </c>
      <c r="B1290" s="1" t="n">
        <v>21375.2</v>
      </c>
      <c r="C1290" s="1" t="inlineStr">
        <is>
          <t>EED117194</t>
        </is>
      </c>
      <c r="D1290" s="2" t="n">
        <v>45850</v>
      </c>
      <c r="E1290" s="2" t="n">
        <v>45856</v>
      </c>
      <c r="F1290" s="1" t="n">
        <v>350504</v>
      </c>
      <c r="G1290" s="1" t="n">
        <v>1</v>
      </c>
      <c r="H1290" s="1" t="n">
        <v>1</v>
      </c>
      <c r="I1290" s="1" t="n">
        <v>0</v>
      </c>
      <c r="J1290" s="1" t="inlineStr">
        <is>
          <t>Mumbai</t>
        </is>
      </c>
      <c r="K1290" s="1" t="n">
        <v>0</v>
      </c>
      <c r="L1290" s="1">
        <f>G1290*B1290</f>
        <v/>
      </c>
      <c r="M1290" s="1">
        <f>H1290*B1290</f>
        <v/>
      </c>
      <c r="N1290" s="1">
        <f>I1290*B1290</f>
        <v/>
      </c>
    </row>
    <row r="1291">
      <c r="A1291" s="1" t="inlineStr">
        <is>
          <t>BioLegend</t>
        </is>
      </c>
      <c r="B1291" s="1" t="n">
        <v>19342.4</v>
      </c>
      <c r="C1291" s="1" t="inlineStr">
        <is>
          <t>EED117194</t>
        </is>
      </c>
      <c r="D1291" s="2" t="n">
        <v>45850</v>
      </c>
      <c r="E1291" s="2" t="n">
        <v>45856</v>
      </c>
      <c r="F1291" s="1" t="n">
        <v>353112</v>
      </c>
      <c r="G1291" s="1" t="n">
        <v>1</v>
      </c>
      <c r="H1291" s="1" t="n">
        <v>1</v>
      </c>
      <c r="I1291" s="1" t="n">
        <v>0</v>
      </c>
      <c r="J1291" s="1" t="inlineStr">
        <is>
          <t>Banglore</t>
        </is>
      </c>
      <c r="K1291" s="1" t="n">
        <v>0</v>
      </c>
      <c r="L1291" s="1">
        <f>G1291*B1291</f>
        <v/>
      </c>
      <c r="M1291" s="1">
        <f>H1291*B1291</f>
        <v/>
      </c>
      <c r="N1291" s="1">
        <f>I1291*B1291</f>
        <v/>
      </c>
    </row>
    <row r="1292">
      <c r="A1292" s="1" t="inlineStr">
        <is>
          <t>BioLegend</t>
        </is>
      </c>
      <c r="B1292" s="1" t="n">
        <v>26862</v>
      </c>
      <c r="C1292" s="1" t="inlineStr">
        <is>
          <t>EED117194</t>
        </is>
      </c>
      <c r="D1292" s="2" t="n">
        <v>45850</v>
      </c>
      <c r="E1292" s="2" t="n">
        <v>45856</v>
      </c>
      <c r="F1292" s="1" t="n">
        <v>353208</v>
      </c>
      <c r="G1292" s="1" t="n">
        <v>1</v>
      </c>
      <c r="H1292" s="1" t="n">
        <v>1</v>
      </c>
      <c r="I1292" s="1" t="n">
        <v>0</v>
      </c>
      <c r="J1292" s="1" t="inlineStr">
        <is>
          <t>Gujrat</t>
        </is>
      </c>
      <c r="K1292" s="1" t="n">
        <v>0</v>
      </c>
      <c r="L1292" s="1">
        <f>G1292*B1292</f>
        <v/>
      </c>
      <c r="M1292" s="1">
        <f>H1292*B1292</f>
        <v/>
      </c>
      <c r="N1292" s="1">
        <f>I1292*B1292</f>
        <v/>
      </c>
    </row>
    <row r="1293">
      <c r="A1293" s="1" t="inlineStr">
        <is>
          <t>BioLegend</t>
        </is>
      </c>
      <c r="B1293" s="1" t="n">
        <v>16368</v>
      </c>
      <c r="C1293" s="1" t="inlineStr">
        <is>
          <t>EED117194</t>
        </is>
      </c>
      <c r="D1293" s="2" t="n">
        <v>45850</v>
      </c>
      <c r="E1293" s="2" t="n">
        <v>45856</v>
      </c>
      <c r="F1293" s="1" t="n">
        <v>353421</v>
      </c>
      <c r="G1293" s="1" t="n">
        <v>1</v>
      </c>
      <c r="H1293" s="1" t="n">
        <v>1</v>
      </c>
      <c r="I1293" s="1" t="n">
        <v>0</v>
      </c>
      <c r="J1293" s="1" t="inlineStr">
        <is>
          <t>Pune</t>
        </is>
      </c>
      <c r="K1293" s="1" t="n">
        <v>0</v>
      </c>
      <c r="L1293" s="1">
        <f>G1293*B1293</f>
        <v/>
      </c>
      <c r="M1293" s="1">
        <f>H1293*B1293</f>
        <v/>
      </c>
      <c r="N1293" s="1">
        <f>I1293*B1293</f>
        <v/>
      </c>
    </row>
    <row r="1294">
      <c r="A1294" s="1" t="inlineStr">
        <is>
          <t>BioLegend</t>
        </is>
      </c>
      <c r="B1294" s="1" t="n">
        <v>23531.2</v>
      </c>
      <c r="C1294" s="1" t="inlineStr">
        <is>
          <t>EED117194</t>
        </is>
      </c>
      <c r="D1294" s="2" t="n">
        <v>45850</v>
      </c>
      <c r="E1294" s="2" t="n">
        <v>45856</v>
      </c>
      <c r="F1294" s="1" t="n">
        <v>358512</v>
      </c>
      <c r="G1294" s="1" t="n">
        <v>1</v>
      </c>
      <c r="H1294" s="1" t="n">
        <v>1</v>
      </c>
      <c r="I1294" s="1" t="n">
        <v>0</v>
      </c>
      <c r="J1294" s="1" t="inlineStr">
        <is>
          <t>Mumbai</t>
        </is>
      </c>
      <c r="K1294" s="1" t="n">
        <v>0</v>
      </c>
      <c r="L1294" s="1">
        <f>G1294*B1294</f>
        <v/>
      </c>
      <c r="M1294" s="1">
        <f>H1294*B1294</f>
        <v/>
      </c>
      <c r="N1294" s="1">
        <f>I1294*B1294</f>
        <v/>
      </c>
    </row>
    <row r="1295">
      <c r="A1295" s="1" t="inlineStr">
        <is>
          <t>BioLegend</t>
        </is>
      </c>
      <c r="B1295" s="1" t="n">
        <v>28710</v>
      </c>
      <c r="C1295" s="1" t="inlineStr">
        <is>
          <t>EED117194</t>
        </is>
      </c>
      <c r="D1295" s="2" t="n">
        <v>45850</v>
      </c>
      <c r="E1295" s="2" t="n">
        <v>45856</v>
      </c>
      <c r="F1295" s="1" t="n">
        <v>358610</v>
      </c>
      <c r="G1295" s="1" t="n">
        <v>1</v>
      </c>
      <c r="H1295" s="1" t="n">
        <v>1</v>
      </c>
      <c r="I1295" s="1" t="n">
        <v>0</v>
      </c>
      <c r="J1295" s="1" t="inlineStr">
        <is>
          <t>Tamilnadu</t>
        </is>
      </c>
      <c r="K1295" s="1" t="n">
        <v>0</v>
      </c>
      <c r="L1295" s="1">
        <f>G1295*B1295</f>
        <v/>
      </c>
      <c r="M1295" s="1">
        <f>H1295*B1295</f>
        <v/>
      </c>
      <c r="N1295" s="1">
        <f>I1295*B1295</f>
        <v/>
      </c>
    </row>
    <row r="1296">
      <c r="A1296" s="1" t="inlineStr">
        <is>
          <t>BioLegend</t>
        </is>
      </c>
      <c r="B1296" s="1" t="n">
        <v>22792</v>
      </c>
      <c r="C1296" s="1" t="inlineStr">
        <is>
          <t>EED117194</t>
        </is>
      </c>
      <c r="D1296" s="2" t="n">
        <v>45850</v>
      </c>
      <c r="E1296" s="2" t="n">
        <v>45856</v>
      </c>
      <c r="F1296" s="1" t="n">
        <v>363210</v>
      </c>
      <c r="G1296" s="1" t="n">
        <v>1</v>
      </c>
      <c r="H1296" s="1" t="n">
        <v>1</v>
      </c>
      <c r="I1296" s="1" t="n">
        <v>0</v>
      </c>
      <c r="J1296" s="1" t="inlineStr">
        <is>
          <t>Tamilnadu</t>
        </is>
      </c>
      <c r="K1296" s="1" t="n">
        <v>0</v>
      </c>
      <c r="L1296" s="1">
        <f>G1296*B1296</f>
        <v/>
      </c>
      <c r="M1296" s="1">
        <f>H1296*B1296</f>
        <v/>
      </c>
      <c r="N1296" s="1">
        <f>I1296*B1296</f>
        <v/>
      </c>
    </row>
    <row r="1297">
      <c r="A1297" s="1" t="inlineStr">
        <is>
          <t>BioLegend</t>
        </is>
      </c>
      <c r="B1297" s="1" t="n">
        <v>16139.2</v>
      </c>
      <c r="C1297" s="1" t="inlineStr">
        <is>
          <t>EED117194</t>
        </is>
      </c>
      <c r="D1297" s="2" t="n">
        <v>45850</v>
      </c>
      <c r="E1297" s="2" t="n">
        <v>45856</v>
      </c>
      <c r="F1297" s="1" t="n">
        <v>366608</v>
      </c>
      <c r="G1297" s="1" t="n">
        <v>1</v>
      </c>
      <c r="H1297" s="1" t="n">
        <v>1</v>
      </c>
      <c r="I1297" s="1" t="n">
        <v>0</v>
      </c>
      <c r="J1297" s="1" t="inlineStr">
        <is>
          <t>Gujrat</t>
        </is>
      </c>
      <c r="K1297" s="1" t="n">
        <v>0</v>
      </c>
      <c r="L1297" s="1">
        <f>G1297*B1297</f>
        <v/>
      </c>
      <c r="M1297" s="1">
        <f>H1297*B1297</f>
        <v/>
      </c>
      <c r="N1297" s="1">
        <f>I1297*B1297</f>
        <v/>
      </c>
    </row>
    <row r="1298">
      <c r="A1298" s="1" t="inlineStr">
        <is>
          <t>BioLegend</t>
        </is>
      </c>
      <c r="B1298" s="1" t="n">
        <v>22176</v>
      </c>
      <c r="C1298" s="1" t="inlineStr">
        <is>
          <t>EED117194</t>
        </is>
      </c>
      <c r="D1298" s="2" t="n">
        <v>45850</v>
      </c>
      <c r="E1298" s="2" t="n">
        <v>45856</v>
      </c>
      <c r="F1298" s="1" t="n">
        <v>367004</v>
      </c>
      <c r="G1298" s="1" t="n">
        <v>1</v>
      </c>
      <c r="H1298" s="1" t="n">
        <v>1</v>
      </c>
      <c r="I1298" s="1" t="n">
        <v>0</v>
      </c>
      <c r="J1298" s="1" t="inlineStr">
        <is>
          <t>Banglore</t>
        </is>
      </c>
      <c r="K1298" s="1" t="n">
        <v>0</v>
      </c>
      <c r="L1298" s="1">
        <f>G1298*B1298</f>
        <v/>
      </c>
      <c r="M1298" s="1">
        <f>H1298*B1298</f>
        <v/>
      </c>
      <c r="N1298" s="1">
        <f>I1298*B1298</f>
        <v/>
      </c>
    </row>
    <row r="1299">
      <c r="A1299" s="1" t="inlineStr">
        <is>
          <t>BioLegend</t>
        </is>
      </c>
      <c r="B1299" s="1" t="n">
        <v>26862</v>
      </c>
      <c r="C1299" s="1" t="inlineStr">
        <is>
          <t>EED117194</t>
        </is>
      </c>
      <c r="D1299" s="2" t="n">
        <v>45850</v>
      </c>
      <c r="E1299" s="2" t="n">
        <v>45856</v>
      </c>
      <c r="F1299" s="1" t="n">
        <v>368526</v>
      </c>
      <c r="G1299" s="1" t="n">
        <v>1</v>
      </c>
      <c r="H1299" s="1" t="n">
        <v>1</v>
      </c>
      <c r="I1299" s="1" t="n">
        <v>0</v>
      </c>
      <c r="J1299" s="1" t="inlineStr">
        <is>
          <t>Tamilnadu</t>
        </is>
      </c>
      <c r="K1299" s="1" t="n">
        <v>0</v>
      </c>
      <c r="L1299" s="1">
        <f>G1299*B1299</f>
        <v/>
      </c>
      <c r="M1299" s="1">
        <f>H1299*B1299</f>
        <v/>
      </c>
      <c r="N1299" s="1">
        <f>I1299*B1299</f>
        <v/>
      </c>
    </row>
    <row r="1300">
      <c r="A1300" s="1" t="inlineStr">
        <is>
          <t>BioLegend</t>
        </is>
      </c>
      <c r="B1300" s="1" t="n">
        <v>17309.6</v>
      </c>
      <c r="C1300" s="1" t="inlineStr">
        <is>
          <t>EED117194</t>
        </is>
      </c>
      <c r="D1300" s="2" t="n">
        <v>45850</v>
      </c>
      <c r="E1300" s="2" t="n">
        <v>45856</v>
      </c>
      <c r="F1300" s="1" t="n">
        <v>368532</v>
      </c>
      <c r="G1300" s="1" t="n">
        <v>1</v>
      </c>
      <c r="H1300" s="1" t="n">
        <v>1</v>
      </c>
      <c r="I1300" s="1" t="n">
        <v>0</v>
      </c>
      <c r="J1300" s="1" t="inlineStr">
        <is>
          <t>Delhi</t>
        </is>
      </c>
      <c r="K1300" s="1" t="n">
        <v>0</v>
      </c>
      <c r="L1300" s="1">
        <f>G1300*B1300</f>
        <v/>
      </c>
      <c r="M1300" s="1">
        <f>H1300*B1300</f>
        <v/>
      </c>
      <c r="N1300" s="1">
        <f>I1300*B1300</f>
        <v/>
      </c>
    </row>
    <row r="1301">
      <c r="A1301" s="1" t="inlineStr">
        <is>
          <t>BioLegend</t>
        </is>
      </c>
      <c r="B1301" s="1" t="n">
        <v>27258</v>
      </c>
      <c r="C1301" s="1" t="inlineStr">
        <is>
          <t>EED117194</t>
        </is>
      </c>
      <c r="D1301" s="2" t="n">
        <v>45850</v>
      </c>
      <c r="E1301" s="2" t="n">
        <v>45856</v>
      </c>
      <c r="F1301" s="1" t="n">
        <v>369324</v>
      </c>
      <c r="G1301" s="1" t="n">
        <v>1</v>
      </c>
      <c r="H1301" s="1" t="n">
        <v>1</v>
      </c>
      <c r="I1301" s="1" t="n">
        <v>0</v>
      </c>
      <c r="J1301" s="1" t="inlineStr">
        <is>
          <t>Banglore</t>
        </is>
      </c>
      <c r="K1301" s="1" t="n">
        <v>0</v>
      </c>
      <c r="L1301" s="1">
        <f>G1301*B1301</f>
        <v/>
      </c>
      <c r="M1301" s="1">
        <f>H1301*B1301</f>
        <v/>
      </c>
      <c r="N1301" s="1">
        <f>I1301*B1301</f>
        <v/>
      </c>
    </row>
    <row r="1302">
      <c r="A1302" s="1" t="inlineStr">
        <is>
          <t>BioLegend</t>
        </is>
      </c>
      <c r="B1302" s="1" t="n">
        <v>8993.6</v>
      </c>
      <c r="C1302" s="1" t="inlineStr">
        <is>
          <t>EED117194</t>
        </is>
      </c>
      <c r="D1302" s="2" t="n">
        <v>45850</v>
      </c>
      <c r="E1302" s="2" t="n">
        <v>45856</v>
      </c>
      <c r="F1302" s="1" t="n">
        <v>369505</v>
      </c>
      <c r="G1302" s="1" t="n">
        <v>1</v>
      </c>
      <c r="H1302" s="1" t="n">
        <v>1</v>
      </c>
      <c r="I1302" s="1" t="n">
        <v>0</v>
      </c>
      <c r="J1302" s="1" t="inlineStr">
        <is>
          <t>Banglore</t>
        </is>
      </c>
      <c r="K1302" s="1" t="n">
        <v>0</v>
      </c>
      <c r="L1302" s="1">
        <f>G1302*B1302</f>
        <v/>
      </c>
      <c r="M1302" s="1">
        <f>H1302*B1302</f>
        <v/>
      </c>
      <c r="N1302" s="1">
        <f>I1302*B1302</f>
        <v/>
      </c>
    </row>
    <row r="1303">
      <c r="A1303" s="1" t="inlineStr">
        <is>
          <t>BioLegend</t>
        </is>
      </c>
      <c r="B1303" s="1" t="n">
        <v>28710</v>
      </c>
      <c r="C1303" s="1" t="inlineStr">
        <is>
          <t>EED117194</t>
        </is>
      </c>
      <c r="D1303" s="2" t="n">
        <v>45850</v>
      </c>
      <c r="E1303" s="2" t="n">
        <v>45856</v>
      </c>
      <c r="F1303" s="1" t="n">
        <v>372710</v>
      </c>
      <c r="G1303" s="1" t="n">
        <v>1</v>
      </c>
      <c r="H1303" s="1" t="n">
        <v>1</v>
      </c>
      <c r="I1303" s="1" t="n">
        <v>0</v>
      </c>
      <c r="J1303" s="1" t="inlineStr">
        <is>
          <t>Banglore</t>
        </is>
      </c>
      <c r="K1303" s="1" t="n">
        <v>0</v>
      </c>
      <c r="L1303" s="1">
        <f>G1303*B1303</f>
        <v/>
      </c>
      <c r="M1303" s="1">
        <f>H1303*B1303</f>
        <v/>
      </c>
      <c r="N1303" s="1">
        <f>I1303*B1303</f>
        <v/>
      </c>
    </row>
    <row r="1304">
      <c r="A1304" s="1" t="inlineStr">
        <is>
          <t>BioLegend</t>
        </is>
      </c>
      <c r="B1304" s="1" t="n">
        <v>24578.4</v>
      </c>
      <c r="C1304" s="1" t="inlineStr">
        <is>
          <t>EED117194</t>
        </is>
      </c>
      <c r="D1304" s="2" t="n">
        <v>45850</v>
      </c>
      <c r="E1304" s="2" t="n">
        <v>45856</v>
      </c>
      <c r="F1304" s="1" t="n">
        <v>381506</v>
      </c>
      <c r="G1304" s="1" t="n">
        <v>1</v>
      </c>
      <c r="H1304" s="1" t="n">
        <v>1</v>
      </c>
      <c r="I1304" s="1" t="n">
        <v>0</v>
      </c>
      <c r="J1304" s="1" t="inlineStr">
        <is>
          <t>Lucknow</t>
        </is>
      </c>
      <c r="K1304" s="1" t="n">
        <v>0</v>
      </c>
      <c r="L1304" s="1">
        <f>G1304*B1304</f>
        <v/>
      </c>
      <c r="M1304" s="1">
        <f>H1304*B1304</f>
        <v/>
      </c>
      <c r="N1304" s="1">
        <f>I1304*B1304</f>
        <v/>
      </c>
    </row>
    <row r="1305">
      <c r="A1305" s="1" t="inlineStr">
        <is>
          <t>BioLegend</t>
        </is>
      </c>
      <c r="B1305" s="1" t="n">
        <v>22360.8</v>
      </c>
      <c r="C1305" s="1" t="inlineStr">
        <is>
          <t>EED117194</t>
        </is>
      </c>
      <c r="D1305" s="2" t="n">
        <v>45850</v>
      </c>
      <c r="E1305" s="2" t="n">
        <v>45856</v>
      </c>
      <c r="F1305" s="1" t="n">
        <v>384704</v>
      </c>
      <c r="G1305" s="1" t="n">
        <v>1</v>
      </c>
      <c r="H1305" s="1" t="n">
        <v>1</v>
      </c>
      <c r="I1305" s="1" t="n">
        <v>0</v>
      </c>
      <c r="J1305" s="1" t="inlineStr">
        <is>
          <t>Hyderabad</t>
        </is>
      </c>
      <c r="K1305" s="1" t="n">
        <v>0</v>
      </c>
      <c r="L1305" s="1">
        <f>G1305*B1305</f>
        <v/>
      </c>
      <c r="M1305" s="1">
        <f>H1305*B1305</f>
        <v/>
      </c>
      <c r="N1305" s="1">
        <f>I1305*B1305</f>
        <v/>
      </c>
    </row>
    <row r="1306">
      <c r="A1306" s="1" t="inlineStr">
        <is>
          <t>BioLegend</t>
        </is>
      </c>
      <c r="B1306" s="1" t="n">
        <v>20020</v>
      </c>
      <c r="C1306" s="1" t="inlineStr">
        <is>
          <t>EED117194</t>
        </is>
      </c>
      <c r="D1306" s="2" t="n">
        <v>45850</v>
      </c>
      <c r="E1306" s="2" t="n">
        <v>45856</v>
      </c>
      <c r="F1306" s="1" t="n">
        <v>392204</v>
      </c>
      <c r="G1306" s="1" t="n">
        <v>1</v>
      </c>
      <c r="H1306" s="1" t="n">
        <v>1</v>
      </c>
      <c r="I1306" s="1" t="n">
        <v>0</v>
      </c>
      <c r="J1306" s="1" t="inlineStr">
        <is>
          <t>Banglore</t>
        </is>
      </c>
      <c r="K1306" s="1" t="n">
        <v>0</v>
      </c>
      <c r="L1306" s="1">
        <f>G1306*B1306</f>
        <v/>
      </c>
      <c r="M1306" s="1">
        <f>H1306*B1306</f>
        <v/>
      </c>
      <c r="N1306" s="1">
        <f>I1306*B1306</f>
        <v/>
      </c>
    </row>
    <row r="1307">
      <c r="A1307" s="1" t="inlineStr">
        <is>
          <t>BioLegend</t>
        </is>
      </c>
      <c r="B1307" s="1" t="n">
        <v>4743.2</v>
      </c>
      <c r="C1307" s="1" t="inlineStr">
        <is>
          <t>EED117194</t>
        </is>
      </c>
      <c r="D1307" s="2" t="n">
        <v>45850</v>
      </c>
      <c r="E1307" s="2" t="n">
        <v>45856</v>
      </c>
      <c r="F1307" s="1" t="n">
        <v>400112</v>
      </c>
      <c r="G1307" s="1" t="n">
        <v>1</v>
      </c>
      <c r="H1307" s="1" t="n">
        <v>1</v>
      </c>
      <c r="I1307" s="1" t="n">
        <v>0</v>
      </c>
      <c r="J1307" s="1" t="inlineStr">
        <is>
          <t>Banglore</t>
        </is>
      </c>
      <c r="K1307" s="1" t="n">
        <v>0</v>
      </c>
      <c r="L1307" s="1">
        <f>G1307*B1307</f>
        <v/>
      </c>
      <c r="M1307" s="1">
        <f>H1307*B1307</f>
        <v/>
      </c>
      <c r="N1307" s="1">
        <f>I1307*B1307</f>
        <v/>
      </c>
    </row>
    <row r="1308">
      <c r="A1308" s="1" t="inlineStr">
        <is>
          <t>BioLegend</t>
        </is>
      </c>
      <c r="B1308" s="1" t="n">
        <v>3757.6</v>
      </c>
      <c r="C1308" s="1" t="inlineStr">
        <is>
          <t>EED117194</t>
        </is>
      </c>
      <c r="D1308" s="2" t="n">
        <v>45850</v>
      </c>
      <c r="E1308" s="2" t="n">
        <v>45856</v>
      </c>
      <c r="F1308" s="1" t="n">
        <v>400113</v>
      </c>
      <c r="G1308" s="1" t="n">
        <v>1</v>
      </c>
      <c r="H1308" s="1" t="n">
        <v>1</v>
      </c>
      <c r="I1308" s="1" t="n">
        <v>0</v>
      </c>
      <c r="J1308" s="1" t="inlineStr">
        <is>
          <t>Banglore</t>
        </is>
      </c>
      <c r="K1308" s="1" t="n">
        <v>0</v>
      </c>
      <c r="L1308" s="1">
        <f>G1308*B1308</f>
        <v/>
      </c>
      <c r="M1308" s="1">
        <f>H1308*B1308</f>
        <v/>
      </c>
      <c r="N1308" s="1">
        <f>I1308*B1308</f>
        <v/>
      </c>
    </row>
    <row r="1309">
      <c r="A1309" s="1" t="inlineStr">
        <is>
          <t>BioLegend</t>
        </is>
      </c>
      <c r="B1309" s="1" t="n">
        <v>7946.4</v>
      </c>
      <c r="C1309" s="1" t="inlineStr">
        <is>
          <t>EED117194</t>
        </is>
      </c>
      <c r="D1309" s="2" t="n">
        <v>45850</v>
      </c>
      <c r="E1309" s="2" t="n">
        <v>45856</v>
      </c>
      <c r="F1309" s="1" t="n">
        <v>400114</v>
      </c>
      <c r="G1309" s="1" t="n">
        <v>1</v>
      </c>
      <c r="H1309" s="1" t="n">
        <v>1</v>
      </c>
      <c r="I1309" s="1" t="n">
        <v>0</v>
      </c>
      <c r="J1309" s="1" t="inlineStr">
        <is>
          <t>Banglore</t>
        </is>
      </c>
      <c r="K1309" s="1" t="n">
        <v>0</v>
      </c>
      <c r="L1309" s="1">
        <f>G1309*B1309</f>
        <v/>
      </c>
      <c r="M1309" s="1">
        <f>H1309*B1309</f>
        <v/>
      </c>
      <c r="N1309" s="1">
        <f>I1309*B1309</f>
        <v/>
      </c>
    </row>
    <row r="1310">
      <c r="A1310" s="1" t="inlineStr">
        <is>
          <t>BioLegend</t>
        </is>
      </c>
      <c r="B1310" s="1" t="n">
        <v>6529.6</v>
      </c>
      <c r="C1310" s="1" t="inlineStr">
        <is>
          <t>EED117194</t>
        </is>
      </c>
      <c r="D1310" s="2" t="n">
        <v>45850</v>
      </c>
      <c r="E1310" s="2" t="n">
        <v>45856</v>
      </c>
      <c r="F1310" s="1" t="n">
        <v>400125</v>
      </c>
      <c r="G1310" s="1" t="n">
        <v>1</v>
      </c>
      <c r="H1310" s="1" t="n">
        <v>1</v>
      </c>
      <c r="I1310" s="1" t="n">
        <v>0</v>
      </c>
      <c r="J1310" s="1" t="inlineStr">
        <is>
          <t>Banglore</t>
        </is>
      </c>
      <c r="K1310" s="1" t="n">
        <v>0</v>
      </c>
      <c r="L1310" s="1">
        <f>G1310*B1310</f>
        <v/>
      </c>
      <c r="M1310" s="1">
        <f>H1310*B1310</f>
        <v/>
      </c>
      <c r="N1310" s="1">
        <f>I1310*B1310</f>
        <v/>
      </c>
    </row>
    <row r="1311">
      <c r="A1311" s="1" t="inlineStr">
        <is>
          <t>BioLegend</t>
        </is>
      </c>
      <c r="B1311" s="1" t="n">
        <v>11026.4</v>
      </c>
      <c r="C1311" s="1" t="inlineStr">
        <is>
          <t>EED117194</t>
        </is>
      </c>
      <c r="D1311" s="2" t="n">
        <v>45850</v>
      </c>
      <c r="E1311" s="2" t="n">
        <v>45856</v>
      </c>
      <c r="F1311" s="1" t="n">
        <v>400128</v>
      </c>
      <c r="G1311" s="1" t="n">
        <v>1</v>
      </c>
      <c r="H1311" s="1" t="n">
        <v>1</v>
      </c>
      <c r="I1311" s="1" t="n">
        <v>0</v>
      </c>
      <c r="J1311" s="1" t="inlineStr">
        <is>
          <t>Mumbai</t>
        </is>
      </c>
      <c r="K1311" s="1" t="n">
        <v>0</v>
      </c>
      <c r="L1311" s="1">
        <f>G1311*B1311</f>
        <v/>
      </c>
      <c r="M1311" s="1">
        <f>H1311*B1311</f>
        <v/>
      </c>
      <c r="N1311" s="1">
        <f>I1311*B1311</f>
        <v/>
      </c>
    </row>
    <row r="1312">
      <c r="A1312" s="1" t="inlineStr">
        <is>
          <t>BioLegend</t>
        </is>
      </c>
      <c r="B1312" s="1" t="n">
        <v>11026.4</v>
      </c>
      <c r="C1312" s="1" t="inlineStr">
        <is>
          <t>EED117194</t>
        </is>
      </c>
      <c r="D1312" s="2" t="n">
        <v>45850</v>
      </c>
      <c r="E1312" s="2" t="n">
        <v>45856</v>
      </c>
      <c r="F1312" s="1" t="n">
        <v>400128</v>
      </c>
      <c r="G1312" s="1" t="n">
        <v>1</v>
      </c>
      <c r="H1312" s="1" t="n">
        <v>1</v>
      </c>
      <c r="I1312" s="1" t="n">
        <v>0</v>
      </c>
      <c r="J1312" s="1" t="inlineStr">
        <is>
          <t>Banglore</t>
        </is>
      </c>
      <c r="K1312" s="1" t="n">
        <v>0</v>
      </c>
      <c r="L1312" s="1">
        <f>G1312*B1312</f>
        <v/>
      </c>
      <c r="M1312" s="1">
        <f>H1312*B1312</f>
        <v/>
      </c>
      <c r="N1312" s="1">
        <f>I1312*B1312</f>
        <v/>
      </c>
    </row>
    <row r="1313">
      <c r="A1313" s="1" t="inlineStr">
        <is>
          <t>BioLegend</t>
        </is>
      </c>
      <c r="B1313" s="1" t="n">
        <v>12874.4</v>
      </c>
      <c r="C1313" s="1" t="inlineStr">
        <is>
          <t>EED117194</t>
        </is>
      </c>
      <c r="D1313" s="2" t="n">
        <v>45850</v>
      </c>
      <c r="E1313" s="2" t="n">
        <v>45856</v>
      </c>
      <c r="F1313" s="1" t="n">
        <v>400130</v>
      </c>
      <c r="G1313" s="1" t="n">
        <v>1</v>
      </c>
      <c r="H1313" s="1" t="n">
        <v>1</v>
      </c>
      <c r="I1313" s="1" t="n">
        <v>0</v>
      </c>
      <c r="J1313" s="1" t="inlineStr">
        <is>
          <t>Mumbai</t>
        </is>
      </c>
      <c r="K1313" s="1" t="n">
        <v>0</v>
      </c>
      <c r="L1313" s="1">
        <f>G1313*B1313</f>
        <v/>
      </c>
      <c r="M1313" s="1">
        <f>H1313*B1313</f>
        <v/>
      </c>
      <c r="N1313" s="1">
        <f>I1313*B1313</f>
        <v/>
      </c>
    </row>
    <row r="1314">
      <c r="A1314" s="1" t="inlineStr">
        <is>
          <t>BioLegend</t>
        </is>
      </c>
      <c r="B1314" s="1" t="n">
        <v>15892.8</v>
      </c>
      <c r="C1314" s="1" t="inlineStr">
        <is>
          <t>EED117194</t>
        </is>
      </c>
      <c r="D1314" s="2" t="n">
        <v>45850</v>
      </c>
      <c r="E1314" s="2" t="n">
        <v>45856</v>
      </c>
      <c r="F1314" s="1" t="n">
        <v>400151</v>
      </c>
      <c r="G1314" s="1" t="n">
        <v>1</v>
      </c>
      <c r="H1314" s="1" t="n">
        <v>1</v>
      </c>
      <c r="I1314" s="1" t="n">
        <v>0</v>
      </c>
      <c r="J1314" s="1" t="inlineStr">
        <is>
          <t>Mumbai</t>
        </is>
      </c>
      <c r="K1314" s="1" t="n">
        <v>0</v>
      </c>
      <c r="L1314" s="1">
        <f>G1314*B1314</f>
        <v/>
      </c>
      <c r="M1314" s="1">
        <f>H1314*B1314</f>
        <v/>
      </c>
      <c r="N1314" s="1">
        <f>I1314*B1314</f>
        <v/>
      </c>
    </row>
    <row r="1315">
      <c r="A1315" s="1" t="inlineStr">
        <is>
          <t>BioLegend</t>
        </is>
      </c>
      <c r="B1315" s="1" t="n">
        <v>27258</v>
      </c>
      <c r="C1315" s="1" t="inlineStr">
        <is>
          <t>EED117194</t>
        </is>
      </c>
      <c r="D1315" s="2" t="n">
        <v>45850</v>
      </c>
      <c r="E1315" s="2" t="n">
        <v>45856</v>
      </c>
      <c r="F1315" s="1" t="n">
        <v>400164</v>
      </c>
      <c r="G1315" s="1" t="n">
        <v>1</v>
      </c>
      <c r="H1315" s="1" t="n">
        <v>1</v>
      </c>
      <c r="I1315" s="1" t="n">
        <v>0</v>
      </c>
      <c r="J1315" s="1" t="inlineStr">
        <is>
          <t>Mumbai</t>
        </is>
      </c>
      <c r="K1315" s="1" t="n">
        <v>0</v>
      </c>
      <c r="L1315" s="1">
        <f>G1315*B1315</f>
        <v/>
      </c>
      <c r="M1315" s="1">
        <f>H1315*B1315</f>
        <v/>
      </c>
      <c r="N1315" s="1">
        <f>I1315*B1315</f>
        <v/>
      </c>
    </row>
    <row r="1316">
      <c r="A1316" s="1" t="inlineStr">
        <is>
          <t>BioLegend</t>
        </is>
      </c>
      <c r="B1316" s="1" t="n">
        <v>2895.2</v>
      </c>
      <c r="C1316" s="1" t="inlineStr">
        <is>
          <t>EED117194</t>
        </is>
      </c>
      <c r="D1316" s="2" t="n">
        <v>45850</v>
      </c>
      <c r="E1316" s="2" t="n">
        <v>45856</v>
      </c>
      <c r="F1316" s="1" t="n">
        <v>400209</v>
      </c>
      <c r="G1316" s="1" t="n">
        <v>1</v>
      </c>
      <c r="H1316" s="1" t="n">
        <v>1</v>
      </c>
      <c r="I1316" s="1" t="n">
        <v>0</v>
      </c>
      <c r="J1316" s="1" t="inlineStr">
        <is>
          <t>Banglore</t>
        </is>
      </c>
      <c r="K1316" s="1" t="n">
        <v>0</v>
      </c>
      <c r="L1316" s="1">
        <f>G1316*B1316</f>
        <v/>
      </c>
      <c r="M1316" s="1">
        <f>H1316*B1316</f>
        <v/>
      </c>
      <c r="N1316" s="1">
        <f>I1316*B1316</f>
        <v/>
      </c>
    </row>
    <row r="1317">
      <c r="A1317" s="1" t="inlineStr">
        <is>
          <t>BioLegend</t>
        </is>
      </c>
      <c r="B1317" s="1" t="n">
        <v>2217.6</v>
      </c>
      <c r="C1317" s="1" t="inlineStr">
        <is>
          <t>EED117194</t>
        </is>
      </c>
      <c r="D1317" s="2" t="n">
        <v>45850</v>
      </c>
      <c r="E1317" s="2" t="n">
        <v>45856</v>
      </c>
      <c r="F1317" s="1" t="n">
        <v>400219</v>
      </c>
      <c r="G1317" s="1" t="n">
        <v>1</v>
      </c>
      <c r="H1317" s="1" t="n">
        <v>1</v>
      </c>
      <c r="I1317" s="1" t="n">
        <v>0</v>
      </c>
      <c r="J1317" s="1" t="inlineStr">
        <is>
          <t>Banglore</t>
        </is>
      </c>
      <c r="K1317" s="1" t="n">
        <v>0</v>
      </c>
      <c r="L1317" s="1">
        <f>G1317*B1317</f>
        <v/>
      </c>
      <c r="M1317" s="1">
        <f>H1317*B1317</f>
        <v/>
      </c>
      <c r="N1317" s="1">
        <f>I1317*B1317</f>
        <v/>
      </c>
    </row>
    <row r="1318">
      <c r="A1318" s="1" t="inlineStr">
        <is>
          <t>BioLegend</t>
        </is>
      </c>
      <c r="B1318" s="1" t="n">
        <v>10890</v>
      </c>
      <c r="C1318" s="1" t="inlineStr">
        <is>
          <t>EED117194</t>
        </is>
      </c>
      <c r="D1318" s="2" t="n">
        <v>45850</v>
      </c>
      <c r="E1318" s="2" t="n">
        <v>45856</v>
      </c>
      <c r="F1318" s="1" t="n">
        <v>400259</v>
      </c>
      <c r="G1318" s="1" t="n">
        <v>1</v>
      </c>
      <c r="H1318" s="1" t="n">
        <v>1</v>
      </c>
      <c r="I1318" s="1" t="n">
        <v>0</v>
      </c>
      <c r="J1318" s="1" t="inlineStr">
        <is>
          <t>Banglore</t>
        </is>
      </c>
      <c r="K1318" s="1" t="n">
        <v>0</v>
      </c>
      <c r="L1318" s="1">
        <f>G1318*B1318</f>
        <v/>
      </c>
      <c r="M1318" s="1">
        <f>H1318*B1318</f>
        <v/>
      </c>
      <c r="N1318" s="1">
        <f>I1318*B1318</f>
        <v/>
      </c>
    </row>
    <row r="1319">
      <c r="A1319" s="1" t="inlineStr">
        <is>
          <t>BioLegend</t>
        </is>
      </c>
      <c r="B1319" s="1" t="n">
        <v>12689.6</v>
      </c>
      <c r="C1319" s="1" t="inlineStr">
        <is>
          <t>EED117194</t>
        </is>
      </c>
      <c r="D1319" s="2" t="n">
        <v>45850</v>
      </c>
      <c r="E1319" s="2" t="n">
        <v>45856</v>
      </c>
      <c r="F1319" s="1" t="n">
        <v>400329</v>
      </c>
      <c r="G1319" s="1" t="n">
        <v>1</v>
      </c>
      <c r="H1319" s="1" t="n">
        <v>1</v>
      </c>
      <c r="I1319" s="1" t="n">
        <v>0</v>
      </c>
      <c r="J1319" s="1" t="inlineStr">
        <is>
          <t>Banglore</t>
        </is>
      </c>
      <c r="K1319" s="1" t="n">
        <v>0</v>
      </c>
      <c r="L1319" s="1">
        <f>G1319*B1319</f>
        <v/>
      </c>
      <c r="M1319" s="1">
        <f>H1319*B1319</f>
        <v/>
      </c>
      <c r="N1319" s="1">
        <f>I1319*B1319</f>
        <v/>
      </c>
    </row>
    <row r="1320">
      <c r="A1320" s="1" t="inlineStr">
        <is>
          <t>BioLegend</t>
        </is>
      </c>
      <c r="B1320" s="1" t="n">
        <v>10164</v>
      </c>
      <c r="C1320" s="1" t="inlineStr">
        <is>
          <t>EED117194</t>
        </is>
      </c>
      <c r="D1320" s="2" t="n">
        <v>45850</v>
      </c>
      <c r="E1320" s="2" t="n">
        <v>45856</v>
      </c>
      <c r="F1320" s="1" t="n">
        <v>400406</v>
      </c>
      <c r="G1320" s="1" t="n">
        <v>1</v>
      </c>
      <c r="H1320" s="1" t="n">
        <v>1</v>
      </c>
      <c r="I1320" s="1" t="n">
        <v>0</v>
      </c>
      <c r="J1320" s="1" t="inlineStr">
        <is>
          <t>Mumbai</t>
        </is>
      </c>
      <c r="K1320" s="1" t="n">
        <v>0</v>
      </c>
      <c r="L1320" s="1">
        <f>G1320*B1320</f>
        <v/>
      </c>
      <c r="M1320" s="1">
        <f>H1320*B1320</f>
        <v/>
      </c>
      <c r="N1320" s="1">
        <f>I1320*B1320</f>
        <v/>
      </c>
    </row>
    <row r="1321">
      <c r="A1321" s="1" t="inlineStr">
        <is>
          <t>BioLegend</t>
        </is>
      </c>
      <c r="B1321" s="1" t="n">
        <v>10841.6</v>
      </c>
      <c r="C1321" s="1" t="inlineStr">
        <is>
          <t>EED117194</t>
        </is>
      </c>
      <c r="D1321" s="2" t="n">
        <v>45850</v>
      </c>
      <c r="E1321" s="2" t="n">
        <v>45856</v>
      </c>
      <c r="F1321" s="1" t="n">
        <v>400417</v>
      </c>
      <c r="G1321" s="1" t="n">
        <v>1</v>
      </c>
      <c r="H1321" s="1" t="n">
        <v>1</v>
      </c>
      <c r="I1321" s="1" t="n">
        <v>0</v>
      </c>
      <c r="J1321" s="1" t="inlineStr">
        <is>
          <t>Delhi</t>
        </is>
      </c>
      <c r="K1321" s="1" t="n">
        <v>0</v>
      </c>
      <c r="L1321" s="1">
        <f>G1321*B1321</f>
        <v/>
      </c>
      <c r="M1321" s="1">
        <f>H1321*B1321</f>
        <v/>
      </c>
      <c r="N1321" s="1">
        <f>I1321*B1321</f>
        <v/>
      </c>
    </row>
    <row r="1322">
      <c r="A1322" s="1" t="inlineStr">
        <is>
          <t>BioLegend</t>
        </is>
      </c>
      <c r="B1322" s="1" t="n">
        <v>10890</v>
      </c>
      <c r="C1322" s="1" t="inlineStr">
        <is>
          <t>EED117194</t>
        </is>
      </c>
      <c r="D1322" s="2" t="n">
        <v>45850</v>
      </c>
      <c r="E1322" s="2" t="n">
        <v>45856</v>
      </c>
      <c r="F1322" s="1" t="n">
        <v>400435</v>
      </c>
      <c r="G1322" s="1" t="n">
        <v>2</v>
      </c>
      <c r="H1322" s="1" t="n">
        <v>2</v>
      </c>
      <c r="I1322" s="1" t="n">
        <v>0</v>
      </c>
      <c r="J1322" s="1" t="inlineStr">
        <is>
          <t>Mumbai</t>
        </is>
      </c>
      <c r="K1322" s="1" t="n">
        <v>0</v>
      </c>
      <c r="L1322" s="1">
        <f>G1322*B1322</f>
        <v/>
      </c>
      <c r="M1322" s="1">
        <f>H1322*B1322</f>
        <v/>
      </c>
      <c r="N1322" s="1">
        <f>I1322*B1322</f>
        <v/>
      </c>
    </row>
    <row r="1323">
      <c r="A1323" s="1" t="inlineStr">
        <is>
          <t>BioLegend</t>
        </is>
      </c>
      <c r="B1323" s="1" t="n">
        <v>16698</v>
      </c>
      <c r="C1323" s="1" t="inlineStr">
        <is>
          <t>EED117194</t>
        </is>
      </c>
      <c r="D1323" s="2" t="n">
        <v>45850</v>
      </c>
      <c r="E1323" s="2" t="n">
        <v>45856</v>
      </c>
      <c r="F1323" s="1" t="n">
        <v>400438</v>
      </c>
      <c r="G1323" s="1" t="n">
        <v>2</v>
      </c>
      <c r="H1323" s="1" t="n">
        <v>2</v>
      </c>
      <c r="I1323" s="1" t="n">
        <v>0</v>
      </c>
      <c r="J1323" s="1" t="inlineStr">
        <is>
          <t>Mumbai</t>
        </is>
      </c>
      <c r="K1323" s="1" t="n">
        <v>0</v>
      </c>
      <c r="L1323" s="1">
        <f>G1323*B1323</f>
        <v/>
      </c>
      <c r="M1323" s="1">
        <f>H1323*B1323</f>
        <v/>
      </c>
      <c r="N1323" s="1">
        <f>I1323*B1323</f>
        <v/>
      </c>
    </row>
    <row r="1324">
      <c r="A1324" s="1" t="inlineStr">
        <is>
          <t>BioLegend</t>
        </is>
      </c>
      <c r="B1324" s="1" t="n">
        <v>6591.200000000001</v>
      </c>
      <c r="C1324" s="1" t="inlineStr">
        <is>
          <t>EED117194</t>
        </is>
      </c>
      <c r="D1324" s="2" t="n">
        <v>45850</v>
      </c>
      <c r="E1324" s="2" t="n">
        <v>45856</v>
      </c>
      <c r="F1324" s="1" t="n">
        <v>400512</v>
      </c>
      <c r="G1324" s="1" t="n">
        <v>1</v>
      </c>
      <c r="H1324" s="1" t="n">
        <v>1</v>
      </c>
      <c r="I1324" s="1" t="n">
        <v>0</v>
      </c>
      <c r="J1324" s="1" t="inlineStr">
        <is>
          <t>Mumbai</t>
        </is>
      </c>
      <c r="K1324" s="1" t="n">
        <v>0</v>
      </c>
      <c r="L1324" s="1">
        <f>G1324*B1324</f>
        <v/>
      </c>
      <c r="M1324" s="1">
        <f>H1324*B1324</f>
        <v/>
      </c>
      <c r="N1324" s="1">
        <f>I1324*B1324</f>
        <v/>
      </c>
    </row>
    <row r="1325">
      <c r="A1325" s="1" t="inlineStr">
        <is>
          <t>BioLegend</t>
        </is>
      </c>
      <c r="B1325" s="1" t="n">
        <v>10841.6</v>
      </c>
      <c r="C1325" s="1" t="inlineStr">
        <is>
          <t>EED117194</t>
        </is>
      </c>
      <c r="D1325" s="2" t="n">
        <v>45850</v>
      </c>
      <c r="E1325" s="2" t="n">
        <v>45856</v>
      </c>
      <c r="F1325" s="1" t="n">
        <v>400522</v>
      </c>
      <c r="G1325" s="1" t="n">
        <v>1</v>
      </c>
      <c r="H1325" s="1" t="n">
        <v>1</v>
      </c>
      <c r="I1325" s="1" t="n">
        <v>0</v>
      </c>
      <c r="J1325" s="1" t="inlineStr">
        <is>
          <t>Mumbai</t>
        </is>
      </c>
      <c r="K1325" s="1" t="n">
        <v>0</v>
      </c>
      <c r="L1325" s="1">
        <f>G1325*B1325</f>
        <v/>
      </c>
      <c r="M1325" s="1">
        <f>H1325*B1325</f>
        <v/>
      </c>
      <c r="N1325" s="1">
        <f>I1325*B1325</f>
        <v/>
      </c>
    </row>
    <row r="1326">
      <c r="A1326" s="1" t="inlineStr">
        <is>
          <t>BioLegend</t>
        </is>
      </c>
      <c r="B1326" s="1" t="n">
        <v>10841.6</v>
      </c>
      <c r="C1326" s="1" t="inlineStr">
        <is>
          <t>EED117194</t>
        </is>
      </c>
      <c r="D1326" s="2" t="n">
        <v>45850</v>
      </c>
      <c r="E1326" s="2" t="n">
        <v>45856</v>
      </c>
      <c r="F1326" s="1" t="n">
        <v>400524</v>
      </c>
      <c r="G1326" s="1" t="n">
        <v>1</v>
      </c>
      <c r="H1326" s="1" t="n">
        <v>1</v>
      </c>
      <c r="I1326" s="1" t="n">
        <v>0</v>
      </c>
      <c r="J1326" s="1" t="inlineStr">
        <is>
          <t>Mumbai</t>
        </is>
      </c>
      <c r="K1326" s="1" t="n">
        <v>0</v>
      </c>
      <c r="L1326" s="1">
        <f>G1326*B1326</f>
        <v/>
      </c>
      <c r="M1326" s="1">
        <f>H1326*B1326</f>
        <v/>
      </c>
      <c r="N1326" s="1">
        <f>I1326*B1326</f>
        <v/>
      </c>
    </row>
    <row r="1327">
      <c r="A1327" s="1" t="inlineStr">
        <is>
          <t>BioLegend</t>
        </is>
      </c>
      <c r="B1327" s="1" t="n">
        <v>17740.8</v>
      </c>
      <c r="C1327" s="1" t="inlineStr">
        <is>
          <t>EED117194</t>
        </is>
      </c>
      <c r="D1327" s="2" t="n">
        <v>45850</v>
      </c>
      <c r="E1327" s="2" t="n">
        <v>45856</v>
      </c>
      <c r="F1327" s="1" t="n">
        <v>400558</v>
      </c>
      <c r="G1327" s="1" t="n">
        <v>1</v>
      </c>
      <c r="H1327" s="1" t="n">
        <v>1</v>
      </c>
      <c r="I1327" s="1" t="n">
        <v>0</v>
      </c>
      <c r="J1327" s="1" t="inlineStr">
        <is>
          <t>Mumbai</t>
        </is>
      </c>
      <c r="K1327" s="1" t="n">
        <v>0</v>
      </c>
      <c r="L1327" s="1">
        <f>G1327*B1327</f>
        <v/>
      </c>
      <c r="M1327" s="1">
        <f>H1327*B1327</f>
        <v/>
      </c>
      <c r="N1327" s="1">
        <f>I1327*B1327</f>
        <v/>
      </c>
    </row>
    <row r="1328">
      <c r="A1328" s="1" t="inlineStr">
        <is>
          <t>BioLegend</t>
        </is>
      </c>
      <c r="B1328" s="1" t="n">
        <v>10225.6</v>
      </c>
      <c r="C1328" s="1" t="inlineStr">
        <is>
          <t>EED117194</t>
        </is>
      </c>
      <c r="D1328" s="2" t="n">
        <v>45850</v>
      </c>
      <c r="E1328" s="2" t="n">
        <v>45856</v>
      </c>
      <c r="F1328" s="1" t="n">
        <v>401210</v>
      </c>
      <c r="G1328" s="1" t="n">
        <v>1</v>
      </c>
      <c r="H1328" s="1" t="n">
        <v>1</v>
      </c>
      <c r="I1328" s="1" t="n">
        <v>0</v>
      </c>
      <c r="J1328" s="1" t="inlineStr">
        <is>
          <t>Banglore</t>
        </is>
      </c>
      <c r="K1328" s="1" t="n">
        <v>0</v>
      </c>
      <c r="L1328" s="1">
        <f>G1328*B1328</f>
        <v/>
      </c>
      <c r="M1328" s="1">
        <f>H1328*B1328</f>
        <v/>
      </c>
      <c r="N1328" s="1">
        <f>I1328*B1328</f>
        <v/>
      </c>
    </row>
    <row r="1329">
      <c r="A1329" s="1" t="inlineStr">
        <is>
          <t>BioLegend</t>
        </is>
      </c>
      <c r="B1329" s="1" t="n">
        <v>16077.6</v>
      </c>
      <c r="C1329" s="1" t="inlineStr">
        <is>
          <t>EED117194</t>
        </is>
      </c>
      <c r="D1329" s="2" t="n">
        <v>45850</v>
      </c>
      <c r="E1329" s="2" t="n">
        <v>45856</v>
      </c>
      <c r="F1329" s="1" t="n">
        <v>405714</v>
      </c>
      <c r="G1329" s="1" t="n">
        <v>1</v>
      </c>
      <c r="H1329" s="1" t="n">
        <v>1</v>
      </c>
      <c r="I1329" s="1" t="n">
        <v>0</v>
      </c>
      <c r="J1329" s="1" t="inlineStr">
        <is>
          <t>Mumbai</t>
        </is>
      </c>
      <c r="K1329" s="1" t="n">
        <v>0</v>
      </c>
      <c r="L1329" s="1">
        <f>G1329*B1329</f>
        <v/>
      </c>
      <c r="M1329" s="1">
        <f>H1329*B1329</f>
        <v/>
      </c>
      <c r="N1329" s="1">
        <f>I1329*B1329</f>
        <v/>
      </c>
    </row>
    <row r="1330">
      <c r="A1330" s="1" t="inlineStr">
        <is>
          <t>BioLegend</t>
        </is>
      </c>
      <c r="B1330" s="1" t="n">
        <v>19896.8</v>
      </c>
      <c r="C1330" s="1" t="inlineStr">
        <is>
          <t>EED117194</t>
        </is>
      </c>
      <c r="D1330" s="2" t="n">
        <v>45850</v>
      </c>
      <c r="E1330" s="2" t="n">
        <v>45856</v>
      </c>
      <c r="F1330" s="1" t="n">
        <v>410708</v>
      </c>
      <c r="G1330" s="1" t="n">
        <v>1</v>
      </c>
      <c r="H1330" s="1" t="n">
        <v>1</v>
      </c>
      <c r="I1330" s="1" t="n">
        <v>0</v>
      </c>
      <c r="J1330" s="1" t="inlineStr">
        <is>
          <t>Kerala</t>
        </is>
      </c>
      <c r="K1330" s="1" t="n">
        <v>0</v>
      </c>
      <c r="L1330" s="1">
        <f>G1330*B1330</f>
        <v/>
      </c>
      <c r="M1330" s="1">
        <f>H1330*B1330</f>
        <v/>
      </c>
      <c r="N1330" s="1">
        <f>I1330*B1330</f>
        <v/>
      </c>
    </row>
    <row r="1331">
      <c r="A1331" s="1" t="inlineStr">
        <is>
          <t>BioLegend</t>
        </is>
      </c>
      <c r="B1331" s="1" t="n">
        <v>4004</v>
      </c>
      <c r="C1331" s="1" t="inlineStr">
        <is>
          <t>EED117194</t>
        </is>
      </c>
      <c r="D1331" s="2" t="n">
        <v>45850</v>
      </c>
      <c r="E1331" s="2" t="n">
        <v>45856</v>
      </c>
      <c r="F1331" s="1" t="n">
        <v>420301</v>
      </c>
      <c r="G1331" s="1" t="n">
        <v>2</v>
      </c>
      <c r="H1331" s="1" t="n">
        <v>2</v>
      </c>
      <c r="I1331" s="1" t="n">
        <v>0</v>
      </c>
      <c r="J1331" s="1" t="inlineStr">
        <is>
          <t>Mumbai</t>
        </is>
      </c>
      <c r="K1331" s="1" t="n">
        <v>0</v>
      </c>
      <c r="L1331" s="1">
        <f>G1331*B1331</f>
        <v/>
      </c>
      <c r="M1331" s="1">
        <f>H1331*B1331</f>
        <v/>
      </c>
      <c r="N1331" s="1">
        <f>I1331*B1331</f>
        <v/>
      </c>
    </row>
    <row r="1332">
      <c r="A1332" s="1" t="inlineStr">
        <is>
          <t>BioLegend</t>
        </is>
      </c>
      <c r="B1332" s="1" t="n">
        <v>4004</v>
      </c>
      <c r="C1332" s="1" t="inlineStr">
        <is>
          <t>EED117194</t>
        </is>
      </c>
      <c r="D1332" s="2" t="n">
        <v>45850</v>
      </c>
      <c r="E1332" s="2" t="n">
        <v>45856</v>
      </c>
      <c r="F1332" s="1" t="n">
        <v>420301</v>
      </c>
      <c r="G1332" s="1" t="n">
        <v>1</v>
      </c>
      <c r="H1332" s="1" t="n">
        <v>1</v>
      </c>
      <c r="I1332" s="1" t="n">
        <v>0</v>
      </c>
      <c r="J1332" s="1" t="inlineStr">
        <is>
          <t>Faridabad</t>
        </is>
      </c>
      <c r="K1332" s="1" t="n">
        <v>0</v>
      </c>
      <c r="L1332" s="1">
        <f>G1332*B1332</f>
        <v/>
      </c>
      <c r="M1332" s="1">
        <f>H1332*B1332</f>
        <v/>
      </c>
      <c r="N1332" s="1">
        <f>I1332*B1332</f>
        <v/>
      </c>
    </row>
    <row r="1333">
      <c r="A1333" s="1" t="inlineStr">
        <is>
          <t>BioLegend</t>
        </is>
      </c>
      <c r="B1333" s="1" t="n">
        <v>3634.4</v>
      </c>
      <c r="C1333" s="1" t="inlineStr">
        <is>
          <t>EED117194</t>
        </is>
      </c>
      <c r="D1333" s="2" t="n">
        <v>45850</v>
      </c>
      <c r="E1333" s="2" t="n">
        <v>45856</v>
      </c>
      <c r="F1333" s="1" t="n">
        <v>420404</v>
      </c>
      <c r="G1333" s="1" t="n">
        <v>1</v>
      </c>
      <c r="H1333" s="1" t="n">
        <v>1</v>
      </c>
      <c r="I1333" s="1" t="n">
        <v>0</v>
      </c>
      <c r="J1333" s="1" t="inlineStr">
        <is>
          <t>Mumbai</t>
        </is>
      </c>
      <c r="K1333" s="1" t="n">
        <v>0</v>
      </c>
      <c r="L1333" s="1">
        <f>G1333*B1333</f>
        <v/>
      </c>
      <c r="M1333" s="1">
        <f>H1333*B1333</f>
        <v/>
      </c>
      <c r="N1333" s="1">
        <f>I1333*B1333</f>
        <v/>
      </c>
    </row>
    <row r="1334">
      <c r="A1334" s="1" t="inlineStr">
        <is>
          <t>BioLegend</t>
        </is>
      </c>
      <c r="B1334" s="1" t="n">
        <v>3326.4</v>
      </c>
      <c r="C1334" s="1" t="inlineStr">
        <is>
          <t>EED117194</t>
        </is>
      </c>
      <c r="D1334" s="2" t="n">
        <v>45850</v>
      </c>
      <c r="E1334" s="2" t="n">
        <v>45856</v>
      </c>
      <c r="F1334" s="1" t="n">
        <v>421301</v>
      </c>
      <c r="G1334" s="1" t="n">
        <v>1</v>
      </c>
      <c r="H1334" s="1" t="n">
        <v>1</v>
      </c>
      <c r="I1334" s="1" t="n">
        <v>0</v>
      </c>
      <c r="J1334" s="1" t="inlineStr">
        <is>
          <t>Faridabad</t>
        </is>
      </c>
      <c r="K1334" s="1" t="n">
        <v>0</v>
      </c>
      <c r="L1334" s="1">
        <f>G1334*B1334</f>
        <v/>
      </c>
      <c r="M1334" s="1">
        <f>H1334*B1334</f>
        <v/>
      </c>
      <c r="N1334" s="1">
        <f>I1334*B1334</f>
        <v/>
      </c>
    </row>
    <row r="1335">
      <c r="A1335" s="1" t="inlineStr">
        <is>
          <t>BioLegend</t>
        </is>
      </c>
      <c r="B1335" s="1" t="n">
        <v>14106.4</v>
      </c>
      <c r="C1335" s="1" t="inlineStr">
        <is>
          <t>EED117194</t>
        </is>
      </c>
      <c r="D1335" s="2" t="n">
        <v>45850</v>
      </c>
      <c r="E1335" s="2" t="n">
        <v>45856</v>
      </c>
      <c r="F1335" s="1" t="n">
        <v>422302</v>
      </c>
      <c r="G1335" s="1" t="n">
        <v>3</v>
      </c>
      <c r="H1335" s="1" t="n">
        <v>3</v>
      </c>
      <c r="I1335" s="1" t="n">
        <v>0</v>
      </c>
      <c r="J1335" s="1" t="inlineStr">
        <is>
          <t>Gujrat</t>
        </is>
      </c>
      <c r="K1335" s="1" t="n">
        <v>0</v>
      </c>
      <c r="L1335" s="1">
        <f>G1335*B1335</f>
        <v/>
      </c>
      <c r="M1335" s="1">
        <f>H1335*B1335</f>
        <v/>
      </c>
      <c r="N1335" s="1">
        <f>I1335*B1335</f>
        <v/>
      </c>
    </row>
    <row r="1336">
      <c r="A1336" s="1" t="inlineStr">
        <is>
          <t>BioLegend</t>
        </is>
      </c>
      <c r="B1336" s="1" t="n">
        <v>5482.4</v>
      </c>
      <c r="C1336" s="1" t="inlineStr">
        <is>
          <t>EED117194</t>
        </is>
      </c>
      <c r="D1336" s="2" t="n">
        <v>45850</v>
      </c>
      <c r="E1336" s="2" t="n">
        <v>45856</v>
      </c>
      <c r="F1336" s="1" t="n">
        <v>423101</v>
      </c>
      <c r="G1336" s="1" t="n">
        <v>1</v>
      </c>
      <c r="H1336" s="1" t="n">
        <v>1</v>
      </c>
      <c r="I1336" s="1" t="n">
        <v>0</v>
      </c>
      <c r="J1336" s="1" t="inlineStr">
        <is>
          <t>Mumbai</t>
        </is>
      </c>
      <c r="K1336" s="1" t="n">
        <v>0</v>
      </c>
      <c r="L1336" s="1">
        <f>G1336*B1336</f>
        <v/>
      </c>
      <c r="M1336" s="1">
        <f>H1336*B1336</f>
        <v/>
      </c>
      <c r="N1336" s="1">
        <f>I1336*B1336</f>
        <v/>
      </c>
    </row>
    <row r="1337">
      <c r="A1337" s="1" t="inlineStr">
        <is>
          <t>BioLegend</t>
        </is>
      </c>
      <c r="B1337" s="1" t="n">
        <v>5482.4</v>
      </c>
      <c r="C1337" s="1" t="inlineStr">
        <is>
          <t>EED117194</t>
        </is>
      </c>
      <c r="D1337" s="2" t="n">
        <v>45850</v>
      </c>
      <c r="E1337" s="2" t="n">
        <v>45856</v>
      </c>
      <c r="F1337" s="1" t="n">
        <v>423105</v>
      </c>
      <c r="G1337" s="1" t="n">
        <v>1</v>
      </c>
      <c r="H1337" s="1" t="n">
        <v>1</v>
      </c>
      <c r="I1337" s="1" t="n">
        <v>0</v>
      </c>
      <c r="J1337" s="1" t="inlineStr">
        <is>
          <t>Mumbai</t>
        </is>
      </c>
      <c r="K1337" s="1" t="n">
        <v>0</v>
      </c>
      <c r="L1337" s="1">
        <f>G1337*B1337</f>
        <v/>
      </c>
      <c r="M1337" s="1">
        <f>H1337*B1337</f>
        <v/>
      </c>
      <c r="N1337" s="1">
        <f>I1337*B1337</f>
        <v/>
      </c>
    </row>
    <row r="1338">
      <c r="A1338" s="1" t="inlineStr">
        <is>
          <t>BioLegend</t>
        </is>
      </c>
      <c r="B1338" s="1" t="n">
        <v>5482.4</v>
      </c>
      <c r="C1338" s="1" t="inlineStr">
        <is>
          <t>EED117194</t>
        </is>
      </c>
      <c r="D1338" s="2" t="n">
        <v>45850</v>
      </c>
      <c r="E1338" s="2" t="n">
        <v>45856</v>
      </c>
      <c r="F1338" s="1" t="n">
        <v>423109</v>
      </c>
      <c r="G1338" s="1" t="n">
        <v>1</v>
      </c>
      <c r="H1338" s="1" t="n">
        <v>1</v>
      </c>
      <c r="I1338" s="1" t="n">
        <v>0</v>
      </c>
      <c r="J1338" s="1" t="inlineStr">
        <is>
          <t>Mumbai</t>
        </is>
      </c>
      <c r="K1338" s="1" t="n">
        <v>0</v>
      </c>
      <c r="L1338" s="1">
        <f>G1338*B1338</f>
        <v/>
      </c>
      <c r="M1338" s="1">
        <f>H1338*B1338</f>
        <v/>
      </c>
      <c r="N1338" s="1">
        <f>I1338*B1338</f>
        <v/>
      </c>
    </row>
    <row r="1339">
      <c r="A1339" s="1" t="inlineStr">
        <is>
          <t>BioLegend</t>
        </is>
      </c>
      <c r="B1339" s="1" t="n">
        <v>20636</v>
      </c>
      <c r="C1339" s="1" t="inlineStr">
        <is>
          <t>EED117194</t>
        </is>
      </c>
      <c r="D1339" s="2" t="n">
        <v>45850</v>
      </c>
      <c r="E1339" s="2" t="n">
        <v>45856</v>
      </c>
      <c r="F1339" s="1" t="n">
        <v>423110</v>
      </c>
      <c r="G1339" s="1" t="n">
        <v>1</v>
      </c>
      <c r="H1339" s="1" t="n">
        <v>1</v>
      </c>
      <c r="I1339" s="1" t="n">
        <v>0</v>
      </c>
      <c r="J1339" s="1" t="inlineStr">
        <is>
          <t>Hyderabad</t>
        </is>
      </c>
      <c r="K1339" s="1" t="n">
        <v>0</v>
      </c>
      <c r="L1339" s="1">
        <f>G1339*B1339</f>
        <v/>
      </c>
      <c r="M1339" s="1">
        <f>H1339*B1339</f>
        <v/>
      </c>
      <c r="N1339" s="1">
        <f>I1339*B1339</f>
        <v/>
      </c>
    </row>
    <row r="1340">
      <c r="A1340" s="1" t="inlineStr">
        <is>
          <t>BioLegend</t>
        </is>
      </c>
      <c r="B1340" s="1" t="n">
        <v>5482.4</v>
      </c>
      <c r="C1340" s="1" t="inlineStr">
        <is>
          <t>EED117194</t>
        </is>
      </c>
      <c r="D1340" s="2" t="n">
        <v>45850</v>
      </c>
      <c r="E1340" s="2" t="n">
        <v>45856</v>
      </c>
      <c r="F1340" s="1" t="n">
        <v>423111</v>
      </c>
      <c r="G1340" s="1" t="n">
        <v>1</v>
      </c>
      <c r="H1340" s="1" t="n">
        <v>1</v>
      </c>
      <c r="I1340" s="1" t="n">
        <v>0</v>
      </c>
      <c r="J1340" s="1" t="inlineStr">
        <is>
          <t>Mumbai</t>
        </is>
      </c>
      <c r="K1340" s="1" t="n">
        <v>0</v>
      </c>
      <c r="L1340" s="1">
        <f>G1340*B1340</f>
        <v/>
      </c>
      <c r="M1340" s="1">
        <f>H1340*B1340</f>
        <v/>
      </c>
      <c r="N1340" s="1">
        <f>I1340*B1340</f>
        <v/>
      </c>
    </row>
    <row r="1341">
      <c r="A1341" s="1" t="inlineStr">
        <is>
          <t>BioLegend</t>
        </is>
      </c>
      <c r="B1341" s="1" t="n">
        <v>10164</v>
      </c>
      <c r="C1341" s="1" t="inlineStr">
        <is>
          <t>EED117194</t>
        </is>
      </c>
      <c r="D1341" s="2" t="n">
        <v>45850</v>
      </c>
      <c r="E1341" s="2" t="n">
        <v>45856</v>
      </c>
      <c r="F1341" s="1" t="n">
        <v>424401</v>
      </c>
      <c r="G1341" s="1" t="n">
        <v>1</v>
      </c>
      <c r="H1341" s="1" t="n">
        <v>1</v>
      </c>
      <c r="I1341" s="1" t="n">
        <v>0</v>
      </c>
      <c r="J1341" s="1" t="inlineStr">
        <is>
          <t>Hyderabad</t>
        </is>
      </c>
      <c r="K1341" s="1" t="n">
        <v>0</v>
      </c>
      <c r="L1341" s="1">
        <f>G1341*B1341</f>
        <v/>
      </c>
      <c r="M1341" s="1">
        <f>H1341*B1341</f>
        <v/>
      </c>
      <c r="N1341" s="1">
        <f>I1341*B1341</f>
        <v/>
      </c>
    </row>
    <row r="1342">
      <c r="A1342" s="1" t="inlineStr">
        <is>
          <t>BioLegend</t>
        </is>
      </c>
      <c r="B1342" s="1" t="n">
        <v>4743.2</v>
      </c>
      <c r="C1342" s="1" t="inlineStr">
        <is>
          <t>EED117194</t>
        </is>
      </c>
      <c r="D1342" s="2" t="n">
        <v>45850</v>
      </c>
      <c r="E1342" s="2" t="n">
        <v>45856</v>
      </c>
      <c r="F1342" s="1" t="n">
        <v>424801</v>
      </c>
      <c r="G1342" s="1" t="n">
        <v>1</v>
      </c>
      <c r="H1342" s="1" t="n">
        <v>1</v>
      </c>
      <c r="I1342" s="1" t="n">
        <v>0</v>
      </c>
      <c r="J1342" s="1" t="inlineStr">
        <is>
          <t>Faridabad</t>
        </is>
      </c>
      <c r="K1342" s="1" t="n">
        <v>0</v>
      </c>
      <c r="L1342" s="1">
        <f>G1342*B1342</f>
        <v/>
      </c>
      <c r="M1342" s="1">
        <f>H1342*B1342</f>
        <v/>
      </c>
      <c r="N1342" s="1">
        <f>I1342*B1342</f>
        <v/>
      </c>
    </row>
    <row r="1343">
      <c r="A1343" s="1" t="inlineStr">
        <is>
          <t>BioLegend</t>
        </is>
      </c>
      <c r="B1343" s="1" t="n">
        <v>13068</v>
      </c>
      <c r="C1343" s="1" t="inlineStr">
        <is>
          <t>EED117194</t>
        </is>
      </c>
      <c r="D1343" s="2" t="n">
        <v>45850</v>
      </c>
      <c r="E1343" s="2" t="n">
        <v>45856</v>
      </c>
      <c r="F1343" s="1" t="n">
        <v>480009</v>
      </c>
      <c r="G1343" s="1" t="n">
        <v>1</v>
      </c>
      <c r="H1343" s="1" t="n">
        <v>1</v>
      </c>
      <c r="I1343" s="1" t="n">
        <v>0</v>
      </c>
      <c r="J1343" s="1" t="inlineStr">
        <is>
          <t>Banglore</t>
        </is>
      </c>
      <c r="K1343" s="1" t="n">
        <v>0</v>
      </c>
      <c r="L1343" s="1">
        <f>G1343*B1343</f>
        <v/>
      </c>
      <c r="M1343" s="1">
        <f>H1343*B1343</f>
        <v/>
      </c>
      <c r="N1343" s="1">
        <f>I1343*B1343</f>
        <v/>
      </c>
    </row>
    <row r="1344">
      <c r="A1344" s="1" t="inlineStr">
        <is>
          <t>BioLegend</t>
        </is>
      </c>
      <c r="B1344" s="1" t="n">
        <v>29766</v>
      </c>
      <c r="C1344" s="1" t="inlineStr">
        <is>
          <t>EED117194</t>
        </is>
      </c>
      <c r="D1344" s="2" t="n">
        <v>45850</v>
      </c>
      <c r="E1344" s="2" t="n">
        <v>45856</v>
      </c>
      <c r="F1344" s="1" t="n">
        <v>502938</v>
      </c>
      <c r="G1344" s="1" t="n">
        <v>1</v>
      </c>
      <c r="H1344" s="1" t="n">
        <v>1</v>
      </c>
      <c r="I1344" s="1" t="n">
        <v>0</v>
      </c>
      <c r="J1344" s="1" t="inlineStr">
        <is>
          <t>Mumbai</t>
        </is>
      </c>
      <c r="K1344" s="1" t="n">
        <v>0</v>
      </c>
      <c r="L1344" s="1">
        <f>G1344*B1344</f>
        <v/>
      </c>
      <c r="M1344" s="1">
        <f>H1344*B1344</f>
        <v/>
      </c>
      <c r="N1344" s="1">
        <f>I1344*B1344</f>
        <v/>
      </c>
    </row>
    <row r="1345">
      <c r="A1345" s="1" t="inlineStr">
        <is>
          <t>BioLegend</t>
        </is>
      </c>
      <c r="B1345" s="1" t="n">
        <v>16508.8</v>
      </c>
      <c r="C1345" s="1" t="inlineStr">
        <is>
          <t>EED117194</t>
        </is>
      </c>
      <c r="D1345" s="2" t="n">
        <v>45850</v>
      </c>
      <c r="E1345" s="2" t="n">
        <v>45856</v>
      </c>
      <c r="F1345" s="1" t="n">
        <v>504109</v>
      </c>
      <c r="G1345" s="1" t="n">
        <v>1</v>
      </c>
      <c r="H1345" s="1" t="n">
        <v>1</v>
      </c>
      <c r="I1345" s="1" t="n">
        <v>0</v>
      </c>
      <c r="J1345" s="1" t="inlineStr">
        <is>
          <t>Hyderabad</t>
        </is>
      </c>
      <c r="K1345" s="1" t="n">
        <v>0</v>
      </c>
      <c r="L1345" s="1">
        <f>G1345*B1345</f>
        <v/>
      </c>
      <c r="M1345" s="1">
        <f>H1345*B1345</f>
        <v/>
      </c>
      <c r="N1345" s="1">
        <f>I1345*B1345</f>
        <v/>
      </c>
    </row>
    <row r="1346">
      <c r="A1346" s="1" t="inlineStr">
        <is>
          <t>BioLegend</t>
        </is>
      </c>
      <c r="B1346" s="1" t="n">
        <v>18018</v>
      </c>
      <c r="C1346" s="1" t="inlineStr">
        <is>
          <t>EED117194</t>
        </is>
      </c>
      <c r="D1346" s="2" t="n">
        <v>45850</v>
      </c>
      <c r="E1346" s="2" t="n">
        <v>45856</v>
      </c>
      <c r="F1346" s="1" t="n">
        <v>505031</v>
      </c>
      <c r="G1346" s="1" t="n">
        <v>1</v>
      </c>
      <c r="H1346" s="1" t="n">
        <v>1</v>
      </c>
      <c r="I1346" s="1" t="n">
        <v>0</v>
      </c>
      <c r="J1346" s="1" t="inlineStr">
        <is>
          <t>Hyderabad</t>
        </is>
      </c>
      <c r="K1346" s="1" t="n">
        <v>0</v>
      </c>
      <c r="L1346" s="1">
        <f>G1346*B1346</f>
        <v/>
      </c>
      <c r="M1346" s="1">
        <f>H1346*B1346</f>
        <v/>
      </c>
      <c r="N1346" s="1">
        <f>I1346*B1346</f>
        <v/>
      </c>
    </row>
    <row r="1347">
      <c r="A1347" s="1" t="inlineStr">
        <is>
          <t>BioLegend</t>
        </is>
      </c>
      <c r="B1347" s="1" t="n">
        <v>17094</v>
      </c>
      <c r="C1347" s="1" t="inlineStr">
        <is>
          <t>EED117194</t>
        </is>
      </c>
      <c r="D1347" s="2" t="n">
        <v>45850</v>
      </c>
      <c r="E1347" s="2" t="n">
        <v>45856</v>
      </c>
      <c r="F1347" s="1" t="n">
        <v>505842</v>
      </c>
      <c r="G1347" s="1" t="n">
        <v>1</v>
      </c>
      <c r="H1347" s="1" t="n">
        <v>1</v>
      </c>
      <c r="I1347" s="1" t="n">
        <v>0</v>
      </c>
      <c r="J1347" s="1" t="inlineStr">
        <is>
          <t>Hyderabad</t>
        </is>
      </c>
      <c r="K1347" s="1" t="n">
        <v>0</v>
      </c>
      <c r="L1347" s="1">
        <f>G1347*B1347</f>
        <v/>
      </c>
      <c r="M1347" s="1">
        <f>H1347*B1347</f>
        <v/>
      </c>
      <c r="N1347" s="1">
        <f>I1347*B1347</f>
        <v/>
      </c>
    </row>
    <row r="1348">
      <c r="A1348" s="1" t="inlineStr">
        <is>
          <t>BioLegend</t>
        </is>
      </c>
      <c r="B1348" s="1" t="n">
        <v>18018</v>
      </c>
      <c r="C1348" s="1" t="inlineStr">
        <is>
          <t>EED117194</t>
        </is>
      </c>
      <c r="D1348" s="2" t="n">
        <v>45850</v>
      </c>
      <c r="E1348" s="2" t="n">
        <v>45856</v>
      </c>
      <c r="F1348" s="1" t="n">
        <v>506333</v>
      </c>
      <c r="G1348" s="1" t="n">
        <v>2</v>
      </c>
      <c r="H1348" s="1" t="n">
        <v>2</v>
      </c>
      <c r="I1348" s="1" t="n">
        <v>0</v>
      </c>
      <c r="J1348" s="1" t="inlineStr">
        <is>
          <t>Mumbai</t>
        </is>
      </c>
      <c r="K1348" s="1" t="n">
        <v>0</v>
      </c>
      <c r="L1348" s="1">
        <f>G1348*B1348</f>
        <v/>
      </c>
      <c r="M1348" s="1">
        <f>H1348*B1348</f>
        <v/>
      </c>
      <c r="N1348" s="1">
        <f>I1348*B1348</f>
        <v/>
      </c>
    </row>
    <row r="1349">
      <c r="A1349" s="1" t="inlineStr">
        <is>
          <t>BioLegend</t>
        </is>
      </c>
      <c r="B1349" s="1" t="n">
        <v>23531.2</v>
      </c>
      <c r="C1349" s="1" t="inlineStr">
        <is>
          <t>EED117194</t>
        </is>
      </c>
      <c r="D1349" s="2" t="n">
        <v>45850</v>
      </c>
      <c r="E1349" s="2" t="n">
        <v>45856</v>
      </c>
      <c r="F1349" s="1" t="n">
        <v>515408</v>
      </c>
      <c r="G1349" s="1" t="n">
        <v>1</v>
      </c>
      <c r="H1349" s="1" t="n">
        <v>1</v>
      </c>
      <c r="I1349" s="1" t="n">
        <v>0</v>
      </c>
      <c r="J1349" s="1" t="inlineStr">
        <is>
          <t>Mumbai</t>
        </is>
      </c>
      <c r="K1349" s="1" t="n">
        <v>0</v>
      </c>
      <c r="L1349" s="1">
        <f>G1349*B1349</f>
        <v/>
      </c>
      <c r="M1349" s="1">
        <f>H1349*B1349</f>
        <v/>
      </c>
      <c r="N1349" s="1">
        <f>I1349*B1349</f>
        <v/>
      </c>
    </row>
    <row r="1350">
      <c r="A1350" s="1" t="inlineStr">
        <is>
          <t>BioLegend</t>
        </is>
      </c>
      <c r="B1350" s="1" t="n">
        <v>14106.4</v>
      </c>
      <c r="C1350" s="1" t="inlineStr">
        <is>
          <t>EED117194</t>
        </is>
      </c>
      <c r="D1350" s="2" t="n">
        <v>45850</v>
      </c>
      <c r="E1350" s="2" t="n">
        <v>45856</v>
      </c>
      <c r="F1350" s="1" t="n">
        <v>570206</v>
      </c>
      <c r="G1350" s="1" t="n">
        <v>1</v>
      </c>
      <c r="H1350" s="1" t="n">
        <v>1</v>
      </c>
      <c r="I1350" s="1" t="n">
        <v>0</v>
      </c>
      <c r="J1350" s="1" t="inlineStr">
        <is>
          <t>Banglore</t>
        </is>
      </c>
      <c r="K1350" s="1" t="n">
        <v>0</v>
      </c>
      <c r="L1350" s="1">
        <f>G1350*B1350</f>
        <v/>
      </c>
      <c r="M1350" s="1">
        <f>H1350*B1350</f>
        <v/>
      </c>
      <c r="N1350" s="1">
        <f>I1350*B1350</f>
        <v/>
      </c>
    </row>
    <row r="1351">
      <c r="A1351" s="1" t="inlineStr">
        <is>
          <t>BioLegend</t>
        </is>
      </c>
      <c r="B1351" s="1" t="n">
        <v>6221.6</v>
      </c>
      <c r="C1351" s="1" t="inlineStr">
        <is>
          <t>EED117194</t>
        </is>
      </c>
      <c r="D1351" s="2" t="n">
        <v>45850</v>
      </c>
      <c r="E1351" s="2" t="n">
        <v>45856</v>
      </c>
      <c r="F1351" s="1" t="n">
        <v>576402</v>
      </c>
      <c r="G1351" s="1" t="n">
        <v>1</v>
      </c>
      <c r="H1351" s="1" t="n">
        <v>1</v>
      </c>
      <c r="I1351" s="1" t="n">
        <v>0</v>
      </c>
      <c r="J1351" s="1" t="inlineStr">
        <is>
          <t>Lucknow</t>
        </is>
      </c>
      <c r="K1351" s="1" t="n">
        <v>0</v>
      </c>
      <c r="L1351" s="1">
        <f>G1351*B1351</f>
        <v/>
      </c>
      <c r="M1351" s="1">
        <f>H1351*B1351</f>
        <v/>
      </c>
      <c r="N1351" s="1">
        <f>I1351*B1351</f>
        <v/>
      </c>
    </row>
    <row r="1352">
      <c r="A1352" s="1" t="inlineStr">
        <is>
          <t>BioLegend</t>
        </is>
      </c>
      <c r="B1352" s="1" t="n">
        <v>15584.8</v>
      </c>
      <c r="C1352" s="1" t="inlineStr">
        <is>
          <t>EED117194</t>
        </is>
      </c>
      <c r="D1352" s="2" t="n">
        <v>45850</v>
      </c>
      <c r="E1352" s="2" t="n">
        <v>45856</v>
      </c>
      <c r="F1352" s="1" t="n">
        <v>592704</v>
      </c>
      <c r="G1352" s="1" t="n">
        <v>1</v>
      </c>
      <c r="H1352" s="1" t="n">
        <v>1</v>
      </c>
      <c r="I1352" s="1" t="n">
        <v>0</v>
      </c>
      <c r="J1352" s="1" t="inlineStr">
        <is>
          <t>Banglore</t>
        </is>
      </c>
      <c r="K1352" s="1" t="n">
        <v>0</v>
      </c>
      <c r="L1352" s="1">
        <f>G1352*B1352</f>
        <v/>
      </c>
      <c r="M1352" s="1">
        <f>H1352*B1352</f>
        <v/>
      </c>
      <c r="N1352" s="1">
        <f>I1352*B1352</f>
        <v/>
      </c>
    </row>
    <row r="1353">
      <c r="A1353" s="1" t="inlineStr">
        <is>
          <t>BioLegend</t>
        </is>
      </c>
      <c r="B1353" s="1" t="n">
        <v>11088</v>
      </c>
      <c r="C1353" s="1" t="inlineStr">
        <is>
          <t>EED117194</t>
        </is>
      </c>
      <c r="D1353" s="2" t="n">
        <v>45850</v>
      </c>
      <c r="E1353" s="2" t="n">
        <v>45856</v>
      </c>
      <c r="F1353" s="1" t="n">
        <v>600653</v>
      </c>
      <c r="G1353" s="1" t="n">
        <v>1</v>
      </c>
      <c r="H1353" s="1" t="n">
        <v>1</v>
      </c>
      <c r="I1353" s="1" t="n">
        <v>0</v>
      </c>
      <c r="J1353" s="1" t="inlineStr">
        <is>
          <t>Banglore</t>
        </is>
      </c>
      <c r="K1353" s="1" t="n">
        <v>0</v>
      </c>
      <c r="L1353" s="1">
        <f>G1353*B1353</f>
        <v/>
      </c>
      <c r="M1353" s="1">
        <f>H1353*B1353</f>
        <v/>
      </c>
      <c r="N1353" s="1">
        <f>I1353*B1353</f>
        <v/>
      </c>
    </row>
    <row r="1354">
      <c r="A1354" s="1" t="inlineStr">
        <is>
          <t>BioLegend</t>
        </is>
      </c>
      <c r="B1354" s="1" t="n">
        <v>22792</v>
      </c>
      <c r="C1354" s="1" t="inlineStr">
        <is>
          <t>EED117194</t>
        </is>
      </c>
      <c r="D1354" s="2" t="n">
        <v>45850</v>
      </c>
      <c r="E1354" s="2" t="n">
        <v>45856</v>
      </c>
      <c r="F1354" s="1" t="n">
        <v>621616</v>
      </c>
      <c r="G1354" s="1" t="n">
        <v>1</v>
      </c>
      <c r="H1354" s="1" t="n">
        <v>1</v>
      </c>
      <c r="I1354" s="1" t="n">
        <v>0</v>
      </c>
      <c r="J1354" s="1" t="inlineStr">
        <is>
          <t>Banglore</t>
        </is>
      </c>
      <c r="K1354" s="1" t="n">
        <v>0</v>
      </c>
      <c r="L1354" s="1">
        <f>G1354*B1354</f>
        <v/>
      </c>
      <c r="M1354" s="1">
        <f>H1354*B1354</f>
        <v/>
      </c>
      <c r="N1354" s="1">
        <f>I1354*B1354</f>
        <v/>
      </c>
    </row>
    <row r="1355">
      <c r="A1355" s="1" t="inlineStr">
        <is>
          <t>BioLegend</t>
        </is>
      </c>
      <c r="B1355" s="1" t="n">
        <v>23531.2</v>
      </c>
      <c r="C1355" s="1" t="inlineStr">
        <is>
          <t>EED117194</t>
        </is>
      </c>
      <c r="D1355" s="2" t="n">
        <v>45850</v>
      </c>
      <c r="E1355" s="2" t="n">
        <v>45856</v>
      </c>
      <c r="F1355" s="1" t="n">
        <v>626810</v>
      </c>
      <c r="G1355" s="1" t="n">
        <v>1</v>
      </c>
      <c r="H1355" s="1" t="n">
        <v>1</v>
      </c>
      <c r="I1355" s="1" t="n">
        <v>0</v>
      </c>
      <c r="J1355" s="1" t="inlineStr">
        <is>
          <t>Banglore</t>
        </is>
      </c>
      <c r="K1355" s="1" t="n">
        <v>0</v>
      </c>
      <c r="L1355" s="1">
        <f>G1355*B1355</f>
        <v/>
      </c>
      <c r="M1355" s="1">
        <f>H1355*B1355</f>
        <v/>
      </c>
      <c r="N1355" s="1">
        <f>I1355*B1355</f>
        <v/>
      </c>
    </row>
    <row r="1356">
      <c r="A1356" s="1" t="inlineStr">
        <is>
          <t>BioLegend</t>
        </is>
      </c>
      <c r="B1356" s="1" t="n">
        <v>22792</v>
      </c>
      <c r="C1356" s="1" t="inlineStr">
        <is>
          <t>EED117194</t>
        </is>
      </c>
      <c r="D1356" s="2" t="n">
        <v>45850</v>
      </c>
      <c r="E1356" s="2" t="n">
        <v>45856</v>
      </c>
      <c r="F1356" s="1" t="n">
        <v>626812</v>
      </c>
      <c r="G1356" s="1" t="n">
        <v>1</v>
      </c>
      <c r="H1356" s="1" t="n">
        <v>1</v>
      </c>
      <c r="I1356" s="1" t="n">
        <v>0</v>
      </c>
      <c r="J1356" s="1" t="inlineStr">
        <is>
          <t>Banglore</t>
        </is>
      </c>
      <c r="K1356" s="1" t="n">
        <v>0</v>
      </c>
      <c r="L1356" s="1">
        <f>G1356*B1356</f>
        <v/>
      </c>
      <c r="M1356" s="1">
        <f>H1356*B1356</f>
        <v/>
      </c>
      <c r="N1356" s="1">
        <f>I1356*B1356</f>
        <v/>
      </c>
    </row>
    <row r="1357">
      <c r="A1357" s="1" t="inlineStr">
        <is>
          <t>BioLegend</t>
        </is>
      </c>
      <c r="B1357" s="1" t="n">
        <v>22792</v>
      </c>
      <c r="C1357" s="1" t="inlineStr">
        <is>
          <t>EED117194</t>
        </is>
      </c>
      <c r="D1357" s="2" t="n">
        <v>45850</v>
      </c>
      <c r="E1357" s="2" t="n">
        <v>45856</v>
      </c>
      <c r="F1357" s="1" t="n">
        <v>626812</v>
      </c>
      <c r="G1357" s="1" t="n">
        <v>6</v>
      </c>
      <c r="H1357" s="1" t="n">
        <v>6</v>
      </c>
      <c r="I1357" s="1" t="n">
        <v>0</v>
      </c>
      <c r="J1357" s="1" t="inlineStr">
        <is>
          <t>Banglore</t>
        </is>
      </c>
      <c r="K1357" s="1" t="n">
        <v>0</v>
      </c>
      <c r="L1357" s="1">
        <f>G1357*B1357</f>
        <v/>
      </c>
      <c r="M1357" s="1">
        <f>H1357*B1357</f>
        <v/>
      </c>
      <c r="N1357" s="1">
        <f>I1357*B1357</f>
        <v/>
      </c>
    </row>
    <row r="1358">
      <c r="A1358" s="1" t="inlineStr">
        <is>
          <t>BioLegend</t>
        </is>
      </c>
      <c r="B1358" s="1" t="n">
        <v>22792</v>
      </c>
      <c r="C1358" s="1" t="inlineStr">
        <is>
          <t>EED117194</t>
        </is>
      </c>
      <c r="D1358" s="2" t="n">
        <v>45850</v>
      </c>
      <c r="E1358" s="2" t="n">
        <v>45856</v>
      </c>
      <c r="F1358" s="1" t="n">
        <v>626812</v>
      </c>
      <c r="G1358" s="1" t="n">
        <v>3</v>
      </c>
      <c r="H1358" s="1" t="n">
        <v>3</v>
      </c>
      <c r="I1358" s="1" t="n">
        <v>0</v>
      </c>
      <c r="J1358" s="1" t="inlineStr">
        <is>
          <t>Banglore</t>
        </is>
      </c>
      <c r="K1358" s="1" t="n">
        <v>0</v>
      </c>
      <c r="L1358" s="1">
        <f>G1358*B1358</f>
        <v/>
      </c>
      <c r="M1358" s="1">
        <f>H1358*B1358</f>
        <v/>
      </c>
      <c r="N1358" s="1">
        <f>I1358*B1358</f>
        <v/>
      </c>
    </row>
    <row r="1359">
      <c r="A1359" s="1" t="inlineStr">
        <is>
          <t>BioLegend</t>
        </is>
      </c>
      <c r="B1359" s="1" t="n">
        <v>22176</v>
      </c>
      <c r="C1359" s="1" t="inlineStr">
        <is>
          <t>EED117194</t>
        </is>
      </c>
      <c r="D1359" s="2" t="n">
        <v>45850</v>
      </c>
      <c r="E1359" s="2" t="n">
        <v>45856</v>
      </c>
      <c r="F1359" s="1" t="n">
        <v>637310</v>
      </c>
      <c r="G1359" s="1" t="n">
        <v>1</v>
      </c>
      <c r="H1359" s="1" t="n">
        <v>1</v>
      </c>
      <c r="I1359" s="1" t="n">
        <v>0</v>
      </c>
      <c r="J1359" s="1" t="inlineStr">
        <is>
          <t>Banglore</t>
        </is>
      </c>
      <c r="K1359" s="1" t="n">
        <v>0</v>
      </c>
      <c r="L1359" s="1">
        <f>G1359*B1359</f>
        <v/>
      </c>
      <c r="M1359" s="1">
        <f>H1359*B1359</f>
        <v/>
      </c>
      <c r="N1359" s="1">
        <f>I1359*B1359</f>
        <v/>
      </c>
    </row>
    <row r="1360">
      <c r="A1360" s="1" t="inlineStr">
        <is>
          <t>BioLegend</t>
        </is>
      </c>
      <c r="B1360" s="1" t="n">
        <v>15584.8</v>
      </c>
      <c r="C1360" s="1" t="inlineStr">
        <is>
          <t>EED117194</t>
        </is>
      </c>
      <c r="D1360" s="2" t="n">
        <v>45850</v>
      </c>
      <c r="E1360" s="2" t="n">
        <v>45856</v>
      </c>
      <c r="F1360" s="1" t="n">
        <v>640922</v>
      </c>
      <c r="G1360" s="1" t="n">
        <v>1</v>
      </c>
      <c r="H1360" s="1" t="n">
        <v>1</v>
      </c>
      <c r="I1360" s="1" t="n">
        <v>0</v>
      </c>
      <c r="J1360" s="1" t="inlineStr">
        <is>
          <t>Faridabad</t>
        </is>
      </c>
      <c r="K1360" s="1" t="n">
        <v>0</v>
      </c>
      <c r="L1360" s="1">
        <f>G1360*B1360</f>
        <v/>
      </c>
      <c r="M1360" s="1">
        <f>H1360*B1360</f>
        <v/>
      </c>
      <c r="N1360" s="1">
        <f>I1360*B1360</f>
        <v/>
      </c>
    </row>
    <row r="1361">
      <c r="A1361" s="1" t="inlineStr">
        <is>
          <t>BioLegend</t>
        </is>
      </c>
      <c r="B1361" s="1" t="n">
        <v>24948</v>
      </c>
      <c r="C1361" s="1" t="inlineStr">
        <is>
          <t>EED117194</t>
        </is>
      </c>
      <c r="D1361" s="2" t="n">
        <v>45850</v>
      </c>
      <c r="E1361" s="2" t="n">
        <v>45856</v>
      </c>
      <c r="F1361" s="1" t="n">
        <v>640945</v>
      </c>
      <c r="G1361" s="1" t="n">
        <v>1</v>
      </c>
      <c r="H1361" s="1" t="n">
        <v>1</v>
      </c>
      <c r="I1361" s="1" t="n">
        <v>0</v>
      </c>
      <c r="J1361" s="1" t="inlineStr">
        <is>
          <t>Lucknow</t>
        </is>
      </c>
      <c r="K1361" s="1" t="n">
        <v>0</v>
      </c>
      <c r="L1361" s="1">
        <f>G1361*B1361</f>
        <v/>
      </c>
      <c r="M1361" s="1">
        <f>H1361*B1361</f>
        <v/>
      </c>
      <c r="N1361" s="1">
        <f>I1361*B1361</f>
        <v/>
      </c>
    </row>
    <row r="1362">
      <c r="A1362" s="1" t="inlineStr">
        <is>
          <t>BioLegend</t>
        </is>
      </c>
      <c r="B1362" s="1" t="n">
        <v>22176</v>
      </c>
      <c r="C1362" s="1" t="inlineStr">
        <is>
          <t>EED117194</t>
        </is>
      </c>
      <c r="D1362" s="2" t="n">
        <v>45850</v>
      </c>
      <c r="E1362" s="2" t="n">
        <v>45856</v>
      </c>
      <c r="F1362" s="1" t="n">
        <v>652404</v>
      </c>
      <c r="G1362" s="1" t="n">
        <v>1</v>
      </c>
      <c r="H1362" s="1" t="n">
        <v>1</v>
      </c>
      <c r="I1362" s="1" t="n">
        <v>0</v>
      </c>
      <c r="J1362" s="1" t="inlineStr">
        <is>
          <t>Mumbai</t>
        </is>
      </c>
      <c r="K1362" s="1" t="n">
        <v>0</v>
      </c>
      <c r="L1362" s="1">
        <f>G1362*B1362</f>
        <v/>
      </c>
      <c r="M1362" s="1">
        <f>H1362*B1362</f>
        <v/>
      </c>
      <c r="N1362" s="1">
        <f>I1362*B1362</f>
        <v/>
      </c>
    </row>
    <row r="1363">
      <c r="A1363" s="1" t="inlineStr">
        <is>
          <t>BioLegend</t>
        </is>
      </c>
      <c r="B1363" s="1" t="n">
        <v>9240</v>
      </c>
      <c r="C1363" s="1" t="inlineStr">
        <is>
          <t>EED117194</t>
        </is>
      </c>
      <c r="D1363" s="2" t="n">
        <v>45850</v>
      </c>
      <c r="E1363" s="2" t="n">
        <v>45856</v>
      </c>
      <c r="F1363" s="1" t="n">
        <v>696807</v>
      </c>
      <c r="G1363" s="1" t="n">
        <v>1</v>
      </c>
      <c r="H1363" s="1" t="n">
        <v>1</v>
      </c>
      <c r="I1363" s="1" t="n">
        <v>0</v>
      </c>
      <c r="J1363" s="1" t="inlineStr">
        <is>
          <t>Kolkata</t>
        </is>
      </c>
      <c r="K1363" s="1" t="n">
        <v>0</v>
      </c>
      <c r="L1363" s="1">
        <f>G1363*B1363</f>
        <v/>
      </c>
      <c r="M1363" s="1">
        <f>H1363*B1363</f>
        <v/>
      </c>
      <c r="N1363" s="1">
        <f>I1363*B1363</f>
        <v/>
      </c>
    </row>
    <row r="1364">
      <c r="A1364" s="1" t="inlineStr">
        <is>
          <t>BioLegend</t>
        </is>
      </c>
      <c r="B1364" s="1" t="n">
        <v>6529.6</v>
      </c>
      <c r="C1364" s="1" t="inlineStr">
        <is>
          <t>EED117194</t>
        </is>
      </c>
      <c r="D1364" s="2" t="n">
        <v>45850</v>
      </c>
      <c r="E1364" s="2" t="n">
        <v>45856</v>
      </c>
      <c r="F1364" s="1" t="n">
        <v>765202</v>
      </c>
      <c r="G1364" s="1" t="n">
        <v>2</v>
      </c>
      <c r="H1364" s="1" t="n">
        <v>2</v>
      </c>
      <c r="I1364" s="1" t="n">
        <v>0</v>
      </c>
      <c r="J1364" s="1" t="inlineStr">
        <is>
          <t>Gujrat</t>
        </is>
      </c>
      <c r="K1364" s="1" t="n">
        <v>0</v>
      </c>
      <c r="L1364" s="1">
        <f>G1364*B1364</f>
        <v/>
      </c>
      <c r="M1364" s="1">
        <f>H1364*B1364</f>
        <v/>
      </c>
      <c r="N1364" s="1">
        <f>I1364*B1364</f>
        <v/>
      </c>
    </row>
    <row r="1365">
      <c r="A1365" s="1" t="inlineStr">
        <is>
          <t>BioLegend</t>
        </is>
      </c>
      <c r="B1365" s="1" t="n">
        <v>13428.8</v>
      </c>
      <c r="C1365" s="1" t="inlineStr">
        <is>
          <t>EED117194</t>
        </is>
      </c>
      <c r="D1365" s="2" t="n">
        <v>45850</v>
      </c>
      <c r="E1365" s="2" t="n">
        <v>45856</v>
      </c>
      <c r="F1365" s="1" t="n">
        <v>769402</v>
      </c>
      <c r="G1365" s="1" t="n">
        <v>1</v>
      </c>
      <c r="H1365" s="1" t="n">
        <v>1</v>
      </c>
      <c r="I1365" s="1" t="n">
        <v>0</v>
      </c>
      <c r="J1365" s="1" t="inlineStr">
        <is>
          <t>Lucknow</t>
        </is>
      </c>
      <c r="K1365" s="1" t="n">
        <v>0</v>
      </c>
      <c r="L1365" s="1">
        <f>G1365*B1365</f>
        <v/>
      </c>
      <c r="M1365" s="1">
        <f>H1365*B1365</f>
        <v/>
      </c>
      <c r="N1365" s="1">
        <f>I1365*B1365</f>
        <v/>
      </c>
    </row>
    <row r="1366">
      <c r="A1366" s="1" t="inlineStr">
        <is>
          <t>BioLegend</t>
        </is>
      </c>
      <c r="B1366" s="1" t="n">
        <v>28890.4</v>
      </c>
      <c r="C1366" s="1" t="inlineStr">
        <is>
          <t>EED117194</t>
        </is>
      </c>
      <c r="D1366" s="2" t="n">
        <v>45850</v>
      </c>
      <c r="E1366" s="2" t="n">
        <v>45856</v>
      </c>
      <c r="F1366" s="1" t="n">
        <v>901518</v>
      </c>
      <c r="G1366" s="1" t="n">
        <v>1</v>
      </c>
      <c r="H1366" s="1" t="n">
        <v>1</v>
      </c>
      <c r="I1366" s="1" t="n">
        <v>0</v>
      </c>
      <c r="J1366" s="1" t="inlineStr">
        <is>
          <t>Banglore</t>
        </is>
      </c>
      <c r="K1366" s="1" t="n">
        <v>0</v>
      </c>
      <c r="L1366" s="1">
        <f>G1366*B1366</f>
        <v/>
      </c>
      <c r="M1366" s="1">
        <f>H1366*B1366</f>
        <v/>
      </c>
      <c r="N1366" s="1">
        <f>I1366*B1366</f>
        <v/>
      </c>
    </row>
    <row r="1367">
      <c r="A1367" s="1" t="inlineStr">
        <is>
          <t>BioLegend</t>
        </is>
      </c>
      <c r="B1367" s="1" t="n">
        <v>17432.8</v>
      </c>
      <c r="C1367" s="1" t="inlineStr">
        <is>
          <t>EED117073</t>
        </is>
      </c>
      <c r="D1367" s="2" t="n">
        <v>45846</v>
      </c>
      <c r="E1367" s="2" t="n">
        <v>45856</v>
      </c>
      <c r="F1367" s="1" t="n">
        <v>127608</v>
      </c>
      <c r="G1367" s="1" t="n">
        <v>1</v>
      </c>
      <c r="H1367" s="1" t="n">
        <v>1</v>
      </c>
      <c r="I1367" s="1" t="n">
        <v>0</v>
      </c>
      <c r="J1367" s="1" t="inlineStr">
        <is>
          <t>Delhi</t>
        </is>
      </c>
      <c r="K1367" s="1" t="n">
        <v>0</v>
      </c>
      <c r="L1367" s="1">
        <f>G1367*B1367</f>
        <v/>
      </c>
      <c r="M1367" s="1">
        <f>H1367*B1367</f>
        <v/>
      </c>
      <c r="N1367" s="1">
        <f>I1367*B1367</f>
        <v/>
      </c>
    </row>
    <row r="1368">
      <c r="A1368" s="1" t="inlineStr">
        <is>
          <t>BioLegend</t>
        </is>
      </c>
      <c r="B1368" s="1" t="n">
        <v>4004</v>
      </c>
      <c r="C1368" s="1" t="inlineStr">
        <is>
          <t>EED117073</t>
        </is>
      </c>
      <c r="D1368" s="2" t="n">
        <v>45846</v>
      </c>
      <c r="E1368" s="2" t="n">
        <v>45856</v>
      </c>
      <c r="F1368" s="1" t="n">
        <v>156603</v>
      </c>
      <c r="G1368" s="1" t="n">
        <v>1</v>
      </c>
      <c r="H1368" s="1" t="n">
        <v>1</v>
      </c>
      <c r="I1368" s="1" t="n">
        <v>0</v>
      </c>
      <c r="J1368" s="1" t="inlineStr">
        <is>
          <t>Delhi</t>
        </is>
      </c>
      <c r="K1368" s="1" t="n">
        <v>0</v>
      </c>
      <c r="L1368" s="1">
        <f>G1368*B1368</f>
        <v/>
      </c>
      <c r="M1368" s="1">
        <f>H1368*B1368</f>
        <v/>
      </c>
      <c r="N1368" s="1">
        <f>I1368*B1368</f>
        <v/>
      </c>
    </row>
    <row r="1369">
      <c r="A1369" s="1" t="inlineStr">
        <is>
          <t>BioLegend</t>
        </is>
      </c>
      <c r="B1369" s="1" t="n">
        <v>16508.8</v>
      </c>
      <c r="C1369" s="1" t="inlineStr">
        <is>
          <t>EED117073</t>
        </is>
      </c>
      <c r="D1369" s="2" t="n">
        <v>45846</v>
      </c>
      <c r="E1369" s="2" t="n">
        <v>45856</v>
      </c>
      <c r="F1369" s="1" t="n">
        <v>300526</v>
      </c>
      <c r="G1369" s="1" t="n">
        <v>1</v>
      </c>
      <c r="H1369" s="1" t="n">
        <v>1</v>
      </c>
      <c r="I1369" s="1" t="n">
        <v>0</v>
      </c>
      <c r="J1369" s="1" t="inlineStr">
        <is>
          <t>Delhi</t>
        </is>
      </c>
      <c r="K1369" s="1" t="n">
        <v>0</v>
      </c>
      <c r="L1369" s="1">
        <f>G1369*B1369</f>
        <v/>
      </c>
      <c r="M1369" s="1">
        <f>H1369*B1369</f>
        <v/>
      </c>
      <c r="N1369" s="1">
        <f>I1369*B1369</f>
        <v/>
      </c>
    </row>
    <row r="1370">
      <c r="A1370" s="1" t="inlineStr">
        <is>
          <t>BioLegend</t>
        </is>
      </c>
      <c r="B1370" s="1" t="n">
        <v>14190</v>
      </c>
      <c r="C1370" s="1" t="inlineStr">
        <is>
          <t>EED117073</t>
        </is>
      </c>
      <c r="D1370" s="2" t="n">
        <v>45846</v>
      </c>
      <c r="E1370" s="2" t="n">
        <v>45856</v>
      </c>
      <c r="F1370" s="1" t="n">
        <v>302239</v>
      </c>
      <c r="G1370" s="1" t="n">
        <v>1</v>
      </c>
      <c r="H1370" s="1" t="n">
        <v>1</v>
      </c>
      <c r="I1370" s="1" t="n">
        <v>0</v>
      </c>
      <c r="J1370" s="1" t="inlineStr">
        <is>
          <t>Delhi</t>
        </is>
      </c>
      <c r="K1370" s="1" t="n">
        <v>0</v>
      </c>
      <c r="L1370" s="1">
        <f>G1370*B1370</f>
        <v/>
      </c>
      <c r="M1370" s="1">
        <f>H1370*B1370</f>
        <v/>
      </c>
      <c r="N1370" s="1">
        <f>I1370*B1370</f>
        <v/>
      </c>
    </row>
    <row r="1371">
      <c r="A1371" s="1" t="inlineStr">
        <is>
          <t>BioLegend</t>
        </is>
      </c>
      <c r="B1371" s="1" t="n">
        <v>22422.4</v>
      </c>
      <c r="C1371" s="1" t="inlineStr">
        <is>
          <t>EED117073</t>
        </is>
      </c>
      <c r="D1371" s="2" t="n">
        <v>45846</v>
      </c>
      <c r="E1371" s="2" t="n">
        <v>45856</v>
      </c>
      <c r="F1371" s="1" t="n">
        <v>348918</v>
      </c>
      <c r="G1371" s="1" t="n">
        <v>1</v>
      </c>
      <c r="H1371" s="1" t="n">
        <v>1</v>
      </c>
      <c r="I1371" s="1" t="n">
        <v>0</v>
      </c>
      <c r="J1371" s="1" t="inlineStr">
        <is>
          <t>Delhi</t>
        </is>
      </c>
      <c r="K1371" s="1" t="n">
        <v>0</v>
      </c>
      <c r="L1371" s="1">
        <f>G1371*B1371</f>
        <v/>
      </c>
      <c r="M1371" s="1">
        <f>H1371*B1371</f>
        <v/>
      </c>
      <c r="N1371" s="1">
        <f>I1371*B1371</f>
        <v/>
      </c>
    </row>
    <row r="1372">
      <c r="A1372" s="1" t="inlineStr">
        <is>
          <t>BioLegend</t>
        </is>
      </c>
      <c r="B1372" s="1" t="n">
        <v>10164</v>
      </c>
      <c r="C1372" s="1" t="inlineStr">
        <is>
          <t>EED117073</t>
        </is>
      </c>
      <c r="D1372" s="2" t="n">
        <v>45846</v>
      </c>
      <c r="E1372" s="2" t="n">
        <v>45856</v>
      </c>
      <c r="F1372" s="1" t="n">
        <v>353303</v>
      </c>
      <c r="G1372" s="1" t="n">
        <v>1</v>
      </c>
      <c r="H1372" s="1" t="n">
        <v>1</v>
      </c>
      <c r="I1372" s="1" t="n">
        <v>0</v>
      </c>
      <c r="J1372" s="1" t="inlineStr">
        <is>
          <t>Delhi</t>
        </is>
      </c>
      <c r="K1372" s="1" t="n">
        <v>0</v>
      </c>
      <c r="L1372" s="1">
        <f>G1372*B1372</f>
        <v/>
      </c>
      <c r="M1372" s="1">
        <f>H1372*B1372</f>
        <v/>
      </c>
      <c r="N1372" s="1">
        <f>I1372*B1372</f>
        <v/>
      </c>
    </row>
    <row r="1373">
      <c r="A1373" s="1" t="inlineStr">
        <is>
          <t>BioLegend</t>
        </is>
      </c>
      <c r="B1373" s="1" t="n">
        <v>9424.799999999999</v>
      </c>
      <c r="C1373" s="1" t="inlineStr">
        <is>
          <t>EED117073</t>
        </is>
      </c>
      <c r="D1373" s="2" t="n">
        <v>45846</v>
      </c>
      <c r="E1373" s="2" t="n">
        <v>45856</v>
      </c>
      <c r="F1373" s="1" t="n">
        <v>355115</v>
      </c>
      <c r="G1373" s="1" t="n">
        <v>1</v>
      </c>
      <c r="H1373" s="1" t="n">
        <v>1</v>
      </c>
      <c r="I1373" s="1" t="n">
        <v>0</v>
      </c>
      <c r="J1373" s="1" t="inlineStr">
        <is>
          <t>Delhi</t>
        </is>
      </c>
      <c r="K1373" s="1" t="n">
        <v>0</v>
      </c>
      <c r="L1373" s="1">
        <f>G1373*B1373</f>
        <v/>
      </c>
      <c r="M1373" s="1">
        <f>H1373*B1373</f>
        <v/>
      </c>
      <c r="N1373" s="1">
        <f>I1373*B1373</f>
        <v/>
      </c>
    </row>
    <row r="1374">
      <c r="A1374" s="1" t="inlineStr">
        <is>
          <t>BioLegend</t>
        </is>
      </c>
      <c r="B1374" s="1" t="n">
        <v>22422.4</v>
      </c>
      <c r="C1374" s="1" t="inlineStr">
        <is>
          <t>EED117073</t>
        </is>
      </c>
      <c r="D1374" s="2" t="n">
        <v>45846</v>
      </c>
      <c r="E1374" s="2" t="n">
        <v>45856</v>
      </c>
      <c r="F1374" s="1" t="n">
        <v>356906</v>
      </c>
      <c r="G1374" s="1" t="n">
        <v>1</v>
      </c>
      <c r="H1374" s="1" t="n">
        <v>1</v>
      </c>
      <c r="I1374" s="1" t="n">
        <v>0</v>
      </c>
      <c r="J1374" s="1" t="inlineStr">
        <is>
          <t>Delhi</t>
        </is>
      </c>
      <c r="K1374" s="1" t="n">
        <v>0</v>
      </c>
      <c r="L1374" s="1">
        <f>G1374*B1374</f>
        <v/>
      </c>
      <c r="M1374" s="1">
        <f>H1374*B1374</f>
        <v/>
      </c>
      <c r="N1374" s="1">
        <f>I1374*B1374</f>
        <v/>
      </c>
    </row>
    <row r="1375">
      <c r="A1375" s="1" t="inlineStr">
        <is>
          <t>BioLegend</t>
        </is>
      </c>
      <c r="B1375" s="1" t="n">
        <v>24578.4</v>
      </c>
      <c r="C1375" s="1" t="inlineStr">
        <is>
          <t>EED117073</t>
        </is>
      </c>
      <c r="D1375" s="2" t="n">
        <v>45846</v>
      </c>
      <c r="E1375" s="2" t="n">
        <v>45856</v>
      </c>
      <c r="F1375" s="1" t="n">
        <v>381508</v>
      </c>
      <c r="G1375" s="1" t="n">
        <v>1</v>
      </c>
      <c r="H1375" s="1" t="n">
        <v>1</v>
      </c>
      <c r="I1375" s="1" t="n">
        <v>0</v>
      </c>
      <c r="J1375" s="1" t="inlineStr">
        <is>
          <t>Delhi</t>
        </is>
      </c>
      <c r="K1375" s="1" t="n">
        <v>0</v>
      </c>
      <c r="L1375" s="1">
        <f>G1375*B1375</f>
        <v/>
      </c>
      <c r="M1375" s="1">
        <f>H1375*B1375</f>
        <v/>
      </c>
      <c r="N1375" s="1">
        <f>I1375*B1375</f>
        <v/>
      </c>
    </row>
    <row r="1376">
      <c r="A1376" s="1" t="inlineStr">
        <is>
          <t>BioLegend</t>
        </is>
      </c>
      <c r="B1376" s="1" t="n">
        <v>12408</v>
      </c>
      <c r="C1376" s="1" t="inlineStr">
        <is>
          <t>Return From IGIB</t>
        </is>
      </c>
      <c r="D1376" s="2" t="inlineStr">
        <is>
          <t>Return From IGIB</t>
        </is>
      </c>
      <c r="E1376" s="2" t="n">
        <v>45860</v>
      </c>
      <c r="F1376" s="1" t="n">
        <v>424602</v>
      </c>
      <c r="G1376" s="1" t="n">
        <v>1</v>
      </c>
      <c r="H1376" s="1" t="n">
        <v>1</v>
      </c>
      <c r="I1376" s="1" t="n">
        <v>0</v>
      </c>
      <c r="J1376" s="1" t="inlineStr">
        <is>
          <t>Delhi</t>
        </is>
      </c>
      <c r="K1376" s="1" t="n">
        <v>0</v>
      </c>
      <c r="L1376" s="1">
        <f>G1376*B1376</f>
        <v/>
      </c>
      <c r="M1376" s="1">
        <f>H1376*B1376</f>
        <v/>
      </c>
      <c r="N1376" s="1">
        <f>I1376*B1376</f>
        <v/>
      </c>
    </row>
    <row r="1377">
      <c r="A1377" s="1" t="inlineStr">
        <is>
          <t>BioLegend</t>
        </is>
      </c>
      <c r="B1377" s="1" t="n">
        <v>5376.8</v>
      </c>
      <c r="C1377" s="1" t="inlineStr">
        <is>
          <t>Return From IGIB</t>
        </is>
      </c>
      <c r="D1377" s="2" t="inlineStr">
        <is>
          <t>Return From IGIB</t>
        </is>
      </c>
      <c r="E1377" s="2" t="n">
        <v>45860</v>
      </c>
      <c r="F1377" s="1" t="n">
        <v>421002</v>
      </c>
      <c r="G1377" s="1" t="n">
        <v>1</v>
      </c>
      <c r="H1377" s="1" t="n">
        <v>1</v>
      </c>
      <c r="I1377" s="1" t="n">
        <v>0</v>
      </c>
      <c r="J1377" s="1" t="inlineStr">
        <is>
          <t>Hyderabad</t>
        </is>
      </c>
      <c r="K1377" s="1" t="n">
        <v>0</v>
      </c>
      <c r="L1377" s="1">
        <f>G1377*B1377</f>
        <v/>
      </c>
      <c r="M1377" s="1">
        <f>H1377*B1377</f>
        <v/>
      </c>
      <c r="N1377" s="1">
        <f>I1377*B1377</f>
        <v/>
      </c>
    </row>
    <row r="1378">
      <c r="A1378" s="1" t="inlineStr">
        <is>
          <t>BioLegend</t>
        </is>
      </c>
      <c r="B1378" s="1" t="n">
        <v>3374.8</v>
      </c>
      <c r="C1378" s="1" t="inlineStr">
        <is>
          <t>Return From IGIB</t>
        </is>
      </c>
      <c r="D1378" s="2" t="inlineStr">
        <is>
          <t>Return From IGIB</t>
        </is>
      </c>
      <c r="E1378" s="2" t="n">
        <v>45860</v>
      </c>
      <c r="F1378" s="1" t="n">
        <v>420801</v>
      </c>
      <c r="G1378" s="1" t="n">
        <v>2</v>
      </c>
      <c r="H1378" s="1" t="n">
        <v>2</v>
      </c>
      <c r="I1378" s="1" t="n">
        <v>0</v>
      </c>
      <c r="J1378" s="1" t="inlineStr">
        <is>
          <t>Delhi</t>
        </is>
      </c>
      <c r="K1378" s="1" t="n">
        <v>0</v>
      </c>
      <c r="L1378" s="1">
        <f>G1378*B1378</f>
        <v/>
      </c>
      <c r="M1378" s="1">
        <f>H1378*B1378</f>
        <v/>
      </c>
      <c r="N1378" s="1">
        <f>I1378*B1378</f>
        <v/>
      </c>
    </row>
    <row r="1379">
      <c r="A1379" s="1" t="inlineStr">
        <is>
          <t>BioLegend</t>
        </is>
      </c>
      <c r="B1379" s="1" t="n">
        <v>7444.799999999999</v>
      </c>
      <c r="C1379" s="1" t="inlineStr">
        <is>
          <t>Return From IGIB</t>
        </is>
      </c>
      <c r="D1379" s="2" t="inlineStr">
        <is>
          <t>Return From IGIB</t>
        </is>
      </c>
      <c r="E1379" s="2" t="n">
        <v>45860</v>
      </c>
      <c r="F1379" s="1" t="n">
        <v>421403</v>
      </c>
      <c r="G1379" s="1" t="n">
        <v>1</v>
      </c>
      <c r="H1379" s="1" t="n">
        <v>0</v>
      </c>
      <c r="I1379" s="1" t="n">
        <v>1</v>
      </c>
      <c r="J1379" s="1" t="inlineStr">
        <is>
          <t>STOCK</t>
        </is>
      </c>
      <c r="K1379" s="1" t="inlineStr">
        <is>
          <t>Stock</t>
        </is>
      </c>
      <c r="L1379" s="1">
        <f>G1379*B1379</f>
        <v/>
      </c>
      <c r="M1379" s="1">
        <f>H1379*B1379</f>
        <v/>
      </c>
      <c r="N1379" s="1">
        <f>I1379*B1379</f>
        <v/>
      </c>
    </row>
    <row r="1380">
      <c r="A1380" s="1" t="inlineStr">
        <is>
          <t>TargetMol</t>
        </is>
      </c>
      <c r="B1380" s="1" t="n">
        <v>440</v>
      </c>
      <c r="C1380" s="1" t="inlineStr">
        <is>
          <t>INV250717-001</t>
        </is>
      </c>
      <c r="D1380" s="2" t="n">
        <v>45855</v>
      </c>
      <c r="E1380" s="2" t="n">
        <v>45860</v>
      </c>
      <c r="F1380" s="1" t="inlineStr">
        <is>
          <t xml:space="preserve">T64812 </t>
        </is>
      </c>
      <c r="G1380" s="1" t="n">
        <v>1</v>
      </c>
      <c r="H1380" s="1" t="n">
        <v>1</v>
      </c>
      <c r="I1380" s="1" t="n">
        <v>0</v>
      </c>
      <c r="J1380" s="1" t="inlineStr">
        <is>
          <t>Delhi</t>
        </is>
      </c>
      <c r="K1380" s="1" t="n">
        <v>0</v>
      </c>
      <c r="L1380" s="1">
        <f>G1380*B1380</f>
        <v/>
      </c>
      <c r="M1380" s="1">
        <f>H1380*B1380</f>
        <v/>
      </c>
      <c r="N1380" s="1">
        <f>I1380*B1380</f>
        <v/>
      </c>
    </row>
    <row r="1381">
      <c r="A1381" s="1" t="inlineStr">
        <is>
          <t>TargetMol</t>
        </is>
      </c>
      <c r="B1381" s="1" t="n">
        <v>3379.2</v>
      </c>
      <c r="C1381" s="1" t="inlineStr">
        <is>
          <t>INV250717-001</t>
        </is>
      </c>
      <c r="D1381" s="2" t="n">
        <v>45855</v>
      </c>
      <c r="E1381" s="2" t="n">
        <v>45860</v>
      </c>
      <c r="F1381" s="1" t="inlineStr">
        <is>
          <t xml:space="preserve">T1257 </t>
        </is>
      </c>
      <c r="G1381" s="1" t="n">
        <v>1</v>
      </c>
      <c r="H1381" s="1" t="n">
        <v>1</v>
      </c>
      <c r="I1381" s="1" t="n">
        <v>0</v>
      </c>
      <c r="J1381" s="1" t="inlineStr">
        <is>
          <t>Delhi</t>
        </is>
      </c>
      <c r="K1381" s="1" t="n">
        <v>0</v>
      </c>
      <c r="L1381" s="1">
        <f>G1381*B1381</f>
        <v/>
      </c>
      <c r="M1381" s="1">
        <f>H1381*B1381</f>
        <v/>
      </c>
      <c r="N1381" s="1">
        <f>I1381*B1381</f>
        <v/>
      </c>
    </row>
    <row r="1382">
      <c r="A1382" s="1" t="inlineStr">
        <is>
          <t>TargetMol</t>
        </is>
      </c>
      <c r="B1382" s="1" t="n">
        <v>1892</v>
      </c>
      <c r="C1382" s="1" t="inlineStr">
        <is>
          <t>INV250717-002</t>
        </is>
      </c>
      <c r="D1382" s="2" t="n">
        <v>45855</v>
      </c>
      <c r="E1382" s="2" t="n">
        <v>45860</v>
      </c>
      <c r="F1382" s="1" t="inlineStr">
        <is>
          <t xml:space="preserve">T6186 </t>
        </is>
      </c>
      <c r="G1382" s="1" t="n">
        <v>1</v>
      </c>
      <c r="H1382" s="1" t="n">
        <v>1</v>
      </c>
      <c r="I1382" s="1" t="n">
        <v>0</v>
      </c>
      <c r="J1382" s="1" t="inlineStr">
        <is>
          <t>Faridabad</t>
        </is>
      </c>
      <c r="K1382" s="1" t="n">
        <v>0</v>
      </c>
      <c r="L1382" s="1">
        <f>G1382*B1382</f>
        <v/>
      </c>
      <c r="M1382" s="1">
        <f>H1382*B1382</f>
        <v/>
      </c>
      <c r="N1382" s="1">
        <f>I1382*B1382</f>
        <v/>
      </c>
    </row>
    <row r="1383">
      <c r="A1383" s="1" t="inlineStr">
        <is>
          <t>TargetMol</t>
        </is>
      </c>
      <c r="B1383" s="1" t="n">
        <v>2200</v>
      </c>
      <c r="C1383" s="1" t="inlineStr">
        <is>
          <t>INV250717-002</t>
        </is>
      </c>
      <c r="D1383" s="2" t="n">
        <v>45855</v>
      </c>
      <c r="E1383" s="2" t="n">
        <v>45860</v>
      </c>
      <c r="F1383" s="1" t="inlineStr">
        <is>
          <t xml:space="preserve">T7638 </t>
        </is>
      </c>
      <c r="G1383" s="1" t="n">
        <v>1</v>
      </c>
      <c r="H1383" s="1" t="n">
        <v>1</v>
      </c>
      <c r="I1383" s="1" t="n">
        <v>0</v>
      </c>
      <c r="J1383" s="1" t="inlineStr">
        <is>
          <t>Faridabad</t>
        </is>
      </c>
      <c r="K1383" s="1" t="n">
        <v>0</v>
      </c>
      <c r="L1383" s="1">
        <f>G1383*B1383</f>
        <v/>
      </c>
      <c r="M1383" s="1">
        <f>H1383*B1383</f>
        <v/>
      </c>
      <c r="N1383" s="1">
        <f>I1383*B1383</f>
        <v/>
      </c>
    </row>
    <row r="1384">
      <c r="A1384" s="1" t="inlineStr">
        <is>
          <t>TargetMol</t>
        </is>
      </c>
      <c r="B1384" s="1" t="n">
        <v>1276</v>
      </c>
      <c r="C1384" s="1" t="inlineStr">
        <is>
          <t>INV250717-002</t>
        </is>
      </c>
      <c r="D1384" s="2" t="n">
        <v>45855</v>
      </c>
      <c r="E1384" s="2" t="n">
        <v>45860</v>
      </c>
      <c r="F1384" s="1" t="inlineStr">
        <is>
          <t xml:space="preserve">T2604 </t>
        </is>
      </c>
      <c r="G1384" s="1" t="n">
        <v>1</v>
      </c>
      <c r="H1384" s="1" t="n">
        <v>1</v>
      </c>
      <c r="I1384" s="1" t="n">
        <v>0</v>
      </c>
      <c r="J1384" s="1" t="inlineStr">
        <is>
          <t>Faridabad</t>
        </is>
      </c>
      <c r="K1384" s="1" t="n">
        <v>0</v>
      </c>
      <c r="L1384" s="1">
        <f>G1384*B1384</f>
        <v/>
      </c>
      <c r="M1384" s="1">
        <f>H1384*B1384</f>
        <v/>
      </c>
      <c r="N1384" s="1">
        <f>I1384*B1384</f>
        <v/>
      </c>
    </row>
    <row r="1385">
      <c r="A1385" s="1" t="inlineStr">
        <is>
          <t>TargetMol</t>
        </is>
      </c>
      <c r="B1385" s="1" t="n">
        <v>12892</v>
      </c>
      <c r="C1385" s="1" t="inlineStr">
        <is>
          <t>INV250717-002</t>
        </is>
      </c>
      <c r="D1385" s="2" t="n">
        <v>45855</v>
      </c>
      <c r="E1385" s="2" t="n">
        <v>45860</v>
      </c>
      <c r="F1385" s="1" t="inlineStr">
        <is>
          <t xml:space="preserve">T4449 </t>
        </is>
      </c>
      <c r="G1385" s="1" t="n">
        <v>1</v>
      </c>
      <c r="H1385" s="1" t="n">
        <v>1</v>
      </c>
      <c r="I1385" s="1" t="n">
        <v>0</v>
      </c>
      <c r="J1385" s="1" t="inlineStr">
        <is>
          <t>Faridabad</t>
        </is>
      </c>
      <c r="K1385" s="1" t="n">
        <v>0</v>
      </c>
      <c r="L1385" s="1">
        <f>G1385*B1385</f>
        <v/>
      </c>
      <c r="M1385" s="1">
        <f>H1385*B1385</f>
        <v/>
      </c>
      <c r="N1385" s="1">
        <f>I1385*B1385</f>
        <v/>
      </c>
    </row>
    <row r="1386">
      <c r="A1386" s="1" t="inlineStr">
        <is>
          <t>TargetMol</t>
        </is>
      </c>
      <c r="B1386" s="1" t="n">
        <v>13508</v>
      </c>
      <c r="C1386" s="1" t="inlineStr">
        <is>
          <t>INV250717-002</t>
        </is>
      </c>
      <c r="D1386" s="2" t="n">
        <v>45855</v>
      </c>
      <c r="E1386" s="2" t="n">
        <v>45860</v>
      </c>
      <c r="F1386" s="1" t="inlineStr">
        <is>
          <t xml:space="preserve">TQ0179 </t>
        </is>
      </c>
      <c r="G1386" s="1" t="n">
        <v>1</v>
      </c>
      <c r="H1386" s="1" t="n">
        <v>1</v>
      </c>
      <c r="I1386" s="1" t="n">
        <v>0</v>
      </c>
      <c r="J1386" s="1" t="inlineStr">
        <is>
          <t>Faridabad</t>
        </is>
      </c>
      <c r="K1386" s="1" t="n">
        <v>0</v>
      </c>
      <c r="L1386" s="1">
        <f>G1386*B1386</f>
        <v/>
      </c>
      <c r="M1386" s="1">
        <f>H1386*B1386</f>
        <v/>
      </c>
      <c r="N1386" s="1">
        <f>I1386*B1386</f>
        <v/>
      </c>
    </row>
    <row r="1387">
      <c r="A1387" s="1" t="inlineStr">
        <is>
          <t>TargetMol</t>
        </is>
      </c>
      <c r="B1387" s="1" t="n">
        <v>4048</v>
      </c>
      <c r="C1387" s="1" t="inlineStr">
        <is>
          <t>INV250717-002</t>
        </is>
      </c>
      <c r="D1387" s="2" t="n">
        <v>45855</v>
      </c>
      <c r="E1387" s="2" t="n">
        <v>45860</v>
      </c>
      <c r="F1387" s="1" t="inlineStr">
        <is>
          <t xml:space="preserve">TQ0179 </t>
        </is>
      </c>
      <c r="G1387" s="1" t="n">
        <v>1</v>
      </c>
      <c r="H1387" s="1" t="n">
        <v>1</v>
      </c>
      <c r="I1387" s="1" t="n">
        <v>0</v>
      </c>
      <c r="J1387" s="1" t="inlineStr">
        <is>
          <t>Faridabad</t>
        </is>
      </c>
      <c r="K1387" s="1" t="n">
        <v>0</v>
      </c>
      <c r="L1387" s="1">
        <f>G1387*B1387</f>
        <v/>
      </c>
      <c r="M1387" s="1">
        <f>H1387*B1387</f>
        <v/>
      </c>
      <c r="N1387" s="1">
        <f>I1387*B1387</f>
        <v/>
      </c>
    </row>
    <row r="1388">
      <c r="A1388" s="1" t="inlineStr">
        <is>
          <t>TargetMol</t>
        </is>
      </c>
      <c r="B1388" s="1" t="n">
        <v>12038.4</v>
      </c>
      <c r="C1388" s="1" t="inlineStr">
        <is>
          <t>INV250717-003</t>
        </is>
      </c>
      <c r="D1388" s="2" t="n">
        <v>45855</v>
      </c>
      <c r="E1388" s="2" t="n">
        <v>45860</v>
      </c>
      <c r="F1388" s="1" t="inlineStr">
        <is>
          <t xml:space="preserve">T6S1373 </t>
        </is>
      </c>
      <c r="G1388" s="1" t="n">
        <v>1</v>
      </c>
      <c r="H1388" s="1" t="n">
        <v>1</v>
      </c>
      <c r="I1388" s="1" t="n">
        <v>0</v>
      </c>
      <c r="J1388" s="1" t="inlineStr">
        <is>
          <t>Bhuvneshwar</t>
        </is>
      </c>
      <c r="K1388" s="1" t="n">
        <v>0</v>
      </c>
      <c r="L1388" s="1">
        <f>G1388*B1388</f>
        <v/>
      </c>
      <c r="M1388" s="1">
        <f>H1388*B1388</f>
        <v/>
      </c>
      <c r="N1388" s="1">
        <f>I1388*B1388</f>
        <v/>
      </c>
    </row>
    <row r="1389">
      <c r="A1389" s="1" t="inlineStr">
        <is>
          <t>TargetMol</t>
        </is>
      </c>
      <c r="B1389" s="1" t="n">
        <v>2376</v>
      </c>
      <c r="C1389" s="1" t="inlineStr">
        <is>
          <t>INV250717-003</t>
        </is>
      </c>
      <c r="D1389" s="2" t="n">
        <v>45855</v>
      </c>
      <c r="E1389" s="2" t="n">
        <v>45860</v>
      </c>
      <c r="F1389" s="1" t="inlineStr">
        <is>
          <t xml:space="preserve">T14066 </t>
        </is>
      </c>
      <c r="G1389" s="1" t="n">
        <v>1</v>
      </c>
      <c r="H1389" s="1" t="n">
        <v>1</v>
      </c>
      <c r="I1389" s="1" t="n">
        <v>0</v>
      </c>
      <c r="J1389" s="1" t="inlineStr">
        <is>
          <t>Bhuvneshwar</t>
        </is>
      </c>
      <c r="K1389" s="1" t="n">
        <v>0</v>
      </c>
      <c r="L1389" s="1">
        <f>G1389*B1389</f>
        <v/>
      </c>
      <c r="M1389" s="1">
        <f>H1389*B1389</f>
        <v/>
      </c>
      <c r="N1389" s="1">
        <f>I1389*B1389</f>
        <v/>
      </c>
    </row>
    <row r="1390">
      <c r="A1390" s="1" t="inlineStr">
        <is>
          <t>TargetMol</t>
        </is>
      </c>
      <c r="B1390" s="1" t="n">
        <v>1900.8</v>
      </c>
      <c r="C1390" s="1" t="inlineStr">
        <is>
          <t>INV250717-003</t>
        </is>
      </c>
      <c r="D1390" s="2" t="n">
        <v>45855</v>
      </c>
      <c r="E1390" s="2" t="n">
        <v>45860</v>
      </c>
      <c r="F1390" s="1" t="inlineStr">
        <is>
          <t xml:space="preserve">T1642 </t>
        </is>
      </c>
      <c r="G1390" s="1" t="n">
        <v>1</v>
      </c>
      <c r="H1390" s="1" t="n">
        <v>1</v>
      </c>
      <c r="I1390" s="1" t="n">
        <v>0</v>
      </c>
      <c r="J1390" s="1" t="inlineStr">
        <is>
          <t>Bhuvneshwar</t>
        </is>
      </c>
      <c r="K1390" s="1" t="n">
        <v>0</v>
      </c>
      <c r="L1390" s="1">
        <f>G1390*B1390</f>
        <v/>
      </c>
      <c r="M1390" s="1">
        <f>H1390*B1390</f>
        <v/>
      </c>
      <c r="N1390" s="1">
        <f>I1390*B1390</f>
        <v/>
      </c>
    </row>
    <row r="1391">
      <c r="A1391" s="1" t="inlineStr">
        <is>
          <t>TargetMol</t>
        </is>
      </c>
      <c r="B1391" s="1" t="n">
        <v>2323.2</v>
      </c>
      <c r="C1391" s="1" t="inlineStr">
        <is>
          <t>INV250717-003</t>
        </is>
      </c>
      <c r="D1391" s="2" t="n">
        <v>45855</v>
      </c>
      <c r="E1391" s="2" t="n">
        <v>45860</v>
      </c>
      <c r="F1391" s="1" t="inlineStr">
        <is>
          <t xml:space="preserve">T29106 </t>
        </is>
      </c>
      <c r="G1391" s="1" t="n">
        <v>1</v>
      </c>
      <c r="H1391" s="1" t="n">
        <v>1</v>
      </c>
      <c r="I1391" s="1" t="n">
        <v>0</v>
      </c>
      <c r="J1391" s="1" t="inlineStr">
        <is>
          <t>Bhuvneshwar</t>
        </is>
      </c>
      <c r="K1391" s="1" t="n">
        <v>0</v>
      </c>
      <c r="L1391" s="1">
        <f>G1391*B1391</f>
        <v/>
      </c>
      <c r="M1391" s="1">
        <f>H1391*B1391</f>
        <v/>
      </c>
      <c r="N1391" s="1">
        <f>I1391*B1391</f>
        <v/>
      </c>
    </row>
    <row r="1392">
      <c r="A1392" s="1" t="inlineStr">
        <is>
          <t>TargetMol</t>
        </is>
      </c>
      <c r="B1392" s="1" t="n">
        <v>6230.4</v>
      </c>
      <c r="C1392" s="1" t="inlineStr">
        <is>
          <t>INV250717-003</t>
        </is>
      </c>
      <c r="D1392" s="2" t="n">
        <v>45855</v>
      </c>
      <c r="E1392" s="2" t="n">
        <v>45860</v>
      </c>
      <c r="F1392" s="1" t="inlineStr">
        <is>
          <t xml:space="preserve">T6230 </t>
        </is>
      </c>
      <c r="G1392" s="1" t="n">
        <v>1</v>
      </c>
      <c r="H1392" s="1" t="n">
        <v>1</v>
      </c>
      <c r="I1392" s="1" t="n">
        <v>0</v>
      </c>
      <c r="J1392" s="1" t="inlineStr">
        <is>
          <t>Bhuvneshwar</t>
        </is>
      </c>
      <c r="K1392" s="1" t="n">
        <v>0</v>
      </c>
      <c r="L1392" s="1">
        <f>G1392*B1392</f>
        <v/>
      </c>
      <c r="M1392" s="1">
        <f>H1392*B1392</f>
        <v/>
      </c>
      <c r="N1392" s="1">
        <f>I1392*B1392</f>
        <v/>
      </c>
    </row>
    <row r="1393">
      <c r="A1393" s="1" t="inlineStr">
        <is>
          <t>TargetMol</t>
        </is>
      </c>
      <c r="B1393" s="1" t="n">
        <v>6072</v>
      </c>
      <c r="C1393" s="1" t="inlineStr">
        <is>
          <t>INV250717-003</t>
        </is>
      </c>
      <c r="D1393" s="2" t="n">
        <v>45855</v>
      </c>
      <c r="E1393" s="2" t="n">
        <v>45860</v>
      </c>
      <c r="F1393" s="1" t="inlineStr">
        <is>
          <t xml:space="preserve">T10216 </t>
        </is>
      </c>
      <c r="G1393" s="1" t="n">
        <v>1</v>
      </c>
      <c r="H1393" s="1" t="n">
        <v>1</v>
      </c>
      <c r="I1393" s="1" t="n">
        <v>0</v>
      </c>
      <c r="J1393" s="1" t="inlineStr">
        <is>
          <t>Bhuvneshwar</t>
        </is>
      </c>
      <c r="K1393" s="1" t="n">
        <v>0</v>
      </c>
      <c r="L1393" s="1">
        <f>G1393*B1393</f>
        <v/>
      </c>
      <c r="M1393" s="1">
        <f>H1393*B1393</f>
        <v/>
      </c>
      <c r="N1393" s="1">
        <f>I1393*B1393</f>
        <v/>
      </c>
    </row>
    <row r="1394">
      <c r="A1394" s="1" t="inlineStr">
        <is>
          <t>TargetMol</t>
        </is>
      </c>
      <c r="B1394" s="1" t="n">
        <v>6441.6</v>
      </c>
      <c r="C1394" s="1" t="inlineStr">
        <is>
          <t>INV250717-003</t>
        </is>
      </c>
      <c r="D1394" s="2" t="n">
        <v>45855</v>
      </c>
      <c r="E1394" s="2" t="n">
        <v>45860</v>
      </c>
      <c r="F1394" s="1" t="inlineStr">
        <is>
          <t xml:space="preserve">T28471 </t>
        </is>
      </c>
      <c r="G1394" s="1" t="n">
        <v>1</v>
      </c>
      <c r="H1394" s="1" t="n">
        <v>1</v>
      </c>
      <c r="I1394" s="1" t="n">
        <v>0</v>
      </c>
      <c r="J1394" s="1" t="inlineStr">
        <is>
          <t>Bhuvneshwar</t>
        </is>
      </c>
      <c r="K1394" s="1" t="n">
        <v>0</v>
      </c>
      <c r="L1394" s="1">
        <f>G1394*B1394</f>
        <v/>
      </c>
      <c r="M1394" s="1">
        <f>H1394*B1394</f>
        <v/>
      </c>
      <c r="N1394" s="1">
        <f>I1394*B1394</f>
        <v/>
      </c>
    </row>
    <row r="1395">
      <c r="A1395" s="1" t="inlineStr">
        <is>
          <t>TargetMol</t>
        </is>
      </c>
      <c r="B1395" s="1" t="n">
        <v>2376</v>
      </c>
      <c r="C1395" s="1" t="inlineStr">
        <is>
          <t>INV250717-003</t>
        </is>
      </c>
      <c r="D1395" s="2" t="n">
        <v>45855</v>
      </c>
      <c r="E1395" s="2" t="n">
        <v>45860</v>
      </c>
      <c r="F1395" s="1" t="inlineStr">
        <is>
          <t xml:space="preserve">T6389 </t>
        </is>
      </c>
      <c r="G1395" s="1" t="n">
        <v>1</v>
      </c>
      <c r="H1395" s="1" t="n">
        <v>1</v>
      </c>
      <c r="I1395" s="1" t="n">
        <v>0</v>
      </c>
      <c r="J1395" s="1" t="inlineStr">
        <is>
          <t>Bhuvneshwar</t>
        </is>
      </c>
      <c r="K1395" s="1" t="n">
        <v>0</v>
      </c>
      <c r="L1395" s="1">
        <f>G1395*B1395</f>
        <v/>
      </c>
      <c r="M1395" s="1">
        <f>H1395*B1395</f>
        <v/>
      </c>
      <c r="N1395" s="1">
        <f>I1395*B1395</f>
        <v/>
      </c>
    </row>
    <row r="1396">
      <c r="A1396" s="1" t="inlineStr">
        <is>
          <t>TargetMol</t>
        </is>
      </c>
      <c r="B1396" s="1" t="n">
        <v>4224</v>
      </c>
      <c r="C1396" s="1" t="inlineStr">
        <is>
          <t>INV250717-003</t>
        </is>
      </c>
      <c r="D1396" s="2" t="n">
        <v>45855</v>
      </c>
      <c r="E1396" s="2" t="n">
        <v>45860</v>
      </c>
      <c r="F1396" s="1" t="inlineStr">
        <is>
          <t xml:space="preserve">T3211 </t>
        </is>
      </c>
      <c r="G1396" s="1" t="n">
        <v>1</v>
      </c>
      <c r="H1396" s="1" t="n">
        <v>1</v>
      </c>
      <c r="I1396" s="1" t="n">
        <v>0</v>
      </c>
      <c r="J1396" s="1" t="inlineStr">
        <is>
          <t>Bhuvneshwar</t>
        </is>
      </c>
      <c r="K1396" s="1" t="n">
        <v>0</v>
      </c>
      <c r="L1396" s="1">
        <f>G1396*B1396</f>
        <v/>
      </c>
      <c r="M1396" s="1">
        <f>H1396*B1396</f>
        <v/>
      </c>
      <c r="N1396" s="1">
        <f>I1396*B1396</f>
        <v/>
      </c>
    </row>
    <row r="1397">
      <c r="A1397" s="1" t="inlineStr">
        <is>
          <t>TargetMol</t>
        </is>
      </c>
      <c r="B1397" s="1" t="n">
        <v>1636.8</v>
      </c>
      <c r="C1397" s="1" t="inlineStr">
        <is>
          <t>INV250717-003</t>
        </is>
      </c>
      <c r="D1397" s="2" t="n">
        <v>45855</v>
      </c>
      <c r="E1397" s="2" t="n">
        <v>45860</v>
      </c>
      <c r="F1397" s="1" t="inlineStr">
        <is>
          <t xml:space="preserve">T1511 </t>
        </is>
      </c>
      <c r="G1397" s="1" t="n">
        <v>1</v>
      </c>
      <c r="H1397" s="1" t="n">
        <v>1</v>
      </c>
      <c r="I1397" s="1" t="n">
        <v>0</v>
      </c>
      <c r="J1397" s="1" t="inlineStr">
        <is>
          <t>Bhuvneshwar</t>
        </is>
      </c>
      <c r="K1397" s="1" t="n">
        <v>0</v>
      </c>
      <c r="L1397" s="1">
        <f>G1397*B1397</f>
        <v/>
      </c>
      <c r="M1397" s="1">
        <f>H1397*B1397</f>
        <v/>
      </c>
      <c r="N1397" s="1">
        <f>I1397*B1397</f>
        <v/>
      </c>
    </row>
    <row r="1398">
      <c r="A1398" s="1" t="inlineStr">
        <is>
          <t>TargetMol</t>
        </is>
      </c>
      <c r="B1398" s="1" t="n">
        <v>7128</v>
      </c>
      <c r="C1398" s="1" t="inlineStr">
        <is>
          <t>INV250717-003</t>
        </is>
      </c>
      <c r="D1398" s="2" t="n">
        <v>45855</v>
      </c>
      <c r="E1398" s="2" t="n">
        <v>45860</v>
      </c>
      <c r="F1398" s="1" t="inlineStr">
        <is>
          <t xml:space="preserve">T1687 </t>
        </is>
      </c>
      <c r="G1398" s="1" t="n">
        <v>3</v>
      </c>
      <c r="H1398" s="1" t="n">
        <v>3</v>
      </c>
      <c r="I1398" s="1" t="n">
        <v>0</v>
      </c>
      <c r="J1398" s="1" t="inlineStr">
        <is>
          <t>Mumbai</t>
        </is>
      </c>
      <c r="K1398" s="1" t="n">
        <v>0</v>
      </c>
      <c r="L1398" s="1">
        <f>G1398*B1398</f>
        <v/>
      </c>
      <c r="M1398" s="1">
        <f>H1398*B1398</f>
        <v/>
      </c>
      <c r="N1398" s="1">
        <f>I1398*B1398</f>
        <v/>
      </c>
    </row>
    <row r="1399">
      <c r="A1399" s="1" t="inlineStr">
        <is>
          <t>TargetMol</t>
        </is>
      </c>
      <c r="B1399" s="1" t="n">
        <v>2323.2</v>
      </c>
      <c r="C1399" s="1" t="inlineStr">
        <is>
          <t>INV250717-003</t>
        </is>
      </c>
      <c r="D1399" s="2" t="n">
        <v>45855</v>
      </c>
      <c r="E1399" s="2" t="n">
        <v>45860</v>
      </c>
      <c r="F1399" s="1" t="inlineStr">
        <is>
          <t xml:space="preserve">T1143 </t>
        </is>
      </c>
      <c r="G1399" s="1" t="n">
        <v>1</v>
      </c>
      <c r="H1399" s="1" t="n">
        <v>1</v>
      </c>
      <c r="I1399" s="1" t="n">
        <v>0</v>
      </c>
      <c r="J1399" s="1" t="inlineStr">
        <is>
          <t>Mumbai</t>
        </is>
      </c>
      <c r="K1399" s="1" t="n">
        <v>0</v>
      </c>
      <c r="L1399" s="1">
        <f>G1399*B1399</f>
        <v/>
      </c>
      <c r="M1399" s="1">
        <f>H1399*B1399</f>
        <v/>
      </c>
      <c r="N1399" s="1">
        <f>I1399*B1399</f>
        <v/>
      </c>
    </row>
    <row r="1400">
      <c r="A1400" s="1" t="inlineStr">
        <is>
          <t>Dharmacon</t>
        </is>
      </c>
      <c r="B1400" s="1" t="n">
        <v>16544</v>
      </c>
      <c r="C1400" s="1" t="inlineStr">
        <is>
          <t>O071425IN3301012G</t>
        </is>
      </c>
      <c r="D1400" s="2" t="n">
        <v>45853</v>
      </c>
      <c r="E1400" s="2" t="n">
        <v>45860</v>
      </c>
      <c r="F1400" s="1" t="inlineStr">
        <is>
          <t>D-001810-10-05</t>
        </is>
      </c>
      <c r="G1400" s="1" t="n">
        <v>1</v>
      </c>
      <c r="H1400" s="1" t="n">
        <v>1</v>
      </c>
      <c r="I1400" s="1" t="n">
        <v>0</v>
      </c>
      <c r="J1400" s="1" t="inlineStr">
        <is>
          <t>Kolkata</t>
        </is>
      </c>
      <c r="K1400" s="1" t="n">
        <v>0</v>
      </c>
      <c r="L1400" s="1">
        <f>G1400*B1400</f>
        <v/>
      </c>
      <c r="M1400" s="1">
        <f>H1400*B1400</f>
        <v/>
      </c>
      <c r="N1400" s="1">
        <f>I1400*B1400</f>
        <v/>
      </c>
    </row>
    <row r="1401">
      <c r="A1401" s="1" t="inlineStr">
        <is>
          <t>Dharmacon</t>
        </is>
      </c>
      <c r="B1401" s="1" t="n">
        <v>25608</v>
      </c>
      <c r="C1401" s="1" t="inlineStr">
        <is>
          <t>O071425IN3301012G</t>
        </is>
      </c>
      <c r="D1401" s="2" t="n">
        <v>45853</v>
      </c>
      <c r="E1401" s="2" t="n">
        <v>45860</v>
      </c>
      <c r="F1401" s="1" t="inlineStr">
        <is>
          <t>M-017856-00-0005</t>
        </is>
      </c>
      <c r="G1401" s="1" t="n">
        <v>1</v>
      </c>
      <c r="H1401" s="1" t="n">
        <v>1</v>
      </c>
      <c r="I1401" s="1" t="n">
        <v>0</v>
      </c>
      <c r="J1401" s="1" t="inlineStr">
        <is>
          <t>Kalyani</t>
        </is>
      </c>
      <c r="K1401" s="1" t="n">
        <v>0</v>
      </c>
      <c r="L1401" s="1">
        <f>G1401*B1401</f>
        <v/>
      </c>
      <c r="M1401" s="1">
        <f>H1401*B1401</f>
        <v/>
      </c>
      <c r="N1401" s="1">
        <f>I1401*B1401</f>
        <v/>
      </c>
    </row>
    <row r="1402">
      <c r="A1402" s="1" t="inlineStr">
        <is>
          <t>Dharmacon</t>
        </is>
      </c>
      <c r="B1402" s="1" t="n">
        <v>72776</v>
      </c>
      <c r="C1402" s="1" t="inlineStr">
        <is>
          <t>O071425IN3301012G</t>
        </is>
      </c>
      <c r="D1402" s="2" t="n">
        <v>45853</v>
      </c>
      <c r="E1402" s="2" t="n">
        <v>45860</v>
      </c>
      <c r="F1402" s="1" t="inlineStr">
        <is>
          <t>V3SH11243-00EG79621</t>
        </is>
      </c>
      <c r="G1402" s="1" t="n">
        <v>1</v>
      </c>
      <c r="H1402" s="1" t="n">
        <v>1</v>
      </c>
      <c r="I1402" s="1" t="n">
        <v>0</v>
      </c>
      <c r="J1402" s="1" t="inlineStr">
        <is>
          <t>Hyderabad</t>
        </is>
      </c>
      <c r="K1402" s="1" t="n">
        <v>0</v>
      </c>
      <c r="L1402" s="1">
        <f>G1402*B1402</f>
        <v/>
      </c>
      <c r="M1402" s="1">
        <f>H1402*B1402</f>
        <v/>
      </c>
      <c r="N1402" s="1">
        <f>I1402*B1402</f>
        <v/>
      </c>
    </row>
    <row r="1403">
      <c r="A1403" s="1" t="inlineStr">
        <is>
          <t>Dharmacon</t>
        </is>
      </c>
      <c r="B1403" s="1" t="n">
        <v>4840</v>
      </c>
      <c r="C1403" s="1" t="inlineStr">
        <is>
          <t>O071425IN3301012G</t>
        </is>
      </c>
      <c r="D1403" s="2" t="n">
        <v>45853</v>
      </c>
      <c r="E1403" s="2" t="n">
        <v>45860</v>
      </c>
      <c r="F1403" s="1" t="inlineStr">
        <is>
          <t>YSC6273-201937083</t>
        </is>
      </c>
      <c r="G1403" s="1" t="n">
        <v>1</v>
      </c>
      <c r="H1403" s="1" t="n">
        <v>1</v>
      </c>
      <c r="I1403" s="1" t="n">
        <v>0</v>
      </c>
      <c r="J1403" s="1" t="inlineStr">
        <is>
          <t>Delhi</t>
        </is>
      </c>
      <c r="K1403" s="1" t="n">
        <v>0</v>
      </c>
      <c r="L1403" s="1">
        <f>G1403*B1403</f>
        <v/>
      </c>
      <c r="M1403" s="1">
        <f>H1403*B1403</f>
        <v/>
      </c>
      <c r="N1403" s="1">
        <f>I1403*B1403</f>
        <v/>
      </c>
    </row>
    <row r="1404">
      <c r="A1404" s="1" t="inlineStr">
        <is>
          <t>Dharmacon</t>
        </is>
      </c>
      <c r="B1404" s="1" t="n">
        <v>33176</v>
      </c>
      <c r="C1404" s="1" t="inlineStr">
        <is>
          <t>O071425IN3301012G</t>
        </is>
      </c>
      <c r="D1404" s="2" t="n">
        <v>45853</v>
      </c>
      <c r="E1404" s="2" t="n">
        <v>45860</v>
      </c>
      <c r="F1404" s="1" t="inlineStr">
        <is>
          <t>RHS4740-EG4907</t>
        </is>
      </c>
      <c r="G1404" s="1" t="n">
        <v>1</v>
      </c>
      <c r="H1404" s="1" t="n">
        <v>1</v>
      </c>
      <c r="I1404" s="1" t="n">
        <v>0</v>
      </c>
      <c r="J1404" s="1" t="inlineStr">
        <is>
          <t>Delhi</t>
        </is>
      </c>
      <c r="K1404" s="1" t="n">
        <v>0</v>
      </c>
      <c r="L1404" s="1">
        <f>G1404*B1404</f>
        <v/>
      </c>
      <c r="M1404" s="1">
        <f>H1404*B1404</f>
        <v/>
      </c>
      <c r="N1404" s="1">
        <f>I1404*B1404</f>
        <v/>
      </c>
    </row>
    <row r="1405">
      <c r="A1405" s="1" t="inlineStr">
        <is>
          <t>Dharmacon</t>
        </is>
      </c>
      <c r="B1405" s="1" t="n">
        <v>29304</v>
      </c>
      <c r="C1405" s="1" t="inlineStr">
        <is>
          <t>O071425IN3301012G</t>
        </is>
      </c>
      <c r="D1405" s="2" t="n">
        <v>45853</v>
      </c>
      <c r="E1405" s="2" t="n">
        <v>45860</v>
      </c>
      <c r="F1405" s="1" t="inlineStr">
        <is>
          <t>OHS6085-213584832</t>
        </is>
      </c>
      <c r="G1405" s="1" t="n">
        <v>1</v>
      </c>
      <c r="H1405" s="1" t="n">
        <v>1</v>
      </c>
      <c r="I1405" s="1" t="n">
        <v>0</v>
      </c>
      <c r="J1405" s="1" t="inlineStr">
        <is>
          <t>Kalyani</t>
        </is>
      </c>
      <c r="K1405" s="1" t="n">
        <v>0</v>
      </c>
      <c r="L1405" s="1">
        <f>G1405*B1405</f>
        <v/>
      </c>
      <c r="M1405" s="1">
        <f>H1405*B1405</f>
        <v/>
      </c>
      <c r="N1405" s="1">
        <f>I1405*B1405</f>
        <v/>
      </c>
    </row>
    <row r="1406">
      <c r="A1406" s="1" t="inlineStr">
        <is>
          <t>Dharmacon</t>
        </is>
      </c>
      <c r="B1406" s="1" t="n">
        <v>6072</v>
      </c>
      <c r="C1406" s="1" t="inlineStr">
        <is>
          <t>O071425IN3301012G</t>
        </is>
      </c>
      <c r="D1406" s="2" t="n">
        <v>45853</v>
      </c>
      <c r="E1406" s="2" t="n">
        <v>45860</v>
      </c>
      <c r="F1406" s="1" t="inlineStr">
        <is>
          <t>B-002000-UB-100</t>
        </is>
      </c>
      <c r="G1406" s="1" t="n">
        <v>1</v>
      </c>
      <c r="H1406" s="1" t="n">
        <v>1</v>
      </c>
      <c r="I1406" s="1" t="n">
        <v>0</v>
      </c>
      <c r="J1406" s="1" t="inlineStr">
        <is>
          <t>Kolkata</t>
        </is>
      </c>
      <c r="K1406" s="1" t="n">
        <v>0</v>
      </c>
      <c r="L1406" s="1">
        <f>G1406*B1406</f>
        <v/>
      </c>
      <c r="M1406" s="1">
        <f>H1406*B1406</f>
        <v/>
      </c>
      <c r="N1406" s="1">
        <f>I1406*B1406</f>
        <v/>
      </c>
    </row>
    <row r="1407">
      <c r="A1407" s="1" t="inlineStr">
        <is>
          <t>Boster</t>
        </is>
      </c>
      <c r="B1407" s="1" t="n">
        <v>22792</v>
      </c>
      <c r="C1407" s="1" t="n">
        <v>65451</v>
      </c>
      <c r="D1407" s="2" t="n">
        <v>45852</v>
      </c>
      <c r="E1407" s="2" t="n">
        <v>45860</v>
      </c>
      <c r="F1407" s="1" t="inlineStr">
        <is>
          <t>A06882-2</t>
        </is>
      </c>
      <c r="G1407" s="1" t="n">
        <v>1</v>
      </c>
      <c r="H1407" s="1" t="n">
        <v>1</v>
      </c>
      <c r="I1407" s="1" t="n">
        <v>0</v>
      </c>
      <c r="J1407" s="1" t="inlineStr">
        <is>
          <t>Kerala</t>
        </is>
      </c>
      <c r="K1407" s="1" t="n">
        <v>0</v>
      </c>
      <c r="L1407" s="1">
        <f>G1407*B1407</f>
        <v/>
      </c>
      <c r="M1407" s="1">
        <f>H1407*B1407</f>
        <v/>
      </c>
      <c r="N1407" s="1">
        <f>I1407*B1407</f>
        <v/>
      </c>
    </row>
    <row r="1408">
      <c r="A1408" s="1" t="inlineStr">
        <is>
          <t>Boster</t>
        </is>
      </c>
      <c r="B1408" s="1" t="n">
        <v>22792</v>
      </c>
      <c r="C1408" s="1" t="n">
        <v>65451</v>
      </c>
      <c r="D1408" s="2" t="n">
        <v>45852</v>
      </c>
      <c r="E1408" s="2" t="n">
        <v>45860</v>
      </c>
      <c r="F1408" s="1" t="inlineStr">
        <is>
          <t>A07214-1</t>
        </is>
      </c>
      <c r="G1408" s="1" t="n">
        <v>9</v>
      </c>
      <c r="H1408" s="1" t="n">
        <v>9</v>
      </c>
      <c r="I1408" s="1" t="n">
        <v>0</v>
      </c>
      <c r="J1408" s="1" t="inlineStr">
        <is>
          <t>Banglore</t>
        </is>
      </c>
      <c r="K1408" s="1" t="n">
        <v>0</v>
      </c>
      <c r="L1408" s="1">
        <f>G1408*B1408</f>
        <v/>
      </c>
      <c r="M1408" s="1">
        <f>H1408*B1408</f>
        <v/>
      </c>
      <c r="N1408" s="1">
        <f>I1408*B1408</f>
        <v/>
      </c>
    </row>
    <row r="1409">
      <c r="A1409" s="1" t="inlineStr">
        <is>
          <t>Mabtech</t>
        </is>
      </c>
      <c r="B1409" s="1" t="n">
        <v>96307.20000000001</v>
      </c>
      <c r="C1409" s="1" t="n">
        <v>44451</v>
      </c>
      <c r="D1409" s="2" t="n">
        <v>45855</v>
      </c>
      <c r="E1409" s="2" t="n">
        <v>45860</v>
      </c>
      <c r="F1409" s="1" t="inlineStr">
        <is>
          <t>3617-1</t>
        </is>
      </c>
      <c r="G1409" s="1" t="n">
        <v>8</v>
      </c>
      <c r="H1409" s="1" t="n">
        <v>8</v>
      </c>
      <c r="I1409" s="1" t="n">
        <v>0</v>
      </c>
      <c r="J1409" s="1" t="inlineStr">
        <is>
          <t>Gujrat</t>
        </is>
      </c>
      <c r="K1409" s="1" t="n">
        <v>0</v>
      </c>
      <c r="L1409" s="1">
        <f>G1409*B1409</f>
        <v/>
      </c>
      <c r="M1409" s="1">
        <f>H1409*B1409</f>
        <v/>
      </c>
      <c r="N1409" s="1">
        <f>I1409*B1409</f>
        <v/>
      </c>
    </row>
    <row r="1410">
      <c r="A1410" s="1" t="inlineStr">
        <is>
          <t>Mabtech</t>
        </is>
      </c>
      <c r="B1410" s="1" t="n">
        <v>231607.2</v>
      </c>
      <c r="C1410" s="1" t="n">
        <v>44451</v>
      </c>
      <c r="D1410" s="2" t="n">
        <v>45855</v>
      </c>
      <c r="E1410" s="2" t="n">
        <v>45860</v>
      </c>
      <c r="F1410" s="1" t="inlineStr">
        <is>
          <t>FSP-0108-10</t>
        </is>
      </c>
      <c r="G1410" s="1" t="n">
        <v>12</v>
      </c>
      <c r="H1410" s="1" t="n">
        <v>12</v>
      </c>
      <c r="I1410" s="1" t="n">
        <v>0</v>
      </c>
      <c r="J1410" s="1" t="inlineStr">
        <is>
          <t>Gujrat</t>
        </is>
      </c>
      <c r="K1410" s="1" t="n">
        <v>0</v>
      </c>
      <c r="L1410" s="1">
        <f>G1410*B1410</f>
        <v/>
      </c>
      <c r="M1410" s="1">
        <f>H1410*B1410</f>
        <v/>
      </c>
      <c r="N1410" s="1">
        <f>I1410*B1410</f>
        <v/>
      </c>
    </row>
    <row r="1411">
      <c r="A1411" s="1" t="inlineStr">
        <is>
          <t>Mabtech</t>
        </is>
      </c>
      <c r="B1411" s="1" t="n">
        <v>33880</v>
      </c>
      <c r="C1411" s="1" t="n">
        <v>44451</v>
      </c>
      <c r="D1411" s="2" t="n">
        <v>45855</v>
      </c>
      <c r="E1411" s="2" t="n">
        <v>45860</v>
      </c>
      <c r="F1411" s="1" t="inlineStr">
        <is>
          <t>3654-WP-10</t>
        </is>
      </c>
      <c r="G1411" s="1" t="n">
        <v>1</v>
      </c>
      <c r="H1411" s="1" t="n">
        <v>1</v>
      </c>
      <c r="I1411" s="1" t="n">
        <v>0</v>
      </c>
      <c r="J1411" s="1" t="inlineStr">
        <is>
          <t>Faridabad</t>
        </is>
      </c>
      <c r="K1411" s="1" t="n">
        <v>0</v>
      </c>
      <c r="L1411" s="1">
        <f>G1411*B1411</f>
        <v/>
      </c>
      <c r="M1411" s="1">
        <f>H1411*B1411</f>
        <v/>
      </c>
      <c r="N1411" s="1">
        <f>I1411*B1411</f>
        <v/>
      </c>
    </row>
    <row r="1412">
      <c r="A1412" s="1" t="inlineStr">
        <is>
          <t>Biotium</t>
        </is>
      </c>
      <c r="B1412" s="1" t="n">
        <v>35340.8</v>
      </c>
      <c r="C1412" s="1" t="inlineStr">
        <is>
          <t>I237286-IN</t>
        </is>
      </c>
      <c r="D1412" s="2" t="n">
        <v>45856</v>
      </c>
      <c r="E1412" s="2" t="n">
        <v>45860</v>
      </c>
      <c r="F1412" s="1" t="inlineStr">
        <is>
          <t>BNUB0943-500</t>
        </is>
      </c>
      <c r="G1412" s="1" t="n">
        <v>1</v>
      </c>
      <c r="H1412" s="1" t="n">
        <v>1</v>
      </c>
      <c r="I1412" s="1" t="n">
        <v>0</v>
      </c>
      <c r="J1412" s="1" t="inlineStr">
        <is>
          <t>Gurugram</t>
        </is>
      </c>
      <c r="K1412" s="1" t="n">
        <v>0</v>
      </c>
      <c r="L1412" s="1">
        <f>G1412*B1412</f>
        <v/>
      </c>
      <c r="M1412" s="1">
        <f>H1412*B1412</f>
        <v/>
      </c>
      <c r="N1412" s="1">
        <f>I1412*B1412</f>
        <v/>
      </c>
    </row>
    <row r="1413">
      <c r="A1413" s="1" t="inlineStr">
        <is>
          <t>Biotium</t>
        </is>
      </c>
      <c r="B1413" s="1" t="n">
        <v>3942.4</v>
      </c>
      <c r="C1413" s="1" t="inlineStr">
        <is>
          <t>I237286-IN</t>
        </is>
      </c>
      <c r="D1413" s="2" t="n">
        <v>45856</v>
      </c>
      <c r="E1413" s="2" t="n">
        <v>45860</v>
      </c>
      <c r="F1413" s="1" t="inlineStr">
        <is>
          <t>31000-T</t>
        </is>
      </c>
      <c r="G1413" s="1" t="n">
        <v>1</v>
      </c>
      <c r="H1413" s="1" t="n">
        <v>1</v>
      </c>
      <c r="I1413" s="1" t="n">
        <v>0</v>
      </c>
      <c r="J1413" s="1" t="inlineStr">
        <is>
          <t>SECUNDERABAD</t>
        </is>
      </c>
      <c r="K1413" s="1" t="n">
        <v>0</v>
      </c>
      <c r="L1413" s="1">
        <f>G1413*B1413</f>
        <v/>
      </c>
      <c r="M1413" s="1">
        <f>H1413*B1413</f>
        <v/>
      </c>
      <c r="N1413" s="1">
        <f>I1413*B1413</f>
        <v/>
      </c>
    </row>
    <row r="1414">
      <c r="A1414" s="1" t="inlineStr">
        <is>
          <t>Biotium</t>
        </is>
      </c>
      <c r="B1414" s="1" t="n">
        <v>18867.2</v>
      </c>
      <c r="C1414" s="1" t="inlineStr">
        <is>
          <t>I237285-IN</t>
        </is>
      </c>
      <c r="D1414" s="2" t="n">
        <v>45856</v>
      </c>
      <c r="E1414" s="2" t="n">
        <v>45860</v>
      </c>
      <c r="F1414" s="1" t="n">
        <v>23012</v>
      </c>
      <c r="G1414" s="1" t="n">
        <v>1</v>
      </c>
      <c r="H1414" s="1" t="n">
        <v>1</v>
      </c>
      <c r="I1414" s="1" t="n">
        <v>0</v>
      </c>
      <c r="J1414" s="1" t="inlineStr">
        <is>
          <t>Banglore</t>
        </is>
      </c>
      <c r="K1414" s="1" t="n">
        <v>0</v>
      </c>
      <c r="L1414" s="1">
        <f>G1414*B1414</f>
        <v/>
      </c>
      <c r="M1414" s="1">
        <f>H1414*B1414</f>
        <v/>
      </c>
      <c r="N1414" s="1">
        <f>I1414*B1414</f>
        <v/>
      </c>
    </row>
    <row r="1415">
      <c r="A1415" s="1" t="inlineStr">
        <is>
          <t>Biotium</t>
        </is>
      </c>
      <c r="B1415" s="1" t="n">
        <v>10912</v>
      </c>
      <c r="C1415" s="1" t="inlineStr">
        <is>
          <t>I237287-IN</t>
        </is>
      </c>
      <c r="D1415" s="2" t="n">
        <v>45856</v>
      </c>
      <c r="E1415" s="2" t="n">
        <v>45860</v>
      </c>
      <c r="F1415" s="1" t="inlineStr">
        <is>
          <t>30002-T</t>
        </is>
      </c>
      <c r="G1415" s="1" t="n">
        <v>1</v>
      </c>
      <c r="H1415" s="1" t="n">
        <v>1</v>
      </c>
      <c r="I1415" s="1" t="n">
        <v>0</v>
      </c>
      <c r="J1415" s="1" t="inlineStr">
        <is>
          <t>Kolkata</t>
        </is>
      </c>
      <c r="K1415" s="1" t="n">
        <v>0</v>
      </c>
      <c r="L1415" s="1">
        <f>G1415*B1415</f>
        <v/>
      </c>
      <c r="M1415" s="1">
        <f>H1415*B1415</f>
        <v/>
      </c>
      <c r="N1415" s="1">
        <f>I1415*B1415</f>
        <v/>
      </c>
    </row>
    <row r="1416">
      <c r="A1416" s="1" t="inlineStr">
        <is>
          <t>Biotium</t>
        </is>
      </c>
      <c r="B1416" s="1" t="n">
        <v>5491.2</v>
      </c>
      <c r="C1416" s="1" t="inlineStr">
        <is>
          <t>I237284-IN</t>
        </is>
      </c>
      <c r="D1416" s="2" t="n">
        <v>45856</v>
      </c>
      <c r="E1416" s="2" t="n">
        <v>45860</v>
      </c>
      <c r="F1416" s="1" t="n">
        <v>22010</v>
      </c>
      <c r="G1416" s="1" t="n">
        <v>2</v>
      </c>
      <c r="H1416" s="1" t="n">
        <v>2</v>
      </c>
      <c r="I1416" s="1" t="n">
        <v>0</v>
      </c>
      <c r="J1416" s="1" t="inlineStr">
        <is>
          <t>Chennai</t>
        </is>
      </c>
      <c r="K1416" s="1" t="n">
        <v>0</v>
      </c>
      <c r="L1416" s="1">
        <f>G1416*B1416</f>
        <v/>
      </c>
      <c r="M1416" s="1">
        <f>H1416*B1416</f>
        <v/>
      </c>
      <c r="N1416" s="1">
        <f>I1416*B1416</f>
        <v/>
      </c>
    </row>
    <row r="1417">
      <c r="A1417" s="1" t="inlineStr">
        <is>
          <t>Biotium</t>
        </is>
      </c>
      <c r="B1417" s="1" t="n">
        <v>8659.200000000001</v>
      </c>
      <c r="C1417" s="1" t="inlineStr">
        <is>
          <t>I237284-IN</t>
        </is>
      </c>
      <c r="D1417" s="2" t="n">
        <v>45856</v>
      </c>
      <c r="E1417" s="2" t="n">
        <v>45860</v>
      </c>
      <c r="F1417" s="1" t="n">
        <v>41004</v>
      </c>
      <c r="G1417" s="1" t="n">
        <v>1</v>
      </c>
      <c r="H1417" s="1" t="n">
        <v>1</v>
      </c>
      <c r="I1417" s="1" t="n">
        <v>0</v>
      </c>
      <c r="J1417" s="1" t="inlineStr">
        <is>
          <t>Delhi</t>
        </is>
      </c>
      <c r="K1417" s="1" t="n">
        <v>0</v>
      </c>
      <c r="L1417" s="1">
        <f>G1417*B1417</f>
        <v/>
      </c>
      <c r="M1417" s="1">
        <f>H1417*B1417</f>
        <v/>
      </c>
      <c r="N1417" s="1">
        <f>I1417*B1417</f>
        <v/>
      </c>
    </row>
    <row r="1418">
      <c r="A1418" s="1" t="inlineStr">
        <is>
          <t>Edna</t>
        </is>
      </c>
      <c r="B1418" s="1" t="n">
        <v>0</v>
      </c>
      <c r="C1418" s="1" t="inlineStr">
        <is>
          <t>Invoice Not Available</t>
        </is>
      </c>
      <c r="D1418" s="2" t="inlineStr">
        <is>
          <t>Deepak By Hand</t>
        </is>
      </c>
      <c r="E1418" s="2" t="n">
        <v>45862</v>
      </c>
      <c r="F1418" s="1" t="inlineStr">
        <is>
          <t>RNASTP-200</t>
        </is>
      </c>
      <c r="G1418" s="1" t="n">
        <v>5</v>
      </c>
      <c r="H1418" s="1" t="n">
        <v>5</v>
      </c>
      <c r="I1418" s="1" t="n">
        <v>0</v>
      </c>
      <c r="J1418" s="1" t="inlineStr">
        <is>
          <t>Delhi</t>
        </is>
      </c>
      <c r="K1418" s="1" t="n">
        <v>0</v>
      </c>
      <c r="L1418" s="1">
        <f>G1418*B1418</f>
        <v/>
      </c>
      <c r="M1418" s="1">
        <f>H1418*B1418</f>
        <v/>
      </c>
      <c r="N1418" s="1">
        <f>I1418*B1418</f>
        <v/>
      </c>
    </row>
    <row r="1419">
      <c r="A1419" s="1" t="inlineStr">
        <is>
          <t>Edna</t>
        </is>
      </c>
      <c r="B1419" s="1" t="n">
        <v>0</v>
      </c>
      <c r="C1419" s="1" t="inlineStr">
        <is>
          <t>Invoice Not Available</t>
        </is>
      </c>
      <c r="D1419" s="2" t="inlineStr">
        <is>
          <t>Deepak By Hand</t>
        </is>
      </c>
      <c r="E1419" s="2" t="n">
        <v>45862</v>
      </c>
      <c r="F1419" s="1" t="inlineStr">
        <is>
          <t>TREDHP-500</t>
        </is>
      </c>
      <c r="G1419" s="1" t="n">
        <v>1</v>
      </c>
      <c r="H1419" s="1" t="n">
        <v>1</v>
      </c>
      <c r="I1419" s="1" t="n">
        <v>0</v>
      </c>
      <c r="J1419" s="1" t="inlineStr">
        <is>
          <t>Delhi</t>
        </is>
      </c>
      <c r="K1419" s="1" t="n">
        <v>0</v>
      </c>
      <c r="L1419" s="1">
        <f>G1419*B1419</f>
        <v/>
      </c>
      <c r="M1419" s="1">
        <f>H1419*B1419</f>
        <v/>
      </c>
      <c r="N1419" s="1">
        <f>I1419*B1419</f>
        <v/>
      </c>
    </row>
    <row r="1420">
      <c r="A1420" s="1" t="inlineStr">
        <is>
          <t>Cytoskeleton</t>
        </is>
      </c>
      <c r="B1420" s="1" t="n">
        <v>45742.39999999999</v>
      </c>
      <c r="C1420" s="1" t="n">
        <v>20335</v>
      </c>
      <c r="D1420" s="2" t="n">
        <v>45861</v>
      </c>
      <c r="E1420" s="2" t="n">
        <v>45864</v>
      </c>
      <c r="F1420" s="1" t="inlineStr">
        <is>
          <t>CY-SC001</t>
        </is>
      </c>
      <c r="G1420" s="1" t="n">
        <v>1</v>
      </c>
      <c r="H1420" s="1" t="n">
        <v>1</v>
      </c>
      <c r="I1420" s="1" t="n">
        <v>0</v>
      </c>
      <c r="J1420" s="1" t="inlineStr">
        <is>
          <t>Lucknow</t>
        </is>
      </c>
      <c r="K1420" s="1" t="n">
        <v>0</v>
      </c>
      <c r="L1420" s="1">
        <f>G1420*B1420</f>
        <v/>
      </c>
      <c r="M1420" s="1">
        <f>H1420*B1420</f>
        <v/>
      </c>
      <c r="N1420" s="1">
        <f>I1420*B1420</f>
        <v/>
      </c>
    </row>
    <row r="1421">
      <c r="A1421" s="1" t="inlineStr">
        <is>
          <t>BioLegend</t>
        </is>
      </c>
      <c r="B1421" s="1" t="n">
        <v>4743.2</v>
      </c>
      <c r="C1421" s="1" t="inlineStr">
        <is>
          <t>EED117403</t>
        </is>
      </c>
      <c r="D1421" s="2" t="n">
        <v>45856</v>
      </c>
      <c r="E1421" s="2" t="n">
        <v>45864</v>
      </c>
      <c r="F1421" s="1" t="n">
        <v>100236</v>
      </c>
      <c r="G1421" s="1" t="n">
        <v>1</v>
      </c>
      <c r="H1421" s="1" t="n">
        <v>1</v>
      </c>
      <c r="I1421" s="1" t="n">
        <v>0</v>
      </c>
      <c r="J1421" s="1" t="inlineStr">
        <is>
          <t>Banglore</t>
        </is>
      </c>
      <c r="K1421" s="1" t="n">
        <v>0</v>
      </c>
      <c r="L1421" s="1">
        <f>G1421*B1421</f>
        <v/>
      </c>
      <c r="M1421" s="1">
        <f>H1421*B1421</f>
        <v/>
      </c>
      <c r="N1421" s="1">
        <f>I1421*B1421</f>
        <v/>
      </c>
    </row>
    <row r="1422">
      <c r="A1422" s="1" t="inlineStr">
        <is>
          <t>BioLegend</t>
        </is>
      </c>
      <c r="B1422" s="1" t="n">
        <v>4435.2</v>
      </c>
      <c r="C1422" s="1" t="inlineStr">
        <is>
          <t>EED117403</t>
        </is>
      </c>
      <c r="D1422" s="2" t="n">
        <v>45856</v>
      </c>
      <c r="E1422" s="2" t="n">
        <v>45864</v>
      </c>
      <c r="F1422" s="1" t="n">
        <v>100408</v>
      </c>
      <c r="G1422" s="1" t="n">
        <v>1</v>
      </c>
      <c r="H1422" s="1" t="n">
        <v>1</v>
      </c>
      <c r="I1422" s="1" t="n">
        <v>0</v>
      </c>
      <c r="J1422" s="1" t="inlineStr">
        <is>
          <t>Banglore</t>
        </is>
      </c>
      <c r="K1422" s="1" t="n">
        <v>0</v>
      </c>
      <c r="L1422" s="1">
        <f>G1422*B1422</f>
        <v/>
      </c>
      <c r="M1422" s="1">
        <f>H1422*B1422</f>
        <v/>
      </c>
      <c r="N1422" s="1">
        <f>I1422*B1422</f>
        <v/>
      </c>
    </row>
    <row r="1423">
      <c r="A1423" s="1" t="inlineStr">
        <is>
          <t>BioLegend</t>
        </is>
      </c>
      <c r="B1423" s="1" t="n">
        <v>12196.8</v>
      </c>
      <c r="C1423" s="1" t="inlineStr">
        <is>
          <t>EED117403</t>
        </is>
      </c>
      <c r="D1423" s="2" t="n">
        <v>45856</v>
      </c>
      <c r="E1423" s="2" t="n">
        <v>45864</v>
      </c>
      <c r="F1423" s="1" t="n">
        <v>100722</v>
      </c>
      <c r="G1423" s="1" t="n">
        <v>2</v>
      </c>
      <c r="H1423" s="1" t="n">
        <v>2</v>
      </c>
      <c r="I1423" s="1" t="n">
        <v>0</v>
      </c>
      <c r="J1423" s="1" t="inlineStr">
        <is>
          <t>Gujrat</t>
        </is>
      </c>
      <c r="K1423" s="1" t="n">
        <v>0</v>
      </c>
      <c r="L1423" s="1">
        <f>G1423*B1423</f>
        <v/>
      </c>
      <c r="M1423" s="1">
        <f>H1423*B1423</f>
        <v/>
      </c>
      <c r="N1423" s="1">
        <f>I1423*B1423</f>
        <v/>
      </c>
    </row>
    <row r="1424">
      <c r="A1424" s="1" t="inlineStr">
        <is>
          <t>BioLegend</t>
        </is>
      </c>
      <c r="B1424" s="1" t="n">
        <v>4435.2</v>
      </c>
      <c r="C1424" s="1" t="inlineStr">
        <is>
          <t>EED117403</t>
        </is>
      </c>
      <c r="D1424" s="2" t="n">
        <v>45856</v>
      </c>
      <c r="E1424" s="2" t="n">
        <v>45864</v>
      </c>
      <c r="F1424" s="1" t="n">
        <v>100723</v>
      </c>
      <c r="G1424" s="1" t="n">
        <v>1</v>
      </c>
      <c r="H1424" s="1" t="n">
        <v>1</v>
      </c>
      <c r="I1424" s="1" t="n">
        <v>0</v>
      </c>
      <c r="J1424" s="1" t="inlineStr">
        <is>
          <t>Banglore</t>
        </is>
      </c>
      <c r="K1424" s="1" t="n">
        <v>0</v>
      </c>
      <c r="L1424" s="1">
        <f>G1424*B1424</f>
        <v/>
      </c>
      <c r="M1424" s="1">
        <f>H1424*B1424</f>
        <v/>
      </c>
      <c r="N1424" s="1">
        <f>I1424*B1424</f>
        <v/>
      </c>
    </row>
    <row r="1425">
      <c r="A1425" s="1" t="inlineStr">
        <is>
          <t>BioLegend</t>
        </is>
      </c>
      <c r="B1425" s="1" t="n">
        <v>18018</v>
      </c>
      <c r="C1425" s="1" t="inlineStr">
        <is>
          <t>EED117403</t>
        </is>
      </c>
      <c r="D1425" s="2" t="n">
        <v>45856</v>
      </c>
      <c r="E1425" s="2" t="n">
        <v>45864</v>
      </c>
      <c r="F1425" s="1" t="n">
        <v>100742</v>
      </c>
      <c r="G1425" s="1" t="n">
        <v>2</v>
      </c>
      <c r="H1425" s="1" t="n">
        <v>2</v>
      </c>
      <c r="I1425" s="1" t="n">
        <v>0</v>
      </c>
      <c r="J1425" s="1" t="inlineStr">
        <is>
          <t>Gujrat</t>
        </is>
      </c>
      <c r="K1425" s="1" t="n">
        <v>0</v>
      </c>
      <c r="L1425" s="1">
        <f>G1425*B1425</f>
        <v/>
      </c>
      <c r="M1425" s="1">
        <f>H1425*B1425</f>
        <v/>
      </c>
      <c r="N1425" s="1">
        <f>I1425*B1425</f>
        <v/>
      </c>
    </row>
    <row r="1426">
      <c r="A1426" s="1" t="inlineStr">
        <is>
          <t>BioLegend</t>
        </is>
      </c>
      <c r="B1426" s="1" t="n">
        <v>3326.4</v>
      </c>
      <c r="C1426" s="1" t="inlineStr">
        <is>
          <t>EED117403</t>
        </is>
      </c>
      <c r="D1426" s="2" t="n">
        <v>45856</v>
      </c>
      <c r="E1426" s="2" t="n">
        <v>45864</v>
      </c>
      <c r="F1426" s="1" t="n">
        <v>101319</v>
      </c>
      <c r="G1426" s="1" t="n">
        <v>1</v>
      </c>
      <c r="H1426" s="1" t="n">
        <v>1</v>
      </c>
      <c r="I1426" s="1" t="n">
        <v>0</v>
      </c>
      <c r="J1426" s="1" t="inlineStr">
        <is>
          <t>Hyderabad</t>
        </is>
      </c>
      <c r="K1426" s="1" t="n">
        <v>0</v>
      </c>
      <c r="L1426" s="1">
        <f>G1426*B1426</f>
        <v/>
      </c>
      <c r="M1426" s="1">
        <f>H1426*B1426</f>
        <v/>
      </c>
      <c r="N1426" s="1">
        <f>I1426*B1426</f>
        <v/>
      </c>
    </row>
    <row r="1427">
      <c r="A1427" s="1" t="inlineStr">
        <is>
          <t>BioLegend</t>
        </is>
      </c>
      <c r="B1427" s="1" t="n">
        <v>15972</v>
      </c>
      <c r="C1427" s="1" t="inlineStr">
        <is>
          <t>EED117403</t>
        </is>
      </c>
      <c r="D1427" s="2" t="n">
        <v>45856</v>
      </c>
      <c r="E1427" s="2" t="n">
        <v>45864</v>
      </c>
      <c r="F1427" s="1" t="n">
        <v>102127</v>
      </c>
      <c r="G1427" s="1" t="n">
        <v>1</v>
      </c>
      <c r="H1427" s="1" t="n">
        <v>1</v>
      </c>
      <c r="I1427" s="1" t="n">
        <v>0</v>
      </c>
      <c r="J1427" s="1" t="inlineStr">
        <is>
          <t>Banglore</t>
        </is>
      </c>
      <c r="K1427" s="1" t="n">
        <v>0</v>
      </c>
      <c r="L1427" s="1">
        <f>G1427*B1427</f>
        <v/>
      </c>
      <c r="M1427" s="1">
        <f>H1427*B1427</f>
        <v/>
      </c>
      <c r="N1427" s="1">
        <f>I1427*B1427</f>
        <v/>
      </c>
    </row>
    <row r="1428">
      <c r="A1428" s="1" t="inlineStr">
        <is>
          <t>BioLegend</t>
        </is>
      </c>
      <c r="B1428" s="1" t="n">
        <v>14845.6</v>
      </c>
      <c r="C1428" s="1" t="inlineStr">
        <is>
          <t>EED117403</t>
        </is>
      </c>
      <c r="D1428" s="2" t="n">
        <v>45856</v>
      </c>
      <c r="E1428" s="2" t="n">
        <v>45864</v>
      </c>
      <c r="F1428" s="1" t="n">
        <v>102720</v>
      </c>
      <c r="G1428" s="1" t="n">
        <v>1</v>
      </c>
      <c r="H1428" s="1" t="n">
        <v>1</v>
      </c>
      <c r="I1428" s="1" t="n">
        <v>0</v>
      </c>
      <c r="J1428" s="1" t="inlineStr">
        <is>
          <t>Mumbai</t>
        </is>
      </c>
      <c r="K1428" s="1" t="n">
        <v>0</v>
      </c>
      <c r="L1428" s="1">
        <f>G1428*B1428</f>
        <v/>
      </c>
      <c r="M1428" s="1">
        <f>H1428*B1428</f>
        <v/>
      </c>
      <c r="N1428" s="1">
        <f>I1428*B1428</f>
        <v/>
      </c>
    </row>
    <row r="1429">
      <c r="A1429" s="1" t="inlineStr">
        <is>
          <t>BioLegend</t>
        </is>
      </c>
      <c r="B1429" s="1" t="n">
        <v>13244</v>
      </c>
      <c r="C1429" s="1" t="inlineStr">
        <is>
          <t>EED117403</t>
        </is>
      </c>
      <c r="D1429" s="2" t="n">
        <v>45856</v>
      </c>
      <c r="E1429" s="2" t="n">
        <v>45864</v>
      </c>
      <c r="F1429" s="1" t="n">
        <v>103020</v>
      </c>
      <c r="G1429" s="1" t="n">
        <v>1</v>
      </c>
      <c r="H1429" s="1" t="n">
        <v>1</v>
      </c>
      <c r="I1429" s="1" t="n">
        <v>0</v>
      </c>
      <c r="J1429" s="1" t="inlineStr">
        <is>
          <t>Mumbai</t>
        </is>
      </c>
      <c r="K1429" s="1" t="n">
        <v>0</v>
      </c>
      <c r="L1429" s="1">
        <f>G1429*B1429</f>
        <v/>
      </c>
      <c r="M1429" s="1">
        <f>H1429*B1429</f>
        <v/>
      </c>
      <c r="N1429" s="1">
        <f>I1429*B1429</f>
        <v/>
      </c>
    </row>
    <row r="1430">
      <c r="A1430" s="1" t="inlineStr">
        <is>
          <t>BioLegend</t>
        </is>
      </c>
      <c r="B1430" s="1" t="n">
        <v>18018</v>
      </c>
      <c r="C1430" s="1" t="inlineStr">
        <is>
          <t>EED117403</t>
        </is>
      </c>
      <c r="D1430" s="2" t="n">
        <v>45856</v>
      </c>
      <c r="E1430" s="2" t="n">
        <v>45864</v>
      </c>
      <c r="F1430" s="1" t="n">
        <v>103149</v>
      </c>
      <c r="G1430" s="1" t="n">
        <v>2</v>
      </c>
      <c r="H1430" s="1" t="n">
        <v>2</v>
      </c>
      <c r="I1430" s="1" t="n">
        <v>0</v>
      </c>
      <c r="J1430" s="1" t="inlineStr">
        <is>
          <t>Mumbai</t>
        </is>
      </c>
      <c r="K1430" s="1" t="n">
        <v>0</v>
      </c>
      <c r="L1430" s="1">
        <f>G1430*B1430</f>
        <v/>
      </c>
      <c r="M1430" s="1">
        <f>H1430*B1430</f>
        <v/>
      </c>
      <c r="N1430" s="1">
        <f>I1430*B1430</f>
        <v/>
      </c>
    </row>
    <row r="1431">
      <c r="A1431" s="1" t="inlineStr">
        <is>
          <t>BioLegend</t>
        </is>
      </c>
      <c r="B1431" s="1" t="n">
        <v>19157.6</v>
      </c>
      <c r="C1431" s="1" t="inlineStr">
        <is>
          <t>EED117403</t>
        </is>
      </c>
      <c r="D1431" s="2" t="n">
        <v>45856</v>
      </c>
      <c r="E1431" s="2" t="n">
        <v>45864</v>
      </c>
      <c r="F1431" s="1" t="n">
        <v>105720</v>
      </c>
      <c r="G1431" s="1" t="n">
        <v>1</v>
      </c>
      <c r="H1431" s="1" t="n">
        <v>1</v>
      </c>
      <c r="I1431" s="1" t="n">
        <v>0</v>
      </c>
      <c r="J1431" s="1" t="inlineStr">
        <is>
          <t>Mumbai</t>
        </is>
      </c>
      <c r="K1431" s="1" t="n">
        <v>0</v>
      </c>
      <c r="L1431" s="1">
        <f>G1431*B1431</f>
        <v/>
      </c>
      <c r="M1431" s="1">
        <f>H1431*B1431</f>
        <v/>
      </c>
      <c r="N1431" s="1">
        <f>I1431*B1431</f>
        <v/>
      </c>
    </row>
    <row r="1432">
      <c r="A1432" s="1" t="inlineStr">
        <is>
          <t>BioLegend</t>
        </is>
      </c>
      <c r="B1432" s="1" t="n">
        <v>17094</v>
      </c>
      <c r="C1432" s="1" t="inlineStr">
        <is>
          <t>EED117403</t>
        </is>
      </c>
      <c r="D1432" s="2" t="n">
        <v>45856</v>
      </c>
      <c r="E1432" s="2" t="n">
        <v>45864</v>
      </c>
      <c r="F1432" s="1" t="n">
        <v>106312</v>
      </c>
      <c r="G1432" s="1" t="n">
        <v>1</v>
      </c>
      <c r="H1432" s="1" t="n">
        <v>1</v>
      </c>
      <c r="I1432" s="1" t="n">
        <v>0</v>
      </c>
      <c r="J1432" s="1" t="inlineStr">
        <is>
          <t>Banglore</t>
        </is>
      </c>
      <c r="K1432" s="1" t="n">
        <v>0</v>
      </c>
      <c r="L1432" s="1">
        <f>G1432*B1432</f>
        <v/>
      </c>
      <c r="M1432" s="1">
        <f>H1432*B1432</f>
        <v/>
      </c>
      <c r="N1432" s="1">
        <f>I1432*B1432</f>
        <v/>
      </c>
    </row>
    <row r="1433">
      <c r="A1433" s="1" t="inlineStr">
        <is>
          <t>BioLegend</t>
        </is>
      </c>
      <c r="B1433" s="1" t="n">
        <v>16447.2</v>
      </c>
      <c r="C1433" s="1" t="inlineStr">
        <is>
          <t>EED117403</t>
        </is>
      </c>
      <c r="D1433" s="2" t="n">
        <v>45856</v>
      </c>
      <c r="E1433" s="2" t="n">
        <v>45864</v>
      </c>
      <c r="F1433" s="1" t="n">
        <v>108112</v>
      </c>
      <c r="G1433" s="1" t="n">
        <v>1</v>
      </c>
      <c r="H1433" s="1" t="n">
        <v>1</v>
      </c>
      <c r="I1433" s="1" t="n">
        <v>0</v>
      </c>
      <c r="J1433" s="1" t="inlineStr">
        <is>
          <t>Mumbai</t>
        </is>
      </c>
      <c r="K1433" s="1" t="n">
        <v>0</v>
      </c>
      <c r="L1433" s="1">
        <f>G1433*B1433</f>
        <v/>
      </c>
      <c r="M1433" s="1">
        <f>H1433*B1433</f>
        <v/>
      </c>
      <c r="N1433" s="1">
        <f>I1433*B1433</f>
        <v/>
      </c>
    </row>
    <row r="1434">
      <c r="A1434" s="1" t="inlineStr">
        <is>
          <t>BioLegend</t>
        </is>
      </c>
      <c r="B1434" s="1" t="n">
        <v>18876</v>
      </c>
      <c r="C1434" s="1" t="inlineStr">
        <is>
          <t>EED117403</t>
        </is>
      </c>
      <c r="D1434" s="2" t="n">
        <v>45856</v>
      </c>
      <c r="E1434" s="2" t="n">
        <v>45864</v>
      </c>
      <c r="F1434" s="1" t="n">
        <v>115555</v>
      </c>
      <c r="G1434" s="1" t="n">
        <v>2</v>
      </c>
      <c r="H1434" s="1" t="n">
        <v>2</v>
      </c>
      <c r="I1434" s="1" t="n">
        <v>0</v>
      </c>
      <c r="J1434" s="1" t="inlineStr">
        <is>
          <t>Mumbai</t>
        </is>
      </c>
      <c r="K1434" s="1" t="n">
        <v>0</v>
      </c>
      <c r="L1434" s="1">
        <f>G1434*B1434</f>
        <v/>
      </c>
      <c r="M1434" s="1">
        <f>H1434*B1434</f>
        <v/>
      </c>
      <c r="N1434" s="1">
        <f>I1434*B1434</f>
        <v/>
      </c>
    </row>
    <row r="1435">
      <c r="A1435" s="1" t="inlineStr">
        <is>
          <t>BioLegend</t>
        </is>
      </c>
      <c r="B1435" s="1" t="n">
        <v>19157.6</v>
      </c>
      <c r="C1435" s="1" t="inlineStr">
        <is>
          <t>EED117403</t>
        </is>
      </c>
      <c r="D1435" s="2" t="n">
        <v>45856</v>
      </c>
      <c r="E1435" s="2" t="n">
        <v>45864</v>
      </c>
      <c r="F1435" s="1" t="n">
        <v>116122</v>
      </c>
      <c r="G1435" s="1" t="n">
        <v>1</v>
      </c>
      <c r="H1435" s="1" t="n">
        <v>1</v>
      </c>
      <c r="I1435" s="1" t="n">
        <v>0</v>
      </c>
      <c r="J1435" s="1" t="inlineStr">
        <is>
          <t>Delhi</t>
        </is>
      </c>
      <c r="K1435" s="1" t="n">
        <v>0</v>
      </c>
      <c r="L1435" s="1">
        <f>G1435*B1435</f>
        <v/>
      </c>
      <c r="M1435" s="1">
        <f>H1435*B1435</f>
        <v/>
      </c>
      <c r="N1435" s="1">
        <f>I1435*B1435</f>
        <v/>
      </c>
    </row>
    <row r="1436">
      <c r="A1436" s="1" t="inlineStr">
        <is>
          <t>BioLegend</t>
        </is>
      </c>
      <c r="B1436" s="1" t="n">
        <v>16698</v>
      </c>
      <c r="C1436" s="1" t="inlineStr">
        <is>
          <t>EED117403</t>
        </is>
      </c>
      <c r="D1436" s="2" t="n">
        <v>45856</v>
      </c>
      <c r="E1436" s="2" t="n">
        <v>45864</v>
      </c>
      <c r="F1436" s="1" t="n">
        <v>126631</v>
      </c>
      <c r="G1436" s="1" t="n">
        <v>2</v>
      </c>
      <c r="H1436" s="1" t="n">
        <v>2</v>
      </c>
      <c r="I1436" s="1" t="n">
        <v>0</v>
      </c>
      <c r="J1436" s="1" t="inlineStr">
        <is>
          <t>Mumbai</t>
        </is>
      </c>
      <c r="K1436" s="1" t="n">
        <v>0</v>
      </c>
      <c r="L1436" s="1">
        <f>G1436*B1436</f>
        <v/>
      </c>
      <c r="M1436" s="1">
        <f>H1436*B1436</f>
        <v/>
      </c>
      <c r="N1436" s="1">
        <f>I1436*B1436</f>
        <v/>
      </c>
    </row>
    <row r="1437">
      <c r="A1437" s="1" t="inlineStr">
        <is>
          <t>BioLegend</t>
        </is>
      </c>
      <c r="B1437" s="1" t="n">
        <v>33202.4</v>
      </c>
      <c r="C1437" s="1" t="inlineStr">
        <is>
          <t>EED117403</t>
        </is>
      </c>
      <c r="D1437" s="2" t="n">
        <v>45856</v>
      </c>
      <c r="E1437" s="2" t="n">
        <v>45864</v>
      </c>
      <c r="F1437" s="1" t="n">
        <v>127031</v>
      </c>
      <c r="G1437" s="1" t="n">
        <v>1</v>
      </c>
      <c r="H1437" s="1" t="n">
        <v>1</v>
      </c>
      <c r="I1437" s="1" t="n">
        <v>0</v>
      </c>
      <c r="J1437" s="1" t="inlineStr">
        <is>
          <t>Chandigarh</t>
        </is>
      </c>
      <c r="K1437" s="1" t="n">
        <v>0</v>
      </c>
      <c r="L1437" s="1">
        <f>G1437*B1437</f>
        <v/>
      </c>
      <c r="M1437" s="1">
        <f>H1437*B1437</f>
        <v/>
      </c>
      <c r="N1437" s="1">
        <f>I1437*B1437</f>
        <v/>
      </c>
    </row>
    <row r="1438">
      <c r="A1438" s="1" t="inlineStr">
        <is>
          <t>BioLegend</t>
        </is>
      </c>
      <c r="B1438" s="1" t="n">
        <v>18048.8</v>
      </c>
      <c r="C1438" s="1" t="inlineStr">
        <is>
          <t>EED117403</t>
        </is>
      </c>
      <c r="D1438" s="2" t="n">
        <v>45856</v>
      </c>
      <c r="E1438" s="2" t="n">
        <v>45864</v>
      </c>
      <c r="F1438" s="1" t="n">
        <v>127106</v>
      </c>
      <c r="G1438" s="1" t="n">
        <v>1</v>
      </c>
      <c r="H1438" s="1" t="n">
        <v>1</v>
      </c>
      <c r="I1438" s="1" t="n">
        <v>0</v>
      </c>
      <c r="J1438" s="1" t="inlineStr">
        <is>
          <t>Chandigarh</t>
        </is>
      </c>
      <c r="K1438" s="1" t="n">
        <v>0</v>
      </c>
      <c r="L1438" s="1">
        <f>G1438*B1438</f>
        <v/>
      </c>
      <c r="M1438" s="1">
        <f>H1438*B1438</f>
        <v/>
      </c>
      <c r="N1438" s="1">
        <f>I1438*B1438</f>
        <v/>
      </c>
    </row>
    <row r="1439">
      <c r="A1439" s="1" t="inlineStr">
        <is>
          <t>BioLegend</t>
        </is>
      </c>
      <c r="B1439" s="1" t="n">
        <v>19272</v>
      </c>
      <c r="C1439" s="1" t="inlineStr">
        <is>
          <t>EED117403</t>
        </is>
      </c>
      <c r="D1439" s="2" t="n">
        <v>45856</v>
      </c>
      <c r="E1439" s="2" t="n">
        <v>45864</v>
      </c>
      <c r="F1439" s="1" t="n">
        <v>135225</v>
      </c>
      <c r="G1439" s="1" t="n">
        <v>1</v>
      </c>
      <c r="H1439" s="1" t="n">
        <v>1</v>
      </c>
      <c r="I1439" s="1" t="n">
        <v>0</v>
      </c>
      <c r="J1439" s="1" t="inlineStr">
        <is>
          <t>Banglore</t>
        </is>
      </c>
      <c r="K1439" s="1" t="n">
        <v>0</v>
      </c>
      <c r="L1439" s="1">
        <f>G1439*B1439</f>
        <v/>
      </c>
      <c r="M1439" s="1">
        <f>H1439*B1439</f>
        <v/>
      </c>
      <c r="N1439" s="1">
        <f>I1439*B1439</f>
        <v/>
      </c>
    </row>
    <row r="1440">
      <c r="A1440" s="1" t="inlineStr">
        <is>
          <t>BioLegend</t>
        </is>
      </c>
      <c r="B1440" s="1" t="n">
        <v>13464</v>
      </c>
      <c r="C1440" s="1" t="inlineStr">
        <is>
          <t>EED117403</t>
        </is>
      </c>
      <c r="D1440" s="2" t="n">
        <v>45856</v>
      </c>
      <c r="E1440" s="2" t="n">
        <v>45864</v>
      </c>
      <c r="F1440" s="1" t="n">
        <v>141717</v>
      </c>
      <c r="G1440" s="1" t="n">
        <v>2</v>
      </c>
      <c r="H1440" s="1" t="n">
        <v>2</v>
      </c>
      <c r="I1440" s="1" t="n">
        <v>0</v>
      </c>
      <c r="J1440" s="1" t="inlineStr">
        <is>
          <t>Mumbai</t>
        </is>
      </c>
      <c r="K1440" s="1" t="n">
        <v>0</v>
      </c>
      <c r="L1440" s="1">
        <f>G1440*B1440</f>
        <v/>
      </c>
      <c r="M1440" s="1">
        <f>H1440*B1440</f>
        <v/>
      </c>
      <c r="N1440" s="1">
        <f>I1440*B1440</f>
        <v/>
      </c>
    </row>
    <row r="1441">
      <c r="A1441" s="1" t="inlineStr">
        <is>
          <t>BioLegend</t>
        </is>
      </c>
      <c r="B1441" s="1" t="n">
        <v>17292</v>
      </c>
      <c r="C1441" s="1" t="inlineStr">
        <is>
          <t>EED117403</t>
        </is>
      </c>
      <c r="D1441" s="2" t="n">
        <v>45856</v>
      </c>
      <c r="E1441" s="2" t="n">
        <v>45864</v>
      </c>
      <c r="F1441" s="1" t="n">
        <v>142521</v>
      </c>
      <c r="G1441" s="1" t="n">
        <v>2</v>
      </c>
      <c r="H1441" s="1" t="n">
        <v>2</v>
      </c>
      <c r="I1441" s="1" t="n">
        <v>0</v>
      </c>
      <c r="J1441" s="1" t="inlineStr">
        <is>
          <t>Mumbai</t>
        </is>
      </c>
      <c r="K1441" s="1" t="n">
        <v>0</v>
      </c>
      <c r="L1441" s="1">
        <f>G1441*B1441</f>
        <v/>
      </c>
      <c r="M1441" s="1">
        <f>H1441*B1441</f>
        <v/>
      </c>
      <c r="N1441" s="1">
        <f>I1441*B1441</f>
        <v/>
      </c>
    </row>
    <row r="1442">
      <c r="A1442" s="1" t="inlineStr">
        <is>
          <t>BioLegend</t>
        </is>
      </c>
      <c r="B1442" s="1" t="n">
        <v>3388</v>
      </c>
      <c r="C1442" s="1" t="inlineStr">
        <is>
          <t>EED117403</t>
        </is>
      </c>
      <c r="D1442" s="2" t="n">
        <v>45856</v>
      </c>
      <c r="E1442" s="2" t="n">
        <v>45864</v>
      </c>
      <c r="F1442" s="1" t="n">
        <v>300306</v>
      </c>
      <c r="G1442" s="1" t="n">
        <v>2</v>
      </c>
      <c r="H1442" s="1" t="n">
        <v>2</v>
      </c>
      <c r="I1442" s="1" t="n">
        <v>0</v>
      </c>
      <c r="J1442" s="1" t="inlineStr">
        <is>
          <t>Banglore</t>
        </is>
      </c>
      <c r="K1442" s="1" t="n">
        <v>0</v>
      </c>
      <c r="L1442" s="1">
        <f>G1442*B1442</f>
        <v/>
      </c>
      <c r="M1442" s="1">
        <f>H1442*B1442</f>
        <v/>
      </c>
      <c r="N1442" s="1">
        <f>I1442*B1442</f>
        <v/>
      </c>
    </row>
    <row r="1443">
      <c r="A1443" s="1" t="inlineStr">
        <is>
          <t>BioLegend</t>
        </is>
      </c>
      <c r="B1443" s="1" t="n">
        <v>1355.2</v>
      </c>
      <c r="C1443" s="1" t="inlineStr">
        <is>
          <t>EED117403</t>
        </is>
      </c>
      <c r="D1443" s="2" t="n">
        <v>45856</v>
      </c>
      <c r="E1443" s="2" t="n">
        <v>45864</v>
      </c>
      <c r="F1443" s="1" t="n">
        <v>300405</v>
      </c>
      <c r="G1443" s="1" t="n">
        <v>2</v>
      </c>
      <c r="H1443" s="1" t="n">
        <v>2</v>
      </c>
      <c r="I1443" s="1" t="n">
        <v>0</v>
      </c>
      <c r="J1443" s="1" t="inlineStr">
        <is>
          <t>Gujrat</t>
        </is>
      </c>
      <c r="K1443" s="1" t="n">
        <v>0</v>
      </c>
      <c r="L1443" s="1">
        <f>G1443*B1443</f>
        <v/>
      </c>
      <c r="M1443" s="1">
        <f>H1443*B1443</f>
        <v/>
      </c>
      <c r="N1443" s="1">
        <f>I1443*B1443</f>
        <v/>
      </c>
    </row>
    <row r="1444">
      <c r="A1444" s="1" t="inlineStr">
        <is>
          <t>BioLegend</t>
        </is>
      </c>
      <c r="B1444" s="1" t="n">
        <v>3080</v>
      </c>
      <c r="C1444" s="1" t="inlineStr">
        <is>
          <t>EED117403</t>
        </is>
      </c>
      <c r="D1444" s="2" t="n">
        <v>45856</v>
      </c>
      <c r="E1444" s="2" t="n">
        <v>45864</v>
      </c>
      <c r="F1444" s="1" t="n">
        <v>300406</v>
      </c>
      <c r="G1444" s="1" t="n">
        <v>1</v>
      </c>
      <c r="H1444" s="1" t="n">
        <v>1</v>
      </c>
      <c r="I1444" s="1" t="n">
        <v>0</v>
      </c>
      <c r="J1444" s="1" t="inlineStr">
        <is>
          <t>Delhi</t>
        </is>
      </c>
      <c r="K1444" s="1" t="n">
        <v>0</v>
      </c>
      <c r="L1444" s="1">
        <f>G1444*B1444</f>
        <v/>
      </c>
      <c r="M1444" s="1">
        <f>H1444*B1444</f>
        <v/>
      </c>
      <c r="N1444" s="1">
        <f>I1444*B1444</f>
        <v/>
      </c>
    </row>
    <row r="1445">
      <c r="A1445" s="1" t="inlineStr">
        <is>
          <t>BioLegend</t>
        </is>
      </c>
      <c r="B1445" s="1" t="n">
        <v>6098.4</v>
      </c>
      <c r="C1445" s="1" t="inlineStr">
        <is>
          <t>EED117403</t>
        </is>
      </c>
      <c r="D1445" s="2" t="n">
        <v>45856</v>
      </c>
      <c r="E1445" s="2" t="n">
        <v>45864</v>
      </c>
      <c r="F1445" s="1" t="n">
        <v>300408</v>
      </c>
      <c r="G1445" s="1" t="n">
        <v>1</v>
      </c>
      <c r="H1445" s="1" t="n">
        <v>1</v>
      </c>
      <c r="I1445" s="1" t="n">
        <v>0</v>
      </c>
      <c r="J1445" s="1" t="inlineStr">
        <is>
          <t>Delhi</t>
        </is>
      </c>
      <c r="K1445" s="1" t="n">
        <v>0</v>
      </c>
      <c r="L1445" s="1">
        <f>G1445*B1445</f>
        <v/>
      </c>
      <c r="M1445" s="1">
        <f>H1445*B1445</f>
        <v/>
      </c>
      <c r="N1445" s="1">
        <f>I1445*B1445</f>
        <v/>
      </c>
    </row>
    <row r="1446">
      <c r="A1446" s="1" t="inlineStr">
        <is>
          <t>BioLegend</t>
        </is>
      </c>
      <c r="B1446" s="1" t="n">
        <v>3080</v>
      </c>
      <c r="C1446" s="1" t="inlineStr">
        <is>
          <t>EED117403</t>
        </is>
      </c>
      <c r="D1446" s="2" t="n">
        <v>45856</v>
      </c>
      <c r="E1446" s="2" t="n">
        <v>45864</v>
      </c>
      <c r="F1446" s="1" t="n">
        <v>300406</v>
      </c>
      <c r="G1446" s="1" t="n">
        <v>1</v>
      </c>
      <c r="H1446" s="1" t="n">
        <v>1</v>
      </c>
      <c r="I1446" s="1" t="n">
        <v>0</v>
      </c>
      <c r="J1446" s="1" t="inlineStr">
        <is>
          <t>Banglore</t>
        </is>
      </c>
      <c r="K1446" s="1" t="n">
        <v>0</v>
      </c>
      <c r="L1446" s="1">
        <f>G1446*B1446</f>
        <v/>
      </c>
      <c r="M1446" s="1">
        <f>H1446*B1446</f>
        <v/>
      </c>
      <c r="N1446" s="1">
        <f>I1446*B1446</f>
        <v/>
      </c>
    </row>
    <row r="1447">
      <c r="A1447" s="1" t="inlineStr">
        <is>
          <t>BioLegend</t>
        </is>
      </c>
      <c r="B1447" s="1" t="n">
        <v>6098.4</v>
      </c>
      <c r="C1447" s="1" t="inlineStr">
        <is>
          <t>EED117403</t>
        </is>
      </c>
      <c r="D1447" s="2" t="n">
        <v>45856</v>
      </c>
      <c r="E1447" s="2" t="n">
        <v>45864</v>
      </c>
      <c r="F1447" s="1" t="n">
        <v>300408</v>
      </c>
      <c r="G1447" s="1" t="n">
        <v>1</v>
      </c>
      <c r="H1447" s="1" t="n">
        <v>0</v>
      </c>
      <c r="I1447" s="1" t="n">
        <v>1</v>
      </c>
      <c r="J1447" s="1" t="inlineStr">
        <is>
          <t>STOCK</t>
        </is>
      </c>
      <c r="K1447" s="1" t="inlineStr">
        <is>
          <t>Stock</t>
        </is>
      </c>
      <c r="L1447" s="1">
        <f>G1447*B1447</f>
        <v/>
      </c>
      <c r="M1447" s="1">
        <f>H1447*B1447</f>
        <v/>
      </c>
      <c r="N1447" s="1">
        <f>I1447*B1447</f>
        <v/>
      </c>
    </row>
    <row r="1448">
      <c r="A1448" s="1" t="inlineStr">
        <is>
          <t>BioLegend</t>
        </is>
      </c>
      <c r="B1448" s="1" t="n">
        <v>16508.8</v>
      </c>
      <c r="C1448" s="1" t="inlineStr">
        <is>
          <t>EED117403</t>
        </is>
      </c>
      <c r="D1448" s="2" t="n">
        <v>45856</v>
      </c>
      <c r="E1448" s="2" t="n">
        <v>45864</v>
      </c>
      <c r="F1448" s="1" t="n">
        <v>300416</v>
      </c>
      <c r="G1448" s="1" t="n">
        <v>1</v>
      </c>
      <c r="H1448" s="1" t="n">
        <v>1</v>
      </c>
      <c r="I1448" s="1" t="n">
        <v>0</v>
      </c>
      <c r="J1448" s="1" t="inlineStr">
        <is>
          <t>Delhi</t>
        </is>
      </c>
      <c r="K1448" s="1" t="n">
        <v>0</v>
      </c>
      <c r="L1448" s="1">
        <f>G1448*B1448</f>
        <v/>
      </c>
      <c r="M1448" s="1">
        <f>H1448*B1448</f>
        <v/>
      </c>
      <c r="N1448" s="1">
        <f>I1448*B1448</f>
        <v/>
      </c>
    </row>
    <row r="1449">
      <c r="A1449" s="1" t="inlineStr">
        <is>
          <t>BioLegend</t>
        </is>
      </c>
      <c r="B1449" s="1" t="n">
        <v>17124.8</v>
      </c>
      <c r="C1449" s="1" t="inlineStr">
        <is>
          <t>EED117403</t>
        </is>
      </c>
      <c r="D1449" s="2" t="n">
        <v>45856</v>
      </c>
      <c r="E1449" s="2" t="n">
        <v>45864</v>
      </c>
      <c r="F1449" s="1" t="n">
        <v>300420</v>
      </c>
      <c r="G1449" s="1" t="n">
        <v>1</v>
      </c>
      <c r="H1449" s="1" t="n">
        <v>1</v>
      </c>
      <c r="I1449" s="1" t="n">
        <v>0</v>
      </c>
      <c r="J1449" s="1" t="inlineStr">
        <is>
          <t>Delhi</t>
        </is>
      </c>
      <c r="K1449" s="1" t="n">
        <v>0</v>
      </c>
      <c r="L1449" s="1">
        <f>G1449*B1449</f>
        <v/>
      </c>
      <c r="M1449" s="1">
        <f>H1449*B1449</f>
        <v/>
      </c>
      <c r="N1449" s="1">
        <f>I1449*B1449</f>
        <v/>
      </c>
    </row>
    <row r="1450">
      <c r="A1450" s="1" t="inlineStr">
        <is>
          <t>BioLegend</t>
        </is>
      </c>
      <c r="B1450" s="1" t="n">
        <v>17987.2</v>
      </c>
      <c r="C1450" s="1" t="inlineStr">
        <is>
          <t>EED117403</t>
        </is>
      </c>
      <c r="D1450" s="2" t="n">
        <v>45856</v>
      </c>
      <c r="E1450" s="2" t="n">
        <v>45864</v>
      </c>
      <c r="F1450" s="1" t="n">
        <v>300426</v>
      </c>
      <c r="G1450" s="1" t="n">
        <v>1</v>
      </c>
      <c r="H1450" s="1" t="n">
        <v>1</v>
      </c>
      <c r="I1450" s="1" t="n">
        <v>0</v>
      </c>
      <c r="J1450" s="1" t="inlineStr">
        <is>
          <t>Delhi</t>
        </is>
      </c>
      <c r="K1450" s="1" t="n">
        <v>0</v>
      </c>
      <c r="L1450" s="1">
        <f>G1450*B1450</f>
        <v/>
      </c>
      <c r="M1450" s="1">
        <f>H1450*B1450</f>
        <v/>
      </c>
      <c r="N1450" s="1">
        <f>I1450*B1450</f>
        <v/>
      </c>
    </row>
    <row r="1451">
      <c r="A1451" s="1" t="inlineStr">
        <is>
          <t>BioLegend</t>
        </is>
      </c>
      <c r="B1451" s="1" t="n">
        <v>25146</v>
      </c>
      <c r="C1451" s="1" t="inlineStr">
        <is>
          <t>EED117403</t>
        </is>
      </c>
      <c r="D1451" s="2" t="n">
        <v>45856</v>
      </c>
      <c r="E1451" s="2" t="n">
        <v>45864</v>
      </c>
      <c r="F1451" s="1" t="n">
        <v>300434</v>
      </c>
      <c r="G1451" s="1" t="n">
        <v>1</v>
      </c>
      <c r="H1451" s="1" t="n">
        <v>1</v>
      </c>
      <c r="I1451" s="1" t="n">
        <v>0</v>
      </c>
      <c r="J1451" s="1" t="inlineStr">
        <is>
          <t>Delhi</t>
        </is>
      </c>
      <c r="K1451" s="1" t="n">
        <v>0</v>
      </c>
      <c r="L1451" s="1">
        <f>G1451*B1451</f>
        <v/>
      </c>
      <c r="M1451" s="1">
        <f>H1451*B1451</f>
        <v/>
      </c>
      <c r="N1451" s="1">
        <f>I1451*B1451</f>
        <v/>
      </c>
    </row>
    <row r="1452">
      <c r="A1452" s="1" t="inlineStr">
        <is>
          <t>BioLegend</t>
        </is>
      </c>
      <c r="B1452" s="1" t="n">
        <v>27258</v>
      </c>
      <c r="C1452" s="1" t="inlineStr">
        <is>
          <t>EED117403</t>
        </is>
      </c>
      <c r="D1452" s="2" t="n">
        <v>45856</v>
      </c>
      <c r="E1452" s="2" t="n">
        <v>45864</v>
      </c>
      <c r="F1452" s="1" t="n">
        <v>300448</v>
      </c>
      <c r="G1452" s="1" t="n">
        <v>1</v>
      </c>
      <c r="H1452" s="1" t="n">
        <v>1</v>
      </c>
      <c r="I1452" s="1" t="n">
        <v>0</v>
      </c>
      <c r="J1452" s="1" t="inlineStr">
        <is>
          <t>Delhi</t>
        </is>
      </c>
      <c r="K1452" s="1" t="n">
        <v>0</v>
      </c>
      <c r="L1452" s="1">
        <f>G1452*B1452</f>
        <v/>
      </c>
      <c r="M1452" s="1">
        <f>H1452*B1452</f>
        <v/>
      </c>
      <c r="N1452" s="1">
        <f>I1452*B1452</f>
        <v/>
      </c>
    </row>
    <row r="1453">
      <c r="A1453" s="1" t="inlineStr">
        <is>
          <t>BioLegend</t>
        </is>
      </c>
      <c r="B1453" s="1" t="n">
        <v>1724.8</v>
      </c>
      <c r="C1453" s="1" t="inlineStr">
        <is>
          <t>EED117403</t>
        </is>
      </c>
      <c r="D1453" s="2" t="n">
        <v>45856</v>
      </c>
      <c r="E1453" s="2" t="n">
        <v>45864</v>
      </c>
      <c r="F1453" s="1" t="n">
        <v>300507</v>
      </c>
      <c r="G1453" s="1" t="n">
        <v>2</v>
      </c>
      <c r="H1453" s="1" t="n">
        <v>2</v>
      </c>
      <c r="I1453" s="1" t="n">
        <v>0</v>
      </c>
      <c r="J1453" s="1" t="inlineStr">
        <is>
          <t>Gujrat</t>
        </is>
      </c>
      <c r="K1453" s="1" t="n">
        <v>0</v>
      </c>
      <c r="L1453" s="1">
        <f>G1453*B1453</f>
        <v/>
      </c>
      <c r="M1453" s="1">
        <f>H1453*B1453</f>
        <v/>
      </c>
      <c r="N1453" s="1">
        <f>I1453*B1453</f>
        <v/>
      </c>
    </row>
    <row r="1454">
      <c r="A1454" s="1" t="inlineStr">
        <is>
          <t>BioLegend</t>
        </is>
      </c>
      <c r="B1454" s="1" t="n">
        <v>8808.799999999999</v>
      </c>
      <c r="C1454" s="1" t="inlineStr">
        <is>
          <t>EED117403</t>
        </is>
      </c>
      <c r="D1454" s="2" t="n">
        <v>45856</v>
      </c>
      <c r="E1454" s="2" t="n">
        <v>45864</v>
      </c>
      <c r="F1454" s="1" t="n">
        <v>301813</v>
      </c>
      <c r="G1454" s="1" t="n">
        <v>1</v>
      </c>
      <c r="H1454" s="1" t="n">
        <v>1</v>
      </c>
      <c r="I1454" s="1" t="n">
        <v>0</v>
      </c>
      <c r="J1454" s="1" t="inlineStr">
        <is>
          <t>Gujrat</t>
        </is>
      </c>
      <c r="K1454" s="1" t="n">
        <v>0</v>
      </c>
      <c r="L1454" s="1">
        <f>G1454*B1454</f>
        <v/>
      </c>
      <c r="M1454" s="1">
        <f>H1454*B1454</f>
        <v/>
      </c>
      <c r="N1454" s="1">
        <f>I1454*B1454</f>
        <v/>
      </c>
    </row>
    <row r="1455">
      <c r="A1455" s="1" t="inlineStr">
        <is>
          <t>BioLegend</t>
        </is>
      </c>
      <c r="B1455" s="1" t="n">
        <v>5359.2</v>
      </c>
      <c r="C1455" s="1" t="inlineStr">
        <is>
          <t>EED117403</t>
        </is>
      </c>
      <c r="D1455" s="2" t="n">
        <v>45856</v>
      </c>
      <c r="E1455" s="2" t="n">
        <v>45864</v>
      </c>
      <c r="F1455" s="1" t="n">
        <v>301817</v>
      </c>
      <c r="G1455" s="1" t="n">
        <v>1</v>
      </c>
      <c r="H1455" s="1" t="n">
        <v>1</v>
      </c>
      <c r="I1455" s="1" t="n">
        <v>0</v>
      </c>
      <c r="J1455" s="1" t="inlineStr">
        <is>
          <t>Delhi</t>
        </is>
      </c>
      <c r="K1455" s="1" t="n">
        <v>0</v>
      </c>
      <c r="L1455" s="1">
        <f>G1455*B1455</f>
        <v/>
      </c>
      <c r="M1455" s="1">
        <f>H1455*B1455</f>
        <v/>
      </c>
      <c r="N1455" s="1">
        <f>I1455*B1455</f>
        <v/>
      </c>
    </row>
    <row r="1456">
      <c r="A1456" s="1" t="inlineStr">
        <is>
          <t>BioLegend</t>
        </is>
      </c>
      <c r="B1456" s="1" t="n">
        <v>14352.8</v>
      </c>
      <c r="C1456" s="1" t="inlineStr">
        <is>
          <t>EED117403</t>
        </is>
      </c>
      <c r="D1456" s="2" t="n">
        <v>45856</v>
      </c>
      <c r="E1456" s="2" t="n">
        <v>45864</v>
      </c>
      <c r="F1456" s="1" t="n">
        <v>302006</v>
      </c>
      <c r="G1456" s="1" t="n">
        <v>1</v>
      </c>
      <c r="H1456" s="1" t="n">
        <v>1</v>
      </c>
      <c r="I1456" s="1" t="n">
        <v>0</v>
      </c>
      <c r="J1456" s="1" t="inlineStr">
        <is>
          <t>Banglore</t>
        </is>
      </c>
      <c r="K1456" s="1" t="n">
        <v>0</v>
      </c>
      <c r="L1456" s="1">
        <f>G1456*B1456</f>
        <v/>
      </c>
      <c r="M1456" s="1">
        <f>H1456*B1456</f>
        <v/>
      </c>
      <c r="N1456" s="1">
        <f>I1456*B1456</f>
        <v/>
      </c>
    </row>
    <row r="1457">
      <c r="A1457" s="1" t="inlineStr">
        <is>
          <t>BioLegend</t>
        </is>
      </c>
      <c r="B1457" s="1" t="n">
        <v>25080</v>
      </c>
      <c r="C1457" s="1" t="inlineStr">
        <is>
          <t>EED117403</t>
        </is>
      </c>
      <c r="D1457" s="2" t="n">
        <v>45856</v>
      </c>
      <c r="E1457" s="2" t="n">
        <v>45864</v>
      </c>
      <c r="F1457" s="1" t="n">
        <v>302340</v>
      </c>
      <c r="G1457" s="1" t="n">
        <v>1</v>
      </c>
      <c r="H1457" s="1" t="n">
        <v>1</v>
      </c>
      <c r="I1457" s="1" t="n">
        <v>0</v>
      </c>
      <c r="J1457" s="1" t="inlineStr">
        <is>
          <t>Delhi</t>
        </is>
      </c>
      <c r="K1457" s="1" t="n">
        <v>0</v>
      </c>
      <c r="L1457" s="1">
        <f>G1457*B1457</f>
        <v/>
      </c>
      <c r="M1457" s="1">
        <f>H1457*B1457</f>
        <v/>
      </c>
      <c r="N1457" s="1">
        <f>I1457*B1457</f>
        <v/>
      </c>
    </row>
    <row r="1458">
      <c r="A1458" s="1" t="inlineStr">
        <is>
          <t>BioLegend</t>
        </is>
      </c>
      <c r="B1458" s="1" t="n">
        <v>7946.4</v>
      </c>
      <c r="C1458" s="1" t="inlineStr">
        <is>
          <t>EED117403</t>
        </is>
      </c>
      <c r="D1458" s="2" t="n">
        <v>45856</v>
      </c>
      <c r="E1458" s="2" t="n">
        <v>45864</v>
      </c>
      <c r="F1458" s="1" t="n">
        <v>302607</v>
      </c>
      <c r="G1458" s="1" t="n">
        <v>1</v>
      </c>
      <c r="H1458" s="1" t="n">
        <v>1</v>
      </c>
      <c r="I1458" s="1" t="n">
        <v>0</v>
      </c>
      <c r="J1458" s="1" t="inlineStr">
        <is>
          <t>Gujrat</t>
        </is>
      </c>
      <c r="K1458" s="1" t="n">
        <v>0</v>
      </c>
      <c r="L1458" s="1">
        <f>G1458*B1458</f>
        <v/>
      </c>
      <c r="M1458" s="1">
        <f>H1458*B1458</f>
        <v/>
      </c>
      <c r="N1458" s="1">
        <f>I1458*B1458</f>
        <v/>
      </c>
    </row>
    <row r="1459">
      <c r="A1459" s="1" t="inlineStr">
        <is>
          <t>BioLegend</t>
        </is>
      </c>
      <c r="B1459" s="1" t="n">
        <v>8808.799999999999</v>
      </c>
      <c r="C1459" s="1" t="inlineStr">
        <is>
          <t>EED117403</t>
        </is>
      </c>
      <c r="D1459" s="2" t="n">
        <v>45856</v>
      </c>
      <c r="E1459" s="2" t="n">
        <v>45864</v>
      </c>
      <c r="F1459" s="1" t="n">
        <v>302611</v>
      </c>
      <c r="G1459" s="1" t="n">
        <v>1</v>
      </c>
      <c r="H1459" s="1" t="n">
        <v>1</v>
      </c>
      <c r="I1459" s="1" t="n">
        <v>0</v>
      </c>
      <c r="J1459" s="1" t="inlineStr">
        <is>
          <t>Delhi</t>
        </is>
      </c>
      <c r="K1459" s="1" t="n">
        <v>0</v>
      </c>
      <c r="L1459" s="1">
        <f>G1459*B1459</f>
        <v/>
      </c>
      <c r="M1459" s="1">
        <f>H1459*B1459</f>
        <v/>
      </c>
      <c r="N1459" s="1">
        <f>I1459*B1459</f>
        <v/>
      </c>
    </row>
    <row r="1460">
      <c r="A1460" s="1" t="inlineStr">
        <is>
          <t>BioLegend</t>
        </is>
      </c>
      <c r="B1460" s="1" t="n">
        <v>19157.6</v>
      </c>
      <c r="C1460" s="1" t="inlineStr">
        <is>
          <t>EED117403</t>
        </is>
      </c>
      <c r="D1460" s="2" t="n">
        <v>45856</v>
      </c>
      <c r="E1460" s="2" t="n">
        <v>45864</v>
      </c>
      <c r="F1460" s="1" t="n">
        <v>302614</v>
      </c>
      <c r="G1460" s="1" t="n">
        <v>1</v>
      </c>
      <c r="H1460" s="1" t="n">
        <v>1</v>
      </c>
      <c r="I1460" s="1" t="n">
        <v>0</v>
      </c>
      <c r="J1460" s="1" t="inlineStr">
        <is>
          <t>Banglore</t>
        </is>
      </c>
      <c r="K1460" s="1" t="n">
        <v>0</v>
      </c>
      <c r="L1460" s="1">
        <f>G1460*B1460</f>
        <v/>
      </c>
      <c r="M1460" s="1">
        <f>H1460*B1460</f>
        <v/>
      </c>
      <c r="N1460" s="1">
        <f>I1460*B1460</f>
        <v/>
      </c>
    </row>
    <row r="1461">
      <c r="A1461" s="1" t="inlineStr">
        <is>
          <t>BioLegend</t>
        </is>
      </c>
      <c r="B1461" s="1" t="n">
        <v>6776</v>
      </c>
      <c r="C1461" s="1" t="inlineStr">
        <is>
          <t>EED117403</t>
        </is>
      </c>
      <c r="D1461" s="2" t="n">
        <v>45856</v>
      </c>
      <c r="E1461" s="2" t="n">
        <v>45864</v>
      </c>
      <c r="F1461" s="1" t="n">
        <v>302933</v>
      </c>
      <c r="G1461" s="1" t="n">
        <v>1</v>
      </c>
      <c r="H1461" s="1" t="n">
        <v>1</v>
      </c>
      <c r="I1461" s="1" t="n">
        <v>0</v>
      </c>
      <c r="J1461" s="1" t="inlineStr">
        <is>
          <t>Guntur</t>
        </is>
      </c>
      <c r="K1461" s="1" t="n">
        <v>0</v>
      </c>
      <c r="L1461" s="1">
        <f>G1461*B1461</f>
        <v/>
      </c>
      <c r="M1461" s="1">
        <f>H1461*B1461</f>
        <v/>
      </c>
      <c r="N1461" s="1">
        <f>I1461*B1461</f>
        <v/>
      </c>
    </row>
    <row r="1462">
      <c r="A1462" s="1" t="inlineStr">
        <is>
          <t>BioLegend</t>
        </is>
      </c>
      <c r="B1462" s="1" t="n">
        <v>15523.2</v>
      </c>
      <c r="C1462" s="1" t="inlineStr">
        <is>
          <t>EED117403</t>
        </is>
      </c>
      <c r="D1462" s="2" t="n">
        <v>45856</v>
      </c>
      <c r="E1462" s="2" t="n">
        <v>45864</v>
      </c>
      <c r="F1462" s="1" t="n">
        <v>303706</v>
      </c>
      <c r="G1462" s="1" t="n">
        <v>1</v>
      </c>
      <c r="H1462" s="1" t="n">
        <v>1</v>
      </c>
      <c r="I1462" s="1" t="n">
        <v>0</v>
      </c>
      <c r="J1462" s="1" t="inlineStr">
        <is>
          <t>Delhi</t>
        </is>
      </c>
      <c r="K1462" s="1" t="n">
        <v>0</v>
      </c>
      <c r="L1462" s="1">
        <f>G1462*B1462</f>
        <v/>
      </c>
      <c r="M1462" s="1">
        <f>H1462*B1462</f>
        <v/>
      </c>
      <c r="N1462" s="1">
        <f>I1462*B1462</f>
        <v/>
      </c>
    </row>
    <row r="1463">
      <c r="A1463" s="1" t="inlineStr">
        <is>
          <t>BioLegend</t>
        </is>
      </c>
      <c r="B1463" s="1" t="n">
        <v>22052.8</v>
      </c>
      <c r="C1463" s="1" t="inlineStr">
        <is>
          <t>EED117403</t>
        </is>
      </c>
      <c r="D1463" s="2" t="n">
        <v>45856</v>
      </c>
      <c r="E1463" s="2" t="n">
        <v>45864</v>
      </c>
      <c r="F1463" s="1" t="n">
        <v>303924</v>
      </c>
      <c r="G1463" s="1" t="n">
        <v>1</v>
      </c>
      <c r="H1463" s="1" t="n">
        <v>1</v>
      </c>
      <c r="I1463" s="1" t="n">
        <v>0</v>
      </c>
      <c r="J1463" s="1" t="inlineStr">
        <is>
          <t>Delhi</t>
        </is>
      </c>
      <c r="K1463" s="1" t="n">
        <v>0</v>
      </c>
      <c r="L1463" s="1">
        <f>G1463*B1463</f>
        <v/>
      </c>
      <c r="M1463" s="1">
        <f>H1463*B1463</f>
        <v/>
      </c>
      <c r="N1463" s="1">
        <f>I1463*B1463</f>
        <v/>
      </c>
    </row>
    <row r="1464">
      <c r="A1464" s="1" t="inlineStr">
        <is>
          <t>BioLegend</t>
        </is>
      </c>
      <c r="B1464" s="1" t="n">
        <v>6468</v>
      </c>
      <c r="C1464" s="1" t="inlineStr">
        <is>
          <t>EED117403</t>
        </is>
      </c>
      <c r="D1464" s="2" t="n">
        <v>45856</v>
      </c>
      <c r="E1464" s="2" t="n">
        <v>45864</v>
      </c>
      <c r="F1464" s="1" t="n">
        <v>304012</v>
      </c>
      <c r="G1464" s="1" t="n">
        <v>1</v>
      </c>
      <c r="H1464" s="1" t="n">
        <v>1</v>
      </c>
      <c r="I1464" s="1" t="n">
        <v>0</v>
      </c>
      <c r="J1464" s="1" t="inlineStr">
        <is>
          <t>Mumbai</t>
        </is>
      </c>
      <c r="K1464" s="1" t="n">
        <v>0</v>
      </c>
      <c r="L1464" s="1">
        <f>G1464*B1464</f>
        <v/>
      </c>
      <c r="M1464" s="1">
        <f>H1464*B1464</f>
        <v/>
      </c>
      <c r="N1464" s="1">
        <f>I1464*B1464</f>
        <v/>
      </c>
    </row>
    <row r="1465">
      <c r="A1465" s="1" t="inlineStr">
        <is>
          <t>BioLegend</t>
        </is>
      </c>
      <c r="B1465" s="1" t="n">
        <v>16324</v>
      </c>
      <c r="C1465" s="1" t="inlineStr">
        <is>
          <t>EED117403</t>
        </is>
      </c>
      <c r="D1465" s="2" t="n">
        <v>45856</v>
      </c>
      <c r="E1465" s="2" t="n">
        <v>45864</v>
      </c>
      <c r="F1465" s="1" t="n">
        <v>304024</v>
      </c>
      <c r="G1465" s="1" t="n">
        <v>1</v>
      </c>
      <c r="H1465" s="1" t="n">
        <v>1</v>
      </c>
      <c r="I1465" s="1" t="n">
        <v>0</v>
      </c>
      <c r="J1465" s="1" t="inlineStr">
        <is>
          <t>Banglore</t>
        </is>
      </c>
      <c r="K1465" s="1" t="n">
        <v>0</v>
      </c>
      <c r="L1465" s="1">
        <f>G1465*B1465</f>
        <v/>
      </c>
      <c r="M1465" s="1">
        <f>H1465*B1465</f>
        <v/>
      </c>
      <c r="N1465" s="1">
        <f>I1465*B1465</f>
        <v/>
      </c>
    </row>
    <row r="1466">
      <c r="A1466" s="1" t="inlineStr">
        <is>
          <t>BioLegend</t>
        </is>
      </c>
      <c r="B1466" s="1" t="n">
        <v>26466</v>
      </c>
      <c r="C1466" s="1" t="inlineStr">
        <is>
          <t>EED117403</t>
        </is>
      </c>
      <c r="D1466" s="2" t="n">
        <v>45856</v>
      </c>
      <c r="E1466" s="2" t="n">
        <v>45864</v>
      </c>
      <c r="F1466" s="1" t="n">
        <v>304048</v>
      </c>
      <c r="G1466" s="1" t="n">
        <v>1</v>
      </c>
      <c r="H1466" s="1" t="n">
        <v>1</v>
      </c>
      <c r="I1466" s="1" t="n">
        <v>0</v>
      </c>
      <c r="J1466" s="1" t="inlineStr">
        <is>
          <t>Mumbai</t>
        </is>
      </c>
      <c r="K1466" s="1" t="n">
        <v>0</v>
      </c>
      <c r="L1466" s="1">
        <f>G1466*B1466</f>
        <v/>
      </c>
      <c r="M1466" s="1">
        <f>H1466*B1466</f>
        <v/>
      </c>
      <c r="N1466" s="1">
        <f>I1466*B1466</f>
        <v/>
      </c>
    </row>
    <row r="1467">
      <c r="A1467" s="1" t="inlineStr">
        <is>
          <t>BioLegend</t>
        </is>
      </c>
      <c r="B1467" s="1" t="n">
        <v>26136</v>
      </c>
      <c r="C1467" s="1" t="inlineStr">
        <is>
          <t>EED117403</t>
        </is>
      </c>
      <c r="D1467" s="2" t="n">
        <v>45856</v>
      </c>
      <c r="E1467" s="2" t="n">
        <v>45864</v>
      </c>
      <c r="F1467" s="1" t="n">
        <v>304050</v>
      </c>
      <c r="G1467" s="1" t="n">
        <v>1</v>
      </c>
      <c r="H1467" s="1" t="n">
        <v>1</v>
      </c>
      <c r="I1467" s="1" t="n">
        <v>0</v>
      </c>
      <c r="J1467" s="1" t="inlineStr">
        <is>
          <t>Delhi</t>
        </is>
      </c>
      <c r="K1467" s="1" t="n">
        <v>0</v>
      </c>
      <c r="L1467" s="1">
        <f>G1467*B1467</f>
        <v/>
      </c>
      <c r="M1467" s="1">
        <f>H1467*B1467</f>
        <v/>
      </c>
      <c r="N1467" s="1">
        <f>I1467*B1467</f>
        <v/>
      </c>
    </row>
    <row r="1468">
      <c r="A1468" s="1" t="inlineStr">
        <is>
          <t>BioLegend</t>
        </is>
      </c>
      <c r="B1468" s="1" t="n">
        <v>7638.4</v>
      </c>
      <c r="C1468" s="1" t="inlineStr">
        <is>
          <t>EED117403</t>
        </is>
      </c>
      <c r="D1468" s="2" t="n">
        <v>45856</v>
      </c>
      <c r="E1468" s="2" t="n">
        <v>45864</v>
      </c>
      <c r="F1468" s="1" t="n">
        <v>304119</v>
      </c>
      <c r="G1468" s="1" t="n">
        <v>1</v>
      </c>
      <c r="H1468" s="1" t="n">
        <v>1</v>
      </c>
      <c r="I1468" s="1" t="n">
        <v>0</v>
      </c>
      <c r="J1468" s="1" t="inlineStr">
        <is>
          <t>Delhi</t>
        </is>
      </c>
      <c r="K1468" s="1" t="n">
        <v>0</v>
      </c>
      <c r="L1468" s="1">
        <f>G1468*B1468</f>
        <v/>
      </c>
      <c r="M1468" s="1">
        <f>H1468*B1468</f>
        <v/>
      </c>
      <c r="N1468" s="1">
        <f>I1468*B1468</f>
        <v/>
      </c>
    </row>
    <row r="1469">
      <c r="A1469" s="1" t="inlineStr">
        <is>
          <t>BioLegend</t>
        </is>
      </c>
      <c r="B1469" s="1" t="n">
        <v>14256</v>
      </c>
      <c r="C1469" s="1" t="inlineStr">
        <is>
          <t>EED117403</t>
        </is>
      </c>
      <c r="D1469" s="2" t="n">
        <v>45856</v>
      </c>
      <c r="E1469" s="2" t="n">
        <v>45864</v>
      </c>
      <c r="F1469" s="1" t="n">
        <v>304231</v>
      </c>
      <c r="G1469" s="1" t="n">
        <v>1</v>
      </c>
      <c r="H1469" s="1" t="n">
        <v>1</v>
      </c>
      <c r="I1469" s="1" t="n">
        <v>0</v>
      </c>
      <c r="J1469" s="1" t="inlineStr">
        <is>
          <t>Delhi</t>
        </is>
      </c>
      <c r="K1469" s="1" t="n">
        <v>0</v>
      </c>
      <c r="L1469" s="1">
        <f>G1469*B1469</f>
        <v/>
      </c>
      <c r="M1469" s="1">
        <f>H1469*B1469</f>
        <v/>
      </c>
      <c r="N1469" s="1">
        <f>I1469*B1469</f>
        <v/>
      </c>
    </row>
    <row r="1470">
      <c r="A1470" s="1" t="inlineStr">
        <is>
          <t>BioLegend</t>
        </is>
      </c>
      <c r="B1470" s="1" t="n">
        <v>21683.2</v>
      </c>
      <c r="C1470" s="1" t="inlineStr">
        <is>
          <t>EED117403</t>
        </is>
      </c>
      <c r="D1470" s="2" t="n">
        <v>45856</v>
      </c>
      <c r="E1470" s="2" t="n">
        <v>45864</v>
      </c>
      <c r="F1470" s="1" t="n">
        <v>304944</v>
      </c>
      <c r="G1470" s="1" t="n">
        <v>1</v>
      </c>
      <c r="H1470" s="1" t="n">
        <v>1</v>
      </c>
      <c r="I1470" s="1" t="n">
        <v>0</v>
      </c>
      <c r="J1470" s="1" t="inlineStr">
        <is>
          <t>Delhi</t>
        </is>
      </c>
      <c r="K1470" s="1" t="n">
        <v>0</v>
      </c>
      <c r="L1470" s="1">
        <f>G1470*B1470</f>
        <v/>
      </c>
      <c r="M1470" s="1">
        <f>H1470*B1470</f>
        <v/>
      </c>
      <c r="N1470" s="1">
        <f>I1470*B1470</f>
        <v/>
      </c>
    </row>
    <row r="1471">
      <c r="A1471" s="1" t="inlineStr">
        <is>
          <t>BioLegend</t>
        </is>
      </c>
      <c r="B1471" s="1" t="n">
        <v>6098.4</v>
      </c>
      <c r="C1471" s="1" t="inlineStr">
        <is>
          <t>EED117403</t>
        </is>
      </c>
      <c r="D1471" s="2" t="n">
        <v>45856</v>
      </c>
      <c r="E1471" s="2" t="n">
        <v>45864</v>
      </c>
      <c r="F1471" s="1" t="n">
        <v>305207</v>
      </c>
      <c r="G1471" s="1" t="n">
        <v>1</v>
      </c>
      <c r="H1471" s="1" t="n">
        <v>1</v>
      </c>
      <c r="I1471" s="1" t="n">
        <v>0</v>
      </c>
      <c r="J1471" s="1" t="inlineStr">
        <is>
          <t>Delhi</t>
        </is>
      </c>
      <c r="K1471" s="1" t="n">
        <v>0</v>
      </c>
      <c r="L1471" s="1">
        <f>G1471*B1471</f>
        <v/>
      </c>
      <c r="M1471" s="1">
        <f>H1471*B1471</f>
        <v/>
      </c>
      <c r="N1471" s="1">
        <f>I1471*B1471</f>
        <v/>
      </c>
    </row>
    <row r="1472">
      <c r="A1472" s="1" t="inlineStr">
        <is>
          <t>BioLegend</t>
        </is>
      </c>
      <c r="B1472" s="1" t="n">
        <v>9424.799999999999</v>
      </c>
      <c r="C1472" s="1" t="inlineStr">
        <is>
          <t>EED117403</t>
        </is>
      </c>
      <c r="D1472" s="2" t="n">
        <v>45856</v>
      </c>
      <c r="E1472" s="2" t="n">
        <v>45864</v>
      </c>
      <c r="F1472" s="1" t="n">
        <v>305421</v>
      </c>
      <c r="G1472" s="1" t="n">
        <v>1</v>
      </c>
      <c r="H1472" s="1" t="n">
        <v>1</v>
      </c>
      <c r="I1472" s="1" t="n">
        <v>0</v>
      </c>
      <c r="J1472" s="1" t="inlineStr">
        <is>
          <t>Delhi</t>
        </is>
      </c>
      <c r="K1472" s="1" t="n">
        <v>0</v>
      </c>
      <c r="L1472" s="1">
        <f>G1472*B1472</f>
        <v/>
      </c>
      <c r="M1472" s="1">
        <f>H1472*B1472</f>
        <v/>
      </c>
      <c r="N1472" s="1">
        <f>I1472*B1472</f>
        <v/>
      </c>
    </row>
    <row r="1473">
      <c r="A1473" s="1" t="inlineStr">
        <is>
          <t>BioLegend</t>
        </is>
      </c>
      <c r="B1473" s="1" t="n">
        <v>25080</v>
      </c>
      <c r="C1473" s="1" t="inlineStr">
        <is>
          <t>EED117403</t>
        </is>
      </c>
      <c r="D1473" s="2" t="n">
        <v>45856</v>
      </c>
      <c r="E1473" s="2" t="n">
        <v>45864</v>
      </c>
      <c r="F1473" s="1" t="n">
        <v>307646</v>
      </c>
      <c r="G1473" s="1" t="n">
        <v>3</v>
      </c>
      <c r="H1473" s="1" t="n">
        <v>3</v>
      </c>
      <c r="I1473" s="1" t="n">
        <v>0</v>
      </c>
      <c r="J1473" s="1" t="inlineStr">
        <is>
          <t>Mumbai</t>
        </is>
      </c>
      <c r="K1473" s="1" t="n">
        <v>0</v>
      </c>
      <c r="L1473" s="1">
        <f>G1473*B1473</f>
        <v/>
      </c>
      <c r="M1473" s="1">
        <f>H1473*B1473</f>
        <v/>
      </c>
      <c r="N1473" s="1">
        <f>I1473*B1473</f>
        <v/>
      </c>
    </row>
    <row r="1474">
      <c r="A1474" s="1" t="inlineStr">
        <is>
          <t>BioLegend</t>
        </is>
      </c>
      <c r="B1474" s="1" t="n">
        <v>14190</v>
      </c>
      <c r="C1474" s="1" t="inlineStr">
        <is>
          <t>EED117403</t>
        </is>
      </c>
      <c r="D1474" s="2" t="n">
        <v>45856</v>
      </c>
      <c r="E1474" s="2" t="n">
        <v>45864</v>
      </c>
      <c r="F1474" s="1" t="n">
        <v>312811</v>
      </c>
      <c r="G1474" s="1" t="n">
        <v>1</v>
      </c>
      <c r="H1474" s="1" t="n">
        <v>1</v>
      </c>
      <c r="I1474" s="1" t="n">
        <v>0</v>
      </c>
      <c r="J1474" s="1" t="inlineStr">
        <is>
          <t>Delhi</t>
        </is>
      </c>
      <c r="K1474" s="1" t="n">
        <v>0</v>
      </c>
      <c r="L1474" s="1">
        <f>G1474*B1474</f>
        <v/>
      </c>
      <c r="M1474" s="1">
        <f>H1474*B1474</f>
        <v/>
      </c>
      <c r="N1474" s="1">
        <f>I1474*B1474</f>
        <v/>
      </c>
    </row>
    <row r="1475">
      <c r="A1475" s="1" t="inlineStr">
        <is>
          <t>BioLegend</t>
        </is>
      </c>
      <c r="B1475" s="1" t="n">
        <v>28710</v>
      </c>
      <c r="C1475" s="1" t="inlineStr">
        <is>
          <t>EED117403</t>
        </is>
      </c>
      <c r="D1475" s="2" t="n">
        <v>45856</v>
      </c>
      <c r="E1475" s="2" t="n">
        <v>45864</v>
      </c>
      <c r="F1475" s="1" t="n">
        <v>313238</v>
      </c>
      <c r="G1475" s="1" t="n">
        <v>3</v>
      </c>
      <c r="H1475" s="1" t="n">
        <v>3</v>
      </c>
      <c r="I1475" s="1" t="n">
        <v>0</v>
      </c>
      <c r="J1475" s="1" t="inlineStr">
        <is>
          <t>Mumbai</t>
        </is>
      </c>
      <c r="K1475" s="1" t="n">
        <v>0</v>
      </c>
      <c r="L1475" s="1">
        <f>G1475*B1475</f>
        <v/>
      </c>
      <c r="M1475" s="1">
        <f>H1475*B1475</f>
        <v/>
      </c>
      <c r="N1475" s="1">
        <f>I1475*B1475</f>
        <v/>
      </c>
    </row>
    <row r="1476">
      <c r="A1476" s="1" t="inlineStr">
        <is>
          <t>BioLegend</t>
        </is>
      </c>
      <c r="B1476" s="1" t="n">
        <v>4065.6</v>
      </c>
      <c r="C1476" s="1" t="inlineStr">
        <is>
          <t>EED117403</t>
        </is>
      </c>
      <c r="D1476" s="2" t="n">
        <v>45856</v>
      </c>
      <c r="E1476" s="2" t="n">
        <v>45864</v>
      </c>
      <c r="F1476" s="1" t="n">
        <v>317308</v>
      </c>
      <c r="G1476" s="1" t="n">
        <v>1</v>
      </c>
      <c r="H1476" s="1" t="n">
        <v>1</v>
      </c>
      <c r="I1476" s="1" t="n">
        <v>0</v>
      </c>
      <c r="J1476" s="1" t="inlineStr">
        <is>
          <t>Kolkata</t>
        </is>
      </c>
      <c r="K1476" s="1" t="n">
        <v>0</v>
      </c>
      <c r="L1476" s="1">
        <f>G1476*B1476</f>
        <v/>
      </c>
      <c r="M1476" s="1">
        <f>H1476*B1476</f>
        <v/>
      </c>
      <c r="N1476" s="1">
        <f>I1476*B1476</f>
        <v/>
      </c>
    </row>
    <row r="1477">
      <c r="A1477" s="1" t="inlineStr">
        <is>
          <t>BioLegend</t>
        </is>
      </c>
      <c r="B1477" s="1" t="n">
        <v>4743.2</v>
      </c>
      <c r="C1477" s="1" t="inlineStr">
        <is>
          <t>EED117403</t>
        </is>
      </c>
      <c r="D1477" s="2" t="n">
        <v>45856</v>
      </c>
      <c r="E1477" s="2" t="n">
        <v>45864</v>
      </c>
      <c r="F1477" s="1" t="n">
        <v>317318</v>
      </c>
      <c r="G1477" s="1" t="n">
        <v>1</v>
      </c>
      <c r="H1477" s="1" t="n">
        <v>1</v>
      </c>
      <c r="I1477" s="1" t="n">
        <v>0</v>
      </c>
      <c r="J1477" s="1" t="inlineStr">
        <is>
          <t>Kolkata</t>
        </is>
      </c>
      <c r="K1477" s="1" t="n">
        <v>0</v>
      </c>
      <c r="L1477" s="1">
        <f>G1477*B1477</f>
        <v/>
      </c>
      <c r="M1477" s="1">
        <f>H1477*B1477</f>
        <v/>
      </c>
      <c r="N1477" s="1">
        <f>I1477*B1477</f>
        <v/>
      </c>
    </row>
    <row r="1478">
      <c r="A1478" s="1" t="inlineStr">
        <is>
          <t>BioLegend</t>
        </is>
      </c>
      <c r="B1478" s="1" t="n">
        <v>6098.4</v>
      </c>
      <c r="C1478" s="1" t="inlineStr">
        <is>
          <t>EED117403</t>
        </is>
      </c>
      <c r="D1478" s="2" t="n">
        <v>45856</v>
      </c>
      <c r="E1478" s="2" t="n">
        <v>45864</v>
      </c>
      <c r="F1478" s="1" t="n">
        <v>317325</v>
      </c>
      <c r="G1478" s="1" t="n">
        <v>1</v>
      </c>
      <c r="H1478" s="1" t="n">
        <v>1</v>
      </c>
      <c r="I1478" s="1" t="n">
        <v>0</v>
      </c>
      <c r="J1478" s="1" t="inlineStr">
        <is>
          <t>Guntur</t>
        </is>
      </c>
      <c r="K1478" s="1" t="n">
        <v>0</v>
      </c>
      <c r="L1478" s="1">
        <f>G1478*B1478</f>
        <v/>
      </c>
      <c r="M1478" s="1">
        <f>H1478*B1478</f>
        <v/>
      </c>
      <c r="N1478" s="1">
        <f>I1478*B1478</f>
        <v/>
      </c>
    </row>
    <row r="1479">
      <c r="A1479" s="1" t="inlineStr">
        <is>
          <t>BioLegend</t>
        </is>
      </c>
      <c r="B1479" s="1" t="n">
        <v>11220</v>
      </c>
      <c r="C1479" s="1" t="inlineStr">
        <is>
          <t>EED117403</t>
        </is>
      </c>
      <c r="D1479" s="2" t="n">
        <v>45856</v>
      </c>
      <c r="E1479" s="2" t="n">
        <v>45864</v>
      </c>
      <c r="F1479" s="1" t="n">
        <v>317343</v>
      </c>
      <c r="G1479" s="1" t="n">
        <v>1</v>
      </c>
      <c r="H1479" s="1" t="n">
        <v>1</v>
      </c>
      <c r="I1479" s="1" t="n">
        <v>0</v>
      </c>
      <c r="J1479" s="1" t="inlineStr">
        <is>
          <t>Delhi</t>
        </is>
      </c>
      <c r="K1479" s="1" t="n">
        <v>0</v>
      </c>
      <c r="L1479" s="1">
        <f>G1479*B1479</f>
        <v/>
      </c>
      <c r="M1479" s="1">
        <f>H1479*B1479</f>
        <v/>
      </c>
      <c r="N1479" s="1">
        <f>I1479*B1479</f>
        <v/>
      </c>
    </row>
    <row r="1480">
      <c r="A1480" s="1" t="inlineStr">
        <is>
          <t>BioLegend</t>
        </is>
      </c>
      <c r="B1480" s="1" t="n">
        <v>11616</v>
      </c>
      <c r="C1480" s="1" t="inlineStr">
        <is>
          <t>EED117403</t>
        </is>
      </c>
      <c r="D1480" s="2" t="n">
        <v>45856</v>
      </c>
      <c r="E1480" s="2" t="n">
        <v>45864</v>
      </c>
      <c r="F1480" s="1" t="n">
        <v>317443</v>
      </c>
      <c r="G1480" s="1" t="n">
        <v>1</v>
      </c>
      <c r="H1480" s="1" t="n">
        <v>1</v>
      </c>
      <c r="I1480" s="1" t="n">
        <v>0</v>
      </c>
      <c r="J1480" s="1" t="inlineStr">
        <is>
          <t>Delhi</t>
        </is>
      </c>
      <c r="K1480" s="1" t="n">
        <v>0</v>
      </c>
      <c r="L1480" s="1">
        <f>G1480*B1480</f>
        <v/>
      </c>
      <c r="M1480" s="1">
        <f>H1480*B1480</f>
        <v/>
      </c>
      <c r="N1480" s="1">
        <f>I1480*B1480</f>
        <v/>
      </c>
    </row>
    <row r="1481">
      <c r="A1481" s="1" t="inlineStr">
        <is>
          <t>BioLegend</t>
        </is>
      </c>
      <c r="B1481" s="1" t="n">
        <v>26862</v>
      </c>
      <c r="C1481" s="1" t="inlineStr">
        <is>
          <t>EED117403</t>
        </is>
      </c>
      <c r="D1481" s="2" t="n">
        <v>45856</v>
      </c>
      <c r="E1481" s="2" t="n">
        <v>45864</v>
      </c>
      <c r="F1481" s="1" t="n">
        <v>318340</v>
      </c>
      <c r="G1481" s="1" t="n">
        <v>2</v>
      </c>
      <c r="H1481" s="1" t="n">
        <v>2</v>
      </c>
      <c r="I1481" s="1" t="n">
        <v>0</v>
      </c>
      <c r="J1481" s="1" t="inlineStr">
        <is>
          <t>Banglore</t>
        </is>
      </c>
      <c r="K1481" s="1" t="n">
        <v>0</v>
      </c>
      <c r="L1481" s="1">
        <f>G1481*B1481</f>
        <v/>
      </c>
      <c r="M1481" s="1">
        <f>H1481*B1481</f>
        <v/>
      </c>
      <c r="N1481" s="1">
        <f>I1481*B1481</f>
        <v/>
      </c>
    </row>
    <row r="1482">
      <c r="A1482" s="1" t="inlineStr">
        <is>
          <t>BioLegend</t>
        </is>
      </c>
      <c r="B1482" s="1" t="n">
        <v>10164</v>
      </c>
      <c r="C1482" s="1" t="inlineStr">
        <is>
          <t>EED117403</t>
        </is>
      </c>
      <c r="D1482" s="2" t="n">
        <v>45856</v>
      </c>
      <c r="E1482" s="2" t="n">
        <v>45864</v>
      </c>
      <c r="F1482" s="1" t="n">
        <v>320113</v>
      </c>
      <c r="G1482" s="1" t="n">
        <v>1</v>
      </c>
      <c r="H1482" s="1" t="n">
        <v>1</v>
      </c>
      <c r="I1482" s="1" t="n">
        <v>0</v>
      </c>
      <c r="J1482" s="1" t="inlineStr">
        <is>
          <t>Delhi</t>
        </is>
      </c>
      <c r="K1482" s="1" t="n">
        <v>0</v>
      </c>
      <c r="L1482" s="1">
        <f>G1482*B1482</f>
        <v/>
      </c>
      <c r="M1482" s="1">
        <f>H1482*B1482</f>
        <v/>
      </c>
      <c r="N1482" s="1">
        <f>I1482*B1482</f>
        <v/>
      </c>
    </row>
    <row r="1483">
      <c r="A1483" s="1" t="inlineStr">
        <is>
          <t>BioLegend</t>
        </is>
      </c>
      <c r="B1483" s="1" t="n">
        <v>10164</v>
      </c>
      <c r="C1483" s="1" t="inlineStr">
        <is>
          <t>EED117403</t>
        </is>
      </c>
      <c r="D1483" s="2" t="n">
        <v>45856</v>
      </c>
      <c r="E1483" s="2" t="n">
        <v>45864</v>
      </c>
      <c r="F1483" s="1" t="n">
        <v>320211</v>
      </c>
      <c r="G1483" s="1" t="n">
        <v>1</v>
      </c>
      <c r="H1483" s="1" t="n">
        <v>1</v>
      </c>
      <c r="I1483" s="1" t="n">
        <v>0</v>
      </c>
      <c r="J1483" s="1" t="inlineStr">
        <is>
          <t>Gujrat</t>
        </is>
      </c>
      <c r="K1483" s="1" t="n">
        <v>0</v>
      </c>
      <c r="L1483" s="1">
        <f>G1483*B1483</f>
        <v/>
      </c>
      <c r="M1483" s="1">
        <f>H1483*B1483</f>
        <v/>
      </c>
      <c r="N1483" s="1">
        <f>I1483*B1483</f>
        <v/>
      </c>
    </row>
    <row r="1484">
      <c r="A1484" s="1" t="inlineStr">
        <is>
          <t>BioLegend</t>
        </is>
      </c>
      <c r="B1484" s="1" t="n">
        <v>16508.8</v>
      </c>
      <c r="C1484" s="1" t="inlineStr">
        <is>
          <t>EED117403</t>
        </is>
      </c>
      <c r="D1484" s="2" t="n">
        <v>45856</v>
      </c>
      <c r="E1484" s="2" t="n">
        <v>45864</v>
      </c>
      <c r="F1484" s="1" t="n">
        <v>320806</v>
      </c>
      <c r="G1484" s="1" t="n">
        <v>2</v>
      </c>
      <c r="H1484" s="1" t="n">
        <v>2</v>
      </c>
      <c r="I1484" s="1" t="n">
        <v>0</v>
      </c>
      <c r="J1484" s="1" t="inlineStr">
        <is>
          <t>Banglore</t>
        </is>
      </c>
      <c r="K1484" s="1" t="n">
        <v>0</v>
      </c>
      <c r="L1484" s="1">
        <f>G1484*B1484</f>
        <v/>
      </c>
      <c r="M1484" s="1">
        <f>H1484*B1484</f>
        <v/>
      </c>
      <c r="N1484" s="1">
        <f>I1484*B1484</f>
        <v/>
      </c>
    </row>
    <row r="1485">
      <c r="A1485" s="1" t="inlineStr">
        <is>
          <t>BioLegend</t>
        </is>
      </c>
      <c r="B1485" s="1" t="n">
        <v>23100</v>
      </c>
      <c r="C1485" s="1" t="inlineStr">
        <is>
          <t>EED117403</t>
        </is>
      </c>
      <c r="D1485" s="2" t="n">
        <v>45856</v>
      </c>
      <c r="E1485" s="2" t="n">
        <v>45864</v>
      </c>
      <c r="F1485" s="1" t="n">
        <v>325124</v>
      </c>
      <c r="G1485" s="1" t="n">
        <v>1</v>
      </c>
      <c r="H1485" s="1" t="n">
        <v>1</v>
      </c>
      <c r="I1485" s="1" t="n">
        <v>0</v>
      </c>
      <c r="J1485" s="1" t="inlineStr">
        <is>
          <t>Banglore</t>
        </is>
      </c>
      <c r="K1485" s="1" t="n">
        <v>0</v>
      </c>
      <c r="L1485" s="1">
        <f>G1485*B1485</f>
        <v/>
      </c>
      <c r="M1485" s="1">
        <f>H1485*B1485</f>
        <v/>
      </c>
      <c r="N1485" s="1">
        <f>I1485*B1485</f>
        <v/>
      </c>
    </row>
    <row r="1486">
      <c r="A1486" s="1" t="inlineStr">
        <is>
          <t>BioLegend</t>
        </is>
      </c>
      <c r="B1486" s="1" t="n">
        <v>28314</v>
      </c>
      <c r="C1486" s="1" t="inlineStr">
        <is>
          <t>EED117403</t>
        </is>
      </c>
      <c r="D1486" s="2" t="n">
        <v>45856</v>
      </c>
      <c r="E1486" s="2" t="n">
        <v>45864</v>
      </c>
      <c r="F1486" s="1" t="n">
        <v>328638</v>
      </c>
      <c r="G1486" s="1" t="n">
        <v>2</v>
      </c>
      <c r="H1486" s="1" t="n">
        <v>2</v>
      </c>
      <c r="I1486" s="1" t="n">
        <v>0</v>
      </c>
      <c r="J1486" s="1" t="inlineStr">
        <is>
          <t>Hyderabad</t>
        </is>
      </c>
      <c r="K1486" s="1" t="n">
        <v>0</v>
      </c>
      <c r="L1486" s="1">
        <f>G1486*B1486</f>
        <v/>
      </c>
      <c r="M1486" s="1">
        <f>H1486*B1486</f>
        <v/>
      </c>
      <c r="N1486" s="1">
        <f>I1486*B1486</f>
        <v/>
      </c>
    </row>
    <row r="1487">
      <c r="A1487" s="1" t="inlineStr">
        <is>
          <t>BioLegend</t>
        </is>
      </c>
      <c r="B1487" s="1" t="n">
        <v>15642</v>
      </c>
      <c r="C1487" s="1" t="inlineStr">
        <is>
          <t>EED117403</t>
        </is>
      </c>
      <c r="D1487" s="2" t="n">
        <v>45856</v>
      </c>
      <c r="E1487" s="2" t="n">
        <v>45864</v>
      </c>
      <c r="F1487" s="1" t="n">
        <v>329929</v>
      </c>
      <c r="G1487" s="1" t="n">
        <v>1</v>
      </c>
      <c r="H1487" s="1" t="n">
        <v>1</v>
      </c>
      <c r="I1487" s="1" t="n">
        <v>0</v>
      </c>
      <c r="J1487" s="1" t="inlineStr">
        <is>
          <t>Delhi</t>
        </is>
      </c>
      <c r="K1487" s="1" t="n">
        <v>0</v>
      </c>
      <c r="L1487" s="1">
        <f>G1487*B1487</f>
        <v/>
      </c>
      <c r="M1487" s="1">
        <f>H1487*B1487</f>
        <v/>
      </c>
      <c r="N1487" s="1">
        <f>I1487*B1487</f>
        <v/>
      </c>
    </row>
    <row r="1488">
      <c r="A1488" s="1" t="inlineStr">
        <is>
          <t>BioLegend</t>
        </is>
      </c>
      <c r="B1488" s="1" t="n">
        <v>14190</v>
      </c>
      <c r="C1488" s="1" t="inlineStr">
        <is>
          <t>EED117403</t>
        </is>
      </c>
      <c r="D1488" s="2" t="n">
        <v>45856</v>
      </c>
      <c r="E1488" s="2" t="n">
        <v>45864</v>
      </c>
      <c r="F1488" s="1" t="n">
        <v>331927</v>
      </c>
      <c r="G1488" s="1" t="n">
        <v>1</v>
      </c>
      <c r="H1488" s="1" t="n">
        <v>1</v>
      </c>
      <c r="I1488" s="1" t="n">
        <v>0</v>
      </c>
      <c r="J1488" s="1" t="inlineStr">
        <is>
          <t>Banglore</t>
        </is>
      </c>
      <c r="K1488" s="1" t="n">
        <v>0</v>
      </c>
      <c r="L1488" s="1">
        <f>G1488*B1488</f>
        <v/>
      </c>
      <c r="M1488" s="1">
        <f>H1488*B1488</f>
        <v/>
      </c>
      <c r="N1488" s="1">
        <f>I1488*B1488</f>
        <v/>
      </c>
    </row>
    <row r="1489">
      <c r="A1489" s="1" t="inlineStr">
        <is>
          <t>BioLegend</t>
        </is>
      </c>
      <c r="B1489" s="1" t="n">
        <v>12012</v>
      </c>
      <c r="C1489" s="1" t="inlineStr">
        <is>
          <t>EED117403</t>
        </is>
      </c>
      <c r="D1489" s="2" t="n">
        <v>45856</v>
      </c>
      <c r="E1489" s="2" t="n">
        <v>45864</v>
      </c>
      <c r="F1489" s="1" t="n">
        <v>334329</v>
      </c>
      <c r="G1489" s="1" t="n">
        <v>1</v>
      </c>
      <c r="H1489" s="1" t="n">
        <v>1</v>
      </c>
      <c r="I1489" s="1" t="n">
        <v>0</v>
      </c>
      <c r="J1489" s="1" t="inlineStr">
        <is>
          <t>Delhi</t>
        </is>
      </c>
      <c r="K1489" s="1" t="n">
        <v>0</v>
      </c>
      <c r="L1489" s="1">
        <f>G1489*B1489</f>
        <v/>
      </c>
      <c r="M1489" s="1">
        <f>H1489*B1489</f>
        <v/>
      </c>
      <c r="N1489" s="1">
        <f>I1489*B1489</f>
        <v/>
      </c>
    </row>
    <row r="1490">
      <c r="A1490" s="1" t="inlineStr">
        <is>
          <t>BioLegend</t>
        </is>
      </c>
      <c r="B1490" s="1" t="n">
        <v>8377.6</v>
      </c>
      <c r="C1490" s="1" t="inlineStr">
        <is>
          <t>EED117403</t>
        </is>
      </c>
      <c r="D1490" s="2" t="n">
        <v>45856</v>
      </c>
      <c r="E1490" s="2" t="n">
        <v>45864</v>
      </c>
      <c r="F1490" s="1" t="n">
        <v>339011</v>
      </c>
      <c r="G1490" s="1" t="n">
        <v>1</v>
      </c>
      <c r="H1490" s="1" t="n">
        <v>1</v>
      </c>
      <c r="I1490" s="1" t="n">
        <v>0</v>
      </c>
      <c r="J1490" s="1" t="inlineStr">
        <is>
          <t>Kolkata</t>
        </is>
      </c>
      <c r="K1490" s="1" t="n">
        <v>0</v>
      </c>
      <c r="L1490" s="1">
        <f>G1490*B1490</f>
        <v/>
      </c>
      <c r="M1490" s="1">
        <f>H1490*B1490</f>
        <v/>
      </c>
      <c r="N1490" s="1">
        <f>I1490*B1490</f>
        <v/>
      </c>
    </row>
    <row r="1491">
      <c r="A1491" s="1" t="inlineStr">
        <is>
          <t>BioLegend</t>
        </is>
      </c>
      <c r="B1491" s="1" t="n">
        <v>28710</v>
      </c>
      <c r="C1491" s="1" t="inlineStr">
        <is>
          <t>EED117403</t>
        </is>
      </c>
      <c r="D1491" s="2" t="n">
        <v>45856</v>
      </c>
      <c r="E1491" s="2" t="n">
        <v>45864</v>
      </c>
      <c r="F1491" s="1" t="n">
        <v>341628</v>
      </c>
      <c r="G1491" s="1" t="n">
        <v>1</v>
      </c>
      <c r="H1491" s="1" t="n">
        <v>1</v>
      </c>
      <c r="I1491" s="1" t="n">
        <v>0</v>
      </c>
      <c r="J1491" s="1" t="inlineStr">
        <is>
          <t>Delhi</t>
        </is>
      </c>
      <c r="K1491" s="1" t="n">
        <v>0</v>
      </c>
      <c r="L1491" s="1">
        <f>G1491*B1491</f>
        <v/>
      </c>
      <c r="M1491" s="1">
        <f>H1491*B1491</f>
        <v/>
      </c>
      <c r="N1491" s="1">
        <f>I1491*B1491</f>
        <v/>
      </c>
    </row>
    <row r="1492">
      <c r="A1492" s="1" t="inlineStr">
        <is>
          <t>BioLegend</t>
        </is>
      </c>
      <c r="B1492" s="1" t="n">
        <v>13266</v>
      </c>
      <c r="C1492" s="1" t="inlineStr">
        <is>
          <t>EED117403</t>
        </is>
      </c>
      <c r="D1492" s="2" t="n">
        <v>45856</v>
      </c>
      <c r="E1492" s="2" t="n">
        <v>45864</v>
      </c>
      <c r="F1492" s="1" t="n">
        <v>344741</v>
      </c>
      <c r="G1492" s="1" t="n">
        <v>1</v>
      </c>
      <c r="H1492" s="1" t="n">
        <v>1</v>
      </c>
      <c r="I1492" s="1" t="n">
        <v>0</v>
      </c>
      <c r="J1492" s="1" t="inlineStr">
        <is>
          <t>Delhi</t>
        </is>
      </c>
      <c r="K1492" s="1" t="n">
        <v>0</v>
      </c>
      <c r="L1492" s="1">
        <f>G1492*B1492</f>
        <v/>
      </c>
      <c r="M1492" s="1">
        <f>H1492*B1492</f>
        <v/>
      </c>
      <c r="N1492" s="1">
        <f>I1492*B1492</f>
        <v/>
      </c>
    </row>
    <row r="1493">
      <c r="A1493" s="1" t="inlineStr">
        <is>
          <t>BioLegend</t>
        </is>
      </c>
      <c r="B1493" s="1" t="n">
        <v>22176</v>
      </c>
      <c r="C1493" s="1" t="inlineStr">
        <is>
          <t>EED117403</t>
        </is>
      </c>
      <c r="D1493" s="2" t="n">
        <v>45856</v>
      </c>
      <c r="E1493" s="2" t="n">
        <v>45864</v>
      </c>
      <c r="F1493" s="1" t="n">
        <v>345006</v>
      </c>
      <c r="G1493" s="1" t="n">
        <v>1</v>
      </c>
      <c r="H1493" s="1" t="n">
        <v>1</v>
      </c>
      <c r="I1493" s="1" t="n">
        <v>0</v>
      </c>
      <c r="J1493" s="1" t="inlineStr">
        <is>
          <t>Banglore</t>
        </is>
      </c>
      <c r="K1493" s="1" t="n">
        <v>0</v>
      </c>
      <c r="L1493" s="1">
        <f>G1493*B1493</f>
        <v/>
      </c>
      <c r="M1493" s="1">
        <f>H1493*B1493</f>
        <v/>
      </c>
      <c r="N1493" s="1">
        <f>I1493*B1493</f>
        <v/>
      </c>
    </row>
    <row r="1494">
      <c r="A1494" s="1" t="inlineStr">
        <is>
          <t>BioLegend</t>
        </is>
      </c>
      <c r="B1494" s="1" t="n">
        <v>23531.2</v>
      </c>
      <c r="C1494" s="1" t="inlineStr">
        <is>
          <t>EED117403</t>
        </is>
      </c>
      <c r="D1494" s="2" t="n">
        <v>45856</v>
      </c>
      <c r="E1494" s="2" t="n">
        <v>45864</v>
      </c>
      <c r="F1494" s="1" t="n">
        <v>353054</v>
      </c>
      <c r="G1494" s="1" t="n">
        <v>2</v>
      </c>
      <c r="H1494" s="1" t="n">
        <v>2</v>
      </c>
      <c r="I1494" s="1" t="n">
        <v>0</v>
      </c>
      <c r="J1494" s="1" t="inlineStr">
        <is>
          <t>Hyderabad</t>
        </is>
      </c>
      <c r="K1494" s="1" t="n">
        <v>0</v>
      </c>
      <c r="L1494" s="1">
        <f>G1494*B1494</f>
        <v/>
      </c>
      <c r="M1494" s="1">
        <f>H1494*B1494</f>
        <v/>
      </c>
      <c r="N1494" s="1">
        <f>I1494*B1494</f>
        <v/>
      </c>
    </row>
    <row r="1495">
      <c r="A1495" s="1" t="inlineStr">
        <is>
          <t>BioLegend</t>
        </is>
      </c>
      <c r="B1495" s="1" t="n">
        <v>20636</v>
      </c>
      <c r="C1495" s="1" t="inlineStr">
        <is>
          <t>EED117403</t>
        </is>
      </c>
      <c r="D1495" s="2" t="n">
        <v>45856</v>
      </c>
      <c r="E1495" s="2" t="n">
        <v>45864</v>
      </c>
      <c r="F1495" s="1" t="n">
        <v>353712</v>
      </c>
      <c r="G1495" s="1" t="n">
        <v>1</v>
      </c>
      <c r="H1495" s="1" t="n">
        <v>1</v>
      </c>
      <c r="I1495" s="1" t="n">
        <v>0</v>
      </c>
      <c r="J1495" s="1" t="inlineStr">
        <is>
          <t>Banglore</t>
        </is>
      </c>
      <c r="K1495" s="1" t="n">
        <v>0</v>
      </c>
      <c r="L1495" s="1">
        <f>G1495*B1495</f>
        <v/>
      </c>
      <c r="M1495" s="1">
        <f>H1495*B1495</f>
        <v/>
      </c>
      <c r="N1495" s="1">
        <f>I1495*B1495</f>
        <v/>
      </c>
    </row>
    <row r="1496">
      <c r="A1496" s="1" t="inlineStr">
        <is>
          <t>BioLegend</t>
        </is>
      </c>
      <c r="B1496" s="1" t="n">
        <v>28710</v>
      </c>
      <c r="C1496" s="1" t="inlineStr">
        <is>
          <t>EED117403</t>
        </is>
      </c>
      <c r="D1496" s="2" t="n">
        <v>45856</v>
      </c>
      <c r="E1496" s="2" t="n">
        <v>45864</v>
      </c>
      <c r="F1496" s="1" t="n">
        <v>358610</v>
      </c>
      <c r="G1496" s="1" t="n">
        <v>1</v>
      </c>
      <c r="H1496" s="1" t="n">
        <v>1</v>
      </c>
      <c r="I1496" s="1" t="n">
        <v>0</v>
      </c>
      <c r="J1496" s="1" t="inlineStr">
        <is>
          <t>Delhi</t>
        </is>
      </c>
      <c r="K1496" s="1" t="n">
        <v>0</v>
      </c>
      <c r="L1496" s="1">
        <f>G1496*B1496</f>
        <v/>
      </c>
      <c r="M1496" s="1">
        <f>H1496*B1496</f>
        <v/>
      </c>
      <c r="N1496" s="1">
        <f>I1496*B1496</f>
        <v/>
      </c>
    </row>
    <row r="1497">
      <c r="A1497" s="1" t="inlineStr">
        <is>
          <t>BioLegend</t>
        </is>
      </c>
      <c r="B1497" s="1" t="n">
        <v>20820.8</v>
      </c>
      <c r="C1497" s="1" t="inlineStr">
        <is>
          <t>EED117403</t>
        </is>
      </c>
      <c r="D1497" s="2" t="n">
        <v>45856</v>
      </c>
      <c r="E1497" s="2" t="n">
        <v>45864</v>
      </c>
      <c r="F1497" s="1" t="n">
        <v>359610</v>
      </c>
      <c r="G1497" s="1" t="n">
        <v>1</v>
      </c>
      <c r="H1497" s="1" t="n">
        <v>1</v>
      </c>
      <c r="I1497" s="1" t="n">
        <v>0</v>
      </c>
      <c r="J1497" s="1" t="inlineStr">
        <is>
          <t>Chandigarh</t>
        </is>
      </c>
      <c r="K1497" s="1" t="n">
        <v>0</v>
      </c>
      <c r="L1497" s="1">
        <f>G1497*B1497</f>
        <v/>
      </c>
      <c r="M1497" s="1">
        <f>H1497*B1497</f>
        <v/>
      </c>
      <c r="N1497" s="1">
        <f>I1497*B1497</f>
        <v/>
      </c>
    </row>
    <row r="1498">
      <c r="A1498" s="1" t="inlineStr">
        <is>
          <t>BioLegend</t>
        </is>
      </c>
      <c r="B1498" s="1" t="n">
        <v>16139.2</v>
      </c>
      <c r="C1498" s="1" t="inlineStr">
        <is>
          <t>EED117403</t>
        </is>
      </c>
      <c r="D1498" s="2" t="n">
        <v>45856</v>
      </c>
      <c r="E1498" s="2" t="n">
        <v>45864</v>
      </c>
      <c r="F1498" s="1" t="n">
        <v>362508</v>
      </c>
      <c r="G1498" s="1" t="n">
        <v>1</v>
      </c>
      <c r="H1498" s="1" t="n">
        <v>1</v>
      </c>
      <c r="I1498" s="1" t="n">
        <v>0</v>
      </c>
      <c r="J1498" s="1" t="inlineStr">
        <is>
          <t>Kolkata</t>
        </is>
      </c>
      <c r="K1498" s="1" t="n">
        <v>0</v>
      </c>
      <c r="L1498" s="1">
        <f>G1498*B1498</f>
        <v/>
      </c>
      <c r="M1498" s="1">
        <f>H1498*B1498</f>
        <v/>
      </c>
      <c r="N1498" s="1">
        <f>I1498*B1498</f>
        <v/>
      </c>
    </row>
    <row r="1499">
      <c r="A1499" s="1" t="inlineStr">
        <is>
          <t>BioLegend</t>
        </is>
      </c>
      <c r="B1499" s="1" t="n">
        <v>26796</v>
      </c>
      <c r="C1499" s="1" t="inlineStr">
        <is>
          <t>EED117403</t>
        </is>
      </c>
      <c r="D1499" s="2" t="n">
        <v>45856</v>
      </c>
      <c r="E1499" s="2" t="n">
        <v>45864</v>
      </c>
      <c r="F1499" s="1" t="n">
        <v>363022</v>
      </c>
      <c r="G1499" s="1" t="n">
        <v>1</v>
      </c>
      <c r="H1499" s="1" t="n">
        <v>1</v>
      </c>
      <c r="I1499" s="1" t="n">
        <v>0</v>
      </c>
      <c r="J1499" s="1" t="inlineStr">
        <is>
          <t>Mumbai</t>
        </is>
      </c>
      <c r="K1499" s="1" t="n">
        <v>0</v>
      </c>
      <c r="L1499" s="1">
        <f>G1499*B1499</f>
        <v/>
      </c>
      <c r="M1499" s="1">
        <f>H1499*B1499</f>
        <v/>
      </c>
      <c r="N1499" s="1">
        <f>I1499*B1499</f>
        <v/>
      </c>
    </row>
    <row r="1500">
      <c r="A1500" s="1" t="inlineStr">
        <is>
          <t>BioLegend</t>
        </is>
      </c>
      <c r="B1500" s="1" t="n">
        <v>22792</v>
      </c>
      <c r="C1500" s="1" t="inlineStr">
        <is>
          <t>EED117403</t>
        </is>
      </c>
      <c r="D1500" s="2" t="n">
        <v>45856</v>
      </c>
      <c r="E1500" s="2" t="n">
        <v>45864</v>
      </c>
      <c r="F1500" s="1" t="n">
        <v>363210</v>
      </c>
      <c r="G1500" s="1" t="n">
        <v>1</v>
      </c>
      <c r="H1500" s="1" t="n">
        <v>1</v>
      </c>
      <c r="I1500" s="1" t="n">
        <v>0</v>
      </c>
      <c r="J1500" s="1" t="inlineStr">
        <is>
          <t>Delhi</t>
        </is>
      </c>
      <c r="K1500" s="1" t="n">
        <v>0</v>
      </c>
      <c r="L1500" s="1">
        <f>G1500*B1500</f>
        <v/>
      </c>
      <c r="M1500" s="1">
        <f>H1500*B1500</f>
        <v/>
      </c>
      <c r="N1500" s="1">
        <f>I1500*B1500</f>
        <v/>
      </c>
    </row>
    <row r="1501">
      <c r="A1501" s="1" t="inlineStr">
        <is>
          <t>BioLegend</t>
        </is>
      </c>
      <c r="B1501" s="1" t="n">
        <v>21375.2</v>
      </c>
      <c r="C1501" s="1" t="inlineStr">
        <is>
          <t>EED117403</t>
        </is>
      </c>
      <c r="D1501" s="2" t="n">
        <v>45856</v>
      </c>
      <c r="E1501" s="2" t="n">
        <v>45864</v>
      </c>
      <c r="F1501" s="1" t="n">
        <v>363804</v>
      </c>
      <c r="G1501" s="1" t="n">
        <v>1</v>
      </c>
      <c r="H1501" s="1" t="n">
        <v>1</v>
      </c>
      <c r="I1501" s="1" t="n">
        <v>0</v>
      </c>
      <c r="J1501" s="1" t="inlineStr">
        <is>
          <t>Banglore</t>
        </is>
      </c>
      <c r="K1501" s="1" t="n">
        <v>0</v>
      </c>
      <c r="L1501" s="1">
        <f>G1501*B1501</f>
        <v/>
      </c>
      <c r="M1501" s="1">
        <f>H1501*B1501</f>
        <v/>
      </c>
      <c r="N1501" s="1">
        <f>I1501*B1501</f>
        <v/>
      </c>
    </row>
    <row r="1502">
      <c r="A1502" s="1" t="inlineStr">
        <is>
          <t>BioLegend</t>
        </is>
      </c>
      <c r="B1502" s="1" t="n">
        <v>26532</v>
      </c>
      <c r="C1502" s="1" t="inlineStr">
        <is>
          <t>EED117403</t>
        </is>
      </c>
      <c r="D1502" s="2" t="n">
        <v>45856</v>
      </c>
      <c r="E1502" s="2" t="n">
        <v>45864</v>
      </c>
      <c r="F1502" s="1" t="n">
        <v>367422</v>
      </c>
      <c r="G1502" s="1" t="n">
        <v>1</v>
      </c>
      <c r="H1502" s="1" t="n">
        <v>1</v>
      </c>
      <c r="I1502" s="1" t="n">
        <v>0</v>
      </c>
      <c r="J1502" s="1" t="inlineStr">
        <is>
          <t>Delhi</t>
        </is>
      </c>
      <c r="K1502" s="1" t="n">
        <v>0</v>
      </c>
      <c r="L1502" s="1">
        <f>G1502*B1502</f>
        <v/>
      </c>
      <c r="M1502" s="1">
        <f>H1502*B1502</f>
        <v/>
      </c>
      <c r="N1502" s="1">
        <f>I1502*B1502</f>
        <v/>
      </c>
    </row>
    <row r="1503">
      <c r="A1503" s="1" t="inlineStr">
        <is>
          <t>BioLegend</t>
        </is>
      </c>
      <c r="B1503" s="1" t="n">
        <v>22792</v>
      </c>
      <c r="C1503" s="1" t="inlineStr">
        <is>
          <t>EED117403</t>
        </is>
      </c>
      <c r="D1503" s="2" t="n">
        <v>45856</v>
      </c>
      <c r="E1503" s="2" t="n">
        <v>45864</v>
      </c>
      <c r="F1503" s="1" t="n">
        <v>367730</v>
      </c>
      <c r="G1503" s="1" t="n">
        <v>1</v>
      </c>
      <c r="H1503" s="1" t="n">
        <v>1</v>
      </c>
      <c r="I1503" s="1" t="n">
        <v>0</v>
      </c>
      <c r="J1503" s="1" t="inlineStr">
        <is>
          <t>Banglore</t>
        </is>
      </c>
      <c r="K1503" s="1" t="n">
        <v>0</v>
      </c>
      <c r="L1503" s="1">
        <f>G1503*B1503</f>
        <v/>
      </c>
      <c r="M1503" s="1">
        <f>H1503*B1503</f>
        <v/>
      </c>
      <c r="N1503" s="1">
        <f>I1503*B1503</f>
        <v/>
      </c>
    </row>
    <row r="1504">
      <c r="A1504" s="1" t="inlineStr">
        <is>
          <t>BioLegend</t>
        </is>
      </c>
      <c r="B1504" s="1" t="n">
        <v>26862</v>
      </c>
      <c r="C1504" s="1" t="inlineStr">
        <is>
          <t>EED117403</t>
        </is>
      </c>
      <c r="D1504" s="2" t="n">
        <v>45856</v>
      </c>
      <c r="E1504" s="2" t="n">
        <v>45864</v>
      </c>
      <c r="F1504" s="1" t="n">
        <v>368526</v>
      </c>
      <c r="G1504" s="1" t="n">
        <v>1</v>
      </c>
      <c r="H1504" s="1" t="n">
        <v>1</v>
      </c>
      <c r="I1504" s="1" t="n">
        <v>0</v>
      </c>
      <c r="J1504" s="1" t="inlineStr">
        <is>
          <t>Delhi</t>
        </is>
      </c>
      <c r="K1504" s="1" t="n">
        <v>0</v>
      </c>
      <c r="L1504" s="1">
        <f>G1504*B1504</f>
        <v/>
      </c>
      <c r="M1504" s="1">
        <f>H1504*B1504</f>
        <v/>
      </c>
      <c r="N1504" s="1">
        <f>I1504*B1504</f>
        <v/>
      </c>
    </row>
    <row r="1505">
      <c r="A1505" s="1" t="inlineStr">
        <is>
          <t>BioLegend</t>
        </is>
      </c>
      <c r="B1505" s="1" t="n">
        <v>22792</v>
      </c>
      <c r="C1505" s="1" t="inlineStr">
        <is>
          <t>EED117403</t>
        </is>
      </c>
      <c r="D1505" s="2" t="n">
        <v>45856</v>
      </c>
      <c r="E1505" s="2" t="n">
        <v>45864</v>
      </c>
      <c r="F1505" s="1" t="n">
        <v>372214</v>
      </c>
      <c r="G1505" s="1" t="n">
        <v>1</v>
      </c>
      <c r="H1505" s="1" t="n">
        <v>1</v>
      </c>
      <c r="I1505" s="1" t="n">
        <v>0</v>
      </c>
      <c r="J1505" s="1" t="inlineStr">
        <is>
          <t>Banglore</t>
        </is>
      </c>
      <c r="K1505" s="1" t="n">
        <v>0</v>
      </c>
      <c r="L1505" s="1">
        <f>G1505*B1505</f>
        <v/>
      </c>
      <c r="M1505" s="1">
        <f>H1505*B1505</f>
        <v/>
      </c>
      <c r="N1505" s="1">
        <f>I1505*B1505</f>
        <v/>
      </c>
    </row>
    <row r="1506">
      <c r="A1506" s="1" t="inlineStr">
        <is>
          <t>BioLegend</t>
        </is>
      </c>
      <c r="B1506" s="1" t="n">
        <v>24578.4</v>
      </c>
      <c r="C1506" s="1" t="inlineStr">
        <is>
          <t>EED117403</t>
        </is>
      </c>
      <c r="D1506" s="2" t="n">
        <v>45856</v>
      </c>
      <c r="E1506" s="2" t="n">
        <v>45864</v>
      </c>
      <c r="F1506" s="1" t="n">
        <v>373308</v>
      </c>
      <c r="G1506" s="1" t="n">
        <v>1</v>
      </c>
      <c r="H1506" s="1" t="n">
        <v>1</v>
      </c>
      <c r="I1506" s="1" t="n">
        <v>0</v>
      </c>
      <c r="J1506" s="1" t="inlineStr">
        <is>
          <t>Hyderabad</t>
        </is>
      </c>
      <c r="K1506" s="1" t="n">
        <v>0</v>
      </c>
      <c r="L1506" s="1">
        <f>G1506*B1506</f>
        <v/>
      </c>
      <c r="M1506" s="1">
        <f>H1506*B1506</f>
        <v/>
      </c>
      <c r="N1506" s="1">
        <f>I1506*B1506</f>
        <v/>
      </c>
    </row>
    <row r="1507">
      <c r="A1507" s="1" t="inlineStr">
        <is>
          <t>BioLegend</t>
        </is>
      </c>
      <c r="B1507" s="1" t="n">
        <v>9794.4</v>
      </c>
      <c r="C1507" s="1" t="inlineStr">
        <is>
          <t>EED117403</t>
        </is>
      </c>
      <c r="D1507" s="2" t="n">
        <v>45856</v>
      </c>
      <c r="E1507" s="2" t="n">
        <v>45864</v>
      </c>
      <c r="F1507" s="1" t="n">
        <v>375021</v>
      </c>
      <c r="G1507" s="1" t="n">
        <v>1</v>
      </c>
      <c r="H1507" s="1" t="n">
        <v>1</v>
      </c>
      <c r="I1507" s="1" t="n">
        <v>0</v>
      </c>
      <c r="J1507" s="1" t="inlineStr">
        <is>
          <t>Kolkata</t>
        </is>
      </c>
      <c r="K1507" s="1" t="n">
        <v>0</v>
      </c>
      <c r="L1507" s="1">
        <f>G1507*B1507</f>
        <v/>
      </c>
      <c r="M1507" s="1">
        <f>H1507*B1507</f>
        <v/>
      </c>
      <c r="N1507" s="1">
        <f>I1507*B1507</f>
        <v/>
      </c>
    </row>
    <row r="1508">
      <c r="A1508" s="1" t="inlineStr">
        <is>
          <t>BioLegend</t>
        </is>
      </c>
      <c r="B1508" s="1" t="n">
        <v>25317.6</v>
      </c>
      <c r="C1508" s="1" t="inlineStr">
        <is>
          <t>EED117403</t>
        </is>
      </c>
      <c r="D1508" s="2" t="n">
        <v>45856</v>
      </c>
      <c r="E1508" s="2" t="n">
        <v>45864</v>
      </c>
      <c r="F1508" s="1" t="n">
        <v>375120</v>
      </c>
      <c r="G1508" s="1" t="n">
        <v>1</v>
      </c>
      <c r="H1508" s="1" t="n">
        <v>1</v>
      </c>
      <c r="I1508" s="1" t="n">
        <v>0</v>
      </c>
      <c r="J1508" s="1" t="inlineStr">
        <is>
          <t>Banglore</t>
        </is>
      </c>
      <c r="K1508" s="1" t="n">
        <v>0</v>
      </c>
      <c r="L1508" s="1">
        <f>G1508*B1508</f>
        <v/>
      </c>
      <c r="M1508" s="1">
        <f>H1508*B1508</f>
        <v/>
      </c>
      <c r="N1508" s="1">
        <f>I1508*B1508</f>
        <v/>
      </c>
    </row>
    <row r="1509">
      <c r="A1509" s="1" t="inlineStr">
        <is>
          <t>BioLegend</t>
        </is>
      </c>
      <c r="B1509" s="1" t="n">
        <v>10841.6</v>
      </c>
      <c r="C1509" s="1" t="inlineStr">
        <is>
          <t>EED117403</t>
        </is>
      </c>
      <c r="D1509" s="2" t="n">
        <v>45856</v>
      </c>
      <c r="E1509" s="2" t="n">
        <v>45864</v>
      </c>
      <c r="F1509" s="1" t="n">
        <v>375151</v>
      </c>
      <c r="G1509" s="1" t="n">
        <v>1</v>
      </c>
      <c r="H1509" s="1" t="n">
        <v>1</v>
      </c>
      <c r="I1509" s="1" t="n">
        <v>0</v>
      </c>
      <c r="J1509" s="1" t="inlineStr">
        <is>
          <t>Kolkata</t>
        </is>
      </c>
      <c r="K1509" s="1" t="n">
        <v>0</v>
      </c>
      <c r="L1509" s="1">
        <f>G1509*B1509</f>
        <v/>
      </c>
      <c r="M1509" s="1">
        <f>H1509*B1509</f>
        <v/>
      </c>
      <c r="N1509" s="1">
        <f>I1509*B1509</f>
        <v/>
      </c>
    </row>
    <row r="1510">
      <c r="A1510" s="1" t="inlineStr">
        <is>
          <t>BioLegend</t>
        </is>
      </c>
      <c r="B1510" s="1" t="n">
        <v>10164</v>
      </c>
      <c r="C1510" s="1" t="inlineStr">
        <is>
          <t>EED117403</t>
        </is>
      </c>
      <c r="D1510" s="2" t="n">
        <v>45856</v>
      </c>
      <c r="E1510" s="2" t="n">
        <v>45864</v>
      </c>
      <c r="F1510" s="1" t="n">
        <v>381505</v>
      </c>
      <c r="G1510" s="1" t="n">
        <v>1</v>
      </c>
      <c r="H1510" s="1" t="n">
        <v>1</v>
      </c>
      <c r="I1510" s="1" t="n">
        <v>0</v>
      </c>
      <c r="J1510" s="1" t="inlineStr">
        <is>
          <t>Delhi</t>
        </is>
      </c>
      <c r="K1510" s="1" t="n">
        <v>0</v>
      </c>
      <c r="L1510" s="1">
        <f>G1510*B1510</f>
        <v/>
      </c>
      <c r="M1510" s="1">
        <f>H1510*B1510</f>
        <v/>
      </c>
      <c r="N1510" s="1">
        <f>I1510*B1510</f>
        <v/>
      </c>
    </row>
    <row r="1511">
      <c r="A1511" s="1" t="inlineStr">
        <is>
          <t>BioLegend</t>
        </is>
      </c>
      <c r="B1511" s="1" t="n">
        <v>9486.4</v>
      </c>
      <c r="C1511" s="1" t="inlineStr">
        <is>
          <t>EED117403</t>
        </is>
      </c>
      <c r="D1511" s="2" t="n">
        <v>45856</v>
      </c>
      <c r="E1511" s="2" t="n">
        <v>45864</v>
      </c>
      <c r="F1511" s="1" t="n">
        <v>392303</v>
      </c>
      <c r="G1511" s="1" t="n">
        <v>1</v>
      </c>
      <c r="H1511" s="1" t="n">
        <v>1</v>
      </c>
      <c r="I1511" s="1" t="n">
        <v>0</v>
      </c>
      <c r="J1511" s="1" t="inlineStr">
        <is>
          <t>Delhi</t>
        </is>
      </c>
      <c r="K1511" s="1" t="n">
        <v>0</v>
      </c>
      <c r="L1511" s="1">
        <f>G1511*B1511</f>
        <v/>
      </c>
      <c r="M1511" s="1">
        <f>H1511*B1511</f>
        <v/>
      </c>
      <c r="N1511" s="1">
        <f>I1511*B1511</f>
        <v/>
      </c>
    </row>
    <row r="1512">
      <c r="A1512" s="1" t="inlineStr">
        <is>
          <t>BioLegend</t>
        </is>
      </c>
      <c r="B1512" s="1" t="n">
        <v>1848</v>
      </c>
      <c r="C1512" s="1" t="inlineStr">
        <is>
          <t>EED117403</t>
        </is>
      </c>
      <c r="D1512" s="2" t="n">
        <v>45856</v>
      </c>
      <c r="E1512" s="2" t="n">
        <v>45864</v>
      </c>
      <c r="F1512" s="1" t="n">
        <v>400107</v>
      </c>
      <c r="G1512" s="1" t="n">
        <v>1</v>
      </c>
      <c r="H1512" s="1" t="n">
        <v>1</v>
      </c>
      <c r="I1512" s="1" t="n">
        <v>0</v>
      </c>
      <c r="J1512" s="1" t="inlineStr">
        <is>
          <t>Gujrat</t>
        </is>
      </c>
      <c r="K1512" s="1" t="n">
        <v>0</v>
      </c>
      <c r="L1512" s="1">
        <f>G1512*B1512</f>
        <v/>
      </c>
      <c r="M1512" s="1">
        <f>H1512*B1512</f>
        <v/>
      </c>
      <c r="N1512" s="1">
        <f>I1512*B1512</f>
        <v/>
      </c>
    </row>
    <row r="1513">
      <c r="A1513" s="1" t="inlineStr">
        <is>
          <t>BioLegend</t>
        </is>
      </c>
      <c r="B1513" s="1" t="n">
        <v>4743.2</v>
      </c>
      <c r="C1513" s="1" t="inlineStr">
        <is>
          <t>EED117403</t>
        </is>
      </c>
      <c r="D1513" s="2" t="n">
        <v>45856</v>
      </c>
      <c r="E1513" s="2" t="n">
        <v>45864</v>
      </c>
      <c r="F1513" s="1" t="n">
        <v>400112</v>
      </c>
      <c r="G1513" s="1" t="n">
        <v>1</v>
      </c>
      <c r="H1513" s="1" t="n">
        <v>1</v>
      </c>
      <c r="I1513" s="1" t="n">
        <v>0</v>
      </c>
      <c r="J1513" s="1" t="inlineStr">
        <is>
          <t>Banglore</t>
        </is>
      </c>
      <c r="K1513" s="1" t="n">
        <v>0</v>
      </c>
      <c r="L1513" s="1">
        <f>G1513*B1513</f>
        <v/>
      </c>
      <c r="M1513" s="1">
        <f>H1513*B1513</f>
        <v/>
      </c>
      <c r="N1513" s="1">
        <f>I1513*B1513</f>
        <v/>
      </c>
    </row>
    <row r="1514">
      <c r="A1514" s="1" t="inlineStr">
        <is>
          <t>BioLegend</t>
        </is>
      </c>
      <c r="B1514" s="1" t="n">
        <v>3757.6</v>
      </c>
      <c r="C1514" s="1" t="inlineStr">
        <is>
          <t>EED117403</t>
        </is>
      </c>
      <c r="D1514" s="2" t="n">
        <v>45856</v>
      </c>
      <c r="E1514" s="2" t="n">
        <v>45864</v>
      </c>
      <c r="F1514" s="1" t="n">
        <v>400113</v>
      </c>
      <c r="G1514" s="1" t="n">
        <v>1</v>
      </c>
      <c r="H1514" s="1" t="n">
        <v>1</v>
      </c>
      <c r="I1514" s="1" t="n">
        <v>0</v>
      </c>
      <c r="J1514" s="1" t="inlineStr">
        <is>
          <t>Gujrat</t>
        </is>
      </c>
      <c r="K1514" s="1" t="n">
        <v>0</v>
      </c>
      <c r="L1514" s="1">
        <f>G1514*B1514</f>
        <v/>
      </c>
      <c r="M1514" s="1">
        <f>H1514*B1514</f>
        <v/>
      </c>
      <c r="N1514" s="1">
        <f>I1514*B1514</f>
        <v/>
      </c>
    </row>
    <row r="1515">
      <c r="A1515" s="1" t="inlineStr">
        <is>
          <t>BioLegend</t>
        </is>
      </c>
      <c r="B1515" s="1" t="n">
        <v>6529.6</v>
      </c>
      <c r="C1515" s="1" t="inlineStr">
        <is>
          <t>EED117403</t>
        </is>
      </c>
      <c r="D1515" s="2" t="n">
        <v>45856</v>
      </c>
      <c r="E1515" s="2" t="n">
        <v>45864</v>
      </c>
      <c r="F1515" s="1" t="n">
        <v>400117</v>
      </c>
      <c r="G1515" s="1" t="n">
        <v>1</v>
      </c>
      <c r="H1515" s="1" t="n">
        <v>1</v>
      </c>
      <c r="I1515" s="1" t="n">
        <v>0</v>
      </c>
      <c r="J1515" s="1" t="inlineStr">
        <is>
          <t>Gujrat</t>
        </is>
      </c>
      <c r="K1515" s="1" t="n">
        <v>0</v>
      </c>
      <c r="L1515" s="1">
        <f>G1515*B1515</f>
        <v/>
      </c>
      <c r="M1515" s="1">
        <f>H1515*B1515</f>
        <v/>
      </c>
      <c r="N1515" s="1">
        <f>I1515*B1515</f>
        <v/>
      </c>
    </row>
    <row r="1516">
      <c r="A1516" s="1" t="inlineStr">
        <is>
          <t>BioLegend</t>
        </is>
      </c>
      <c r="B1516" s="1" t="n">
        <v>11026.4</v>
      </c>
      <c r="C1516" s="1" t="inlineStr">
        <is>
          <t>EED117403</t>
        </is>
      </c>
      <c r="D1516" s="2" t="n">
        <v>45856</v>
      </c>
      <c r="E1516" s="2" t="n">
        <v>45864</v>
      </c>
      <c r="F1516" s="1" t="n">
        <v>400126</v>
      </c>
      <c r="G1516" s="1" t="n">
        <v>1</v>
      </c>
      <c r="H1516" s="1" t="n">
        <v>1</v>
      </c>
      <c r="I1516" s="1" t="n">
        <v>0</v>
      </c>
      <c r="J1516" s="1" t="inlineStr">
        <is>
          <t>Hyderabad</t>
        </is>
      </c>
      <c r="K1516" s="1" t="n">
        <v>0</v>
      </c>
      <c r="L1516" s="1">
        <f>G1516*B1516</f>
        <v/>
      </c>
      <c r="M1516" s="1">
        <f>H1516*B1516</f>
        <v/>
      </c>
      <c r="N1516" s="1">
        <f>I1516*B1516</f>
        <v/>
      </c>
    </row>
    <row r="1517">
      <c r="A1517" s="1" t="inlineStr">
        <is>
          <t>BioLegend</t>
        </is>
      </c>
      <c r="B1517" s="1" t="n">
        <v>11026.4</v>
      </c>
      <c r="C1517" s="1" t="inlineStr">
        <is>
          <t>EED117403</t>
        </is>
      </c>
      <c r="D1517" s="2" t="n">
        <v>45856</v>
      </c>
      <c r="E1517" s="2" t="n">
        <v>45864</v>
      </c>
      <c r="F1517" s="1" t="n">
        <v>400128</v>
      </c>
      <c r="G1517" s="1" t="n">
        <v>1</v>
      </c>
      <c r="H1517" s="1" t="n">
        <v>1</v>
      </c>
      <c r="I1517" s="1" t="n">
        <v>0</v>
      </c>
      <c r="J1517" s="1" t="inlineStr">
        <is>
          <t>Banglore</t>
        </is>
      </c>
      <c r="K1517" s="1" t="n">
        <v>0</v>
      </c>
      <c r="L1517" s="1">
        <f>G1517*B1517</f>
        <v/>
      </c>
      <c r="M1517" s="1">
        <f>H1517*B1517</f>
        <v/>
      </c>
      <c r="N1517" s="1">
        <f>I1517*B1517</f>
        <v/>
      </c>
    </row>
    <row r="1518">
      <c r="A1518" s="1" t="inlineStr">
        <is>
          <t>BioLegend</t>
        </is>
      </c>
      <c r="B1518" s="1" t="n">
        <v>12874.4</v>
      </c>
      <c r="C1518" s="1" t="inlineStr">
        <is>
          <t>EED117403</t>
        </is>
      </c>
      <c r="D1518" s="2" t="n">
        <v>45856</v>
      </c>
      <c r="E1518" s="2" t="n">
        <v>45864</v>
      </c>
      <c r="F1518" s="1" t="n">
        <v>400129</v>
      </c>
      <c r="G1518" s="1" t="n">
        <v>1</v>
      </c>
      <c r="H1518" s="1" t="n">
        <v>1</v>
      </c>
      <c r="I1518" s="1" t="n">
        <v>0</v>
      </c>
      <c r="J1518" s="1" t="inlineStr">
        <is>
          <t>Banglore</t>
        </is>
      </c>
      <c r="K1518" s="1" t="n">
        <v>0</v>
      </c>
      <c r="L1518" s="1">
        <f>G1518*B1518</f>
        <v/>
      </c>
      <c r="M1518" s="1">
        <f>H1518*B1518</f>
        <v/>
      </c>
      <c r="N1518" s="1">
        <f>I1518*B1518</f>
        <v/>
      </c>
    </row>
    <row r="1519">
      <c r="A1519" s="1" t="inlineStr">
        <is>
          <t>BioLegend</t>
        </is>
      </c>
      <c r="B1519" s="1" t="n">
        <v>12874.4</v>
      </c>
      <c r="C1519" s="1" t="inlineStr">
        <is>
          <t>EED117403</t>
        </is>
      </c>
      <c r="D1519" s="2" t="n">
        <v>45856</v>
      </c>
      <c r="E1519" s="2" t="n">
        <v>45864</v>
      </c>
      <c r="F1519" s="1" t="n">
        <v>400130</v>
      </c>
      <c r="G1519" s="1" t="n">
        <v>1</v>
      </c>
      <c r="H1519" s="1" t="n">
        <v>1</v>
      </c>
      <c r="I1519" s="1" t="n">
        <v>0</v>
      </c>
      <c r="J1519" s="1" t="inlineStr">
        <is>
          <t>Banglore</t>
        </is>
      </c>
      <c r="K1519" s="1" t="n">
        <v>0</v>
      </c>
      <c r="L1519" s="1">
        <f>G1519*B1519</f>
        <v/>
      </c>
      <c r="M1519" s="1">
        <f>H1519*B1519</f>
        <v/>
      </c>
      <c r="N1519" s="1">
        <f>I1519*B1519</f>
        <v/>
      </c>
    </row>
    <row r="1520">
      <c r="A1520" s="1" t="inlineStr">
        <is>
          <t>BioLegend</t>
        </is>
      </c>
      <c r="B1520" s="1" t="n">
        <v>5112.8</v>
      </c>
      <c r="C1520" s="1" t="inlineStr">
        <is>
          <t>EED117403</t>
        </is>
      </c>
      <c r="D1520" s="2" t="n">
        <v>45856</v>
      </c>
      <c r="E1520" s="2" t="n">
        <v>45864</v>
      </c>
      <c r="F1520" s="1" t="n">
        <v>400133</v>
      </c>
      <c r="G1520" s="1" t="n">
        <v>1</v>
      </c>
      <c r="H1520" s="1" t="n">
        <v>1</v>
      </c>
      <c r="I1520" s="1" t="n">
        <v>0</v>
      </c>
      <c r="J1520" s="1" t="inlineStr">
        <is>
          <t>Gujrat</t>
        </is>
      </c>
      <c r="K1520" s="1" t="n">
        <v>0</v>
      </c>
      <c r="L1520" s="1">
        <f>G1520*B1520</f>
        <v/>
      </c>
      <c r="M1520" s="1">
        <f>H1520*B1520</f>
        <v/>
      </c>
      <c r="N1520" s="1">
        <f>I1520*B1520</f>
        <v/>
      </c>
    </row>
    <row r="1521">
      <c r="A1521" s="1" t="inlineStr">
        <is>
          <t>BioLegend</t>
        </is>
      </c>
      <c r="B1521" s="1" t="n">
        <v>11888.8</v>
      </c>
      <c r="C1521" s="1" t="inlineStr">
        <is>
          <t>EED117403</t>
        </is>
      </c>
      <c r="D1521" s="2" t="n">
        <v>45856</v>
      </c>
      <c r="E1521" s="2" t="n">
        <v>45864</v>
      </c>
      <c r="F1521" s="1" t="n">
        <v>400144</v>
      </c>
      <c r="G1521" s="1" t="n">
        <v>1</v>
      </c>
      <c r="H1521" s="1" t="n">
        <v>1</v>
      </c>
      <c r="I1521" s="1" t="n">
        <v>0</v>
      </c>
      <c r="J1521" s="1" t="inlineStr">
        <is>
          <t>Banglore</t>
        </is>
      </c>
      <c r="K1521" s="1" t="n">
        <v>0</v>
      </c>
      <c r="L1521" s="1">
        <f>G1521*B1521</f>
        <v/>
      </c>
      <c r="M1521" s="1">
        <f>H1521*B1521</f>
        <v/>
      </c>
      <c r="N1521" s="1">
        <f>I1521*B1521</f>
        <v/>
      </c>
    </row>
    <row r="1522">
      <c r="A1522" s="1" t="inlineStr">
        <is>
          <t>BioLegend</t>
        </is>
      </c>
      <c r="B1522" s="1" t="n">
        <v>12997.6</v>
      </c>
      <c r="C1522" s="1" t="inlineStr">
        <is>
          <t>EED117403</t>
        </is>
      </c>
      <c r="D1522" s="2" t="n">
        <v>45856</v>
      </c>
      <c r="E1522" s="2" t="n">
        <v>45864</v>
      </c>
      <c r="F1522" s="1" t="n">
        <v>400148</v>
      </c>
      <c r="G1522" s="1" t="n">
        <v>1</v>
      </c>
      <c r="H1522" s="1" t="n">
        <v>1</v>
      </c>
      <c r="I1522" s="1" t="n">
        <v>0</v>
      </c>
      <c r="J1522" s="1" t="inlineStr">
        <is>
          <t>Hyderabad</t>
        </is>
      </c>
      <c r="K1522" s="1" t="n">
        <v>0</v>
      </c>
      <c r="L1522" s="1">
        <f>G1522*B1522</f>
        <v/>
      </c>
      <c r="M1522" s="1">
        <f>H1522*B1522</f>
        <v/>
      </c>
      <c r="N1522" s="1">
        <f>I1522*B1522</f>
        <v/>
      </c>
    </row>
    <row r="1523">
      <c r="A1523" s="1" t="inlineStr">
        <is>
          <t>BioLegend</t>
        </is>
      </c>
      <c r="B1523" s="1" t="n">
        <v>13464</v>
      </c>
      <c r="C1523" s="1" t="inlineStr">
        <is>
          <t>EED117403</t>
        </is>
      </c>
      <c r="D1523" s="2" t="n">
        <v>45856</v>
      </c>
      <c r="E1523" s="2" t="n">
        <v>45864</v>
      </c>
      <c r="F1523" s="1" t="n">
        <v>400163</v>
      </c>
      <c r="G1523" s="1" t="n">
        <v>1</v>
      </c>
      <c r="H1523" s="1" t="n">
        <v>1</v>
      </c>
      <c r="I1523" s="1" t="n">
        <v>0</v>
      </c>
      <c r="J1523" s="1" t="inlineStr">
        <is>
          <t>Banglore</t>
        </is>
      </c>
      <c r="K1523" s="1" t="n">
        <v>0</v>
      </c>
      <c r="L1523" s="1">
        <f>G1523*B1523</f>
        <v/>
      </c>
      <c r="M1523" s="1">
        <f>H1523*B1523</f>
        <v/>
      </c>
      <c r="N1523" s="1">
        <f>I1523*B1523</f>
        <v/>
      </c>
    </row>
    <row r="1524">
      <c r="A1524" s="1" t="inlineStr">
        <is>
          <t>BioLegend</t>
        </is>
      </c>
      <c r="B1524" s="1" t="n">
        <v>27258</v>
      </c>
      <c r="C1524" s="1" t="inlineStr">
        <is>
          <t>EED117403</t>
        </is>
      </c>
      <c r="D1524" s="2" t="n">
        <v>45856</v>
      </c>
      <c r="E1524" s="2" t="n">
        <v>45864</v>
      </c>
      <c r="F1524" s="1" t="n">
        <v>400168</v>
      </c>
      <c r="G1524" s="1" t="n">
        <v>1</v>
      </c>
      <c r="H1524" s="1" t="n">
        <v>1</v>
      </c>
      <c r="I1524" s="1" t="n">
        <v>0</v>
      </c>
      <c r="J1524" s="1" t="inlineStr">
        <is>
          <t>Hyderabad</t>
        </is>
      </c>
      <c r="K1524" s="1" t="n">
        <v>0</v>
      </c>
      <c r="L1524" s="1">
        <f>G1524*B1524</f>
        <v/>
      </c>
      <c r="M1524" s="1">
        <f>H1524*B1524</f>
        <v/>
      </c>
      <c r="N1524" s="1">
        <f>I1524*B1524</f>
        <v/>
      </c>
    </row>
    <row r="1525">
      <c r="A1525" s="1" t="inlineStr">
        <is>
          <t>BioLegend</t>
        </is>
      </c>
      <c r="B1525" s="1" t="n">
        <v>25410</v>
      </c>
      <c r="C1525" s="1" t="inlineStr">
        <is>
          <t>EED117403</t>
        </is>
      </c>
      <c r="D1525" s="2" t="n">
        <v>45856</v>
      </c>
      <c r="E1525" s="2" t="n">
        <v>45864</v>
      </c>
      <c r="F1525" s="1" t="n">
        <v>400172</v>
      </c>
      <c r="G1525" s="1" t="n">
        <v>1</v>
      </c>
      <c r="H1525" s="1" t="n">
        <v>1</v>
      </c>
      <c r="I1525" s="1" t="n">
        <v>0</v>
      </c>
      <c r="J1525" s="1" t="inlineStr">
        <is>
          <t>Banglore</t>
        </is>
      </c>
      <c r="K1525" s="1" t="n">
        <v>0</v>
      </c>
      <c r="L1525" s="1">
        <f>G1525*B1525</f>
        <v/>
      </c>
      <c r="M1525" s="1">
        <f>H1525*B1525</f>
        <v/>
      </c>
      <c r="N1525" s="1">
        <f>I1525*B1525</f>
        <v/>
      </c>
    </row>
    <row r="1526">
      <c r="A1526" s="1" t="inlineStr">
        <is>
          <t>BioLegend</t>
        </is>
      </c>
      <c r="B1526" s="1" t="n">
        <v>2895.2</v>
      </c>
      <c r="C1526" s="1" t="inlineStr">
        <is>
          <t>EED117403</t>
        </is>
      </c>
      <c r="D1526" s="2" t="n">
        <v>45856</v>
      </c>
      <c r="E1526" s="2" t="n">
        <v>45864</v>
      </c>
      <c r="F1526" s="1" t="n">
        <v>400209</v>
      </c>
      <c r="G1526" s="1" t="n">
        <v>1</v>
      </c>
      <c r="H1526" s="1" t="n">
        <v>1</v>
      </c>
      <c r="I1526" s="1" t="n">
        <v>0</v>
      </c>
      <c r="J1526" s="1" t="inlineStr">
        <is>
          <t>Banglore</t>
        </is>
      </c>
      <c r="K1526" s="1" t="n">
        <v>0</v>
      </c>
      <c r="L1526" s="1">
        <f>G1526*B1526</f>
        <v/>
      </c>
      <c r="M1526" s="1">
        <f>H1526*B1526</f>
        <v/>
      </c>
      <c r="N1526" s="1">
        <f>I1526*B1526</f>
        <v/>
      </c>
    </row>
    <row r="1527">
      <c r="A1527" s="1" t="inlineStr">
        <is>
          <t>BioLegend</t>
        </is>
      </c>
      <c r="B1527" s="1" t="n">
        <v>8254.4</v>
      </c>
      <c r="C1527" s="1" t="inlineStr">
        <is>
          <t>EED117403</t>
        </is>
      </c>
      <c r="D1527" s="2" t="n">
        <v>45856</v>
      </c>
      <c r="E1527" s="2" t="n">
        <v>45864</v>
      </c>
      <c r="F1527" s="1" t="n">
        <v>400214</v>
      </c>
      <c r="G1527" s="1" t="n">
        <v>1</v>
      </c>
      <c r="H1527" s="1" t="n">
        <v>1</v>
      </c>
      <c r="I1527" s="1" t="n">
        <v>0</v>
      </c>
      <c r="J1527" s="1" t="inlineStr">
        <is>
          <t>Banglore</t>
        </is>
      </c>
      <c r="K1527" s="1" t="n">
        <v>0</v>
      </c>
      <c r="L1527" s="1">
        <f>G1527*B1527</f>
        <v/>
      </c>
      <c r="M1527" s="1">
        <f>H1527*B1527</f>
        <v/>
      </c>
      <c r="N1527" s="1">
        <f>I1527*B1527</f>
        <v/>
      </c>
    </row>
    <row r="1528">
      <c r="A1528" s="1" t="inlineStr">
        <is>
          <t>BioLegend</t>
        </is>
      </c>
      <c r="B1528" s="1" t="n">
        <v>5852</v>
      </c>
      <c r="C1528" s="1" t="inlineStr">
        <is>
          <t>EED117403</t>
        </is>
      </c>
      <c r="D1528" s="2" t="n">
        <v>45856</v>
      </c>
      <c r="E1528" s="2" t="n">
        <v>45864</v>
      </c>
      <c r="F1528" s="1" t="n">
        <v>400220</v>
      </c>
      <c r="G1528" s="1" t="n">
        <v>1</v>
      </c>
      <c r="H1528" s="1" t="n">
        <v>1</v>
      </c>
      <c r="I1528" s="1" t="n">
        <v>0</v>
      </c>
      <c r="J1528" s="1" t="inlineStr">
        <is>
          <t>Hyderabad</t>
        </is>
      </c>
      <c r="K1528" s="1" t="n">
        <v>0</v>
      </c>
      <c r="L1528" s="1">
        <f>G1528*B1528</f>
        <v/>
      </c>
      <c r="M1528" s="1">
        <f>H1528*B1528</f>
        <v/>
      </c>
      <c r="N1528" s="1">
        <f>I1528*B1528</f>
        <v/>
      </c>
    </row>
    <row r="1529">
      <c r="A1529" s="1" t="inlineStr">
        <is>
          <t>BioLegend</t>
        </is>
      </c>
      <c r="B1529" s="1" t="n">
        <v>12997.6</v>
      </c>
      <c r="C1529" s="1" t="inlineStr">
        <is>
          <t>EED117403</t>
        </is>
      </c>
      <c r="D1529" s="2" t="n">
        <v>45856</v>
      </c>
      <c r="E1529" s="2" t="n">
        <v>45864</v>
      </c>
      <c r="F1529" s="1" t="n">
        <v>400336</v>
      </c>
      <c r="G1529" s="1" t="n">
        <v>1</v>
      </c>
      <c r="H1529" s="1" t="n">
        <v>1</v>
      </c>
      <c r="I1529" s="1" t="n">
        <v>0</v>
      </c>
      <c r="J1529" s="1" t="inlineStr">
        <is>
          <t>Hyderabad</t>
        </is>
      </c>
      <c r="K1529" s="1" t="n">
        <v>0</v>
      </c>
      <c r="L1529" s="1">
        <f>G1529*B1529</f>
        <v/>
      </c>
      <c r="M1529" s="1">
        <f>H1529*B1529</f>
        <v/>
      </c>
      <c r="N1529" s="1">
        <f>I1529*B1529</f>
        <v/>
      </c>
    </row>
    <row r="1530">
      <c r="A1530" s="1" t="inlineStr">
        <is>
          <t>BioLegend</t>
        </is>
      </c>
      <c r="B1530" s="1" t="n">
        <v>7207.200000000001</v>
      </c>
      <c r="C1530" s="1" t="inlineStr">
        <is>
          <t>EED117403</t>
        </is>
      </c>
      <c r="D1530" s="2" t="n">
        <v>45856</v>
      </c>
      <c r="E1530" s="2" t="n">
        <v>45864</v>
      </c>
      <c r="F1530" s="1" t="n">
        <v>401208</v>
      </c>
      <c r="G1530" s="1" t="n">
        <v>1</v>
      </c>
      <c r="H1530" s="1" t="n">
        <v>1</v>
      </c>
      <c r="I1530" s="1" t="n">
        <v>0</v>
      </c>
      <c r="J1530" s="1" t="inlineStr">
        <is>
          <t>Hyderabad</t>
        </is>
      </c>
      <c r="K1530" s="1" t="n">
        <v>0</v>
      </c>
      <c r="L1530" s="1">
        <f>G1530*B1530</f>
        <v/>
      </c>
      <c r="M1530" s="1">
        <f>H1530*B1530</f>
        <v/>
      </c>
      <c r="N1530" s="1">
        <f>I1530*B1530</f>
        <v/>
      </c>
    </row>
    <row r="1531">
      <c r="A1531" s="1" t="inlineStr">
        <is>
          <t>BioLegend</t>
        </is>
      </c>
      <c r="B1531" s="1" t="n">
        <v>7268.799999999999</v>
      </c>
      <c r="C1531" s="1" t="inlineStr">
        <is>
          <t>EED117403</t>
        </is>
      </c>
      <c r="D1531" s="2" t="n">
        <v>45856</v>
      </c>
      <c r="E1531" s="2" t="n">
        <v>45864</v>
      </c>
      <c r="F1531" s="1" t="n">
        <v>405202</v>
      </c>
      <c r="G1531" s="1" t="n">
        <v>2</v>
      </c>
      <c r="H1531" s="1" t="n">
        <v>2</v>
      </c>
      <c r="I1531" s="1" t="n">
        <v>0</v>
      </c>
      <c r="J1531" s="1" t="inlineStr">
        <is>
          <t>Faridabad</t>
        </is>
      </c>
      <c r="K1531" s="1" t="n">
        <v>0</v>
      </c>
      <c r="L1531" s="1">
        <f>G1531*B1531</f>
        <v/>
      </c>
      <c r="M1531" s="1">
        <f>H1531*B1531</f>
        <v/>
      </c>
      <c r="N1531" s="1">
        <f>I1531*B1531</f>
        <v/>
      </c>
    </row>
    <row r="1532">
      <c r="A1532" s="1" t="inlineStr">
        <is>
          <t>BioLegend</t>
        </is>
      </c>
      <c r="B1532" s="1" t="n">
        <v>14660.8</v>
      </c>
      <c r="C1532" s="1" t="inlineStr">
        <is>
          <t>EED117403</t>
        </is>
      </c>
      <c r="D1532" s="2" t="n">
        <v>45856</v>
      </c>
      <c r="E1532" s="2" t="n">
        <v>45864</v>
      </c>
      <c r="F1532" s="1" t="n">
        <v>405245</v>
      </c>
      <c r="G1532" s="1" t="n">
        <v>2</v>
      </c>
      <c r="H1532" s="1" t="n">
        <v>2</v>
      </c>
      <c r="I1532" s="1" t="n">
        <v>0</v>
      </c>
      <c r="J1532" s="1" t="inlineStr">
        <is>
          <t>Faridabad</t>
        </is>
      </c>
      <c r="K1532" s="1" t="n">
        <v>0</v>
      </c>
      <c r="L1532" s="1">
        <f>G1532*B1532</f>
        <v/>
      </c>
      <c r="M1532" s="1">
        <f>H1532*B1532</f>
        <v/>
      </c>
      <c r="N1532" s="1">
        <f>I1532*B1532</f>
        <v/>
      </c>
    </row>
    <row r="1533">
      <c r="A1533" s="1" t="inlineStr">
        <is>
          <t>BioLegend</t>
        </is>
      </c>
      <c r="B1533" s="1" t="n">
        <v>11211.2</v>
      </c>
      <c r="C1533" s="1" t="inlineStr">
        <is>
          <t>EED117403</t>
        </is>
      </c>
      <c r="D1533" s="2" t="n">
        <v>45856</v>
      </c>
      <c r="E1533" s="2" t="n">
        <v>45864</v>
      </c>
      <c r="F1533" s="1" t="n">
        <v>405301</v>
      </c>
      <c r="G1533" s="1" t="n">
        <v>1</v>
      </c>
      <c r="H1533" s="1" t="n">
        <v>1</v>
      </c>
      <c r="I1533" s="1" t="n">
        <v>0</v>
      </c>
      <c r="J1533" s="1" t="inlineStr">
        <is>
          <t>Faridabad</t>
        </is>
      </c>
      <c r="K1533" s="1" t="n">
        <v>0</v>
      </c>
      <c r="L1533" s="1">
        <f>G1533*B1533</f>
        <v/>
      </c>
      <c r="M1533" s="1">
        <f>H1533*B1533</f>
        <v/>
      </c>
      <c r="N1533" s="1">
        <f>I1533*B1533</f>
        <v/>
      </c>
    </row>
    <row r="1534">
      <c r="A1534" s="1" t="inlineStr">
        <is>
          <t>BioLegend</t>
        </is>
      </c>
      <c r="B1534" s="1" t="n">
        <v>23100</v>
      </c>
      <c r="C1534" s="1" t="inlineStr">
        <is>
          <t>EED117403</t>
        </is>
      </c>
      <c r="D1534" s="2" t="n">
        <v>45856</v>
      </c>
      <c r="E1534" s="2" t="n">
        <v>45864</v>
      </c>
      <c r="F1534" s="1" t="n">
        <v>405303</v>
      </c>
      <c r="G1534" s="1" t="n">
        <v>1</v>
      </c>
      <c r="H1534" s="1" t="n">
        <v>1</v>
      </c>
      <c r="I1534" s="1" t="n">
        <v>0</v>
      </c>
      <c r="J1534" s="1" t="inlineStr">
        <is>
          <t>Faridabad</t>
        </is>
      </c>
      <c r="K1534" s="1" t="n">
        <v>0</v>
      </c>
      <c r="L1534" s="1">
        <f>G1534*B1534</f>
        <v/>
      </c>
      <c r="M1534" s="1">
        <f>H1534*B1534</f>
        <v/>
      </c>
      <c r="N1534" s="1">
        <f>I1534*B1534</f>
        <v/>
      </c>
    </row>
    <row r="1535">
      <c r="A1535" s="1" t="inlineStr">
        <is>
          <t>BioLegend</t>
        </is>
      </c>
      <c r="B1535" s="1" t="n">
        <v>10533.6</v>
      </c>
      <c r="C1535" s="1" t="inlineStr">
        <is>
          <t>EED117403</t>
        </is>
      </c>
      <c r="D1535" s="2" t="n">
        <v>45856</v>
      </c>
      <c r="E1535" s="2" t="n">
        <v>45864</v>
      </c>
      <c r="F1535" s="1" t="n">
        <v>406602</v>
      </c>
      <c r="G1535" s="1" t="n">
        <v>1</v>
      </c>
      <c r="H1535" s="1" t="n">
        <v>1</v>
      </c>
      <c r="I1535" s="1" t="n">
        <v>0</v>
      </c>
      <c r="J1535" s="1" t="inlineStr">
        <is>
          <t>Faridabad</t>
        </is>
      </c>
      <c r="K1535" s="1" t="n">
        <v>0</v>
      </c>
      <c r="L1535" s="1">
        <f>G1535*B1535</f>
        <v/>
      </c>
      <c r="M1535" s="1">
        <f>H1535*B1535</f>
        <v/>
      </c>
      <c r="N1535" s="1">
        <f>I1535*B1535</f>
        <v/>
      </c>
    </row>
    <row r="1536">
      <c r="A1536" s="1" t="inlineStr">
        <is>
          <t>BioLegend</t>
        </is>
      </c>
      <c r="B1536" s="1" t="n">
        <v>12689.6</v>
      </c>
      <c r="C1536" s="1" t="inlineStr">
        <is>
          <t>EED117403</t>
        </is>
      </c>
      <c r="D1536" s="2" t="n">
        <v>45856</v>
      </c>
      <c r="E1536" s="2" t="n">
        <v>45864</v>
      </c>
      <c r="F1536" s="1" t="n">
        <v>406604</v>
      </c>
      <c r="G1536" s="1" t="n">
        <v>1</v>
      </c>
      <c r="H1536" s="1" t="n">
        <v>1</v>
      </c>
      <c r="I1536" s="1" t="n">
        <v>0</v>
      </c>
      <c r="J1536" s="1" t="inlineStr">
        <is>
          <t>Faridabad</t>
        </is>
      </c>
      <c r="K1536" s="1" t="n">
        <v>0</v>
      </c>
      <c r="L1536" s="1">
        <f>G1536*B1536</f>
        <v/>
      </c>
      <c r="M1536" s="1">
        <f>H1536*B1536</f>
        <v/>
      </c>
      <c r="N1536" s="1">
        <f>I1536*B1536</f>
        <v/>
      </c>
    </row>
    <row r="1537">
      <c r="A1537" s="1" t="inlineStr">
        <is>
          <t>BioLegend</t>
        </is>
      </c>
      <c r="B1537" s="1" t="n">
        <v>3326.4</v>
      </c>
      <c r="C1537" s="1" t="inlineStr">
        <is>
          <t>EED117403</t>
        </is>
      </c>
      <c r="D1537" s="2" t="n">
        <v>45856</v>
      </c>
      <c r="E1537" s="2" t="n">
        <v>45864</v>
      </c>
      <c r="F1537" s="1" t="n">
        <v>421301</v>
      </c>
      <c r="G1537" s="1" t="n">
        <v>1</v>
      </c>
      <c r="H1537" s="1" t="n">
        <v>1</v>
      </c>
      <c r="I1537" s="1" t="n">
        <v>0</v>
      </c>
      <c r="J1537" s="1" t="inlineStr">
        <is>
          <t>Banglore</t>
        </is>
      </c>
      <c r="K1537" s="1" t="n">
        <v>0</v>
      </c>
      <c r="L1537" s="1">
        <f>G1537*B1537</f>
        <v/>
      </c>
      <c r="M1537" s="1">
        <f>H1537*B1537</f>
        <v/>
      </c>
      <c r="N1537" s="1">
        <f>I1537*B1537</f>
        <v/>
      </c>
    </row>
    <row r="1538">
      <c r="A1538" s="1" t="inlineStr">
        <is>
          <t>BioLegend</t>
        </is>
      </c>
      <c r="B1538" s="1" t="n">
        <v>18048.8</v>
      </c>
      <c r="C1538" s="1" t="inlineStr">
        <is>
          <t>EED117403</t>
        </is>
      </c>
      <c r="D1538" s="2" t="n">
        <v>45856</v>
      </c>
      <c r="E1538" s="2" t="n">
        <v>45864</v>
      </c>
      <c r="F1538" s="1" t="n">
        <v>423114</v>
      </c>
      <c r="G1538" s="1" t="n">
        <v>3</v>
      </c>
      <c r="H1538" s="1" t="n">
        <v>3</v>
      </c>
      <c r="I1538" s="1" t="n">
        <v>0</v>
      </c>
      <c r="J1538" s="1" t="inlineStr">
        <is>
          <t>Hyderabad</t>
        </is>
      </c>
      <c r="K1538" s="1" t="n">
        <v>0</v>
      </c>
      <c r="L1538" s="1">
        <f>G1538*B1538</f>
        <v/>
      </c>
      <c r="M1538" s="1">
        <f>H1538*B1538</f>
        <v/>
      </c>
      <c r="N1538" s="1">
        <f>I1538*B1538</f>
        <v/>
      </c>
    </row>
    <row r="1539">
      <c r="A1539" s="1" t="inlineStr">
        <is>
          <t>BioLegend</t>
        </is>
      </c>
      <c r="B1539" s="1" t="n">
        <v>5482.4</v>
      </c>
      <c r="C1539" s="1" t="inlineStr">
        <is>
          <t>EED117403</t>
        </is>
      </c>
      <c r="D1539" s="2" t="n">
        <v>45856</v>
      </c>
      <c r="E1539" s="2" t="n">
        <v>45864</v>
      </c>
      <c r="F1539" s="1" t="n">
        <v>423125</v>
      </c>
      <c r="G1539" s="1" t="n">
        <v>1</v>
      </c>
      <c r="H1539" s="1" t="n">
        <v>1</v>
      </c>
      <c r="I1539" s="1" t="n">
        <v>0</v>
      </c>
      <c r="J1539" s="1" t="inlineStr">
        <is>
          <t>Mumbai</t>
        </is>
      </c>
      <c r="K1539" s="1" t="n">
        <v>0</v>
      </c>
      <c r="L1539" s="1">
        <f>G1539*B1539</f>
        <v/>
      </c>
      <c r="M1539" s="1">
        <f>H1539*B1539</f>
        <v/>
      </c>
      <c r="N1539" s="1">
        <f>I1539*B1539</f>
        <v/>
      </c>
    </row>
    <row r="1540">
      <c r="A1540" s="1" t="inlineStr">
        <is>
          <t>BioLegend</t>
        </is>
      </c>
      <c r="B1540" s="1" t="n">
        <v>2587.2</v>
      </c>
      <c r="C1540" s="1" t="inlineStr">
        <is>
          <t>EED117403</t>
        </is>
      </c>
      <c r="D1540" s="2" t="n">
        <v>45856</v>
      </c>
      <c r="E1540" s="2" t="n">
        <v>45864</v>
      </c>
      <c r="F1540" s="1" t="n">
        <v>423501</v>
      </c>
      <c r="G1540" s="1" t="n">
        <v>1</v>
      </c>
      <c r="H1540" s="1" t="n">
        <v>1</v>
      </c>
      <c r="I1540" s="1" t="n">
        <v>0</v>
      </c>
      <c r="J1540" s="1" t="inlineStr">
        <is>
          <t>Faridabad</t>
        </is>
      </c>
      <c r="K1540" s="1" t="n">
        <v>0</v>
      </c>
      <c r="L1540" s="1">
        <f>G1540*B1540</f>
        <v/>
      </c>
      <c r="M1540" s="1">
        <f>H1540*B1540</f>
        <v/>
      </c>
      <c r="N1540" s="1">
        <f>I1540*B1540</f>
        <v/>
      </c>
    </row>
    <row r="1541">
      <c r="A1541" s="1" t="inlineStr">
        <is>
          <t>BioLegend</t>
        </is>
      </c>
      <c r="B1541" s="1" t="n">
        <v>14476</v>
      </c>
      <c r="C1541" s="1" t="inlineStr">
        <is>
          <t>EED117403</t>
        </is>
      </c>
      <c r="D1541" s="2" t="n">
        <v>45856</v>
      </c>
      <c r="E1541" s="2" t="n">
        <v>45864</v>
      </c>
      <c r="F1541" s="1" t="n">
        <v>500302</v>
      </c>
      <c r="G1541" s="1" t="n">
        <v>1</v>
      </c>
      <c r="H1541" s="1" t="n">
        <v>1</v>
      </c>
      <c r="I1541" s="1" t="n">
        <v>0</v>
      </c>
      <c r="J1541" s="1" t="inlineStr">
        <is>
          <t>Faridabad</t>
        </is>
      </c>
      <c r="K1541" s="1" t="n">
        <v>0</v>
      </c>
      <c r="L1541" s="1">
        <f>G1541*B1541</f>
        <v/>
      </c>
      <c r="M1541" s="1">
        <f>H1541*B1541</f>
        <v/>
      </c>
      <c r="N1541" s="1">
        <f>I1541*B1541</f>
        <v/>
      </c>
    </row>
    <row r="1542">
      <c r="A1542" s="1" t="inlineStr">
        <is>
          <t>BioLegend</t>
        </is>
      </c>
      <c r="B1542" s="1" t="n">
        <v>14476</v>
      </c>
      <c r="C1542" s="1" t="inlineStr">
        <is>
          <t>EED117403</t>
        </is>
      </c>
      <c r="D1542" s="2" t="n">
        <v>45856</v>
      </c>
      <c r="E1542" s="2" t="n">
        <v>45864</v>
      </c>
      <c r="F1542" s="1" t="n">
        <v>502802</v>
      </c>
      <c r="G1542" s="1" t="n">
        <v>1</v>
      </c>
      <c r="H1542" s="1" t="n">
        <v>1</v>
      </c>
      <c r="I1542" s="1" t="n">
        <v>0</v>
      </c>
      <c r="J1542" s="1" t="inlineStr">
        <is>
          <t>Faridabad</t>
        </is>
      </c>
      <c r="K1542" s="1" t="n">
        <v>0</v>
      </c>
      <c r="L1542" s="1">
        <f>G1542*B1542</f>
        <v/>
      </c>
      <c r="M1542" s="1">
        <f>H1542*B1542</f>
        <v/>
      </c>
      <c r="N1542" s="1">
        <f>I1542*B1542</f>
        <v/>
      </c>
    </row>
    <row r="1543">
      <c r="A1543" s="1" t="inlineStr">
        <is>
          <t>BioLegend</t>
        </is>
      </c>
      <c r="B1543" s="1" t="n">
        <v>17186.4</v>
      </c>
      <c r="C1543" s="1" t="inlineStr">
        <is>
          <t>EED117403</t>
        </is>
      </c>
      <c r="D1543" s="2" t="n">
        <v>45856</v>
      </c>
      <c r="E1543" s="2" t="n">
        <v>45864</v>
      </c>
      <c r="F1543" s="1" t="n">
        <v>502912</v>
      </c>
      <c r="G1543" s="1" t="n">
        <v>1</v>
      </c>
      <c r="H1543" s="1" t="n">
        <v>1</v>
      </c>
      <c r="I1543" s="1" t="n">
        <v>0</v>
      </c>
      <c r="J1543" s="1" t="inlineStr">
        <is>
          <t>Faridabad</t>
        </is>
      </c>
      <c r="K1543" s="1" t="n">
        <v>0</v>
      </c>
      <c r="L1543" s="1">
        <f>G1543*B1543</f>
        <v/>
      </c>
      <c r="M1543" s="1">
        <f>H1543*B1543</f>
        <v/>
      </c>
      <c r="N1543" s="1">
        <f>I1543*B1543</f>
        <v/>
      </c>
    </row>
    <row r="1544">
      <c r="A1544" s="1" t="inlineStr">
        <is>
          <t>BioLegend</t>
        </is>
      </c>
      <c r="B1544" s="1" t="n">
        <v>6098.4</v>
      </c>
      <c r="C1544" s="1" t="inlineStr">
        <is>
          <t>EED117403</t>
        </is>
      </c>
      <c r="D1544" s="2" t="n">
        <v>45856</v>
      </c>
      <c r="E1544" s="2" t="n">
        <v>45864</v>
      </c>
      <c r="F1544" s="1" t="n">
        <v>505806</v>
      </c>
      <c r="G1544" s="1" t="n">
        <v>2</v>
      </c>
      <c r="H1544" s="1" t="n">
        <v>2</v>
      </c>
      <c r="I1544" s="1" t="n">
        <v>0</v>
      </c>
      <c r="J1544" s="1" t="inlineStr">
        <is>
          <t>Gujrat</t>
        </is>
      </c>
      <c r="K1544" s="1" t="n">
        <v>0</v>
      </c>
      <c r="L1544" s="1">
        <f>G1544*B1544</f>
        <v/>
      </c>
      <c r="M1544" s="1">
        <f>H1544*B1544</f>
        <v/>
      </c>
      <c r="N1544" s="1">
        <f>I1544*B1544</f>
        <v/>
      </c>
    </row>
    <row r="1545">
      <c r="A1545" s="1" t="inlineStr">
        <is>
          <t>BioLegend</t>
        </is>
      </c>
      <c r="B1545" s="1" t="n">
        <v>7761.6</v>
      </c>
      <c r="C1545" s="1" t="inlineStr">
        <is>
          <t>EED117403</t>
        </is>
      </c>
      <c r="D1545" s="2" t="n">
        <v>45856</v>
      </c>
      <c r="E1545" s="2" t="n">
        <v>45864</v>
      </c>
      <c r="F1545" s="1" t="n">
        <v>506515</v>
      </c>
      <c r="G1545" s="1" t="n">
        <v>1</v>
      </c>
      <c r="H1545" s="1" t="n">
        <v>1</v>
      </c>
      <c r="I1545" s="1" t="n">
        <v>0</v>
      </c>
      <c r="J1545" s="1" t="inlineStr">
        <is>
          <t>Kolkata</t>
        </is>
      </c>
      <c r="K1545" s="1" t="n">
        <v>0</v>
      </c>
      <c r="L1545" s="1">
        <f>G1545*B1545</f>
        <v/>
      </c>
      <c r="M1545" s="1">
        <f>H1545*B1545</f>
        <v/>
      </c>
      <c r="N1545" s="1">
        <f>I1545*B1545</f>
        <v/>
      </c>
    </row>
    <row r="1546">
      <c r="A1546" s="1" t="inlineStr">
        <is>
          <t>BioLegend</t>
        </is>
      </c>
      <c r="B1546" s="1" t="n">
        <v>22422.4</v>
      </c>
      <c r="C1546" s="1" t="inlineStr">
        <is>
          <t>EED117403</t>
        </is>
      </c>
      <c r="D1546" s="2" t="n">
        <v>45856</v>
      </c>
      <c r="E1546" s="2" t="n">
        <v>45864</v>
      </c>
      <c r="F1546" s="1" t="n">
        <v>515406</v>
      </c>
      <c r="G1546" s="1" t="n">
        <v>2</v>
      </c>
      <c r="H1546" s="1" t="n">
        <v>2</v>
      </c>
      <c r="I1546" s="1" t="n">
        <v>0</v>
      </c>
      <c r="J1546" s="1" t="inlineStr">
        <is>
          <t>Gujrat</t>
        </is>
      </c>
      <c r="K1546" s="1" t="n">
        <v>0</v>
      </c>
      <c r="L1546" s="1">
        <f>G1546*B1546</f>
        <v/>
      </c>
      <c r="M1546" s="1">
        <f>H1546*B1546</f>
        <v/>
      </c>
      <c r="N1546" s="1">
        <f>I1546*B1546</f>
        <v/>
      </c>
    </row>
    <row r="1547">
      <c r="A1547" s="1" t="inlineStr">
        <is>
          <t>BioLegend</t>
        </is>
      </c>
      <c r="B1547" s="1" t="n">
        <v>9424.799999999999</v>
      </c>
      <c r="C1547" s="1" t="inlineStr">
        <is>
          <t>EED117403</t>
        </is>
      </c>
      <c r="D1547" s="2" t="n">
        <v>45856</v>
      </c>
      <c r="E1547" s="2" t="n">
        <v>45864</v>
      </c>
      <c r="F1547" s="1" t="n">
        <v>519503</v>
      </c>
      <c r="G1547" s="1" t="n">
        <v>1</v>
      </c>
      <c r="H1547" s="1" t="n">
        <v>1</v>
      </c>
      <c r="I1547" s="1" t="n">
        <v>0</v>
      </c>
      <c r="J1547" s="1" t="inlineStr">
        <is>
          <t>Delhi</t>
        </is>
      </c>
      <c r="K1547" s="1" t="n">
        <v>0</v>
      </c>
      <c r="L1547" s="1">
        <f>G1547*B1547</f>
        <v/>
      </c>
      <c r="M1547" s="1">
        <f>H1547*B1547</f>
        <v/>
      </c>
      <c r="N1547" s="1">
        <f>I1547*B1547</f>
        <v/>
      </c>
    </row>
    <row r="1548">
      <c r="A1548" s="1" t="inlineStr">
        <is>
          <t>BioLegend</t>
        </is>
      </c>
      <c r="B1548" s="1" t="n">
        <v>9055.200000000001</v>
      </c>
      <c r="C1548" s="1" t="inlineStr">
        <is>
          <t>EED117403</t>
        </is>
      </c>
      <c r="D1548" s="2" t="n">
        <v>45856</v>
      </c>
      <c r="E1548" s="2" t="n">
        <v>45864</v>
      </c>
      <c r="F1548" s="1" t="n">
        <v>572902</v>
      </c>
      <c r="G1548" s="1" t="n">
        <v>4</v>
      </c>
      <c r="H1548" s="1" t="n">
        <v>4</v>
      </c>
      <c r="I1548" s="1" t="n">
        <v>0</v>
      </c>
      <c r="J1548" s="1" t="inlineStr">
        <is>
          <t>Delhi</t>
        </is>
      </c>
      <c r="K1548" s="1" t="n">
        <v>0</v>
      </c>
      <c r="L1548" s="1">
        <f>G1548*B1548</f>
        <v/>
      </c>
      <c r="M1548" s="1">
        <f>H1548*B1548</f>
        <v/>
      </c>
      <c r="N1548" s="1">
        <f>I1548*B1548</f>
        <v/>
      </c>
    </row>
    <row r="1549">
      <c r="A1549" s="1" t="inlineStr">
        <is>
          <t>BioLegend</t>
        </is>
      </c>
      <c r="B1549" s="1" t="n">
        <v>15584.8</v>
      </c>
      <c r="C1549" s="1" t="inlineStr">
        <is>
          <t>EED117403</t>
        </is>
      </c>
      <c r="D1549" s="2" t="n">
        <v>45856</v>
      </c>
      <c r="E1549" s="2" t="n">
        <v>45864</v>
      </c>
      <c r="F1549" s="1" t="n">
        <v>572903</v>
      </c>
      <c r="G1549" s="1" t="n">
        <v>1</v>
      </c>
      <c r="H1549" s="1" t="n">
        <v>1</v>
      </c>
      <c r="I1549" s="1" t="n">
        <v>0</v>
      </c>
      <c r="J1549" s="1" t="inlineStr">
        <is>
          <t>Kolkata</t>
        </is>
      </c>
      <c r="K1549" s="1" t="n">
        <v>0</v>
      </c>
      <c r="L1549" s="1">
        <f>G1549*B1549</f>
        <v/>
      </c>
      <c r="M1549" s="1">
        <f>H1549*B1549</f>
        <v/>
      </c>
      <c r="N1549" s="1">
        <f>I1549*B1549</f>
        <v/>
      </c>
    </row>
    <row r="1550">
      <c r="A1550" s="1" t="inlineStr">
        <is>
          <t>BioLegend</t>
        </is>
      </c>
      <c r="B1550" s="1" t="n">
        <v>12689.6</v>
      </c>
      <c r="C1550" s="1" t="inlineStr">
        <is>
          <t>EED117403</t>
        </is>
      </c>
      <c r="D1550" s="2" t="n">
        <v>45856</v>
      </c>
      <c r="E1550" s="2" t="n">
        <v>45864</v>
      </c>
      <c r="F1550" s="1" t="n">
        <v>574804</v>
      </c>
      <c r="G1550" s="1" t="n">
        <v>1</v>
      </c>
      <c r="H1550" s="1" t="n">
        <v>1</v>
      </c>
      <c r="I1550" s="1" t="n">
        <v>0</v>
      </c>
      <c r="J1550" s="1" t="inlineStr">
        <is>
          <t>Hyderabad</t>
        </is>
      </c>
      <c r="K1550" s="1" t="n">
        <v>0</v>
      </c>
      <c r="L1550" s="1">
        <f>G1550*B1550</f>
        <v/>
      </c>
      <c r="M1550" s="1">
        <f>H1550*B1550</f>
        <v/>
      </c>
      <c r="N1550" s="1">
        <f>I1550*B1550</f>
        <v/>
      </c>
    </row>
    <row r="1551">
      <c r="A1551" s="1" t="inlineStr">
        <is>
          <t>BioLegend</t>
        </is>
      </c>
      <c r="B1551" s="1" t="n">
        <v>17054.4</v>
      </c>
      <c r="C1551" s="1" t="inlineStr">
        <is>
          <t>EED117403</t>
        </is>
      </c>
      <c r="D1551" s="2" t="n">
        <v>45856</v>
      </c>
      <c r="E1551" s="2" t="n">
        <v>45864</v>
      </c>
      <c r="F1551" s="1" t="n">
        <v>589002</v>
      </c>
      <c r="G1551" s="1" t="n">
        <v>1</v>
      </c>
      <c r="H1551" s="1" t="n">
        <v>1</v>
      </c>
      <c r="I1551" s="1" t="n">
        <v>0</v>
      </c>
      <c r="J1551" s="1" t="inlineStr">
        <is>
          <t>Chandigarh</t>
        </is>
      </c>
      <c r="K1551" s="1" t="n">
        <v>0</v>
      </c>
      <c r="L1551" s="1">
        <f>G1551*B1551</f>
        <v/>
      </c>
      <c r="M1551" s="1">
        <f>H1551*B1551</f>
        <v/>
      </c>
      <c r="N1551" s="1">
        <f>I1551*B1551</f>
        <v/>
      </c>
    </row>
    <row r="1552">
      <c r="A1552" s="1" t="inlineStr">
        <is>
          <t>BioLegend</t>
        </is>
      </c>
      <c r="B1552" s="1" t="n">
        <v>18110.4</v>
      </c>
      <c r="C1552" s="1" t="inlineStr">
        <is>
          <t>EED117403</t>
        </is>
      </c>
      <c r="D1552" s="2" t="n">
        <v>45856</v>
      </c>
      <c r="E1552" s="2" t="n">
        <v>45864</v>
      </c>
      <c r="F1552" s="1" t="n">
        <v>740868</v>
      </c>
      <c r="G1552" s="1" t="n">
        <v>1</v>
      </c>
      <c r="H1552" s="1" t="n">
        <v>1</v>
      </c>
      <c r="I1552" s="1" t="n">
        <v>0</v>
      </c>
      <c r="J1552" s="1" t="inlineStr">
        <is>
          <t>Mumbai</t>
        </is>
      </c>
      <c r="K1552" s="1" t="n">
        <v>0</v>
      </c>
      <c r="L1552" s="1">
        <f>G1552*B1552</f>
        <v/>
      </c>
      <c r="M1552" s="1">
        <f>H1552*B1552</f>
        <v/>
      </c>
      <c r="N1552" s="1">
        <f>I1552*B1552</f>
        <v/>
      </c>
    </row>
    <row r="1553">
      <c r="A1553" s="1" t="inlineStr">
        <is>
          <t>BioLegend</t>
        </is>
      </c>
      <c r="B1553" s="1" t="n">
        <v>3634.4</v>
      </c>
      <c r="C1553" s="1" t="inlineStr">
        <is>
          <t>EED117403</t>
        </is>
      </c>
      <c r="D1553" s="2" t="n">
        <v>45856</v>
      </c>
      <c r="E1553" s="2" t="n">
        <v>45864</v>
      </c>
      <c r="F1553" s="1" t="n">
        <v>740869</v>
      </c>
      <c r="G1553" s="1" t="n">
        <v>1</v>
      </c>
      <c r="H1553" s="1" t="n">
        <v>1</v>
      </c>
      <c r="I1553" s="1" t="n">
        <v>0</v>
      </c>
      <c r="J1553" s="1" t="inlineStr">
        <is>
          <t>Mumbai</t>
        </is>
      </c>
      <c r="K1553" s="1" t="n">
        <v>0</v>
      </c>
      <c r="L1553" s="1">
        <f>G1553*B1553</f>
        <v/>
      </c>
      <c r="M1553" s="1">
        <f>H1553*B1553</f>
        <v/>
      </c>
      <c r="N1553" s="1">
        <f>I1553*B1553</f>
        <v/>
      </c>
    </row>
    <row r="1554">
      <c r="A1554" s="1" t="inlineStr">
        <is>
          <t>BioLegend</t>
        </is>
      </c>
      <c r="B1554" s="1" t="n">
        <v>7268.799999999999</v>
      </c>
      <c r="C1554" s="1" t="inlineStr">
        <is>
          <t>EED117403</t>
        </is>
      </c>
      <c r="D1554" s="2" t="n">
        <v>45856</v>
      </c>
      <c r="E1554" s="2" t="n">
        <v>45864</v>
      </c>
      <c r="F1554" s="1" t="n">
        <v>740870</v>
      </c>
      <c r="G1554" s="1" t="n">
        <v>1</v>
      </c>
      <c r="H1554" s="1" t="n">
        <v>1</v>
      </c>
      <c r="I1554" s="1" t="n">
        <v>0</v>
      </c>
      <c r="J1554" s="1" t="inlineStr">
        <is>
          <t>Mumbai</t>
        </is>
      </c>
      <c r="K1554" s="1" t="n">
        <v>0</v>
      </c>
      <c r="L1554" s="1">
        <f>G1554*B1554</f>
        <v/>
      </c>
      <c r="M1554" s="1">
        <f>H1554*B1554</f>
        <v/>
      </c>
      <c r="N1554" s="1">
        <f>I1554*B1554</f>
        <v/>
      </c>
    </row>
    <row r="1555">
      <c r="A1555" s="1" t="inlineStr">
        <is>
          <t>BioLegend</t>
        </is>
      </c>
      <c r="B1555" s="1" t="n">
        <v>7268.799999999999</v>
      </c>
      <c r="C1555" s="1" t="inlineStr">
        <is>
          <t>EED117403</t>
        </is>
      </c>
      <c r="D1555" s="2" t="n">
        <v>45856</v>
      </c>
      <c r="E1555" s="2" t="n">
        <v>45864</v>
      </c>
      <c r="F1555" s="1" t="n">
        <v>740981</v>
      </c>
      <c r="G1555" s="1" t="n">
        <v>1</v>
      </c>
      <c r="H1555" s="1" t="n">
        <v>1</v>
      </c>
      <c r="I1555" s="1" t="n">
        <v>0</v>
      </c>
      <c r="J1555" s="1" t="inlineStr">
        <is>
          <t>Mumbai</t>
        </is>
      </c>
      <c r="K1555" s="1" t="n">
        <v>0</v>
      </c>
      <c r="L1555" s="1">
        <f>G1555*B1555</f>
        <v/>
      </c>
      <c r="M1555" s="1">
        <f>H1555*B1555</f>
        <v/>
      </c>
      <c r="N1555" s="1">
        <f>I1555*B1555</f>
        <v/>
      </c>
    </row>
    <row r="1556">
      <c r="A1556" s="1" t="inlineStr">
        <is>
          <t>BioLegend</t>
        </is>
      </c>
      <c r="B1556" s="1" t="n">
        <v>18110.4</v>
      </c>
      <c r="C1556" s="1" t="inlineStr">
        <is>
          <t>EED117403</t>
        </is>
      </c>
      <c r="D1556" s="2" t="n">
        <v>45856</v>
      </c>
      <c r="E1556" s="2" t="n">
        <v>45864</v>
      </c>
      <c r="F1556" s="1" t="n">
        <v>741094</v>
      </c>
      <c r="G1556" s="1" t="n">
        <v>1</v>
      </c>
      <c r="H1556" s="1" t="n">
        <v>1</v>
      </c>
      <c r="I1556" s="1" t="n">
        <v>0</v>
      </c>
      <c r="J1556" s="1" t="inlineStr">
        <is>
          <t>Mumbai</t>
        </is>
      </c>
      <c r="K1556" s="1" t="n">
        <v>0</v>
      </c>
      <c r="L1556" s="1">
        <f>G1556*B1556</f>
        <v/>
      </c>
      <c r="M1556" s="1">
        <f>H1556*B1556</f>
        <v/>
      </c>
      <c r="N1556" s="1">
        <f>I1556*B1556</f>
        <v/>
      </c>
    </row>
    <row r="1557">
      <c r="A1557" s="1" t="inlineStr">
        <is>
          <t>BioLegend</t>
        </is>
      </c>
      <c r="B1557" s="1" t="n">
        <v>3634.4</v>
      </c>
      <c r="C1557" s="1" t="inlineStr">
        <is>
          <t>EED117403</t>
        </is>
      </c>
      <c r="D1557" s="2" t="n">
        <v>45856</v>
      </c>
      <c r="E1557" s="2" t="n">
        <v>45864</v>
      </c>
      <c r="F1557" s="1" t="n">
        <v>741095</v>
      </c>
      <c r="G1557" s="1" t="n">
        <v>1</v>
      </c>
      <c r="H1557" s="1" t="n">
        <v>1</v>
      </c>
      <c r="I1557" s="1" t="n">
        <v>0</v>
      </c>
      <c r="J1557" s="1" t="inlineStr">
        <is>
          <t>Mumbai</t>
        </is>
      </c>
      <c r="K1557" s="1" t="n">
        <v>0</v>
      </c>
      <c r="L1557" s="1">
        <f>G1557*B1557</f>
        <v/>
      </c>
      <c r="M1557" s="1">
        <f>H1557*B1557</f>
        <v/>
      </c>
      <c r="N1557" s="1">
        <f>I1557*B1557</f>
        <v/>
      </c>
    </row>
    <row r="1558">
      <c r="A1558" s="1" t="inlineStr">
        <is>
          <t>BioLegend</t>
        </is>
      </c>
      <c r="B1558" s="1" t="n">
        <v>7268.799999999999</v>
      </c>
      <c r="C1558" s="1" t="inlineStr">
        <is>
          <t>EED117403</t>
        </is>
      </c>
      <c r="D1558" s="2" t="n">
        <v>45856</v>
      </c>
      <c r="E1558" s="2" t="n">
        <v>45864</v>
      </c>
      <c r="F1558" s="1" t="n">
        <v>741110</v>
      </c>
      <c r="G1558" s="1" t="n">
        <v>1</v>
      </c>
      <c r="H1558" s="1" t="n">
        <v>1</v>
      </c>
      <c r="I1558" s="1" t="n">
        <v>0</v>
      </c>
      <c r="J1558" s="1" t="inlineStr">
        <is>
          <t>Mumbai</t>
        </is>
      </c>
      <c r="K1558" s="1" t="n">
        <v>0</v>
      </c>
      <c r="L1558" s="1">
        <f>G1558*B1558</f>
        <v/>
      </c>
      <c r="M1558" s="1">
        <f>H1558*B1558</f>
        <v/>
      </c>
      <c r="N1558" s="1">
        <f>I1558*B1558</f>
        <v/>
      </c>
    </row>
    <row r="1559">
      <c r="A1559" s="1" t="inlineStr">
        <is>
          <t>BioLegend</t>
        </is>
      </c>
      <c r="B1559" s="1" t="n">
        <v>7268.799999999999</v>
      </c>
      <c r="C1559" s="1" t="inlineStr">
        <is>
          <t>EED117403</t>
        </is>
      </c>
      <c r="D1559" s="2" t="n">
        <v>45856</v>
      </c>
      <c r="E1559" s="2" t="n">
        <v>45864</v>
      </c>
      <c r="F1559" s="1" t="n">
        <v>741121</v>
      </c>
      <c r="G1559" s="1" t="n">
        <v>1</v>
      </c>
      <c r="H1559" s="1" t="n">
        <v>1</v>
      </c>
      <c r="I1559" s="1" t="n">
        <v>0</v>
      </c>
      <c r="J1559" s="1" t="inlineStr">
        <is>
          <t>Mumbai</t>
        </is>
      </c>
      <c r="K1559" s="1" t="n">
        <v>0</v>
      </c>
      <c r="L1559" s="1">
        <f>G1559*B1559</f>
        <v/>
      </c>
      <c r="M1559" s="1">
        <f>H1559*B1559</f>
        <v/>
      </c>
      <c r="N1559" s="1">
        <f>I1559*B1559</f>
        <v/>
      </c>
    </row>
    <row r="1560">
      <c r="A1560" s="1" t="inlineStr">
        <is>
          <t>MyBioSource</t>
        </is>
      </c>
      <c r="B1560" s="1" t="n">
        <v>47872</v>
      </c>
      <c r="C1560" s="1" t="n">
        <v>920577</v>
      </c>
      <c r="D1560" s="2" t="n">
        <v>45852</v>
      </c>
      <c r="E1560" s="2" t="n">
        <v>45866</v>
      </c>
      <c r="F1560" s="1" t="inlineStr">
        <is>
          <t>MBS1602983</t>
        </is>
      </c>
      <c r="G1560" s="1" t="n">
        <v>1</v>
      </c>
      <c r="H1560" s="1" t="n">
        <v>1</v>
      </c>
      <c r="I1560" s="1" t="n">
        <v>0</v>
      </c>
      <c r="J1560" s="1" t="e">
        <v>#N/A</v>
      </c>
      <c r="K1560" s="1" t="n">
        <v>0</v>
      </c>
      <c r="L1560" s="1">
        <f>G1560*B1560</f>
        <v/>
      </c>
      <c r="M1560" s="1">
        <f>H1560*B1560</f>
        <v/>
      </c>
      <c r="N1560" s="1">
        <f>I1560*B1560</f>
        <v/>
      </c>
    </row>
    <row r="1561">
      <c r="A1561" s="1" t="inlineStr">
        <is>
          <t>MyBioSource</t>
        </is>
      </c>
      <c r="B1561" s="1" t="n">
        <v>39644</v>
      </c>
      <c r="C1561" s="1" t="n">
        <v>920577</v>
      </c>
      <c r="D1561" s="2" t="n">
        <v>45852</v>
      </c>
      <c r="E1561" s="2" t="n">
        <v>45866</v>
      </c>
      <c r="F1561" s="1" t="inlineStr">
        <is>
          <t>MBS762203</t>
        </is>
      </c>
      <c r="G1561" s="1" t="n">
        <v>1</v>
      </c>
      <c r="H1561" s="1" t="n">
        <v>1</v>
      </c>
      <c r="I1561" s="1" t="n">
        <v>0</v>
      </c>
      <c r="J1561" s="1" t="e">
        <v>#N/A</v>
      </c>
      <c r="K1561" s="1" t="n">
        <v>0</v>
      </c>
      <c r="L1561" s="1">
        <f>G1561*B1561</f>
        <v/>
      </c>
      <c r="M1561" s="1">
        <f>H1561*B1561</f>
        <v/>
      </c>
      <c r="N1561" s="1">
        <f>I1561*B1561</f>
        <v/>
      </c>
    </row>
    <row r="1562">
      <c r="A1562" s="1" t="inlineStr">
        <is>
          <t>MyBioSource</t>
        </is>
      </c>
      <c r="B1562" s="1" t="n">
        <v>47872</v>
      </c>
      <c r="C1562" s="1" t="n">
        <v>920577</v>
      </c>
      <c r="D1562" s="2" t="n">
        <v>45852</v>
      </c>
      <c r="E1562" s="2" t="n">
        <v>45866</v>
      </c>
      <c r="F1562" s="1" t="inlineStr">
        <is>
          <t>MBS162118</t>
        </is>
      </c>
      <c r="G1562" s="1" t="n">
        <v>1</v>
      </c>
      <c r="H1562" s="1" t="n">
        <v>1</v>
      </c>
      <c r="I1562" s="1" t="n">
        <v>0</v>
      </c>
      <c r="J1562" s="1" t="e">
        <v>#N/A</v>
      </c>
      <c r="K1562" s="1" t="n">
        <v>0</v>
      </c>
      <c r="L1562" s="1">
        <f>G1562*B1562</f>
        <v/>
      </c>
      <c r="M1562" s="1">
        <f>H1562*B1562</f>
        <v/>
      </c>
      <c r="N1562" s="1">
        <f>I1562*B1562</f>
        <v/>
      </c>
    </row>
    <row r="1563">
      <c r="A1563" s="1" t="inlineStr">
        <is>
          <t>MyBioSource</t>
        </is>
      </c>
      <c r="B1563" s="1" t="n">
        <v>60214</v>
      </c>
      <c r="C1563" s="1" t="n">
        <v>920577</v>
      </c>
      <c r="D1563" s="2" t="n">
        <v>45852</v>
      </c>
      <c r="E1563" s="2" t="n">
        <v>45866</v>
      </c>
      <c r="F1563" s="1" t="inlineStr">
        <is>
          <t>MBS7214580</t>
        </is>
      </c>
      <c r="G1563" s="1" t="n">
        <v>1</v>
      </c>
      <c r="H1563" s="1" t="n">
        <v>1</v>
      </c>
      <c r="I1563" s="1" t="n">
        <v>0</v>
      </c>
      <c r="J1563" s="1" t="e">
        <v>#N/A</v>
      </c>
      <c r="K1563" s="1" t="n">
        <v>0</v>
      </c>
      <c r="L1563" s="1">
        <f>G1563*B1563</f>
        <v/>
      </c>
      <c r="M1563" s="1">
        <f>H1563*B1563</f>
        <v/>
      </c>
      <c r="N1563" s="1">
        <f>I1563*B1563</f>
        <v/>
      </c>
    </row>
    <row r="1564">
      <c r="A1564" s="1" t="inlineStr">
        <is>
          <t>MyBioSource</t>
        </is>
      </c>
      <c r="B1564" s="1" t="n">
        <v>47872</v>
      </c>
      <c r="C1564" s="1" t="n">
        <v>920577</v>
      </c>
      <c r="D1564" s="2" t="n">
        <v>45852</v>
      </c>
      <c r="E1564" s="2" t="n">
        <v>45866</v>
      </c>
      <c r="F1564" s="1" t="inlineStr">
        <is>
          <t>MBS166244</t>
        </is>
      </c>
      <c r="G1564" s="1" t="n">
        <v>1</v>
      </c>
      <c r="H1564" s="1" t="n">
        <v>1</v>
      </c>
      <c r="I1564" s="1" t="n">
        <v>0</v>
      </c>
      <c r="J1564" s="1" t="e">
        <v>#N/A</v>
      </c>
      <c r="K1564" s="1" t="n">
        <v>0</v>
      </c>
      <c r="L1564" s="1">
        <f>G1564*B1564</f>
        <v/>
      </c>
      <c r="M1564" s="1">
        <f>H1564*B1564</f>
        <v/>
      </c>
      <c r="N1564" s="1">
        <f>I1564*B1564</f>
        <v/>
      </c>
    </row>
    <row r="1565">
      <c r="A1565" s="1" t="inlineStr">
        <is>
          <t>TargetMol</t>
        </is>
      </c>
      <c r="B1565" s="1" t="n">
        <v>1276</v>
      </c>
      <c r="C1565" s="1" t="inlineStr">
        <is>
          <t>INV250723-095</t>
        </is>
      </c>
      <c r="D1565" s="2" t="n">
        <v>45861</v>
      </c>
      <c r="E1565" s="2" t="n">
        <v>45866</v>
      </c>
      <c r="F1565" s="1" t="inlineStr">
        <is>
          <t xml:space="preserve">T20198 </t>
        </is>
      </c>
      <c r="G1565" s="1" t="n">
        <v>1</v>
      </c>
      <c r="H1565" s="1" t="n">
        <v>1</v>
      </c>
      <c r="I1565" s="1" t="n">
        <v>0</v>
      </c>
      <c r="J1565" s="1" t="inlineStr">
        <is>
          <t>Faridabad</t>
        </is>
      </c>
      <c r="K1565" s="1" t="n">
        <v>0</v>
      </c>
      <c r="L1565" s="1">
        <f>G1565*B1565</f>
        <v/>
      </c>
      <c r="M1565" s="1">
        <f>H1565*B1565</f>
        <v/>
      </c>
      <c r="N1565" s="1">
        <f>I1565*B1565</f>
        <v/>
      </c>
    </row>
    <row r="1566">
      <c r="A1566" s="1" t="inlineStr">
        <is>
          <t>TargetMol</t>
        </is>
      </c>
      <c r="B1566" s="1" t="n">
        <v>6292</v>
      </c>
      <c r="C1566" s="1" t="inlineStr">
        <is>
          <t>INV250723-095</t>
        </is>
      </c>
      <c r="D1566" s="2" t="n">
        <v>45861</v>
      </c>
      <c r="E1566" s="2" t="n">
        <v>45866</v>
      </c>
      <c r="F1566" s="1" t="inlineStr">
        <is>
          <t xml:space="preserve">T16381 </t>
        </is>
      </c>
      <c r="G1566" s="1" t="n">
        <v>1</v>
      </c>
      <c r="H1566" s="1" t="n">
        <v>1</v>
      </c>
      <c r="I1566" s="1" t="n">
        <v>0</v>
      </c>
      <c r="J1566" s="1" t="inlineStr">
        <is>
          <t>Faridabad</t>
        </is>
      </c>
      <c r="K1566" s="1" t="n">
        <v>0</v>
      </c>
      <c r="L1566" s="1">
        <f>G1566*B1566</f>
        <v/>
      </c>
      <c r="M1566" s="1">
        <f>H1566*B1566</f>
        <v/>
      </c>
      <c r="N1566" s="1">
        <f>I1566*B1566</f>
        <v/>
      </c>
    </row>
    <row r="1567">
      <c r="A1567" s="1" t="inlineStr">
        <is>
          <t>TargetMol</t>
        </is>
      </c>
      <c r="B1567" s="1" t="n">
        <v>1276</v>
      </c>
      <c r="C1567" s="1" t="inlineStr">
        <is>
          <t>INV250723-095</t>
        </is>
      </c>
      <c r="D1567" s="2" t="n">
        <v>45861</v>
      </c>
      <c r="E1567" s="2" t="n">
        <v>45866</v>
      </c>
      <c r="F1567" s="1" t="inlineStr">
        <is>
          <t xml:space="preserve">T0416 </t>
        </is>
      </c>
      <c r="G1567" s="1" t="n">
        <v>1</v>
      </c>
      <c r="H1567" s="1" t="n">
        <v>1</v>
      </c>
      <c r="I1567" s="1" t="n">
        <v>0</v>
      </c>
      <c r="J1567" s="1" t="inlineStr">
        <is>
          <t>Faridabad</t>
        </is>
      </c>
      <c r="K1567" s="1" t="n">
        <v>0</v>
      </c>
      <c r="L1567" s="1">
        <f>G1567*B1567</f>
        <v/>
      </c>
      <c r="M1567" s="1">
        <f>H1567*B1567</f>
        <v/>
      </c>
      <c r="N1567" s="1">
        <f>I1567*B1567</f>
        <v/>
      </c>
    </row>
    <row r="1568">
      <c r="A1568" s="1" t="inlineStr">
        <is>
          <t>TargetMol</t>
        </is>
      </c>
      <c r="B1568" s="1" t="n">
        <v>2323.2</v>
      </c>
      <c r="C1568" s="1" t="inlineStr">
        <is>
          <t>INV250723-094</t>
        </is>
      </c>
      <c r="D1568" s="2" t="n">
        <v>45861</v>
      </c>
      <c r="E1568" s="2" t="n">
        <v>45866</v>
      </c>
      <c r="F1568" s="1" t="inlineStr">
        <is>
          <t xml:space="preserve">T8344 </t>
        </is>
      </c>
      <c r="G1568" s="1" t="n">
        <v>1</v>
      </c>
      <c r="H1568" s="1" t="n">
        <v>1</v>
      </c>
      <c r="I1568" s="1" t="n">
        <v>0</v>
      </c>
      <c r="J1568" s="1" t="inlineStr">
        <is>
          <t>Bhuvneshwar</t>
        </is>
      </c>
      <c r="K1568" s="1" t="n">
        <v>0</v>
      </c>
      <c r="L1568" s="1">
        <f>G1568*B1568</f>
        <v/>
      </c>
      <c r="M1568" s="1">
        <f>H1568*B1568</f>
        <v/>
      </c>
      <c r="N1568" s="1">
        <f>I1568*B1568</f>
        <v/>
      </c>
    </row>
    <row r="1569">
      <c r="A1569" s="1" t="inlineStr">
        <is>
          <t>BioXcell</t>
        </is>
      </c>
      <c r="B1569" s="1" t="n">
        <v>8330.08</v>
      </c>
      <c r="C1569" s="1" t="n">
        <v>176223</v>
      </c>
      <c r="D1569" s="2" t="n">
        <v>45860</v>
      </c>
      <c r="E1569" s="2" t="n">
        <v>45866</v>
      </c>
      <c r="F1569" s="1" t="inlineStr">
        <is>
          <t>BE0004-1</t>
        </is>
      </c>
      <c r="G1569" s="1" t="n">
        <v>1</v>
      </c>
      <c r="H1569" s="1" t="n">
        <v>1</v>
      </c>
      <c r="I1569" s="1" t="n">
        <v>0</v>
      </c>
      <c r="J1569" s="1" t="inlineStr">
        <is>
          <t>Kolkata</t>
        </is>
      </c>
      <c r="K1569" s="1" t="n">
        <v>0</v>
      </c>
      <c r="L1569" s="1">
        <f>G1569*B1569</f>
        <v/>
      </c>
      <c r="M1569" s="1">
        <f>H1569*B1569</f>
        <v/>
      </c>
      <c r="N1569" s="1">
        <f>I1569*B1569</f>
        <v/>
      </c>
    </row>
    <row r="1570">
      <c r="A1570" s="1" t="inlineStr">
        <is>
          <t>BioXcell</t>
        </is>
      </c>
      <c r="B1570" s="1" t="n">
        <v>35200</v>
      </c>
      <c r="C1570" s="1" t="n">
        <v>176223</v>
      </c>
      <c r="D1570" s="2" t="n">
        <v>45860</v>
      </c>
      <c r="E1570" s="2" t="n">
        <v>45866</v>
      </c>
      <c r="F1570" s="1" t="inlineStr">
        <is>
          <t>BE0033-2</t>
        </is>
      </c>
      <c r="G1570" s="1" t="n">
        <v>1</v>
      </c>
      <c r="H1570" s="1" t="n">
        <v>1</v>
      </c>
      <c r="I1570" s="1" t="n">
        <v>0</v>
      </c>
      <c r="J1570" s="1" t="inlineStr">
        <is>
          <t>Kolkata</t>
        </is>
      </c>
      <c r="K1570" s="1" t="n">
        <v>0</v>
      </c>
      <c r="L1570" s="1">
        <f>G1570*B1570</f>
        <v/>
      </c>
      <c r="M1570" s="1">
        <f>H1570*B1570</f>
        <v/>
      </c>
      <c r="N1570" s="1">
        <f>I1570*B1570</f>
        <v/>
      </c>
    </row>
    <row r="1571">
      <c r="A1571" s="1" t="inlineStr">
        <is>
          <t>BioXcell</t>
        </is>
      </c>
      <c r="B1571" s="1" t="n">
        <v>8330.08</v>
      </c>
      <c r="C1571" s="1" t="n">
        <v>176223</v>
      </c>
      <c r="D1571" s="2" t="n">
        <v>45860</v>
      </c>
      <c r="E1571" s="2" t="n">
        <v>45866</v>
      </c>
      <c r="F1571" s="1" t="inlineStr">
        <is>
          <t>BE0150</t>
        </is>
      </c>
      <c r="G1571" s="1" t="n">
        <v>1</v>
      </c>
      <c r="H1571" s="1" t="n">
        <v>1</v>
      </c>
      <c r="I1571" s="1" t="n">
        <v>0</v>
      </c>
      <c r="J1571" s="1" t="inlineStr">
        <is>
          <t>Bhuvneshwar</t>
        </is>
      </c>
      <c r="K1571" s="1" t="n">
        <v>0</v>
      </c>
      <c r="L1571" s="1">
        <f>G1571*B1571</f>
        <v/>
      </c>
      <c r="M1571" s="1">
        <f>H1571*B1571</f>
        <v/>
      </c>
      <c r="N1571" s="1">
        <f>I1571*B1571</f>
        <v/>
      </c>
    </row>
    <row r="1572">
      <c r="A1572" s="1" t="inlineStr">
        <is>
          <t>BioXcell</t>
        </is>
      </c>
      <c r="B1572" s="1" t="n">
        <v>39600</v>
      </c>
      <c r="C1572" s="1" t="n">
        <v>176223</v>
      </c>
      <c r="D1572" s="2" t="n">
        <v>45860</v>
      </c>
      <c r="E1572" s="2" t="n">
        <v>45866</v>
      </c>
      <c r="F1572" s="1" t="inlineStr">
        <is>
          <t>BE0222</t>
        </is>
      </c>
      <c r="G1572" s="1" t="n">
        <v>1</v>
      </c>
      <c r="H1572" s="1" t="n">
        <v>1</v>
      </c>
      <c r="I1572" s="1" t="n">
        <v>0</v>
      </c>
      <c r="J1572" s="1" t="inlineStr">
        <is>
          <t>Bhuvneshwar</t>
        </is>
      </c>
      <c r="K1572" s="1" t="n">
        <v>0</v>
      </c>
      <c r="L1572" s="1">
        <f>G1572*B1572</f>
        <v/>
      </c>
      <c r="M1572" s="1">
        <f>H1572*B1572</f>
        <v/>
      </c>
      <c r="N1572" s="1">
        <f>I1572*B1572</f>
        <v/>
      </c>
    </row>
    <row r="1573">
      <c r="A1573" s="1" t="inlineStr">
        <is>
          <t>BioXcell</t>
        </is>
      </c>
      <c r="B1573" s="1" t="n">
        <v>7487.04</v>
      </c>
      <c r="C1573" s="1" t="n">
        <v>176223</v>
      </c>
      <c r="D1573" s="2" t="n">
        <v>45860</v>
      </c>
      <c r="E1573" s="2" t="n">
        <v>45866</v>
      </c>
      <c r="F1573" s="1" t="inlineStr">
        <is>
          <t>CP174</t>
        </is>
      </c>
      <c r="G1573" s="1" t="n">
        <v>1</v>
      </c>
      <c r="H1573" s="1" t="n">
        <v>1</v>
      </c>
      <c r="I1573" s="1" t="n">
        <v>0</v>
      </c>
      <c r="J1573" s="1" t="e">
        <v>#N/A</v>
      </c>
      <c r="K1573" s="1" t="n">
        <v>0</v>
      </c>
      <c r="L1573" s="1">
        <f>G1573*B1573</f>
        <v/>
      </c>
      <c r="M1573" s="1">
        <f>H1573*B1573</f>
        <v/>
      </c>
      <c r="N1573" s="1">
        <f>I1573*B1573</f>
        <v/>
      </c>
    </row>
    <row r="1574">
      <c r="A1574" s="1" t="inlineStr">
        <is>
          <t>BioXcell</t>
        </is>
      </c>
      <c r="B1574" s="1" t="n">
        <v>89566.39999999999</v>
      </c>
      <c r="C1574" s="1" t="n">
        <v>176374</v>
      </c>
      <c r="D1574" s="2" t="n">
        <v>45863</v>
      </c>
      <c r="E1574" s="2" t="n">
        <v>45867</v>
      </c>
      <c r="F1574" s="1" t="inlineStr">
        <is>
          <t>BE0089</t>
        </is>
      </c>
      <c r="G1574" s="1" t="n">
        <v>1</v>
      </c>
      <c r="H1574" s="1" t="n">
        <v>1</v>
      </c>
      <c r="I1574" s="1" t="n">
        <v>0</v>
      </c>
      <c r="J1574" s="1" t="inlineStr">
        <is>
          <t>Hyderabad</t>
        </is>
      </c>
      <c r="K1574" s="1" t="n">
        <v>0</v>
      </c>
      <c r="L1574" s="1">
        <f>G1574*B1574</f>
        <v/>
      </c>
      <c r="M1574" s="1">
        <f>H1574*B1574</f>
        <v/>
      </c>
      <c r="N1574" s="1">
        <f>I1574*B1574</f>
        <v/>
      </c>
    </row>
    <row r="1575">
      <c r="A1575" s="1" t="inlineStr">
        <is>
          <t>BioXcell</t>
        </is>
      </c>
      <c r="B1575" s="1" t="n">
        <v>198510.4</v>
      </c>
      <c r="C1575" s="1" t="n">
        <v>176374</v>
      </c>
      <c r="D1575" s="2" t="n">
        <v>45863</v>
      </c>
      <c r="E1575" s="2" t="n">
        <v>45867</v>
      </c>
      <c r="F1575" s="1" t="inlineStr">
        <is>
          <t>BE0146</t>
        </is>
      </c>
      <c r="G1575" s="1" t="n">
        <v>1</v>
      </c>
      <c r="H1575" s="1" t="n">
        <v>1</v>
      </c>
      <c r="I1575" s="1" t="n">
        <v>0</v>
      </c>
      <c r="J1575" s="1" t="inlineStr">
        <is>
          <t>Hyderabad</t>
        </is>
      </c>
      <c r="K1575" s="1" t="n">
        <v>0</v>
      </c>
      <c r="L1575" s="1">
        <f>G1575*B1575</f>
        <v/>
      </c>
      <c r="M1575" s="1">
        <f>H1575*B1575</f>
        <v/>
      </c>
      <c r="N1575" s="1">
        <f>I1575*B1575</f>
        <v/>
      </c>
    </row>
    <row r="1576">
      <c r="A1576" s="1" t="inlineStr">
        <is>
          <t>Boster</t>
        </is>
      </c>
      <c r="B1576" s="1" t="n">
        <v>1540</v>
      </c>
      <c r="C1576" s="1" t="n">
        <v>65619</v>
      </c>
      <c r="D1576" s="2" t="n">
        <v>45862</v>
      </c>
      <c r="E1576" s="2" t="n">
        <v>45866</v>
      </c>
      <c r="F1576" s="1" t="inlineStr">
        <is>
          <t>AR1065</t>
        </is>
      </c>
      <c r="G1576" s="1" t="n">
        <v>5</v>
      </c>
      <c r="H1576" s="1" t="n">
        <v>5</v>
      </c>
      <c r="I1576" s="1" t="n">
        <v>0</v>
      </c>
      <c r="J1576" s="1" t="inlineStr">
        <is>
          <t>Kolkata</t>
        </is>
      </c>
      <c r="K1576" s="1" t="n">
        <v>0</v>
      </c>
      <c r="L1576" s="1">
        <f>G1576*B1576</f>
        <v/>
      </c>
      <c r="M1576" s="1">
        <f>H1576*B1576</f>
        <v/>
      </c>
      <c r="N1576" s="1">
        <f>I1576*B1576</f>
        <v/>
      </c>
    </row>
    <row r="1577">
      <c r="A1577" s="1" t="inlineStr">
        <is>
          <t>Prospec</t>
        </is>
      </c>
      <c r="B1577" s="1" t="n">
        <v>3960</v>
      </c>
      <c r="C1577" s="1" t="n">
        <v>83197</v>
      </c>
      <c r="D1577" s="2" t="n">
        <v>45847</v>
      </c>
      <c r="E1577" s="2" t="n">
        <v>45866</v>
      </c>
      <c r="F1577" s="1" t="inlineStr">
        <is>
          <t>CYT-334</t>
        </is>
      </c>
      <c r="G1577" s="1" t="n">
        <v>1</v>
      </c>
      <c r="H1577" s="1" t="n">
        <v>1</v>
      </c>
      <c r="I1577" s="1" t="n">
        <v>0</v>
      </c>
      <c r="J1577" s="1" t="inlineStr">
        <is>
          <t>Delhi</t>
        </is>
      </c>
      <c r="K1577" s="1" t="n">
        <v>0</v>
      </c>
      <c r="L1577" s="1">
        <f>G1577*B1577</f>
        <v/>
      </c>
      <c r="M1577" s="1">
        <f>H1577*B1577</f>
        <v/>
      </c>
      <c r="N1577" s="1">
        <f>I1577*B1577</f>
        <v/>
      </c>
    </row>
    <row r="1578">
      <c r="A1578" s="1" t="inlineStr">
        <is>
          <t>Prospec</t>
        </is>
      </c>
      <c r="B1578" s="1" t="n">
        <v>8800</v>
      </c>
      <c r="C1578" s="1" t="n">
        <v>83197</v>
      </c>
      <c r="D1578" s="2" t="n">
        <v>45847</v>
      </c>
      <c r="E1578" s="2" t="n">
        <v>45866</v>
      </c>
      <c r="F1578" s="1" t="inlineStr">
        <is>
          <t>CYT-308</t>
        </is>
      </c>
      <c r="G1578" s="1" t="n">
        <v>1</v>
      </c>
      <c r="H1578" s="1" t="n">
        <v>1</v>
      </c>
      <c r="I1578" s="1" t="n">
        <v>0</v>
      </c>
      <c r="J1578" s="1" t="inlineStr">
        <is>
          <t>Delhi</t>
        </is>
      </c>
      <c r="K1578" s="1" t="n">
        <v>0</v>
      </c>
      <c r="L1578" s="1">
        <f>G1578*B1578</f>
        <v/>
      </c>
      <c r="M1578" s="1">
        <f>H1578*B1578</f>
        <v/>
      </c>
      <c r="N1578" s="1">
        <f>I1578*B1578</f>
        <v/>
      </c>
    </row>
    <row r="1579">
      <c r="A1579" s="1" t="inlineStr">
        <is>
          <t>Prospec</t>
        </is>
      </c>
      <c r="B1579" s="1" t="n">
        <v>8800</v>
      </c>
      <c r="C1579" s="1" t="n">
        <v>83197</v>
      </c>
      <c r="D1579" s="2" t="n">
        <v>45847</v>
      </c>
      <c r="E1579" s="2" t="n">
        <v>45866</v>
      </c>
      <c r="F1579" s="1" t="inlineStr">
        <is>
          <t>CYT-223</t>
        </is>
      </c>
      <c r="G1579" s="1" t="n">
        <v>1</v>
      </c>
      <c r="H1579" s="1" t="n">
        <v>1</v>
      </c>
      <c r="I1579" s="1" t="n">
        <v>0</v>
      </c>
      <c r="J1579" s="1" t="inlineStr">
        <is>
          <t>Delhi</t>
        </is>
      </c>
      <c r="K1579" s="1" t="n">
        <v>0</v>
      </c>
      <c r="L1579" s="1">
        <f>G1579*B1579</f>
        <v/>
      </c>
      <c r="M1579" s="1">
        <f>H1579*B1579</f>
        <v/>
      </c>
      <c r="N1579" s="1">
        <f>I1579*B1579</f>
        <v/>
      </c>
    </row>
    <row r="1580">
      <c r="A1580" s="1" t="inlineStr">
        <is>
          <t>bethyl</t>
        </is>
      </c>
      <c r="B1580" s="1" t="n">
        <v>10225.6</v>
      </c>
      <c r="C1580" s="1" t="n">
        <v>90230165</v>
      </c>
      <c r="D1580" s="2" t="n">
        <v>45863</v>
      </c>
      <c r="E1580" s="2" t="n">
        <v>45866</v>
      </c>
      <c r="F1580" s="1" t="inlineStr">
        <is>
          <t>A80-104P</t>
        </is>
      </c>
      <c r="G1580" s="1" t="n">
        <v>1</v>
      </c>
      <c r="H1580" s="1" t="n">
        <v>1</v>
      </c>
      <c r="I1580" s="1" t="n">
        <v>0</v>
      </c>
      <c r="J1580" s="1" t="inlineStr">
        <is>
          <t>Delhi</t>
        </is>
      </c>
      <c r="K1580" s="1" t="n">
        <v>0</v>
      </c>
      <c r="L1580" s="1">
        <f>G1580*B1580</f>
        <v/>
      </c>
      <c r="M1580" s="1">
        <f>H1580*B1580</f>
        <v/>
      </c>
      <c r="N1580" s="1">
        <f>I1580*B1580</f>
        <v/>
      </c>
    </row>
    <row r="1581">
      <c r="A1581" s="1" t="inlineStr">
        <is>
          <t>Edna</t>
        </is>
      </c>
      <c r="B1581" s="1" t="n">
        <v>3960</v>
      </c>
      <c r="C1581" s="1" t="inlineStr">
        <is>
          <t>2-68</t>
        </is>
      </c>
      <c r="D1581" s="2" t="n">
        <v>45869</v>
      </c>
      <c r="E1581" s="2" t="n">
        <v>45869</v>
      </c>
      <c r="F1581" s="1" t="inlineStr">
        <is>
          <t>PIC-1/5</t>
        </is>
      </c>
      <c r="G1581" s="1" t="n">
        <v>1</v>
      </c>
      <c r="H1581" s="1" t="n">
        <v>1</v>
      </c>
      <c r="I1581" s="1" t="n">
        <v>0</v>
      </c>
      <c r="J1581" s="1" t="inlineStr">
        <is>
          <t>Faridabad</t>
        </is>
      </c>
      <c r="K1581" s="1" t="n">
        <v>0</v>
      </c>
      <c r="L1581" s="1">
        <f>G1581*B1581</f>
        <v/>
      </c>
      <c r="M1581" s="1">
        <f>H1581*B1581</f>
        <v/>
      </c>
      <c r="N1581" s="1">
        <f>I1581*B1581</f>
        <v/>
      </c>
    </row>
    <row r="1582">
      <c r="A1582" s="1" t="inlineStr">
        <is>
          <t>Edna</t>
        </is>
      </c>
      <c r="B1582" s="1" t="n">
        <v>1822.5</v>
      </c>
      <c r="C1582" s="1" t="inlineStr">
        <is>
          <t>2-68</t>
        </is>
      </c>
      <c r="D1582" s="2" t="n">
        <v>45869</v>
      </c>
      <c r="E1582" s="2" t="n">
        <v>45869</v>
      </c>
      <c r="F1582" s="1" t="inlineStr">
        <is>
          <t>RI-(25/50/100)</t>
        </is>
      </c>
      <c r="G1582" s="1" t="n">
        <v>1</v>
      </c>
      <c r="H1582" s="1" t="n">
        <v>1</v>
      </c>
      <c r="I1582" s="1" t="n">
        <v>0</v>
      </c>
      <c r="J1582" s="1" t="inlineStr">
        <is>
          <t>Faridabad</t>
        </is>
      </c>
      <c r="K1582" s="1" t="n">
        <v>0</v>
      </c>
      <c r="L1582" s="1">
        <f>G1582*B1582</f>
        <v/>
      </c>
      <c r="M1582" s="1">
        <f>H1582*B1582</f>
        <v/>
      </c>
      <c r="N1582" s="1">
        <f>I1582*B1582</f>
        <v/>
      </c>
    </row>
    <row r="1583">
      <c r="A1583" s="1" t="inlineStr">
        <is>
          <t>Edna</t>
        </is>
      </c>
      <c r="B1583" s="1" t="n">
        <v>625</v>
      </c>
      <c r="C1583" s="1" t="inlineStr">
        <is>
          <t>2-68</t>
        </is>
      </c>
      <c r="D1583" s="2" t="n">
        <v>45869</v>
      </c>
      <c r="E1583" s="2" t="n">
        <v>45869</v>
      </c>
      <c r="F1583" s="1" t="inlineStr">
        <is>
          <t>DTW-20</t>
        </is>
      </c>
      <c r="G1583" s="1" t="n">
        <v>1</v>
      </c>
      <c r="H1583" s="1" t="n">
        <v>1</v>
      </c>
      <c r="I1583" s="1" t="n">
        <v>0</v>
      </c>
      <c r="J1583" s="1" t="inlineStr">
        <is>
          <t>Faridabad</t>
        </is>
      </c>
      <c r="K1583" s="1" t="n">
        <v>0</v>
      </c>
      <c r="L1583" s="1">
        <f>G1583*B1583</f>
        <v/>
      </c>
      <c r="M1583" s="1">
        <f>H1583*B1583</f>
        <v/>
      </c>
      <c r="N1583" s="1">
        <f>I1583*B1583</f>
        <v/>
      </c>
    </row>
    <row r="1584">
      <c r="A1584" s="1" t="inlineStr">
        <is>
          <t>BioLegend</t>
        </is>
      </c>
      <c r="B1584" s="1" t="n">
        <v>5790.4</v>
      </c>
      <c r="C1584" s="1" t="inlineStr">
        <is>
          <t>EED117596</t>
        </is>
      </c>
      <c r="D1584" s="2" t="n">
        <v>45863</v>
      </c>
      <c r="E1584" s="2" t="n">
        <v>45869</v>
      </c>
      <c r="F1584" s="1" t="n">
        <v>101225</v>
      </c>
      <c r="G1584" s="1" t="n">
        <v>1</v>
      </c>
      <c r="H1584" s="1" t="n">
        <v>1</v>
      </c>
      <c r="I1584" s="1" t="n">
        <v>0</v>
      </c>
      <c r="J1584" s="1" t="inlineStr">
        <is>
          <t>Delhi</t>
        </is>
      </c>
      <c r="K1584" s="1" t="n">
        <v>0</v>
      </c>
      <c r="L1584" s="1">
        <f>G1584*B1584</f>
        <v/>
      </c>
      <c r="M1584" s="1">
        <f>H1584*B1584</f>
        <v/>
      </c>
      <c r="N1584" s="1">
        <f>I1584*B1584</f>
        <v/>
      </c>
    </row>
    <row r="1585">
      <c r="A1585" s="1" t="inlineStr">
        <is>
          <t>BioLegend</t>
        </is>
      </c>
      <c r="B1585" s="1" t="n">
        <v>14106.4</v>
      </c>
      <c r="C1585" s="1" t="inlineStr">
        <is>
          <t>EED117596</t>
        </is>
      </c>
      <c r="D1585" s="2" t="n">
        <v>45863</v>
      </c>
      <c r="E1585" s="2" t="n">
        <v>45869</v>
      </c>
      <c r="F1585" s="1" t="n">
        <v>101320</v>
      </c>
      <c r="G1585" s="1" t="n">
        <v>1</v>
      </c>
      <c r="H1585" s="1" t="n">
        <v>1</v>
      </c>
      <c r="I1585" s="1" t="n">
        <v>0</v>
      </c>
      <c r="J1585" s="1" t="inlineStr">
        <is>
          <t>Hyderabad</t>
        </is>
      </c>
      <c r="K1585" s="1" t="n">
        <v>0</v>
      </c>
      <c r="L1585" s="1">
        <f>G1585*B1585</f>
        <v/>
      </c>
      <c r="M1585" s="1">
        <f>H1585*B1585</f>
        <v/>
      </c>
      <c r="N1585" s="1">
        <f>I1585*B1585</f>
        <v/>
      </c>
    </row>
    <row r="1586">
      <c r="A1586" s="1" t="inlineStr">
        <is>
          <t>BioLegend</t>
        </is>
      </c>
      <c r="B1586" s="1" t="n">
        <v>8254.4</v>
      </c>
      <c r="C1586" s="1" t="inlineStr">
        <is>
          <t>EED117596</t>
        </is>
      </c>
      <c r="D1586" s="2" t="n">
        <v>45863</v>
      </c>
      <c r="E1586" s="2" t="n">
        <v>45869</v>
      </c>
      <c r="F1586" s="1" t="n">
        <v>102605</v>
      </c>
      <c r="G1586" s="1" t="n">
        <v>1</v>
      </c>
      <c r="H1586" s="1" t="n">
        <v>1</v>
      </c>
      <c r="I1586" s="1" t="n">
        <v>0</v>
      </c>
      <c r="J1586" s="1" t="inlineStr">
        <is>
          <t>Delhi</t>
        </is>
      </c>
      <c r="K1586" s="1" t="n">
        <v>0</v>
      </c>
      <c r="L1586" s="1">
        <f>G1586*B1586</f>
        <v/>
      </c>
      <c r="M1586" s="1">
        <f>H1586*B1586</f>
        <v/>
      </c>
      <c r="N1586" s="1">
        <f>I1586*B1586</f>
        <v/>
      </c>
    </row>
    <row r="1587">
      <c r="A1587" s="1" t="inlineStr">
        <is>
          <t>BioLegend</t>
        </is>
      </c>
      <c r="B1587" s="1" t="n">
        <v>12073.6</v>
      </c>
      <c r="C1587" s="1" t="inlineStr">
        <is>
          <t>EED117596</t>
        </is>
      </c>
      <c r="D1587" s="2" t="n">
        <v>45863</v>
      </c>
      <c r="E1587" s="2" t="n">
        <v>45869</v>
      </c>
      <c r="F1587" s="1" t="n">
        <v>103116</v>
      </c>
      <c r="G1587" s="1" t="n">
        <v>1</v>
      </c>
      <c r="H1587" s="1" t="n">
        <v>1</v>
      </c>
      <c r="I1587" s="1" t="n">
        <v>0</v>
      </c>
      <c r="J1587" s="1" t="inlineStr">
        <is>
          <t>Hyderabad</t>
        </is>
      </c>
      <c r="K1587" s="1" t="n">
        <v>0</v>
      </c>
      <c r="L1587" s="1">
        <f>G1587*B1587</f>
        <v/>
      </c>
      <c r="M1587" s="1">
        <f>H1587*B1587</f>
        <v/>
      </c>
      <c r="N1587" s="1">
        <f>I1587*B1587</f>
        <v/>
      </c>
    </row>
    <row r="1588">
      <c r="A1588" s="1" t="inlineStr">
        <is>
          <t>BioLegend</t>
        </is>
      </c>
      <c r="B1588" s="1" t="n">
        <v>13244</v>
      </c>
      <c r="C1588" s="1" t="inlineStr">
        <is>
          <t>EED117596</t>
        </is>
      </c>
      <c r="D1588" s="2" t="n">
        <v>45863</v>
      </c>
      <c r="E1588" s="2" t="n">
        <v>45869</v>
      </c>
      <c r="F1588" s="1" t="n">
        <v>103227</v>
      </c>
      <c r="G1588" s="1" t="n">
        <v>2</v>
      </c>
      <c r="H1588" s="1" t="n">
        <v>2</v>
      </c>
      <c r="I1588" s="1" t="n">
        <v>0</v>
      </c>
      <c r="J1588" s="1" t="inlineStr">
        <is>
          <t>Hyderabad</t>
        </is>
      </c>
      <c r="K1588" s="1" t="n">
        <v>0</v>
      </c>
      <c r="L1588" s="1">
        <f>G1588*B1588</f>
        <v/>
      </c>
      <c r="M1588" s="1">
        <f>H1588*B1588</f>
        <v/>
      </c>
      <c r="N1588" s="1">
        <f>I1588*B1588</f>
        <v/>
      </c>
    </row>
    <row r="1589">
      <c r="A1589" s="1" t="inlineStr">
        <is>
          <t>BioLegend</t>
        </is>
      </c>
      <c r="B1589" s="1" t="n">
        <v>6221.6</v>
      </c>
      <c r="C1589" s="1" t="inlineStr">
        <is>
          <t>EED117596</t>
        </is>
      </c>
      <c r="D1589" s="2" t="n">
        <v>45863</v>
      </c>
      <c r="E1589" s="2" t="n">
        <v>45869</v>
      </c>
      <c r="F1589" s="1" t="n">
        <v>104419</v>
      </c>
      <c r="G1589" s="1" t="n">
        <v>4</v>
      </c>
      <c r="H1589" s="1" t="n">
        <v>4</v>
      </c>
      <c r="I1589" s="1" t="n">
        <v>0</v>
      </c>
      <c r="J1589" s="1" t="inlineStr">
        <is>
          <t>Hyderabad</t>
        </is>
      </c>
      <c r="K1589" s="1" t="n">
        <v>0</v>
      </c>
      <c r="L1589" s="1">
        <f>G1589*B1589</f>
        <v/>
      </c>
      <c r="M1589" s="1">
        <f>H1589*B1589</f>
        <v/>
      </c>
      <c r="N1589" s="1">
        <f>I1589*B1589</f>
        <v/>
      </c>
    </row>
    <row r="1590">
      <c r="A1590" s="1" t="inlineStr">
        <is>
          <t>BioLegend</t>
        </is>
      </c>
      <c r="B1590" s="1" t="n">
        <v>14106.4</v>
      </c>
      <c r="C1590" s="1" t="inlineStr">
        <is>
          <t>EED117596</t>
        </is>
      </c>
      <c r="D1590" s="2" t="n">
        <v>45863</v>
      </c>
      <c r="E1590" s="2" t="n">
        <v>45869</v>
      </c>
      <c r="F1590" s="1" t="n">
        <v>104518</v>
      </c>
      <c r="G1590" s="1" t="n">
        <v>1</v>
      </c>
      <c r="H1590" s="1" t="n">
        <v>1</v>
      </c>
      <c r="I1590" s="1" t="n">
        <v>0</v>
      </c>
      <c r="J1590" s="1" t="inlineStr">
        <is>
          <t>Mumbai</t>
        </is>
      </c>
      <c r="K1590" s="1" t="n">
        <v>0</v>
      </c>
      <c r="L1590" s="1">
        <f>G1590*B1590</f>
        <v/>
      </c>
      <c r="M1590" s="1">
        <f>H1590*B1590</f>
        <v/>
      </c>
      <c r="N1590" s="1">
        <f>I1590*B1590</f>
        <v/>
      </c>
    </row>
    <row r="1591">
      <c r="A1591" s="1" t="inlineStr">
        <is>
          <t>BioLegend</t>
        </is>
      </c>
      <c r="B1591" s="1" t="n">
        <v>3449.6</v>
      </c>
      <c r="C1591" s="1" t="inlineStr">
        <is>
          <t>EED117596</t>
        </is>
      </c>
      <c r="D1591" s="2" t="n">
        <v>45863</v>
      </c>
      <c r="E1591" s="2" t="n">
        <v>45869</v>
      </c>
      <c r="F1591" s="1" t="n">
        <v>108407</v>
      </c>
      <c r="G1591" s="1" t="n">
        <v>1</v>
      </c>
      <c r="H1591" s="1" t="n">
        <v>1</v>
      </c>
      <c r="I1591" s="1" t="n">
        <v>0</v>
      </c>
      <c r="J1591" s="1" t="inlineStr">
        <is>
          <t>Delhi</t>
        </is>
      </c>
      <c r="K1591" s="1" t="n">
        <v>0</v>
      </c>
      <c r="L1591" s="1">
        <f>G1591*B1591</f>
        <v/>
      </c>
      <c r="M1591" s="1">
        <f>H1591*B1591</f>
        <v/>
      </c>
      <c r="N1591" s="1">
        <f>I1591*B1591</f>
        <v/>
      </c>
    </row>
    <row r="1592">
      <c r="A1592" s="1" t="inlineStr">
        <is>
          <t>BioLegend</t>
        </is>
      </c>
      <c r="B1592" s="1" t="n">
        <v>19602</v>
      </c>
      <c r="C1592" s="1" t="inlineStr">
        <is>
          <t>EED117596</t>
        </is>
      </c>
      <c r="D1592" s="2" t="n">
        <v>45863</v>
      </c>
      <c r="E1592" s="2" t="n">
        <v>45869</v>
      </c>
      <c r="F1592" s="1" t="n">
        <v>118227</v>
      </c>
      <c r="G1592" s="1" t="n">
        <v>2</v>
      </c>
      <c r="H1592" s="1" t="n">
        <v>2</v>
      </c>
      <c r="I1592" s="1" t="n">
        <v>0</v>
      </c>
      <c r="J1592" s="1" t="inlineStr">
        <is>
          <t>Mumbai</t>
        </is>
      </c>
      <c r="K1592" s="1" t="n">
        <v>0</v>
      </c>
      <c r="L1592" s="1">
        <f>G1592*B1592</f>
        <v/>
      </c>
      <c r="M1592" s="1">
        <f>H1592*B1592</f>
        <v/>
      </c>
      <c r="N1592" s="1">
        <f>I1592*B1592</f>
        <v/>
      </c>
    </row>
    <row r="1593">
      <c r="A1593" s="1" t="inlineStr">
        <is>
          <t>BioLegend</t>
        </is>
      </c>
      <c r="B1593" s="1" t="n">
        <v>18480</v>
      </c>
      <c r="C1593" s="1" t="inlineStr">
        <is>
          <t>EED117596</t>
        </is>
      </c>
      <c r="D1593" s="2" t="n">
        <v>45863</v>
      </c>
      <c r="E1593" s="2" t="n">
        <v>45869</v>
      </c>
      <c r="F1593" s="1" t="n">
        <v>125221</v>
      </c>
      <c r="G1593" s="1" t="n">
        <v>2</v>
      </c>
      <c r="H1593" s="1" t="n">
        <v>2</v>
      </c>
      <c r="I1593" s="1" t="n">
        <v>0</v>
      </c>
      <c r="J1593" s="1" t="inlineStr">
        <is>
          <t>Mumbai</t>
        </is>
      </c>
      <c r="K1593" s="1" t="n">
        <v>0</v>
      </c>
      <c r="L1593" s="1">
        <f>G1593*B1593</f>
        <v/>
      </c>
      <c r="M1593" s="1">
        <f>H1593*B1593</f>
        <v/>
      </c>
      <c r="N1593" s="1">
        <f>I1593*B1593</f>
        <v/>
      </c>
    </row>
    <row r="1594">
      <c r="A1594" s="1" t="inlineStr">
        <is>
          <t>BioLegend</t>
        </is>
      </c>
      <c r="B1594" s="1" t="n">
        <v>19527.2</v>
      </c>
      <c r="C1594" s="1" t="inlineStr">
        <is>
          <t>EED117596</t>
        </is>
      </c>
      <c r="D1594" s="2" t="n">
        <v>45863</v>
      </c>
      <c r="E1594" s="2" t="n">
        <v>45869</v>
      </c>
      <c r="F1594" s="1" t="n">
        <v>135214</v>
      </c>
      <c r="G1594" s="1" t="n">
        <v>1</v>
      </c>
      <c r="H1594" s="1" t="n">
        <v>1</v>
      </c>
      <c r="I1594" s="1" t="n">
        <v>0</v>
      </c>
      <c r="J1594" s="1" t="inlineStr">
        <is>
          <t>Mumbai</t>
        </is>
      </c>
      <c r="K1594" s="1" t="n">
        <v>0</v>
      </c>
      <c r="L1594" s="1">
        <f>G1594*B1594</f>
        <v/>
      </c>
      <c r="M1594" s="1">
        <f>H1594*B1594</f>
        <v/>
      </c>
      <c r="N1594" s="1">
        <f>I1594*B1594</f>
        <v/>
      </c>
    </row>
    <row r="1595">
      <c r="A1595" s="1" t="inlineStr">
        <is>
          <t>BioLegend</t>
        </is>
      </c>
      <c r="B1595" s="1" t="n">
        <v>23531.2</v>
      </c>
      <c r="C1595" s="1" t="inlineStr">
        <is>
          <t>EED117596</t>
        </is>
      </c>
      <c r="D1595" s="2" t="n">
        <v>45863</v>
      </c>
      <c r="E1595" s="2" t="n">
        <v>45869</v>
      </c>
      <c r="F1595" s="1" t="n">
        <v>139314</v>
      </c>
      <c r="G1595" s="1" t="n">
        <v>1</v>
      </c>
      <c r="H1595" s="1" t="n">
        <v>1</v>
      </c>
      <c r="I1595" s="1" t="n">
        <v>0</v>
      </c>
      <c r="J1595" s="1" t="inlineStr">
        <is>
          <t>Hyderabad</t>
        </is>
      </c>
      <c r="K1595" s="1" t="n">
        <v>0</v>
      </c>
      <c r="L1595" s="1">
        <f>G1595*B1595</f>
        <v/>
      </c>
      <c r="M1595" s="1">
        <f>H1595*B1595</f>
        <v/>
      </c>
      <c r="N1595" s="1">
        <f>I1595*B1595</f>
        <v/>
      </c>
    </row>
    <row r="1596">
      <c r="A1596" s="1" t="inlineStr">
        <is>
          <t>BioLegend</t>
        </is>
      </c>
      <c r="B1596" s="1" t="n">
        <v>14190</v>
      </c>
      <c r="C1596" s="1" t="inlineStr">
        <is>
          <t>EED117596</t>
        </is>
      </c>
      <c r="D1596" s="2" t="n">
        <v>45863</v>
      </c>
      <c r="E1596" s="2" t="n">
        <v>45869</v>
      </c>
      <c r="F1596" s="1" t="n">
        <v>145513</v>
      </c>
      <c r="G1596" s="1" t="n">
        <v>2</v>
      </c>
      <c r="H1596" s="1" t="n">
        <v>2</v>
      </c>
      <c r="I1596" s="1" t="n">
        <v>0</v>
      </c>
      <c r="J1596" s="1" t="inlineStr">
        <is>
          <t>Mumbai</t>
        </is>
      </c>
      <c r="K1596" s="1" t="n">
        <v>0</v>
      </c>
      <c r="L1596" s="1">
        <f>G1596*B1596</f>
        <v/>
      </c>
      <c r="M1596" s="1">
        <f>H1596*B1596</f>
        <v/>
      </c>
      <c r="N1596" s="1">
        <f>I1596*B1596</f>
        <v/>
      </c>
    </row>
    <row r="1597">
      <c r="A1597" s="1" t="inlineStr">
        <is>
          <t>BioLegend</t>
        </is>
      </c>
      <c r="B1597" s="1" t="n">
        <v>20328</v>
      </c>
      <c r="C1597" s="1" t="inlineStr">
        <is>
          <t>EED117596</t>
        </is>
      </c>
      <c r="D1597" s="2" t="n">
        <v>45863</v>
      </c>
      <c r="E1597" s="2" t="n">
        <v>45869</v>
      </c>
      <c r="F1597" s="1" t="n">
        <v>155509</v>
      </c>
      <c r="G1597" s="1" t="n">
        <v>1</v>
      </c>
      <c r="H1597" s="1" t="n">
        <v>1</v>
      </c>
      <c r="I1597" s="1" t="n">
        <v>0</v>
      </c>
      <c r="J1597" s="1" t="inlineStr">
        <is>
          <t>Hyderabad</t>
        </is>
      </c>
      <c r="K1597" s="1" t="n">
        <v>0</v>
      </c>
      <c r="L1597" s="1">
        <f>G1597*B1597</f>
        <v/>
      </c>
      <c r="M1597" s="1">
        <f>H1597*B1597</f>
        <v/>
      </c>
      <c r="N1597" s="1">
        <f>I1597*B1597</f>
        <v/>
      </c>
    </row>
    <row r="1598">
      <c r="A1598" s="1" t="inlineStr">
        <is>
          <t>BioLegend</t>
        </is>
      </c>
      <c r="B1598" s="1" t="n">
        <v>3388</v>
      </c>
      <c r="C1598" s="1" t="inlineStr">
        <is>
          <t>EED117596</t>
        </is>
      </c>
      <c r="D1598" s="2" t="n">
        <v>45863</v>
      </c>
      <c r="E1598" s="2" t="n">
        <v>45869</v>
      </c>
      <c r="F1598" s="1" t="n">
        <v>300306</v>
      </c>
      <c r="G1598" s="1" t="n">
        <v>1</v>
      </c>
      <c r="H1598" s="1" t="n">
        <v>1</v>
      </c>
      <c r="I1598" s="1" t="n">
        <v>0</v>
      </c>
      <c r="J1598" s="1" t="inlineStr">
        <is>
          <t>Delhi</t>
        </is>
      </c>
      <c r="K1598" s="1" t="n">
        <v>0</v>
      </c>
      <c r="L1598" s="1">
        <f>G1598*B1598</f>
        <v/>
      </c>
      <c r="M1598" s="1">
        <f>H1598*B1598</f>
        <v/>
      </c>
      <c r="N1598" s="1">
        <f>I1598*B1598</f>
        <v/>
      </c>
    </row>
    <row r="1599">
      <c r="A1599" s="1" t="inlineStr">
        <is>
          <t>BioLegend</t>
        </is>
      </c>
      <c r="B1599" s="1" t="n">
        <v>3080</v>
      </c>
      <c r="C1599" s="1" t="inlineStr">
        <is>
          <t>EED117596</t>
        </is>
      </c>
      <c r="D1599" s="2" t="n">
        <v>45863</v>
      </c>
      <c r="E1599" s="2" t="n">
        <v>45869</v>
      </c>
      <c r="F1599" s="1" t="n">
        <v>300406</v>
      </c>
      <c r="G1599" s="1" t="n">
        <v>1</v>
      </c>
      <c r="H1599" s="1" t="n">
        <v>1</v>
      </c>
      <c r="I1599" s="1" t="n">
        <v>0</v>
      </c>
      <c r="J1599" s="1" t="inlineStr">
        <is>
          <t>Banglore</t>
        </is>
      </c>
      <c r="K1599" s="1" t="n">
        <v>0</v>
      </c>
      <c r="L1599" s="1">
        <f>G1599*B1599</f>
        <v/>
      </c>
      <c r="M1599" s="1">
        <f>H1599*B1599</f>
        <v/>
      </c>
      <c r="N1599" s="1">
        <f>I1599*B1599</f>
        <v/>
      </c>
    </row>
    <row r="1600">
      <c r="A1600" s="1" t="inlineStr">
        <is>
          <t>BioLegend</t>
        </is>
      </c>
      <c r="B1600" s="1" t="n">
        <v>20636</v>
      </c>
      <c r="C1600" s="1" t="inlineStr">
        <is>
          <t>EED117596</t>
        </is>
      </c>
      <c r="D1600" s="2" t="n">
        <v>45863</v>
      </c>
      <c r="E1600" s="2" t="n">
        <v>45869</v>
      </c>
      <c r="F1600" s="1" t="n">
        <v>300922</v>
      </c>
      <c r="G1600" s="1" t="n">
        <v>1</v>
      </c>
      <c r="H1600" s="1" t="n">
        <v>1</v>
      </c>
      <c r="I1600" s="1" t="n">
        <v>0</v>
      </c>
      <c r="J1600" s="1" t="inlineStr">
        <is>
          <t>Delhi</t>
        </is>
      </c>
      <c r="K1600" s="1" t="n">
        <v>0</v>
      </c>
      <c r="L1600" s="1">
        <f>G1600*B1600</f>
        <v/>
      </c>
      <c r="M1600" s="1">
        <f>H1600*B1600</f>
        <v/>
      </c>
      <c r="N1600" s="1">
        <f>I1600*B1600</f>
        <v/>
      </c>
    </row>
    <row r="1601">
      <c r="A1601" s="1" t="inlineStr">
        <is>
          <t>BioLegend</t>
        </is>
      </c>
      <c r="B1601" s="1" t="n">
        <v>17987.2</v>
      </c>
      <c r="C1601" s="1" t="inlineStr">
        <is>
          <t>EED117596</t>
        </is>
      </c>
      <c r="D1601" s="2" t="n">
        <v>45863</v>
      </c>
      <c r="E1601" s="2" t="n">
        <v>45869</v>
      </c>
      <c r="F1601" s="1" t="n">
        <v>301016</v>
      </c>
      <c r="G1601" s="1" t="n">
        <v>1</v>
      </c>
      <c r="H1601" s="1" t="n">
        <v>1</v>
      </c>
      <c r="I1601" s="1" t="n">
        <v>0</v>
      </c>
      <c r="J1601" s="1" t="inlineStr">
        <is>
          <t>Banglore</t>
        </is>
      </c>
      <c r="K1601" s="1" t="n">
        <v>0</v>
      </c>
      <c r="L1601" s="1">
        <f>G1601*B1601</f>
        <v/>
      </c>
      <c r="M1601" s="1">
        <f>H1601*B1601</f>
        <v/>
      </c>
      <c r="N1601" s="1">
        <f>I1601*B1601</f>
        <v/>
      </c>
    </row>
    <row r="1602">
      <c r="A1602" s="1" t="inlineStr">
        <is>
          <t>BioLegend</t>
        </is>
      </c>
      <c r="B1602" s="1" t="n">
        <v>21375.2</v>
      </c>
      <c r="C1602" s="1" t="inlineStr">
        <is>
          <t>EED117596</t>
        </is>
      </c>
      <c r="D1602" s="2" t="n">
        <v>45863</v>
      </c>
      <c r="E1602" s="2" t="n">
        <v>45869</v>
      </c>
      <c r="F1602" s="1" t="n">
        <v>301852</v>
      </c>
      <c r="G1602" s="1" t="n">
        <v>2</v>
      </c>
      <c r="H1602" s="1" t="n">
        <v>2</v>
      </c>
      <c r="I1602" s="1" t="n">
        <v>0</v>
      </c>
      <c r="J1602" s="1" t="inlineStr">
        <is>
          <t>Banglore</t>
        </is>
      </c>
      <c r="K1602" s="1" t="n">
        <v>0</v>
      </c>
      <c r="L1602" s="1">
        <f>G1602*B1602</f>
        <v/>
      </c>
      <c r="M1602" s="1">
        <f>H1602*B1602</f>
        <v/>
      </c>
      <c r="N1602" s="1">
        <f>I1602*B1602</f>
        <v/>
      </c>
    </row>
    <row r="1603">
      <c r="A1603" s="1" t="inlineStr">
        <is>
          <t>BioLegend</t>
        </is>
      </c>
      <c r="B1603" s="1" t="n">
        <v>11765.6</v>
      </c>
      <c r="C1603" s="1" t="inlineStr">
        <is>
          <t>EED117596</t>
        </is>
      </c>
      <c r="D1603" s="2" t="n">
        <v>45863</v>
      </c>
      <c r="E1603" s="2" t="n">
        <v>45869</v>
      </c>
      <c r="F1603" s="1" t="n">
        <v>301904</v>
      </c>
      <c r="G1603" s="1" t="n">
        <v>1</v>
      </c>
      <c r="H1603" s="1" t="n">
        <v>1</v>
      </c>
      <c r="I1603" s="1" t="n">
        <v>0</v>
      </c>
      <c r="J1603" s="1" t="inlineStr">
        <is>
          <t>Delhi</t>
        </is>
      </c>
      <c r="K1603" s="1" t="n">
        <v>0</v>
      </c>
      <c r="L1603" s="1">
        <f>G1603*B1603</f>
        <v/>
      </c>
      <c r="M1603" s="1">
        <f>H1603*B1603</f>
        <v/>
      </c>
      <c r="N1603" s="1">
        <f>I1603*B1603</f>
        <v/>
      </c>
    </row>
    <row r="1604">
      <c r="A1604" s="1" t="inlineStr">
        <is>
          <t>BioLegend</t>
        </is>
      </c>
      <c r="B1604" s="1" t="n">
        <v>24816</v>
      </c>
      <c r="C1604" s="1" t="inlineStr">
        <is>
          <t>EED117596</t>
        </is>
      </c>
      <c r="D1604" s="2" t="n">
        <v>45863</v>
      </c>
      <c r="E1604" s="2" t="n">
        <v>45869</v>
      </c>
      <c r="F1604" s="1" t="n">
        <v>302048</v>
      </c>
      <c r="G1604" s="1" t="n">
        <v>2</v>
      </c>
      <c r="H1604" s="1" t="n">
        <v>2</v>
      </c>
      <c r="I1604" s="1" t="n">
        <v>0</v>
      </c>
      <c r="J1604" s="1" t="inlineStr">
        <is>
          <t>Banglore</t>
        </is>
      </c>
      <c r="K1604" s="1" t="n">
        <v>0</v>
      </c>
      <c r="L1604" s="1">
        <f>G1604*B1604</f>
        <v/>
      </c>
      <c r="M1604" s="1">
        <f>H1604*B1604</f>
        <v/>
      </c>
      <c r="N1604" s="1">
        <f>I1604*B1604</f>
        <v/>
      </c>
    </row>
    <row r="1605">
      <c r="A1605" s="1" t="inlineStr">
        <is>
          <t>BioLegend</t>
        </is>
      </c>
      <c r="B1605" s="1" t="n">
        <v>26136</v>
      </c>
      <c r="C1605" s="1" t="inlineStr">
        <is>
          <t>EED117596</t>
        </is>
      </c>
      <c r="D1605" s="2" t="n">
        <v>45863</v>
      </c>
      <c r="E1605" s="2" t="n">
        <v>45869</v>
      </c>
      <c r="F1605" s="1" t="n">
        <v>302336</v>
      </c>
      <c r="G1605" s="1" t="n">
        <v>2</v>
      </c>
      <c r="H1605" s="1" t="n">
        <v>2</v>
      </c>
      <c r="I1605" s="1" t="n">
        <v>0</v>
      </c>
      <c r="J1605" s="1" t="inlineStr">
        <is>
          <t>Banglore</t>
        </is>
      </c>
      <c r="K1605" s="1" t="n">
        <v>0</v>
      </c>
      <c r="L1605" s="1">
        <f>G1605*B1605</f>
        <v/>
      </c>
      <c r="M1605" s="1">
        <f>H1605*B1605</f>
        <v/>
      </c>
      <c r="N1605" s="1">
        <f>I1605*B1605</f>
        <v/>
      </c>
    </row>
    <row r="1606">
      <c r="A1606" s="1" t="inlineStr">
        <is>
          <t>BioLegend</t>
        </is>
      </c>
      <c r="B1606" s="1" t="n">
        <v>27984</v>
      </c>
      <c r="C1606" s="1" t="inlineStr">
        <is>
          <t>EED117596</t>
        </is>
      </c>
      <c r="D1606" s="2" t="n">
        <v>45863</v>
      </c>
      <c r="E1606" s="2" t="n">
        <v>45869</v>
      </c>
      <c r="F1606" s="1" t="n">
        <v>302828</v>
      </c>
      <c r="G1606" s="1" t="n">
        <v>1</v>
      </c>
      <c r="H1606" s="1" t="n">
        <v>1</v>
      </c>
      <c r="I1606" s="1" t="n">
        <v>0</v>
      </c>
      <c r="J1606" s="1" t="inlineStr">
        <is>
          <t>Banglore</t>
        </is>
      </c>
      <c r="K1606" s="1" t="n">
        <v>0</v>
      </c>
      <c r="L1606" s="1">
        <f>G1606*B1606</f>
        <v/>
      </c>
      <c r="M1606" s="1">
        <f>H1606*B1606</f>
        <v/>
      </c>
      <c r="N1606" s="1">
        <f>I1606*B1606</f>
        <v/>
      </c>
    </row>
    <row r="1607">
      <c r="A1607" s="1" t="inlineStr">
        <is>
          <t>BioLegend</t>
        </is>
      </c>
      <c r="B1607" s="1" t="n">
        <v>16324</v>
      </c>
      <c r="C1607" s="1" t="inlineStr">
        <is>
          <t>EED117596</t>
        </is>
      </c>
      <c r="D1607" s="2" t="n">
        <v>45863</v>
      </c>
      <c r="E1607" s="2" t="n">
        <v>45869</v>
      </c>
      <c r="F1607" s="1" t="n">
        <v>304024</v>
      </c>
      <c r="G1607" s="1" t="n">
        <v>1</v>
      </c>
      <c r="H1607" s="1" t="n">
        <v>1</v>
      </c>
      <c r="I1607" s="1" t="n">
        <v>0</v>
      </c>
      <c r="J1607" s="1" t="inlineStr">
        <is>
          <t>Banglore</t>
        </is>
      </c>
      <c r="K1607" s="1" t="n">
        <v>0</v>
      </c>
      <c r="L1607" s="1">
        <f>G1607*B1607</f>
        <v/>
      </c>
      <c r="M1607" s="1">
        <f>H1607*B1607</f>
        <v/>
      </c>
      <c r="N1607" s="1">
        <f>I1607*B1607</f>
        <v/>
      </c>
    </row>
    <row r="1608">
      <c r="A1608" s="1" t="inlineStr">
        <is>
          <t>BioLegend</t>
        </is>
      </c>
      <c r="B1608" s="1" t="n">
        <v>28710</v>
      </c>
      <c r="C1608" s="1" t="inlineStr">
        <is>
          <t>EED117596</t>
        </is>
      </c>
      <c r="D1608" s="2" t="n">
        <v>45863</v>
      </c>
      <c r="E1608" s="2" t="n">
        <v>45869</v>
      </c>
      <c r="F1608" s="1" t="n">
        <v>306742</v>
      </c>
      <c r="G1608" s="1" t="n">
        <v>2</v>
      </c>
      <c r="H1608" s="1" t="n">
        <v>2</v>
      </c>
      <c r="I1608" s="1" t="n">
        <v>0</v>
      </c>
      <c r="J1608" s="1" t="inlineStr">
        <is>
          <t>Banglore</t>
        </is>
      </c>
      <c r="K1608" s="1" t="n">
        <v>0</v>
      </c>
      <c r="L1608" s="1">
        <f>G1608*B1608</f>
        <v/>
      </c>
      <c r="M1608" s="1">
        <f>H1608*B1608</f>
        <v/>
      </c>
      <c r="N1608" s="1">
        <f>I1608*B1608</f>
        <v/>
      </c>
    </row>
    <row r="1609">
      <c r="A1609" s="1" t="inlineStr">
        <is>
          <t>BioLegend</t>
        </is>
      </c>
      <c r="B1609" s="1" t="n">
        <v>29040</v>
      </c>
      <c r="C1609" s="1" t="inlineStr">
        <is>
          <t>EED117596</t>
        </is>
      </c>
      <c r="D1609" s="2" t="n">
        <v>45863</v>
      </c>
      <c r="E1609" s="2" t="n">
        <v>45869</v>
      </c>
      <c r="F1609" s="1" t="n">
        <v>307642</v>
      </c>
      <c r="G1609" s="1" t="n">
        <v>1</v>
      </c>
      <c r="H1609" s="1" t="n">
        <v>1</v>
      </c>
      <c r="I1609" s="1" t="n">
        <v>0</v>
      </c>
      <c r="J1609" s="1" t="inlineStr">
        <is>
          <t>Delhi</t>
        </is>
      </c>
      <c r="K1609" s="1" t="n">
        <v>0</v>
      </c>
      <c r="L1609" s="1">
        <f>G1609*B1609</f>
        <v/>
      </c>
      <c r="M1609" s="1">
        <f>H1609*B1609</f>
        <v/>
      </c>
      <c r="N1609" s="1">
        <f>I1609*B1609</f>
        <v/>
      </c>
    </row>
    <row r="1610">
      <c r="A1610" s="1" t="inlineStr">
        <is>
          <t>BioLegend</t>
        </is>
      </c>
      <c r="B1610" s="1" t="n">
        <v>6776</v>
      </c>
      <c r="C1610" s="1" t="inlineStr">
        <is>
          <t>EED117596</t>
        </is>
      </c>
      <c r="D1610" s="2" t="n">
        <v>45863</v>
      </c>
      <c r="E1610" s="2" t="n">
        <v>45869</v>
      </c>
      <c r="F1610" s="1" t="n">
        <v>308703</v>
      </c>
      <c r="G1610" s="1" t="n">
        <v>1</v>
      </c>
      <c r="H1610" s="1" t="n">
        <v>1</v>
      </c>
      <c r="I1610" s="1" t="n">
        <v>0</v>
      </c>
      <c r="J1610" s="1" t="inlineStr">
        <is>
          <t>Kerala</t>
        </is>
      </c>
      <c r="K1610" s="1" t="n">
        <v>0</v>
      </c>
      <c r="L1610" s="1">
        <f>G1610*B1610</f>
        <v/>
      </c>
      <c r="M1610" s="1">
        <f>H1610*B1610</f>
        <v/>
      </c>
      <c r="N1610" s="1">
        <f>I1610*B1610</f>
        <v/>
      </c>
    </row>
    <row r="1611">
      <c r="A1611" s="1" t="inlineStr">
        <is>
          <t>BioLegend</t>
        </is>
      </c>
      <c r="B1611" s="1" t="n">
        <v>8562.4</v>
      </c>
      <c r="C1611" s="1" t="inlineStr">
        <is>
          <t>EED117596</t>
        </is>
      </c>
      <c r="D1611" s="2" t="n">
        <v>45863</v>
      </c>
      <c r="E1611" s="2" t="n">
        <v>45869</v>
      </c>
      <c r="F1611" s="1" t="n">
        <v>313205</v>
      </c>
      <c r="G1611" s="1" t="n">
        <v>1</v>
      </c>
      <c r="H1611" s="1" t="n">
        <v>1</v>
      </c>
      <c r="I1611" s="1" t="n">
        <v>0</v>
      </c>
      <c r="J1611" s="1" t="inlineStr">
        <is>
          <t>DELHI</t>
        </is>
      </c>
      <c r="K1611" s="1" t="n">
        <v>0</v>
      </c>
      <c r="L1611" s="1">
        <f>G1611*B1611</f>
        <v/>
      </c>
      <c r="M1611" s="1">
        <f>H1611*B1611</f>
        <v/>
      </c>
      <c r="N1611" s="1">
        <f>I1611*B1611</f>
        <v/>
      </c>
    </row>
    <row r="1612">
      <c r="A1612" s="1" t="inlineStr">
        <is>
          <t>BioLegend</t>
        </is>
      </c>
      <c r="B1612" s="1" t="n">
        <v>9794.4</v>
      </c>
      <c r="C1612" s="1" t="inlineStr">
        <is>
          <t>EED117596</t>
        </is>
      </c>
      <c r="D1612" s="2" t="n">
        <v>45863</v>
      </c>
      <c r="E1612" s="2" t="n">
        <v>45869</v>
      </c>
      <c r="F1612" s="1" t="n">
        <v>313225</v>
      </c>
      <c r="G1612" s="1" t="n">
        <v>1</v>
      </c>
      <c r="H1612" s="1" t="n">
        <v>1</v>
      </c>
      <c r="I1612" s="1" t="n">
        <v>0</v>
      </c>
      <c r="J1612" s="1" t="inlineStr">
        <is>
          <t>Delhi</t>
        </is>
      </c>
      <c r="K1612" s="1" t="n">
        <v>0</v>
      </c>
      <c r="L1612" s="1">
        <f>G1612*B1612</f>
        <v/>
      </c>
      <c r="M1612" s="1">
        <f>H1612*B1612</f>
        <v/>
      </c>
      <c r="N1612" s="1">
        <f>I1612*B1612</f>
        <v/>
      </c>
    </row>
    <row r="1613">
      <c r="A1613" s="1" t="inlineStr">
        <is>
          <t>BioLegend</t>
        </is>
      </c>
      <c r="B1613" s="1" t="n">
        <v>23531.2</v>
      </c>
      <c r="C1613" s="1" t="inlineStr">
        <is>
          <t>EED117596</t>
        </is>
      </c>
      <c r="D1613" s="2" t="n">
        <v>45863</v>
      </c>
      <c r="E1613" s="2" t="n">
        <v>45869</v>
      </c>
      <c r="F1613" s="1" t="n">
        <v>314512</v>
      </c>
      <c r="G1613" s="1" t="n">
        <v>1</v>
      </c>
      <c r="H1613" s="1" t="n">
        <v>1</v>
      </c>
      <c r="I1613" s="1" t="n">
        <v>0</v>
      </c>
      <c r="J1613" s="1" t="inlineStr">
        <is>
          <t>Delhi</t>
        </is>
      </c>
      <c r="K1613" s="1" t="n">
        <v>0</v>
      </c>
      <c r="L1613" s="1">
        <f>G1613*B1613</f>
        <v/>
      </c>
      <c r="M1613" s="1">
        <f>H1613*B1613</f>
        <v/>
      </c>
      <c r="N1613" s="1">
        <f>I1613*B1613</f>
        <v/>
      </c>
    </row>
    <row r="1614">
      <c r="A1614" s="1" t="inlineStr">
        <is>
          <t>BioLegend</t>
        </is>
      </c>
      <c r="B1614" s="1" t="n">
        <v>1724.8</v>
      </c>
      <c r="C1614" s="1" t="inlineStr">
        <is>
          <t>EED117596</t>
        </is>
      </c>
      <c r="D1614" s="2" t="n">
        <v>45863</v>
      </c>
      <c r="E1614" s="2" t="n">
        <v>45869</v>
      </c>
      <c r="F1614" s="1" t="n">
        <v>317307</v>
      </c>
      <c r="G1614" s="1" t="n">
        <v>1</v>
      </c>
      <c r="H1614" s="1" t="n">
        <v>1</v>
      </c>
      <c r="I1614" s="1" t="n">
        <v>0</v>
      </c>
      <c r="J1614" s="1" t="inlineStr">
        <is>
          <t>Delhi</t>
        </is>
      </c>
      <c r="K1614" s="1" t="n">
        <v>0</v>
      </c>
      <c r="L1614" s="1">
        <f>G1614*B1614</f>
        <v/>
      </c>
      <c r="M1614" s="1">
        <f>H1614*B1614</f>
        <v/>
      </c>
      <c r="N1614" s="1">
        <f>I1614*B1614</f>
        <v/>
      </c>
    </row>
    <row r="1615">
      <c r="A1615" s="1" t="inlineStr">
        <is>
          <t>BioLegend</t>
        </is>
      </c>
      <c r="B1615" s="1" t="n">
        <v>28314</v>
      </c>
      <c r="C1615" s="1" t="inlineStr">
        <is>
          <t>EED117596</t>
        </is>
      </c>
      <c r="D1615" s="2" t="n">
        <v>45863</v>
      </c>
      <c r="E1615" s="2" t="n">
        <v>45869</v>
      </c>
      <c r="F1615" s="1" t="n">
        <v>318334</v>
      </c>
      <c r="G1615" s="1" t="n">
        <v>2</v>
      </c>
      <c r="H1615" s="1" t="n">
        <v>2</v>
      </c>
      <c r="I1615" s="1" t="n">
        <v>0</v>
      </c>
      <c r="J1615" s="1" t="inlineStr">
        <is>
          <t>Banglore</t>
        </is>
      </c>
      <c r="K1615" s="1" t="n">
        <v>0</v>
      </c>
      <c r="L1615" s="1">
        <f>G1615*B1615</f>
        <v/>
      </c>
      <c r="M1615" s="1">
        <f>H1615*B1615</f>
        <v/>
      </c>
      <c r="N1615" s="1">
        <f>I1615*B1615</f>
        <v/>
      </c>
    </row>
    <row r="1616">
      <c r="A1616" s="1" t="inlineStr">
        <is>
          <t>BioLegend</t>
        </is>
      </c>
      <c r="B1616" s="1" t="n">
        <v>15831.2</v>
      </c>
      <c r="C1616" s="1" t="inlineStr">
        <is>
          <t>EED117596</t>
        </is>
      </c>
      <c r="D1616" s="2" t="n">
        <v>45863</v>
      </c>
      <c r="E1616" s="2" t="n">
        <v>45869</v>
      </c>
      <c r="F1616" s="1" t="n">
        <v>321106</v>
      </c>
      <c r="G1616" s="1" t="n">
        <v>1</v>
      </c>
      <c r="H1616" s="1" t="n">
        <v>1</v>
      </c>
      <c r="I1616" s="1" t="n">
        <v>0</v>
      </c>
      <c r="J1616" s="1" t="inlineStr">
        <is>
          <t>Delhi</t>
        </is>
      </c>
      <c r="K1616" s="1" t="n">
        <v>0</v>
      </c>
      <c r="L1616" s="1">
        <f>G1616*B1616</f>
        <v/>
      </c>
      <c r="M1616" s="1">
        <f>H1616*B1616</f>
        <v/>
      </c>
      <c r="N1616" s="1">
        <f>I1616*B1616</f>
        <v/>
      </c>
    </row>
    <row r="1617">
      <c r="A1617" s="1" t="inlineStr">
        <is>
          <t>BioLegend</t>
        </is>
      </c>
      <c r="B1617" s="1" t="n">
        <v>6221.6</v>
      </c>
      <c r="C1617" s="1" t="inlineStr">
        <is>
          <t>EED117596</t>
        </is>
      </c>
      <c r="D1617" s="2" t="n">
        <v>45863</v>
      </c>
      <c r="E1617" s="2" t="n">
        <v>45869</v>
      </c>
      <c r="F1617" s="1" t="n">
        <v>328107</v>
      </c>
      <c r="G1617" s="1" t="n">
        <v>1</v>
      </c>
      <c r="H1617" s="1" t="n">
        <v>1</v>
      </c>
      <c r="I1617" s="1" t="n">
        <v>0</v>
      </c>
      <c r="J1617" s="1" t="inlineStr">
        <is>
          <t>DELHI</t>
        </is>
      </c>
      <c r="K1617" s="1" t="n">
        <v>0</v>
      </c>
      <c r="L1617" s="1">
        <f>G1617*B1617</f>
        <v/>
      </c>
      <c r="M1617" s="1">
        <f>H1617*B1617</f>
        <v/>
      </c>
      <c r="N1617" s="1">
        <f>I1617*B1617</f>
        <v/>
      </c>
    </row>
    <row r="1618">
      <c r="A1618" s="1" t="inlineStr">
        <is>
          <t>BioLegend</t>
        </is>
      </c>
      <c r="B1618" s="1" t="n">
        <v>26532</v>
      </c>
      <c r="C1618" s="1" t="inlineStr">
        <is>
          <t>EED117596</t>
        </is>
      </c>
      <c r="D1618" s="2" t="n">
        <v>45863</v>
      </c>
      <c r="E1618" s="2" t="n">
        <v>45869</v>
      </c>
      <c r="F1618" s="1" t="n">
        <v>329932</v>
      </c>
      <c r="G1618" s="1" t="n">
        <v>2</v>
      </c>
      <c r="H1618" s="1" t="n">
        <v>2</v>
      </c>
      <c r="I1618" s="1" t="n">
        <v>0</v>
      </c>
      <c r="J1618" s="1" t="inlineStr">
        <is>
          <t>Banglore</t>
        </is>
      </c>
      <c r="K1618" s="1" t="n">
        <v>0</v>
      </c>
      <c r="L1618" s="1">
        <f>G1618*B1618</f>
        <v/>
      </c>
      <c r="M1618" s="1">
        <f>H1618*B1618</f>
        <v/>
      </c>
      <c r="N1618" s="1">
        <f>I1618*B1618</f>
        <v/>
      </c>
    </row>
    <row r="1619">
      <c r="A1619" s="1" t="inlineStr">
        <is>
          <t>BioLegend</t>
        </is>
      </c>
      <c r="B1619" s="1" t="n">
        <v>12997.6</v>
      </c>
      <c r="C1619" s="1" t="inlineStr">
        <is>
          <t>EED117596</t>
        </is>
      </c>
      <c r="D1619" s="2" t="n">
        <v>45863</v>
      </c>
      <c r="E1619" s="2" t="n">
        <v>45869</v>
      </c>
      <c r="F1619" s="1" t="n">
        <v>331208</v>
      </c>
      <c r="G1619" s="1" t="n">
        <v>1</v>
      </c>
      <c r="H1619" s="1" t="n">
        <v>1</v>
      </c>
      <c r="I1619" s="1" t="n">
        <v>0</v>
      </c>
      <c r="J1619" s="1" t="inlineStr">
        <is>
          <t>Delhi</t>
        </is>
      </c>
      <c r="K1619" s="1" t="n">
        <v>0</v>
      </c>
      <c r="L1619" s="1">
        <f>G1619*B1619</f>
        <v/>
      </c>
      <c r="M1619" s="1">
        <f>H1619*B1619</f>
        <v/>
      </c>
      <c r="N1619" s="1">
        <f>I1619*B1619</f>
        <v/>
      </c>
    </row>
    <row r="1620">
      <c r="A1620" s="1" t="inlineStr">
        <is>
          <t>BioLegend</t>
        </is>
      </c>
      <c r="B1620" s="1" t="n">
        <v>16508.8</v>
      </c>
      <c r="C1620" s="1" t="inlineStr">
        <is>
          <t>EED117596</t>
        </is>
      </c>
      <c r="D1620" s="2" t="n">
        <v>45863</v>
      </c>
      <c r="E1620" s="2" t="n">
        <v>45869</v>
      </c>
      <c r="F1620" s="1" t="n">
        <v>331210</v>
      </c>
      <c r="G1620" s="1" t="n">
        <v>2</v>
      </c>
      <c r="H1620" s="1" t="n">
        <v>2</v>
      </c>
      <c r="I1620" s="1" t="n">
        <v>0</v>
      </c>
      <c r="J1620" s="1" t="inlineStr">
        <is>
          <t>Banglore</t>
        </is>
      </c>
      <c r="K1620" s="1" t="n">
        <v>0</v>
      </c>
      <c r="L1620" s="1">
        <f>G1620*B1620</f>
        <v/>
      </c>
      <c r="M1620" s="1">
        <f>H1620*B1620</f>
        <v/>
      </c>
      <c r="N1620" s="1">
        <f>I1620*B1620</f>
        <v/>
      </c>
    </row>
    <row r="1621">
      <c r="A1621" s="1" t="inlineStr">
        <is>
          <t>BioLegend</t>
        </is>
      </c>
      <c r="B1621" s="1" t="n">
        <v>14916</v>
      </c>
      <c r="C1621" s="1" t="inlineStr">
        <is>
          <t>EED117596</t>
        </is>
      </c>
      <c r="D1621" s="2" t="n">
        <v>45863</v>
      </c>
      <c r="E1621" s="2" t="n">
        <v>45869</v>
      </c>
      <c r="F1621" s="1" t="n">
        <v>331411</v>
      </c>
      <c r="G1621" s="1" t="n">
        <v>1</v>
      </c>
      <c r="H1621" s="1" t="n">
        <v>1</v>
      </c>
      <c r="I1621" s="1" t="n">
        <v>0</v>
      </c>
      <c r="J1621" s="1" t="inlineStr">
        <is>
          <t>Delhi</t>
        </is>
      </c>
      <c r="K1621" s="1" t="n">
        <v>0</v>
      </c>
      <c r="L1621" s="1">
        <f>G1621*B1621</f>
        <v/>
      </c>
      <c r="M1621" s="1">
        <f>H1621*B1621</f>
        <v/>
      </c>
      <c r="N1621" s="1">
        <f>I1621*B1621</f>
        <v/>
      </c>
    </row>
    <row r="1622">
      <c r="A1622" s="1" t="inlineStr">
        <is>
          <t>BioLegend</t>
        </is>
      </c>
      <c r="B1622" s="1" t="n">
        <v>29040</v>
      </c>
      <c r="C1622" s="1" t="inlineStr">
        <is>
          <t>EED117596</t>
        </is>
      </c>
      <c r="D1622" s="2" t="n">
        <v>45863</v>
      </c>
      <c r="E1622" s="2" t="n">
        <v>45869</v>
      </c>
      <c r="F1622" s="1" t="n">
        <v>331430</v>
      </c>
      <c r="G1622" s="1" t="n">
        <v>2</v>
      </c>
      <c r="H1622" s="1" t="n">
        <v>2</v>
      </c>
      <c r="I1622" s="1" t="n">
        <v>0</v>
      </c>
      <c r="J1622" s="1" t="inlineStr">
        <is>
          <t>Banglore</t>
        </is>
      </c>
      <c r="K1622" s="1" t="n">
        <v>0</v>
      </c>
      <c r="L1622" s="1">
        <f>G1622*B1622</f>
        <v/>
      </c>
      <c r="M1622" s="1">
        <f>H1622*B1622</f>
        <v/>
      </c>
      <c r="N1622" s="1">
        <f>I1622*B1622</f>
        <v/>
      </c>
    </row>
    <row r="1623">
      <c r="A1623" s="1" t="inlineStr">
        <is>
          <t>BioLegend</t>
        </is>
      </c>
      <c r="B1623" s="1" t="n">
        <v>23346.4</v>
      </c>
      <c r="C1623" s="1" t="inlineStr">
        <is>
          <t>EED117596</t>
        </is>
      </c>
      <c r="D1623" s="2" t="n">
        <v>45863</v>
      </c>
      <c r="E1623" s="2" t="n">
        <v>45869</v>
      </c>
      <c r="F1623" s="1" t="n">
        <v>332706</v>
      </c>
      <c r="G1623" s="1" t="n">
        <v>2</v>
      </c>
      <c r="H1623" s="1" t="n">
        <v>2</v>
      </c>
      <c r="I1623" s="1" t="n">
        <v>0</v>
      </c>
      <c r="J1623" s="1" t="inlineStr">
        <is>
          <t>Chandigarh</t>
        </is>
      </c>
      <c r="K1623" s="1" t="n">
        <v>0</v>
      </c>
      <c r="L1623" s="1">
        <f>G1623*B1623</f>
        <v/>
      </c>
      <c r="M1623" s="1">
        <f>H1623*B1623</f>
        <v/>
      </c>
      <c r="N1623" s="1">
        <f>I1623*B1623</f>
        <v/>
      </c>
    </row>
    <row r="1624">
      <c r="A1624" s="1" t="inlineStr">
        <is>
          <t>BioLegend</t>
        </is>
      </c>
      <c r="B1624" s="1" t="n">
        <v>19958.4</v>
      </c>
      <c r="C1624" s="1" t="inlineStr">
        <is>
          <t>EED117596</t>
        </is>
      </c>
      <c r="D1624" s="2" t="n">
        <v>45863</v>
      </c>
      <c r="E1624" s="2" t="n">
        <v>45869</v>
      </c>
      <c r="F1624" s="1" t="n">
        <v>341608</v>
      </c>
      <c r="G1624" s="1" t="n">
        <v>1</v>
      </c>
      <c r="H1624" s="1" t="n">
        <v>1</v>
      </c>
      <c r="I1624" s="1" t="n">
        <v>0</v>
      </c>
      <c r="J1624" s="1" t="inlineStr">
        <is>
          <t>Delhi</t>
        </is>
      </c>
      <c r="K1624" s="1" t="n">
        <v>0</v>
      </c>
      <c r="L1624" s="1">
        <f>G1624*B1624</f>
        <v/>
      </c>
      <c r="M1624" s="1">
        <f>H1624*B1624</f>
        <v/>
      </c>
      <c r="N1624" s="1">
        <f>I1624*B1624</f>
        <v/>
      </c>
    </row>
    <row r="1625">
      <c r="A1625" s="1" t="inlineStr">
        <is>
          <t>BioLegend</t>
        </is>
      </c>
      <c r="B1625" s="1" t="n">
        <v>6221.6</v>
      </c>
      <c r="C1625" s="1" t="inlineStr">
        <is>
          <t>EED117596</t>
        </is>
      </c>
      <c r="D1625" s="2" t="n">
        <v>45863</v>
      </c>
      <c r="E1625" s="2" t="n">
        <v>45869</v>
      </c>
      <c r="F1625" s="1" t="n">
        <v>343523</v>
      </c>
      <c r="G1625" s="1" t="n">
        <v>1</v>
      </c>
      <c r="H1625" s="1" t="n">
        <v>1</v>
      </c>
      <c r="I1625" s="1" t="n">
        <v>0</v>
      </c>
      <c r="J1625" s="1" t="inlineStr">
        <is>
          <t>Kolkata</t>
        </is>
      </c>
      <c r="K1625" s="1" t="n">
        <v>0</v>
      </c>
      <c r="L1625" s="1">
        <f>G1625*B1625</f>
        <v/>
      </c>
      <c r="M1625" s="1">
        <f>H1625*B1625</f>
        <v/>
      </c>
      <c r="N1625" s="1">
        <f>I1625*B1625</f>
        <v/>
      </c>
    </row>
    <row r="1626">
      <c r="A1626" s="1" t="inlineStr">
        <is>
          <t>BioLegend</t>
        </is>
      </c>
      <c r="B1626" s="1" t="n">
        <v>23531.2</v>
      </c>
      <c r="C1626" s="1" t="inlineStr">
        <is>
          <t>EED117596</t>
        </is>
      </c>
      <c r="D1626" s="2" t="n">
        <v>45863</v>
      </c>
      <c r="E1626" s="2" t="n">
        <v>45869</v>
      </c>
      <c r="F1626" s="1" t="n">
        <v>353236</v>
      </c>
      <c r="G1626" s="1" t="n">
        <v>1</v>
      </c>
      <c r="H1626" s="1" t="n">
        <v>1</v>
      </c>
      <c r="I1626" s="1" t="n">
        <v>0</v>
      </c>
      <c r="J1626" s="1" t="inlineStr">
        <is>
          <t>Banglore</t>
        </is>
      </c>
      <c r="K1626" s="1" t="n">
        <v>0</v>
      </c>
      <c r="L1626" s="1">
        <f>G1626*B1626</f>
        <v/>
      </c>
      <c r="M1626" s="1">
        <f>H1626*B1626</f>
        <v/>
      </c>
      <c r="N1626" s="1">
        <f>I1626*B1626</f>
        <v/>
      </c>
    </row>
    <row r="1627">
      <c r="A1627" s="1" t="inlineStr">
        <is>
          <t>BioLegend</t>
        </is>
      </c>
      <c r="B1627" s="1" t="n">
        <v>25146</v>
      </c>
      <c r="C1627" s="1" t="inlineStr">
        <is>
          <t>EED117596</t>
        </is>
      </c>
      <c r="D1627" s="2" t="n">
        <v>45863</v>
      </c>
      <c r="E1627" s="2" t="n">
        <v>45869</v>
      </c>
      <c r="F1627" s="1" t="n">
        <v>356418</v>
      </c>
      <c r="G1627" s="1" t="n">
        <v>2</v>
      </c>
      <c r="H1627" s="1" t="n">
        <v>2</v>
      </c>
      <c r="I1627" s="1" t="n">
        <v>0</v>
      </c>
      <c r="J1627" s="1" t="inlineStr">
        <is>
          <t>Banglore</t>
        </is>
      </c>
      <c r="K1627" s="1" t="n">
        <v>0</v>
      </c>
      <c r="L1627" s="1">
        <f>G1627*B1627</f>
        <v/>
      </c>
      <c r="M1627" s="1">
        <f>H1627*B1627</f>
        <v/>
      </c>
      <c r="N1627" s="1">
        <f>I1627*B1627</f>
        <v/>
      </c>
    </row>
    <row r="1628">
      <c r="A1628" s="1" t="inlineStr">
        <is>
          <t>BioLegend</t>
        </is>
      </c>
      <c r="B1628" s="1" t="n">
        <v>9794.4</v>
      </c>
      <c r="C1628" s="1" t="inlineStr">
        <is>
          <t>EED117596</t>
        </is>
      </c>
      <c r="D1628" s="2" t="n">
        <v>45863</v>
      </c>
      <c r="E1628" s="2" t="n">
        <v>45869</v>
      </c>
      <c r="F1628" s="1" t="n">
        <v>357404</v>
      </c>
      <c r="G1628" s="1" t="n">
        <v>1</v>
      </c>
      <c r="H1628" s="1" t="n">
        <v>1</v>
      </c>
      <c r="I1628" s="1" t="n">
        <v>0</v>
      </c>
      <c r="J1628" s="1" t="inlineStr">
        <is>
          <t>Delhi</t>
        </is>
      </c>
      <c r="K1628" s="1" t="n">
        <v>0</v>
      </c>
      <c r="L1628" s="1">
        <f>G1628*B1628</f>
        <v/>
      </c>
      <c r="M1628" s="1">
        <f>H1628*B1628</f>
        <v/>
      </c>
      <c r="N1628" s="1">
        <f>I1628*B1628</f>
        <v/>
      </c>
    </row>
    <row r="1629">
      <c r="A1629" s="1" t="inlineStr">
        <is>
          <t>BioLegend</t>
        </is>
      </c>
      <c r="B1629" s="1" t="n">
        <v>7700</v>
      </c>
      <c r="C1629" s="1" t="inlineStr">
        <is>
          <t>EED117596</t>
        </is>
      </c>
      <c r="D1629" s="2" t="n">
        <v>45863</v>
      </c>
      <c r="E1629" s="2" t="n">
        <v>45869</v>
      </c>
      <c r="F1629" s="1" t="n">
        <v>362503</v>
      </c>
      <c r="G1629" s="1" t="n">
        <v>1</v>
      </c>
      <c r="H1629" s="1" t="n">
        <v>1</v>
      </c>
      <c r="I1629" s="1" t="n">
        <v>0</v>
      </c>
      <c r="J1629" s="1" t="inlineStr">
        <is>
          <t>Chandigarh</t>
        </is>
      </c>
      <c r="K1629" s="1" t="n">
        <v>0</v>
      </c>
      <c r="L1629" s="1">
        <f>G1629*B1629</f>
        <v/>
      </c>
      <c r="M1629" s="1">
        <f>H1629*B1629</f>
        <v/>
      </c>
      <c r="N1629" s="1">
        <f>I1629*B1629</f>
        <v/>
      </c>
    </row>
    <row r="1630">
      <c r="A1630" s="1" t="inlineStr">
        <is>
          <t>BioLegend</t>
        </is>
      </c>
      <c r="B1630" s="1" t="n">
        <v>26070</v>
      </c>
      <c r="C1630" s="1" t="inlineStr">
        <is>
          <t>EED117596</t>
        </is>
      </c>
      <c r="D1630" s="2" t="n">
        <v>45863</v>
      </c>
      <c r="E1630" s="2" t="n">
        <v>45869</v>
      </c>
      <c r="F1630" s="1" t="n">
        <v>364808</v>
      </c>
      <c r="G1630" s="1" t="n">
        <v>2</v>
      </c>
      <c r="H1630" s="1" t="n">
        <v>2</v>
      </c>
      <c r="I1630" s="1" t="n">
        <v>0</v>
      </c>
      <c r="J1630" s="1" t="inlineStr">
        <is>
          <t>Banglore</t>
        </is>
      </c>
      <c r="K1630" s="1" t="n">
        <v>0</v>
      </c>
      <c r="L1630" s="1">
        <f>G1630*B1630</f>
        <v/>
      </c>
      <c r="M1630" s="1">
        <f>H1630*B1630</f>
        <v/>
      </c>
      <c r="N1630" s="1">
        <f>I1630*B1630</f>
        <v/>
      </c>
    </row>
    <row r="1631">
      <c r="A1631" s="1" t="inlineStr">
        <is>
          <t>BioLegend</t>
        </is>
      </c>
      <c r="B1631" s="1" t="n">
        <v>19527.2</v>
      </c>
      <c r="C1631" s="1" t="inlineStr">
        <is>
          <t>EED117596</t>
        </is>
      </c>
      <c r="D1631" s="2" t="n">
        <v>45863</v>
      </c>
      <c r="E1631" s="2" t="n">
        <v>45869</v>
      </c>
      <c r="F1631" s="1" t="n">
        <v>368516</v>
      </c>
      <c r="G1631" s="1" t="n">
        <v>2</v>
      </c>
      <c r="H1631" s="1" t="n">
        <v>2</v>
      </c>
      <c r="I1631" s="1" t="n">
        <v>0</v>
      </c>
      <c r="J1631" s="1" t="inlineStr">
        <is>
          <t>Banglore</t>
        </is>
      </c>
      <c r="K1631" s="1" t="n">
        <v>0</v>
      </c>
      <c r="L1631" s="1">
        <f>G1631*B1631</f>
        <v/>
      </c>
      <c r="M1631" s="1">
        <f>H1631*B1631</f>
        <v/>
      </c>
      <c r="N1631" s="1">
        <f>I1631*B1631</f>
        <v/>
      </c>
    </row>
    <row r="1632">
      <c r="A1632" s="1" t="inlineStr">
        <is>
          <t>BioLegend</t>
        </is>
      </c>
      <c r="B1632" s="1" t="n">
        <v>6899.200000000001</v>
      </c>
      <c r="C1632" s="1" t="inlineStr">
        <is>
          <t>EED117596</t>
        </is>
      </c>
      <c r="D1632" s="2" t="n">
        <v>45863</v>
      </c>
      <c r="E1632" s="2" t="n">
        <v>45869</v>
      </c>
      <c r="F1632" s="1" t="n">
        <v>368535</v>
      </c>
      <c r="G1632" s="1" t="n">
        <v>1</v>
      </c>
      <c r="H1632" s="1" t="n">
        <v>1</v>
      </c>
      <c r="I1632" s="1" t="n">
        <v>0</v>
      </c>
      <c r="J1632" s="1" t="inlineStr">
        <is>
          <t>Delhi</t>
        </is>
      </c>
      <c r="K1632" s="1" t="n">
        <v>0</v>
      </c>
      <c r="L1632" s="1">
        <f>G1632*B1632</f>
        <v/>
      </c>
      <c r="M1632" s="1">
        <f>H1632*B1632</f>
        <v/>
      </c>
      <c r="N1632" s="1">
        <f>I1632*B1632</f>
        <v/>
      </c>
    </row>
    <row r="1633">
      <c r="A1633" s="1" t="inlineStr">
        <is>
          <t>BioLegend</t>
        </is>
      </c>
      <c r="B1633" s="1" t="n">
        <v>27258</v>
      </c>
      <c r="C1633" s="1" t="inlineStr">
        <is>
          <t>EED117596</t>
        </is>
      </c>
      <c r="D1633" s="2" t="n">
        <v>45863</v>
      </c>
      <c r="E1633" s="2" t="n">
        <v>45869</v>
      </c>
      <c r="F1633" s="1" t="n">
        <v>369324</v>
      </c>
      <c r="G1633" s="1" t="n">
        <v>2</v>
      </c>
      <c r="H1633" s="1" t="n">
        <v>2</v>
      </c>
      <c r="I1633" s="1" t="n">
        <v>0</v>
      </c>
      <c r="J1633" s="1" t="inlineStr">
        <is>
          <t>Banglore</t>
        </is>
      </c>
      <c r="K1633" s="1" t="n">
        <v>0</v>
      </c>
      <c r="L1633" s="1">
        <f>G1633*B1633</f>
        <v/>
      </c>
      <c r="M1633" s="1">
        <f>H1633*B1633</f>
        <v/>
      </c>
      <c r="N1633" s="1">
        <f>I1633*B1633</f>
        <v/>
      </c>
    </row>
    <row r="1634">
      <c r="A1634" s="1" t="inlineStr">
        <is>
          <t>BioLegend</t>
        </is>
      </c>
      <c r="B1634" s="1" t="n">
        <v>17556</v>
      </c>
      <c r="C1634" s="1" t="inlineStr">
        <is>
          <t>EED117596</t>
        </is>
      </c>
      <c r="D1634" s="2" t="n">
        <v>45863</v>
      </c>
      <c r="E1634" s="2" t="n">
        <v>45869</v>
      </c>
      <c r="F1634" s="1" t="n">
        <v>375518</v>
      </c>
      <c r="G1634" s="1" t="n">
        <v>1</v>
      </c>
      <c r="H1634" s="1" t="n">
        <v>1</v>
      </c>
      <c r="I1634" s="1" t="n">
        <v>0</v>
      </c>
      <c r="J1634" s="1" t="inlineStr">
        <is>
          <t>Mumbai</t>
        </is>
      </c>
      <c r="K1634" s="1" t="n">
        <v>0</v>
      </c>
      <c r="L1634" s="1">
        <f>G1634*B1634</f>
        <v/>
      </c>
      <c r="M1634" s="1">
        <f>H1634*B1634</f>
        <v/>
      </c>
      <c r="N1634" s="1">
        <f>I1634*B1634</f>
        <v/>
      </c>
    </row>
    <row r="1635">
      <c r="A1635" s="1" t="inlineStr">
        <is>
          <t>BioLegend</t>
        </is>
      </c>
      <c r="B1635" s="1" t="n">
        <v>11026.4</v>
      </c>
      <c r="C1635" s="1" t="inlineStr">
        <is>
          <t>EED117596</t>
        </is>
      </c>
      <c r="D1635" s="2" t="n">
        <v>45863</v>
      </c>
      <c r="E1635" s="2" t="n">
        <v>45869</v>
      </c>
      <c r="F1635" s="1" t="n">
        <v>400128</v>
      </c>
      <c r="G1635" s="1" t="n">
        <v>1</v>
      </c>
      <c r="H1635" s="1" t="n">
        <v>1</v>
      </c>
      <c r="I1635" s="1" t="n">
        <v>0</v>
      </c>
      <c r="J1635" s="1" t="inlineStr">
        <is>
          <t>Banglore</t>
        </is>
      </c>
      <c r="K1635" s="1" t="n">
        <v>0</v>
      </c>
      <c r="L1635" s="1">
        <f>G1635*B1635</f>
        <v/>
      </c>
      <c r="M1635" s="1">
        <f>H1635*B1635</f>
        <v/>
      </c>
      <c r="N1635" s="1">
        <f>I1635*B1635</f>
        <v/>
      </c>
    </row>
    <row r="1636">
      <c r="A1636" s="1" t="inlineStr">
        <is>
          <t>BioLegend</t>
        </is>
      </c>
      <c r="B1636" s="1" t="n">
        <v>23628</v>
      </c>
      <c r="C1636" s="1" t="inlineStr">
        <is>
          <t>EED117596</t>
        </is>
      </c>
      <c r="D1636" s="2" t="n">
        <v>45863</v>
      </c>
      <c r="E1636" s="2" t="n">
        <v>45869</v>
      </c>
      <c r="F1636" s="1" t="n">
        <v>400158</v>
      </c>
      <c r="G1636" s="1" t="n">
        <v>1</v>
      </c>
      <c r="H1636" s="1" t="n">
        <v>1</v>
      </c>
      <c r="I1636" s="1" t="n">
        <v>0</v>
      </c>
      <c r="J1636" s="1" t="inlineStr">
        <is>
          <t>Banglore</t>
        </is>
      </c>
      <c r="K1636" s="1" t="n">
        <v>0</v>
      </c>
      <c r="L1636" s="1">
        <f>G1636*B1636</f>
        <v/>
      </c>
      <c r="M1636" s="1">
        <f>H1636*B1636</f>
        <v/>
      </c>
      <c r="N1636" s="1">
        <f>I1636*B1636</f>
        <v/>
      </c>
    </row>
    <row r="1637">
      <c r="A1637" s="1" t="inlineStr">
        <is>
          <t>BioLegend</t>
        </is>
      </c>
      <c r="B1637" s="1" t="n">
        <v>27258</v>
      </c>
      <c r="C1637" s="1" t="inlineStr">
        <is>
          <t>EED117596</t>
        </is>
      </c>
      <c r="D1637" s="2" t="n">
        <v>45863</v>
      </c>
      <c r="E1637" s="2" t="n">
        <v>45869</v>
      </c>
      <c r="F1637" s="1" t="n">
        <v>400164</v>
      </c>
      <c r="G1637" s="1" t="n">
        <v>1</v>
      </c>
      <c r="H1637" s="1" t="n">
        <v>1</v>
      </c>
      <c r="I1637" s="1" t="n">
        <v>0</v>
      </c>
      <c r="J1637" s="1" t="inlineStr">
        <is>
          <t>Banglore</t>
        </is>
      </c>
      <c r="K1637" s="1" t="n">
        <v>0</v>
      </c>
      <c r="L1637" s="1">
        <f>G1637*B1637</f>
        <v/>
      </c>
      <c r="M1637" s="1">
        <f>H1637*B1637</f>
        <v/>
      </c>
      <c r="N1637" s="1">
        <f>I1637*B1637</f>
        <v/>
      </c>
    </row>
    <row r="1638">
      <c r="A1638" s="1" t="inlineStr">
        <is>
          <t>BioLegend</t>
        </is>
      </c>
      <c r="B1638" s="1" t="n">
        <v>5112.8</v>
      </c>
      <c r="C1638" s="1" t="inlineStr">
        <is>
          <t>EED117596</t>
        </is>
      </c>
      <c r="D1638" s="2" t="n">
        <v>45863</v>
      </c>
      <c r="E1638" s="2" t="n">
        <v>45869</v>
      </c>
      <c r="F1638" s="1" t="n">
        <v>400247</v>
      </c>
      <c r="G1638" s="1" t="n">
        <v>1</v>
      </c>
      <c r="H1638" s="1" t="n">
        <v>1</v>
      </c>
      <c r="I1638" s="1" t="n">
        <v>0</v>
      </c>
      <c r="J1638" s="1" t="inlineStr">
        <is>
          <t>Banglore</t>
        </is>
      </c>
      <c r="K1638" s="1" t="n">
        <v>0</v>
      </c>
      <c r="L1638" s="1">
        <f>G1638*B1638</f>
        <v/>
      </c>
      <c r="M1638" s="1">
        <f>H1638*B1638</f>
        <v/>
      </c>
      <c r="N1638" s="1">
        <f>I1638*B1638</f>
        <v/>
      </c>
    </row>
    <row r="1639">
      <c r="A1639" s="1" t="inlineStr">
        <is>
          <t>BioLegend</t>
        </is>
      </c>
      <c r="B1639" s="1" t="n">
        <v>5297.6</v>
      </c>
      <c r="C1639" s="1" t="inlineStr">
        <is>
          <t>EED117596</t>
        </is>
      </c>
      <c r="D1639" s="2" t="n">
        <v>45863</v>
      </c>
      <c r="E1639" s="2" t="n">
        <v>45869</v>
      </c>
      <c r="F1639" s="1" t="n">
        <v>400907</v>
      </c>
      <c r="G1639" s="1" t="n">
        <v>1</v>
      </c>
      <c r="H1639" s="1" t="n">
        <v>1</v>
      </c>
      <c r="I1639" s="1" t="n">
        <v>0</v>
      </c>
      <c r="J1639" s="1" t="inlineStr">
        <is>
          <t>Delhi</t>
        </is>
      </c>
      <c r="K1639" s="1" t="n">
        <v>0</v>
      </c>
      <c r="L1639" s="1">
        <f>G1639*B1639</f>
        <v/>
      </c>
      <c r="M1639" s="1">
        <f>H1639*B1639</f>
        <v/>
      </c>
      <c r="N1639" s="1">
        <f>I1639*B1639</f>
        <v/>
      </c>
    </row>
    <row r="1640">
      <c r="A1640" s="1" t="inlineStr">
        <is>
          <t>BioLegend</t>
        </is>
      </c>
      <c r="B1640" s="1" t="n">
        <v>3326.4</v>
      </c>
      <c r="C1640" s="1" t="inlineStr">
        <is>
          <t>EED117596</t>
        </is>
      </c>
      <c r="D1640" s="2" t="n">
        <v>45863</v>
      </c>
      <c r="E1640" s="2" t="n">
        <v>45869</v>
      </c>
      <c r="F1640" s="1" t="n">
        <v>401605</v>
      </c>
      <c r="G1640" s="1" t="n">
        <v>1</v>
      </c>
      <c r="H1640" s="1" t="n">
        <v>1</v>
      </c>
      <c r="I1640" s="1" t="n">
        <v>0</v>
      </c>
      <c r="J1640" s="1" t="inlineStr">
        <is>
          <t>Delhi</t>
        </is>
      </c>
      <c r="K1640" s="1" t="n">
        <v>0</v>
      </c>
      <c r="L1640" s="1">
        <f>G1640*B1640</f>
        <v/>
      </c>
      <c r="M1640" s="1">
        <f>H1640*B1640</f>
        <v/>
      </c>
      <c r="N1640" s="1">
        <f>I1640*B1640</f>
        <v/>
      </c>
    </row>
    <row r="1641">
      <c r="A1641" s="1" t="inlineStr">
        <is>
          <t>BioLegend</t>
        </is>
      </c>
      <c r="B1641" s="1" t="n">
        <v>7330.4</v>
      </c>
      <c r="C1641" s="1" t="inlineStr">
        <is>
          <t>EED117596</t>
        </is>
      </c>
      <c r="D1641" s="2" t="n">
        <v>45863</v>
      </c>
      <c r="E1641" s="2" t="n">
        <v>45869</v>
      </c>
      <c r="F1641" s="1" t="n">
        <v>405207</v>
      </c>
      <c r="G1641" s="1" t="n">
        <v>2</v>
      </c>
      <c r="H1641" s="1" t="n">
        <v>2</v>
      </c>
      <c r="I1641" s="1" t="n">
        <v>0</v>
      </c>
      <c r="J1641" s="1" t="inlineStr">
        <is>
          <t>Banglore</t>
        </is>
      </c>
      <c r="K1641" s="1" t="n">
        <v>0</v>
      </c>
      <c r="L1641" s="1">
        <f>G1641*B1641</f>
        <v/>
      </c>
      <c r="M1641" s="1">
        <f>H1641*B1641</f>
        <v/>
      </c>
      <c r="N1641" s="1">
        <f>I1641*B1641</f>
        <v/>
      </c>
    </row>
    <row r="1642">
      <c r="A1642" s="1" t="inlineStr">
        <is>
          <t>BioLegend</t>
        </is>
      </c>
      <c r="B1642" s="1" t="n">
        <v>16324</v>
      </c>
      <c r="C1642" s="1" t="inlineStr">
        <is>
          <t>EED117596</t>
        </is>
      </c>
      <c r="D1642" s="2" t="n">
        <v>45863</v>
      </c>
      <c r="E1642" s="2" t="n">
        <v>45869</v>
      </c>
      <c r="F1642" s="1" t="n">
        <v>405330</v>
      </c>
      <c r="G1642" s="1" t="n">
        <v>1</v>
      </c>
      <c r="H1642" s="1" t="n">
        <v>1</v>
      </c>
      <c r="I1642" s="1" t="n">
        <v>0</v>
      </c>
      <c r="J1642" s="1" t="inlineStr">
        <is>
          <t>Bhuvneshwar</t>
        </is>
      </c>
      <c r="K1642" s="1" t="n">
        <v>0</v>
      </c>
      <c r="L1642" s="1">
        <f>G1642*B1642</f>
        <v/>
      </c>
      <c r="M1642" s="1">
        <f>H1642*B1642</f>
        <v/>
      </c>
      <c r="N1642" s="1">
        <f>I1642*B1642</f>
        <v/>
      </c>
    </row>
    <row r="1643">
      <c r="A1643" s="1" t="inlineStr">
        <is>
          <t>BioLegend</t>
        </is>
      </c>
      <c r="B1643" s="1" t="n">
        <v>6899.200000000001</v>
      </c>
      <c r="C1643" s="1" t="inlineStr">
        <is>
          <t>EED117596</t>
        </is>
      </c>
      <c r="D1643" s="2" t="n">
        <v>45863</v>
      </c>
      <c r="E1643" s="2" t="n">
        <v>45869</v>
      </c>
      <c r="F1643" s="1" t="n">
        <v>405717</v>
      </c>
      <c r="G1643" s="1" t="n">
        <v>1</v>
      </c>
      <c r="H1643" s="1" t="n">
        <v>1</v>
      </c>
      <c r="I1643" s="1" t="n">
        <v>0</v>
      </c>
      <c r="J1643" s="1" t="inlineStr">
        <is>
          <t>Bhuvneshwar</t>
        </is>
      </c>
      <c r="K1643" s="1" t="n">
        <v>0</v>
      </c>
      <c r="L1643" s="1">
        <f>G1643*B1643</f>
        <v/>
      </c>
      <c r="M1643" s="1">
        <f>H1643*B1643</f>
        <v/>
      </c>
      <c r="N1643" s="1">
        <f>I1643*B1643</f>
        <v/>
      </c>
    </row>
    <row r="1644">
      <c r="A1644" s="1" t="inlineStr">
        <is>
          <t>BioLegend</t>
        </is>
      </c>
      <c r="B1644" s="1" t="n">
        <v>6221.6</v>
      </c>
      <c r="C1644" s="1" t="inlineStr">
        <is>
          <t>EED117596</t>
        </is>
      </c>
      <c r="D1644" s="2" t="n">
        <v>45863</v>
      </c>
      <c r="E1644" s="2" t="n">
        <v>45869</v>
      </c>
      <c r="F1644" s="1" t="n">
        <v>406515</v>
      </c>
      <c r="G1644" s="1" t="n">
        <v>1</v>
      </c>
      <c r="H1644" s="1" t="n">
        <v>1</v>
      </c>
      <c r="I1644" s="1" t="n">
        <v>0</v>
      </c>
      <c r="J1644" s="1" t="inlineStr">
        <is>
          <t>Bhuvneshwar</t>
        </is>
      </c>
      <c r="K1644" s="1" t="n">
        <v>0</v>
      </c>
      <c r="L1644" s="1">
        <f>G1644*B1644</f>
        <v/>
      </c>
      <c r="M1644" s="1">
        <f>H1644*B1644</f>
        <v/>
      </c>
      <c r="N1644" s="1">
        <f>I1644*B1644</f>
        <v/>
      </c>
    </row>
    <row r="1645">
      <c r="A1645" s="1" t="inlineStr">
        <is>
          <t>BioLegend</t>
        </is>
      </c>
      <c r="B1645" s="1" t="n">
        <v>1848</v>
      </c>
      <c r="C1645" s="1" t="inlineStr">
        <is>
          <t>EED117596</t>
        </is>
      </c>
      <c r="D1645" s="2" t="n">
        <v>45863</v>
      </c>
      <c r="E1645" s="2" t="n">
        <v>45869</v>
      </c>
      <c r="F1645" s="1" t="n">
        <v>420403</v>
      </c>
      <c r="G1645" s="1" t="n">
        <v>10</v>
      </c>
      <c r="H1645" s="1" t="n">
        <v>10</v>
      </c>
      <c r="I1645" s="1" t="n">
        <v>0</v>
      </c>
      <c r="J1645" s="1" t="inlineStr">
        <is>
          <t>Banglore</t>
        </is>
      </c>
      <c r="K1645" s="1" t="n">
        <v>0</v>
      </c>
      <c r="L1645" s="1">
        <f>G1645*B1645</f>
        <v/>
      </c>
      <c r="M1645" s="1">
        <f>H1645*B1645</f>
        <v/>
      </c>
      <c r="N1645" s="1">
        <f>I1645*B1645</f>
        <v/>
      </c>
    </row>
    <row r="1646">
      <c r="A1646" s="1" t="inlineStr">
        <is>
          <t>BioLegend</t>
        </is>
      </c>
      <c r="B1646" s="1" t="n">
        <v>3634.4</v>
      </c>
      <c r="C1646" s="1" t="inlineStr">
        <is>
          <t>EED117596</t>
        </is>
      </c>
      <c r="D1646" s="2" t="n">
        <v>45863</v>
      </c>
      <c r="E1646" s="2" t="n">
        <v>45869</v>
      </c>
      <c r="F1646" s="1" t="n">
        <v>420404</v>
      </c>
      <c r="G1646" s="1" t="n">
        <v>2</v>
      </c>
      <c r="H1646" s="1" t="n">
        <v>2</v>
      </c>
      <c r="I1646" s="1" t="n">
        <v>0</v>
      </c>
      <c r="J1646" s="1" t="inlineStr">
        <is>
          <t>Banglore</t>
        </is>
      </c>
      <c r="K1646" s="1" t="n">
        <v>0</v>
      </c>
      <c r="L1646" s="1">
        <f>G1646*B1646</f>
        <v/>
      </c>
      <c r="M1646" s="1">
        <f>H1646*B1646</f>
        <v/>
      </c>
      <c r="N1646" s="1">
        <f>I1646*B1646</f>
        <v/>
      </c>
    </row>
    <row r="1647">
      <c r="A1647" s="1" t="inlineStr">
        <is>
          <t>BioLegend</t>
        </is>
      </c>
      <c r="B1647" s="1" t="n">
        <v>8685.6</v>
      </c>
      <c r="C1647" s="1" t="inlineStr">
        <is>
          <t>EED117596</t>
        </is>
      </c>
      <c r="D1647" s="2" t="n">
        <v>45863</v>
      </c>
      <c r="E1647" s="2" t="n">
        <v>45869</v>
      </c>
      <c r="F1647" s="1" t="n">
        <v>421601</v>
      </c>
      <c r="G1647" s="1" t="n">
        <v>3</v>
      </c>
      <c r="H1647" s="1" t="n">
        <v>3</v>
      </c>
      <c r="I1647" s="1" t="n">
        <v>0</v>
      </c>
      <c r="J1647" s="1" t="inlineStr">
        <is>
          <t>Hyderabad</t>
        </is>
      </c>
      <c r="K1647" s="1" t="n">
        <v>0</v>
      </c>
      <c r="L1647" s="1">
        <f>G1647*B1647</f>
        <v/>
      </c>
      <c r="M1647" s="1">
        <f>H1647*B1647</f>
        <v/>
      </c>
      <c r="N1647" s="1">
        <f>I1647*B1647</f>
        <v/>
      </c>
    </row>
    <row r="1648">
      <c r="A1648" s="1" t="inlineStr">
        <is>
          <t>BioLegend</t>
        </is>
      </c>
      <c r="B1648" s="1" t="n">
        <v>14106.4</v>
      </c>
      <c r="C1648" s="1" t="inlineStr">
        <is>
          <t>EED117596</t>
        </is>
      </c>
      <c r="D1648" s="2" t="n">
        <v>45863</v>
      </c>
      <c r="E1648" s="2" t="n">
        <v>45869</v>
      </c>
      <c r="F1648" s="1" t="n">
        <v>422302</v>
      </c>
      <c r="G1648" s="1" t="n">
        <v>3</v>
      </c>
      <c r="H1648" s="1" t="n">
        <v>3</v>
      </c>
      <c r="I1648" s="1" t="n">
        <v>0</v>
      </c>
      <c r="J1648" s="1" t="inlineStr">
        <is>
          <t>Banglore</t>
        </is>
      </c>
      <c r="K1648" s="1" t="n">
        <v>0</v>
      </c>
      <c r="L1648" s="1">
        <f>G1648*B1648</f>
        <v/>
      </c>
      <c r="M1648" s="1">
        <f>H1648*B1648</f>
        <v/>
      </c>
      <c r="N1648" s="1">
        <f>I1648*B1648</f>
        <v/>
      </c>
    </row>
    <row r="1649">
      <c r="A1649" s="1" t="inlineStr">
        <is>
          <t>BioLegend</t>
        </is>
      </c>
      <c r="B1649" s="1" t="n">
        <v>4743.2</v>
      </c>
      <c r="C1649" s="1" t="inlineStr">
        <is>
          <t>EED117596</t>
        </is>
      </c>
      <c r="D1649" s="2" t="n">
        <v>45863</v>
      </c>
      <c r="E1649" s="2" t="n">
        <v>45869</v>
      </c>
      <c r="F1649" s="1" t="n">
        <v>423601</v>
      </c>
      <c r="G1649" s="1" t="n">
        <v>5</v>
      </c>
      <c r="H1649" s="1" t="n">
        <v>5</v>
      </c>
      <c r="I1649" s="1" t="n">
        <v>0</v>
      </c>
      <c r="J1649" s="1" t="inlineStr">
        <is>
          <t>Banglore</t>
        </is>
      </c>
      <c r="K1649" s="1" t="n">
        <v>0</v>
      </c>
      <c r="L1649" s="1">
        <f>G1649*B1649</f>
        <v/>
      </c>
      <c r="M1649" s="1">
        <f>H1649*B1649</f>
        <v/>
      </c>
      <c r="N1649" s="1">
        <f>I1649*B1649</f>
        <v/>
      </c>
    </row>
    <row r="1650">
      <c r="A1650" s="1" t="inlineStr">
        <is>
          <t>BioLegend</t>
        </is>
      </c>
      <c r="B1650" s="1" t="n">
        <v>3634.4</v>
      </c>
      <c r="C1650" s="1" t="inlineStr">
        <is>
          <t>EED117596</t>
        </is>
      </c>
      <c r="D1650" s="2" t="n">
        <v>45863</v>
      </c>
      <c r="E1650" s="2" t="n">
        <v>45869</v>
      </c>
      <c r="F1650" s="1" t="n">
        <v>424807</v>
      </c>
      <c r="G1650" s="1" t="n">
        <v>1</v>
      </c>
      <c r="H1650" s="1" t="n">
        <v>1</v>
      </c>
      <c r="I1650" s="1" t="n">
        <v>0</v>
      </c>
      <c r="J1650" s="1" t="inlineStr">
        <is>
          <t>Kerala</t>
        </is>
      </c>
      <c r="K1650" s="1" t="n">
        <v>0</v>
      </c>
      <c r="L1650" s="1">
        <f>G1650*B1650</f>
        <v/>
      </c>
      <c r="M1650" s="1">
        <f>H1650*B1650</f>
        <v/>
      </c>
      <c r="N1650" s="1">
        <f>I1650*B1650</f>
        <v/>
      </c>
    </row>
    <row r="1651">
      <c r="A1651" s="1" t="inlineStr">
        <is>
          <t>BioLegend</t>
        </is>
      </c>
      <c r="B1651" s="1" t="n">
        <v>9794.4</v>
      </c>
      <c r="C1651" s="1" t="inlineStr">
        <is>
          <t>EED117596</t>
        </is>
      </c>
      <c r="D1651" s="2" t="n">
        <v>45863</v>
      </c>
      <c r="E1651" s="2" t="n">
        <v>45869</v>
      </c>
      <c r="F1651" s="1" t="n">
        <v>425401</v>
      </c>
      <c r="G1651" s="1" t="n">
        <v>1</v>
      </c>
      <c r="H1651" s="1" t="n">
        <v>1</v>
      </c>
      <c r="I1651" s="1" t="n">
        <v>0</v>
      </c>
      <c r="J1651" s="1" t="inlineStr">
        <is>
          <t>Hyderabad</t>
        </is>
      </c>
      <c r="K1651" s="1" t="n">
        <v>0</v>
      </c>
      <c r="L1651" s="1">
        <f>G1651*B1651</f>
        <v/>
      </c>
      <c r="M1651" s="1">
        <f>H1651*B1651</f>
        <v/>
      </c>
      <c r="N1651" s="1">
        <f>I1651*B1651</f>
        <v/>
      </c>
    </row>
    <row r="1652">
      <c r="A1652" s="1" t="inlineStr">
        <is>
          <t>BioLegend</t>
        </is>
      </c>
      <c r="B1652" s="1" t="n">
        <v>24948</v>
      </c>
      <c r="C1652" s="1" t="inlineStr">
        <is>
          <t>EED117596</t>
        </is>
      </c>
      <c r="D1652" s="2" t="n">
        <v>45863</v>
      </c>
      <c r="E1652" s="2" t="n">
        <v>45869</v>
      </c>
      <c r="F1652" s="1" t="n">
        <v>640945</v>
      </c>
      <c r="G1652" s="1" t="n">
        <v>1</v>
      </c>
      <c r="H1652" s="1" t="n">
        <v>1</v>
      </c>
      <c r="I1652" s="1" t="n">
        <v>0</v>
      </c>
      <c r="J1652" s="1" t="inlineStr">
        <is>
          <t>PUNJAB</t>
        </is>
      </c>
      <c r="K1652" s="1" t="n">
        <v>0</v>
      </c>
      <c r="L1652" s="1">
        <f>G1652*B1652</f>
        <v/>
      </c>
      <c r="M1652" s="1">
        <f>H1652*B1652</f>
        <v/>
      </c>
      <c r="N1652" s="1">
        <f>I1652*B1652</f>
        <v/>
      </c>
    </row>
    <row r="1653">
      <c r="A1653" s="1" t="inlineStr">
        <is>
          <t>BioLegend</t>
        </is>
      </c>
      <c r="B1653" s="1" t="n">
        <v>17679.2</v>
      </c>
      <c r="C1653" s="1" t="inlineStr">
        <is>
          <t>EED117596</t>
        </is>
      </c>
      <c r="D1653" s="2" t="n">
        <v>45863</v>
      </c>
      <c r="E1653" s="2" t="n">
        <v>45869</v>
      </c>
      <c r="F1653" s="1" t="n">
        <v>693504</v>
      </c>
      <c r="G1653" s="1" t="n">
        <v>1</v>
      </c>
      <c r="H1653" s="1" t="n">
        <v>1</v>
      </c>
      <c r="I1653" s="1" t="n">
        <v>0</v>
      </c>
      <c r="J1653" s="1" t="inlineStr">
        <is>
          <t>Delhi</t>
        </is>
      </c>
      <c r="K1653" s="1" t="n">
        <v>0</v>
      </c>
      <c r="L1653" s="1">
        <f>G1653*B1653</f>
        <v/>
      </c>
      <c r="M1653" s="1">
        <f>H1653*B1653</f>
        <v/>
      </c>
      <c r="N1653" s="1">
        <f>I1653*B1653</f>
        <v/>
      </c>
    </row>
    <row r="1654">
      <c r="A1654" s="1" t="inlineStr">
        <is>
          <t>BioLegend</t>
        </is>
      </c>
      <c r="B1654" s="1" t="n">
        <v>13736.8</v>
      </c>
      <c r="C1654" s="1" t="inlineStr">
        <is>
          <t>EED117596</t>
        </is>
      </c>
      <c r="D1654" s="2" t="n">
        <v>45863</v>
      </c>
      <c r="E1654" s="2" t="n">
        <v>45869</v>
      </c>
      <c r="F1654" s="1" t="n">
        <v>781802</v>
      </c>
      <c r="G1654" s="1" t="n">
        <v>1</v>
      </c>
      <c r="H1654" s="1" t="n">
        <v>1</v>
      </c>
      <c r="I1654" s="1" t="n">
        <v>0</v>
      </c>
      <c r="J1654" s="1" t="inlineStr">
        <is>
          <t>Kolkata</t>
        </is>
      </c>
      <c r="K1654" s="1" t="n">
        <v>0</v>
      </c>
      <c r="L1654" s="1">
        <f>G1654*B1654</f>
        <v/>
      </c>
      <c r="M1654" s="1">
        <f>H1654*B1654</f>
        <v/>
      </c>
      <c r="N1654" s="1">
        <f>I1654*B1654</f>
        <v/>
      </c>
    </row>
    <row r="1655">
      <c r="A1655" s="1" t="inlineStr">
        <is>
          <t>BioLegend</t>
        </is>
      </c>
      <c r="B1655" s="1" t="n">
        <v>15584.8</v>
      </c>
      <c r="C1655" s="1" t="inlineStr">
        <is>
          <t>EED117596</t>
        </is>
      </c>
      <c r="D1655" s="2" t="n">
        <v>45863</v>
      </c>
      <c r="E1655" s="2" t="n">
        <v>45869</v>
      </c>
      <c r="F1655" s="1" t="n">
        <v>783904</v>
      </c>
      <c r="G1655" s="1" t="n">
        <v>2</v>
      </c>
      <c r="H1655" s="1" t="n">
        <v>2</v>
      </c>
      <c r="I1655" s="1" t="n">
        <v>0</v>
      </c>
      <c r="J1655" s="1" t="inlineStr">
        <is>
          <t>Delhi</t>
        </is>
      </c>
      <c r="K1655" s="1" t="n">
        <v>0</v>
      </c>
      <c r="L1655" s="1">
        <f>G1655*B1655</f>
        <v/>
      </c>
      <c r="M1655" s="1">
        <f>H1655*B1655</f>
        <v/>
      </c>
      <c r="N1655" s="1">
        <f>I1655*B1655</f>
        <v/>
      </c>
    </row>
    <row r="1656">
      <c r="A1656" s="1" t="inlineStr">
        <is>
          <t>BioLegend</t>
        </is>
      </c>
      <c r="B1656" s="1" t="n">
        <v>3326.4</v>
      </c>
      <c r="C1656" s="1" t="inlineStr">
        <is>
          <t>EED117596</t>
        </is>
      </c>
      <c r="D1656" s="2" t="n">
        <v>45863</v>
      </c>
      <c r="E1656" s="2" t="n">
        <v>45869</v>
      </c>
      <c r="F1656" s="1" t="n">
        <v>784002</v>
      </c>
      <c r="G1656" s="1" t="n">
        <v>1</v>
      </c>
      <c r="H1656" s="1" t="n">
        <v>1</v>
      </c>
      <c r="I1656" s="1" t="n">
        <v>0</v>
      </c>
      <c r="J1656" s="1" t="inlineStr">
        <is>
          <t>Kolkata</t>
        </is>
      </c>
      <c r="K1656" s="1" t="n">
        <v>0</v>
      </c>
      <c r="L1656" s="1">
        <f>G1656*B1656</f>
        <v/>
      </c>
      <c r="M1656" s="1">
        <f>H1656*B1656</f>
        <v/>
      </c>
      <c r="N1656" s="1">
        <f>I1656*B1656</f>
        <v/>
      </c>
    </row>
    <row r="1657">
      <c r="A1657" s="1" t="inlineStr">
        <is>
          <t>BioLegend</t>
        </is>
      </c>
      <c r="B1657" s="1" t="n">
        <v>13428.8</v>
      </c>
      <c r="C1657" s="1" t="inlineStr">
        <is>
          <t>EED117596</t>
        </is>
      </c>
      <c r="D1657" s="2" t="n">
        <v>45863</v>
      </c>
      <c r="E1657" s="2" t="n">
        <v>45869</v>
      </c>
      <c r="F1657" s="1" t="n">
        <v>788902</v>
      </c>
      <c r="G1657" s="1" t="n">
        <v>1</v>
      </c>
      <c r="H1657" s="1" t="n">
        <v>1</v>
      </c>
      <c r="I1657" s="1" t="n">
        <v>0</v>
      </c>
      <c r="J1657" s="1" t="inlineStr">
        <is>
          <t>Kolkata</t>
        </is>
      </c>
      <c r="K1657" s="1" t="n">
        <v>0</v>
      </c>
      <c r="L1657" s="1">
        <f>G1657*B1657</f>
        <v/>
      </c>
      <c r="M1657" s="1">
        <f>H1657*B1657</f>
        <v/>
      </c>
      <c r="N1657" s="1">
        <f>I1657*B1657</f>
        <v/>
      </c>
    </row>
    <row r="1658">
      <c r="A1658" s="1" t="inlineStr">
        <is>
          <t>BioLegend</t>
        </is>
      </c>
      <c r="B1658" s="1" t="n">
        <v>14106.4</v>
      </c>
      <c r="C1658" s="1" t="inlineStr">
        <is>
          <t>EED117596</t>
        </is>
      </c>
      <c r="D1658" s="2" t="n">
        <v>45863</v>
      </c>
      <c r="E1658" s="2" t="n">
        <v>45869</v>
      </c>
      <c r="F1658" s="1" t="n">
        <v>914204</v>
      </c>
      <c r="G1658" s="1" t="n">
        <v>1</v>
      </c>
      <c r="H1658" s="1" t="n">
        <v>1</v>
      </c>
      <c r="I1658" s="1" t="n">
        <v>0</v>
      </c>
      <c r="J1658" s="1" t="inlineStr">
        <is>
          <t>Kolkata</t>
        </is>
      </c>
      <c r="K1658" s="1" t="n">
        <v>0</v>
      </c>
      <c r="L1658" s="1">
        <f>G1658*B1658</f>
        <v/>
      </c>
      <c r="M1658" s="1">
        <f>H1658*B1658</f>
        <v/>
      </c>
      <c r="N1658" s="1">
        <f>I1658*B1658</f>
        <v/>
      </c>
    </row>
    <row r="1659">
      <c r="A1659" s="1" t="inlineStr">
        <is>
          <t>Dharmacon</t>
        </is>
      </c>
      <c r="B1659" s="1" t="n">
        <v>25608</v>
      </c>
      <c r="C1659" s="1" t="inlineStr">
        <is>
          <t>O071825IN3302886G</t>
        </is>
      </c>
      <c r="D1659" s="2" t="n">
        <v>45863</v>
      </c>
      <c r="E1659" s="2" t="n">
        <v>45869</v>
      </c>
      <c r="F1659" s="1" t="inlineStr">
        <is>
          <t>M-007612-01-0005</t>
        </is>
      </c>
      <c r="G1659" s="1" t="n">
        <v>1</v>
      </c>
      <c r="H1659" s="1" t="n">
        <v>1</v>
      </c>
      <c r="I1659" s="1" t="n">
        <v>0</v>
      </c>
      <c r="J1659" s="1" t="inlineStr">
        <is>
          <t>Delhi</t>
        </is>
      </c>
      <c r="K1659" s="1" t="n">
        <v>0</v>
      </c>
      <c r="L1659" s="1">
        <f>G1659*B1659</f>
        <v/>
      </c>
      <c r="M1659" s="1">
        <f>H1659*B1659</f>
        <v/>
      </c>
      <c r="N1659" s="1">
        <f>I1659*B1659</f>
        <v/>
      </c>
    </row>
    <row r="1660">
      <c r="A1660" s="1" t="inlineStr">
        <is>
          <t>Dharmacon</t>
        </is>
      </c>
      <c r="B1660" s="1" t="n">
        <v>32912</v>
      </c>
      <c r="C1660" s="1" t="inlineStr">
        <is>
          <t>O071825IN3302886G</t>
        </is>
      </c>
      <c r="D1660" s="2" t="n">
        <v>45863</v>
      </c>
      <c r="E1660" s="2" t="n">
        <v>45869</v>
      </c>
      <c r="F1660" s="1" t="inlineStr">
        <is>
          <t>L-095518-02-0005</t>
        </is>
      </c>
      <c r="G1660" s="1" t="n">
        <v>1</v>
      </c>
      <c r="H1660" s="1" t="n">
        <v>1</v>
      </c>
      <c r="I1660" s="1" t="n">
        <v>0</v>
      </c>
      <c r="J1660" s="1" t="inlineStr">
        <is>
          <t>Faridabad</t>
        </is>
      </c>
      <c r="K1660" s="1" t="n">
        <v>0</v>
      </c>
      <c r="L1660" s="1">
        <f>G1660*B1660</f>
        <v/>
      </c>
      <c r="M1660" s="1">
        <f>H1660*B1660</f>
        <v/>
      </c>
      <c r="N1660" s="1">
        <f>I1660*B1660</f>
        <v/>
      </c>
    </row>
    <row r="1661">
      <c r="A1661" s="1" t="inlineStr">
        <is>
          <t>Dharmacon</t>
        </is>
      </c>
      <c r="B1661" s="1" t="n">
        <v>32912</v>
      </c>
      <c r="C1661" s="1" t="inlineStr">
        <is>
          <t>O071825IN3302886G</t>
        </is>
      </c>
      <c r="D1661" s="2" t="n">
        <v>45863</v>
      </c>
      <c r="E1661" s="2" t="n">
        <v>45869</v>
      </c>
      <c r="F1661" s="1" t="inlineStr">
        <is>
          <t>L-097263-02-0005</t>
        </is>
      </c>
      <c r="G1661" s="1" t="n">
        <v>1</v>
      </c>
      <c r="H1661" s="1" t="n">
        <v>1</v>
      </c>
      <c r="I1661" s="1" t="n">
        <v>0</v>
      </c>
      <c r="J1661" s="1" t="inlineStr">
        <is>
          <t>Faridabad</t>
        </is>
      </c>
      <c r="K1661" s="1" t="n">
        <v>0</v>
      </c>
      <c r="L1661" s="1">
        <f>G1661*B1661</f>
        <v/>
      </c>
      <c r="M1661" s="1">
        <f>H1661*B1661</f>
        <v/>
      </c>
      <c r="N1661" s="1">
        <f>I1661*B1661</f>
        <v/>
      </c>
    </row>
    <row r="1662">
      <c r="A1662" s="1" t="inlineStr">
        <is>
          <t>Dharmacon</t>
        </is>
      </c>
      <c r="B1662" s="1" t="n">
        <v>17688</v>
      </c>
      <c r="C1662" s="1" t="inlineStr">
        <is>
          <t>O071825IN3302886G</t>
        </is>
      </c>
      <c r="D1662" s="2" t="n">
        <v>45863</v>
      </c>
      <c r="E1662" s="2" t="n">
        <v>45869</v>
      </c>
      <c r="F1662" s="1" t="inlineStr">
        <is>
          <t>IN-001005-01-05</t>
        </is>
      </c>
      <c r="G1662" s="1" t="n">
        <v>1</v>
      </c>
      <c r="H1662" s="1" t="n">
        <v>1</v>
      </c>
      <c r="I1662" s="1" t="n">
        <v>0</v>
      </c>
      <c r="J1662" s="1" t="inlineStr">
        <is>
          <t>Faridabad</t>
        </is>
      </c>
      <c r="K1662" s="1" t="n">
        <v>0</v>
      </c>
      <c r="L1662" s="1">
        <f>G1662*B1662</f>
        <v/>
      </c>
      <c r="M1662" s="1">
        <f>H1662*B1662</f>
        <v/>
      </c>
      <c r="N1662" s="1">
        <f>I1662*B1662</f>
        <v/>
      </c>
    </row>
    <row r="1663">
      <c r="A1663" s="1" t="inlineStr">
        <is>
          <t>Dharmacon</t>
        </is>
      </c>
      <c r="B1663" s="1" t="n">
        <v>17688</v>
      </c>
      <c r="C1663" s="1" t="inlineStr">
        <is>
          <t>O071825IN3302886G</t>
        </is>
      </c>
      <c r="D1663" s="2" t="n">
        <v>45863</v>
      </c>
      <c r="E1663" s="2" t="n">
        <v>45869</v>
      </c>
      <c r="F1663" s="1" t="inlineStr">
        <is>
          <t>IH-300834-06-0005</t>
        </is>
      </c>
      <c r="G1663" s="1" t="n">
        <v>1</v>
      </c>
      <c r="H1663" s="1" t="n">
        <v>1</v>
      </c>
      <c r="I1663" s="1" t="n">
        <v>0</v>
      </c>
      <c r="J1663" s="1" t="inlineStr">
        <is>
          <t>Faridabad</t>
        </is>
      </c>
      <c r="K1663" s="1" t="n">
        <v>0</v>
      </c>
      <c r="L1663" s="1">
        <f>G1663*B1663</f>
        <v/>
      </c>
      <c r="M1663" s="1">
        <f>H1663*B1663</f>
        <v/>
      </c>
      <c r="N1663" s="1">
        <f>I1663*B1663</f>
        <v/>
      </c>
    </row>
    <row r="1664">
      <c r="A1664" s="1" t="inlineStr">
        <is>
          <t>Dharmacon</t>
        </is>
      </c>
      <c r="B1664" s="1" t="n">
        <v>17688</v>
      </c>
      <c r="C1664" s="1" t="inlineStr">
        <is>
          <t>O071825IN3302886G</t>
        </is>
      </c>
      <c r="D1664" s="2" t="n">
        <v>45863</v>
      </c>
      <c r="E1664" s="2" t="n">
        <v>45869</v>
      </c>
      <c r="F1664" s="1" t="inlineStr">
        <is>
          <t>C-300834-05-0005</t>
        </is>
      </c>
      <c r="G1664" s="1" t="n">
        <v>1</v>
      </c>
      <c r="H1664" s="1" t="n">
        <v>1</v>
      </c>
      <c r="I1664" s="1" t="n">
        <v>0</v>
      </c>
      <c r="J1664" s="1" t="inlineStr">
        <is>
          <t>Faridabad</t>
        </is>
      </c>
      <c r="K1664" s="1" t="n">
        <v>0</v>
      </c>
      <c r="L1664" s="1">
        <f>G1664*B1664</f>
        <v/>
      </c>
      <c r="M1664" s="1">
        <f>H1664*B1664</f>
        <v/>
      </c>
      <c r="N1664" s="1">
        <f>I1664*B1664</f>
        <v/>
      </c>
    </row>
    <row r="1665">
      <c r="A1665" s="1" t="inlineStr">
        <is>
          <t>Dharmacon</t>
        </is>
      </c>
      <c r="B1665" s="1" t="n">
        <v>17688</v>
      </c>
      <c r="C1665" s="1" t="inlineStr">
        <is>
          <t>O071825IN3302886G</t>
        </is>
      </c>
      <c r="D1665" s="2" t="n">
        <v>45863</v>
      </c>
      <c r="E1665" s="2" t="n">
        <v>45869</v>
      </c>
      <c r="F1665" s="1" t="inlineStr">
        <is>
          <t>CN-001000-01-05</t>
        </is>
      </c>
      <c r="G1665" s="1" t="n">
        <v>1</v>
      </c>
      <c r="H1665" s="1" t="n">
        <v>1</v>
      </c>
      <c r="I1665" s="1" t="n">
        <v>0</v>
      </c>
      <c r="J1665" s="1" t="inlineStr">
        <is>
          <t>Faridabad</t>
        </is>
      </c>
      <c r="K1665" s="1" t="n">
        <v>0</v>
      </c>
      <c r="L1665" s="1">
        <f>G1665*B1665</f>
        <v/>
      </c>
      <c r="M1665" s="1">
        <f>H1665*B1665</f>
        <v/>
      </c>
      <c r="N1665" s="1">
        <f>I1665*B1665</f>
        <v/>
      </c>
    </row>
    <row r="1666">
      <c r="A1666" s="1" t="inlineStr">
        <is>
          <t>Dharmacon</t>
        </is>
      </c>
      <c r="B1666" s="1" t="n">
        <v>51216</v>
      </c>
      <c r="C1666" s="1" t="inlineStr">
        <is>
          <t>O071825IN3302886G</t>
        </is>
      </c>
      <c r="D1666" s="2" t="n">
        <v>45863</v>
      </c>
      <c r="E1666" s="2" t="n">
        <v>45869</v>
      </c>
      <c r="F1666" s="1" t="inlineStr">
        <is>
          <t>VSC10698</t>
        </is>
      </c>
      <c r="G1666" s="1" t="n">
        <v>1</v>
      </c>
      <c r="H1666" s="1" t="n">
        <v>1</v>
      </c>
      <c r="I1666" s="1" t="n">
        <v>0</v>
      </c>
      <c r="J1666" s="1" t="inlineStr">
        <is>
          <t>Mumbai</t>
        </is>
      </c>
      <c r="K1666" s="1" t="n">
        <v>0</v>
      </c>
      <c r="L1666" s="1">
        <f>G1666*B1666</f>
        <v/>
      </c>
      <c r="M1666" s="1">
        <f>H1666*B1666</f>
        <v/>
      </c>
      <c r="N1666" s="1">
        <f>I1666*B1666</f>
        <v/>
      </c>
    </row>
    <row r="1667">
      <c r="A1667" s="1" t="inlineStr">
        <is>
          <t>Dharmacon</t>
        </is>
      </c>
      <c r="B1667" s="1" t="n">
        <v>51216</v>
      </c>
      <c r="C1667" s="1" t="inlineStr">
        <is>
          <t>O071825IN3302886G</t>
        </is>
      </c>
      <c r="D1667" s="2" t="n">
        <v>45863</v>
      </c>
      <c r="E1667" s="2" t="n">
        <v>45869</v>
      </c>
      <c r="F1667" s="1" t="inlineStr">
        <is>
          <t>VSC6570</t>
        </is>
      </c>
      <c r="G1667" s="1" t="n">
        <v>1</v>
      </c>
      <c r="H1667" s="1" t="n">
        <v>1</v>
      </c>
      <c r="I1667" s="1" t="n">
        <v>0</v>
      </c>
      <c r="J1667" s="1" t="inlineStr">
        <is>
          <t>Mumbai</t>
        </is>
      </c>
      <c r="K1667" s="1" t="n">
        <v>0</v>
      </c>
      <c r="L1667" s="1">
        <f>G1667*B1667</f>
        <v/>
      </c>
      <c r="M1667" s="1">
        <f>H1667*B1667</f>
        <v/>
      </c>
      <c r="N1667" s="1">
        <f>I1667*B1667</f>
        <v/>
      </c>
    </row>
    <row r="1668">
      <c r="A1668" s="1" t="inlineStr">
        <is>
          <t>Dharmacon</t>
        </is>
      </c>
      <c r="B1668" s="1" t="n">
        <v>145112</v>
      </c>
      <c r="C1668" s="1" t="inlineStr">
        <is>
          <t>O071825IN3302886G</t>
        </is>
      </c>
      <c r="D1668" s="2" t="n">
        <v>45863</v>
      </c>
      <c r="E1668" s="2" t="n">
        <v>45869</v>
      </c>
      <c r="F1668" s="1" t="inlineStr">
        <is>
          <t>V3SH7675-01EG3725</t>
        </is>
      </c>
      <c r="G1668" s="1" t="n">
        <v>1</v>
      </c>
      <c r="H1668" s="1" t="n">
        <v>1</v>
      </c>
      <c r="I1668" s="1" t="n">
        <v>0</v>
      </c>
      <c r="J1668" s="1" t="inlineStr">
        <is>
          <t>Mumbai</t>
        </is>
      </c>
      <c r="K1668" s="1" t="n">
        <v>0</v>
      </c>
      <c r="L1668" s="1">
        <f>G1668*B1668</f>
        <v/>
      </c>
      <c r="M1668" s="1">
        <f>H1668*B1668</f>
        <v/>
      </c>
      <c r="N1668" s="1">
        <f>I1668*B1668</f>
        <v/>
      </c>
    </row>
    <row r="1669">
      <c r="A1669" s="1" t="inlineStr">
        <is>
          <t>Dharmacon</t>
        </is>
      </c>
      <c r="B1669" s="1" t="n">
        <v>145112</v>
      </c>
      <c r="C1669" s="1" t="inlineStr">
        <is>
          <t>O071825IN3302886G</t>
        </is>
      </c>
      <c r="D1669" s="2" t="n">
        <v>45863</v>
      </c>
      <c r="E1669" s="2" t="n">
        <v>45869</v>
      </c>
      <c r="F1669" s="1" t="inlineStr">
        <is>
          <t>V3SH7675-01EG8061</t>
        </is>
      </c>
      <c r="G1669" s="1" t="n">
        <v>1</v>
      </c>
      <c r="H1669" s="1" t="n">
        <v>1</v>
      </c>
      <c r="I1669" s="1" t="n">
        <v>0</v>
      </c>
      <c r="J1669" s="1" t="inlineStr">
        <is>
          <t>Mumbai</t>
        </is>
      </c>
      <c r="K1669" s="1" t="n">
        <v>0</v>
      </c>
      <c r="L1669" s="1">
        <f>G1669*B1669</f>
        <v/>
      </c>
      <c r="M1669" s="1">
        <f>H1669*B1669</f>
        <v/>
      </c>
      <c r="N1669" s="1">
        <f>I1669*B1669</f>
        <v/>
      </c>
    </row>
    <row r="1670">
      <c r="A1670" s="1" t="inlineStr">
        <is>
          <t>Dharmacon</t>
        </is>
      </c>
      <c r="B1670" s="1" t="n">
        <v>4840</v>
      </c>
      <c r="C1670" s="1" t="inlineStr">
        <is>
          <t>O071825IN3302886G</t>
        </is>
      </c>
      <c r="D1670" s="2" t="n">
        <v>45863</v>
      </c>
      <c r="E1670" s="2" t="n">
        <v>45869</v>
      </c>
      <c r="F1670" s="1" t="inlineStr">
        <is>
          <t>YSC6273-201936830</t>
        </is>
      </c>
      <c r="G1670" s="1" t="n">
        <v>1</v>
      </c>
      <c r="H1670" s="1" t="n">
        <v>1</v>
      </c>
      <c r="I1670" s="1" t="n">
        <v>0</v>
      </c>
      <c r="J1670" s="1" t="inlineStr">
        <is>
          <t>Hyderabad</t>
        </is>
      </c>
      <c r="K1670" s="1" t="n">
        <v>0</v>
      </c>
      <c r="L1670" s="1">
        <f>G1670*B1670</f>
        <v/>
      </c>
      <c r="M1670" s="1">
        <f>H1670*B1670</f>
        <v/>
      </c>
      <c r="N1670" s="1">
        <f>I1670*B1670</f>
        <v/>
      </c>
    </row>
    <row r="1671">
      <c r="A1671" s="1" t="inlineStr">
        <is>
          <t>Dharmacon</t>
        </is>
      </c>
      <c r="B1671" s="1" t="n">
        <v>34584</v>
      </c>
      <c r="C1671" s="1" t="inlineStr">
        <is>
          <t>O071825IN3302886G</t>
        </is>
      </c>
      <c r="D1671" s="2" t="n">
        <v>45863</v>
      </c>
      <c r="E1671" s="2" t="n">
        <v>45869</v>
      </c>
      <c r="F1671" s="1" t="inlineStr">
        <is>
          <t>T-2004-03</t>
        </is>
      </c>
      <c r="G1671" s="1" t="n">
        <v>1</v>
      </c>
      <c r="H1671" s="1" t="n">
        <v>1</v>
      </c>
      <c r="I1671" s="1" t="n">
        <v>0</v>
      </c>
      <c r="J1671" s="1" t="inlineStr">
        <is>
          <t>Faridabad</t>
        </is>
      </c>
      <c r="K1671" s="1" t="n">
        <v>0</v>
      </c>
      <c r="L1671" s="1">
        <f>G1671*B1671</f>
        <v/>
      </c>
      <c r="M1671" s="1">
        <f>H1671*B1671</f>
        <v/>
      </c>
      <c r="N1671" s="1">
        <f>I1671*B1671</f>
        <v/>
      </c>
    </row>
    <row r="1672">
      <c r="A1672" s="1" t="inlineStr">
        <is>
          <t>Us Biological</t>
        </is>
      </c>
      <c r="B1672" s="1" t="n">
        <v>25080</v>
      </c>
      <c r="C1672" s="1" t="n">
        <v>194911</v>
      </c>
      <c r="D1672" s="2" t="n">
        <v>45867</v>
      </c>
      <c r="E1672" s="2" t="n">
        <v>45870</v>
      </c>
      <c r="F1672" s="1" t="inlineStr">
        <is>
          <t>Z1004</t>
        </is>
      </c>
      <c r="G1672" s="1" t="n">
        <v>1</v>
      </c>
      <c r="H1672" s="1" t="n">
        <v>1</v>
      </c>
      <c r="I1672" s="1" t="n">
        <v>0</v>
      </c>
      <c r="J1672" s="1" t="inlineStr">
        <is>
          <t>Banglore</t>
        </is>
      </c>
      <c r="K1672" s="1" t="n">
        <v>0</v>
      </c>
      <c r="L1672" s="1">
        <f>G1672*B1672</f>
        <v/>
      </c>
      <c r="M1672" s="1">
        <f>H1672*B1672</f>
        <v/>
      </c>
      <c r="N1672" s="1">
        <f>I1672*B1672</f>
        <v/>
      </c>
    </row>
    <row r="1673">
      <c r="A1673" s="1" t="inlineStr">
        <is>
          <t>Us Biological</t>
        </is>
      </c>
      <c r="B1673" s="1" t="n">
        <v>34408</v>
      </c>
      <c r="C1673" s="1" t="n">
        <v>194911</v>
      </c>
      <c r="D1673" s="2" t="n">
        <v>45867</v>
      </c>
      <c r="E1673" s="2" t="n">
        <v>45870</v>
      </c>
      <c r="F1673" s="1" t="inlineStr">
        <is>
          <t>F5050</t>
        </is>
      </c>
      <c r="G1673" s="1" t="n">
        <v>1</v>
      </c>
      <c r="H1673" s="1" t="n">
        <v>1</v>
      </c>
      <c r="I1673" s="1" t="n">
        <v>0</v>
      </c>
      <c r="J1673" s="1" t="e">
        <v>#N/A</v>
      </c>
      <c r="K1673" s="1" t="n">
        <v>0</v>
      </c>
      <c r="L1673" s="1">
        <f>G1673*B1673</f>
        <v/>
      </c>
      <c r="M1673" s="1">
        <f>H1673*B1673</f>
        <v/>
      </c>
      <c r="N1673" s="1">
        <f>I1673*B1673</f>
        <v/>
      </c>
    </row>
    <row r="1674">
      <c r="A1674" s="1" t="inlineStr">
        <is>
          <t>Biotium</t>
        </is>
      </c>
      <c r="B1674" s="1" t="n">
        <v>9926.4</v>
      </c>
      <c r="C1674" s="1" t="inlineStr">
        <is>
          <t>Opening Stock</t>
        </is>
      </c>
      <c r="D1674" s="2" t="n">
        <v>45870</v>
      </c>
      <c r="E1674" s="2" t="n">
        <v>45870</v>
      </c>
      <c r="F1674" s="1" t="n">
        <v>41003</v>
      </c>
      <c r="G1674" s="1" t="n">
        <v>1</v>
      </c>
      <c r="H1674" s="1" t="n">
        <v>0</v>
      </c>
      <c r="I1674" s="1" t="n">
        <v>1</v>
      </c>
      <c r="J1674" s="1" t="inlineStr">
        <is>
          <t>STOCK</t>
        </is>
      </c>
      <c r="K1674" s="1" t="inlineStr">
        <is>
          <t>Stock</t>
        </is>
      </c>
      <c r="L1674" s="1">
        <f>G1674*B1674</f>
        <v/>
      </c>
      <c r="M1674" s="1">
        <f>H1674*B1674</f>
        <v/>
      </c>
      <c r="N1674" s="1">
        <f>I1674*B1674</f>
        <v/>
      </c>
    </row>
    <row r="1675">
      <c r="A1675" s="1" t="inlineStr">
        <is>
          <t>Biotium</t>
        </is>
      </c>
      <c r="B1675" s="1" t="n">
        <v>9926.4</v>
      </c>
      <c r="C1675" s="1" t="inlineStr">
        <is>
          <t>Opening Stock</t>
        </is>
      </c>
      <c r="D1675" s="2" t="n">
        <v>45870</v>
      </c>
      <c r="E1675" s="2" t="n">
        <v>45870</v>
      </c>
      <c r="F1675" s="1" t="n">
        <v>41003</v>
      </c>
      <c r="G1675" s="1" t="n">
        <v>4</v>
      </c>
      <c r="H1675" s="1" t="n">
        <v>4</v>
      </c>
      <c r="I1675" s="1" t="n">
        <v>0</v>
      </c>
      <c r="J1675" s="1" t="inlineStr">
        <is>
          <t>Banglore</t>
        </is>
      </c>
      <c r="K1675" s="1" t="n">
        <v>0</v>
      </c>
      <c r="L1675" s="1">
        <f>G1675*B1675</f>
        <v/>
      </c>
      <c r="M1675" s="1">
        <f>H1675*B1675</f>
        <v/>
      </c>
      <c r="N1675" s="1">
        <f>I1675*B1675</f>
        <v/>
      </c>
    </row>
    <row r="1676">
      <c r="A1676" s="1" t="inlineStr">
        <is>
          <t>Biotium</t>
        </is>
      </c>
      <c r="B1676" s="1" t="n">
        <v>2393.6</v>
      </c>
      <c r="C1676" s="1" t="inlineStr">
        <is>
          <t>Opening Stock</t>
        </is>
      </c>
      <c r="D1676" s="2" t="n">
        <v>45870</v>
      </c>
      <c r="E1676" s="2" t="n">
        <v>45870</v>
      </c>
      <c r="F1676" s="1" t="inlineStr">
        <is>
          <t>41003-T</t>
        </is>
      </c>
      <c r="G1676" s="1" t="n">
        <v>1</v>
      </c>
      <c r="H1676" s="1" t="n">
        <v>1</v>
      </c>
      <c r="I1676" s="1" t="n">
        <v>0</v>
      </c>
      <c r="J1676" s="1" t="inlineStr">
        <is>
          <t>Faridabad</t>
        </is>
      </c>
      <c r="K1676" s="1" t="n">
        <v>0</v>
      </c>
      <c r="L1676" s="1">
        <f>G1676*B1676</f>
        <v/>
      </c>
      <c r="M1676" s="1">
        <f>H1676*B1676</f>
        <v/>
      </c>
      <c r="N1676" s="1">
        <f>I1676*B1676</f>
        <v/>
      </c>
    </row>
    <row r="1677">
      <c r="A1677" s="1" t="inlineStr">
        <is>
          <t>TargetMol</t>
        </is>
      </c>
      <c r="B1677" s="1" t="n">
        <v>2851.2</v>
      </c>
      <c r="C1677" s="1" t="inlineStr">
        <is>
          <t>INV250730-073</t>
        </is>
      </c>
      <c r="D1677" s="2" t="n">
        <v>45868</v>
      </c>
      <c r="E1677" s="2" t="n">
        <v>45873</v>
      </c>
      <c r="F1677" s="1" t="inlineStr">
        <is>
          <t>T21675</t>
        </is>
      </c>
      <c r="G1677" s="1" t="n">
        <v>1</v>
      </c>
      <c r="H1677" s="1" t="n">
        <v>1</v>
      </c>
      <c r="I1677" s="1" t="n">
        <v>0</v>
      </c>
      <c r="J1677" s="1" t="inlineStr">
        <is>
          <t>Banglore</t>
        </is>
      </c>
      <c r="K1677" s="1" t="n">
        <v>0</v>
      </c>
      <c r="L1677" s="1">
        <f>G1677*B1677</f>
        <v/>
      </c>
      <c r="M1677" s="1">
        <f>H1677*B1677</f>
        <v/>
      </c>
      <c r="N1677" s="1">
        <f>I1677*B1677</f>
        <v/>
      </c>
    </row>
    <row r="1678">
      <c r="A1678" s="1" t="inlineStr">
        <is>
          <t>TargetMol</t>
        </is>
      </c>
      <c r="B1678" s="1" t="n">
        <v>2640</v>
      </c>
      <c r="C1678" s="1" t="inlineStr">
        <is>
          <t>INV250730-073</t>
        </is>
      </c>
      <c r="D1678" s="2" t="n">
        <v>45868</v>
      </c>
      <c r="E1678" s="2" t="n">
        <v>45873</v>
      </c>
      <c r="F1678" s="1" t="inlineStr">
        <is>
          <t>TN6772</t>
        </is>
      </c>
      <c r="G1678" s="1" t="n">
        <v>2</v>
      </c>
      <c r="H1678" s="1" t="n">
        <v>2</v>
      </c>
      <c r="I1678" s="1" t="n">
        <v>0</v>
      </c>
      <c r="J1678" s="1" t="e">
        <v>#N/A</v>
      </c>
      <c r="K1678" s="1" t="n">
        <v>0</v>
      </c>
      <c r="L1678" s="1">
        <f>G1678*B1678</f>
        <v/>
      </c>
      <c r="M1678" s="1">
        <f>H1678*B1678</f>
        <v/>
      </c>
      <c r="N1678" s="1">
        <f>I1678*B1678</f>
        <v/>
      </c>
    </row>
    <row r="1679">
      <c r="A1679" s="1" t="inlineStr">
        <is>
          <t>TargetMol</t>
        </is>
      </c>
      <c r="B1679" s="1" t="n">
        <v>2024</v>
      </c>
      <c r="C1679" s="1" t="inlineStr">
        <is>
          <t>INV250730-075</t>
        </is>
      </c>
      <c r="D1679" s="2" t="n">
        <v>45868</v>
      </c>
      <c r="E1679" s="2" t="n">
        <v>45873</v>
      </c>
      <c r="F1679" s="1" t="inlineStr">
        <is>
          <t>T1130</t>
        </is>
      </c>
      <c r="G1679" s="1" t="n">
        <v>1</v>
      </c>
      <c r="H1679" s="1" t="n">
        <v>1</v>
      </c>
      <c r="I1679" s="1" t="n">
        <v>0</v>
      </c>
      <c r="J1679" s="1" t="inlineStr">
        <is>
          <t>Faridabad</t>
        </is>
      </c>
      <c r="K1679" s="1" t="n">
        <v>0</v>
      </c>
      <c r="L1679" s="1">
        <f>G1679*B1679</f>
        <v/>
      </c>
      <c r="M1679" s="1">
        <f>H1679*B1679</f>
        <v/>
      </c>
      <c r="N1679" s="1">
        <f>I1679*B1679</f>
        <v/>
      </c>
    </row>
    <row r="1680">
      <c r="A1680" s="1" t="inlineStr">
        <is>
          <t>TargetMol</t>
        </is>
      </c>
      <c r="B1680" s="1" t="n">
        <v>21014.4</v>
      </c>
      <c r="C1680" s="1" t="inlineStr">
        <is>
          <t>INV250730-076</t>
        </is>
      </c>
      <c r="D1680" s="2" t="n">
        <v>45868</v>
      </c>
      <c r="E1680" s="2" t="n">
        <v>45873</v>
      </c>
      <c r="F1680" s="1" t="inlineStr">
        <is>
          <t>TN1729</t>
        </is>
      </c>
      <c r="G1680" s="1" t="n">
        <v>2</v>
      </c>
      <c r="H1680" s="1" t="n">
        <v>2</v>
      </c>
      <c r="I1680" s="1" t="n">
        <v>0</v>
      </c>
      <c r="J1680" s="1" t="inlineStr">
        <is>
          <t>Lucknow</t>
        </is>
      </c>
      <c r="K1680" s="1" t="n">
        <v>0</v>
      </c>
      <c r="L1680" s="1">
        <f>G1680*B1680</f>
        <v/>
      </c>
      <c r="M1680" s="1">
        <f>H1680*B1680</f>
        <v/>
      </c>
      <c r="N1680" s="1">
        <f>I1680*B1680</f>
        <v/>
      </c>
    </row>
    <row r="1681">
      <c r="A1681" s="1" t="inlineStr">
        <is>
          <t>TargetMol</t>
        </is>
      </c>
      <c r="B1681" s="1" t="n">
        <v>2059.2</v>
      </c>
      <c r="C1681" s="1" t="inlineStr">
        <is>
          <t>INV250730-077</t>
        </is>
      </c>
      <c r="D1681" s="2" t="n">
        <v>45868</v>
      </c>
      <c r="E1681" s="2" t="n">
        <v>45873</v>
      </c>
      <c r="F1681" s="1" t="inlineStr">
        <is>
          <t>T6568</t>
        </is>
      </c>
      <c r="G1681" s="1" t="n">
        <v>1</v>
      </c>
      <c r="H1681" s="1" t="n">
        <v>1</v>
      </c>
      <c r="I1681" s="1" t="n">
        <v>0</v>
      </c>
      <c r="J1681" s="1" t="inlineStr">
        <is>
          <t>Hyderabad</t>
        </is>
      </c>
      <c r="K1681" s="1" t="n">
        <v>0</v>
      </c>
      <c r="L1681" s="1">
        <f>G1681*B1681</f>
        <v/>
      </c>
      <c r="M1681" s="1">
        <f>H1681*B1681</f>
        <v/>
      </c>
      <c r="N1681" s="1">
        <f>I1681*B1681</f>
        <v/>
      </c>
    </row>
    <row r="1682">
      <c r="A1682" s="1" t="inlineStr">
        <is>
          <t>TargetMol</t>
        </is>
      </c>
      <c r="B1682" s="1" t="n">
        <v>5121.6</v>
      </c>
      <c r="C1682" s="1" t="inlineStr">
        <is>
          <t>INV250730-078</t>
        </is>
      </c>
      <c r="D1682" s="2" t="n">
        <v>45868</v>
      </c>
      <c r="E1682" s="2" t="n">
        <v>45873</v>
      </c>
      <c r="F1682" s="1" t="inlineStr">
        <is>
          <t>T13018</t>
        </is>
      </c>
      <c r="G1682" s="1" t="n">
        <v>1</v>
      </c>
      <c r="H1682" s="1" t="n">
        <v>1</v>
      </c>
      <c r="I1682" s="1" t="n">
        <v>0</v>
      </c>
      <c r="J1682" s="1" t="inlineStr">
        <is>
          <t>Lucknow</t>
        </is>
      </c>
      <c r="K1682" s="1" t="n">
        <v>0</v>
      </c>
      <c r="L1682" s="1">
        <f>G1682*B1682</f>
        <v/>
      </c>
      <c r="M1682" s="1">
        <f>H1682*B1682</f>
        <v/>
      </c>
      <c r="N1682" s="1">
        <f>I1682*B1682</f>
        <v/>
      </c>
    </row>
    <row r="1683">
      <c r="A1683" s="1" t="inlineStr">
        <is>
          <t>TargetMol</t>
        </is>
      </c>
      <c r="B1683" s="1" t="n">
        <v>2640</v>
      </c>
      <c r="C1683" s="1" t="inlineStr">
        <is>
          <t>INV250730-078</t>
        </is>
      </c>
      <c r="D1683" s="2" t="n">
        <v>45868</v>
      </c>
      <c r="E1683" s="2" t="n">
        <v>45873</v>
      </c>
      <c r="F1683" s="1" t="inlineStr">
        <is>
          <t>T1614</t>
        </is>
      </c>
      <c r="G1683" s="1" t="n">
        <v>1</v>
      </c>
      <c r="H1683" s="1" t="n">
        <v>1</v>
      </c>
      <c r="I1683" s="1" t="n">
        <v>0</v>
      </c>
      <c r="J1683" s="1" t="inlineStr">
        <is>
          <t>Delhi</t>
        </is>
      </c>
      <c r="K1683" s="1" t="n">
        <v>0</v>
      </c>
      <c r="L1683" s="1">
        <f>G1683*B1683</f>
        <v/>
      </c>
      <c r="M1683" s="1">
        <f>H1683*B1683</f>
        <v/>
      </c>
      <c r="N1683" s="1">
        <f>I1683*B1683</f>
        <v/>
      </c>
    </row>
    <row r="1684">
      <c r="A1684" s="1" t="inlineStr">
        <is>
          <t>TargetMol</t>
        </is>
      </c>
      <c r="B1684" s="1" t="n">
        <v>3326.4</v>
      </c>
      <c r="C1684" s="1" t="inlineStr">
        <is>
          <t>INV250730-078</t>
        </is>
      </c>
      <c r="D1684" s="2" t="n">
        <v>45868</v>
      </c>
      <c r="E1684" s="2" t="n">
        <v>45873</v>
      </c>
      <c r="F1684" s="1" t="inlineStr">
        <is>
          <t>T0450L</t>
        </is>
      </c>
      <c r="G1684" s="1" t="n">
        <v>1</v>
      </c>
      <c r="H1684" s="1" t="n">
        <v>1</v>
      </c>
      <c r="I1684" s="1" t="n">
        <v>0</v>
      </c>
      <c r="J1684" s="1" t="inlineStr">
        <is>
          <t>Delhi</t>
        </is>
      </c>
      <c r="K1684" s="1" t="n">
        <v>0</v>
      </c>
      <c r="L1684" s="1">
        <f>G1684*B1684</f>
        <v/>
      </c>
      <c r="M1684" s="1">
        <f>H1684*B1684</f>
        <v/>
      </c>
      <c r="N1684" s="1">
        <f>I1684*B1684</f>
        <v/>
      </c>
    </row>
    <row r="1685">
      <c r="A1685" s="1" t="inlineStr">
        <is>
          <t>TargetMol</t>
        </is>
      </c>
      <c r="B1685" s="1" t="n">
        <v>3273.6</v>
      </c>
      <c r="C1685" s="1" t="inlineStr">
        <is>
          <t>INV250730-079</t>
        </is>
      </c>
      <c r="D1685" s="2" t="n">
        <v>45868</v>
      </c>
      <c r="E1685" s="2" t="n">
        <v>45873</v>
      </c>
      <c r="F1685" s="1" t="inlineStr">
        <is>
          <t>T5144</t>
        </is>
      </c>
      <c r="G1685" s="1" t="n">
        <v>1</v>
      </c>
      <c r="H1685" s="1" t="n">
        <v>1</v>
      </c>
      <c r="I1685" s="1" t="n">
        <v>0</v>
      </c>
      <c r="J1685" s="1" t="inlineStr">
        <is>
          <t>Delhi</t>
        </is>
      </c>
      <c r="K1685" s="1" t="n">
        <v>0</v>
      </c>
      <c r="L1685" s="1">
        <f>G1685*B1685</f>
        <v/>
      </c>
      <c r="M1685" s="1">
        <f>H1685*B1685</f>
        <v/>
      </c>
      <c r="N1685" s="1">
        <f>I1685*B1685</f>
        <v/>
      </c>
    </row>
    <row r="1686">
      <c r="A1686" s="1" t="inlineStr">
        <is>
          <t>TargetMol</t>
        </is>
      </c>
      <c r="B1686" s="1" t="n">
        <v>2323.2</v>
      </c>
      <c r="C1686" s="1" t="inlineStr">
        <is>
          <t>INV250730-079</t>
        </is>
      </c>
      <c r="D1686" s="2" t="n">
        <v>45868</v>
      </c>
      <c r="E1686" s="2" t="n">
        <v>45873</v>
      </c>
      <c r="F1686" s="1" t="inlineStr">
        <is>
          <t>T19029</t>
        </is>
      </c>
      <c r="G1686" s="1" t="n">
        <v>1</v>
      </c>
      <c r="H1686" s="1" t="n">
        <v>1</v>
      </c>
      <c r="I1686" s="1" t="n">
        <v>0</v>
      </c>
      <c r="J1686" s="1" t="inlineStr">
        <is>
          <t>Hyderabad</t>
        </is>
      </c>
      <c r="K1686" s="1" t="n">
        <v>0</v>
      </c>
      <c r="L1686" s="1">
        <f>G1686*B1686</f>
        <v/>
      </c>
      <c r="M1686" s="1">
        <f>H1686*B1686</f>
        <v/>
      </c>
      <c r="N1686" s="1">
        <f>I1686*B1686</f>
        <v/>
      </c>
    </row>
    <row r="1687">
      <c r="A1687" s="1" t="inlineStr">
        <is>
          <t>TargetMol</t>
        </is>
      </c>
      <c r="B1687" s="1" t="n">
        <v>3801.6</v>
      </c>
      <c r="C1687" s="1" t="inlineStr">
        <is>
          <t>INV250730-079</t>
        </is>
      </c>
      <c r="D1687" s="2" t="n">
        <v>45868</v>
      </c>
      <c r="E1687" s="2" t="n">
        <v>45873</v>
      </c>
      <c r="F1687" s="1" t="inlineStr">
        <is>
          <t>T4360</t>
        </is>
      </c>
      <c r="G1687" s="1" t="n">
        <v>1</v>
      </c>
      <c r="H1687" s="1" t="n">
        <v>1</v>
      </c>
      <c r="I1687" s="1" t="n">
        <v>0</v>
      </c>
      <c r="J1687" s="1" t="inlineStr">
        <is>
          <t>Hyderabad</t>
        </is>
      </c>
      <c r="K1687" s="1" t="n">
        <v>0</v>
      </c>
      <c r="L1687" s="1">
        <f>G1687*B1687</f>
        <v/>
      </c>
      <c r="M1687" s="1">
        <f>H1687*B1687</f>
        <v/>
      </c>
      <c r="N1687" s="1">
        <f>I1687*B1687</f>
        <v/>
      </c>
    </row>
    <row r="1688">
      <c r="A1688" s="1" t="inlineStr">
        <is>
          <t>TargetMol</t>
        </is>
      </c>
      <c r="B1688" s="1" t="n">
        <v>1584</v>
      </c>
      <c r="C1688" s="1" t="inlineStr">
        <is>
          <t>INV250730-079</t>
        </is>
      </c>
      <c r="D1688" s="2" t="n">
        <v>45868</v>
      </c>
      <c r="E1688" s="2" t="n">
        <v>45873</v>
      </c>
      <c r="F1688" s="1" t="inlineStr">
        <is>
          <t>T1537</t>
        </is>
      </c>
      <c r="G1688" s="1" t="n">
        <v>1</v>
      </c>
      <c r="H1688" s="1" t="n">
        <v>1</v>
      </c>
      <c r="I1688" s="1" t="n">
        <v>0</v>
      </c>
      <c r="J1688" s="1" t="inlineStr">
        <is>
          <t>Hyderabad</t>
        </is>
      </c>
      <c r="K1688" s="1" t="n">
        <v>0</v>
      </c>
      <c r="L1688" s="1">
        <f>G1688*B1688</f>
        <v/>
      </c>
      <c r="M1688" s="1">
        <f>H1688*B1688</f>
        <v/>
      </c>
      <c r="N1688" s="1">
        <f>I1688*B1688</f>
        <v/>
      </c>
    </row>
    <row r="1689">
      <c r="A1689" s="1" t="inlineStr">
        <is>
          <t>TargetMol</t>
        </is>
      </c>
      <c r="B1689" s="1" t="n">
        <v>2376</v>
      </c>
      <c r="C1689" s="1" t="inlineStr">
        <is>
          <t>INV250730-079</t>
        </is>
      </c>
      <c r="D1689" s="2" t="n">
        <v>45868</v>
      </c>
      <c r="E1689" s="2" t="n">
        <v>45873</v>
      </c>
      <c r="F1689" s="1" t="inlineStr">
        <is>
          <t>T3985</t>
        </is>
      </c>
      <c r="G1689" s="1" t="n">
        <v>1</v>
      </c>
      <c r="H1689" s="1" t="n">
        <v>1</v>
      </c>
      <c r="I1689" s="1" t="n">
        <v>0</v>
      </c>
      <c r="J1689" s="1" t="inlineStr">
        <is>
          <t>Hyderabad</t>
        </is>
      </c>
      <c r="K1689" s="1" t="n">
        <v>0</v>
      </c>
      <c r="L1689" s="1">
        <f>G1689*B1689</f>
        <v/>
      </c>
      <c r="M1689" s="1">
        <f>H1689*B1689</f>
        <v/>
      </c>
      <c r="N1689" s="1">
        <f>I1689*B1689</f>
        <v/>
      </c>
    </row>
    <row r="1690">
      <c r="A1690" s="1" t="inlineStr">
        <is>
          <t>Boster</t>
        </is>
      </c>
      <c r="B1690" s="1" t="n">
        <v>22792</v>
      </c>
      <c r="C1690" s="1" t="n">
        <v>65744</v>
      </c>
      <c r="D1690" s="2" t="n">
        <v>45872</v>
      </c>
      <c r="E1690" s="2" t="n">
        <v>45873</v>
      </c>
      <c r="F1690" s="1" t="inlineStr">
        <is>
          <t>A02082-2</t>
        </is>
      </c>
      <c r="G1690" s="1" t="n">
        <v>1</v>
      </c>
      <c r="H1690" s="1" t="n">
        <v>1</v>
      </c>
      <c r="I1690" s="1" t="n">
        <v>0</v>
      </c>
      <c r="J1690" s="1" t="inlineStr">
        <is>
          <t>Banglore</t>
        </is>
      </c>
      <c r="K1690" s="1" t="n">
        <v>0</v>
      </c>
      <c r="L1690" s="1">
        <f>G1690*B1690</f>
        <v/>
      </c>
      <c r="M1690" s="1">
        <f>H1690*B1690</f>
        <v/>
      </c>
      <c r="N1690" s="1">
        <f>I1690*B1690</f>
        <v/>
      </c>
    </row>
    <row r="1691">
      <c r="A1691" s="1" t="inlineStr">
        <is>
          <t>BioXcell</t>
        </is>
      </c>
      <c r="B1691" s="1" t="n">
        <v>29920</v>
      </c>
      <c r="C1691" s="1" t="n">
        <v>176807</v>
      </c>
      <c r="D1691" s="2" t="n">
        <v>45870</v>
      </c>
      <c r="E1691" s="2" t="n">
        <v>45873</v>
      </c>
      <c r="F1691" s="1" t="inlineStr">
        <is>
          <t>BE0075-1</t>
        </is>
      </c>
      <c r="G1691" s="1" t="n">
        <v>1</v>
      </c>
      <c r="H1691" s="1" t="n">
        <v>1</v>
      </c>
      <c r="I1691" s="1" t="n">
        <v>0</v>
      </c>
      <c r="J1691" s="1" t="inlineStr">
        <is>
          <t>Delhi</t>
        </is>
      </c>
      <c r="K1691" s="1" t="n">
        <v>0</v>
      </c>
      <c r="L1691" s="1">
        <f>G1691*B1691</f>
        <v/>
      </c>
      <c r="M1691" s="1">
        <f>H1691*B1691</f>
        <v/>
      </c>
      <c r="N1691" s="1">
        <f>I1691*B1691</f>
        <v/>
      </c>
    </row>
    <row r="1692">
      <c r="A1692" s="1" t="inlineStr">
        <is>
          <t>BioXcell</t>
        </is>
      </c>
      <c r="B1692" s="1" t="n">
        <v>46640</v>
      </c>
      <c r="C1692" s="1" t="n">
        <v>176807</v>
      </c>
      <c r="D1692" s="2" t="n">
        <v>45870</v>
      </c>
      <c r="E1692" s="2" t="n">
        <v>45873</v>
      </c>
      <c r="F1692" s="1" t="inlineStr">
        <is>
          <t>BP0090</t>
        </is>
      </c>
      <c r="G1692" s="1" t="n">
        <v>1</v>
      </c>
      <c r="H1692" s="1" t="n">
        <v>1</v>
      </c>
      <c r="I1692" s="1" t="n">
        <v>0</v>
      </c>
      <c r="J1692" s="1" t="inlineStr">
        <is>
          <t>Delhi</t>
        </is>
      </c>
      <c r="K1692" s="1" t="n">
        <v>0</v>
      </c>
      <c r="L1692" s="1">
        <f>G1692*B1692</f>
        <v/>
      </c>
      <c r="M1692" s="1">
        <f>H1692*B1692</f>
        <v/>
      </c>
      <c r="N1692" s="1">
        <f>I1692*B1692</f>
        <v/>
      </c>
    </row>
    <row r="1693">
      <c r="A1693" s="1" t="inlineStr">
        <is>
          <t>Cytoskeleton</t>
        </is>
      </c>
      <c r="B1693" s="1" t="n">
        <v>35363.68</v>
      </c>
      <c r="C1693" s="1" t="n">
        <v>20438</v>
      </c>
      <c r="D1693" s="2" t="n">
        <v>45868</v>
      </c>
      <c r="E1693" s="2" t="n">
        <v>45874</v>
      </c>
      <c r="F1693" s="1" t="inlineStr">
        <is>
          <t>CY-SC023</t>
        </is>
      </c>
      <c r="G1693" s="1" t="n">
        <v>1</v>
      </c>
      <c r="H1693" s="1" t="n">
        <v>1</v>
      </c>
      <c r="I1693" s="1" t="n">
        <v>0</v>
      </c>
      <c r="J1693" s="1" t="inlineStr">
        <is>
          <t>Mumbai</t>
        </is>
      </c>
      <c r="K1693" s="1" t="n">
        <v>0</v>
      </c>
      <c r="L1693" s="1">
        <f>G1693*B1693</f>
        <v/>
      </c>
      <c r="M1693" s="1">
        <f>H1693*B1693</f>
        <v/>
      </c>
      <c r="N1693" s="1">
        <f>I1693*B1693</f>
        <v/>
      </c>
    </row>
    <row r="1694">
      <c r="A1694" s="1" t="inlineStr">
        <is>
          <t>Cytoskeleton</t>
        </is>
      </c>
      <c r="B1694" s="1" t="n">
        <v>35363.68</v>
      </c>
      <c r="C1694" s="1" t="n">
        <v>20438</v>
      </c>
      <c r="D1694" s="2" t="n">
        <v>45868</v>
      </c>
      <c r="E1694" s="2" t="n">
        <v>45874</v>
      </c>
      <c r="F1694" s="1" t="inlineStr">
        <is>
          <t>CY-SC022</t>
        </is>
      </c>
      <c r="G1694" s="1" t="n">
        <v>1</v>
      </c>
      <c r="H1694" s="1" t="n">
        <v>1</v>
      </c>
      <c r="I1694" s="1" t="n">
        <v>0</v>
      </c>
      <c r="J1694" s="1" t="inlineStr">
        <is>
          <t>Mumbai</t>
        </is>
      </c>
      <c r="K1694" s="1" t="n">
        <v>0</v>
      </c>
      <c r="L1694" s="1">
        <f>G1694*B1694</f>
        <v/>
      </c>
      <c r="M1694" s="1">
        <f>H1694*B1694</f>
        <v/>
      </c>
      <c r="N1694" s="1">
        <f>I1694*B1694</f>
        <v/>
      </c>
    </row>
    <row r="1695">
      <c r="A1695" s="1" t="inlineStr">
        <is>
          <t>Cytoskeleton</t>
        </is>
      </c>
      <c r="B1695" s="1" t="n">
        <v>35363.68</v>
      </c>
      <c r="C1695" s="1" t="n">
        <v>20438</v>
      </c>
      <c r="D1695" s="2" t="n">
        <v>45868</v>
      </c>
      <c r="E1695" s="2" t="n">
        <v>45874</v>
      </c>
      <c r="F1695" s="1" t="inlineStr">
        <is>
          <t>CY-SC021</t>
        </is>
      </c>
      <c r="G1695" s="1" t="n">
        <v>1</v>
      </c>
      <c r="H1695" s="1" t="n">
        <v>1</v>
      </c>
      <c r="I1695" s="1" t="n">
        <v>0</v>
      </c>
      <c r="J1695" s="1" t="inlineStr">
        <is>
          <t>Mumbai</t>
        </is>
      </c>
      <c r="K1695" s="1" t="n">
        <v>0</v>
      </c>
      <c r="L1695" s="1">
        <f>G1695*B1695</f>
        <v/>
      </c>
      <c r="M1695" s="1">
        <f>H1695*B1695</f>
        <v/>
      </c>
      <c r="N1695" s="1">
        <f>I1695*B1695</f>
        <v/>
      </c>
    </row>
    <row r="1696">
      <c r="A1696" s="1" t="inlineStr">
        <is>
          <t>Cytoskeleton</t>
        </is>
      </c>
      <c r="B1696" s="1" t="n">
        <v>35363.68</v>
      </c>
      <c r="C1696" s="1" t="n">
        <v>20438</v>
      </c>
      <c r="D1696" s="2" t="n">
        <v>45868</v>
      </c>
      <c r="E1696" s="2" t="n">
        <v>45874</v>
      </c>
      <c r="F1696" s="1" t="inlineStr">
        <is>
          <t>CY-SC020</t>
        </is>
      </c>
      <c r="G1696" s="1" t="n">
        <v>1</v>
      </c>
      <c r="H1696" s="1" t="n">
        <v>1</v>
      </c>
      <c r="I1696" s="1" t="n">
        <v>0</v>
      </c>
      <c r="J1696" s="1" t="inlineStr">
        <is>
          <t>Mumbai</t>
        </is>
      </c>
      <c r="K1696" s="1" t="n">
        <v>0</v>
      </c>
      <c r="L1696" s="1">
        <f>G1696*B1696</f>
        <v/>
      </c>
      <c r="M1696" s="1">
        <f>H1696*B1696</f>
        <v/>
      </c>
      <c r="N1696" s="1">
        <f>I1696*B1696</f>
        <v/>
      </c>
    </row>
    <row r="1697">
      <c r="A1697" s="1" t="inlineStr">
        <is>
          <t>BioXcell</t>
        </is>
      </c>
      <c r="B1697" s="1" t="n">
        <v>237283.2</v>
      </c>
      <c r="C1697" s="1" t="n">
        <v>176672</v>
      </c>
      <c r="D1697" s="2" t="n">
        <v>45868</v>
      </c>
      <c r="E1697" s="2" t="n">
        <v>45874</v>
      </c>
      <c r="F1697" s="1" t="inlineStr">
        <is>
          <t>BE0293</t>
        </is>
      </c>
      <c r="G1697" s="1" t="n">
        <v>2</v>
      </c>
      <c r="H1697" s="1" t="n">
        <v>2</v>
      </c>
      <c r="I1697" s="1" t="n">
        <v>0</v>
      </c>
      <c r="J1697" s="1" t="inlineStr">
        <is>
          <t>Banglore</t>
        </is>
      </c>
      <c r="K1697" s="1" t="n">
        <v>0</v>
      </c>
      <c r="L1697" s="1">
        <f>G1697*B1697</f>
        <v/>
      </c>
      <c r="M1697" s="1">
        <f>H1697*B1697</f>
        <v/>
      </c>
      <c r="N1697" s="1">
        <f>I1697*B1697</f>
        <v/>
      </c>
    </row>
    <row r="1698">
      <c r="A1698" s="1" t="inlineStr">
        <is>
          <t>Dharmacon</t>
        </is>
      </c>
      <c r="B1698" s="1" t="n">
        <v>20628.08</v>
      </c>
      <c r="C1698" s="1" t="inlineStr">
        <is>
          <t>O073025IN3306891G</t>
        </is>
      </c>
      <c r="D1698" s="2" t="n">
        <v>45869</v>
      </c>
      <c r="E1698" s="2" t="n">
        <v>45874</v>
      </c>
      <c r="F1698" s="1" t="inlineStr">
        <is>
          <t>CTM-1163061</t>
        </is>
      </c>
      <c r="G1698" s="1" t="n">
        <v>1</v>
      </c>
      <c r="H1698" s="1" t="n">
        <v>1</v>
      </c>
      <c r="I1698" s="1" t="n">
        <v>0</v>
      </c>
      <c r="J1698" s="1" t="inlineStr">
        <is>
          <t>Kerala</t>
        </is>
      </c>
      <c r="K1698" s="1" t="n">
        <v>0</v>
      </c>
      <c r="L1698" s="1">
        <f>G1698*B1698</f>
        <v/>
      </c>
      <c r="M1698" s="1">
        <f>H1698*B1698</f>
        <v/>
      </c>
      <c r="N1698" s="1">
        <f>I1698*B1698</f>
        <v/>
      </c>
    </row>
    <row r="1699">
      <c r="A1699" s="1" t="inlineStr">
        <is>
          <t>Dharmacon</t>
        </is>
      </c>
      <c r="B1699" s="1" t="n">
        <v>16544</v>
      </c>
      <c r="C1699" s="1" t="inlineStr">
        <is>
          <t>O073025IN3306891G</t>
        </is>
      </c>
      <c r="D1699" s="2" t="n">
        <v>45869</v>
      </c>
      <c r="E1699" s="2" t="n">
        <v>45874</v>
      </c>
      <c r="F1699" s="1" t="inlineStr">
        <is>
          <t>D-001810-10-05</t>
        </is>
      </c>
      <c r="G1699" s="1" t="n">
        <v>1</v>
      </c>
      <c r="H1699" s="1" t="n">
        <v>1</v>
      </c>
      <c r="I1699" s="1" t="n">
        <v>0</v>
      </c>
      <c r="J1699" s="1" t="inlineStr">
        <is>
          <t>Hyderabad</t>
        </is>
      </c>
      <c r="K1699" s="1" t="n">
        <v>0</v>
      </c>
      <c r="L1699" s="1">
        <f>G1699*B1699</f>
        <v/>
      </c>
      <c r="M1699" s="1">
        <f>H1699*B1699</f>
        <v/>
      </c>
      <c r="N1699" s="1">
        <f>I1699*B1699</f>
        <v/>
      </c>
    </row>
    <row r="1700">
      <c r="A1700" s="1" t="inlineStr">
        <is>
          <t>Dharmacon</t>
        </is>
      </c>
      <c r="B1700" s="1" t="n">
        <v>32912</v>
      </c>
      <c r="C1700" s="1" t="inlineStr">
        <is>
          <t>O073025IN3306891G</t>
        </is>
      </c>
      <c r="D1700" s="2" t="n">
        <v>45869</v>
      </c>
      <c r="E1700" s="2" t="n">
        <v>45874</v>
      </c>
      <c r="F1700" s="1" t="inlineStr">
        <is>
          <t>L-005465-00-0005</t>
        </is>
      </c>
      <c r="G1700" s="1" t="n">
        <v>1</v>
      </c>
      <c r="H1700" s="1" t="n">
        <v>1</v>
      </c>
      <c r="I1700" s="1" t="n">
        <v>0</v>
      </c>
      <c r="J1700" s="1" t="inlineStr">
        <is>
          <t>Banglore</t>
        </is>
      </c>
      <c r="K1700" s="1" t="n">
        <v>0</v>
      </c>
      <c r="L1700" s="1">
        <f>G1700*B1700</f>
        <v/>
      </c>
      <c r="M1700" s="1">
        <f>H1700*B1700</f>
        <v/>
      </c>
      <c r="N1700" s="1">
        <f>I1700*B1700</f>
        <v/>
      </c>
    </row>
    <row r="1701">
      <c r="A1701" s="1" t="inlineStr">
        <is>
          <t>Dharmacon</t>
        </is>
      </c>
      <c r="B1701" s="1" t="n">
        <v>32912</v>
      </c>
      <c r="C1701" s="1" t="inlineStr">
        <is>
          <t>O073025IN3306891G</t>
        </is>
      </c>
      <c r="D1701" s="2" t="n">
        <v>45869</v>
      </c>
      <c r="E1701" s="2" t="n">
        <v>45874</v>
      </c>
      <c r="F1701" s="1" t="inlineStr">
        <is>
          <t>L-005462-00-0005</t>
        </is>
      </c>
      <c r="G1701" s="1" t="n">
        <v>1</v>
      </c>
      <c r="H1701" s="1" t="n">
        <v>1</v>
      </c>
      <c r="I1701" s="1" t="n">
        <v>0</v>
      </c>
      <c r="J1701" s="1" t="inlineStr">
        <is>
          <t>Banglore</t>
        </is>
      </c>
      <c r="K1701" s="1" t="n">
        <v>0</v>
      </c>
      <c r="L1701" s="1">
        <f>G1701*B1701</f>
        <v/>
      </c>
      <c r="M1701" s="1">
        <f>H1701*B1701</f>
        <v/>
      </c>
      <c r="N1701" s="1">
        <f>I1701*B1701</f>
        <v/>
      </c>
    </row>
    <row r="1702">
      <c r="A1702" s="1" t="inlineStr">
        <is>
          <t>Dharmacon</t>
        </is>
      </c>
      <c r="B1702" s="1" t="n">
        <v>16544</v>
      </c>
      <c r="C1702" s="1" t="inlineStr">
        <is>
          <t>O073025IN3306891G</t>
        </is>
      </c>
      <c r="D1702" s="2" t="n">
        <v>45869</v>
      </c>
      <c r="E1702" s="2" t="n">
        <v>45874</v>
      </c>
      <c r="F1702" s="1" t="inlineStr">
        <is>
          <t>D-001810-10-05</t>
        </is>
      </c>
      <c r="G1702" s="1" t="n">
        <v>1</v>
      </c>
      <c r="H1702" s="1" t="n">
        <v>1</v>
      </c>
      <c r="I1702" s="1" t="n">
        <v>0</v>
      </c>
      <c r="J1702" s="1" t="inlineStr">
        <is>
          <t>Delhi</t>
        </is>
      </c>
      <c r="K1702" s="1" t="n">
        <v>0</v>
      </c>
      <c r="L1702" s="1">
        <f>G1702*B1702</f>
        <v/>
      </c>
      <c r="M1702" s="1">
        <f>H1702*B1702</f>
        <v/>
      </c>
      <c r="N1702" s="1">
        <f>I1702*B1702</f>
        <v/>
      </c>
    </row>
    <row r="1703">
      <c r="A1703" s="1" t="inlineStr">
        <is>
          <t>Dharmacon</t>
        </is>
      </c>
      <c r="B1703" s="1" t="n">
        <v>7744</v>
      </c>
      <c r="C1703" s="1" t="inlineStr">
        <is>
          <t>O073025IN3306891G</t>
        </is>
      </c>
      <c r="D1703" s="2" t="n">
        <v>45869</v>
      </c>
      <c r="E1703" s="2" t="n">
        <v>45874</v>
      </c>
      <c r="F1703" s="1" t="inlineStr">
        <is>
          <t>MHS6278-211690444</t>
        </is>
      </c>
      <c r="G1703" s="1" t="n">
        <v>1</v>
      </c>
      <c r="H1703" s="1" t="n">
        <v>1</v>
      </c>
      <c r="I1703" s="1" t="n">
        <v>0</v>
      </c>
      <c r="J1703" s="1" t="inlineStr">
        <is>
          <t>ROORKE</t>
        </is>
      </c>
      <c r="K1703" s="1" t="n">
        <v>0</v>
      </c>
      <c r="L1703" s="1">
        <f>G1703*B1703</f>
        <v/>
      </c>
      <c r="M1703" s="1">
        <f>H1703*B1703</f>
        <v/>
      </c>
      <c r="N1703" s="1">
        <f>I1703*B1703</f>
        <v/>
      </c>
    </row>
    <row r="1704">
      <c r="A1704" s="1" t="inlineStr">
        <is>
          <t>Dharmacon</t>
        </is>
      </c>
      <c r="B1704" s="1" t="n">
        <v>7744</v>
      </c>
      <c r="C1704" s="1" t="inlineStr">
        <is>
          <t>O073025IN3306891G</t>
        </is>
      </c>
      <c r="D1704" s="2" t="n">
        <v>45869</v>
      </c>
      <c r="E1704" s="2" t="n">
        <v>45874</v>
      </c>
      <c r="F1704" s="1" t="inlineStr">
        <is>
          <t>MHS6278-202800174</t>
        </is>
      </c>
      <c r="G1704" s="1" t="n">
        <v>1</v>
      </c>
      <c r="H1704" s="1" t="n">
        <v>1</v>
      </c>
      <c r="I1704" s="1" t="n">
        <v>0</v>
      </c>
      <c r="J1704" s="1" t="inlineStr">
        <is>
          <t>ROORKE</t>
        </is>
      </c>
      <c r="K1704" s="1" t="n">
        <v>0</v>
      </c>
      <c r="L1704" s="1">
        <f>G1704*B1704</f>
        <v/>
      </c>
      <c r="M1704" s="1">
        <f>H1704*B1704</f>
        <v/>
      </c>
      <c r="N1704" s="1">
        <f>I1704*B1704</f>
        <v/>
      </c>
    </row>
    <row r="1705">
      <c r="A1705" s="1" t="inlineStr">
        <is>
          <t>Dharmacon</t>
        </is>
      </c>
      <c r="B1705" s="1" t="n">
        <v>1232</v>
      </c>
      <c r="C1705" s="1" t="inlineStr">
        <is>
          <t>O073025IN3306891G</t>
        </is>
      </c>
      <c r="D1705" s="2" t="n">
        <v>45869</v>
      </c>
      <c r="E1705" s="2" t="n">
        <v>45874</v>
      </c>
      <c r="F1705" s="1" t="inlineStr">
        <is>
          <t>B-005000-100</t>
        </is>
      </c>
      <c r="G1705" s="1" t="n">
        <v>3</v>
      </c>
      <c r="H1705" s="1" t="n">
        <v>3</v>
      </c>
      <c r="I1705" s="1" t="n">
        <v>0</v>
      </c>
      <c r="J1705" s="1" t="inlineStr">
        <is>
          <t>Hyderabad</t>
        </is>
      </c>
      <c r="K1705" s="1" t="n">
        <v>0</v>
      </c>
      <c r="L1705" s="1">
        <f>G1705*B1705</f>
        <v/>
      </c>
      <c r="M1705" s="1">
        <f>H1705*B1705</f>
        <v/>
      </c>
      <c r="N1705" s="1">
        <f>I1705*B1705</f>
        <v/>
      </c>
    </row>
    <row r="1706">
      <c r="A1706" s="1" t="inlineStr">
        <is>
          <t>Dharmacon</t>
        </is>
      </c>
      <c r="B1706" s="1" t="n">
        <v>34584</v>
      </c>
      <c r="C1706" s="1" t="inlineStr">
        <is>
          <t>O073025IN3306891G</t>
        </is>
      </c>
      <c r="D1706" s="2" t="n">
        <v>45869</v>
      </c>
      <c r="E1706" s="2" t="n">
        <v>45874</v>
      </c>
      <c r="F1706" s="1" t="inlineStr">
        <is>
          <t>T-2001-03</t>
        </is>
      </c>
      <c r="G1706" s="1" t="n">
        <v>1</v>
      </c>
      <c r="H1706" s="1" t="n">
        <v>1</v>
      </c>
      <c r="I1706" s="1" t="n">
        <v>0</v>
      </c>
      <c r="J1706" s="1" t="inlineStr">
        <is>
          <t>Hyderabad</t>
        </is>
      </c>
      <c r="K1706" s="1" t="n">
        <v>0</v>
      </c>
      <c r="L1706" s="1">
        <f>G1706*B1706</f>
        <v/>
      </c>
      <c r="M1706" s="1">
        <f>H1706*B1706</f>
        <v/>
      </c>
      <c r="N1706" s="1">
        <f>I1706*B1706</f>
        <v/>
      </c>
    </row>
    <row r="1707">
      <c r="A1707" s="1" t="inlineStr">
        <is>
          <t>Biotium</t>
        </is>
      </c>
      <c r="B1707" s="1" t="n">
        <v>5350.4</v>
      </c>
      <c r="C1707" s="1" t="inlineStr">
        <is>
          <t>I238276-IN</t>
        </is>
      </c>
      <c r="D1707" s="2" t="n">
        <v>45870</v>
      </c>
      <c r="E1707" s="2" t="n">
        <v>45874</v>
      </c>
      <c r="F1707" s="1" t="inlineStr">
        <is>
          <t>70069-T</t>
        </is>
      </c>
      <c r="G1707" s="1" t="n">
        <v>1</v>
      </c>
      <c r="H1707" s="1" t="n">
        <v>1</v>
      </c>
      <c r="I1707" s="1" t="n">
        <v>0</v>
      </c>
      <c r="J1707" s="1" t="inlineStr">
        <is>
          <t>Kolkata</t>
        </is>
      </c>
      <c r="K1707" s="1" t="n">
        <v>0</v>
      </c>
      <c r="L1707" s="1">
        <f>G1707*B1707</f>
        <v/>
      </c>
      <c r="M1707" s="1">
        <f>H1707*B1707</f>
        <v/>
      </c>
      <c r="N1707" s="1">
        <f>I1707*B1707</f>
        <v/>
      </c>
    </row>
    <row r="1708">
      <c r="A1708" s="1" t="inlineStr">
        <is>
          <t>Biotium</t>
        </is>
      </c>
      <c r="B1708" s="1" t="n">
        <v>2393.6</v>
      </c>
      <c r="C1708" s="1" t="inlineStr">
        <is>
          <t>I238276-IN</t>
        </is>
      </c>
      <c r="D1708" s="2" t="n">
        <v>45870</v>
      </c>
      <c r="E1708" s="2" t="n">
        <v>45874</v>
      </c>
      <c r="F1708" s="1" t="inlineStr">
        <is>
          <t>41003-T</t>
        </is>
      </c>
      <c r="G1708" s="1" t="n">
        <v>1</v>
      </c>
      <c r="H1708" s="1" t="n">
        <v>1</v>
      </c>
      <c r="I1708" s="1" t="n">
        <v>0</v>
      </c>
      <c r="J1708" s="1" t="inlineStr">
        <is>
          <t>Faridabad</t>
        </is>
      </c>
      <c r="K1708" s="1" t="n">
        <v>0</v>
      </c>
      <c r="L1708" s="1">
        <f>G1708*B1708</f>
        <v/>
      </c>
      <c r="M1708" s="1">
        <f>H1708*B1708</f>
        <v/>
      </c>
      <c r="N1708" s="1">
        <f>I1708*B1708</f>
        <v/>
      </c>
    </row>
    <row r="1709">
      <c r="A1709" s="1" t="inlineStr">
        <is>
          <t>Biotium</t>
        </is>
      </c>
      <c r="B1709" s="1" t="n">
        <v>14150.4</v>
      </c>
      <c r="C1709" s="1" t="inlineStr">
        <is>
          <t>I238277-IN</t>
        </is>
      </c>
      <c r="D1709" s="2" t="n">
        <v>45870</v>
      </c>
      <c r="E1709" s="2" t="n">
        <v>45874</v>
      </c>
      <c r="F1709" s="1" t="n">
        <v>23004</v>
      </c>
      <c r="G1709" s="1" t="n">
        <v>2</v>
      </c>
      <c r="H1709" s="1" t="n">
        <v>2</v>
      </c>
      <c r="I1709" s="1" t="n">
        <v>0</v>
      </c>
      <c r="J1709" s="1" t="inlineStr">
        <is>
          <t>Thane</t>
        </is>
      </c>
      <c r="K1709" s="1" t="n">
        <v>0</v>
      </c>
      <c r="L1709" s="1">
        <f>G1709*B1709</f>
        <v/>
      </c>
      <c r="M1709" s="1">
        <f>H1709*B1709</f>
        <v/>
      </c>
      <c r="N1709" s="1">
        <f>I1709*B1709</f>
        <v/>
      </c>
    </row>
    <row r="1710">
      <c r="A1710" s="1" t="inlineStr">
        <is>
          <t>Biotium</t>
        </is>
      </c>
      <c r="B1710" s="1" t="n">
        <v>4505.6</v>
      </c>
      <c r="C1710" s="1" t="inlineStr">
        <is>
          <t>I238277-IN</t>
        </is>
      </c>
      <c r="D1710" s="2" t="n">
        <v>45870</v>
      </c>
      <c r="E1710" s="2" t="n">
        <v>45874</v>
      </c>
      <c r="F1710" s="1" t="inlineStr">
        <is>
          <t>23014-T</t>
        </is>
      </c>
      <c r="G1710" s="1" t="n">
        <v>1</v>
      </c>
      <c r="H1710" s="1" t="n">
        <v>1</v>
      </c>
      <c r="I1710" s="1" t="n">
        <v>0</v>
      </c>
      <c r="J1710" s="1" t="inlineStr">
        <is>
          <t>Faridabad</t>
        </is>
      </c>
      <c r="K1710" s="1" t="n">
        <v>0</v>
      </c>
      <c r="L1710" s="1">
        <f>G1710*B1710</f>
        <v/>
      </c>
      <c r="M1710" s="1">
        <f>H1710*B1710</f>
        <v/>
      </c>
      <c r="N1710" s="1">
        <f>I1710*B1710</f>
        <v/>
      </c>
    </row>
    <row r="1711">
      <c r="A1711" s="1" t="inlineStr">
        <is>
          <t>Biotium</t>
        </is>
      </c>
      <c r="B1711" s="1" t="n">
        <v>9222.4</v>
      </c>
      <c r="C1711" s="1" t="inlineStr">
        <is>
          <t>I238277-IN</t>
        </is>
      </c>
      <c r="D1711" s="2" t="n">
        <v>45870</v>
      </c>
      <c r="E1711" s="2" t="n">
        <v>45874</v>
      </c>
      <c r="F1711" s="1" t="inlineStr">
        <is>
          <t>21003-1L</t>
        </is>
      </c>
      <c r="G1711" s="1" t="n">
        <v>2</v>
      </c>
      <c r="H1711" s="1" t="n">
        <v>2</v>
      </c>
      <c r="I1711" s="1" t="n">
        <v>0</v>
      </c>
      <c r="J1711" s="1" t="inlineStr">
        <is>
          <t>Manesar</t>
        </is>
      </c>
      <c r="K1711" s="1" t="n">
        <v>0</v>
      </c>
      <c r="L1711" s="1">
        <f>G1711*B1711</f>
        <v/>
      </c>
      <c r="M1711" s="1">
        <f>H1711*B1711</f>
        <v/>
      </c>
      <c r="N1711" s="1">
        <f>I1711*B1711</f>
        <v/>
      </c>
    </row>
    <row r="1712">
      <c r="A1712" s="1" t="inlineStr">
        <is>
          <t>Biotium</t>
        </is>
      </c>
      <c r="B1712" s="1" t="n">
        <v>5913.6</v>
      </c>
      <c r="C1712" s="1" t="inlineStr">
        <is>
          <t>I238277-IN</t>
        </is>
      </c>
      <c r="D1712" s="2" t="n">
        <v>45870</v>
      </c>
      <c r="E1712" s="2" t="n">
        <v>45874</v>
      </c>
      <c r="F1712" s="1" t="inlineStr">
        <is>
          <t>23017-T</t>
        </is>
      </c>
      <c r="G1712" s="1" t="n">
        <v>1</v>
      </c>
      <c r="H1712" s="1" t="n">
        <v>1</v>
      </c>
      <c r="I1712" s="1" t="n">
        <v>0</v>
      </c>
      <c r="J1712" s="1" t="inlineStr">
        <is>
          <t>Chennai</t>
        </is>
      </c>
      <c r="K1712" s="1" t="n">
        <v>0</v>
      </c>
      <c r="L1712" s="1">
        <f>G1712*B1712</f>
        <v/>
      </c>
      <c r="M1712" s="1">
        <f>H1712*B1712</f>
        <v/>
      </c>
      <c r="N1712" s="1">
        <f>I1712*B1712</f>
        <v/>
      </c>
    </row>
    <row r="1713">
      <c r="A1713" s="1" t="inlineStr">
        <is>
          <t>Biotium</t>
        </is>
      </c>
      <c r="B1713" s="1" t="n">
        <v>2393.6</v>
      </c>
      <c r="C1713" s="1" t="inlineStr">
        <is>
          <t>I238277-IN</t>
        </is>
      </c>
      <c r="D1713" s="2" t="n">
        <v>45870</v>
      </c>
      <c r="E1713" s="2" t="n">
        <v>45874</v>
      </c>
      <c r="F1713" s="1" t="inlineStr">
        <is>
          <t>41003-T</t>
        </is>
      </c>
      <c r="G1713" s="1" t="n">
        <v>2</v>
      </c>
      <c r="H1713" s="1" t="n">
        <v>2</v>
      </c>
      <c r="I1713" s="1" t="n">
        <v>0</v>
      </c>
      <c r="J1713" s="1" t="inlineStr">
        <is>
          <t>Chennai</t>
        </is>
      </c>
      <c r="K1713" s="1" t="n">
        <v>0</v>
      </c>
      <c r="L1713" s="1">
        <f>G1713*B1713</f>
        <v/>
      </c>
      <c r="M1713" s="1">
        <f>H1713*B1713</f>
        <v/>
      </c>
      <c r="N1713" s="1">
        <f>I1713*B1713</f>
        <v/>
      </c>
    </row>
    <row r="1714">
      <c r="A1714" s="1" t="inlineStr">
        <is>
          <t>Biotium</t>
        </is>
      </c>
      <c r="B1714" s="1" t="n">
        <v>2252.8</v>
      </c>
      <c r="C1714" s="1" t="inlineStr">
        <is>
          <t>I238278-IN</t>
        </is>
      </c>
      <c r="D1714" s="2" t="n">
        <v>45870</v>
      </c>
      <c r="E1714" s="2" t="n">
        <v>45874</v>
      </c>
      <c r="F1714" s="1" t="n">
        <v>90082</v>
      </c>
      <c r="G1714" s="1" t="n">
        <v>1</v>
      </c>
      <c r="H1714" s="1" t="n">
        <v>1</v>
      </c>
      <c r="I1714" s="1" t="n">
        <v>0</v>
      </c>
      <c r="J1714" s="1" t="inlineStr">
        <is>
          <t>Hyderabad</t>
        </is>
      </c>
      <c r="K1714" s="1" t="n">
        <v>0</v>
      </c>
      <c r="L1714" s="1">
        <f>G1714*B1714</f>
        <v/>
      </c>
      <c r="M1714" s="1">
        <f>H1714*B1714</f>
        <v/>
      </c>
      <c r="N1714" s="1">
        <f>I1714*B1714</f>
        <v/>
      </c>
    </row>
    <row r="1715">
      <c r="A1715" s="1" t="inlineStr">
        <is>
          <t>Biotium</t>
        </is>
      </c>
      <c r="B1715" s="1" t="n">
        <v>9222.4</v>
      </c>
      <c r="C1715" s="1" t="inlineStr">
        <is>
          <t>I238278-IN</t>
        </is>
      </c>
      <c r="D1715" s="2" t="n">
        <v>45870</v>
      </c>
      <c r="E1715" s="2" t="n">
        <v>45874</v>
      </c>
      <c r="F1715" s="1" t="inlineStr">
        <is>
          <t>21003-1L</t>
        </is>
      </c>
      <c r="G1715" s="1" t="n">
        <v>2</v>
      </c>
      <c r="H1715" s="1" t="n">
        <v>2</v>
      </c>
      <c r="I1715" s="1" t="n">
        <v>0</v>
      </c>
      <c r="J1715" s="1" t="inlineStr">
        <is>
          <t>Manesar</t>
        </is>
      </c>
      <c r="K1715" s="1" t="n">
        <v>0</v>
      </c>
      <c r="L1715" s="1">
        <f>G1715*B1715</f>
        <v/>
      </c>
      <c r="M1715" s="1">
        <f>H1715*B1715</f>
        <v/>
      </c>
      <c r="N1715" s="1">
        <f>I1715*B1715</f>
        <v/>
      </c>
    </row>
    <row r="1716">
      <c r="A1716" s="1" t="inlineStr">
        <is>
          <t>BioLegend</t>
        </is>
      </c>
      <c r="B1716" s="1" t="n">
        <v>5790.4</v>
      </c>
      <c r="C1716" s="1" t="inlineStr">
        <is>
          <t>EED117806</t>
        </is>
      </c>
      <c r="D1716" s="2" t="n">
        <v>45870</v>
      </c>
      <c r="E1716" s="2" t="n">
        <v>45875</v>
      </c>
      <c r="F1716" s="1" t="n">
        <v>100213</v>
      </c>
      <c r="G1716" s="1" t="n">
        <v>1</v>
      </c>
      <c r="H1716" s="1" t="n">
        <v>1</v>
      </c>
      <c r="I1716" s="1" t="n">
        <v>0</v>
      </c>
      <c r="J1716" s="1" t="inlineStr">
        <is>
          <t>Delhi</t>
        </is>
      </c>
      <c r="K1716" s="1" t="n">
        <v>0</v>
      </c>
      <c r="L1716" s="1">
        <f>G1716*B1716</f>
        <v/>
      </c>
      <c r="M1716" s="1">
        <f>H1716*B1716</f>
        <v/>
      </c>
      <c r="N1716" s="1">
        <f>I1716*B1716</f>
        <v/>
      </c>
    </row>
    <row r="1717">
      <c r="A1717" s="1" t="inlineStr">
        <is>
          <t>BioLegend</t>
        </is>
      </c>
      <c r="B1717" s="1" t="n">
        <v>14599.2</v>
      </c>
      <c r="C1717" s="1" t="inlineStr">
        <is>
          <t>EED117806</t>
        </is>
      </c>
      <c r="D1717" s="2" t="n">
        <v>45870</v>
      </c>
      <c r="E1717" s="2" t="n">
        <v>45875</v>
      </c>
      <c r="F1717" s="1" t="n">
        <v>100328</v>
      </c>
      <c r="G1717" s="1" t="n">
        <v>2</v>
      </c>
      <c r="H1717" s="1" t="n">
        <v>2</v>
      </c>
      <c r="I1717" s="1" t="n">
        <v>0</v>
      </c>
      <c r="J1717" s="1" t="inlineStr">
        <is>
          <t>Hyderabad</t>
        </is>
      </c>
      <c r="K1717" s="1" t="n">
        <v>0</v>
      </c>
      <c r="L1717" s="1">
        <f>G1717*B1717</f>
        <v/>
      </c>
      <c r="M1717" s="1">
        <f>H1717*B1717</f>
        <v/>
      </c>
      <c r="N1717" s="1">
        <f>I1717*B1717</f>
        <v/>
      </c>
    </row>
    <row r="1718">
      <c r="A1718" s="1" t="inlineStr">
        <is>
          <t>BioLegend</t>
        </is>
      </c>
      <c r="B1718" s="1" t="n">
        <v>12196.8</v>
      </c>
      <c r="C1718" s="1" t="inlineStr">
        <is>
          <t>EED117806</t>
        </is>
      </c>
      <c r="D1718" s="2" t="n">
        <v>45870</v>
      </c>
      <c r="E1718" s="2" t="n">
        <v>45875</v>
      </c>
      <c r="F1718" s="1" t="n">
        <v>100528</v>
      </c>
      <c r="G1718" s="1" t="n">
        <v>2</v>
      </c>
      <c r="H1718" s="1" t="n">
        <v>2</v>
      </c>
      <c r="I1718" s="1" t="n">
        <v>0</v>
      </c>
      <c r="J1718" s="1" t="inlineStr">
        <is>
          <t>Hyderabad</t>
        </is>
      </c>
      <c r="K1718" s="1" t="n">
        <v>0</v>
      </c>
      <c r="L1718" s="1">
        <f>G1718*B1718</f>
        <v/>
      </c>
      <c r="M1718" s="1">
        <f>H1718*B1718</f>
        <v/>
      </c>
      <c r="N1718" s="1">
        <f>I1718*B1718</f>
        <v/>
      </c>
    </row>
    <row r="1719">
      <c r="A1719" s="1" t="inlineStr">
        <is>
          <t>BioLegend</t>
        </is>
      </c>
      <c r="B1719" s="1" t="n">
        <v>10164</v>
      </c>
      <c r="C1719" s="1" t="inlineStr">
        <is>
          <t>EED117806</t>
        </is>
      </c>
      <c r="D1719" s="2" t="n">
        <v>45870</v>
      </c>
      <c r="E1719" s="2" t="n">
        <v>45875</v>
      </c>
      <c r="F1719" s="1" t="n">
        <v>101238</v>
      </c>
      <c r="G1719" s="1" t="n">
        <v>1</v>
      </c>
      <c r="H1719" s="1" t="n">
        <v>1</v>
      </c>
      <c r="I1719" s="1" t="n">
        <v>0</v>
      </c>
      <c r="J1719" s="1" t="inlineStr">
        <is>
          <t>Delhi</t>
        </is>
      </c>
      <c r="K1719" s="1" t="n">
        <v>0</v>
      </c>
      <c r="L1719" s="1">
        <f>G1719*B1719</f>
        <v/>
      </c>
      <c r="M1719" s="1">
        <f>H1719*B1719</f>
        <v/>
      </c>
      <c r="N1719" s="1">
        <f>I1719*B1719</f>
        <v/>
      </c>
    </row>
    <row r="1720">
      <c r="A1720" s="1" t="inlineStr">
        <is>
          <t>BioLegend</t>
        </is>
      </c>
      <c r="B1720" s="1" t="n">
        <v>50635.2</v>
      </c>
      <c r="C1720" s="1" t="inlineStr">
        <is>
          <t>EED117806</t>
        </is>
      </c>
      <c r="D1720" s="2" t="n">
        <v>45870</v>
      </c>
      <c r="E1720" s="2" t="n">
        <v>45875</v>
      </c>
      <c r="F1720" s="1" t="n">
        <v>741036</v>
      </c>
      <c r="G1720" s="1" t="n">
        <v>1</v>
      </c>
      <c r="H1720" s="1" t="n">
        <v>1</v>
      </c>
      <c r="I1720" s="1" t="n">
        <v>0</v>
      </c>
      <c r="J1720" s="1" t="inlineStr">
        <is>
          <t>Hyderabad</t>
        </is>
      </c>
      <c r="K1720" s="1" t="n">
        <v>0</v>
      </c>
      <c r="L1720" s="1">
        <f>G1720*B1720</f>
        <v/>
      </c>
      <c r="M1720" s="1">
        <f>H1720*B1720</f>
        <v/>
      </c>
      <c r="N1720" s="1">
        <f>I1720*B1720</f>
        <v/>
      </c>
    </row>
    <row r="1721">
      <c r="A1721" s="1" t="inlineStr">
        <is>
          <t>BioLegend</t>
        </is>
      </c>
      <c r="B1721" s="1" t="n">
        <v>14106.4</v>
      </c>
      <c r="C1721" s="1" t="inlineStr">
        <is>
          <t>EED117806</t>
        </is>
      </c>
      <c r="D1721" s="2" t="n">
        <v>45870</v>
      </c>
      <c r="E1721" s="2" t="n">
        <v>45875</v>
      </c>
      <c r="F1721" s="1" t="n">
        <v>101320</v>
      </c>
      <c r="G1721" s="1" t="n">
        <v>3</v>
      </c>
      <c r="H1721" s="1" t="n">
        <v>3</v>
      </c>
      <c r="I1721" s="1" t="n">
        <v>0</v>
      </c>
      <c r="J1721" s="1" t="inlineStr">
        <is>
          <t>Hyderabad</t>
        </is>
      </c>
      <c r="K1721" s="1" t="n">
        <v>0</v>
      </c>
      <c r="L1721" s="1">
        <f>G1721*B1721</f>
        <v/>
      </c>
      <c r="M1721" s="1">
        <f>H1721*B1721</f>
        <v/>
      </c>
      <c r="N1721" s="1">
        <f>I1721*B1721</f>
        <v/>
      </c>
    </row>
    <row r="1722">
      <c r="A1722" s="1" t="inlineStr">
        <is>
          <t>BioLegend</t>
        </is>
      </c>
      <c r="B1722" s="1" t="n">
        <v>18876</v>
      </c>
      <c r="C1722" s="1" t="inlineStr">
        <is>
          <t>EED117806</t>
        </is>
      </c>
      <c r="D1722" s="2" t="n">
        <v>45870</v>
      </c>
      <c r="E1722" s="2" t="n">
        <v>45875</v>
      </c>
      <c r="F1722" s="1" t="n">
        <v>101337</v>
      </c>
      <c r="G1722" s="1" t="n">
        <v>1</v>
      </c>
      <c r="H1722" s="1" t="n">
        <v>1</v>
      </c>
      <c r="I1722" s="1" t="n">
        <v>0</v>
      </c>
      <c r="J1722" s="1" t="inlineStr">
        <is>
          <t>Pune</t>
        </is>
      </c>
      <c r="K1722" s="1" t="n">
        <v>0</v>
      </c>
      <c r="L1722" s="1">
        <f>G1722*B1722</f>
        <v/>
      </c>
      <c r="M1722" s="1">
        <f>H1722*B1722</f>
        <v/>
      </c>
      <c r="N1722" s="1">
        <f>I1722*B1722</f>
        <v/>
      </c>
    </row>
    <row r="1723">
      <c r="A1723" s="1" t="inlineStr">
        <is>
          <t>BioLegend</t>
        </is>
      </c>
      <c r="B1723" s="1" t="n">
        <v>15584.8</v>
      </c>
      <c r="C1723" s="1" t="inlineStr">
        <is>
          <t>EED117806</t>
        </is>
      </c>
      <c r="D1723" s="2" t="n">
        <v>45870</v>
      </c>
      <c r="E1723" s="2" t="n">
        <v>45875</v>
      </c>
      <c r="F1723" s="1" t="n">
        <v>102006</v>
      </c>
      <c r="G1723" s="1" t="n">
        <v>1</v>
      </c>
      <c r="H1723" s="1" t="n">
        <v>1</v>
      </c>
      <c r="I1723" s="1" t="n">
        <v>0</v>
      </c>
      <c r="J1723" s="1" t="inlineStr">
        <is>
          <t>Hyderabad</t>
        </is>
      </c>
      <c r="K1723" s="1" t="n">
        <v>0</v>
      </c>
      <c r="L1723" s="1">
        <f>G1723*B1723</f>
        <v/>
      </c>
      <c r="M1723" s="1">
        <f>H1723*B1723</f>
        <v/>
      </c>
      <c r="N1723" s="1">
        <f>I1723*B1723</f>
        <v/>
      </c>
    </row>
    <row r="1724">
      <c r="A1724" s="1" t="inlineStr">
        <is>
          <t>BioLegend</t>
        </is>
      </c>
      <c r="B1724" s="1" t="n">
        <v>14106.4</v>
      </c>
      <c r="C1724" s="1" t="inlineStr">
        <is>
          <t>EED117806</t>
        </is>
      </c>
      <c r="D1724" s="2" t="n">
        <v>45870</v>
      </c>
      <c r="E1724" s="2" t="n">
        <v>45875</v>
      </c>
      <c r="F1724" s="1" t="n">
        <v>103018</v>
      </c>
      <c r="G1724" s="1" t="n">
        <v>2</v>
      </c>
      <c r="H1724" s="1" t="n">
        <v>2</v>
      </c>
      <c r="I1724" s="1" t="n">
        <v>0</v>
      </c>
      <c r="J1724" s="1" t="inlineStr">
        <is>
          <t>Hyderabad</t>
        </is>
      </c>
      <c r="K1724" s="1" t="n">
        <v>0</v>
      </c>
      <c r="L1724" s="1">
        <f>G1724*B1724</f>
        <v/>
      </c>
      <c r="M1724" s="1">
        <f>H1724*B1724</f>
        <v/>
      </c>
      <c r="N1724" s="1">
        <f>I1724*B1724</f>
        <v/>
      </c>
    </row>
    <row r="1725">
      <c r="A1725" s="1" t="inlineStr">
        <is>
          <t>BioLegend</t>
        </is>
      </c>
      <c r="B1725" s="1" t="n">
        <v>15972</v>
      </c>
      <c r="C1725" s="1" t="inlineStr">
        <is>
          <t>EED117806</t>
        </is>
      </c>
      <c r="D1725" s="2" t="n">
        <v>45870</v>
      </c>
      <c r="E1725" s="2" t="n">
        <v>45875</v>
      </c>
      <c r="F1725" s="1" t="n">
        <v>103044</v>
      </c>
      <c r="G1725" s="1" t="n">
        <v>1</v>
      </c>
      <c r="H1725" s="1" t="n">
        <v>1</v>
      </c>
      <c r="I1725" s="1" t="n">
        <v>0</v>
      </c>
      <c r="J1725" s="1" t="inlineStr">
        <is>
          <t>Kolkata</t>
        </is>
      </c>
      <c r="K1725" s="1" t="n">
        <v>0</v>
      </c>
      <c r="L1725" s="1">
        <f>G1725*B1725</f>
        <v/>
      </c>
      <c r="M1725" s="1">
        <f>H1725*B1725</f>
        <v/>
      </c>
      <c r="N1725" s="1">
        <f>I1725*B1725</f>
        <v/>
      </c>
    </row>
    <row r="1726">
      <c r="A1726" s="1" t="inlineStr">
        <is>
          <t>BioLegend</t>
        </is>
      </c>
      <c r="B1726" s="1" t="n">
        <v>10164</v>
      </c>
      <c r="C1726" s="1" t="inlineStr">
        <is>
          <t>EED117806</t>
        </is>
      </c>
      <c r="D1726" s="2" t="n">
        <v>45870</v>
      </c>
      <c r="E1726" s="2" t="n">
        <v>45875</v>
      </c>
      <c r="F1726" s="1" t="n">
        <v>777404</v>
      </c>
      <c r="G1726" s="1" t="n">
        <v>1</v>
      </c>
      <c r="H1726" s="1" t="n">
        <v>1</v>
      </c>
      <c r="I1726" s="1" t="n">
        <v>0</v>
      </c>
      <c r="J1726" s="1" t="inlineStr">
        <is>
          <t>Hyderabad</t>
        </is>
      </c>
      <c r="K1726" s="1" t="n">
        <v>0</v>
      </c>
      <c r="L1726" s="1">
        <f>G1726*B1726</f>
        <v/>
      </c>
      <c r="M1726" s="1">
        <f>H1726*B1726</f>
        <v/>
      </c>
      <c r="N1726" s="1">
        <f>I1726*B1726</f>
        <v/>
      </c>
    </row>
    <row r="1727">
      <c r="A1727" s="1" t="inlineStr">
        <is>
          <t>BioLegend</t>
        </is>
      </c>
      <c r="B1727" s="1" t="n">
        <v>14106.4</v>
      </c>
      <c r="C1727" s="1" t="inlineStr">
        <is>
          <t>EED117806</t>
        </is>
      </c>
      <c r="D1727" s="2" t="n">
        <v>45870</v>
      </c>
      <c r="E1727" s="2" t="n">
        <v>45875</v>
      </c>
      <c r="F1727" s="1" t="n">
        <v>104420</v>
      </c>
      <c r="G1727" s="1" t="n">
        <v>2</v>
      </c>
      <c r="H1727" s="1" t="n">
        <v>2</v>
      </c>
      <c r="I1727" s="1" t="n">
        <v>0</v>
      </c>
      <c r="J1727" s="1" t="inlineStr">
        <is>
          <t>Hyderabad</t>
        </is>
      </c>
      <c r="K1727" s="1" t="n">
        <v>0</v>
      </c>
      <c r="L1727" s="1">
        <f>G1727*B1727</f>
        <v/>
      </c>
      <c r="M1727" s="1">
        <f>H1727*B1727</f>
        <v/>
      </c>
      <c r="N1727" s="1">
        <f>I1727*B1727</f>
        <v/>
      </c>
    </row>
    <row r="1728">
      <c r="A1728" s="1" t="inlineStr">
        <is>
          <t>BioLegend</t>
        </is>
      </c>
      <c r="B1728" s="1" t="n">
        <v>15276.8</v>
      </c>
      <c r="C1728" s="1" t="inlineStr">
        <is>
          <t>EED117806</t>
        </is>
      </c>
      <c r="D1728" s="2" t="n">
        <v>45870</v>
      </c>
      <c r="E1728" s="2" t="n">
        <v>45875</v>
      </c>
      <c r="F1728" s="1" t="n">
        <v>104526</v>
      </c>
      <c r="G1728" s="1" t="n">
        <v>2</v>
      </c>
      <c r="H1728" s="1" t="n">
        <v>2</v>
      </c>
      <c r="I1728" s="1" t="n">
        <v>0</v>
      </c>
      <c r="J1728" s="1" t="inlineStr">
        <is>
          <t>Hyderabad</t>
        </is>
      </c>
      <c r="K1728" s="1" t="n">
        <v>0</v>
      </c>
      <c r="L1728" s="1">
        <f>G1728*B1728</f>
        <v/>
      </c>
      <c r="M1728" s="1">
        <f>H1728*B1728</f>
        <v/>
      </c>
      <c r="N1728" s="1">
        <f>I1728*B1728</f>
        <v/>
      </c>
    </row>
    <row r="1729">
      <c r="A1729" s="1" t="inlineStr">
        <is>
          <t>BioLegend</t>
        </is>
      </c>
      <c r="B1729" s="1" t="n">
        <v>19527.2</v>
      </c>
      <c r="C1729" s="1" t="inlineStr">
        <is>
          <t>EED117806</t>
        </is>
      </c>
      <c r="D1729" s="2" t="n">
        <v>45870</v>
      </c>
      <c r="E1729" s="2" t="n">
        <v>45875</v>
      </c>
      <c r="F1729" s="1" t="n">
        <v>106106</v>
      </c>
      <c r="G1729" s="1" t="n">
        <v>1</v>
      </c>
      <c r="H1729" s="1" t="n">
        <v>1</v>
      </c>
      <c r="I1729" s="1" t="n">
        <v>0</v>
      </c>
      <c r="J1729" s="1" t="inlineStr">
        <is>
          <t>Hyderabad</t>
        </is>
      </c>
      <c r="K1729" s="1" t="n">
        <v>0</v>
      </c>
      <c r="L1729" s="1">
        <f>G1729*B1729</f>
        <v/>
      </c>
      <c r="M1729" s="1">
        <f>H1729*B1729</f>
        <v/>
      </c>
      <c r="N1729" s="1">
        <f>I1729*B1729</f>
        <v/>
      </c>
    </row>
    <row r="1730">
      <c r="A1730" s="1" t="inlineStr">
        <is>
          <t>BioLegend</t>
        </is>
      </c>
      <c r="B1730" s="1" t="n">
        <v>13794</v>
      </c>
      <c r="C1730" s="1" t="inlineStr">
        <is>
          <t>EED117806</t>
        </is>
      </c>
      <c r="D1730" s="2" t="n">
        <v>45870</v>
      </c>
      <c r="E1730" s="2" t="n">
        <v>45875</v>
      </c>
      <c r="F1730" s="1" t="n">
        <v>101239</v>
      </c>
      <c r="G1730" s="1" t="n">
        <v>1</v>
      </c>
      <c r="H1730" s="1" t="n">
        <v>1</v>
      </c>
      <c r="I1730" s="1" t="n">
        <v>0</v>
      </c>
      <c r="J1730" s="1" t="inlineStr">
        <is>
          <t>Hyderabad</t>
        </is>
      </c>
      <c r="K1730" s="1" t="n">
        <v>0</v>
      </c>
      <c r="L1730" s="1">
        <f>G1730*B1730</f>
        <v/>
      </c>
      <c r="M1730" s="1">
        <f>H1730*B1730</f>
        <v/>
      </c>
      <c r="N1730" s="1">
        <f>I1730*B1730</f>
        <v/>
      </c>
    </row>
    <row r="1731">
      <c r="A1731" s="1" t="inlineStr">
        <is>
          <t>BioLegend</t>
        </is>
      </c>
      <c r="B1731" s="1" t="n">
        <v>14106.4</v>
      </c>
      <c r="C1731" s="1" t="inlineStr">
        <is>
          <t>EED117806</t>
        </is>
      </c>
      <c r="D1731" s="2" t="n">
        <v>45870</v>
      </c>
      <c r="E1731" s="2" t="n">
        <v>45875</v>
      </c>
      <c r="F1731" s="1" t="n">
        <v>117312</v>
      </c>
      <c r="G1731" s="1" t="n">
        <v>1</v>
      </c>
      <c r="H1731" s="1" t="n">
        <v>1</v>
      </c>
      <c r="I1731" s="1" t="n">
        <v>0</v>
      </c>
      <c r="J1731" s="1" t="inlineStr">
        <is>
          <t>Delhi</t>
        </is>
      </c>
      <c r="K1731" s="1" t="n">
        <v>0</v>
      </c>
      <c r="L1731" s="1">
        <f>G1731*B1731</f>
        <v/>
      </c>
      <c r="M1731" s="1">
        <f>H1731*B1731</f>
        <v/>
      </c>
      <c r="N1731" s="1">
        <f>I1731*B1731</f>
        <v/>
      </c>
    </row>
    <row r="1732">
      <c r="A1732" s="1" t="inlineStr">
        <is>
          <t>BioLegend</t>
        </is>
      </c>
      <c r="B1732" s="1" t="n">
        <v>17987.2</v>
      </c>
      <c r="C1732" s="1" t="inlineStr">
        <is>
          <t>EED117806</t>
        </is>
      </c>
      <c r="D1732" s="2" t="n">
        <v>45870</v>
      </c>
      <c r="E1732" s="2" t="n">
        <v>45875</v>
      </c>
      <c r="F1732" s="1" t="n">
        <v>119414</v>
      </c>
      <c r="G1732" s="1" t="n">
        <v>2</v>
      </c>
      <c r="H1732" s="1" t="n">
        <v>2</v>
      </c>
      <c r="I1732" s="1" t="n">
        <v>0</v>
      </c>
      <c r="J1732" s="1" t="inlineStr">
        <is>
          <t>Hyderabad</t>
        </is>
      </c>
      <c r="K1732" s="1" t="n">
        <v>0</v>
      </c>
      <c r="L1732" s="1">
        <f>G1732*B1732</f>
        <v/>
      </c>
      <c r="M1732" s="1">
        <f>H1732*B1732</f>
        <v/>
      </c>
      <c r="N1732" s="1">
        <f>I1732*B1732</f>
        <v/>
      </c>
    </row>
    <row r="1733">
      <c r="A1733" s="1" t="inlineStr">
        <is>
          <t>BioLegend</t>
        </is>
      </c>
      <c r="B1733" s="1" t="n">
        <v>5544</v>
      </c>
      <c r="C1733" s="1" t="inlineStr">
        <is>
          <t>EED117806</t>
        </is>
      </c>
      <c r="D1733" s="2" t="n">
        <v>45870</v>
      </c>
      <c r="E1733" s="2" t="n">
        <v>45875</v>
      </c>
      <c r="F1733" s="1" t="n">
        <v>120413</v>
      </c>
      <c r="G1733" s="1" t="n">
        <v>2</v>
      </c>
      <c r="H1733" s="1" t="n">
        <v>2</v>
      </c>
      <c r="I1733" s="1" t="n">
        <v>0</v>
      </c>
      <c r="J1733" s="1" t="inlineStr">
        <is>
          <t>Delhi</t>
        </is>
      </c>
      <c r="K1733" s="1" t="n">
        <v>0</v>
      </c>
      <c r="L1733" s="1">
        <f>G1733*B1733</f>
        <v/>
      </c>
      <c r="M1733" s="1">
        <f>H1733*B1733</f>
        <v/>
      </c>
      <c r="N1733" s="1">
        <f>I1733*B1733</f>
        <v/>
      </c>
    </row>
    <row r="1734">
      <c r="A1734" s="1" t="inlineStr">
        <is>
          <t>BioLegend</t>
        </is>
      </c>
      <c r="B1734" s="1" t="n">
        <v>6776</v>
      </c>
      <c r="C1734" s="1" t="inlineStr">
        <is>
          <t>EED117806</t>
        </is>
      </c>
      <c r="D1734" s="2" t="n">
        <v>45870</v>
      </c>
      <c r="E1734" s="2" t="n">
        <v>45875</v>
      </c>
      <c r="F1734" s="1" t="n">
        <v>120605</v>
      </c>
      <c r="G1734" s="1" t="n">
        <v>1</v>
      </c>
      <c r="H1734" s="1" t="n">
        <v>1</v>
      </c>
      <c r="I1734" s="1" t="n">
        <v>0</v>
      </c>
      <c r="J1734" s="1" t="inlineStr">
        <is>
          <t>Delhi</t>
        </is>
      </c>
      <c r="K1734" s="1" t="n">
        <v>0</v>
      </c>
      <c r="L1734" s="1">
        <f>G1734*B1734</f>
        <v/>
      </c>
      <c r="M1734" s="1">
        <f>H1734*B1734</f>
        <v/>
      </c>
      <c r="N1734" s="1">
        <f>I1734*B1734</f>
        <v/>
      </c>
    </row>
    <row r="1735">
      <c r="A1735" s="1" t="inlineStr">
        <is>
          <t>BioLegend</t>
        </is>
      </c>
      <c r="B1735" s="1" t="n">
        <v>6221.6</v>
      </c>
      <c r="C1735" s="1" t="inlineStr">
        <is>
          <t>EED117806</t>
        </is>
      </c>
      <c r="D1735" s="2" t="n">
        <v>45870</v>
      </c>
      <c r="E1735" s="2" t="n">
        <v>45875</v>
      </c>
      <c r="F1735" s="1" t="n">
        <v>121419</v>
      </c>
      <c r="G1735" s="1" t="n">
        <v>1</v>
      </c>
      <c r="H1735" s="1" t="n">
        <v>1</v>
      </c>
      <c r="I1735" s="1" t="n">
        <v>0</v>
      </c>
      <c r="J1735" s="1" t="inlineStr">
        <is>
          <t>Delhi</t>
        </is>
      </c>
      <c r="K1735" s="1" t="n">
        <v>0</v>
      </c>
      <c r="L1735" s="1">
        <f>G1735*B1735</f>
        <v/>
      </c>
      <c r="M1735" s="1">
        <f>H1735*B1735</f>
        <v/>
      </c>
      <c r="N1735" s="1">
        <f>I1735*B1735</f>
        <v/>
      </c>
    </row>
    <row r="1736">
      <c r="A1736" s="1" t="inlineStr">
        <is>
          <t>BioLegend</t>
        </is>
      </c>
      <c r="B1736" s="1" t="n">
        <v>18233.6</v>
      </c>
      <c r="C1736" s="1" t="inlineStr">
        <is>
          <t>EED117806</t>
        </is>
      </c>
      <c r="D1736" s="2" t="n">
        <v>45870</v>
      </c>
      <c r="E1736" s="2" t="n">
        <v>45875</v>
      </c>
      <c r="F1736" s="1" t="n">
        <v>127514</v>
      </c>
      <c r="G1736" s="1" t="n">
        <v>1</v>
      </c>
      <c r="H1736" s="1" t="n">
        <v>1</v>
      </c>
      <c r="I1736" s="1" t="n">
        <v>0</v>
      </c>
      <c r="J1736" s="1" t="inlineStr">
        <is>
          <t>Delhi</t>
        </is>
      </c>
      <c r="K1736" s="1" t="n">
        <v>0</v>
      </c>
      <c r="L1736" s="1">
        <f>G1736*B1736</f>
        <v/>
      </c>
      <c r="M1736" s="1">
        <f>H1736*B1736</f>
        <v/>
      </c>
      <c r="N1736" s="1">
        <f>I1736*B1736</f>
        <v/>
      </c>
    </row>
    <row r="1737">
      <c r="A1737" s="1" t="inlineStr">
        <is>
          <t>BioLegend</t>
        </is>
      </c>
      <c r="B1737" s="1" t="n">
        <v>12073.6</v>
      </c>
      <c r="C1737" s="1" t="inlineStr">
        <is>
          <t>EED117806</t>
        </is>
      </c>
      <c r="D1737" s="2" t="n">
        <v>45870</v>
      </c>
      <c r="E1737" s="2" t="n">
        <v>45875</v>
      </c>
      <c r="F1737" s="1" t="n">
        <v>103116</v>
      </c>
      <c r="G1737" s="1" t="n">
        <v>1</v>
      </c>
      <c r="H1737" s="1" t="n">
        <v>1</v>
      </c>
      <c r="I1737" s="1" t="n">
        <v>0</v>
      </c>
      <c r="J1737" s="1" t="inlineStr">
        <is>
          <t>Hyderabad</t>
        </is>
      </c>
      <c r="K1737" s="1" t="n">
        <v>0</v>
      </c>
      <c r="L1737" s="1">
        <f>G1737*B1737</f>
        <v/>
      </c>
      <c r="M1737" s="1">
        <f>H1737*B1737</f>
        <v/>
      </c>
      <c r="N1737" s="1">
        <f>I1737*B1737</f>
        <v/>
      </c>
    </row>
    <row r="1738">
      <c r="A1738" s="1" t="inlineStr">
        <is>
          <t>BioLegend</t>
        </is>
      </c>
      <c r="B1738" s="1" t="n">
        <v>21375.2</v>
      </c>
      <c r="C1738" s="1" t="inlineStr">
        <is>
          <t>EED117806</t>
        </is>
      </c>
      <c r="D1738" s="2" t="n">
        <v>45870</v>
      </c>
      <c r="E1738" s="2" t="n">
        <v>45875</v>
      </c>
      <c r="F1738" s="1" t="n">
        <v>108916</v>
      </c>
      <c r="G1738" s="1" t="n">
        <v>1</v>
      </c>
      <c r="H1738" s="1" t="n">
        <v>1</v>
      </c>
      <c r="I1738" s="1" t="n">
        <v>0</v>
      </c>
      <c r="J1738" s="1" t="inlineStr">
        <is>
          <t>Hyderabad</t>
        </is>
      </c>
      <c r="K1738" s="1" t="n">
        <v>0</v>
      </c>
      <c r="L1738" s="1">
        <f>G1738*B1738</f>
        <v/>
      </c>
      <c r="M1738" s="1">
        <f>H1738*B1738</f>
        <v/>
      </c>
      <c r="N1738" s="1">
        <f>I1738*B1738</f>
        <v/>
      </c>
    </row>
    <row r="1739">
      <c r="A1739" s="1" t="inlineStr">
        <is>
          <t>BioLegend</t>
        </is>
      </c>
      <c r="B1739" s="1" t="n">
        <v>20064</v>
      </c>
      <c r="C1739" s="1" t="inlineStr">
        <is>
          <t>EED117806</t>
        </is>
      </c>
      <c r="D1739" s="2" t="n">
        <v>45870</v>
      </c>
      <c r="E1739" s="2" t="n">
        <v>45875</v>
      </c>
      <c r="F1739" s="1" t="n">
        <v>133923</v>
      </c>
      <c r="G1739" s="1" t="n">
        <v>1</v>
      </c>
      <c r="H1739" s="1" t="n">
        <v>1</v>
      </c>
      <c r="I1739" s="1" t="n">
        <v>0</v>
      </c>
      <c r="J1739" s="1" t="inlineStr">
        <is>
          <t>Pune</t>
        </is>
      </c>
      <c r="K1739" s="1" t="n">
        <v>0</v>
      </c>
      <c r="L1739" s="1">
        <f>G1739*B1739</f>
        <v/>
      </c>
      <c r="M1739" s="1">
        <f>H1739*B1739</f>
        <v/>
      </c>
      <c r="N1739" s="1">
        <f>I1739*B1739</f>
        <v/>
      </c>
    </row>
    <row r="1740">
      <c r="A1740" s="1" t="inlineStr">
        <is>
          <t>BioLegend</t>
        </is>
      </c>
      <c r="B1740" s="1" t="n">
        <v>15972</v>
      </c>
      <c r="C1740" s="1" t="inlineStr">
        <is>
          <t>EED117806</t>
        </is>
      </c>
      <c r="D1740" s="2" t="n">
        <v>45870</v>
      </c>
      <c r="E1740" s="2" t="n">
        <v>45875</v>
      </c>
      <c r="F1740" s="1" t="n">
        <v>135027</v>
      </c>
      <c r="G1740" s="1" t="n">
        <v>1</v>
      </c>
      <c r="H1740" s="1" t="n">
        <v>1</v>
      </c>
      <c r="I1740" s="1" t="n">
        <v>0</v>
      </c>
      <c r="J1740" s="1" t="inlineStr">
        <is>
          <t>Delhi</t>
        </is>
      </c>
      <c r="K1740" s="1" t="n">
        <v>0</v>
      </c>
      <c r="L1740" s="1">
        <f>G1740*B1740</f>
        <v/>
      </c>
      <c r="M1740" s="1">
        <f>H1740*B1740</f>
        <v/>
      </c>
      <c r="N1740" s="1">
        <f>I1740*B1740</f>
        <v/>
      </c>
    </row>
    <row r="1741">
      <c r="A1741" s="1" t="inlineStr">
        <is>
          <t>BioLegend</t>
        </is>
      </c>
      <c r="B1741" s="1" t="n">
        <v>19342.4</v>
      </c>
      <c r="C1741" s="1" t="inlineStr">
        <is>
          <t>EED117806</t>
        </is>
      </c>
      <c r="D1741" s="2" t="n">
        <v>45870</v>
      </c>
      <c r="E1741" s="2" t="n">
        <v>45875</v>
      </c>
      <c r="F1741" s="1" t="n">
        <v>127614</v>
      </c>
      <c r="G1741" s="1" t="n">
        <v>1</v>
      </c>
      <c r="H1741" s="1" t="n">
        <v>1</v>
      </c>
      <c r="I1741" s="1" t="n">
        <v>0</v>
      </c>
      <c r="J1741" s="1" t="inlineStr">
        <is>
          <t>Hyderabad</t>
        </is>
      </c>
      <c r="K1741" s="1" t="n">
        <v>0</v>
      </c>
      <c r="L1741" s="1">
        <f>G1741*B1741</f>
        <v/>
      </c>
      <c r="M1741" s="1">
        <f>H1741*B1741</f>
        <v/>
      </c>
      <c r="N1741" s="1">
        <f>I1741*B1741</f>
        <v/>
      </c>
    </row>
    <row r="1742">
      <c r="A1742" s="1" t="inlineStr">
        <is>
          <t>BioLegend</t>
        </is>
      </c>
      <c r="B1742" s="1" t="n">
        <v>17186.4</v>
      </c>
      <c r="C1742" s="1" t="inlineStr">
        <is>
          <t>EED117806</t>
        </is>
      </c>
      <c r="D1742" s="2" t="n">
        <v>45870</v>
      </c>
      <c r="E1742" s="2" t="n">
        <v>45875</v>
      </c>
      <c r="F1742" s="1" t="n">
        <v>152410</v>
      </c>
      <c r="G1742" s="1" t="n">
        <v>1</v>
      </c>
      <c r="H1742" s="1" t="n">
        <v>1</v>
      </c>
      <c r="I1742" s="1" t="n">
        <v>0</v>
      </c>
      <c r="J1742" s="1" t="inlineStr">
        <is>
          <t>Pune</t>
        </is>
      </c>
      <c r="K1742" s="1" t="n">
        <v>0</v>
      </c>
      <c r="L1742" s="1">
        <f>G1742*B1742</f>
        <v/>
      </c>
      <c r="M1742" s="1">
        <f>H1742*B1742</f>
        <v/>
      </c>
      <c r="N1742" s="1">
        <f>I1742*B1742</f>
        <v/>
      </c>
    </row>
    <row r="1743">
      <c r="A1743" s="1" t="inlineStr">
        <is>
          <t>BioLegend</t>
        </is>
      </c>
      <c r="B1743" s="1" t="n">
        <v>23531.2</v>
      </c>
      <c r="C1743" s="1" t="inlineStr">
        <is>
          <t>EED117806</t>
        </is>
      </c>
      <c r="D1743" s="2" t="n">
        <v>45870</v>
      </c>
      <c r="E1743" s="2" t="n">
        <v>45875</v>
      </c>
      <c r="F1743" s="1" t="n">
        <v>153512</v>
      </c>
      <c r="G1743" s="1" t="n">
        <v>1</v>
      </c>
      <c r="H1743" s="1" t="n">
        <v>1</v>
      </c>
      <c r="I1743" s="1" t="n">
        <v>0</v>
      </c>
      <c r="J1743" s="1" t="inlineStr">
        <is>
          <t>Delhi</t>
        </is>
      </c>
      <c r="K1743" s="1" t="n">
        <v>0</v>
      </c>
      <c r="L1743" s="1">
        <f>G1743*B1743</f>
        <v/>
      </c>
      <c r="M1743" s="1">
        <f>H1743*B1743</f>
        <v/>
      </c>
      <c r="N1743" s="1">
        <f>I1743*B1743</f>
        <v/>
      </c>
    </row>
    <row r="1744">
      <c r="A1744" s="1" t="inlineStr">
        <is>
          <t>BioLegend</t>
        </is>
      </c>
      <c r="B1744" s="1" t="n">
        <v>13244</v>
      </c>
      <c r="C1744" s="1" t="inlineStr">
        <is>
          <t>EED117806</t>
        </is>
      </c>
      <c r="D1744" s="2" t="n">
        <v>45870</v>
      </c>
      <c r="E1744" s="2" t="n">
        <v>45875</v>
      </c>
      <c r="F1744" s="1" t="n">
        <v>156010</v>
      </c>
      <c r="G1744" s="1" t="n">
        <v>1</v>
      </c>
      <c r="H1744" s="1" t="n">
        <v>1</v>
      </c>
      <c r="I1744" s="1" t="n">
        <v>0</v>
      </c>
      <c r="J1744" s="1" t="inlineStr">
        <is>
          <t>Delhi</t>
        </is>
      </c>
      <c r="K1744" s="1" t="n">
        <v>0</v>
      </c>
      <c r="L1744" s="1">
        <f>G1744*B1744</f>
        <v/>
      </c>
      <c r="M1744" s="1">
        <f>H1744*B1744</f>
        <v/>
      </c>
      <c r="N1744" s="1">
        <f>I1744*B1744</f>
        <v/>
      </c>
    </row>
    <row r="1745">
      <c r="A1745" s="1" t="inlineStr">
        <is>
          <t>BioLegend</t>
        </is>
      </c>
      <c r="B1745" s="1" t="n">
        <v>4435.2</v>
      </c>
      <c r="C1745" s="1" t="inlineStr">
        <is>
          <t>EED117806</t>
        </is>
      </c>
      <c r="D1745" s="2" t="n">
        <v>45870</v>
      </c>
      <c r="E1745" s="2" t="n">
        <v>45875</v>
      </c>
      <c r="F1745" s="1" t="n">
        <v>301014</v>
      </c>
      <c r="G1745" s="1" t="n">
        <v>1</v>
      </c>
      <c r="H1745" s="1" t="n">
        <v>1</v>
      </c>
      <c r="I1745" s="1" t="n">
        <v>0</v>
      </c>
      <c r="J1745" s="1" t="inlineStr">
        <is>
          <t>Delhi</t>
        </is>
      </c>
      <c r="K1745" s="1" t="n">
        <v>0</v>
      </c>
      <c r="L1745" s="1">
        <f>G1745*B1745</f>
        <v/>
      </c>
      <c r="M1745" s="1">
        <f>H1745*B1745</f>
        <v/>
      </c>
      <c r="N1745" s="1">
        <f>I1745*B1745</f>
        <v/>
      </c>
    </row>
    <row r="1746">
      <c r="A1746" s="1" t="inlineStr">
        <is>
          <t>BioLegend</t>
        </is>
      </c>
      <c r="B1746" s="1" t="n">
        <v>8316</v>
      </c>
      <c r="C1746" s="1" t="inlineStr">
        <is>
          <t>EED117806</t>
        </is>
      </c>
      <c r="D1746" s="2" t="n">
        <v>45870</v>
      </c>
      <c r="E1746" s="2" t="n">
        <v>45875</v>
      </c>
      <c r="F1746" s="1" t="n">
        <v>301808</v>
      </c>
      <c r="G1746" s="1" t="n">
        <v>1</v>
      </c>
      <c r="H1746" s="1" t="n">
        <v>1</v>
      </c>
      <c r="I1746" s="1" t="n">
        <v>0</v>
      </c>
      <c r="J1746" s="1" t="inlineStr">
        <is>
          <t>Banglore</t>
        </is>
      </c>
      <c r="K1746" s="1" t="n">
        <v>0</v>
      </c>
      <c r="L1746" s="1">
        <f>G1746*B1746</f>
        <v/>
      </c>
      <c r="M1746" s="1">
        <f>H1746*B1746</f>
        <v/>
      </c>
      <c r="N1746" s="1">
        <f>I1746*B1746</f>
        <v/>
      </c>
    </row>
    <row r="1747">
      <c r="A1747" s="1" t="inlineStr">
        <is>
          <t>BioLegend</t>
        </is>
      </c>
      <c r="B1747" s="1" t="n">
        <v>11950.4</v>
      </c>
      <c r="C1747" s="1" t="inlineStr">
        <is>
          <t>EED117806</t>
        </is>
      </c>
      <c r="D1747" s="2" t="n">
        <v>45870</v>
      </c>
      <c r="E1747" s="2" t="n">
        <v>45875</v>
      </c>
      <c r="F1747" s="1" t="n">
        <v>640906</v>
      </c>
      <c r="G1747" s="1" t="n">
        <v>1</v>
      </c>
      <c r="H1747" s="1" t="n">
        <v>1</v>
      </c>
      <c r="I1747" s="1" t="n">
        <v>0</v>
      </c>
      <c r="J1747" s="1" t="inlineStr">
        <is>
          <t>Delhi</t>
        </is>
      </c>
      <c r="K1747" s="1" t="n">
        <v>0</v>
      </c>
      <c r="L1747" s="1">
        <f>G1747*B1747</f>
        <v/>
      </c>
      <c r="M1747" s="1">
        <f>H1747*B1747</f>
        <v/>
      </c>
      <c r="N1747" s="1">
        <f>I1747*B1747</f>
        <v/>
      </c>
    </row>
    <row r="1748">
      <c r="A1748" s="1" t="inlineStr">
        <is>
          <t>BioLegend</t>
        </is>
      </c>
      <c r="B1748" s="1" t="n">
        <v>2710.4</v>
      </c>
      <c r="C1748" s="1" t="inlineStr">
        <is>
          <t>EED117806</t>
        </is>
      </c>
      <c r="D1748" s="2" t="n">
        <v>45870</v>
      </c>
      <c r="E1748" s="2" t="n">
        <v>45875</v>
      </c>
      <c r="F1748" s="1" t="n">
        <v>302211</v>
      </c>
      <c r="G1748" s="1" t="n">
        <v>1</v>
      </c>
      <c r="H1748" s="1" t="n">
        <v>1</v>
      </c>
      <c r="I1748" s="1" t="n">
        <v>0</v>
      </c>
      <c r="J1748" s="1" t="inlineStr">
        <is>
          <t>Chandigarh</t>
        </is>
      </c>
      <c r="K1748" s="1" t="n">
        <v>0</v>
      </c>
      <c r="L1748" s="1">
        <f>G1748*B1748</f>
        <v/>
      </c>
      <c r="M1748" s="1">
        <f>H1748*B1748</f>
        <v/>
      </c>
      <c r="N1748" s="1">
        <f>I1748*B1748</f>
        <v/>
      </c>
    </row>
    <row r="1749">
      <c r="A1749" s="1" t="inlineStr">
        <is>
          <t>BioLegend</t>
        </is>
      </c>
      <c r="B1749" s="1" t="n">
        <v>2710.4</v>
      </c>
      <c r="C1749" s="1" t="inlineStr">
        <is>
          <t>EED117806</t>
        </is>
      </c>
      <c r="D1749" s="2" t="n">
        <v>45870</v>
      </c>
      <c r="E1749" s="2" t="n">
        <v>45875</v>
      </c>
      <c r="F1749" s="1" t="n">
        <v>302211</v>
      </c>
      <c r="G1749" s="1" t="n">
        <v>1</v>
      </c>
      <c r="H1749" s="1" t="n">
        <v>1</v>
      </c>
      <c r="I1749" s="1" t="n">
        <v>0</v>
      </c>
      <c r="J1749" s="1" t="inlineStr">
        <is>
          <t>Delhi</t>
        </is>
      </c>
      <c r="K1749" s="1" t="n">
        <v>0</v>
      </c>
      <c r="L1749" s="1">
        <f>G1749*B1749</f>
        <v/>
      </c>
      <c r="M1749" s="1">
        <f>H1749*B1749</f>
        <v/>
      </c>
      <c r="N1749" s="1">
        <f>I1749*B1749</f>
        <v/>
      </c>
    </row>
    <row r="1750">
      <c r="A1750" s="1" t="inlineStr">
        <is>
          <t>BioLegend</t>
        </is>
      </c>
      <c r="B1750" s="1" t="n">
        <v>6468</v>
      </c>
      <c r="C1750" s="1" t="inlineStr">
        <is>
          <t>EED117806</t>
        </is>
      </c>
      <c r="D1750" s="2" t="n">
        <v>45870</v>
      </c>
      <c r="E1750" s="2" t="n">
        <v>45875</v>
      </c>
      <c r="F1750" s="1" t="n">
        <v>302212</v>
      </c>
      <c r="G1750" s="1" t="n">
        <v>5</v>
      </c>
      <c r="H1750" s="1" t="n">
        <v>5</v>
      </c>
      <c r="I1750" s="1" t="n">
        <v>0</v>
      </c>
      <c r="J1750" s="1" t="inlineStr">
        <is>
          <t>Hyderabad</t>
        </is>
      </c>
      <c r="K1750" s="1" t="n">
        <v>0</v>
      </c>
      <c r="L1750" s="1">
        <f>G1750*B1750</f>
        <v/>
      </c>
      <c r="M1750" s="1">
        <f>H1750*B1750</f>
        <v/>
      </c>
      <c r="N1750" s="1">
        <f>I1750*B1750</f>
        <v/>
      </c>
    </row>
    <row r="1751">
      <c r="A1751" s="1" t="inlineStr">
        <is>
          <t>BioLegend</t>
        </is>
      </c>
      <c r="B1751" s="1" t="n">
        <v>15642</v>
      </c>
      <c r="C1751" s="1" t="inlineStr">
        <is>
          <t>EED117806</t>
        </is>
      </c>
      <c r="D1751" s="2" t="n">
        <v>45870</v>
      </c>
      <c r="E1751" s="2" t="n">
        <v>45875</v>
      </c>
      <c r="F1751" s="1" t="n">
        <v>301833</v>
      </c>
      <c r="G1751" s="1" t="n">
        <v>2</v>
      </c>
      <c r="H1751" s="1" t="n">
        <v>2</v>
      </c>
      <c r="I1751" s="1" t="n">
        <v>0</v>
      </c>
      <c r="J1751" s="1" t="inlineStr">
        <is>
          <t>Delhi</t>
        </is>
      </c>
      <c r="K1751" s="1" t="n">
        <v>0</v>
      </c>
      <c r="L1751" s="1">
        <f>G1751*B1751</f>
        <v/>
      </c>
      <c r="M1751" s="1">
        <f>H1751*B1751</f>
        <v/>
      </c>
      <c r="N1751" s="1">
        <f>I1751*B1751</f>
        <v/>
      </c>
    </row>
    <row r="1752">
      <c r="A1752" s="1" t="inlineStr">
        <is>
          <t>BioLegend</t>
        </is>
      </c>
      <c r="B1752" s="1" t="n">
        <v>6776</v>
      </c>
      <c r="C1752" s="1" t="inlineStr">
        <is>
          <t>EED117806</t>
        </is>
      </c>
      <c r="D1752" s="2" t="n">
        <v>45870</v>
      </c>
      <c r="E1752" s="2" t="n">
        <v>45875</v>
      </c>
      <c r="F1752" s="1" t="n">
        <v>302610</v>
      </c>
      <c r="G1752" s="1" t="n">
        <v>1</v>
      </c>
      <c r="H1752" s="1" t="n">
        <v>1</v>
      </c>
      <c r="I1752" s="1" t="n">
        <v>0</v>
      </c>
      <c r="J1752" s="1" t="inlineStr">
        <is>
          <t>Chandigarh</t>
        </is>
      </c>
      <c r="K1752" s="1" t="n">
        <v>0</v>
      </c>
      <c r="L1752" s="1">
        <f>G1752*B1752</f>
        <v/>
      </c>
      <c r="M1752" s="1">
        <f>H1752*B1752</f>
        <v/>
      </c>
      <c r="N1752" s="1">
        <f>I1752*B1752</f>
        <v/>
      </c>
    </row>
    <row r="1753">
      <c r="A1753" s="1" t="inlineStr">
        <is>
          <t>BioLegend</t>
        </is>
      </c>
      <c r="B1753" s="1" t="n">
        <v>9178.4</v>
      </c>
      <c r="C1753" s="1" t="inlineStr">
        <is>
          <t>EED117806</t>
        </is>
      </c>
      <c r="D1753" s="2" t="n">
        <v>45870</v>
      </c>
      <c r="E1753" s="2" t="n">
        <v>45875</v>
      </c>
      <c r="F1753" s="1" t="n">
        <v>302934</v>
      </c>
      <c r="G1753" s="1" t="n">
        <v>1</v>
      </c>
      <c r="H1753" s="1" t="n">
        <v>1</v>
      </c>
      <c r="I1753" s="1" t="n">
        <v>0</v>
      </c>
      <c r="J1753" s="1" t="inlineStr">
        <is>
          <t>Delhi</t>
        </is>
      </c>
      <c r="K1753" s="1" t="n">
        <v>0</v>
      </c>
      <c r="L1753" s="1">
        <f>G1753*B1753</f>
        <v/>
      </c>
      <c r="M1753" s="1">
        <f>H1753*B1753</f>
        <v/>
      </c>
      <c r="N1753" s="1">
        <f>I1753*B1753</f>
        <v/>
      </c>
    </row>
    <row r="1754">
      <c r="A1754" s="1" t="inlineStr">
        <is>
          <t>BioLegend</t>
        </is>
      </c>
      <c r="B1754" s="1" t="n">
        <v>5420.8</v>
      </c>
      <c r="C1754" s="1" t="inlineStr">
        <is>
          <t>EED117806</t>
        </is>
      </c>
      <c r="D1754" s="2" t="n">
        <v>45870</v>
      </c>
      <c r="E1754" s="2" t="n">
        <v>45875</v>
      </c>
      <c r="F1754" s="1" t="n">
        <v>303504</v>
      </c>
      <c r="G1754" s="1" t="n">
        <v>1</v>
      </c>
      <c r="H1754" s="1" t="n">
        <v>1</v>
      </c>
      <c r="I1754" s="1" t="n">
        <v>0</v>
      </c>
      <c r="J1754" s="1" t="inlineStr">
        <is>
          <t>Pune</t>
        </is>
      </c>
      <c r="K1754" s="1" t="n">
        <v>0</v>
      </c>
      <c r="L1754" s="1">
        <f>G1754*B1754</f>
        <v/>
      </c>
      <c r="M1754" s="1">
        <f>H1754*B1754</f>
        <v/>
      </c>
      <c r="N1754" s="1">
        <f>I1754*B1754</f>
        <v/>
      </c>
    </row>
    <row r="1755">
      <c r="A1755" s="1" t="inlineStr">
        <is>
          <t>BioLegend</t>
        </is>
      </c>
      <c r="B1755" s="1" t="n">
        <v>12012</v>
      </c>
      <c r="C1755" s="1" t="inlineStr">
        <is>
          <t>EED117806</t>
        </is>
      </c>
      <c r="D1755" s="2" t="n">
        <v>45870</v>
      </c>
      <c r="E1755" s="2" t="n">
        <v>45875</v>
      </c>
      <c r="F1755" s="1" t="n">
        <v>302339</v>
      </c>
      <c r="G1755" s="1" t="n">
        <v>1</v>
      </c>
      <c r="H1755" s="1" t="n">
        <v>1</v>
      </c>
      <c r="I1755" s="1" t="n">
        <v>0</v>
      </c>
      <c r="J1755" s="1" t="inlineStr">
        <is>
          <t>Delhi</t>
        </is>
      </c>
      <c r="K1755" s="1" t="n">
        <v>0</v>
      </c>
      <c r="L1755" s="1">
        <f>G1755*B1755</f>
        <v/>
      </c>
      <c r="M1755" s="1">
        <f>H1755*B1755</f>
        <v/>
      </c>
      <c r="N1755" s="1">
        <f>I1755*B1755</f>
        <v/>
      </c>
    </row>
    <row r="1756">
      <c r="A1756" s="1" t="inlineStr">
        <is>
          <t>BioLegend</t>
        </is>
      </c>
      <c r="B1756" s="1" t="n">
        <v>16324</v>
      </c>
      <c r="C1756" s="1" t="inlineStr">
        <is>
          <t>EED117806</t>
        </is>
      </c>
      <c r="D1756" s="2" t="n">
        <v>45870</v>
      </c>
      <c r="E1756" s="2" t="n">
        <v>45875</v>
      </c>
      <c r="F1756" s="1" t="n">
        <v>304118</v>
      </c>
      <c r="G1756" s="1" t="n">
        <v>1</v>
      </c>
      <c r="H1756" s="1" t="n">
        <v>1</v>
      </c>
      <c r="I1756" s="1" t="n">
        <v>0</v>
      </c>
      <c r="J1756" s="1" t="inlineStr">
        <is>
          <t>Pune</t>
        </is>
      </c>
      <c r="K1756" s="1" t="n">
        <v>0</v>
      </c>
      <c r="L1756" s="1">
        <f>G1756*B1756</f>
        <v/>
      </c>
      <c r="M1756" s="1">
        <f>H1756*B1756</f>
        <v/>
      </c>
      <c r="N1756" s="1">
        <f>I1756*B1756</f>
        <v/>
      </c>
    </row>
    <row r="1757">
      <c r="A1757" s="1" t="inlineStr">
        <is>
          <t>BioLegend</t>
        </is>
      </c>
      <c r="B1757" s="1" t="n">
        <v>7638.4</v>
      </c>
      <c r="C1757" s="1" t="inlineStr">
        <is>
          <t>EED117806</t>
        </is>
      </c>
      <c r="D1757" s="2" t="n">
        <v>45870</v>
      </c>
      <c r="E1757" s="2" t="n">
        <v>45875</v>
      </c>
      <c r="F1757" s="1" t="n">
        <v>304825</v>
      </c>
      <c r="G1757" s="1" t="n">
        <v>1</v>
      </c>
      <c r="H1757" s="1" t="n">
        <v>1</v>
      </c>
      <c r="I1757" s="1" t="n">
        <v>0</v>
      </c>
      <c r="J1757" s="1" t="inlineStr">
        <is>
          <t>Kolkata</t>
        </is>
      </c>
      <c r="K1757" s="1" t="n">
        <v>0</v>
      </c>
      <c r="L1757" s="1">
        <f>G1757*B1757</f>
        <v/>
      </c>
      <c r="M1757" s="1">
        <f>H1757*B1757</f>
        <v/>
      </c>
      <c r="N1757" s="1">
        <f>I1757*B1757</f>
        <v/>
      </c>
    </row>
    <row r="1758">
      <c r="A1758" s="1" t="inlineStr">
        <is>
          <t>BioLegend</t>
        </is>
      </c>
      <c r="B1758" s="1" t="n">
        <v>26796</v>
      </c>
      <c r="C1758" s="1" t="inlineStr">
        <is>
          <t>EED117806</t>
        </is>
      </c>
      <c r="D1758" s="2" t="n">
        <v>45870</v>
      </c>
      <c r="E1758" s="2" t="n">
        <v>45875</v>
      </c>
      <c r="F1758" s="1" t="n">
        <v>304834</v>
      </c>
      <c r="G1758" s="1" t="n">
        <v>1</v>
      </c>
      <c r="H1758" s="1" t="n">
        <v>1</v>
      </c>
      <c r="I1758" s="1" t="n">
        <v>0</v>
      </c>
      <c r="J1758" s="1" t="inlineStr">
        <is>
          <t>Delhi</t>
        </is>
      </c>
      <c r="K1758" s="1" t="n">
        <v>0</v>
      </c>
      <c r="L1758" s="1">
        <f>G1758*B1758</f>
        <v/>
      </c>
      <c r="M1758" s="1">
        <f>H1758*B1758</f>
        <v/>
      </c>
      <c r="N1758" s="1">
        <f>I1758*B1758</f>
        <v/>
      </c>
    </row>
    <row r="1759">
      <c r="A1759" s="1" t="inlineStr">
        <is>
          <t>BioLegend</t>
        </is>
      </c>
      <c r="B1759" s="1" t="n">
        <v>20636</v>
      </c>
      <c r="C1759" s="1" t="inlineStr">
        <is>
          <t>EED117806</t>
        </is>
      </c>
      <c r="D1759" s="2" t="n">
        <v>45870</v>
      </c>
      <c r="E1759" s="2" t="n">
        <v>45875</v>
      </c>
      <c r="F1759" s="1" t="n">
        <v>305112</v>
      </c>
      <c r="G1759" s="1" t="n">
        <v>1</v>
      </c>
      <c r="H1759" s="1" t="n">
        <v>1</v>
      </c>
      <c r="I1759" s="1" t="n">
        <v>0</v>
      </c>
      <c r="J1759" s="1" t="inlineStr">
        <is>
          <t>Delhi</t>
        </is>
      </c>
      <c r="K1759" s="1" t="n">
        <v>0</v>
      </c>
      <c r="L1759" s="1">
        <f>G1759*B1759</f>
        <v/>
      </c>
      <c r="M1759" s="1">
        <f>H1759*B1759</f>
        <v/>
      </c>
      <c r="N1759" s="1">
        <f>I1759*B1759</f>
        <v/>
      </c>
    </row>
    <row r="1760">
      <c r="A1760" s="1" t="inlineStr">
        <is>
          <t>BioLegend</t>
        </is>
      </c>
      <c r="B1760" s="1" t="n">
        <v>14190</v>
      </c>
      <c r="C1760" s="1" t="inlineStr">
        <is>
          <t>EED117806</t>
        </is>
      </c>
      <c r="D1760" s="2" t="n">
        <v>45870</v>
      </c>
      <c r="E1760" s="2" t="n">
        <v>45875</v>
      </c>
      <c r="F1760" s="1" t="n">
        <v>305627</v>
      </c>
      <c r="G1760" s="1" t="n">
        <v>1</v>
      </c>
      <c r="H1760" s="1" t="n">
        <v>1</v>
      </c>
      <c r="I1760" s="1" t="n">
        <v>0</v>
      </c>
      <c r="J1760" s="1" t="inlineStr">
        <is>
          <t>Chandigarh</t>
        </is>
      </c>
      <c r="K1760" s="1" t="n">
        <v>0</v>
      </c>
      <c r="L1760" s="1">
        <f>G1760*B1760</f>
        <v/>
      </c>
      <c r="M1760" s="1">
        <f>H1760*B1760</f>
        <v/>
      </c>
      <c r="N1760" s="1">
        <f>I1760*B1760</f>
        <v/>
      </c>
    </row>
    <row r="1761">
      <c r="A1761" s="1" t="inlineStr">
        <is>
          <t>BioLegend</t>
        </is>
      </c>
      <c r="B1761" s="1" t="n">
        <v>29436</v>
      </c>
      <c r="C1761" s="1" t="inlineStr">
        <is>
          <t>EED117806</t>
        </is>
      </c>
      <c r="D1761" s="2" t="n">
        <v>45870</v>
      </c>
      <c r="E1761" s="2" t="n">
        <v>45875</v>
      </c>
      <c r="F1761" s="1" t="n">
        <v>306026</v>
      </c>
      <c r="G1761" s="1" t="n">
        <v>5</v>
      </c>
      <c r="H1761" s="1" t="n">
        <v>5</v>
      </c>
      <c r="I1761" s="1" t="n">
        <v>0</v>
      </c>
      <c r="J1761" s="1" t="inlineStr">
        <is>
          <t>Hyderabad</t>
        </is>
      </c>
      <c r="K1761" s="1" t="n">
        <v>0</v>
      </c>
      <c r="L1761" s="1">
        <f>G1761*B1761</f>
        <v/>
      </c>
      <c r="M1761" s="1">
        <f>H1761*B1761</f>
        <v/>
      </c>
      <c r="N1761" s="1">
        <f>I1761*B1761</f>
        <v/>
      </c>
    </row>
    <row r="1762">
      <c r="A1762" s="1" t="inlineStr">
        <is>
          <t>BioLegend</t>
        </is>
      </c>
      <c r="B1762" s="1" t="n">
        <v>15769.6</v>
      </c>
      <c r="C1762" s="1" t="inlineStr">
        <is>
          <t>EED117806</t>
        </is>
      </c>
      <c r="D1762" s="2" t="n">
        <v>45870</v>
      </c>
      <c r="E1762" s="2" t="n">
        <v>45875</v>
      </c>
      <c r="F1762" s="1" t="n">
        <v>313404</v>
      </c>
      <c r="G1762" s="1" t="n">
        <v>1</v>
      </c>
      <c r="H1762" s="1" t="n">
        <v>1</v>
      </c>
      <c r="I1762" s="1" t="n">
        <v>0</v>
      </c>
      <c r="J1762" s="1" t="inlineStr">
        <is>
          <t>GURUGRAM</t>
        </is>
      </c>
      <c r="K1762" s="1" t="n">
        <v>0</v>
      </c>
      <c r="L1762" s="1">
        <f>G1762*B1762</f>
        <v/>
      </c>
      <c r="M1762" s="1">
        <f>H1762*B1762</f>
        <v/>
      </c>
      <c r="N1762" s="1">
        <f>I1762*B1762</f>
        <v/>
      </c>
    </row>
    <row r="1763">
      <c r="A1763" s="1" t="inlineStr">
        <is>
          <t>BioLegend</t>
        </is>
      </c>
      <c r="B1763" s="1" t="n">
        <v>6529.6</v>
      </c>
      <c r="C1763" s="1" t="inlineStr">
        <is>
          <t>EED117806</t>
        </is>
      </c>
      <c r="D1763" s="2" t="n">
        <v>45870</v>
      </c>
      <c r="E1763" s="2" t="n">
        <v>45875</v>
      </c>
      <c r="F1763" s="1" t="n">
        <v>313519</v>
      </c>
      <c r="G1763" s="1" t="n">
        <v>2</v>
      </c>
      <c r="H1763" s="1" t="n">
        <v>2</v>
      </c>
      <c r="I1763" s="1" t="n">
        <v>0</v>
      </c>
      <c r="J1763" s="1" t="inlineStr">
        <is>
          <t>Delhi</t>
        </is>
      </c>
      <c r="K1763" s="1" t="n">
        <v>0</v>
      </c>
      <c r="L1763" s="1">
        <f>G1763*B1763</f>
        <v/>
      </c>
      <c r="M1763" s="1">
        <f>H1763*B1763</f>
        <v/>
      </c>
      <c r="N1763" s="1">
        <f>I1763*B1763</f>
        <v/>
      </c>
    </row>
    <row r="1764">
      <c r="A1764" s="1" t="inlineStr">
        <is>
          <t>BioLegend</t>
        </is>
      </c>
      <c r="B1764" s="1" t="n">
        <v>13305.6</v>
      </c>
      <c r="C1764" s="1" t="inlineStr">
        <is>
          <t>EED117806</t>
        </is>
      </c>
      <c r="D1764" s="2" t="n">
        <v>45870</v>
      </c>
      <c r="E1764" s="2" t="n">
        <v>45875</v>
      </c>
      <c r="F1764" s="1" t="n">
        <v>313612</v>
      </c>
      <c r="G1764" s="1" t="n">
        <v>1</v>
      </c>
      <c r="H1764" s="1" t="n">
        <v>1</v>
      </c>
      <c r="I1764" s="1" t="n">
        <v>0</v>
      </c>
      <c r="J1764" s="1" t="inlineStr">
        <is>
          <t>Pune</t>
        </is>
      </c>
      <c r="K1764" s="1" t="n">
        <v>0</v>
      </c>
      <c r="L1764" s="1">
        <f>G1764*B1764</f>
        <v/>
      </c>
      <c r="M1764" s="1">
        <f>H1764*B1764</f>
        <v/>
      </c>
      <c r="N1764" s="1">
        <f>I1764*B1764</f>
        <v/>
      </c>
    </row>
    <row r="1765">
      <c r="A1765" s="1" t="inlineStr">
        <is>
          <t>BioLegend</t>
        </is>
      </c>
      <c r="B1765" s="1" t="n">
        <v>23531.2</v>
      </c>
      <c r="C1765" s="1" t="inlineStr">
        <is>
          <t>EED117806</t>
        </is>
      </c>
      <c r="D1765" s="2" t="n">
        <v>45870</v>
      </c>
      <c r="E1765" s="2" t="n">
        <v>45875</v>
      </c>
      <c r="F1765" s="1" t="n">
        <v>314512</v>
      </c>
      <c r="G1765" s="1" t="n">
        <v>1</v>
      </c>
      <c r="H1765" s="1" t="n">
        <v>1</v>
      </c>
      <c r="I1765" s="1" t="n">
        <v>0</v>
      </c>
      <c r="J1765" s="1" t="inlineStr">
        <is>
          <t>Delhi</t>
        </is>
      </c>
      <c r="K1765" s="1" t="n">
        <v>0</v>
      </c>
      <c r="L1765" s="1">
        <f>G1765*B1765</f>
        <v/>
      </c>
      <c r="M1765" s="1">
        <f>H1765*B1765</f>
        <v/>
      </c>
      <c r="N1765" s="1">
        <f>I1765*B1765</f>
        <v/>
      </c>
    </row>
    <row r="1766">
      <c r="A1766" s="1" t="inlineStr">
        <is>
          <t>BioLegend</t>
        </is>
      </c>
      <c r="B1766" s="1" t="n">
        <v>21375.2</v>
      </c>
      <c r="C1766" s="1" t="inlineStr">
        <is>
          <t>EED117806</t>
        </is>
      </c>
      <c r="D1766" s="2" t="n">
        <v>45870</v>
      </c>
      <c r="E1766" s="2" t="n">
        <v>45875</v>
      </c>
      <c r="F1766" s="1" t="n">
        <v>314520</v>
      </c>
      <c r="G1766" s="1" t="n">
        <v>1</v>
      </c>
      <c r="H1766" s="1" t="n">
        <v>1</v>
      </c>
      <c r="I1766" s="1" t="n">
        <v>0</v>
      </c>
      <c r="J1766" s="1" t="inlineStr">
        <is>
          <t>Hyderabad</t>
        </is>
      </c>
      <c r="K1766" s="1" t="n">
        <v>0</v>
      </c>
      <c r="L1766" s="1">
        <f>G1766*B1766</f>
        <v/>
      </c>
      <c r="M1766" s="1">
        <f>H1766*B1766</f>
        <v/>
      </c>
      <c r="N1766" s="1">
        <f>I1766*B1766</f>
        <v/>
      </c>
    </row>
    <row r="1767">
      <c r="A1767" s="1" t="inlineStr">
        <is>
          <t>BioLegend</t>
        </is>
      </c>
      <c r="B1767" s="1" t="n">
        <v>22792</v>
      </c>
      <c r="C1767" s="1" t="inlineStr">
        <is>
          <t>EED117806</t>
        </is>
      </c>
      <c r="D1767" s="2" t="n">
        <v>45870</v>
      </c>
      <c r="E1767" s="2" t="n">
        <v>45875</v>
      </c>
      <c r="F1767" s="1" t="n">
        <v>315810</v>
      </c>
      <c r="G1767" s="1" t="n">
        <v>1</v>
      </c>
      <c r="H1767" s="1" t="n">
        <v>1</v>
      </c>
      <c r="I1767" s="1" t="n">
        <v>0</v>
      </c>
      <c r="J1767" s="1" t="inlineStr">
        <is>
          <t>Delhi</t>
        </is>
      </c>
      <c r="K1767" s="1" t="n">
        <v>0</v>
      </c>
      <c r="L1767" s="1">
        <f>G1767*B1767</f>
        <v/>
      </c>
      <c r="M1767" s="1">
        <f>H1767*B1767</f>
        <v/>
      </c>
      <c r="N1767" s="1">
        <f>I1767*B1767</f>
        <v/>
      </c>
    </row>
    <row r="1768">
      <c r="A1768" s="1" t="inlineStr">
        <is>
          <t>BioLegend</t>
        </is>
      </c>
      <c r="B1768" s="1" t="n">
        <v>11272.8</v>
      </c>
      <c r="C1768" s="1" t="inlineStr">
        <is>
          <t>EED117806</t>
        </is>
      </c>
      <c r="D1768" s="2" t="n">
        <v>45870</v>
      </c>
      <c r="E1768" s="2" t="n">
        <v>45875</v>
      </c>
      <c r="F1768" s="1" t="n">
        <v>320207</v>
      </c>
      <c r="G1768" s="1" t="n">
        <v>1</v>
      </c>
      <c r="H1768" s="1" t="n">
        <v>1</v>
      </c>
      <c r="I1768" s="1" t="n">
        <v>0</v>
      </c>
      <c r="J1768" s="1" t="inlineStr">
        <is>
          <t>Kolkata</t>
        </is>
      </c>
      <c r="K1768" s="1" t="n">
        <v>0</v>
      </c>
      <c r="L1768" s="1">
        <f>G1768*B1768</f>
        <v/>
      </c>
      <c r="M1768" s="1">
        <f>H1768*B1768</f>
        <v/>
      </c>
      <c r="N1768" s="1">
        <f>I1768*B1768</f>
        <v/>
      </c>
    </row>
    <row r="1769">
      <c r="A1769" s="1" t="inlineStr">
        <is>
          <t>BioLegend</t>
        </is>
      </c>
      <c r="B1769" s="1" t="n">
        <v>23223.2</v>
      </c>
      <c r="C1769" s="1" t="inlineStr">
        <is>
          <t>EED117806</t>
        </is>
      </c>
      <c r="D1769" s="2" t="n">
        <v>45870</v>
      </c>
      <c r="E1769" s="2" t="n">
        <v>45875</v>
      </c>
      <c r="F1769" s="1" t="n">
        <v>320208</v>
      </c>
      <c r="G1769" s="1" t="n">
        <v>1</v>
      </c>
      <c r="H1769" s="1" t="n">
        <v>1</v>
      </c>
      <c r="I1769" s="1" t="n">
        <v>0</v>
      </c>
      <c r="J1769" s="1" t="inlineStr">
        <is>
          <t>Chandigarh</t>
        </is>
      </c>
      <c r="K1769" s="1" t="n">
        <v>0</v>
      </c>
      <c r="L1769" s="1">
        <f>G1769*B1769</f>
        <v/>
      </c>
      <c r="M1769" s="1">
        <f>H1769*B1769</f>
        <v/>
      </c>
      <c r="N1769" s="1">
        <f>I1769*B1769</f>
        <v/>
      </c>
    </row>
    <row r="1770">
      <c r="A1770" s="1" t="inlineStr">
        <is>
          <t>BioLegend</t>
        </is>
      </c>
      <c r="B1770" s="1" t="n">
        <v>19342.4</v>
      </c>
      <c r="C1770" s="1" t="inlineStr">
        <is>
          <t>EED117806</t>
        </is>
      </c>
      <c r="D1770" s="2" t="n">
        <v>45870</v>
      </c>
      <c r="E1770" s="2" t="n">
        <v>45875</v>
      </c>
      <c r="F1770" s="1" t="n">
        <v>328114</v>
      </c>
      <c r="G1770" s="1" t="n">
        <v>1</v>
      </c>
      <c r="H1770" s="1" t="n">
        <v>1</v>
      </c>
      <c r="I1770" s="1" t="n">
        <v>0</v>
      </c>
      <c r="J1770" s="1" t="inlineStr">
        <is>
          <t>Pune</t>
        </is>
      </c>
      <c r="K1770" s="1" t="n">
        <v>0</v>
      </c>
      <c r="L1770" s="1">
        <f>G1770*B1770</f>
        <v/>
      </c>
      <c r="M1770" s="1">
        <f>H1770*B1770</f>
        <v/>
      </c>
      <c r="N1770" s="1">
        <f>I1770*B1770</f>
        <v/>
      </c>
    </row>
    <row r="1771">
      <c r="A1771" s="1" t="inlineStr">
        <is>
          <t>BioLegend</t>
        </is>
      </c>
      <c r="B1771" s="1" t="n">
        <v>9424.799999999999</v>
      </c>
      <c r="C1771" s="1" t="inlineStr">
        <is>
          <t>EED117806</t>
        </is>
      </c>
      <c r="D1771" s="2" t="n">
        <v>45870</v>
      </c>
      <c r="E1771" s="2" t="n">
        <v>45875</v>
      </c>
      <c r="F1771" s="1" t="n">
        <v>329915</v>
      </c>
      <c r="G1771" s="1" t="n">
        <v>1</v>
      </c>
      <c r="H1771" s="1" t="n">
        <v>1</v>
      </c>
      <c r="I1771" s="1" t="n">
        <v>0</v>
      </c>
      <c r="J1771" s="1" t="inlineStr">
        <is>
          <t>Delhi</t>
        </is>
      </c>
      <c r="K1771" s="1" t="n">
        <v>0</v>
      </c>
      <c r="L1771" s="1">
        <f>G1771*B1771</f>
        <v/>
      </c>
      <c r="M1771" s="1">
        <f>H1771*B1771</f>
        <v/>
      </c>
      <c r="N1771" s="1">
        <f>I1771*B1771</f>
        <v/>
      </c>
    </row>
    <row r="1772">
      <c r="A1772" s="1" t="inlineStr">
        <is>
          <t>BioLegend</t>
        </is>
      </c>
      <c r="B1772" s="1" t="n">
        <v>15769.6</v>
      </c>
      <c r="C1772" s="1" t="inlineStr">
        <is>
          <t>EED117806</t>
        </is>
      </c>
      <c r="D1772" s="2" t="n">
        <v>45870</v>
      </c>
      <c r="E1772" s="2" t="n">
        <v>45875</v>
      </c>
      <c r="F1772" s="1" t="n">
        <v>333906</v>
      </c>
      <c r="G1772" s="1" t="n">
        <v>1</v>
      </c>
      <c r="H1772" s="1" t="n">
        <v>1</v>
      </c>
      <c r="I1772" s="1" t="n">
        <v>0</v>
      </c>
      <c r="J1772" s="1" t="inlineStr">
        <is>
          <t>Chandigarh</t>
        </is>
      </c>
      <c r="K1772" s="1" t="n">
        <v>0</v>
      </c>
      <c r="L1772" s="1">
        <f>G1772*B1772</f>
        <v/>
      </c>
      <c r="M1772" s="1">
        <f>H1772*B1772</f>
        <v/>
      </c>
      <c r="N1772" s="1">
        <f>I1772*B1772</f>
        <v/>
      </c>
    </row>
    <row r="1773">
      <c r="A1773" s="1" t="inlineStr">
        <is>
          <t>BioLegend</t>
        </is>
      </c>
      <c r="B1773" s="1" t="n">
        <v>25317.6</v>
      </c>
      <c r="C1773" s="1" t="inlineStr">
        <is>
          <t>EED117806</t>
        </is>
      </c>
      <c r="D1773" s="2" t="n">
        <v>45870</v>
      </c>
      <c r="E1773" s="2" t="n">
        <v>45875</v>
      </c>
      <c r="F1773" s="1" t="n">
        <v>336718</v>
      </c>
      <c r="G1773" s="1" t="n">
        <v>1</v>
      </c>
      <c r="H1773" s="1" t="n">
        <v>1</v>
      </c>
      <c r="I1773" s="1" t="n">
        <v>0</v>
      </c>
      <c r="J1773" s="1" t="inlineStr">
        <is>
          <t>Hyderabad</t>
        </is>
      </c>
      <c r="K1773" s="1" t="n">
        <v>0</v>
      </c>
      <c r="L1773" s="1">
        <f>G1773*B1773</f>
        <v/>
      </c>
      <c r="M1773" s="1">
        <f>H1773*B1773</f>
        <v/>
      </c>
      <c r="N1773" s="1">
        <f>I1773*B1773</f>
        <v/>
      </c>
    </row>
    <row r="1774">
      <c r="A1774" s="1" t="inlineStr">
        <is>
          <t>BioLegend</t>
        </is>
      </c>
      <c r="B1774" s="1" t="n">
        <v>13464</v>
      </c>
      <c r="C1774" s="1" t="inlineStr">
        <is>
          <t>EED117806</t>
        </is>
      </c>
      <c r="D1774" s="2" t="n">
        <v>45870</v>
      </c>
      <c r="E1774" s="2" t="n">
        <v>45875</v>
      </c>
      <c r="F1774" s="1" t="n">
        <v>303529</v>
      </c>
      <c r="G1774" s="1" t="n">
        <v>2</v>
      </c>
      <c r="H1774" s="1" t="n">
        <v>2</v>
      </c>
      <c r="I1774" s="1" t="n">
        <v>0</v>
      </c>
      <c r="J1774" s="1" t="inlineStr">
        <is>
          <t>Delhi</t>
        </is>
      </c>
      <c r="K1774" s="1" t="n">
        <v>0</v>
      </c>
      <c r="L1774" s="1">
        <f>G1774*B1774</f>
        <v/>
      </c>
      <c r="M1774" s="1">
        <f>H1774*B1774</f>
        <v/>
      </c>
      <c r="N1774" s="1">
        <f>I1774*B1774</f>
        <v/>
      </c>
    </row>
    <row r="1775">
      <c r="A1775" s="1" t="inlineStr">
        <is>
          <t>BioLegend</t>
        </is>
      </c>
      <c r="B1775" s="1" t="n">
        <v>9424.799999999999</v>
      </c>
      <c r="C1775" s="1" t="inlineStr">
        <is>
          <t>EED117806</t>
        </is>
      </c>
      <c r="D1775" s="2" t="n">
        <v>45870</v>
      </c>
      <c r="E1775" s="2" t="n">
        <v>45875</v>
      </c>
      <c r="F1775" s="1" t="n">
        <v>345005</v>
      </c>
      <c r="G1775" s="1" t="n">
        <v>1</v>
      </c>
      <c r="H1775" s="1" t="n">
        <v>1</v>
      </c>
      <c r="I1775" s="1" t="n">
        <v>0</v>
      </c>
      <c r="J1775" s="1" t="inlineStr">
        <is>
          <t>Delhi</t>
        </is>
      </c>
      <c r="K1775" s="1" t="n">
        <v>0</v>
      </c>
      <c r="L1775" s="1">
        <f>G1775*B1775</f>
        <v/>
      </c>
      <c r="M1775" s="1">
        <f>H1775*B1775</f>
        <v/>
      </c>
      <c r="N1775" s="1">
        <f>I1775*B1775</f>
        <v/>
      </c>
    </row>
    <row r="1776">
      <c r="A1776" s="1" t="inlineStr">
        <is>
          <t>BioLegend</t>
        </is>
      </c>
      <c r="B1776" s="1" t="n">
        <v>27984</v>
      </c>
      <c r="C1776" s="1" t="inlineStr">
        <is>
          <t>EED117806</t>
        </is>
      </c>
      <c r="D1776" s="2" t="n">
        <v>45870</v>
      </c>
      <c r="E1776" s="2" t="n">
        <v>45875</v>
      </c>
      <c r="F1776" s="1" t="n">
        <v>345030</v>
      </c>
      <c r="G1776" s="1" t="n">
        <v>1</v>
      </c>
      <c r="H1776" s="1" t="n">
        <v>1</v>
      </c>
      <c r="I1776" s="1" t="n">
        <v>0</v>
      </c>
      <c r="J1776" s="1" t="inlineStr">
        <is>
          <t>Banglore</t>
        </is>
      </c>
      <c r="K1776" s="1" t="n">
        <v>0</v>
      </c>
      <c r="L1776" s="1">
        <f>G1776*B1776</f>
        <v/>
      </c>
      <c r="M1776" s="1">
        <f>H1776*B1776</f>
        <v/>
      </c>
      <c r="N1776" s="1">
        <f>I1776*B1776</f>
        <v/>
      </c>
    </row>
    <row r="1777">
      <c r="A1777" s="1" t="inlineStr">
        <is>
          <t>BioLegend</t>
        </is>
      </c>
      <c r="B1777" s="1" t="n">
        <v>15523.2</v>
      </c>
      <c r="C1777" s="1" t="inlineStr">
        <is>
          <t>EED117806</t>
        </is>
      </c>
      <c r="D1777" s="2" t="n">
        <v>45870</v>
      </c>
      <c r="E1777" s="2" t="n">
        <v>45875</v>
      </c>
      <c r="F1777" s="1" t="n">
        <v>348206</v>
      </c>
      <c r="G1777" s="1" t="n">
        <v>1</v>
      </c>
      <c r="H1777" s="1" t="n">
        <v>1</v>
      </c>
      <c r="I1777" s="1" t="n">
        <v>0</v>
      </c>
      <c r="J1777" s="1" t="inlineStr">
        <is>
          <t>Delhi</t>
        </is>
      </c>
      <c r="K1777" s="1" t="n">
        <v>0</v>
      </c>
      <c r="L1777" s="1">
        <f>G1777*B1777</f>
        <v/>
      </c>
      <c r="M1777" s="1">
        <f>H1777*B1777</f>
        <v/>
      </c>
      <c r="N1777" s="1">
        <f>I1777*B1777</f>
        <v/>
      </c>
    </row>
    <row r="1778">
      <c r="A1778" s="1" t="inlineStr">
        <is>
          <t>BioLegend</t>
        </is>
      </c>
      <c r="B1778" s="1" t="n">
        <v>7946.4</v>
      </c>
      <c r="C1778" s="1" t="inlineStr">
        <is>
          <t>EED117806</t>
        </is>
      </c>
      <c r="D1778" s="2" t="n">
        <v>45870</v>
      </c>
      <c r="E1778" s="2" t="n">
        <v>45875</v>
      </c>
      <c r="F1778" s="1" t="n">
        <v>350305</v>
      </c>
      <c r="G1778" s="1" t="n">
        <v>1</v>
      </c>
      <c r="H1778" s="1" t="n">
        <v>1</v>
      </c>
      <c r="I1778" s="1" t="n">
        <v>0</v>
      </c>
      <c r="J1778" s="1" t="inlineStr">
        <is>
          <t>Mumbai</t>
        </is>
      </c>
      <c r="K1778" s="1" t="n">
        <v>0</v>
      </c>
      <c r="L1778" s="1">
        <f>G1778*B1778</f>
        <v/>
      </c>
      <c r="M1778" s="1">
        <f>H1778*B1778</f>
        <v/>
      </c>
      <c r="N1778" s="1">
        <f>I1778*B1778</f>
        <v/>
      </c>
    </row>
    <row r="1779">
      <c r="A1779" s="1" t="inlineStr">
        <is>
          <t>BioLegend</t>
        </is>
      </c>
      <c r="B1779" s="1" t="n">
        <v>12540</v>
      </c>
      <c r="C1779" s="1" t="inlineStr">
        <is>
          <t>EED117806</t>
        </is>
      </c>
      <c r="D1779" s="2" t="n">
        <v>45870</v>
      </c>
      <c r="E1779" s="2" t="n">
        <v>45875</v>
      </c>
      <c r="F1779" s="1" t="n">
        <v>344007</v>
      </c>
      <c r="G1779" s="1" t="n">
        <v>2</v>
      </c>
      <c r="H1779" s="1" t="n">
        <v>2</v>
      </c>
      <c r="I1779" s="1" t="n">
        <v>0</v>
      </c>
      <c r="J1779" s="1" t="inlineStr">
        <is>
          <t>Delhi</t>
        </is>
      </c>
      <c r="K1779" s="1" t="n">
        <v>0</v>
      </c>
      <c r="L1779" s="1">
        <f>G1779*B1779</f>
        <v/>
      </c>
      <c r="M1779" s="1">
        <f>H1779*B1779</f>
        <v/>
      </c>
      <c r="N1779" s="1">
        <f>I1779*B1779</f>
        <v/>
      </c>
    </row>
    <row r="1780">
      <c r="A1780" s="1" t="inlineStr">
        <is>
          <t>BioLegend</t>
        </is>
      </c>
      <c r="B1780" s="1" t="n">
        <v>24393.6</v>
      </c>
      <c r="C1780" s="1" t="inlineStr">
        <is>
          <t>EED117806</t>
        </is>
      </c>
      <c r="D1780" s="2" t="n">
        <v>45870</v>
      </c>
      <c r="E1780" s="2" t="n">
        <v>45875</v>
      </c>
      <c r="F1780" s="1" t="n">
        <v>359004</v>
      </c>
      <c r="G1780" s="1" t="n">
        <v>1</v>
      </c>
      <c r="H1780" s="1" t="n">
        <v>1</v>
      </c>
      <c r="I1780" s="1" t="n">
        <v>0</v>
      </c>
      <c r="J1780" s="1" t="inlineStr">
        <is>
          <t>Hyderabad</t>
        </is>
      </c>
      <c r="K1780" s="1" t="n">
        <v>0</v>
      </c>
      <c r="L1780" s="1">
        <f>G1780*B1780</f>
        <v/>
      </c>
      <c r="M1780" s="1">
        <f>H1780*B1780</f>
        <v/>
      </c>
      <c r="N1780" s="1">
        <f>I1780*B1780</f>
        <v/>
      </c>
    </row>
    <row r="1781">
      <c r="A1781" s="1" t="inlineStr">
        <is>
          <t>BioLegend</t>
        </is>
      </c>
      <c r="B1781" s="1" t="n">
        <v>7638.4</v>
      </c>
      <c r="C1781" s="1" t="inlineStr">
        <is>
          <t>EED117806</t>
        </is>
      </c>
      <c r="D1781" s="2" t="n">
        <v>45870</v>
      </c>
      <c r="E1781" s="2" t="n">
        <v>45875</v>
      </c>
      <c r="F1781" s="1" t="n">
        <v>354511</v>
      </c>
      <c r="G1781" s="1" t="n">
        <v>1</v>
      </c>
      <c r="H1781" s="1" t="n">
        <v>1</v>
      </c>
      <c r="I1781" s="1" t="n">
        <v>0</v>
      </c>
      <c r="J1781" s="1" t="inlineStr">
        <is>
          <t>Delhi</t>
        </is>
      </c>
      <c r="K1781" s="1" t="n">
        <v>0</v>
      </c>
      <c r="L1781" s="1">
        <f>G1781*B1781</f>
        <v/>
      </c>
      <c r="M1781" s="1">
        <f>H1781*B1781</f>
        <v/>
      </c>
      <c r="N1781" s="1">
        <f>I1781*B1781</f>
        <v/>
      </c>
    </row>
    <row r="1782">
      <c r="A1782" s="1" t="inlineStr">
        <is>
          <t>BioLegend</t>
        </is>
      </c>
      <c r="B1782" s="1" t="n">
        <v>8500.800000000001</v>
      </c>
      <c r="C1782" s="1" t="inlineStr">
        <is>
          <t>EED117806</t>
        </is>
      </c>
      <c r="D1782" s="2" t="n">
        <v>45870</v>
      </c>
      <c r="E1782" s="2" t="n">
        <v>45875</v>
      </c>
      <c r="F1782" s="1" t="n">
        <v>363004</v>
      </c>
      <c r="G1782" s="1" t="n">
        <v>3</v>
      </c>
      <c r="H1782" s="1" t="n">
        <v>3</v>
      </c>
      <c r="I1782" s="1" t="n">
        <v>0</v>
      </c>
      <c r="J1782" s="1" t="inlineStr">
        <is>
          <t>Banglore</t>
        </is>
      </c>
      <c r="K1782" s="1" t="n">
        <v>0</v>
      </c>
      <c r="L1782" s="1">
        <f>G1782*B1782</f>
        <v/>
      </c>
      <c r="M1782" s="1">
        <f>H1782*B1782</f>
        <v/>
      </c>
      <c r="N1782" s="1">
        <f>I1782*B1782</f>
        <v/>
      </c>
    </row>
    <row r="1783">
      <c r="A1783" s="1" t="inlineStr">
        <is>
          <t>BioLegend</t>
        </is>
      </c>
      <c r="B1783" s="1" t="n">
        <v>24948</v>
      </c>
      <c r="C1783" s="1" t="inlineStr">
        <is>
          <t>EED117806</t>
        </is>
      </c>
      <c r="D1783" s="2" t="n">
        <v>45870</v>
      </c>
      <c r="E1783" s="2" t="n">
        <v>45875</v>
      </c>
      <c r="F1783" s="1" t="n">
        <v>366708</v>
      </c>
      <c r="G1783" s="1" t="n">
        <v>1</v>
      </c>
      <c r="H1783" s="1" t="n">
        <v>1</v>
      </c>
      <c r="I1783" s="1" t="n">
        <v>0</v>
      </c>
      <c r="J1783" s="1" t="inlineStr">
        <is>
          <t>Delhi</t>
        </is>
      </c>
      <c r="K1783" s="1" t="n">
        <v>0</v>
      </c>
      <c r="L1783" s="1">
        <f>G1783*B1783</f>
        <v/>
      </c>
      <c r="M1783" s="1">
        <f>H1783*B1783</f>
        <v/>
      </c>
      <c r="N1783" s="1">
        <f>I1783*B1783</f>
        <v/>
      </c>
    </row>
    <row r="1784">
      <c r="A1784" s="1" t="inlineStr">
        <is>
          <t>BioLegend</t>
        </is>
      </c>
      <c r="B1784" s="1" t="n">
        <v>9917.6</v>
      </c>
      <c r="C1784" s="1" t="inlineStr">
        <is>
          <t>EED117806</t>
        </is>
      </c>
      <c r="D1784" s="2" t="n">
        <v>45870</v>
      </c>
      <c r="E1784" s="2" t="n">
        <v>45875</v>
      </c>
      <c r="F1784" s="1" t="n">
        <v>369211</v>
      </c>
      <c r="G1784" s="1" t="n">
        <v>1</v>
      </c>
      <c r="H1784" s="1" t="n">
        <v>1</v>
      </c>
      <c r="I1784" s="1" t="n">
        <v>0</v>
      </c>
      <c r="J1784" s="1" t="inlineStr">
        <is>
          <t>Delhi</t>
        </is>
      </c>
      <c r="K1784" s="1" t="n">
        <v>0</v>
      </c>
      <c r="L1784" s="1">
        <f>G1784*B1784</f>
        <v/>
      </c>
      <c r="M1784" s="1">
        <f>H1784*B1784</f>
        <v/>
      </c>
      <c r="N1784" s="1">
        <f>I1784*B1784</f>
        <v/>
      </c>
    </row>
    <row r="1785">
      <c r="A1785" s="1" t="inlineStr">
        <is>
          <t>BioLegend</t>
        </is>
      </c>
      <c r="B1785" s="1" t="n">
        <v>11580.8</v>
      </c>
      <c r="C1785" s="1" t="inlineStr">
        <is>
          <t>EED117806</t>
        </is>
      </c>
      <c r="D1785" s="2" t="n">
        <v>45870</v>
      </c>
      <c r="E1785" s="2" t="n">
        <v>45875</v>
      </c>
      <c r="F1785" s="1" t="n">
        <v>372733</v>
      </c>
      <c r="G1785" s="1" t="n">
        <v>1</v>
      </c>
      <c r="H1785" s="1" t="n">
        <v>1</v>
      </c>
      <c r="I1785" s="1" t="n">
        <v>0</v>
      </c>
      <c r="J1785" s="1" t="inlineStr">
        <is>
          <t>Delhi</t>
        </is>
      </c>
      <c r="K1785" s="1" t="n">
        <v>0</v>
      </c>
      <c r="L1785" s="1">
        <f>G1785*B1785</f>
        <v/>
      </c>
      <c r="M1785" s="1">
        <f>H1785*B1785</f>
        <v/>
      </c>
      <c r="N1785" s="1">
        <f>I1785*B1785</f>
        <v/>
      </c>
    </row>
    <row r="1786">
      <c r="A1786" s="1" t="inlineStr">
        <is>
          <t>BioLegend</t>
        </is>
      </c>
      <c r="B1786" s="1" t="n">
        <v>19096</v>
      </c>
      <c r="C1786" s="1" t="inlineStr">
        <is>
          <t>EED117806</t>
        </is>
      </c>
      <c r="D1786" s="2" t="n">
        <v>45870</v>
      </c>
      <c r="E1786" s="2" t="n">
        <v>45875</v>
      </c>
      <c r="F1786" s="1" t="n">
        <v>376310</v>
      </c>
      <c r="G1786" s="1" t="n">
        <v>1</v>
      </c>
      <c r="H1786" s="1" t="n">
        <v>1</v>
      </c>
      <c r="I1786" s="1" t="n">
        <v>0</v>
      </c>
      <c r="J1786" s="1" t="inlineStr">
        <is>
          <t>Delhi</t>
        </is>
      </c>
      <c r="K1786" s="1" t="n">
        <v>0</v>
      </c>
      <c r="L1786" s="1">
        <f>G1786*B1786</f>
        <v/>
      </c>
      <c r="M1786" s="1">
        <f>H1786*B1786</f>
        <v/>
      </c>
      <c r="N1786" s="1">
        <f>I1786*B1786</f>
        <v/>
      </c>
    </row>
    <row r="1787">
      <c r="A1787" s="1" t="inlineStr">
        <is>
          <t>BioLegend</t>
        </is>
      </c>
      <c r="B1787" s="1" t="n">
        <v>17248</v>
      </c>
      <c r="C1787" s="1" t="inlineStr">
        <is>
          <t>EED117806</t>
        </is>
      </c>
      <c r="D1787" s="2" t="n">
        <v>45870</v>
      </c>
      <c r="E1787" s="2" t="n">
        <v>45875</v>
      </c>
      <c r="F1787" s="1" t="n">
        <v>378606</v>
      </c>
      <c r="G1787" s="1" t="n">
        <v>1</v>
      </c>
      <c r="H1787" s="1" t="n">
        <v>1</v>
      </c>
      <c r="I1787" s="1" t="n">
        <v>0</v>
      </c>
      <c r="J1787" s="1" t="inlineStr">
        <is>
          <t>Delhi</t>
        </is>
      </c>
      <c r="K1787" s="1" t="n">
        <v>0</v>
      </c>
      <c r="L1787" s="1">
        <f>G1787*B1787</f>
        <v/>
      </c>
      <c r="M1787" s="1">
        <f>H1787*B1787</f>
        <v/>
      </c>
      <c r="N1787" s="1">
        <f>I1787*B1787</f>
        <v/>
      </c>
    </row>
    <row r="1788">
      <c r="A1788" s="1" t="inlineStr">
        <is>
          <t>BioLegend</t>
        </is>
      </c>
      <c r="B1788" s="1" t="n">
        <v>17248</v>
      </c>
      <c r="C1788" s="1" t="inlineStr">
        <is>
          <t>EED117806</t>
        </is>
      </c>
      <c r="D1788" s="2" t="n">
        <v>45870</v>
      </c>
      <c r="E1788" s="2" t="n">
        <v>45875</v>
      </c>
      <c r="F1788" s="1" t="n">
        <v>378606</v>
      </c>
      <c r="G1788" s="1" t="n">
        <v>1</v>
      </c>
      <c r="H1788" s="1" t="n">
        <v>1</v>
      </c>
      <c r="I1788" s="1" t="n">
        <v>0</v>
      </c>
      <c r="J1788" s="1" t="inlineStr">
        <is>
          <t>Chandigarh</t>
        </is>
      </c>
      <c r="K1788" s="1" t="n">
        <v>0</v>
      </c>
      <c r="L1788" s="1">
        <f>G1788*B1788</f>
        <v/>
      </c>
      <c r="M1788" s="1">
        <f>H1788*B1788</f>
        <v/>
      </c>
      <c r="N1788" s="1">
        <f>I1788*B1788</f>
        <v/>
      </c>
    </row>
    <row r="1789">
      <c r="A1789" s="1" t="inlineStr">
        <is>
          <t>BioLegend</t>
        </is>
      </c>
      <c r="B1789" s="1" t="n">
        <v>6529.6</v>
      </c>
      <c r="C1789" s="1" t="inlineStr">
        <is>
          <t>EED117806</t>
        </is>
      </c>
      <c r="D1789" s="2" t="n">
        <v>45870</v>
      </c>
      <c r="E1789" s="2" t="n">
        <v>45875</v>
      </c>
      <c r="F1789" s="1" t="n">
        <v>400108</v>
      </c>
      <c r="G1789" s="1" t="n">
        <v>1</v>
      </c>
      <c r="H1789" s="1" t="n">
        <v>1</v>
      </c>
      <c r="I1789" s="1" t="n">
        <v>0</v>
      </c>
      <c r="J1789" s="1" t="inlineStr">
        <is>
          <t>Banglore</t>
        </is>
      </c>
      <c r="K1789" s="1" t="n">
        <v>0</v>
      </c>
      <c r="L1789" s="1">
        <f>G1789*B1789</f>
        <v/>
      </c>
      <c r="M1789" s="1">
        <f>H1789*B1789</f>
        <v/>
      </c>
      <c r="N1789" s="1">
        <f>I1789*B1789</f>
        <v/>
      </c>
    </row>
    <row r="1790">
      <c r="A1790" s="1" t="inlineStr">
        <is>
          <t>BioLegend</t>
        </is>
      </c>
      <c r="B1790" s="1" t="n">
        <v>2279.2</v>
      </c>
      <c r="C1790" s="1" t="inlineStr">
        <is>
          <t>EED117806</t>
        </is>
      </c>
      <c r="D1790" s="2" t="n">
        <v>45870</v>
      </c>
      <c r="E1790" s="2" t="n">
        <v>45875</v>
      </c>
      <c r="F1790" s="1" t="n">
        <v>400211</v>
      </c>
      <c r="G1790" s="1" t="n">
        <v>1</v>
      </c>
      <c r="H1790" s="1" t="n">
        <v>1</v>
      </c>
      <c r="I1790" s="1" t="n">
        <v>0</v>
      </c>
      <c r="J1790" s="1" t="inlineStr">
        <is>
          <t>Ahemedabad</t>
        </is>
      </c>
      <c r="K1790" s="1" t="n">
        <v>0</v>
      </c>
      <c r="L1790" s="1">
        <f>G1790*B1790</f>
        <v/>
      </c>
      <c r="M1790" s="1">
        <f>H1790*B1790</f>
        <v/>
      </c>
      <c r="N1790" s="1">
        <f>I1790*B1790</f>
        <v/>
      </c>
    </row>
    <row r="1791">
      <c r="A1791" s="1" t="inlineStr">
        <is>
          <t>BioLegend</t>
        </is>
      </c>
      <c r="B1791" s="1" t="n">
        <v>13552</v>
      </c>
      <c r="C1791" s="1" t="inlineStr">
        <is>
          <t>EED117806</t>
        </is>
      </c>
      <c r="D1791" s="2" t="n">
        <v>45870</v>
      </c>
      <c r="E1791" s="2" t="n">
        <v>45875</v>
      </c>
      <c r="F1791" s="1" t="n">
        <v>420516</v>
      </c>
      <c r="G1791" s="1" t="n">
        <v>1</v>
      </c>
      <c r="H1791" s="1" t="n">
        <v>1</v>
      </c>
      <c r="I1791" s="1" t="n">
        <v>0</v>
      </c>
      <c r="J1791" s="1" t="inlineStr">
        <is>
          <t>Pune</t>
        </is>
      </c>
      <c r="K1791" s="1" t="n">
        <v>0</v>
      </c>
      <c r="L1791" s="1">
        <f>G1791*B1791</f>
        <v/>
      </c>
      <c r="M1791" s="1">
        <f>H1791*B1791</f>
        <v/>
      </c>
      <c r="N1791" s="1">
        <f>I1791*B1791</f>
        <v/>
      </c>
    </row>
    <row r="1792">
      <c r="A1792" s="1" t="inlineStr">
        <is>
          <t>BioLegend</t>
        </is>
      </c>
      <c r="B1792" s="1" t="n">
        <v>8685.6</v>
      </c>
      <c r="C1792" s="1" t="inlineStr">
        <is>
          <t>EED117806</t>
        </is>
      </c>
      <c r="D1792" s="2" t="n">
        <v>45870</v>
      </c>
      <c r="E1792" s="2" t="n">
        <v>45875</v>
      </c>
      <c r="F1792" s="1" t="n">
        <v>421601</v>
      </c>
      <c r="G1792" s="1" t="n">
        <v>5</v>
      </c>
      <c r="H1792" s="1" t="n">
        <v>5</v>
      </c>
      <c r="I1792" s="1" t="n">
        <v>0</v>
      </c>
      <c r="J1792" s="1" t="inlineStr">
        <is>
          <t>Hyderabad</t>
        </is>
      </c>
      <c r="K1792" s="1" t="n">
        <v>0</v>
      </c>
      <c r="L1792" s="1">
        <f>G1792*B1792</f>
        <v/>
      </c>
      <c r="M1792" s="1">
        <f>H1792*B1792</f>
        <v/>
      </c>
      <c r="N1792" s="1">
        <f>I1792*B1792</f>
        <v/>
      </c>
    </row>
    <row r="1793">
      <c r="A1793" s="1" t="inlineStr">
        <is>
          <t>BioLegend</t>
        </is>
      </c>
      <c r="B1793" s="1" t="n">
        <v>5482.4</v>
      </c>
      <c r="C1793" s="1" t="inlineStr">
        <is>
          <t>EED117806</t>
        </is>
      </c>
      <c r="D1793" s="2" t="n">
        <v>45870</v>
      </c>
      <c r="E1793" s="2" t="n">
        <v>45875</v>
      </c>
      <c r="F1793" s="1" t="n">
        <v>425003</v>
      </c>
      <c r="G1793" s="1" t="n">
        <v>2</v>
      </c>
      <c r="H1793" s="1" t="n">
        <v>2</v>
      </c>
      <c r="I1793" s="1" t="n">
        <v>0</v>
      </c>
      <c r="J1793" s="1" t="inlineStr">
        <is>
          <t>TELANGANA</t>
        </is>
      </c>
      <c r="K1793" s="1" t="n">
        <v>0</v>
      </c>
      <c r="L1793" s="1">
        <f>G1793*B1793</f>
        <v/>
      </c>
      <c r="M1793" s="1">
        <f>H1793*B1793</f>
        <v/>
      </c>
      <c r="N1793" s="1">
        <f>I1793*B1793</f>
        <v/>
      </c>
    </row>
    <row r="1794">
      <c r="A1794" s="1" t="inlineStr">
        <is>
          <t>BioLegend</t>
        </is>
      </c>
      <c r="B1794" s="1" t="n">
        <v>2895.2</v>
      </c>
      <c r="C1794" s="1" t="inlineStr">
        <is>
          <t>EED117806</t>
        </is>
      </c>
      <c r="D1794" s="2" t="n">
        <v>45870</v>
      </c>
      <c r="E1794" s="2" t="n">
        <v>45875</v>
      </c>
      <c r="F1794" s="1" t="n">
        <v>426101</v>
      </c>
      <c r="G1794" s="1" t="n">
        <v>1</v>
      </c>
      <c r="H1794" s="1" t="n">
        <v>1</v>
      </c>
      <c r="I1794" s="1" t="n">
        <v>0</v>
      </c>
      <c r="J1794" s="1" t="inlineStr">
        <is>
          <t>Ahemedabad</t>
        </is>
      </c>
      <c r="K1794" s="1" t="n">
        <v>0</v>
      </c>
      <c r="L1794" s="1">
        <f>G1794*B1794</f>
        <v/>
      </c>
      <c r="M1794" s="1">
        <f>H1794*B1794</f>
        <v/>
      </c>
      <c r="N1794" s="1">
        <f>I1794*B1794</f>
        <v/>
      </c>
    </row>
    <row r="1795">
      <c r="A1795" s="1" t="inlineStr">
        <is>
          <t>BioLegend</t>
        </is>
      </c>
      <c r="B1795" s="1" t="n">
        <v>3326.4</v>
      </c>
      <c r="C1795" s="1" t="inlineStr">
        <is>
          <t>EED117806</t>
        </is>
      </c>
      <c r="D1795" s="2" t="n">
        <v>45870</v>
      </c>
      <c r="E1795" s="2" t="n">
        <v>45875</v>
      </c>
      <c r="F1795" s="1" t="n">
        <v>427401</v>
      </c>
      <c r="G1795" s="1" t="n">
        <v>2</v>
      </c>
      <c r="H1795" s="1" t="n">
        <v>2</v>
      </c>
      <c r="I1795" s="1" t="n">
        <v>0</v>
      </c>
      <c r="J1795" s="1" t="inlineStr">
        <is>
          <t>BANGALORE</t>
        </is>
      </c>
      <c r="K1795" s="1" t="n">
        <v>0</v>
      </c>
      <c r="L1795" s="1">
        <f>G1795*B1795</f>
        <v/>
      </c>
      <c r="M1795" s="1">
        <f>H1795*B1795</f>
        <v/>
      </c>
      <c r="N1795" s="1">
        <f>I1795*B1795</f>
        <v/>
      </c>
    </row>
    <row r="1796">
      <c r="A1796" s="1" t="inlineStr">
        <is>
          <t>BioLegend</t>
        </is>
      </c>
      <c r="B1796" s="1" t="n">
        <v>13552</v>
      </c>
      <c r="C1796" s="1" t="inlineStr">
        <is>
          <t>EED117806</t>
        </is>
      </c>
      <c r="D1796" s="2" t="n">
        <v>45870</v>
      </c>
      <c r="E1796" s="2" t="n">
        <v>45875</v>
      </c>
      <c r="F1796" s="1" t="n">
        <v>503808</v>
      </c>
      <c r="G1796" s="1" t="n">
        <v>2</v>
      </c>
      <c r="H1796" s="1" t="n">
        <v>2</v>
      </c>
      <c r="I1796" s="1" t="n">
        <v>0</v>
      </c>
      <c r="J1796" s="1" t="inlineStr">
        <is>
          <t>Hyderabad</t>
        </is>
      </c>
      <c r="K1796" s="1" t="n">
        <v>0</v>
      </c>
      <c r="L1796" s="1">
        <f>G1796*B1796</f>
        <v/>
      </c>
      <c r="M1796" s="1">
        <f>H1796*B1796</f>
        <v/>
      </c>
      <c r="N1796" s="1">
        <f>I1796*B1796</f>
        <v/>
      </c>
    </row>
    <row r="1797">
      <c r="A1797" s="1" t="inlineStr">
        <is>
          <t>BioLegend</t>
        </is>
      </c>
      <c r="B1797" s="1" t="n">
        <v>6098.4</v>
      </c>
      <c r="C1797" s="1" t="inlineStr">
        <is>
          <t>EED117806</t>
        </is>
      </c>
      <c r="D1797" s="2" t="n">
        <v>45870</v>
      </c>
      <c r="E1797" s="2" t="n">
        <v>45875</v>
      </c>
      <c r="F1797" s="1" t="n">
        <v>505806</v>
      </c>
      <c r="G1797" s="1" t="n">
        <v>1</v>
      </c>
      <c r="H1797" s="1" t="n">
        <v>1</v>
      </c>
      <c r="I1797" s="1" t="n">
        <v>0</v>
      </c>
      <c r="J1797" s="1" t="inlineStr">
        <is>
          <t>Chandigarh</t>
        </is>
      </c>
      <c r="K1797" s="1" t="n">
        <v>0</v>
      </c>
      <c r="L1797" s="1">
        <f>G1797*B1797</f>
        <v/>
      </c>
      <c r="M1797" s="1">
        <f>H1797*B1797</f>
        <v/>
      </c>
      <c r="N1797" s="1">
        <f>I1797*B1797</f>
        <v/>
      </c>
    </row>
    <row r="1798">
      <c r="A1798" s="1" t="inlineStr">
        <is>
          <t>BioLegend</t>
        </is>
      </c>
      <c r="B1798" s="1" t="n">
        <v>15523.2</v>
      </c>
      <c r="C1798" s="1" t="inlineStr">
        <is>
          <t>EED117806</t>
        </is>
      </c>
      <c r="D1798" s="2" t="n">
        <v>45870</v>
      </c>
      <c r="E1798" s="2" t="n">
        <v>45875</v>
      </c>
      <c r="F1798" s="1" t="n">
        <v>505814</v>
      </c>
      <c r="G1798" s="1" t="n">
        <v>2</v>
      </c>
      <c r="H1798" s="1" t="n">
        <v>2</v>
      </c>
      <c r="I1798" s="1" t="n">
        <v>0</v>
      </c>
      <c r="J1798" s="1" t="inlineStr">
        <is>
          <t>Hyderabad</t>
        </is>
      </c>
      <c r="K1798" s="1" t="n">
        <v>0</v>
      </c>
      <c r="L1798" s="1">
        <f>G1798*B1798</f>
        <v/>
      </c>
      <c r="M1798" s="1">
        <f>H1798*B1798</f>
        <v/>
      </c>
      <c r="N1798" s="1">
        <f>I1798*B1798</f>
        <v/>
      </c>
    </row>
    <row r="1799">
      <c r="A1799" s="1" t="inlineStr">
        <is>
          <t>BioLegend</t>
        </is>
      </c>
      <c r="B1799" s="1" t="n">
        <v>16508.8</v>
      </c>
      <c r="C1799" s="1" t="inlineStr">
        <is>
          <t>EED117806</t>
        </is>
      </c>
      <c r="D1799" s="2" t="n">
        <v>45870</v>
      </c>
      <c r="E1799" s="2" t="n">
        <v>45875</v>
      </c>
      <c r="F1799" s="1" t="n">
        <v>506313</v>
      </c>
      <c r="G1799" s="1" t="n">
        <v>2</v>
      </c>
      <c r="H1799" s="1" t="n">
        <v>2</v>
      </c>
      <c r="I1799" s="1" t="n">
        <v>0</v>
      </c>
      <c r="J1799" s="1" t="inlineStr">
        <is>
          <t>Hyderabad</t>
        </is>
      </c>
      <c r="K1799" s="1" t="n">
        <v>0</v>
      </c>
      <c r="L1799" s="1">
        <f>G1799*B1799</f>
        <v/>
      </c>
      <c r="M1799" s="1">
        <f>H1799*B1799</f>
        <v/>
      </c>
      <c r="N1799" s="1">
        <f>I1799*B1799</f>
        <v/>
      </c>
    </row>
    <row r="1800">
      <c r="A1800" s="1" t="inlineStr">
        <is>
          <t>BioLegend</t>
        </is>
      </c>
      <c r="B1800" s="1" t="n">
        <v>8254.4</v>
      </c>
      <c r="C1800" s="1" t="inlineStr">
        <is>
          <t>EED117806</t>
        </is>
      </c>
      <c r="D1800" s="2" t="n">
        <v>45870</v>
      </c>
      <c r="E1800" s="2" t="n">
        <v>45875</v>
      </c>
      <c r="F1800" s="1" t="n">
        <v>128007</v>
      </c>
      <c r="G1800" s="1" t="n">
        <v>1</v>
      </c>
      <c r="H1800" s="1" t="n">
        <v>1</v>
      </c>
      <c r="I1800" s="1" t="n">
        <v>0</v>
      </c>
      <c r="J1800" s="1" t="inlineStr">
        <is>
          <t>Hyderabad</t>
        </is>
      </c>
      <c r="K1800" s="1" t="n">
        <v>0</v>
      </c>
      <c r="L1800" s="1">
        <f>G1800*B1800</f>
        <v/>
      </c>
      <c r="M1800" s="1">
        <f>H1800*B1800</f>
        <v/>
      </c>
      <c r="N1800" s="1">
        <f>I1800*B1800</f>
        <v/>
      </c>
    </row>
    <row r="1801">
      <c r="A1801" s="1" t="inlineStr">
        <is>
          <t>BioLegend</t>
        </is>
      </c>
      <c r="B1801" s="1" t="n">
        <v>13736.8</v>
      </c>
      <c r="C1801" s="1" t="inlineStr">
        <is>
          <t>EED117806</t>
        </is>
      </c>
      <c r="D1801" s="2" t="n">
        <v>45870</v>
      </c>
      <c r="E1801" s="2" t="n">
        <v>45875</v>
      </c>
      <c r="F1801" s="1" t="n">
        <v>591202</v>
      </c>
      <c r="G1801" s="1" t="n">
        <v>2</v>
      </c>
      <c r="H1801" s="1" t="n">
        <v>2</v>
      </c>
      <c r="I1801" s="1" t="n">
        <v>0</v>
      </c>
      <c r="J1801" s="1" t="inlineStr">
        <is>
          <t>Hyderabad</t>
        </is>
      </c>
      <c r="K1801" s="1" t="n">
        <v>0</v>
      </c>
      <c r="L1801" s="1">
        <f>G1801*B1801</f>
        <v/>
      </c>
      <c r="M1801" s="1">
        <f>H1801*B1801</f>
        <v/>
      </c>
      <c r="N1801" s="1">
        <f>I1801*B1801</f>
        <v/>
      </c>
    </row>
    <row r="1802">
      <c r="A1802" s="1" t="inlineStr">
        <is>
          <t>BioLegend</t>
        </is>
      </c>
      <c r="B1802" s="1" t="n">
        <v>12738</v>
      </c>
      <c r="C1802" s="1" t="inlineStr">
        <is>
          <t>EED117806</t>
        </is>
      </c>
      <c r="D1802" s="2" t="n">
        <v>45870</v>
      </c>
      <c r="E1802" s="2" t="n">
        <v>45875</v>
      </c>
      <c r="F1802" s="1" t="n">
        <v>362533</v>
      </c>
      <c r="G1802" s="1" t="n">
        <v>2</v>
      </c>
      <c r="H1802" s="1" t="n">
        <v>2</v>
      </c>
      <c r="I1802" s="1" t="n">
        <v>0</v>
      </c>
      <c r="J1802" s="1" t="inlineStr">
        <is>
          <t>Delhi</t>
        </is>
      </c>
      <c r="K1802" s="1" t="n">
        <v>0</v>
      </c>
      <c r="L1802" s="1">
        <f>G1802*B1802</f>
        <v/>
      </c>
      <c r="M1802" s="1">
        <f>H1802*B1802</f>
        <v/>
      </c>
      <c r="N1802" s="1">
        <f>I1802*B1802</f>
        <v/>
      </c>
    </row>
    <row r="1803">
      <c r="A1803" s="1" t="inlineStr">
        <is>
          <t>BioLegend</t>
        </is>
      </c>
      <c r="B1803" s="1" t="n">
        <v>7946.4</v>
      </c>
      <c r="C1803" s="1" t="inlineStr">
        <is>
          <t>EED117806</t>
        </is>
      </c>
      <c r="D1803" s="2" t="n">
        <v>45870</v>
      </c>
      <c r="E1803" s="2" t="n">
        <v>45875</v>
      </c>
      <c r="F1803" s="1" t="n">
        <v>646403</v>
      </c>
      <c r="G1803" s="1" t="n">
        <v>1</v>
      </c>
      <c r="H1803" s="1" t="n">
        <v>1</v>
      </c>
      <c r="I1803" s="1" t="n">
        <v>0</v>
      </c>
      <c r="J1803" s="1" t="inlineStr">
        <is>
          <t>Chandigarh</t>
        </is>
      </c>
      <c r="K1803" s="1" t="n">
        <v>0</v>
      </c>
      <c r="L1803" s="1">
        <f>G1803*B1803</f>
        <v/>
      </c>
      <c r="M1803" s="1">
        <f>H1803*B1803</f>
        <v/>
      </c>
      <c r="N1803" s="1">
        <f>I1803*B1803</f>
        <v/>
      </c>
    </row>
    <row r="1804">
      <c r="A1804" s="1" t="inlineStr">
        <is>
          <t>BioLegend</t>
        </is>
      </c>
      <c r="B1804" s="1" t="n">
        <v>23100</v>
      </c>
      <c r="C1804" s="1" t="inlineStr">
        <is>
          <t>EED117806</t>
        </is>
      </c>
      <c r="D1804" s="2" t="n">
        <v>45870</v>
      </c>
      <c r="E1804" s="2" t="n">
        <v>45875</v>
      </c>
      <c r="F1804" s="1" t="n">
        <v>666052</v>
      </c>
      <c r="G1804" s="1" t="n">
        <v>1</v>
      </c>
      <c r="H1804" s="1" t="n">
        <v>1</v>
      </c>
      <c r="I1804" s="1" t="n">
        <v>0</v>
      </c>
      <c r="J1804" s="1" t="inlineStr">
        <is>
          <t>Chandigarh</t>
        </is>
      </c>
      <c r="K1804" s="1" t="n">
        <v>0</v>
      </c>
      <c r="L1804" s="1">
        <f>G1804*B1804</f>
        <v/>
      </c>
      <c r="M1804" s="1">
        <f>H1804*B1804</f>
        <v/>
      </c>
      <c r="N1804" s="1">
        <f>I1804*B1804</f>
        <v/>
      </c>
    </row>
    <row r="1805">
      <c r="A1805" s="1" t="inlineStr">
        <is>
          <t>BioLegend</t>
        </is>
      </c>
      <c r="B1805" s="1" t="n">
        <v>13464</v>
      </c>
      <c r="C1805" s="1" t="inlineStr">
        <is>
          <t>EED117806</t>
        </is>
      </c>
      <c r="D1805" s="2" t="n">
        <v>45870</v>
      </c>
      <c r="E1805" s="2" t="n">
        <v>45875</v>
      </c>
      <c r="F1805" s="1" t="n">
        <v>141717</v>
      </c>
      <c r="G1805" s="1" t="n">
        <v>1</v>
      </c>
      <c r="H1805" s="1" t="n">
        <v>1</v>
      </c>
      <c r="I1805" s="1" t="n">
        <v>0</v>
      </c>
      <c r="J1805" s="1" t="inlineStr">
        <is>
          <t>Hyderabad</t>
        </is>
      </c>
      <c r="K1805" s="1" t="n">
        <v>0</v>
      </c>
      <c r="L1805" s="1">
        <f>G1805*B1805</f>
        <v/>
      </c>
      <c r="M1805" s="1">
        <f>H1805*B1805</f>
        <v/>
      </c>
      <c r="N1805" s="1">
        <f>I1805*B1805</f>
        <v/>
      </c>
    </row>
    <row r="1806">
      <c r="A1806" s="1" t="inlineStr">
        <is>
          <t>BioLegend</t>
        </is>
      </c>
      <c r="B1806" s="1" t="n">
        <v>19527.2</v>
      </c>
      <c r="C1806" s="1" t="inlineStr">
        <is>
          <t>EED117806</t>
        </is>
      </c>
      <c r="D1806" s="2" t="n">
        <v>45870</v>
      </c>
      <c r="E1806" s="2" t="n">
        <v>45875</v>
      </c>
      <c r="F1806" s="1" t="n">
        <v>512202</v>
      </c>
      <c r="G1806" s="1" t="n">
        <v>1</v>
      </c>
      <c r="H1806" s="1" t="n">
        <v>1</v>
      </c>
      <c r="I1806" s="1" t="n">
        <v>0</v>
      </c>
      <c r="J1806" s="1" t="inlineStr">
        <is>
          <t>Hyderabad</t>
        </is>
      </c>
      <c r="K1806" s="1" t="n">
        <v>0</v>
      </c>
      <c r="L1806" s="1">
        <f>G1806*B1806</f>
        <v/>
      </c>
      <c r="M1806" s="1">
        <f>H1806*B1806</f>
        <v/>
      </c>
      <c r="N1806" s="1">
        <f>I1806*B1806</f>
        <v/>
      </c>
    </row>
    <row r="1807">
      <c r="A1807" s="1" t="inlineStr">
        <is>
          <t>BioLegend</t>
        </is>
      </c>
      <c r="B1807" s="1" t="n">
        <v>5482.4</v>
      </c>
      <c r="C1807" s="1" t="inlineStr">
        <is>
          <t>EED117806</t>
        </is>
      </c>
      <c r="D1807" s="2" t="n">
        <v>45870</v>
      </c>
      <c r="E1807" s="2" t="n">
        <v>45875</v>
      </c>
      <c r="F1807" s="1" t="n">
        <v>770002</v>
      </c>
      <c r="G1807" s="1" t="n">
        <v>1</v>
      </c>
      <c r="H1807" s="1" t="n">
        <v>1</v>
      </c>
      <c r="I1807" s="1" t="n">
        <v>0</v>
      </c>
      <c r="J1807" s="1" t="inlineStr">
        <is>
          <t>Banglore</t>
        </is>
      </c>
      <c r="K1807" s="1" t="n">
        <v>0</v>
      </c>
      <c r="L1807" s="1">
        <f>G1807*B1807</f>
        <v/>
      </c>
      <c r="M1807" s="1">
        <f>H1807*B1807</f>
        <v/>
      </c>
      <c r="N1807" s="1">
        <f>I1807*B1807</f>
        <v/>
      </c>
    </row>
    <row r="1808">
      <c r="A1808" s="1" t="inlineStr">
        <is>
          <t>BioLegend</t>
        </is>
      </c>
      <c r="B1808" s="1" t="n">
        <v>9055.200000000001</v>
      </c>
      <c r="C1808" s="1" t="inlineStr">
        <is>
          <t>EED117806</t>
        </is>
      </c>
      <c r="D1808" s="2" t="n">
        <v>45870</v>
      </c>
      <c r="E1808" s="2" t="n">
        <v>45875</v>
      </c>
      <c r="F1808" s="1" t="n">
        <v>752802</v>
      </c>
      <c r="G1808" s="1" t="n">
        <v>2</v>
      </c>
      <c r="H1808" s="1" t="n">
        <v>2</v>
      </c>
      <c r="I1808" s="1" t="n">
        <v>0</v>
      </c>
      <c r="J1808" s="1" t="inlineStr">
        <is>
          <t>Hyderabad</t>
        </is>
      </c>
      <c r="K1808" s="1" t="n">
        <v>0</v>
      </c>
      <c r="L1808" s="1">
        <f>G1808*B1808</f>
        <v/>
      </c>
      <c r="M1808" s="1">
        <f>H1808*B1808</f>
        <v/>
      </c>
      <c r="N1808" s="1">
        <f>I1808*B1808</f>
        <v/>
      </c>
    </row>
    <row r="1809">
      <c r="A1809" s="1" t="inlineStr">
        <is>
          <t>BioLegend</t>
        </is>
      </c>
      <c r="B1809" s="1" t="n">
        <v>5482.4</v>
      </c>
      <c r="C1809" s="1" t="inlineStr">
        <is>
          <t>EED117806</t>
        </is>
      </c>
      <c r="D1809" s="2" t="n">
        <v>45870</v>
      </c>
      <c r="E1809" s="2" t="n">
        <v>45875</v>
      </c>
      <c r="F1809" s="1" t="n">
        <v>844302</v>
      </c>
      <c r="G1809" s="1" t="n">
        <v>1</v>
      </c>
      <c r="H1809" s="1" t="n">
        <v>1</v>
      </c>
      <c r="I1809" s="1" t="n">
        <v>0</v>
      </c>
      <c r="J1809" s="1" t="inlineStr">
        <is>
          <t>Delhi</t>
        </is>
      </c>
      <c r="K1809" s="1" t="n">
        <v>0</v>
      </c>
      <c r="L1809" s="1">
        <f>G1809*B1809</f>
        <v/>
      </c>
      <c r="M1809" s="1">
        <f>H1809*B1809</f>
        <v/>
      </c>
      <c r="N1809" s="1">
        <f>I1809*B1809</f>
        <v/>
      </c>
    </row>
    <row r="1810">
      <c r="A1810" s="1" t="inlineStr">
        <is>
          <t>BioLegend</t>
        </is>
      </c>
      <c r="B1810" s="1" t="n">
        <v>134640</v>
      </c>
      <c r="C1810" s="1" t="inlineStr">
        <is>
          <t>EED117806</t>
        </is>
      </c>
      <c r="D1810" s="2" t="n">
        <v>45870</v>
      </c>
      <c r="E1810" s="2" t="n">
        <v>45875</v>
      </c>
      <c r="F1810" s="1" t="n">
        <v>900007707</v>
      </c>
      <c r="G1810" s="1" t="n">
        <v>2</v>
      </c>
      <c r="H1810" s="1" t="n">
        <v>2</v>
      </c>
      <c r="I1810" s="1" t="n">
        <v>0</v>
      </c>
      <c r="J1810" s="1" t="inlineStr">
        <is>
          <t>CHENNAI</t>
        </is>
      </c>
      <c r="K1810" s="1" t="n">
        <v>0</v>
      </c>
      <c r="L1810" s="1">
        <f>G1810*B1810</f>
        <v/>
      </c>
      <c r="M1810" s="1">
        <f>H1810*B1810</f>
        <v/>
      </c>
      <c r="N1810" s="1">
        <f>I1810*B1810</f>
        <v/>
      </c>
    </row>
    <row r="1811">
      <c r="A1811" s="1" t="inlineStr">
        <is>
          <t>Hoefer</t>
        </is>
      </c>
      <c r="B1811" s="1" t="n">
        <v>51480</v>
      </c>
      <c r="C1811" s="1" t="inlineStr">
        <is>
          <t>QBYSD250705</t>
        </is>
      </c>
      <c r="D1811" s="2" t="n">
        <v>45867</v>
      </c>
      <c r="E1811" s="2" t="n">
        <v>45876</v>
      </c>
      <c r="F1811" s="1" t="inlineStr">
        <is>
          <t>SE260-10A-75</t>
        </is>
      </c>
      <c r="G1811" s="1" t="n">
        <v>1</v>
      </c>
      <c r="H1811" s="1" t="n">
        <v>1</v>
      </c>
      <c r="I1811" s="1" t="n">
        <v>0</v>
      </c>
      <c r="J1811" s="1" t="inlineStr">
        <is>
          <t>Delhi</t>
        </is>
      </c>
      <c r="K1811" s="1" t="n">
        <v>0</v>
      </c>
      <c r="L1811" s="1">
        <f>G1811*B1811</f>
        <v/>
      </c>
      <c r="M1811" s="1">
        <f>H1811*B1811</f>
        <v/>
      </c>
      <c r="N1811" s="1">
        <f>I1811*B1811</f>
        <v/>
      </c>
    </row>
    <row r="1812">
      <c r="A1812" s="1" t="inlineStr">
        <is>
          <t>Boster</t>
        </is>
      </c>
      <c r="B1812" s="1" t="n">
        <v>22792</v>
      </c>
      <c r="C1812" s="1" t="n">
        <v>65830</v>
      </c>
      <c r="D1812" s="2" t="n">
        <v>45876</v>
      </c>
      <c r="E1812" s="2" t="n">
        <v>45880</v>
      </c>
      <c r="F1812" s="1" t="inlineStr">
        <is>
          <t>M00202S232</t>
        </is>
      </c>
      <c r="G1812" s="1" t="n">
        <v>2</v>
      </c>
      <c r="H1812" s="1" t="n">
        <v>2</v>
      </c>
      <c r="I1812" s="1" t="n">
        <v>0</v>
      </c>
      <c r="J1812" s="1" t="inlineStr">
        <is>
          <t>Banglore</t>
        </is>
      </c>
      <c r="K1812" s="1" t="n">
        <v>0</v>
      </c>
      <c r="L1812" s="1">
        <f>G1812*B1812</f>
        <v/>
      </c>
      <c r="M1812" s="1">
        <f>H1812*B1812</f>
        <v/>
      </c>
      <c r="N1812" s="1">
        <f>I1812*B1812</f>
        <v/>
      </c>
    </row>
    <row r="1813">
      <c r="A1813" s="1" t="inlineStr">
        <is>
          <t>TOPCLASS ENTERPRISES</t>
        </is>
      </c>
      <c r="B1813" s="1" t="n">
        <v>15540</v>
      </c>
      <c r="C1813" s="1" t="inlineStr">
        <is>
          <t>TPC/25-26/00333</t>
        </is>
      </c>
      <c r="D1813" s="2" t="n">
        <v>45870</v>
      </c>
      <c r="E1813" s="2" t="n">
        <v>45881</v>
      </c>
      <c r="F1813" s="1" t="inlineStr">
        <is>
          <t>S1714</t>
        </is>
      </c>
      <c r="G1813" s="1" t="n">
        <v>1</v>
      </c>
      <c r="H1813" s="1" t="n">
        <v>1</v>
      </c>
      <c r="I1813" s="1" t="n">
        <v>0</v>
      </c>
      <c r="J1813" s="1" t="inlineStr">
        <is>
          <t>Banglore</t>
        </is>
      </c>
      <c r="K1813" s="1" t="n">
        <v>0</v>
      </c>
      <c r="L1813" s="1">
        <f>G1813*B1813</f>
        <v/>
      </c>
      <c r="M1813" s="1">
        <f>H1813*B1813</f>
        <v/>
      </c>
      <c r="N1813" s="1">
        <f>I1813*B1813</f>
        <v/>
      </c>
    </row>
    <row r="1814">
      <c r="A1814" s="1" t="inlineStr">
        <is>
          <t>BioXcell</t>
        </is>
      </c>
      <c r="B1814" s="1" t="n">
        <v>35933.92</v>
      </c>
      <c r="C1814" s="1" t="n">
        <v>177075</v>
      </c>
      <c r="D1814" s="2" t="n">
        <v>45876</v>
      </c>
      <c r="E1814" s="2" t="n">
        <v>45881</v>
      </c>
      <c r="F1814" s="1" t="inlineStr">
        <is>
          <t>BE0146</t>
        </is>
      </c>
      <c r="G1814" s="1" t="n">
        <v>1</v>
      </c>
      <c r="H1814" s="1" t="n">
        <v>1</v>
      </c>
      <c r="I1814" s="1" t="n">
        <v>0</v>
      </c>
      <c r="J1814" s="1" t="inlineStr">
        <is>
          <t>Lucknow</t>
        </is>
      </c>
      <c r="K1814" s="1" t="n">
        <v>0</v>
      </c>
      <c r="L1814" s="1">
        <f>G1814*B1814</f>
        <v/>
      </c>
      <c r="M1814" s="1">
        <f>H1814*B1814</f>
        <v/>
      </c>
      <c r="N1814" s="1">
        <f>I1814*B1814</f>
        <v/>
      </c>
    </row>
    <row r="1815">
      <c r="A1815" s="1" t="inlineStr">
        <is>
          <t>BioXcell</t>
        </is>
      </c>
      <c r="B1815" s="1" t="n">
        <v>32853.04</v>
      </c>
      <c r="C1815" s="1" t="n">
        <v>177075</v>
      </c>
      <c r="D1815" s="2" t="n">
        <v>45876</v>
      </c>
      <c r="E1815" s="2" t="n">
        <v>45881</v>
      </c>
      <c r="F1815" s="1" t="inlineStr">
        <is>
          <t>BE0297</t>
        </is>
      </c>
      <c r="G1815" s="1" t="n">
        <v>2</v>
      </c>
      <c r="H1815" s="1" t="n">
        <v>2</v>
      </c>
      <c r="I1815" s="1" t="n">
        <v>0</v>
      </c>
      <c r="J1815" s="1" t="inlineStr">
        <is>
          <t>Banglore</t>
        </is>
      </c>
      <c r="K1815" s="1" t="n">
        <v>0</v>
      </c>
      <c r="L1815" s="1">
        <f>G1815*B1815</f>
        <v/>
      </c>
      <c r="M1815" s="1">
        <f>H1815*B1815</f>
        <v/>
      </c>
      <c r="N1815" s="1">
        <f>I1815*B1815</f>
        <v/>
      </c>
    </row>
    <row r="1816">
      <c r="A1816" s="1" t="inlineStr">
        <is>
          <t>Dharmacon</t>
        </is>
      </c>
      <c r="B1816" s="1" t="n">
        <v>32912</v>
      </c>
      <c r="C1816" s="1" t="inlineStr">
        <is>
          <t>D080725IN3311766G</t>
        </is>
      </c>
      <c r="D1816" s="2" t="n">
        <v>45877</v>
      </c>
      <c r="E1816" s="2" t="n">
        <v>45885</v>
      </c>
      <c r="F1816" s="1" t="inlineStr">
        <is>
          <t>L-180641-01-0005</t>
        </is>
      </c>
      <c r="G1816" s="1" t="n">
        <v>1</v>
      </c>
      <c r="H1816" s="1" t="n">
        <v>1</v>
      </c>
      <c r="I1816" s="1" t="n">
        <v>0</v>
      </c>
      <c r="J1816" s="1" t="inlineStr">
        <is>
          <t>Hyderabad</t>
        </is>
      </c>
      <c r="K1816" s="1" t="n">
        <v>0</v>
      </c>
      <c r="L1816" s="1">
        <f>G1816*B1816</f>
        <v/>
      </c>
      <c r="M1816" s="1">
        <f>H1816*B1816</f>
        <v/>
      </c>
      <c r="N1816" s="1">
        <f>I1816*B1816</f>
        <v/>
      </c>
    </row>
    <row r="1817">
      <c r="A1817" s="1" t="inlineStr">
        <is>
          <t>Dharmacon</t>
        </is>
      </c>
      <c r="B1817" s="1" t="n">
        <v>38632</v>
      </c>
      <c r="C1817" s="1" t="inlineStr">
        <is>
          <t>D080725IN3311766G</t>
        </is>
      </c>
      <c r="D1817" s="2" t="n">
        <v>45877</v>
      </c>
      <c r="E1817" s="2" t="n">
        <v>45885</v>
      </c>
      <c r="F1817" s="1" t="inlineStr">
        <is>
          <t>M-015155-02-0010</t>
        </is>
      </c>
      <c r="G1817" s="1" t="n">
        <v>1</v>
      </c>
      <c r="H1817" s="1" t="n">
        <v>1</v>
      </c>
      <c r="I1817" s="1" t="n">
        <v>0</v>
      </c>
      <c r="J1817" s="1" t="inlineStr">
        <is>
          <t>Hyderabad</t>
        </is>
      </c>
      <c r="K1817" s="1" t="n">
        <v>0</v>
      </c>
      <c r="L1817" s="1">
        <f>G1817*B1817</f>
        <v/>
      </c>
      <c r="M1817" s="1">
        <f>H1817*B1817</f>
        <v/>
      </c>
      <c r="N1817" s="1">
        <f>I1817*B1817</f>
        <v/>
      </c>
    </row>
    <row r="1818">
      <c r="A1818" s="1" t="inlineStr">
        <is>
          <t>Dharmacon</t>
        </is>
      </c>
      <c r="B1818" s="1" t="n">
        <v>16544</v>
      </c>
      <c r="C1818" s="1" t="inlineStr">
        <is>
          <t>D080725IN3311766G</t>
        </is>
      </c>
      <c r="D1818" s="2" t="n">
        <v>45877</v>
      </c>
      <c r="E1818" s="2" t="n">
        <v>45885</v>
      </c>
      <c r="F1818" s="1" t="inlineStr">
        <is>
          <t>D-001810-10-05</t>
        </is>
      </c>
      <c r="G1818" s="1" t="n">
        <v>1</v>
      </c>
      <c r="H1818" s="1" t="n">
        <v>1</v>
      </c>
      <c r="I1818" s="1" t="n">
        <v>0</v>
      </c>
      <c r="J1818" s="1" t="inlineStr">
        <is>
          <t>Hyderabad</t>
        </is>
      </c>
      <c r="K1818" s="1" t="n">
        <v>0</v>
      </c>
      <c r="L1818" s="1">
        <f>G1818*B1818</f>
        <v/>
      </c>
      <c r="M1818" s="1">
        <f>H1818*B1818</f>
        <v/>
      </c>
      <c r="N1818" s="1">
        <f>I1818*B1818</f>
        <v/>
      </c>
    </row>
    <row r="1819">
      <c r="A1819" s="1" t="inlineStr">
        <is>
          <t>Dharmacon</t>
        </is>
      </c>
      <c r="B1819" s="1" t="n">
        <v>32912</v>
      </c>
      <c r="C1819" s="1" t="inlineStr">
        <is>
          <t>D080725IN3311766G</t>
        </is>
      </c>
      <c r="D1819" s="2" t="n">
        <v>45877</v>
      </c>
      <c r="E1819" s="2" t="n">
        <v>45885</v>
      </c>
      <c r="F1819" s="1" t="inlineStr">
        <is>
          <t>L-012200-00-0005</t>
        </is>
      </c>
      <c r="G1819" s="1" t="n">
        <v>1</v>
      </c>
      <c r="H1819" s="1" t="n">
        <v>1</v>
      </c>
      <c r="I1819" s="1" t="n">
        <v>0</v>
      </c>
      <c r="J1819" s="1" t="inlineStr">
        <is>
          <t>Hyderabad</t>
        </is>
      </c>
      <c r="K1819" s="1" t="n">
        <v>0</v>
      </c>
      <c r="L1819" s="1">
        <f>G1819*B1819</f>
        <v/>
      </c>
      <c r="M1819" s="1">
        <f>H1819*B1819</f>
        <v/>
      </c>
      <c r="N1819" s="1">
        <f>I1819*B1819</f>
        <v/>
      </c>
    </row>
    <row r="1820">
      <c r="A1820" s="1" t="inlineStr">
        <is>
          <t>Dharmacon</t>
        </is>
      </c>
      <c r="B1820" s="1" t="n">
        <v>20856</v>
      </c>
      <c r="C1820" s="1" t="inlineStr">
        <is>
          <t>D080725IN3311766G</t>
        </is>
      </c>
      <c r="D1820" s="2" t="n">
        <v>45877</v>
      </c>
      <c r="E1820" s="2" t="n">
        <v>45885</v>
      </c>
      <c r="F1820" s="1" t="inlineStr">
        <is>
          <t>T-2001-02</t>
        </is>
      </c>
      <c r="G1820" s="1" t="n">
        <v>2</v>
      </c>
      <c r="H1820" s="1" t="n">
        <v>2</v>
      </c>
      <c r="I1820" s="1" t="n">
        <v>0</v>
      </c>
      <c r="J1820" s="1" t="inlineStr">
        <is>
          <t>Faridabad</t>
        </is>
      </c>
      <c r="K1820" s="1" t="n">
        <v>0</v>
      </c>
      <c r="L1820" s="1">
        <f>G1820*B1820</f>
        <v/>
      </c>
      <c r="M1820" s="1">
        <f>H1820*B1820</f>
        <v/>
      </c>
      <c r="N1820" s="1">
        <f>I1820*B1820</f>
        <v/>
      </c>
    </row>
    <row r="1821">
      <c r="A1821" s="1" t="inlineStr">
        <is>
          <t>Dharmacon</t>
        </is>
      </c>
      <c r="B1821" s="1" t="n">
        <v>7128</v>
      </c>
      <c r="C1821" s="1" t="inlineStr">
        <is>
          <t>D080725IN3311766G</t>
        </is>
      </c>
      <c r="D1821" s="2" t="n">
        <v>45877</v>
      </c>
      <c r="E1821" s="2" t="n">
        <v>45885</v>
      </c>
      <c r="F1821" s="1" t="inlineStr">
        <is>
          <t>T-2001-01</t>
        </is>
      </c>
      <c r="G1821" s="1" t="n">
        <v>1</v>
      </c>
      <c r="H1821" s="1" t="n">
        <v>1</v>
      </c>
      <c r="I1821" s="1" t="n">
        <v>0</v>
      </c>
      <c r="J1821" s="1" t="e">
        <v>#N/A</v>
      </c>
      <c r="K1821" s="1" t="n">
        <v>0</v>
      </c>
      <c r="L1821" s="1">
        <f>G1821*B1821</f>
        <v/>
      </c>
      <c r="M1821" s="1">
        <f>H1821*B1821</f>
        <v/>
      </c>
      <c r="N1821" s="1">
        <f>I1821*B1821</f>
        <v/>
      </c>
    </row>
    <row r="1822">
      <c r="A1822" s="1" t="inlineStr">
        <is>
          <t>BioLegend</t>
        </is>
      </c>
      <c r="B1822" s="1" t="n">
        <v>3757.6</v>
      </c>
      <c r="C1822" s="1" t="inlineStr">
        <is>
          <t>EED118009</t>
        </is>
      </c>
      <c r="D1822" s="2" t="n">
        <v>45877</v>
      </c>
      <c r="E1822" s="2" t="n">
        <v>45885</v>
      </c>
      <c r="F1822" s="1" t="n">
        <v>100205</v>
      </c>
      <c r="G1822" s="1" t="n">
        <v>1</v>
      </c>
      <c r="H1822" s="1" t="n">
        <v>1</v>
      </c>
      <c r="I1822" s="1" t="n">
        <v>0</v>
      </c>
      <c r="J1822" s="1" t="inlineStr">
        <is>
          <t>Pune</t>
        </is>
      </c>
      <c r="K1822" s="1" t="n">
        <v>0</v>
      </c>
      <c r="L1822" s="1">
        <f>G1822*B1822</f>
        <v/>
      </c>
      <c r="M1822" s="1">
        <f>H1822*B1822</f>
        <v/>
      </c>
      <c r="N1822" s="1">
        <f>I1822*B1822</f>
        <v/>
      </c>
    </row>
    <row r="1823">
      <c r="A1823" s="1" t="inlineStr">
        <is>
          <t>BioLegend</t>
        </is>
      </c>
      <c r="B1823" s="1" t="n">
        <v>8808.799999999999</v>
      </c>
      <c r="C1823" s="1" t="inlineStr">
        <is>
          <t>EED118009</t>
        </is>
      </c>
      <c r="D1823" s="2" t="n">
        <v>45877</v>
      </c>
      <c r="E1823" s="2" t="n">
        <v>45885</v>
      </c>
      <c r="F1823" s="1" t="n">
        <v>100206</v>
      </c>
      <c r="G1823" s="1" t="n">
        <v>1</v>
      </c>
      <c r="H1823" s="1" t="n">
        <v>1</v>
      </c>
      <c r="I1823" s="1" t="n">
        <v>0</v>
      </c>
      <c r="J1823" s="1" t="inlineStr">
        <is>
          <t>Hyderabad</t>
        </is>
      </c>
      <c r="K1823" s="1" t="n">
        <v>0</v>
      </c>
      <c r="L1823" s="1">
        <f>G1823*B1823</f>
        <v/>
      </c>
      <c r="M1823" s="1">
        <f>H1823*B1823</f>
        <v/>
      </c>
      <c r="N1823" s="1">
        <f>I1823*B1823</f>
        <v/>
      </c>
    </row>
    <row r="1824">
      <c r="A1824" s="1" t="inlineStr">
        <is>
          <t>BioLegend</t>
        </is>
      </c>
      <c r="B1824" s="1" t="n">
        <v>10102.4</v>
      </c>
      <c r="C1824" s="1" t="inlineStr">
        <is>
          <t>EED118009</t>
        </is>
      </c>
      <c r="D1824" s="2" t="n">
        <v>45877</v>
      </c>
      <c r="E1824" s="2" t="n">
        <v>45885</v>
      </c>
      <c r="F1824" s="1" t="n">
        <v>100340</v>
      </c>
      <c r="G1824" s="1" t="n">
        <v>1</v>
      </c>
      <c r="H1824" s="1" t="n">
        <v>1</v>
      </c>
      <c r="I1824" s="1" t="n">
        <v>0</v>
      </c>
      <c r="J1824" s="1" t="inlineStr">
        <is>
          <t>Delhi</t>
        </is>
      </c>
      <c r="K1824" s="1" t="n">
        <v>0</v>
      </c>
      <c r="L1824" s="1">
        <f>G1824*B1824</f>
        <v/>
      </c>
      <c r="M1824" s="1">
        <f>H1824*B1824</f>
        <v/>
      </c>
      <c r="N1824" s="1">
        <f>I1824*B1824</f>
        <v/>
      </c>
    </row>
    <row r="1825">
      <c r="A1825" s="1" t="inlineStr">
        <is>
          <t>BioLegend</t>
        </is>
      </c>
      <c r="B1825" s="1" t="n">
        <v>4435.2</v>
      </c>
      <c r="C1825" s="1" t="inlineStr">
        <is>
          <t>EED118009</t>
        </is>
      </c>
      <c r="D1825" s="2" t="n">
        <v>45877</v>
      </c>
      <c r="E1825" s="2" t="n">
        <v>45885</v>
      </c>
      <c r="F1825" s="1" t="n">
        <v>100408</v>
      </c>
      <c r="G1825" s="1" t="n">
        <v>1</v>
      </c>
      <c r="H1825" s="1" t="n">
        <v>1</v>
      </c>
      <c r="I1825" s="1" t="n">
        <v>0</v>
      </c>
      <c r="J1825" s="1" t="inlineStr">
        <is>
          <t>Faridabad</t>
        </is>
      </c>
      <c r="K1825" s="1" t="n">
        <v>0</v>
      </c>
      <c r="L1825" s="1">
        <f>G1825*B1825</f>
        <v/>
      </c>
      <c r="M1825" s="1">
        <f>H1825*B1825</f>
        <v/>
      </c>
      <c r="N1825" s="1">
        <f>I1825*B1825</f>
        <v/>
      </c>
    </row>
    <row r="1826">
      <c r="A1826" s="1" t="inlineStr">
        <is>
          <t>BioLegend</t>
        </is>
      </c>
      <c r="B1826" s="1" t="n">
        <v>13244</v>
      </c>
      <c r="C1826" s="1" t="inlineStr">
        <is>
          <t>EED118009</t>
        </is>
      </c>
      <c r="D1826" s="2" t="n">
        <v>45877</v>
      </c>
      <c r="E1826" s="2" t="n">
        <v>45885</v>
      </c>
      <c r="F1826" s="1" t="n">
        <v>100422</v>
      </c>
      <c r="G1826" s="1" t="n">
        <v>1</v>
      </c>
      <c r="H1826" s="1" t="n">
        <v>1</v>
      </c>
      <c r="I1826" s="1" t="n">
        <v>0</v>
      </c>
      <c r="J1826" s="1" t="inlineStr">
        <is>
          <t>Faridabad</t>
        </is>
      </c>
      <c r="K1826" s="1" t="n">
        <v>0</v>
      </c>
      <c r="L1826" s="1">
        <f>G1826*B1826</f>
        <v/>
      </c>
      <c r="M1826" s="1">
        <f>H1826*B1826</f>
        <v/>
      </c>
      <c r="N1826" s="1">
        <f>I1826*B1826</f>
        <v/>
      </c>
    </row>
    <row r="1827">
      <c r="A1827" s="1" t="inlineStr">
        <is>
          <t>BioLegend</t>
        </is>
      </c>
      <c r="B1827" s="1" t="n">
        <v>14106.4</v>
      </c>
      <c r="C1827" s="1" t="inlineStr">
        <is>
          <t>EED118009</t>
        </is>
      </c>
      <c r="D1827" s="2" t="n">
        <v>45877</v>
      </c>
      <c r="E1827" s="2" t="n">
        <v>45885</v>
      </c>
      <c r="F1827" s="1" t="n">
        <v>100423</v>
      </c>
      <c r="G1827" s="1" t="n">
        <v>1</v>
      </c>
      <c r="H1827" s="1" t="n">
        <v>1</v>
      </c>
      <c r="I1827" s="1" t="n">
        <v>0</v>
      </c>
      <c r="J1827" s="1" t="inlineStr">
        <is>
          <t>Pune</t>
        </is>
      </c>
      <c r="K1827" s="1" t="n">
        <v>0</v>
      </c>
      <c r="L1827" s="1">
        <f>G1827*B1827</f>
        <v/>
      </c>
      <c r="M1827" s="1">
        <f>H1827*B1827</f>
        <v/>
      </c>
      <c r="N1827" s="1">
        <f>I1827*B1827</f>
        <v/>
      </c>
    </row>
    <row r="1828">
      <c r="A1828" s="1" t="inlineStr">
        <is>
          <t>BioLegend</t>
        </is>
      </c>
      <c r="B1828" s="1" t="n">
        <v>17740.8</v>
      </c>
      <c r="C1828" s="1" t="inlineStr">
        <is>
          <t>EED118009</t>
        </is>
      </c>
      <c r="D1828" s="2" t="n">
        <v>45877</v>
      </c>
      <c r="E1828" s="2" t="n">
        <v>45885</v>
      </c>
      <c r="F1828" s="1" t="n">
        <v>100432</v>
      </c>
      <c r="G1828" s="1" t="n">
        <v>2</v>
      </c>
      <c r="H1828" s="1" t="n">
        <v>2</v>
      </c>
      <c r="I1828" s="1" t="n">
        <v>0</v>
      </c>
      <c r="J1828" s="1" t="inlineStr">
        <is>
          <t>Faridabad</t>
        </is>
      </c>
      <c r="K1828" s="1" t="n">
        <v>0</v>
      </c>
      <c r="L1828" s="1">
        <f>G1828*B1828</f>
        <v/>
      </c>
      <c r="M1828" s="1">
        <f>H1828*B1828</f>
        <v/>
      </c>
      <c r="N1828" s="1">
        <f>I1828*B1828</f>
        <v/>
      </c>
    </row>
    <row r="1829">
      <c r="A1829" s="1" t="inlineStr">
        <is>
          <t>BioLegend</t>
        </is>
      </c>
      <c r="B1829" s="1" t="n">
        <v>19896.8</v>
      </c>
      <c r="C1829" s="1" t="inlineStr">
        <is>
          <t>EED118009</t>
        </is>
      </c>
      <c r="D1829" s="2" t="n">
        <v>45877</v>
      </c>
      <c r="E1829" s="2" t="n">
        <v>45885</v>
      </c>
      <c r="F1829" s="1" t="n">
        <v>100434</v>
      </c>
      <c r="G1829" s="1" t="n">
        <v>1</v>
      </c>
      <c r="H1829" s="1" t="n">
        <v>1</v>
      </c>
      <c r="I1829" s="1" t="n">
        <v>0</v>
      </c>
      <c r="J1829" s="1" t="inlineStr">
        <is>
          <t>Hyderabad</t>
        </is>
      </c>
      <c r="K1829" s="1" t="n">
        <v>0</v>
      </c>
      <c r="L1829" s="1">
        <f>G1829*B1829</f>
        <v/>
      </c>
      <c r="M1829" s="1">
        <f>H1829*B1829</f>
        <v/>
      </c>
      <c r="N1829" s="1">
        <f>I1829*B1829</f>
        <v/>
      </c>
    </row>
    <row r="1830">
      <c r="A1830" s="1" t="inlineStr">
        <is>
          <t>BioLegend</t>
        </is>
      </c>
      <c r="B1830" s="1" t="n">
        <v>18084</v>
      </c>
      <c r="C1830" s="1" t="inlineStr">
        <is>
          <t>EED118009</t>
        </is>
      </c>
      <c r="D1830" s="2" t="n">
        <v>45877</v>
      </c>
      <c r="E1830" s="2" t="n">
        <v>45885</v>
      </c>
      <c r="F1830" s="1" t="n">
        <v>100449</v>
      </c>
      <c r="G1830" s="1" t="n">
        <v>1</v>
      </c>
      <c r="H1830" s="1" t="n">
        <v>1</v>
      </c>
      <c r="I1830" s="1" t="n">
        <v>0</v>
      </c>
      <c r="J1830" s="1" t="inlineStr">
        <is>
          <t>Faridabad</t>
        </is>
      </c>
      <c r="K1830" s="1" t="n">
        <v>0</v>
      </c>
      <c r="L1830" s="1">
        <f>G1830*B1830</f>
        <v/>
      </c>
      <c r="M1830" s="1">
        <f>H1830*B1830</f>
        <v/>
      </c>
      <c r="N1830" s="1">
        <f>I1830*B1830</f>
        <v/>
      </c>
    </row>
    <row r="1831">
      <c r="A1831" s="1" t="inlineStr">
        <is>
          <t>BioLegend</t>
        </is>
      </c>
      <c r="B1831" s="1" t="n">
        <v>20394</v>
      </c>
      <c r="C1831" s="1" t="inlineStr">
        <is>
          <t>EED118009</t>
        </is>
      </c>
      <c r="D1831" s="2" t="n">
        <v>45877</v>
      </c>
      <c r="E1831" s="2" t="n">
        <v>45885</v>
      </c>
      <c r="F1831" s="1" t="n">
        <v>100451</v>
      </c>
      <c r="G1831" s="1" t="n">
        <v>1</v>
      </c>
      <c r="H1831" s="1" t="n">
        <v>1</v>
      </c>
      <c r="I1831" s="1" t="n">
        <v>0</v>
      </c>
      <c r="J1831" s="1" t="inlineStr">
        <is>
          <t>Delhi</t>
        </is>
      </c>
      <c r="K1831" s="1" t="n">
        <v>0</v>
      </c>
      <c r="L1831" s="1">
        <f>G1831*B1831</f>
        <v/>
      </c>
      <c r="M1831" s="1">
        <f>H1831*B1831</f>
        <v/>
      </c>
      <c r="N1831" s="1">
        <f>I1831*B1831</f>
        <v/>
      </c>
    </row>
    <row r="1832">
      <c r="A1832" s="1" t="inlineStr">
        <is>
          <t>BioLegend</t>
        </is>
      </c>
      <c r="B1832" s="1" t="n">
        <v>6468</v>
      </c>
      <c r="C1832" s="1" t="inlineStr">
        <is>
          <t>EED118009</t>
        </is>
      </c>
      <c r="D1832" s="2" t="n">
        <v>45877</v>
      </c>
      <c r="E1832" s="2" t="n">
        <v>45885</v>
      </c>
      <c r="F1832" s="1" t="n">
        <v>100712</v>
      </c>
      <c r="G1832" s="1" t="n">
        <v>1</v>
      </c>
      <c r="H1832" s="1" t="n">
        <v>1</v>
      </c>
      <c r="I1832" s="1" t="n">
        <v>0</v>
      </c>
      <c r="J1832" s="1" t="inlineStr">
        <is>
          <t>Chandigarh</t>
        </is>
      </c>
      <c r="K1832" s="1" t="n">
        <v>0</v>
      </c>
      <c r="L1832" s="1">
        <f>G1832*B1832</f>
        <v/>
      </c>
      <c r="M1832" s="1">
        <f>H1832*B1832</f>
        <v/>
      </c>
      <c r="N1832" s="1">
        <f>I1832*B1832</f>
        <v/>
      </c>
    </row>
    <row r="1833">
      <c r="A1833" s="1" t="inlineStr">
        <is>
          <t>BioLegend</t>
        </is>
      </c>
      <c r="B1833" s="1" t="n">
        <v>4188.8</v>
      </c>
      <c r="C1833" s="1" t="inlineStr">
        <is>
          <t>EED118009</t>
        </is>
      </c>
      <c r="D1833" s="2" t="n">
        <v>45877</v>
      </c>
      <c r="E1833" s="2" t="n">
        <v>45885</v>
      </c>
      <c r="F1833" s="1" t="n">
        <v>100721</v>
      </c>
      <c r="G1833" s="1" t="n">
        <v>1</v>
      </c>
      <c r="H1833" s="1" t="n">
        <v>1</v>
      </c>
      <c r="I1833" s="1" t="n">
        <v>0</v>
      </c>
      <c r="J1833" s="1" t="inlineStr">
        <is>
          <t>Delhi</t>
        </is>
      </c>
      <c r="K1833" s="1" t="n">
        <v>0</v>
      </c>
      <c r="L1833" s="1">
        <f>G1833*B1833</f>
        <v/>
      </c>
      <c r="M1833" s="1">
        <f>H1833*B1833</f>
        <v/>
      </c>
      <c r="N1833" s="1">
        <f>I1833*B1833</f>
        <v/>
      </c>
    </row>
    <row r="1834">
      <c r="A1834" s="1" t="inlineStr">
        <is>
          <t>BioLegend</t>
        </is>
      </c>
      <c r="B1834" s="1" t="n">
        <v>14599.2</v>
      </c>
      <c r="C1834" s="1" t="inlineStr">
        <is>
          <t>EED118009</t>
        </is>
      </c>
      <c r="D1834" s="2" t="n">
        <v>45877</v>
      </c>
      <c r="E1834" s="2" t="n">
        <v>45885</v>
      </c>
      <c r="F1834" s="1" t="n">
        <v>100734</v>
      </c>
      <c r="G1834" s="1" t="n">
        <v>1</v>
      </c>
      <c r="H1834" s="1" t="n">
        <v>1</v>
      </c>
      <c r="I1834" s="1" t="n">
        <v>0</v>
      </c>
      <c r="J1834" s="1" t="inlineStr">
        <is>
          <t>Pune</t>
        </is>
      </c>
      <c r="K1834" s="1" t="n">
        <v>0</v>
      </c>
      <c r="L1834" s="1">
        <f>G1834*B1834</f>
        <v/>
      </c>
      <c r="M1834" s="1">
        <f>H1834*B1834</f>
        <v/>
      </c>
      <c r="N1834" s="1">
        <f>I1834*B1834</f>
        <v/>
      </c>
    </row>
    <row r="1835">
      <c r="A1835" s="1" t="inlineStr">
        <is>
          <t>BioLegend</t>
        </is>
      </c>
      <c r="B1835" s="1" t="n">
        <v>18018</v>
      </c>
      <c r="C1835" s="1" t="inlineStr">
        <is>
          <t>EED118009</t>
        </is>
      </c>
      <c r="D1835" s="2" t="n">
        <v>45877</v>
      </c>
      <c r="E1835" s="2" t="n">
        <v>45885</v>
      </c>
      <c r="F1835" s="1" t="n">
        <v>100742</v>
      </c>
      <c r="G1835" s="1" t="n">
        <v>1</v>
      </c>
      <c r="H1835" s="1" t="n">
        <v>1</v>
      </c>
      <c r="I1835" s="1" t="n">
        <v>0</v>
      </c>
      <c r="J1835" s="1" t="inlineStr">
        <is>
          <t>Delhi</t>
        </is>
      </c>
      <c r="K1835" s="1" t="n">
        <v>0</v>
      </c>
      <c r="L1835" s="1">
        <f>G1835*B1835</f>
        <v/>
      </c>
      <c r="M1835" s="1">
        <f>H1835*B1835</f>
        <v/>
      </c>
      <c r="N1835" s="1">
        <f>I1835*B1835</f>
        <v/>
      </c>
    </row>
    <row r="1836">
      <c r="A1836" s="1" t="inlineStr">
        <is>
          <t>BioLegend</t>
        </is>
      </c>
      <c r="B1836" s="1" t="n">
        <v>6468</v>
      </c>
      <c r="C1836" s="1" t="inlineStr">
        <is>
          <t>EED118009</t>
        </is>
      </c>
      <c r="D1836" s="2" t="n">
        <v>45877</v>
      </c>
      <c r="E1836" s="2" t="n">
        <v>45885</v>
      </c>
      <c r="F1836" s="1" t="n">
        <v>101212</v>
      </c>
      <c r="G1836" s="1" t="n">
        <v>1</v>
      </c>
      <c r="H1836" s="1" t="n">
        <v>1</v>
      </c>
      <c r="I1836" s="1" t="n">
        <v>0</v>
      </c>
      <c r="J1836" s="1" t="inlineStr">
        <is>
          <t>Delhi</t>
        </is>
      </c>
      <c r="K1836" s="1" t="n">
        <v>0</v>
      </c>
      <c r="L1836" s="1">
        <f>G1836*B1836</f>
        <v/>
      </c>
      <c r="M1836" s="1">
        <f>H1836*B1836</f>
        <v/>
      </c>
      <c r="N1836" s="1">
        <f>I1836*B1836</f>
        <v/>
      </c>
    </row>
    <row r="1837">
      <c r="A1837" s="1" t="inlineStr">
        <is>
          <t>BioLegend</t>
        </is>
      </c>
      <c r="B1837" s="1" t="n">
        <v>18018</v>
      </c>
      <c r="C1837" s="1" t="inlineStr">
        <is>
          <t>EED118009</t>
        </is>
      </c>
      <c r="D1837" s="2" t="n">
        <v>45877</v>
      </c>
      <c r="E1837" s="2" t="n">
        <v>45885</v>
      </c>
      <c r="F1837" s="1" t="n">
        <v>101242</v>
      </c>
      <c r="G1837" s="1" t="n">
        <v>1</v>
      </c>
      <c r="H1837" s="1" t="n">
        <v>1</v>
      </c>
      <c r="I1837" s="1" t="n">
        <v>0</v>
      </c>
      <c r="J1837" s="1" t="inlineStr">
        <is>
          <t>Delhi</t>
        </is>
      </c>
      <c r="K1837" s="1" t="n">
        <v>0</v>
      </c>
      <c r="L1837" s="1">
        <f>G1837*B1837</f>
        <v/>
      </c>
      <c r="M1837" s="1">
        <f>H1837*B1837</f>
        <v/>
      </c>
      <c r="N1837" s="1">
        <f>I1837*B1837</f>
        <v/>
      </c>
    </row>
    <row r="1838">
      <c r="A1838" s="1" t="inlineStr">
        <is>
          <t>BioLegend</t>
        </is>
      </c>
      <c r="B1838" s="1" t="n">
        <v>16962</v>
      </c>
      <c r="C1838" s="1" t="inlineStr">
        <is>
          <t>EED118009</t>
        </is>
      </c>
      <c r="D1838" s="2" t="n">
        <v>45877</v>
      </c>
      <c r="E1838" s="2" t="n">
        <v>45885</v>
      </c>
      <c r="F1838" s="1" t="n">
        <v>101263</v>
      </c>
      <c r="G1838" s="1" t="n">
        <v>1</v>
      </c>
      <c r="H1838" s="1" t="n">
        <v>1</v>
      </c>
      <c r="I1838" s="1" t="n">
        <v>0</v>
      </c>
      <c r="J1838" s="1" t="inlineStr">
        <is>
          <t>Faridabad</t>
        </is>
      </c>
      <c r="K1838" s="1" t="n">
        <v>0</v>
      </c>
      <c r="L1838" s="1">
        <f>G1838*B1838</f>
        <v/>
      </c>
      <c r="M1838" s="1">
        <f>H1838*B1838</f>
        <v/>
      </c>
      <c r="N1838" s="1">
        <f>I1838*B1838</f>
        <v/>
      </c>
    </row>
    <row r="1839">
      <c r="A1839" s="1" t="inlineStr">
        <is>
          <t>BioLegend</t>
        </is>
      </c>
      <c r="B1839" s="1" t="n">
        <v>15584.8</v>
      </c>
      <c r="C1839" s="1" t="inlineStr">
        <is>
          <t>EED118009</t>
        </is>
      </c>
      <c r="D1839" s="2" t="n">
        <v>45877</v>
      </c>
      <c r="E1839" s="2" t="n">
        <v>45885</v>
      </c>
      <c r="F1839" s="1" t="n">
        <v>102010</v>
      </c>
      <c r="G1839" s="1" t="n">
        <v>1</v>
      </c>
      <c r="H1839" s="1" t="n">
        <v>1</v>
      </c>
      <c r="I1839" s="1" t="n">
        <v>0</v>
      </c>
      <c r="J1839" s="1" t="inlineStr">
        <is>
          <t>Delhi</t>
        </is>
      </c>
      <c r="K1839" s="1" t="n">
        <v>0</v>
      </c>
      <c r="L1839" s="1">
        <f>G1839*B1839</f>
        <v/>
      </c>
      <c r="M1839" s="1">
        <f>H1839*B1839</f>
        <v/>
      </c>
      <c r="N1839" s="1">
        <f>I1839*B1839</f>
        <v/>
      </c>
    </row>
    <row r="1840">
      <c r="A1840" s="1" t="inlineStr">
        <is>
          <t>BioLegend</t>
        </is>
      </c>
      <c r="B1840" s="1" t="n">
        <v>5359.2</v>
      </c>
      <c r="C1840" s="1" t="inlineStr">
        <is>
          <t>EED118009</t>
        </is>
      </c>
      <c r="D1840" s="2" t="n">
        <v>45877</v>
      </c>
      <c r="E1840" s="2" t="n">
        <v>45885</v>
      </c>
      <c r="F1840" s="1" t="n">
        <v>103131</v>
      </c>
      <c r="G1840" s="1" t="n">
        <v>2</v>
      </c>
      <c r="H1840" s="1" t="n">
        <v>2</v>
      </c>
      <c r="I1840" s="1" t="n">
        <v>0</v>
      </c>
      <c r="J1840" s="1" t="inlineStr">
        <is>
          <t>Delhi</t>
        </is>
      </c>
      <c r="K1840" s="1" t="n">
        <v>0</v>
      </c>
      <c r="L1840" s="1">
        <f>G1840*B1840</f>
        <v/>
      </c>
      <c r="M1840" s="1">
        <f>H1840*B1840</f>
        <v/>
      </c>
      <c r="N1840" s="1">
        <f>I1840*B1840</f>
        <v/>
      </c>
    </row>
    <row r="1841">
      <c r="A1841" s="1" t="inlineStr">
        <is>
          <t>BioLegend</t>
        </is>
      </c>
      <c r="B1841" s="1" t="n">
        <v>13613.6</v>
      </c>
      <c r="C1841" s="1" t="inlineStr">
        <is>
          <t>EED118009</t>
        </is>
      </c>
      <c r="D1841" s="2" t="n">
        <v>45877</v>
      </c>
      <c r="E1841" s="2" t="n">
        <v>45885</v>
      </c>
      <c r="F1841" s="1" t="n">
        <v>103132</v>
      </c>
      <c r="G1841" s="1" t="n">
        <v>1</v>
      </c>
      <c r="H1841" s="1" t="n">
        <v>1</v>
      </c>
      <c r="I1841" s="1" t="n">
        <v>0</v>
      </c>
      <c r="J1841" s="1" t="inlineStr">
        <is>
          <t>Delhi</t>
        </is>
      </c>
      <c r="K1841" s="1" t="n">
        <v>0</v>
      </c>
      <c r="L1841" s="1">
        <f>G1841*B1841</f>
        <v/>
      </c>
      <c r="M1841" s="1">
        <f>H1841*B1841</f>
        <v/>
      </c>
      <c r="N1841" s="1">
        <f>I1841*B1841</f>
        <v/>
      </c>
    </row>
    <row r="1842">
      <c r="A1842" s="1" t="inlineStr">
        <is>
          <t>BioLegend</t>
        </is>
      </c>
      <c r="B1842" s="1" t="n">
        <v>15972</v>
      </c>
      <c r="C1842" s="1" t="inlineStr">
        <is>
          <t>EED118009</t>
        </is>
      </c>
      <c r="D1842" s="2" t="n">
        <v>45877</v>
      </c>
      <c r="E1842" s="2" t="n">
        <v>45885</v>
      </c>
      <c r="F1842" s="1" t="n">
        <v>103248</v>
      </c>
      <c r="G1842" s="1" t="n">
        <v>1</v>
      </c>
      <c r="H1842" s="1" t="n">
        <v>1</v>
      </c>
      <c r="I1842" s="1" t="n">
        <v>0</v>
      </c>
      <c r="J1842" s="1" t="inlineStr">
        <is>
          <t>Hyderabad</t>
        </is>
      </c>
      <c r="K1842" s="1" t="n">
        <v>0</v>
      </c>
      <c r="L1842" s="1">
        <f>G1842*B1842</f>
        <v/>
      </c>
      <c r="M1842" s="1">
        <f>H1842*B1842</f>
        <v/>
      </c>
      <c r="N1842" s="1">
        <f>I1842*B1842</f>
        <v/>
      </c>
    </row>
    <row r="1843">
      <c r="A1843" s="1" t="inlineStr">
        <is>
          <t>BioLegend</t>
        </is>
      </c>
      <c r="B1843" s="1" t="n">
        <v>11888.8</v>
      </c>
      <c r="C1843" s="1" t="inlineStr">
        <is>
          <t>EED118009</t>
        </is>
      </c>
      <c r="D1843" s="2" t="n">
        <v>45877</v>
      </c>
      <c r="E1843" s="2" t="n">
        <v>45885</v>
      </c>
      <c r="F1843" s="1" t="n">
        <v>104412</v>
      </c>
      <c r="G1843" s="1" t="n">
        <v>1</v>
      </c>
      <c r="H1843" s="1" t="n">
        <v>1</v>
      </c>
      <c r="I1843" s="1" t="n">
        <v>0</v>
      </c>
      <c r="J1843" s="1" t="inlineStr">
        <is>
          <t>Delhi</t>
        </is>
      </c>
      <c r="K1843" s="1" t="n">
        <v>0</v>
      </c>
      <c r="L1843" s="1">
        <f>G1843*B1843</f>
        <v/>
      </c>
      <c r="M1843" s="1">
        <f>H1843*B1843</f>
        <v/>
      </c>
      <c r="N1843" s="1">
        <f>I1843*B1843</f>
        <v/>
      </c>
    </row>
    <row r="1844">
      <c r="A1844" s="1" t="inlineStr">
        <is>
          <t>BioLegend</t>
        </is>
      </c>
      <c r="B1844" s="1" t="n">
        <v>13244</v>
      </c>
      <c r="C1844" s="1" t="inlineStr">
        <is>
          <t>EED118009</t>
        </is>
      </c>
      <c r="D1844" s="2" t="n">
        <v>45877</v>
      </c>
      <c r="E1844" s="2" t="n">
        <v>45885</v>
      </c>
      <c r="F1844" s="1" t="n">
        <v>107622</v>
      </c>
      <c r="G1844" s="1" t="n">
        <v>1</v>
      </c>
      <c r="H1844" s="1" t="n">
        <v>1</v>
      </c>
      <c r="I1844" s="1" t="n">
        <v>0</v>
      </c>
      <c r="J1844" s="1" t="inlineStr">
        <is>
          <t>Delhi</t>
        </is>
      </c>
      <c r="K1844" s="1" t="n">
        <v>0</v>
      </c>
      <c r="L1844" s="1">
        <f>G1844*B1844</f>
        <v/>
      </c>
      <c r="M1844" s="1">
        <f>H1844*B1844</f>
        <v/>
      </c>
      <c r="N1844" s="1">
        <f>I1844*B1844</f>
        <v/>
      </c>
    </row>
    <row r="1845">
      <c r="A1845" s="1" t="inlineStr">
        <is>
          <t>BioLegend</t>
        </is>
      </c>
      <c r="B1845" s="1" t="n">
        <v>18018</v>
      </c>
      <c r="C1845" s="1" t="inlineStr">
        <is>
          <t>EED118009</t>
        </is>
      </c>
      <c r="D1845" s="2" t="n">
        <v>45877</v>
      </c>
      <c r="E1845" s="2" t="n">
        <v>45885</v>
      </c>
      <c r="F1845" s="1" t="n">
        <v>107643</v>
      </c>
      <c r="G1845" s="1" t="n">
        <v>1</v>
      </c>
      <c r="H1845" s="1" t="n">
        <v>1</v>
      </c>
      <c r="I1845" s="1" t="n">
        <v>0</v>
      </c>
      <c r="J1845" s="1" t="inlineStr">
        <is>
          <t>Delhi</t>
        </is>
      </c>
      <c r="K1845" s="1" t="n">
        <v>0</v>
      </c>
      <c r="L1845" s="1">
        <f>G1845*B1845</f>
        <v/>
      </c>
      <c r="M1845" s="1">
        <f>H1845*B1845</f>
        <v/>
      </c>
      <c r="N1845" s="1">
        <f>I1845*B1845</f>
        <v/>
      </c>
    </row>
    <row r="1846">
      <c r="A1846" s="1" t="inlineStr">
        <is>
          <t>BioLegend</t>
        </is>
      </c>
      <c r="B1846" s="1" t="n">
        <v>19338</v>
      </c>
      <c r="C1846" s="1" t="inlineStr">
        <is>
          <t>EED118009</t>
        </is>
      </c>
      <c r="D1846" s="2" t="n">
        <v>45877</v>
      </c>
      <c r="E1846" s="2" t="n">
        <v>45885</v>
      </c>
      <c r="F1846" s="1" t="n">
        <v>108749</v>
      </c>
      <c r="G1846" s="1" t="n">
        <v>1</v>
      </c>
      <c r="H1846" s="1" t="n">
        <v>1</v>
      </c>
      <c r="I1846" s="1" t="n">
        <v>0</v>
      </c>
      <c r="J1846" s="1" t="inlineStr">
        <is>
          <t>Delhi</t>
        </is>
      </c>
      <c r="K1846" s="1" t="n">
        <v>0</v>
      </c>
      <c r="L1846" s="1">
        <f>G1846*B1846</f>
        <v/>
      </c>
      <c r="M1846" s="1">
        <f>H1846*B1846</f>
        <v/>
      </c>
      <c r="N1846" s="1">
        <f>I1846*B1846</f>
        <v/>
      </c>
    </row>
    <row r="1847">
      <c r="A1847" s="1" t="inlineStr">
        <is>
          <t>BioLegend</t>
        </is>
      </c>
      <c r="B1847" s="1" t="n">
        <v>8377.6</v>
      </c>
      <c r="C1847" s="1" t="inlineStr">
        <is>
          <t>EED118009</t>
        </is>
      </c>
      <c r="D1847" s="2" t="n">
        <v>45877</v>
      </c>
      <c r="E1847" s="2" t="n">
        <v>45885</v>
      </c>
      <c r="F1847" s="1" t="n">
        <v>110902</v>
      </c>
      <c r="G1847" s="1" t="n">
        <v>1</v>
      </c>
      <c r="H1847" s="1" t="n">
        <v>1</v>
      </c>
      <c r="I1847" s="1" t="n">
        <v>0</v>
      </c>
      <c r="J1847" s="1" t="inlineStr">
        <is>
          <t>Chandigarh</t>
        </is>
      </c>
      <c r="K1847" s="1" t="n">
        <v>0</v>
      </c>
      <c r="L1847" s="1">
        <f>G1847*B1847</f>
        <v/>
      </c>
      <c r="M1847" s="1">
        <f>H1847*B1847</f>
        <v/>
      </c>
      <c r="N1847" s="1">
        <f>I1847*B1847</f>
        <v/>
      </c>
    </row>
    <row r="1848">
      <c r="A1848" s="1" t="inlineStr">
        <is>
          <t>BioLegend</t>
        </is>
      </c>
      <c r="B1848" s="1" t="n">
        <v>16632</v>
      </c>
      <c r="C1848" s="1" t="inlineStr">
        <is>
          <t>EED118009</t>
        </is>
      </c>
      <c r="D1848" s="2" t="n">
        <v>45877</v>
      </c>
      <c r="E1848" s="2" t="n">
        <v>45885</v>
      </c>
      <c r="F1848" s="1" t="n">
        <v>114718</v>
      </c>
      <c r="G1848" s="1" t="n">
        <v>1</v>
      </c>
      <c r="H1848" s="1" t="n">
        <v>1</v>
      </c>
      <c r="I1848" s="1" t="n">
        <v>0</v>
      </c>
      <c r="J1848" s="1" t="inlineStr">
        <is>
          <t>Delhi</t>
        </is>
      </c>
      <c r="K1848" s="1" t="n">
        <v>0</v>
      </c>
      <c r="L1848" s="1">
        <f>G1848*B1848</f>
        <v/>
      </c>
      <c r="M1848" s="1">
        <f>H1848*B1848</f>
        <v/>
      </c>
      <c r="N1848" s="1">
        <f>I1848*B1848</f>
        <v/>
      </c>
    </row>
    <row r="1849">
      <c r="A1849" s="1" t="inlineStr">
        <is>
          <t>BioLegend</t>
        </is>
      </c>
      <c r="B1849" s="1" t="n">
        <v>8254.4</v>
      </c>
      <c r="C1849" s="1" t="inlineStr">
        <is>
          <t>EED118009</t>
        </is>
      </c>
      <c r="D1849" s="2" t="n">
        <v>45877</v>
      </c>
      <c r="E1849" s="2" t="n">
        <v>45885</v>
      </c>
      <c r="F1849" s="1" t="n">
        <v>115508</v>
      </c>
      <c r="G1849" s="1" t="n">
        <v>1</v>
      </c>
      <c r="H1849" s="1" t="n">
        <v>1</v>
      </c>
      <c r="I1849" s="1" t="n">
        <v>0</v>
      </c>
      <c r="J1849" s="1" t="inlineStr">
        <is>
          <t>Faridabad</t>
        </is>
      </c>
      <c r="K1849" s="1" t="n">
        <v>0</v>
      </c>
      <c r="L1849" s="1">
        <f>G1849*B1849</f>
        <v/>
      </c>
      <c r="M1849" s="1">
        <f>H1849*B1849</f>
        <v/>
      </c>
      <c r="N1849" s="1">
        <f>I1849*B1849</f>
        <v/>
      </c>
    </row>
    <row r="1850">
      <c r="A1850" s="1" t="inlineStr">
        <is>
          <t>BioLegend</t>
        </is>
      </c>
      <c r="B1850" s="1" t="n">
        <v>16698</v>
      </c>
      <c r="C1850" s="1" t="inlineStr">
        <is>
          <t>EED118009</t>
        </is>
      </c>
      <c r="D1850" s="2" t="n">
        <v>45877</v>
      </c>
      <c r="E1850" s="2" t="n">
        <v>45885</v>
      </c>
      <c r="F1850" s="1" t="n">
        <v>115549</v>
      </c>
      <c r="G1850" s="1" t="n">
        <v>1</v>
      </c>
      <c r="H1850" s="1" t="n">
        <v>1</v>
      </c>
      <c r="I1850" s="1" t="n">
        <v>0</v>
      </c>
      <c r="J1850" s="1" t="inlineStr">
        <is>
          <t>Faridabad</t>
        </is>
      </c>
      <c r="K1850" s="1" t="n">
        <v>0</v>
      </c>
      <c r="L1850" s="1">
        <f>G1850*B1850</f>
        <v/>
      </c>
      <c r="M1850" s="1">
        <f>H1850*B1850</f>
        <v/>
      </c>
      <c r="N1850" s="1">
        <f>I1850*B1850</f>
        <v/>
      </c>
    </row>
    <row r="1851">
      <c r="A1851" s="1" t="inlineStr">
        <is>
          <t>BioLegend</t>
        </is>
      </c>
      <c r="B1851" s="1" t="n">
        <v>7145.6</v>
      </c>
      <c r="C1851" s="1" t="inlineStr">
        <is>
          <t>EED118009</t>
        </is>
      </c>
      <c r="D1851" s="2" t="n">
        <v>45877</v>
      </c>
      <c r="E1851" s="2" t="n">
        <v>45885</v>
      </c>
      <c r="F1851" s="1" t="n">
        <v>117306</v>
      </c>
      <c r="G1851" s="1" t="n">
        <v>1</v>
      </c>
      <c r="H1851" s="1" t="n">
        <v>1</v>
      </c>
      <c r="I1851" s="1" t="n">
        <v>0</v>
      </c>
      <c r="J1851" s="1" t="inlineStr">
        <is>
          <t>Delhi</t>
        </is>
      </c>
      <c r="K1851" s="1" t="n">
        <v>0</v>
      </c>
      <c r="L1851" s="1">
        <f>G1851*B1851</f>
        <v/>
      </c>
      <c r="M1851" s="1">
        <f>H1851*B1851</f>
        <v/>
      </c>
      <c r="N1851" s="1">
        <f>I1851*B1851</f>
        <v/>
      </c>
    </row>
    <row r="1852">
      <c r="A1852" s="1" t="inlineStr">
        <is>
          <t>BioLegend</t>
        </is>
      </c>
      <c r="B1852" s="1" t="n">
        <v>8685.6</v>
      </c>
      <c r="C1852" s="1" t="inlineStr">
        <is>
          <t>EED118009</t>
        </is>
      </c>
      <c r="D1852" s="2" t="n">
        <v>45877</v>
      </c>
      <c r="E1852" s="2" t="n">
        <v>45885</v>
      </c>
      <c r="F1852" s="1" t="n">
        <v>123110</v>
      </c>
      <c r="G1852" s="1" t="n">
        <v>1</v>
      </c>
      <c r="H1852" s="1" t="n">
        <v>1</v>
      </c>
      <c r="I1852" s="1" t="n">
        <v>0</v>
      </c>
      <c r="J1852" s="1" t="inlineStr">
        <is>
          <t>Delhi</t>
        </is>
      </c>
      <c r="K1852" s="1" t="n">
        <v>0</v>
      </c>
      <c r="L1852" s="1">
        <f>G1852*B1852</f>
        <v/>
      </c>
      <c r="M1852" s="1">
        <f>H1852*B1852</f>
        <v/>
      </c>
      <c r="N1852" s="1">
        <f>I1852*B1852</f>
        <v/>
      </c>
    </row>
    <row r="1853">
      <c r="A1853" s="1" t="inlineStr">
        <is>
          <t>BioLegend</t>
        </is>
      </c>
      <c r="B1853" s="1" t="n">
        <v>8685.6</v>
      </c>
      <c r="C1853" s="1" t="inlineStr">
        <is>
          <t>EED118009</t>
        </is>
      </c>
      <c r="D1853" s="2" t="n">
        <v>45877</v>
      </c>
      <c r="E1853" s="2" t="n">
        <v>45885</v>
      </c>
      <c r="F1853" s="1" t="n">
        <v>123431</v>
      </c>
      <c r="G1853" s="1" t="n">
        <v>1</v>
      </c>
      <c r="H1853" s="1" t="n">
        <v>1</v>
      </c>
      <c r="I1853" s="1" t="n">
        <v>0</v>
      </c>
      <c r="J1853" s="1" t="inlineStr">
        <is>
          <t>Delhi</t>
        </is>
      </c>
      <c r="K1853" s="1" t="n">
        <v>0</v>
      </c>
      <c r="L1853" s="1">
        <f>G1853*B1853</f>
        <v/>
      </c>
      <c r="M1853" s="1">
        <f>H1853*B1853</f>
        <v/>
      </c>
      <c r="N1853" s="1">
        <f>I1853*B1853</f>
        <v/>
      </c>
    </row>
    <row r="1854">
      <c r="A1854" s="1" t="inlineStr">
        <is>
          <t>BioLegend</t>
        </is>
      </c>
      <c r="B1854" s="1" t="n">
        <v>16324</v>
      </c>
      <c r="C1854" s="1" t="inlineStr">
        <is>
          <t>EED118009</t>
        </is>
      </c>
      <c r="D1854" s="2" t="n">
        <v>45877</v>
      </c>
      <c r="E1854" s="2" t="n">
        <v>45885</v>
      </c>
      <c r="F1854" s="1" t="n">
        <v>128022</v>
      </c>
      <c r="G1854" s="1" t="n">
        <v>1</v>
      </c>
      <c r="H1854" s="1" t="n">
        <v>1</v>
      </c>
      <c r="I1854" s="1" t="n">
        <v>0</v>
      </c>
      <c r="J1854" s="1" t="inlineStr">
        <is>
          <t>Delhi</t>
        </is>
      </c>
      <c r="K1854" s="1" t="n">
        <v>0</v>
      </c>
      <c r="L1854" s="1">
        <f>G1854*B1854</f>
        <v/>
      </c>
      <c r="M1854" s="1">
        <f>H1854*B1854</f>
        <v/>
      </c>
      <c r="N1854" s="1">
        <f>I1854*B1854</f>
        <v/>
      </c>
    </row>
    <row r="1855">
      <c r="A1855" s="1" t="inlineStr">
        <is>
          <t>BioLegend</t>
        </is>
      </c>
      <c r="B1855" s="1" t="n">
        <v>14476</v>
      </c>
      <c r="C1855" s="1" t="inlineStr">
        <is>
          <t>EED118009</t>
        </is>
      </c>
      <c r="D1855" s="2" t="n">
        <v>45877</v>
      </c>
      <c r="E1855" s="2" t="n">
        <v>45885</v>
      </c>
      <c r="F1855" s="1" t="n">
        <v>128064</v>
      </c>
      <c r="G1855" s="1" t="n">
        <v>1</v>
      </c>
      <c r="H1855" s="1" t="n">
        <v>1</v>
      </c>
      <c r="I1855" s="1" t="n">
        <v>0</v>
      </c>
      <c r="J1855" s="1" t="inlineStr">
        <is>
          <t>Delhi</t>
        </is>
      </c>
      <c r="K1855" s="1" t="n">
        <v>0</v>
      </c>
      <c r="L1855" s="1">
        <f>G1855*B1855</f>
        <v/>
      </c>
      <c r="M1855" s="1">
        <f>H1855*B1855</f>
        <v/>
      </c>
      <c r="N1855" s="1">
        <f>I1855*B1855</f>
        <v/>
      </c>
    </row>
    <row r="1856">
      <c r="A1856" s="1" t="inlineStr">
        <is>
          <t>BioLegend</t>
        </is>
      </c>
      <c r="B1856" s="1" t="n">
        <v>19998</v>
      </c>
      <c r="C1856" s="1" t="inlineStr">
        <is>
          <t>EED118009</t>
        </is>
      </c>
      <c r="D1856" s="2" t="n">
        <v>45877</v>
      </c>
      <c r="E1856" s="2" t="n">
        <v>45885</v>
      </c>
      <c r="F1856" s="1" t="n">
        <v>134021</v>
      </c>
      <c r="G1856" s="1" t="n">
        <v>2</v>
      </c>
      <c r="H1856" s="1" t="n">
        <v>2</v>
      </c>
      <c r="I1856" s="1" t="n">
        <v>0</v>
      </c>
      <c r="J1856" s="1" t="inlineStr">
        <is>
          <t>Mumbai</t>
        </is>
      </c>
      <c r="K1856" s="1" t="n">
        <v>0</v>
      </c>
      <c r="L1856" s="1">
        <f>G1856*B1856</f>
        <v/>
      </c>
      <c r="M1856" s="1">
        <f>H1856*B1856</f>
        <v/>
      </c>
      <c r="N1856" s="1">
        <f>I1856*B1856</f>
        <v/>
      </c>
    </row>
    <row r="1857">
      <c r="A1857" s="1" t="inlineStr">
        <is>
          <t>BioLegend</t>
        </is>
      </c>
      <c r="B1857" s="1" t="n">
        <v>17094</v>
      </c>
      <c r="C1857" s="1" t="inlineStr">
        <is>
          <t>EED118009</t>
        </is>
      </c>
      <c r="D1857" s="2" t="n">
        <v>45877</v>
      </c>
      <c r="E1857" s="2" t="n">
        <v>45885</v>
      </c>
      <c r="F1857" s="1" t="n">
        <v>135221</v>
      </c>
      <c r="G1857" s="1" t="n">
        <v>1</v>
      </c>
      <c r="H1857" s="1" t="n">
        <v>1</v>
      </c>
      <c r="I1857" s="1" t="n">
        <v>0</v>
      </c>
      <c r="J1857" s="1" t="inlineStr">
        <is>
          <t>Hyderabad</t>
        </is>
      </c>
      <c r="K1857" s="1" t="n">
        <v>0</v>
      </c>
      <c r="L1857" s="1">
        <f>G1857*B1857</f>
        <v/>
      </c>
      <c r="M1857" s="1">
        <f>H1857*B1857</f>
        <v/>
      </c>
      <c r="N1857" s="1">
        <f>I1857*B1857</f>
        <v/>
      </c>
    </row>
    <row r="1858">
      <c r="A1858" s="1" t="inlineStr">
        <is>
          <t>BioLegend</t>
        </is>
      </c>
      <c r="B1858" s="1" t="n">
        <v>10164</v>
      </c>
      <c r="C1858" s="1" t="inlineStr">
        <is>
          <t>EED118009</t>
        </is>
      </c>
      <c r="D1858" s="2" t="n">
        <v>45877</v>
      </c>
      <c r="E1858" s="2" t="n">
        <v>45885</v>
      </c>
      <c r="F1858" s="1" t="n">
        <v>136010</v>
      </c>
      <c r="G1858" s="1" t="n">
        <v>1</v>
      </c>
      <c r="H1858" s="1" t="n">
        <v>1</v>
      </c>
      <c r="I1858" s="1" t="n">
        <v>0</v>
      </c>
      <c r="J1858" s="1" t="inlineStr">
        <is>
          <t>Chandigarh</t>
        </is>
      </c>
      <c r="K1858" s="1" t="n">
        <v>0</v>
      </c>
      <c r="L1858" s="1">
        <f>G1858*B1858</f>
        <v/>
      </c>
      <c r="M1858" s="1">
        <f>H1858*B1858</f>
        <v/>
      </c>
      <c r="N1858" s="1">
        <f>I1858*B1858</f>
        <v/>
      </c>
    </row>
    <row r="1859">
      <c r="A1859" s="1" t="inlineStr">
        <is>
          <t>BioLegend</t>
        </is>
      </c>
      <c r="B1859" s="1" t="n">
        <v>16447.2</v>
      </c>
      <c r="C1859" s="1" t="inlineStr">
        <is>
          <t>EED118009</t>
        </is>
      </c>
      <c r="D1859" s="2" t="n">
        <v>45877</v>
      </c>
      <c r="E1859" s="2" t="n">
        <v>45885</v>
      </c>
      <c r="F1859" s="1" t="n">
        <v>139306</v>
      </c>
      <c r="G1859" s="1" t="n">
        <v>1</v>
      </c>
      <c r="H1859" s="1" t="n">
        <v>1</v>
      </c>
      <c r="I1859" s="1" t="n">
        <v>0</v>
      </c>
      <c r="J1859" s="1" t="inlineStr">
        <is>
          <t>Delhi</t>
        </is>
      </c>
      <c r="K1859" s="1" t="n">
        <v>0</v>
      </c>
      <c r="L1859" s="1">
        <f>G1859*B1859</f>
        <v/>
      </c>
      <c r="M1859" s="1">
        <f>H1859*B1859</f>
        <v/>
      </c>
      <c r="N1859" s="1">
        <f>I1859*B1859</f>
        <v/>
      </c>
    </row>
    <row r="1860">
      <c r="A1860" s="1" t="inlineStr">
        <is>
          <t>BioLegend</t>
        </is>
      </c>
      <c r="B1860" s="1" t="n">
        <v>19272</v>
      </c>
      <c r="C1860" s="1" t="inlineStr">
        <is>
          <t>EED118009</t>
        </is>
      </c>
      <c r="D1860" s="2" t="n">
        <v>45877</v>
      </c>
      <c r="E1860" s="2" t="n">
        <v>45885</v>
      </c>
      <c r="F1860" s="1" t="n">
        <v>139309</v>
      </c>
      <c r="G1860" s="1" t="n">
        <v>1</v>
      </c>
      <c r="H1860" s="1" t="n">
        <v>1</v>
      </c>
      <c r="I1860" s="1" t="n">
        <v>0</v>
      </c>
      <c r="J1860" s="1" t="inlineStr">
        <is>
          <t>Delhi</t>
        </is>
      </c>
      <c r="K1860" s="1" t="n">
        <v>0</v>
      </c>
      <c r="L1860" s="1">
        <f>G1860*B1860</f>
        <v/>
      </c>
      <c r="M1860" s="1">
        <f>H1860*B1860</f>
        <v/>
      </c>
      <c r="N1860" s="1">
        <f>I1860*B1860</f>
        <v/>
      </c>
    </row>
    <row r="1861">
      <c r="A1861" s="1" t="inlineStr">
        <is>
          <t>BioLegend</t>
        </is>
      </c>
      <c r="B1861" s="1" t="n">
        <v>17688</v>
      </c>
      <c r="C1861" s="1" t="inlineStr">
        <is>
          <t>EED118009</t>
        </is>
      </c>
      <c r="D1861" s="2" t="n">
        <v>45877</v>
      </c>
      <c r="E1861" s="2" t="n">
        <v>45885</v>
      </c>
      <c r="F1861" s="1" t="n">
        <v>142531</v>
      </c>
      <c r="G1861" s="1" t="n">
        <v>1</v>
      </c>
      <c r="H1861" s="1" t="n">
        <v>1</v>
      </c>
      <c r="I1861" s="1" t="n">
        <v>0</v>
      </c>
      <c r="J1861" s="1" t="inlineStr">
        <is>
          <t>Hyderabad</t>
        </is>
      </c>
      <c r="K1861" s="1" t="n">
        <v>0</v>
      </c>
      <c r="L1861" s="1">
        <f>G1861*B1861</f>
        <v/>
      </c>
      <c r="M1861" s="1">
        <f>H1861*B1861</f>
        <v/>
      </c>
      <c r="N1861" s="1">
        <f>I1861*B1861</f>
        <v/>
      </c>
    </row>
    <row r="1862">
      <c r="A1862" s="1" t="inlineStr">
        <is>
          <t>BioLegend</t>
        </is>
      </c>
      <c r="B1862" s="1" t="n">
        <v>23531.2</v>
      </c>
      <c r="C1862" s="1" t="inlineStr">
        <is>
          <t>EED118009</t>
        </is>
      </c>
      <c r="D1862" s="2" t="n">
        <v>45877</v>
      </c>
      <c r="E1862" s="2" t="n">
        <v>45885</v>
      </c>
      <c r="F1862" s="1" t="n">
        <v>144514</v>
      </c>
      <c r="G1862" s="1" t="n">
        <v>1</v>
      </c>
      <c r="H1862" s="1" t="n">
        <v>1</v>
      </c>
      <c r="I1862" s="1" t="n">
        <v>0</v>
      </c>
      <c r="J1862" s="1" t="inlineStr">
        <is>
          <t>Delhi</t>
        </is>
      </c>
      <c r="K1862" s="1" t="n">
        <v>0</v>
      </c>
      <c r="L1862" s="1">
        <f>G1862*B1862</f>
        <v/>
      </c>
      <c r="M1862" s="1">
        <f>H1862*B1862</f>
        <v/>
      </c>
      <c r="N1862" s="1">
        <f>I1862*B1862</f>
        <v/>
      </c>
    </row>
    <row r="1863">
      <c r="A1863" s="1" t="inlineStr">
        <is>
          <t>BioLegend</t>
        </is>
      </c>
      <c r="B1863" s="1" t="n">
        <v>21375.2</v>
      </c>
      <c r="C1863" s="1" t="inlineStr">
        <is>
          <t>EED118009</t>
        </is>
      </c>
      <c r="D1863" s="2" t="n">
        <v>45877</v>
      </c>
      <c r="E1863" s="2" t="n">
        <v>45885</v>
      </c>
      <c r="F1863" s="1" t="n">
        <v>144620</v>
      </c>
      <c r="G1863" s="1" t="n">
        <v>1</v>
      </c>
      <c r="H1863" s="1" t="n">
        <v>1</v>
      </c>
      <c r="I1863" s="1" t="n">
        <v>0</v>
      </c>
      <c r="J1863" s="1" t="inlineStr">
        <is>
          <t>Hyderabad</t>
        </is>
      </c>
      <c r="K1863" s="1" t="n">
        <v>0</v>
      </c>
      <c r="L1863" s="1">
        <f>G1863*B1863</f>
        <v/>
      </c>
      <c r="M1863" s="1">
        <f>H1863*B1863</f>
        <v/>
      </c>
      <c r="N1863" s="1">
        <f>I1863*B1863</f>
        <v/>
      </c>
    </row>
    <row r="1864">
      <c r="A1864" s="1" t="inlineStr">
        <is>
          <t>BioLegend</t>
        </is>
      </c>
      <c r="B1864" s="1" t="n">
        <v>19272</v>
      </c>
      <c r="C1864" s="1" t="inlineStr">
        <is>
          <t>EED118009</t>
        </is>
      </c>
      <c r="D1864" s="2" t="n">
        <v>45877</v>
      </c>
      <c r="E1864" s="2" t="n">
        <v>45885</v>
      </c>
      <c r="F1864" s="1" t="n">
        <v>145517</v>
      </c>
      <c r="G1864" s="1" t="n">
        <v>1</v>
      </c>
      <c r="H1864" s="1" t="n">
        <v>1</v>
      </c>
      <c r="I1864" s="1" t="n">
        <v>0</v>
      </c>
      <c r="J1864" s="1" t="inlineStr">
        <is>
          <t>Hyderabad</t>
        </is>
      </c>
      <c r="K1864" s="1" t="n">
        <v>0</v>
      </c>
      <c r="L1864" s="1">
        <f>G1864*B1864</f>
        <v/>
      </c>
      <c r="M1864" s="1">
        <f>H1864*B1864</f>
        <v/>
      </c>
      <c r="N1864" s="1">
        <f>I1864*B1864</f>
        <v/>
      </c>
    </row>
    <row r="1865">
      <c r="A1865" s="1" t="inlineStr">
        <is>
          <t>BioLegend</t>
        </is>
      </c>
      <c r="B1865" s="1" t="n">
        <v>13552</v>
      </c>
      <c r="C1865" s="1" t="inlineStr">
        <is>
          <t>EED118009</t>
        </is>
      </c>
      <c r="D1865" s="2" t="n">
        <v>45877</v>
      </c>
      <c r="E1865" s="2" t="n">
        <v>45885</v>
      </c>
      <c r="F1865" s="1" t="n">
        <v>147708</v>
      </c>
      <c r="G1865" s="1" t="n">
        <v>1</v>
      </c>
      <c r="H1865" s="1" t="n">
        <v>1</v>
      </c>
      <c r="I1865" s="1" t="n">
        <v>0</v>
      </c>
      <c r="J1865" s="1" t="inlineStr">
        <is>
          <t>Mumbai</t>
        </is>
      </c>
      <c r="K1865" s="1" t="n">
        <v>0</v>
      </c>
      <c r="L1865" s="1">
        <f>G1865*B1865</f>
        <v/>
      </c>
      <c r="M1865" s="1">
        <f>H1865*B1865</f>
        <v/>
      </c>
      <c r="N1865" s="1">
        <f>I1865*B1865</f>
        <v/>
      </c>
    </row>
    <row r="1866">
      <c r="A1866" s="1" t="inlineStr">
        <is>
          <t>BioLegend</t>
        </is>
      </c>
      <c r="B1866" s="1" t="n">
        <v>12997.6</v>
      </c>
      <c r="C1866" s="1" t="inlineStr">
        <is>
          <t>EED118009</t>
        </is>
      </c>
      <c r="D1866" s="2" t="n">
        <v>45877</v>
      </c>
      <c r="E1866" s="2" t="n">
        <v>45885</v>
      </c>
      <c r="F1866" s="1" t="n">
        <v>152316</v>
      </c>
      <c r="G1866" s="1" t="n">
        <v>1</v>
      </c>
      <c r="H1866" s="1" t="n">
        <v>1</v>
      </c>
      <c r="I1866" s="1" t="n">
        <v>0</v>
      </c>
      <c r="J1866" s="1" t="inlineStr">
        <is>
          <t>Delhi</t>
        </is>
      </c>
      <c r="K1866" s="1" t="n">
        <v>0</v>
      </c>
      <c r="L1866" s="1">
        <f>G1866*B1866</f>
        <v/>
      </c>
      <c r="M1866" s="1">
        <f>H1866*B1866</f>
        <v/>
      </c>
      <c r="N1866" s="1">
        <f>I1866*B1866</f>
        <v/>
      </c>
    </row>
    <row r="1867">
      <c r="A1867" s="1" t="inlineStr">
        <is>
          <t>BioLegend</t>
        </is>
      </c>
      <c r="B1867" s="1" t="n">
        <v>13182.4</v>
      </c>
      <c r="C1867" s="1" t="inlineStr">
        <is>
          <t>EED118009</t>
        </is>
      </c>
      <c r="D1867" s="2" t="n">
        <v>45877</v>
      </c>
      <c r="E1867" s="2" t="n">
        <v>45885</v>
      </c>
      <c r="F1867" s="1" t="n">
        <v>152408</v>
      </c>
      <c r="G1867" s="1" t="n">
        <v>1</v>
      </c>
      <c r="H1867" s="1" t="n">
        <v>1</v>
      </c>
      <c r="I1867" s="1" t="n">
        <v>0</v>
      </c>
      <c r="J1867" s="1" t="inlineStr">
        <is>
          <t>Mumbai</t>
        </is>
      </c>
      <c r="K1867" s="1" t="n">
        <v>0</v>
      </c>
      <c r="L1867" s="1">
        <f>G1867*B1867</f>
        <v/>
      </c>
      <c r="M1867" s="1">
        <f>H1867*B1867</f>
        <v/>
      </c>
      <c r="N1867" s="1">
        <f>I1867*B1867</f>
        <v/>
      </c>
    </row>
    <row r="1868">
      <c r="A1868" s="1" t="inlineStr">
        <is>
          <t>BioLegend</t>
        </is>
      </c>
      <c r="B1868" s="1" t="n">
        <v>17820</v>
      </c>
      <c r="C1868" s="1" t="inlineStr">
        <is>
          <t>EED118009</t>
        </is>
      </c>
      <c r="D1868" s="2" t="n">
        <v>45877</v>
      </c>
      <c r="E1868" s="2" t="n">
        <v>45885</v>
      </c>
      <c r="F1868" s="1" t="n">
        <v>152423</v>
      </c>
      <c r="G1868" s="1" t="n">
        <v>1</v>
      </c>
      <c r="H1868" s="1" t="n">
        <v>1</v>
      </c>
      <c r="I1868" s="1" t="n">
        <v>0</v>
      </c>
      <c r="J1868" s="1" t="inlineStr">
        <is>
          <t>Delhi</t>
        </is>
      </c>
      <c r="K1868" s="1" t="n">
        <v>0</v>
      </c>
      <c r="L1868" s="1">
        <f>G1868*B1868</f>
        <v/>
      </c>
      <c r="M1868" s="1">
        <f>H1868*B1868</f>
        <v/>
      </c>
      <c r="N1868" s="1">
        <f>I1868*B1868</f>
        <v/>
      </c>
    </row>
    <row r="1869">
      <c r="A1869" s="1" t="inlineStr">
        <is>
          <t>BioLegend</t>
        </is>
      </c>
      <c r="B1869" s="1" t="n">
        <v>23531.2</v>
      </c>
      <c r="C1869" s="1" t="inlineStr">
        <is>
          <t>EED118009</t>
        </is>
      </c>
      <c r="D1869" s="2" t="n">
        <v>45877</v>
      </c>
      <c r="E1869" s="2" t="n">
        <v>45885</v>
      </c>
      <c r="F1869" s="1" t="n">
        <v>153408</v>
      </c>
      <c r="G1869" s="1" t="n">
        <v>1</v>
      </c>
      <c r="H1869" s="1" t="n">
        <v>1</v>
      </c>
      <c r="I1869" s="1" t="n">
        <v>0</v>
      </c>
      <c r="J1869" s="1" t="inlineStr">
        <is>
          <t>Faridabad</t>
        </is>
      </c>
      <c r="K1869" s="1" t="n">
        <v>0</v>
      </c>
      <c r="L1869" s="1">
        <f>G1869*B1869</f>
        <v/>
      </c>
      <c r="M1869" s="1">
        <f>H1869*B1869</f>
        <v/>
      </c>
      <c r="N1869" s="1">
        <f>I1869*B1869</f>
        <v/>
      </c>
    </row>
    <row r="1870">
      <c r="A1870" s="1" t="inlineStr">
        <is>
          <t>BioLegend</t>
        </is>
      </c>
      <c r="B1870" s="1" t="n">
        <v>20328</v>
      </c>
      <c r="C1870" s="1" t="inlineStr">
        <is>
          <t>EED118009</t>
        </is>
      </c>
      <c r="D1870" s="2" t="n">
        <v>45877</v>
      </c>
      <c r="E1870" s="2" t="n">
        <v>45885</v>
      </c>
      <c r="F1870" s="1" t="n">
        <v>155509</v>
      </c>
      <c r="G1870" s="1" t="n">
        <v>1</v>
      </c>
      <c r="H1870" s="1" t="n">
        <v>1</v>
      </c>
      <c r="I1870" s="1" t="n">
        <v>0</v>
      </c>
      <c r="J1870" s="1" t="inlineStr">
        <is>
          <t>Delhi</t>
        </is>
      </c>
      <c r="K1870" s="1" t="n">
        <v>0</v>
      </c>
      <c r="L1870" s="1">
        <f>G1870*B1870</f>
        <v/>
      </c>
      <c r="M1870" s="1">
        <f>H1870*B1870</f>
        <v/>
      </c>
      <c r="N1870" s="1">
        <f>I1870*B1870</f>
        <v/>
      </c>
    </row>
    <row r="1871">
      <c r="A1871" s="1" t="inlineStr">
        <is>
          <t>BioLegend</t>
        </is>
      </c>
      <c r="B1871" s="1" t="n">
        <v>21683.2</v>
      </c>
      <c r="C1871" s="1" t="inlineStr">
        <is>
          <t>EED118009</t>
        </is>
      </c>
      <c r="D1871" s="2" t="n">
        <v>45877</v>
      </c>
      <c r="E1871" s="2" t="n">
        <v>45885</v>
      </c>
      <c r="F1871" s="1" t="n">
        <v>155520</v>
      </c>
      <c r="G1871" s="1" t="n">
        <v>1</v>
      </c>
      <c r="H1871" s="1" t="n">
        <v>1</v>
      </c>
      <c r="I1871" s="1" t="n">
        <v>0</v>
      </c>
      <c r="J1871" s="1" t="inlineStr">
        <is>
          <t>Faridabad</t>
        </is>
      </c>
      <c r="K1871" s="1" t="n">
        <v>0</v>
      </c>
      <c r="L1871" s="1">
        <f>G1871*B1871</f>
        <v/>
      </c>
      <c r="M1871" s="1">
        <f>H1871*B1871</f>
        <v/>
      </c>
      <c r="N1871" s="1">
        <f>I1871*B1871</f>
        <v/>
      </c>
    </row>
    <row r="1872">
      <c r="A1872" s="1" t="inlineStr">
        <is>
          <t>BioLegend</t>
        </is>
      </c>
      <c r="B1872" s="1" t="n">
        <v>11396</v>
      </c>
      <c r="C1872" s="1" t="inlineStr">
        <is>
          <t>EED118009</t>
        </is>
      </c>
      <c r="D1872" s="2" t="n">
        <v>45877</v>
      </c>
      <c r="E1872" s="2" t="n">
        <v>45885</v>
      </c>
      <c r="F1872" s="1" t="n">
        <v>161218</v>
      </c>
      <c r="G1872" s="1" t="n">
        <v>1</v>
      </c>
      <c r="H1872" s="1" t="n">
        <v>1</v>
      </c>
      <c r="I1872" s="1" t="n">
        <v>0</v>
      </c>
      <c r="J1872" s="1" t="inlineStr">
        <is>
          <t>Faridabad</t>
        </is>
      </c>
      <c r="K1872" s="1" t="n">
        <v>0</v>
      </c>
      <c r="L1872" s="1">
        <f>G1872*B1872</f>
        <v/>
      </c>
      <c r="M1872" s="1">
        <f>H1872*B1872</f>
        <v/>
      </c>
      <c r="N1872" s="1">
        <f>I1872*B1872</f>
        <v/>
      </c>
    </row>
    <row r="1873">
      <c r="A1873" s="1" t="inlineStr">
        <is>
          <t>BioLegend</t>
        </is>
      </c>
      <c r="B1873" s="1" t="n">
        <v>14190</v>
      </c>
      <c r="C1873" s="1" t="inlineStr">
        <is>
          <t>EED118009</t>
        </is>
      </c>
      <c r="D1873" s="2" t="n">
        <v>45877</v>
      </c>
      <c r="E1873" s="2" t="n">
        <v>45885</v>
      </c>
      <c r="F1873" s="1" t="n">
        <v>300137</v>
      </c>
      <c r="G1873" s="1" t="n">
        <v>1</v>
      </c>
      <c r="H1873" s="1" t="n">
        <v>1</v>
      </c>
      <c r="I1873" s="1" t="n">
        <v>0</v>
      </c>
      <c r="J1873" s="1" t="inlineStr">
        <is>
          <t>Guwahati</t>
        </is>
      </c>
      <c r="K1873" s="1" t="n">
        <v>0</v>
      </c>
      <c r="L1873" s="1">
        <f>G1873*B1873</f>
        <v/>
      </c>
      <c r="M1873" s="1">
        <f>H1873*B1873</f>
        <v/>
      </c>
      <c r="N1873" s="1">
        <f>I1873*B1873</f>
        <v/>
      </c>
    </row>
    <row r="1874">
      <c r="A1874" s="1" t="inlineStr">
        <is>
          <t>BioLegend</t>
        </is>
      </c>
      <c r="B1874" s="1" t="n">
        <v>3080</v>
      </c>
      <c r="C1874" s="1" t="inlineStr">
        <is>
          <t>EED118009</t>
        </is>
      </c>
      <c r="D1874" s="2" t="n">
        <v>45877</v>
      </c>
      <c r="E1874" s="2" t="n">
        <v>45885</v>
      </c>
      <c r="F1874" s="1" t="n">
        <v>300406</v>
      </c>
      <c r="G1874" s="1" t="n">
        <v>1</v>
      </c>
      <c r="H1874" s="1" t="n">
        <v>1</v>
      </c>
      <c r="I1874" s="1" t="n">
        <v>0</v>
      </c>
      <c r="J1874" s="1" t="inlineStr">
        <is>
          <t>Delhi</t>
        </is>
      </c>
      <c r="K1874" s="1" t="n">
        <v>0</v>
      </c>
      <c r="L1874" s="1">
        <f>G1874*B1874</f>
        <v/>
      </c>
      <c r="M1874" s="1">
        <f>H1874*B1874</f>
        <v/>
      </c>
      <c r="N1874" s="1">
        <f>I1874*B1874</f>
        <v/>
      </c>
    </row>
    <row r="1875">
      <c r="A1875" s="1" t="inlineStr">
        <is>
          <t>BioLegend</t>
        </is>
      </c>
      <c r="B1875" s="1" t="n">
        <v>28314</v>
      </c>
      <c r="C1875" s="1" t="inlineStr">
        <is>
          <t>EED118009</t>
        </is>
      </c>
      <c r="D1875" s="2" t="n">
        <v>45877</v>
      </c>
      <c r="E1875" s="2" t="n">
        <v>45885</v>
      </c>
      <c r="F1875" s="1" t="n">
        <v>301344</v>
      </c>
      <c r="G1875" s="1" t="n">
        <v>1</v>
      </c>
      <c r="H1875" s="1" t="n">
        <v>1</v>
      </c>
      <c r="I1875" s="1" t="n">
        <v>0</v>
      </c>
      <c r="J1875" s="1" t="inlineStr">
        <is>
          <t>Delhi</t>
        </is>
      </c>
      <c r="K1875" s="1" t="n">
        <v>0</v>
      </c>
      <c r="L1875" s="1">
        <f>G1875*B1875</f>
        <v/>
      </c>
      <c r="M1875" s="1">
        <f>H1875*B1875</f>
        <v/>
      </c>
      <c r="N1875" s="1">
        <f>I1875*B1875</f>
        <v/>
      </c>
    </row>
    <row r="1876">
      <c r="A1876" s="1" t="inlineStr">
        <is>
          <t>BioLegend</t>
        </is>
      </c>
      <c r="B1876" s="1" t="n">
        <v>6344.799999999999</v>
      </c>
      <c r="C1876" s="1" t="inlineStr">
        <is>
          <t>EED118009</t>
        </is>
      </c>
      <c r="D1876" s="2" t="n">
        <v>45877</v>
      </c>
      <c r="E1876" s="2" t="n">
        <v>45885</v>
      </c>
      <c r="F1876" s="1" t="n">
        <v>302206</v>
      </c>
      <c r="G1876" s="1" t="n">
        <v>2</v>
      </c>
      <c r="H1876" s="1" t="n">
        <v>2</v>
      </c>
      <c r="I1876" s="1" t="n">
        <v>0</v>
      </c>
      <c r="J1876" s="1" t="inlineStr">
        <is>
          <t>Banglore</t>
        </is>
      </c>
      <c r="K1876" s="1" t="n">
        <v>0</v>
      </c>
      <c r="L1876" s="1">
        <f>G1876*B1876</f>
        <v/>
      </c>
      <c r="M1876" s="1">
        <f>H1876*B1876</f>
        <v/>
      </c>
      <c r="N1876" s="1">
        <f>I1876*B1876</f>
        <v/>
      </c>
    </row>
    <row r="1877">
      <c r="A1877" s="1" t="inlineStr">
        <is>
          <t>BioLegend</t>
        </is>
      </c>
      <c r="B1877" s="1" t="n">
        <v>4065.6</v>
      </c>
      <c r="C1877" s="1" t="inlineStr">
        <is>
          <t>EED118009</t>
        </is>
      </c>
      <c r="D1877" s="2" t="n">
        <v>45877</v>
      </c>
      <c r="E1877" s="2" t="n">
        <v>45885</v>
      </c>
      <c r="F1877" s="1" t="n">
        <v>302208</v>
      </c>
      <c r="G1877" s="1" t="n">
        <v>1</v>
      </c>
      <c r="H1877" s="1" t="n">
        <v>1</v>
      </c>
      <c r="I1877" s="1" t="n">
        <v>0</v>
      </c>
      <c r="J1877" s="1" t="inlineStr">
        <is>
          <t>Delhi</t>
        </is>
      </c>
      <c r="K1877" s="1" t="n">
        <v>0</v>
      </c>
      <c r="L1877" s="1">
        <f>G1877*B1877</f>
        <v/>
      </c>
      <c r="M1877" s="1">
        <f>H1877*B1877</f>
        <v/>
      </c>
      <c r="N1877" s="1">
        <f>I1877*B1877</f>
        <v/>
      </c>
    </row>
    <row r="1878">
      <c r="A1878" s="1" t="inlineStr">
        <is>
          <t>BioLegend</t>
        </is>
      </c>
      <c r="B1878" s="1" t="n">
        <v>4065.6</v>
      </c>
      <c r="C1878" s="1" t="inlineStr">
        <is>
          <t>EED118009</t>
        </is>
      </c>
      <c r="D1878" s="2" t="n">
        <v>45877</v>
      </c>
      <c r="E1878" s="2" t="n">
        <v>45885</v>
      </c>
      <c r="F1878" s="1" t="n">
        <v>302208</v>
      </c>
      <c r="G1878" s="1" t="n">
        <v>2</v>
      </c>
      <c r="H1878" s="1" t="n">
        <v>2</v>
      </c>
      <c r="I1878" s="1" t="n">
        <v>0</v>
      </c>
      <c r="J1878" s="1" t="inlineStr">
        <is>
          <t>Chandigarh</t>
        </is>
      </c>
      <c r="K1878" s="1" t="n">
        <v>0</v>
      </c>
      <c r="L1878" s="1">
        <f>G1878*B1878</f>
        <v/>
      </c>
      <c r="M1878" s="1">
        <f>H1878*B1878</f>
        <v/>
      </c>
      <c r="N1878" s="1">
        <f>I1878*B1878</f>
        <v/>
      </c>
    </row>
    <row r="1879">
      <c r="A1879" s="1" t="inlineStr">
        <is>
          <t>BioLegend</t>
        </is>
      </c>
      <c r="B1879" s="1" t="n">
        <v>4065.6</v>
      </c>
      <c r="C1879" s="1" t="inlineStr">
        <is>
          <t>EED118009</t>
        </is>
      </c>
      <c r="D1879" s="2" t="n">
        <v>45877</v>
      </c>
      <c r="E1879" s="2" t="n">
        <v>45885</v>
      </c>
      <c r="F1879" s="1" t="n">
        <v>302208</v>
      </c>
      <c r="G1879" s="1" t="n">
        <v>2</v>
      </c>
      <c r="H1879" s="1" t="n">
        <v>2</v>
      </c>
      <c r="I1879" s="1" t="n">
        <v>0</v>
      </c>
      <c r="J1879" s="1" t="inlineStr">
        <is>
          <t>Mumbai</t>
        </is>
      </c>
      <c r="K1879" s="1" t="n">
        <v>0</v>
      </c>
      <c r="L1879" s="1">
        <f>G1879*B1879</f>
        <v/>
      </c>
      <c r="M1879" s="1">
        <f>H1879*B1879</f>
        <v/>
      </c>
      <c r="N1879" s="1">
        <f>I1879*B1879</f>
        <v/>
      </c>
    </row>
    <row r="1880">
      <c r="A1880" s="1" t="inlineStr">
        <is>
          <t>BioLegend</t>
        </is>
      </c>
      <c r="B1880" s="1" t="n">
        <v>2710.4</v>
      </c>
      <c r="C1880" s="1" t="inlineStr">
        <is>
          <t>EED118009</t>
        </is>
      </c>
      <c r="D1880" s="2" t="n">
        <v>45877</v>
      </c>
      <c r="E1880" s="2" t="n">
        <v>45885</v>
      </c>
      <c r="F1880" s="1" t="n">
        <v>302211</v>
      </c>
      <c r="G1880" s="1" t="n">
        <v>1</v>
      </c>
      <c r="H1880" s="1" t="n">
        <v>1</v>
      </c>
      <c r="I1880" s="1" t="n">
        <v>0</v>
      </c>
      <c r="J1880" s="1" t="inlineStr">
        <is>
          <t>Delhi</t>
        </is>
      </c>
      <c r="K1880" s="1" t="n">
        <v>0</v>
      </c>
      <c r="L1880" s="1">
        <f>G1880*B1880</f>
        <v/>
      </c>
      <c r="M1880" s="1">
        <f>H1880*B1880</f>
        <v/>
      </c>
      <c r="N1880" s="1">
        <f>I1880*B1880</f>
        <v/>
      </c>
    </row>
    <row r="1881">
      <c r="A1881" s="1" t="inlineStr">
        <is>
          <t>BioLegend</t>
        </is>
      </c>
      <c r="B1881" s="1" t="n">
        <v>8131.200000000001</v>
      </c>
      <c r="C1881" s="1" t="inlineStr">
        <is>
          <t>EED118009</t>
        </is>
      </c>
      <c r="D1881" s="2" t="n">
        <v>45877</v>
      </c>
      <c r="E1881" s="2" t="n">
        <v>45885</v>
      </c>
      <c r="F1881" s="1" t="n">
        <v>302810</v>
      </c>
      <c r="G1881" s="1" t="n">
        <v>1</v>
      </c>
      <c r="H1881" s="1" t="n">
        <v>1</v>
      </c>
      <c r="I1881" s="1" t="n">
        <v>0</v>
      </c>
      <c r="J1881" s="1" t="inlineStr">
        <is>
          <t>Delhi</t>
        </is>
      </c>
      <c r="K1881" s="1" t="n">
        <v>0</v>
      </c>
      <c r="L1881" s="1">
        <f>G1881*B1881</f>
        <v/>
      </c>
      <c r="M1881" s="1">
        <f>H1881*B1881</f>
        <v/>
      </c>
      <c r="N1881" s="1">
        <f>I1881*B1881</f>
        <v/>
      </c>
    </row>
    <row r="1882">
      <c r="A1882" s="1" t="inlineStr">
        <is>
          <t>BioLegend</t>
        </is>
      </c>
      <c r="B1882" s="1" t="n">
        <v>17248</v>
      </c>
      <c r="C1882" s="1" t="inlineStr">
        <is>
          <t>EED118009</t>
        </is>
      </c>
      <c r="D1882" s="2" t="n">
        <v>45877</v>
      </c>
      <c r="E1882" s="2" t="n">
        <v>45885</v>
      </c>
      <c r="F1882" s="1" t="n">
        <v>303406</v>
      </c>
      <c r="G1882" s="1" t="n">
        <v>1</v>
      </c>
      <c r="H1882" s="1" t="n">
        <v>1</v>
      </c>
      <c r="I1882" s="1" t="n">
        <v>0</v>
      </c>
      <c r="J1882" s="1" t="inlineStr">
        <is>
          <t>Delhi</t>
        </is>
      </c>
      <c r="K1882" s="1" t="n">
        <v>0</v>
      </c>
      <c r="L1882" s="1">
        <f>G1882*B1882</f>
        <v/>
      </c>
      <c r="M1882" s="1">
        <f>H1882*B1882</f>
        <v/>
      </c>
      <c r="N1882" s="1">
        <f>I1882*B1882</f>
        <v/>
      </c>
    </row>
    <row r="1883">
      <c r="A1883" s="1" t="inlineStr">
        <is>
          <t>BioLegend</t>
        </is>
      </c>
      <c r="B1883" s="1" t="n">
        <v>19896.8</v>
      </c>
      <c r="C1883" s="1" t="inlineStr">
        <is>
          <t>EED118009</t>
        </is>
      </c>
      <c r="D1883" s="2" t="n">
        <v>45877</v>
      </c>
      <c r="E1883" s="2" t="n">
        <v>45885</v>
      </c>
      <c r="F1883" s="1" t="n">
        <v>305114</v>
      </c>
      <c r="G1883" s="1" t="n">
        <v>1</v>
      </c>
      <c r="H1883" s="1" t="n">
        <v>1</v>
      </c>
      <c r="I1883" s="1" t="n">
        <v>0</v>
      </c>
      <c r="J1883" s="1" t="inlineStr">
        <is>
          <t>Delhi</t>
        </is>
      </c>
      <c r="K1883" s="1" t="n">
        <v>0</v>
      </c>
      <c r="L1883" s="1">
        <f>G1883*B1883</f>
        <v/>
      </c>
      <c r="M1883" s="1">
        <f>H1883*B1883</f>
        <v/>
      </c>
      <c r="N1883" s="1">
        <f>I1883*B1883</f>
        <v/>
      </c>
    </row>
    <row r="1884">
      <c r="A1884" s="1" t="inlineStr">
        <is>
          <t>BioLegend</t>
        </is>
      </c>
      <c r="B1884" s="1" t="n">
        <v>19896.8</v>
      </c>
      <c r="C1884" s="1" t="inlineStr">
        <is>
          <t>EED118009</t>
        </is>
      </c>
      <c r="D1884" s="2" t="n">
        <v>45877</v>
      </c>
      <c r="E1884" s="2" t="n">
        <v>45885</v>
      </c>
      <c r="F1884" s="1" t="n">
        <v>305514</v>
      </c>
      <c r="G1884" s="1" t="n">
        <v>1</v>
      </c>
      <c r="H1884" s="1" t="n">
        <v>1</v>
      </c>
      <c r="I1884" s="1" t="n">
        <v>0</v>
      </c>
      <c r="J1884" s="1" t="inlineStr">
        <is>
          <t>Chandigarh</t>
        </is>
      </c>
      <c r="K1884" s="1" t="n">
        <v>0</v>
      </c>
      <c r="L1884" s="1">
        <f>G1884*B1884</f>
        <v/>
      </c>
      <c r="M1884" s="1">
        <f>H1884*B1884</f>
        <v/>
      </c>
      <c r="N1884" s="1">
        <f>I1884*B1884</f>
        <v/>
      </c>
    </row>
    <row r="1885">
      <c r="A1885" s="1" t="inlineStr">
        <is>
          <t>BioLegend</t>
        </is>
      </c>
      <c r="B1885" s="1" t="n">
        <v>21375.2</v>
      </c>
      <c r="C1885" s="1" t="inlineStr">
        <is>
          <t>EED118009</t>
        </is>
      </c>
      <c r="D1885" s="2" t="n">
        <v>45877</v>
      </c>
      <c r="E1885" s="2" t="n">
        <v>45885</v>
      </c>
      <c r="F1885" s="1" t="n">
        <v>307654</v>
      </c>
      <c r="G1885" s="1" t="n">
        <v>2</v>
      </c>
      <c r="H1885" s="1" t="n">
        <v>2</v>
      </c>
      <c r="I1885" s="1" t="n">
        <v>0</v>
      </c>
      <c r="J1885" s="1" t="inlineStr">
        <is>
          <t>Delhi</t>
        </is>
      </c>
      <c r="K1885" s="1" t="n">
        <v>0</v>
      </c>
      <c r="L1885" s="1">
        <f>G1885*B1885</f>
        <v/>
      </c>
      <c r="M1885" s="1">
        <f>H1885*B1885</f>
        <v/>
      </c>
      <c r="N1885" s="1">
        <f>I1885*B1885</f>
        <v/>
      </c>
    </row>
    <row r="1886">
      <c r="A1886" s="1" t="inlineStr">
        <is>
          <t>BioLegend</t>
        </is>
      </c>
      <c r="B1886" s="1" t="n">
        <v>17987.2</v>
      </c>
      <c r="C1886" s="1" t="inlineStr">
        <is>
          <t>EED118009</t>
        </is>
      </c>
      <c r="D1886" s="2" t="n">
        <v>45877</v>
      </c>
      <c r="E1886" s="2" t="n">
        <v>45885</v>
      </c>
      <c r="F1886" s="1" t="n">
        <v>310912</v>
      </c>
      <c r="G1886" s="1" t="n">
        <v>1</v>
      </c>
      <c r="H1886" s="1" t="n">
        <v>1</v>
      </c>
      <c r="I1886" s="1" t="n">
        <v>0</v>
      </c>
      <c r="J1886" s="1" t="inlineStr">
        <is>
          <t>Chandigarh</t>
        </is>
      </c>
      <c r="K1886" s="1" t="n">
        <v>0</v>
      </c>
      <c r="L1886" s="1">
        <f>G1886*B1886</f>
        <v/>
      </c>
      <c r="M1886" s="1">
        <f>H1886*B1886</f>
        <v/>
      </c>
      <c r="N1886" s="1">
        <f>I1886*B1886</f>
        <v/>
      </c>
    </row>
    <row r="1887">
      <c r="A1887" s="1" t="inlineStr">
        <is>
          <t>BioLegend</t>
        </is>
      </c>
      <c r="B1887" s="1" t="n">
        <v>16324</v>
      </c>
      <c r="C1887" s="1" t="inlineStr">
        <is>
          <t>EED118009</t>
        </is>
      </c>
      <c r="D1887" s="2" t="n">
        <v>45877</v>
      </c>
      <c r="E1887" s="2" t="n">
        <v>45885</v>
      </c>
      <c r="F1887" s="1" t="n">
        <v>317426</v>
      </c>
      <c r="G1887" s="1" t="n">
        <v>1</v>
      </c>
      <c r="H1887" s="1" t="n">
        <v>1</v>
      </c>
      <c r="I1887" s="1" t="n">
        <v>0</v>
      </c>
      <c r="J1887" s="1" t="inlineStr">
        <is>
          <t>Delhi</t>
        </is>
      </c>
      <c r="K1887" s="1" t="n">
        <v>0</v>
      </c>
      <c r="L1887" s="1">
        <f>G1887*B1887</f>
        <v/>
      </c>
      <c r="M1887" s="1">
        <f>H1887*B1887</f>
        <v/>
      </c>
      <c r="N1887" s="1">
        <f>I1887*B1887</f>
        <v/>
      </c>
    </row>
    <row r="1888">
      <c r="A1888" s="1" t="inlineStr">
        <is>
          <t>BioLegend</t>
        </is>
      </c>
      <c r="B1888" s="1" t="n">
        <v>24393.6</v>
      </c>
      <c r="C1888" s="1" t="inlineStr">
        <is>
          <t>EED118009</t>
        </is>
      </c>
      <c r="D1888" s="2" t="n">
        <v>45877</v>
      </c>
      <c r="E1888" s="2" t="n">
        <v>45885</v>
      </c>
      <c r="F1888" s="1" t="n">
        <v>320008</v>
      </c>
      <c r="G1888" s="1" t="n">
        <v>1</v>
      </c>
      <c r="H1888" s="1" t="n">
        <v>1</v>
      </c>
      <c r="I1888" s="1" t="n">
        <v>0</v>
      </c>
      <c r="J1888" s="1" t="inlineStr">
        <is>
          <t>Mumbai</t>
        </is>
      </c>
      <c r="K1888" s="1" t="n">
        <v>0</v>
      </c>
      <c r="L1888" s="1">
        <f>G1888*B1888</f>
        <v/>
      </c>
      <c r="M1888" s="1">
        <f>H1888*B1888</f>
        <v/>
      </c>
      <c r="N1888" s="1">
        <f>I1888*B1888</f>
        <v/>
      </c>
    </row>
    <row r="1889">
      <c r="A1889" s="1" t="inlineStr">
        <is>
          <t>BioLegend</t>
        </is>
      </c>
      <c r="B1889" s="1" t="n">
        <v>16508.8</v>
      </c>
      <c r="C1889" s="1" t="inlineStr">
        <is>
          <t>EED118009</t>
        </is>
      </c>
      <c r="D1889" s="2" t="n">
        <v>45877</v>
      </c>
      <c r="E1889" s="2" t="n">
        <v>45885</v>
      </c>
      <c r="F1889" s="1" t="n">
        <v>320806</v>
      </c>
      <c r="G1889" s="1" t="n">
        <v>1</v>
      </c>
      <c r="H1889" s="1" t="n">
        <v>1</v>
      </c>
      <c r="I1889" s="1" t="n">
        <v>0</v>
      </c>
      <c r="J1889" s="1" t="inlineStr">
        <is>
          <t>Hyderabad</t>
        </is>
      </c>
      <c r="K1889" s="1" t="n">
        <v>0</v>
      </c>
      <c r="L1889" s="1">
        <f>G1889*B1889</f>
        <v/>
      </c>
      <c r="M1889" s="1">
        <f>H1889*B1889</f>
        <v/>
      </c>
      <c r="N1889" s="1">
        <f>I1889*B1889</f>
        <v/>
      </c>
    </row>
    <row r="1890">
      <c r="A1890" s="1" t="inlineStr">
        <is>
          <t>BioLegend</t>
        </is>
      </c>
      <c r="B1890" s="1" t="n">
        <v>19527.2</v>
      </c>
      <c r="C1890" s="1" t="inlineStr">
        <is>
          <t>EED118009</t>
        </is>
      </c>
      <c r="D1890" s="2" t="n">
        <v>45877</v>
      </c>
      <c r="E1890" s="2" t="n">
        <v>45885</v>
      </c>
      <c r="F1890" s="1" t="n">
        <v>321124</v>
      </c>
      <c r="G1890" s="1" t="n">
        <v>1</v>
      </c>
      <c r="H1890" s="1" t="n">
        <v>1</v>
      </c>
      <c r="I1890" s="1" t="n">
        <v>0</v>
      </c>
      <c r="J1890" s="1" t="inlineStr">
        <is>
          <t>Faridabad</t>
        </is>
      </c>
      <c r="K1890" s="1" t="n">
        <v>0</v>
      </c>
      <c r="L1890" s="1">
        <f>G1890*B1890</f>
        <v/>
      </c>
      <c r="M1890" s="1">
        <f>H1890*B1890</f>
        <v/>
      </c>
      <c r="N1890" s="1">
        <f>I1890*B1890</f>
        <v/>
      </c>
    </row>
    <row r="1891">
      <c r="A1891" s="1" t="inlineStr">
        <is>
          <t>BioLegend</t>
        </is>
      </c>
      <c r="B1891" s="1" t="n">
        <v>9178.4</v>
      </c>
      <c r="C1891" s="1" t="inlineStr">
        <is>
          <t>EED118009</t>
        </is>
      </c>
      <c r="D1891" s="2" t="n">
        <v>45877</v>
      </c>
      <c r="E1891" s="2" t="n">
        <v>45885</v>
      </c>
      <c r="F1891" s="1" t="n">
        <v>329907</v>
      </c>
      <c r="G1891" s="1" t="n">
        <v>1</v>
      </c>
      <c r="H1891" s="1" t="n">
        <v>1</v>
      </c>
      <c r="I1891" s="1" t="n">
        <v>0</v>
      </c>
      <c r="J1891" s="1" t="inlineStr">
        <is>
          <t>Chandigarh</t>
        </is>
      </c>
      <c r="K1891" s="1" t="n">
        <v>0</v>
      </c>
      <c r="L1891" s="1">
        <f>G1891*B1891</f>
        <v/>
      </c>
      <c r="M1891" s="1">
        <f>H1891*B1891</f>
        <v/>
      </c>
      <c r="N1891" s="1">
        <f>I1891*B1891</f>
        <v/>
      </c>
    </row>
    <row r="1892">
      <c r="A1892" s="1" t="inlineStr">
        <is>
          <t>BioLegend</t>
        </is>
      </c>
      <c r="B1892" s="1" t="n">
        <v>23100</v>
      </c>
      <c r="C1892" s="1" t="inlineStr">
        <is>
          <t>EED118009</t>
        </is>
      </c>
      <c r="D1892" s="2" t="n">
        <v>45877</v>
      </c>
      <c r="E1892" s="2" t="n">
        <v>45885</v>
      </c>
      <c r="F1892" s="1" t="n">
        <v>331318</v>
      </c>
      <c r="G1892" s="1" t="n">
        <v>1</v>
      </c>
      <c r="H1892" s="1" t="n">
        <v>1</v>
      </c>
      <c r="I1892" s="1" t="n">
        <v>0</v>
      </c>
      <c r="J1892" s="1" t="inlineStr">
        <is>
          <t>Faridabad</t>
        </is>
      </c>
      <c r="K1892" s="1" t="n">
        <v>0</v>
      </c>
      <c r="L1892" s="1">
        <f>G1892*B1892</f>
        <v/>
      </c>
      <c r="M1892" s="1">
        <f>H1892*B1892</f>
        <v/>
      </c>
      <c r="N1892" s="1">
        <f>I1892*B1892</f>
        <v/>
      </c>
    </row>
    <row r="1893">
      <c r="A1893" s="1" t="inlineStr">
        <is>
          <t>BioLegend</t>
        </is>
      </c>
      <c r="B1893" s="1" t="n">
        <v>19712</v>
      </c>
      <c r="C1893" s="1" t="inlineStr">
        <is>
          <t>EED118009</t>
        </is>
      </c>
      <c r="D1893" s="2" t="n">
        <v>45877</v>
      </c>
      <c r="E1893" s="2" t="n">
        <v>45885</v>
      </c>
      <c r="F1893" s="1" t="n">
        <v>333810</v>
      </c>
      <c r="G1893" s="1" t="n">
        <v>1</v>
      </c>
      <c r="H1893" s="1" t="n">
        <v>1</v>
      </c>
      <c r="I1893" s="1" t="n">
        <v>0</v>
      </c>
      <c r="J1893" s="1" t="inlineStr">
        <is>
          <t>Faridabad</t>
        </is>
      </c>
      <c r="K1893" s="1" t="n">
        <v>0</v>
      </c>
      <c r="L1893" s="1">
        <f>G1893*B1893</f>
        <v/>
      </c>
      <c r="M1893" s="1">
        <f>H1893*B1893</f>
        <v/>
      </c>
      <c r="N1893" s="1">
        <f>I1893*B1893</f>
        <v/>
      </c>
    </row>
    <row r="1894">
      <c r="A1894" s="1" t="inlineStr">
        <is>
          <t>BioLegend</t>
        </is>
      </c>
      <c r="B1894" s="1" t="n">
        <v>14106.4</v>
      </c>
      <c r="C1894" s="1" t="inlineStr">
        <is>
          <t>EED118009</t>
        </is>
      </c>
      <c r="D1894" s="2" t="n">
        <v>45877</v>
      </c>
      <c r="E1894" s="2" t="n">
        <v>45885</v>
      </c>
      <c r="F1894" s="1" t="n">
        <v>338304</v>
      </c>
      <c r="G1894" s="1" t="n">
        <v>1</v>
      </c>
      <c r="H1894" s="1" t="n">
        <v>1</v>
      </c>
      <c r="I1894" s="1" t="n">
        <v>0</v>
      </c>
      <c r="J1894" s="1" t="inlineStr">
        <is>
          <t>Hyderabad</t>
        </is>
      </c>
      <c r="K1894" s="1" t="n">
        <v>0</v>
      </c>
      <c r="L1894" s="1">
        <f>G1894*B1894</f>
        <v/>
      </c>
      <c r="M1894" s="1">
        <f>H1894*B1894</f>
        <v/>
      </c>
      <c r="N1894" s="1">
        <f>I1894*B1894</f>
        <v/>
      </c>
    </row>
    <row r="1895">
      <c r="A1895" s="1" t="inlineStr">
        <is>
          <t>BioLegend</t>
        </is>
      </c>
      <c r="B1895" s="1" t="n">
        <v>26862</v>
      </c>
      <c r="C1895" s="1" t="inlineStr">
        <is>
          <t>EED118009</t>
        </is>
      </c>
      <c r="D1895" s="2" t="n">
        <v>45877</v>
      </c>
      <c r="E1895" s="2" t="n">
        <v>45885</v>
      </c>
      <c r="F1895" s="1" t="n">
        <v>341626</v>
      </c>
      <c r="G1895" s="1" t="n">
        <v>1</v>
      </c>
      <c r="H1895" s="1" t="n">
        <v>1</v>
      </c>
      <c r="I1895" s="1" t="n">
        <v>0</v>
      </c>
      <c r="J1895" s="1" t="inlineStr">
        <is>
          <t>Delhi</t>
        </is>
      </c>
      <c r="K1895" s="1" t="n">
        <v>0</v>
      </c>
      <c r="L1895" s="1">
        <f>G1895*B1895</f>
        <v/>
      </c>
      <c r="M1895" s="1">
        <f>H1895*B1895</f>
        <v/>
      </c>
      <c r="N1895" s="1">
        <f>I1895*B1895</f>
        <v/>
      </c>
    </row>
    <row r="1896">
      <c r="A1896" s="1" t="inlineStr">
        <is>
          <t>BioLegend</t>
        </is>
      </c>
      <c r="B1896" s="1" t="n">
        <v>19896.8</v>
      </c>
      <c r="C1896" s="1" t="inlineStr">
        <is>
          <t>EED118009</t>
        </is>
      </c>
      <c r="D1896" s="2" t="n">
        <v>45877</v>
      </c>
      <c r="E1896" s="2" t="n">
        <v>45885</v>
      </c>
      <c r="F1896" s="1" t="n">
        <v>352904</v>
      </c>
      <c r="G1896" s="1" t="n">
        <v>2</v>
      </c>
      <c r="H1896" s="1" t="n">
        <v>2</v>
      </c>
      <c r="I1896" s="1" t="n">
        <v>0</v>
      </c>
      <c r="J1896" s="1" t="inlineStr">
        <is>
          <t>Hyderabad</t>
        </is>
      </c>
      <c r="K1896" s="1" t="n">
        <v>0</v>
      </c>
      <c r="L1896" s="1">
        <f>G1896*B1896</f>
        <v/>
      </c>
      <c r="M1896" s="1">
        <f>H1896*B1896</f>
        <v/>
      </c>
      <c r="N1896" s="1">
        <f>I1896*B1896</f>
        <v/>
      </c>
    </row>
    <row r="1897">
      <c r="A1897" s="1" t="inlineStr">
        <is>
          <t>BioLegend</t>
        </is>
      </c>
      <c r="B1897" s="1" t="n">
        <v>20820.8</v>
      </c>
      <c r="C1897" s="1" t="inlineStr">
        <is>
          <t>EED118009</t>
        </is>
      </c>
      <c r="D1897" s="2" t="n">
        <v>45877</v>
      </c>
      <c r="E1897" s="2" t="n">
        <v>45885</v>
      </c>
      <c r="F1897" s="1" t="n">
        <v>352906</v>
      </c>
      <c r="G1897" s="1" t="n">
        <v>2</v>
      </c>
      <c r="H1897" s="1" t="n">
        <v>2</v>
      </c>
      <c r="I1897" s="1" t="n">
        <v>0</v>
      </c>
      <c r="J1897" s="1" t="inlineStr">
        <is>
          <t>Chandigarh</t>
        </is>
      </c>
      <c r="K1897" s="1" t="n">
        <v>0</v>
      </c>
      <c r="L1897" s="1">
        <f>G1897*B1897</f>
        <v/>
      </c>
      <c r="M1897" s="1">
        <f>H1897*B1897</f>
        <v/>
      </c>
      <c r="N1897" s="1">
        <f>I1897*B1897</f>
        <v/>
      </c>
    </row>
    <row r="1898">
      <c r="A1898" s="1" t="inlineStr">
        <is>
          <t>BioLegend</t>
        </is>
      </c>
      <c r="B1898" s="1" t="n">
        <v>23531.2</v>
      </c>
      <c r="C1898" s="1" t="inlineStr">
        <is>
          <t>EED118009</t>
        </is>
      </c>
      <c r="D1898" s="2" t="n">
        <v>45877</v>
      </c>
      <c r="E1898" s="2" t="n">
        <v>45885</v>
      </c>
      <c r="F1898" s="1" t="n">
        <v>353226</v>
      </c>
      <c r="G1898" s="1" t="n">
        <v>1</v>
      </c>
      <c r="H1898" s="1" t="n">
        <v>1</v>
      </c>
      <c r="I1898" s="1" t="n">
        <v>0</v>
      </c>
      <c r="J1898" s="1" t="inlineStr">
        <is>
          <t>Delhi</t>
        </is>
      </c>
      <c r="K1898" s="1" t="n">
        <v>0</v>
      </c>
      <c r="L1898" s="1">
        <f>G1898*B1898</f>
        <v/>
      </c>
      <c r="M1898" s="1">
        <f>H1898*B1898</f>
        <v/>
      </c>
      <c r="N1898" s="1">
        <f>I1898*B1898</f>
        <v/>
      </c>
    </row>
    <row r="1899">
      <c r="A1899" s="1" t="inlineStr">
        <is>
          <t>BioLegend</t>
        </is>
      </c>
      <c r="B1899" s="1" t="n">
        <v>24085.6</v>
      </c>
      <c r="C1899" s="1" t="inlineStr">
        <is>
          <t>EED118009</t>
        </is>
      </c>
      <c r="D1899" s="2" t="n">
        <v>45877</v>
      </c>
      <c r="E1899" s="2" t="n">
        <v>45885</v>
      </c>
      <c r="F1899" s="1" t="n">
        <v>353272</v>
      </c>
      <c r="G1899" s="1" t="n">
        <v>1</v>
      </c>
      <c r="H1899" s="1" t="n">
        <v>1</v>
      </c>
      <c r="I1899" s="1" t="n">
        <v>0</v>
      </c>
      <c r="J1899" s="1" t="inlineStr">
        <is>
          <t>Delhi</t>
        </is>
      </c>
      <c r="K1899" s="1" t="n">
        <v>0</v>
      </c>
      <c r="L1899" s="1">
        <f>G1899*B1899</f>
        <v/>
      </c>
      <c r="M1899" s="1">
        <f>H1899*B1899</f>
        <v/>
      </c>
      <c r="N1899" s="1">
        <f>I1899*B1899</f>
        <v/>
      </c>
    </row>
    <row r="1900">
      <c r="A1900" s="1" t="inlineStr">
        <is>
          <t>BioLegend</t>
        </is>
      </c>
      <c r="B1900" s="1" t="n">
        <v>13464</v>
      </c>
      <c r="C1900" s="1" t="inlineStr">
        <is>
          <t>EED118009</t>
        </is>
      </c>
      <c r="D1900" s="2" t="n">
        <v>45877</v>
      </c>
      <c r="E1900" s="2" t="n">
        <v>45885</v>
      </c>
      <c r="F1900" s="1" t="n">
        <v>354515</v>
      </c>
      <c r="G1900" s="1" t="n">
        <v>1</v>
      </c>
      <c r="H1900" s="1" t="n">
        <v>1</v>
      </c>
      <c r="I1900" s="1" t="n">
        <v>0</v>
      </c>
      <c r="J1900" s="1" t="inlineStr">
        <is>
          <t>Guwahati</t>
        </is>
      </c>
      <c r="K1900" s="1" t="n">
        <v>0</v>
      </c>
      <c r="L1900" s="1">
        <f>G1900*B1900</f>
        <v/>
      </c>
      <c r="M1900" s="1">
        <f>H1900*B1900</f>
        <v/>
      </c>
      <c r="N1900" s="1">
        <f>I1900*B1900</f>
        <v/>
      </c>
    </row>
    <row r="1901">
      <c r="A1901" s="1" t="inlineStr">
        <is>
          <t>BioLegend</t>
        </is>
      </c>
      <c r="B1901" s="1" t="n">
        <v>17925.6</v>
      </c>
      <c r="C1901" s="1" t="inlineStr">
        <is>
          <t>EED118009</t>
        </is>
      </c>
      <c r="D1901" s="2" t="n">
        <v>45877</v>
      </c>
      <c r="E1901" s="2" t="n">
        <v>45885</v>
      </c>
      <c r="F1901" s="1" t="n">
        <v>362504</v>
      </c>
      <c r="G1901" s="1" t="n">
        <v>1</v>
      </c>
      <c r="H1901" s="1" t="n">
        <v>1</v>
      </c>
      <c r="I1901" s="1" t="n">
        <v>0</v>
      </c>
      <c r="J1901" s="1" t="inlineStr">
        <is>
          <t>Delhi</t>
        </is>
      </c>
      <c r="K1901" s="1" t="n">
        <v>0</v>
      </c>
      <c r="L1901" s="1">
        <f>G1901*B1901</f>
        <v/>
      </c>
      <c r="M1901" s="1">
        <f>H1901*B1901</f>
        <v/>
      </c>
      <c r="N1901" s="1">
        <f>I1901*B1901</f>
        <v/>
      </c>
    </row>
    <row r="1902">
      <c r="A1902" s="1" t="inlineStr">
        <is>
          <t>BioLegend</t>
        </is>
      </c>
      <c r="B1902" s="1" t="n">
        <v>28314</v>
      </c>
      <c r="C1902" s="1" t="inlineStr">
        <is>
          <t>EED118009</t>
        </is>
      </c>
      <c r="D1902" s="2" t="n">
        <v>45877</v>
      </c>
      <c r="E1902" s="2" t="n">
        <v>45885</v>
      </c>
      <c r="F1902" s="1" t="n">
        <v>362538</v>
      </c>
      <c r="G1902" s="1" t="n">
        <v>1</v>
      </c>
      <c r="H1902" s="1" t="n">
        <v>1</v>
      </c>
      <c r="I1902" s="1" t="n">
        <v>0</v>
      </c>
      <c r="J1902" s="1" t="inlineStr">
        <is>
          <t>Delhi</t>
        </is>
      </c>
      <c r="K1902" s="1" t="n">
        <v>0</v>
      </c>
      <c r="L1902" s="1">
        <f>G1902*B1902</f>
        <v/>
      </c>
      <c r="M1902" s="1">
        <f>H1902*B1902</f>
        <v/>
      </c>
      <c r="N1902" s="1">
        <f>I1902*B1902</f>
        <v/>
      </c>
    </row>
    <row r="1903">
      <c r="A1903" s="1" t="inlineStr">
        <is>
          <t>BioLegend</t>
        </is>
      </c>
      <c r="B1903" s="1" t="n">
        <v>16508.8</v>
      </c>
      <c r="C1903" s="1" t="inlineStr">
        <is>
          <t>EED118009</t>
        </is>
      </c>
      <c r="D1903" s="2" t="n">
        <v>45877</v>
      </c>
      <c r="E1903" s="2" t="n">
        <v>45885</v>
      </c>
      <c r="F1903" s="1" t="n">
        <v>364108</v>
      </c>
      <c r="G1903" s="1" t="n">
        <v>1</v>
      </c>
      <c r="H1903" s="1" t="n">
        <v>1</v>
      </c>
      <c r="I1903" s="1" t="n">
        <v>0</v>
      </c>
      <c r="J1903" s="1" t="inlineStr">
        <is>
          <t>Kalyani</t>
        </is>
      </c>
      <c r="K1903" s="1" t="n">
        <v>0</v>
      </c>
      <c r="L1903" s="1">
        <f>G1903*B1903</f>
        <v/>
      </c>
      <c r="M1903" s="1">
        <f>H1903*B1903</f>
        <v/>
      </c>
      <c r="N1903" s="1">
        <f>I1903*B1903</f>
        <v/>
      </c>
    </row>
    <row r="1904">
      <c r="A1904" s="1" t="inlineStr">
        <is>
          <t>BioLegend</t>
        </is>
      </c>
      <c r="B1904" s="1" t="n">
        <v>25687.2</v>
      </c>
      <c r="C1904" s="1" t="inlineStr">
        <is>
          <t>EED118009</t>
        </is>
      </c>
      <c r="D1904" s="2" t="n">
        <v>45877</v>
      </c>
      <c r="E1904" s="2" t="n">
        <v>45885</v>
      </c>
      <c r="F1904" s="1" t="n">
        <v>375020</v>
      </c>
      <c r="G1904" s="1" t="n">
        <v>1</v>
      </c>
      <c r="H1904" s="1" t="n">
        <v>1</v>
      </c>
      <c r="I1904" s="1" t="n">
        <v>0</v>
      </c>
      <c r="J1904" s="1" t="inlineStr">
        <is>
          <t>Hyderabad</t>
        </is>
      </c>
      <c r="K1904" s="1" t="n">
        <v>0</v>
      </c>
      <c r="L1904" s="1">
        <f>G1904*B1904</f>
        <v/>
      </c>
      <c r="M1904" s="1">
        <f>H1904*B1904</f>
        <v/>
      </c>
      <c r="N1904" s="1">
        <f>I1904*B1904</f>
        <v/>
      </c>
    </row>
    <row r="1905">
      <c r="A1905" s="1" t="inlineStr">
        <is>
          <t>BioLegend</t>
        </is>
      </c>
      <c r="B1905" s="1" t="n">
        <v>19712</v>
      </c>
      <c r="C1905" s="1" t="inlineStr">
        <is>
          <t>EED118009</t>
        </is>
      </c>
      <c r="D1905" s="2" t="n">
        <v>45877</v>
      </c>
      <c r="E1905" s="2" t="n">
        <v>45885</v>
      </c>
      <c r="F1905" s="1" t="n">
        <v>393512</v>
      </c>
      <c r="G1905" s="1" t="n">
        <v>1</v>
      </c>
      <c r="H1905" s="1" t="n">
        <v>1</v>
      </c>
      <c r="I1905" s="1" t="n">
        <v>0</v>
      </c>
      <c r="J1905" s="1" t="inlineStr">
        <is>
          <t>Hyderabad</t>
        </is>
      </c>
      <c r="K1905" s="1" t="n">
        <v>0</v>
      </c>
      <c r="L1905" s="1">
        <f>G1905*B1905</f>
        <v/>
      </c>
      <c r="M1905" s="1">
        <f>H1905*B1905</f>
        <v/>
      </c>
      <c r="N1905" s="1">
        <f>I1905*B1905</f>
        <v/>
      </c>
    </row>
    <row r="1906">
      <c r="A1906" s="1" t="inlineStr">
        <is>
          <t>BioLegend</t>
        </is>
      </c>
      <c r="B1906" s="1" t="n">
        <v>12874.4</v>
      </c>
      <c r="C1906" s="1" t="inlineStr">
        <is>
          <t>EED118009</t>
        </is>
      </c>
      <c r="D1906" s="2" t="n">
        <v>45877</v>
      </c>
      <c r="E1906" s="2" t="n">
        <v>45885</v>
      </c>
      <c r="F1906" s="1" t="n">
        <v>400134</v>
      </c>
      <c r="G1906" s="1" t="n">
        <v>1</v>
      </c>
      <c r="H1906" s="1" t="n">
        <v>1</v>
      </c>
      <c r="I1906" s="1" t="n">
        <v>0</v>
      </c>
      <c r="J1906" s="1" t="inlineStr">
        <is>
          <t>Mumbai</t>
        </is>
      </c>
      <c r="K1906" s="1" t="n">
        <v>0</v>
      </c>
      <c r="L1906" s="1">
        <f>G1906*B1906</f>
        <v/>
      </c>
      <c r="M1906" s="1">
        <f>H1906*B1906</f>
        <v/>
      </c>
      <c r="N1906" s="1">
        <f>I1906*B1906</f>
        <v/>
      </c>
    </row>
    <row r="1907">
      <c r="A1907" s="1" t="inlineStr">
        <is>
          <t>BioLegend</t>
        </is>
      </c>
      <c r="B1907" s="1" t="n">
        <v>3757.6</v>
      </c>
      <c r="C1907" s="1" t="inlineStr">
        <is>
          <t>EED118009</t>
        </is>
      </c>
      <c r="D1907" s="2" t="n">
        <v>45877</v>
      </c>
      <c r="E1907" s="2" t="n">
        <v>45885</v>
      </c>
      <c r="F1907" s="1" t="n">
        <v>400139</v>
      </c>
      <c r="G1907" s="1" t="n">
        <v>1</v>
      </c>
      <c r="H1907" s="1" t="n">
        <v>1</v>
      </c>
      <c r="I1907" s="1" t="n">
        <v>0</v>
      </c>
      <c r="J1907" s="1" t="inlineStr">
        <is>
          <t>Faridabad</t>
        </is>
      </c>
      <c r="K1907" s="1" t="n">
        <v>0</v>
      </c>
      <c r="L1907" s="1">
        <f>G1907*B1907</f>
        <v/>
      </c>
      <c r="M1907" s="1">
        <f>H1907*B1907</f>
        <v/>
      </c>
      <c r="N1907" s="1">
        <f>I1907*B1907</f>
        <v/>
      </c>
    </row>
    <row r="1908">
      <c r="A1908" s="1" t="inlineStr">
        <is>
          <t>BioLegend</t>
        </is>
      </c>
      <c r="B1908" s="1" t="n">
        <v>14845.6</v>
      </c>
      <c r="C1908" s="1" t="inlineStr">
        <is>
          <t>EED118009</t>
        </is>
      </c>
      <c r="D1908" s="2" t="n">
        <v>45877</v>
      </c>
      <c r="E1908" s="2" t="n">
        <v>45885</v>
      </c>
      <c r="F1908" s="1" t="n">
        <v>400150</v>
      </c>
      <c r="G1908" s="1" t="n">
        <v>1</v>
      </c>
      <c r="H1908" s="1" t="n">
        <v>1</v>
      </c>
      <c r="I1908" s="1" t="n">
        <v>0</v>
      </c>
      <c r="J1908" s="1" t="inlineStr">
        <is>
          <t>Banglore</t>
        </is>
      </c>
      <c r="K1908" s="1" t="n">
        <v>0</v>
      </c>
      <c r="L1908" s="1">
        <f>G1908*B1908</f>
        <v/>
      </c>
      <c r="M1908" s="1">
        <f>H1908*B1908</f>
        <v/>
      </c>
      <c r="N1908" s="1">
        <f>I1908*B1908</f>
        <v/>
      </c>
    </row>
    <row r="1909">
      <c r="A1909" s="1" t="inlineStr">
        <is>
          <t>BioLegend</t>
        </is>
      </c>
      <c r="B1909" s="1" t="n">
        <v>23628</v>
      </c>
      <c r="C1909" s="1" t="inlineStr">
        <is>
          <t>EED118009</t>
        </is>
      </c>
      <c r="D1909" s="2" t="n">
        <v>45877</v>
      </c>
      <c r="E1909" s="2" t="n">
        <v>45885</v>
      </c>
      <c r="F1909" s="1" t="n">
        <v>400260</v>
      </c>
      <c r="G1909" s="1" t="n">
        <v>1</v>
      </c>
      <c r="H1909" s="1" t="n">
        <v>1</v>
      </c>
      <c r="I1909" s="1" t="n">
        <v>0</v>
      </c>
      <c r="J1909" s="1" t="inlineStr">
        <is>
          <t>Banglore</t>
        </is>
      </c>
      <c r="K1909" s="1" t="n">
        <v>0</v>
      </c>
      <c r="L1909" s="1">
        <f>G1909*B1909</f>
        <v/>
      </c>
      <c r="M1909" s="1">
        <f>H1909*B1909</f>
        <v/>
      </c>
      <c r="N1909" s="1">
        <f>I1909*B1909</f>
        <v/>
      </c>
    </row>
    <row r="1910">
      <c r="A1910" s="1" t="inlineStr">
        <is>
          <t>BioLegend</t>
        </is>
      </c>
      <c r="B1910" s="1" t="n">
        <v>7207.200000000001</v>
      </c>
      <c r="C1910" s="1" t="inlineStr">
        <is>
          <t>EED118009</t>
        </is>
      </c>
      <c r="D1910" s="2" t="n">
        <v>45877</v>
      </c>
      <c r="E1910" s="2" t="n">
        <v>45885</v>
      </c>
      <c r="F1910" s="1" t="n">
        <v>401208</v>
      </c>
      <c r="G1910" s="1" t="n">
        <v>2</v>
      </c>
      <c r="H1910" s="1" t="n">
        <v>2</v>
      </c>
      <c r="I1910" s="1" t="n">
        <v>0</v>
      </c>
      <c r="J1910" s="1" t="inlineStr">
        <is>
          <t>Hyderabad</t>
        </is>
      </c>
      <c r="K1910" s="1" t="n">
        <v>0</v>
      </c>
      <c r="L1910" s="1">
        <f>G1910*B1910</f>
        <v/>
      </c>
      <c r="M1910" s="1">
        <f>H1910*B1910</f>
        <v/>
      </c>
      <c r="N1910" s="1">
        <f>I1910*B1910</f>
        <v/>
      </c>
    </row>
    <row r="1911">
      <c r="A1911" s="1" t="inlineStr">
        <is>
          <t>BioLegend</t>
        </is>
      </c>
      <c r="B1911" s="1" t="n">
        <v>3449.6</v>
      </c>
      <c r="C1911" s="1" t="inlineStr">
        <is>
          <t>EED118009</t>
        </is>
      </c>
      <c r="D1911" s="2" t="n">
        <v>45877</v>
      </c>
      <c r="E1911" s="2" t="n">
        <v>45885</v>
      </c>
      <c r="F1911" s="1" t="n">
        <v>405203</v>
      </c>
      <c r="G1911" s="1" t="n">
        <v>1</v>
      </c>
      <c r="H1911" s="1" t="n">
        <v>1</v>
      </c>
      <c r="I1911" s="1" t="n">
        <v>0</v>
      </c>
      <c r="J1911" s="1" t="inlineStr">
        <is>
          <t>Hyderabad</t>
        </is>
      </c>
      <c r="K1911" s="1" t="n">
        <v>0</v>
      </c>
      <c r="L1911" s="1">
        <f>G1911*B1911</f>
        <v/>
      </c>
      <c r="M1911" s="1">
        <f>H1911*B1911</f>
        <v/>
      </c>
      <c r="N1911" s="1">
        <f>I1911*B1911</f>
        <v/>
      </c>
    </row>
    <row r="1912">
      <c r="A1912" s="1" t="inlineStr">
        <is>
          <t>BioLegend</t>
        </is>
      </c>
      <c r="B1912" s="1" t="n">
        <v>16324</v>
      </c>
      <c r="C1912" s="1" t="inlineStr">
        <is>
          <t>EED118009</t>
        </is>
      </c>
      <c r="D1912" s="2" t="n">
        <v>45877</v>
      </c>
      <c r="E1912" s="2" t="n">
        <v>45885</v>
      </c>
      <c r="F1912" s="1" t="n">
        <v>405718</v>
      </c>
      <c r="G1912" s="1" t="n">
        <v>1</v>
      </c>
      <c r="H1912" s="1" t="n">
        <v>1</v>
      </c>
      <c r="I1912" s="1" t="n">
        <v>0</v>
      </c>
      <c r="J1912" s="1" t="inlineStr">
        <is>
          <t>Hyderabad</t>
        </is>
      </c>
      <c r="K1912" s="1" t="n">
        <v>0</v>
      </c>
      <c r="L1912" s="1">
        <f>G1912*B1912</f>
        <v/>
      </c>
      <c r="M1912" s="1">
        <f>H1912*B1912</f>
        <v/>
      </c>
      <c r="N1912" s="1">
        <f>I1912*B1912</f>
        <v/>
      </c>
    </row>
    <row r="1913">
      <c r="A1913" s="1" t="inlineStr">
        <is>
          <t>BioLegend</t>
        </is>
      </c>
      <c r="B1913" s="1" t="n">
        <v>6406.4</v>
      </c>
      <c r="C1913" s="1" t="inlineStr">
        <is>
          <t>EED118009</t>
        </is>
      </c>
      <c r="D1913" s="2" t="n">
        <v>45877</v>
      </c>
      <c r="E1913" s="2" t="n">
        <v>45885</v>
      </c>
      <c r="F1913" s="1" t="n">
        <v>406421</v>
      </c>
      <c r="G1913" s="1" t="n">
        <v>1</v>
      </c>
      <c r="H1913" s="1" t="n">
        <v>1</v>
      </c>
      <c r="I1913" s="1" t="n">
        <v>0</v>
      </c>
      <c r="J1913" s="1" t="inlineStr">
        <is>
          <t>Chandigarh</t>
        </is>
      </c>
      <c r="K1913" s="1" t="n">
        <v>0</v>
      </c>
      <c r="L1913" s="1">
        <f>G1913*B1913</f>
        <v/>
      </c>
      <c r="M1913" s="1">
        <f>H1913*B1913</f>
        <v/>
      </c>
      <c r="N1913" s="1">
        <f>I1913*B1913</f>
        <v/>
      </c>
    </row>
    <row r="1914">
      <c r="A1914" s="1" t="inlineStr">
        <is>
          <t>BioLegend</t>
        </is>
      </c>
      <c r="B1914" s="1" t="n">
        <v>11950.4</v>
      </c>
      <c r="C1914" s="1" t="inlineStr">
        <is>
          <t>EED118009</t>
        </is>
      </c>
      <c r="D1914" s="2" t="n">
        <v>45877</v>
      </c>
      <c r="E1914" s="2" t="n">
        <v>45885</v>
      </c>
      <c r="F1914" s="1" t="n">
        <v>407122</v>
      </c>
      <c r="G1914" s="1" t="n">
        <v>1</v>
      </c>
      <c r="H1914" s="1" t="n">
        <v>1</v>
      </c>
      <c r="I1914" s="1" t="n">
        <v>0</v>
      </c>
      <c r="J1914" s="1" t="inlineStr">
        <is>
          <t>Chandigarh</t>
        </is>
      </c>
      <c r="K1914" s="1" t="n">
        <v>0</v>
      </c>
      <c r="L1914" s="1">
        <f>G1914*B1914</f>
        <v/>
      </c>
      <c r="M1914" s="1">
        <f>H1914*B1914</f>
        <v/>
      </c>
      <c r="N1914" s="1">
        <f>I1914*B1914</f>
        <v/>
      </c>
    </row>
    <row r="1915">
      <c r="A1915" s="1" t="inlineStr">
        <is>
          <t>BioLegend</t>
        </is>
      </c>
      <c r="B1915" s="1" t="n">
        <v>4004</v>
      </c>
      <c r="C1915" s="1" t="inlineStr">
        <is>
          <t>EED118009</t>
        </is>
      </c>
      <c r="D1915" s="2" t="n">
        <v>45877</v>
      </c>
      <c r="E1915" s="2" t="n">
        <v>45885</v>
      </c>
      <c r="F1915" s="1" t="n">
        <v>420301</v>
      </c>
      <c r="G1915" s="1" t="n">
        <v>1</v>
      </c>
      <c r="H1915" s="1" t="n">
        <v>1</v>
      </c>
      <c r="I1915" s="1" t="n">
        <v>0</v>
      </c>
      <c r="J1915" s="1" t="inlineStr">
        <is>
          <t>Chandigarh</t>
        </is>
      </c>
      <c r="K1915" s="1" t="n">
        <v>0</v>
      </c>
      <c r="L1915" s="1">
        <f>G1915*B1915</f>
        <v/>
      </c>
      <c r="M1915" s="1">
        <f>H1915*B1915</f>
        <v/>
      </c>
      <c r="N1915" s="1">
        <f>I1915*B1915</f>
        <v/>
      </c>
    </row>
    <row r="1916">
      <c r="A1916" s="1" t="inlineStr">
        <is>
          <t>BioLegend</t>
        </is>
      </c>
      <c r="B1916" s="1" t="n">
        <v>4004</v>
      </c>
      <c r="C1916" s="1" t="inlineStr">
        <is>
          <t>EED118009</t>
        </is>
      </c>
      <c r="D1916" s="2" t="n">
        <v>45877</v>
      </c>
      <c r="E1916" s="2" t="n">
        <v>45885</v>
      </c>
      <c r="F1916" s="1" t="n">
        <v>420301</v>
      </c>
      <c r="G1916" s="1" t="n">
        <v>1</v>
      </c>
      <c r="H1916" s="1" t="n">
        <v>1</v>
      </c>
      <c r="I1916" s="1" t="n">
        <v>0</v>
      </c>
      <c r="J1916" s="1" t="inlineStr">
        <is>
          <t>Chennai</t>
        </is>
      </c>
      <c r="K1916" s="1" t="n">
        <v>0</v>
      </c>
      <c r="L1916" s="1">
        <f>G1916*B1916</f>
        <v/>
      </c>
      <c r="M1916" s="1">
        <f>H1916*B1916</f>
        <v/>
      </c>
      <c r="N1916" s="1">
        <f>I1916*B1916</f>
        <v/>
      </c>
    </row>
    <row r="1917">
      <c r="A1917" s="1" t="inlineStr">
        <is>
          <t>BioLegend</t>
        </is>
      </c>
      <c r="B1917" s="1" t="n">
        <v>12689.6</v>
      </c>
      <c r="C1917" s="1" t="inlineStr">
        <is>
          <t>EED118009</t>
        </is>
      </c>
      <c r="D1917" s="2" t="n">
        <v>45877</v>
      </c>
      <c r="E1917" s="2" t="n">
        <v>45885</v>
      </c>
      <c r="F1917" s="1" t="n">
        <v>420302</v>
      </c>
      <c r="G1917" s="1" t="n">
        <v>1</v>
      </c>
      <c r="H1917" s="1" t="n">
        <v>1</v>
      </c>
      <c r="I1917" s="1" t="n">
        <v>0</v>
      </c>
      <c r="J1917" s="1" t="inlineStr">
        <is>
          <t>Mumbai</t>
        </is>
      </c>
      <c r="K1917" s="1" t="n">
        <v>0</v>
      </c>
      <c r="L1917" s="1">
        <f>G1917*B1917</f>
        <v/>
      </c>
      <c r="M1917" s="1">
        <f>H1917*B1917</f>
        <v/>
      </c>
      <c r="N1917" s="1">
        <f>I1917*B1917</f>
        <v/>
      </c>
    </row>
    <row r="1918">
      <c r="A1918" s="1" t="inlineStr">
        <is>
          <t>BioLegend</t>
        </is>
      </c>
      <c r="B1918" s="1" t="n">
        <v>6221.6</v>
      </c>
      <c r="C1918" s="1" t="inlineStr">
        <is>
          <t>EED118009</t>
        </is>
      </c>
      <c r="D1918" s="2" t="n">
        <v>45877</v>
      </c>
      <c r="E1918" s="2" t="n">
        <v>45885</v>
      </c>
      <c r="F1918" s="1" t="n">
        <v>422301</v>
      </c>
      <c r="G1918" s="1" t="n">
        <v>2</v>
      </c>
      <c r="H1918" s="1" t="n">
        <v>2</v>
      </c>
      <c r="I1918" s="1" t="n">
        <v>0</v>
      </c>
      <c r="J1918" s="1" t="inlineStr">
        <is>
          <t>Hyderabad</t>
        </is>
      </c>
      <c r="K1918" s="1" t="n">
        <v>0</v>
      </c>
      <c r="L1918" s="1">
        <f>G1918*B1918</f>
        <v/>
      </c>
      <c r="M1918" s="1">
        <f>H1918*B1918</f>
        <v/>
      </c>
      <c r="N1918" s="1">
        <f>I1918*B1918</f>
        <v/>
      </c>
    </row>
    <row r="1919">
      <c r="A1919" s="1" t="inlineStr">
        <is>
          <t>BioLegend</t>
        </is>
      </c>
      <c r="B1919" s="1" t="n">
        <v>5482.4</v>
      </c>
      <c r="C1919" s="1" t="inlineStr">
        <is>
          <t>EED118009</t>
        </is>
      </c>
      <c r="D1919" s="2" t="n">
        <v>45877</v>
      </c>
      <c r="E1919" s="2" t="n">
        <v>45885</v>
      </c>
      <c r="F1919" s="1" t="n">
        <v>423101</v>
      </c>
      <c r="G1919" s="1" t="n">
        <v>1</v>
      </c>
      <c r="H1919" s="1" t="n">
        <v>1</v>
      </c>
      <c r="I1919" s="1" t="n">
        <v>0</v>
      </c>
      <c r="J1919" s="1" t="inlineStr">
        <is>
          <t>Pune</t>
        </is>
      </c>
      <c r="K1919" s="1" t="n">
        <v>0</v>
      </c>
      <c r="L1919" s="1">
        <f>G1919*B1919</f>
        <v/>
      </c>
      <c r="M1919" s="1">
        <f>H1919*B1919</f>
        <v/>
      </c>
      <c r="N1919" s="1">
        <f>I1919*B1919</f>
        <v/>
      </c>
    </row>
    <row r="1920">
      <c r="A1920" s="1" t="inlineStr">
        <is>
          <t>BioLegend</t>
        </is>
      </c>
      <c r="B1920" s="1" t="n">
        <v>20636</v>
      </c>
      <c r="C1920" s="1" t="inlineStr">
        <is>
          <t>EED118009</t>
        </is>
      </c>
      <c r="D1920" s="2" t="n">
        <v>45877</v>
      </c>
      <c r="E1920" s="2" t="n">
        <v>45885</v>
      </c>
      <c r="F1920" s="1" t="n">
        <v>423104</v>
      </c>
      <c r="G1920" s="1" t="n">
        <v>2</v>
      </c>
      <c r="H1920" s="1" t="n">
        <v>2</v>
      </c>
      <c r="I1920" s="1" t="n">
        <v>0</v>
      </c>
      <c r="J1920" s="1" t="inlineStr">
        <is>
          <t>Hyderabad</t>
        </is>
      </c>
      <c r="K1920" s="1" t="n">
        <v>0</v>
      </c>
      <c r="L1920" s="1">
        <f>G1920*B1920</f>
        <v/>
      </c>
      <c r="M1920" s="1">
        <f>H1920*B1920</f>
        <v/>
      </c>
      <c r="N1920" s="1">
        <f>I1920*B1920</f>
        <v/>
      </c>
    </row>
    <row r="1921">
      <c r="A1921" s="1" t="inlineStr">
        <is>
          <t>BioLegend</t>
        </is>
      </c>
      <c r="B1921" s="1" t="n">
        <v>10164</v>
      </c>
      <c r="C1921" s="1" t="inlineStr">
        <is>
          <t>EED118009</t>
        </is>
      </c>
      <c r="D1921" s="2" t="n">
        <v>45877</v>
      </c>
      <c r="E1921" s="2" t="n">
        <v>45885</v>
      </c>
      <c r="F1921" s="1" t="n">
        <v>424401</v>
      </c>
      <c r="G1921" s="1" t="n">
        <v>1</v>
      </c>
      <c r="H1921" s="1" t="n">
        <v>1</v>
      </c>
      <c r="I1921" s="1" t="n">
        <v>0</v>
      </c>
      <c r="J1921" s="1" t="inlineStr">
        <is>
          <t>Chandigarh</t>
        </is>
      </c>
      <c r="K1921" s="1" t="n">
        <v>0</v>
      </c>
      <c r="L1921" s="1">
        <f>G1921*B1921</f>
        <v/>
      </c>
      <c r="M1921" s="1">
        <f>H1921*B1921</f>
        <v/>
      </c>
      <c r="N1921" s="1">
        <f>I1921*B1921</f>
        <v/>
      </c>
    </row>
    <row r="1922">
      <c r="A1922" s="1" t="inlineStr">
        <is>
          <t>BioLegend</t>
        </is>
      </c>
      <c r="B1922" s="1" t="n">
        <v>10164</v>
      </c>
      <c r="C1922" s="1" t="inlineStr">
        <is>
          <t>EED118009</t>
        </is>
      </c>
      <c r="D1922" s="2" t="n">
        <v>45877</v>
      </c>
      <c r="E1922" s="2" t="n">
        <v>45885</v>
      </c>
      <c r="F1922" s="1" t="n">
        <v>424401</v>
      </c>
      <c r="G1922" s="1" t="n">
        <v>1</v>
      </c>
      <c r="H1922" s="1" t="n">
        <v>1</v>
      </c>
      <c r="I1922" s="1" t="n">
        <v>0</v>
      </c>
      <c r="J1922" s="1" t="inlineStr">
        <is>
          <t>Faridabad</t>
        </is>
      </c>
      <c r="K1922" s="1" t="n">
        <v>0</v>
      </c>
      <c r="L1922" s="1">
        <f>G1922*B1922</f>
        <v/>
      </c>
      <c r="M1922" s="1">
        <f>H1922*B1922</f>
        <v/>
      </c>
      <c r="N1922" s="1">
        <f>I1922*B1922</f>
        <v/>
      </c>
    </row>
    <row r="1923">
      <c r="A1923" s="1" t="inlineStr">
        <is>
          <t>BioLegend</t>
        </is>
      </c>
      <c r="B1923" s="1" t="n">
        <v>9794.4</v>
      </c>
      <c r="C1923" s="1" t="inlineStr">
        <is>
          <t>EED118009</t>
        </is>
      </c>
      <c r="D1923" s="2" t="n">
        <v>45877</v>
      </c>
      <c r="E1923" s="2" t="n">
        <v>45885</v>
      </c>
      <c r="F1923" s="1" t="n">
        <v>425401</v>
      </c>
      <c r="G1923" s="1" t="n">
        <v>1</v>
      </c>
      <c r="H1923" s="1" t="n">
        <v>1</v>
      </c>
      <c r="I1923" s="1" t="n">
        <v>0</v>
      </c>
      <c r="J1923" s="1" t="inlineStr">
        <is>
          <t>Faridabad</t>
        </is>
      </c>
      <c r="K1923" s="1" t="n">
        <v>0</v>
      </c>
      <c r="L1923" s="1">
        <f>G1923*B1923</f>
        <v/>
      </c>
      <c r="M1923" s="1">
        <f>H1923*B1923</f>
        <v/>
      </c>
      <c r="N1923" s="1">
        <f>I1923*B1923</f>
        <v/>
      </c>
    </row>
    <row r="1924">
      <c r="A1924" s="1" t="inlineStr">
        <is>
          <t>BioLegend</t>
        </is>
      </c>
      <c r="B1924" s="1" t="n">
        <v>16324</v>
      </c>
      <c r="C1924" s="1" t="inlineStr">
        <is>
          <t>EED118009</t>
        </is>
      </c>
      <c r="D1924" s="2" t="n">
        <v>45877</v>
      </c>
      <c r="E1924" s="2" t="n">
        <v>45885</v>
      </c>
      <c r="F1924" s="1" t="n">
        <v>432701</v>
      </c>
      <c r="G1924" s="1" t="n">
        <v>1</v>
      </c>
      <c r="H1924" s="1" t="n">
        <v>1</v>
      </c>
      <c r="I1924" s="1" t="n">
        <v>0</v>
      </c>
      <c r="J1924" s="1" t="inlineStr">
        <is>
          <t>Delhi</t>
        </is>
      </c>
      <c r="K1924" s="1" t="n">
        <v>0</v>
      </c>
      <c r="L1924" s="1">
        <f>G1924*B1924</f>
        <v/>
      </c>
      <c r="M1924" s="1">
        <f>H1924*B1924</f>
        <v/>
      </c>
      <c r="N1924" s="1">
        <f>I1924*B1924</f>
        <v/>
      </c>
    </row>
    <row r="1925">
      <c r="A1925" s="1" t="inlineStr">
        <is>
          <t>BioLegend</t>
        </is>
      </c>
      <c r="B1925" s="1" t="n">
        <v>7638.4</v>
      </c>
      <c r="C1925" s="1" t="inlineStr">
        <is>
          <t>EED118009</t>
        </is>
      </c>
      <c r="D1925" s="2" t="n">
        <v>45877</v>
      </c>
      <c r="E1925" s="2" t="n">
        <v>45885</v>
      </c>
      <c r="F1925" s="1" t="n">
        <v>502517</v>
      </c>
      <c r="G1925" s="1" t="n">
        <v>1</v>
      </c>
      <c r="H1925" s="1" t="n">
        <v>1</v>
      </c>
      <c r="I1925" s="1" t="n">
        <v>0</v>
      </c>
      <c r="J1925" s="1" t="inlineStr">
        <is>
          <t>Delhi</t>
        </is>
      </c>
      <c r="K1925" s="1" t="n">
        <v>0</v>
      </c>
      <c r="L1925" s="1">
        <f>G1925*B1925</f>
        <v/>
      </c>
      <c r="M1925" s="1">
        <f>H1925*B1925</f>
        <v/>
      </c>
      <c r="N1925" s="1">
        <f>I1925*B1925</f>
        <v/>
      </c>
    </row>
    <row r="1926">
      <c r="A1926" s="1" t="inlineStr">
        <is>
          <t>BioLegend</t>
        </is>
      </c>
      <c r="B1926" s="1" t="n">
        <v>5112.8</v>
      </c>
      <c r="C1926" s="1" t="inlineStr">
        <is>
          <t>EED118009</t>
        </is>
      </c>
      <c r="D1926" s="2" t="n">
        <v>45877</v>
      </c>
      <c r="E1926" s="2" t="n">
        <v>45885</v>
      </c>
      <c r="F1926" s="1" t="n">
        <v>503807</v>
      </c>
      <c r="G1926" s="1" t="n">
        <v>1</v>
      </c>
      <c r="H1926" s="1" t="n">
        <v>1</v>
      </c>
      <c r="I1926" s="1" t="n">
        <v>0</v>
      </c>
      <c r="J1926" s="1" t="inlineStr">
        <is>
          <t>Faridabad</t>
        </is>
      </c>
      <c r="K1926" s="1" t="n">
        <v>0</v>
      </c>
      <c r="L1926" s="1">
        <f>G1926*B1926</f>
        <v/>
      </c>
      <c r="M1926" s="1">
        <f>H1926*B1926</f>
        <v/>
      </c>
      <c r="N1926" s="1">
        <f>I1926*B1926</f>
        <v/>
      </c>
    </row>
    <row r="1927">
      <c r="A1927" s="1" t="inlineStr">
        <is>
          <t>BioLegend</t>
        </is>
      </c>
      <c r="B1927" s="1" t="n">
        <v>18018</v>
      </c>
      <c r="C1927" s="1" t="inlineStr">
        <is>
          <t>EED118009</t>
        </is>
      </c>
      <c r="D1927" s="2" t="n">
        <v>45877</v>
      </c>
      <c r="E1927" s="2" t="n">
        <v>45885</v>
      </c>
      <c r="F1927" s="1" t="n">
        <v>504133</v>
      </c>
      <c r="G1927" s="1" t="n">
        <v>1</v>
      </c>
      <c r="H1927" s="1" t="n">
        <v>1</v>
      </c>
      <c r="I1927" s="1" t="n">
        <v>0</v>
      </c>
      <c r="J1927" s="1" t="inlineStr">
        <is>
          <t>Delhi</t>
        </is>
      </c>
      <c r="K1927" s="1" t="n">
        <v>0</v>
      </c>
      <c r="L1927" s="1">
        <f>G1927*B1927</f>
        <v/>
      </c>
      <c r="M1927" s="1">
        <f>H1927*B1927</f>
        <v/>
      </c>
      <c r="N1927" s="1">
        <f>I1927*B1927</f>
        <v/>
      </c>
    </row>
    <row r="1928">
      <c r="A1928" s="1" t="inlineStr">
        <is>
          <t>BioLegend</t>
        </is>
      </c>
      <c r="B1928" s="1" t="n">
        <v>5913.6</v>
      </c>
      <c r="C1928" s="1" t="inlineStr">
        <is>
          <t>EED118009</t>
        </is>
      </c>
      <c r="D1928" s="2" t="n">
        <v>45877</v>
      </c>
      <c r="E1928" s="2" t="n">
        <v>45885</v>
      </c>
      <c r="F1928" s="1" t="n">
        <v>504303</v>
      </c>
      <c r="G1928" s="1" t="n">
        <v>1</v>
      </c>
      <c r="H1928" s="1" t="n">
        <v>1</v>
      </c>
      <c r="I1928" s="1" t="n">
        <v>0</v>
      </c>
      <c r="J1928" s="1" t="inlineStr">
        <is>
          <t>Faridabad</t>
        </is>
      </c>
      <c r="K1928" s="1" t="n">
        <v>0</v>
      </c>
      <c r="L1928" s="1">
        <f>G1928*B1928</f>
        <v/>
      </c>
      <c r="M1928" s="1">
        <f>H1928*B1928</f>
        <v/>
      </c>
      <c r="N1928" s="1">
        <f>I1928*B1928</f>
        <v/>
      </c>
    </row>
    <row r="1929">
      <c r="A1929" s="1" t="inlineStr">
        <is>
          <t>BioLegend</t>
        </is>
      </c>
      <c r="B1929" s="1" t="n">
        <v>12135.2</v>
      </c>
      <c r="C1929" s="1" t="inlineStr">
        <is>
          <t>EED118009</t>
        </is>
      </c>
      <c r="D1929" s="2" t="n">
        <v>45877</v>
      </c>
      <c r="E1929" s="2" t="n">
        <v>45885</v>
      </c>
      <c r="F1929" s="1" t="n">
        <v>505006</v>
      </c>
      <c r="G1929" s="1" t="n">
        <v>1</v>
      </c>
      <c r="H1929" s="1" t="n">
        <v>1</v>
      </c>
      <c r="I1929" s="1" t="n">
        <v>0</v>
      </c>
      <c r="J1929" s="1" t="inlineStr">
        <is>
          <t>Delhi</t>
        </is>
      </c>
      <c r="K1929" s="1" t="n">
        <v>0</v>
      </c>
      <c r="L1929" s="1">
        <f>G1929*B1929</f>
        <v/>
      </c>
      <c r="M1929" s="1">
        <f>H1929*B1929</f>
        <v/>
      </c>
      <c r="N1929" s="1">
        <f>I1929*B1929</f>
        <v/>
      </c>
    </row>
    <row r="1930">
      <c r="A1930" s="1" t="inlineStr">
        <is>
          <t>BioLegend</t>
        </is>
      </c>
      <c r="B1930" s="1" t="n">
        <v>15523.2</v>
      </c>
      <c r="C1930" s="1" t="inlineStr">
        <is>
          <t>EED118009</t>
        </is>
      </c>
      <c r="D1930" s="2" t="n">
        <v>45877</v>
      </c>
      <c r="E1930" s="2" t="n">
        <v>45885</v>
      </c>
      <c r="F1930" s="1" t="n">
        <v>505814</v>
      </c>
      <c r="G1930" s="1" t="n">
        <v>1</v>
      </c>
      <c r="H1930" s="1" t="n">
        <v>1</v>
      </c>
      <c r="I1930" s="1" t="n">
        <v>0</v>
      </c>
      <c r="J1930" s="1" t="inlineStr">
        <is>
          <t>Pune</t>
        </is>
      </c>
      <c r="K1930" s="1" t="n">
        <v>0</v>
      </c>
      <c r="L1930" s="1">
        <f>G1930*B1930</f>
        <v/>
      </c>
      <c r="M1930" s="1">
        <f>H1930*B1930</f>
        <v/>
      </c>
      <c r="N1930" s="1">
        <f>I1930*B1930</f>
        <v/>
      </c>
    </row>
    <row r="1931">
      <c r="A1931" s="1" t="inlineStr">
        <is>
          <t>BioLegend</t>
        </is>
      </c>
      <c r="B1931" s="1" t="n">
        <v>9178.4</v>
      </c>
      <c r="C1931" s="1" t="inlineStr">
        <is>
          <t>EED118009</t>
        </is>
      </c>
      <c r="D1931" s="2" t="n">
        <v>45877</v>
      </c>
      <c r="E1931" s="2" t="n">
        <v>45885</v>
      </c>
      <c r="F1931" s="1" t="n">
        <v>505834</v>
      </c>
      <c r="G1931" s="1" t="n">
        <v>1</v>
      </c>
      <c r="H1931" s="1" t="n">
        <v>1</v>
      </c>
      <c r="I1931" s="1" t="n">
        <v>0</v>
      </c>
      <c r="J1931" s="1" t="inlineStr">
        <is>
          <t>Delhi</t>
        </is>
      </c>
      <c r="K1931" s="1" t="n">
        <v>0</v>
      </c>
      <c r="L1931" s="1">
        <f>G1931*B1931</f>
        <v/>
      </c>
      <c r="M1931" s="1">
        <f>H1931*B1931</f>
        <v/>
      </c>
      <c r="N1931" s="1">
        <f>I1931*B1931</f>
        <v/>
      </c>
    </row>
    <row r="1932">
      <c r="A1932" s="1" t="inlineStr">
        <is>
          <t>BioLegend</t>
        </is>
      </c>
      <c r="B1932" s="1" t="n">
        <v>15642</v>
      </c>
      <c r="C1932" s="1" t="inlineStr">
        <is>
          <t>EED118009</t>
        </is>
      </c>
      <c r="D1932" s="2" t="n">
        <v>45877</v>
      </c>
      <c r="E1932" s="2" t="n">
        <v>45885</v>
      </c>
      <c r="F1932" s="1" t="n">
        <v>505837</v>
      </c>
      <c r="G1932" s="1" t="n">
        <v>1</v>
      </c>
      <c r="H1932" s="1" t="n">
        <v>1</v>
      </c>
      <c r="I1932" s="1" t="n">
        <v>0</v>
      </c>
      <c r="J1932" s="1" t="inlineStr">
        <is>
          <t>Faridabad</t>
        </is>
      </c>
      <c r="K1932" s="1" t="n">
        <v>0</v>
      </c>
      <c r="L1932" s="1">
        <f>G1932*B1932</f>
        <v/>
      </c>
      <c r="M1932" s="1">
        <f>H1932*B1932</f>
        <v/>
      </c>
      <c r="N1932" s="1">
        <f>I1932*B1932</f>
        <v/>
      </c>
    </row>
    <row r="1933">
      <c r="A1933" s="1" t="inlineStr">
        <is>
          <t>BioLegend</t>
        </is>
      </c>
      <c r="B1933" s="1" t="n">
        <v>14916</v>
      </c>
      <c r="C1933" s="1" t="inlineStr">
        <is>
          <t>EED118009</t>
        </is>
      </c>
      <c r="D1933" s="2" t="n">
        <v>45877</v>
      </c>
      <c r="E1933" s="2" t="n">
        <v>45885</v>
      </c>
      <c r="F1933" s="1" t="n">
        <v>506329</v>
      </c>
      <c r="G1933" s="1" t="n">
        <v>1</v>
      </c>
      <c r="H1933" s="1" t="n">
        <v>1</v>
      </c>
      <c r="I1933" s="1" t="n">
        <v>0</v>
      </c>
      <c r="J1933" s="1" t="inlineStr">
        <is>
          <t>Delhi</t>
        </is>
      </c>
      <c r="K1933" s="1" t="n">
        <v>0</v>
      </c>
      <c r="L1933" s="1">
        <f>G1933*B1933</f>
        <v/>
      </c>
      <c r="M1933" s="1">
        <f>H1933*B1933</f>
        <v/>
      </c>
      <c r="N1933" s="1">
        <f>I1933*B1933</f>
        <v/>
      </c>
    </row>
    <row r="1934">
      <c r="A1934" s="1" t="inlineStr">
        <is>
          <t>BioLegend</t>
        </is>
      </c>
      <c r="B1934" s="1" t="n">
        <v>17094</v>
      </c>
      <c r="C1934" s="1" t="inlineStr">
        <is>
          <t>EED118009</t>
        </is>
      </c>
      <c r="D1934" s="2" t="n">
        <v>45877</v>
      </c>
      <c r="E1934" s="2" t="n">
        <v>45885</v>
      </c>
      <c r="F1934" s="1" t="n">
        <v>506933</v>
      </c>
      <c r="G1934" s="1" t="n">
        <v>1</v>
      </c>
      <c r="H1934" s="1" t="n">
        <v>1</v>
      </c>
      <c r="I1934" s="1" t="n">
        <v>0</v>
      </c>
      <c r="J1934" s="1" t="inlineStr">
        <is>
          <t>Faridabad</t>
        </is>
      </c>
      <c r="K1934" s="1" t="n">
        <v>0</v>
      </c>
      <c r="L1934" s="1">
        <f>G1934*B1934</f>
        <v/>
      </c>
      <c r="M1934" s="1">
        <f>H1934*B1934</f>
        <v/>
      </c>
      <c r="N1934" s="1">
        <f>I1934*B1934</f>
        <v/>
      </c>
    </row>
    <row r="1935">
      <c r="A1935" s="1" t="inlineStr">
        <is>
          <t>BioLegend</t>
        </is>
      </c>
      <c r="B1935" s="1" t="n">
        <v>13428.8</v>
      </c>
      <c r="C1935" s="1" t="inlineStr">
        <is>
          <t>EED118009</t>
        </is>
      </c>
      <c r="D1935" s="2" t="n">
        <v>45877</v>
      </c>
      <c r="E1935" s="2" t="n">
        <v>45885</v>
      </c>
      <c r="F1935" s="1" t="n">
        <v>530203</v>
      </c>
      <c r="G1935" s="1" t="n">
        <v>1</v>
      </c>
      <c r="H1935" s="1" t="n">
        <v>1</v>
      </c>
      <c r="I1935" s="1" t="n">
        <v>0</v>
      </c>
      <c r="J1935" s="1" t="inlineStr">
        <is>
          <t>Telangana</t>
        </is>
      </c>
      <c r="K1935" s="1" t="n">
        <v>0</v>
      </c>
      <c r="L1935" s="1">
        <f>G1935*B1935</f>
        <v/>
      </c>
      <c r="M1935" s="1">
        <f>H1935*B1935</f>
        <v/>
      </c>
      <c r="N1935" s="1">
        <f>I1935*B1935</f>
        <v/>
      </c>
    </row>
    <row r="1936">
      <c r="A1936" s="1" t="inlineStr">
        <is>
          <t>BioLegend</t>
        </is>
      </c>
      <c r="B1936" s="1" t="n">
        <v>12628</v>
      </c>
      <c r="C1936" s="1" t="inlineStr">
        <is>
          <t>EED118009</t>
        </is>
      </c>
      <c r="D1936" s="2" t="n">
        <v>45877</v>
      </c>
      <c r="E1936" s="2" t="n">
        <v>45885</v>
      </c>
      <c r="F1936" s="1" t="n">
        <v>606555</v>
      </c>
      <c r="G1936" s="1" t="n">
        <v>1</v>
      </c>
      <c r="H1936" s="1" t="n">
        <v>1</v>
      </c>
      <c r="I1936" s="1" t="n">
        <v>0</v>
      </c>
      <c r="J1936" s="1" t="inlineStr">
        <is>
          <t>Faridabad</t>
        </is>
      </c>
      <c r="K1936" s="1" t="n">
        <v>0</v>
      </c>
      <c r="L1936" s="1">
        <f>G1936*B1936</f>
        <v/>
      </c>
      <c r="M1936" s="1">
        <f>H1936*B1936</f>
        <v/>
      </c>
      <c r="N1936" s="1">
        <f>I1936*B1936</f>
        <v/>
      </c>
    </row>
    <row r="1937">
      <c r="A1937" s="1" t="inlineStr">
        <is>
          <t>BioLegend</t>
        </is>
      </c>
      <c r="B1937" s="1" t="n">
        <v>10533.6</v>
      </c>
      <c r="C1937" s="1" t="inlineStr">
        <is>
          <t>EED118009</t>
        </is>
      </c>
      <c r="D1937" s="2" t="n">
        <v>45877</v>
      </c>
      <c r="E1937" s="2" t="n">
        <v>45885</v>
      </c>
      <c r="F1937" s="1" t="n">
        <v>644823</v>
      </c>
      <c r="G1937" s="1" t="n">
        <v>1</v>
      </c>
      <c r="H1937" s="1" t="n">
        <v>1</v>
      </c>
      <c r="I1937" s="1" t="n">
        <v>0</v>
      </c>
      <c r="J1937" s="1" t="inlineStr">
        <is>
          <t>BANGALORE</t>
        </is>
      </c>
      <c r="K1937" s="1" t="n">
        <v>0</v>
      </c>
      <c r="L1937" s="1">
        <f>G1937*B1937</f>
        <v/>
      </c>
      <c r="M1937" s="1">
        <f>H1937*B1937</f>
        <v/>
      </c>
      <c r="N1937" s="1">
        <f>I1937*B1937</f>
        <v/>
      </c>
    </row>
    <row r="1938">
      <c r="A1938" s="1" t="inlineStr">
        <is>
          <t>BioLegend</t>
        </is>
      </c>
      <c r="B1938" s="1" t="n">
        <v>9424.799999999999</v>
      </c>
      <c r="C1938" s="1" t="inlineStr">
        <is>
          <t>EED118009</t>
        </is>
      </c>
      <c r="D1938" s="2" t="n">
        <v>45877</v>
      </c>
      <c r="E1938" s="2" t="n">
        <v>45885</v>
      </c>
      <c r="F1938" s="1" t="n">
        <v>652403</v>
      </c>
      <c r="G1938" s="1" t="n">
        <v>1</v>
      </c>
      <c r="H1938" s="1" t="n">
        <v>1</v>
      </c>
      <c r="I1938" s="1" t="n">
        <v>0</v>
      </c>
      <c r="J1938" s="1" t="inlineStr">
        <is>
          <t>BANGALORE</t>
        </is>
      </c>
      <c r="K1938" s="1" t="n">
        <v>0</v>
      </c>
      <c r="L1938" s="1">
        <f>G1938*B1938</f>
        <v/>
      </c>
      <c r="M1938" s="1">
        <f>H1938*B1938</f>
        <v/>
      </c>
      <c r="N1938" s="1">
        <f>I1938*B1938</f>
        <v/>
      </c>
    </row>
    <row r="1939">
      <c r="A1939" s="1" t="inlineStr">
        <is>
          <t>BioLegend</t>
        </is>
      </c>
      <c r="B1939" s="1" t="n">
        <v>9055.200000000001</v>
      </c>
      <c r="C1939" s="1" t="inlineStr">
        <is>
          <t>EED118009</t>
        </is>
      </c>
      <c r="D1939" s="2" t="n">
        <v>45877</v>
      </c>
      <c r="E1939" s="2" t="n">
        <v>45885</v>
      </c>
      <c r="F1939" s="1" t="n">
        <v>675503</v>
      </c>
      <c r="G1939" s="1" t="n">
        <v>1</v>
      </c>
      <c r="H1939" s="1" t="n">
        <v>1</v>
      </c>
      <c r="I1939" s="1" t="n">
        <v>0</v>
      </c>
      <c r="J1939" s="1" t="inlineStr">
        <is>
          <t>Faridabad</t>
        </is>
      </c>
      <c r="K1939" s="1" t="n">
        <v>0</v>
      </c>
      <c r="L1939" s="1">
        <f>G1939*B1939</f>
        <v/>
      </c>
      <c r="M1939" s="1">
        <f>H1939*B1939</f>
        <v/>
      </c>
      <c r="N1939" s="1">
        <f>I1939*B1939</f>
        <v/>
      </c>
    </row>
    <row r="1940">
      <c r="A1940" s="1" t="inlineStr">
        <is>
          <t>BioLegend</t>
        </is>
      </c>
      <c r="B1940" s="1" t="n">
        <v>9794.4</v>
      </c>
      <c r="C1940" s="1" t="inlineStr">
        <is>
          <t>EED118009</t>
        </is>
      </c>
      <c r="D1940" s="2" t="n">
        <v>45877</v>
      </c>
      <c r="E1940" s="2" t="n">
        <v>45885</v>
      </c>
      <c r="F1940" s="1" t="n">
        <v>690203</v>
      </c>
      <c r="G1940" s="1" t="n">
        <v>1</v>
      </c>
      <c r="H1940" s="1" t="n">
        <v>1</v>
      </c>
      <c r="I1940" s="1" t="n">
        <v>0</v>
      </c>
      <c r="J1940" s="1" t="inlineStr">
        <is>
          <t>Faridabad</t>
        </is>
      </c>
      <c r="K1940" s="1" t="n">
        <v>0</v>
      </c>
      <c r="L1940" s="1">
        <f>G1940*B1940</f>
        <v/>
      </c>
      <c r="M1940" s="1">
        <f>H1940*B1940</f>
        <v/>
      </c>
      <c r="N1940" s="1">
        <f>I1940*B1940</f>
        <v/>
      </c>
    </row>
    <row r="1941">
      <c r="A1941" s="1" t="inlineStr">
        <is>
          <t>BioLegend</t>
        </is>
      </c>
      <c r="B1941" s="1" t="n">
        <v>9856</v>
      </c>
      <c r="C1941" s="1" t="inlineStr">
        <is>
          <t>EED118009</t>
        </is>
      </c>
      <c r="D1941" s="2" t="n">
        <v>45877</v>
      </c>
      <c r="E1941" s="2" t="n">
        <v>45885</v>
      </c>
      <c r="F1941" s="1" t="n">
        <v>693811</v>
      </c>
      <c r="G1941" s="1" t="n">
        <v>1</v>
      </c>
      <c r="H1941" s="1" t="n">
        <v>1</v>
      </c>
      <c r="I1941" s="1" t="n">
        <v>0</v>
      </c>
      <c r="J1941" s="1" t="inlineStr">
        <is>
          <t>Faridabad</t>
        </is>
      </c>
      <c r="K1941" s="1" t="n">
        <v>0</v>
      </c>
      <c r="L1941" s="1">
        <f>G1941*B1941</f>
        <v/>
      </c>
      <c r="M1941" s="1">
        <f>H1941*B1941</f>
        <v/>
      </c>
      <c r="N1941" s="1">
        <f>I1941*B1941</f>
        <v/>
      </c>
    </row>
    <row r="1942">
      <c r="A1942" s="1" t="inlineStr">
        <is>
          <t>BioLegend</t>
        </is>
      </c>
      <c r="B1942" s="1" t="n">
        <v>8993.6</v>
      </c>
      <c r="C1942" s="1" t="inlineStr">
        <is>
          <t>EED118009</t>
        </is>
      </c>
      <c r="D1942" s="2" t="n">
        <v>45877</v>
      </c>
      <c r="E1942" s="2" t="n">
        <v>45885</v>
      </c>
      <c r="F1942" s="1" t="n">
        <v>699703</v>
      </c>
      <c r="G1942" s="1" t="n">
        <v>1</v>
      </c>
      <c r="H1942" s="1" t="n">
        <v>1</v>
      </c>
      <c r="I1942" s="1" t="n">
        <v>0</v>
      </c>
      <c r="J1942" s="1" t="inlineStr">
        <is>
          <t>Faridabad</t>
        </is>
      </c>
      <c r="K1942" s="1" t="n">
        <v>0</v>
      </c>
      <c r="L1942" s="1">
        <f>G1942*B1942</f>
        <v/>
      </c>
      <c r="M1942" s="1">
        <f>H1942*B1942</f>
        <v/>
      </c>
      <c r="N1942" s="1">
        <f>I1942*B1942</f>
        <v/>
      </c>
    </row>
    <row r="1943">
      <c r="A1943" s="1" t="inlineStr">
        <is>
          <t>BioLegend</t>
        </is>
      </c>
      <c r="B1943" s="1" t="n">
        <v>108477.6</v>
      </c>
      <c r="C1943" s="1" t="inlineStr">
        <is>
          <t>EED118009</t>
        </is>
      </c>
      <c r="D1943" s="2" t="n">
        <v>45877</v>
      </c>
      <c r="E1943" s="2" t="n">
        <v>45885</v>
      </c>
      <c r="F1943" s="1" t="n">
        <v>740621</v>
      </c>
      <c r="G1943" s="1" t="n">
        <v>3</v>
      </c>
      <c r="H1943" s="1" t="n">
        <v>3</v>
      </c>
      <c r="I1943" s="1" t="n">
        <v>0</v>
      </c>
      <c r="J1943" s="1" t="inlineStr">
        <is>
          <t>Banglore</t>
        </is>
      </c>
      <c r="K1943" s="1" t="n">
        <v>0</v>
      </c>
      <c r="L1943" s="1">
        <f>G1943*B1943</f>
        <v/>
      </c>
      <c r="M1943" s="1">
        <f>H1943*B1943</f>
        <v/>
      </c>
      <c r="N1943" s="1">
        <f>I1943*B1943</f>
        <v/>
      </c>
    </row>
    <row r="1944">
      <c r="A1944" s="1" t="inlineStr">
        <is>
          <t>BioLegend</t>
        </is>
      </c>
      <c r="B1944" s="1" t="n">
        <v>16698</v>
      </c>
      <c r="C1944" s="1" t="inlineStr">
        <is>
          <t>EED118009</t>
        </is>
      </c>
      <c r="D1944" s="2" t="n">
        <v>45877</v>
      </c>
      <c r="E1944" s="2" t="n">
        <v>45885</v>
      </c>
      <c r="F1944" s="1" t="n">
        <v>846108</v>
      </c>
      <c r="G1944" s="1" t="n">
        <v>1</v>
      </c>
      <c r="H1944" s="1" t="n">
        <v>1</v>
      </c>
      <c r="I1944" s="1" t="n">
        <v>0</v>
      </c>
      <c r="J1944" s="1" t="inlineStr">
        <is>
          <t>Hyderabad</t>
        </is>
      </c>
      <c r="K1944" s="1" t="n">
        <v>0</v>
      </c>
      <c r="L1944" s="1">
        <f>G1944*B1944</f>
        <v/>
      </c>
      <c r="M1944" s="1">
        <f>H1944*B1944</f>
        <v/>
      </c>
      <c r="N1944" s="1">
        <f>I1944*B1944</f>
        <v/>
      </c>
    </row>
    <row r="1945">
      <c r="A1945" s="1" t="inlineStr">
        <is>
          <t>BioLegend</t>
        </is>
      </c>
      <c r="B1945" s="1" t="n">
        <v>12196.8</v>
      </c>
      <c r="C1945" s="1" t="inlineStr">
        <is>
          <t>EED118009</t>
        </is>
      </c>
      <c r="D1945" s="2" t="n">
        <v>45877</v>
      </c>
      <c r="E1945" s="2" t="n">
        <v>45885</v>
      </c>
      <c r="F1945" s="1" t="n">
        <v>946603</v>
      </c>
      <c r="G1945" s="1" t="n">
        <v>1</v>
      </c>
      <c r="H1945" s="1" t="n">
        <v>1</v>
      </c>
      <c r="I1945" s="1" t="n">
        <v>0</v>
      </c>
      <c r="J1945" s="1" t="inlineStr">
        <is>
          <t>Faridabad</t>
        </is>
      </c>
      <c r="K1945" s="1" t="n">
        <v>0</v>
      </c>
      <c r="L1945" s="1">
        <f>G1945*B1945</f>
        <v/>
      </c>
      <c r="M1945" s="1">
        <f>H1945*B1945</f>
        <v/>
      </c>
      <c r="N1945" s="1">
        <f>I1945*B1945</f>
        <v/>
      </c>
    </row>
    <row r="1946">
      <c r="A1946" s="1" t="inlineStr">
        <is>
          <t>BioLegend</t>
        </is>
      </c>
      <c r="B1946" s="1" t="n">
        <v>0</v>
      </c>
      <c r="C1946" s="1" t="inlineStr">
        <is>
          <t>EED118009</t>
        </is>
      </c>
      <c r="D1946" s="2" t="n">
        <v>45877</v>
      </c>
      <c r="E1946" s="2" t="n">
        <v>45885</v>
      </c>
      <c r="F1946" s="1" t="n">
        <v>432504</v>
      </c>
      <c r="G1946" s="1" t="n">
        <v>1</v>
      </c>
      <c r="H1946" s="1" t="n">
        <v>0</v>
      </c>
      <c r="I1946" s="1" t="n">
        <v>1</v>
      </c>
      <c r="J1946" s="1" t="inlineStr">
        <is>
          <t>STOCK</t>
        </is>
      </c>
      <c r="K1946" s="1" t="inlineStr">
        <is>
          <t>Stock</t>
        </is>
      </c>
      <c r="L1946" s="1">
        <f>G1946*B1946</f>
        <v/>
      </c>
      <c r="M1946" s="1">
        <f>H1946*B1946</f>
        <v/>
      </c>
      <c r="N1946" s="1">
        <f>I1946*B1946</f>
        <v/>
      </c>
    </row>
    <row r="1947">
      <c r="A1947" s="1" t="inlineStr">
        <is>
          <t>BioLegend</t>
        </is>
      </c>
      <c r="B1947" s="1" t="n">
        <v>0</v>
      </c>
      <c r="C1947" s="1" t="inlineStr">
        <is>
          <t>EED118009</t>
        </is>
      </c>
      <c r="D1947" s="2" t="n">
        <v>45877</v>
      </c>
      <c r="E1947" s="2" t="n">
        <v>45885</v>
      </c>
      <c r="F1947" s="1" t="n">
        <v>431304</v>
      </c>
      <c r="G1947" s="1" t="n">
        <v>1</v>
      </c>
      <c r="H1947" s="1" t="n">
        <v>0</v>
      </c>
      <c r="I1947" s="1" t="n">
        <v>1</v>
      </c>
      <c r="J1947" s="1" t="inlineStr">
        <is>
          <t>STOCK</t>
        </is>
      </c>
      <c r="K1947" s="1" t="inlineStr">
        <is>
          <t>Stock</t>
        </is>
      </c>
      <c r="L1947" s="1">
        <f>G1947*B1947</f>
        <v/>
      </c>
      <c r="M1947" s="1">
        <f>H1947*B1947</f>
        <v/>
      </c>
      <c r="N1947" s="1">
        <f>I1947*B1947</f>
        <v/>
      </c>
    </row>
    <row r="1948">
      <c r="A1948" s="1" t="inlineStr">
        <is>
          <t>BioLegend</t>
        </is>
      </c>
      <c r="B1948" s="1" t="n">
        <v>0</v>
      </c>
      <c r="C1948" s="1" t="inlineStr">
        <is>
          <t>EED118009</t>
        </is>
      </c>
      <c r="D1948" s="2" t="n">
        <v>45877</v>
      </c>
      <c r="E1948" s="2" t="n">
        <v>45885</v>
      </c>
      <c r="F1948" s="1" t="n">
        <v>432604</v>
      </c>
      <c r="G1948" s="1" t="n">
        <v>1</v>
      </c>
      <c r="H1948" s="1" t="n">
        <v>1</v>
      </c>
      <c r="I1948" s="1" t="n">
        <v>0</v>
      </c>
      <c r="J1948" s="1" t="inlineStr">
        <is>
          <t>MOHALI (PUNJAB)</t>
        </is>
      </c>
      <c r="K1948" s="1" t="n">
        <v>0</v>
      </c>
      <c r="L1948" s="1">
        <f>G1948*B1948</f>
        <v/>
      </c>
      <c r="M1948" s="1">
        <f>H1948*B1948</f>
        <v/>
      </c>
      <c r="N1948" s="1">
        <f>I1948*B1948</f>
        <v/>
      </c>
    </row>
    <row r="1949">
      <c r="A1949" s="1" t="inlineStr">
        <is>
          <t>BioLegend</t>
        </is>
      </c>
      <c r="B1949" s="1" t="n">
        <v>0</v>
      </c>
      <c r="C1949" s="1" t="inlineStr">
        <is>
          <t>EED118009</t>
        </is>
      </c>
      <c r="D1949" s="2" t="n">
        <v>45877</v>
      </c>
      <c r="E1949" s="2" t="n">
        <v>45885</v>
      </c>
      <c r="F1949" s="1" t="n">
        <v>431414</v>
      </c>
      <c r="G1949" s="1" t="n">
        <v>1</v>
      </c>
      <c r="H1949" s="1" t="n">
        <v>1</v>
      </c>
      <c r="I1949" s="1" t="n">
        <v>0</v>
      </c>
      <c r="J1949" s="1" t="inlineStr">
        <is>
          <t>MOHALI (PUNJAB)</t>
        </is>
      </c>
      <c r="K1949" s="1" t="n">
        <v>0</v>
      </c>
      <c r="L1949" s="1">
        <f>G1949*B1949</f>
        <v/>
      </c>
      <c r="M1949" s="1">
        <f>H1949*B1949</f>
        <v/>
      </c>
      <c r="N1949" s="1">
        <f>I1949*B1949</f>
        <v/>
      </c>
    </row>
    <row r="1950">
      <c r="A1950" s="1" t="inlineStr">
        <is>
          <t>BioLegend</t>
        </is>
      </c>
      <c r="B1950" s="1" t="n">
        <v>0</v>
      </c>
      <c r="C1950" s="1" t="inlineStr">
        <is>
          <t>EED118009</t>
        </is>
      </c>
      <c r="D1950" s="2" t="n">
        <v>45877</v>
      </c>
      <c r="E1950" s="2" t="n">
        <v>45885</v>
      </c>
      <c r="F1950" s="1" t="n">
        <v>430804</v>
      </c>
      <c r="G1950" s="1" t="n">
        <v>1</v>
      </c>
      <c r="H1950" s="1" t="n">
        <v>0</v>
      </c>
      <c r="I1950" s="1" t="n">
        <v>1</v>
      </c>
      <c r="J1950" s="1" t="inlineStr">
        <is>
          <t>STOCK</t>
        </is>
      </c>
      <c r="K1950" s="1" t="inlineStr">
        <is>
          <t>Stock</t>
        </is>
      </c>
      <c r="L1950" s="1">
        <f>G1950*B1950</f>
        <v/>
      </c>
      <c r="M1950" s="1">
        <f>H1950*B1950</f>
        <v/>
      </c>
      <c r="N1950" s="1">
        <f>I1950*B1950</f>
        <v/>
      </c>
    </row>
    <row r="1951">
      <c r="A1951" s="1" t="inlineStr">
        <is>
          <t>BioLegend</t>
        </is>
      </c>
      <c r="B1951" s="1" t="n">
        <v>0</v>
      </c>
      <c r="C1951" s="1" t="inlineStr">
        <is>
          <t>EED118009</t>
        </is>
      </c>
      <c r="D1951" s="2" t="n">
        <v>45877</v>
      </c>
      <c r="E1951" s="2" t="n">
        <v>45885</v>
      </c>
      <c r="F1951" s="1" t="n">
        <v>430904</v>
      </c>
      <c r="G1951" s="1" t="n">
        <v>1</v>
      </c>
      <c r="H1951" s="1" t="n">
        <v>0</v>
      </c>
      <c r="I1951" s="1" t="n">
        <v>1</v>
      </c>
      <c r="J1951" s="1" t="inlineStr">
        <is>
          <t>STOCK</t>
        </is>
      </c>
      <c r="K1951" s="1" t="inlineStr">
        <is>
          <t>Stock</t>
        </is>
      </c>
      <c r="L1951" s="1">
        <f>G1951*B1951</f>
        <v/>
      </c>
      <c r="M1951" s="1">
        <f>H1951*B1951</f>
        <v/>
      </c>
      <c r="N1951" s="1">
        <f>I1951*B1951</f>
        <v/>
      </c>
    </row>
    <row r="1952">
      <c r="A1952" s="1" t="inlineStr">
        <is>
          <t>Us Biological</t>
        </is>
      </c>
      <c r="B1952" s="1" t="n">
        <v>17952</v>
      </c>
      <c r="C1952" s="1" t="n">
        <v>195103</v>
      </c>
      <c r="D1952" s="2" t="n">
        <v>45883</v>
      </c>
      <c r="E1952" s="2" t="n">
        <v>45887</v>
      </c>
      <c r="F1952" s="1" t="inlineStr">
        <is>
          <t>B1750-63</t>
        </is>
      </c>
      <c r="G1952" s="1" t="n">
        <v>3</v>
      </c>
      <c r="H1952" s="1" t="n">
        <v>3</v>
      </c>
      <c r="I1952" s="1" t="n">
        <v>0</v>
      </c>
      <c r="J1952" s="1" t="inlineStr">
        <is>
          <t>pune</t>
        </is>
      </c>
      <c r="K1952" s="1" t="n">
        <v>0</v>
      </c>
      <c r="L1952" s="1">
        <f>G1952*B1952</f>
        <v/>
      </c>
      <c r="M1952" s="1">
        <f>H1952*B1952</f>
        <v/>
      </c>
      <c r="N1952" s="1">
        <f>I1952*B1952</f>
        <v/>
      </c>
    </row>
    <row r="1953">
      <c r="A1953" s="1" t="inlineStr">
        <is>
          <t>Boster</t>
        </is>
      </c>
      <c r="B1953" s="1" t="n">
        <v>2200</v>
      </c>
      <c r="C1953" s="1" t="n">
        <v>65875</v>
      </c>
      <c r="D1953" s="2" t="n">
        <v>45882</v>
      </c>
      <c r="E1953" s="2" t="n">
        <v>45887</v>
      </c>
      <c r="F1953" s="1" t="inlineStr">
        <is>
          <t>AR1065</t>
        </is>
      </c>
      <c r="G1953" s="1" t="n">
        <v>4</v>
      </c>
      <c r="H1953" s="1" t="n">
        <v>4</v>
      </c>
      <c r="I1953" s="1" t="n">
        <v>0</v>
      </c>
      <c r="J1953" s="1" t="inlineStr">
        <is>
          <t>Kolkata</t>
        </is>
      </c>
      <c r="K1953" s="1" t="n">
        <v>0</v>
      </c>
      <c r="L1953" s="1">
        <f>G1953*B1953</f>
        <v/>
      </c>
      <c r="M1953" s="1">
        <f>H1953*B1953</f>
        <v/>
      </c>
      <c r="N1953" s="1">
        <f>I1953*B1953</f>
        <v/>
      </c>
    </row>
    <row r="1954">
      <c r="A1954" s="1" t="inlineStr">
        <is>
          <t>ApexBio</t>
        </is>
      </c>
      <c r="B1954" s="1" t="n">
        <v>3872</v>
      </c>
      <c r="C1954" s="1" t="inlineStr">
        <is>
          <t>300081607, 300081606, 300081605</t>
        </is>
      </c>
      <c r="D1954" s="2" t="n">
        <v>45882</v>
      </c>
      <c r="E1954" s="2" t="n">
        <v>45885</v>
      </c>
      <c r="F1954" s="1" t="inlineStr">
        <is>
          <t>B1027-1000</t>
        </is>
      </c>
      <c r="G1954" s="1" t="n">
        <v>2</v>
      </c>
      <c r="H1954" s="1" t="n">
        <v>2</v>
      </c>
      <c r="I1954" s="1" t="n">
        <v>0</v>
      </c>
      <c r="J1954" s="1" t="inlineStr">
        <is>
          <t>Delhi</t>
        </is>
      </c>
      <c r="K1954" s="1" t="n">
        <v>0</v>
      </c>
      <c r="L1954" s="1">
        <f>G1954*B1954</f>
        <v/>
      </c>
      <c r="M1954" s="1">
        <f>H1954*B1954</f>
        <v/>
      </c>
      <c r="N1954" s="1">
        <f>I1954*B1954</f>
        <v/>
      </c>
    </row>
    <row r="1955">
      <c r="A1955" s="1" t="inlineStr">
        <is>
          <t>ApexBio</t>
        </is>
      </c>
      <c r="B1955" s="1" t="n">
        <v>6899.200000000001</v>
      </c>
      <c r="C1955" s="1" t="inlineStr">
        <is>
          <t>300081607, 300081606, 300081605</t>
        </is>
      </c>
      <c r="D1955" s="2" t="n">
        <v>45882</v>
      </c>
      <c r="E1955" s="2" t="n">
        <v>45885</v>
      </c>
      <c r="F1955" s="1" t="inlineStr">
        <is>
          <t>K4630-100</t>
        </is>
      </c>
      <c r="G1955" s="1" t="n">
        <v>1</v>
      </c>
      <c r="H1955" s="1" t="n">
        <v>1</v>
      </c>
      <c r="I1955" s="1" t="n">
        <v>0</v>
      </c>
      <c r="J1955" s="1" t="inlineStr">
        <is>
          <t>Vellore</t>
        </is>
      </c>
      <c r="K1955" s="1" t="n">
        <v>0</v>
      </c>
      <c r="L1955" s="1">
        <f>G1955*B1955</f>
        <v/>
      </c>
      <c r="M1955" s="1">
        <f>H1955*B1955</f>
        <v/>
      </c>
      <c r="N1955" s="1">
        <f>I1955*B1955</f>
        <v/>
      </c>
    </row>
    <row r="1956">
      <c r="A1956" s="1" t="inlineStr">
        <is>
          <t>ApexBio</t>
        </is>
      </c>
      <c r="B1956" s="1" t="n">
        <v>12460.8</v>
      </c>
      <c r="C1956" s="1" t="inlineStr">
        <is>
          <t>300081607, 300081606, 300081605</t>
        </is>
      </c>
      <c r="D1956" s="2" t="n">
        <v>45882</v>
      </c>
      <c r="E1956" s="2" t="n">
        <v>45885</v>
      </c>
      <c r="F1956" s="1" t="inlineStr">
        <is>
          <t>B5455-10</t>
        </is>
      </c>
      <c r="G1956" s="1" t="n">
        <v>2</v>
      </c>
      <c r="H1956" s="1" t="n">
        <v>2</v>
      </c>
      <c r="I1956" s="1" t="n">
        <v>0</v>
      </c>
      <c r="J1956" s="1" t="inlineStr">
        <is>
          <t>Thane</t>
        </is>
      </c>
      <c r="K1956" s="1" t="n">
        <v>0</v>
      </c>
      <c r="L1956" s="1">
        <f>G1956*B1956</f>
        <v/>
      </c>
      <c r="M1956" s="1">
        <f>H1956*B1956</f>
        <v/>
      </c>
      <c r="N1956" s="1">
        <f>I1956*B1956</f>
        <v/>
      </c>
    </row>
    <row r="1957">
      <c r="A1957" s="1" t="inlineStr">
        <is>
          <t>ApexBio</t>
        </is>
      </c>
      <c r="B1957" s="1" t="n">
        <v>14924.8</v>
      </c>
      <c r="C1957" s="1" t="inlineStr">
        <is>
          <t>300081607, 300081606, 300081605</t>
        </is>
      </c>
      <c r="D1957" s="2" t="n">
        <v>45882</v>
      </c>
      <c r="E1957" s="2" t="n">
        <v>45885</v>
      </c>
      <c r="F1957" s="1" t="inlineStr">
        <is>
          <t>A3516-5</t>
        </is>
      </c>
      <c r="G1957" s="1" t="n">
        <v>3</v>
      </c>
      <c r="H1957" s="1" t="n">
        <v>3</v>
      </c>
      <c r="I1957" s="1" t="n">
        <v>0</v>
      </c>
      <c r="J1957" s="1" t="inlineStr">
        <is>
          <t>Hyderabad</t>
        </is>
      </c>
      <c r="K1957" s="1" t="n">
        <v>0</v>
      </c>
      <c r="L1957" s="1">
        <f>G1957*B1957</f>
        <v/>
      </c>
      <c r="M1957" s="1">
        <f>H1957*B1957</f>
        <v/>
      </c>
      <c r="N1957" s="1">
        <f>I1957*B1957</f>
        <v/>
      </c>
    </row>
    <row r="1958">
      <c r="A1958" s="1" t="inlineStr">
        <is>
          <t>TargetMol</t>
        </is>
      </c>
      <c r="B1958" s="1" t="n">
        <v>2745.6</v>
      </c>
      <c r="C1958" s="1" t="inlineStr">
        <is>
          <t>INV250813-006</t>
        </is>
      </c>
      <c r="D1958" s="2" t="n">
        <v>45882</v>
      </c>
      <c r="E1958" s="2" t="n">
        <v>45885</v>
      </c>
      <c r="F1958" s="1" t="inlineStr">
        <is>
          <t>TN1305</t>
        </is>
      </c>
      <c r="G1958" s="1" t="n">
        <v>1</v>
      </c>
      <c r="H1958" s="1" t="n">
        <v>1</v>
      </c>
      <c r="I1958" s="1" t="n">
        <v>0</v>
      </c>
      <c r="J1958" s="1" t="inlineStr">
        <is>
          <t>Bhuvneshwar</t>
        </is>
      </c>
      <c r="K1958" s="1" t="n">
        <v>0</v>
      </c>
      <c r="L1958" s="1">
        <f>G1958*B1958</f>
        <v/>
      </c>
      <c r="M1958" s="1">
        <f>H1958*B1958</f>
        <v/>
      </c>
      <c r="N1958" s="1">
        <f>I1958*B1958</f>
        <v/>
      </c>
    </row>
    <row r="1959">
      <c r="A1959" s="1" t="inlineStr">
        <is>
          <t>TargetMol</t>
        </is>
      </c>
      <c r="B1959" s="1" t="n">
        <v>33440</v>
      </c>
      <c r="C1959" s="1" t="inlineStr">
        <is>
          <t>INV250813-005</t>
        </is>
      </c>
      <c r="D1959" s="2" t="n">
        <v>45882</v>
      </c>
      <c r="E1959" s="2" t="n">
        <v>45885</v>
      </c>
      <c r="F1959" s="1" t="inlineStr">
        <is>
          <t>EIM08-01623</t>
        </is>
      </c>
      <c r="G1959" s="1" t="n">
        <v>1</v>
      </c>
      <c r="H1959" s="1" t="n">
        <v>1</v>
      </c>
      <c r="I1959" s="1" t="n">
        <v>0</v>
      </c>
      <c r="J1959" s="1" t="inlineStr">
        <is>
          <t>Pune</t>
        </is>
      </c>
      <c r="K1959" s="1" t="n">
        <v>0</v>
      </c>
      <c r="L1959" s="1">
        <f>G1959*B1959</f>
        <v/>
      </c>
      <c r="M1959" s="1">
        <f>H1959*B1959</f>
        <v/>
      </c>
      <c r="N1959" s="1">
        <f>I1959*B1959</f>
        <v/>
      </c>
    </row>
    <row r="1960">
      <c r="A1960" s="1" t="inlineStr">
        <is>
          <t>TargetMol</t>
        </is>
      </c>
      <c r="B1960" s="1" t="n">
        <v>1003.2</v>
      </c>
      <c r="C1960" s="1" t="inlineStr">
        <is>
          <t>INV250813-004</t>
        </is>
      </c>
      <c r="D1960" s="2" t="n">
        <v>45882</v>
      </c>
      <c r="E1960" s="2" t="n">
        <v>45885</v>
      </c>
      <c r="F1960" s="1" t="inlineStr">
        <is>
          <t>T1765</t>
        </is>
      </c>
      <c r="G1960" s="1" t="n">
        <v>5</v>
      </c>
      <c r="H1960" s="1" t="n">
        <v>5</v>
      </c>
      <c r="I1960" s="1" t="n">
        <v>0</v>
      </c>
      <c r="J1960" s="1" t="inlineStr">
        <is>
          <t>Vellore</t>
        </is>
      </c>
      <c r="K1960" s="1" t="n">
        <v>0</v>
      </c>
      <c r="L1960" s="1">
        <f>G1960*B1960</f>
        <v/>
      </c>
      <c r="M1960" s="1">
        <f>H1960*B1960</f>
        <v/>
      </c>
      <c r="N1960" s="1">
        <f>I1960*B1960</f>
        <v/>
      </c>
    </row>
    <row r="1961">
      <c r="A1961" s="1" t="inlineStr">
        <is>
          <t>TargetMol</t>
        </is>
      </c>
      <c r="B1961" s="1" t="n">
        <v>3080</v>
      </c>
      <c r="C1961" s="1" t="inlineStr">
        <is>
          <t>INV250813-004</t>
        </is>
      </c>
      <c r="D1961" s="2" t="n">
        <v>45882</v>
      </c>
      <c r="E1961" s="2" t="n">
        <v>45885</v>
      </c>
      <c r="F1961" s="1" t="inlineStr">
        <is>
          <t>T6500</t>
        </is>
      </c>
      <c r="G1961" s="1" t="n">
        <v>1</v>
      </c>
      <c r="H1961" s="1" t="n">
        <v>1</v>
      </c>
      <c r="I1961" s="1" t="n">
        <v>0</v>
      </c>
      <c r="J1961" s="1" t="inlineStr">
        <is>
          <t>Vellore</t>
        </is>
      </c>
      <c r="K1961" s="1" t="n">
        <v>0</v>
      </c>
      <c r="L1961" s="1">
        <f>G1961*B1961</f>
        <v/>
      </c>
      <c r="M1961" s="1">
        <f>H1961*B1961</f>
        <v/>
      </c>
      <c r="N1961" s="1">
        <f>I1961*B1961</f>
        <v/>
      </c>
    </row>
    <row r="1962">
      <c r="A1962" s="1" t="inlineStr">
        <is>
          <t>TargetMol</t>
        </is>
      </c>
      <c r="B1962" s="1" t="n">
        <v>3080</v>
      </c>
      <c r="C1962" s="1" t="inlineStr">
        <is>
          <t>INV250813-003</t>
        </is>
      </c>
      <c r="D1962" s="2" t="n">
        <v>45882</v>
      </c>
      <c r="E1962" s="2" t="n">
        <v>45885</v>
      </c>
      <c r="F1962" s="1" t="inlineStr">
        <is>
          <t>T6500</t>
        </is>
      </c>
      <c r="G1962" s="1" t="n">
        <v>1</v>
      </c>
      <c r="H1962" s="1" t="n">
        <v>1</v>
      </c>
      <c r="I1962" s="1" t="n">
        <v>0</v>
      </c>
      <c r="J1962" s="1" t="inlineStr">
        <is>
          <t>Hyderabad</t>
        </is>
      </c>
      <c r="K1962" s="1" t="n">
        <v>0</v>
      </c>
      <c r="L1962" s="1">
        <f>G1962*B1962</f>
        <v/>
      </c>
      <c r="M1962" s="1">
        <f>H1962*B1962</f>
        <v/>
      </c>
      <c r="N1962" s="1">
        <f>I1962*B1962</f>
        <v/>
      </c>
    </row>
    <row r="1963">
      <c r="A1963" s="1" t="inlineStr">
        <is>
          <t>BioLegend</t>
        </is>
      </c>
      <c r="B1963" s="1" t="n">
        <v>18018</v>
      </c>
      <c r="C1963" s="1" t="inlineStr">
        <is>
          <t>EED118087</t>
        </is>
      </c>
      <c r="D1963" s="2" t="n">
        <v>45881</v>
      </c>
      <c r="E1963" s="2" t="n">
        <v>45887</v>
      </c>
      <c r="F1963" s="1" t="n">
        <v>100744</v>
      </c>
      <c r="G1963" s="1" t="n">
        <v>1</v>
      </c>
      <c r="H1963" s="1" t="n">
        <v>1</v>
      </c>
      <c r="I1963" s="1" t="n">
        <v>0</v>
      </c>
      <c r="J1963" s="1" t="inlineStr">
        <is>
          <t>Delhi</t>
        </is>
      </c>
      <c r="K1963" s="1" t="n">
        <v>0</v>
      </c>
      <c r="L1963" s="1">
        <f>G1963*B1963</f>
        <v/>
      </c>
      <c r="M1963" s="1">
        <f>H1963*B1963</f>
        <v/>
      </c>
      <c r="N1963" s="1">
        <f>I1963*B1963</f>
        <v/>
      </c>
    </row>
    <row r="1964">
      <c r="A1964" s="1" t="inlineStr">
        <is>
          <t>BioLegend</t>
        </is>
      </c>
      <c r="B1964" s="1" t="n">
        <v>10890</v>
      </c>
      <c r="C1964" s="1" t="inlineStr">
        <is>
          <t>EED118087</t>
        </is>
      </c>
      <c r="D1964" s="2" t="n">
        <v>45881</v>
      </c>
      <c r="E1964" s="2" t="n">
        <v>45887</v>
      </c>
      <c r="F1964" s="1" t="n">
        <v>101245</v>
      </c>
      <c r="G1964" s="1" t="n">
        <v>1</v>
      </c>
      <c r="H1964" s="1" t="n">
        <v>1</v>
      </c>
      <c r="I1964" s="1" t="n">
        <v>0</v>
      </c>
      <c r="J1964" s="1" t="inlineStr">
        <is>
          <t>Delhi</t>
        </is>
      </c>
      <c r="K1964" s="1" t="n">
        <v>0</v>
      </c>
      <c r="L1964" s="1">
        <f>G1964*B1964</f>
        <v/>
      </c>
      <c r="M1964" s="1">
        <f>H1964*B1964</f>
        <v/>
      </c>
      <c r="N1964" s="1">
        <f>I1964*B1964</f>
        <v/>
      </c>
    </row>
    <row r="1965">
      <c r="A1965" s="1" t="inlineStr">
        <is>
          <t>BioLegend</t>
        </is>
      </c>
      <c r="B1965" s="1" t="n">
        <v>5790.4</v>
      </c>
      <c r="C1965" s="1" t="inlineStr">
        <is>
          <t>EED118087</t>
        </is>
      </c>
      <c r="D1965" s="2" t="n">
        <v>45881</v>
      </c>
      <c r="E1965" s="2" t="n">
        <v>45887</v>
      </c>
      <c r="F1965" s="1" t="n">
        <v>115526</v>
      </c>
      <c r="G1965" s="1" t="n">
        <v>1</v>
      </c>
      <c r="H1965" s="1" t="n">
        <v>1</v>
      </c>
      <c r="I1965" s="1" t="n">
        <v>0</v>
      </c>
      <c r="J1965" s="1" t="inlineStr">
        <is>
          <t>Delhi</t>
        </is>
      </c>
      <c r="K1965" s="1" t="n">
        <v>0</v>
      </c>
      <c r="L1965" s="1">
        <f>G1965*B1965</f>
        <v/>
      </c>
      <c r="M1965" s="1">
        <f>H1965*B1965</f>
        <v/>
      </c>
      <c r="N1965" s="1">
        <f>I1965*B1965</f>
        <v/>
      </c>
    </row>
    <row r="1966">
      <c r="A1966" s="1" t="inlineStr">
        <is>
          <t>BioLegend</t>
        </is>
      </c>
      <c r="B1966" s="1" t="n">
        <v>8131.200000000001</v>
      </c>
      <c r="C1966" s="1" t="inlineStr">
        <is>
          <t>EED118087</t>
        </is>
      </c>
      <c r="D1966" s="2" t="n">
        <v>45881</v>
      </c>
      <c r="E1966" s="2" t="n">
        <v>45887</v>
      </c>
      <c r="F1966" s="1" t="n">
        <v>116231</v>
      </c>
      <c r="G1966" s="1" t="n">
        <v>1</v>
      </c>
      <c r="H1966" s="1" t="n">
        <v>1</v>
      </c>
      <c r="I1966" s="1" t="n">
        <v>0</v>
      </c>
      <c r="J1966" s="1" t="inlineStr">
        <is>
          <t>Delhi</t>
        </is>
      </c>
      <c r="K1966" s="1" t="n">
        <v>0</v>
      </c>
      <c r="L1966" s="1">
        <f>G1966*B1966</f>
        <v/>
      </c>
      <c r="M1966" s="1">
        <f>H1966*B1966</f>
        <v/>
      </c>
      <c r="N1966" s="1">
        <f>I1966*B1966</f>
        <v/>
      </c>
    </row>
    <row r="1967">
      <c r="A1967" s="1" t="inlineStr">
        <is>
          <t>BioLegend</t>
        </is>
      </c>
      <c r="B1967" s="1" t="n">
        <v>19342.4</v>
      </c>
      <c r="C1967" s="1" t="inlineStr">
        <is>
          <t>EED118087</t>
        </is>
      </c>
      <c r="D1967" s="2" t="n">
        <v>45881</v>
      </c>
      <c r="E1967" s="2" t="n">
        <v>45887</v>
      </c>
      <c r="F1967" s="1" t="n">
        <v>119310</v>
      </c>
      <c r="G1967" s="1" t="n">
        <v>1</v>
      </c>
      <c r="H1967" s="1" t="n">
        <v>1</v>
      </c>
      <c r="I1967" s="1" t="n">
        <v>0</v>
      </c>
      <c r="J1967" s="1" t="inlineStr">
        <is>
          <t>Delhi</t>
        </is>
      </c>
      <c r="K1967" s="1" t="n">
        <v>0</v>
      </c>
      <c r="L1967" s="1">
        <f>G1967*B1967</f>
        <v/>
      </c>
      <c r="M1967" s="1">
        <f>H1967*B1967</f>
        <v/>
      </c>
      <c r="N1967" s="1">
        <f>I1967*B1967</f>
        <v/>
      </c>
    </row>
    <row r="1968">
      <c r="A1968" s="1" t="inlineStr">
        <is>
          <t>BioLegend</t>
        </is>
      </c>
      <c r="B1968" s="1" t="n">
        <v>6221.6</v>
      </c>
      <c r="C1968" s="1" t="inlineStr">
        <is>
          <t>EED118087</t>
        </is>
      </c>
      <c r="D1968" s="2" t="n">
        <v>45881</v>
      </c>
      <c r="E1968" s="2" t="n">
        <v>45887</v>
      </c>
      <c r="F1968" s="1" t="n">
        <v>120411</v>
      </c>
      <c r="G1968" s="1" t="n">
        <v>1</v>
      </c>
      <c r="H1968" s="1" t="n">
        <v>1</v>
      </c>
      <c r="I1968" s="1" t="n">
        <v>0</v>
      </c>
      <c r="J1968" s="1" t="inlineStr">
        <is>
          <t>Delhi</t>
        </is>
      </c>
      <c r="K1968" s="1" t="n">
        <v>0</v>
      </c>
      <c r="L1968" s="1">
        <f>G1968*B1968</f>
        <v/>
      </c>
      <c r="M1968" s="1">
        <f>H1968*B1968</f>
        <v/>
      </c>
      <c r="N1968" s="1">
        <f>I1968*B1968</f>
        <v/>
      </c>
    </row>
    <row r="1969">
      <c r="A1969" s="1" t="inlineStr">
        <is>
          <t>BioLegend</t>
        </is>
      </c>
      <c r="B1969" s="1" t="n">
        <v>7946.4</v>
      </c>
      <c r="C1969" s="1" t="inlineStr">
        <is>
          <t>EED118087</t>
        </is>
      </c>
      <c r="D1969" s="2" t="n">
        <v>45881</v>
      </c>
      <c r="E1969" s="2" t="n">
        <v>45887</v>
      </c>
      <c r="F1969" s="1" t="n">
        <v>121119</v>
      </c>
      <c r="G1969" s="1" t="n">
        <v>1</v>
      </c>
      <c r="H1969" s="1" t="n">
        <v>1</v>
      </c>
      <c r="I1969" s="1" t="n">
        <v>0</v>
      </c>
      <c r="J1969" s="1" t="inlineStr">
        <is>
          <t>Delhi</t>
        </is>
      </c>
      <c r="K1969" s="1" t="n">
        <v>0</v>
      </c>
      <c r="L1969" s="1">
        <f>G1969*B1969</f>
        <v/>
      </c>
      <c r="M1969" s="1">
        <f>H1969*B1969</f>
        <v/>
      </c>
      <c r="N1969" s="1">
        <f>I1969*B1969</f>
        <v/>
      </c>
    </row>
    <row r="1970">
      <c r="A1970" s="1" t="inlineStr">
        <is>
          <t>BioLegend</t>
        </is>
      </c>
      <c r="B1970" s="1" t="n">
        <v>21978</v>
      </c>
      <c r="C1970" s="1" t="inlineStr">
        <is>
          <t>EED118087</t>
        </is>
      </c>
      <c r="D1970" s="2" t="n">
        <v>45881</v>
      </c>
      <c r="E1970" s="2" t="n">
        <v>45887</v>
      </c>
      <c r="F1970" s="1" t="n">
        <v>127039</v>
      </c>
      <c r="G1970" s="1" t="n">
        <v>1</v>
      </c>
      <c r="H1970" s="1" t="n">
        <v>1</v>
      </c>
      <c r="I1970" s="1" t="n">
        <v>0</v>
      </c>
      <c r="J1970" s="1" t="inlineStr">
        <is>
          <t>Delhi</t>
        </is>
      </c>
      <c r="K1970" s="1" t="n">
        <v>0</v>
      </c>
      <c r="L1970" s="1">
        <f>G1970*B1970</f>
        <v/>
      </c>
      <c r="M1970" s="1">
        <f>H1970*B1970</f>
        <v/>
      </c>
      <c r="N1970" s="1">
        <f>I1970*B1970</f>
        <v/>
      </c>
    </row>
    <row r="1971">
      <c r="A1971" s="1" t="inlineStr">
        <is>
          <t>BioLegend</t>
        </is>
      </c>
      <c r="B1971" s="1" t="n">
        <v>7638.4</v>
      </c>
      <c r="C1971" s="1" t="inlineStr">
        <is>
          <t>EED118087</t>
        </is>
      </c>
      <c r="D1971" s="2" t="n">
        <v>45881</v>
      </c>
      <c r="E1971" s="2" t="n">
        <v>45887</v>
      </c>
      <c r="F1971" s="1" t="n">
        <v>128023</v>
      </c>
      <c r="G1971" s="1" t="n">
        <v>1</v>
      </c>
      <c r="H1971" s="1" t="n">
        <v>1</v>
      </c>
      <c r="I1971" s="1" t="n">
        <v>0</v>
      </c>
      <c r="J1971" s="1" t="inlineStr">
        <is>
          <t>Delhi</t>
        </is>
      </c>
      <c r="K1971" s="1" t="n">
        <v>0</v>
      </c>
      <c r="L1971" s="1">
        <f>G1971*B1971</f>
        <v/>
      </c>
      <c r="M1971" s="1">
        <f>H1971*B1971</f>
        <v/>
      </c>
      <c r="N1971" s="1">
        <f>I1971*B1971</f>
        <v/>
      </c>
    </row>
    <row r="1972">
      <c r="A1972" s="1" t="inlineStr">
        <is>
          <t>BioLegend</t>
        </is>
      </c>
      <c r="B1972" s="1" t="n">
        <v>16447.2</v>
      </c>
      <c r="C1972" s="1" t="inlineStr">
        <is>
          <t>EED118087</t>
        </is>
      </c>
      <c r="D1972" s="2" t="n">
        <v>45881</v>
      </c>
      <c r="E1972" s="2" t="n">
        <v>45887</v>
      </c>
      <c r="F1972" s="1" t="n">
        <v>135908</v>
      </c>
      <c r="G1972" s="1" t="n">
        <v>1</v>
      </c>
      <c r="H1972" s="1" t="n">
        <v>1</v>
      </c>
      <c r="I1972" s="1" t="n">
        <v>0</v>
      </c>
      <c r="J1972" s="1" t="inlineStr">
        <is>
          <t>Delhi</t>
        </is>
      </c>
      <c r="K1972" s="1" t="n">
        <v>0</v>
      </c>
      <c r="L1972" s="1">
        <f>G1972*B1972</f>
        <v/>
      </c>
      <c r="M1972" s="1">
        <f>H1972*B1972</f>
        <v/>
      </c>
      <c r="N1972" s="1">
        <f>I1972*B1972</f>
        <v/>
      </c>
    </row>
    <row r="1973">
      <c r="A1973" s="1" t="inlineStr">
        <is>
          <t>BioLegend</t>
        </is>
      </c>
      <c r="B1973" s="1" t="n">
        <v>10903.2</v>
      </c>
      <c r="C1973" s="1" t="inlineStr">
        <is>
          <t>EED118087</t>
        </is>
      </c>
      <c r="D1973" s="2" t="n">
        <v>45881</v>
      </c>
      <c r="E1973" s="2" t="n">
        <v>45887</v>
      </c>
      <c r="F1973" s="1" t="n">
        <v>157604</v>
      </c>
      <c r="G1973" s="1" t="n">
        <v>1</v>
      </c>
      <c r="H1973" s="1" t="n">
        <v>1</v>
      </c>
      <c r="I1973" s="1" t="n">
        <v>0</v>
      </c>
      <c r="J1973" s="1" t="inlineStr">
        <is>
          <t>Delhi</t>
        </is>
      </c>
      <c r="K1973" s="1" t="n">
        <v>0</v>
      </c>
      <c r="L1973" s="1">
        <f>G1973*B1973</f>
        <v/>
      </c>
      <c r="M1973" s="1">
        <f>H1973*B1973</f>
        <v/>
      </c>
      <c r="N1973" s="1">
        <f>I1973*B1973</f>
        <v/>
      </c>
    </row>
    <row r="1974">
      <c r="A1974" s="1" t="inlineStr">
        <is>
          <t>BioLegend</t>
        </is>
      </c>
      <c r="B1974" s="1" t="n">
        <v>14229.6</v>
      </c>
      <c r="C1974" s="1" t="inlineStr">
        <is>
          <t>EED118087</t>
        </is>
      </c>
      <c r="D1974" s="2" t="n">
        <v>45881</v>
      </c>
      <c r="E1974" s="2" t="n">
        <v>45887</v>
      </c>
      <c r="F1974" s="1" t="n">
        <v>160204</v>
      </c>
      <c r="G1974" s="1" t="n">
        <v>1</v>
      </c>
      <c r="H1974" s="1" t="n">
        <v>1</v>
      </c>
      <c r="I1974" s="1" t="n">
        <v>0</v>
      </c>
      <c r="J1974" s="1" t="inlineStr">
        <is>
          <t>Delhi</t>
        </is>
      </c>
      <c r="K1974" s="1" t="n">
        <v>0</v>
      </c>
      <c r="L1974" s="1">
        <f>G1974*B1974</f>
        <v/>
      </c>
      <c r="M1974" s="1">
        <f>H1974*B1974</f>
        <v/>
      </c>
      <c r="N1974" s="1">
        <f>I1974*B1974</f>
        <v/>
      </c>
    </row>
    <row r="1975">
      <c r="A1975" s="1" t="inlineStr">
        <is>
          <t>BioLegend</t>
        </is>
      </c>
      <c r="B1975" s="1" t="n">
        <v>9424.799999999999</v>
      </c>
      <c r="C1975" s="1" t="inlineStr">
        <is>
          <t>EED118087</t>
        </is>
      </c>
      <c r="D1975" s="2" t="n">
        <v>45881</v>
      </c>
      <c r="E1975" s="2" t="n">
        <v>45887</v>
      </c>
      <c r="F1975" s="1" t="n">
        <v>160908</v>
      </c>
      <c r="G1975" s="1" t="n">
        <v>1</v>
      </c>
      <c r="H1975" s="1" t="n">
        <v>1</v>
      </c>
      <c r="I1975" s="1" t="n">
        <v>0</v>
      </c>
      <c r="J1975" s="1" t="inlineStr">
        <is>
          <t>Delhi</t>
        </is>
      </c>
      <c r="K1975" s="1" t="n">
        <v>0</v>
      </c>
      <c r="L1975" s="1">
        <f>G1975*B1975</f>
        <v/>
      </c>
      <c r="M1975" s="1">
        <f>H1975*B1975</f>
        <v/>
      </c>
      <c r="N1975" s="1">
        <f>I1975*B1975</f>
        <v/>
      </c>
    </row>
    <row r="1976">
      <c r="A1976" s="1" t="inlineStr">
        <is>
          <t>BioLegend</t>
        </is>
      </c>
      <c r="B1976" s="1" t="n">
        <v>2710.4</v>
      </c>
      <c r="C1976" s="1" t="inlineStr">
        <is>
          <t>EED118087</t>
        </is>
      </c>
      <c r="D1976" s="2" t="n">
        <v>45881</v>
      </c>
      <c r="E1976" s="2" t="n">
        <v>45887</v>
      </c>
      <c r="F1976" s="1" t="n">
        <v>300402</v>
      </c>
      <c r="G1976" s="1" t="n">
        <v>2</v>
      </c>
      <c r="H1976" s="1" t="n">
        <v>2</v>
      </c>
      <c r="I1976" s="1" t="n">
        <v>0</v>
      </c>
      <c r="J1976" s="1" t="inlineStr">
        <is>
          <t>Delhi</t>
        </is>
      </c>
      <c r="K1976" s="1" t="n">
        <v>0</v>
      </c>
      <c r="L1976" s="1">
        <f>G1976*B1976</f>
        <v/>
      </c>
      <c r="M1976" s="1">
        <f>H1976*B1976</f>
        <v/>
      </c>
      <c r="N1976" s="1">
        <f>I1976*B1976</f>
        <v/>
      </c>
    </row>
    <row r="1977">
      <c r="A1977" s="1" t="inlineStr">
        <is>
          <t>BioLegend</t>
        </is>
      </c>
      <c r="B1977" s="1" t="n">
        <v>11272.8</v>
      </c>
      <c r="C1977" s="1" t="inlineStr">
        <is>
          <t>EED118087</t>
        </is>
      </c>
      <c r="D1977" s="2" t="n">
        <v>45881</v>
      </c>
      <c r="E1977" s="2" t="n">
        <v>45887</v>
      </c>
      <c r="F1977" s="1" t="n">
        <v>331553</v>
      </c>
      <c r="G1977" s="1" t="n">
        <v>1</v>
      </c>
      <c r="H1977" s="1" t="n">
        <v>1</v>
      </c>
      <c r="I1977" s="1" t="n">
        <v>0</v>
      </c>
      <c r="J1977" s="1" t="inlineStr">
        <is>
          <t>Delhi</t>
        </is>
      </c>
      <c r="K1977" s="1" t="n">
        <v>0</v>
      </c>
      <c r="L1977" s="1">
        <f>G1977*B1977</f>
        <v/>
      </c>
      <c r="M1977" s="1">
        <f>H1977*B1977</f>
        <v/>
      </c>
      <c r="N1977" s="1">
        <f>I1977*B1977</f>
        <v/>
      </c>
    </row>
    <row r="1978">
      <c r="A1978" s="1" t="inlineStr">
        <is>
          <t>BioLegend</t>
        </is>
      </c>
      <c r="B1978" s="1" t="n">
        <v>11272.8</v>
      </c>
      <c r="C1978" s="1" t="inlineStr">
        <is>
          <t>EED118087</t>
        </is>
      </c>
      <c r="D1978" s="2" t="n">
        <v>45881</v>
      </c>
      <c r="E1978" s="2" t="n">
        <v>45887</v>
      </c>
      <c r="F1978" s="1" t="n">
        <v>352317</v>
      </c>
      <c r="G1978" s="1" t="n">
        <v>1</v>
      </c>
      <c r="H1978" s="1" t="n">
        <v>1</v>
      </c>
      <c r="I1978" s="1" t="n">
        <v>0</v>
      </c>
      <c r="J1978" s="1" t="inlineStr">
        <is>
          <t>Delhi</t>
        </is>
      </c>
      <c r="K1978" s="1" t="n">
        <v>0</v>
      </c>
      <c r="L1978" s="1">
        <f>G1978*B1978</f>
        <v/>
      </c>
      <c r="M1978" s="1">
        <f>H1978*B1978</f>
        <v/>
      </c>
      <c r="N1978" s="1">
        <f>I1978*B1978</f>
        <v/>
      </c>
    </row>
    <row r="1979">
      <c r="A1979" s="1" t="inlineStr">
        <is>
          <t>BioLegend</t>
        </is>
      </c>
      <c r="B1979" s="1" t="n">
        <v>9794.4</v>
      </c>
      <c r="C1979" s="1" t="inlineStr">
        <is>
          <t>EED118087</t>
        </is>
      </c>
      <c r="D1979" s="2" t="n">
        <v>45881</v>
      </c>
      <c r="E1979" s="2" t="n">
        <v>45887</v>
      </c>
      <c r="F1979" s="1" t="n">
        <v>353719</v>
      </c>
      <c r="G1979" s="1" t="n">
        <v>1</v>
      </c>
      <c r="H1979" s="1" t="n">
        <v>1</v>
      </c>
      <c r="I1979" s="1" t="n">
        <v>0</v>
      </c>
      <c r="J1979" s="1" t="inlineStr">
        <is>
          <t>Delhi</t>
        </is>
      </c>
      <c r="K1979" s="1" t="n">
        <v>0</v>
      </c>
      <c r="L1979" s="1">
        <f>G1979*B1979</f>
        <v/>
      </c>
      <c r="M1979" s="1">
        <f>H1979*B1979</f>
        <v/>
      </c>
      <c r="N1979" s="1">
        <f>I1979*B1979</f>
        <v/>
      </c>
    </row>
    <row r="1980">
      <c r="A1980" s="1" t="inlineStr">
        <is>
          <t>BioLegend</t>
        </is>
      </c>
      <c r="B1980" s="1" t="n">
        <v>12012</v>
      </c>
      <c r="C1980" s="1" t="inlineStr">
        <is>
          <t>EED118087</t>
        </is>
      </c>
      <c r="D1980" s="2" t="n">
        <v>45881</v>
      </c>
      <c r="E1980" s="2" t="n">
        <v>45887</v>
      </c>
      <c r="F1980" s="1" t="n">
        <v>359413</v>
      </c>
      <c r="G1980" s="1" t="n">
        <v>1</v>
      </c>
      <c r="H1980" s="1" t="n">
        <v>1</v>
      </c>
      <c r="I1980" s="1" t="n">
        <v>0</v>
      </c>
      <c r="J1980" s="1" t="inlineStr">
        <is>
          <t>Delhi</t>
        </is>
      </c>
      <c r="K1980" s="1" t="n">
        <v>0</v>
      </c>
      <c r="L1980" s="1">
        <f>G1980*B1980</f>
        <v/>
      </c>
      <c r="M1980" s="1">
        <f>H1980*B1980</f>
        <v/>
      </c>
      <c r="N1980" s="1">
        <f>I1980*B1980</f>
        <v/>
      </c>
    </row>
    <row r="1981">
      <c r="A1981" s="1" t="inlineStr">
        <is>
          <t>BioLegend</t>
        </is>
      </c>
      <c r="B1981" s="1" t="n">
        <v>11950.4</v>
      </c>
      <c r="C1981" s="1" t="inlineStr">
        <is>
          <t>EED118087</t>
        </is>
      </c>
      <c r="D1981" s="2" t="n">
        <v>45881</v>
      </c>
      <c r="E1981" s="2" t="n">
        <v>45887</v>
      </c>
      <c r="F1981" s="1" t="n">
        <v>407122</v>
      </c>
      <c r="G1981" s="1" t="n">
        <v>1</v>
      </c>
      <c r="H1981" s="1" t="n">
        <v>1</v>
      </c>
      <c r="I1981" s="1" t="n">
        <v>0</v>
      </c>
      <c r="J1981" s="1" t="inlineStr">
        <is>
          <t>Delhi</t>
        </is>
      </c>
      <c r="K1981" s="1" t="n">
        <v>0</v>
      </c>
      <c r="L1981" s="1">
        <f>G1981*B1981</f>
        <v/>
      </c>
      <c r="M1981" s="1">
        <f>H1981*B1981</f>
        <v/>
      </c>
      <c r="N1981" s="1">
        <f>I1981*B1981</f>
        <v/>
      </c>
    </row>
    <row r="1982">
      <c r="A1982" s="1" t="inlineStr">
        <is>
          <t>BioLegend</t>
        </is>
      </c>
      <c r="B1982" s="1" t="n">
        <v>17028</v>
      </c>
      <c r="C1982" s="1" t="inlineStr">
        <is>
          <t>EED118087</t>
        </is>
      </c>
      <c r="D1982" s="2" t="n">
        <v>45881</v>
      </c>
      <c r="E1982" s="2" t="n">
        <v>45887</v>
      </c>
      <c r="F1982" s="1" t="n">
        <v>424902</v>
      </c>
      <c r="G1982" s="1" t="n">
        <v>1</v>
      </c>
      <c r="H1982" s="1" t="n">
        <v>1</v>
      </c>
      <c r="I1982" s="1" t="n">
        <v>0</v>
      </c>
      <c r="J1982" s="1" t="inlineStr">
        <is>
          <t>Delhi</t>
        </is>
      </c>
      <c r="K1982" s="1" t="n">
        <v>0</v>
      </c>
      <c r="L1982" s="1">
        <f>G1982*B1982</f>
        <v/>
      </c>
      <c r="M1982" s="1">
        <f>H1982*B1982</f>
        <v/>
      </c>
      <c r="N1982" s="1">
        <f>I1982*B1982</f>
        <v/>
      </c>
    </row>
    <row r="1983">
      <c r="A1983" s="1" t="inlineStr">
        <is>
          <t>BioLegend</t>
        </is>
      </c>
      <c r="B1983" s="1" t="n">
        <v>18788</v>
      </c>
      <c r="C1983" s="1" t="inlineStr">
        <is>
          <t>EED118087</t>
        </is>
      </c>
      <c r="D1983" s="2" t="n">
        <v>45881</v>
      </c>
      <c r="E1983" s="2" t="n">
        <v>45887</v>
      </c>
      <c r="F1983" s="1" t="n">
        <v>430904</v>
      </c>
      <c r="G1983" s="1" t="n">
        <v>1</v>
      </c>
      <c r="H1983" s="1" t="n">
        <v>1</v>
      </c>
      <c r="I1983" s="1" t="n">
        <v>0</v>
      </c>
      <c r="J1983" s="1" t="inlineStr">
        <is>
          <t>Delhi</t>
        </is>
      </c>
      <c r="K1983" s="1" t="n">
        <v>0</v>
      </c>
      <c r="L1983" s="1">
        <f>G1983*B1983</f>
        <v/>
      </c>
      <c r="M1983" s="1">
        <f>H1983*B1983</f>
        <v/>
      </c>
      <c r="N1983" s="1">
        <f>I1983*B1983</f>
        <v/>
      </c>
    </row>
    <row r="1984">
      <c r="A1984" s="1" t="inlineStr">
        <is>
          <t>BioLegend</t>
        </is>
      </c>
      <c r="B1984" s="1" t="n">
        <v>18788</v>
      </c>
      <c r="C1984" s="1" t="inlineStr">
        <is>
          <t>EED118087</t>
        </is>
      </c>
      <c r="D1984" s="2" t="n">
        <v>45881</v>
      </c>
      <c r="E1984" s="2" t="n">
        <v>45887</v>
      </c>
      <c r="F1984" s="1" t="n">
        <v>431304</v>
      </c>
      <c r="G1984" s="1" t="n">
        <v>1</v>
      </c>
      <c r="H1984" s="1" t="n">
        <v>1</v>
      </c>
      <c r="I1984" s="1" t="n">
        <v>0</v>
      </c>
      <c r="J1984" s="1" t="inlineStr">
        <is>
          <t>Delhi</t>
        </is>
      </c>
      <c r="K1984" s="1" t="n">
        <v>0</v>
      </c>
      <c r="L1984" s="1">
        <f>G1984*B1984</f>
        <v/>
      </c>
      <c r="M1984" s="1">
        <f>H1984*B1984</f>
        <v/>
      </c>
      <c r="N1984" s="1">
        <f>I1984*B1984</f>
        <v/>
      </c>
    </row>
    <row r="1985">
      <c r="A1985" s="1" t="inlineStr">
        <is>
          <t>Mabtech</t>
        </is>
      </c>
      <c r="B1985" s="1" t="n">
        <v>1203.84</v>
      </c>
      <c r="C1985" s="1" t="n">
        <v>44645</v>
      </c>
      <c r="D1985" s="2" t="n">
        <v>45884</v>
      </c>
      <c r="E1985" s="2" t="n">
        <v>45888</v>
      </c>
      <c r="F1985" s="1" t="inlineStr">
        <is>
          <t>3617-1</t>
        </is>
      </c>
      <c r="G1985" s="1" t="n">
        <v>10</v>
      </c>
      <c r="H1985" s="1" t="n">
        <v>10</v>
      </c>
      <c r="I1985" s="1" t="n">
        <v>0</v>
      </c>
      <c r="J1985" s="1" t="inlineStr">
        <is>
          <t>Gujrat</t>
        </is>
      </c>
      <c r="K1985" s="1" t="n">
        <v>0</v>
      </c>
      <c r="L1985" s="1">
        <f>G1985*B1985</f>
        <v/>
      </c>
      <c r="M1985" s="1">
        <f>H1985*B1985</f>
        <v/>
      </c>
      <c r="N1985" s="1">
        <f>I1985*B1985</f>
        <v/>
      </c>
    </row>
    <row r="1986">
      <c r="A1986" s="1" t="inlineStr">
        <is>
          <t>Mabtech</t>
        </is>
      </c>
      <c r="B1986" s="1" t="n">
        <v>38601.2</v>
      </c>
      <c r="C1986" s="1" t="n">
        <v>44645</v>
      </c>
      <c r="D1986" s="2" t="n">
        <v>45884</v>
      </c>
      <c r="E1986" s="2" t="n">
        <v>45888</v>
      </c>
      <c r="F1986" s="1" t="inlineStr">
        <is>
          <t>FSP-0108-10</t>
        </is>
      </c>
      <c r="G1986" s="1" t="n">
        <v>6</v>
      </c>
      <c r="H1986" s="1" t="n">
        <v>6</v>
      </c>
      <c r="I1986" s="1" t="n">
        <v>0</v>
      </c>
      <c r="J1986" s="1" t="inlineStr">
        <is>
          <t>Gujrat</t>
        </is>
      </c>
      <c r="K1986" s="1" t="n">
        <v>0</v>
      </c>
      <c r="L1986" s="1">
        <f>G1986*B1986</f>
        <v/>
      </c>
      <c r="M1986" s="1">
        <f>H1986*B1986</f>
        <v/>
      </c>
      <c r="N1986" s="1">
        <f>I1986*B1986</f>
        <v/>
      </c>
    </row>
    <row r="1987">
      <c r="A1987" s="1" t="inlineStr">
        <is>
          <t>Mabtech</t>
        </is>
      </c>
      <c r="B1987" s="1" t="n">
        <v>39732</v>
      </c>
      <c r="C1987" s="1" t="n">
        <v>44645</v>
      </c>
      <c r="D1987" s="2" t="n">
        <v>45884</v>
      </c>
      <c r="E1987" s="2" t="n">
        <v>45888</v>
      </c>
      <c r="F1987" s="1" t="inlineStr">
        <is>
          <t>3321-4AST-2</t>
        </is>
      </c>
      <c r="G1987" s="1" t="n">
        <v>1</v>
      </c>
      <c r="H1987" s="1" t="n">
        <v>1</v>
      </c>
      <c r="I1987" s="1" t="n">
        <v>0</v>
      </c>
      <c r="J1987" s="1" t="inlineStr">
        <is>
          <t>Kerala</t>
        </is>
      </c>
      <c r="K1987" s="1" t="n">
        <v>0</v>
      </c>
      <c r="L1987" s="1">
        <f>G1987*B1987</f>
        <v/>
      </c>
      <c r="M1987" s="1">
        <f>H1987*B1987</f>
        <v/>
      </c>
      <c r="N1987" s="1">
        <f>I1987*B1987</f>
        <v/>
      </c>
    </row>
    <row r="1988">
      <c r="A1988" s="1" t="inlineStr">
        <is>
          <t>Mabtech</t>
        </is>
      </c>
      <c r="B1988" s="1" t="n">
        <v>31680</v>
      </c>
      <c r="C1988" s="1" t="n">
        <v>44645</v>
      </c>
      <c r="D1988" s="2" t="n">
        <v>45884</v>
      </c>
      <c r="E1988" s="2" t="n">
        <v>45888</v>
      </c>
      <c r="F1988" s="1" t="inlineStr">
        <is>
          <t>3695-1</t>
        </is>
      </c>
      <c r="G1988" s="1" t="n">
        <v>1</v>
      </c>
      <c r="H1988" s="1" t="n">
        <v>1</v>
      </c>
      <c r="I1988" s="1" t="n">
        <v>0</v>
      </c>
      <c r="J1988" s="1" t="inlineStr">
        <is>
          <t>Kerala</t>
        </is>
      </c>
      <c r="K1988" s="1" t="n">
        <v>0</v>
      </c>
      <c r="L1988" s="1">
        <f>G1988*B1988</f>
        <v/>
      </c>
      <c r="M1988" s="1">
        <f>H1988*B1988</f>
        <v/>
      </c>
      <c r="N1988" s="1">
        <f>I1988*B1988</f>
        <v/>
      </c>
    </row>
    <row r="1989">
      <c r="A1989" s="1" t="inlineStr">
        <is>
          <t>Mabtech</t>
        </is>
      </c>
      <c r="B1989" s="1" t="n">
        <v>26752</v>
      </c>
      <c r="C1989" s="1" t="n">
        <v>44645</v>
      </c>
      <c r="D1989" s="2" t="n">
        <v>45884</v>
      </c>
      <c r="E1989" s="2" t="n">
        <v>45888</v>
      </c>
      <c r="F1989" s="1" t="inlineStr">
        <is>
          <t>3698-1</t>
        </is>
      </c>
      <c r="G1989" s="1" t="n">
        <v>1</v>
      </c>
      <c r="H1989" s="1" t="n">
        <v>1</v>
      </c>
      <c r="I1989" s="1" t="n">
        <v>0</v>
      </c>
      <c r="J1989" s="1" t="inlineStr">
        <is>
          <t>Kerala</t>
        </is>
      </c>
      <c r="K1989" s="1" t="n">
        <v>0</v>
      </c>
      <c r="L1989" s="1">
        <f>G1989*B1989</f>
        <v/>
      </c>
      <c r="M1989" s="1">
        <f>H1989*B1989</f>
        <v/>
      </c>
      <c r="N1989" s="1">
        <f>I1989*B1989</f>
        <v/>
      </c>
    </row>
    <row r="1990">
      <c r="A1990" s="1" t="inlineStr">
        <is>
          <t>Edna</t>
        </is>
      </c>
      <c r="B1990" s="1" t="n">
        <v>7599.9</v>
      </c>
      <c r="C1990" s="1" t="inlineStr">
        <is>
          <t>2-74</t>
        </is>
      </c>
      <c r="D1990" s="2" t="n">
        <v>45889</v>
      </c>
      <c r="E1990" s="2" t="n">
        <v>45889</v>
      </c>
      <c r="F1990" s="1" t="inlineStr">
        <is>
          <t>CSMMRT-100</t>
        </is>
      </c>
      <c r="G1990" s="1" t="n">
        <v>2</v>
      </c>
      <c r="H1990" s="1" t="n">
        <v>2</v>
      </c>
      <c r="I1990" s="1" t="n">
        <v>0</v>
      </c>
      <c r="J1990" s="1" t="inlineStr">
        <is>
          <t>Delhi</t>
        </is>
      </c>
      <c r="K1990" s="1" t="n">
        <v>0</v>
      </c>
      <c r="L1990" s="1">
        <f>G1990*B1990</f>
        <v/>
      </c>
      <c r="M1990" s="1">
        <f>H1990*B1990</f>
        <v/>
      </c>
      <c r="N1990" s="1">
        <f>I1990*B1990</f>
        <v/>
      </c>
    </row>
    <row r="1991">
      <c r="A1991" s="1" t="inlineStr">
        <is>
          <t>Edna</t>
        </is>
      </c>
      <c r="B1991" s="1" t="n">
        <v>0.01</v>
      </c>
      <c r="C1991" s="1" t="inlineStr">
        <is>
          <t>2-74</t>
        </is>
      </c>
      <c r="D1991" s="2" t="n">
        <v>45889</v>
      </c>
      <c r="E1991" s="2" t="n">
        <v>45889</v>
      </c>
      <c r="F1991" s="1" t="inlineStr">
        <is>
          <t>CSMMRT-100</t>
        </is>
      </c>
      <c r="G1991" s="1" t="n">
        <v>1</v>
      </c>
      <c r="H1991" s="1" t="n">
        <v>1</v>
      </c>
      <c r="I1991" s="1" t="n">
        <v>0</v>
      </c>
      <c r="J1991" s="1" t="inlineStr">
        <is>
          <t>Delhi</t>
        </is>
      </c>
      <c r="K1991" s="1" t="n">
        <v>0</v>
      </c>
      <c r="L1991" s="1">
        <f>G1991*B1991</f>
        <v/>
      </c>
      <c r="M1991" s="1">
        <f>H1991*B1991</f>
        <v/>
      </c>
      <c r="N1991" s="1">
        <f>I1991*B1991</f>
        <v/>
      </c>
    </row>
    <row r="1992">
      <c r="A1992" s="1" t="inlineStr">
        <is>
          <t>Edna</t>
        </is>
      </c>
      <c r="B1992" s="1" t="n">
        <v>6055</v>
      </c>
      <c r="C1992" s="1" t="inlineStr">
        <is>
          <t>2-74</t>
        </is>
      </c>
      <c r="D1992" s="2" t="n">
        <v>45889</v>
      </c>
      <c r="E1992" s="2" t="n">
        <v>45889</v>
      </c>
      <c r="F1992" s="1" t="inlineStr">
        <is>
          <t>TRI-200</t>
        </is>
      </c>
      <c r="G1992" s="1" t="n">
        <v>1</v>
      </c>
      <c r="H1992" s="1" t="n">
        <v>1</v>
      </c>
      <c r="I1992" s="1" t="n">
        <v>0</v>
      </c>
      <c r="J1992" s="1" t="inlineStr">
        <is>
          <t>Delhi</t>
        </is>
      </c>
      <c r="K1992" s="1" t="n">
        <v>0</v>
      </c>
      <c r="L1992" s="1">
        <f>G1992*B1992</f>
        <v/>
      </c>
      <c r="M1992" s="1">
        <f>H1992*B1992</f>
        <v/>
      </c>
      <c r="N1992" s="1">
        <f>I1992*B1992</f>
        <v/>
      </c>
    </row>
    <row r="1993">
      <c r="A1993" s="1" t="inlineStr">
        <is>
          <t>Genei Lab</t>
        </is>
      </c>
      <c r="B1993" s="1" t="n">
        <v>12000</v>
      </c>
      <c r="C1993" s="1" t="inlineStr">
        <is>
          <t>2025-2026/850MFG</t>
        </is>
      </c>
      <c r="D1993" s="2" t="n">
        <v>45874</v>
      </c>
      <c r="E1993" s="2" t="n">
        <v>45874</v>
      </c>
      <c r="F1993" s="1" t="inlineStr">
        <is>
          <t>2600505001730</t>
        </is>
      </c>
      <c r="G1993" s="1" t="n">
        <v>2</v>
      </c>
      <c r="H1993" s="1" t="n">
        <v>0</v>
      </c>
      <c r="I1993" s="1" t="n">
        <v>2</v>
      </c>
      <c r="J1993" s="1" t="inlineStr">
        <is>
          <t>STOCK</t>
        </is>
      </c>
      <c r="K1993" s="1" t="inlineStr">
        <is>
          <t>Stock</t>
        </is>
      </c>
      <c r="L1993" s="1">
        <f>G1993*B1993</f>
        <v/>
      </c>
      <c r="M1993" s="1">
        <f>H1993*B1993</f>
        <v/>
      </c>
      <c r="N1993" s="1">
        <f>I1993*B1993</f>
        <v/>
      </c>
    </row>
    <row r="1994">
      <c r="A1994" s="1" t="inlineStr">
        <is>
          <t>Genei Lab</t>
        </is>
      </c>
      <c r="B1994" s="1" t="n">
        <v>3345.6</v>
      </c>
      <c r="C1994" s="1" t="inlineStr">
        <is>
          <t>2025-2026/850MFG</t>
        </is>
      </c>
      <c r="D1994" s="2" t="n">
        <v>45874</v>
      </c>
      <c r="E1994" s="2" t="n">
        <v>45874</v>
      </c>
      <c r="F1994" s="1" t="inlineStr">
        <is>
          <t>2662070501730</t>
        </is>
      </c>
      <c r="G1994" s="1" t="n">
        <v>2</v>
      </c>
      <c r="H1994" s="1" t="n">
        <v>0</v>
      </c>
      <c r="I1994" s="1" t="n">
        <v>2</v>
      </c>
      <c r="J1994" s="1" t="inlineStr">
        <is>
          <t>STOCK</t>
        </is>
      </c>
      <c r="K1994" s="1" t="inlineStr">
        <is>
          <t>Stock</t>
        </is>
      </c>
      <c r="L1994" s="1">
        <f>G1994*B1994</f>
        <v/>
      </c>
      <c r="M1994" s="1">
        <f>H1994*B1994</f>
        <v/>
      </c>
      <c r="N1994" s="1">
        <f>I1994*B1994</f>
        <v/>
      </c>
    </row>
    <row r="1995">
      <c r="A1995" s="1" t="inlineStr">
        <is>
          <t>Genei Lab</t>
        </is>
      </c>
      <c r="B1995" s="1" t="n">
        <v>3665.2</v>
      </c>
      <c r="C1995" s="1" t="inlineStr">
        <is>
          <t>2025-2026/850MFG</t>
        </is>
      </c>
      <c r="D1995" s="2" t="n">
        <v>45874</v>
      </c>
      <c r="E1995" s="2" t="n">
        <v>45874</v>
      </c>
      <c r="F1995" s="1" t="inlineStr">
        <is>
          <t>2662670501730</t>
        </is>
      </c>
      <c r="G1995" s="1" t="n">
        <v>2</v>
      </c>
      <c r="H1995" s="1" t="n">
        <v>0</v>
      </c>
      <c r="I1995" s="1" t="n">
        <v>2</v>
      </c>
      <c r="J1995" s="1" t="inlineStr">
        <is>
          <t>STOCK</t>
        </is>
      </c>
      <c r="K1995" s="1" t="inlineStr">
        <is>
          <t>Stock</t>
        </is>
      </c>
      <c r="L1995" s="1">
        <f>G1995*B1995</f>
        <v/>
      </c>
      <c r="M1995" s="1">
        <f>H1995*B1995</f>
        <v/>
      </c>
      <c r="N1995" s="1">
        <f>I1995*B1995</f>
        <v/>
      </c>
    </row>
    <row r="1996">
      <c r="A1996" s="1" t="inlineStr">
        <is>
          <t>SUPER MO BIO</t>
        </is>
      </c>
      <c r="B1996" s="1" t="n">
        <v>3020</v>
      </c>
      <c r="C1996" s="1" t="n">
        <v>5470</v>
      </c>
      <c r="D1996" s="2" t="n">
        <v>45883</v>
      </c>
      <c r="E1996" s="2" t="n">
        <v>45883</v>
      </c>
      <c r="F1996" s="1" t="inlineStr">
        <is>
          <t>AD0023</t>
        </is>
      </c>
      <c r="G1996" s="1" t="n">
        <v>1</v>
      </c>
      <c r="H1996" s="1" t="n">
        <v>1</v>
      </c>
      <c r="I1996" s="1" t="n">
        <v>0</v>
      </c>
      <c r="J1996" s="1" t="inlineStr">
        <is>
          <t>DELHI</t>
        </is>
      </c>
      <c r="K1996" s="1" t="n">
        <v>0</v>
      </c>
      <c r="L1996" s="1">
        <f>G1996*B1996</f>
        <v/>
      </c>
      <c r="M1996" s="1">
        <f>H1996*B1996</f>
        <v/>
      </c>
      <c r="N1996" s="1">
        <f>I1996*B1996</f>
        <v/>
      </c>
    </row>
    <row r="1997">
      <c r="A1997" s="1" t="inlineStr">
        <is>
          <t>BioXcell</t>
        </is>
      </c>
      <c r="B1997" s="1" t="n">
        <v>9081.6</v>
      </c>
      <c r="C1997" s="1" t="n">
        <v>177574</v>
      </c>
      <c r="D1997" s="2" t="n">
        <v>45887</v>
      </c>
      <c r="E1997" s="2" t="n">
        <v>45890</v>
      </c>
      <c r="F1997" s="1" t="inlineStr">
        <is>
          <t>BE0283</t>
        </is>
      </c>
      <c r="G1997" s="1" t="n">
        <v>1</v>
      </c>
      <c r="H1997" s="1" t="n">
        <v>1</v>
      </c>
      <c r="I1997" s="1" t="n">
        <v>0</v>
      </c>
      <c r="J1997" s="1" t="inlineStr">
        <is>
          <t>Bhopal</t>
        </is>
      </c>
      <c r="K1997" s="1" t="n">
        <v>0</v>
      </c>
      <c r="L1997" s="1">
        <f>G1997*B1997</f>
        <v/>
      </c>
      <c r="M1997" s="1">
        <f>H1997*B1997</f>
        <v/>
      </c>
      <c r="N1997" s="1">
        <f>I1997*B1997</f>
        <v/>
      </c>
    </row>
    <row r="1998">
      <c r="A1998" s="1" t="inlineStr">
        <is>
          <t>BioXcell</t>
        </is>
      </c>
      <c r="B1998" s="1" t="n">
        <v>5174.4</v>
      </c>
      <c r="C1998" s="1" t="n">
        <v>177574</v>
      </c>
      <c r="D1998" s="2" t="n">
        <v>45887</v>
      </c>
      <c r="E1998" s="2" t="n">
        <v>45890</v>
      </c>
      <c r="F1998" s="1" t="inlineStr">
        <is>
          <t>IP0070</t>
        </is>
      </c>
      <c r="G1998" s="1" t="n">
        <v>2</v>
      </c>
      <c r="H1998" s="1" t="n">
        <v>2</v>
      </c>
      <c r="I1998" s="1" t="n">
        <v>0</v>
      </c>
      <c r="J1998" s="1" t="inlineStr">
        <is>
          <t>Banglore</t>
        </is>
      </c>
      <c r="K1998" s="1" t="n">
        <v>0</v>
      </c>
      <c r="L1998" s="1">
        <f>G1998*B1998</f>
        <v/>
      </c>
      <c r="M1998" s="1">
        <f>H1998*B1998</f>
        <v/>
      </c>
      <c r="N1998" s="1">
        <f>I1998*B1998</f>
        <v/>
      </c>
    </row>
    <row r="1999">
      <c r="A1999" s="1" t="inlineStr">
        <is>
          <t>BioLegend</t>
        </is>
      </c>
      <c r="B1999" s="1" t="n">
        <v>15276.8</v>
      </c>
      <c r="C1999" s="1" t="inlineStr">
        <is>
          <t>EED118206</t>
        </is>
      </c>
      <c r="D1999" s="2" t="n">
        <v>45884</v>
      </c>
      <c r="E1999" s="2" t="n">
        <v>45890</v>
      </c>
      <c r="F1999" s="1" t="n">
        <v>100220</v>
      </c>
      <c r="G1999" s="1" t="n">
        <v>2</v>
      </c>
      <c r="H1999" s="1" t="n">
        <v>2</v>
      </c>
      <c r="I1999" s="1" t="n">
        <v>0</v>
      </c>
      <c r="J1999" s="1" t="inlineStr">
        <is>
          <t>Gujrat</t>
        </is>
      </c>
      <c r="K1999" s="1" t="n">
        <v>0</v>
      </c>
      <c r="L1999" s="1">
        <f>G1999*B1999</f>
        <v/>
      </c>
      <c r="M1999" s="1">
        <f>H1999*B1999</f>
        <v/>
      </c>
      <c r="N1999" s="1">
        <f>I1999*B1999</f>
        <v/>
      </c>
    </row>
    <row r="2000">
      <c r="A2000" s="1" t="inlineStr">
        <is>
          <t>BioLegend</t>
        </is>
      </c>
      <c r="B2000" s="1" t="n">
        <v>13556.4</v>
      </c>
      <c r="C2000" s="1" t="inlineStr">
        <is>
          <t>EED118206</t>
        </is>
      </c>
      <c r="D2000" s="2" t="n">
        <v>45884</v>
      </c>
      <c r="E2000" s="2" t="n">
        <v>45890</v>
      </c>
      <c r="F2000" s="1" t="n">
        <v>100328</v>
      </c>
      <c r="G2000" s="1" t="n">
        <v>5</v>
      </c>
      <c r="H2000" s="1" t="n">
        <v>5</v>
      </c>
      <c r="I2000" s="1" t="n">
        <v>0</v>
      </c>
      <c r="J2000" s="1" t="inlineStr">
        <is>
          <t>Hyderabad</t>
        </is>
      </c>
      <c r="K2000" s="1" t="n">
        <v>0</v>
      </c>
      <c r="L2000" s="1">
        <f>G2000*B2000</f>
        <v/>
      </c>
      <c r="M2000" s="1">
        <f>H2000*B2000</f>
        <v/>
      </c>
      <c r="N2000" s="1">
        <f>I2000*B2000</f>
        <v/>
      </c>
    </row>
    <row r="2001">
      <c r="A2001" s="1" t="inlineStr">
        <is>
          <t>BioLegend</t>
        </is>
      </c>
      <c r="B2001" s="1" t="n">
        <v>11325.6</v>
      </c>
      <c r="C2001" s="1" t="inlineStr">
        <is>
          <t>EED118206</t>
        </is>
      </c>
      <c r="D2001" s="2" t="n">
        <v>45884</v>
      </c>
      <c r="E2001" s="2" t="n">
        <v>45890</v>
      </c>
      <c r="F2001" s="1" t="n">
        <v>100528</v>
      </c>
      <c r="G2001" s="1" t="n">
        <v>5</v>
      </c>
      <c r="H2001" s="1" t="n">
        <v>5</v>
      </c>
      <c r="I2001" s="1" t="n">
        <v>0</v>
      </c>
      <c r="J2001" s="1" t="inlineStr">
        <is>
          <t>Hyderabad</t>
        </is>
      </c>
      <c r="K2001" s="1" t="n">
        <v>0</v>
      </c>
      <c r="L2001" s="1">
        <f>G2001*B2001</f>
        <v/>
      </c>
      <c r="M2001" s="1">
        <f>H2001*B2001</f>
        <v/>
      </c>
      <c r="N2001" s="1">
        <f>I2001*B2001</f>
        <v/>
      </c>
    </row>
    <row r="2002">
      <c r="A2002" s="1" t="inlineStr">
        <is>
          <t>BioLegend</t>
        </is>
      </c>
      <c r="B2002" s="1" t="n">
        <v>6098.4</v>
      </c>
      <c r="C2002" s="1" t="inlineStr">
        <is>
          <t>EED118206</t>
        </is>
      </c>
      <c r="D2002" s="2" t="n">
        <v>45884</v>
      </c>
      <c r="E2002" s="2" t="n">
        <v>45890</v>
      </c>
      <c r="F2002" s="1" t="n">
        <v>100706</v>
      </c>
      <c r="G2002" s="1" t="n">
        <v>1</v>
      </c>
      <c r="H2002" s="1" t="n">
        <v>1</v>
      </c>
      <c r="I2002" s="1" t="n">
        <v>0</v>
      </c>
      <c r="J2002" s="1" t="inlineStr">
        <is>
          <t>Kolkata</t>
        </is>
      </c>
      <c r="K2002" s="1" t="n">
        <v>0</v>
      </c>
      <c r="L2002" s="1">
        <f>G2002*B2002</f>
        <v/>
      </c>
      <c r="M2002" s="1">
        <f>H2002*B2002</f>
        <v/>
      </c>
      <c r="N2002" s="1">
        <f>I2002*B2002</f>
        <v/>
      </c>
    </row>
    <row r="2003">
      <c r="A2003" s="1" t="inlineStr">
        <is>
          <t>BioLegend</t>
        </is>
      </c>
      <c r="B2003" s="1" t="n">
        <v>13098.8</v>
      </c>
      <c r="C2003" s="1" t="inlineStr">
        <is>
          <t>EED118206</t>
        </is>
      </c>
      <c r="D2003" s="2" t="n">
        <v>45884</v>
      </c>
      <c r="E2003" s="2" t="n">
        <v>45890</v>
      </c>
      <c r="F2003" s="1" t="n">
        <v>101320</v>
      </c>
      <c r="G2003" s="1" t="n">
        <v>3</v>
      </c>
      <c r="H2003" s="1" t="n">
        <v>3</v>
      </c>
      <c r="I2003" s="1" t="n">
        <v>0</v>
      </c>
      <c r="J2003" s="1" t="inlineStr">
        <is>
          <t>Hyderabad</t>
        </is>
      </c>
      <c r="K2003" s="1" t="n">
        <v>0</v>
      </c>
      <c r="L2003" s="1">
        <f>G2003*B2003</f>
        <v/>
      </c>
      <c r="M2003" s="1">
        <f>H2003*B2003</f>
        <v/>
      </c>
      <c r="N2003" s="1">
        <f>I2003*B2003</f>
        <v/>
      </c>
    </row>
    <row r="2004">
      <c r="A2004" s="1" t="inlineStr">
        <is>
          <t>BioLegend</t>
        </is>
      </c>
      <c r="B2004" s="1" t="n">
        <v>14471.6</v>
      </c>
      <c r="C2004" s="1" t="inlineStr">
        <is>
          <t>EED118206</t>
        </is>
      </c>
      <c r="D2004" s="2" t="n">
        <v>45884</v>
      </c>
      <c r="E2004" s="2" t="n">
        <v>45890</v>
      </c>
      <c r="F2004" s="1" t="n">
        <v>102006</v>
      </c>
      <c r="G2004" s="1" t="n">
        <v>1</v>
      </c>
      <c r="H2004" s="1" t="n">
        <v>1</v>
      </c>
      <c r="I2004" s="1" t="n">
        <v>0</v>
      </c>
      <c r="J2004" s="1" t="inlineStr">
        <is>
          <t>Hyderabad</t>
        </is>
      </c>
      <c r="K2004" s="1" t="n">
        <v>0</v>
      </c>
      <c r="L2004" s="1">
        <f>G2004*B2004</f>
        <v/>
      </c>
      <c r="M2004" s="1">
        <f>H2004*B2004</f>
        <v/>
      </c>
      <c r="N2004" s="1">
        <f>I2004*B2004</f>
        <v/>
      </c>
    </row>
    <row r="2005">
      <c r="A2005" s="1" t="inlineStr">
        <is>
          <t>BioLegend</t>
        </is>
      </c>
      <c r="B2005" s="1" t="n">
        <v>13098.8</v>
      </c>
      <c r="C2005" s="1" t="inlineStr">
        <is>
          <t>EED118206</t>
        </is>
      </c>
      <c r="D2005" s="2" t="n">
        <v>45884</v>
      </c>
      <c r="E2005" s="2" t="n">
        <v>45890</v>
      </c>
      <c r="F2005" s="1" t="n">
        <v>103018</v>
      </c>
      <c r="G2005" s="1" t="n">
        <v>4</v>
      </c>
      <c r="H2005" s="1" t="n">
        <v>4</v>
      </c>
      <c r="I2005" s="1" t="n">
        <v>0</v>
      </c>
      <c r="J2005" s="1" t="inlineStr">
        <is>
          <t>Hyderabad</t>
        </is>
      </c>
      <c r="K2005" s="1" t="n">
        <v>0</v>
      </c>
      <c r="L2005" s="1">
        <f>G2005*B2005</f>
        <v/>
      </c>
      <c r="M2005" s="1">
        <f>H2005*B2005</f>
        <v/>
      </c>
      <c r="N2005" s="1">
        <f>I2005*B2005</f>
        <v/>
      </c>
    </row>
    <row r="2006">
      <c r="A2006" s="1" t="inlineStr">
        <is>
          <t>BioLegend</t>
        </is>
      </c>
      <c r="B2006" s="1" t="n">
        <v>6468</v>
      </c>
      <c r="C2006" s="1" t="inlineStr">
        <is>
          <t>EED118206</t>
        </is>
      </c>
      <c r="D2006" s="2" t="n">
        <v>45884</v>
      </c>
      <c r="E2006" s="2" t="n">
        <v>45890</v>
      </c>
      <c r="F2006" s="1" t="n">
        <v>103108</v>
      </c>
      <c r="G2006" s="1" t="n">
        <v>2</v>
      </c>
      <c r="H2006" s="1" t="n">
        <v>2</v>
      </c>
      <c r="I2006" s="1" t="n">
        <v>0</v>
      </c>
      <c r="J2006" s="1" t="inlineStr">
        <is>
          <t>Gujrat</t>
        </is>
      </c>
      <c r="K2006" s="1" t="n">
        <v>0</v>
      </c>
      <c r="L2006" s="1">
        <f>G2006*B2006</f>
        <v/>
      </c>
      <c r="M2006" s="1">
        <f>H2006*B2006</f>
        <v/>
      </c>
      <c r="N2006" s="1">
        <f>I2006*B2006</f>
        <v/>
      </c>
    </row>
    <row r="2007">
      <c r="A2007" s="1" t="inlineStr">
        <is>
          <t>BioLegend</t>
        </is>
      </c>
      <c r="B2007" s="1" t="n">
        <v>13098.8</v>
      </c>
      <c r="C2007" s="1" t="inlineStr">
        <is>
          <t>EED118206</t>
        </is>
      </c>
      <c r="D2007" s="2" t="n">
        <v>45884</v>
      </c>
      <c r="E2007" s="2" t="n">
        <v>45890</v>
      </c>
      <c r="F2007" s="1" t="n">
        <v>104420</v>
      </c>
      <c r="G2007" s="1" t="n">
        <v>4</v>
      </c>
      <c r="H2007" s="1" t="n">
        <v>4</v>
      </c>
      <c r="I2007" s="1" t="n">
        <v>0</v>
      </c>
      <c r="J2007" s="1" t="inlineStr">
        <is>
          <t>Hyderabad</t>
        </is>
      </c>
      <c r="K2007" s="1" t="n">
        <v>0</v>
      </c>
      <c r="L2007" s="1">
        <f>G2007*B2007</f>
        <v/>
      </c>
      <c r="M2007" s="1">
        <f>H2007*B2007</f>
        <v/>
      </c>
      <c r="N2007" s="1">
        <f>I2007*B2007</f>
        <v/>
      </c>
    </row>
    <row r="2008">
      <c r="A2008" s="1" t="inlineStr">
        <is>
          <t>BioLegend</t>
        </is>
      </c>
      <c r="B2008" s="1" t="n">
        <v>14185.6</v>
      </c>
      <c r="C2008" s="1" t="inlineStr">
        <is>
          <t>EED118206</t>
        </is>
      </c>
      <c r="D2008" s="2" t="n">
        <v>45884</v>
      </c>
      <c r="E2008" s="2" t="n">
        <v>45890</v>
      </c>
      <c r="F2008" s="1" t="n">
        <v>104526</v>
      </c>
      <c r="G2008" s="1" t="n">
        <v>1</v>
      </c>
      <c r="H2008" s="1" t="n">
        <v>1</v>
      </c>
      <c r="I2008" s="1" t="n">
        <v>0</v>
      </c>
      <c r="J2008" s="1" t="inlineStr">
        <is>
          <t>Hyderabad</t>
        </is>
      </c>
      <c r="K2008" s="1" t="n">
        <v>0</v>
      </c>
      <c r="L2008" s="1">
        <f>G2008*B2008</f>
        <v/>
      </c>
      <c r="M2008" s="1">
        <f>H2008*B2008</f>
        <v/>
      </c>
      <c r="N2008" s="1">
        <f>I2008*B2008</f>
        <v/>
      </c>
    </row>
    <row r="2009">
      <c r="A2009" s="1" t="inlineStr">
        <is>
          <t>BioLegend</t>
        </is>
      </c>
      <c r="B2009" s="1" t="n">
        <v>18132.4</v>
      </c>
      <c r="C2009" s="1" t="inlineStr">
        <is>
          <t>EED118206</t>
        </is>
      </c>
      <c r="D2009" s="2" t="n">
        <v>45884</v>
      </c>
      <c r="E2009" s="2" t="n">
        <v>45890</v>
      </c>
      <c r="F2009" s="1" t="n">
        <v>106106</v>
      </c>
      <c r="G2009" s="1" t="n">
        <v>1</v>
      </c>
      <c r="H2009" s="1" t="n">
        <v>1</v>
      </c>
      <c r="I2009" s="1" t="n">
        <v>0</v>
      </c>
      <c r="J2009" s="1" t="inlineStr">
        <is>
          <t>Hyderabad</t>
        </is>
      </c>
      <c r="K2009" s="1" t="n">
        <v>0</v>
      </c>
      <c r="L2009" s="1">
        <f>G2009*B2009</f>
        <v/>
      </c>
      <c r="M2009" s="1">
        <f>H2009*B2009</f>
        <v/>
      </c>
      <c r="N2009" s="1">
        <f>I2009*B2009</f>
        <v/>
      </c>
    </row>
    <row r="2010">
      <c r="A2010" s="1" t="inlineStr">
        <is>
          <t>BioLegend</t>
        </is>
      </c>
      <c r="B2010" s="1" t="n">
        <v>4928</v>
      </c>
      <c r="C2010" s="1" t="inlineStr">
        <is>
          <t>EED118206</t>
        </is>
      </c>
      <c r="D2010" s="2" t="n">
        <v>45884</v>
      </c>
      <c r="E2010" s="2" t="n">
        <v>45890</v>
      </c>
      <c r="F2010" s="1" t="n">
        <v>113710</v>
      </c>
      <c r="G2010" s="1" t="n">
        <v>1</v>
      </c>
      <c r="H2010" s="1" t="n">
        <v>1</v>
      </c>
      <c r="I2010" s="1" t="n">
        <v>0</v>
      </c>
      <c r="J2010" s="1" t="inlineStr">
        <is>
          <t>Lucknow</t>
        </is>
      </c>
      <c r="K2010" s="1" t="n">
        <v>0</v>
      </c>
      <c r="L2010" s="1">
        <f>G2010*B2010</f>
        <v/>
      </c>
      <c r="M2010" s="1">
        <f>H2010*B2010</f>
        <v/>
      </c>
      <c r="N2010" s="1">
        <f>I2010*B2010</f>
        <v/>
      </c>
    </row>
    <row r="2011">
      <c r="A2011" s="1" t="inlineStr">
        <is>
          <t>BioLegend</t>
        </is>
      </c>
      <c r="B2011" s="1" t="n">
        <v>9424.799999999999</v>
      </c>
      <c r="C2011" s="1" t="inlineStr">
        <is>
          <t>EED118206</t>
        </is>
      </c>
      <c r="D2011" s="2" t="n">
        <v>45884</v>
      </c>
      <c r="E2011" s="2" t="n">
        <v>45890</v>
      </c>
      <c r="F2011" s="1" t="n">
        <v>113817</v>
      </c>
      <c r="G2011" s="1" t="n">
        <v>1</v>
      </c>
      <c r="H2011" s="1" t="n">
        <v>1</v>
      </c>
      <c r="I2011" s="1" t="n">
        <v>0</v>
      </c>
      <c r="J2011" s="1" t="inlineStr">
        <is>
          <t>Delhi</t>
        </is>
      </c>
      <c r="K2011" s="1" t="n">
        <v>0</v>
      </c>
      <c r="L2011" s="1">
        <f>G2011*B2011</f>
        <v/>
      </c>
      <c r="M2011" s="1">
        <f>H2011*B2011</f>
        <v/>
      </c>
      <c r="N2011" s="1">
        <f>I2011*B2011</f>
        <v/>
      </c>
    </row>
    <row r="2012">
      <c r="A2012" s="1" t="inlineStr">
        <is>
          <t>BioLegend</t>
        </is>
      </c>
      <c r="B2012" s="1" t="n">
        <v>16702.4</v>
      </c>
      <c r="C2012" s="1" t="inlineStr">
        <is>
          <t>EED118206</t>
        </is>
      </c>
      <c r="D2012" s="2" t="n">
        <v>45884</v>
      </c>
      <c r="E2012" s="2" t="n">
        <v>45890</v>
      </c>
      <c r="F2012" s="1" t="n">
        <v>119414</v>
      </c>
      <c r="G2012" s="1" t="n">
        <v>3</v>
      </c>
      <c r="H2012" s="1" t="n">
        <v>3</v>
      </c>
      <c r="I2012" s="1" t="n">
        <v>0</v>
      </c>
      <c r="J2012" s="1" t="inlineStr">
        <is>
          <t>Hyderabad</t>
        </is>
      </c>
      <c r="K2012" s="1" t="n">
        <v>0</v>
      </c>
      <c r="L2012" s="1">
        <f>G2012*B2012</f>
        <v/>
      </c>
      <c r="M2012" s="1">
        <f>H2012*B2012</f>
        <v/>
      </c>
      <c r="N2012" s="1">
        <f>I2012*B2012</f>
        <v/>
      </c>
    </row>
    <row r="2013">
      <c r="A2013" s="1" t="inlineStr">
        <is>
          <t>BioLegend</t>
        </is>
      </c>
      <c r="B2013" s="1" t="n">
        <v>10560</v>
      </c>
      <c r="C2013" s="1" t="inlineStr">
        <is>
          <t>EED118206</t>
        </is>
      </c>
      <c r="D2013" s="2" t="n">
        <v>45884</v>
      </c>
      <c r="E2013" s="2" t="n">
        <v>45890</v>
      </c>
      <c r="F2013" s="1" t="n">
        <v>135243</v>
      </c>
      <c r="G2013" s="1" t="n">
        <v>1</v>
      </c>
      <c r="H2013" s="1" t="n">
        <v>1</v>
      </c>
      <c r="I2013" s="1" t="n">
        <v>0</v>
      </c>
      <c r="J2013" s="1" t="inlineStr">
        <is>
          <t>Delhi</t>
        </is>
      </c>
      <c r="K2013" s="1" t="n">
        <v>0</v>
      </c>
      <c r="L2013" s="1">
        <f>G2013*B2013</f>
        <v/>
      </c>
      <c r="M2013" s="1">
        <f>H2013*B2013</f>
        <v/>
      </c>
      <c r="N2013" s="1">
        <f>I2013*B2013</f>
        <v/>
      </c>
    </row>
    <row r="2014">
      <c r="A2014" s="1" t="inlineStr">
        <is>
          <t>BioLegend</t>
        </is>
      </c>
      <c r="B2014" s="1" t="n">
        <v>21375.2</v>
      </c>
      <c r="C2014" s="1" t="inlineStr">
        <is>
          <t>EED118206</t>
        </is>
      </c>
      <c r="D2014" s="2" t="n">
        <v>45884</v>
      </c>
      <c r="E2014" s="2" t="n">
        <v>45890</v>
      </c>
      <c r="F2014" s="1" t="n">
        <v>144620</v>
      </c>
      <c r="G2014" s="1" t="n">
        <v>1</v>
      </c>
      <c r="H2014" s="1" t="n">
        <v>1</v>
      </c>
      <c r="I2014" s="1" t="n">
        <v>0</v>
      </c>
      <c r="J2014" s="1" t="inlineStr">
        <is>
          <t>Delhi</t>
        </is>
      </c>
      <c r="K2014" s="1" t="n">
        <v>0</v>
      </c>
      <c r="L2014" s="1">
        <f>G2014*B2014</f>
        <v/>
      </c>
      <c r="M2014" s="1">
        <f>H2014*B2014</f>
        <v/>
      </c>
      <c r="N2014" s="1">
        <f>I2014*B2014</f>
        <v/>
      </c>
    </row>
    <row r="2015">
      <c r="A2015" s="1" t="inlineStr">
        <is>
          <t>BioLegend</t>
        </is>
      </c>
      <c r="B2015" s="1" t="n">
        <v>19272</v>
      </c>
      <c r="C2015" s="1" t="inlineStr">
        <is>
          <t>EED118206</t>
        </is>
      </c>
      <c r="D2015" s="2" t="n">
        <v>45884</v>
      </c>
      <c r="E2015" s="2" t="n">
        <v>45890</v>
      </c>
      <c r="F2015" s="1" t="n">
        <v>145529</v>
      </c>
      <c r="G2015" s="1" t="n">
        <v>1</v>
      </c>
      <c r="H2015" s="1" t="n">
        <v>1</v>
      </c>
      <c r="I2015" s="1" t="n">
        <v>0</v>
      </c>
      <c r="J2015" s="1" t="inlineStr">
        <is>
          <t>Delhi</t>
        </is>
      </c>
      <c r="K2015" s="1" t="n">
        <v>0</v>
      </c>
      <c r="L2015" s="1">
        <f>G2015*B2015</f>
        <v/>
      </c>
      <c r="M2015" s="1">
        <f>H2015*B2015</f>
        <v/>
      </c>
      <c r="N2015" s="1">
        <f>I2015*B2015</f>
        <v/>
      </c>
    </row>
    <row r="2016">
      <c r="A2016" s="1" t="inlineStr">
        <is>
          <t>BioLegend</t>
        </is>
      </c>
      <c r="B2016" s="1" t="n">
        <v>9856</v>
      </c>
      <c r="C2016" s="1" t="inlineStr">
        <is>
          <t>EED118206</t>
        </is>
      </c>
      <c r="D2016" s="2" t="n">
        <v>45884</v>
      </c>
      <c r="E2016" s="2" t="n">
        <v>45890</v>
      </c>
      <c r="F2016" s="1" t="n">
        <v>165608</v>
      </c>
      <c r="G2016" s="1" t="n">
        <v>1</v>
      </c>
      <c r="H2016" s="1" t="n">
        <v>1</v>
      </c>
      <c r="I2016" s="1" t="n">
        <v>0</v>
      </c>
      <c r="J2016" s="1" t="inlineStr">
        <is>
          <t>Delhi</t>
        </is>
      </c>
      <c r="K2016" s="1" t="n">
        <v>0</v>
      </c>
      <c r="L2016" s="1">
        <f>G2016*B2016</f>
        <v/>
      </c>
      <c r="M2016" s="1">
        <f>H2016*B2016</f>
        <v/>
      </c>
      <c r="N2016" s="1">
        <f>I2016*B2016</f>
        <v/>
      </c>
    </row>
    <row r="2017">
      <c r="A2017" s="1" t="inlineStr">
        <is>
          <t>BioLegend</t>
        </is>
      </c>
      <c r="B2017" s="1" t="n">
        <v>11765.6</v>
      </c>
      <c r="C2017" s="1" t="inlineStr">
        <is>
          <t>EED118206</t>
        </is>
      </c>
      <c r="D2017" s="2" t="n">
        <v>45884</v>
      </c>
      <c r="E2017" s="2" t="n">
        <v>45890</v>
      </c>
      <c r="F2017" s="1" t="n">
        <v>300104</v>
      </c>
      <c r="G2017" s="1" t="n">
        <v>1</v>
      </c>
      <c r="H2017" s="1" t="n">
        <v>1</v>
      </c>
      <c r="I2017" s="1" t="n">
        <v>0</v>
      </c>
      <c r="J2017" s="1" t="inlineStr">
        <is>
          <t>Banglore</t>
        </is>
      </c>
      <c r="K2017" s="1" t="n">
        <v>0</v>
      </c>
      <c r="L2017" s="1">
        <f>G2017*B2017</f>
        <v/>
      </c>
      <c r="M2017" s="1">
        <f>H2017*B2017</f>
        <v/>
      </c>
      <c r="N2017" s="1">
        <f>I2017*B2017</f>
        <v/>
      </c>
    </row>
    <row r="2018">
      <c r="A2018" s="1" t="inlineStr">
        <is>
          <t>BioLegend</t>
        </is>
      </c>
      <c r="B2018" s="1" t="n">
        <v>11580.8</v>
      </c>
      <c r="C2018" s="1" t="inlineStr">
        <is>
          <t>EED118206</t>
        </is>
      </c>
      <c r="D2018" s="2" t="n">
        <v>45884</v>
      </c>
      <c r="E2018" s="2" t="n">
        <v>45890</v>
      </c>
      <c r="F2018" s="1" t="n">
        <v>300112</v>
      </c>
      <c r="G2018" s="1" t="n">
        <v>1</v>
      </c>
      <c r="H2018" s="1" t="n">
        <v>1</v>
      </c>
      <c r="I2018" s="1" t="n">
        <v>0</v>
      </c>
      <c r="J2018" s="1" t="inlineStr">
        <is>
          <t>Delhi</t>
        </is>
      </c>
      <c r="K2018" s="1" t="n">
        <v>0</v>
      </c>
      <c r="L2018" s="1">
        <f>G2018*B2018</f>
        <v/>
      </c>
      <c r="M2018" s="1">
        <f>H2018*B2018</f>
        <v/>
      </c>
      <c r="N2018" s="1">
        <f>I2018*B2018</f>
        <v/>
      </c>
    </row>
    <row r="2019">
      <c r="A2019" s="1" t="inlineStr">
        <is>
          <t>BioLegend</t>
        </is>
      </c>
      <c r="B2019" s="1" t="n">
        <v>11580.8</v>
      </c>
      <c r="C2019" s="1" t="inlineStr">
        <is>
          <t>EED118206</t>
        </is>
      </c>
      <c r="D2019" s="2" t="n">
        <v>45884</v>
      </c>
      <c r="E2019" s="2" t="n">
        <v>45890</v>
      </c>
      <c r="F2019" s="1" t="n">
        <v>300304</v>
      </c>
      <c r="G2019" s="1" t="n">
        <v>1</v>
      </c>
      <c r="H2019" s="1" t="n">
        <v>1</v>
      </c>
      <c r="I2019" s="1" t="n">
        <v>0</v>
      </c>
      <c r="J2019" s="1" t="inlineStr">
        <is>
          <t>Delhi</t>
        </is>
      </c>
      <c r="K2019" s="1" t="n">
        <v>0</v>
      </c>
      <c r="L2019" s="1">
        <f>G2019*B2019</f>
        <v/>
      </c>
      <c r="M2019" s="1">
        <f>H2019*B2019</f>
        <v/>
      </c>
      <c r="N2019" s="1">
        <f>I2019*B2019</f>
        <v/>
      </c>
    </row>
    <row r="2020">
      <c r="A2020" s="1" t="inlineStr">
        <is>
          <t>BioLegend</t>
        </is>
      </c>
      <c r="B2020" s="1" t="n">
        <v>3388</v>
      </c>
      <c r="C2020" s="1" t="inlineStr">
        <is>
          <t>EED118206</t>
        </is>
      </c>
      <c r="D2020" s="2" t="n">
        <v>45884</v>
      </c>
      <c r="E2020" s="2" t="n">
        <v>45890</v>
      </c>
      <c r="F2020" s="1" t="n">
        <v>300306</v>
      </c>
      <c r="G2020" s="1" t="n">
        <v>1</v>
      </c>
      <c r="H2020" s="1" t="n">
        <v>1</v>
      </c>
      <c r="I2020" s="1" t="n">
        <v>0</v>
      </c>
      <c r="J2020" s="1" t="inlineStr">
        <is>
          <t>Banglore</t>
        </is>
      </c>
      <c r="K2020" s="1" t="n">
        <v>0</v>
      </c>
      <c r="L2020" s="1">
        <f>G2020*B2020</f>
        <v/>
      </c>
      <c r="M2020" s="1">
        <f>H2020*B2020</f>
        <v/>
      </c>
      <c r="N2020" s="1">
        <f>I2020*B2020</f>
        <v/>
      </c>
    </row>
    <row r="2021">
      <c r="A2021" s="1" t="inlineStr">
        <is>
          <t>BioLegend</t>
        </is>
      </c>
      <c r="B2021" s="1" t="n">
        <v>25146</v>
      </c>
      <c r="C2021" s="1" t="inlineStr">
        <is>
          <t>EED118206</t>
        </is>
      </c>
      <c r="D2021" s="2" t="n">
        <v>45884</v>
      </c>
      <c r="E2021" s="2" t="n">
        <v>45890</v>
      </c>
      <c r="F2021" s="1" t="n">
        <v>300434</v>
      </c>
      <c r="G2021" s="1" t="n">
        <v>1</v>
      </c>
      <c r="H2021" s="1" t="n">
        <v>1</v>
      </c>
      <c r="I2021" s="1" t="n">
        <v>0</v>
      </c>
      <c r="J2021" s="1" t="inlineStr">
        <is>
          <t>Delhi</t>
        </is>
      </c>
      <c r="K2021" s="1" t="n">
        <v>0</v>
      </c>
      <c r="L2021" s="1">
        <f>G2021*B2021</f>
        <v/>
      </c>
      <c r="M2021" s="1">
        <f>H2021*B2021</f>
        <v/>
      </c>
      <c r="N2021" s="1">
        <f>I2021*B2021</f>
        <v/>
      </c>
    </row>
    <row r="2022">
      <c r="A2022" s="1" t="inlineStr">
        <is>
          <t>BioLegend</t>
        </is>
      </c>
      <c r="B2022" s="1" t="n">
        <v>15954.4</v>
      </c>
      <c r="C2022" s="1" t="inlineStr">
        <is>
          <t>EED118206</t>
        </is>
      </c>
      <c r="D2022" s="2" t="n">
        <v>45884</v>
      </c>
      <c r="E2022" s="2" t="n">
        <v>45890</v>
      </c>
      <c r="F2022" s="1" t="n">
        <v>300510</v>
      </c>
      <c r="G2022" s="1" t="n">
        <v>1</v>
      </c>
      <c r="H2022" s="1" t="n">
        <v>1</v>
      </c>
      <c r="I2022" s="1" t="n">
        <v>0</v>
      </c>
      <c r="J2022" s="1" t="inlineStr">
        <is>
          <t>Delhi</t>
        </is>
      </c>
      <c r="K2022" s="1" t="n">
        <v>0</v>
      </c>
      <c r="L2022" s="1">
        <f>G2022*B2022</f>
        <v/>
      </c>
      <c r="M2022" s="1">
        <f>H2022*B2022</f>
        <v/>
      </c>
      <c r="N2022" s="1">
        <f>I2022*B2022</f>
        <v/>
      </c>
    </row>
    <row r="2023">
      <c r="A2023" s="1" t="inlineStr">
        <is>
          <t>BioLegend</t>
        </is>
      </c>
      <c r="B2023" s="1" t="n">
        <v>12196.8</v>
      </c>
      <c r="C2023" s="1" t="inlineStr">
        <is>
          <t>EED118206</t>
        </is>
      </c>
      <c r="D2023" s="2" t="n">
        <v>45884</v>
      </c>
      <c r="E2023" s="2" t="n">
        <v>45890</v>
      </c>
      <c r="F2023" s="1" t="n">
        <v>302004</v>
      </c>
      <c r="G2023" s="1" t="n">
        <v>1</v>
      </c>
      <c r="H2023" s="1" t="n">
        <v>1</v>
      </c>
      <c r="I2023" s="1" t="n">
        <v>0</v>
      </c>
      <c r="J2023" s="1" t="inlineStr">
        <is>
          <t>Delhi</t>
        </is>
      </c>
      <c r="K2023" s="1" t="n">
        <v>0</v>
      </c>
      <c r="L2023" s="1">
        <f>G2023*B2023</f>
        <v/>
      </c>
      <c r="M2023" s="1">
        <f>H2023*B2023</f>
        <v/>
      </c>
      <c r="N2023" s="1">
        <f>I2023*B2023</f>
        <v/>
      </c>
    </row>
    <row r="2024">
      <c r="A2024" s="1" t="inlineStr">
        <is>
          <t>BioLegend</t>
        </is>
      </c>
      <c r="B2024" s="1" t="n">
        <v>4004</v>
      </c>
      <c r="C2024" s="1" t="inlineStr">
        <is>
          <t>EED118206</t>
        </is>
      </c>
      <c r="D2024" s="2" t="n">
        <v>45884</v>
      </c>
      <c r="E2024" s="2" t="n">
        <v>45890</v>
      </c>
      <c r="F2024" s="1" t="n">
        <v>302204</v>
      </c>
      <c r="G2024" s="1" t="n">
        <v>1</v>
      </c>
      <c r="H2024" s="1" t="n">
        <v>1</v>
      </c>
      <c r="I2024" s="1" t="n">
        <v>0</v>
      </c>
      <c r="J2024" s="1" t="inlineStr">
        <is>
          <t>Delhi</t>
        </is>
      </c>
      <c r="K2024" s="1" t="n">
        <v>0</v>
      </c>
      <c r="L2024" s="1">
        <f>G2024*B2024</f>
        <v/>
      </c>
      <c r="M2024" s="1">
        <f>H2024*B2024</f>
        <v/>
      </c>
      <c r="N2024" s="1">
        <f>I2024*B2024</f>
        <v/>
      </c>
    </row>
    <row r="2025">
      <c r="A2025" s="1" t="inlineStr">
        <is>
          <t>BioLegend</t>
        </is>
      </c>
      <c r="B2025" s="1" t="n">
        <v>6344.799999999999</v>
      </c>
      <c r="C2025" s="1" t="inlineStr">
        <is>
          <t>EED118206</t>
        </is>
      </c>
      <c r="D2025" s="2" t="n">
        <v>45884</v>
      </c>
      <c r="E2025" s="2" t="n">
        <v>45890</v>
      </c>
      <c r="F2025" s="1" t="n">
        <v>302206</v>
      </c>
      <c r="G2025" s="1" t="n">
        <v>1</v>
      </c>
      <c r="H2025" s="1" t="n">
        <v>1</v>
      </c>
      <c r="I2025" s="1" t="n">
        <v>0</v>
      </c>
      <c r="J2025" s="1" t="inlineStr">
        <is>
          <t>Banglore</t>
        </is>
      </c>
      <c r="K2025" s="1" t="n">
        <v>0</v>
      </c>
      <c r="L2025" s="1">
        <f>G2025*B2025</f>
        <v/>
      </c>
      <c r="M2025" s="1">
        <f>H2025*B2025</f>
        <v/>
      </c>
      <c r="N2025" s="1">
        <f>I2025*B2025</f>
        <v/>
      </c>
    </row>
    <row r="2026">
      <c r="A2026" s="1" t="inlineStr">
        <is>
          <t>BioLegend</t>
        </is>
      </c>
      <c r="B2026" s="1" t="n">
        <v>6468</v>
      </c>
      <c r="C2026" s="1" t="inlineStr">
        <is>
          <t>EED118206</t>
        </is>
      </c>
      <c r="D2026" s="2" t="n">
        <v>45884</v>
      </c>
      <c r="E2026" s="2" t="n">
        <v>45890</v>
      </c>
      <c r="F2026" s="1" t="n">
        <v>302212</v>
      </c>
      <c r="G2026" s="1" t="n">
        <v>1</v>
      </c>
      <c r="H2026" s="1" t="n">
        <v>1</v>
      </c>
      <c r="I2026" s="1" t="n">
        <v>0</v>
      </c>
      <c r="J2026" s="1" t="inlineStr">
        <is>
          <t>Delhi</t>
        </is>
      </c>
      <c r="K2026" s="1" t="n">
        <v>0</v>
      </c>
      <c r="L2026" s="1">
        <f>G2026*B2026</f>
        <v/>
      </c>
      <c r="M2026" s="1">
        <f>H2026*B2026</f>
        <v/>
      </c>
      <c r="N2026" s="1">
        <f>I2026*B2026</f>
        <v/>
      </c>
    </row>
    <row r="2027">
      <c r="A2027" s="1" t="inlineStr">
        <is>
          <t>BioLegend</t>
        </is>
      </c>
      <c r="B2027" s="1" t="n">
        <v>9178.4</v>
      </c>
      <c r="C2027" s="1" t="inlineStr">
        <is>
          <t>EED118206</t>
        </is>
      </c>
      <c r="D2027" s="2" t="n">
        <v>45884</v>
      </c>
      <c r="E2027" s="2" t="n">
        <v>45890</v>
      </c>
      <c r="F2027" s="1" t="n">
        <v>302306</v>
      </c>
      <c r="G2027" s="1" t="n">
        <v>1</v>
      </c>
      <c r="H2027" s="1" t="n">
        <v>1</v>
      </c>
      <c r="I2027" s="1" t="n">
        <v>0</v>
      </c>
      <c r="J2027" s="1" t="inlineStr">
        <is>
          <t>Lucknow</t>
        </is>
      </c>
      <c r="K2027" s="1" t="n">
        <v>0</v>
      </c>
      <c r="L2027" s="1">
        <f>G2027*B2027</f>
        <v/>
      </c>
      <c r="M2027" s="1">
        <f>H2027*B2027</f>
        <v/>
      </c>
      <c r="N2027" s="1">
        <f>I2027*B2027</f>
        <v/>
      </c>
    </row>
    <row r="2028">
      <c r="A2028" s="1" t="inlineStr">
        <is>
          <t>BioLegend</t>
        </is>
      </c>
      <c r="B2028" s="1" t="n">
        <v>11580.8</v>
      </c>
      <c r="C2028" s="1" t="inlineStr">
        <is>
          <t>EED118206</t>
        </is>
      </c>
      <c r="D2028" s="2" t="n">
        <v>45884</v>
      </c>
      <c r="E2028" s="2" t="n">
        <v>45890</v>
      </c>
      <c r="F2028" s="1" t="n">
        <v>302624</v>
      </c>
      <c r="G2028" s="1" t="n">
        <v>1</v>
      </c>
      <c r="H2028" s="1" t="n">
        <v>1</v>
      </c>
      <c r="I2028" s="1" t="n">
        <v>0</v>
      </c>
      <c r="J2028" s="1" t="inlineStr">
        <is>
          <t>Delhi</t>
        </is>
      </c>
      <c r="K2028" s="1" t="n">
        <v>0</v>
      </c>
      <c r="L2028" s="1">
        <f>G2028*B2028</f>
        <v/>
      </c>
      <c r="M2028" s="1">
        <f>H2028*B2028</f>
        <v/>
      </c>
      <c r="N2028" s="1">
        <f>I2028*B2028</f>
        <v/>
      </c>
    </row>
    <row r="2029">
      <c r="A2029" s="1" t="inlineStr">
        <is>
          <t>BioLegend</t>
        </is>
      </c>
      <c r="B2029" s="1" t="n">
        <v>4435.2</v>
      </c>
      <c r="C2029" s="1" t="inlineStr">
        <is>
          <t>EED118206</t>
        </is>
      </c>
      <c r="D2029" s="2" t="n">
        <v>45884</v>
      </c>
      <c r="E2029" s="2" t="n">
        <v>45890</v>
      </c>
      <c r="F2029" s="1" t="n">
        <v>304006</v>
      </c>
      <c r="G2029" s="1" t="n">
        <v>1</v>
      </c>
      <c r="H2029" s="1" t="n">
        <v>1</v>
      </c>
      <c r="I2029" s="1" t="n">
        <v>0</v>
      </c>
      <c r="J2029" s="1" t="inlineStr">
        <is>
          <t>Mumbai</t>
        </is>
      </c>
      <c r="K2029" s="1" t="n">
        <v>0</v>
      </c>
      <c r="L2029" s="1">
        <f>G2029*B2029</f>
        <v/>
      </c>
      <c r="M2029" s="1">
        <f>H2029*B2029</f>
        <v/>
      </c>
      <c r="N2029" s="1">
        <f>I2029*B2029</f>
        <v/>
      </c>
    </row>
    <row r="2030">
      <c r="A2030" s="1" t="inlineStr">
        <is>
          <t>BioLegend</t>
        </is>
      </c>
      <c r="B2030" s="1" t="n">
        <v>16324</v>
      </c>
      <c r="C2030" s="1" t="inlineStr">
        <is>
          <t>EED118206</t>
        </is>
      </c>
      <c r="D2030" s="2" t="n">
        <v>45884</v>
      </c>
      <c r="E2030" s="2" t="n">
        <v>45890</v>
      </c>
      <c r="F2030" s="1" t="n">
        <v>304024</v>
      </c>
      <c r="G2030" s="1" t="n">
        <v>2</v>
      </c>
      <c r="H2030" s="1" t="n">
        <v>2</v>
      </c>
      <c r="I2030" s="1" t="n">
        <v>0</v>
      </c>
      <c r="J2030" s="1" t="inlineStr">
        <is>
          <t>Banglore</t>
        </is>
      </c>
      <c r="K2030" s="1" t="n">
        <v>0</v>
      </c>
      <c r="L2030" s="1">
        <f>G2030*B2030</f>
        <v/>
      </c>
      <c r="M2030" s="1">
        <f>H2030*B2030</f>
        <v/>
      </c>
      <c r="N2030" s="1">
        <f>I2030*B2030</f>
        <v/>
      </c>
    </row>
    <row r="2031">
      <c r="A2031" s="1" t="inlineStr">
        <is>
          <t>BioLegend</t>
        </is>
      </c>
      <c r="B2031" s="1" t="n">
        <v>16324</v>
      </c>
      <c r="C2031" s="1" t="inlineStr">
        <is>
          <t>EED118206</t>
        </is>
      </c>
      <c r="D2031" s="2" t="n">
        <v>45884</v>
      </c>
      <c r="E2031" s="2" t="n">
        <v>45890</v>
      </c>
      <c r="F2031" s="1" t="n">
        <v>304120</v>
      </c>
      <c r="G2031" s="1" t="n">
        <v>1</v>
      </c>
      <c r="H2031" s="1" t="n">
        <v>1</v>
      </c>
      <c r="I2031" s="1" t="n">
        <v>0</v>
      </c>
      <c r="J2031" s="1" t="inlineStr">
        <is>
          <t>Delhi</t>
        </is>
      </c>
      <c r="K2031" s="1" t="n">
        <v>0</v>
      </c>
      <c r="L2031" s="1">
        <f>G2031*B2031</f>
        <v/>
      </c>
      <c r="M2031" s="1">
        <f>H2031*B2031</f>
        <v/>
      </c>
      <c r="N2031" s="1">
        <f>I2031*B2031</f>
        <v/>
      </c>
    </row>
    <row r="2032">
      <c r="A2032" s="1" t="inlineStr">
        <is>
          <t>BioLegend</t>
        </is>
      </c>
      <c r="B2032" s="1" t="n">
        <v>5790.4</v>
      </c>
      <c r="C2032" s="1" t="inlineStr">
        <is>
          <t>EED118206</t>
        </is>
      </c>
      <c r="D2032" s="2" t="n">
        <v>45884</v>
      </c>
      <c r="E2032" s="2" t="n">
        <v>45890</v>
      </c>
      <c r="F2032" s="1" t="n">
        <v>304220</v>
      </c>
      <c r="G2032" s="1" t="n">
        <v>1</v>
      </c>
      <c r="H2032" s="1" t="n">
        <v>1</v>
      </c>
      <c r="I2032" s="1" t="n">
        <v>0</v>
      </c>
      <c r="J2032" s="1" t="inlineStr">
        <is>
          <t>Delhi</t>
        </is>
      </c>
      <c r="K2032" s="1" t="n">
        <v>0</v>
      </c>
      <c r="L2032" s="1">
        <f>G2032*B2032</f>
        <v/>
      </c>
      <c r="M2032" s="1">
        <f>H2032*B2032</f>
        <v/>
      </c>
      <c r="N2032" s="1">
        <f>I2032*B2032</f>
        <v/>
      </c>
    </row>
    <row r="2033">
      <c r="A2033" s="1" t="inlineStr">
        <is>
          <t>BioLegend</t>
        </is>
      </c>
      <c r="B2033" s="1" t="n">
        <v>16324</v>
      </c>
      <c r="C2033" s="1" t="inlineStr">
        <is>
          <t>EED118206</t>
        </is>
      </c>
      <c r="D2033" s="2" t="n">
        <v>45884</v>
      </c>
      <c r="E2033" s="2" t="n">
        <v>45890</v>
      </c>
      <c r="F2033" s="1" t="n">
        <v>304820</v>
      </c>
      <c r="G2033" s="1" t="n">
        <v>1</v>
      </c>
      <c r="H2033" s="1" t="n">
        <v>1</v>
      </c>
      <c r="I2033" s="1" t="n">
        <v>0</v>
      </c>
      <c r="J2033" s="1" t="inlineStr">
        <is>
          <t>Lucknow</t>
        </is>
      </c>
      <c r="K2033" s="1" t="n">
        <v>0</v>
      </c>
      <c r="L2033" s="1">
        <f>G2033*B2033</f>
        <v/>
      </c>
      <c r="M2033" s="1">
        <f>H2033*B2033</f>
        <v/>
      </c>
      <c r="N2033" s="1">
        <f>I2033*B2033</f>
        <v/>
      </c>
    </row>
    <row r="2034">
      <c r="A2034" s="1" t="inlineStr">
        <is>
          <t>BioLegend</t>
        </is>
      </c>
      <c r="B2034" s="1" t="n">
        <v>13464</v>
      </c>
      <c r="C2034" s="1" t="inlineStr">
        <is>
          <t>EED118206</t>
        </is>
      </c>
      <c r="D2034" s="2" t="n">
        <v>45884</v>
      </c>
      <c r="E2034" s="2" t="n">
        <v>45890</v>
      </c>
      <c r="F2034" s="1" t="n">
        <v>305425</v>
      </c>
      <c r="G2034" s="1" t="n">
        <v>1</v>
      </c>
      <c r="H2034" s="1" t="n">
        <v>1</v>
      </c>
      <c r="I2034" s="1" t="n">
        <v>0</v>
      </c>
      <c r="J2034" s="1" t="inlineStr">
        <is>
          <t>Kolkata</t>
        </is>
      </c>
      <c r="K2034" s="1" t="n">
        <v>0</v>
      </c>
      <c r="L2034" s="1">
        <f>G2034*B2034</f>
        <v/>
      </c>
      <c r="M2034" s="1">
        <f>H2034*B2034</f>
        <v/>
      </c>
      <c r="N2034" s="1">
        <f>I2034*B2034</f>
        <v/>
      </c>
    </row>
    <row r="2035">
      <c r="A2035" s="1" t="inlineStr">
        <is>
          <t>BioLegend</t>
        </is>
      </c>
      <c r="B2035" s="1" t="n">
        <v>10841.6</v>
      </c>
      <c r="C2035" s="1" t="inlineStr">
        <is>
          <t>EED118206</t>
        </is>
      </c>
      <c r="D2035" s="2" t="n">
        <v>45884</v>
      </c>
      <c r="E2035" s="2" t="n">
        <v>45890</v>
      </c>
      <c r="F2035" s="1" t="n">
        <v>306004</v>
      </c>
      <c r="G2035" s="1" t="n">
        <v>1</v>
      </c>
      <c r="H2035" s="1" t="n">
        <v>1</v>
      </c>
      <c r="I2035" s="1" t="n">
        <v>0</v>
      </c>
      <c r="J2035" s="1" t="inlineStr">
        <is>
          <t>Delhi</t>
        </is>
      </c>
      <c r="K2035" s="1" t="n">
        <v>0</v>
      </c>
      <c r="L2035" s="1">
        <f>G2035*B2035</f>
        <v/>
      </c>
      <c r="M2035" s="1">
        <f>H2035*B2035</f>
        <v/>
      </c>
      <c r="N2035" s="1">
        <f>I2035*B2035</f>
        <v/>
      </c>
    </row>
    <row r="2036">
      <c r="A2036" s="1" t="inlineStr">
        <is>
          <t>BioLegend</t>
        </is>
      </c>
      <c r="B2036" s="1" t="n">
        <v>9055.200000000001</v>
      </c>
      <c r="C2036" s="1" t="inlineStr">
        <is>
          <t>EED118206</t>
        </is>
      </c>
      <c r="D2036" s="2" t="n">
        <v>45884</v>
      </c>
      <c r="E2036" s="2" t="n">
        <v>45890</v>
      </c>
      <c r="F2036" s="1" t="n">
        <v>306014</v>
      </c>
      <c r="G2036" s="1" t="n">
        <v>1</v>
      </c>
      <c r="H2036" s="1" t="n">
        <v>1</v>
      </c>
      <c r="I2036" s="1" t="n">
        <v>0</v>
      </c>
      <c r="J2036" s="1" t="inlineStr">
        <is>
          <t>Banglore</t>
        </is>
      </c>
      <c r="K2036" s="1" t="n">
        <v>0</v>
      </c>
      <c r="L2036" s="1">
        <f>G2036*B2036</f>
        <v/>
      </c>
      <c r="M2036" s="1">
        <f>H2036*B2036</f>
        <v/>
      </c>
      <c r="N2036" s="1">
        <f>I2036*B2036</f>
        <v/>
      </c>
    </row>
    <row r="2037">
      <c r="A2037" s="1" t="inlineStr">
        <is>
          <t>BioLegend</t>
        </is>
      </c>
      <c r="B2037" s="1" t="n">
        <v>11580.8</v>
      </c>
      <c r="C2037" s="1" t="inlineStr">
        <is>
          <t>EED118206</t>
        </is>
      </c>
      <c r="D2037" s="2" t="n">
        <v>45884</v>
      </c>
      <c r="E2037" s="2" t="n">
        <v>45890</v>
      </c>
      <c r="F2037" s="1" t="n">
        <v>306706</v>
      </c>
      <c r="G2037" s="1" t="n">
        <v>1</v>
      </c>
      <c r="H2037" s="1" t="n">
        <v>1</v>
      </c>
      <c r="I2037" s="1" t="n">
        <v>0</v>
      </c>
      <c r="J2037" s="1" t="inlineStr">
        <is>
          <t>Banglore</t>
        </is>
      </c>
      <c r="K2037" s="1" t="n">
        <v>0</v>
      </c>
      <c r="L2037" s="1">
        <f>G2037*B2037</f>
        <v/>
      </c>
      <c r="M2037" s="1">
        <f>H2037*B2037</f>
        <v/>
      </c>
      <c r="N2037" s="1">
        <f>I2037*B2037</f>
        <v/>
      </c>
    </row>
    <row r="2038">
      <c r="A2038" s="1" t="inlineStr">
        <is>
          <t>BioLegend</t>
        </is>
      </c>
      <c r="B2038" s="1" t="n">
        <v>24090</v>
      </c>
      <c r="C2038" s="1" t="inlineStr">
        <is>
          <t>EED118206</t>
        </is>
      </c>
      <c r="D2038" s="2" t="n">
        <v>45884</v>
      </c>
      <c r="E2038" s="2" t="n">
        <v>45890</v>
      </c>
      <c r="F2038" s="1" t="n">
        <v>310938</v>
      </c>
      <c r="G2038" s="1" t="n">
        <v>1</v>
      </c>
      <c r="H2038" s="1" t="n">
        <v>1</v>
      </c>
      <c r="I2038" s="1" t="n">
        <v>0</v>
      </c>
      <c r="J2038" s="1" t="inlineStr">
        <is>
          <t>Delhi</t>
        </is>
      </c>
      <c r="K2038" s="1" t="n">
        <v>0</v>
      </c>
      <c r="L2038" s="1">
        <f>G2038*B2038</f>
        <v/>
      </c>
      <c r="M2038" s="1">
        <f>H2038*B2038</f>
        <v/>
      </c>
      <c r="N2038" s="1">
        <f>I2038*B2038</f>
        <v/>
      </c>
    </row>
    <row r="2039">
      <c r="A2039" s="1" t="inlineStr">
        <is>
          <t>BioLegend</t>
        </is>
      </c>
      <c r="B2039" s="1" t="n">
        <v>15769.6</v>
      </c>
      <c r="C2039" s="1" t="inlineStr">
        <is>
          <t>EED118206</t>
        </is>
      </c>
      <c r="D2039" s="2" t="n">
        <v>45884</v>
      </c>
      <c r="E2039" s="2" t="n">
        <v>45890</v>
      </c>
      <c r="F2039" s="1" t="n">
        <v>313404</v>
      </c>
      <c r="G2039" s="1" t="n">
        <v>1</v>
      </c>
      <c r="H2039" s="1" t="n">
        <v>1</v>
      </c>
      <c r="I2039" s="1" t="n">
        <v>0</v>
      </c>
      <c r="J2039" s="1" t="inlineStr">
        <is>
          <t>Delhi</t>
        </is>
      </c>
      <c r="K2039" s="1" t="n">
        <v>0</v>
      </c>
      <c r="L2039" s="1">
        <f>G2039*B2039</f>
        <v/>
      </c>
      <c r="M2039" s="1">
        <f>H2039*B2039</f>
        <v/>
      </c>
      <c r="N2039" s="1">
        <f>I2039*B2039</f>
        <v/>
      </c>
    </row>
    <row r="2040">
      <c r="A2040" s="1" t="inlineStr">
        <is>
          <t>BioLegend</t>
        </is>
      </c>
      <c r="B2040" s="1" t="n">
        <v>22484</v>
      </c>
      <c r="C2040" s="1" t="inlineStr">
        <is>
          <t>EED118206</t>
        </is>
      </c>
      <c r="D2040" s="2" t="n">
        <v>45884</v>
      </c>
      <c r="E2040" s="2" t="n">
        <v>45890</v>
      </c>
      <c r="F2040" s="1" t="n">
        <v>313566</v>
      </c>
      <c r="G2040" s="1" t="n">
        <v>1</v>
      </c>
      <c r="H2040" s="1" t="n">
        <v>1</v>
      </c>
      <c r="I2040" s="1" t="n">
        <v>0</v>
      </c>
      <c r="J2040" s="1" t="inlineStr">
        <is>
          <t>Delhi</t>
        </is>
      </c>
      <c r="K2040" s="1" t="n">
        <v>0</v>
      </c>
      <c r="L2040" s="1">
        <f>G2040*B2040</f>
        <v/>
      </c>
      <c r="M2040" s="1">
        <f>H2040*B2040</f>
        <v/>
      </c>
      <c r="N2040" s="1">
        <f>I2040*B2040</f>
        <v/>
      </c>
    </row>
    <row r="2041">
      <c r="A2041" s="1" t="inlineStr">
        <is>
          <t>BioLegend</t>
        </is>
      </c>
      <c r="B2041" s="1" t="n">
        <v>24090</v>
      </c>
      <c r="C2041" s="1" t="inlineStr">
        <is>
          <t>EED118206</t>
        </is>
      </c>
      <c r="D2041" s="2" t="n">
        <v>45884</v>
      </c>
      <c r="E2041" s="2" t="n">
        <v>45890</v>
      </c>
      <c r="F2041" s="1" t="n">
        <v>317332</v>
      </c>
      <c r="G2041" s="1" t="n">
        <v>1</v>
      </c>
      <c r="H2041" s="1" t="n">
        <v>1</v>
      </c>
      <c r="I2041" s="1" t="n">
        <v>0</v>
      </c>
      <c r="J2041" s="1" t="inlineStr">
        <is>
          <t>Banglore</t>
        </is>
      </c>
      <c r="K2041" s="1" t="n">
        <v>0</v>
      </c>
      <c r="L2041" s="1">
        <f>G2041*B2041</f>
        <v/>
      </c>
      <c r="M2041" s="1">
        <f>H2041*B2041</f>
        <v/>
      </c>
      <c r="N2041" s="1">
        <f>I2041*B2041</f>
        <v/>
      </c>
    </row>
    <row r="2042">
      <c r="A2042" s="1" t="inlineStr">
        <is>
          <t>BioLegend</t>
        </is>
      </c>
      <c r="B2042" s="1" t="n">
        <v>5112.8</v>
      </c>
      <c r="C2042" s="1" t="inlineStr">
        <is>
          <t>EED118206</t>
        </is>
      </c>
      <c r="D2042" s="2" t="n">
        <v>45884</v>
      </c>
      <c r="E2042" s="2" t="n">
        <v>45890</v>
      </c>
      <c r="F2042" s="1" t="n">
        <v>317406</v>
      </c>
      <c r="G2042" s="1" t="n">
        <v>1</v>
      </c>
      <c r="H2042" s="1" t="n">
        <v>1</v>
      </c>
      <c r="I2042" s="1" t="n">
        <v>0</v>
      </c>
      <c r="J2042" s="1" t="inlineStr">
        <is>
          <t>Delhi</t>
        </is>
      </c>
      <c r="K2042" s="1" t="n">
        <v>0</v>
      </c>
      <c r="L2042" s="1">
        <f>G2042*B2042</f>
        <v/>
      </c>
      <c r="M2042" s="1">
        <f>H2042*B2042</f>
        <v/>
      </c>
      <c r="N2042" s="1">
        <f>I2042*B2042</f>
        <v/>
      </c>
    </row>
    <row r="2043">
      <c r="A2043" s="1" t="inlineStr">
        <is>
          <t>BioLegend</t>
        </is>
      </c>
      <c r="B2043" s="1" t="n">
        <v>27984</v>
      </c>
      <c r="C2043" s="1" t="inlineStr">
        <is>
          <t>EED118206</t>
        </is>
      </c>
      <c r="D2043" s="2" t="n">
        <v>45884</v>
      </c>
      <c r="E2043" s="2" t="n">
        <v>45890</v>
      </c>
      <c r="F2043" s="1" t="n">
        <v>317438</v>
      </c>
      <c r="G2043" s="1" t="n">
        <v>1</v>
      </c>
      <c r="H2043" s="1" t="n">
        <v>1</v>
      </c>
      <c r="I2043" s="1" t="n">
        <v>0</v>
      </c>
      <c r="J2043" s="1" t="inlineStr">
        <is>
          <t>Banglore</t>
        </is>
      </c>
      <c r="K2043" s="1" t="n">
        <v>0</v>
      </c>
      <c r="L2043" s="1">
        <f>G2043*B2043</f>
        <v/>
      </c>
      <c r="M2043" s="1">
        <f>H2043*B2043</f>
        <v/>
      </c>
      <c r="N2043" s="1">
        <f>I2043*B2043</f>
        <v/>
      </c>
    </row>
    <row r="2044">
      <c r="A2044" s="1" t="inlineStr">
        <is>
          <t>BioLegend</t>
        </is>
      </c>
      <c r="B2044" s="1" t="n">
        <v>12997.6</v>
      </c>
      <c r="C2044" s="1" t="inlineStr">
        <is>
          <t>EED118206</t>
        </is>
      </c>
      <c r="D2044" s="2" t="n">
        <v>45884</v>
      </c>
      <c r="E2044" s="2" t="n">
        <v>45890</v>
      </c>
      <c r="F2044" s="1" t="n">
        <v>318320</v>
      </c>
      <c r="G2044" s="1" t="n">
        <v>1</v>
      </c>
      <c r="H2044" s="1" t="n">
        <v>1</v>
      </c>
      <c r="I2044" s="1" t="n">
        <v>0</v>
      </c>
      <c r="J2044" s="1" t="inlineStr">
        <is>
          <t>Delhi</t>
        </is>
      </c>
      <c r="K2044" s="1" t="n">
        <v>0</v>
      </c>
      <c r="L2044" s="1">
        <f>G2044*B2044</f>
        <v/>
      </c>
      <c r="M2044" s="1">
        <f>H2044*B2044</f>
        <v/>
      </c>
      <c r="N2044" s="1">
        <f>I2044*B2044</f>
        <v/>
      </c>
    </row>
    <row r="2045">
      <c r="A2045" s="1" t="inlineStr">
        <is>
          <t>BioLegend</t>
        </is>
      </c>
      <c r="B2045" s="1" t="n">
        <v>9178.4</v>
      </c>
      <c r="C2045" s="1" t="inlineStr">
        <is>
          <t>EED118206</t>
        </is>
      </c>
      <c r="D2045" s="2" t="n">
        <v>45884</v>
      </c>
      <c r="E2045" s="2" t="n">
        <v>45890</v>
      </c>
      <c r="F2045" s="1" t="n">
        <v>321109</v>
      </c>
      <c r="G2045" s="1" t="n">
        <v>1</v>
      </c>
      <c r="H2045" s="1" t="n">
        <v>1</v>
      </c>
      <c r="I2045" s="1" t="n">
        <v>0</v>
      </c>
      <c r="J2045" s="1" t="inlineStr">
        <is>
          <t>Kolkata</t>
        </is>
      </c>
      <c r="K2045" s="1" t="n">
        <v>0</v>
      </c>
      <c r="L2045" s="1">
        <f>G2045*B2045</f>
        <v/>
      </c>
      <c r="M2045" s="1">
        <f>H2045*B2045</f>
        <v/>
      </c>
      <c r="N2045" s="1">
        <f>I2045*B2045</f>
        <v/>
      </c>
    </row>
    <row r="2046">
      <c r="A2046" s="1" t="inlineStr">
        <is>
          <t>BioLegend</t>
        </is>
      </c>
      <c r="B2046" s="1" t="n">
        <v>27588</v>
      </c>
      <c r="C2046" s="1" t="inlineStr">
        <is>
          <t>EED118206</t>
        </is>
      </c>
      <c r="D2046" s="2" t="n">
        <v>45884</v>
      </c>
      <c r="E2046" s="2" t="n">
        <v>45890</v>
      </c>
      <c r="F2046" s="1" t="n">
        <v>321142</v>
      </c>
      <c r="G2046" s="1" t="n">
        <v>1</v>
      </c>
      <c r="H2046" s="1" t="n">
        <v>1</v>
      </c>
      <c r="I2046" s="1" t="n">
        <v>0</v>
      </c>
      <c r="J2046" s="1" t="inlineStr">
        <is>
          <t>Banglore</t>
        </is>
      </c>
      <c r="K2046" s="1" t="n">
        <v>0</v>
      </c>
      <c r="L2046" s="1">
        <f>G2046*B2046</f>
        <v/>
      </c>
      <c r="M2046" s="1">
        <f>H2046*B2046</f>
        <v/>
      </c>
      <c r="N2046" s="1">
        <f>I2046*B2046</f>
        <v/>
      </c>
    </row>
    <row r="2047">
      <c r="A2047" s="1" t="inlineStr">
        <is>
          <t>BioLegend</t>
        </is>
      </c>
      <c r="B2047" s="1" t="n">
        <v>14352.8</v>
      </c>
      <c r="C2047" s="1" t="inlineStr">
        <is>
          <t>EED118206</t>
        </is>
      </c>
      <c r="D2047" s="2" t="n">
        <v>45884</v>
      </c>
      <c r="E2047" s="2" t="n">
        <v>45890</v>
      </c>
      <c r="F2047" s="1" t="n">
        <v>321306</v>
      </c>
      <c r="G2047" s="1" t="n">
        <v>1</v>
      </c>
      <c r="H2047" s="1" t="n">
        <v>1</v>
      </c>
      <c r="I2047" s="1" t="n">
        <v>0</v>
      </c>
      <c r="J2047" s="1" t="inlineStr">
        <is>
          <t>Delhi</t>
        </is>
      </c>
      <c r="K2047" s="1" t="n">
        <v>0</v>
      </c>
      <c r="L2047" s="1">
        <f>G2047*B2047</f>
        <v/>
      </c>
      <c r="M2047" s="1">
        <f>H2047*B2047</f>
        <v/>
      </c>
      <c r="N2047" s="1">
        <f>I2047*B2047</f>
        <v/>
      </c>
    </row>
    <row r="2048">
      <c r="A2048" s="1" t="inlineStr">
        <is>
          <t>BioLegend</t>
        </is>
      </c>
      <c r="B2048" s="1" t="n">
        <v>12689.6</v>
      </c>
      <c r="C2048" s="1" t="inlineStr">
        <is>
          <t>EED118206</t>
        </is>
      </c>
      <c r="D2048" s="2" t="n">
        <v>45884</v>
      </c>
      <c r="E2048" s="2" t="n">
        <v>45890</v>
      </c>
      <c r="F2048" s="1" t="n">
        <v>325504</v>
      </c>
      <c r="G2048" s="1" t="n">
        <v>1</v>
      </c>
      <c r="H2048" s="1" t="n">
        <v>1</v>
      </c>
      <c r="I2048" s="1" t="n">
        <v>0</v>
      </c>
      <c r="J2048" s="1" t="inlineStr">
        <is>
          <t>Delhi</t>
        </is>
      </c>
      <c r="K2048" s="1" t="n">
        <v>0</v>
      </c>
      <c r="L2048" s="1">
        <f>G2048*B2048</f>
        <v/>
      </c>
      <c r="M2048" s="1">
        <f>H2048*B2048</f>
        <v/>
      </c>
      <c r="N2048" s="1">
        <f>I2048*B2048</f>
        <v/>
      </c>
    </row>
    <row r="2049">
      <c r="A2049" s="1" t="inlineStr">
        <is>
          <t>BioLegend</t>
        </is>
      </c>
      <c r="B2049" s="1" t="n">
        <v>12997.6</v>
      </c>
      <c r="C2049" s="1" t="inlineStr">
        <is>
          <t>EED118206</t>
        </is>
      </c>
      <c r="D2049" s="2" t="n">
        <v>45884</v>
      </c>
      <c r="E2049" s="2" t="n">
        <v>45890</v>
      </c>
      <c r="F2049" s="1" t="n">
        <v>325604</v>
      </c>
      <c r="G2049" s="1" t="n">
        <v>1</v>
      </c>
      <c r="H2049" s="1" t="n">
        <v>1</v>
      </c>
      <c r="I2049" s="1" t="n">
        <v>0</v>
      </c>
      <c r="J2049" s="1" t="inlineStr">
        <is>
          <t>Banglore</t>
        </is>
      </c>
      <c r="K2049" s="1" t="n">
        <v>0</v>
      </c>
      <c r="L2049" s="1">
        <f>G2049*B2049</f>
        <v/>
      </c>
      <c r="M2049" s="1">
        <f>H2049*B2049</f>
        <v/>
      </c>
      <c r="N2049" s="1">
        <f>I2049*B2049</f>
        <v/>
      </c>
    </row>
    <row r="2050">
      <c r="A2050" s="1" t="inlineStr">
        <is>
          <t>BioLegend</t>
        </is>
      </c>
      <c r="B2050" s="1" t="n">
        <v>9055.200000000001</v>
      </c>
      <c r="C2050" s="1" t="inlineStr">
        <is>
          <t>EED118206</t>
        </is>
      </c>
      <c r="D2050" s="2" t="n">
        <v>45884</v>
      </c>
      <c r="E2050" s="2" t="n">
        <v>45890</v>
      </c>
      <c r="F2050" s="1" t="n">
        <v>329951</v>
      </c>
      <c r="G2050" s="1" t="n">
        <v>1</v>
      </c>
      <c r="H2050" s="1" t="n">
        <v>1</v>
      </c>
      <c r="I2050" s="1" t="n">
        <v>0</v>
      </c>
      <c r="J2050" s="1" t="inlineStr">
        <is>
          <t>Lucknow</t>
        </is>
      </c>
      <c r="K2050" s="1" t="n">
        <v>0</v>
      </c>
      <c r="L2050" s="1">
        <f>G2050*B2050</f>
        <v/>
      </c>
      <c r="M2050" s="1">
        <f>H2050*B2050</f>
        <v/>
      </c>
      <c r="N2050" s="1">
        <f>I2050*B2050</f>
        <v/>
      </c>
    </row>
    <row r="2051">
      <c r="A2051" s="1" t="inlineStr">
        <is>
          <t>BioLegend</t>
        </is>
      </c>
      <c r="B2051" s="1" t="n">
        <v>12689.6</v>
      </c>
      <c r="C2051" s="1" t="inlineStr">
        <is>
          <t>EED118206</t>
        </is>
      </c>
      <c r="D2051" s="2" t="n">
        <v>45884</v>
      </c>
      <c r="E2051" s="2" t="n">
        <v>45890</v>
      </c>
      <c r="F2051" s="1" t="n">
        <v>331206</v>
      </c>
      <c r="G2051" s="1" t="n">
        <v>1</v>
      </c>
      <c r="H2051" s="1" t="n">
        <v>1</v>
      </c>
      <c r="I2051" s="1" t="n">
        <v>0</v>
      </c>
      <c r="J2051" s="1" t="inlineStr">
        <is>
          <t>Delhi</t>
        </is>
      </c>
      <c r="K2051" s="1" t="n">
        <v>0</v>
      </c>
      <c r="L2051" s="1">
        <f>G2051*B2051</f>
        <v/>
      </c>
      <c r="M2051" s="1">
        <f>H2051*B2051</f>
        <v/>
      </c>
      <c r="N2051" s="1">
        <f>I2051*B2051</f>
        <v/>
      </c>
    </row>
    <row r="2052">
      <c r="A2052" s="1" t="inlineStr">
        <is>
          <t>BioLegend</t>
        </is>
      </c>
      <c r="B2052" s="1" t="n">
        <v>12997.6</v>
      </c>
      <c r="C2052" s="1" t="inlineStr">
        <is>
          <t>EED118206</t>
        </is>
      </c>
      <c r="D2052" s="2" t="n">
        <v>45884</v>
      </c>
      <c r="E2052" s="2" t="n">
        <v>45890</v>
      </c>
      <c r="F2052" s="1" t="n">
        <v>331208</v>
      </c>
      <c r="G2052" s="1" t="n">
        <v>1</v>
      </c>
      <c r="H2052" s="1" t="n">
        <v>1</v>
      </c>
      <c r="I2052" s="1" t="n">
        <v>0</v>
      </c>
      <c r="J2052" s="1" t="inlineStr">
        <is>
          <t>Banglore</t>
        </is>
      </c>
      <c r="K2052" s="1" t="n">
        <v>0</v>
      </c>
      <c r="L2052" s="1">
        <f>G2052*B2052</f>
        <v/>
      </c>
      <c r="M2052" s="1">
        <f>H2052*B2052</f>
        <v/>
      </c>
      <c r="N2052" s="1">
        <f>I2052*B2052</f>
        <v/>
      </c>
    </row>
    <row r="2053">
      <c r="A2053" s="1" t="inlineStr">
        <is>
          <t>BioLegend</t>
        </is>
      </c>
      <c r="B2053" s="1" t="n">
        <v>28710</v>
      </c>
      <c r="C2053" s="1" t="inlineStr">
        <is>
          <t>EED118206</t>
        </is>
      </c>
      <c r="D2053" s="2" t="n">
        <v>45884</v>
      </c>
      <c r="E2053" s="2" t="n">
        <v>45890</v>
      </c>
      <c r="F2053" s="1" t="n">
        <v>331246</v>
      </c>
      <c r="G2053" s="1" t="n">
        <v>1</v>
      </c>
      <c r="H2053" s="1" t="n">
        <v>1</v>
      </c>
      <c r="I2053" s="1" t="n">
        <v>0</v>
      </c>
      <c r="J2053" s="1" t="inlineStr">
        <is>
          <t>Faridabad</t>
        </is>
      </c>
      <c r="K2053" s="1" t="n">
        <v>0</v>
      </c>
      <c r="L2053" s="1">
        <f>G2053*B2053</f>
        <v/>
      </c>
      <c r="M2053" s="1">
        <f>H2053*B2053</f>
        <v/>
      </c>
      <c r="N2053" s="1">
        <f>I2053*B2053</f>
        <v/>
      </c>
    </row>
    <row r="2054">
      <c r="A2054" s="1" t="inlineStr">
        <is>
          <t>BioLegend</t>
        </is>
      </c>
      <c r="B2054" s="1" t="n">
        <v>9794.4</v>
      </c>
      <c r="C2054" s="1" t="inlineStr">
        <is>
          <t>EED118206</t>
        </is>
      </c>
      <c r="D2054" s="2" t="n">
        <v>45884</v>
      </c>
      <c r="E2054" s="2" t="n">
        <v>45890</v>
      </c>
      <c r="F2054" s="1" t="n">
        <v>333625</v>
      </c>
      <c r="G2054" s="1" t="n">
        <v>1</v>
      </c>
      <c r="H2054" s="1" t="n">
        <v>1</v>
      </c>
      <c r="I2054" s="1" t="n">
        <v>0</v>
      </c>
      <c r="J2054" s="1" t="inlineStr">
        <is>
          <t>Kolkata</t>
        </is>
      </c>
      <c r="K2054" s="1" t="n">
        <v>0</v>
      </c>
      <c r="L2054" s="1">
        <f>G2054*B2054</f>
        <v/>
      </c>
      <c r="M2054" s="1">
        <f>H2054*B2054</f>
        <v/>
      </c>
      <c r="N2054" s="1">
        <f>I2054*B2054</f>
        <v/>
      </c>
    </row>
    <row r="2055">
      <c r="A2055" s="1" t="inlineStr">
        <is>
          <t>BioLegend</t>
        </is>
      </c>
      <c r="B2055" s="1" t="n">
        <v>16632</v>
      </c>
      <c r="C2055" s="1" t="inlineStr">
        <is>
          <t>EED118206</t>
        </is>
      </c>
      <c r="D2055" s="2" t="n">
        <v>45884</v>
      </c>
      <c r="E2055" s="2" t="n">
        <v>45890</v>
      </c>
      <c r="F2055" s="1" t="n">
        <v>334606</v>
      </c>
      <c r="G2055" s="1" t="n">
        <v>1</v>
      </c>
      <c r="H2055" s="1" t="n">
        <v>1</v>
      </c>
      <c r="I2055" s="1" t="n">
        <v>0</v>
      </c>
      <c r="J2055" s="1" t="inlineStr">
        <is>
          <t>Delhi</t>
        </is>
      </c>
      <c r="K2055" s="1" t="n">
        <v>0</v>
      </c>
      <c r="L2055" s="1">
        <f>G2055*B2055</f>
        <v/>
      </c>
      <c r="M2055" s="1">
        <f>H2055*B2055</f>
        <v/>
      </c>
      <c r="N2055" s="1">
        <f>I2055*B2055</f>
        <v/>
      </c>
    </row>
    <row r="2056">
      <c r="A2056" s="1" t="inlineStr">
        <is>
          <t>BioLegend</t>
        </is>
      </c>
      <c r="B2056" s="1" t="n">
        <v>17371.2</v>
      </c>
      <c r="C2056" s="1" t="inlineStr">
        <is>
          <t>EED118206</t>
        </is>
      </c>
      <c r="D2056" s="2" t="n">
        <v>45884</v>
      </c>
      <c r="E2056" s="2" t="n">
        <v>45890</v>
      </c>
      <c r="F2056" s="1" t="n">
        <v>334608</v>
      </c>
      <c r="G2056" s="1" t="n">
        <v>1</v>
      </c>
      <c r="H2056" s="1" t="n">
        <v>1</v>
      </c>
      <c r="I2056" s="1" t="n">
        <v>0</v>
      </c>
      <c r="J2056" s="1" t="inlineStr">
        <is>
          <t>Banglore</t>
        </is>
      </c>
      <c r="K2056" s="1" t="n">
        <v>0</v>
      </c>
      <c r="L2056" s="1">
        <f>G2056*B2056</f>
        <v/>
      </c>
      <c r="M2056" s="1">
        <f>H2056*B2056</f>
        <v/>
      </c>
      <c r="N2056" s="1">
        <f>I2056*B2056</f>
        <v/>
      </c>
    </row>
    <row r="2057">
      <c r="A2057" s="1" t="inlineStr">
        <is>
          <t>BioLegend</t>
        </is>
      </c>
      <c r="B2057" s="1" t="n">
        <v>11272.8</v>
      </c>
      <c r="C2057" s="1" t="inlineStr">
        <is>
          <t>EED118206</t>
        </is>
      </c>
      <c r="D2057" s="2" t="n">
        <v>45884</v>
      </c>
      <c r="E2057" s="2" t="n">
        <v>45890</v>
      </c>
      <c r="F2057" s="1" t="n">
        <v>336218</v>
      </c>
      <c r="G2057" s="1" t="n">
        <v>1</v>
      </c>
      <c r="H2057" s="1" t="n">
        <v>1</v>
      </c>
      <c r="I2057" s="1" t="n">
        <v>0</v>
      </c>
      <c r="J2057" s="1" t="inlineStr">
        <is>
          <t>Delhi</t>
        </is>
      </c>
      <c r="K2057" s="1" t="n">
        <v>0</v>
      </c>
      <c r="L2057" s="1">
        <f>G2057*B2057</f>
        <v/>
      </c>
      <c r="M2057" s="1">
        <f>H2057*B2057</f>
        <v/>
      </c>
      <c r="N2057" s="1">
        <f>I2057*B2057</f>
        <v/>
      </c>
    </row>
    <row r="2058">
      <c r="A2058" s="1" t="inlineStr">
        <is>
          <t>BioLegend</t>
        </is>
      </c>
      <c r="B2058" s="1" t="n">
        <v>7946.4</v>
      </c>
      <c r="C2058" s="1" t="inlineStr">
        <is>
          <t>EED118206</t>
        </is>
      </c>
      <c r="D2058" s="2" t="n">
        <v>45884</v>
      </c>
      <c r="E2058" s="2" t="n">
        <v>45890</v>
      </c>
      <c r="F2058" s="1" t="n">
        <v>339811</v>
      </c>
      <c r="G2058" s="1" t="n">
        <v>1</v>
      </c>
      <c r="H2058" s="1" t="n">
        <v>1</v>
      </c>
      <c r="I2058" s="1" t="n">
        <v>0</v>
      </c>
      <c r="J2058" s="1" t="inlineStr">
        <is>
          <t>BANGALORE</t>
        </is>
      </c>
      <c r="K2058" s="1" t="n">
        <v>0</v>
      </c>
      <c r="L2058" s="1">
        <f>G2058*B2058</f>
        <v/>
      </c>
      <c r="M2058" s="1">
        <f>H2058*B2058</f>
        <v/>
      </c>
      <c r="N2058" s="1">
        <f>I2058*B2058</f>
        <v/>
      </c>
    </row>
    <row r="2059">
      <c r="A2059" s="1" t="inlineStr">
        <is>
          <t>BioLegend</t>
        </is>
      </c>
      <c r="B2059" s="1" t="n">
        <v>13921.6</v>
      </c>
      <c r="C2059" s="1" t="inlineStr">
        <is>
          <t>EED118206</t>
        </is>
      </c>
      <c r="D2059" s="2" t="n">
        <v>45884</v>
      </c>
      <c r="E2059" s="2" t="n">
        <v>45890</v>
      </c>
      <c r="F2059" s="1" t="n">
        <v>343504</v>
      </c>
      <c r="G2059" s="1" t="n">
        <v>1</v>
      </c>
      <c r="H2059" s="1" t="n">
        <v>1</v>
      </c>
      <c r="I2059" s="1" t="n">
        <v>0</v>
      </c>
      <c r="J2059" s="1" t="inlineStr">
        <is>
          <t>Banglore</t>
        </is>
      </c>
      <c r="K2059" s="1" t="n">
        <v>0</v>
      </c>
      <c r="L2059" s="1">
        <f>G2059*B2059</f>
        <v/>
      </c>
      <c r="M2059" s="1">
        <f>H2059*B2059</f>
        <v/>
      </c>
      <c r="N2059" s="1">
        <f>I2059*B2059</f>
        <v/>
      </c>
    </row>
    <row r="2060">
      <c r="A2060" s="1" t="inlineStr">
        <is>
          <t>BioLegend</t>
        </is>
      </c>
      <c r="B2060" s="1" t="n">
        <v>12381.6</v>
      </c>
      <c r="C2060" s="1" t="inlineStr">
        <is>
          <t>EED118206</t>
        </is>
      </c>
      <c r="D2060" s="2" t="n">
        <v>45884</v>
      </c>
      <c r="E2060" s="2" t="n">
        <v>45890</v>
      </c>
      <c r="F2060" s="1" t="n">
        <v>343524</v>
      </c>
      <c r="G2060" s="1" t="n">
        <v>1</v>
      </c>
      <c r="H2060" s="1" t="n">
        <v>1</v>
      </c>
      <c r="I2060" s="1" t="n">
        <v>0</v>
      </c>
      <c r="J2060" s="1" t="inlineStr">
        <is>
          <t>Delhi</t>
        </is>
      </c>
      <c r="K2060" s="1" t="n">
        <v>0</v>
      </c>
      <c r="L2060" s="1">
        <f>G2060*B2060</f>
        <v/>
      </c>
      <c r="M2060" s="1">
        <f>H2060*B2060</f>
        <v/>
      </c>
      <c r="N2060" s="1">
        <f>I2060*B2060</f>
        <v/>
      </c>
    </row>
    <row r="2061">
      <c r="A2061" s="1" t="inlineStr">
        <is>
          <t>BioLegend</t>
        </is>
      </c>
      <c r="B2061" s="1" t="n">
        <v>5112.8</v>
      </c>
      <c r="C2061" s="1" t="inlineStr">
        <is>
          <t>EED118206</t>
        </is>
      </c>
      <c r="D2061" s="2" t="n">
        <v>45884</v>
      </c>
      <c r="E2061" s="2" t="n">
        <v>45890</v>
      </c>
      <c r="F2061" s="1" t="n">
        <v>344606</v>
      </c>
      <c r="G2061" s="1" t="n">
        <v>5</v>
      </c>
      <c r="H2061" s="1" t="n">
        <v>5</v>
      </c>
      <c r="I2061" s="1" t="n">
        <v>0</v>
      </c>
      <c r="J2061" s="1" t="inlineStr">
        <is>
          <t>Banglore</t>
        </is>
      </c>
      <c r="K2061" s="1" t="n">
        <v>0</v>
      </c>
      <c r="L2061" s="1">
        <f>G2061*B2061</f>
        <v/>
      </c>
      <c r="M2061" s="1">
        <f>H2061*B2061</f>
        <v/>
      </c>
      <c r="N2061" s="1">
        <f>I2061*B2061</f>
        <v/>
      </c>
    </row>
    <row r="2062">
      <c r="A2062" s="1" t="inlineStr">
        <is>
          <t>BioLegend</t>
        </is>
      </c>
      <c r="B2062" s="1" t="n">
        <v>20020</v>
      </c>
      <c r="C2062" s="1" t="inlineStr">
        <is>
          <t>EED118206</t>
        </is>
      </c>
      <c r="D2062" s="2" t="n">
        <v>45884</v>
      </c>
      <c r="E2062" s="2" t="n">
        <v>45890</v>
      </c>
      <c r="F2062" s="1" t="n">
        <v>344712</v>
      </c>
      <c r="G2062" s="1" t="n">
        <v>5</v>
      </c>
      <c r="H2062" s="1" t="n">
        <v>5</v>
      </c>
      <c r="I2062" s="1" t="n">
        <v>0</v>
      </c>
      <c r="J2062" s="1" t="inlineStr">
        <is>
          <t>Banglore</t>
        </is>
      </c>
      <c r="K2062" s="1" t="n">
        <v>0</v>
      </c>
      <c r="L2062" s="1">
        <f>G2062*B2062</f>
        <v/>
      </c>
      <c r="M2062" s="1">
        <f>H2062*B2062</f>
        <v/>
      </c>
      <c r="N2062" s="1">
        <f>I2062*B2062</f>
        <v/>
      </c>
    </row>
    <row r="2063">
      <c r="A2063" s="1" t="inlineStr">
        <is>
          <t>BioLegend</t>
        </is>
      </c>
      <c r="B2063" s="1" t="n">
        <v>11888.8</v>
      </c>
      <c r="C2063" s="1" t="inlineStr">
        <is>
          <t>EED118206</t>
        </is>
      </c>
      <c r="D2063" s="2" t="n">
        <v>45884</v>
      </c>
      <c r="E2063" s="2" t="n">
        <v>45890</v>
      </c>
      <c r="F2063" s="1" t="n">
        <v>344720</v>
      </c>
      <c r="G2063" s="1" t="n">
        <v>1</v>
      </c>
      <c r="H2063" s="1" t="n">
        <v>1</v>
      </c>
      <c r="I2063" s="1" t="n">
        <v>0</v>
      </c>
      <c r="J2063" s="1" t="inlineStr">
        <is>
          <t>Delhi</t>
        </is>
      </c>
      <c r="K2063" s="1" t="n">
        <v>0</v>
      </c>
      <c r="L2063" s="1">
        <f>G2063*B2063</f>
        <v/>
      </c>
      <c r="M2063" s="1">
        <f>H2063*B2063</f>
        <v/>
      </c>
      <c r="N2063" s="1">
        <f>I2063*B2063</f>
        <v/>
      </c>
    </row>
    <row r="2064">
      <c r="A2064" s="1" t="inlineStr">
        <is>
          <t>BioLegend</t>
        </is>
      </c>
      <c r="B2064" s="1" t="n">
        <v>17925.6</v>
      </c>
      <c r="C2064" s="1" t="inlineStr">
        <is>
          <t>EED118206</t>
        </is>
      </c>
      <c r="D2064" s="2" t="n">
        <v>45884</v>
      </c>
      <c r="E2064" s="2" t="n">
        <v>45890</v>
      </c>
      <c r="F2064" s="1" t="n">
        <v>350216</v>
      </c>
      <c r="G2064" s="1" t="n">
        <v>1</v>
      </c>
      <c r="H2064" s="1" t="n">
        <v>1</v>
      </c>
      <c r="I2064" s="1" t="n">
        <v>0</v>
      </c>
      <c r="J2064" s="1" t="inlineStr">
        <is>
          <t>Delhi</t>
        </is>
      </c>
      <c r="K2064" s="1" t="n">
        <v>0</v>
      </c>
      <c r="L2064" s="1">
        <f>G2064*B2064</f>
        <v/>
      </c>
      <c r="M2064" s="1">
        <f>H2064*B2064</f>
        <v/>
      </c>
      <c r="N2064" s="1">
        <f>I2064*B2064</f>
        <v/>
      </c>
    </row>
    <row r="2065">
      <c r="A2065" s="1" t="inlineStr">
        <is>
          <t>BioLegend</t>
        </is>
      </c>
      <c r="B2065" s="1" t="n">
        <v>16324</v>
      </c>
      <c r="C2065" s="1" t="inlineStr">
        <is>
          <t>EED118206</t>
        </is>
      </c>
      <c r="D2065" s="2" t="n">
        <v>45884</v>
      </c>
      <c r="E2065" s="2" t="n">
        <v>45890</v>
      </c>
      <c r="F2065" s="1" t="n">
        <v>354220</v>
      </c>
      <c r="G2065" s="1" t="n">
        <v>1</v>
      </c>
      <c r="H2065" s="1" t="n">
        <v>1</v>
      </c>
      <c r="I2065" s="1" t="n">
        <v>0</v>
      </c>
      <c r="J2065" s="1" t="inlineStr">
        <is>
          <t>Delhi</t>
        </is>
      </c>
      <c r="K2065" s="1" t="n">
        <v>0</v>
      </c>
      <c r="L2065" s="1">
        <f>G2065*B2065</f>
        <v/>
      </c>
      <c r="M2065" s="1">
        <f>H2065*B2065</f>
        <v/>
      </c>
      <c r="N2065" s="1">
        <f>I2065*B2065</f>
        <v/>
      </c>
    </row>
    <row r="2066">
      <c r="A2066" s="1" t="inlineStr">
        <is>
          <t>BioLegend</t>
        </is>
      </c>
      <c r="B2066" s="1" t="n">
        <v>9178.4</v>
      </c>
      <c r="C2066" s="1" t="inlineStr">
        <is>
          <t>EED118206</t>
        </is>
      </c>
      <c r="D2066" s="2" t="n">
        <v>45884</v>
      </c>
      <c r="E2066" s="2" t="n">
        <v>45890</v>
      </c>
      <c r="F2066" s="1" t="n">
        <v>357905</v>
      </c>
      <c r="G2066" s="1" t="n">
        <v>1</v>
      </c>
      <c r="H2066" s="1" t="n">
        <v>1</v>
      </c>
      <c r="I2066" s="1" t="n">
        <v>0</v>
      </c>
      <c r="J2066" s="1" t="inlineStr">
        <is>
          <t>Kolkata</t>
        </is>
      </c>
      <c r="K2066" s="1" t="n">
        <v>0</v>
      </c>
      <c r="L2066" s="1">
        <f>G2066*B2066</f>
        <v/>
      </c>
      <c r="M2066" s="1">
        <f>H2066*B2066</f>
        <v/>
      </c>
      <c r="N2066" s="1">
        <f>I2066*B2066</f>
        <v/>
      </c>
    </row>
    <row r="2067">
      <c r="A2067" s="1" t="inlineStr">
        <is>
          <t>BioLegend</t>
        </is>
      </c>
      <c r="B2067" s="1" t="n">
        <v>10164</v>
      </c>
      <c r="C2067" s="1" t="inlineStr">
        <is>
          <t>EED118206</t>
        </is>
      </c>
      <c r="D2067" s="2" t="n">
        <v>45884</v>
      </c>
      <c r="E2067" s="2" t="n">
        <v>45890</v>
      </c>
      <c r="F2067" s="1" t="n">
        <v>362805</v>
      </c>
      <c r="G2067" s="1" t="n">
        <v>1</v>
      </c>
      <c r="H2067" s="1" t="n">
        <v>1</v>
      </c>
      <c r="I2067" s="1" t="n">
        <v>0</v>
      </c>
      <c r="J2067" s="1" t="inlineStr">
        <is>
          <t>Kolkata</t>
        </is>
      </c>
      <c r="K2067" s="1" t="n">
        <v>0</v>
      </c>
      <c r="L2067" s="1">
        <f>G2067*B2067</f>
        <v/>
      </c>
      <c r="M2067" s="1">
        <f>H2067*B2067</f>
        <v/>
      </c>
      <c r="N2067" s="1">
        <f>I2067*B2067</f>
        <v/>
      </c>
    </row>
    <row r="2068">
      <c r="A2068" s="1" t="inlineStr">
        <is>
          <t>BioLegend</t>
        </is>
      </c>
      <c r="B2068" s="1" t="n">
        <v>8500.799999999999</v>
      </c>
      <c r="C2068" s="1" t="inlineStr">
        <is>
          <t>EED118206</t>
        </is>
      </c>
      <c r="D2068" s="2" t="n">
        <v>45884</v>
      </c>
      <c r="E2068" s="2" t="n">
        <v>45890</v>
      </c>
      <c r="F2068" s="1" t="n">
        <v>364805</v>
      </c>
      <c r="G2068" s="1" t="n">
        <v>1</v>
      </c>
      <c r="H2068" s="1" t="n">
        <v>1</v>
      </c>
      <c r="I2068" s="1" t="n">
        <v>0</v>
      </c>
      <c r="J2068" s="1" t="inlineStr">
        <is>
          <t>Lucknow</t>
        </is>
      </c>
      <c r="K2068" s="1" t="n">
        <v>0</v>
      </c>
      <c r="L2068" s="1">
        <f>G2068*B2068</f>
        <v/>
      </c>
      <c r="M2068" s="1">
        <f>H2068*B2068</f>
        <v/>
      </c>
      <c r="N2068" s="1">
        <f>I2068*B2068</f>
        <v/>
      </c>
    </row>
    <row r="2069">
      <c r="A2069" s="1" t="inlineStr">
        <is>
          <t>BioLegend</t>
        </is>
      </c>
      <c r="B2069" s="1" t="n">
        <v>12689.6</v>
      </c>
      <c r="C2069" s="1" t="inlineStr">
        <is>
          <t>EED118206</t>
        </is>
      </c>
      <c r="D2069" s="2" t="n">
        <v>45884</v>
      </c>
      <c r="E2069" s="2" t="n">
        <v>45890</v>
      </c>
      <c r="F2069" s="1" t="n">
        <v>367106</v>
      </c>
      <c r="G2069" s="1" t="n">
        <v>1</v>
      </c>
      <c r="H2069" s="1" t="n">
        <v>1</v>
      </c>
      <c r="I2069" s="1" t="n">
        <v>0</v>
      </c>
      <c r="J2069" s="1" t="inlineStr">
        <is>
          <t>Delhi</t>
        </is>
      </c>
      <c r="K2069" s="1" t="n">
        <v>0</v>
      </c>
      <c r="L2069" s="1">
        <f>G2069*B2069</f>
        <v/>
      </c>
      <c r="M2069" s="1">
        <f>H2069*B2069</f>
        <v/>
      </c>
      <c r="N2069" s="1">
        <f>I2069*B2069</f>
        <v/>
      </c>
    </row>
    <row r="2070">
      <c r="A2070" s="1" t="inlineStr">
        <is>
          <t>BioLegend</t>
        </is>
      </c>
      <c r="B2070" s="1" t="n">
        <v>7207.200000000001</v>
      </c>
      <c r="C2070" s="1" t="inlineStr">
        <is>
          <t>EED118206</t>
        </is>
      </c>
      <c r="D2070" s="2" t="n">
        <v>45884</v>
      </c>
      <c r="E2070" s="2" t="n">
        <v>45890</v>
      </c>
      <c r="F2070" s="1" t="n">
        <v>376804</v>
      </c>
      <c r="G2070" s="1" t="n">
        <v>1</v>
      </c>
      <c r="H2070" s="1" t="n">
        <v>1</v>
      </c>
      <c r="I2070" s="1" t="n">
        <v>0</v>
      </c>
      <c r="J2070" s="1" t="inlineStr">
        <is>
          <t>Lucknow</t>
        </is>
      </c>
      <c r="K2070" s="1" t="n">
        <v>0</v>
      </c>
      <c r="L2070" s="1">
        <f>G2070*B2070</f>
        <v/>
      </c>
      <c r="M2070" s="1">
        <f>H2070*B2070</f>
        <v/>
      </c>
      <c r="N2070" s="1">
        <f>I2070*B2070</f>
        <v/>
      </c>
    </row>
    <row r="2071">
      <c r="A2071" s="1" t="inlineStr">
        <is>
          <t>BioLegend</t>
        </is>
      </c>
      <c r="B2071" s="1" t="n">
        <v>9424.799999999999</v>
      </c>
      <c r="C2071" s="1" t="inlineStr">
        <is>
          <t>EED118206</t>
        </is>
      </c>
      <c r="D2071" s="2" t="n">
        <v>45884</v>
      </c>
      <c r="E2071" s="2" t="n">
        <v>45890</v>
      </c>
      <c r="F2071" s="1" t="n">
        <v>393607</v>
      </c>
      <c r="G2071" s="1" t="n">
        <v>1</v>
      </c>
      <c r="H2071" s="1" t="n">
        <v>1</v>
      </c>
      <c r="I2071" s="1" t="n">
        <v>0</v>
      </c>
      <c r="J2071" s="1" t="inlineStr">
        <is>
          <t>Kolkata</t>
        </is>
      </c>
      <c r="K2071" s="1" t="n">
        <v>0</v>
      </c>
      <c r="L2071" s="1">
        <f>G2071*B2071</f>
        <v/>
      </c>
      <c r="M2071" s="1">
        <f>H2071*B2071</f>
        <v/>
      </c>
      <c r="N2071" s="1">
        <f>I2071*B2071</f>
        <v/>
      </c>
    </row>
    <row r="2072">
      <c r="A2072" s="1" t="inlineStr">
        <is>
          <t>BioLegend</t>
        </is>
      </c>
      <c r="B2072" s="1" t="n">
        <v>11888.8</v>
      </c>
      <c r="C2072" s="1" t="inlineStr">
        <is>
          <t>EED118206</t>
        </is>
      </c>
      <c r="D2072" s="2" t="n">
        <v>45884</v>
      </c>
      <c r="E2072" s="2" t="n">
        <v>45890</v>
      </c>
      <c r="F2072" s="1" t="n">
        <v>399711</v>
      </c>
      <c r="G2072" s="1" t="n">
        <v>0</v>
      </c>
      <c r="H2072" s="1" t="n">
        <v>0</v>
      </c>
      <c r="I2072" s="1" t="n">
        <v>0</v>
      </c>
      <c r="J2072" s="1" t="inlineStr">
        <is>
          <t>Kolkata</t>
        </is>
      </c>
      <c r="K2072" s="1" t="n">
        <v>0</v>
      </c>
      <c r="L2072" s="1">
        <f>G2072*B2072</f>
        <v/>
      </c>
      <c r="M2072" s="1">
        <f>H2072*B2072</f>
        <v/>
      </c>
      <c r="N2072" s="1">
        <f>I2072*B2072</f>
        <v/>
      </c>
    </row>
    <row r="2073">
      <c r="A2073" s="1" t="inlineStr">
        <is>
          <t>BioLegend</t>
        </is>
      </c>
      <c r="B2073" s="1" t="n">
        <v>41703.2</v>
      </c>
      <c r="C2073" s="1" t="inlineStr">
        <is>
          <t>EED118206</t>
        </is>
      </c>
      <c r="D2073" s="2" t="n">
        <v>45884</v>
      </c>
      <c r="E2073" s="2" t="n">
        <v>45890</v>
      </c>
      <c r="F2073" s="1" t="n">
        <v>403602</v>
      </c>
      <c r="G2073" s="1" t="n">
        <v>10</v>
      </c>
      <c r="H2073" s="1" t="n">
        <v>10</v>
      </c>
      <c r="I2073" s="1" t="n">
        <v>0</v>
      </c>
      <c r="J2073" s="1" t="inlineStr">
        <is>
          <t>Banglore</t>
        </is>
      </c>
      <c r="K2073" s="1" t="n">
        <v>0</v>
      </c>
      <c r="L2073" s="1">
        <f>G2073*B2073</f>
        <v/>
      </c>
      <c r="M2073" s="1">
        <f>H2073*B2073</f>
        <v/>
      </c>
      <c r="N2073" s="1">
        <f>I2073*B2073</f>
        <v/>
      </c>
    </row>
    <row r="2074">
      <c r="A2074" s="1" t="inlineStr">
        <is>
          <t>BioLegend</t>
        </is>
      </c>
      <c r="B2074" s="1" t="n">
        <v>4004</v>
      </c>
      <c r="C2074" s="1" t="inlineStr">
        <is>
          <t>EED118206</t>
        </is>
      </c>
      <c r="D2074" s="2" t="n">
        <v>45884</v>
      </c>
      <c r="E2074" s="2" t="n">
        <v>45890</v>
      </c>
      <c r="F2074" s="1" t="n">
        <v>420301</v>
      </c>
      <c r="G2074" s="1" t="n">
        <v>2</v>
      </c>
      <c r="H2074" s="1" t="n">
        <v>2</v>
      </c>
      <c r="I2074" s="1" t="n">
        <v>0</v>
      </c>
      <c r="J2074" s="1" t="inlineStr">
        <is>
          <t>Delhi</t>
        </is>
      </c>
      <c r="K2074" s="1" t="n">
        <v>0</v>
      </c>
      <c r="L2074" s="1">
        <f>G2074*B2074</f>
        <v/>
      </c>
      <c r="M2074" s="1">
        <f>H2074*B2074</f>
        <v/>
      </c>
      <c r="N2074" s="1">
        <f>I2074*B2074</f>
        <v/>
      </c>
    </row>
    <row r="2075">
      <c r="A2075" s="1" t="inlineStr">
        <is>
          <t>BioLegend</t>
        </is>
      </c>
      <c r="B2075" s="1" t="n">
        <v>2587.2</v>
      </c>
      <c r="C2075" s="1" t="inlineStr">
        <is>
          <t>EED118206</t>
        </is>
      </c>
      <c r="D2075" s="2" t="n">
        <v>45884</v>
      </c>
      <c r="E2075" s="2" t="n">
        <v>45890</v>
      </c>
      <c r="F2075" s="1" t="n">
        <v>421101</v>
      </c>
      <c r="G2075" s="1" t="n">
        <v>2</v>
      </c>
      <c r="H2075" s="1" t="n">
        <v>2</v>
      </c>
      <c r="I2075" s="1" t="n">
        <v>0</v>
      </c>
      <c r="J2075" s="1" t="inlineStr">
        <is>
          <t>Delhi</t>
        </is>
      </c>
      <c r="K2075" s="1" t="n">
        <v>0</v>
      </c>
      <c r="L2075" s="1">
        <f>G2075*B2075</f>
        <v/>
      </c>
      <c r="M2075" s="1">
        <f>H2075*B2075</f>
        <v/>
      </c>
      <c r="N2075" s="1">
        <f>I2075*B2075</f>
        <v/>
      </c>
    </row>
    <row r="2076">
      <c r="A2076" s="1" t="inlineStr">
        <is>
          <t>BioLegend</t>
        </is>
      </c>
      <c r="B2076" s="1" t="n">
        <v>3326.4</v>
      </c>
      <c r="C2076" s="1" t="inlineStr">
        <is>
          <t>EED118206</t>
        </is>
      </c>
      <c r="D2076" s="2" t="n">
        <v>45884</v>
      </c>
      <c r="E2076" s="2" t="n">
        <v>45890</v>
      </c>
      <c r="F2076" s="1" t="n">
        <v>421301</v>
      </c>
      <c r="G2076" s="1" t="n">
        <v>1</v>
      </c>
      <c r="H2076" s="1" t="n">
        <v>1</v>
      </c>
      <c r="I2076" s="1" t="n">
        <v>0</v>
      </c>
      <c r="J2076" s="1" t="inlineStr">
        <is>
          <t>Lucknow</t>
        </is>
      </c>
      <c r="K2076" s="1" t="n">
        <v>0</v>
      </c>
      <c r="L2076" s="1">
        <f>G2076*B2076</f>
        <v/>
      </c>
      <c r="M2076" s="1">
        <f>H2076*B2076</f>
        <v/>
      </c>
      <c r="N2076" s="1">
        <f>I2076*B2076</f>
        <v/>
      </c>
    </row>
    <row r="2077">
      <c r="A2077" s="1" t="inlineStr">
        <is>
          <t>BioLegend</t>
        </is>
      </c>
      <c r="B2077" s="1" t="n">
        <v>22594</v>
      </c>
      <c r="C2077" s="1" t="inlineStr">
        <is>
          <t>EED118206</t>
        </is>
      </c>
      <c r="D2077" s="2" t="n">
        <v>45884</v>
      </c>
      <c r="E2077" s="2" t="n">
        <v>45890</v>
      </c>
      <c r="F2077" s="1" t="n">
        <v>422304</v>
      </c>
      <c r="G2077" s="1" t="n">
        <v>3</v>
      </c>
      <c r="H2077" s="1" t="n">
        <v>3</v>
      </c>
      <c r="I2077" s="1" t="n">
        <v>0</v>
      </c>
      <c r="J2077" s="1" t="inlineStr">
        <is>
          <t>Hyderabad</t>
        </is>
      </c>
      <c r="K2077" s="1" t="n">
        <v>0</v>
      </c>
      <c r="L2077" s="1">
        <f>G2077*B2077</f>
        <v/>
      </c>
      <c r="M2077" s="1">
        <f>H2077*B2077</f>
        <v/>
      </c>
      <c r="N2077" s="1">
        <f>I2077*B2077</f>
        <v/>
      </c>
    </row>
    <row r="2078">
      <c r="A2078" s="1" t="inlineStr">
        <is>
          <t>BioLegend</t>
        </is>
      </c>
      <c r="B2078" s="1" t="n">
        <v>16759.6</v>
      </c>
      <c r="C2078" s="1" t="inlineStr">
        <is>
          <t>EED118206</t>
        </is>
      </c>
      <c r="D2078" s="2" t="n">
        <v>45884</v>
      </c>
      <c r="E2078" s="2" t="n">
        <v>45890</v>
      </c>
      <c r="F2078" s="1" t="n">
        <v>423114</v>
      </c>
      <c r="G2078" s="1" t="n">
        <v>1</v>
      </c>
      <c r="H2078" s="1" t="n">
        <v>1</v>
      </c>
      <c r="I2078" s="1" t="n">
        <v>0</v>
      </c>
      <c r="J2078" s="1" t="inlineStr">
        <is>
          <t>Hyderabad</t>
        </is>
      </c>
      <c r="K2078" s="1" t="n">
        <v>0</v>
      </c>
      <c r="L2078" s="1">
        <f>G2078*B2078</f>
        <v/>
      </c>
      <c r="M2078" s="1">
        <f>H2078*B2078</f>
        <v/>
      </c>
      <c r="N2078" s="1">
        <f>I2078*B2078</f>
        <v/>
      </c>
    </row>
    <row r="2079">
      <c r="A2079" s="1" t="inlineStr">
        <is>
          <t>BioLegend</t>
        </is>
      </c>
      <c r="B2079" s="1" t="n">
        <v>2587.2</v>
      </c>
      <c r="C2079" s="1" t="inlineStr">
        <is>
          <t>EED118206</t>
        </is>
      </c>
      <c r="D2079" s="2" t="n">
        <v>45884</v>
      </c>
      <c r="E2079" s="2" t="n">
        <v>45890</v>
      </c>
      <c r="F2079" s="1" t="n">
        <v>423501</v>
      </c>
      <c r="G2079" s="1" t="n">
        <v>1</v>
      </c>
      <c r="H2079" s="1" t="n">
        <v>1</v>
      </c>
      <c r="I2079" s="1" t="n">
        <v>0</v>
      </c>
      <c r="J2079" s="1" t="inlineStr">
        <is>
          <t>Kolkata</t>
        </is>
      </c>
      <c r="K2079" s="1" t="n">
        <v>0</v>
      </c>
      <c r="L2079" s="1">
        <f>G2079*B2079</f>
        <v/>
      </c>
      <c r="M2079" s="1">
        <f>H2079*B2079</f>
        <v/>
      </c>
      <c r="N2079" s="1">
        <f>I2079*B2079</f>
        <v/>
      </c>
    </row>
    <row r="2080">
      <c r="A2080" s="1" t="inlineStr">
        <is>
          <t>BioLegend</t>
        </is>
      </c>
      <c r="B2080" s="1" t="n">
        <v>14476</v>
      </c>
      <c r="C2080" s="1" t="inlineStr">
        <is>
          <t>EED118206</t>
        </is>
      </c>
      <c r="D2080" s="2" t="n">
        <v>45884</v>
      </c>
      <c r="E2080" s="2" t="n">
        <v>45890</v>
      </c>
      <c r="F2080" s="1" t="n">
        <v>424602</v>
      </c>
      <c r="G2080" s="1" t="n">
        <v>2</v>
      </c>
      <c r="H2080" s="1" t="n">
        <v>2</v>
      </c>
      <c r="I2080" s="1" t="n">
        <v>0</v>
      </c>
      <c r="J2080" s="1" t="inlineStr">
        <is>
          <t>Delhi</t>
        </is>
      </c>
      <c r="K2080" s="1" t="n">
        <v>0</v>
      </c>
      <c r="L2080" s="1">
        <f>G2080*B2080</f>
        <v/>
      </c>
      <c r="M2080" s="1">
        <f>H2080*B2080</f>
        <v/>
      </c>
      <c r="N2080" s="1">
        <f>I2080*B2080</f>
        <v/>
      </c>
    </row>
    <row r="2081">
      <c r="A2081" s="1" t="inlineStr">
        <is>
          <t>BioLegend</t>
        </is>
      </c>
      <c r="B2081" s="1" t="n">
        <v>7700</v>
      </c>
      <c r="C2081" s="1" t="inlineStr">
        <is>
          <t>EED118206</t>
        </is>
      </c>
      <c r="D2081" s="2" t="n">
        <v>45884</v>
      </c>
      <c r="E2081" s="2" t="n">
        <v>45890</v>
      </c>
      <c r="F2081" s="1" t="n">
        <v>426105</v>
      </c>
      <c r="G2081" s="1" t="n">
        <v>1</v>
      </c>
      <c r="H2081" s="1" t="n">
        <v>1</v>
      </c>
      <c r="I2081" s="1" t="n">
        <v>0</v>
      </c>
      <c r="J2081" s="1" t="inlineStr">
        <is>
          <t>Delhi</t>
        </is>
      </c>
      <c r="K2081" s="1" t="n">
        <v>0</v>
      </c>
      <c r="L2081" s="1">
        <f>G2081*B2081</f>
        <v/>
      </c>
      <c r="M2081" s="1">
        <f>H2081*B2081</f>
        <v/>
      </c>
      <c r="N2081" s="1">
        <f>I2081*B2081</f>
        <v/>
      </c>
    </row>
    <row r="2082">
      <c r="A2082" s="1" t="inlineStr">
        <is>
          <t>BioLegend</t>
        </is>
      </c>
      <c r="B2082" s="1" t="n">
        <v>21560</v>
      </c>
      <c r="C2082" s="1" t="inlineStr">
        <is>
          <t>EED118206</t>
        </is>
      </c>
      <c r="D2082" s="2" t="n">
        <v>45884</v>
      </c>
      <c r="E2082" s="2" t="n">
        <v>45890</v>
      </c>
      <c r="F2082" s="1" t="n">
        <v>449504</v>
      </c>
      <c r="G2082" s="1" t="n">
        <v>1</v>
      </c>
      <c r="H2082" s="1" t="n">
        <v>1</v>
      </c>
      <c r="I2082" s="1" t="n">
        <v>0</v>
      </c>
      <c r="J2082" s="1" t="inlineStr">
        <is>
          <t>Kolkata</t>
        </is>
      </c>
      <c r="K2082" s="1" t="n">
        <v>0</v>
      </c>
      <c r="L2082" s="1">
        <f>G2082*B2082</f>
        <v/>
      </c>
      <c r="M2082" s="1">
        <f>H2082*B2082</f>
        <v/>
      </c>
      <c r="N2082" s="1">
        <f>I2082*B2082</f>
        <v/>
      </c>
    </row>
    <row r="2083">
      <c r="A2083" s="1" t="inlineStr">
        <is>
          <t>BioLegend</t>
        </is>
      </c>
      <c r="B2083" s="1" t="n">
        <v>21780</v>
      </c>
      <c r="C2083" s="1" t="inlineStr">
        <is>
          <t>EED118206</t>
        </is>
      </c>
      <c r="D2083" s="2" t="n">
        <v>45884</v>
      </c>
      <c r="E2083" s="2" t="n">
        <v>45890</v>
      </c>
      <c r="F2083" s="1" t="n">
        <v>480016</v>
      </c>
      <c r="G2083" s="1" t="n">
        <v>1</v>
      </c>
      <c r="H2083" s="1" t="n">
        <v>1</v>
      </c>
      <c r="I2083" s="1" t="n">
        <v>0</v>
      </c>
      <c r="J2083" s="1" t="inlineStr">
        <is>
          <t>Delhi</t>
        </is>
      </c>
      <c r="K2083" s="1" t="n">
        <v>0</v>
      </c>
      <c r="L2083" s="1">
        <f>G2083*B2083</f>
        <v/>
      </c>
      <c r="M2083" s="1">
        <f>H2083*B2083</f>
        <v/>
      </c>
      <c r="N2083" s="1">
        <f>I2083*B2083</f>
        <v/>
      </c>
    </row>
    <row r="2084">
      <c r="A2084" s="1" t="inlineStr">
        <is>
          <t>BioLegend</t>
        </is>
      </c>
      <c r="B2084" s="1" t="n">
        <v>36762</v>
      </c>
      <c r="C2084" s="1" t="inlineStr">
        <is>
          <t>EED118206</t>
        </is>
      </c>
      <c r="D2084" s="2" t="n">
        <v>45884</v>
      </c>
      <c r="E2084" s="2" t="n">
        <v>45890</v>
      </c>
      <c r="F2084" s="1" t="n">
        <v>480019</v>
      </c>
      <c r="G2084" s="1" t="n">
        <v>1</v>
      </c>
      <c r="H2084" s="1" t="n">
        <v>1</v>
      </c>
      <c r="I2084" s="1" t="n">
        <v>0</v>
      </c>
      <c r="J2084" s="1" t="inlineStr">
        <is>
          <t>Delhi</t>
        </is>
      </c>
      <c r="K2084" s="1" t="n">
        <v>0</v>
      </c>
      <c r="L2084" s="1">
        <f>G2084*B2084</f>
        <v/>
      </c>
      <c r="M2084" s="1">
        <f>H2084*B2084</f>
        <v/>
      </c>
      <c r="N2084" s="1">
        <f>I2084*B2084</f>
        <v/>
      </c>
    </row>
    <row r="2085">
      <c r="A2085" s="1" t="inlineStr">
        <is>
          <t>BioLegend</t>
        </is>
      </c>
      <c r="B2085" s="1" t="n">
        <v>12584</v>
      </c>
      <c r="C2085" s="1" t="inlineStr">
        <is>
          <t>EED118206</t>
        </is>
      </c>
      <c r="D2085" s="2" t="n">
        <v>45884</v>
      </c>
      <c r="E2085" s="2" t="n">
        <v>45890</v>
      </c>
      <c r="F2085" s="1" t="n">
        <v>503808</v>
      </c>
      <c r="G2085" s="1" t="n">
        <v>1</v>
      </c>
      <c r="H2085" s="1" t="n">
        <v>1</v>
      </c>
      <c r="I2085" s="1" t="n">
        <v>0</v>
      </c>
      <c r="J2085" s="1" t="inlineStr">
        <is>
          <t>Hyderabad</t>
        </is>
      </c>
      <c r="K2085" s="1" t="n">
        <v>0</v>
      </c>
      <c r="L2085" s="1">
        <f>G2085*B2085</f>
        <v/>
      </c>
      <c r="M2085" s="1">
        <f>H2085*B2085</f>
        <v/>
      </c>
      <c r="N2085" s="1">
        <f>I2085*B2085</f>
        <v/>
      </c>
    </row>
    <row r="2086">
      <c r="A2086" s="1" t="inlineStr">
        <is>
          <t>BioLegend</t>
        </is>
      </c>
      <c r="B2086" s="1" t="n">
        <v>18150</v>
      </c>
      <c r="C2086" s="1" t="inlineStr">
        <is>
          <t>EED118206</t>
        </is>
      </c>
      <c r="D2086" s="2" t="n">
        <v>45884</v>
      </c>
      <c r="E2086" s="2" t="n">
        <v>45890</v>
      </c>
      <c r="F2086" s="1" t="n">
        <v>505039</v>
      </c>
      <c r="G2086" s="1" t="n">
        <v>1</v>
      </c>
      <c r="H2086" s="1" t="n">
        <v>1</v>
      </c>
      <c r="I2086" s="1" t="n">
        <v>0</v>
      </c>
      <c r="J2086" s="1" t="inlineStr">
        <is>
          <t>Delhi</t>
        </is>
      </c>
      <c r="K2086" s="1" t="n">
        <v>0</v>
      </c>
      <c r="L2086" s="1">
        <f>G2086*B2086</f>
        <v/>
      </c>
      <c r="M2086" s="1">
        <f>H2086*B2086</f>
        <v/>
      </c>
      <c r="N2086" s="1">
        <f>I2086*B2086</f>
        <v/>
      </c>
    </row>
    <row r="2087">
      <c r="A2087" s="1" t="inlineStr">
        <is>
          <t>BioLegend</t>
        </is>
      </c>
      <c r="B2087" s="1" t="n">
        <v>14414.4</v>
      </c>
      <c r="C2087" s="1" t="inlineStr">
        <is>
          <t>EED118206</t>
        </is>
      </c>
      <c r="D2087" s="2" t="n">
        <v>45884</v>
      </c>
      <c r="E2087" s="2" t="n">
        <v>45890</v>
      </c>
      <c r="F2087" s="1" t="n">
        <v>505814</v>
      </c>
      <c r="G2087" s="1" t="n">
        <v>4</v>
      </c>
      <c r="H2087" s="1" t="n">
        <v>4</v>
      </c>
      <c r="I2087" s="1" t="n">
        <v>0</v>
      </c>
      <c r="J2087" s="1" t="inlineStr">
        <is>
          <t>Hyderabad</t>
        </is>
      </c>
      <c r="K2087" s="1" t="n">
        <v>0</v>
      </c>
      <c r="L2087" s="1">
        <f>G2087*B2087</f>
        <v/>
      </c>
      <c r="M2087" s="1">
        <f>H2087*B2087</f>
        <v/>
      </c>
      <c r="N2087" s="1">
        <f>I2087*B2087</f>
        <v/>
      </c>
    </row>
    <row r="2088">
      <c r="A2088" s="1" t="inlineStr">
        <is>
          <t>BioLegend</t>
        </is>
      </c>
      <c r="B2088" s="1" t="n">
        <v>15329.6</v>
      </c>
      <c r="C2088" s="1" t="inlineStr">
        <is>
          <t>EED118206</t>
        </is>
      </c>
      <c r="D2088" s="2" t="n">
        <v>45884</v>
      </c>
      <c r="E2088" s="2" t="n">
        <v>45890</v>
      </c>
      <c r="F2088" s="1" t="n">
        <v>506313</v>
      </c>
      <c r="G2088" s="1" t="n">
        <v>4</v>
      </c>
      <c r="H2088" s="1" t="n">
        <v>4</v>
      </c>
      <c r="I2088" s="1" t="n">
        <v>0</v>
      </c>
      <c r="J2088" s="1" t="inlineStr">
        <is>
          <t>Hyderabad</t>
        </is>
      </c>
      <c r="K2088" s="1" t="n">
        <v>0</v>
      </c>
      <c r="L2088" s="1">
        <f>G2088*B2088</f>
        <v/>
      </c>
      <c r="M2088" s="1">
        <f>H2088*B2088</f>
        <v/>
      </c>
      <c r="N2088" s="1">
        <f>I2088*B2088</f>
        <v/>
      </c>
    </row>
    <row r="2089">
      <c r="A2089" s="1" t="inlineStr">
        <is>
          <t>BioLegend</t>
        </is>
      </c>
      <c r="B2089" s="1" t="n">
        <v>7638.4</v>
      </c>
      <c r="C2089" s="1" t="inlineStr">
        <is>
          <t>EED118206</t>
        </is>
      </c>
      <c r="D2089" s="2" t="n">
        <v>45884</v>
      </c>
      <c r="E2089" s="2" t="n">
        <v>45890</v>
      </c>
      <c r="F2089" s="1" t="n">
        <v>506907</v>
      </c>
      <c r="G2089" s="1" t="n">
        <v>1</v>
      </c>
      <c r="H2089" s="1" t="n">
        <v>1</v>
      </c>
      <c r="I2089" s="1" t="n">
        <v>0</v>
      </c>
      <c r="J2089" s="1" t="inlineStr">
        <is>
          <t>BANGALORE</t>
        </is>
      </c>
      <c r="K2089" s="1" t="n">
        <v>0</v>
      </c>
      <c r="L2089" s="1">
        <f>G2089*B2089</f>
        <v/>
      </c>
      <c r="M2089" s="1">
        <f>H2089*B2089</f>
        <v/>
      </c>
      <c r="N2089" s="1">
        <f>I2089*B2089</f>
        <v/>
      </c>
    </row>
    <row r="2090">
      <c r="A2090" s="1" t="inlineStr">
        <is>
          <t>BioLegend</t>
        </is>
      </c>
      <c r="B2090" s="1" t="n">
        <v>25995.2</v>
      </c>
      <c r="C2090" s="1" t="inlineStr">
        <is>
          <t>EED118206</t>
        </is>
      </c>
      <c r="D2090" s="2" t="n">
        <v>45884</v>
      </c>
      <c r="E2090" s="2" t="n">
        <v>45890</v>
      </c>
      <c r="F2090" s="1" t="n">
        <v>512314</v>
      </c>
      <c r="G2090" s="1" t="n">
        <v>1</v>
      </c>
      <c r="H2090" s="1" t="n">
        <v>1</v>
      </c>
      <c r="I2090" s="1" t="n">
        <v>0</v>
      </c>
      <c r="J2090" s="1" t="inlineStr">
        <is>
          <t>Delhi</t>
        </is>
      </c>
      <c r="K2090" s="1" t="n">
        <v>0</v>
      </c>
      <c r="L2090" s="1">
        <f>G2090*B2090</f>
        <v/>
      </c>
      <c r="M2090" s="1">
        <f>H2090*B2090</f>
        <v/>
      </c>
      <c r="N2090" s="1">
        <f>I2090*B2090</f>
        <v/>
      </c>
    </row>
    <row r="2091">
      <c r="A2091" s="1" t="inlineStr">
        <is>
          <t>BioLegend</t>
        </is>
      </c>
      <c r="B2091" s="1" t="n">
        <v>22792</v>
      </c>
      <c r="C2091" s="1" t="inlineStr">
        <is>
          <t>EED118206</t>
        </is>
      </c>
      <c r="D2091" s="2" t="n">
        <v>45884</v>
      </c>
      <c r="E2091" s="2" t="n">
        <v>45890</v>
      </c>
      <c r="F2091" s="1" t="n">
        <v>626812</v>
      </c>
      <c r="G2091" s="1" t="n">
        <v>3</v>
      </c>
      <c r="H2091" s="1" t="n">
        <v>3</v>
      </c>
      <c r="I2091" s="1" t="n">
        <v>0</v>
      </c>
      <c r="J2091" s="1" t="inlineStr">
        <is>
          <t>Banglore</t>
        </is>
      </c>
      <c r="K2091" s="1" t="n">
        <v>0</v>
      </c>
      <c r="L2091" s="1">
        <f>G2091*B2091</f>
        <v/>
      </c>
      <c r="M2091" s="1">
        <f>H2091*B2091</f>
        <v/>
      </c>
      <c r="N2091" s="1">
        <f>I2091*B2091</f>
        <v/>
      </c>
    </row>
    <row r="2092">
      <c r="A2092" s="1" t="inlineStr">
        <is>
          <t>BioLegend</t>
        </is>
      </c>
      <c r="B2092" s="1" t="n">
        <v>10164</v>
      </c>
      <c r="C2092" s="1" t="inlineStr">
        <is>
          <t>EED118206</t>
        </is>
      </c>
      <c r="D2092" s="2" t="n">
        <v>45884</v>
      </c>
      <c r="E2092" s="2" t="n">
        <v>45890</v>
      </c>
      <c r="F2092" s="1" t="n">
        <v>648003</v>
      </c>
      <c r="G2092" s="1" t="n">
        <v>1</v>
      </c>
      <c r="H2092" s="1" t="n">
        <v>1</v>
      </c>
      <c r="I2092" s="1" t="n">
        <v>0</v>
      </c>
      <c r="J2092" s="1" t="inlineStr">
        <is>
          <t>Kolkata</t>
        </is>
      </c>
      <c r="K2092" s="1" t="n">
        <v>0</v>
      </c>
      <c r="L2092" s="1">
        <f>G2092*B2092</f>
        <v/>
      </c>
      <c r="M2092" s="1">
        <f>H2092*B2092</f>
        <v/>
      </c>
      <c r="N2092" s="1">
        <f>I2092*B2092</f>
        <v/>
      </c>
    </row>
    <row r="2093">
      <c r="A2093" s="1" t="inlineStr">
        <is>
          <t>BioLegend</t>
        </is>
      </c>
      <c r="B2093" s="1" t="n">
        <v>8685.6</v>
      </c>
      <c r="C2093" s="1" t="inlineStr">
        <is>
          <t>EED118206</t>
        </is>
      </c>
      <c r="D2093" s="2" t="n">
        <v>45884</v>
      </c>
      <c r="E2093" s="2" t="n">
        <v>45890</v>
      </c>
      <c r="F2093" s="1" t="n">
        <v>651403</v>
      </c>
      <c r="G2093" s="1" t="n">
        <v>1</v>
      </c>
      <c r="H2093" s="1" t="n">
        <v>1</v>
      </c>
      <c r="I2093" s="1" t="n">
        <v>0</v>
      </c>
      <c r="J2093" s="1" t="inlineStr">
        <is>
          <t>Kolkata</t>
        </is>
      </c>
      <c r="K2093" s="1" t="n">
        <v>0</v>
      </c>
      <c r="L2093" s="1">
        <f>G2093*B2093</f>
        <v/>
      </c>
      <c r="M2093" s="1">
        <f>H2093*B2093</f>
        <v/>
      </c>
      <c r="N2093" s="1">
        <f>I2093*B2093</f>
        <v/>
      </c>
    </row>
    <row r="2094">
      <c r="A2094" s="1" t="inlineStr">
        <is>
          <t>BioLegend</t>
        </is>
      </c>
      <c r="B2094" s="1" t="n">
        <v>7268.799999999999</v>
      </c>
      <c r="C2094" s="1" t="inlineStr">
        <is>
          <t>EED118206</t>
        </is>
      </c>
      <c r="D2094" s="2" t="n">
        <v>45884</v>
      </c>
      <c r="E2094" s="2" t="n">
        <v>45890</v>
      </c>
      <c r="F2094" s="1" t="n">
        <v>740992</v>
      </c>
      <c r="G2094" s="1" t="n">
        <v>1</v>
      </c>
      <c r="H2094" s="1" t="n">
        <v>1</v>
      </c>
      <c r="I2094" s="1" t="n">
        <v>0</v>
      </c>
      <c r="J2094" s="1" t="inlineStr">
        <is>
          <t>Mumbai</t>
        </is>
      </c>
      <c r="K2094" s="1" t="n">
        <v>0</v>
      </c>
      <c r="L2094" s="1">
        <f>G2094*B2094</f>
        <v/>
      </c>
      <c r="M2094" s="1">
        <f>H2094*B2094</f>
        <v/>
      </c>
      <c r="N2094" s="1">
        <f>I2094*B2094</f>
        <v/>
      </c>
    </row>
    <row r="2095">
      <c r="A2095" s="1" t="inlineStr">
        <is>
          <t>BioLegend</t>
        </is>
      </c>
      <c r="B2095" s="1" t="n">
        <v>101270.4</v>
      </c>
      <c r="C2095" s="1" t="inlineStr">
        <is>
          <t>EED118206</t>
        </is>
      </c>
      <c r="D2095" s="2" t="n">
        <v>45884</v>
      </c>
      <c r="E2095" s="2" t="n">
        <v>45890</v>
      </c>
      <c r="F2095" s="1" t="n">
        <v>741028</v>
      </c>
      <c r="G2095" s="1" t="n">
        <v>6</v>
      </c>
      <c r="H2095" s="1" t="n">
        <v>6</v>
      </c>
      <c r="I2095" s="1" t="n">
        <v>0</v>
      </c>
      <c r="J2095" s="1" t="inlineStr">
        <is>
          <t>Banglore</t>
        </is>
      </c>
      <c r="K2095" s="1" t="n">
        <v>0</v>
      </c>
      <c r="L2095" s="1">
        <f>G2095*B2095</f>
        <v/>
      </c>
      <c r="M2095" s="1">
        <f>H2095*B2095</f>
        <v/>
      </c>
      <c r="N2095" s="1">
        <f>I2095*B2095</f>
        <v/>
      </c>
    </row>
    <row r="2096">
      <c r="A2096" s="1" t="inlineStr">
        <is>
          <t>TOPCLASS ENTERPRISES</t>
        </is>
      </c>
      <c r="B2096" s="1" t="n">
        <v>15540</v>
      </c>
      <c r="C2096" s="1" t="inlineStr">
        <is>
          <t>TPC/25-26/00483</t>
        </is>
      </c>
      <c r="D2096" s="2" t="n">
        <v>45923</v>
      </c>
      <c r="E2096" s="2" t="n">
        <v>45925</v>
      </c>
      <c r="F2096" s="1" t="inlineStr">
        <is>
          <t>S1714</t>
        </is>
      </c>
      <c r="G2096" s="1" t="n">
        <v>2</v>
      </c>
      <c r="H2096" s="1" t="n">
        <v>2</v>
      </c>
      <c r="I2096" s="1" t="n">
        <v>0</v>
      </c>
      <c r="J2096" s="1" t="inlineStr">
        <is>
          <t>Banglore</t>
        </is>
      </c>
      <c r="K2096" s="1" t="n">
        <v>0</v>
      </c>
      <c r="L2096" s="1">
        <f>G2096*B2096</f>
        <v/>
      </c>
      <c r="M2096" s="1">
        <f>H2096*B2096</f>
        <v/>
      </c>
      <c r="N2096" s="1">
        <f>I2096*B2096</f>
        <v/>
      </c>
    </row>
    <row r="2097">
      <c r="A2097" s="1" t="inlineStr">
        <is>
          <t>Biotium</t>
        </is>
      </c>
      <c r="B2097" s="1" t="n">
        <v>3942.4</v>
      </c>
      <c r="C2097" s="1" t="inlineStr">
        <is>
          <t>I239351-IN</t>
        </is>
      </c>
      <c r="D2097" s="2" t="n">
        <v>45888</v>
      </c>
      <c r="E2097" s="2" t="n">
        <v>45891</v>
      </c>
      <c r="F2097" s="1" t="n">
        <v>31000</v>
      </c>
      <c r="G2097" s="1" t="n">
        <v>1</v>
      </c>
      <c r="H2097" s="1" t="n">
        <v>1</v>
      </c>
      <c r="I2097" s="1" t="n">
        <v>0</v>
      </c>
      <c r="J2097" s="1" t="e">
        <v>#N/A</v>
      </c>
      <c r="K2097" s="1" t="n">
        <v>0</v>
      </c>
      <c r="L2097" s="1">
        <f>G2097*B2097</f>
        <v/>
      </c>
      <c r="M2097" s="1">
        <f>H2097*B2097</f>
        <v/>
      </c>
      <c r="N2097" s="1">
        <f>I2097*B2097</f>
        <v/>
      </c>
    </row>
    <row r="2098">
      <c r="A2098" s="1" t="inlineStr">
        <is>
          <t>Biotium</t>
        </is>
      </c>
      <c r="B2098" s="1" t="n">
        <v>2393.6</v>
      </c>
      <c r="C2098" s="1" t="inlineStr">
        <is>
          <t>I239351-IN</t>
        </is>
      </c>
      <c r="D2098" s="2" t="n">
        <v>45888</v>
      </c>
      <c r="E2098" s="2" t="n">
        <v>45891</v>
      </c>
      <c r="F2098" s="1" t="inlineStr">
        <is>
          <t>41003-T</t>
        </is>
      </c>
      <c r="G2098" s="1" t="n">
        <v>1</v>
      </c>
      <c r="H2098" s="1" t="n">
        <v>1</v>
      </c>
      <c r="I2098" s="1" t="n">
        <v>0</v>
      </c>
      <c r="J2098" s="1" t="inlineStr">
        <is>
          <t>Chennai</t>
        </is>
      </c>
      <c r="K2098" s="1" t="n">
        <v>0</v>
      </c>
      <c r="L2098" s="1">
        <f>G2098*B2098</f>
        <v/>
      </c>
      <c r="M2098" s="1">
        <f>H2098*B2098</f>
        <v/>
      </c>
      <c r="N2098" s="1">
        <f>I2098*B2098</f>
        <v/>
      </c>
    </row>
    <row r="2099">
      <c r="A2099" s="1" t="inlineStr">
        <is>
          <t>Biotium</t>
        </is>
      </c>
      <c r="B2099" s="1" t="n">
        <v>14432</v>
      </c>
      <c r="C2099" s="1" t="inlineStr">
        <is>
          <t>I239351-IN</t>
        </is>
      </c>
      <c r="D2099" s="2" t="n">
        <v>45888</v>
      </c>
      <c r="E2099" s="2" t="n">
        <v>45891</v>
      </c>
      <c r="F2099" s="1" t="inlineStr">
        <is>
          <t>30090-T</t>
        </is>
      </c>
      <c r="G2099" s="1" t="n">
        <v>1</v>
      </c>
      <c r="H2099" s="1" t="n">
        <v>1</v>
      </c>
      <c r="I2099" s="1" t="n">
        <v>0</v>
      </c>
      <c r="J2099" s="1" t="inlineStr">
        <is>
          <t>Kolkata</t>
        </is>
      </c>
      <c r="K2099" s="1" t="n">
        <v>0</v>
      </c>
      <c r="L2099" s="1">
        <f>G2099*B2099</f>
        <v/>
      </c>
      <c r="M2099" s="1">
        <f>H2099*B2099</f>
        <v/>
      </c>
      <c r="N2099" s="1">
        <f>I2099*B2099</f>
        <v/>
      </c>
    </row>
    <row r="2100">
      <c r="A2100" s="1" t="inlineStr">
        <is>
          <t>Dharmacon</t>
        </is>
      </c>
      <c r="B2100" s="1" t="n">
        <v>22739.2</v>
      </c>
      <c r="C2100" s="1" t="inlineStr">
        <is>
          <t>O081425IN3312028G</t>
        </is>
      </c>
      <c r="D2100" s="2" t="n">
        <v>45884</v>
      </c>
      <c r="E2100" s="2" t="n">
        <v>45891</v>
      </c>
      <c r="F2100" s="1" t="inlineStr">
        <is>
          <t>CTM-1169117</t>
        </is>
      </c>
      <c r="G2100" s="1" t="n">
        <v>1</v>
      </c>
      <c r="H2100" s="1" t="n">
        <v>1</v>
      </c>
      <c r="I2100" s="1" t="n">
        <v>0</v>
      </c>
      <c r="J2100" s="1" t="inlineStr">
        <is>
          <t>Kalyani</t>
        </is>
      </c>
      <c r="K2100" s="1" t="n">
        <v>0</v>
      </c>
      <c r="L2100" s="1">
        <f>G2100*B2100</f>
        <v/>
      </c>
      <c r="M2100" s="1">
        <f>H2100*B2100</f>
        <v/>
      </c>
      <c r="N2100" s="1">
        <f>I2100*B2100</f>
        <v/>
      </c>
    </row>
    <row r="2101">
      <c r="A2101" s="1" t="inlineStr">
        <is>
          <t>Dharmacon</t>
        </is>
      </c>
      <c r="B2101" s="1" t="n">
        <v>32912</v>
      </c>
      <c r="C2101" s="1" t="inlineStr">
        <is>
          <t>O081425IN3312028G</t>
        </is>
      </c>
      <c r="D2101" s="2" t="n">
        <v>45884</v>
      </c>
      <c r="E2101" s="2" t="n">
        <v>45891</v>
      </c>
      <c r="F2101" s="1" t="inlineStr">
        <is>
          <t>L-005567-00-0005</t>
        </is>
      </c>
      <c r="G2101" s="1" t="n">
        <v>1</v>
      </c>
      <c r="H2101" s="1" t="n">
        <v>1</v>
      </c>
      <c r="I2101" s="1" t="n">
        <v>0</v>
      </c>
      <c r="J2101" s="1" t="inlineStr">
        <is>
          <t>Lucknow</t>
        </is>
      </c>
      <c r="K2101" s="1" t="n">
        <v>0</v>
      </c>
      <c r="L2101" s="1">
        <f>G2101*B2101</f>
        <v/>
      </c>
      <c r="M2101" s="1">
        <f>H2101*B2101</f>
        <v/>
      </c>
      <c r="N2101" s="1">
        <f>I2101*B2101</f>
        <v/>
      </c>
    </row>
    <row r="2102">
      <c r="A2102" s="1" t="inlineStr">
        <is>
          <t>Dharmacon</t>
        </is>
      </c>
      <c r="B2102" s="1" t="n">
        <v>32912</v>
      </c>
      <c r="C2102" s="1" t="inlineStr">
        <is>
          <t>O081425IN3312028G</t>
        </is>
      </c>
      <c r="D2102" s="2" t="n">
        <v>45884</v>
      </c>
      <c r="E2102" s="2" t="n">
        <v>45891</v>
      </c>
      <c r="F2102" s="1" t="inlineStr">
        <is>
          <t>L-084857-02-0005</t>
        </is>
      </c>
      <c r="G2102" s="1" t="n">
        <v>1</v>
      </c>
      <c r="H2102" s="1" t="n">
        <v>1</v>
      </c>
      <c r="I2102" s="1" t="n">
        <v>0</v>
      </c>
      <c r="J2102" s="1" t="inlineStr">
        <is>
          <t>Lucknow</t>
        </is>
      </c>
      <c r="K2102" s="1" t="n">
        <v>0</v>
      </c>
      <c r="L2102" s="1">
        <f>G2102*B2102</f>
        <v/>
      </c>
      <c r="M2102" s="1">
        <f>H2102*B2102</f>
        <v/>
      </c>
      <c r="N2102" s="1">
        <f>I2102*B2102</f>
        <v/>
      </c>
    </row>
    <row r="2103">
      <c r="A2103" s="1" t="inlineStr">
        <is>
          <t>Dharmacon</t>
        </is>
      </c>
      <c r="B2103" s="1" t="n">
        <v>32912</v>
      </c>
      <c r="C2103" s="1" t="inlineStr">
        <is>
          <t>O081425IN3312028G</t>
        </is>
      </c>
      <c r="D2103" s="2" t="n">
        <v>45884</v>
      </c>
      <c r="E2103" s="2" t="n">
        <v>45891</v>
      </c>
      <c r="F2103" s="1" t="inlineStr">
        <is>
          <t>L-043574-00-0005</t>
        </is>
      </c>
      <c r="G2103" s="1" t="n">
        <v>1</v>
      </c>
      <c r="H2103" s="1" t="n">
        <v>1</v>
      </c>
      <c r="I2103" s="1" t="n">
        <v>0</v>
      </c>
      <c r="J2103" s="1" t="inlineStr">
        <is>
          <t>MOHALI (PUNJAB)</t>
        </is>
      </c>
      <c r="K2103" s="1" t="n">
        <v>0</v>
      </c>
      <c r="L2103" s="1">
        <f>G2103*B2103</f>
        <v/>
      </c>
      <c r="M2103" s="1">
        <f>H2103*B2103</f>
        <v/>
      </c>
      <c r="N2103" s="1">
        <f>I2103*B2103</f>
        <v/>
      </c>
    </row>
    <row r="2104">
      <c r="A2104" s="1" t="inlineStr">
        <is>
          <t>Dharmacon</t>
        </is>
      </c>
      <c r="B2104" s="1" t="n">
        <v>32912</v>
      </c>
      <c r="C2104" s="1" t="inlineStr">
        <is>
          <t>O081425IN3312028G</t>
        </is>
      </c>
      <c r="D2104" s="2" t="n">
        <v>45884</v>
      </c>
      <c r="E2104" s="2" t="n">
        <v>45891</v>
      </c>
      <c r="F2104" s="1" t="inlineStr">
        <is>
          <t>L-056597-01-0005</t>
        </is>
      </c>
      <c r="G2104" s="1" t="n">
        <v>1</v>
      </c>
      <c r="H2104" s="1" t="n">
        <v>1</v>
      </c>
      <c r="I2104" s="1" t="n">
        <v>0</v>
      </c>
      <c r="J2104" s="1" t="inlineStr">
        <is>
          <t>MOHALI (PUNJAB)</t>
        </is>
      </c>
      <c r="K2104" s="1" t="n">
        <v>0</v>
      </c>
      <c r="L2104" s="1">
        <f>G2104*B2104</f>
        <v/>
      </c>
      <c r="M2104" s="1">
        <f>H2104*B2104</f>
        <v/>
      </c>
      <c r="N2104" s="1">
        <f>I2104*B2104</f>
        <v/>
      </c>
    </row>
    <row r="2105">
      <c r="A2105" s="1" t="inlineStr">
        <is>
          <t>Dharmacon</t>
        </is>
      </c>
      <c r="B2105" s="1" t="n">
        <v>32912</v>
      </c>
      <c r="C2105" s="1" t="inlineStr">
        <is>
          <t>O081425IN3312028G</t>
        </is>
      </c>
      <c r="D2105" s="2" t="n">
        <v>45884</v>
      </c>
      <c r="E2105" s="2" t="n">
        <v>45891</v>
      </c>
      <c r="F2105" s="1" t="inlineStr">
        <is>
          <t>L-042268-01-0005</t>
        </is>
      </c>
      <c r="G2105" s="1" t="n">
        <v>1</v>
      </c>
      <c r="H2105" s="1" t="n">
        <v>1</v>
      </c>
      <c r="I2105" s="1" t="n">
        <v>0</v>
      </c>
      <c r="J2105" s="1" t="inlineStr">
        <is>
          <t>MOHALI (PUNJAB)</t>
        </is>
      </c>
      <c r="K2105" s="1" t="n">
        <v>0</v>
      </c>
      <c r="L2105" s="1">
        <f>G2105*B2105</f>
        <v/>
      </c>
      <c r="M2105" s="1">
        <f>H2105*B2105</f>
        <v/>
      </c>
      <c r="N2105" s="1">
        <f>I2105*B2105</f>
        <v/>
      </c>
    </row>
    <row r="2106">
      <c r="A2106" s="1" t="inlineStr">
        <is>
          <t>Dharmacon</t>
        </is>
      </c>
      <c r="B2106" s="1" t="n">
        <v>19006.24</v>
      </c>
      <c r="C2106" s="1" t="inlineStr">
        <is>
          <t>O081425IN3312028G</t>
        </is>
      </c>
      <c r="D2106" s="2" t="n">
        <v>45884</v>
      </c>
      <c r="E2106" s="2" t="n">
        <v>45891</v>
      </c>
      <c r="F2106" s="1" t="inlineStr">
        <is>
          <t>CTM-1172669</t>
        </is>
      </c>
      <c r="G2106" s="1" t="n">
        <v>1</v>
      </c>
      <c r="H2106" s="1" t="n">
        <v>1</v>
      </c>
      <c r="I2106" s="1" t="n">
        <v>0</v>
      </c>
      <c r="J2106" s="1" t="inlineStr">
        <is>
          <t>Pune</t>
        </is>
      </c>
      <c r="K2106" s="1" t="n">
        <v>0</v>
      </c>
      <c r="L2106" s="1">
        <f>G2106*B2106</f>
        <v/>
      </c>
      <c r="M2106" s="1">
        <f>H2106*B2106</f>
        <v/>
      </c>
      <c r="N2106" s="1">
        <f>I2106*B2106</f>
        <v/>
      </c>
    </row>
    <row r="2107">
      <c r="A2107" s="1" t="inlineStr">
        <is>
          <t>Dharmacon</t>
        </is>
      </c>
      <c r="B2107" s="1" t="n">
        <v>19006.24</v>
      </c>
      <c r="C2107" s="1" t="inlineStr">
        <is>
          <t>O081425IN3312028G</t>
        </is>
      </c>
      <c r="D2107" s="2" t="n">
        <v>45884</v>
      </c>
      <c r="E2107" s="2" t="n">
        <v>45891</v>
      </c>
      <c r="F2107" s="1" t="inlineStr">
        <is>
          <t>CTM-1172670</t>
        </is>
      </c>
      <c r="G2107" s="1" t="n">
        <v>1</v>
      </c>
      <c r="H2107" s="1" t="n">
        <v>1</v>
      </c>
      <c r="I2107" s="1" t="n">
        <v>0</v>
      </c>
      <c r="J2107" s="1" t="inlineStr">
        <is>
          <t>Pune</t>
        </is>
      </c>
      <c r="K2107" s="1" t="n">
        <v>0</v>
      </c>
      <c r="L2107" s="1">
        <f>G2107*B2107</f>
        <v/>
      </c>
      <c r="M2107" s="1">
        <f>H2107*B2107</f>
        <v/>
      </c>
      <c r="N2107" s="1">
        <f>I2107*B2107</f>
        <v/>
      </c>
    </row>
    <row r="2108">
      <c r="A2108" s="1" t="inlineStr">
        <is>
          <t>Dharmacon</t>
        </is>
      </c>
      <c r="B2108" s="1" t="n">
        <v>29593.52</v>
      </c>
      <c r="C2108" s="1" t="inlineStr">
        <is>
          <t>O081425IN3312028G</t>
        </is>
      </c>
      <c r="D2108" s="2" t="n">
        <v>45884</v>
      </c>
      <c r="E2108" s="2" t="n">
        <v>45891</v>
      </c>
      <c r="F2108" s="1" t="inlineStr">
        <is>
          <t>CTM-1172671</t>
        </is>
      </c>
      <c r="G2108" s="1" t="n">
        <v>1</v>
      </c>
      <c r="H2108" s="1" t="n">
        <v>1</v>
      </c>
      <c r="I2108" s="1" t="n">
        <v>0</v>
      </c>
      <c r="J2108" s="1" t="inlineStr">
        <is>
          <t>Banglore</t>
        </is>
      </c>
      <c r="K2108" s="1" t="n">
        <v>0</v>
      </c>
      <c r="L2108" s="1">
        <f>G2108*B2108</f>
        <v/>
      </c>
      <c r="M2108" s="1">
        <f>H2108*B2108</f>
        <v/>
      </c>
      <c r="N2108" s="1">
        <f>I2108*B2108</f>
        <v/>
      </c>
    </row>
    <row r="2109">
      <c r="A2109" s="1" t="inlineStr">
        <is>
          <t>Dharmacon</t>
        </is>
      </c>
      <c r="B2109" s="1" t="n">
        <v>28776.88</v>
      </c>
      <c r="C2109" s="1" t="inlineStr">
        <is>
          <t>O081425IN3312028G</t>
        </is>
      </c>
      <c r="D2109" s="2" t="n">
        <v>45884</v>
      </c>
      <c r="E2109" s="2" t="n">
        <v>45891</v>
      </c>
      <c r="F2109" s="1" t="inlineStr">
        <is>
          <t>CTM-1172672</t>
        </is>
      </c>
      <c r="G2109" s="1" t="n">
        <v>1</v>
      </c>
      <c r="H2109" s="1" t="n">
        <v>1</v>
      </c>
      <c r="I2109" s="1" t="n">
        <v>0</v>
      </c>
      <c r="J2109" s="1" t="inlineStr">
        <is>
          <t>Banglore</t>
        </is>
      </c>
      <c r="K2109" s="1" t="n">
        <v>0</v>
      </c>
      <c r="L2109" s="1">
        <f>G2109*B2109</f>
        <v/>
      </c>
      <c r="M2109" s="1">
        <f>H2109*B2109</f>
        <v/>
      </c>
      <c r="N2109" s="1">
        <f>I2109*B2109</f>
        <v/>
      </c>
    </row>
    <row r="2110">
      <c r="A2110" s="1" t="inlineStr">
        <is>
          <t>Dharmacon</t>
        </is>
      </c>
      <c r="B2110" s="1" t="n">
        <v>32912</v>
      </c>
      <c r="C2110" s="1" t="inlineStr">
        <is>
          <t>O081425IN3312028G</t>
        </is>
      </c>
      <c r="D2110" s="2" t="n">
        <v>45884</v>
      </c>
      <c r="E2110" s="2" t="n">
        <v>45891</v>
      </c>
      <c r="F2110" s="1" t="inlineStr">
        <is>
          <t>L-005464-00-0005</t>
        </is>
      </c>
      <c r="G2110" s="1" t="n">
        <v>1</v>
      </c>
      <c r="H2110" s="1" t="n">
        <v>1</v>
      </c>
      <c r="I2110" s="1" t="n">
        <v>0</v>
      </c>
      <c r="J2110" s="1" t="inlineStr">
        <is>
          <t>Banglore</t>
        </is>
      </c>
      <c r="K2110" s="1" t="n">
        <v>0</v>
      </c>
      <c r="L2110" s="1">
        <f>G2110*B2110</f>
        <v/>
      </c>
      <c r="M2110" s="1">
        <f>H2110*B2110</f>
        <v/>
      </c>
      <c r="N2110" s="1">
        <f>I2110*B2110</f>
        <v/>
      </c>
    </row>
    <row r="2111">
      <c r="A2111" s="1" t="inlineStr">
        <is>
          <t>Dharmacon</t>
        </is>
      </c>
      <c r="B2111" s="1" t="n">
        <v>32912</v>
      </c>
      <c r="C2111" s="1" t="inlineStr">
        <is>
          <t>O081425IN3312028G</t>
        </is>
      </c>
      <c r="D2111" s="2" t="n">
        <v>45884</v>
      </c>
      <c r="E2111" s="2" t="n">
        <v>45891</v>
      </c>
      <c r="F2111" s="1" t="inlineStr">
        <is>
          <t>L-010854-00-0005</t>
        </is>
      </c>
      <c r="G2111" s="1" t="n">
        <v>1</v>
      </c>
      <c r="H2111" s="1" t="n">
        <v>1</v>
      </c>
      <c r="I2111" s="1" t="n">
        <v>0</v>
      </c>
      <c r="J2111" s="1" t="inlineStr">
        <is>
          <t>Manesar</t>
        </is>
      </c>
      <c r="K2111" s="1" t="n">
        <v>0</v>
      </c>
      <c r="L2111" s="1">
        <f>G2111*B2111</f>
        <v/>
      </c>
      <c r="M2111" s="1">
        <f>H2111*B2111</f>
        <v/>
      </c>
      <c r="N2111" s="1">
        <f>I2111*B2111</f>
        <v/>
      </c>
    </row>
    <row r="2112">
      <c r="A2112" s="1" t="inlineStr">
        <is>
          <t>Dharmacon</t>
        </is>
      </c>
      <c r="B2112" s="1" t="n">
        <v>31768</v>
      </c>
      <c r="C2112" s="1" t="inlineStr">
        <is>
          <t>O081425IN3312028G</t>
        </is>
      </c>
      <c r="D2112" s="2" t="n">
        <v>45884</v>
      </c>
      <c r="E2112" s="2" t="n">
        <v>45891</v>
      </c>
      <c r="F2112" s="1" t="inlineStr">
        <is>
          <t>RMM4532-EG71774</t>
        </is>
      </c>
      <c r="G2112" s="1" t="n">
        <v>1</v>
      </c>
      <c r="H2112" s="1" t="n">
        <v>1</v>
      </c>
      <c r="I2112" s="1" t="n">
        <v>0</v>
      </c>
      <c r="J2112" s="1" t="inlineStr">
        <is>
          <t>Manesar</t>
        </is>
      </c>
      <c r="K2112" s="1" t="n">
        <v>0</v>
      </c>
      <c r="L2112" s="1">
        <f>G2112*B2112</f>
        <v/>
      </c>
      <c r="M2112" s="1">
        <f>H2112*B2112</f>
        <v/>
      </c>
      <c r="N2112" s="1">
        <f>I2112*B2112</f>
        <v/>
      </c>
    </row>
    <row r="2113">
      <c r="A2113" s="1" t="inlineStr">
        <is>
          <t>Genexis Biotech</t>
        </is>
      </c>
      <c r="B2113" s="1" t="n">
        <v>0</v>
      </c>
      <c r="C2113" s="1" t="inlineStr">
        <is>
          <t>Invoice Not Available</t>
        </is>
      </c>
      <c r="D2113" s="2" t="inlineStr">
        <is>
          <t>n/a</t>
        </is>
      </c>
      <c r="E2113" s="2" t="n">
        <v>45892</v>
      </c>
      <c r="F2113" s="1" t="inlineStr">
        <is>
          <t>LSM 1077</t>
        </is>
      </c>
      <c r="G2113" s="1" t="n">
        <v>3</v>
      </c>
      <c r="H2113" s="1" t="n">
        <v>0</v>
      </c>
      <c r="I2113" s="1" t="n">
        <v>3</v>
      </c>
      <c r="J2113" s="1" t="inlineStr">
        <is>
          <t>STOCK</t>
        </is>
      </c>
      <c r="K2113" s="1" t="inlineStr">
        <is>
          <t>Stock</t>
        </is>
      </c>
      <c r="L2113" s="1">
        <f>G2113*B2113</f>
        <v/>
      </c>
      <c r="M2113" s="1">
        <f>H2113*B2113</f>
        <v/>
      </c>
      <c r="N2113" s="1">
        <f>I2113*B2113</f>
        <v/>
      </c>
    </row>
    <row r="2114">
      <c r="A2114" s="1" t="inlineStr">
        <is>
          <t>bethyl</t>
        </is>
      </c>
      <c r="B2114" s="1" t="n">
        <v>8377.6</v>
      </c>
      <c r="C2114" s="1" t="n">
        <v>90231174</v>
      </c>
      <c r="D2114" s="2" t="n">
        <v>45891</v>
      </c>
      <c r="E2114" s="2" t="n">
        <v>45894</v>
      </c>
      <c r="F2114" s="1" t="inlineStr">
        <is>
          <t>A190-122A</t>
        </is>
      </c>
      <c r="G2114" s="1" t="n">
        <v>1</v>
      </c>
      <c r="H2114" s="1" t="n">
        <v>1</v>
      </c>
      <c r="I2114" s="1" t="n">
        <v>0</v>
      </c>
      <c r="J2114" s="1" t="inlineStr">
        <is>
          <t>Kolkata</t>
        </is>
      </c>
      <c r="K2114" s="1" t="n">
        <v>0</v>
      </c>
      <c r="L2114" s="1">
        <f>G2114*B2114</f>
        <v/>
      </c>
      <c r="M2114" s="1">
        <f>H2114*B2114</f>
        <v/>
      </c>
      <c r="N2114" s="1">
        <f>I2114*B2114</f>
        <v/>
      </c>
    </row>
    <row r="2115">
      <c r="A2115" s="1" t="inlineStr">
        <is>
          <t>bethyl</t>
        </is>
      </c>
      <c r="B2115" s="1" t="n">
        <v>28582.4</v>
      </c>
      <c r="C2115" s="1" t="n">
        <v>90231174</v>
      </c>
      <c r="D2115" s="2" t="n">
        <v>45891</v>
      </c>
      <c r="E2115" s="2" t="n">
        <v>45894</v>
      </c>
      <c r="F2115" s="1" t="inlineStr">
        <is>
          <t>A303-936A</t>
        </is>
      </c>
      <c r="G2115" s="1" t="n">
        <v>1</v>
      </c>
      <c r="H2115" s="1" t="n">
        <v>1</v>
      </c>
      <c r="I2115" s="1" t="n">
        <v>0</v>
      </c>
      <c r="J2115" s="1" t="inlineStr">
        <is>
          <t>Mumbai</t>
        </is>
      </c>
      <c r="K2115" s="1" t="n">
        <v>0</v>
      </c>
      <c r="L2115" s="1">
        <f>G2115*B2115</f>
        <v/>
      </c>
      <c r="M2115" s="1">
        <f>H2115*B2115</f>
        <v/>
      </c>
      <c r="N2115" s="1">
        <f>I2115*B2115</f>
        <v/>
      </c>
    </row>
    <row r="2116">
      <c r="A2116" s="1" t="inlineStr">
        <is>
          <t>bethyl</t>
        </is>
      </c>
      <c r="B2116" s="1" t="n">
        <v>7823.200000000001</v>
      </c>
      <c r="C2116" s="1" t="n">
        <v>90231174</v>
      </c>
      <c r="D2116" s="2" t="n">
        <v>45891</v>
      </c>
      <c r="E2116" s="2" t="n">
        <v>45894</v>
      </c>
      <c r="F2116" s="1" t="inlineStr">
        <is>
          <t>A100-105P</t>
        </is>
      </c>
      <c r="G2116" s="1" t="n">
        <v>1</v>
      </c>
      <c r="H2116" s="1" t="n">
        <v>1</v>
      </c>
      <c r="I2116" s="1" t="n">
        <v>0</v>
      </c>
      <c r="J2116" s="1" t="inlineStr">
        <is>
          <t xml:space="preserve">Bareilly </t>
        </is>
      </c>
      <c r="K2116" s="1" t="n">
        <v>0</v>
      </c>
      <c r="L2116" s="1">
        <f>G2116*B2116</f>
        <v/>
      </c>
      <c r="M2116" s="1">
        <f>H2116*B2116</f>
        <v/>
      </c>
      <c r="N2116" s="1">
        <f>I2116*B2116</f>
        <v/>
      </c>
    </row>
    <row r="2117">
      <c r="A2117" s="1" t="inlineStr">
        <is>
          <t>bethyl</t>
        </is>
      </c>
      <c r="B2117" s="1" t="n">
        <v>10225.6</v>
      </c>
      <c r="C2117" s="1" t="n">
        <v>90231174</v>
      </c>
      <c r="D2117" s="2" t="n">
        <v>45891</v>
      </c>
      <c r="E2117" s="2" t="n">
        <v>45894</v>
      </c>
      <c r="F2117" s="1" t="inlineStr">
        <is>
          <t>A100-117P</t>
        </is>
      </c>
      <c r="G2117" s="1" t="n">
        <v>1</v>
      </c>
      <c r="H2117" s="1" t="n">
        <v>1</v>
      </c>
      <c r="I2117" s="1" t="n">
        <v>0</v>
      </c>
      <c r="J2117" s="1" t="inlineStr">
        <is>
          <t xml:space="preserve">Bareilly </t>
        </is>
      </c>
      <c r="K2117" s="1" t="n">
        <v>0</v>
      </c>
      <c r="L2117" s="1">
        <f>G2117*B2117</f>
        <v/>
      </c>
      <c r="M2117" s="1">
        <f>H2117*B2117</f>
        <v/>
      </c>
      <c r="N2117" s="1">
        <f>I2117*B2117</f>
        <v/>
      </c>
    </row>
    <row r="2118">
      <c r="A2118" s="1" t="inlineStr">
        <is>
          <t>MyBioSource</t>
        </is>
      </c>
      <c r="B2118" s="1" t="n">
        <v>44132</v>
      </c>
      <c r="C2118" s="1" t="n">
        <v>921468</v>
      </c>
      <c r="D2118" s="2" t="n">
        <v>45891</v>
      </c>
      <c r="E2118" s="2" t="n">
        <v>45894</v>
      </c>
      <c r="F2118" s="1" t="inlineStr">
        <is>
          <t>MBS35586</t>
        </is>
      </c>
      <c r="G2118" s="1" t="n">
        <v>1</v>
      </c>
      <c r="H2118" s="1" t="n">
        <v>1</v>
      </c>
      <c r="I2118" s="1" t="n">
        <v>0</v>
      </c>
      <c r="J2118" s="1" t="inlineStr">
        <is>
          <t>Lucknow</t>
        </is>
      </c>
      <c r="K2118" s="1" t="n">
        <v>0</v>
      </c>
      <c r="L2118" s="1">
        <f>G2118*B2118</f>
        <v/>
      </c>
      <c r="M2118" s="1">
        <f>H2118*B2118</f>
        <v/>
      </c>
      <c r="N2118" s="1">
        <f>I2118*B2118</f>
        <v/>
      </c>
    </row>
    <row r="2119">
      <c r="A2119" s="1" t="inlineStr">
        <is>
          <t>BioXcell</t>
        </is>
      </c>
      <c r="B2119" s="1" t="n">
        <v>33264</v>
      </c>
      <c r="C2119" s="1" t="n">
        <v>177846</v>
      </c>
      <c r="D2119" s="2" t="n">
        <v>45891</v>
      </c>
      <c r="E2119" s="2" t="n">
        <v>45894</v>
      </c>
      <c r="F2119" s="1" t="inlineStr">
        <is>
          <t>BE0095</t>
        </is>
      </c>
      <c r="G2119" s="1" t="n">
        <v>1</v>
      </c>
      <c r="H2119" s="1" t="n">
        <v>1</v>
      </c>
      <c r="I2119" s="1" t="n">
        <v>0</v>
      </c>
      <c r="J2119" s="1" t="inlineStr">
        <is>
          <t>Banglore</t>
        </is>
      </c>
      <c r="K2119" s="1" t="n">
        <v>0</v>
      </c>
      <c r="L2119" s="1">
        <f>G2119*B2119</f>
        <v/>
      </c>
      <c r="M2119" s="1">
        <f>H2119*B2119</f>
        <v/>
      </c>
      <c r="N2119" s="1">
        <f>I2119*B2119</f>
        <v/>
      </c>
    </row>
    <row r="2120">
      <c r="A2120" s="1" t="inlineStr">
        <is>
          <t>Intron</t>
        </is>
      </c>
      <c r="B2120" s="1" t="n">
        <v>1760</v>
      </c>
      <c r="C2120" s="1" t="inlineStr">
        <is>
          <t>int-250811-11</t>
        </is>
      </c>
      <c r="D2120" s="2" t="n">
        <v>45880</v>
      </c>
      <c r="E2120" s="2" t="n">
        <v>45891</v>
      </c>
      <c r="F2120" s="1" t="n">
        <v>25021.5</v>
      </c>
      <c r="G2120" s="1" t="n">
        <v>60</v>
      </c>
      <c r="H2120" s="1" t="n">
        <v>60</v>
      </c>
      <c r="I2120" s="1" t="n">
        <v>0</v>
      </c>
      <c r="J2120" s="1" t="inlineStr">
        <is>
          <t>Delhi</t>
        </is>
      </c>
      <c r="K2120" s="1" t="n">
        <v>0</v>
      </c>
      <c r="L2120" s="1">
        <f>G2120*B2120</f>
        <v/>
      </c>
      <c r="M2120" s="1">
        <f>H2120*B2120</f>
        <v/>
      </c>
      <c r="N2120" s="1">
        <f>I2120*B2120</f>
        <v/>
      </c>
    </row>
    <row r="2121">
      <c r="A2121" s="1" t="inlineStr">
        <is>
          <t>Intron</t>
        </is>
      </c>
      <c r="B2121" s="1" t="n">
        <v>1760</v>
      </c>
      <c r="C2121" s="1" t="inlineStr">
        <is>
          <t>int-250811-11</t>
        </is>
      </c>
      <c r="D2121" s="2" t="n">
        <v>45880</v>
      </c>
      <c r="E2121" s="2" t="n">
        <v>45891</v>
      </c>
      <c r="F2121" s="1" t="n">
        <v>25021.5</v>
      </c>
      <c r="G2121" s="1" t="n">
        <v>10</v>
      </c>
      <c r="H2121" s="1" t="n">
        <v>0</v>
      </c>
      <c r="I2121" s="1" t="n">
        <v>10</v>
      </c>
      <c r="J2121" s="1" t="inlineStr">
        <is>
          <t>STOCK</t>
        </is>
      </c>
      <c r="K2121" s="1" t="inlineStr">
        <is>
          <t>Stock</t>
        </is>
      </c>
      <c r="L2121" s="1">
        <f>G2121*B2121</f>
        <v/>
      </c>
      <c r="M2121" s="1">
        <f>H2121*B2121</f>
        <v/>
      </c>
      <c r="N2121" s="1">
        <f>I2121*B2121</f>
        <v/>
      </c>
    </row>
    <row r="2122">
      <c r="A2122" s="1" t="inlineStr">
        <is>
          <t>Intron</t>
        </is>
      </c>
      <c r="B2122" s="1" t="n">
        <v>8.800000000000001</v>
      </c>
      <c r="C2122" s="1" t="inlineStr">
        <is>
          <t>int-250811-11</t>
        </is>
      </c>
      <c r="D2122" s="2" t="n">
        <v>45880</v>
      </c>
      <c r="E2122" s="2" t="n">
        <v>45891</v>
      </c>
      <c r="F2122" s="1" t="n">
        <v>25021.5</v>
      </c>
      <c r="G2122" s="1" t="n">
        <v>7</v>
      </c>
      <c r="H2122" s="1" t="n">
        <v>0</v>
      </c>
      <c r="I2122" s="1" t="n">
        <v>7</v>
      </c>
      <c r="J2122" s="1" t="inlineStr">
        <is>
          <t>STOCK</t>
        </is>
      </c>
      <c r="K2122" s="1" t="inlineStr">
        <is>
          <t>Stock</t>
        </is>
      </c>
      <c r="L2122" s="1">
        <f>G2122*B2122</f>
        <v/>
      </c>
      <c r="M2122" s="1">
        <f>H2122*B2122</f>
        <v/>
      </c>
      <c r="N2122" s="1">
        <f>I2122*B2122</f>
        <v/>
      </c>
    </row>
    <row r="2123">
      <c r="A2123" s="1" t="inlineStr">
        <is>
          <t>Sartorius</t>
        </is>
      </c>
      <c r="B2123" s="1" t="n">
        <v>2350</v>
      </c>
      <c r="C2123" s="1" t="inlineStr">
        <is>
          <t>Opening Stock</t>
        </is>
      </c>
      <c r="D2123" s="2" t="n">
        <v>45808</v>
      </c>
      <c r="E2123" s="2" t="n">
        <v>45808</v>
      </c>
      <c r="F2123" s="1" t="n">
        <v>16532</v>
      </c>
      <c r="G2123" s="1" t="n">
        <v>2</v>
      </c>
      <c r="H2123" s="1" t="n">
        <v>2</v>
      </c>
      <c r="I2123" s="1" t="n">
        <v>0</v>
      </c>
      <c r="J2123" s="1" t="e">
        <v>#N/A</v>
      </c>
      <c r="K2123" s="1" t="n">
        <v>0</v>
      </c>
      <c r="L2123" s="1">
        <f>G2123*B2123</f>
        <v/>
      </c>
      <c r="M2123" s="1">
        <f>H2123*B2123</f>
        <v/>
      </c>
      <c r="N2123" s="1">
        <f>I2123*B2123</f>
        <v/>
      </c>
    </row>
    <row r="2124">
      <c r="A2124" s="1" t="inlineStr">
        <is>
          <t>Sartorius</t>
        </is>
      </c>
      <c r="B2124" s="1" t="n">
        <v>2350</v>
      </c>
      <c r="C2124" s="1" t="inlineStr">
        <is>
          <t>Opening Stock</t>
        </is>
      </c>
      <c r="D2124" s="2" t="n">
        <v>45808</v>
      </c>
      <c r="E2124" s="2" t="n">
        <v>45808</v>
      </c>
      <c r="F2124" s="1" t="n">
        <v>16532</v>
      </c>
      <c r="G2124" s="1" t="n">
        <v>3</v>
      </c>
      <c r="H2124" s="1" t="n">
        <v>3</v>
      </c>
      <c r="I2124" s="1" t="n">
        <v>0</v>
      </c>
      <c r="J2124" s="1" t="inlineStr">
        <is>
          <t>Delhi</t>
        </is>
      </c>
      <c r="K2124" s="1" t="n">
        <v>0</v>
      </c>
      <c r="L2124" s="1">
        <f>G2124*B2124</f>
        <v/>
      </c>
      <c r="M2124" s="1">
        <f>H2124*B2124</f>
        <v/>
      </c>
      <c r="N2124" s="1">
        <f>I2124*B2124</f>
        <v/>
      </c>
    </row>
    <row r="2125">
      <c r="A2125" s="1" t="inlineStr">
        <is>
          <t>Sartorius</t>
        </is>
      </c>
      <c r="B2125" s="1" t="n">
        <v>2350</v>
      </c>
      <c r="C2125" s="1" t="inlineStr">
        <is>
          <t>Opening Stock</t>
        </is>
      </c>
      <c r="D2125" s="2" t="n">
        <v>45808</v>
      </c>
      <c r="E2125" s="2" t="n">
        <v>45808</v>
      </c>
      <c r="F2125" s="1" t="n">
        <v>16532</v>
      </c>
      <c r="G2125" s="1" t="n">
        <v>21</v>
      </c>
      <c r="H2125" s="1" t="n">
        <v>0</v>
      </c>
      <c r="I2125" s="1" t="n">
        <v>21</v>
      </c>
      <c r="J2125" s="1" t="inlineStr">
        <is>
          <t>STOCK</t>
        </is>
      </c>
      <c r="K2125" s="1" t="inlineStr">
        <is>
          <t>Stock</t>
        </is>
      </c>
      <c r="L2125" s="1">
        <f>G2125*B2125</f>
        <v/>
      </c>
      <c r="M2125" s="1">
        <f>H2125*B2125</f>
        <v/>
      </c>
      <c r="N2125" s="1">
        <f>I2125*B2125</f>
        <v/>
      </c>
    </row>
    <row r="2126">
      <c r="A2126" s="1" t="inlineStr">
        <is>
          <t>Sartorius</t>
        </is>
      </c>
      <c r="B2126" s="1" t="n">
        <v>2350</v>
      </c>
      <c r="C2126" s="1" t="inlineStr">
        <is>
          <t>Opening Stock</t>
        </is>
      </c>
      <c r="D2126" s="2" t="n">
        <v>45808</v>
      </c>
      <c r="E2126" s="2" t="n">
        <v>45808</v>
      </c>
      <c r="F2126" s="1" t="n">
        <v>16532</v>
      </c>
      <c r="G2126" s="1" t="n">
        <v>2</v>
      </c>
      <c r="H2126" s="1" t="n">
        <v>2</v>
      </c>
      <c r="I2126" s="1" t="n">
        <v>0</v>
      </c>
      <c r="J2126" s="1" t="inlineStr">
        <is>
          <t>STOCK</t>
        </is>
      </c>
      <c r="K2126" s="1" t="n">
        <v>0</v>
      </c>
      <c r="L2126" s="1">
        <f>G2126*B2126</f>
        <v/>
      </c>
      <c r="M2126" s="1">
        <f>H2126*B2126</f>
        <v/>
      </c>
      <c r="N2126" s="1">
        <f>I2126*B2126</f>
        <v/>
      </c>
    </row>
    <row r="2127">
      <c r="A2127" s="1" t="inlineStr">
        <is>
          <t>Sartorius</t>
        </is>
      </c>
      <c r="B2127" s="1" t="n">
        <v>2350</v>
      </c>
      <c r="C2127" s="1" t="inlineStr">
        <is>
          <t>Opening Stock</t>
        </is>
      </c>
      <c r="D2127" s="2" t="n">
        <v>45808</v>
      </c>
      <c r="E2127" s="2" t="n">
        <v>45808</v>
      </c>
      <c r="F2127" s="1" t="n">
        <v>16532</v>
      </c>
      <c r="G2127" s="1" t="n">
        <v>4</v>
      </c>
      <c r="H2127" s="1" t="n">
        <v>4</v>
      </c>
      <c r="I2127" s="1" t="n">
        <v>0</v>
      </c>
      <c r="J2127" s="1" t="inlineStr">
        <is>
          <t>Delhi</t>
        </is>
      </c>
      <c r="K2127" s="1" t="n">
        <v>0</v>
      </c>
      <c r="L2127" s="1">
        <f>G2127*B2127</f>
        <v/>
      </c>
      <c r="M2127" s="1">
        <f>H2127*B2127</f>
        <v/>
      </c>
      <c r="N2127" s="1">
        <f>I2127*B2127</f>
        <v/>
      </c>
    </row>
    <row r="2128">
      <c r="A2128" s="1" t="inlineStr">
        <is>
          <t>Sartorius</t>
        </is>
      </c>
      <c r="B2128" s="1" t="n">
        <v>2350</v>
      </c>
      <c r="C2128" s="1" t="inlineStr">
        <is>
          <t>Opening Stock</t>
        </is>
      </c>
      <c r="D2128" s="2" t="n">
        <v>45808</v>
      </c>
      <c r="E2128" s="2" t="n">
        <v>45808</v>
      </c>
      <c r="F2128" s="1" t="n">
        <v>16532</v>
      </c>
      <c r="G2128" s="1" t="n">
        <v>7</v>
      </c>
      <c r="H2128" s="1" t="n">
        <v>7</v>
      </c>
      <c r="I2128" s="1" t="n">
        <v>0</v>
      </c>
      <c r="J2128" s="1" t="e">
        <v>#N/A</v>
      </c>
      <c r="K2128" s="1" t="n">
        <v>0</v>
      </c>
      <c r="L2128" s="1">
        <f>G2128*B2128</f>
        <v/>
      </c>
      <c r="M2128" s="1">
        <f>H2128*B2128</f>
        <v/>
      </c>
      <c r="N2128" s="1">
        <f>I2128*B2128</f>
        <v/>
      </c>
    </row>
    <row r="2129">
      <c r="A2129" s="1" t="inlineStr">
        <is>
          <t>Sartorius</t>
        </is>
      </c>
      <c r="B2129" s="1" t="n">
        <v>2350</v>
      </c>
      <c r="C2129" s="1" t="inlineStr">
        <is>
          <t>Opening Stock</t>
        </is>
      </c>
      <c r="D2129" s="2" t="n">
        <v>45808</v>
      </c>
      <c r="E2129" s="2" t="n">
        <v>45808</v>
      </c>
      <c r="F2129" s="1" t="n">
        <v>16532</v>
      </c>
      <c r="G2129" s="1" t="n">
        <v>2</v>
      </c>
      <c r="H2129" s="1" t="n">
        <v>2</v>
      </c>
      <c r="I2129" s="1" t="n">
        <v>0</v>
      </c>
      <c r="J2129" s="1" t="inlineStr">
        <is>
          <t>Delhi</t>
        </is>
      </c>
      <c r="K2129" s="1" t="n">
        <v>0</v>
      </c>
      <c r="L2129" s="1">
        <f>G2129*B2129</f>
        <v/>
      </c>
      <c r="M2129" s="1">
        <f>H2129*B2129</f>
        <v/>
      </c>
      <c r="N2129" s="1">
        <f>I2129*B2129</f>
        <v/>
      </c>
    </row>
    <row r="2130">
      <c r="A2130" s="1" t="inlineStr">
        <is>
          <t>Sartorius</t>
        </is>
      </c>
      <c r="B2130" s="1" t="n">
        <v>2350</v>
      </c>
      <c r="C2130" s="1" t="inlineStr">
        <is>
          <t>Opening Stock</t>
        </is>
      </c>
      <c r="D2130" s="2" t="n">
        <v>45808</v>
      </c>
      <c r="E2130" s="2" t="n">
        <v>45808</v>
      </c>
      <c r="F2130" s="1" t="n">
        <v>16532</v>
      </c>
      <c r="G2130" s="1" t="n">
        <v>15</v>
      </c>
      <c r="H2130" s="1" t="n">
        <v>0</v>
      </c>
      <c r="I2130" s="1" t="n">
        <v>15</v>
      </c>
      <c r="J2130" s="1" t="inlineStr">
        <is>
          <t>STOCK</t>
        </is>
      </c>
      <c r="K2130" s="1" t="inlineStr">
        <is>
          <t>Stock</t>
        </is>
      </c>
      <c r="L2130" s="1">
        <f>G2130*B2130</f>
        <v/>
      </c>
      <c r="M2130" s="1">
        <f>H2130*B2130</f>
        <v/>
      </c>
      <c r="N2130" s="1">
        <f>I2130*B2130</f>
        <v/>
      </c>
    </row>
    <row r="2131">
      <c r="A2131" s="1" t="inlineStr">
        <is>
          <t>Sartorius</t>
        </is>
      </c>
      <c r="B2131" s="1" t="n">
        <v>2350</v>
      </c>
      <c r="C2131" s="1" t="inlineStr">
        <is>
          <t>Opening Stock</t>
        </is>
      </c>
      <c r="D2131" s="2" t="n">
        <v>45808</v>
      </c>
      <c r="E2131" s="2" t="n">
        <v>45808</v>
      </c>
      <c r="F2131" s="1" t="n">
        <v>16532</v>
      </c>
      <c r="G2131" s="1" t="n">
        <v>1</v>
      </c>
      <c r="H2131" s="1" t="n">
        <v>1</v>
      </c>
      <c r="I2131" s="1" t="n">
        <v>0</v>
      </c>
      <c r="J2131" s="1" t="inlineStr">
        <is>
          <t>Delhi</t>
        </is>
      </c>
      <c r="K2131" s="1" t="n">
        <v>0</v>
      </c>
      <c r="L2131" s="1">
        <f>G2131*B2131</f>
        <v/>
      </c>
      <c r="M2131" s="1">
        <f>H2131*B2131</f>
        <v/>
      </c>
      <c r="N2131" s="1">
        <f>I2131*B2131</f>
        <v/>
      </c>
    </row>
    <row r="2132">
      <c r="A2132" s="1" t="inlineStr">
        <is>
          <t>Sartorius</t>
        </is>
      </c>
      <c r="B2132" s="1" t="n">
        <v>2350</v>
      </c>
      <c r="C2132" s="1" t="inlineStr">
        <is>
          <t>Opening Stock</t>
        </is>
      </c>
      <c r="D2132" s="2" t="n">
        <v>45808</v>
      </c>
      <c r="E2132" s="2" t="n">
        <v>45808</v>
      </c>
      <c r="F2132" s="1" t="n">
        <v>16532</v>
      </c>
      <c r="G2132" s="1" t="n">
        <v>1</v>
      </c>
      <c r="H2132" s="1" t="n">
        <v>1</v>
      </c>
      <c r="I2132" s="1" t="n">
        <v>0</v>
      </c>
      <c r="J2132" s="1" t="e">
        <v>#N/A</v>
      </c>
      <c r="K2132" s="1" t="n">
        <v>0</v>
      </c>
      <c r="L2132" s="1">
        <f>G2132*B2132</f>
        <v/>
      </c>
      <c r="M2132" s="1">
        <f>H2132*B2132</f>
        <v/>
      </c>
      <c r="N2132" s="1">
        <f>I2132*B2132</f>
        <v/>
      </c>
    </row>
    <row r="2133">
      <c r="A2133" s="1" t="inlineStr">
        <is>
          <t>Sartorius</t>
        </is>
      </c>
      <c r="B2133" s="1" t="n">
        <v>2350</v>
      </c>
      <c r="C2133" s="1" t="inlineStr">
        <is>
          <t>Opening Stock</t>
        </is>
      </c>
      <c r="D2133" s="2" t="n">
        <v>45808</v>
      </c>
      <c r="E2133" s="2" t="n">
        <v>45808</v>
      </c>
      <c r="F2133" s="1" t="n">
        <v>16533</v>
      </c>
      <c r="G2133" s="1" t="n">
        <v>1</v>
      </c>
      <c r="H2133" s="1" t="n">
        <v>1</v>
      </c>
      <c r="I2133" s="1" t="n">
        <v>0</v>
      </c>
      <c r="J2133" s="1" t="inlineStr">
        <is>
          <t>STOCK</t>
        </is>
      </c>
      <c r="K2133" s="1" t="n">
        <v>0</v>
      </c>
      <c r="L2133" s="1">
        <f>G2133*B2133</f>
        <v/>
      </c>
      <c r="M2133" s="1">
        <f>H2133*B2133</f>
        <v/>
      </c>
      <c r="N2133" s="1">
        <f>I2133*B2133</f>
        <v/>
      </c>
    </row>
    <row r="2134">
      <c r="A2134" s="1" t="inlineStr">
        <is>
          <t>Sartorius</t>
        </is>
      </c>
      <c r="B2134" s="1" t="n">
        <v>2350</v>
      </c>
      <c r="C2134" s="1" t="inlineStr">
        <is>
          <t>Opening Stock</t>
        </is>
      </c>
      <c r="D2134" s="2" t="n">
        <v>45808</v>
      </c>
      <c r="E2134" s="2" t="n">
        <v>45808</v>
      </c>
      <c r="F2134" s="1" t="n">
        <v>16533</v>
      </c>
      <c r="G2134" s="1" t="n">
        <v>9</v>
      </c>
      <c r="H2134" s="1" t="n">
        <v>0</v>
      </c>
      <c r="I2134" s="1" t="n">
        <v>9</v>
      </c>
      <c r="J2134" s="1" t="inlineStr">
        <is>
          <t>STOCK</t>
        </is>
      </c>
      <c r="K2134" s="1" t="inlineStr">
        <is>
          <t>Stock</t>
        </is>
      </c>
      <c r="L2134" s="1">
        <f>G2134*B2134</f>
        <v/>
      </c>
      <c r="M2134" s="1">
        <f>H2134*B2134</f>
        <v/>
      </c>
      <c r="N2134" s="1">
        <f>I2134*B2134</f>
        <v/>
      </c>
    </row>
    <row r="2135">
      <c r="A2135" s="1" t="inlineStr">
        <is>
          <t>Sartorius</t>
        </is>
      </c>
      <c r="B2135" s="1" t="n">
        <v>0</v>
      </c>
      <c r="C2135" s="1" t="inlineStr">
        <is>
          <t>Opening Stock</t>
        </is>
      </c>
      <c r="D2135" s="2" t="n">
        <v>45808</v>
      </c>
      <c r="E2135" s="2" t="n">
        <v>45808</v>
      </c>
      <c r="F2135" s="1" t="n">
        <v>16537</v>
      </c>
      <c r="G2135" s="1" t="n">
        <v>2</v>
      </c>
      <c r="H2135" s="1" t="n">
        <v>2</v>
      </c>
      <c r="I2135" s="1" t="n">
        <v>0</v>
      </c>
      <c r="J2135" s="1" t="inlineStr">
        <is>
          <t>Delhi</t>
        </is>
      </c>
      <c r="K2135" s="1" t="n">
        <v>0</v>
      </c>
      <c r="L2135" s="1">
        <f>G2135*B2135</f>
        <v/>
      </c>
      <c r="M2135" s="1">
        <f>H2135*B2135</f>
        <v/>
      </c>
      <c r="N2135" s="1">
        <f>I2135*B2135</f>
        <v/>
      </c>
    </row>
    <row r="2136">
      <c r="A2136" s="1" t="inlineStr">
        <is>
          <t>Sartorius</t>
        </is>
      </c>
      <c r="B2136" s="1" t="n">
        <v>8000</v>
      </c>
      <c r="C2136" s="1" t="inlineStr">
        <is>
          <t>Opening Stock</t>
        </is>
      </c>
      <c r="D2136" s="2" t="n">
        <v>45808</v>
      </c>
      <c r="E2136" s="2" t="n">
        <v>45808</v>
      </c>
      <c r="F2136" s="1" t="inlineStr">
        <is>
          <t>VS0121</t>
        </is>
      </c>
      <c r="G2136" s="1" t="n">
        <v>1</v>
      </c>
      <c r="H2136" s="1" t="n">
        <v>1</v>
      </c>
      <c r="I2136" s="1" t="n">
        <v>0</v>
      </c>
      <c r="J2136" s="1" t="inlineStr">
        <is>
          <t>DELHI</t>
        </is>
      </c>
      <c r="K2136" s="1" t="n">
        <v>0</v>
      </c>
      <c r="L2136" s="1">
        <f>G2136*B2136</f>
        <v/>
      </c>
      <c r="M2136" s="1">
        <f>H2136*B2136</f>
        <v/>
      </c>
      <c r="N2136" s="1">
        <f>I2136*B2136</f>
        <v/>
      </c>
    </row>
    <row r="2137">
      <c r="A2137" s="1" t="inlineStr">
        <is>
          <t>Sartorius</t>
        </is>
      </c>
      <c r="B2137" s="1" t="n">
        <v>8000</v>
      </c>
      <c r="C2137" s="1" t="inlineStr">
        <is>
          <t>Opening Stock</t>
        </is>
      </c>
      <c r="D2137" s="2" t="n">
        <v>45808</v>
      </c>
      <c r="E2137" s="2" t="n">
        <v>45808</v>
      </c>
      <c r="F2137" s="1" t="inlineStr">
        <is>
          <t>VS0121</t>
        </is>
      </c>
      <c r="G2137" s="1" t="n">
        <v>2</v>
      </c>
      <c r="H2137" s="1" t="n">
        <v>2</v>
      </c>
      <c r="I2137" s="1" t="n">
        <v>0</v>
      </c>
      <c r="J2137" s="1" t="e">
        <v>#N/A</v>
      </c>
      <c r="K2137" s="1" t="n">
        <v>0</v>
      </c>
      <c r="L2137" s="1">
        <f>G2137*B2137</f>
        <v/>
      </c>
      <c r="M2137" s="1">
        <f>H2137*B2137</f>
        <v/>
      </c>
      <c r="N2137" s="1">
        <f>I2137*B2137</f>
        <v/>
      </c>
    </row>
    <row r="2138">
      <c r="A2138" s="1" t="inlineStr">
        <is>
          <t>Sartorius</t>
        </is>
      </c>
      <c r="B2138" s="1" t="n">
        <v>8000</v>
      </c>
      <c r="C2138" s="1" t="inlineStr">
        <is>
          <t>Opening Stock</t>
        </is>
      </c>
      <c r="D2138" s="2" t="n">
        <v>45808</v>
      </c>
      <c r="E2138" s="2" t="n">
        <v>45808</v>
      </c>
      <c r="F2138" s="1" t="inlineStr">
        <is>
          <t>VS0191</t>
        </is>
      </c>
      <c r="G2138" s="1" t="n">
        <v>1</v>
      </c>
      <c r="H2138" s="1" t="n">
        <v>0</v>
      </c>
      <c r="I2138" s="1" t="n">
        <v>1</v>
      </c>
      <c r="J2138" s="1" t="inlineStr">
        <is>
          <t>STOCK</t>
        </is>
      </c>
      <c r="K2138" s="1" t="inlineStr">
        <is>
          <t>Stock</t>
        </is>
      </c>
      <c r="L2138" s="1">
        <f>G2138*B2138</f>
        <v/>
      </c>
      <c r="M2138" s="1">
        <f>H2138*B2138</f>
        <v/>
      </c>
      <c r="N2138" s="1">
        <f>I2138*B2138</f>
        <v/>
      </c>
    </row>
    <row r="2139">
      <c r="A2139" s="1" t="inlineStr">
        <is>
          <t>Sartorius</t>
        </is>
      </c>
      <c r="B2139" s="1" t="n">
        <v>8000</v>
      </c>
      <c r="C2139" s="1" t="inlineStr">
        <is>
          <t>Opening Stock</t>
        </is>
      </c>
      <c r="D2139" s="2" t="n">
        <v>45808</v>
      </c>
      <c r="E2139" s="2" t="n">
        <v>45808</v>
      </c>
      <c r="F2139" s="1" t="inlineStr">
        <is>
          <t>VS0141</t>
        </is>
      </c>
      <c r="G2139" s="1" t="n">
        <v>1</v>
      </c>
      <c r="H2139" s="1" t="n">
        <v>0</v>
      </c>
      <c r="I2139" s="1" t="n">
        <v>1</v>
      </c>
      <c r="J2139" s="1" t="inlineStr">
        <is>
          <t>STOCK</t>
        </is>
      </c>
      <c r="K2139" s="1" t="inlineStr">
        <is>
          <t>Stock</t>
        </is>
      </c>
      <c r="L2139" s="1">
        <f>G2139*B2139</f>
        <v/>
      </c>
      <c r="M2139" s="1">
        <f>H2139*B2139</f>
        <v/>
      </c>
      <c r="N2139" s="1">
        <f>I2139*B2139</f>
        <v/>
      </c>
    </row>
    <row r="2140">
      <c r="A2140" s="1" t="inlineStr">
        <is>
          <t>Sartorius</t>
        </is>
      </c>
      <c r="B2140" s="1" t="n">
        <v>2800</v>
      </c>
      <c r="C2140" s="1" t="inlineStr">
        <is>
          <t>Opening Stock</t>
        </is>
      </c>
      <c r="D2140" s="2" t="n">
        <v>45808</v>
      </c>
      <c r="E2140" s="2" t="n">
        <v>45808</v>
      </c>
      <c r="F2140" s="1" t="inlineStr">
        <is>
          <t>15407-47-MIN</t>
        </is>
      </c>
      <c r="G2140" s="1" t="n">
        <v>2</v>
      </c>
      <c r="H2140" s="1" t="n">
        <v>0</v>
      </c>
      <c r="I2140" s="1" t="n">
        <v>2</v>
      </c>
      <c r="J2140" s="1" t="inlineStr">
        <is>
          <t>STOCK</t>
        </is>
      </c>
      <c r="K2140" s="1" t="inlineStr">
        <is>
          <t>Stock</t>
        </is>
      </c>
      <c r="L2140" s="1">
        <f>G2140*B2140</f>
        <v/>
      </c>
      <c r="M2140" s="1">
        <f>H2140*B2140</f>
        <v/>
      </c>
      <c r="N2140" s="1">
        <f>I2140*B2140</f>
        <v/>
      </c>
    </row>
    <row r="2141">
      <c r="A2141" s="1" t="inlineStr">
        <is>
          <t>Sartorius</t>
        </is>
      </c>
      <c r="B2141" s="1" t="n">
        <v>13000</v>
      </c>
      <c r="C2141" s="1" t="inlineStr">
        <is>
          <t>Opening Stock</t>
        </is>
      </c>
      <c r="D2141" s="2" t="n">
        <v>45808</v>
      </c>
      <c r="E2141" s="2" t="n">
        <v>45808</v>
      </c>
      <c r="F2141" s="1" t="inlineStr">
        <is>
          <t>VS04T01</t>
        </is>
      </c>
      <c r="G2141" s="1" t="n">
        <v>2</v>
      </c>
      <c r="H2141" s="1" t="n">
        <v>0</v>
      </c>
      <c r="I2141" s="1" t="n">
        <v>2</v>
      </c>
      <c r="J2141" s="1" t="inlineStr">
        <is>
          <t>STOCK</t>
        </is>
      </c>
      <c r="K2141" s="1" t="inlineStr">
        <is>
          <t>Stock</t>
        </is>
      </c>
      <c r="L2141" s="1">
        <f>G2141*B2141</f>
        <v/>
      </c>
      <c r="M2141" s="1">
        <f>H2141*B2141</f>
        <v/>
      </c>
      <c r="N2141" s="1">
        <f>I2141*B2141</f>
        <v/>
      </c>
    </row>
    <row r="2142">
      <c r="A2142" s="1" t="inlineStr">
        <is>
          <t>Sartorius</t>
        </is>
      </c>
      <c r="B2142" s="1" t="n">
        <v>13000</v>
      </c>
      <c r="C2142" s="1" t="inlineStr">
        <is>
          <t>Opening Stock</t>
        </is>
      </c>
      <c r="D2142" s="2" t="n">
        <v>45808</v>
      </c>
      <c r="E2142" s="2" t="n">
        <v>45808</v>
      </c>
      <c r="F2142" s="1" t="inlineStr">
        <is>
          <t>VS04T01</t>
        </is>
      </c>
      <c r="G2142" s="1" t="n">
        <v>4</v>
      </c>
      <c r="H2142" s="1" t="n">
        <v>0</v>
      </c>
      <c r="I2142" s="1" t="n">
        <v>4</v>
      </c>
      <c r="J2142" s="1" t="inlineStr">
        <is>
          <t>STOCK</t>
        </is>
      </c>
      <c r="K2142" s="1" t="inlineStr">
        <is>
          <t>Stock</t>
        </is>
      </c>
      <c r="L2142" s="1">
        <f>G2142*B2142</f>
        <v/>
      </c>
      <c r="M2142" s="1">
        <f>H2142*B2142</f>
        <v/>
      </c>
      <c r="N2142" s="1">
        <f>I2142*B2142</f>
        <v/>
      </c>
    </row>
    <row r="2143">
      <c r="A2143" s="1" t="inlineStr">
        <is>
          <t>Sartorius</t>
        </is>
      </c>
      <c r="B2143" s="1" t="n">
        <v>8500</v>
      </c>
      <c r="C2143" s="1" t="inlineStr">
        <is>
          <t>Opening Stock</t>
        </is>
      </c>
      <c r="D2143" s="2" t="n">
        <v>45808</v>
      </c>
      <c r="E2143" s="2" t="n">
        <v>45808</v>
      </c>
      <c r="F2143" s="1" t="inlineStr">
        <is>
          <t>VS15T91</t>
        </is>
      </c>
      <c r="G2143" s="1" t="n">
        <v>2</v>
      </c>
      <c r="H2143" s="1" t="n">
        <v>2</v>
      </c>
      <c r="I2143" s="1" t="n">
        <v>0</v>
      </c>
      <c r="J2143" s="1" t="e">
        <v>#N/A</v>
      </c>
      <c r="K2143" s="1" t="n">
        <v>0</v>
      </c>
      <c r="L2143" s="1">
        <f>G2143*B2143</f>
        <v/>
      </c>
      <c r="M2143" s="1">
        <f>H2143*B2143</f>
        <v/>
      </c>
      <c r="N2143" s="1">
        <f>I2143*B2143</f>
        <v/>
      </c>
    </row>
    <row r="2144">
      <c r="A2144" s="1" t="inlineStr">
        <is>
          <t>Sartorius</t>
        </is>
      </c>
      <c r="B2144" s="1" t="n">
        <v>9000</v>
      </c>
      <c r="C2144" s="1" t="inlineStr">
        <is>
          <t>Opening Stock</t>
        </is>
      </c>
      <c r="D2144" s="2" t="n">
        <v>45808</v>
      </c>
      <c r="E2144" s="2" t="n">
        <v>45808</v>
      </c>
      <c r="F2144" s="1" t="inlineStr">
        <is>
          <t>VS15T01</t>
        </is>
      </c>
      <c r="G2144" s="1" t="n">
        <v>3</v>
      </c>
      <c r="H2144" s="1" t="n">
        <v>3</v>
      </c>
      <c r="I2144" s="1" t="n">
        <v>0</v>
      </c>
      <c r="J2144" s="1" t="e">
        <v>#N/A</v>
      </c>
      <c r="K2144" s="1" t="n">
        <v>0</v>
      </c>
      <c r="L2144" s="1">
        <f>G2144*B2144</f>
        <v/>
      </c>
      <c r="M2144" s="1">
        <f>H2144*B2144</f>
        <v/>
      </c>
      <c r="N2144" s="1">
        <f>I2144*B2144</f>
        <v/>
      </c>
    </row>
    <row r="2145">
      <c r="A2145" s="1" t="inlineStr">
        <is>
          <t>Sartorius</t>
        </is>
      </c>
      <c r="B2145" s="1" t="n">
        <v>8500</v>
      </c>
      <c r="C2145" s="1" t="inlineStr">
        <is>
          <t>Opening Stock</t>
        </is>
      </c>
      <c r="D2145" s="2" t="n">
        <v>45808</v>
      </c>
      <c r="E2145" s="2" t="n">
        <v>45808</v>
      </c>
      <c r="F2145" s="1" t="inlineStr">
        <is>
          <t>VS15T91</t>
        </is>
      </c>
      <c r="G2145" s="1" t="n">
        <v>3</v>
      </c>
      <c r="H2145" s="1" t="n">
        <v>0</v>
      </c>
      <c r="I2145" s="1" t="n">
        <v>3</v>
      </c>
      <c r="J2145" s="1" t="inlineStr">
        <is>
          <t>STOCK</t>
        </is>
      </c>
      <c r="K2145" s="1" t="inlineStr">
        <is>
          <t>Stock</t>
        </is>
      </c>
      <c r="L2145" s="1">
        <f>G2145*B2145</f>
        <v/>
      </c>
      <c r="M2145" s="1">
        <f>H2145*B2145</f>
        <v/>
      </c>
      <c r="N2145" s="1">
        <f>I2145*B2145</f>
        <v/>
      </c>
    </row>
    <row r="2146">
      <c r="A2146" s="1" t="inlineStr">
        <is>
          <t>Sartorius</t>
        </is>
      </c>
      <c r="B2146" s="1" t="n">
        <v>6500</v>
      </c>
      <c r="C2146" s="1" t="inlineStr">
        <is>
          <t>Opening Stock</t>
        </is>
      </c>
      <c r="D2146" s="2" t="n">
        <v>45808</v>
      </c>
      <c r="E2146" s="2" t="n">
        <v>45808</v>
      </c>
      <c r="F2146" s="1" t="inlineStr">
        <is>
          <t>VS15T21</t>
        </is>
      </c>
      <c r="G2146" s="1" t="n">
        <v>1</v>
      </c>
      <c r="H2146" s="1" t="n">
        <v>0</v>
      </c>
      <c r="I2146" s="1" t="n">
        <v>1</v>
      </c>
      <c r="J2146" s="1" t="inlineStr">
        <is>
          <t>STOCK</t>
        </is>
      </c>
      <c r="K2146" s="1" t="inlineStr">
        <is>
          <t>Stock</t>
        </is>
      </c>
      <c r="L2146" s="1">
        <f>G2146*B2146</f>
        <v/>
      </c>
      <c r="M2146" s="1">
        <f>H2146*B2146</f>
        <v/>
      </c>
      <c r="N2146" s="1">
        <f>I2146*B2146</f>
        <v/>
      </c>
    </row>
    <row r="2147">
      <c r="A2147" s="1" t="inlineStr">
        <is>
          <t>Sartorius</t>
        </is>
      </c>
      <c r="B2147" s="1" t="n">
        <v>8600</v>
      </c>
      <c r="C2147" s="1" t="inlineStr">
        <is>
          <t>Opening Stock</t>
        </is>
      </c>
      <c r="D2147" s="2" t="n">
        <v>45808</v>
      </c>
      <c r="E2147" s="2" t="n">
        <v>45808</v>
      </c>
      <c r="F2147" s="1" t="inlineStr">
        <is>
          <t>VS2051</t>
        </is>
      </c>
      <c r="G2147" s="1" t="n">
        <v>1</v>
      </c>
      <c r="H2147" s="1" t="n">
        <v>0</v>
      </c>
      <c r="I2147" s="1" t="n">
        <v>1</v>
      </c>
      <c r="J2147" s="1" t="inlineStr">
        <is>
          <t>STOCK</t>
        </is>
      </c>
      <c r="K2147" s="1" t="inlineStr">
        <is>
          <t>Stock</t>
        </is>
      </c>
      <c r="L2147" s="1">
        <f>G2147*B2147</f>
        <v/>
      </c>
      <c r="M2147" s="1">
        <f>H2147*B2147</f>
        <v/>
      </c>
      <c r="N2147" s="1">
        <f>I2147*B2147</f>
        <v/>
      </c>
    </row>
    <row r="2148">
      <c r="A2148" s="1" t="inlineStr">
        <is>
          <t>Sartorius</t>
        </is>
      </c>
      <c r="B2148" s="1" t="n">
        <v>8500</v>
      </c>
      <c r="C2148" s="1" t="inlineStr">
        <is>
          <t>Opening Stock</t>
        </is>
      </c>
      <c r="D2148" s="2" t="n">
        <v>45808</v>
      </c>
      <c r="E2148" s="2" t="n">
        <v>45808</v>
      </c>
      <c r="F2148" s="1" t="inlineStr">
        <is>
          <t>VS15TR01</t>
        </is>
      </c>
      <c r="G2148" s="1" t="n">
        <v>4</v>
      </c>
      <c r="H2148" s="1" t="n">
        <v>4</v>
      </c>
      <c r="I2148" s="1" t="n">
        <v>0</v>
      </c>
      <c r="J2148" s="1" t="inlineStr">
        <is>
          <t>Lucknow</t>
        </is>
      </c>
      <c r="K2148" s="1" t="n">
        <v>0</v>
      </c>
      <c r="L2148" s="1">
        <f>G2148*B2148</f>
        <v/>
      </c>
      <c r="M2148" s="1">
        <f>H2148*B2148</f>
        <v/>
      </c>
      <c r="N2148" s="1">
        <f>I2148*B2148</f>
        <v/>
      </c>
    </row>
    <row r="2149">
      <c r="A2149" s="1" t="inlineStr">
        <is>
          <t>Sartorius</t>
        </is>
      </c>
      <c r="B2149" s="1" t="n">
        <v>8500</v>
      </c>
      <c r="C2149" s="1" t="inlineStr">
        <is>
          <t>Opening Stock</t>
        </is>
      </c>
      <c r="D2149" s="2" t="n">
        <v>45808</v>
      </c>
      <c r="E2149" s="2" t="n">
        <v>45808</v>
      </c>
      <c r="F2149" s="1" t="inlineStr">
        <is>
          <t>VS15TR01</t>
        </is>
      </c>
      <c r="G2149" s="1" t="n">
        <v>2</v>
      </c>
      <c r="H2149" s="1" t="n">
        <v>2</v>
      </c>
      <c r="I2149" s="1" t="n">
        <v>0</v>
      </c>
      <c r="J2149" s="1" t="inlineStr">
        <is>
          <t>Delhi</t>
        </is>
      </c>
      <c r="K2149" s="1" t="n">
        <v>0</v>
      </c>
      <c r="L2149" s="1">
        <f>G2149*B2149</f>
        <v/>
      </c>
      <c r="M2149" s="1">
        <f>H2149*B2149</f>
        <v/>
      </c>
      <c r="N2149" s="1">
        <f>I2149*B2149</f>
        <v/>
      </c>
    </row>
    <row r="2150">
      <c r="A2150" s="1" t="inlineStr">
        <is>
          <t>Sartorius</t>
        </is>
      </c>
      <c r="B2150" s="1" t="n">
        <v>8500</v>
      </c>
      <c r="C2150" s="1" t="inlineStr">
        <is>
          <t>Opening Stock</t>
        </is>
      </c>
      <c r="D2150" s="2" t="n">
        <v>45808</v>
      </c>
      <c r="E2150" s="2" t="n">
        <v>45808</v>
      </c>
      <c r="F2150" s="1" t="inlineStr">
        <is>
          <t>VS15TR21</t>
        </is>
      </c>
      <c r="G2150" s="1" t="n">
        <v>2</v>
      </c>
      <c r="H2150" s="1" t="n">
        <v>0</v>
      </c>
      <c r="I2150" s="1" t="n">
        <v>2</v>
      </c>
      <c r="J2150" s="1" t="inlineStr">
        <is>
          <t>STOCK</t>
        </is>
      </c>
      <c r="K2150" s="1" t="inlineStr">
        <is>
          <t>Stock</t>
        </is>
      </c>
      <c r="L2150" s="1">
        <f>G2150*B2150</f>
        <v/>
      </c>
      <c r="M2150" s="1">
        <f>H2150*B2150</f>
        <v/>
      </c>
      <c r="N2150" s="1">
        <f>I2150*B2150</f>
        <v/>
      </c>
    </row>
    <row r="2151">
      <c r="A2151" s="1" t="inlineStr">
        <is>
          <t>Sartorius</t>
        </is>
      </c>
      <c r="B2151" s="1" t="n">
        <v>9800</v>
      </c>
      <c r="C2151" s="1" t="inlineStr">
        <is>
          <t>Opening Stock</t>
        </is>
      </c>
      <c r="D2151" s="2" t="n">
        <v>45808</v>
      </c>
      <c r="E2151" s="2" t="n">
        <v>45808</v>
      </c>
      <c r="F2151" s="1" t="inlineStr">
        <is>
          <t>LH-729090</t>
        </is>
      </c>
      <c r="G2151" s="1" t="n">
        <v>1</v>
      </c>
      <c r="H2151" s="1" t="n">
        <v>1</v>
      </c>
      <c r="I2151" s="1" t="n">
        <v>0</v>
      </c>
      <c r="J2151" s="1" t="e">
        <v>#N/A</v>
      </c>
      <c r="K2151" s="1" t="n">
        <v>0</v>
      </c>
      <c r="L2151" s="1">
        <f>G2151*B2151</f>
        <v/>
      </c>
      <c r="M2151" s="1">
        <f>H2151*B2151</f>
        <v/>
      </c>
      <c r="N2151" s="1">
        <f>I2151*B2151</f>
        <v/>
      </c>
    </row>
    <row r="2152">
      <c r="A2152" s="1" t="inlineStr">
        <is>
          <t>Sartorius</t>
        </is>
      </c>
      <c r="B2152" s="1" t="n">
        <v>9800</v>
      </c>
      <c r="C2152" s="1" t="inlineStr">
        <is>
          <t>Opening Stock</t>
        </is>
      </c>
      <c r="D2152" s="2" t="n">
        <v>45808</v>
      </c>
      <c r="E2152" s="2" t="n">
        <v>45808</v>
      </c>
      <c r="F2152" s="1" t="inlineStr">
        <is>
          <t>LH-729020</t>
        </is>
      </c>
      <c r="G2152" s="1" t="n">
        <v>1</v>
      </c>
      <c r="H2152" s="1" t="n">
        <v>1</v>
      </c>
      <c r="I2152" s="1" t="n">
        <v>0</v>
      </c>
      <c r="J2152" s="1" t="e">
        <v>#N/A</v>
      </c>
      <c r="K2152" s="1" t="n">
        <v>0</v>
      </c>
      <c r="L2152" s="1">
        <f>G2152*B2152</f>
        <v/>
      </c>
      <c r="M2152" s="1">
        <f>H2152*B2152</f>
        <v/>
      </c>
      <c r="N2152" s="1">
        <f>I2152*B2152</f>
        <v/>
      </c>
    </row>
    <row r="2153">
      <c r="A2153" s="1" t="inlineStr">
        <is>
          <t>Sartorius</t>
        </is>
      </c>
      <c r="B2153" s="1" t="n">
        <v>30000</v>
      </c>
      <c r="C2153" s="1" t="inlineStr">
        <is>
          <t>251519301385</t>
        </is>
      </c>
      <c r="D2153" s="2" t="n">
        <v>45840</v>
      </c>
      <c r="E2153" s="2" t="n">
        <v>45846</v>
      </c>
      <c r="F2153" s="1" t="inlineStr">
        <is>
          <t>LH-729240</t>
        </is>
      </c>
      <c r="G2153" s="1" t="n">
        <v>1</v>
      </c>
      <c r="H2153" s="1" t="n">
        <v>1</v>
      </c>
      <c r="I2153" s="1" t="n">
        <v>0</v>
      </c>
      <c r="J2153" s="1" t="inlineStr">
        <is>
          <t>Delhi</t>
        </is>
      </c>
      <c r="K2153" s="1" t="n">
        <v>0</v>
      </c>
      <c r="L2153" s="1">
        <f>G2153*B2153</f>
        <v/>
      </c>
      <c r="M2153" s="1">
        <f>H2153*B2153</f>
        <v/>
      </c>
      <c r="N2153" s="1">
        <f>I2153*B2153</f>
        <v/>
      </c>
    </row>
    <row r="2154">
      <c r="A2154" s="1" t="inlineStr">
        <is>
          <t>Sartorius</t>
        </is>
      </c>
      <c r="B2154" s="1" t="n">
        <v>28000</v>
      </c>
      <c r="C2154" s="1" t="inlineStr">
        <is>
          <t>251519301385</t>
        </is>
      </c>
      <c r="D2154" s="2" t="n">
        <v>45840</v>
      </c>
      <c r="E2154" s="2" t="n">
        <v>45846</v>
      </c>
      <c r="F2154" s="1" t="inlineStr">
        <is>
          <t>LH-729130</t>
        </is>
      </c>
      <c r="G2154" s="1" t="n">
        <v>1</v>
      </c>
      <c r="H2154" s="1" t="n">
        <v>1</v>
      </c>
      <c r="I2154" s="1" t="n">
        <v>0</v>
      </c>
      <c r="J2154" s="1" t="inlineStr">
        <is>
          <t>Delhi</t>
        </is>
      </c>
      <c r="K2154" s="1" t="n">
        <v>0</v>
      </c>
      <c r="L2154" s="1">
        <f>G2154*B2154</f>
        <v/>
      </c>
      <c r="M2154" s="1">
        <f>H2154*B2154</f>
        <v/>
      </c>
      <c r="N2154" s="1">
        <f>I2154*B2154</f>
        <v/>
      </c>
    </row>
    <row r="2155">
      <c r="A2155" s="1" t="inlineStr">
        <is>
          <t>Sartorius</t>
        </is>
      </c>
      <c r="B2155" s="1" t="n">
        <v>30000</v>
      </c>
      <c r="C2155" s="1" t="inlineStr">
        <is>
          <t>251519301520</t>
        </is>
      </c>
      <c r="D2155" s="2" t="n">
        <v>45855</v>
      </c>
      <c r="E2155" s="2" t="n">
        <v>45862</v>
      </c>
      <c r="F2155" s="1" t="inlineStr">
        <is>
          <t>LH-729230</t>
        </is>
      </c>
      <c r="G2155" s="1" t="n">
        <v>1</v>
      </c>
      <c r="H2155" s="1" t="n">
        <v>1</v>
      </c>
      <c r="I2155" s="1" t="n">
        <v>0</v>
      </c>
      <c r="J2155" s="1" t="inlineStr">
        <is>
          <t>Delhi</t>
        </is>
      </c>
      <c r="K2155" s="1" t="n">
        <v>0</v>
      </c>
      <c r="L2155" s="1">
        <f>G2155*B2155</f>
        <v/>
      </c>
      <c r="M2155" s="1">
        <f>H2155*B2155</f>
        <v/>
      </c>
      <c r="N2155" s="1">
        <f>I2155*B2155</f>
        <v/>
      </c>
    </row>
    <row r="2156">
      <c r="A2156" s="1" t="inlineStr">
        <is>
          <t>Sartorius</t>
        </is>
      </c>
      <c r="B2156" s="1" t="n">
        <v>7920</v>
      </c>
      <c r="C2156" s="1" t="inlineStr">
        <is>
          <t>251519301520</t>
        </is>
      </c>
      <c r="D2156" s="2" t="n">
        <v>45855</v>
      </c>
      <c r="E2156" s="2" t="n">
        <v>45862</v>
      </c>
      <c r="F2156" s="1" t="inlineStr">
        <is>
          <t>180E05------E</t>
        </is>
      </c>
      <c r="G2156" s="1" t="n">
        <v>2</v>
      </c>
      <c r="H2156" s="1" t="n">
        <v>2</v>
      </c>
      <c r="I2156" s="1" t="n">
        <v>0</v>
      </c>
      <c r="J2156" s="1" t="inlineStr">
        <is>
          <t>Delhi</t>
        </is>
      </c>
      <c r="K2156" s="1" t="n">
        <v>0</v>
      </c>
      <c r="L2156" s="1">
        <f>G2156*B2156</f>
        <v/>
      </c>
      <c r="M2156" s="1">
        <f>H2156*B2156</f>
        <v/>
      </c>
      <c r="N2156" s="1">
        <f>I2156*B2156</f>
        <v/>
      </c>
    </row>
    <row r="2157">
      <c r="A2157" s="1" t="inlineStr">
        <is>
          <t>Sartorius</t>
        </is>
      </c>
      <c r="B2157" s="1" t="n">
        <v>7920</v>
      </c>
      <c r="C2157" s="1" t="inlineStr">
        <is>
          <t>251519301519</t>
        </is>
      </c>
      <c r="D2157" s="2" t="n">
        <v>45855</v>
      </c>
      <c r="E2157" s="2" t="n">
        <v>45862</v>
      </c>
      <c r="F2157" s="1" t="inlineStr">
        <is>
          <t>180E05------E</t>
        </is>
      </c>
      <c r="G2157" s="1" t="n">
        <v>2</v>
      </c>
      <c r="H2157" s="1" t="n">
        <v>2</v>
      </c>
      <c r="I2157" s="1" t="n">
        <v>0</v>
      </c>
      <c r="J2157" s="1" t="inlineStr">
        <is>
          <t>Delhi</t>
        </is>
      </c>
      <c r="K2157" s="1" t="n">
        <v>0</v>
      </c>
      <c r="L2157" s="1">
        <f>G2157*B2157</f>
        <v/>
      </c>
      <c r="M2157" s="1">
        <f>H2157*B2157</f>
        <v/>
      </c>
      <c r="N2157" s="1">
        <f>I2157*B2157</f>
        <v/>
      </c>
    </row>
    <row r="2158">
      <c r="A2158" s="1" t="inlineStr">
        <is>
          <t>Sartorius</t>
        </is>
      </c>
      <c r="B2158" s="1" t="n">
        <v>9400</v>
      </c>
      <c r="C2158" s="1" t="inlineStr">
        <is>
          <t>251519301519</t>
        </is>
      </c>
      <c r="D2158" s="2" t="n">
        <v>45855</v>
      </c>
      <c r="E2158" s="2" t="n">
        <v>45862</v>
      </c>
      <c r="F2158" s="1" t="inlineStr">
        <is>
          <t>180F01-----2</t>
        </is>
      </c>
      <c r="G2158" s="1" t="n">
        <v>2</v>
      </c>
      <c r="H2158" s="1" t="n">
        <v>2</v>
      </c>
      <c r="I2158" s="1" t="n">
        <v>0</v>
      </c>
      <c r="J2158" s="1" t="inlineStr">
        <is>
          <t>Delhi</t>
        </is>
      </c>
      <c r="K2158" s="1" t="n">
        <v>0</v>
      </c>
      <c r="L2158" s="1">
        <f>G2158*B2158</f>
        <v/>
      </c>
      <c r="M2158" s="1">
        <f>H2158*B2158</f>
        <v/>
      </c>
      <c r="N2158" s="1">
        <f>I2158*B2158</f>
        <v/>
      </c>
    </row>
    <row r="2159">
      <c r="A2159" s="1" t="inlineStr">
        <is>
          <t>Sartorius</t>
        </is>
      </c>
      <c r="B2159" s="1" t="n">
        <v>9500</v>
      </c>
      <c r="C2159" s="1" t="inlineStr">
        <is>
          <t>251519301519</t>
        </is>
      </c>
      <c r="D2159" s="2" t="n">
        <v>45855</v>
      </c>
      <c r="E2159" s="2" t="n">
        <v>45862</v>
      </c>
      <c r="F2159" s="1" t="inlineStr">
        <is>
          <t>VS15TR11</t>
        </is>
      </c>
      <c r="G2159" s="1" t="n">
        <v>1</v>
      </c>
      <c r="H2159" s="1" t="n">
        <v>1</v>
      </c>
      <c r="I2159" s="1" t="n">
        <v>0</v>
      </c>
      <c r="J2159" s="1" t="inlineStr">
        <is>
          <t>Delhi</t>
        </is>
      </c>
      <c r="K2159" s="1" t="n">
        <v>0</v>
      </c>
      <c r="L2159" s="1">
        <f>G2159*B2159</f>
        <v/>
      </c>
      <c r="M2159" s="1">
        <f>H2159*B2159</f>
        <v/>
      </c>
      <c r="N2159" s="1">
        <f>I2159*B2159</f>
        <v/>
      </c>
    </row>
    <row r="2160">
      <c r="A2160" s="1" t="inlineStr">
        <is>
          <t>Sartorius</t>
        </is>
      </c>
      <c r="B2160" s="1" t="n">
        <v>7000</v>
      </c>
      <c r="C2160" s="1" t="inlineStr">
        <is>
          <t>251519301715</t>
        </is>
      </c>
      <c r="D2160" s="2" t="n">
        <v>45863</v>
      </c>
      <c r="E2160" s="2" t="n">
        <v>45873</v>
      </c>
      <c r="F2160" s="1" t="inlineStr">
        <is>
          <t>180E04------E</t>
        </is>
      </c>
      <c r="G2160" s="1" t="n">
        <v>2</v>
      </c>
      <c r="H2160" s="1" t="n">
        <v>2</v>
      </c>
      <c r="I2160" s="1" t="n">
        <v>0</v>
      </c>
      <c r="J2160" s="1" t="inlineStr">
        <is>
          <t>Delhi</t>
        </is>
      </c>
      <c r="K2160" s="1" t="n">
        <v>0</v>
      </c>
      <c r="L2160" s="1">
        <f>G2160*B2160</f>
        <v/>
      </c>
      <c r="M2160" s="1">
        <f>H2160*B2160</f>
        <v/>
      </c>
      <c r="N2160" s="1">
        <f>I2160*B2160</f>
        <v/>
      </c>
    </row>
    <row r="2161">
      <c r="A2161" s="1" t="inlineStr">
        <is>
          <t>Sartorius</t>
        </is>
      </c>
      <c r="B2161" s="1" t="n">
        <v>9000</v>
      </c>
      <c r="C2161" s="1" t="inlineStr">
        <is>
          <t>251519301771</t>
        </is>
      </c>
      <c r="D2161" s="2" t="n">
        <v>45868</v>
      </c>
      <c r="E2161" s="2" t="n">
        <v>45873</v>
      </c>
      <c r="F2161" s="1" t="inlineStr">
        <is>
          <t>VS15T01</t>
        </is>
      </c>
      <c r="G2161" s="1" t="n">
        <v>1</v>
      </c>
      <c r="H2161" s="1" t="n">
        <v>0</v>
      </c>
      <c r="I2161" s="1" t="n">
        <v>1</v>
      </c>
      <c r="J2161" s="1" t="inlineStr">
        <is>
          <t>STOCK</t>
        </is>
      </c>
      <c r="K2161" s="1" t="inlineStr">
        <is>
          <t>Stock</t>
        </is>
      </c>
      <c r="L2161" s="1">
        <f>G2161*B2161</f>
        <v/>
      </c>
      <c r="M2161" s="1">
        <f>H2161*B2161</f>
        <v/>
      </c>
      <c r="N2161" s="1">
        <f>I2161*B2161</f>
        <v/>
      </c>
    </row>
    <row r="2162">
      <c r="A2162" s="1" t="inlineStr">
        <is>
          <t>Sartorius</t>
        </is>
      </c>
      <c r="B2162" s="1" t="n">
        <v>16000</v>
      </c>
      <c r="C2162" s="1" t="inlineStr">
        <is>
          <t>251519301838</t>
        </is>
      </c>
      <c r="D2162" s="2" t="n">
        <v>45869</v>
      </c>
      <c r="E2162" s="2" t="n">
        <v>45875</v>
      </c>
      <c r="F2162" s="1" t="inlineStr">
        <is>
          <t>VS0102</t>
        </is>
      </c>
      <c r="G2162" s="1" t="n">
        <v>1</v>
      </c>
      <c r="H2162" s="1" t="n">
        <v>1</v>
      </c>
      <c r="I2162" s="1" t="n">
        <v>0</v>
      </c>
      <c r="J2162" s="1" t="e">
        <v>#N/A</v>
      </c>
      <c r="K2162" s="1" t="n">
        <v>0</v>
      </c>
      <c r="L2162" s="1">
        <f>G2162*B2162</f>
        <v/>
      </c>
      <c r="M2162" s="1">
        <f>H2162*B2162</f>
        <v/>
      </c>
      <c r="N2162" s="1">
        <f>I2162*B2162</f>
        <v/>
      </c>
    </row>
    <row r="2163">
      <c r="A2163" s="1" t="inlineStr">
        <is>
          <t>Sartorius</t>
        </is>
      </c>
      <c r="B2163" s="1" t="n">
        <v>2390</v>
      </c>
      <c r="C2163" s="1" t="inlineStr">
        <is>
          <t>251519301930</t>
        </is>
      </c>
      <c r="D2163" s="2" t="n">
        <v>45877</v>
      </c>
      <c r="E2163" s="2" t="n">
        <v>45883</v>
      </c>
      <c r="F2163" s="1" t="n">
        <v>16532</v>
      </c>
      <c r="G2163" s="1" t="n">
        <v>18</v>
      </c>
      <c r="H2163" s="1" t="n">
        <v>0</v>
      </c>
      <c r="I2163" s="1" t="n">
        <v>18</v>
      </c>
      <c r="J2163" s="1" t="inlineStr">
        <is>
          <t>STOCK</t>
        </is>
      </c>
      <c r="K2163" s="1" t="inlineStr">
        <is>
          <t>Stock</t>
        </is>
      </c>
      <c r="L2163" s="1">
        <f>G2163*B2163</f>
        <v/>
      </c>
      <c r="M2163" s="1">
        <f>H2163*B2163</f>
        <v/>
      </c>
      <c r="N2163" s="1">
        <f>I2163*B2163</f>
        <v/>
      </c>
    </row>
    <row r="2164">
      <c r="A2164" s="1" t="inlineStr">
        <is>
          <t>Sartorius</t>
        </is>
      </c>
      <c r="B2164" s="1" t="n">
        <v>2390</v>
      </c>
      <c r="C2164" s="1" t="inlineStr">
        <is>
          <t>251519301930</t>
        </is>
      </c>
      <c r="D2164" s="2" t="n">
        <v>45877</v>
      </c>
      <c r="E2164" s="2" t="n">
        <v>45883</v>
      </c>
      <c r="F2164" s="1" t="n">
        <v>16532</v>
      </c>
      <c r="G2164" s="1" t="n">
        <v>2</v>
      </c>
      <c r="H2164" s="1" t="n">
        <v>2</v>
      </c>
      <c r="I2164" s="1" t="n">
        <v>0</v>
      </c>
      <c r="J2164" s="1" t="inlineStr">
        <is>
          <t>Delhi</t>
        </is>
      </c>
      <c r="K2164" s="1" t="n">
        <v>0</v>
      </c>
      <c r="L2164" s="1">
        <f>G2164*B2164</f>
        <v/>
      </c>
      <c r="M2164" s="1">
        <f>H2164*B2164</f>
        <v/>
      </c>
      <c r="N2164" s="1">
        <f>I2164*B2164</f>
        <v/>
      </c>
    </row>
    <row r="2165">
      <c r="A2165" s="1" t="inlineStr">
        <is>
          <t>Sartorius</t>
        </is>
      </c>
      <c r="B2165" s="1" t="n">
        <v>6500</v>
      </c>
      <c r="C2165" s="1" t="inlineStr">
        <is>
          <t>251519301930</t>
        </is>
      </c>
      <c r="D2165" s="2" t="n">
        <v>45877</v>
      </c>
      <c r="E2165" s="2" t="n">
        <v>45883</v>
      </c>
      <c r="F2165" s="1" t="inlineStr">
        <is>
          <t>VS15T21</t>
        </is>
      </c>
      <c r="G2165" s="1" t="n">
        <v>4</v>
      </c>
      <c r="H2165" s="1" t="n">
        <v>0</v>
      </c>
      <c r="I2165" s="1" t="n">
        <v>4</v>
      </c>
      <c r="J2165" s="1" t="inlineStr">
        <is>
          <t>STOCK</t>
        </is>
      </c>
      <c r="K2165" s="1" t="inlineStr">
        <is>
          <t>Stock</t>
        </is>
      </c>
      <c r="L2165" s="1">
        <f>G2165*B2165</f>
        <v/>
      </c>
      <c r="M2165" s="1">
        <f>H2165*B2165</f>
        <v/>
      </c>
      <c r="N2165" s="1">
        <f>I2165*B2165</f>
        <v/>
      </c>
    </row>
    <row r="2166">
      <c r="A2166" s="1" t="inlineStr">
        <is>
          <t>Hansa Biomed</t>
        </is>
      </c>
      <c r="B2166" s="1" t="n">
        <v>13728</v>
      </c>
      <c r="C2166" s="1" t="inlineStr">
        <is>
          <t>25-3391</t>
        </is>
      </c>
      <c r="D2166" s="2" t="n">
        <v>45888</v>
      </c>
      <c r="E2166" s="2" t="n">
        <v>45896</v>
      </c>
      <c r="F2166" s="1" t="inlineStr">
        <is>
          <t>HBM-TFF-EVS-S</t>
        </is>
      </c>
      <c r="G2166" s="1" t="n">
        <v>1</v>
      </c>
      <c r="H2166" s="1" t="n">
        <v>1</v>
      </c>
      <c r="I2166" s="1" t="n">
        <v>0</v>
      </c>
      <c r="J2166" s="1" t="inlineStr">
        <is>
          <t>Pune</t>
        </is>
      </c>
      <c r="K2166" s="1" t="n">
        <v>0</v>
      </c>
      <c r="L2166" s="1">
        <f>G2166*B2166</f>
        <v/>
      </c>
      <c r="M2166" s="1">
        <f>H2166*B2166</f>
        <v/>
      </c>
      <c r="N2166" s="1">
        <f>I2166*B2166</f>
        <v/>
      </c>
    </row>
    <row r="2167">
      <c r="A2167" s="1" t="inlineStr">
        <is>
          <t>Hansa Biomed</t>
        </is>
      </c>
      <c r="B2167" s="1" t="n">
        <v>0</v>
      </c>
      <c r="C2167" s="1" t="inlineStr">
        <is>
          <t>25-3391</t>
        </is>
      </c>
      <c r="D2167" s="2" t="n">
        <v>45888</v>
      </c>
      <c r="E2167" s="2" t="n">
        <v>45896</v>
      </c>
      <c r="F2167" s="1" t="inlineStr">
        <is>
          <t>HBM-EXP-B2.5</t>
        </is>
      </c>
      <c r="G2167" s="1" t="n">
        <v>5</v>
      </c>
      <c r="H2167" s="1" t="n">
        <v>0</v>
      </c>
      <c r="I2167" s="1" t="n">
        <v>5</v>
      </c>
      <c r="J2167" s="1" t="inlineStr">
        <is>
          <t>delhi</t>
        </is>
      </c>
      <c r="K2167" s="1" t="inlineStr">
        <is>
          <t>Priyanka Madam</t>
        </is>
      </c>
      <c r="L2167" s="1">
        <f>G2167*B2167</f>
        <v/>
      </c>
      <c r="M2167" s="1">
        <f>H2167*B2167</f>
        <v/>
      </c>
      <c r="N2167" s="1">
        <f>I2167*B2167</f>
        <v/>
      </c>
    </row>
    <row r="2168">
      <c r="A2168" s="1" t="inlineStr">
        <is>
          <t>Mp Bio</t>
        </is>
      </c>
      <c r="B2168" s="1" t="n">
        <v>0</v>
      </c>
      <c r="C2168" s="1" t="inlineStr">
        <is>
          <t>Opening Stock</t>
        </is>
      </c>
      <c r="D2168" s="2" t="n">
        <v>45808</v>
      </c>
      <c r="E2168" s="2" t="n">
        <v>45808</v>
      </c>
      <c r="F2168" s="1" t="n">
        <v>814326</v>
      </c>
      <c r="G2168" s="1" t="n">
        <v>2</v>
      </c>
      <c r="H2168" s="1" t="n">
        <v>0</v>
      </c>
      <c r="I2168" s="1" t="n">
        <v>2</v>
      </c>
      <c r="J2168" s="1" t="inlineStr">
        <is>
          <t>STOCK</t>
        </is>
      </c>
      <c r="K2168" s="1" t="inlineStr">
        <is>
          <t>Stock</t>
        </is>
      </c>
      <c r="L2168" s="1">
        <f>G2168*B2168</f>
        <v/>
      </c>
      <c r="M2168" s="1">
        <f>H2168*B2168</f>
        <v/>
      </c>
      <c r="N2168" s="1">
        <f>I2168*B2168</f>
        <v/>
      </c>
    </row>
    <row r="2169">
      <c r="A2169" s="1" t="inlineStr">
        <is>
          <t>Mp Bio</t>
        </is>
      </c>
      <c r="B2169" s="1" t="n">
        <v>1320</v>
      </c>
      <c r="C2169" s="1" t="inlineStr">
        <is>
          <t>Opening Stock</t>
        </is>
      </c>
      <c r="D2169" s="2" t="n">
        <v>45808</v>
      </c>
      <c r="E2169" s="2" t="n">
        <v>45808</v>
      </c>
      <c r="F2169" s="1" t="n">
        <v>194825</v>
      </c>
      <c r="G2169" s="1" t="n">
        <v>2</v>
      </c>
      <c r="H2169" s="1" t="n">
        <v>0</v>
      </c>
      <c r="I2169" s="1" t="n">
        <v>2</v>
      </c>
      <c r="J2169" s="1" t="inlineStr">
        <is>
          <t>STOCK</t>
        </is>
      </c>
      <c r="K2169" s="1" t="inlineStr">
        <is>
          <t>Stock</t>
        </is>
      </c>
      <c r="L2169" s="1">
        <f>G2169*B2169</f>
        <v/>
      </c>
      <c r="M2169" s="1">
        <f>H2169*B2169</f>
        <v/>
      </c>
      <c r="N2169" s="1">
        <f>I2169*B2169</f>
        <v/>
      </c>
    </row>
    <row r="2170">
      <c r="A2170" s="1" t="inlineStr">
        <is>
          <t>Mp Bio</t>
        </is>
      </c>
      <c r="B2170" s="1" t="n">
        <v>3266.4</v>
      </c>
      <c r="C2170" s="1" t="inlineStr">
        <is>
          <t>Opening Stock</t>
        </is>
      </c>
      <c r="D2170" s="2" t="n">
        <v>45808</v>
      </c>
      <c r="E2170" s="2" t="n">
        <v>45808</v>
      </c>
      <c r="F2170" s="1" t="n">
        <v>104772</v>
      </c>
      <c r="G2170" s="1" t="n">
        <v>2</v>
      </c>
      <c r="H2170" s="1" t="n">
        <v>0</v>
      </c>
      <c r="I2170" s="1" t="n">
        <v>2</v>
      </c>
      <c r="J2170" s="1" t="inlineStr">
        <is>
          <t>STOCK</t>
        </is>
      </c>
      <c r="K2170" s="1" t="inlineStr">
        <is>
          <t>Stock</t>
        </is>
      </c>
      <c r="L2170" s="1">
        <f>G2170*B2170</f>
        <v/>
      </c>
      <c r="M2170" s="1">
        <f>H2170*B2170</f>
        <v/>
      </c>
      <c r="N2170" s="1">
        <f>I2170*B2170</f>
        <v/>
      </c>
    </row>
    <row r="2171">
      <c r="A2171" s="1" t="inlineStr">
        <is>
          <t>Mp Bio</t>
        </is>
      </c>
      <c r="B2171" s="1" t="n">
        <v>0</v>
      </c>
      <c r="C2171" s="1" t="inlineStr">
        <is>
          <t>Opening Stock</t>
        </is>
      </c>
      <c r="D2171" s="2" t="n">
        <v>45808</v>
      </c>
      <c r="E2171" s="2" t="n">
        <v>45808</v>
      </c>
      <c r="F2171" s="1" t="n">
        <v>100570</v>
      </c>
      <c r="G2171" s="1" t="n">
        <v>1</v>
      </c>
      <c r="H2171" s="1" t="n">
        <v>0</v>
      </c>
      <c r="I2171" s="1" t="n">
        <v>1</v>
      </c>
      <c r="J2171" s="1" t="inlineStr">
        <is>
          <t>STOCK</t>
        </is>
      </c>
      <c r="K2171" s="1" t="inlineStr">
        <is>
          <t>Stock</t>
        </is>
      </c>
      <c r="L2171" s="1">
        <f>G2171*B2171</f>
        <v/>
      </c>
      <c r="M2171" s="1">
        <f>H2171*B2171</f>
        <v/>
      </c>
      <c r="N2171" s="1">
        <f>I2171*B2171</f>
        <v/>
      </c>
    </row>
    <row r="2172">
      <c r="A2172" s="1" t="inlineStr">
        <is>
          <t>Mp Bio</t>
        </is>
      </c>
      <c r="B2172" s="1" t="n">
        <v>0</v>
      </c>
      <c r="C2172" s="1" t="inlineStr">
        <is>
          <t>Opening Stock</t>
        </is>
      </c>
      <c r="D2172" s="2" t="n">
        <v>45808</v>
      </c>
      <c r="E2172" s="2" t="n">
        <v>45808</v>
      </c>
      <c r="F2172" s="1" t="n">
        <v>152574</v>
      </c>
      <c r="G2172" s="1" t="n">
        <v>1</v>
      </c>
      <c r="H2172" s="1" t="n">
        <v>0</v>
      </c>
      <c r="I2172" s="1" t="n">
        <v>1</v>
      </c>
      <c r="J2172" s="1" t="inlineStr">
        <is>
          <t>STOCK</t>
        </is>
      </c>
      <c r="K2172" s="1" t="inlineStr">
        <is>
          <t>Stock</t>
        </is>
      </c>
      <c r="L2172" s="1">
        <f>G2172*B2172</f>
        <v/>
      </c>
      <c r="M2172" s="1">
        <f>H2172*B2172</f>
        <v/>
      </c>
      <c r="N2172" s="1">
        <f>I2172*B2172</f>
        <v/>
      </c>
    </row>
    <row r="2173">
      <c r="A2173" s="1" t="inlineStr">
        <is>
          <t>Mp Bio</t>
        </is>
      </c>
      <c r="B2173" s="1" t="n">
        <v>3811.2</v>
      </c>
      <c r="C2173" s="1" t="inlineStr">
        <is>
          <t>Opening Stock</t>
        </is>
      </c>
      <c r="D2173" s="2" t="n">
        <v>45808</v>
      </c>
      <c r="E2173" s="2" t="n">
        <v>45808</v>
      </c>
      <c r="F2173" s="1" t="n">
        <v>193982</v>
      </c>
      <c r="G2173" s="1" t="n">
        <v>4</v>
      </c>
      <c r="H2173" s="1" t="n">
        <v>0</v>
      </c>
      <c r="I2173" s="1" t="n">
        <v>4</v>
      </c>
      <c r="J2173" s="1" t="inlineStr">
        <is>
          <t>STOCK</t>
        </is>
      </c>
      <c r="K2173" s="1" t="inlineStr">
        <is>
          <t>Stock</t>
        </is>
      </c>
      <c r="L2173" s="1">
        <f>G2173*B2173</f>
        <v/>
      </c>
      <c r="M2173" s="1">
        <f>H2173*B2173</f>
        <v/>
      </c>
      <c r="N2173" s="1">
        <f>I2173*B2173</f>
        <v/>
      </c>
    </row>
    <row r="2174">
      <c r="A2174" s="1" t="inlineStr">
        <is>
          <t>Mp Bio</t>
        </is>
      </c>
      <c r="B2174" s="1" t="n">
        <v>1252.3</v>
      </c>
      <c r="C2174" s="1" t="inlineStr">
        <is>
          <t>Opening Stock</t>
        </is>
      </c>
      <c r="D2174" s="2" t="n">
        <v>45808</v>
      </c>
      <c r="E2174" s="2" t="n">
        <v>45808</v>
      </c>
      <c r="F2174" s="1" t="n">
        <v>1860454</v>
      </c>
      <c r="G2174" s="1" t="n">
        <v>1</v>
      </c>
      <c r="H2174" s="1" t="n">
        <v>1</v>
      </c>
      <c r="I2174" s="1" t="n">
        <v>0</v>
      </c>
      <c r="J2174" s="1" t="inlineStr">
        <is>
          <t>DELHI</t>
        </is>
      </c>
      <c r="K2174" s="1" t="n">
        <v>0</v>
      </c>
      <c r="L2174" s="1">
        <f>G2174*B2174</f>
        <v/>
      </c>
      <c r="M2174" s="1">
        <f>H2174*B2174</f>
        <v/>
      </c>
      <c r="N2174" s="1">
        <f>I2174*B2174</f>
        <v/>
      </c>
    </row>
    <row r="2175">
      <c r="A2175" s="1" t="inlineStr">
        <is>
          <t>Mp Bio</t>
        </is>
      </c>
      <c r="B2175" s="1" t="n">
        <v>1252.3</v>
      </c>
      <c r="C2175" s="1" t="inlineStr">
        <is>
          <t>Opening Stock</t>
        </is>
      </c>
      <c r="D2175" s="2" t="n">
        <v>45808</v>
      </c>
      <c r="E2175" s="2" t="n">
        <v>45808</v>
      </c>
      <c r="F2175" s="1" t="n">
        <v>1860454</v>
      </c>
      <c r="G2175" s="1" t="n">
        <v>1</v>
      </c>
      <c r="H2175" s="1" t="n">
        <v>0</v>
      </c>
      <c r="I2175" s="1" t="n">
        <v>1</v>
      </c>
      <c r="J2175" s="1" t="inlineStr">
        <is>
          <t>STOCK</t>
        </is>
      </c>
      <c r="K2175" s="1" t="inlineStr">
        <is>
          <t>Stock</t>
        </is>
      </c>
      <c r="L2175" s="1">
        <f>G2175*B2175</f>
        <v/>
      </c>
      <c r="M2175" s="1">
        <f>H2175*B2175</f>
        <v/>
      </c>
      <c r="N2175" s="1">
        <f>I2175*B2175</f>
        <v/>
      </c>
    </row>
    <row r="2176">
      <c r="A2176" s="1" t="inlineStr">
        <is>
          <t>Mp Bio</t>
        </is>
      </c>
      <c r="B2176" s="1" t="n">
        <v>4397.6</v>
      </c>
      <c r="C2176" s="1" t="inlineStr">
        <is>
          <t>Opening Stock</t>
        </is>
      </c>
      <c r="D2176" s="2" t="n">
        <v>45808</v>
      </c>
      <c r="E2176" s="2" t="n">
        <v>45808</v>
      </c>
      <c r="F2176" s="1" t="n">
        <v>6552050</v>
      </c>
      <c r="G2176" s="1" t="n">
        <v>5</v>
      </c>
      <c r="H2176" s="1" t="n">
        <v>5</v>
      </c>
      <c r="I2176" s="1" t="n">
        <v>0</v>
      </c>
      <c r="J2176" s="1" t="e">
        <v>#N/A</v>
      </c>
      <c r="K2176" s="1" t="n">
        <v>0</v>
      </c>
      <c r="L2176" s="1">
        <f>G2176*B2176</f>
        <v/>
      </c>
      <c r="M2176" s="1">
        <f>H2176*B2176</f>
        <v/>
      </c>
      <c r="N2176" s="1">
        <f>I2176*B2176</f>
        <v/>
      </c>
    </row>
    <row r="2177">
      <c r="A2177" s="1" t="inlineStr">
        <is>
          <t>Mp Bio</t>
        </is>
      </c>
      <c r="B2177" s="1" t="n">
        <v>13155</v>
      </c>
      <c r="C2177" s="1" t="inlineStr">
        <is>
          <t>Opening Stock</t>
        </is>
      </c>
      <c r="D2177" s="2" t="n">
        <v>45808</v>
      </c>
      <c r="E2177" s="2" t="n">
        <v>45808</v>
      </c>
      <c r="F2177" s="1" t="n">
        <v>6553050</v>
      </c>
      <c r="G2177" s="1" t="n">
        <v>1</v>
      </c>
      <c r="H2177" s="1" t="n">
        <v>0</v>
      </c>
      <c r="I2177" s="1" t="n">
        <v>1</v>
      </c>
      <c r="J2177" s="1" t="inlineStr">
        <is>
          <t>STOCK</t>
        </is>
      </c>
      <c r="K2177" s="1" t="inlineStr">
        <is>
          <t>Stock</t>
        </is>
      </c>
      <c r="L2177" s="1">
        <f>G2177*B2177</f>
        <v/>
      </c>
      <c r="M2177" s="1">
        <f>H2177*B2177</f>
        <v/>
      </c>
      <c r="N2177" s="1">
        <f>I2177*B2177</f>
        <v/>
      </c>
    </row>
    <row r="2178">
      <c r="A2178" s="1" t="inlineStr">
        <is>
          <t>Mp Bio</t>
        </is>
      </c>
      <c r="B2178" s="1" t="n">
        <v>13155</v>
      </c>
      <c r="C2178" s="1" t="inlineStr">
        <is>
          <t>Opening Stock</t>
        </is>
      </c>
      <c r="D2178" s="2" t="n">
        <v>45808</v>
      </c>
      <c r="E2178" s="2" t="n">
        <v>45808</v>
      </c>
      <c r="F2178" s="1" t="n">
        <v>6553050</v>
      </c>
      <c r="G2178" s="1" t="n">
        <v>1</v>
      </c>
      <c r="H2178" s="1" t="n">
        <v>1</v>
      </c>
      <c r="I2178" s="1" t="n">
        <v>0</v>
      </c>
      <c r="J2178" s="1" t="e">
        <v>#N/A</v>
      </c>
      <c r="K2178" s="1" t="n">
        <v>0</v>
      </c>
      <c r="L2178" s="1">
        <f>G2178*B2178</f>
        <v/>
      </c>
      <c r="M2178" s="1">
        <f>H2178*B2178</f>
        <v/>
      </c>
      <c r="N2178" s="1">
        <f>I2178*B2178</f>
        <v/>
      </c>
    </row>
    <row r="2179">
      <c r="A2179" s="1" t="inlineStr">
        <is>
          <t>Mp Bio</t>
        </is>
      </c>
      <c r="B2179" s="1" t="n">
        <v>1912</v>
      </c>
      <c r="C2179" s="1" t="inlineStr">
        <is>
          <t>Opening Stock</t>
        </is>
      </c>
      <c r="D2179" s="2" t="n">
        <v>45808</v>
      </c>
      <c r="E2179" s="2" t="n">
        <v>45808</v>
      </c>
      <c r="F2179" s="1" t="n">
        <v>194002</v>
      </c>
      <c r="G2179" s="1" t="n">
        <v>2</v>
      </c>
      <c r="H2179" s="1" t="n">
        <v>0</v>
      </c>
      <c r="I2179" s="1" t="n">
        <v>2</v>
      </c>
      <c r="J2179" s="1" t="inlineStr">
        <is>
          <t>STOCK</t>
        </is>
      </c>
      <c r="K2179" s="1" t="inlineStr">
        <is>
          <t>Stock</t>
        </is>
      </c>
      <c r="L2179" s="1">
        <f>G2179*B2179</f>
        <v/>
      </c>
      <c r="M2179" s="1">
        <f>H2179*B2179</f>
        <v/>
      </c>
      <c r="N2179" s="1">
        <f>I2179*B2179</f>
        <v/>
      </c>
    </row>
    <row r="2180">
      <c r="A2180" s="1" t="inlineStr">
        <is>
          <t>Mp Bio</t>
        </is>
      </c>
      <c r="B2180" s="1" t="n">
        <v>0</v>
      </c>
      <c r="C2180" s="1" t="inlineStr">
        <is>
          <t>MP/LS/25-26/0617</t>
        </is>
      </c>
      <c r="D2180" s="2" t="n">
        <v>45825</v>
      </c>
      <c r="E2180" s="2" t="n">
        <v>45828</v>
      </c>
      <c r="F2180" s="1" t="n">
        <v>2100201</v>
      </c>
      <c r="G2180" s="1" t="n">
        <v>1</v>
      </c>
      <c r="H2180" s="1" t="n">
        <v>1</v>
      </c>
      <c r="I2180" s="1" t="n">
        <v>0</v>
      </c>
      <c r="J2180" s="1" t="inlineStr">
        <is>
          <t>Delhi</t>
        </is>
      </c>
      <c r="K2180" s="1" t="n">
        <v>0</v>
      </c>
      <c r="L2180" s="1">
        <f>G2180*B2180</f>
        <v/>
      </c>
      <c r="M2180" s="1">
        <f>H2180*B2180</f>
        <v/>
      </c>
      <c r="N2180" s="1">
        <f>I2180*B2180</f>
        <v/>
      </c>
    </row>
    <row r="2181">
      <c r="A2181" s="1" t="inlineStr">
        <is>
          <t>Mp Bio</t>
        </is>
      </c>
      <c r="B2181" s="1" t="n">
        <v>12906.08</v>
      </c>
      <c r="C2181" s="1" t="inlineStr">
        <is>
          <t>MP/LS/25-26/0530</t>
        </is>
      </c>
      <c r="D2181" s="2" t="n">
        <v>45817</v>
      </c>
      <c r="E2181" s="2" t="n">
        <v>45821</v>
      </c>
      <c r="F2181" s="1" t="inlineStr">
        <is>
          <t>092921154</t>
        </is>
      </c>
      <c r="G2181" s="1" t="n">
        <v>1</v>
      </c>
      <c r="H2181" s="1" t="n">
        <v>1</v>
      </c>
      <c r="I2181" s="1" t="n">
        <v>0</v>
      </c>
      <c r="J2181" s="1" t="inlineStr">
        <is>
          <t>Gujrat</t>
        </is>
      </c>
      <c r="K2181" s="1" t="n">
        <v>0</v>
      </c>
      <c r="L2181" s="1">
        <f>G2181*B2181</f>
        <v/>
      </c>
      <c r="M2181" s="1">
        <f>H2181*B2181</f>
        <v/>
      </c>
      <c r="N2181" s="1">
        <f>I2181*B2181</f>
        <v/>
      </c>
    </row>
    <row r="2182">
      <c r="A2182" s="1" t="inlineStr">
        <is>
          <t>Mp Bio</t>
        </is>
      </c>
      <c r="B2182" s="1" t="n">
        <v>20000</v>
      </c>
      <c r="C2182" s="1" t="inlineStr">
        <is>
          <t>MP/LS/25-26/0530</t>
        </is>
      </c>
      <c r="D2182" s="2" t="n">
        <v>45817</v>
      </c>
      <c r="E2182" s="2" t="n">
        <v>45821</v>
      </c>
      <c r="F2182" s="1" t="inlineStr">
        <is>
          <t>0210057005</t>
        </is>
      </c>
      <c r="G2182" s="1" t="n">
        <v>1</v>
      </c>
      <c r="H2182" s="1" t="n">
        <v>1</v>
      </c>
      <c r="I2182" s="1" t="n">
        <v>0</v>
      </c>
      <c r="J2182" s="1" t="inlineStr">
        <is>
          <t>Delhi</t>
        </is>
      </c>
      <c r="K2182" s="1" t="n">
        <v>0</v>
      </c>
      <c r="L2182" s="1">
        <f>G2182*B2182</f>
        <v/>
      </c>
      <c r="M2182" s="1">
        <f>H2182*B2182</f>
        <v/>
      </c>
      <c r="N2182" s="1">
        <f>I2182*B2182</f>
        <v/>
      </c>
    </row>
    <row r="2183">
      <c r="A2183" s="1" t="inlineStr">
        <is>
          <t>Mp Bio</t>
        </is>
      </c>
      <c r="B2183" s="1" t="n">
        <v>9925.690000000001</v>
      </c>
      <c r="C2183" s="1" t="inlineStr">
        <is>
          <t>MP/LS/25-26/0530</t>
        </is>
      </c>
      <c r="D2183" s="2" t="n">
        <v>45817</v>
      </c>
      <c r="E2183" s="2" t="n">
        <v>45821</v>
      </c>
      <c r="F2183" s="1" t="inlineStr">
        <is>
          <t>08320922</t>
        </is>
      </c>
      <c r="G2183" s="1" t="n">
        <v>1</v>
      </c>
      <c r="H2183" s="1" t="n">
        <v>1</v>
      </c>
      <c r="I2183" s="1" t="n">
        <v>0</v>
      </c>
      <c r="J2183" s="1" t="inlineStr">
        <is>
          <t>Delhi</t>
        </is>
      </c>
      <c r="K2183" s="1" t="n">
        <v>0</v>
      </c>
      <c r="L2183" s="1">
        <f>G2183*B2183</f>
        <v/>
      </c>
      <c r="M2183" s="1">
        <f>H2183*B2183</f>
        <v/>
      </c>
      <c r="N2183" s="1">
        <f>I2183*B2183</f>
        <v/>
      </c>
    </row>
    <row r="2184">
      <c r="A2184" s="1" t="inlineStr">
        <is>
          <t>Mp Bio</t>
        </is>
      </c>
      <c r="B2184" s="1" t="n">
        <v>8000</v>
      </c>
      <c r="C2184" s="1" t="inlineStr">
        <is>
          <t>MP/LS/25-26/0601</t>
        </is>
      </c>
      <c r="D2184" s="2" t="n">
        <v>45824</v>
      </c>
      <c r="E2184" s="2" t="n">
        <v>45828</v>
      </c>
      <c r="F2184" s="1" t="n">
        <v>903050853</v>
      </c>
      <c r="G2184" s="1" t="n">
        <v>1</v>
      </c>
      <c r="H2184" s="1" t="n">
        <v>1</v>
      </c>
      <c r="I2184" s="1" t="n">
        <v>0</v>
      </c>
      <c r="J2184" s="1" t="e">
        <v>#N/A</v>
      </c>
      <c r="K2184" s="1" t="n">
        <v>0</v>
      </c>
      <c r="L2184" s="1">
        <f>G2184*B2184</f>
        <v/>
      </c>
      <c r="M2184" s="1">
        <f>H2184*B2184</f>
        <v/>
      </c>
      <c r="N2184" s="1">
        <f>I2184*B2184</f>
        <v/>
      </c>
    </row>
    <row r="2185">
      <c r="A2185" s="1" t="inlineStr">
        <is>
          <t>Mp Bio</t>
        </is>
      </c>
      <c r="B2185" s="1" t="n">
        <v>2688.75</v>
      </c>
      <c r="C2185" s="1" t="inlineStr">
        <is>
          <t>MP/LS/25-26/0617</t>
        </is>
      </c>
      <c r="D2185" s="2" t="n">
        <v>45825</v>
      </c>
      <c r="E2185" s="2" t="n">
        <v>45828</v>
      </c>
      <c r="F2185" s="1" t="inlineStr">
        <is>
          <t>0210054310</t>
        </is>
      </c>
      <c r="G2185" s="1" t="n">
        <v>5</v>
      </c>
      <c r="H2185" s="1" t="n">
        <v>5</v>
      </c>
      <c r="I2185" s="1" t="n">
        <v>0</v>
      </c>
      <c r="J2185" s="1" t="inlineStr">
        <is>
          <t>Delhi</t>
        </is>
      </c>
      <c r="K2185" s="1" t="n">
        <v>0</v>
      </c>
      <c r="L2185" s="1">
        <f>G2185*B2185</f>
        <v/>
      </c>
      <c r="M2185" s="1">
        <f>H2185*B2185</f>
        <v/>
      </c>
      <c r="N2185" s="1">
        <f>I2185*B2185</f>
        <v/>
      </c>
    </row>
    <row r="2186">
      <c r="A2186" s="1" t="inlineStr">
        <is>
          <t>Mp Bio</t>
        </is>
      </c>
      <c r="B2186" s="1" t="n">
        <v>9097.799999999999</v>
      </c>
      <c r="C2186" s="1" t="inlineStr">
        <is>
          <t>MP/LS/25-26/0617</t>
        </is>
      </c>
      <c r="D2186" s="2" t="n">
        <v>45825</v>
      </c>
      <c r="E2186" s="2" t="n">
        <v>45828</v>
      </c>
      <c r="F2186" s="1" t="n">
        <v>114511012</v>
      </c>
      <c r="G2186" s="1" t="n">
        <v>1</v>
      </c>
      <c r="H2186" s="1" t="n">
        <v>1</v>
      </c>
      <c r="I2186" s="1" t="n">
        <v>0</v>
      </c>
      <c r="J2186" s="1" t="inlineStr">
        <is>
          <t>Delhi</t>
        </is>
      </c>
      <c r="K2186" s="1" t="n">
        <v>0</v>
      </c>
      <c r="L2186" s="1">
        <f>G2186*B2186</f>
        <v/>
      </c>
      <c r="M2186" s="1">
        <f>H2186*B2186</f>
        <v/>
      </c>
      <c r="N2186" s="1">
        <f>I2186*B2186</f>
        <v/>
      </c>
    </row>
    <row r="2187">
      <c r="A2187" s="1" t="inlineStr">
        <is>
          <t>Mp Bio</t>
        </is>
      </c>
      <c r="B2187" s="1" t="n">
        <v>5200.26</v>
      </c>
      <c r="C2187" s="1" t="inlineStr">
        <is>
          <t>MP/LS/25-26/0617</t>
        </is>
      </c>
      <c r="D2187" s="2" t="n">
        <v>45825</v>
      </c>
      <c r="E2187" s="2" t="n">
        <v>45828</v>
      </c>
      <c r="F2187" s="1" t="n">
        <v>112100200</v>
      </c>
      <c r="G2187" s="1" t="n">
        <v>1</v>
      </c>
      <c r="H2187" s="1" t="n">
        <v>1</v>
      </c>
      <c r="I2187" s="1" t="n">
        <v>0</v>
      </c>
      <c r="J2187" s="1" t="inlineStr">
        <is>
          <t>Delhi</t>
        </is>
      </c>
      <c r="K2187" s="1" t="n">
        <v>0</v>
      </c>
      <c r="L2187" s="1">
        <f>G2187*B2187</f>
        <v/>
      </c>
      <c r="M2187" s="1">
        <f>H2187*B2187</f>
        <v/>
      </c>
      <c r="N2187" s="1">
        <f>I2187*B2187</f>
        <v/>
      </c>
    </row>
    <row r="2188">
      <c r="A2188" s="1" t="inlineStr">
        <is>
          <t>Mp Bio</t>
        </is>
      </c>
      <c r="B2188" s="1" t="n">
        <v>5384.34</v>
      </c>
      <c r="C2188" s="1" t="inlineStr">
        <is>
          <t>MP/LS/25-26/0644</t>
        </is>
      </c>
      <c r="D2188" s="2" t="n">
        <v>45827</v>
      </c>
      <c r="E2188" s="2" t="n">
        <v>45834</v>
      </c>
      <c r="F2188" s="1" t="n">
        <v>154210</v>
      </c>
      <c r="G2188" s="1" t="n">
        <v>1</v>
      </c>
      <c r="H2188" s="1" t="n">
        <v>1</v>
      </c>
      <c r="I2188" s="1" t="n">
        <v>0</v>
      </c>
      <c r="J2188" s="1" t="inlineStr">
        <is>
          <t>Delhi</t>
        </is>
      </c>
      <c r="K2188" s="1" t="n">
        <v>0</v>
      </c>
      <c r="L2188" s="1">
        <f>G2188*B2188</f>
        <v/>
      </c>
      <c r="M2188" s="1">
        <f>H2188*B2188</f>
        <v/>
      </c>
      <c r="N2188" s="1">
        <f>I2188*B2188</f>
        <v/>
      </c>
    </row>
    <row r="2189">
      <c r="A2189" s="1" t="inlineStr">
        <is>
          <t>Mp Bio</t>
        </is>
      </c>
      <c r="B2189" s="1" t="n">
        <v>16000</v>
      </c>
      <c r="C2189" s="1" t="inlineStr">
        <is>
          <t>MP/LS/25-26/0658</t>
        </is>
      </c>
      <c r="D2189" s="2" t="n">
        <v>45828</v>
      </c>
      <c r="E2189" s="2" t="n">
        <v>45834</v>
      </c>
      <c r="F2189" s="1" t="inlineStr">
        <is>
          <t>092913726</t>
        </is>
      </c>
      <c r="G2189" s="1" t="n">
        <v>10</v>
      </c>
      <c r="H2189" s="1" t="n">
        <v>0</v>
      </c>
      <c r="I2189" s="1" t="n">
        <v>10</v>
      </c>
      <c r="J2189" s="1" t="inlineStr">
        <is>
          <t>STOCK</t>
        </is>
      </c>
      <c r="K2189" s="1" t="inlineStr">
        <is>
          <t>Stock</t>
        </is>
      </c>
      <c r="L2189" s="1">
        <f>G2189*B2189</f>
        <v/>
      </c>
      <c r="M2189" s="1">
        <f>H2189*B2189</f>
        <v/>
      </c>
      <c r="N2189" s="1">
        <f>I2189*B2189</f>
        <v/>
      </c>
    </row>
    <row r="2190">
      <c r="A2190" s="1" t="inlineStr">
        <is>
          <t>Mp Bio</t>
        </is>
      </c>
      <c r="B2190" s="1" t="n">
        <v>16000</v>
      </c>
      <c r="C2190" s="1" t="inlineStr">
        <is>
          <t>MP/LS/25-26/0658</t>
        </is>
      </c>
      <c r="D2190" s="2" t="n">
        <v>45828</v>
      </c>
      <c r="E2190" s="2" t="n">
        <v>45834</v>
      </c>
      <c r="F2190" s="1" t="inlineStr">
        <is>
          <t>092913726</t>
        </is>
      </c>
      <c r="G2190" s="1" t="n">
        <v>7</v>
      </c>
      <c r="H2190" s="1" t="n">
        <v>7</v>
      </c>
      <c r="I2190" s="1" t="n">
        <v>0</v>
      </c>
      <c r="J2190" s="1" t="inlineStr">
        <is>
          <t>Delhi</t>
        </is>
      </c>
      <c r="K2190" s="1" t="n">
        <v>0</v>
      </c>
      <c r="L2190" s="1">
        <f>G2190*B2190</f>
        <v/>
      </c>
      <c r="M2190" s="1">
        <f>H2190*B2190</f>
        <v/>
      </c>
      <c r="N2190" s="1">
        <f>I2190*B2190</f>
        <v/>
      </c>
    </row>
    <row r="2191">
      <c r="A2191" s="1" t="inlineStr">
        <is>
          <t>Mp Bio</t>
        </is>
      </c>
      <c r="B2191" s="1" t="n">
        <v>9414.860000000001</v>
      </c>
      <c r="C2191" s="1" t="inlineStr">
        <is>
          <t>MP/LS/25-26/0078</t>
        </is>
      </c>
      <c r="D2191" s="2" t="n">
        <v>45845</v>
      </c>
      <c r="E2191" s="2" t="n">
        <v>45849</v>
      </c>
      <c r="F2191" s="1" t="n">
        <v>4520012</v>
      </c>
      <c r="G2191" s="1" t="n">
        <v>1</v>
      </c>
      <c r="H2191" s="1" t="n">
        <v>1</v>
      </c>
      <c r="I2191" s="1" t="n">
        <v>0</v>
      </c>
      <c r="J2191" s="1" t="inlineStr">
        <is>
          <t>Delhi</t>
        </is>
      </c>
      <c r="K2191" s="1" t="n">
        <v>0</v>
      </c>
      <c r="L2191" s="1">
        <f>G2191*B2191</f>
        <v/>
      </c>
      <c r="M2191" s="1">
        <f>H2191*B2191</f>
        <v/>
      </c>
      <c r="N2191" s="1">
        <f>I2191*B2191</f>
        <v/>
      </c>
    </row>
    <row r="2192">
      <c r="A2192" s="1" t="inlineStr">
        <is>
          <t>Mp Bio</t>
        </is>
      </c>
      <c r="B2192" s="1" t="n">
        <v>29251.02</v>
      </c>
      <c r="C2192" s="1" t="inlineStr">
        <is>
          <t>MP/LS/25-26/0078</t>
        </is>
      </c>
      <c r="D2192" s="2" t="n">
        <v>45845</v>
      </c>
      <c r="E2192" s="2" t="n">
        <v>45849</v>
      </c>
      <c r="F2192" s="1" t="n">
        <v>4430022</v>
      </c>
      <c r="G2192" s="1" t="n">
        <v>1</v>
      </c>
      <c r="H2192" s="1" t="n">
        <v>1</v>
      </c>
      <c r="I2192" s="1" t="n">
        <v>0</v>
      </c>
      <c r="J2192" s="1" t="inlineStr">
        <is>
          <t>Delhi</t>
        </is>
      </c>
      <c r="K2192" s="1" t="n">
        <v>0</v>
      </c>
      <c r="L2192" s="1">
        <f>G2192*B2192</f>
        <v/>
      </c>
      <c r="M2192" s="1">
        <f>H2192*B2192</f>
        <v/>
      </c>
      <c r="N2192" s="1">
        <f>I2192*B2192</f>
        <v/>
      </c>
    </row>
    <row r="2193">
      <c r="A2193" s="1" t="inlineStr">
        <is>
          <t>Mp Bio</t>
        </is>
      </c>
      <c r="B2193" s="1" t="n">
        <v>8450</v>
      </c>
      <c r="C2193" s="1" t="inlineStr">
        <is>
          <t>MP/LS/25-26/0906</t>
        </is>
      </c>
      <c r="D2193" s="2" t="n">
        <v>45856</v>
      </c>
      <c r="E2193" s="2" t="n">
        <v>45861</v>
      </c>
      <c r="F2193" s="1" t="n">
        <v>6542050</v>
      </c>
      <c r="G2193" s="1" t="n">
        <v>1</v>
      </c>
      <c r="H2193" s="1" t="n">
        <v>0</v>
      </c>
      <c r="I2193" s="1" t="n">
        <v>1</v>
      </c>
      <c r="J2193" s="1" t="inlineStr">
        <is>
          <t>STOCK</t>
        </is>
      </c>
      <c r="K2193" s="1" t="inlineStr">
        <is>
          <t>Stock</t>
        </is>
      </c>
      <c r="L2193" s="1">
        <f>G2193*B2193</f>
        <v/>
      </c>
      <c r="M2193" s="1">
        <f>H2193*B2193</f>
        <v/>
      </c>
      <c r="N2193" s="1">
        <f>I2193*B2193</f>
        <v/>
      </c>
    </row>
    <row r="2194">
      <c r="A2194" s="1" t="inlineStr">
        <is>
          <t>Mp Bio</t>
        </is>
      </c>
      <c r="B2194" s="1" t="n">
        <v>16355</v>
      </c>
      <c r="C2194" s="1" t="inlineStr">
        <is>
          <t>MP/LS/25-26/0906</t>
        </is>
      </c>
      <c r="D2194" s="2" t="n">
        <v>45856</v>
      </c>
      <c r="E2194" s="2" t="n">
        <v>45861</v>
      </c>
      <c r="F2194" s="1" t="n">
        <v>6539025</v>
      </c>
      <c r="G2194" s="1" t="n">
        <v>1</v>
      </c>
      <c r="H2194" s="1" t="n">
        <v>0</v>
      </c>
      <c r="I2194" s="1" t="n">
        <v>1</v>
      </c>
      <c r="J2194" s="1" t="inlineStr">
        <is>
          <t>STOCK</t>
        </is>
      </c>
      <c r="K2194" s="1" t="inlineStr">
        <is>
          <t>Stock</t>
        </is>
      </c>
      <c r="L2194" s="1">
        <f>G2194*B2194</f>
        <v/>
      </c>
      <c r="M2194" s="1">
        <f>H2194*B2194</f>
        <v/>
      </c>
      <c r="N2194" s="1">
        <f>I2194*B2194</f>
        <v/>
      </c>
    </row>
    <row r="2195">
      <c r="A2195" s="1" t="inlineStr">
        <is>
          <t>Mp Bio</t>
        </is>
      </c>
      <c r="B2195" s="1" t="n">
        <v>5225</v>
      </c>
      <c r="C2195" s="1" t="inlineStr">
        <is>
          <t>MP/LS/25-26/0906</t>
        </is>
      </c>
      <c r="D2195" s="2" t="n">
        <v>45856</v>
      </c>
      <c r="E2195" s="2" t="n">
        <v>45861</v>
      </c>
      <c r="F2195" s="1" t="n">
        <v>6552050</v>
      </c>
      <c r="G2195" s="1" t="n">
        <v>6</v>
      </c>
      <c r="H2195" s="1" t="n">
        <v>0</v>
      </c>
      <c r="I2195" s="1" t="n">
        <v>6</v>
      </c>
      <c r="J2195" s="1" t="inlineStr">
        <is>
          <t>STOCK</t>
        </is>
      </c>
      <c r="K2195" s="1" t="inlineStr">
        <is>
          <t>Stock</t>
        </is>
      </c>
      <c r="L2195" s="1">
        <f>G2195*B2195</f>
        <v/>
      </c>
      <c r="M2195" s="1">
        <f>H2195*B2195</f>
        <v/>
      </c>
      <c r="N2195" s="1">
        <f>I2195*B2195</f>
        <v/>
      </c>
    </row>
    <row r="2196">
      <c r="A2196" s="1" t="inlineStr">
        <is>
          <t>Mp Bio</t>
        </is>
      </c>
      <c r="B2196" s="1" t="n">
        <v>2828.46</v>
      </c>
      <c r="C2196" s="1" t="inlineStr">
        <is>
          <t>MP/LS/25-26/0895</t>
        </is>
      </c>
      <c r="D2196" s="2" t="n">
        <v>45856</v>
      </c>
      <c r="E2196" s="2" t="n">
        <v>45863</v>
      </c>
      <c r="F2196" s="1" t="n">
        <v>2100201</v>
      </c>
      <c r="G2196" s="1" t="n">
        <v>3</v>
      </c>
      <c r="H2196" s="1" t="n">
        <v>3</v>
      </c>
      <c r="I2196" s="1" t="n">
        <v>0</v>
      </c>
      <c r="J2196" s="1" t="inlineStr">
        <is>
          <t>Delhi</t>
        </is>
      </c>
      <c r="K2196" s="1" t="n">
        <v>0</v>
      </c>
      <c r="L2196" s="1">
        <f>G2196*B2196</f>
        <v/>
      </c>
      <c r="M2196" s="1">
        <f>H2196*B2196</f>
        <v/>
      </c>
      <c r="N2196" s="1">
        <f>I2196*B2196</f>
        <v/>
      </c>
    </row>
    <row r="2197">
      <c r="A2197" s="1" t="inlineStr">
        <is>
          <t>Mp Bio</t>
        </is>
      </c>
      <c r="B2197" s="1" t="n">
        <v>5930.33</v>
      </c>
      <c r="C2197" s="1" t="inlineStr">
        <is>
          <t>MP/LS/25-26/0895</t>
        </is>
      </c>
      <c r="D2197" s="2" t="n">
        <v>45856</v>
      </c>
      <c r="E2197" s="2" t="n">
        <v>45863</v>
      </c>
      <c r="F2197" s="1" t="n">
        <v>100575</v>
      </c>
      <c r="G2197" s="1" t="n">
        <v>1</v>
      </c>
      <c r="H2197" s="1" t="n">
        <v>1</v>
      </c>
      <c r="I2197" s="1" t="n">
        <v>0</v>
      </c>
      <c r="J2197" s="1" t="inlineStr">
        <is>
          <t>Delhi</t>
        </is>
      </c>
      <c r="K2197" s="1" t="n">
        <v>0</v>
      </c>
      <c r="L2197" s="1">
        <f>G2197*B2197</f>
        <v/>
      </c>
      <c r="M2197" s="1">
        <f>H2197*B2197</f>
        <v/>
      </c>
      <c r="N2197" s="1">
        <f>I2197*B2197</f>
        <v/>
      </c>
    </row>
    <row r="2198">
      <c r="A2198" s="1" t="inlineStr">
        <is>
          <t>Mp Bio</t>
        </is>
      </c>
      <c r="B2198" s="1" t="n">
        <v>8995.139999999999</v>
      </c>
      <c r="C2198" s="1" t="inlineStr">
        <is>
          <t>MP/LS/25-26/0895</t>
        </is>
      </c>
      <c r="D2198" s="2" t="n">
        <v>45856</v>
      </c>
      <c r="E2198" s="2" t="n">
        <v>45863</v>
      </c>
      <c r="F2198" s="1" t="n">
        <v>196055</v>
      </c>
      <c r="G2198" s="1" t="n">
        <v>1</v>
      </c>
      <c r="H2198" s="1" t="n">
        <v>1</v>
      </c>
      <c r="I2198" s="1" t="n">
        <v>0</v>
      </c>
      <c r="J2198" s="1" t="inlineStr">
        <is>
          <t>Delhi</t>
        </is>
      </c>
      <c r="K2198" s="1" t="n">
        <v>0</v>
      </c>
      <c r="L2198" s="1">
        <f>G2198*B2198</f>
        <v/>
      </c>
      <c r="M2198" s="1">
        <f>H2198*B2198</f>
        <v/>
      </c>
      <c r="N2198" s="1">
        <f>I2198*B2198</f>
        <v/>
      </c>
    </row>
    <row r="2199">
      <c r="A2199" s="1" t="inlineStr">
        <is>
          <t>Mp Bio</t>
        </is>
      </c>
      <c r="B2199" s="1" t="n">
        <v>39000</v>
      </c>
      <c r="C2199" s="1" t="inlineStr">
        <is>
          <t>MP/LS/25-26/0896</t>
        </is>
      </c>
      <c r="D2199" s="2" t="n">
        <v>45856</v>
      </c>
      <c r="E2199" s="2" t="n">
        <v>45863</v>
      </c>
      <c r="F2199" s="1" t="n">
        <v>2916854</v>
      </c>
      <c r="G2199" s="1" t="n">
        <v>1</v>
      </c>
      <c r="H2199" s="1" t="n">
        <v>1</v>
      </c>
      <c r="I2199" s="1" t="n">
        <v>0</v>
      </c>
      <c r="J2199" s="1" t="inlineStr">
        <is>
          <t>Hyderabad</t>
        </is>
      </c>
      <c r="K2199" s="1" t="n">
        <v>0</v>
      </c>
      <c r="L2199" s="1">
        <f>G2199*B2199</f>
        <v/>
      </c>
      <c r="M2199" s="1">
        <f>H2199*B2199</f>
        <v/>
      </c>
      <c r="N2199" s="1">
        <f>I2199*B2199</f>
        <v/>
      </c>
    </row>
    <row r="2200">
      <c r="A2200" s="1" t="inlineStr">
        <is>
          <t>Mp Bio</t>
        </is>
      </c>
      <c r="B2200" s="1" t="n">
        <v>5384.34</v>
      </c>
      <c r="C2200" s="1" t="inlineStr">
        <is>
          <t>MP/LS/25-26/0915</t>
        </is>
      </c>
      <c r="D2200" s="2" t="n">
        <v>45859</v>
      </c>
      <c r="E2200" s="2" t="n">
        <v>45863</v>
      </c>
      <c r="F2200" s="1" t="n">
        <v>154210</v>
      </c>
      <c r="G2200" s="1" t="n">
        <v>1</v>
      </c>
      <c r="H2200" s="1" t="n">
        <v>1</v>
      </c>
      <c r="I2200" s="1" t="n">
        <v>0</v>
      </c>
      <c r="J2200" s="1" t="inlineStr">
        <is>
          <t>Delhi</t>
        </is>
      </c>
      <c r="K2200" s="1" t="n">
        <v>0</v>
      </c>
      <c r="L2200" s="1">
        <f>G2200*B2200</f>
        <v/>
      </c>
      <c r="M2200" s="1">
        <f>H2200*B2200</f>
        <v/>
      </c>
      <c r="N2200" s="1">
        <f>I2200*B2200</f>
        <v/>
      </c>
    </row>
    <row r="2201">
      <c r="A2201" s="1" t="inlineStr">
        <is>
          <t>Mp Bio</t>
        </is>
      </c>
      <c r="B2201" s="1" t="n">
        <v>0</v>
      </c>
      <c r="C2201" s="1" t="inlineStr">
        <is>
          <t>Opening Stock</t>
        </is>
      </c>
      <c r="D2201" s="2" t="n">
        <v>45870</v>
      </c>
      <c r="E2201" s="2" t="n">
        <v>45870</v>
      </c>
      <c r="F2201" s="1" t="n">
        <v>116913001</v>
      </c>
      <c r="G2201" s="1" t="n">
        <v>1</v>
      </c>
      <c r="H2201" s="1" t="n">
        <v>1</v>
      </c>
      <c r="I2201" s="1" t="n">
        <v>0</v>
      </c>
      <c r="J2201" s="1" t="inlineStr">
        <is>
          <t>Delhi</t>
        </is>
      </c>
      <c r="K2201" s="1" t="n">
        <v>0</v>
      </c>
      <c r="L2201" s="1">
        <f>G2201*B2201</f>
        <v/>
      </c>
      <c r="M2201" s="1">
        <f>H2201*B2201</f>
        <v/>
      </c>
      <c r="N2201" s="1">
        <f>I2201*B2201</f>
        <v/>
      </c>
    </row>
    <row r="2202">
      <c r="A2202" s="1" t="inlineStr">
        <is>
          <t>Mp Bio</t>
        </is>
      </c>
      <c r="B2202" s="1" t="n">
        <v>0</v>
      </c>
      <c r="C2202" s="1" t="inlineStr">
        <is>
          <t>Opening Stock</t>
        </is>
      </c>
      <c r="D2202" s="2" t="n">
        <v>45870</v>
      </c>
      <c r="E2202" s="2" t="n">
        <v>45870</v>
      </c>
      <c r="F2202" s="1" t="n">
        <v>116910001</v>
      </c>
      <c r="G2202" s="1" t="n">
        <v>1</v>
      </c>
      <c r="H2202" s="1" t="n">
        <v>0</v>
      </c>
      <c r="I2202" s="1" t="n">
        <v>1</v>
      </c>
      <c r="J2202" s="1" t="inlineStr">
        <is>
          <t>STOCK</t>
        </is>
      </c>
      <c r="K2202" s="1" t="inlineStr">
        <is>
          <t>Stock</t>
        </is>
      </c>
      <c r="L2202" s="1">
        <f>G2202*B2202</f>
        <v/>
      </c>
      <c r="M2202" s="1">
        <f>H2202*B2202</f>
        <v/>
      </c>
      <c r="N2202" s="1">
        <f>I2202*B2202</f>
        <v/>
      </c>
    </row>
    <row r="2203">
      <c r="A2203" s="1" t="inlineStr">
        <is>
          <t>Mp Bio</t>
        </is>
      </c>
      <c r="B2203" s="1" t="n">
        <v>25010.3</v>
      </c>
      <c r="C2203" s="1" t="inlineStr">
        <is>
          <t>MP/LS/25-26/0960</t>
        </is>
      </c>
      <c r="D2203" s="2" t="n">
        <v>45868</v>
      </c>
      <c r="E2203" s="2" t="n">
        <v>45871</v>
      </c>
      <c r="F2203" s="1" t="n">
        <v>194670</v>
      </c>
      <c r="G2203" s="1" t="n">
        <v>1</v>
      </c>
      <c r="H2203" s="1" t="n">
        <v>1</v>
      </c>
      <c r="I2203" s="1" t="n">
        <v>0</v>
      </c>
      <c r="J2203" s="1" t="inlineStr">
        <is>
          <t>Delhi</t>
        </is>
      </c>
      <c r="K2203" s="1" t="n">
        <v>0</v>
      </c>
      <c r="L2203" s="1">
        <f>G2203*B2203</f>
        <v/>
      </c>
      <c r="M2203" s="1">
        <f>H2203*B2203</f>
        <v/>
      </c>
      <c r="N2203" s="1">
        <f>I2203*B2203</f>
        <v/>
      </c>
    </row>
    <row r="2204">
      <c r="A2204" s="1" t="inlineStr">
        <is>
          <t>Mp Bio</t>
        </is>
      </c>
      <c r="B2204" s="1" t="n">
        <v>3578.4</v>
      </c>
      <c r="C2204" s="1" t="inlineStr">
        <is>
          <t>MP/LS/25-26/0960</t>
        </is>
      </c>
      <c r="D2204" s="2" t="n">
        <v>45868</v>
      </c>
      <c r="E2204" s="2" t="n">
        <v>45871</v>
      </c>
      <c r="F2204" s="1" t="n">
        <v>103028</v>
      </c>
      <c r="G2204" s="1" t="n">
        <v>1</v>
      </c>
      <c r="H2204" s="1" t="n">
        <v>1</v>
      </c>
      <c r="I2204" s="1" t="n">
        <v>0</v>
      </c>
      <c r="J2204" s="1" t="inlineStr">
        <is>
          <t>Delhi</t>
        </is>
      </c>
      <c r="K2204" s="1" t="n">
        <v>0</v>
      </c>
      <c r="L2204" s="1">
        <f>G2204*B2204</f>
        <v/>
      </c>
      <c r="M2204" s="1">
        <f>H2204*B2204</f>
        <v/>
      </c>
      <c r="N2204" s="1">
        <f>I2204*B2204</f>
        <v/>
      </c>
    </row>
    <row r="2205">
      <c r="A2205" s="1" t="inlineStr">
        <is>
          <t>Mp Bio</t>
        </is>
      </c>
      <c r="B2205" s="1" t="n">
        <v>3637.5</v>
      </c>
      <c r="C2205" s="1" t="inlineStr">
        <is>
          <t>MP/L2526/206</t>
        </is>
      </c>
      <c r="D2205" s="2" t="n">
        <v>45868</v>
      </c>
      <c r="E2205" s="2" t="n">
        <v>45871</v>
      </c>
      <c r="F2205" s="1" t="n">
        <v>116913050</v>
      </c>
      <c r="G2205" s="1" t="n">
        <v>1</v>
      </c>
      <c r="H2205" s="1" t="n">
        <v>1</v>
      </c>
      <c r="I2205" s="1" t="n">
        <v>0</v>
      </c>
      <c r="J2205" s="1" t="inlineStr">
        <is>
          <t>Delhi</t>
        </is>
      </c>
      <c r="K2205" s="1" t="n">
        <v>0</v>
      </c>
      <c r="L2205" s="1">
        <f>G2205*B2205</f>
        <v/>
      </c>
      <c r="M2205" s="1">
        <f>H2205*B2205</f>
        <v/>
      </c>
      <c r="N2205" s="1">
        <f>I2205*B2205</f>
        <v/>
      </c>
    </row>
    <row r="2206">
      <c r="A2206" s="1" t="inlineStr">
        <is>
          <t>Mp Bio</t>
        </is>
      </c>
      <c r="B2206" s="1" t="n">
        <v>13825</v>
      </c>
      <c r="C2206" s="1" t="inlineStr">
        <is>
          <t>MP/L2526/206</t>
        </is>
      </c>
      <c r="D2206" s="2" t="n">
        <v>45868</v>
      </c>
      <c r="E2206" s="2" t="n">
        <v>45871</v>
      </c>
      <c r="F2206" s="1" t="inlineStr">
        <is>
          <t>04800803</t>
        </is>
      </c>
      <c r="G2206" s="1" t="n">
        <v>1</v>
      </c>
      <c r="H2206" s="1" t="n">
        <v>1</v>
      </c>
      <c r="I2206" s="1" t="n">
        <v>0</v>
      </c>
      <c r="J2206" s="1" t="inlineStr">
        <is>
          <t>Delhi</t>
        </is>
      </c>
      <c r="K2206" s="1" t="n">
        <v>0</v>
      </c>
      <c r="L2206" s="1">
        <f>G2206*B2206</f>
        <v/>
      </c>
      <c r="M2206" s="1">
        <f>H2206*B2206</f>
        <v/>
      </c>
      <c r="N2206" s="1">
        <f>I2206*B2206</f>
        <v/>
      </c>
    </row>
    <row r="2207">
      <c r="A2207" s="1" t="inlineStr">
        <is>
          <t>Mp Bio</t>
        </is>
      </c>
      <c r="B2207" s="1" t="n">
        <v>4494</v>
      </c>
      <c r="C2207" s="1" t="inlineStr">
        <is>
          <t>MP/LS/25-26/0959</t>
        </is>
      </c>
      <c r="D2207" s="2" t="n">
        <v>45868</v>
      </c>
      <c r="E2207" s="2" t="n">
        <v>45871</v>
      </c>
      <c r="F2207" s="1" t="inlineStr">
        <is>
          <t>04802536</t>
        </is>
      </c>
      <c r="G2207" s="1" t="n">
        <v>1</v>
      </c>
      <c r="H2207" s="1" t="n">
        <v>1</v>
      </c>
      <c r="I2207" s="1" t="n">
        <v>0</v>
      </c>
      <c r="J2207" s="1" t="inlineStr">
        <is>
          <t>Delhi</t>
        </is>
      </c>
      <c r="K2207" s="1" t="n">
        <v>0</v>
      </c>
      <c r="L2207" s="1">
        <f>G2207*B2207</f>
        <v/>
      </c>
      <c r="M2207" s="1">
        <f>H2207*B2207</f>
        <v/>
      </c>
      <c r="N2207" s="1">
        <f>I2207*B2207</f>
        <v/>
      </c>
    </row>
    <row r="2208">
      <c r="A2208" s="1" t="inlineStr">
        <is>
          <t>Mp Bio</t>
        </is>
      </c>
      <c r="B2208" s="1" t="n">
        <v>13825</v>
      </c>
      <c r="C2208" s="1" t="inlineStr">
        <is>
          <t>MP/L2526/223</t>
        </is>
      </c>
      <c r="D2208" s="2" t="n">
        <v>45877</v>
      </c>
      <c r="E2208" s="2" t="n">
        <v>45883</v>
      </c>
      <c r="F2208" s="1" t="inlineStr">
        <is>
          <t>04800803</t>
        </is>
      </c>
      <c r="G2208" s="1" t="n">
        <v>2</v>
      </c>
      <c r="H2208" s="1" t="n">
        <v>2</v>
      </c>
      <c r="I2208" s="1" t="n">
        <v>0</v>
      </c>
      <c r="J2208" s="1" t="inlineStr">
        <is>
          <t>Delhi</t>
        </is>
      </c>
      <c r="K2208" s="1" t="n">
        <v>0</v>
      </c>
      <c r="L2208" s="1">
        <f>G2208*B2208</f>
        <v/>
      </c>
      <c r="M2208" s="1">
        <f>H2208*B2208</f>
        <v/>
      </c>
      <c r="N2208" s="1">
        <f>I2208*B2208</f>
        <v/>
      </c>
    </row>
    <row r="2209">
      <c r="A2209" s="1" t="inlineStr">
        <is>
          <t>Mp Bio</t>
        </is>
      </c>
      <c r="B2209" s="1" t="n">
        <v>6675</v>
      </c>
      <c r="C2209" s="1" t="inlineStr">
        <is>
          <t>MP/L2526/223</t>
        </is>
      </c>
      <c r="D2209" s="2" t="n">
        <v>45877</v>
      </c>
      <c r="E2209" s="2" t="n">
        <v>45883</v>
      </c>
      <c r="F2209" s="1" t="n">
        <v>116913100</v>
      </c>
      <c r="G2209" s="1" t="n">
        <v>1</v>
      </c>
      <c r="H2209" s="1" t="n">
        <v>1</v>
      </c>
      <c r="I2209" s="1" t="n">
        <v>0</v>
      </c>
      <c r="J2209" s="1" t="inlineStr">
        <is>
          <t>Delhi</t>
        </is>
      </c>
      <c r="K2209" s="1" t="n">
        <v>0</v>
      </c>
      <c r="L2209" s="1">
        <f>G2209*B2209</f>
        <v/>
      </c>
      <c r="M2209" s="1">
        <f>H2209*B2209</f>
        <v/>
      </c>
      <c r="N2209" s="1">
        <f>I2209*B2209</f>
        <v/>
      </c>
    </row>
    <row r="2210">
      <c r="A2210" s="1" t="inlineStr">
        <is>
          <t>Mp Bio</t>
        </is>
      </c>
      <c r="B2210" s="1" t="n">
        <v>6457.19</v>
      </c>
      <c r="C2210" s="1" t="inlineStr">
        <is>
          <t>MP/LS/25-26/1015</t>
        </is>
      </c>
      <c r="D2210" s="2" t="n">
        <v>45877</v>
      </c>
      <c r="E2210" s="2" t="n">
        <v>45883</v>
      </c>
      <c r="F2210" s="1" t="n">
        <v>114025022</v>
      </c>
      <c r="G2210" s="1" t="n">
        <v>1</v>
      </c>
      <c r="H2210" s="1" t="n">
        <v>1</v>
      </c>
      <c r="I2210" s="1" t="n">
        <v>0</v>
      </c>
      <c r="J2210" s="1" t="inlineStr">
        <is>
          <t>Delhi</t>
        </is>
      </c>
      <c r="K2210" s="1" t="n">
        <v>0</v>
      </c>
      <c r="L2210" s="1">
        <f>G2210*B2210</f>
        <v/>
      </c>
      <c r="M2210" s="1">
        <f>H2210*B2210</f>
        <v/>
      </c>
      <c r="N2210" s="1">
        <f>I2210*B2210</f>
        <v/>
      </c>
    </row>
    <row r="2211">
      <c r="A2211" s="1" t="inlineStr">
        <is>
          <t>Mp Bio</t>
        </is>
      </c>
      <c r="B2211" s="1" t="n">
        <v>4491.23</v>
      </c>
      <c r="C2211" s="1" t="inlineStr">
        <is>
          <t>MP/LS/25-26/1015</t>
        </is>
      </c>
      <c r="D2211" s="2" t="n">
        <v>45877</v>
      </c>
      <c r="E2211" s="2" t="n">
        <v>45883</v>
      </c>
      <c r="F2211" s="1" t="inlineStr">
        <is>
          <t>0210064710</t>
        </is>
      </c>
      <c r="G2211" s="1" t="n">
        <v>1</v>
      </c>
      <c r="H2211" s="1" t="n">
        <v>0</v>
      </c>
      <c r="I2211" s="1" t="n">
        <v>1</v>
      </c>
      <c r="J2211" s="1" t="inlineStr">
        <is>
          <t>STOCK</t>
        </is>
      </c>
      <c r="K2211" s="1" t="inlineStr">
        <is>
          <t>Stock</t>
        </is>
      </c>
      <c r="L2211" s="1">
        <f>G2211*B2211</f>
        <v/>
      </c>
      <c r="M2211" s="1">
        <f>H2211*B2211</f>
        <v/>
      </c>
      <c r="N2211" s="1">
        <f>I2211*B2211</f>
        <v/>
      </c>
    </row>
    <row r="2212">
      <c r="A2212" s="1" t="inlineStr">
        <is>
          <t>Mp Bio</t>
        </is>
      </c>
      <c r="B2212" s="1" t="n">
        <v>2800</v>
      </c>
      <c r="C2212" s="1" t="inlineStr">
        <is>
          <t>MP/LS/25-26/1034</t>
        </is>
      </c>
      <c r="D2212" s="2" t="n">
        <v>45880</v>
      </c>
      <c r="E2212" s="2" t="n">
        <v>45887</v>
      </c>
      <c r="F2212" s="1" t="n">
        <v>850494</v>
      </c>
      <c r="G2212" s="1" t="n">
        <v>1</v>
      </c>
      <c r="H2212" s="1" t="n">
        <v>1</v>
      </c>
      <c r="I2212" s="1" t="n">
        <v>0</v>
      </c>
      <c r="J2212" s="1" t="inlineStr">
        <is>
          <t>Delhi</t>
        </is>
      </c>
      <c r="K2212" s="1" t="n">
        <v>0</v>
      </c>
      <c r="L2212" s="1">
        <f>G2212*B2212</f>
        <v/>
      </c>
      <c r="M2212" s="1">
        <f>H2212*B2212</f>
        <v/>
      </c>
      <c r="N2212" s="1">
        <f>I2212*B2212</f>
        <v/>
      </c>
    </row>
    <row r="2213">
      <c r="A2213" s="1" t="inlineStr">
        <is>
          <t>Mp Bio</t>
        </is>
      </c>
      <c r="B2213" s="1" t="n">
        <v>2800</v>
      </c>
      <c r="C2213" s="1" t="inlineStr">
        <is>
          <t>MP/LS/25-26/1034</t>
        </is>
      </c>
      <c r="D2213" s="2" t="n">
        <v>45880</v>
      </c>
      <c r="E2213" s="2" t="n">
        <v>45887</v>
      </c>
      <c r="F2213" s="1" t="n">
        <v>850494</v>
      </c>
      <c r="G2213" s="1" t="n">
        <v>1</v>
      </c>
      <c r="H2213" s="1" t="n">
        <v>0</v>
      </c>
      <c r="I2213" s="1" t="n">
        <v>1</v>
      </c>
      <c r="J2213" s="1" t="inlineStr">
        <is>
          <t>STOCK</t>
        </is>
      </c>
      <c r="K2213" s="1" t="inlineStr">
        <is>
          <t>Stock</t>
        </is>
      </c>
      <c r="L2213" s="1">
        <f>G2213*B2213</f>
        <v/>
      </c>
      <c r="M2213" s="1">
        <f>H2213*B2213</f>
        <v/>
      </c>
      <c r="N2213" s="1">
        <f>I2213*B2213</f>
        <v/>
      </c>
    </row>
    <row r="2214">
      <c r="A2214" s="1" t="inlineStr">
        <is>
          <t>Mp Bio</t>
        </is>
      </c>
      <c r="B2214" s="1" t="n">
        <v>16767</v>
      </c>
      <c r="C2214" s="1" t="inlineStr">
        <is>
          <t>MP/LS/25-26/1034</t>
        </is>
      </c>
      <c r="D2214" s="2" t="n">
        <v>45880</v>
      </c>
      <c r="E2214" s="2" t="n">
        <v>45887</v>
      </c>
      <c r="F2214" s="1" t="n">
        <v>16006980</v>
      </c>
      <c r="G2214" s="1" t="n">
        <v>1</v>
      </c>
      <c r="H2214" s="1" t="n">
        <v>1</v>
      </c>
      <c r="I2214" s="1" t="n">
        <v>0</v>
      </c>
      <c r="J2214" s="1" t="inlineStr">
        <is>
          <t>Delhi</t>
        </is>
      </c>
      <c r="K2214" s="1" t="n">
        <v>0</v>
      </c>
      <c r="L2214" s="1">
        <f>G2214*B2214</f>
        <v/>
      </c>
      <c r="M2214" s="1">
        <f>H2214*B2214</f>
        <v/>
      </c>
      <c r="N2214" s="1">
        <f>I2214*B2214</f>
        <v/>
      </c>
    </row>
    <row r="2215">
      <c r="A2215" s="1" t="inlineStr">
        <is>
          <t>Mp Bio</t>
        </is>
      </c>
      <c r="B2215" s="1" t="n">
        <v>1577.8</v>
      </c>
      <c r="C2215" s="1" t="inlineStr">
        <is>
          <t>MP/LS/25-26/1109</t>
        </is>
      </c>
      <c r="D2215" s="2" t="n">
        <v>45889</v>
      </c>
      <c r="E2215" s="2" t="n">
        <v>45892</v>
      </c>
      <c r="F2215" s="1" t="n">
        <v>102797</v>
      </c>
      <c r="G2215" s="1" t="n">
        <v>1</v>
      </c>
      <c r="H2215" s="1" t="n">
        <v>1</v>
      </c>
      <c r="I2215" s="1" t="n">
        <v>0</v>
      </c>
      <c r="J2215" s="1" t="inlineStr">
        <is>
          <t>Delhi</t>
        </is>
      </c>
      <c r="K2215" s="1" t="n">
        <v>0</v>
      </c>
      <c r="L2215" s="1">
        <f>G2215*B2215</f>
        <v/>
      </c>
      <c r="M2215" s="1">
        <f>H2215*B2215</f>
        <v/>
      </c>
      <c r="N2215" s="1">
        <f>I2215*B2215</f>
        <v/>
      </c>
    </row>
    <row r="2216">
      <c r="A2216" s="1" t="inlineStr">
        <is>
          <t>Mp Bio</t>
        </is>
      </c>
      <c r="B2216" s="1" t="n">
        <v>6268.5</v>
      </c>
      <c r="C2216" s="1" t="inlineStr">
        <is>
          <t>MP/LS/25-26/1109</t>
        </is>
      </c>
      <c r="D2216" s="2" t="n">
        <v>45889</v>
      </c>
      <c r="E2216" s="2" t="n">
        <v>45892</v>
      </c>
      <c r="F2216" s="1" t="n">
        <v>152624</v>
      </c>
      <c r="G2216" s="1" t="n">
        <v>1</v>
      </c>
      <c r="H2216" s="1" t="n">
        <v>0</v>
      </c>
      <c r="I2216" s="1" t="n">
        <v>1</v>
      </c>
      <c r="J2216" s="1" t="inlineStr">
        <is>
          <t>STOCK</t>
        </is>
      </c>
      <c r="K2216" s="1" t="inlineStr">
        <is>
          <t>Stock</t>
        </is>
      </c>
      <c r="L2216" s="1">
        <f>G2216*B2216</f>
        <v/>
      </c>
      <c r="M2216" s="1">
        <f>H2216*B2216</f>
        <v/>
      </c>
      <c r="N2216" s="1">
        <f>I2216*B2216</f>
        <v/>
      </c>
    </row>
    <row r="2217">
      <c r="A2217" s="1" t="inlineStr">
        <is>
          <t>Genei Lab</t>
        </is>
      </c>
      <c r="B2217" s="1" t="n">
        <v>9030.4</v>
      </c>
      <c r="C2217" s="1" t="inlineStr">
        <is>
          <t>2025-26/969MFG</t>
        </is>
      </c>
      <c r="D2217" s="2" t="n">
        <v>45891</v>
      </c>
      <c r="E2217" s="2" t="n">
        <v>45896</v>
      </c>
      <c r="F2217" s="1" t="inlineStr">
        <is>
          <t>0602100031730</t>
        </is>
      </c>
      <c r="G2217" s="1" t="n">
        <v>1</v>
      </c>
      <c r="H2217" s="1" t="n">
        <v>0</v>
      </c>
      <c r="I2217" s="1" t="n">
        <v>1</v>
      </c>
      <c r="J2217" s="1" t="inlineStr">
        <is>
          <t>STOCK</t>
        </is>
      </c>
      <c r="K2217" s="1" t="inlineStr">
        <is>
          <t>Stock</t>
        </is>
      </c>
      <c r="L2217" s="1">
        <f>G2217*B2217</f>
        <v/>
      </c>
      <c r="M2217" s="1">
        <f>H2217*B2217</f>
        <v/>
      </c>
      <c r="N2217" s="1">
        <f>I2217*B2217</f>
        <v/>
      </c>
    </row>
    <row r="2218">
      <c r="A2218" s="1" t="inlineStr">
        <is>
          <t>BioLegend</t>
        </is>
      </c>
      <c r="B2218" s="1" t="n">
        <v>12865.6</v>
      </c>
      <c r="C2218" s="1" t="inlineStr">
        <is>
          <t>EED118440</t>
        </is>
      </c>
      <c r="D2218" s="2" t="n">
        <v>45891</v>
      </c>
      <c r="E2218" s="2" t="n">
        <v>45897</v>
      </c>
      <c r="F2218" s="1" t="n">
        <v>100422</v>
      </c>
      <c r="G2218" s="1" t="n">
        <v>2</v>
      </c>
      <c r="H2218" s="1" t="n">
        <v>2</v>
      </c>
      <c r="I2218" s="1" t="n">
        <v>0</v>
      </c>
      <c r="J2218" s="1" t="inlineStr">
        <is>
          <t>Delhi</t>
        </is>
      </c>
      <c r="K2218" s="1" t="n">
        <v>0</v>
      </c>
      <c r="L2218" s="1">
        <f>G2218*B2218</f>
        <v/>
      </c>
      <c r="M2218" s="1">
        <f>H2218*B2218</f>
        <v/>
      </c>
      <c r="N2218" s="1">
        <f>I2218*B2218</f>
        <v/>
      </c>
    </row>
    <row r="2219">
      <c r="A2219" s="1" t="inlineStr">
        <is>
          <t>BioLegend</t>
        </is>
      </c>
      <c r="B2219" s="1" t="n">
        <v>7268.799999999999</v>
      </c>
      <c r="C2219" s="1" t="inlineStr">
        <is>
          <t>EED118440</t>
        </is>
      </c>
      <c r="D2219" s="2" t="n">
        <v>45891</v>
      </c>
      <c r="E2219" s="2" t="n">
        <v>45897</v>
      </c>
      <c r="F2219" s="1" t="n">
        <v>100433</v>
      </c>
      <c r="G2219" s="1" t="n">
        <v>2</v>
      </c>
      <c r="H2219" s="1" t="n">
        <v>2</v>
      </c>
      <c r="I2219" s="1" t="n">
        <v>0</v>
      </c>
      <c r="J2219" s="1" t="inlineStr">
        <is>
          <t>MOHALI (PUNJAB)</t>
        </is>
      </c>
      <c r="K2219" s="1" t="n">
        <v>0</v>
      </c>
      <c r="L2219" s="1">
        <f>G2219*B2219</f>
        <v/>
      </c>
      <c r="M2219" s="1">
        <f>H2219*B2219</f>
        <v/>
      </c>
      <c r="N2219" s="1">
        <f>I2219*B2219</f>
        <v/>
      </c>
    </row>
    <row r="2220">
      <c r="A2220" s="1" t="inlineStr">
        <is>
          <t>BioLegend</t>
        </is>
      </c>
      <c r="B2220" s="1" t="n">
        <v>12196.8</v>
      </c>
      <c r="C2220" s="1" t="inlineStr">
        <is>
          <t>EED118440</t>
        </is>
      </c>
      <c r="D2220" s="2" t="n">
        <v>45891</v>
      </c>
      <c r="E2220" s="2" t="n">
        <v>45897</v>
      </c>
      <c r="F2220" s="1" t="n">
        <v>100526</v>
      </c>
      <c r="G2220" s="1" t="n">
        <v>1</v>
      </c>
      <c r="H2220" s="1" t="n">
        <v>1</v>
      </c>
      <c r="I2220" s="1" t="n">
        <v>0</v>
      </c>
      <c r="J2220" s="1" t="inlineStr">
        <is>
          <t>Banglore</t>
        </is>
      </c>
      <c r="K2220" s="1" t="n">
        <v>0</v>
      </c>
      <c r="L2220" s="1">
        <f>G2220*B2220</f>
        <v/>
      </c>
      <c r="M2220" s="1">
        <f>H2220*B2220</f>
        <v/>
      </c>
      <c r="N2220" s="1">
        <f>I2220*B2220</f>
        <v/>
      </c>
    </row>
    <row r="2221">
      <c r="A2221" s="1" t="inlineStr">
        <is>
          <t>BioLegend</t>
        </is>
      </c>
      <c r="B2221" s="1" t="n">
        <v>5924.16</v>
      </c>
      <c r="C2221" s="1" t="inlineStr">
        <is>
          <t>EED118440</t>
        </is>
      </c>
      <c r="D2221" s="2" t="n">
        <v>45891</v>
      </c>
      <c r="E2221" s="2" t="n">
        <v>45897</v>
      </c>
      <c r="F2221" s="1" t="n">
        <v>100706</v>
      </c>
      <c r="G2221" s="1" t="n">
        <v>1</v>
      </c>
      <c r="H2221" s="1" t="n">
        <v>1</v>
      </c>
      <c r="I2221" s="1" t="n">
        <v>0</v>
      </c>
      <c r="J2221" s="1" t="inlineStr">
        <is>
          <t>Delhi</t>
        </is>
      </c>
      <c r="K2221" s="1" t="n">
        <v>0</v>
      </c>
      <c r="L2221" s="1">
        <f>G2221*B2221</f>
        <v/>
      </c>
      <c r="M2221" s="1">
        <f>H2221*B2221</f>
        <v/>
      </c>
      <c r="N2221" s="1">
        <f>I2221*B2221</f>
        <v/>
      </c>
    </row>
    <row r="2222">
      <c r="A2222" s="1" t="inlineStr">
        <is>
          <t>BioLegend</t>
        </is>
      </c>
      <c r="B2222" s="1" t="n">
        <v>5359.2</v>
      </c>
      <c r="C2222" s="1" t="inlineStr">
        <is>
          <t>EED118440</t>
        </is>
      </c>
      <c r="D2222" s="2" t="n">
        <v>45891</v>
      </c>
      <c r="E2222" s="2" t="n">
        <v>45897</v>
      </c>
      <c r="F2222" s="1" t="n">
        <v>100733</v>
      </c>
      <c r="G2222" s="1" t="n">
        <v>2</v>
      </c>
      <c r="H2222" s="1" t="n">
        <v>2</v>
      </c>
      <c r="I2222" s="1" t="n">
        <v>0</v>
      </c>
      <c r="J2222" s="1" t="inlineStr">
        <is>
          <t>MOHALI (PUNJAB)</t>
        </is>
      </c>
      <c r="K2222" s="1" t="n">
        <v>0</v>
      </c>
      <c r="L2222" s="1">
        <f>G2222*B2222</f>
        <v/>
      </c>
      <c r="M2222" s="1">
        <f>H2222*B2222</f>
        <v/>
      </c>
      <c r="N2222" s="1">
        <f>I2222*B2222</f>
        <v/>
      </c>
    </row>
    <row r="2223">
      <c r="A2223" s="1" t="inlineStr">
        <is>
          <t>BioLegend</t>
        </is>
      </c>
      <c r="B2223" s="1" t="n">
        <v>12925.44</v>
      </c>
      <c r="C2223" s="1" t="inlineStr">
        <is>
          <t>EED118440</t>
        </is>
      </c>
      <c r="D2223" s="2" t="n">
        <v>45891</v>
      </c>
      <c r="E2223" s="2" t="n">
        <v>45897</v>
      </c>
      <c r="F2223" s="1" t="n">
        <v>101226</v>
      </c>
      <c r="G2223" s="1" t="n">
        <v>2</v>
      </c>
      <c r="H2223" s="1" t="n">
        <v>2</v>
      </c>
      <c r="I2223" s="1" t="n">
        <v>0</v>
      </c>
      <c r="J2223" s="1" t="inlineStr">
        <is>
          <t>Delhi</t>
        </is>
      </c>
      <c r="K2223" s="1" t="n">
        <v>0</v>
      </c>
      <c r="L2223" s="1">
        <f>G2223*B2223</f>
        <v/>
      </c>
      <c r="M2223" s="1">
        <f>H2223*B2223</f>
        <v/>
      </c>
      <c r="N2223" s="1">
        <f>I2223*B2223</f>
        <v/>
      </c>
    </row>
    <row r="2224">
      <c r="A2224" s="1" t="inlineStr">
        <is>
          <t>BioLegend</t>
        </is>
      </c>
      <c r="B2224" s="1" t="n">
        <v>5544</v>
      </c>
      <c r="C2224" s="1" t="inlineStr">
        <is>
          <t>EED118440</t>
        </is>
      </c>
      <c r="D2224" s="2" t="n">
        <v>45891</v>
      </c>
      <c r="E2224" s="2" t="n">
        <v>45897</v>
      </c>
      <c r="F2224" s="1" t="n">
        <v>101227</v>
      </c>
      <c r="G2224" s="1" t="n">
        <v>1</v>
      </c>
      <c r="H2224" s="1" t="n">
        <v>1</v>
      </c>
      <c r="I2224" s="1" t="n">
        <v>0</v>
      </c>
      <c r="J2224" s="1" t="inlineStr">
        <is>
          <t>Hyderabad</t>
        </is>
      </c>
      <c r="K2224" s="1" t="n">
        <v>0</v>
      </c>
      <c r="L2224" s="1">
        <f>G2224*B2224</f>
        <v/>
      </c>
      <c r="M2224" s="1">
        <f>H2224*B2224</f>
        <v/>
      </c>
      <c r="N2224" s="1">
        <f>I2224*B2224</f>
        <v/>
      </c>
    </row>
    <row r="2225">
      <c r="A2225" s="1" t="inlineStr">
        <is>
          <t>BioLegend</t>
        </is>
      </c>
      <c r="B2225" s="1" t="n">
        <v>14106.4</v>
      </c>
      <c r="C2225" s="1" t="inlineStr">
        <is>
          <t>EED118440</t>
        </is>
      </c>
      <c r="D2225" s="2" t="n">
        <v>45891</v>
      </c>
      <c r="E2225" s="2" t="n">
        <v>45897</v>
      </c>
      <c r="F2225" s="1" t="n">
        <v>101320</v>
      </c>
      <c r="G2225" s="1" t="n">
        <v>1</v>
      </c>
      <c r="H2225" s="1" t="n">
        <v>1</v>
      </c>
      <c r="I2225" s="1" t="n">
        <v>0</v>
      </c>
      <c r="J2225" s="1" t="inlineStr">
        <is>
          <t>Hyderabad</t>
        </is>
      </c>
      <c r="K2225" s="1" t="n">
        <v>0</v>
      </c>
      <c r="L2225" s="1">
        <f>G2225*B2225</f>
        <v/>
      </c>
      <c r="M2225" s="1">
        <f>H2225*B2225</f>
        <v/>
      </c>
      <c r="N2225" s="1">
        <f>I2225*B2225</f>
        <v/>
      </c>
    </row>
    <row r="2226">
      <c r="A2226" s="1" t="inlineStr">
        <is>
          <t>BioLegend</t>
        </is>
      </c>
      <c r="B2226" s="1" t="n">
        <v>5297.6</v>
      </c>
      <c r="C2226" s="1" t="inlineStr">
        <is>
          <t>EED118440</t>
        </is>
      </c>
      <c r="D2226" s="2" t="n">
        <v>45891</v>
      </c>
      <c r="E2226" s="2" t="n">
        <v>45897</v>
      </c>
      <c r="F2226" s="1" t="n">
        <v>101903</v>
      </c>
      <c r="G2226" s="1" t="n">
        <v>1</v>
      </c>
      <c r="H2226" s="1" t="n">
        <v>1</v>
      </c>
      <c r="I2226" s="1" t="n">
        <v>0</v>
      </c>
      <c r="J2226" s="1" t="inlineStr">
        <is>
          <t>MOHALI (PUNJAB)</t>
        </is>
      </c>
      <c r="K2226" s="1" t="n">
        <v>0</v>
      </c>
      <c r="L2226" s="1">
        <f>G2226*B2226</f>
        <v/>
      </c>
      <c r="M2226" s="1">
        <f>H2226*B2226</f>
        <v/>
      </c>
      <c r="N2226" s="1">
        <f>I2226*B2226</f>
        <v/>
      </c>
    </row>
    <row r="2227">
      <c r="A2227" s="1" t="inlineStr">
        <is>
          <t>BioLegend</t>
        </is>
      </c>
      <c r="B2227" s="1" t="n">
        <v>9609.6</v>
      </c>
      <c r="C2227" s="1" t="inlineStr">
        <is>
          <t>EED118440</t>
        </is>
      </c>
      <c r="D2227" s="2" t="n">
        <v>45891</v>
      </c>
      <c r="E2227" s="2" t="n">
        <v>45897</v>
      </c>
      <c r="F2227" s="1" t="n">
        <v>102012</v>
      </c>
      <c r="G2227" s="1" t="n">
        <v>1</v>
      </c>
      <c r="H2227" s="1" t="n">
        <v>1</v>
      </c>
      <c r="I2227" s="1" t="n">
        <v>0</v>
      </c>
      <c r="J2227" s="1" t="inlineStr">
        <is>
          <t>Banglore</t>
        </is>
      </c>
      <c r="K2227" s="1" t="n">
        <v>0</v>
      </c>
      <c r="L2227" s="1">
        <f>G2227*B2227</f>
        <v/>
      </c>
      <c r="M2227" s="1">
        <f>H2227*B2227</f>
        <v/>
      </c>
      <c r="N2227" s="1">
        <f>I2227*B2227</f>
        <v/>
      </c>
    </row>
    <row r="2228">
      <c r="A2228" s="1" t="inlineStr">
        <is>
          <t>BioLegend</t>
        </is>
      </c>
      <c r="B2228" s="1" t="n">
        <v>14106.4</v>
      </c>
      <c r="C2228" s="1" t="inlineStr">
        <is>
          <t>EED118440</t>
        </is>
      </c>
      <c r="D2228" s="2" t="n">
        <v>45891</v>
      </c>
      <c r="E2228" s="2" t="n">
        <v>45897</v>
      </c>
      <c r="F2228" s="1" t="n">
        <v>102714</v>
      </c>
      <c r="G2228" s="1" t="n">
        <v>1</v>
      </c>
      <c r="H2228" s="1" t="n">
        <v>1</v>
      </c>
      <c r="I2228" s="1" t="n">
        <v>0</v>
      </c>
      <c r="J2228" s="1" t="inlineStr">
        <is>
          <t>Hyderabad</t>
        </is>
      </c>
      <c r="K2228" s="1" t="n">
        <v>0</v>
      </c>
      <c r="L2228" s="1">
        <f>G2228*B2228</f>
        <v/>
      </c>
      <c r="M2228" s="1">
        <f>H2228*B2228</f>
        <v/>
      </c>
      <c r="N2228" s="1">
        <f>I2228*B2228</f>
        <v/>
      </c>
    </row>
    <row r="2229">
      <c r="A2229" s="1" t="inlineStr">
        <is>
          <t>BioLegend</t>
        </is>
      </c>
      <c r="B2229" s="1" t="n">
        <v>2587.2</v>
      </c>
      <c r="C2229" s="1" t="inlineStr">
        <is>
          <t>EED118440</t>
        </is>
      </c>
      <c r="D2229" s="2" t="n">
        <v>45891</v>
      </c>
      <c r="E2229" s="2" t="n">
        <v>45897</v>
      </c>
      <c r="F2229" s="1" t="n">
        <v>103021</v>
      </c>
      <c r="G2229" s="1" t="n">
        <v>1</v>
      </c>
      <c r="H2229" s="1" t="n">
        <v>1</v>
      </c>
      <c r="I2229" s="1" t="n">
        <v>0</v>
      </c>
      <c r="J2229" s="1" t="inlineStr">
        <is>
          <t>Banglore</t>
        </is>
      </c>
      <c r="K2229" s="1" t="n">
        <v>0</v>
      </c>
      <c r="L2229" s="1">
        <f>G2229*B2229</f>
        <v/>
      </c>
      <c r="M2229" s="1">
        <f>H2229*B2229</f>
        <v/>
      </c>
      <c r="N2229" s="1">
        <f>I2229*B2229</f>
        <v/>
      </c>
    </row>
    <row r="2230">
      <c r="A2230" s="1" t="inlineStr">
        <is>
          <t>BioLegend</t>
        </is>
      </c>
      <c r="B2230" s="1" t="n">
        <v>2710.4</v>
      </c>
      <c r="C2230" s="1" t="inlineStr">
        <is>
          <t>EED118440</t>
        </is>
      </c>
      <c r="D2230" s="2" t="n">
        <v>45891</v>
      </c>
      <c r="E2230" s="2" t="n">
        <v>45897</v>
      </c>
      <c r="F2230" s="1" t="n">
        <v>103105</v>
      </c>
      <c r="G2230" s="1" t="n">
        <v>1</v>
      </c>
      <c r="H2230" s="1" t="n">
        <v>1</v>
      </c>
      <c r="I2230" s="1" t="n">
        <v>0</v>
      </c>
      <c r="J2230" s="1" t="inlineStr">
        <is>
          <t>Hyderabad</t>
        </is>
      </c>
      <c r="K2230" s="1" t="n">
        <v>0</v>
      </c>
      <c r="L2230" s="1">
        <f>G2230*B2230</f>
        <v/>
      </c>
      <c r="M2230" s="1">
        <f>H2230*B2230</f>
        <v/>
      </c>
      <c r="N2230" s="1">
        <f>I2230*B2230</f>
        <v/>
      </c>
    </row>
    <row r="2231">
      <c r="A2231" s="1" t="inlineStr">
        <is>
          <t>BioLegend</t>
        </is>
      </c>
      <c r="B2231" s="1" t="n">
        <v>6283.200000000001</v>
      </c>
      <c r="C2231" s="1" t="inlineStr">
        <is>
          <t>EED118440</t>
        </is>
      </c>
      <c r="D2231" s="2" t="n">
        <v>45891</v>
      </c>
      <c r="E2231" s="2" t="n">
        <v>45897</v>
      </c>
      <c r="F2231" s="1" t="n">
        <v>103108</v>
      </c>
      <c r="G2231" s="1" t="n">
        <v>1</v>
      </c>
      <c r="H2231" s="1" t="n">
        <v>1</v>
      </c>
      <c r="I2231" s="1" t="n">
        <v>0</v>
      </c>
      <c r="J2231" s="1" t="inlineStr">
        <is>
          <t>Delhi</t>
        </is>
      </c>
      <c r="K2231" s="1" t="n">
        <v>0</v>
      </c>
      <c r="L2231" s="1">
        <f>G2231*B2231</f>
        <v/>
      </c>
      <c r="M2231" s="1">
        <f>H2231*B2231</f>
        <v/>
      </c>
      <c r="N2231" s="1">
        <f>I2231*B2231</f>
        <v/>
      </c>
    </row>
    <row r="2232">
      <c r="A2232" s="1" t="inlineStr">
        <is>
          <t>BioLegend</t>
        </is>
      </c>
      <c r="B2232" s="1" t="n">
        <v>13224.64</v>
      </c>
      <c r="C2232" s="1" t="inlineStr">
        <is>
          <t>EED118440</t>
        </is>
      </c>
      <c r="D2232" s="2" t="n">
        <v>45891</v>
      </c>
      <c r="E2232" s="2" t="n">
        <v>45897</v>
      </c>
      <c r="F2232" s="1" t="n">
        <v>103132</v>
      </c>
      <c r="G2232" s="1" t="n">
        <v>2</v>
      </c>
      <c r="H2232" s="1" t="n">
        <v>2</v>
      </c>
      <c r="I2232" s="1" t="n">
        <v>0</v>
      </c>
      <c r="J2232" s="1" t="inlineStr">
        <is>
          <t>Delhi</t>
        </is>
      </c>
      <c r="K2232" s="1" t="n">
        <v>0</v>
      </c>
      <c r="L2232" s="1">
        <f>G2232*B2232</f>
        <v/>
      </c>
      <c r="M2232" s="1">
        <f>H2232*B2232</f>
        <v/>
      </c>
      <c r="N2232" s="1">
        <f>I2232*B2232</f>
        <v/>
      </c>
    </row>
    <row r="2233">
      <c r="A2233" s="1" t="inlineStr">
        <is>
          <t>BioLegend</t>
        </is>
      </c>
      <c r="B2233" s="1" t="n">
        <v>6776</v>
      </c>
      <c r="C2233" s="1" t="inlineStr">
        <is>
          <t>EED118440</t>
        </is>
      </c>
      <c r="D2233" s="2" t="n">
        <v>45891</v>
      </c>
      <c r="E2233" s="2" t="n">
        <v>45897</v>
      </c>
      <c r="F2233" s="1" t="n">
        <v>104407</v>
      </c>
      <c r="G2233" s="1" t="n">
        <v>1</v>
      </c>
      <c r="H2233" s="1" t="n">
        <v>1</v>
      </c>
      <c r="I2233" s="1" t="n">
        <v>0</v>
      </c>
      <c r="J2233" s="1" t="inlineStr">
        <is>
          <t>Banglore</t>
        </is>
      </c>
      <c r="K2233" s="1" t="n">
        <v>0</v>
      </c>
      <c r="L2233" s="1">
        <f>G2233*B2233</f>
        <v/>
      </c>
      <c r="M2233" s="1">
        <f>H2233*B2233</f>
        <v/>
      </c>
      <c r="N2233" s="1">
        <f>I2233*B2233</f>
        <v/>
      </c>
    </row>
    <row r="2234">
      <c r="A2234" s="1" t="inlineStr">
        <is>
          <t>BioLegend</t>
        </is>
      </c>
      <c r="B2234" s="1" t="n">
        <v>17987.2</v>
      </c>
      <c r="C2234" s="1" t="inlineStr">
        <is>
          <t>EED118440</t>
        </is>
      </c>
      <c r="D2234" s="2" t="n">
        <v>45891</v>
      </c>
      <c r="E2234" s="2" t="n">
        <v>45897</v>
      </c>
      <c r="F2234" s="1" t="n">
        <v>104734</v>
      </c>
      <c r="G2234" s="1" t="n">
        <v>1</v>
      </c>
      <c r="H2234" s="1" t="n">
        <v>1</v>
      </c>
      <c r="I2234" s="1" t="n">
        <v>0</v>
      </c>
      <c r="J2234" s="1" t="inlineStr">
        <is>
          <t>Hyderabad</t>
        </is>
      </c>
      <c r="K2234" s="1" t="n">
        <v>0</v>
      </c>
      <c r="L2234" s="1">
        <f>G2234*B2234</f>
        <v/>
      </c>
      <c r="M2234" s="1">
        <f>H2234*B2234</f>
        <v/>
      </c>
      <c r="N2234" s="1">
        <f>I2234*B2234</f>
        <v/>
      </c>
    </row>
    <row r="2235">
      <c r="A2235" s="1" t="inlineStr">
        <is>
          <t>BioLegend</t>
        </is>
      </c>
      <c r="B2235" s="1" t="n">
        <v>19602</v>
      </c>
      <c r="C2235" s="1" t="inlineStr">
        <is>
          <t>EED118440</t>
        </is>
      </c>
      <c r="D2235" s="2" t="n">
        <v>45891</v>
      </c>
      <c r="E2235" s="2" t="n">
        <v>45897</v>
      </c>
      <c r="F2235" s="1" t="n">
        <v>105125</v>
      </c>
      <c r="G2235" s="1" t="n">
        <v>1</v>
      </c>
      <c r="H2235" s="1" t="n">
        <v>1</v>
      </c>
      <c r="I2235" s="1" t="n">
        <v>0</v>
      </c>
      <c r="J2235" s="1" t="inlineStr">
        <is>
          <t>Hyderabad</t>
        </is>
      </c>
      <c r="K2235" s="1" t="n">
        <v>0</v>
      </c>
      <c r="L2235" s="1">
        <f>G2235*B2235</f>
        <v/>
      </c>
      <c r="M2235" s="1">
        <f>H2235*B2235</f>
        <v/>
      </c>
      <c r="N2235" s="1">
        <f>I2235*B2235</f>
        <v/>
      </c>
    </row>
    <row r="2236">
      <c r="A2236" s="1" t="inlineStr">
        <is>
          <t>BioLegend</t>
        </is>
      </c>
      <c r="B2236" s="1" t="n">
        <v>19687.36</v>
      </c>
      <c r="C2236" s="1" t="inlineStr">
        <is>
          <t>EED118440</t>
        </is>
      </c>
      <c r="D2236" s="2" t="n">
        <v>45891</v>
      </c>
      <c r="E2236" s="2" t="n">
        <v>45897</v>
      </c>
      <c r="F2236" s="1" t="n">
        <v>106306</v>
      </c>
      <c r="G2236" s="1" t="n">
        <v>1</v>
      </c>
      <c r="H2236" s="1" t="n">
        <v>1</v>
      </c>
      <c r="I2236" s="1" t="n">
        <v>0</v>
      </c>
      <c r="J2236" s="1" t="inlineStr">
        <is>
          <t>Delhi</t>
        </is>
      </c>
      <c r="K2236" s="1" t="n">
        <v>0</v>
      </c>
      <c r="L2236" s="1">
        <f>G2236*B2236</f>
        <v/>
      </c>
      <c r="M2236" s="1">
        <f>H2236*B2236</f>
        <v/>
      </c>
      <c r="N2236" s="1">
        <f>I2236*B2236</f>
        <v/>
      </c>
    </row>
    <row r="2237">
      <c r="A2237" s="1" t="inlineStr">
        <is>
          <t>BioLegend</t>
        </is>
      </c>
      <c r="B2237" s="1" t="n">
        <v>5790.4</v>
      </c>
      <c r="C2237" s="1" t="inlineStr">
        <is>
          <t>EED118440</t>
        </is>
      </c>
      <c r="D2237" s="2" t="n">
        <v>45891</v>
      </c>
      <c r="E2237" s="2" t="n">
        <v>45897</v>
      </c>
      <c r="F2237" s="1" t="n">
        <v>107627</v>
      </c>
      <c r="G2237" s="1" t="n">
        <v>1</v>
      </c>
      <c r="H2237" s="1" t="n">
        <v>1</v>
      </c>
      <c r="I2237" s="1" t="n">
        <v>0</v>
      </c>
      <c r="J2237" s="1" t="inlineStr">
        <is>
          <t>Hyderabad</t>
        </is>
      </c>
      <c r="K2237" s="1" t="n">
        <v>0</v>
      </c>
      <c r="L2237" s="1">
        <f>G2237*B2237</f>
        <v/>
      </c>
      <c r="M2237" s="1">
        <f>H2237*B2237</f>
        <v/>
      </c>
      <c r="N2237" s="1">
        <f>I2237*B2237</f>
        <v/>
      </c>
    </row>
    <row r="2238">
      <c r="A2238" s="1" t="inlineStr">
        <is>
          <t>BioLegend</t>
        </is>
      </c>
      <c r="B2238" s="1" t="n">
        <v>14106.4</v>
      </c>
      <c r="C2238" s="1" t="inlineStr">
        <is>
          <t>EED118440</t>
        </is>
      </c>
      <c r="D2238" s="2" t="n">
        <v>45891</v>
      </c>
      <c r="E2238" s="2" t="n">
        <v>45897</v>
      </c>
      <c r="F2238" s="1" t="n">
        <v>108417</v>
      </c>
      <c r="G2238" s="1" t="n">
        <v>1</v>
      </c>
      <c r="H2238" s="1" t="n">
        <v>1</v>
      </c>
      <c r="I2238" s="1" t="n">
        <v>0</v>
      </c>
      <c r="J2238" s="1" t="inlineStr">
        <is>
          <t>Hyderabad</t>
        </is>
      </c>
      <c r="K2238" s="1" t="n">
        <v>0</v>
      </c>
      <c r="L2238" s="1">
        <f>G2238*B2238</f>
        <v/>
      </c>
      <c r="M2238" s="1">
        <f>H2238*B2238</f>
        <v/>
      </c>
      <c r="N2238" s="1">
        <f>I2238*B2238</f>
        <v/>
      </c>
    </row>
    <row r="2239">
      <c r="A2239" s="1" t="inlineStr">
        <is>
          <t>BioLegend</t>
        </is>
      </c>
      <c r="B2239" s="1" t="n">
        <v>19272</v>
      </c>
      <c r="C2239" s="1" t="inlineStr">
        <is>
          <t>EED118440</t>
        </is>
      </c>
      <c r="D2239" s="2" t="n">
        <v>45891</v>
      </c>
      <c r="E2239" s="2" t="n">
        <v>45897</v>
      </c>
      <c r="F2239" s="1" t="n">
        <v>117339</v>
      </c>
      <c r="G2239" s="1" t="n">
        <v>1</v>
      </c>
      <c r="H2239" s="1" t="n">
        <v>1</v>
      </c>
      <c r="I2239" s="1" t="n">
        <v>0</v>
      </c>
      <c r="J2239" s="1" t="inlineStr">
        <is>
          <t>Hyderabad</t>
        </is>
      </c>
      <c r="K2239" s="1" t="n">
        <v>0</v>
      </c>
      <c r="L2239" s="1">
        <f>G2239*B2239</f>
        <v/>
      </c>
      <c r="M2239" s="1">
        <f>H2239*B2239</f>
        <v/>
      </c>
      <c r="N2239" s="1">
        <f>I2239*B2239</f>
        <v/>
      </c>
    </row>
    <row r="2240">
      <c r="A2240" s="1" t="inlineStr">
        <is>
          <t>BioLegend</t>
        </is>
      </c>
      <c r="B2240" s="1" t="n">
        <v>16698</v>
      </c>
      <c r="C2240" s="1" t="inlineStr">
        <is>
          <t>EED118440</t>
        </is>
      </c>
      <c r="D2240" s="2" t="n">
        <v>45891</v>
      </c>
      <c r="E2240" s="2" t="n">
        <v>45897</v>
      </c>
      <c r="F2240" s="1" t="n">
        <v>123137</v>
      </c>
      <c r="G2240" s="1" t="n">
        <v>1</v>
      </c>
      <c r="H2240" s="1" t="n">
        <v>1</v>
      </c>
      <c r="I2240" s="1" t="n">
        <v>0</v>
      </c>
      <c r="J2240" s="1" t="inlineStr">
        <is>
          <t>Hyderabad</t>
        </is>
      </c>
      <c r="K2240" s="1" t="n">
        <v>0</v>
      </c>
      <c r="L2240" s="1">
        <f>G2240*B2240</f>
        <v/>
      </c>
      <c r="M2240" s="1">
        <f>H2240*B2240</f>
        <v/>
      </c>
      <c r="N2240" s="1">
        <f>I2240*B2240</f>
        <v/>
      </c>
    </row>
    <row r="2241">
      <c r="A2241" s="1" t="inlineStr">
        <is>
          <t>BioLegend</t>
        </is>
      </c>
      <c r="B2241" s="1" t="n">
        <v>22792</v>
      </c>
      <c r="C2241" s="1" t="inlineStr">
        <is>
          <t>EED118440</t>
        </is>
      </c>
      <c r="D2241" s="2" t="n">
        <v>45891</v>
      </c>
      <c r="E2241" s="2" t="n">
        <v>45897</v>
      </c>
      <c r="F2241" s="1" t="n">
        <v>126410</v>
      </c>
      <c r="G2241" s="1" t="n">
        <v>1</v>
      </c>
      <c r="H2241" s="1" t="n">
        <v>1</v>
      </c>
      <c r="I2241" s="1" t="n">
        <v>0</v>
      </c>
      <c r="J2241" s="1" t="inlineStr">
        <is>
          <t>Banglore</t>
        </is>
      </c>
      <c r="K2241" s="1" t="n">
        <v>0</v>
      </c>
      <c r="L2241" s="1">
        <f>G2241*B2241</f>
        <v/>
      </c>
      <c r="M2241" s="1">
        <f>H2241*B2241</f>
        <v/>
      </c>
      <c r="N2241" s="1">
        <f>I2241*B2241</f>
        <v/>
      </c>
    </row>
    <row r="2242">
      <c r="A2242" s="1" t="inlineStr">
        <is>
          <t>BioLegend</t>
        </is>
      </c>
      <c r="B2242" s="1" t="n">
        <v>20764.48</v>
      </c>
      <c r="C2242" s="1" t="inlineStr">
        <is>
          <t>EED118440</t>
        </is>
      </c>
      <c r="D2242" s="2" t="n">
        <v>45891</v>
      </c>
      <c r="E2242" s="2" t="n">
        <v>45897</v>
      </c>
      <c r="F2242" s="1" t="n">
        <v>127616</v>
      </c>
      <c r="G2242" s="1" t="n">
        <v>1</v>
      </c>
      <c r="H2242" s="1" t="n">
        <v>1</v>
      </c>
      <c r="I2242" s="1" t="n">
        <v>0</v>
      </c>
      <c r="J2242" s="1" t="inlineStr">
        <is>
          <t>Delhi</t>
        </is>
      </c>
      <c r="K2242" s="1" t="n">
        <v>0</v>
      </c>
      <c r="L2242" s="1">
        <f>G2242*B2242</f>
        <v/>
      </c>
      <c r="M2242" s="1">
        <f>H2242*B2242</f>
        <v/>
      </c>
      <c r="N2242" s="1">
        <f>I2242*B2242</f>
        <v/>
      </c>
    </row>
    <row r="2243">
      <c r="A2243" s="1" t="inlineStr">
        <is>
          <t>BioLegend</t>
        </is>
      </c>
      <c r="B2243" s="1" t="n">
        <v>19602</v>
      </c>
      <c r="C2243" s="1" t="inlineStr">
        <is>
          <t>EED118440</t>
        </is>
      </c>
      <c r="D2243" s="2" t="n">
        <v>45891</v>
      </c>
      <c r="E2243" s="2" t="n">
        <v>45897</v>
      </c>
      <c r="F2243" s="1" t="n">
        <v>127633</v>
      </c>
      <c r="G2243" s="1" t="n">
        <v>1</v>
      </c>
      <c r="H2243" s="1" t="n">
        <v>1</v>
      </c>
      <c r="I2243" s="1" t="n">
        <v>0</v>
      </c>
      <c r="J2243" s="1" t="inlineStr">
        <is>
          <t>Hyderabad</t>
        </is>
      </c>
      <c r="K2243" s="1" t="n">
        <v>0</v>
      </c>
      <c r="L2243" s="1">
        <f>G2243*B2243</f>
        <v/>
      </c>
      <c r="M2243" s="1">
        <f>H2243*B2243</f>
        <v/>
      </c>
      <c r="N2243" s="1">
        <f>I2243*B2243</f>
        <v/>
      </c>
    </row>
    <row r="2244">
      <c r="A2244" s="1" t="inlineStr">
        <is>
          <t>BioLegend</t>
        </is>
      </c>
      <c r="B2244" s="1" t="n">
        <v>17413.44</v>
      </c>
      <c r="C2244" s="1" t="inlineStr">
        <is>
          <t>EED118440</t>
        </is>
      </c>
      <c r="D2244" s="2" t="n">
        <v>45891</v>
      </c>
      <c r="E2244" s="2" t="n">
        <v>45897</v>
      </c>
      <c r="F2244" s="1" t="n">
        <v>134008</v>
      </c>
      <c r="G2244" s="1" t="n">
        <v>1</v>
      </c>
      <c r="H2244" s="1" t="n">
        <v>1</v>
      </c>
      <c r="I2244" s="1" t="n">
        <v>0</v>
      </c>
      <c r="J2244" s="1" t="inlineStr">
        <is>
          <t>Delhi</t>
        </is>
      </c>
      <c r="K2244" s="1" t="n">
        <v>0</v>
      </c>
      <c r="L2244" s="1">
        <f>G2244*B2244</f>
        <v/>
      </c>
      <c r="M2244" s="1">
        <f>H2244*B2244</f>
        <v/>
      </c>
      <c r="N2244" s="1">
        <f>I2244*B2244</f>
        <v/>
      </c>
    </row>
    <row r="2245">
      <c r="A2245" s="1" t="inlineStr">
        <is>
          <t>BioLegend</t>
        </is>
      </c>
      <c r="B2245" s="1" t="n">
        <v>5790.4</v>
      </c>
      <c r="C2245" s="1" t="inlineStr">
        <is>
          <t>EED118440</t>
        </is>
      </c>
      <c r="D2245" s="2" t="n">
        <v>45891</v>
      </c>
      <c r="E2245" s="2" t="n">
        <v>45897</v>
      </c>
      <c r="F2245" s="1" t="n">
        <v>135007</v>
      </c>
      <c r="G2245" s="1" t="n">
        <v>1</v>
      </c>
      <c r="H2245" s="1" t="n">
        <v>1</v>
      </c>
      <c r="I2245" s="1" t="n">
        <v>0</v>
      </c>
      <c r="J2245" s="1" t="inlineStr">
        <is>
          <t>Banglore</t>
        </is>
      </c>
      <c r="K2245" s="1" t="n">
        <v>0</v>
      </c>
      <c r="L2245" s="1">
        <f>G2245*B2245</f>
        <v/>
      </c>
      <c r="M2245" s="1">
        <f>H2245*B2245</f>
        <v/>
      </c>
      <c r="N2245" s="1">
        <f>I2245*B2245</f>
        <v/>
      </c>
    </row>
    <row r="2246">
      <c r="A2246" s="1" t="inlineStr">
        <is>
          <t>BioLegend</t>
        </is>
      </c>
      <c r="B2246" s="1" t="n">
        <v>7330.4</v>
      </c>
      <c r="C2246" s="1" t="inlineStr">
        <is>
          <t>EED118440</t>
        </is>
      </c>
      <c r="D2246" s="2" t="n">
        <v>45891</v>
      </c>
      <c r="E2246" s="2" t="n">
        <v>45897</v>
      </c>
      <c r="F2246" s="1" t="n">
        <v>135205</v>
      </c>
      <c r="G2246" s="1" t="n">
        <v>1</v>
      </c>
      <c r="H2246" s="1" t="n">
        <v>1</v>
      </c>
      <c r="I2246" s="1" t="n">
        <v>0</v>
      </c>
      <c r="J2246" s="1" t="inlineStr">
        <is>
          <t>MOHALI (PUNJAB)</t>
        </is>
      </c>
      <c r="K2246" s="1" t="n">
        <v>0</v>
      </c>
      <c r="L2246" s="1">
        <f>G2246*B2246</f>
        <v/>
      </c>
      <c r="M2246" s="1">
        <f>H2246*B2246</f>
        <v/>
      </c>
      <c r="N2246" s="1">
        <f>I2246*B2246</f>
        <v/>
      </c>
    </row>
    <row r="2247">
      <c r="A2247" s="1" t="inlineStr">
        <is>
          <t>BioLegend</t>
        </is>
      </c>
      <c r="B2247" s="1" t="n">
        <v>20764.48</v>
      </c>
      <c r="C2247" s="1" t="inlineStr">
        <is>
          <t>EED118440</t>
        </is>
      </c>
      <c r="D2247" s="2" t="n">
        <v>45891</v>
      </c>
      <c r="E2247" s="2" t="n">
        <v>45897</v>
      </c>
      <c r="F2247" s="1" t="n">
        <v>135224</v>
      </c>
      <c r="G2247" s="1" t="n">
        <v>1</v>
      </c>
      <c r="H2247" s="1" t="n">
        <v>1</v>
      </c>
      <c r="I2247" s="1" t="n">
        <v>0</v>
      </c>
      <c r="J2247" s="1" t="inlineStr">
        <is>
          <t>Delhi</t>
        </is>
      </c>
      <c r="K2247" s="1" t="n">
        <v>0</v>
      </c>
      <c r="L2247" s="1">
        <f>G2247*B2247</f>
        <v/>
      </c>
      <c r="M2247" s="1">
        <f>H2247*B2247</f>
        <v/>
      </c>
      <c r="N2247" s="1">
        <f>I2247*B2247</f>
        <v/>
      </c>
    </row>
    <row r="2248">
      <c r="A2248" s="1" t="inlineStr">
        <is>
          <t>BioLegend</t>
        </is>
      </c>
      <c r="B2248" s="1" t="n">
        <v>4004</v>
      </c>
      <c r="C2248" s="1" t="inlineStr">
        <is>
          <t>EED118440</t>
        </is>
      </c>
      <c r="D2248" s="2" t="n">
        <v>45891</v>
      </c>
      <c r="E2248" s="2" t="n">
        <v>45897</v>
      </c>
      <c r="F2248" s="1" t="n">
        <v>156603</v>
      </c>
      <c r="G2248" s="1" t="n">
        <v>1</v>
      </c>
      <c r="H2248" s="1" t="n">
        <v>1</v>
      </c>
      <c r="I2248" s="1" t="n">
        <v>0</v>
      </c>
      <c r="J2248" s="1" t="inlineStr">
        <is>
          <t>Banglore</t>
        </is>
      </c>
      <c r="K2248" s="1" t="n">
        <v>0</v>
      </c>
      <c r="L2248" s="1">
        <f>G2248*B2248</f>
        <v/>
      </c>
      <c r="M2248" s="1">
        <f>H2248*B2248</f>
        <v/>
      </c>
      <c r="N2248" s="1">
        <f>I2248*B2248</f>
        <v/>
      </c>
    </row>
    <row r="2249">
      <c r="A2249" s="1" t="inlineStr">
        <is>
          <t>BioLegend</t>
        </is>
      </c>
      <c r="B2249" s="1" t="n">
        <v>9215.360000000001</v>
      </c>
      <c r="C2249" s="1" t="inlineStr">
        <is>
          <t>EED118440</t>
        </is>
      </c>
      <c r="D2249" s="2" t="n">
        <v>45891</v>
      </c>
      <c r="E2249" s="2" t="n">
        <v>45897</v>
      </c>
      <c r="F2249" s="1" t="n">
        <v>157306</v>
      </c>
      <c r="G2249" s="1" t="n">
        <v>2</v>
      </c>
      <c r="H2249" s="1" t="n">
        <v>2</v>
      </c>
      <c r="I2249" s="1" t="n">
        <v>0</v>
      </c>
      <c r="J2249" s="1" t="inlineStr">
        <is>
          <t>Delhi</t>
        </is>
      </c>
      <c r="K2249" s="1" t="n">
        <v>0</v>
      </c>
      <c r="L2249" s="1">
        <f>G2249*B2249</f>
        <v/>
      </c>
      <c r="M2249" s="1">
        <f>H2249*B2249</f>
        <v/>
      </c>
      <c r="N2249" s="1">
        <f>I2249*B2249</f>
        <v/>
      </c>
    </row>
    <row r="2250">
      <c r="A2250" s="1" t="inlineStr">
        <is>
          <t>BioLegend</t>
        </is>
      </c>
      <c r="B2250" s="1" t="n">
        <v>19096</v>
      </c>
      <c r="C2250" s="1" t="inlineStr">
        <is>
          <t>EED118440</t>
        </is>
      </c>
      <c r="D2250" s="2" t="n">
        <v>45891</v>
      </c>
      <c r="E2250" s="2" t="n">
        <v>45897</v>
      </c>
      <c r="F2250" s="1" t="n">
        <v>161220</v>
      </c>
      <c r="G2250" s="1" t="n">
        <v>1</v>
      </c>
      <c r="H2250" s="1" t="n">
        <v>1</v>
      </c>
      <c r="I2250" s="1" t="n">
        <v>0</v>
      </c>
      <c r="J2250" s="1" t="inlineStr">
        <is>
          <t>Delhi</t>
        </is>
      </c>
      <c r="K2250" s="1" t="n">
        <v>0</v>
      </c>
      <c r="L2250" s="1">
        <f>G2250*B2250</f>
        <v/>
      </c>
      <c r="M2250" s="1">
        <f>H2250*B2250</f>
        <v/>
      </c>
      <c r="N2250" s="1">
        <f>I2250*B2250</f>
        <v/>
      </c>
    </row>
    <row r="2251">
      <c r="A2251" s="1" t="inlineStr">
        <is>
          <t>BioLegend</t>
        </is>
      </c>
      <c r="B2251" s="1" t="n">
        <v>16635.52</v>
      </c>
      <c r="C2251" s="1" t="inlineStr">
        <is>
          <t>EED118440</t>
        </is>
      </c>
      <c r="D2251" s="2" t="n">
        <v>45891</v>
      </c>
      <c r="E2251" s="2" t="n">
        <v>45897</v>
      </c>
      <c r="F2251" s="1" t="n">
        <v>300420</v>
      </c>
      <c r="G2251" s="1" t="n">
        <v>1</v>
      </c>
      <c r="H2251" s="1" t="n">
        <v>1</v>
      </c>
      <c r="I2251" s="1" t="n">
        <v>0</v>
      </c>
      <c r="J2251" s="1" t="inlineStr">
        <is>
          <t>Delhi</t>
        </is>
      </c>
      <c r="K2251" s="1" t="n">
        <v>0</v>
      </c>
      <c r="L2251" s="1">
        <f>G2251*B2251</f>
        <v/>
      </c>
      <c r="M2251" s="1">
        <f>H2251*B2251</f>
        <v/>
      </c>
      <c r="N2251" s="1">
        <f>I2251*B2251</f>
        <v/>
      </c>
    </row>
    <row r="2252">
      <c r="A2252" s="1" t="inlineStr">
        <is>
          <t>BioLegend</t>
        </is>
      </c>
      <c r="B2252" s="1" t="n">
        <v>12566.4</v>
      </c>
      <c r="C2252" s="1" t="inlineStr">
        <is>
          <t>EED118440</t>
        </is>
      </c>
      <c r="D2252" s="2" t="n">
        <v>45891</v>
      </c>
      <c r="E2252" s="2" t="n">
        <v>45897</v>
      </c>
      <c r="F2252" s="1" t="n">
        <v>300440</v>
      </c>
      <c r="G2252" s="1" t="n">
        <v>1</v>
      </c>
      <c r="H2252" s="1" t="n">
        <v>1</v>
      </c>
      <c r="I2252" s="1" t="n">
        <v>0</v>
      </c>
      <c r="J2252" s="1" t="inlineStr">
        <is>
          <t>Delhi</t>
        </is>
      </c>
      <c r="K2252" s="1" t="n">
        <v>0</v>
      </c>
      <c r="L2252" s="1">
        <f>G2252*B2252</f>
        <v/>
      </c>
      <c r="M2252" s="1">
        <f>H2252*B2252</f>
        <v/>
      </c>
      <c r="N2252" s="1">
        <f>I2252*B2252</f>
        <v/>
      </c>
    </row>
    <row r="2253">
      <c r="A2253" s="1" t="inlineStr">
        <is>
          <t>BioLegend</t>
        </is>
      </c>
      <c r="B2253" s="1" t="n">
        <v>17473.28</v>
      </c>
      <c r="C2253" s="1" t="inlineStr">
        <is>
          <t>EED118440</t>
        </is>
      </c>
      <c r="D2253" s="2" t="n">
        <v>45891</v>
      </c>
      <c r="E2253" s="2" t="n">
        <v>45897</v>
      </c>
      <c r="F2253" s="1" t="n">
        <v>300518</v>
      </c>
      <c r="G2253" s="1" t="n">
        <v>1</v>
      </c>
      <c r="H2253" s="1" t="n">
        <v>1</v>
      </c>
      <c r="I2253" s="1" t="n">
        <v>0</v>
      </c>
      <c r="J2253" s="1" t="inlineStr">
        <is>
          <t>Delhi</t>
        </is>
      </c>
      <c r="K2253" s="1" t="n">
        <v>0</v>
      </c>
      <c r="L2253" s="1">
        <f>G2253*B2253</f>
        <v/>
      </c>
      <c r="M2253" s="1">
        <f>H2253*B2253</f>
        <v/>
      </c>
      <c r="N2253" s="1">
        <f>I2253*B2253</f>
        <v/>
      </c>
    </row>
    <row r="2254">
      <c r="A2254" s="1" t="inlineStr">
        <is>
          <t>BioLegend</t>
        </is>
      </c>
      <c r="B2254" s="1" t="n">
        <v>2992</v>
      </c>
      <c r="C2254" s="1" t="inlineStr">
        <is>
          <t>EED118440</t>
        </is>
      </c>
      <c r="D2254" s="2" t="n">
        <v>45891</v>
      </c>
      <c r="E2254" s="2" t="n">
        <v>45897</v>
      </c>
      <c r="F2254" s="1" t="n">
        <v>301006</v>
      </c>
      <c r="G2254" s="1" t="n">
        <v>1</v>
      </c>
      <c r="H2254" s="1" t="n">
        <v>1</v>
      </c>
      <c r="I2254" s="1" t="n">
        <v>0</v>
      </c>
      <c r="J2254" s="1" t="inlineStr">
        <is>
          <t>Delhi</t>
        </is>
      </c>
      <c r="K2254" s="1" t="n">
        <v>0</v>
      </c>
      <c r="L2254" s="1">
        <f>G2254*B2254</f>
        <v/>
      </c>
      <c r="M2254" s="1">
        <f>H2254*B2254</f>
        <v/>
      </c>
      <c r="N2254" s="1">
        <f>I2254*B2254</f>
        <v/>
      </c>
    </row>
    <row r="2255">
      <c r="A2255" s="1" t="inlineStr">
        <is>
          <t>BioLegend</t>
        </is>
      </c>
      <c r="B2255" s="1" t="n">
        <v>6776</v>
      </c>
      <c r="C2255" s="1" t="inlineStr">
        <is>
          <t>EED118440</t>
        </is>
      </c>
      <c r="D2255" s="2" t="n">
        <v>45891</v>
      </c>
      <c r="E2255" s="2" t="n">
        <v>45897</v>
      </c>
      <c r="F2255" s="1" t="n">
        <v>301306</v>
      </c>
      <c r="G2255" s="1" t="n">
        <v>1</v>
      </c>
      <c r="H2255" s="1" t="n">
        <v>1</v>
      </c>
      <c r="I2255" s="1" t="n">
        <v>0</v>
      </c>
      <c r="J2255" s="1" t="inlineStr">
        <is>
          <t>Hyderabad</t>
        </is>
      </c>
      <c r="K2255" s="1" t="n">
        <v>0</v>
      </c>
      <c r="L2255" s="1">
        <f>G2255*B2255</f>
        <v/>
      </c>
      <c r="M2255" s="1">
        <f>H2255*B2255</f>
        <v/>
      </c>
      <c r="N2255" s="1">
        <f>I2255*B2255</f>
        <v/>
      </c>
    </row>
    <row r="2256">
      <c r="A2256" s="1" t="inlineStr">
        <is>
          <t>BioLegend</t>
        </is>
      </c>
      <c r="B2256" s="1" t="n">
        <v>15642</v>
      </c>
      <c r="C2256" s="1" t="inlineStr">
        <is>
          <t>EED118440</t>
        </is>
      </c>
      <c r="D2256" s="2" t="n">
        <v>45891</v>
      </c>
      <c r="E2256" s="2" t="n">
        <v>45897</v>
      </c>
      <c r="F2256" s="1" t="n">
        <v>301833</v>
      </c>
      <c r="G2256" s="1" t="n">
        <v>2</v>
      </c>
      <c r="H2256" s="1" t="n">
        <v>2</v>
      </c>
      <c r="I2256" s="1" t="n">
        <v>0</v>
      </c>
      <c r="J2256" s="1" t="inlineStr">
        <is>
          <t>Delhi</t>
        </is>
      </c>
      <c r="K2256" s="1" t="n">
        <v>0</v>
      </c>
      <c r="L2256" s="1">
        <f>G2256*B2256</f>
        <v/>
      </c>
      <c r="M2256" s="1">
        <f>H2256*B2256</f>
        <v/>
      </c>
      <c r="N2256" s="1">
        <f>I2256*B2256</f>
        <v/>
      </c>
    </row>
    <row r="2257">
      <c r="A2257" s="1" t="inlineStr">
        <is>
          <t>BioLegend</t>
        </is>
      </c>
      <c r="B2257" s="1" t="n">
        <v>28710</v>
      </c>
      <c r="C2257" s="1" t="inlineStr">
        <is>
          <t>EED118440</t>
        </is>
      </c>
      <c r="D2257" s="2" t="n">
        <v>45891</v>
      </c>
      <c r="E2257" s="2" t="n">
        <v>45897</v>
      </c>
      <c r="F2257" s="1" t="n">
        <v>303428</v>
      </c>
      <c r="G2257" s="1" t="n">
        <v>1</v>
      </c>
      <c r="H2257" s="1" t="n">
        <v>1</v>
      </c>
      <c r="I2257" s="1" t="n">
        <v>0</v>
      </c>
      <c r="J2257" s="1" t="inlineStr">
        <is>
          <t>Delhi</t>
        </is>
      </c>
      <c r="K2257" s="1" t="n">
        <v>0</v>
      </c>
      <c r="L2257" s="1">
        <f>G2257*B2257</f>
        <v/>
      </c>
      <c r="M2257" s="1">
        <f>H2257*B2257</f>
        <v/>
      </c>
      <c r="N2257" s="1">
        <f>I2257*B2257</f>
        <v/>
      </c>
    </row>
    <row r="2258">
      <c r="A2258" s="1" t="inlineStr">
        <is>
          <t>BioLegend</t>
        </is>
      </c>
      <c r="B2258" s="1" t="n">
        <v>13464</v>
      </c>
      <c r="C2258" s="1" t="inlineStr">
        <is>
          <t>EED118440</t>
        </is>
      </c>
      <c r="D2258" s="2" t="n">
        <v>45891</v>
      </c>
      <c r="E2258" s="2" t="n">
        <v>45897</v>
      </c>
      <c r="F2258" s="1" t="n">
        <v>303529</v>
      </c>
      <c r="G2258" s="1" t="n">
        <v>2</v>
      </c>
      <c r="H2258" s="1" t="n">
        <v>2</v>
      </c>
      <c r="I2258" s="1" t="n">
        <v>0</v>
      </c>
      <c r="J2258" s="1" t="inlineStr">
        <is>
          <t>Delhi</t>
        </is>
      </c>
      <c r="K2258" s="1" t="n">
        <v>0</v>
      </c>
      <c r="L2258" s="1">
        <f>G2258*B2258</f>
        <v/>
      </c>
      <c r="M2258" s="1">
        <f>H2258*B2258</f>
        <v/>
      </c>
      <c r="N2258" s="1">
        <f>I2258*B2258</f>
        <v/>
      </c>
    </row>
    <row r="2259">
      <c r="A2259" s="1" t="inlineStr">
        <is>
          <t>BioLegend</t>
        </is>
      </c>
      <c r="B2259" s="1" t="n">
        <v>7515.200000000001</v>
      </c>
      <c r="C2259" s="1" t="inlineStr">
        <is>
          <t>EED118440</t>
        </is>
      </c>
      <c r="D2259" s="2" t="n">
        <v>45891</v>
      </c>
      <c r="E2259" s="2" t="n">
        <v>45897</v>
      </c>
      <c r="F2259" s="1" t="n">
        <v>312805</v>
      </c>
      <c r="G2259" s="1" t="n">
        <v>1</v>
      </c>
      <c r="H2259" s="1" t="n">
        <v>1</v>
      </c>
      <c r="I2259" s="1" t="n">
        <v>0</v>
      </c>
      <c r="J2259" s="1" t="inlineStr">
        <is>
          <t>Gujrat</t>
        </is>
      </c>
      <c r="K2259" s="1" t="n">
        <v>0</v>
      </c>
      <c r="L2259" s="1">
        <f>G2259*B2259</f>
        <v/>
      </c>
      <c r="M2259" s="1">
        <f>H2259*B2259</f>
        <v/>
      </c>
      <c r="N2259" s="1">
        <f>I2259*B2259</f>
        <v/>
      </c>
    </row>
    <row r="2260">
      <c r="A2260" s="1" t="inlineStr">
        <is>
          <t>BioLegend</t>
        </is>
      </c>
      <c r="B2260" s="1" t="n">
        <v>15378.88</v>
      </c>
      <c r="C2260" s="1" t="inlineStr">
        <is>
          <t>EED118440</t>
        </is>
      </c>
      <c r="D2260" s="2" t="n">
        <v>45891</v>
      </c>
      <c r="E2260" s="2" t="n">
        <v>45897</v>
      </c>
      <c r="F2260" s="1" t="n">
        <v>321106</v>
      </c>
      <c r="G2260" s="1" t="n">
        <v>1</v>
      </c>
      <c r="H2260" s="1" t="n">
        <v>1</v>
      </c>
      <c r="I2260" s="1" t="n">
        <v>0</v>
      </c>
      <c r="J2260" s="1" t="inlineStr">
        <is>
          <t>Delhi</t>
        </is>
      </c>
      <c r="K2260" s="1" t="n">
        <v>0</v>
      </c>
      <c r="L2260" s="1">
        <f>G2260*B2260</f>
        <v/>
      </c>
      <c r="M2260" s="1">
        <f>H2260*B2260</f>
        <v/>
      </c>
      <c r="N2260" s="1">
        <f>I2260*B2260</f>
        <v/>
      </c>
    </row>
    <row r="2261">
      <c r="A2261" s="1" t="inlineStr">
        <is>
          <t>BioLegend</t>
        </is>
      </c>
      <c r="B2261" s="1" t="n">
        <v>22858.88</v>
      </c>
      <c r="C2261" s="1" t="inlineStr">
        <is>
          <t>EED118440</t>
        </is>
      </c>
      <c r="D2261" s="2" t="n">
        <v>45891</v>
      </c>
      <c r="E2261" s="2" t="n">
        <v>45897</v>
      </c>
      <c r="F2261" s="1" t="n">
        <v>327020</v>
      </c>
      <c r="G2261" s="1" t="n">
        <v>1</v>
      </c>
      <c r="H2261" s="1" t="n">
        <v>1</v>
      </c>
      <c r="I2261" s="1" t="n">
        <v>0</v>
      </c>
      <c r="J2261" s="1" t="inlineStr">
        <is>
          <t>Delhi</t>
        </is>
      </c>
      <c r="K2261" s="1" t="n">
        <v>0</v>
      </c>
      <c r="L2261" s="1">
        <f>G2261*B2261</f>
        <v/>
      </c>
      <c r="M2261" s="1">
        <f>H2261*B2261</f>
        <v/>
      </c>
      <c r="N2261" s="1">
        <f>I2261*B2261</f>
        <v/>
      </c>
    </row>
    <row r="2262">
      <c r="A2262" s="1" t="inlineStr">
        <is>
          <t>BioLegend</t>
        </is>
      </c>
      <c r="B2262" s="1" t="n">
        <v>24420</v>
      </c>
      <c r="C2262" s="1" t="inlineStr">
        <is>
          <t>EED118440</t>
        </is>
      </c>
      <c r="D2262" s="2" t="n">
        <v>45891</v>
      </c>
      <c r="E2262" s="2" t="n">
        <v>45897</v>
      </c>
      <c r="F2262" s="1" t="n">
        <v>329714</v>
      </c>
      <c r="G2262" s="1" t="n">
        <v>1</v>
      </c>
      <c r="H2262" s="1" t="n">
        <v>1</v>
      </c>
      <c r="I2262" s="1" t="n">
        <v>0</v>
      </c>
      <c r="J2262" s="1" t="inlineStr">
        <is>
          <t>Delhi</t>
        </is>
      </c>
      <c r="K2262" s="1" t="n">
        <v>0</v>
      </c>
      <c r="L2262" s="1">
        <f>G2262*B2262</f>
        <v/>
      </c>
      <c r="M2262" s="1">
        <f>H2262*B2262</f>
        <v/>
      </c>
      <c r="N2262" s="1">
        <f>I2262*B2262</f>
        <v/>
      </c>
    </row>
    <row r="2263">
      <c r="A2263" s="1" t="inlineStr">
        <is>
          <t>BioLegend</t>
        </is>
      </c>
      <c r="B2263" s="1" t="n">
        <v>25687.2</v>
      </c>
      <c r="C2263" s="1" t="inlineStr">
        <is>
          <t>EED118440</t>
        </is>
      </c>
      <c r="D2263" s="2" t="n">
        <v>45891</v>
      </c>
      <c r="E2263" s="2" t="n">
        <v>45897</v>
      </c>
      <c r="F2263" s="1" t="n">
        <v>331328</v>
      </c>
      <c r="G2263" s="1" t="n">
        <v>1</v>
      </c>
      <c r="H2263" s="1" t="n">
        <v>1</v>
      </c>
      <c r="I2263" s="1" t="n">
        <v>0</v>
      </c>
      <c r="J2263" s="1" t="inlineStr">
        <is>
          <t>Banglore</t>
        </is>
      </c>
      <c r="K2263" s="1" t="n">
        <v>0</v>
      </c>
      <c r="L2263" s="1">
        <f>G2263*B2263</f>
        <v/>
      </c>
      <c r="M2263" s="1">
        <f>H2263*B2263</f>
        <v/>
      </c>
      <c r="N2263" s="1">
        <f>I2263*B2263</f>
        <v/>
      </c>
    </row>
    <row r="2264">
      <c r="A2264" s="1" t="inlineStr">
        <is>
          <t>BioLegend</t>
        </is>
      </c>
      <c r="B2264" s="1" t="n">
        <v>19148.8</v>
      </c>
      <c r="C2264" s="1" t="inlineStr">
        <is>
          <t>EED118440</t>
        </is>
      </c>
      <c r="D2264" s="2" t="n">
        <v>45891</v>
      </c>
      <c r="E2264" s="2" t="n">
        <v>45897</v>
      </c>
      <c r="F2264" s="1" t="n">
        <v>333810</v>
      </c>
      <c r="G2264" s="1" t="n">
        <v>1</v>
      </c>
      <c r="H2264" s="1" t="n">
        <v>1</v>
      </c>
      <c r="I2264" s="1" t="n">
        <v>0</v>
      </c>
      <c r="J2264" s="1" t="inlineStr">
        <is>
          <t>Delhi</t>
        </is>
      </c>
      <c r="K2264" s="1" t="n">
        <v>0</v>
      </c>
      <c r="L2264" s="1">
        <f>G2264*B2264</f>
        <v/>
      </c>
      <c r="M2264" s="1">
        <f>H2264*B2264</f>
        <v/>
      </c>
      <c r="N2264" s="1">
        <f>I2264*B2264</f>
        <v/>
      </c>
    </row>
    <row r="2265">
      <c r="A2265" s="1" t="inlineStr">
        <is>
          <t>BioLegend</t>
        </is>
      </c>
      <c r="B2265" s="1" t="n">
        <v>12540</v>
      </c>
      <c r="C2265" s="1" t="inlineStr">
        <is>
          <t>EED118440</t>
        </is>
      </c>
      <c r="D2265" s="2" t="n">
        <v>45891</v>
      </c>
      <c r="E2265" s="2" t="n">
        <v>45897</v>
      </c>
      <c r="F2265" s="1" t="n">
        <v>344007</v>
      </c>
      <c r="G2265" s="1" t="n">
        <v>2</v>
      </c>
      <c r="H2265" s="1" t="n">
        <v>2</v>
      </c>
      <c r="I2265" s="1" t="n">
        <v>0</v>
      </c>
      <c r="J2265" s="1" t="inlineStr">
        <is>
          <t>Delhi</t>
        </is>
      </c>
      <c r="K2265" s="1" t="n">
        <v>0</v>
      </c>
      <c r="L2265" s="1">
        <f>G2265*B2265</f>
        <v/>
      </c>
      <c r="M2265" s="1">
        <f>H2265*B2265</f>
        <v/>
      </c>
      <c r="N2265" s="1">
        <f>I2265*B2265</f>
        <v/>
      </c>
    </row>
    <row r="2266">
      <c r="A2266" s="1" t="inlineStr">
        <is>
          <t>BioLegend</t>
        </is>
      </c>
      <c r="B2266" s="1" t="n">
        <v>12738</v>
      </c>
      <c r="C2266" s="1" t="inlineStr">
        <is>
          <t>EED118440</t>
        </is>
      </c>
      <c r="D2266" s="2" t="n">
        <v>45891</v>
      </c>
      <c r="E2266" s="2" t="n">
        <v>45897</v>
      </c>
      <c r="F2266" s="1" t="n">
        <v>362533</v>
      </c>
      <c r="G2266" s="1" t="n">
        <v>2</v>
      </c>
      <c r="H2266" s="1" t="n">
        <v>2</v>
      </c>
      <c r="I2266" s="1" t="n">
        <v>0</v>
      </c>
      <c r="J2266" s="1" t="inlineStr">
        <is>
          <t>Delhi</t>
        </is>
      </c>
      <c r="K2266" s="1" t="n">
        <v>0</v>
      </c>
      <c r="L2266" s="1">
        <f>G2266*B2266</f>
        <v/>
      </c>
      <c r="M2266" s="1">
        <f>H2266*B2266</f>
        <v/>
      </c>
      <c r="N2266" s="1">
        <f>I2266*B2266</f>
        <v/>
      </c>
    </row>
    <row r="2267">
      <c r="A2267" s="1" t="inlineStr">
        <is>
          <t>BioLegend</t>
        </is>
      </c>
      <c r="B2267" s="1" t="n">
        <v>5482.4</v>
      </c>
      <c r="C2267" s="1" t="inlineStr">
        <is>
          <t>EED118440</t>
        </is>
      </c>
      <c r="D2267" s="2" t="n">
        <v>45891</v>
      </c>
      <c r="E2267" s="2" t="n">
        <v>45897</v>
      </c>
      <c r="F2267" s="1" t="n">
        <v>362601</v>
      </c>
      <c r="G2267" s="1" t="n">
        <v>1</v>
      </c>
      <c r="H2267" s="1" t="n">
        <v>1</v>
      </c>
      <c r="I2267" s="1" t="n">
        <v>0</v>
      </c>
      <c r="J2267" s="1" t="inlineStr">
        <is>
          <t>Banglore</t>
        </is>
      </c>
      <c r="K2267" s="1" t="n">
        <v>0</v>
      </c>
      <c r="L2267" s="1">
        <f>G2267*B2267</f>
        <v/>
      </c>
      <c r="M2267" s="1">
        <f>H2267*B2267</f>
        <v/>
      </c>
      <c r="N2267" s="1">
        <f>I2267*B2267</f>
        <v/>
      </c>
    </row>
    <row r="2268">
      <c r="A2268" s="1" t="inlineStr">
        <is>
          <t>BioLegend</t>
        </is>
      </c>
      <c r="B2268" s="1" t="n">
        <v>12689.6</v>
      </c>
      <c r="C2268" s="1" t="inlineStr">
        <is>
          <t>EED118440</t>
        </is>
      </c>
      <c r="D2268" s="2" t="n">
        <v>45891</v>
      </c>
      <c r="E2268" s="2" t="n">
        <v>45897</v>
      </c>
      <c r="F2268" s="1" t="n">
        <v>367116</v>
      </c>
      <c r="G2268" s="1" t="n">
        <v>1</v>
      </c>
      <c r="H2268" s="1" t="n">
        <v>1</v>
      </c>
      <c r="I2268" s="1" t="n">
        <v>0</v>
      </c>
      <c r="J2268" s="1" t="inlineStr">
        <is>
          <t>Hyderabad</t>
        </is>
      </c>
      <c r="K2268" s="1" t="n">
        <v>0</v>
      </c>
      <c r="L2268" s="1">
        <f>G2268*B2268</f>
        <v/>
      </c>
      <c r="M2268" s="1">
        <f>H2268*B2268</f>
        <v/>
      </c>
      <c r="N2268" s="1">
        <f>I2268*B2268</f>
        <v/>
      </c>
    </row>
    <row r="2269">
      <c r="A2269" s="1" t="inlineStr">
        <is>
          <t>BioLegend</t>
        </is>
      </c>
      <c r="B2269" s="1" t="n">
        <v>17233.92</v>
      </c>
      <c r="C2269" s="1" t="inlineStr">
        <is>
          <t>EED118440</t>
        </is>
      </c>
      <c r="D2269" s="2" t="n">
        <v>45891</v>
      </c>
      <c r="E2269" s="2" t="n">
        <v>45897</v>
      </c>
      <c r="F2269" s="1" t="n">
        <v>368514</v>
      </c>
      <c r="G2269" s="1" t="n">
        <v>1</v>
      </c>
      <c r="H2269" s="1" t="n">
        <v>1</v>
      </c>
      <c r="I2269" s="1" t="n">
        <v>0</v>
      </c>
      <c r="J2269" s="1" t="inlineStr">
        <is>
          <t>Delhi</t>
        </is>
      </c>
      <c r="K2269" s="1" t="n">
        <v>0</v>
      </c>
      <c r="L2269" s="1">
        <f>G2269*B2269</f>
        <v/>
      </c>
      <c r="M2269" s="1">
        <f>H2269*B2269</f>
        <v/>
      </c>
      <c r="N2269" s="1">
        <f>I2269*B2269</f>
        <v/>
      </c>
    </row>
    <row r="2270">
      <c r="A2270" s="1" t="inlineStr">
        <is>
          <t>BioLegend</t>
        </is>
      </c>
      <c r="B2270" s="1" t="n">
        <v>15857.6</v>
      </c>
      <c r="C2270" s="1" t="inlineStr">
        <is>
          <t>EED118440</t>
        </is>
      </c>
      <c r="D2270" s="2" t="n">
        <v>45891</v>
      </c>
      <c r="E2270" s="2" t="n">
        <v>45897</v>
      </c>
      <c r="F2270" s="1" t="n">
        <v>374204</v>
      </c>
      <c r="G2270" s="1" t="n">
        <v>1</v>
      </c>
      <c r="H2270" s="1" t="n">
        <v>1</v>
      </c>
      <c r="I2270" s="1" t="n">
        <v>0</v>
      </c>
      <c r="J2270" s="1" t="inlineStr">
        <is>
          <t>Delhi</t>
        </is>
      </c>
      <c r="K2270" s="1" t="n">
        <v>0</v>
      </c>
      <c r="L2270" s="1">
        <f>G2270*B2270</f>
        <v/>
      </c>
      <c r="M2270" s="1">
        <f>H2270*B2270</f>
        <v/>
      </c>
      <c r="N2270" s="1">
        <f>I2270*B2270</f>
        <v/>
      </c>
    </row>
    <row r="2271">
      <c r="A2271" s="1" t="inlineStr">
        <is>
          <t>BioLegend</t>
        </is>
      </c>
      <c r="B2271" s="1" t="n">
        <v>8993.6</v>
      </c>
      <c r="C2271" s="1" t="inlineStr">
        <is>
          <t>EED118440</t>
        </is>
      </c>
      <c r="D2271" s="2" t="n">
        <v>45891</v>
      </c>
      <c r="E2271" s="2" t="n">
        <v>45897</v>
      </c>
      <c r="F2271" s="1" t="n">
        <v>392305</v>
      </c>
      <c r="G2271" s="1" t="n">
        <v>1</v>
      </c>
      <c r="H2271" s="1" t="n">
        <v>1</v>
      </c>
      <c r="I2271" s="1" t="n">
        <v>0</v>
      </c>
      <c r="J2271" s="1" t="inlineStr">
        <is>
          <t>Gujrat</t>
        </is>
      </c>
      <c r="K2271" s="1" t="n">
        <v>0</v>
      </c>
      <c r="L2271" s="1">
        <f>G2271*B2271</f>
        <v/>
      </c>
      <c r="M2271" s="1">
        <f>H2271*B2271</f>
        <v/>
      </c>
      <c r="N2271" s="1">
        <f>I2271*B2271</f>
        <v/>
      </c>
    </row>
    <row r="2272">
      <c r="A2272" s="1" t="inlineStr">
        <is>
          <t>BioLegend</t>
        </is>
      </c>
      <c r="B2272" s="1" t="n">
        <v>20046.4</v>
      </c>
      <c r="C2272" s="1" t="inlineStr">
        <is>
          <t>EED118440</t>
        </is>
      </c>
      <c r="D2272" s="2" t="n">
        <v>45891</v>
      </c>
      <c r="E2272" s="2" t="n">
        <v>45897</v>
      </c>
      <c r="F2272" s="1" t="n">
        <v>396406</v>
      </c>
      <c r="G2272" s="1" t="n">
        <v>2</v>
      </c>
      <c r="H2272" s="1" t="n">
        <v>2</v>
      </c>
      <c r="I2272" s="1" t="n">
        <v>0</v>
      </c>
      <c r="J2272" s="1" t="inlineStr">
        <is>
          <t>Delhi</t>
        </is>
      </c>
      <c r="K2272" s="1" t="n">
        <v>0</v>
      </c>
      <c r="L2272" s="1">
        <f>G2272*B2272</f>
        <v/>
      </c>
      <c r="M2272" s="1">
        <f>H2272*B2272</f>
        <v/>
      </c>
      <c r="N2272" s="1">
        <f>I2272*B2272</f>
        <v/>
      </c>
    </row>
    <row r="2273">
      <c r="A2273" s="1" t="inlineStr">
        <is>
          <t>BioLegend</t>
        </is>
      </c>
      <c r="B2273" s="1" t="n">
        <v>5667.200000000001</v>
      </c>
      <c r="C2273" s="1" t="inlineStr">
        <is>
          <t>EED118440</t>
        </is>
      </c>
      <c r="D2273" s="2" t="n">
        <v>45891</v>
      </c>
      <c r="E2273" s="2" t="n">
        <v>45897</v>
      </c>
      <c r="F2273" s="1" t="n">
        <v>400212</v>
      </c>
      <c r="G2273" s="1" t="n">
        <v>1</v>
      </c>
      <c r="H2273" s="1" t="n">
        <v>1</v>
      </c>
      <c r="I2273" s="1" t="n">
        <v>0</v>
      </c>
      <c r="J2273" s="1" t="inlineStr">
        <is>
          <t>Gujrat</t>
        </is>
      </c>
      <c r="K2273" s="1" t="n">
        <v>0</v>
      </c>
      <c r="L2273" s="1">
        <f>G2273*B2273</f>
        <v/>
      </c>
      <c r="M2273" s="1">
        <f>H2273*B2273</f>
        <v/>
      </c>
      <c r="N2273" s="1">
        <f>I2273*B2273</f>
        <v/>
      </c>
    </row>
    <row r="2274">
      <c r="A2274" s="1" t="inlineStr">
        <is>
          <t>BioLegend</t>
        </is>
      </c>
      <c r="B2274" s="1" t="n">
        <v>2587.2</v>
      </c>
      <c r="C2274" s="1" t="inlineStr">
        <is>
          <t>EED118440</t>
        </is>
      </c>
      <c r="D2274" s="2" t="n">
        <v>45891</v>
      </c>
      <c r="E2274" s="2" t="n">
        <v>45897</v>
      </c>
      <c r="F2274" s="1" t="n">
        <v>405201</v>
      </c>
      <c r="G2274" s="1" t="n">
        <v>1</v>
      </c>
      <c r="H2274" s="1" t="n">
        <v>1</v>
      </c>
      <c r="I2274" s="1" t="n">
        <v>0</v>
      </c>
      <c r="J2274" s="1" t="inlineStr">
        <is>
          <t>Delhi</t>
        </is>
      </c>
      <c r="K2274" s="1" t="n">
        <v>0</v>
      </c>
      <c r="L2274" s="1">
        <f>G2274*B2274</f>
        <v/>
      </c>
      <c r="M2274" s="1">
        <f>H2274*B2274</f>
        <v/>
      </c>
      <c r="N2274" s="1">
        <f>I2274*B2274</f>
        <v/>
      </c>
    </row>
    <row r="2275">
      <c r="A2275" s="1" t="inlineStr">
        <is>
          <t>BioLegend</t>
        </is>
      </c>
      <c r="B2275" s="1" t="n">
        <v>6124.799999999999</v>
      </c>
      <c r="C2275" s="1" t="inlineStr">
        <is>
          <t>EED118440</t>
        </is>
      </c>
      <c r="D2275" s="2" t="n">
        <v>45891</v>
      </c>
      <c r="E2275" s="2" t="n">
        <v>45897</v>
      </c>
      <c r="F2275" s="1" t="n">
        <v>406001</v>
      </c>
      <c r="G2275" s="1" t="n">
        <v>1</v>
      </c>
      <c r="H2275" s="1" t="n">
        <v>1</v>
      </c>
      <c r="I2275" s="1" t="n">
        <v>0</v>
      </c>
      <c r="J2275" s="1" t="inlineStr">
        <is>
          <t>Telangana</t>
        </is>
      </c>
      <c r="K2275" s="1" t="n">
        <v>0</v>
      </c>
      <c r="L2275" s="1">
        <f>G2275*B2275</f>
        <v/>
      </c>
      <c r="M2275" s="1">
        <f>H2275*B2275</f>
        <v/>
      </c>
      <c r="N2275" s="1">
        <f>I2275*B2275</f>
        <v/>
      </c>
    </row>
    <row r="2276">
      <c r="A2276" s="1" t="inlineStr">
        <is>
          <t>BioLegend</t>
        </is>
      </c>
      <c r="B2276" s="1" t="n">
        <v>1848</v>
      </c>
      <c r="C2276" s="1" t="inlineStr">
        <is>
          <t>EED118440</t>
        </is>
      </c>
      <c r="D2276" s="2" t="n">
        <v>45891</v>
      </c>
      <c r="E2276" s="2" t="n">
        <v>45897</v>
      </c>
      <c r="F2276" s="1" t="n">
        <v>420403</v>
      </c>
      <c r="G2276" s="1" t="n">
        <v>1</v>
      </c>
      <c r="H2276" s="1" t="n">
        <v>1</v>
      </c>
      <c r="I2276" s="1" t="n">
        <v>0</v>
      </c>
      <c r="J2276" s="1" t="inlineStr">
        <is>
          <t>Hyderabad</t>
        </is>
      </c>
      <c r="K2276" s="1" t="n">
        <v>0</v>
      </c>
      <c r="L2276" s="1">
        <f>G2276*B2276</f>
        <v/>
      </c>
      <c r="M2276" s="1">
        <f>H2276*B2276</f>
        <v/>
      </c>
      <c r="N2276" s="1">
        <f>I2276*B2276</f>
        <v/>
      </c>
    </row>
    <row r="2277">
      <c r="A2277" s="1" t="inlineStr">
        <is>
          <t>BioLegend</t>
        </is>
      </c>
      <c r="B2277" s="1" t="n">
        <v>14106.4</v>
      </c>
      <c r="C2277" s="1" t="inlineStr">
        <is>
          <t>EED118440</t>
        </is>
      </c>
      <c r="D2277" s="2" t="n">
        <v>45891</v>
      </c>
      <c r="E2277" s="2" t="n">
        <v>45897</v>
      </c>
      <c r="F2277" s="1" t="n">
        <v>422302</v>
      </c>
      <c r="G2277" s="1" t="n">
        <v>1</v>
      </c>
      <c r="H2277" s="1" t="n">
        <v>1</v>
      </c>
      <c r="I2277" s="1" t="n">
        <v>0</v>
      </c>
      <c r="J2277" s="1" t="inlineStr">
        <is>
          <t>Hyderabad</t>
        </is>
      </c>
      <c r="K2277" s="1" t="n">
        <v>0</v>
      </c>
      <c r="L2277" s="1">
        <f>G2277*B2277</f>
        <v/>
      </c>
      <c r="M2277" s="1">
        <f>H2277*B2277</f>
        <v/>
      </c>
      <c r="N2277" s="1">
        <f>I2277*B2277</f>
        <v/>
      </c>
    </row>
    <row r="2278">
      <c r="A2278" s="1" t="inlineStr">
        <is>
          <t>BioLegend</t>
        </is>
      </c>
      <c r="B2278" s="1" t="n">
        <v>20046.4</v>
      </c>
      <c r="C2278" s="1" t="inlineStr">
        <is>
          <t>EED118440</t>
        </is>
      </c>
      <c r="D2278" s="2" t="n">
        <v>45891</v>
      </c>
      <c r="E2278" s="2" t="n">
        <v>45897</v>
      </c>
      <c r="F2278" s="1" t="n">
        <v>423102</v>
      </c>
      <c r="G2278" s="1" t="n">
        <v>2</v>
      </c>
      <c r="H2278" s="1" t="n">
        <v>2</v>
      </c>
      <c r="I2278" s="1" t="n">
        <v>0</v>
      </c>
      <c r="J2278" s="1" t="inlineStr">
        <is>
          <t>Delhi</t>
        </is>
      </c>
      <c r="K2278" s="1" t="n">
        <v>0</v>
      </c>
      <c r="L2278" s="1">
        <f>G2278*B2278</f>
        <v/>
      </c>
      <c r="M2278" s="1">
        <f>H2278*B2278</f>
        <v/>
      </c>
      <c r="N2278" s="1">
        <f>I2278*B2278</f>
        <v/>
      </c>
    </row>
    <row r="2279">
      <c r="A2279" s="1" t="inlineStr">
        <is>
          <t>BioLegend</t>
        </is>
      </c>
      <c r="B2279" s="1" t="n">
        <v>20636</v>
      </c>
      <c r="C2279" s="1" t="inlineStr">
        <is>
          <t>EED118440</t>
        </is>
      </c>
      <c r="D2279" s="2" t="n">
        <v>45891</v>
      </c>
      <c r="E2279" s="2" t="n">
        <v>45897</v>
      </c>
      <c r="F2279" s="1" t="n">
        <v>423110</v>
      </c>
      <c r="G2279" s="1" t="n">
        <v>1</v>
      </c>
      <c r="H2279" s="1" t="n">
        <v>1</v>
      </c>
      <c r="I2279" s="1" t="n">
        <v>0</v>
      </c>
      <c r="J2279" s="1" t="inlineStr">
        <is>
          <t>Hyderabad</t>
        </is>
      </c>
      <c r="K2279" s="1" t="n">
        <v>0</v>
      </c>
      <c r="L2279" s="1">
        <f>G2279*B2279</f>
        <v/>
      </c>
      <c r="M2279" s="1">
        <f>H2279*B2279</f>
        <v/>
      </c>
      <c r="N2279" s="1">
        <f>I2279*B2279</f>
        <v/>
      </c>
    </row>
    <row r="2280">
      <c r="A2280" s="1" t="inlineStr">
        <is>
          <t>BioLegend</t>
        </is>
      </c>
      <c r="B2280" s="1" t="n">
        <v>17028</v>
      </c>
      <c r="C2280" s="1" t="inlineStr">
        <is>
          <t>EED118440</t>
        </is>
      </c>
      <c r="D2280" s="2" t="n">
        <v>45891</v>
      </c>
      <c r="E2280" s="2" t="n">
        <v>45897</v>
      </c>
      <c r="F2280" s="1" t="n">
        <v>424902</v>
      </c>
      <c r="G2280" s="1" t="n">
        <v>1</v>
      </c>
      <c r="H2280" s="1" t="n">
        <v>1</v>
      </c>
      <c r="I2280" s="1" t="n">
        <v>0</v>
      </c>
      <c r="J2280" s="1" t="inlineStr">
        <is>
          <t>Hyderabad</t>
        </is>
      </c>
      <c r="K2280" s="1" t="n">
        <v>0</v>
      </c>
      <c r="L2280" s="1">
        <f>G2280*B2280</f>
        <v/>
      </c>
      <c r="M2280" s="1">
        <f>H2280*B2280</f>
        <v/>
      </c>
      <c r="N2280" s="1">
        <f>I2280*B2280</f>
        <v/>
      </c>
    </row>
    <row r="2281">
      <c r="A2281" s="1" t="inlineStr">
        <is>
          <t>BioLegend</t>
        </is>
      </c>
      <c r="B2281" s="1" t="n">
        <v>16612.992</v>
      </c>
      <c r="C2281" s="1" t="inlineStr">
        <is>
          <t>EED118440</t>
        </is>
      </c>
      <c r="D2281" s="2" t="n">
        <v>45891</v>
      </c>
      <c r="E2281" s="2" t="n">
        <v>45897</v>
      </c>
      <c r="F2281" s="1" t="n">
        <v>426803</v>
      </c>
      <c r="G2281" s="1" t="n">
        <v>4</v>
      </c>
      <c r="H2281" s="1" t="n">
        <v>4</v>
      </c>
      <c r="I2281" s="1" t="n">
        <v>0</v>
      </c>
      <c r="J2281" s="1" t="inlineStr">
        <is>
          <t>Delhi</t>
        </is>
      </c>
      <c r="K2281" s="1" t="n">
        <v>0</v>
      </c>
      <c r="L2281" s="1">
        <f>G2281*B2281</f>
        <v/>
      </c>
      <c r="M2281" s="1">
        <f>H2281*B2281</f>
        <v/>
      </c>
      <c r="N2281" s="1">
        <f>I2281*B2281</f>
        <v/>
      </c>
    </row>
    <row r="2282">
      <c r="A2282" s="1" t="inlineStr">
        <is>
          <t>BioLegend</t>
        </is>
      </c>
      <c r="B2282" s="1" t="n">
        <v>16612.992</v>
      </c>
      <c r="C2282" s="1" t="inlineStr">
        <is>
          <t>EED118440</t>
        </is>
      </c>
      <c r="D2282" s="2" t="n">
        <v>45891</v>
      </c>
      <c r="E2282" s="2" t="n">
        <v>45897</v>
      </c>
      <c r="F2282" s="1" t="n">
        <v>426803</v>
      </c>
      <c r="G2282" s="1" t="n">
        <v>1</v>
      </c>
      <c r="H2282" s="1" t="n">
        <v>1</v>
      </c>
      <c r="I2282" s="1" t="n">
        <v>0</v>
      </c>
      <c r="J2282" s="1" t="inlineStr">
        <is>
          <t>Delhi</t>
        </is>
      </c>
      <c r="K2282" s="1" t="n">
        <v>0</v>
      </c>
      <c r="L2282" s="1">
        <f>G2282*B2282</f>
        <v/>
      </c>
      <c r="M2282" s="1">
        <f>H2282*B2282</f>
        <v/>
      </c>
      <c r="N2282" s="1">
        <f>I2282*B2282</f>
        <v/>
      </c>
    </row>
    <row r="2283">
      <c r="A2283" s="1" t="inlineStr">
        <is>
          <t>BioLegend</t>
        </is>
      </c>
      <c r="B2283" s="1" t="n">
        <v>7458</v>
      </c>
      <c r="C2283" s="1" t="inlineStr">
        <is>
          <t>EED118440</t>
        </is>
      </c>
      <c r="D2283" s="2" t="n">
        <v>45891</v>
      </c>
      <c r="E2283" s="2" t="n">
        <v>45897</v>
      </c>
      <c r="F2283" s="1" t="n">
        <v>480005</v>
      </c>
      <c r="G2283" s="1" t="n">
        <v>2</v>
      </c>
      <c r="H2283" s="1" t="n">
        <v>2</v>
      </c>
      <c r="I2283" s="1" t="n">
        <v>0</v>
      </c>
      <c r="J2283" s="1" t="inlineStr">
        <is>
          <t>MOHALI (PUNJAB)</t>
        </is>
      </c>
      <c r="K2283" s="1" t="n">
        <v>0</v>
      </c>
      <c r="L2283" s="1">
        <f>G2283*B2283</f>
        <v/>
      </c>
      <c r="M2283" s="1">
        <f>H2283*B2283</f>
        <v/>
      </c>
      <c r="N2283" s="1">
        <f>I2283*B2283</f>
        <v/>
      </c>
    </row>
    <row r="2284">
      <c r="A2284" s="1" t="inlineStr">
        <is>
          <t>BioLegend</t>
        </is>
      </c>
      <c r="B2284" s="1" t="n">
        <v>56628</v>
      </c>
      <c r="C2284" s="1" t="inlineStr">
        <is>
          <t>EED118440</t>
        </is>
      </c>
      <c r="D2284" s="2" t="n">
        <v>45891</v>
      </c>
      <c r="E2284" s="2" t="n">
        <v>45897</v>
      </c>
      <c r="F2284" s="1" t="n">
        <v>480048</v>
      </c>
      <c r="G2284" s="1" t="n">
        <v>1</v>
      </c>
      <c r="H2284" s="1" t="n">
        <v>1</v>
      </c>
      <c r="I2284" s="1" t="n">
        <v>0</v>
      </c>
      <c r="J2284" s="1" t="inlineStr">
        <is>
          <t>Delhi</t>
        </is>
      </c>
      <c r="K2284" s="1" t="n">
        <v>0</v>
      </c>
      <c r="L2284" s="1">
        <f>G2284*B2284</f>
        <v/>
      </c>
      <c r="M2284" s="1">
        <f>H2284*B2284</f>
        <v/>
      </c>
      <c r="N2284" s="1">
        <f>I2284*B2284</f>
        <v/>
      </c>
    </row>
    <row r="2285">
      <c r="A2285" s="1" t="inlineStr">
        <is>
          <t>BioLegend</t>
        </is>
      </c>
      <c r="B2285" s="1" t="n">
        <v>16994.56</v>
      </c>
      <c r="C2285" s="1" t="inlineStr">
        <is>
          <t>EED118440</t>
        </is>
      </c>
      <c r="D2285" s="2" t="n">
        <v>45891</v>
      </c>
      <c r="E2285" s="2" t="n">
        <v>45897</v>
      </c>
      <c r="F2285" s="1" t="n">
        <v>502512</v>
      </c>
      <c r="G2285" s="1" t="n">
        <v>1</v>
      </c>
      <c r="H2285" s="1" t="n">
        <v>1</v>
      </c>
      <c r="I2285" s="1" t="n">
        <v>0</v>
      </c>
      <c r="J2285" s="1" t="inlineStr">
        <is>
          <t>Delhi</t>
        </is>
      </c>
      <c r="K2285" s="1" t="n">
        <v>0</v>
      </c>
      <c r="L2285" s="1">
        <f>G2285*B2285</f>
        <v/>
      </c>
      <c r="M2285" s="1">
        <f>H2285*B2285</f>
        <v/>
      </c>
      <c r="N2285" s="1">
        <f>I2285*B2285</f>
        <v/>
      </c>
    </row>
    <row r="2286">
      <c r="A2286" s="1" t="inlineStr">
        <is>
          <t>BioLegend</t>
        </is>
      </c>
      <c r="B2286" s="1" t="n">
        <v>22858.88</v>
      </c>
      <c r="C2286" s="1" t="inlineStr">
        <is>
          <t>EED118440</t>
        </is>
      </c>
      <c r="D2286" s="2" t="n">
        <v>45891</v>
      </c>
      <c r="E2286" s="2" t="n">
        <v>45897</v>
      </c>
      <c r="F2286" s="1" t="n">
        <v>502926</v>
      </c>
      <c r="G2286" s="1" t="n">
        <v>1</v>
      </c>
      <c r="H2286" s="1" t="n">
        <v>1</v>
      </c>
      <c r="I2286" s="1" t="n">
        <v>0</v>
      </c>
      <c r="J2286" s="1" t="inlineStr">
        <is>
          <t>Delhi</t>
        </is>
      </c>
      <c r="K2286" s="1" t="n">
        <v>0</v>
      </c>
      <c r="L2286" s="1">
        <f>G2286*B2286</f>
        <v/>
      </c>
      <c r="M2286" s="1">
        <f>H2286*B2286</f>
        <v/>
      </c>
      <c r="N2286" s="1">
        <f>I2286*B2286</f>
        <v/>
      </c>
    </row>
    <row r="2287">
      <c r="A2287" s="1" t="inlineStr">
        <is>
          <t>BioLegend</t>
        </is>
      </c>
      <c r="B2287" s="1" t="n">
        <v>14600.96</v>
      </c>
      <c r="C2287" s="1" t="inlineStr">
        <is>
          <t>EED118440</t>
        </is>
      </c>
      <c r="D2287" s="2" t="n">
        <v>45891</v>
      </c>
      <c r="E2287" s="2" t="n">
        <v>45897</v>
      </c>
      <c r="F2287" s="1" t="n">
        <v>505824</v>
      </c>
      <c r="G2287" s="1" t="n">
        <v>2</v>
      </c>
      <c r="H2287" s="1" t="n">
        <v>2</v>
      </c>
      <c r="I2287" s="1" t="n">
        <v>0</v>
      </c>
      <c r="J2287" s="1" t="inlineStr">
        <is>
          <t>Delhi</t>
        </is>
      </c>
      <c r="K2287" s="1" t="n">
        <v>0</v>
      </c>
      <c r="L2287" s="1">
        <f>G2287*B2287</f>
        <v/>
      </c>
      <c r="M2287" s="1">
        <f>H2287*B2287</f>
        <v/>
      </c>
      <c r="N2287" s="1">
        <f>I2287*B2287</f>
        <v/>
      </c>
    </row>
    <row r="2288">
      <c r="A2288" s="1" t="inlineStr">
        <is>
          <t>BioLegend</t>
        </is>
      </c>
      <c r="B2288" s="1" t="n">
        <v>18876</v>
      </c>
      <c r="C2288" s="1" t="inlineStr">
        <is>
          <t>EED118440</t>
        </is>
      </c>
      <c r="D2288" s="2" t="n">
        <v>45891</v>
      </c>
      <c r="E2288" s="2" t="n">
        <v>45897</v>
      </c>
      <c r="F2288" s="1" t="n">
        <v>506341</v>
      </c>
      <c r="G2288" s="1" t="n">
        <v>2</v>
      </c>
      <c r="H2288" s="1" t="n">
        <v>2</v>
      </c>
      <c r="I2288" s="1" t="n">
        <v>0</v>
      </c>
      <c r="J2288" s="1" t="inlineStr">
        <is>
          <t>Delhi</t>
        </is>
      </c>
      <c r="K2288" s="1" t="n">
        <v>0</v>
      </c>
      <c r="L2288" s="1">
        <f>G2288*B2288</f>
        <v/>
      </c>
      <c r="M2288" s="1">
        <f>H2288*B2288</f>
        <v/>
      </c>
      <c r="N2288" s="1">
        <f>I2288*B2288</f>
        <v/>
      </c>
    </row>
    <row r="2289">
      <c r="A2289" s="1" t="inlineStr">
        <is>
          <t>BioLegend</t>
        </is>
      </c>
      <c r="B2289" s="1" t="n">
        <v>12327.04</v>
      </c>
      <c r="C2289" s="1" t="inlineStr">
        <is>
          <t>EED118440</t>
        </is>
      </c>
      <c r="D2289" s="2" t="n">
        <v>45891</v>
      </c>
      <c r="E2289" s="2" t="n">
        <v>45897</v>
      </c>
      <c r="F2289" s="1" t="n">
        <v>574804</v>
      </c>
      <c r="G2289" s="1" t="n">
        <v>1</v>
      </c>
      <c r="H2289" s="1" t="n">
        <v>1</v>
      </c>
      <c r="I2289" s="1" t="n">
        <v>0</v>
      </c>
      <c r="J2289" s="1" t="inlineStr">
        <is>
          <t>Delhi</t>
        </is>
      </c>
      <c r="K2289" s="1" t="n">
        <v>0</v>
      </c>
      <c r="L2289" s="1">
        <f>G2289*B2289</f>
        <v/>
      </c>
      <c r="M2289" s="1">
        <f>H2289*B2289</f>
        <v/>
      </c>
      <c r="N2289" s="1">
        <f>I2289*B2289</f>
        <v/>
      </c>
    </row>
    <row r="2290">
      <c r="A2290" s="1" t="inlineStr">
        <is>
          <t>BioLegend</t>
        </is>
      </c>
      <c r="B2290" s="1" t="n">
        <v>17679.2</v>
      </c>
      <c r="C2290" s="1" t="inlineStr">
        <is>
          <t>EED118440</t>
        </is>
      </c>
      <c r="D2290" s="2" t="n">
        <v>45891</v>
      </c>
      <c r="E2290" s="2" t="n">
        <v>45897</v>
      </c>
      <c r="F2290" s="1" t="n">
        <v>693504</v>
      </c>
      <c r="G2290" s="1" t="n">
        <v>1</v>
      </c>
      <c r="H2290" s="1" t="n">
        <v>1</v>
      </c>
      <c r="I2290" s="1" t="n">
        <v>0</v>
      </c>
      <c r="J2290" s="1" t="inlineStr">
        <is>
          <t>Delhi</t>
        </is>
      </c>
      <c r="K2290" s="1" t="n">
        <v>0</v>
      </c>
      <c r="L2290" s="1">
        <f>G2290*B2290</f>
        <v/>
      </c>
      <c r="M2290" s="1">
        <f>H2290*B2290</f>
        <v/>
      </c>
      <c r="N2290" s="1">
        <f>I2290*B2290</f>
        <v/>
      </c>
    </row>
    <row r="2291">
      <c r="A2291" s="1" t="inlineStr">
        <is>
          <t>BioLegend</t>
        </is>
      </c>
      <c r="B2291" s="1" t="n">
        <v>24045.12</v>
      </c>
      <c r="C2291" s="1" t="inlineStr">
        <is>
          <t>EED118440</t>
        </is>
      </c>
      <c r="D2291" s="2" t="n">
        <v>45891</v>
      </c>
      <c r="E2291" s="2" t="n">
        <v>45897</v>
      </c>
      <c r="F2291" s="1" t="n">
        <v>696806</v>
      </c>
      <c r="G2291" s="1" t="n">
        <v>1</v>
      </c>
      <c r="H2291" s="1" t="n">
        <v>1</v>
      </c>
      <c r="I2291" s="1" t="n">
        <v>0</v>
      </c>
      <c r="J2291" s="1" t="inlineStr">
        <is>
          <t>Delhi</t>
        </is>
      </c>
      <c r="K2291" s="1" t="n">
        <v>0</v>
      </c>
      <c r="L2291" s="1">
        <f>G2291*B2291</f>
        <v/>
      </c>
      <c r="M2291" s="1">
        <f>H2291*B2291</f>
        <v/>
      </c>
      <c r="N2291" s="1">
        <f>I2291*B2291</f>
        <v/>
      </c>
    </row>
    <row r="2292">
      <c r="A2292" s="1" t="inlineStr">
        <is>
          <t>BioLegend</t>
        </is>
      </c>
      <c r="B2292" s="1" t="n">
        <v>6702.08</v>
      </c>
      <c r="C2292" s="1" t="inlineStr">
        <is>
          <t>EED118440</t>
        </is>
      </c>
      <c r="D2292" s="2" t="n">
        <v>45891</v>
      </c>
      <c r="E2292" s="2" t="n">
        <v>45897</v>
      </c>
      <c r="F2292" s="1" t="n">
        <v>791904</v>
      </c>
      <c r="G2292" s="1" t="n">
        <v>1</v>
      </c>
      <c r="H2292" s="1" t="n">
        <v>1</v>
      </c>
      <c r="I2292" s="1" t="n">
        <v>0</v>
      </c>
      <c r="J2292" s="1" t="inlineStr">
        <is>
          <t>Delhi</t>
        </is>
      </c>
      <c r="K2292" s="1" t="n">
        <v>0</v>
      </c>
      <c r="L2292" s="1">
        <f>G2292*B2292</f>
        <v/>
      </c>
      <c r="M2292" s="1">
        <f>H2292*B2292</f>
        <v/>
      </c>
      <c r="N2292" s="1">
        <f>I2292*B2292</f>
        <v/>
      </c>
    </row>
    <row r="2293">
      <c r="A2293" s="1" t="inlineStr">
        <is>
          <t>Mabtech</t>
        </is>
      </c>
      <c r="B2293" s="1" t="n">
        <v>14080</v>
      </c>
      <c r="C2293" s="1" t="n">
        <v>44720</v>
      </c>
      <c r="D2293" s="2" t="n">
        <v>45895</v>
      </c>
      <c r="E2293" s="2" t="n">
        <v>45898</v>
      </c>
      <c r="F2293" s="1" t="inlineStr">
        <is>
          <t>3660-1</t>
        </is>
      </c>
      <c r="G2293" s="1" t="n">
        <v>4</v>
      </c>
      <c r="H2293" s="1" t="n">
        <v>4</v>
      </c>
      <c r="I2293" s="1" t="n">
        <v>0</v>
      </c>
      <c r="J2293" s="1" t="inlineStr">
        <is>
          <t>Delhi</t>
        </is>
      </c>
      <c r="K2293" s="1" t="n">
        <v>0</v>
      </c>
      <c r="L2293" s="1">
        <f>G2293*B2293</f>
        <v/>
      </c>
      <c r="M2293" s="1">
        <f>H2293*B2293</f>
        <v/>
      </c>
      <c r="N2293" s="1">
        <f>I2293*B2293</f>
        <v/>
      </c>
    </row>
    <row r="2294">
      <c r="A2294" s="1" t="inlineStr">
        <is>
          <t>Mabtech</t>
        </is>
      </c>
      <c r="B2294" s="1" t="n">
        <v>22484</v>
      </c>
      <c r="C2294" s="1" t="n">
        <v>44720</v>
      </c>
      <c r="D2294" s="2" t="n">
        <v>45895</v>
      </c>
      <c r="E2294" s="2" t="n">
        <v>45898</v>
      </c>
      <c r="F2294" s="1" t="inlineStr">
        <is>
          <t>3317-1H-6</t>
        </is>
      </c>
      <c r="G2294" s="1" t="n">
        <v>1</v>
      </c>
      <c r="H2294" s="1" t="n">
        <v>1</v>
      </c>
      <c r="I2294" s="1" t="n">
        <v>0</v>
      </c>
      <c r="J2294" s="1" t="inlineStr">
        <is>
          <t>Gujrat</t>
        </is>
      </c>
      <c r="K2294" s="1" t="n">
        <v>0</v>
      </c>
      <c r="L2294" s="1">
        <f>G2294*B2294</f>
        <v/>
      </c>
      <c r="M2294" s="1">
        <f>H2294*B2294</f>
        <v/>
      </c>
      <c r="N2294" s="1">
        <f>I2294*B2294</f>
        <v/>
      </c>
    </row>
    <row r="2295">
      <c r="A2295" s="1" t="inlineStr">
        <is>
          <t>BioXcell</t>
        </is>
      </c>
      <c r="B2295" s="1" t="n">
        <v>7972.799999999999</v>
      </c>
      <c r="C2295" s="1" t="n">
        <v>178148</v>
      </c>
      <c r="D2295" s="2" t="n">
        <v>45898</v>
      </c>
      <c r="E2295" s="2" t="n">
        <v>45901</v>
      </c>
      <c r="F2295" s="1" t="inlineStr">
        <is>
          <t>BE0046</t>
        </is>
      </c>
      <c r="G2295" s="1" t="n">
        <v>1</v>
      </c>
      <c r="H2295" s="1" t="n">
        <v>1</v>
      </c>
      <c r="I2295" s="1" t="n">
        <v>0</v>
      </c>
      <c r="J2295" s="1" t="inlineStr">
        <is>
          <t>Kolkata</t>
        </is>
      </c>
      <c r="K2295" s="1" t="n">
        <v>0</v>
      </c>
      <c r="L2295" s="1">
        <f>G2295*B2295</f>
        <v/>
      </c>
      <c r="M2295" s="1">
        <f>H2295*B2295</f>
        <v/>
      </c>
      <c r="N2295" s="1">
        <f>I2295*B2295</f>
        <v/>
      </c>
    </row>
    <row r="2296">
      <c r="A2296" s="1" t="inlineStr">
        <is>
          <t>BioXcell</t>
        </is>
      </c>
      <c r="B2296" s="1" t="n">
        <v>13516.8</v>
      </c>
      <c r="C2296" s="1" t="n">
        <v>178148</v>
      </c>
      <c r="D2296" s="2" t="n">
        <v>45898</v>
      </c>
      <c r="E2296" s="2" t="n">
        <v>45901</v>
      </c>
      <c r="F2296" s="1" t="inlineStr">
        <is>
          <t>CP147</t>
        </is>
      </c>
      <c r="G2296" s="1" t="n">
        <v>1</v>
      </c>
      <c r="H2296" s="1" t="n">
        <v>1</v>
      </c>
      <c r="I2296" s="1" t="n">
        <v>0</v>
      </c>
      <c r="J2296" s="1" t="inlineStr">
        <is>
          <t>Banglore</t>
        </is>
      </c>
      <c r="K2296" s="1" t="n">
        <v>0</v>
      </c>
      <c r="L2296" s="1">
        <f>G2296*B2296</f>
        <v/>
      </c>
      <c r="M2296" s="1">
        <f>H2296*B2296</f>
        <v/>
      </c>
      <c r="N2296" s="1">
        <f>I2296*B2296</f>
        <v/>
      </c>
    </row>
    <row r="2297">
      <c r="A2297" s="1" t="inlineStr">
        <is>
          <t>Sartorius</t>
        </is>
      </c>
      <c r="B2297" s="1" t="n">
        <v>16000</v>
      </c>
      <c r="C2297" s="1" t="inlineStr">
        <is>
          <t>251519302131</t>
        </is>
      </c>
      <c r="D2297" s="2" t="n">
        <v>45895</v>
      </c>
      <c r="E2297" s="2" t="n">
        <v>45901</v>
      </c>
      <c r="F2297" s="1" t="inlineStr">
        <is>
          <t>VS0122</t>
        </is>
      </c>
      <c r="G2297" s="1" t="n">
        <v>3</v>
      </c>
      <c r="H2297" s="1" t="n">
        <v>3</v>
      </c>
      <c r="I2297" s="1" t="n">
        <v>0</v>
      </c>
      <c r="J2297" s="1" t="inlineStr">
        <is>
          <t>DELHI</t>
        </is>
      </c>
      <c r="K2297" s="1" t="n">
        <v>0</v>
      </c>
      <c r="L2297" s="1">
        <f>G2297*B2297</f>
        <v/>
      </c>
      <c r="M2297" s="1">
        <f>H2297*B2297</f>
        <v/>
      </c>
      <c r="N2297" s="1">
        <f>I2297*B2297</f>
        <v/>
      </c>
    </row>
    <row r="2298">
      <c r="A2298" s="1" t="inlineStr">
        <is>
          <t>TargetMol</t>
        </is>
      </c>
      <c r="B2298" s="1" t="n">
        <v>2059.2</v>
      </c>
      <c r="C2298" s="1" t="inlineStr">
        <is>
          <t>INV250826-062</t>
        </is>
      </c>
      <c r="D2298" s="2" t="n">
        <v>45895</v>
      </c>
      <c r="E2298" s="2" t="n">
        <v>45902</v>
      </c>
      <c r="F2298" s="1" t="inlineStr">
        <is>
          <t>T17109</t>
        </is>
      </c>
      <c r="G2298" s="1" t="n">
        <v>1</v>
      </c>
      <c r="H2298" s="1" t="n">
        <v>1</v>
      </c>
      <c r="I2298" s="1" t="n">
        <v>0</v>
      </c>
      <c r="J2298" s="1" t="inlineStr">
        <is>
          <t>Hyderabad</t>
        </is>
      </c>
      <c r="K2298" s="1" t="n">
        <v>0</v>
      </c>
      <c r="L2298" s="1">
        <f>G2298*B2298</f>
        <v/>
      </c>
      <c r="M2298" s="1">
        <f>H2298*B2298</f>
        <v/>
      </c>
      <c r="N2298" s="1">
        <f>I2298*B2298</f>
        <v/>
      </c>
    </row>
    <row r="2299">
      <c r="A2299" s="1" t="inlineStr">
        <is>
          <t>TargetMol</t>
        </is>
      </c>
      <c r="B2299" s="1" t="n">
        <v>8606.4</v>
      </c>
      <c r="C2299" s="1" t="inlineStr">
        <is>
          <t>INV250826-062</t>
        </is>
      </c>
      <c r="D2299" s="2" t="n">
        <v>45895</v>
      </c>
      <c r="E2299" s="2" t="n">
        <v>45902</v>
      </c>
      <c r="F2299" s="1" t="inlineStr">
        <is>
          <t>T1726</t>
        </is>
      </c>
      <c r="G2299" s="1" t="n">
        <v>1</v>
      </c>
      <c r="H2299" s="1" t="n">
        <v>1</v>
      </c>
      <c r="I2299" s="1" t="n">
        <v>0</v>
      </c>
      <c r="J2299" s="1" t="inlineStr">
        <is>
          <t>Delhi</t>
        </is>
      </c>
      <c r="K2299" s="1" t="n">
        <v>0</v>
      </c>
      <c r="L2299" s="1">
        <f>G2299*B2299</f>
        <v/>
      </c>
      <c r="M2299" s="1">
        <f>H2299*B2299</f>
        <v/>
      </c>
      <c r="N2299" s="1">
        <f>I2299*B2299</f>
        <v/>
      </c>
    </row>
    <row r="2300">
      <c r="A2300" s="1" t="inlineStr">
        <is>
          <t>TargetMol</t>
        </is>
      </c>
      <c r="B2300" s="1" t="n">
        <v>10190.4</v>
      </c>
      <c r="C2300" s="1" t="inlineStr">
        <is>
          <t>INV250826-062</t>
        </is>
      </c>
      <c r="D2300" s="2" t="n">
        <v>45895</v>
      </c>
      <c r="E2300" s="2" t="n">
        <v>45902</v>
      </c>
      <c r="F2300" s="1" t="inlineStr">
        <is>
          <t>T3494</t>
        </is>
      </c>
      <c r="G2300" s="1" t="n">
        <v>1</v>
      </c>
      <c r="H2300" s="1" t="n">
        <v>1</v>
      </c>
      <c r="I2300" s="1" t="n">
        <v>0</v>
      </c>
      <c r="J2300" s="1" t="inlineStr">
        <is>
          <t>Delhi</t>
        </is>
      </c>
      <c r="K2300" s="1" t="n">
        <v>0</v>
      </c>
      <c r="L2300" s="1">
        <f>G2300*B2300</f>
        <v/>
      </c>
      <c r="M2300" s="1">
        <f>H2300*B2300</f>
        <v/>
      </c>
      <c r="N2300" s="1">
        <f>I2300*B2300</f>
        <v/>
      </c>
    </row>
    <row r="2301">
      <c r="A2301" s="1" t="inlineStr">
        <is>
          <t>TargetMol</t>
        </is>
      </c>
      <c r="B2301" s="1" t="n">
        <v>6758.4</v>
      </c>
      <c r="C2301" s="1" t="inlineStr">
        <is>
          <t>INV250826-063</t>
        </is>
      </c>
      <c r="D2301" s="2" t="n">
        <v>45895</v>
      </c>
      <c r="E2301" s="2" t="n">
        <v>45902</v>
      </c>
      <c r="F2301" s="1" t="inlineStr">
        <is>
          <t>T19978</t>
        </is>
      </c>
      <c r="G2301" s="1" t="n">
        <v>3</v>
      </c>
      <c r="H2301" s="1" t="n">
        <v>3</v>
      </c>
      <c r="I2301" s="1" t="n">
        <v>0</v>
      </c>
      <c r="J2301" s="1" t="inlineStr">
        <is>
          <t>Mumbai</t>
        </is>
      </c>
      <c r="K2301" s="1" t="n">
        <v>0</v>
      </c>
      <c r="L2301" s="1">
        <f>G2301*B2301</f>
        <v/>
      </c>
      <c r="M2301" s="1">
        <f>H2301*B2301</f>
        <v/>
      </c>
      <c r="N2301" s="1">
        <f>I2301*B2301</f>
        <v/>
      </c>
    </row>
    <row r="2302">
      <c r="A2302" s="1" t="inlineStr">
        <is>
          <t>TargetMol</t>
        </is>
      </c>
      <c r="B2302" s="1" t="n">
        <v>52316</v>
      </c>
      <c r="C2302" s="1" t="inlineStr">
        <is>
          <t>INV250826-064</t>
        </is>
      </c>
      <c r="D2302" s="2" t="n">
        <v>45895</v>
      </c>
      <c r="E2302" s="2" t="n">
        <v>45902</v>
      </c>
      <c r="F2302" s="1" t="inlineStr">
        <is>
          <t>T203509</t>
        </is>
      </c>
      <c r="G2302" s="1" t="n">
        <v>1</v>
      </c>
      <c r="H2302" s="1" t="n">
        <v>1</v>
      </c>
      <c r="I2302" s="1" t="n">
        <v>0</v>
      </c>
      <c r="J2302" s="1" t="inlineStr">
        <is>
          <t>Faridabad</t>
        </is>
      </c>
      <c r="K2302" s="1" t="n">
        <v>0</v>
      </c>
      <c r="L2302" s="1">
        <f>G2302*B2302</f>
        <v/>
      </c>
      <c r="M2302" s="1">
        <f>H2302*B2302</f>
        <v/>
      </c>
      <c r="N2302" s="1">
        <f>I2302*B2302</f>
        <v/>
      </c>
    </row>
    <row r="2303">
      <c r="A2303" s="1" t="inlineStr">
        <is>
          <t>Boster</t>
        </is>
      </c>
      <c r="B2303" s="1" t="n">
        <v>22792</v>
      </c>
      <c r="C2303" s="1" t="n">
        <v>66072</v>
      </c>
      <c r="D2303" s="2" t="n">
        <v>45894</v>
      </c>
      <c r="E2303" s="2" t="n">
        <v>45902</v>
      </c>
      <c r="F2303" s="1" t="inlineStr">
        <is>
          <t>M00202S232</t>
        </is>
      </c>
      <c r="G2303" s="1" t="n">
        <v>5</v>
      </c>
      <c r="H2303" s="1" t="n">
        <v>5</v>
      </c>
      <c r="I2303" s="1" t="n">
        <v>0</v>
      </c>
      <c r="J2303" s="1" t="inlineStr">
        <is>
          <t>Banglore</t>
        </is>
      </c>
      <c r="K2303" s="1" t="n">
        <v>0</v>
      </c>
      <c r="L2303" s="1">
        <f>G2303*B2303</f>
        <v/>
      </c>
      <c r="M2303" s="1">
        <f>H2303*B2303</f>
        <v/>
      </c>
      <c r="N2303" s="1">
        <f>I2303*B2303</f>
        <v/>
      </c>
    </row>
    <row r="2304">
      <c r="A2304" s="1" t="inlineStr">
        <is>
          <t>CHROMACHEMIE</t>
        </is>
      </c>
      <c r="B2304" s="1" t="n">
        <v>4666.75</v>
      </c>
      <c r="C2304" s="1" t="inlineStr">
        <is>
          <t>26BGST338403</t>
        </is>
      </c>
      <c r="D2304" s="2" t="n">
        <v>45899</v>
      </c>
      <c r="E2304" s="2" t="n">
        <v>45902</v>
      </c>
      <c r="F2304" s="1" t="inlineStr">
        <is>
          <t>NLM-467-5</t>
        </is>
      </c>
      <c r="G2304" s="1" t="n">
        <v>1</v>
      </c>
      <c r="H2304" s="1" t="n">
        <v>1</v>
      </c>
      <c r="I2304" s="1" t="n">
        <v>0</v>
      </c>
      <c r="J2304" s="1" t="inlineStr">
        <is>
          <t>Delhi</t>
        </is>
      </c>
      <c r="K2304" s="1" t="n">
        <v>0</v>
      </c>
      <c r="L2304" s="1">
        <f>G2304*B2304</f>
        <v/>
      </c>
      <c r="M2304" s="1">
        <f>H2304*B2304</f>
        <v/>
      </c>
      <c r="N2304" s="1">
        <f>I2304*B2304</f>
        <v/>
      </c>
    </row>
    <row r="2305">
      <c r="A2305" s="1" t="inlineStr">
        <is>
          <t>Dharmacon</t>
        </is>
      </c>
      <c r="B2305" s="1" t="n">
        <v>32912</v>
      </c>
      <c r="C2305" s="1" t="inlineStr">
        <is>
          <t>O081825IN3312394G</t>
        </is>
      </c>
      <c r="D2305" s="2" t="n">
        <v>45891</v>
      </c>
      <c r="E2305" s="2" t="n">
        <v>45902</v>
      </c>
      <c r="F2305" s="1" t="inlineStr">
        <is>
          <t>L-168245-00-0005</t>
        </is>
      </c>
      <c r="G2305" s="1" t="n">
        <v>1</v>
      </c>
      <c r="H2305" s="1" t="n">
        <v>1</v>
      </c>
      <c r="I2305" s="1" t="n">
        <v>0</v>
      </c>
      <c r="J2305" s="1" t="inlineStr">
        <is>
          <t>Delhi</t>
        </is>
      </c>
      <c r="K2305" s="1" t="n">
        <v>0</v>
      </c>
      <c r="L2305" s="1">
        <f>G2305*B2305</f>
        <v/>
      </c>
      <c r="M2305" s="1">
        <f>H2305*B2305</f>
        <v/>
      </c>
      <c r="N2305" s="1">
        <f>I2305*B2305</f>
        <v/>
      </c>
    </row>
    <row r="2306">
      <c r="A2306" s="1" t="inlineStr">
        <is>
          <t>Dharmacon</t>
        </is>
      </c>
      <c r="B2306" s="1" t="n">
        <v>38808</v>
      </c>
      <c r="C2306" s="1" t="inlineStr">
        <is>
          <t>O081825IN3312394G</t>
        </is>
      </c>
      <c r="D2306" s="2" t="n">
        <v>45891</v>
      </c>
      <c r="E2306" s="2" t="n">
        <v>45902</v>
      </c>
      <c r="F2306" s="1" t="inlineStr">
        <is>
          <t>D-001810-10-20</t>
        </is>
      </c>
      <c r="G2306" s="1" t="n">
        <v>1</v>
      </c>
      <c r="H2306" s="1" t="n">
        <v>1</v>
      </c>
      <c r="I2306" s="1" t="n">
        <v>0</v>
      </c>
      <c r="J2306" s="1" t="inlineStr">
        <is>
          <t>Delhi</t>
        </is>
      </c>
      <c r="K2306" s="1" t="n">
        <v>0</v>
      </c>
      <c r="L2306" s="1">
        <f>G2306*B2306</f>
        <v/>
      </c>
      <c r="M2306" s="1">
        <f>H2306*B2306</f>
        <v/>
      </c>
      <c r="N2306" s="1">
        <f>I2306*B2306</f>
        <v/>
      </c>
    </row>
    <row r="2307">
      <c r="A2307" s="1" t="inlineStr">
        <is>
          <t>Dharmacon</t>
        </is>
      </c>
      <c r="B2307" s="1" t="n">
        <v>32912</v>
      </c>
      <c r="C2307" s="1" t="inlineStr">
        <is>
          <t>O081825IN3312394G</t>
        </is>
      </c>
      <c r="D2307" s="2" t="n">
        <v>45891</v>
      </c>
      <c r="E2307" s="2" t="n">
        <v>45902</v>
      </c>
      <c r="F2307" s="1" t="inlineStr">
        <is>
          <t>L-006243-03-0005</t>
        </is>
      </c>
      <c r="G2307" s="1" t="n">
        <v>1</v>
      </c>
      <c r="H2307" s="1" t="n">
        <v>1</v>
      </c>
      <c r="I2307" s="1" t="n">
        <v>0</v>
      </c>
      <c r="J2307" s="1" t="inlineStr">
        <is>
          <t>Delhi</t>
        </is>
      </c>
      <c r="K2307" s="1" t="n">
        <v>0</v>
      </c>
      <c r="L2307" s="1">
        <f>G2307*B2307</f>
        <v/>
      </c>
      <c r="M2307" s="1">
        <f>H2307*B2307</f>
        <v/>
      </c>
      <c r="N2307" s="1">
        <f>I2307*B2307</f>
        <v/>
      </c>
    </row>
    <row r="2308">
      <c r="A2308" s="1" t="inlineStr">
        <is>
          <t>Dharmacon</t>
        </is>
      </c>
      <c r="B2308" s="1" t="n">
        <v>16858.16</v>
      </c>
      <c r="C2308" s="1" t="inlineStr">
        <is>
          <t>O081825IN3312394G</t>
        </is>
      </c>
      <c r="D2308" s="2" t="n">
        <v>45891</v>
      </c>
      <c r="E2308" s="2" t="n">
        <v>45902</v>
      </c>
      <c r="F2308" s="1" t="inlineStr">
        <is>
          <t>CTM- 1172705</t>
        </is>
      </c>
      <c r="G2308" s="1" t="n">
        <v>1</v>
      </c>
      <c r="H2308" s="1" t="n">
        <v>1</v>
      </c>
      <c r="I2308" s="1" t="n">
        <v>0</v>
      </c>
      <c r="J2308" s="1" t="inlineStr">
        <is>
          <t>Kerala</t>
        </is>
      </c>
      <c r="K2308" s="1" t="n">
        <v>0</v>
      </c>
      <c r="L2308" s="1">
        <f>G2308*B2308</f>
        <v/>
      </c>
      <c r="M2308" s="1">
        <f>H2308*B2308</f>
        <v/>
      </c>
      <c r="N2308" s="1">
        <f>I2308*B2308</f>
        <v/>
      </c>
    </row>
    <row r="2309">
      <c r="A2309" s="1" t="inlineStr">
        <is>
          <t>Dharmacon</t>
        </is>
      </c>
      <c r="B2309" s="1" t="n">
        <v>9280.48</v>
      </c>
      <c r="C2309" s="1" t="inlineStr">
        <is>
          <t>O081825IN3312394G</t>
        </is>
      </c>
      <c r="D2309" s="2" t="n">
        <v>45891</v>
      </c>
      <c r="E2309" s="2" t="n">
        <v>45902</v>
      </c>
      <c r="F2309" s="1" t="inlineStr">
        <is>
          <t>CTM- 1172779</t>
        </is>
      </c>
      <c r="G2309" s="1" t="n">
        <v>1</v>
      </c>
      <c r="H2309" s="1" t="n">
        <v>1</v>
      </c>
      <c r="I2309" s="1" t="n">
        <v>0</v>
      </c>
      <c r="J2309" s="1" t="inlineStr">
        <is>
          <t>MOHALI (PUNJAB)</t>
        </is>
      </c>
      <c r="K2309" s="1" t="n">
        <v>0</v>
      </c>
      <c r="L2309" s="1">
        <f>G2309*B2309</f>
        <v/>
      </c>
      <c r="M2309" s="1">
        <f>H2309*B2309</f>
        <v/>
      </c>
      <c r="N2309" s="1">
        <f>I2309*B2309</f>
        <v/>
      </c>
    </row>
    <row r="2310">
      <c r="A2310" s="1" t="inlineStr">
        <is>
          <t>Dharmacon</t>
        </is>
      </c>
      <c r="B2310" s="1" t="n">
        <v>9280.48</v>
      </c>
      <c r="C2310" s="1" t="inlineStr">
        <is>
          <t>O081825IN3312394G</t>
        </is>
      </c>
      <c r="D2310" s="2" t="n">
        <v>45891</v>
      </c>
      <c r="E2310" s="2" t="n">
        <v>45902</v>
      </c>
      <c r="F2310" s="1" t="inlineStr">
        <is>
          <t>CTM- 1172777</t>
        </is>
      </c>
      <c r="G2310" s="1" t="n">
        <v>1</v>
      </c>
      <c r="H2310" s="1" t="n">
        <v>1</v>
      </c>
      <c r="I2310" s="1" t="n">
        <v>0</v>
      </c>
      <c r="J2310" s="1" t="inlineStr">
        <is>
          <t>MOHALI (PUNJAB)</t>
        </is>
      </c>
      <c r="K2310" s="1" t="n">
        <v>0</v>
      </c>
      <c r="L2310" s="1">
        <f>G2310*B2310</f>
        <v/>
      </c>
      <c r="M2310" s="1">
        <f>H2310*B2310</f>
        <v/>
      </c>
      <c r="N2310" s="1">
        <f>I2310*B2310</f>
        <v/>
      </c>
    </row>
    <row r="2311">
      <c r="A2311" s="1" t="inlineStr">
        <is>
          <t>Dharmacon</t>
        </is>
      </c>
      <c r="B2311" s="1" t="n">
        <v>32912</v>
      </c>
      <c r="C2311" s="1" t="inlineStr">
        <is>
          <t>O081825IN3312394G</t>
        </is>
      </c>
      <c r="D2311" s="2" t="n">
        <v>45891</v>
      </c>
      <c r="E2311" s="2" t="n">
        <v>45902</v>
      </c>
      <c r="F2311" s="1" t="inlineStr">
        <is>
          <t>L-010533-00-0005</t>
        </is>
      </c>
      <c r="G2311" s="1" t="n">
        <v>1</v>
      </c>
      <c r="H2311" s="1" t="n">
        <v>1</v>
      </c>
      <c r="I2311" s="1" t="n">
        <v>0</v>
      </c>
      <c r="J2311" s="1" t="inlineStr">
        <is>
          <t>MOHALI (PUNJAB)</t>
        </is>
      </c>
      <c r="K2311" s="1" t="n">
        <v>0</v>
      </c>
      <c r="L2311" s="1">
        <f>G2311*B2311</f>
        <v/>
      </c>
      <c r="M2311" s="1">
        <f>H2311*B2311</f>
        <v/>
      </c>
      <c r="N2311" s="1">
        <f>I2311*B2311</f>
        <v/>
      </c>
    </row>
    <row r="2312">
      <c r="A2312" s="1" t="inlineStr">
        <is>
          <t>Dharmacon</t>
        </is>
      </c>
      <c r="B2312" s="1" t="n">
        <v>26659.6</v>
      </c>
      <c r="C2312" s="1" t="inlineStr">
        <is>
          <t>O081825IN3312394G</t>
        </is>
      </c>
      <c r="D2312" s="2" t="n">
        <v>45891</v>
      </c>
      <c r="E2312" s="2" t="n">
        <v>45902</v>
      </c>
      <c r="F2312" s="1" t="inlineStr">
        <is>
          <t>CTM- 1172776</t>
        </is>
      </c>
      <c r="G2312" s="1" t="n">
        <v>1</v>
      </c>
      <c r="H2312" s="1" t="n">
        <v>1</v>
      </c>
      <c r="I2312" s="1" t="n">
        <v>0</v>
      </c>
      <c r="J2312" s="1" t="inlineStr">
        <is>
          <t>MOHALI (PUNJAB)</t>
        </is>
      </c>
      <c r="K2312" s="1" t="n">
        <v>0</v>
      </c>
      <c r="L2312" s="1">
        <f>G2312*B2312</f>
        <v/>
      </c>
      <c r="M2312" s="1">
        <f>H2312*B2312</f>
        <v/>
      </c>
      <c r="N2312" s="1">
        <f>I2312*B2312</f>
        <v/>
      </c>
    </row>
    <row r="2313">
      <c r="A2313" s="1" t="inlineStr">
        <is>
          <t>Dharmacon</t>
        </is>
      </c>
      <c r="B2313" s="1" t="n">
        <v>9280.48</v>
      </c>
      <c r="C2313" s="1" t="inlineStr">
        <is>
          <t>O081825IN3312394G</t>
        </is>
      </c>
      <c r="D2313" s="2" t="n">
        <v>45891</v>
      </c>
      <c r="E2313" s="2" t="n">
        <v>45902</v>
      </c>
      <c r="F2313" s="1" t="inlineStr">
        <is>
          <t>CTM- 1172775</t>
        </is>
      </c>
      <c r="G2313" s="1" t="n">
        <v>1</v>
      </c>
      <c r="H2313" s="1" t="n">
        <v>1</v>
      </c>
      <c r="I2313" s="1" t="n">
        <v>0</v>
      </c>
      <c r="J2313" s="1" t="inlineStr">
        <is>
          <t>MOHALI (PUNJAB)</t>
        </is>
      </c>
      <c r="K2313" s="1" t="n">
        <v>0</v>
      </c>
      <c r="L2313" s="1">
        <f>G2313*B2313</f>
        <v/>
      </c>
      <c r="M2313" s="1">
        <f>H2313*B2313</f>
        <v/>
      </c>
      <c r="N2313" s="1">
        <f>I2313*B2313</f>
        <v/>
      </c>
    </row>
    <row r="2314">
      <c r="A2314" s="1" t="inlineStr">
        <is>
          <t>Dharmacon</t>
        </is>
      </c>
      <c r="B2314" s="1" t="n">
        <v>70752</v>
      </c>
      <c r="C2314" s="1" t="inlineStr">
        <is>
          <t>O081825IN3312394G</t>
        </is>
      </c>
      <c r="D2314" s="2" t="n">
        <v>45891</v>
      </c>
      <c r="E2314" s="2" t="n">
        <v>45902</v>
      </c>
      <c r="F2314" s="1" t="inlineStr">
        <is>
          <t>LQ-008560-00-0010</t>
        </is>
      </c>
      <c r="G2314" s="1" t="n">
        <v>1</v>
      </c>
      <c r="H2314" s="1" t="n">
        <v>1</v>
      </c>
      <c r="I2314" s="1" t="n">
        <v>0</v>
      </c>
      <c r="J2314" s="1" t="inlineStr">
        <is>
          <t>Delhi</t>
        </is>
      </c>
      <c r="K2314" s="1" t="n">
        <v>0</v>
      </c>
      <c r="L2314" s="1">
        <f>G2314*B2314</f>
        <v/>
      </c>
      <c r="M2314" s="1">
        <f>H2314*B2314</f>
        <v/>
      </c>
      <c r="N2314" s="1">
        <f>I2314*B2314</f>
        <v/>
      </c>
    </row>
    <row r="2315">
      <c r="A2315" s="1" t="inlineStr">
        <is>
          <t>Dharmacon</t>
        </is>
      </c>
      <c r="B2315" s="1" t="n">
        <v>55000</v>
      </c>
      <c r="C2315" s="1" t="inlineStr">
        <is>
          <t>O081825IN3312394G</t>
        </is>
      </c>
      <c r="D2315" s="2" t="n">
        <v>45891</v>
      </c>
      <c r="E2315" s="2" t="n">
        <v>45902</v>
      </c>
      <c r="F2315" s="1" t="inlineStr">
        <is>
          <t>LQ-005881-00-0005</t>
        </is>
      </c>
      <c r="G2315" s="1" t="n">
        <v>2</v>
      </c>
      <c r="H2315" s="1" t="n">
        <v>2</v>
      </c>
      <c r="I2315" s="1" t="n">
        <v>0</v>
      </c>
      <c r="J2315" s="1" t="inlineStr">
        <is>
          <t>Gujrat</t>
        </is>
      </c>
      <c r="K2315" s="1" t="n">
        <v>0</v>
      </c>
      <c r="L2315" s="1">
        <f>G2315*B2315</f>
        <v/>
      </c>
      <c r="M2315" s="1">
        <f>H2315*B2315</f>
        <v/>
      </c>
      <c r="N2315" s="1">
        <f>I2315*B2315</f>
        <v/>
      </c>
    </row>
    <row r="2316">
      <c r="A2316" s="1" t="inlineStr">
        <is>
          <t>Dharmacon</t>
        </is>
      </c>
      <c r="B2316" s="1" t="n">
        <v>32912</v>
      </c>
      <c r="C2316" s="1" t="inlineStr">
        <is>
          <t>O081825IN3312394G</t>
        </is>
      </c>
      <c r="D2316" s="2" t="n">
        <v>45891</v>
      </c>
      <c r="E2316" s="2" t="n">
        <v>45902</v>
      </c>
      <c r="F2316" s="1" t="inlineStr">
        <is>
          <t>L-005463-01-0005</t>
        </is>
      </c>
      <c r="G2316" s="1" t="n">
        <v>1</v>
      </c>
      <c r="H2316" s="1" t="n">
        <v>1</v>
      </c>
      <c r="I2316" s="1" t="n">
        <v>0</v>
      </c>
      <c r="J2316" s="1" t="inlineStr">
        <is>
          <t>Banglore</t>
        </is>
      </c>
      <c r="K2316" s="1" t="n">
        <v>0</v>
      </c>
      <c r="L2316" s="1">
        <f>G2316*B2316</f>
        <v/>
      </c>
      <c r="M2316" s="1">
        <f>H2316*B2316</f>
        <v/>
      </c>
      <c r="N2316" s="1">
        <f>I2316*B2316</f>
        <v/>
      </c>
    </row>
    <row r="2317">
      <c r="A2317" s="1" t="inlineStr">
        <is>
          <t>Dharmacon</t>
        </is>
      </c>
      <c r="B2317" s="1" t="n">
        <v>32912</v>
      </c>
      <c r="C2317" s="1" t="inlineStr">
        <is>
          <t>O081825IN3312394G</t>
        </is>
      </c>
      <c r="D2317" s="2" t="n">
        <v>45891</v>
      </c>
      <c r="E2317" s="2" t="n">
        <v>45902</v>
      </c>
      <c r="F2317" s="1" t="inlineStr">
        <is>
          <t>L-005462-00-0005</t>
        </is>
      </c>
      <c r="G2317" s="1" t="n">
        <v>1</v>
      </c>
      <c r="H2317" s="1" t="n">
        <v>1</v>
      </c>
      <c r="I2317" s="1" t="n">
        <v>0</v>
      </c>
      <c r="J2317" s="1" t="inlineStr">
        <is>
          <t>Banglore</t>
        </is>
      </c>
      <c r="K2317" s="1" t="n">
        <v>0</v>
      </c>
      <c r="L2317" s="1">
        <f>G2317*B2317</f>
        <v/>
      </c>
      <c r="M2317" s="1">
        <f>H2317*B2317</f>
        <v/>
      </c>
      <c r="N2317" s="1">
        <f>I2317*B2317</f>
        <v/>
      </c>
    </row>
    <row r="2318">
      <c r="A2318" s="1" t="inlineStr">
        <is>
          <t>Dharmacon</t>
        </is>
      </c>
      <c r="B2318" s="1" t="n">
        <v>68464</v>
      </c>
      <c r="C2318" s="1" t="inlineStr">
        <is>
          <t>O081825IN3312394G</t>
        </is>
      </c>
      <c r="D2318" s="2" t="n">
        <v>45891</v>
      </c>
      <c r="E2318" s="2" t="n">
        <v>45902</v>
      </c>
      <c r="F2318" s="1" t="inlineStr">
        <is>
          <t>TLP5917</t>
        </is>
      </c>
      <c r="G2318" s="1" t="n">
        <v>2</v>
      </c>
      <c r="H2318" s="1" t="n">
        <v>2</v>
      </c>
      <c r="I2318" s="1" t="n">
        <v>0</v>
      </c>
      <c r="J2318" s="1" t="inlineStr">
        <is>
          <t>Mumbai</t>
        </is>
      </c>
      <c r="K2318" s="1" t="n">
        <v>0</v>
      </c>
      <c r="L2318" s="1">
        <f>G2318*B2318</f>
        <v/>
      </c>
      <c r="M2318" s="1">
        <f>H2318*B2318</f>
        <v/>
      </c>
      <c r="N2318" s="1">
        <f>I2318*B2318</f>
        <v/>
      </c>
    </row>
    <row r="2319">
      <c r="A2319" s="1" t="inlineStr">
        <is>
          <t>Dharmacon</t>
        </is>
      </c>
      <c r="B2319" s="1" t="n">
        <v>100496</v>
      </c>
      <c r="C2319" s="1" t="inlineStr">
        <is>
          <t>O081825IN3312394G</t>
        </is>
      </c>
      <c r="D2319" s="2" t="n">
        <v>45891</v>
      </c>
      <c r="E2319" s="2" t="n">
        <v>45902</v>
      </c>
      <c r="F2319" s="1" t="inlineStr">
        <is>
          <t>TLP5913</t>
        </is>
      </c>
      <c r="G2319" s="1" t="n">
        <v>1</v>
      </c>
      <c r="H2319" s="1" t="n">
        <v>1</v>
      </c>
      <c r="I2319" s="1" t="n">
        <v>0</v>
      </c>
      <c r="J2319" s="1" t="inlineStr">
        <is>
          <t>Mumbai</t>
        </is>
      </c>
      <c r="K2319" s="1" t="n">
        <v>0</v>
      </c>
      <c r="L2319" s="1">
        <f>G2319*B2319</f>
        <v/>
      </c>
      <c r="M2319" s="1">
        <f>H2319*B2319</f>
        <v/>
      </c>
      <c r="N2319" s="1">
        <f>I2319*B2319</f>
        <v/>
      </c>
    </row>
    <row r="2320">
      <c r="A2320" s="1" t="inlineStr">
        <is>
          <t>Dharmacon</t>
        </is>
      </c>
      <c r="B2320" s="1" t="n">
        <v>17688</v>
      </c>
      <c r="C2320" s="1" t="inlineStr">
        <is>
          <t>O081825IN3312394G</t>
        </is>
      </c>
      <c r="D2320" s="2" t="n">
        <v>45891</v>
      </c>
      <c r="E2320" s="2" t="n">
        <v>45902</v>
      </c>
      <c r="F2320" s="1" t="inlineStr">
        <is>
          <t>C-300595-03-0005</t>
        </is>
      </c>
      <c r="G2320" s="1" t="n">
        <v>1</v>
      </c>
      <c r="H2320" s="1" t="n">
        <v>1</v>
      </c>
      <c r="I2320" s="1" t="n">
        <v>0</v>
      </c>
      <c r="J2320" s="1" t="inlineStr">
        <is>
          <t>Banglore</t>
        </is>
      </c>
      <c r="K2320" s="1" t="n">
        <v>0</v>
      </c>
      <c r="L2320" s="1">
        <f>G2320*B2320</f>
        <v/>
      </c>
      <c r="M2320" s="1">
        <f>H2320*B2320</f>
        <v/>
      </c>
      <c r="N2320" s="1">
        <f>I2320*B2320</f>
        <v/>
      </c>
    </row>
    <row r="2321">
      <c r="A2321" s="1" t="inlineStr">
        <is>
          <t>Dharmacon</t>
        </is>
      </c>
      <c r="B2321" s="1" t="n">
        <v>17688</v>
      </c>
      <c r="C2321" s="1" t="inlineStr">
        <is>
          <t>O081825IN3312394G</t>
        </is>
      </c>
      <c r="D2321" s="2" t="n">
        <v>45891</v>
      </c>
      <c r="E2321" s="2" t="n">
        <v>45902</v>
      </c>
      <c r="F2321" s="1" t="inlineStr">
        <is>
          <t>IH-300595-05-0005</t>
        </is>
      </c>
      <c r="G2321" s="1" t="n">
        <v>1</v>
      </c>
      <c r="H2321" s="1" t="n">
        <v>1</v>
      </c>
      <c r="I2321" s="1" t="n">
        <v>0</v>
      </c>
      <c r="J2321" s="1" t="inlineStr">
        <is>
          <t>Banglore</t>
        </is>
      </c>
      <c r="K2321" s="1" t="n">
        <v>0</v>
      </c>
      <c r="L2321" s="1">
        <f>G2321*B2321</f>
        <v/>
      </c>
      <c r="M2321" s="1">
        <f>H2321*B2321</f>
        <v/>
      </c>
      <c r="N2321" s="1">
        <f>I2321*B2321</f>
        <v/>
      </c>
    </row>
    <row r="2322">
      <c r="A2322" s="1" t="inlineStr">
        <is>
          <t>Dharmacon</t>
        </is>
      </c>
      <c r="B2322" s="1" t="n">
        <v>17688</v>
      </c>
      <c r="C2322" s="1" t="inlineStr">
        <is>
          <t>O081825IN3312394G</t>
        </is>
      </c>
      <c r="D2322" s="2" t="n">
        <v>45891</v>
      </c>
      <c r="E2322" s="2" t="n">
        <v>45902</v>
      </c>
      <c r="F2322" s="1" t="inlineStr">
        <is>
          <t>CN-001000-01-05</t>
        </is>
      </c>
      <c r="G2322" s="1" t="n">
        <v>1</v>
      </c>
      <c r="H2322" s="1" t="n">
        <v>1</v>
      </c>
      <c r="I2322" s="1" t="n">
        <v>0</v>
      </c>
      <c r="J2322" s="1" t="inlineStr">
        <is>
          <t>Banglore</t>
        </is>
      </c>
      <c r="K2322" s="1" t="n">
        <v>0</v>
      </c>
      <c r="L2322" s="1">
        <f>G2322*B2322</f>
        <v/>
      </c>
      <c r="M2322" s="1">
        <f>H2322*B2322</f>
        <v/>
      </c>
      <c r="N2322" s="1">
        <f>I2322*B2322</f>
        <v/>
      </c>
    </row>
    <row r="2323">
      <c r="A2323" s="1" t="inlineStr">
        <is>
          <t>Dharmacon</t>
        </is>
      </c>
      <c r="B2323" s="1" t="n">
        <v>17688</v>
      </c>
      <c r="C2323" s="1" t="inlineStr">
        <is>
          <t>O081825IN3312394G</t>
        </is>
      </c>
      <c r="D2323" s="2" t="n">
        <v>45891</v>
      </c>
      <c r="E2323" s="2" t="n">
        <v>45902</v>
      </c>
      <c r="F2323" s="1" t="inlineStr">
        <is>
          <t>IN-001005-01-05</t>
        </is>
      </c>
      <c r="G2323" s="1" t="n">
        <v>1</v>
      </c>
      <c r="H2323" s="1" t="n">
        <v>1</v>
      </c>
      <c r="I2323" s="1" t="n">
        <v>0</v>
      </c>
      <c r="J2323" s="1" t="inlineStr">
        <is>
          <t>Banglore</t>
        </is>
      </c>
      <c r="K2323" s="1" t="n">
        <v>0</v>
      </c>
      <c r="L2323" s="1">
        <f>G2323*B2323</f>
        <v/>
      </c>
      <c r="M2323" s="1">
        <f>H2323*B2323</f>
        <v/>
      </c>
      <c r="N2323" s="1">
        <f>I2323*B2323</f>
        <v/>
      </c>
    </row>
    <row r="2324">
      <c r="A2324" s="1" t="inlineStr">
        <is>
          <t>Dharmacon</t>
        </is>
      </c>
      <c r="B2324" s="1" t="n">
        <v>17688</v>
      </c>
      <c r="C2324" s="1" t="inlineStr">
        <is>
          <t>O081825IN3312394G</t>
        </is>
      </c>
      <c r="D2324" s="2" t="n">
        <v>45891</v>
      </c>
      <c r="E2324" s="2" t="n">
        <v>45902</v>
      </c>
      <c r="F2324" s="1" t="inlineStr">
        <is>
          <t>C-300596-03-0005</t>
        </is>
      </c>
      <c r="G2324" s="1" t="n">
        <v>1</v>
      </c>
      <c r="H2324" s="1" t="n">
        <v>1</v>
      </c>
      <c r="I2324" s="1" t="n">
        <v>0</v>
      </c>
      <c r="J2324" s="1" t="inlineStr">
        <is>
          <t>Banglore</t>
        </is>
      </c>
      <c r="K2324" s="1" t="n">
        <v>0</v>
      </c>
      <c r="L2324" s="1">
        <f>G2324*B2324</f>
        <v/>
      </c>
      <c r="M2324" s="1">
        <f>H2324*B2324</f>
        <v/>
      </c>
      <c r="N2324" s="1">
        <f>I2324*B2324</f>
        <v/>
      </c>
    </row>
    <row r="2325">
      <c r="A2325" s="1" t="inlineStr">
        <is>
          <t>Dharmacon</t>
        </is>
      </c>
      <c r="B2325" s="1" t="n">
        <v>17688</v>
      </c>
      <c r="C2325" s="1" t="inlineStr">
        <is>
          <t>O081825IN3312394G</t>
        </is>
      </c>
      <c r="D2325" s="2" t="n">
        <v>45891</v>
      </c>
      <c r="E2325" s="2" t="n">
        <v>45902</v>
      </c>
      <c r="F2325" s="1" t="inlineStr">
        <is>
          <t>IH-300596-05-0005</t>
        </is>
      </c>
      <c r="G2325" s="1" t="n">
        <v>1</v>
      </c>
      <c r="H2325" s="1" t="n">
        <v>1</v>
      </c>
      <c r="I2325" s="1" t="n">
        <v>0</v>
      </c>
      <c r="J2325" s="1" t="inlineStr">
        <is>
          <t>Banglore</t>
        </is>
      </c>
      <c r="K2325" s="1" t="n">
        <v>0</v>
      </c>
      <c r="L2325" s="1">
        <f>G2325*B2325</f>
        <v/>
      </c>
      <c r="M2325" s="1">
        <f>H2325*B2325</f>
        <v/>
      </c>
      <c r="N2325" s="1">
        <f>I2325*B2325</f>
        <v/>
      </c>
    </row>
    <row r="2326">
      <c r="A2326" s="1" t="inlineStr">
        <is>
          <t>Dharmacon</t>
        </is>
      </c>
      <c r="B2326" s="1" t="n">
        <v>25608</v>
      </c>
      <c r="C2326" s="1" t="inlineStr">
        <is>
          <t>O081825IN3312394G</t>
        </is>
      </c>
      <c r="D2326" s="2" t="n">
        <v>45891</v>
      </c>
      <c r="E2326" s="2" t="n">
        <v>45902</v>
      </c>
      <c r="F2326" s="1" t="inlineStr">
        <is>
          <t>M-017570-02-0005</t>
        </is>
      </c>
      <c r="G2326" s="1" t="n">
        <v>1</v>
      </c>
      <c r="H2326" s="1" t="n">
        <v>1</v>
      </c>
      <c r="I2326" s="1" t="n">
        <v>0</v>
      </c>
      <c r="J2326" s="1" t="inlineStr">
        <is>
          <t>DELHI</t>
        </is>
      </c>
      <c r="K2326" s="1" t="n">
        <v>0</v>
      </c>
      <c r="L2326" s="1">
        <f>G2326*B2326</f>
        <v/>
      </c>
      <c r="M2326" s="1">
        <f>H2326*B2326</f>
        <v/>
      </c>
      <c r="N2326" s="1">
        <f>I2326*B2326</f>
        <v/>
      </c>
    </row>
    <row r="2327">
      <c r="A2327" s="1" t="inlineStr">
        <is>
          <t>Dharmacon</t>
        </is>
      </c>
      <c r="B2327" s="1" t="n">
        <v>24816</v>
      </c>
      <c r="C2327" s="1" t="inlineStr">
        <is>
          <t>O081825IN3312394G</t>
        </is>
      </c>
      <c r="D2327" s="2" t="n">
        <v>45891</v>
      </c>
      <c r="E2327" s="2" t="n">
        <v>45902</v>
      </c>
      <c r="F2327" s="1" t="inlineStr">
        <is>
          <t>RHS4533- EG9611</t>
        </is>
      </c>
      <c r="G2327" s="1" t="n">
        <v>1</v>
      </c>
      <c r="H2327" s="1" t="n">
        <v>1</v>
      </c>
      <c r="I2327" s="1" t="n">
        <v>0</v>
      </c>
      <c r="J2327" s="1" t="inlineStr">
        <is>
          <t>Delhi</t>
        </is>
      </c>
      <c r="K2327" s="1" t="n">
        <v>0</v>
      </c>
      <c r="L2327" s="1">
        <f>G2327*B2327</f>
        <v/>
      </c>
      <c r="M2327" s="1">
        <f>H2327*B2327</f>
        <v/>
      </c>
      <c r="N2327" s="1">
        <f>I2327*B2327</f>
        <v/>
      </c>
    </row>
    <row r="2328">
      <c r="A2328" s="1" t="inlineStr">
        <is>
          <t>Dharmacon</t>
        </is>
      </c>
      <c r="B2328" s="1" t="n">
        <v>4840</v>
      </c>
      <c r="C2328" s="1" t="inlineStr">
        <is>
          <t>O081825IN3312394G</t>
        </is>
      </c>
      <c r="D2328" s="2" t="n">
        <v>45891</v>
      </c>
      <c r="E2328" s="2" t="n">
        <v>45902</v>
      </c>
      <c r="F2328" s="1" t="inlineStr">
        <is>
          <t>YSC1049</t>
        </is>
      </c>
      <c r="G2328" s="1" t="n">
        <v>1</v>
      </c>
      <c r="H2328" s="1" t="n">
        <v>1</v>
      </c>
      <c r="I2328" s="1" t="n">
        <v>0</v>
      </c>
      <c r="J2328" s="1" t="inlineStr">
        <is>
          <t>Lucknow</t>
        </is>
      </c>
      <c r="K2328" s="1" t="n">
        <v>0</v>
      </c>
      <c r="L2328" s="1">
        <f>G2328*B2328</f>
        <v/>
      </c>
      <c r="M2328" s="1">
        <f>H2328*B2328</f>
        <v/>
      </c>
      <c r="N2328" s="1">
        <f>I2328*B2328</f>
        <v/>
      </c>
    </row>
    <row r="2329">
      <c r="A2329" s="1" t="inlineStr">
        <is>
          <t>Dharmacon</t>
        </is>
      </c>
      <c r="B2329" s="1" t="n">
        <v>4840</v>
      </c>
      <c r="C2329" s="1" t="inlineStr">
        <is>
          <t>O081825IN3312394G</t>
        </is>
      </c>
      <c r="D2329" s="2" t="n">
        <v>45891</v>
      </c>
      <c r="E2329" s="2" t="n">
        <v>45902</v>
      </c>
      <c r="F2329" s="1" t="inlineStr">
        <is>
          <t>YSC1059</t>
        </is>
      </c>
      <c r="G2329" s="1" t="n">
        <v>1</v>
      </c>
      <c r="H2329" s="1" t="n">
        <v>1</v>
      </c>
      <c r="I2329" s="1" t="n">
        <v>0</v>
      </c>
      <c r="J2329" s="1" t="inlineStr">
        <is>
          <t>Lucknow</t>
        </is>
      </c>
      <c r="K2329" s="1" t="n">
        <v>0</v>
      </c>
      <c r="L2329" s="1">
        <f>G2329*B2329</f>
        <v/>
      </c>
      <c r="M2329" s="1">
        <f>H2329*B2329</f>
        <v/>
      </c>
      <c r="N2329" s="1">
        <f>I2329*B2329</f>
        <v/>
      </c>
    </row>
    <row r="2330">
      <c r="A2330" s="1" t="inlineStr">
        <is>
          <t>Dharmacon</t>
        </is>
      </c>
      <c r="B2330" s="1" t="n">
        <v>34584</v>
      </c>
      <c r="C2330" s="1" t="inlineStr">
        <is>
          <t>O081825IN3312394G</t>
        </is>
      </c>
      <c r="D2330" s="2" t="n">
        <v>45891</v>
      </c>
      <c r="E2330" s="2" t="n">
        <v>45902</v>
      </c>
      <c r="F2330" s="1" t="inlineStr">
        <is>
          <t>T-2002-03</t>
        </is>
      </c>
      <c r="G2330" s="1" t="n">
        <v>1</v>
      </c>
      <c r="H2330" s="1" t="n">
        <v>1</v>
      </c>
      <c r="I2330" s="1" t="n">
        <v>0</v>
      </c>
      <c r="J2330" s="1" t="inlineStr">
        <is>
          <t>Delhi</t>
        </is>
      </c>
      <c r="K2330" s="1" t="n">
        <v>0</v>
      </c>
      <c r="L2330" s="1">
        <f>G2330*B2330</f>
        <v/>
      </c>
      <c r="M2330" s="1">
        <f>H2330*B2330</f>
        <v/>
      </c>
      <c r="N2330" s="1">
        <f>I2330*B2330</f>
        <v/>
      </c>
    </row>
    <row r="2331">
      <c r="A2331" s="1" t="inlineStr">
        <is>
          <t>Dharmacon</t>
        </is>
      </c>
      <c r="B2331" s="1" t="n">
        <v>34584</v>
      </c>
      <c r="C2331" s="1" t="inlineStr">
        <is>
          <t>O081825IN3312394G</t>
        </is>
      </c>
      <c r="D2331" s="2" t="n">
        <v>45891</v>
      </c>
      <c r="E2331" s="2" t="n">
        <v>45902</v>
      </c>
      <c r="F2331" s="1" t="inlineStr">
        <is>
          <t>T-2001-03</t>
        </is>
      </c>
      <c r="G2331" s="1" t="n">
        <v>2</v>
      </c>
      <c r="H2331" s="1" t="n">
        <v>2</v>
      </c>
      <c r="I2331" s="1" t="n">
        <v>0</v>
      </c>
      <c r="J2331" s="1" t="inlineStr">
        <is>
          <t>MOHALI (PUNJAB)</t>
        </is>
      </c>
      <c r="K2331" s="1" t="n">
        <v>0</v>
      </c>
      <c r="L2331" s="1">
        <f>G2331*B2331</f>
        <v/>
      </c>
      <c r="M2331" s="1">
        <f>H2331*B2331</f>
        <v/>
      </c>
      <c r="N2331" s="1">
        <f>I2331*B2331</f>
        <v/>
      </c>
    </row>
    <row r="2332">
      <c r="A2332" s="1" t="inlineStr">
        <is>
          <t>Dharmacon</t>
        </is>
      </c>
      <c r="B2332" s="1" t="n">
        <v>20856</v>
      </c>
      <c r="C2332" s="1" t="inlineStr">
        <is>
          <t>O081825IN3312394G</t>
        </is>
      </c>
      <c r="D2332" s="2" t="n">
        <v>45891</v>
      </c>
      <c r="E2332" s="2" t="n">
        <v>45902</v>
      </c>
      <c r="F2332" s="1" t="inlineStr">
        <is>
          <t>T-2001-02</t>
        </is>
      </c>
      <c r="G2332" s="1" t="n">
        <v>1</v>
      </c>
      <c r="H2332" s="1" t="n">
        <v>1</v>
      </c>
      <c r="I2332" s="1" t="n">
        <v>0</v>
      </c>
      <c r="J2332" s="1" t="inlineStr">
        <is>
          <t>Faridabad</t>
        </is>
      </c>
      <c r="K2332" s="1" t="n">
        <v>0</v>
      </c>
      <c r="L2332" s="1">
        <f>G2332*B2332</f>
        <v/>
      </c>
      <c r="M2332" s="1">
        <f>H2332*B2332</f>
        <v/>
      </c>
      <c r="N2332" s="1">
        <f>I2332*B2332</f>
        <v/>
      </c>
    </row>
    <row r="2333">
      <c r="A2333" s="1" t="inlineStr">
        <is>
          <t>BioLegend</t>
        </is>
      </c>
      <c r="B2333" s="1" t="n">
        <v>4743.2</v>
      </c>
      <c r="C2333" s="1" t="inlineStr">
        <is>
          <t>EED118648</t>
        </is>
      </c>
      <c r="D2333" s="2" t="n">
        <v>45898</v>
      </c>
      <c r="E2333" s="2" t="n">
        <v>45903</v>
      </c>
      <c r="F2333" s="1" t="n">
        <v>100236</v>
      </c>
      <c r="G2333" s="1" t="n">
        <v>1</v>
      </c>
      <c r="H2333" s="1" t="n">
        <v>1</v>
      </c>
      <c r="I2333" s="1" t="n">
        <v>0</v>
      </c>
      <c r="J2333" s="1" t="inlineStr">
        <is>
          <t>Kerala</t>
        </is>
      </c>
      <c r="K2333" s="1" t="n">
        <v>0</v>
      </c>
      <c r="L2333" s="1">
        <f>G2333*B2333</f>
        <v/>
      </c>
      <c r="M2333" s="1">
        <f>H2333*B2333</f>
        <v/>
      </c>
      <c r="N2333" s="1">
        <f>I2333*B2333</f>
        <v/>
      </c>
    </row>
    <row r="2334">
      <c r="A2334" s="1" t="inlineStr">
        <is>
          <t>BioLegend</t>
        </is>
      </c>
      <c r="B2334" s="1" t="n">
        <v>15972</v>
      </c>
      <c r="C2334" s="1" t="inlineStr">
        <is>
          <t>EED118648</t>
        </is>
      </c>
      <c r="D2334" s="2" t="n">
        <v>45898</v>
      </c>
      <c r="E2334" s="2" t="n">
        <v>45903</v>
      </c>
      <c r="F2334" s="1" t="n">
        <v>100443</v>
      </c>
      <c r="G2334" s="1" t="n">
        <v>1</v>
      </c>
      <c r="H2334" s="1" t="n">
        <v>1</v>
      </c>
      <c r="I2334" s="1" t="n">
        <v>0</v>
      </c>
      <c r="J2334" s="1" t="inlineStr">
        <is>
          <t>Kerala</t>
        </is>
      </c>
      <c r="K2334" s="1" t="n">
        <v>0</v>
      </c>
      <c r="L2334" s="1">
        <f>G2334*B2334</f>
        <v/>
      </c>
      <c r="M2334" s="1">
        <f>H2334*B2334</f>
        <v/>
      </c>
      <c r="N2334" s="1">
        <f>I2334*B2334</f>
        <v/>
      </c>
    </row>
    <row r="2335">
      <c r="A2335" s="1" t="inlineStr">
        <is>
          <t>BioLegend</t>
        </is>
      </c>
      <c r="B2335" s="1" t="n">
        <v>2279.2</v>
      </c>
      <c r="C2335" s="1" t="inlineStr">
        <is>
          <t>EED118648</t>
        </is>
      </c>
      <c r="D2335" s="2" t="n">
        <v>45898</v>
      </c>
      <c r="E2335" s="2" t="n">
        <v>45903</v>
      </c>
      <c r="F2335" s="1" t="n">
        <v>100707</v>
      </c>
      <c r="G2335" s="1" t="n">
        <v>1</v>
      </c>
      <c r="H2335" s="1" t="n">
        <v>1</v>
      </c>
      <c r="I2335" s="1" t="n">
        <v>0</v>
      </c>
      <c r="J2335" s="1" t="inlineStr">
        <is>
          <t>Kerala</t>
        </is>
      </c>
      <c r="K2335" s="1" t="n">
        <v>0</v>
      </c>
      <c r="L2335" s="1">
        <f>G2335*B2335</f>
        <v/>
      </c>
      <c r="M2335" s="1">
        <f>H2335*B2335</f>
        <v/>
      </c>
      <c r="N2335" s="1">
        <f>I2335*B2335</f>
        <v/>
      </c>
    </row>
    <row r="2336">
      <c r="A2336" s="1" t="inlineStr">
        <is>
          <t>BioLegend</t>
        </is>
      </c>
      <c r="B2336" s="1" t="n">
        <v>8377.6</v>
      </c>
      <c r="C2336" s="1" t="inlineStr">
        <is>
          <t>EED118648</t>
        </is>
      </c>
      <c r="D2336" s="2" t="n">
        <v>45898</v>
      </c>
      <c r="E2336" s="2" t="n">
        <v>45903</v>
      </c>
      <c r="F2336" s="1" t="n">
        <v>101837</v>
      </c>
      <c r="G2336" s="1" t="n">
        <v>1</v>
      </c>
      <c r="H2336" s="1" t="n">
        <v>1</v>
      </c>
      <c r="I2336" s="1" t="n">
        <v>0</v>
      </c>
      <c r="J2336" s="1" t="inlineStr">
        <is>
          <t>Kerala</t>
        </is>
      </c>
      <c r="K2336" s="1" t="n">
        <v>0</v>
      </c>
      <c r="L2336" s="1">
        <f>G2336*B2336</f>
        <v/>
      </c>
      <c r="M2336" s="1">
        <f>H2336*B2336</f>
        <v/>
      </c>
      <c r="N2336" s="1">
        <f>I2336*B2336</f>
        <v/>
      </c>
    </row>
    <row r="2337">
      <c r="A2337" s="1" t="inlineStr">
        <is>
          <t>BioLegend</t>
        </is>
      </c>
      <c r="B2337" s="1" t="n">
        <v>6283.200000000001</v>
      </c>
      <c r="C2337" s="1" t="inlineStr">
        <is>
          <t>EED118648</t>
        </is>
      </c>
      <c r="D2337" s="2" t="n">
        <v>45898</v>
      </c>
      <c r="E2337" s="2" t="n">
        <v>45903</v>
      </c>
      <c r="F2337" s="1" t="n">
        <v>103083</v>
      </c>
      <c r="G2337" s="1" t="n">
        <v>1</v>
      </c>
      <c r="H2337" s="1" t="n">
        <v>1</v>
      </c>
      <c r="I2337" s="1" t="n">
        <v>0</v>
      </c>
      <c r="J2337" s="1" t="inlineStr">
        <is>
          <t>Kerala</t>
        </is>
      </c>
      <c r="K2337" s="1" t="n">
        <v>0</v>
      </c>
      <c r="L2337" s="1">
        <f>G2337*B2337</f>
        <v/>
      </c>
      <c r="M2337" s="1">
        <f>H2337*B2337</f>
        <v/>
      </c>
      <c r="N2337" s="1">
        <f>I2337*B2337</f>
        <v/>
      </c>
    </row>
    <row r="2338">
      <c r="A2338" s="1" t="inlineStr">
        <is>
          <t>BioLegend</t>
        </is>
      </c>
      <c r="B2338" s="1" t="n">
        <v>6221.6</v>
      </c>
      <c r="C2338" s="1" t="inlineStr">
        <is>
          <t>EED118648</t>
        </is>
      </c>
      <c r="D2338" s="2" t="n">
        <v>45898</v>
      </c>
      <c r="E2338" s="2" t="n">
        <v>45903</v>
      </c>
      <c r="F2338" s="1" t="n">
        <v>104419</v>
      </c>
      <c r="G2338" s="1" t="n">
        <v>1</v>
      </c>
      <c r="H2338" s="1" t="n">
        <v>1</v>
      </c>
      <c r="I2338" s="1" t="n">
        <v>0</v>
      </c>
      <c r="J2338" s="1" t="inlineStr">
        <is>
          <t>Kerala</t>
        </is>
      </c>
      <c r="K2338" s="1" t="n">
        <v>0</v>
      </c>
      <c r="L2338" s="1">
        <f>G2338*B2338</f>
        <v/>
      </c>
      <c r="M2338" s="1">
        <f>H2338*B2338</f>
        <v/>
      </c>
      <c r="N2338" s="1">
        <f>I2338*B2338</f>
        <v/>
      </c>
    </row>
    <row r="2339">
      <c r="A2339" s="1" t="inlineStr">
        <is>
          <t>BioLegend</t>
        </is>
      </c>
      <c r="B2339" s="1" t="n">
        <v>6283.200000000001</v>
      </c>
      <c r="C2339" s="1" t="inlineStr">
        <is>
          <t>EED118648</t>
        </is>
      </c>
      <c r="D2339" s="2" t="n">
        <v>45898</v>
      </c>
      <c r="E2339" s="2" t="n">
        <v>45903</v>
      </c>
      <c r="F2339" s="1" t="n">
        <v>107675</v>
      </c>
      <c r="G2339" s="1" t="n">
        <v>1</v>
      </c>
      <c r="H2339" s="1" t="n">
        <v>1</v>
      </c>
      <c r="I2339" s="1" t="n">
        <v>0</v>
      </c>
      <c r="J2339" s="1" t="inlineStr">
        <is>
          <t>Kerala</t>
        </is>
      </c>
      <c r="K2339" s="1" t="n">
        <v>0</v>
      </c>
      <c r="L2339" s="1">
        <f>G2339*B2339</f>
        <v/>
      </c>
      <c r="M2339" s="1">
        <f>H2339*B2339</f>
        <v/>
      </c>
      <c r="N2339" s="1">
        <f>I2339*B2339</f>
        <v/>
      </c>
    </row>
    <row r="2340">
      <c r="A2340" s="1" t="inlineStr">
        <is>
          <t>BioLegend</t>
        </is>
      </c>
      <c r="B2340" s="1" t="n">
        <v>7515.200000000001</v>
      </c>
      <c r="C2340" s="1" t="inlineStr">
        <is>
          <t>EED118648</t>
        </is>
      </c>
      <c r="D2340" s="2" t="n">
        <v>45898</v>
      </c>
      <c r="E2340" s="2" t="n">
        <v>45903</v>
      </c>
      <c r="F2340" s="1" t="n">
        <v>113603</v>
      </c>
      <c r="G2340" s="1" t="n">
        <v>1</v>
      </c>
      <c r="H2340" s="1" t="n">
        <v>1</v>
      </c>
      <c r="I2340" s="1" t="n">
        <v>0</v>
      </c>
      <c r="J2340" s="1" t="inlineStr">
        <is>
          <t>Kerala</t>
        </is>
      </c>
      <c r="K2340" s="1" t="n">
        <v>0</v>
      </c>
      <c r="L2340" s="1">
        <f>G2340*B2340</f>
        <v/>
      </c>
      <c r="M2340" s="1">
        <f>H2340*B2340</f>
        <v/>
      </c>
      <c r="N2340" s="1">
        <f>I2340*B2340</f>
        <v/>
      </c>
    </row>
    <row r="2341">
      <c r="A2341" s="1" t="inlineStr">
        <is>
          <t>BioLegend</t>
        </is>
      </c>
      <c r="B2341" s="1" t="n">
        <v>22792</v>
      </c>
      <c r="C2341" s="1" t="inlineStr">
        <is>
          <t>EED118648</t>
        </is>
      </c>
      <c r="D2341" s="2" t="n">
        <v>45898</v>
      </c>
      <c r="E2341" s="2" t="n">
        <v>45903</v>
      </c>
      <c r="F2341" s="1" t="n">
        <v>126408</v>
      </c>
      <c r="G2341" s="1" t="n">
        <v>1</v>
      </c>
      <c r="H2341" s="1" t="n">
        <v>1</v>
      </c>
      <c r="I2341" s="1" t="n">
        <v>0</v>
      </c>
      <c r="J2341" s="1" t="inlineStr">
        <is>
          <t>Kerala</t>
        </is>
      </c>
      <c r="K2341" s="1" t="n">
        <v>0</v>
      </c>
      <c r="L2341" s="1">
        <f>G2341*B2341</f>
        <v/>
      </c>
      <c r="M2341" s="1">
        <f>H2341*B2341</f>
        <v/>
      </c>
      <c r="N2341" s="1">
        <f>I2341*B2341</f>
        <v/>
      </c>
    </row>
    <row r="2342">
      <c r="A2342" s="1" t="inlineStr">
        <is>
          <t>BioLegend</t>
        </is>
      </c>
      <c r="B2342" s="1" t="n">
        <v>3080</v>
      </c>
      <c r="C2342" s="1" t="inlineStr">
        <is>
          <t>EED118648</t>
        </is>
      </c>
      <c r="D2342" s="2" t="n">
        <v>45898</v>
      </c>
      <c r="E2342" s="2" t="n">
        <v>45903</v>
      </c>
      <c r="F2342" s="1" t="n">
        <v>300406</v>
      </c>
      <c r="G2342" s="1" t="n">
        <v>1</v>
      </c>
      <c r="H2342" s="1" t="n">
        <v>1</v>
      </c>
      <c r="I2342" s="1" t="n">
        <v>0</v>
      </c>
      <c r="J2342" s="1" t="inlineStr">
        <is>
          <t>Delhi</t>
        </is>
      </c>
      <c r="K2342" s="1" t="n">
        <v>0</v>
      </c>
      <c r="L2342" s="1">
        <f>G2342*B2342</f>
        <v/>
      </c>
      <c r="M2342" s="1">
        <f>H2342*B2342</f>
        <v/>
      </c>
      <c r="N2342" s="1">
        <f>I2342*B2342</f>
        <v/>
      </c>
    </row>
    <row r="2343">
      <c r="A2343" s="1" t="inlineStr">
        <is>
          <t>BioLegend</t>
        </is>
      </c>
      <c r="B2343" s="1" t="n">
        <v>17987.2</v>
      </c>
      <c r="C2343" s="1" t="inlineStr">
        <is>
          <t>EED118648</t>
        </is>
      </c>
      <c r="D2343" s="2" t="n">
        <v>45898</v>
      </c>
      <c r="E2343" s="2" t="n">
        <v>45903</v>
      </c>
      <c r="F2343" s="1" t="n">
        <v>300518</v>
      </c>
      <c r="G2343" s="1" t="n">
        <v>1</v>
      </c>
      <c r="H2343" s="1" t="n">
        <v>1</v>
      </c>
      <c r="I2343" s="1" t="n">
        <v>0</v>
      </c>
      <c r="J2343" s="1" t="inlineStr">
        <is>
          <t>Delhi</t>
        </is>
      </c>
      <c r="K2343" s="1" t="n">
        <v>0</v>
      </c>
      <c r="L2343" s="1">
        <f>G2343*B2343</f>
        <v/>
      </c>
      <c r="M2343" s="1">
        <f>H2343*B2343</f>
        <v/>
      </c>
      <c r="N2343" s="1">
        <f>I2343*B2343</f>
        <v/>
      </c>
    </row>
    <row r="2344">
      <c r="A2344" s="1" t="inlineStr">
        <is>
          <t>BioLegend</t>
        </is>
      </c>
      <c r="B2344" s="1" t="n">
        <v>25806</v>
      </c>
      <c r="C2344" s="1" t="inlineStr">
        <is>
          <t>EED118648</t>
        </is>
      </c>
      <c r="D2344" s="2" t="n">
        <v>45898</v>
      </c>
      <c r="E2344" s="2" t="n">
        <v>45903</v>
      </c>
      <c r="F2344" s="1" t="n">
        <v>302242</v>
      </c>
      <c r="G2344" s="1" t="n">
        <v>1</v>
      </c>
      <c r="H2344" s="1" t="n">
        <v>1</v>
      </c>
      <c r="I2344" s="1" t="n">
        <v>0</v>
      </c>
      <c r="J2344" s="1" t="inlineStr">
        <is>
          <t>Delhi</t>
        </is>
      </c>
      <c r="K2344" s="1" t="n">
        <v>0</v>
      </c>
      <c r="L2344" s="1">
        <f>G2344*B2344</f>
        <v/>
      </c>
      <c r="M2344" s="1">
        <f>H2344*B2344</f>
        <v/>
      </c>
      <c r="N2344" s="1">
        <f>I2344*B2344</f>
        <v/>
      </c>
    </row>
    <row r="2345">
      <c r="A2345" s="1" t="inlineStr">
        <is>
          <t>BioLegend</t>
        </is>
      </c>
      <c r="B2345" s="1" t="n">
        <v>25146</v>
      </c>
      <c r="C2345" s="1" t="inlineStr">
        <is>
          <t>EED118648</t>
        </is>
      </c>
      <c r="D2345" s="2" t="n">
        <v>45898</v>
      </c>
      <c r="E2345" s="2" t="n">
        <v>45903</v>
      </c>
      <c r="F2345" s="1" t="n">
        <v>302330</v>
      </c>
      <c r="G2345" s="1" t="n">
        <v>1</v>
      </c>
      <c r="H2345" s="1" t="n">
        <v>1</v>
      </c>
      <c r="I2345" s="1" t="n">
        <v>0</v>
      </c>
      <c r="J2345" s="1" t="inlineStr">
        <is>
          <t>Delhi</t>
        </is>
      </c>
      <c r="K2345" s="1" t="n">
        <v>0</v>
      </c>
      <c r="L2345" s="1">
        <f>G2345*B2345</f>
        <v/>
      </c>
      <c r="M2345" s="1">
        <f>H2345*B2345</f>
        <v/>
      </c>
      <c r="N2345" s="1">
        <f>I2345*B2345</f>
        <v/>
      </c>
    </row>
    <row r="2346">
      <c r="A2346" s="1" t="inlineStr">
        <is>
          <t>BioLegend</t>
        </is>
      </c>
      <c r="B2346" s="1" t="n">
        <v>6776</v>
      </c>
      <c r="C2346" s="1" t="inlineStr">
        <is>
          <t>EED118648</t>
        </is>
      </c>
      <c r="D2346" s="2" t="n">
        <v>45898</v>
      </c>
      <c r="E2346" s="2" t="n">
        <v>45903</v>
      </c>
      <c r="F2346" s="1" t="n">
        <v>302610</v>
      </c>
      <c r="G2346" s="1" t="n">
        <v>1</v>
      </c>
      <c r="H2346" s="1" t="n">
        <v>1</v>
      </c>
      <c r="I2346" s="1" t="n">
        <v>0</v>
      </c>
      <c r="J2346" s="1" t="inlineStr">
        <is>
          <t>Delhi</t>
        </is>
      </c>
      <c r="K2346" s="1" t="n">
        <v>0</v>
      </c>
      <c r="L2346" s="1">
        <f>G2346*B2346</f>
        <v/>
      </c>
      <c r="M2346" s="1">
        <f>H2346*B2346</f>
        <v/>
      </c>
      <c r="N2346" s="1">
        <f>I2346*B2346</f>
        <v/>
      </c>
    </row>
    <row r="2347">
      <c r="A2347" s="1" t="inlineStr">
        <is>
          <t>BioLegend</t>
        </is>
      </c>
      <c r="B2347" s="1" t="n">
        <v>15523.2</v>
      </c>
      <c r="C2347" s="1" t="inlineStr">
        <is>
          <t>EED118648</t>
        </is>
      </c>
      <c r="D2347" s="2" t="n">
        <v>45898</v>
      </c>
      <c r="E2347" s="2" t="n">
        <v>45903</v>
      </c>
      <c r="F2347" s="1" t="n">
        <v>303706</v>
      </c>
      <c r="G2347" s="1" t="n">
        <v>1</v>
      </c>
      <c r="H2347" s="1" t="n">
        <v>1</v>
      </c>
      <c r="I2347" s="1" t="n">
        <v>0</v>
      </c>
      <c r="J2347" s="1" t="inlineStr">
        <is>
          <t>Tamilnadu</t>
        </is>
      </c>
      <c r="K2347" s="1" t="n">
        <v>0</v>
      </c>
      <c r="L2347" s="1">
        <f>G2347*B2347</f>
        <v/>
      </c>
      <c r="M2347" s="1">
        <f>H2347*B2347</f>
        <v/>
      </c>
      <c r="N2347" s="1">
        <f>I2347*B2347</f>
        <v/>
      </c>
    </row>
    <row r="2348">
      <c r="A2348" s="1" t="inlineStr">
        <is>
          <t>BioLegend</t>
        </is>
      </c>
      <c r="B2348" s="1" t="n">
        <v>16139.2</v>
      </c>
      <c r="C2348" s="1" t="inlineStr">
        <is>
          <t>EED118648</t>
        </is>
      </c>
      <c r="D2348" s="2" t="n">
        <v>45898</v>
      </c>
      <c r="E2348" s="2" t="n">
        <v>45903</v>
      </c>
      <c r="F2348" s="1" t="n">
        <v>311106</v>
      </c>
      <c r="G2348" s="1" t="n">
        <v>1</v>
      </c>
      <c r="H2348" s="1" t="n">
        <v>1</v>
      </c>
      <c r="I2348" s="1" t="n">
        <v>0</v>
      </c>
      <c r="J2348" s="1" t="inlineStr">
        <is>
          <t>Delhi</t>
        </is>
      </c>
      <c r="K2348" s="1" t="n">
        <v>0</v>
      </c>
      <c r="L2348" s="1">
        <f>G2348*B2348</f>
        <v/>
      </c>
      <c r="M2348" s="1">
        <f>H2348*B2348</f>
        <v/>
      </c>
      <c r="N2348" s="1">
        <f>I2348*B2348</f>
        <v/>
      </c>
    </row>
    <row r="2349">
      <c r="A2349" s="1" t="inlineStr">
        <is>
          <t>BioLegend</t>
        </is>
      </c>
      <c r="B2349" s="1" t="n">
        <v>23223.2</v>
      </c>
      <c r="C2349" s="1" t="inlineStr">
        <is>
          <t>EED118648</t>
        </is>
      </c>
      <c r="D2349" s="2" t="n">
        <v>45898</v>
      </c>
      <c r="E2349" s="2" t="n">
        <v>45903</v>
      </c>
      <c r="F2349" s="1" t="n">
        <v>320208</v>
      </c>
      <c r="G2349" s="1" t="n">
        <v>1</v>
      </c>
      <c r="H2349" s="1" t="n">
        <v>1</v>
      </c>
      <c r="I2349" s="1" t="n">
        <v>0</v>
      </c>
      <c r="J2349" s="1" t="inlineStr">
        <is>
          <t>Delhi</t>
        </is>
      </c>
      <c r="K2349" s="1" t="n">
        <v>0</v>
      </c>
      <c r="L2349" s="1">
        <f>G2349*B2349</f>
        <v/>
      </c>
      <c r="M2349" s="1">
        <f>H2349*B2349</f>
        <v/>
      </c>
      <c r="N2349" s="1">
        <f>I2349*B2349</f>
        <v/>
      </c>
    </row>
    <row r="2350">
      <c r="A2350" s="1" t="inlineStr">
        <is>
          <t>BioLegend</t>
        </is>
      </c>
      <c r="B2350" s="1" t="n">
        <v>29436</v>
      </c>
      <c r="C2350" s="1" t="inlineStr">
        <is>
          <t>EED118648</t>
        </is>
      </c>
      <c r="D2350" s="2" t="n">
        <v>45898</v>
      </c>
      <c r="E2350" s="2" t="n">
        <v>45903</v>
      </c>
      <c r="F2350" s="1" t="n">
        <v>329930</v>
      </c>
      <c r="G2350" s="1" t="n">
        <v>1</v>
      </c>
      <c r="H2350" s="1" t="n">
        <v>1</v>
      </c>
      <c r="I2350" s="1" t="n">
        <v>0</v>
      </c>
      <c r="J2350" s="1" t="inlineStr">
        <is>
          <t>VARANASI</t>
        </is>
      </c>
      <c r="K2350" s="1" t="n">
        <v>0</v>
      </c>
      <c r="L2350" s="1">
        <f>G2350*B2350</f>
        <v/>
      </c>
      <c r="M2350" s="1">
        <f>H2350*B2350</f>
        <v/>
      </c>
      <c r="N2350" s="1">
        <f>I2350*B2350</f>
        <v/>
      </c>
    </row>
    <row r="2351">
      <c r="A2351" s="1" t="inlineStr">
        <is>
          <t>BioLegend</t>
        </is>
      </c>
      <c r="B2351" s="1" t="n">
        <v>12504.8</v>
      </c>
      <c r="C2351" s="1" t="inlineStr">
        <is>
          <t>EED118648</t>
        </is>
      </c>
      <c r="D2351" s="2" t="n">
        <v>45898</v>
      </c>
      <c r="E2351" s="2" t="n">
        <v>45903</v>
      </c>
      <c r="F2351" s="1" t="n">
        <v>349128</v>
      </c>
      <c r="G2351" s="1" t="n">
        <v>1</v>
      </c>
      <c r="H2351" s="1" t="n">
        <v>1</v>
      </c>
      <c r="I2351" s="1" t="n">
        <v>0</v>
      </c>
      <c r="J2351" s="1" t="inlineStr">
        <is>
          <t>Delhi</t>
        </is>
      </c>
      <c r="K2351" s="1" t="n">
        <v>0</v>
      </c>
      <c r="L2351" s="1">
        <f>G2351*B2351</f>
        <v/>
      </c>
      <c r="M2351" s="1">
        <f>H2351*B2351</f>
        <v/>
      </c>
      <c r="N2351" s="1">
        <f>I2351*B2351</f>
        <v/>
      </c>
    </row>
    <row r="2352">
      <c r="A2352" s="1" t="inlineStr">
        <is>
          <t>BioLegend</t>
        </is>
      </c>
      <c r="B2352" s="1" t="n">
        <v>11888.8</v>
      </c>
      <c r="C2352" s="1" t="inlineStr">
        <is>
          <t>EED118648</t>
        </is>
      </c>
      <c r="D2352" s="2" t="n">
        <v>45898</v>
      </c>
      <c r="E2352" s="2" t="n">
        <v>45903</v>
      </c>
      <c r="F2352" s="1" t="n">
        <v>399711</v>
      </c>
      <c r="G2352" s="1" t="n">
        <v>1</v>
      </c>
      <c r="H2352" s="1" t="n">
        <v>1</v>
      </c>
      <c r="I2352" s="1" t="n">
        <v>0</v>
      </c>
      <c r="J2352" s="1" t="inlineStr">
        <is>
          <t>Kolkata</t>
        </is>
      </c>
      <c r="K2352" s="1" t="n">
        <v>0</v>
      </c>
      <c r="L2352" s="1">
        <f>G2352*B2352</f>
        <v/>
      </c>
      <c r="M2352" s="1">
        <f>H2352*B2352</f>
        <v/>
      </c>
      <c r="N2352" s="1">
        <f>I2352*B2352</f>
        <v/>
      </c>
    </row>
    <row r="2353">
      <c r="A2353" s="1" t="inlineStr">
        <is>
          <t>BioLegend</t>
        </is>
      </c>
      <c r="B2353" s="1" t="n">
        <v>5482.4</v>
      </c>
      <c r="C2353" s="1" t="inlineStr">
        <is>
          <t>EED118648</t>
        </is>
      </c>
      <c r="D2353" s="2" t="n">
        <v>45898</v>
      </c>
      <c r="E2353" s="2" t="n">
        <v>45903</v>
      </c>
      <c r="F2353" s="1" t="n">
        <v>420201</v>
      </c>
      <c r="G2353" s="1" t="n">
        <v>4</v>
      </c>
      <c r="H2353" s="1" t="n">
        <v>4</v>
      </c>
      <c r="I2353" s="1" t="n">
        <v>0</v>
      </c>
      <c r="J2353" s="1" t="inlineStr">
        <is>
          <t>Banglore</t>
        </is>
      </c>
      <c r="K2353" s="1" t="n">
        <v>0</v>
      </c>
      <c r="L2353" s="1">
        <f>G2353*B2353</f>
        <v/>
      </c>
      <c r="M2353" s="1">
        <f>H2353*B2353</f>
        <v/>
      </c>
      <c r="N2353" s="1">
        <f>I2353*B2353</f>
        <v/>
      </c>
    </row>
    <row r="2354">
      <c r="A2354" s="1" t="inlineStr">
        <is>
          <t>BioLegend</t>
        </is>
      </c>
      <c r="B2354" s="1" t="n">
        <v>3634.4</v>
      </c>
      <c r="C2354" s="1" t="inlineStr">
        <is>
          <t>EED118648</t>
        </is>
      </c>
      <c r="D2354" s="2" t="n">
        <v>45898</v>
      </c>
      <c r="E2354" s="2" t="n">
        <v>45903</v>
      </c>
      <c r="F2354" s="1" t="n">
        <v>420404</v>
      </c>
      <c r="G2354" s="1" t="n">
        <v>4</v>
      </c>
      <c r="H2354" s="1" t="n">
        <v>4</v>
      </c>
      <c r="I2354" s="1" t="n">
        <v>0</v>
      </c>
      <c r="J2354" s="1" t="inlineStr">
        <is>
          <t>Banglore</t>
        </is>
      </c>
      <c r="K2354" s="1" t="n">
        <v>0</v>
      </c>
      <c r="L2354" s="1">
        <f>G2354*B2354</f>
        <v/>
      </c>
      <c r="M2354" s="1">
        <f>H2354*B2354</f>
        <v/>
      </c>
      <c r="N2354" s="1">
        <f>I2354*B2354</f>
        <v/>
      </c>
    </row>
    <row r="2355">
      <c r="A2355" s="1" t="inlineStr">
        <is>
          <t>BioLegend</t>
        </is>
      </c>
      <c r="B2355" s="1" t="n">
        <v>6591.200000000001</v>
      </c>
      <c r="C2355" s="1" t="inlineStr">
        <is>
          <t>EED118648</t>
        </is>
      </c>
      <c r="D2355" s="2" t="n">
        <v>45898</v>
      </c>
      <c r="E2355" s="2" t="n">
        <v>45903</v>
      </c>
      <c r="F2355" s="1" t="n">
        <v>503851</v>
      </c>
      <c r="G2355" s="1" t="n">
        <v>1</v>
      </c>
      <c r="H2355" s="1" t="n">
        <v>1</v>
      </c>
      <c r="I2355" s="1" t="n">
        <v>0</v>
      </c>
      <c r="J2355" s="1" t="inlineStr">
        <is>
          <t>Kerala</t>
        </is>
      </c>
      <c r="K2355" s="1" t="n">
        <v>0</v>
      </c>
      <c r="L2355" s="1">
        <f>G2355*B2355</f>
        <v/>
      </c>
      <c r="M2355" s="1">
        <f>H2355*B2355</f>
        <v/>
      </c>
      <c r="N2355" s="1">
        <f>I2355*B2355</f>
        <v/>
      </c>
    </row>
    <row r="2356">
      <c r="A2356" s="1" t="inlineStr">
        <is>
          <t>BioLegend</t>
        </is>
      </c>
      <c r="B2356" s="1" t="n">
        <v>7946.4</v>
      </c>
      <c r="C2356" s="1" t="inlineStr">
        <is>
          <t>EED118648</t>
        </is>
      </c>
      <c r="D2356" s="2" t="n">
        <v>45898</v>
      </c>
      <c r="E2356" s="2" t="n">
        <v>45903</v>
      </c>
      <c r="F2356" s="1" t="n">
        <v>504131</v>
      </c>
      <c r="G2356" s="1" t="n">
        <v>1</v>
      </c>
      <c r="H2356" s="1" t="n">
        <v>1</v>
      </c>
      <c r="I2356" s="1" t="n">
        <v>0</v>
      </c>
      <c r="J2356" s="1" t="inlineStr">
        <is>
          <t>Kerala</t>
        </is>
      </c>
      <c r="K2356" s="1" t="n">
        <v>0</v>
      </c>
      <c r="L2356" s="1">
        <f>G2356*B2356</f>
        <v/>
      </c>
      <c r="M2356" s="1">
        <f>H2356*B2356</f>
        <v/>
      </c>
      <c r="N2356" s="1">
        <f>I2356*B2356</f>
        <v/>
      </c>
    </row>
    <row r="2357">
      <c r="A2357" s="1" t="inlineStr">
        <is>
          <t>BioLegend</t>
        </is>
      </c>
      <c r="B2357" s="1" t="n">
        <v>10841.6</v>
      </c>
      <c r="C2357" s="1" t="inlineStr">
        <is>
          <t>EED118648</t>
        </is>
      </c>
      <c r="D2357" s="2" t="n">
        <v>45898</v>
      </c>
      <c r="E2357" s="2" t="n">
        <v>45903</v>
      </c>
      <c r="F2357" s="1" t="n">
        <v>517005</v>
      </c>
      <c r="G2357" s="1" t="n">
        <v>1</v>
      </c>
      <c r="H2357" s="1" t="n">
        <v>1</v>
      </c>
      <c r="I2357" s="1" t="n">
        <v>0</v>
      </c>
      <c r="J2357" s="1" t="inlineStr">
        <is>
          <t>Kerala</t>
        </is>
      </c>
      <c r="K2357" s="1" t="n">
        <v>0</v>
      </c>
      <c r="L2357" s="1">
        <f>G2357*B2357</f>
        <v/>
      </c>
      <c r="M2357" s="1">
        <f>H2357*B2357</f>
        <v/>
      </c>
      <c r="N2357" s="1">
        <f>I2357*B2357</f>
        <v/>
      </c>
    </row>
    <row r="2358">
      <c r="A2358" s="1" t="inlineStr">
        <is>
          <t>BioLegend</t>
        </is>
      </c>
      <c r="B2358" s="1" t="n">
        <v>22792</v>
      </c>
      <c r="C2358" s="1" t="inlineStr">
        <is>
          <t>EED118648</t>
        </is>
      </c>
      <c r="D2358" s="2" t="n">
        <v>45898</v>
      </c>
      <c r="E2358" s="2" t="n">
        <v>45903</v>
      </c>
      <c r="F2358" s="1" t="n">
        <v>626812</v>
      </c>
      <c r="G2358" s="1" t="n">
        <v>5</v>
      </c>
      <c r="H2358" s="1" t="n">
        <v>0</v>
      </c>
      <c r="I2358" s="1" t="n">
        <v>5</v>
      </c>
      <c r="J2358" s="1" t="inlineStr">
        <is>
          <t>Banglore</t>
        </is>
      </c>
      <c r="K2358" s="1" t="inlineStr">
        <is>
          <t>Stock</t>
        </is>
      </c>
      <c r="L2358" s="1">
        <f>G2358*B2358</f>
        <v/>
      </c>
      <c r="M2358" s="1">
        <f>H2358*B2358</f>
        <v/>
      </c>
      <c r="N2358" s="1">
        <f>I2358*B2358</f>
        <v/>
      </c>
    </row>
    <row r="2359">
      <c r="A2359" s="1" t="inlineStr">
        <is>
          <t>BioLegend</t>
        </is>
      </c>
      <c r="B2359" s="1" t="n">
        <v>431.2</v>
      </c>
      <c r="C2359" s="1" t="inlineStr">
        <is>
          <t>EED118648</t>
        </is>
      </c>
      <c r="D2359" s="2" t="n">
        <v>45898</v>
      </c>
      <c r="E2359" s="2" t="n">
        <v>45903</v>
      </c>
      <c r="F2359" s="1" t="n">
        <v>740379</v>
      </c>
      <c r="G2359" s="1" t="n">
        <v>1</v>
      </c>
      <c r="H2359" s="1" t="n">
        <v>1</v>
      </c>
      <c r="I2359" s="1" t="n">
        <v>0</v>
      </c>
      <c r="J2359" s="1" t="inlineStr">
        <is>
          <t>Delhi</t>
        </is>
      </c>
      <c r="K2359" s="1" t="n">
        <v>0</v>
      </c>
      <c r="L2359" s="1">
        <f>G2359*B2359</f>
        <v/>
      </c>
      <c r="M2359" s="1">
        <f>H2359*B2359</f>
        <v/>
      </c>
      <c r="N2359" s="1">
        <f>I2359*B2359</f>
        <v/>
      </c>
    </row>
    <row r="2360">
      <c r="A2360" s="1" t="inlineStr">
        <is>
          <t>BioLegend</t>
        </is>
      </c>
      <c r="B2360" s="1" t="n">
        <v>18110.4</v>
      </c>
      <c r="C2360" s="1" t="inlineStr">
        <is>
          <t>EED118648</t>
        </is>
      </c>
      <c r="D2360" s="2" t="n">
        <v>45898</v>
      </c>
      <c r="E2360" s="2" t="n">
        <v>45903</v>
      </c>
      <c r="F2360" s="1" t="n">
        <v>740830</v>
      </c>
      <c r="G2360" s="1" t="n">
        <v>1</v>
      </c>
      <c r="H2360" s="1" t="n">
        <v>1</v>
      </c>
      <c r="I2360" s="1" t="n">
        <v>0</v>
      </c>
      <c r="J2360" s="1" t="inlineStr">
        <is>
          <t>Delhi</t>
        </is>
      </c>
      <c r="K2360" s="1" t="n">
        <v>0</v>
      </c>
      <c r="L2360" s="1">
        <f>G2360*B2360</f>
        <v/>
      </c>
      <c r="M2360" s="1">
        <f>H2360*B2360</f>
        <v/>
      </c>
      <c r="N2360" s="1">
        <f>I2360*B2360</f>
        <v/>
      </c>
    </row>
    <row r="2361">
      <c r="A2361" s="1" t="inlineStr">
        <is>
          <t>BioLegend</t>
        </is>
      </c>
      <c r="B2361" s="1" t="n">
        <v>3634.4</v>
      </c>
      <c r="C2361" s="1" t="inlineStr">
        <is>
          <t>EED118648</t>
        </is>
      </c>
      <c r="D2361" s="2" t="n">
        <v>45898</v>
      </c>
      <c r="E2361" s="2" t="n">
        <v>45903</v>
      </c>
      <c r="F2361" s="1" t="n">
        <v>740831</v>
      </c>
      <c r="G2361" s="1" t="n">
        <v>1</v>
      </c>
      <c r="H2361" s="1" t="n">
        <v>1</v>
      </c>
      <c r="I2361" s="1" t="n">
        <v>0</v>
      </c>
      <c r="J2361" s="1" t="inlineStr">
        <is>
          <t>Delhi</t>
        </is>
      </c>
      <c r="K2361" s="1" t="n">
        <v>0</v>
      </c>
      <c r="L2361" s="1">
        <f>G2361*B2361</f>
        <v/>
      </c>
      <c r="M2361" s="1">
        <f>H2361*B2361</f>
        <v/>
      </c>
      <c r="N2361" s="1">
        <f>I2361*B2361</f>
        <v/>
      </c>
    </row>
    <row r="2362">
      <c r="A2362" s="1" t="inlineStr">
        <is>
          <t>BioLegend</t>
        </is>
      </c>
      <c r="B2362" s="1" t="n">
        <v>7268.799999999999</v>
      </c>
      <c r="C2362" s="1" t="inlineStr">
        <is>
          <t>EED118648</t>
        </is>
      </c>
      <c r="D2362" s="2" t="n">
        <v>45898</v>
      </c>
      <c r="E2362" s="2" t="n">
        <v>45903</v>
      </c>
      <c r="F2362" s="1" t="n">
        <v>740832</v>
      </c>
      <c r="G2362" s="1" t="n">
        <v>1</v>
      </c>
      <c r="H2362" s="1" t="n">
        <v>1</v>
      </c>
      <c r="I2362" s="1" t="n">
        <v>0</v>
      </c>
      <c r="J2362" s="1" t="inlineStr">
        <is>
          <t>Delhi</t>
        </is>
      </c>
      <c r="K2362" s="1" t="n">
        <v>0</v>
      </c>
      <c r="L2362" s="1">
        <f>G2362*B2362</f>
        <v/>
      </c>
      <c r="M2362" s="1">
        <f>H2362*B2362</f>
        <v/>
      </c>
      <c r="N2362" s="1">
        <f>I2362*B2362</f>
        <v/>
      </c>
    </row>
    <row r="2363">
      <c r="A2363" s="1" t="inlineStr">
        <is>
          <t>BioLegend</t>
        </is>
      </c>
      <c r="B2363" s="1" t="n">
        <v>7268.799999999999</v>
      </c>
      <c r="C2363" s="1" t="inlineStr">
        <is>
          <t>EED118648</t>
        </is>
      </c>
      <c r="D2363" s="2" t="n">
        <v>45898</v>
      </c>
      <c r="E2363" s="2" t="n">
        <v>45903</v>
      </c>
      <c r="F2363" s="1" t="n">
        <v>740833</v>
      </c>
      <c r="G2363" s="1" t="n">
        <v>1</v>
      </c>
      <c r="H2363" s="1" t="n">
        <v>1</v>
      </c>
      <c r="I2363" s="1" t="n">
        <v>0</v>
      </c>
      <c r="J2363" s="1" t="inlineStr">
        <is>
          <t>Delhi</t>
        </is>
      </c>
      <c r="K2363" s="1" t="n">
        <v>0</v>
      </c>
      <c r="L2363" s="1">
        <f>G2363*B2363</f>
        <v/>
      </c>
      <c r="M2363" s="1">
        <f>H2363*B2363</f>
        <v/>
      </c>
      <c r="N2363" s="1">
        <f>I2363*B2363</f>
        <v/>
      </c>
    </row>
    <row r="2364">
      <c r="A2364" s="1" t="inlineStr">
        <is>
          <t>BioLegend</t>
        </is>
      </c>
      <c r="B2364" s="1" t="n">
        <v>7268.799999999999</v>
      </c>
      <c r="C2364" s="1" t="inlineStr">
        <is>
          <t>EED118648</t>
        </is>
      </c>
      <c r="D2364" s="2" t="n">
        <v>45898</v>
      </c>
      <c r="E2364" s="2" t="n">
        <v>45903</v>
      </c>
      <c r="F2364" s="1" t="n">
        <v>740834</v>
      </c>
      <c r="G2364" s="1" t="n">
        <v>1</v>
      </c>
      <c r="H2364" s="1" t="n">
        <v>1</v>
      </c>
      <c r="I2364" s="1" t="n">
        <v>0</v>
      </c>
      <c r="J2364" s="1" t="inlineStr">
        <is>
          <t>Delhi</t>
        </is>
      </c>
      <c r="K2364" s="1" t="n">
        <v>0</v>
      </c>
      <c r="L2364" s="1">
        <f>G2364*B2364</f>
        <v/>
      </c>
      <c r="M2364" s="1">
        <f>H2364*B2364</f>
        <v/>
      </c>
      <c r="N2364" s="1">
        <f>I2364*B2364</f>
        <v/>
      </c>
    </row>
    <row r="2365">
      <c r="A2365" s="1" t="inlineStr">
        <is>
          <t>BioLegend</t>
        </is>
      </c>
      <c r="B2365" s="1" t="n">
        <v>7268.799999999999</v>
      </c>
      <c r="C2365" s="1" t="inlineStr">
        <is>
          <t>EED118648</t>
        </is>
      </c>
      <c r="D2365" s="2" t="n">
        <v>45898</v>
      </c>
      <c r="E2365" s="2" t="n">
        <v>45903</v>
      </c>
      <c r="F2365" s="1" t="n">
        <v>740835</v>
      </c>
      <c r="G2365" s="1" t="n">
        <v>1</v>
      </c>
      <c r="H2365" s="1" t="n">
        <v>1</v>
      </c>
      <c r="I2365" s="1" t="n">
        <v>0</v>
      </c>
      <c r="J2365" s="1" t="inlineStr">
        <is>
          <t>Delhi</t>
        </is>
      </c>
      <c r="K2365" s="1" t="n">
        <v>0</v>
      </c>
      <c r="L2365" s="1">
        <f>G2365*B2365</f>
        <v/>
      </c>
      <c r="M2365" s="1">
        <f>H2365*B2365</f>
        <v/>
      </c>
      <c r="N2365" s="1">
        <f>I2365*B2365</f>
        <v/>
      </c>
    </row>
    <row r="2366">
      <c r="A2366" s="1" t="inlineStr">
        <is>
          <t>BioLegend</t>
        </is>
      </c>
      <c r="B2366" s="1" t="n">
        <v>7268.799999999999</v>
      </c>
      <c r="C2366" s="1" t="inlineStr">
        <is>
          <t>EED118648</t>
        </is>
      </c>
      <c r="D2366" s="2" t="n">
        <v>45898</v>
      </c>
      <c r="E2366" s="2" t="n">
        <v>45903</v>
      </c>
      <c r="F2366" s="1" t="n">
        <v>740836</v>
      </c>
      <c r="G2366" s="1" t="n">
        <v>1</v>
      </c>
      <c r="H2366" s="1" t="n">
        <v>1</v>
      </c>
      <c r="I2366" s="1" t="n">
        <v>0</v>
      </c>
      <c r="J2366" s="1" t="inlineStr">
        <is>
          <t>Delhi</t>
        </is>
      </c>
      <c r="K2366" s="1" t="n">
        <v>0</v>
      </c>
      <c r="L2366" s="1">
        <f>G2366*B2366</f>
        <v/>
      </c>
      <c r="M2366" s="1">
        <f>H2366*B2366</f>
        <v/>
      </c>
      <c r="N2366" s="1">
        <f>I2366*B2366</f>
        <v/>
      </c>
    </row>
    <row r="2367">
      <c r="A2367" s="1" t="inlineStr">
        <is>
          <t>BioLegend</t>
        </is>
      </c>
      <c r="B2367" s="1" t="n">
        <v>7268.799999999999</v>
      </c>
      <c r="C2367" s="1" t="inlineStr">
        <is>
          <t>EED118648</t>
        </is>
      </c>
      <c r="D2367" s="2" t="n">
        <v>45898</v>
      </c>
      <c r="E2367" s="2" t="n">
        <v>45903</v>
      </c>
      <c r="F2367" s="1" t="n">
        <v>740837</v>
      </c>
      <c r="G2367" s="1" t="n">
        <v>1</v>
      </c>
      <c r="H2367" s="1" t="n">
        <v>1</v>
      </c>
      <c r="I2367" s="1" t="n">
        <v>0</v>
      </c>
      <c r="J2367" s="1" t="inlineStr">
        <is>
          <t>Delhi</t>
        </is>
      </c>
      <c r="K2367" s="1" t="n">
        <v>0</v>
      </c>
      <c r="L2367" s="1">
        <f>G2367*B2367</f>
        <v/>
      </c>
      <c r="M2367" s="1">
        <f>H2367*B2367</f>
        <v/>
      </c>
      <c r="N2367" s="1">
        <f>I2367*B2367</f>
        <v/>
      </c>
    </row>
    <row r="2368">
      <c r="A2368" s="1" t="inlineStr">
        <is>
          <t>BioLegend</t>
        </is>
      </c>
      <c r="B2368" s="1" t="n">
        <v>7268.799999999999</v>
      </c>
      <c r="C2368" s="1" t="inlineStr">
        <is>
          <t>EED118648</t>
        </is>
      </c>
      <c r="D2368" s="2" t="n">
        <v>45898</v>
      </c>
      <c r="E2368" s="2" t="n">
        <v>45903</v>
      </c>
      <c r="F2368" s="1" t="n">
        <v>740838</v>
      </c>
      <c r="G2368" s="1" t="n">
        <v>1</v>
      </c>
      <c r="H2368" s="1" t="n">
        <v>1</v>
      </c>
      <c r="I2368" s="1" t="n">
        <v>0</v>
      </c>
      <c r="J2368" s="1" t="inlineStr">
        <is>
          <t>Delhi</t>
        </is>
      </c>
      <c r="K2368" s="1" t="n">
        <v>0</v>
      </c>
      <c r="L2368" s="1">
        <f>G2368*B2368</f>
        <v/>
      </c>
      <c r="M2368" s="1">
        <f>H2368*B2368</f>
        <v/>
      </c>
      <c r="N2368" s="1">
        <f>I2368*B2368</f>
        <v/>
      </c>
    </row>
    <row r="2369">
      <c r="A2369" s="1" t="inlineStr">
        <is>
          <t>BioLegend</t>
        </is>
      </c>
      <c r="B2369" s="1" t="n">
        <v>7268.799999999999</v>
      </c>
      <c r="C2369" s="1" t="inlineStr">
        <is>
          <t>EED118648</t>
        </is>
      </c>
      <c r="D2369" s="2" t="n">
        <v>45898</v>
      </c>
      <c r="E2369" s="2" t="n">
        <v>45903</v>
      </c>
      <c r="F2369" s="1" t="n">
        <v>740840</v>
      </c>
      <c r="G2369" s="1" t="n">
        <v>1</v>
      </c>
      <c r="H2369" s="1" t="n">
        <v>1</v>
      </c>
      <c r="I2369" s="1" t="n">
        <v>0</v>
      </c>
      <c r="J2369" s="1" t="inlineStr">
        <is>
          <t>Delhi</t>
        </is>
      </c>
      <c r="K2369" s="1" t="n">
        <v>0</v>
      </c>
      <c r="L2369" s="1">
        <f>G2369*B2369</f>
        <v/>
      </c>
      <c r="M2369" s="1">
        <f>H2369*B2369</f>
        <v/>
      </c>
      <c r="N2369" s="1">
        <f>I2369*B2369</f>
        <v/>
      </c>
    </row>
    <row r="2370">
      <c r="A2370" s="1" t="inlineStr">
        <is>
          <t>BioLegend</t>
        </is>
      </c>
      <c r="B2370" s="1" t="n">
        <v>7268.799999999999</v>
      </c>
      <c r="C2370" s="1" t="inlineStr">
        <is>
          <t>EED118648</t>
        </is>
      </c>
      <c r="D2370" s="2" t="n">
        <v>45898</v>
      </c>
      <c r="E2370" s="2" t="n">
        <v>45903</v>
      </c>
      <c r="F2370" s="1" t="n">
        <v>740843</v>
      </c>
      <c r="G2370" s="1" t="n">
        <v>1</v>
      </c>
      <c r="H2370" s="1" t="n">
        <v>1</v>
      </c>
      <c r="I2370" s="1" t="n">
        <v>0</v>
      </c>
      <c r="J2370" s="1" t="inlineStr">
        <is>
          <t>Delhi</t>
        </is>
      </c>
      <c r="K2370" s="1" t="n">
        <v>0</v>
      </c>
      <c r="L2370" s="1">
        <f>G2370*B2370</f>
        <v/>
      </c>
      <c r="M2370" s="1">
        <f>H2370*B2370</f>
        <v/>
      </c>
      <c r="N2370" s="1">
        <f>I2370*B2370</f>
        <v/>
      </c>
    </row>
    <row r="2371">
      <c r="A2371" s="1" t="inlineStr">
        <is>
          <t>BioLegend</t>
        </is>
      </c>
      <c r="B2371" s="1" t="n">
        <v>7268.799999999999</v>
      </c>
      <c r="C2371" s="1" t="inlineStr">
        <is>
          <t>EED118648</t>
        </is>
      </c>
      <c r="D2371" s="2" t="n">
        <v>45898</v>
      </c>
      <c r="E2371" s="2" t="n">
        <v>45903</v>
      </c>
      <c r="F2371" s="1" t="n">
        <v>740844</v>
      </c>
      <c r="G2371" s="1" t="n">
        <v>1</v>
      </c>
      <c r="H2371" s="1" t="n">
        <v>1</v>
      </c>
      <c r="I2371" s="1" t="n">
        <v>0</v>
      </c>
      <c r="J2371" s="1" t="inlineStr">
        <is>
          <t>Delhi</t>
        </is>
      </c>
      <c r="K2371" s="1" t="n">
        <v>0</v>
      </c>
      <c r="L2371" s="1">
        <f>G2371*B2371</f>
        <v/>
      </c>
      <c r="M2371" s="1">
        <f>H2371*B2371</f>
        <v/>
      </c>
      <c r="N2371" s="1">
        <f>I2371*B2371</f>
        <v/>
      </c>
    </row>
    <row r="2372">
      <c r="A2372" s="1" t="inlineStr">
        <is>
          <t>BioLegend</t>
        </is>
      </c>
      <c r="B2372" s="1" t="n">
        <v>65111.2</v>
      </c>
      <c r="C2372" s="1" t="inlineStr">
        <is>
          <t>EED118648</t>
        </is>
      </c>
      <c r="D2372" s="2" t="n">
        <v>45898</v>
      </c>
      <c r="E2372" s="2" t="n">
        <v>45903</v>
      </c>
      <c r="F2372" s="1" t="n">
        <v>741032</v>
      </c>
      <c r="G2372" s="1" t="n">
        <v>2</v>
      </c>
      <c r="H2372" s="1" t="n">
        <v>2</v>
      </c>
      <c r="I2372" s="1" t="n">
        <v>0</v>
      </c>
      <c r="J2372" s="1" t="inlineStr">
        <is>
          <t>Banglore</t>
        </is>
      </c>
      <c r="K2372" s="1" t="n">
        <v>0</v>
      </c>
      <c r="L2372" s="1">
        <f>G2372*B2372</f>
        <v/>
      </c>
      <c r="M2372" s="1">
        <f>H2372*B2372</f>
        <v/>
      </c>
      <c r="N2372" s="1">
        <f>I2372*B2372</f>
        <v/>
      </c>
    </row>
    <row r="2373">
      <c r="A2373" s="1" t="inlineStr">
        <is>
          <t>BioLegend</t>
        </is>
      </c>
      <c r="B2373" s="1" t="n">
        <v>7268.799999999999</v>
      </c>
      <c r="C2373" s="1" t="inlineStr">
        <is>
          <t>EED118648</t>
        </is>
      </c>
      <c r="D2373" s="2" t="n">
        <v>45898</v>
      </c>
      <c r="E2373" s="2" t="n">
        <v>45903</v>
      </c>
      <c r="F2373" s="1" t="n">
        <v>741446</v>
      </c>
      <c r="G2373" s="1" t="n">
        <v>1</v>
      </c>
      <c r="H2373" s="1" t="n">
        <v>1</v>
      </c>
      <c r="I2373" s="1" t="n">
        <v>0</v>
      </c>
      <c r="J2373" s="1" t="inlineStr">
        <is>
          <t>Delhi</t>
        </is>
      </c>
      <c r="K2373" s="1" t="n">
        <v>0</v>
      </c>
      <c r="L2373" s="1">
        <f>G2373*B2373</f>
        <v/>
      </c>
      <c r="M2373" s="1">
        <f>H2373*B2373</f>
        <v/>
      </c>
      <c r="N2373" s="1">
        <f>I2373*B2373</f>
        <v/>
      </c>
    </row>
    <row r="2374">
      <c r="A2374" s="1" t="inlineStr">
        <is>
          <t>BioLegend</t>
        </is>
      </c>
      <c r="B2374" s="1" t="n">
        <v>15972</v>
      </c>
      <c r="C2374" s="1" t="inlineStr">
        <is>
          <t>EED118504</t>
        </is>
      </c>
      <c r="D2374" s="2" t="n">
        <v>45894</v>
      </c>
      <c r="E2374" s="2" t="n">
        <v>45903</v>
      </c>
      <c r="F2374" s="1" t="n">
        <v>103134</v>
      </c>
      <c r="G2374" s="1" t="n">
        <v>1</v>
      </c>
      <c r="H2374" s="1" t="n">
        <v>1</v>
      </c>
      <c r="I2374" s="1" t="n">
        <v>0</v>
      </c>
      <c r="J2374" s="1" t="inlineStr">
        <is>
          <t>Banglore</t>
        </is>
      </c>
      <c r="K2374" s="1" t="n">
        <v>0</v>
      </c>
      <c r="L2374" s="1">
        <f>G2374*B2374</f>
        <v/>
      </c>
      <c r="M2374" s="1">
        <f>H2374*B2374</f>
        <v/>
      </c>
      <c r="N2374" s="1">
        <f>I2374*B2374</f>
        <v/>
      </c>
    </row>
    <row r="2375">
      <c r="A2375" s="1" t="inlineStr">
        <is>
          <t>BioLegend</t>
        </is>
      </c>
      <c r="B2375" s="1" t="n">
        <v>19896.8</v>
      </c>
      <c r="C2375" s="1" t="inlineStr">
        <is>
          <t>EED118504</t>
        </is>
      </c>
      <c r="D2375" s="2" t="n">
        <v>45894</v>
      </c>
      <c r="E2375" s="2" t="n">
        <v>45903</v>
      </c>
      <c r="F2375" s="1" t="n">
        <v>121220</v>
      </c>
      <c r="G2375" s="1" t="n">
        <v>2</v>
      </c>
      <c r="H2375" s="1" t="n">
        <v>2</v>
      </c>
      <c r="I2375" s="1" t="n">
        <v>0</v>
      </c>
      <c r="J2375" s="1" t="inlineStr">
        <is>
          <t>Delhi</t>
        </is>
      </c>
      <c r="K2375" s="1" t="n">
        <v>0</v>
      </c>
      <c r="L2375" s="1">
        <f>G2375*B2375</f>
        <v/>
      </c>
      <c r="M2375" s="1">
        <f>H2375*B2375</f>
        <v/>
      </c>
      <c r="N2375" s="1">
        <f>I2375*B2375</f>
        <v/>
      </c>
    </row>
    <row r="2376">
      <c r="A2376" s="1" t="inlineStr">
        <is>
          <t>BioLegend</t>
        </is>
      </c>
      <c r="B2376" s="1" t="n">
        <v>14660.8</v>
      </c>
      <c r="C2376" s="1" t="inlineStr">
        <is>
          <t>EED118504</t>
        </is>
      </c>
      <c r="D2376" s="2" t="n">
        <v>45894</v>
      </c>
      <c r="E2376" s="2" t="n">
        <v>45903</v>
      </c>
      <c r="F2376" s="1" t="n">
        <v>300106</v>
      </c>
      <c r="G2376" s="1" t="n">
        <v>1</v>
      </c>
      <c r="H2376" s="1" t="n">
        <v>1</v>
      </c>
      <c r="I2376" s="1" t="n">
        <v>0</v>
      </c>
      <c r="J2376" s="1" t="inlineStr">
        <is>
          <t>Delhi</t>
        </is>
      </c>
      <c r="K2376" s="1" t="n">
        <v>0</v>
      </c>
      <c r="L2376" s="1">
        <f>G2376*B2376</f>
        <v/>
      </c>
      <c r="M2376" s="1">
        <f>H2376*B2376</f>
        <v/>
      </c>
      <c r="N2376" s="1">
        <f>I2376*B2376</f>
        <v/>
      </c>
    </row>
    <row r="2377">
      <c r="A2377" s="1" t="inlineStr">
        <is>
          <t>BioLegend</t>
        </is>
      </c>
      <c r="B2377" s="1" t="n">
        <v>3388</v>
      </c>
      <c r="C2377" s="1" t="inlineStr">
        <is>
          <t>EED118504</t>
        </is>
      </c>
      <c r="D2377" s="2" t="n">
        <v>45894</v>
      </c>
      <c r="E2377" s="2" t="n">
        <v>45903</v>
      </c>
      <c r="F2377" s="1" t="n">
        <v>300306</v>
      </c>
      <c r="G2377" s="1" t="n">
        <v>2</v>
      </c>
      <c r="H2377" s="1" t="n">
        <v>2</v>
      </c>
      <c r="I2377" s="1" t="n">
        <v>0</v>
      </c>
      <c r="J2377" s="1" t="inlineStr">
        <is>
          <t>Banglore</t>
        </is>
      </c>
      <c r="K2377" s="1" t="n">
        <v>0</v>
      </c>
      <c r="L2377" s="1">
        <f>G2377*B2377</f>
        <v/>
      </c>
      <c r="M2377" s="1">
        <f>H2377*B2377</f>
        <v/>
      </c>
      <c r="N2377" s="1">
        <f>I2377*B2377</f>
        <v/>
      </c>
    </row>
    <row r="2378">
      <c r="A2378" s="1" t="inlineStr">
        <is>
          <t>BioLegend</t>
        </is>
      </c>
      <c r="B2378" s="1" t="n">
        <v>26796</v>
      </c>
      <c r="C2378" s="1" t="inlineStr">
        <is>
          <t>EED118504</t>
        </is>
      </c>
      <c r="D2378" s="2" t="n">
        <v>45894</v>
      </c>
      <c r="E2378" s="2" t="n">
        <v>45903</v>
      </c>
      <c r="F2378" s="1" t="n">
        <v>302632</v>
      </c>
      <c r="G2378" s="1" t="n">
        <v>2</v>
      </c>
      <c r="H2378" s="1" t="n">
        <v>2</v>
      </c>
      <c r="I2378" s="1" t="n">
        <v>0</v>
      </c>
      <c r="J2378" s="1" t="inlineStr">
        <is>
          <t>Banglore</t>
        </is>
      </c>
      <c r="K2378" s="1" t="n">
        <v>0</v>
      </c>
      <c r="L2378" s="1">
        <f>G2378*B2378</f>
        <v/>
      </c>
      <c r="M2378" s="1">
        <f>H2378*B2378</f>
        <v/>
      </c>
      <c r="N2378" s="1">
        <f>I2378*B2378</f>
        <v/>
      </c>
    </row>
    <row r="2379">
      <c r="A2379" s="1" t="inlineStr">
        <is>
          <t>BioLegend</t>
        </is>
      </c>
      <c r="B2379" s="1" t="n">
        <v>26796</v>
      </c>
      <c r="C2379" s="1" t="inlineStr">
        <is>
          <t>EED118504</t>
        </is>
      </c>
      <c r="D2379" s="2" t="n">
        <v>45894</v>
      </c>
      <c r="E2379" s="2" t="n">
        <v>45903</v>
      </c>
      <c r="F2379" s="1" t="n">
        <v>302632</v>
      </c>
      <c r="G2379" s="1" t="n">
        <v>1</v>
      </c>
      <c r="H2379" s="1" t="n">
        <v>1</v>
      </c>
      <c r="I2379" s="1" t="n">
        <v>0</v>
      </c>
      <c r="J2379" s="1" t="inlineStr">
        <is>
          <t>Delhi</t>
        </is>
      </c>
      <c r="K2379" s="1" t="n">
        <v>0</v>
      </c>
      <c r="L2379" s="1">
        <f>G2379*B2379</f>
        <v/>
      </c>
      <c r="M2379" s="1">
        <f>H2379*B2379</f>
        <v/>
      </c>
      <c r="N2379" s="1">
        <f>I2379*B2379</f>
        <v/>
      </c>
    </row>
    <row r="2380">
      <c r="A2380" s="1" t="inlineStr">
        <is>
          <t>BioLegend</t>
        </is>
      </c>
      <c r="B2380" s="1" t="n">
        <v>28710</v>
      </c>
      <c r="C2380" s="1" t="inlineStr">
        <is>
          <t>EED118504</t>
        </is>
      </c>
      <c r="D2380" s="2" t="n">
        <v>45894</v>
      </c>
      <c r="E2380" s="2" t="n">
        <v>45903</v>
      </c>
      <c r="F2380" s="1" t="n">
        <v>302830</v>
      </c>
      <c r="G2380" s="1" t="n">
        <v>2</v>
      </c>
      <c r="H2380" s="1" t="n">
        <v>2</v>
      </c>
      <c r="I2380" s="1" t="n">
        <v>0</v>
      </c>
      <c r="J2380" s="1" t="inlineStr">
        <is>
          <t>Delhi</t>
        </is>
      </c>
      <c r="K2380" s="1" t="n">
        <v>0</v>
      </c>
      <c r="L2380" s="1">
        <f>G2380*B2380</f>
        <v/>
      </c>
      <c r="M2380" s="1">
        <f>H2380*B2380</f>
        <v/>
      </c>
      <c r="N2380" s="1">
        <f>I2380*B2380</f>
        <v/>
      </c>
    </row>
    <row r="2381">
      <c r="A2381" s="1" t="inlineStr">
        <is>
          <t>BioLegend</t>
        </is>
      </c>
      <c r="B2381" s="1" t="n">
        <v>17987.2</v>
      </c>
      <c r="C2381" s="1" t="inlineStr">
        <is>
          <t>EED118504</t>
        </is>
      </c>
      <c r="D2381" s="2" t="n">
        <v>45894</v>
      </c>
      <c r="E2381" s="2" t="n">
        <v>45903</v>
      </c>
      <c r="F2381" s="1" t="n">
        <v>304014</v>
      </c>
      <c r="G2381" s="1" t="n">
        <v>1</v>
      </c>
      <c r="H2381" s="1" t="n">
        <v>1</v>
      </c>
      <c r="I2381" s="1" t="n">
        <v>0</v>
      </c>
      <c r="J2381" s="1" t="inlineStr">
        <is>
          <t>Banglore</t>
        </is>
      </c>
      <c r="K2381" s="1" t="n">
        <v>0</v>
      </c>
      <c r="L2381" s="1">
        <f>G2381*B2381</f>
        <v/>
      </c>
      <c r="M2381" s="1">
        <f>H2381*B2381</f>
        <v/>
      </c>
      <c r="N2381" s="1">
        <f>I2381*B2381</f>
        <v/>
      </c>
    </row>
    <row r="2382">
      <c r="A2382" s="1" t="inlineStr">
        <is>
          <t>BioLegend</t>
        </is>
      </c>
      <c r="B2382" s="1" t="n">
        <v>20944</v>
      </c>
      <c r="C2382" s="1" t="inlineStr">
        <is>
          <t>EED118504</t>
        </is>
      </c>
      <c r="D2382" s="2" t="n">
        <v>45894</v>
      </c>
      <c r="E2382" s="2" t="n">
        <v>45903</v>
      </c>
      <c r="F2382" s="1" t="n">
        <v>304028</v>
      </c>
      <c r="G2382" s="1" t="n">
        <v>4</v>
      </c>
      <c r="H2382" s="1" t="n">
        <v>4</v>
      </c>
      <c r="I2382" s="1" t="n">
        <v>0</v>
      </c>
      <c r="J2382" s="1" t="inlineStr">
        <is>
          <t>Delhi</t>
        </is>
      </c>
      <c r="K2382" s="1" t="n">
        <v>0</v>
      </c>
      <c r="L2382" s="1">
        <f>G2382*B2382</f>
        <v/>
      </c>
      <c r="M2382" s="1">
        <f>H2382*B2382</f>
        <v/>
      </c>
      <c r="N2382" s="1">
        <f>I2382*B2382</f>
        <v/>
      </c>
    </row>
    <row r="2383">
      <c r="A2383" s="1" t="inlineStr">
        <is>
          <t>BioLegend</t>
        </is>
      </c>
      <c r="B2383" s="1" t="n">
        <v>28710</v>
      </c>
      <c r="C2383" s="1" t="inlineStr">
        <is>
          <t>EED118504</t>
        </is>
      </c>
      <c r="D2383" s="2" t="n">
        <v>45894</v>
      </c>
      <c r="E2383" s="2" t="n">
        <v>45903</v>
      </c>
      <c r="F2383" s="1" t="n">
        <v>304134</v>
      </c>
      <c r="G2383" s="1" t="n">
        <v>2</v>
      </c>
      <c r="H2383" s="1" t="n">
        <v>2</v>
      </c>
      <c r="I2383" s="1" t="n">
        <v>0</v>
      </c>
      <c r="J2383" s="1" t="inlineStr">
        <is>
          <t>Banglore</t>
        </is>
      </c>
      <c r="K2383" s="1" t="n">
        <v>0</v>
      </c>
      <c r="L2383" s="1">
        <f>G2383*B2383</f>
        <v/>
      </c>
      <c r="M2383" s="1">
        <f>H2383*B2383</f>
        <v/>
      </c>
      <c r="N2383" s="1">
        <f>I2383*B2383</f>
        <v/>
      </c>
    </row>
    <row r="2384">
      <c r="A2384" s="1" t="inlineStr">
        <is>
          <t>BioLegend</t>
        </is>
      </c>
      <c r="B2384" s="1" t="n">
        <v>8808.799999999999</v>
      </c>
      <c r="C2384" s="1" t="inlineStr">
        <is>
          <t>EED118504</t>
        </is>
      </c>
      <c r="D2384" s="2" t="n">
        <v>45894</v>
      </c>
      <c r="E2384" s="2" t="n">
        <v>45903</v>
      </c>
      <c r="F2384" s="1" t="n">
        <v>304145</v>
      </c>
      <c r="G2384" s="1" t="n">
        <v>1</v>
      </c>
      <c r="H2384" s="1" t="n">
        <v>1</v>
      </c>
      <c r="I2384" s="1" t="n">
        <v>0</v>
      </c>
      <c r="J2384" s="1" t="inlineStr">
        <is>
          <t>Kanpur</t>
        </is>
      </c>
      <c r="K2384" s="1" t="n">
        <v>0</v>
      </c>
      <c r="L2384" s="1">
        <f>G2384*B2384</f>
        <v/>
      </c>
      <c r="M2384" s="1">
        <f>H2384*B2384</f>
        <v/>
      </c>
      <c r="N2384" s="1">
        <f>I2384*B2384</f>
        <v/>
      </c>
    </row>
    <row r="2385">
      <c r="A2385" s="1" t="inlineStr">
        <is>
          <t>BioLegend</t>
        </is>
      </c>
      <c r="B2385" s="1" t="n">
        <v>19465.6</v>
      </c>
      <c r="C2385" s="1" t="inlineStr">
        <is>
          <t>EED118504</t>
        </is>
      </c>
      <c r="D2385" s="2" t="n">
        <v>45894</v>
      </c>
      <c r="E2385" s="2" t="n">
        <v>45903</v>
      </c>
      <c r="F2385" s="1" t="n">
        <v>304810</v>
      </c>
      <c r="G2385" s="1" t="n">
        <v>2</v>
      </c>
      <c r="H2385" s="1" t="n">
        <v>2</v>
      </c>
      <c r="I2385" s="1" t="n">
        <v>0</v>
      </c>
      <c r="J2385" s="1" t="inlineStr">
        <is>
          <t>Banglore</t>
        </is>
      </c>
      <c r="K2385" s="1" t="n">
        <v>0</v>
      </c>
      <c r="L2385" s="1">
        <f>G2385*B2385</f>
        <v/>
      </c>
      <c r="M2385" s="1">
        <f>H2385*B2385</f>
        <v/>
      </c>
      <c r="N2385" s="1">
        <f>I2385*B2385</f>
        <v/>
      </c>
    </row>
    <row r="2386">
      <c r="A2386" s="1" t="inlineStr">
        <is>
          <t>BioLegend</t>
        </is>
      </c>
      <c r="B2386" s="1" t="n">
        <v>18048.8</v>
      </c>
      <c r="C2386" s="1" t="inlineStr">
        <is>
          <t>EED118504</t>
        </is>
      </c>
      <c r="D2386" s="2" t="n">
        <v>45894</v>
      </c>
      <c r="E2386" s="2" t="n">
        <v>45903</v>
      </c>
      <c r="F2386" s="1" t="n">
        <v>307608</v>
      </c>
      <c r="G2386" s="1" t="n">
        <v>1</v>
      </c>
      <c r="H2386" s="1" t="n">
        <v>1</v>
      </c>
      <c r="I2386" s="1" t="n">
        <v>0</v>
      </c>
      <c r="J2386" s="1" t="inlineStr">
        <is>
          <t>Banglore</t>
        </is>
      </c>
      <c r="K2386" s="1" t="n">
        <v>0</v>
      </c>
      <c r="L2386" s="1">
        <f>G2386*B2386</f>
        <v/>
      </c>
      <c r="M2386" s="1">
        <f>H2386*B2386</f>
        <v/>
      </c>
      <c r="N2386" s="1">
        <f>I2386*B2386</f>
        <v/>
      </c>
    </row>
    <row r="2387">
      <c r="A2387" s="1" t="inlineStr">
        <is>
          <t>BioLegend</t>
        </is>
      </c>
      <c r="B2387" s="1" t="n">
        <v>25806</v>
      </c>
      <c r="C2387" s="1" t="inlineStr">
        <is>
          <t>EED118504</t>
        </is>
      </c>
      <c r="D2387" s="2" t="n">
        <v>45894</v>
      </c>
      <c r="E2387" s="2" t="n">
        <v>45903</v>
      </c>
      <c r="F2387" s="1" t="n">
        <v>309218</v>
      </c>
      <c r="G2387" s="1" t="n">
        <v>1</v>
      </c>
      <c r="H2387" s="1" t="n">
        <v>1</v>
      </c>
      <c r="I2387" s="1" t="n">
        <v>0</v>
      </c>
      <c r="J2387" s="1" t="inlineStr">
        <is>
          <t>Delhi</t>
        </is>
      </c>
      <c r="K2387" s="1" t="n">
        <v>0</v>
      </c>
      <c r="L2387" s="1">
        <f>G2387*B2387</f>
        <v/>
      </c>
      <c r="M2387" s="1">
        <f>H2387*B2387</f>
        <v/>
      </c>
      <c r="N2387" s="1">
        <f>I2387*B2387</f>
        <v/>
      </c>
    </row>
    <row r="2388">
      <c r="A2388" s="1" t="inlineStr">
        <is>
          <t>BioLegend</t>
        </is>
      </c>
      <c r="B2388" s="1" t="n">
        <v>25146</v>
      </c>
      <c r="C2388" s="1" t="inlineStr">
        <is>
          <t>EED118504</t>
        </is>
      </c>
      <c r="D2388" s="2" t="n">
        <v>45894</v>
      </c>
      <c r="E2388" s="2" t="n">
        <v>45903</v>
      </c>
      <c r="F2388" s="1" t="n">
        <v>310930</v>
      </c>
      <c r="G2388" s="1" t="n">
        <v>1</v>
      </c>
      <c r="H2388" s="1" t="n">
        <v>1</v>
      </c>
      <c r="I2388" s="1" t="n">
        <v>0</v>
      </c>
      <c r="J2388" s="1" t="inlineStr">
        <is>
          <t>Banglore</t>
        </is>
      </c>
      <c r="K2388" s="1" t="n">
        <v>0</v>
      </c>
      <c r="L2388" s="1">
        <f>G2388*B2388</f>
        <v/>
      </c>
      <c r="M2388" s="1">
        <f>H2388*B2388</f>
        <v/>
      </c>
      <c r="N2388" s="1">
        <f>I2388*B2388</f>
        <v/>
      </c>
    </row>
    <row r="2389">
      <c r="A2389" s="1" t="inlineStr">
        <is>
          <t>BioLegend</t>
        </is>
      </c>
      <c r="B2389" s="1" t="n">
        <v>1724.8</v>
      </c>
      <c r="C2389" s="1" t="inlineStr">
        <is>
          <t>EED118504</t>
        </is>
      </c>
      <c r="D2389" s="2" t="n">
        <v>45894</v>
      </c>
      <c r="E2389" s="2" t="n">
        <v>45903</v>
      </c>
      <c r="F2389" s="1" t="n">
        <v>317307</v>
      </c>
      <c r="G2389" s="1" t="n">
        <v>1</v>
      </c>
      <c r="H2389" s="1" t="n">
        <v>1</v>
      </c>
      <c r="I2389" s="1" t="n">
        <v>0</v>
      </c>
      <c r="J2389" s="1" t="inlineStr">
        <is>
          <t>Kanpur</t>
        </is>
      </c>
      <c r="K2389" s="1" t="n">
        <v>0</v>
      </c>
      <c r="L2389" s="1">
        <f>G2389*B2389</f>
        <v/>
      </c>
      <c r="M2389" s="1">
        <f>H2389*B2389</f>
        <v/>
      </c>
      <c r="N2389" s="1">
        <f>I2389*B2389</f>
        <v/>
      </c>
    </row>
    <row r="2390">
      <c r="A2390" s="1" t="inlineStr">
        <is>
          <t>BioLegend</t>
        </is>
      </c>
      <c r="B2390" s="1" t="n">
        <v>2032.8</v>
      </c>
      <c r="C2390" s="1" t="inlineStr">
        <is>
          <t>EED118504</t>
        </is>
      </c>
      <c r="D2390" s="2" t="n">
        <v>45894</v>
      </c>
      <c r="E2390" s="2" t="n">
        <v>45903</v>
      </c>
      <c r="F2390" s="1" t="n">
        <v>317415</v>
      </c>
      <c r="G2390" s="1" t="n">
        <v>1</v>
      </c>
      <c r="H2390" s="1" t="n">
        <v>1</v>
      </c>
      <c r="I2390" s="1" t="n">
        <v>0</v>
      </c>
      <c r="J2390" s="1" t="inlineStr">
        <is>
          <t>Kanpur</t>
        </is>
      </c>
      <c r="K2390" s="1" t="n">
        <v>0</v>
      </c>
      <c r="L2390" s="1">
        <f>G2390*B2390</f>
        <v/>
      </c>
      <c r="M2390" s="1">
        <f>H2390*B2390</f>
        <v/>
      </c>
      <c r="N2390" s="1">
        <f>I2390*B2390</f>
        <v/>
      </c>
    </row>
    <row r="2391">
      <c r="A2391" s="1" t="inlineStr">
        <is>
          <t>BioLegend</t>
        </is>
      </c>
      <c r="B2391" s="1" t="n">
        <v>16324</v>
      </c>
      <c r="C2391" s="1" t="inlineStr">
        <is>
          <t>EED118504</t>
        </is>
      </c>
      <c r="D2391" s="2" t="n">
        <v>45894</v>
      </c>
      <c r="E2391" s="2" t="n">
        <v>45903</v>
      </c>
      <c r="F2391" s="1" t="n">
        <v>317426</v>
      </c>
      <c r="G2391" s="1" t="n">
        <v>2</v>
      </c>
      <c r="H2391" s="1" t="n">
        <v>2</v>
      </c>
      <c r="I2391" s="1" t="n">
        <v>0</v>
      </c>
      <c r="J2391" s="1" t="inlineStr">
        <is>
          <t>Banglore</t>
        </is>
      </c>
      <c r="K2391" s="1" t="n">
        <v>0</v>
      </c>
      <c r="L2391" s="1">
        <f>G2391*B2391</f>
        <v/>
      </c>
      <c r="M2391" s="1">
        <f>H2391*B2391</f>
        <v/>
      </c>
      <c r="N2391" s="1">
        <f>I2391*B2391</f>
        <v/>
      </c>
    </row>
    <row r="2392">
      <c r="A2392" s="1" t="inlineStr">
        <is>
          <t>BioLegend</t>
        </is>
      </c>
      <c r="B2392" s="1" t="n">
        <v>26862</v>
      </c>
      <c r="C2392" s="1" t="inlineStr">
        <is>
          <t>EED118504</t>
        </is>
      </c>
      <c r="D2392" s="2" t="n">
        <v>45894</v>
      </c>
      <c r="E2392" s="2" t="n">
        <v>45903</v>
      </c>
      <c r="F2392" s="1" t="n">
        <v>318340</v>
      </c>
      <c r="G2392" s="1" t="n">
        <v>2</v>
      </c>
      <c r="H2392" s="1" t="n">
        <v>2</v>
      </c>
      <c r="I2392" s="1" t="n">
        <v>0</v>
      </c>
      <c r="J2392" s="1" t="inlineStr">
        <is>
          <t>Banglore</t>
        </is>
      </c>
      <c r="K2392" s="1" t="n">
        <v>0</v>
      </c>
      <c r="L2392" s="1">
        <f>G2392*B2392</f>
        <v/>
      </c>
      <c r="M2392" s="1">
        <f>H2392*B2392</f>
        <v/>
      </c>
      <c r="N2392" s="1">
        <f>I2392*B2392</f>
        <v/>
      </c>
    </row>
    <row r="2393">
      <c r="A2393" s="1" t="inlineStr">
        <is>
          <t>BioLegend</t>
        </is>
      </c>
      <c r="B2393" s="1" t="n">
        <v>26532</v>
      </c>
      <c r="C2393" s="1" t="inlineStr">
        <is>
          <t>EED118504</t>
        </is>
      </c>
      <c r="D2393" s="2" t="n">
        <v>45894</v>
      </c>
      <c r="E2393" s="2" t="n">
        <v>45903</v>
      </c>
      <c r="F2393" s="1" t="n">
        <v>329932</v>
      </c>
      <c r="G2393" s="1" t="n">
        <v>4</v>
      </c>
      <c r="H2393" s="1" t="n">
        <v>4</v>
      </c>
      <c r="I2393" s="1" t="n">
        <v>0</v>
      </c>
      <c r="J2393" s="1" t="inlineStr">
        <is>
          <t>Banglore</t>
        </is>
      </c>
      <c r="K2393" s="1" t="n">
        <v>0</v>
      </c>
      <c r="L2393" s="1">
        <f>G2393*B2393</f>
        <v/>
      </c>
      <c r="M2393" s="1">
        <f>H2393*B2393</f>
        <v/>
      </c>
      <c r="N2393" s="1">
        <f>I2393*B2393</f>
        <v/>
      </c>
    </row>
    <row r="2394">
      <c r="A2394" s="1" t="inlineStr">
        <is>
          <t>BioLegend</t>
        </is>
      </c>
      <c r="B2394" s="1" t="n">
        <v>17987.2</v>
      </c>
      <c r="C2394" s="1" t="inlineStr">
        <is>
          <t>EED118504</t>
        </is>
      </c>
      <c r="D2394" s="2" t="n">
        <v>45894</v>
      </c>
      <c r="E2394" s="2" t="n">
        <v>45903</v>
      </c>
      <c r="F2394" s="1" t="n">
        <v>331806</v>
      </c>
      <c r="G2394" s="1" t="n">
        <v>1</v>
      </c>
      <c r="H2394" s="1" t="n">
        <v>1</v>
      </c>
      <c r="I2394" s="1" t="n">
        <v>0</v>
      </c>
      <c r="J2394" s="1" t="inlineStr">
        <is>
          <t>Delhi</t>
        </is>
      </c>
      <c r="K2394" s="1" t="n">
        <v>0</v>
      </c>
      <c r="L2394" s="1">
        <f>G2394*B2394</f>
        <v/>
      </c>
      <c r="M2394" s="1">
        <f>H2394*B2394</f>
        <v/>
      </c>
      <c r="N2394" s="1">
        <f>I2394*B2394</f>
        <v/>
      </c>
    </row>
    <row r="2395">
      <c r="A2395" s="1" t="inlineStr">
        <is>
          <t>BioLegend</t>
        </is>
      </c>
      <c r="B2395" s="1" t="n">
        <v>14907.2</v>
      </c>
      <c r="C2395" s="1" t="inlineStr">
        <is>
          <t>EED118504</t>
        </is>
      </c>
      <c r="D2395" s="2" t="n">
        <v>45894</v>
      </c>
      <c r="E2395" s="2" t="n">
        <v>45903</v>
      </c>
      <c r="F2395" s="1" t="n">
        <v>344704</v>
      </c>
      <c r="G2395" s="1" t="n">
        <v>2</v>
      </c>
      <c r="H2395" s="1" t="n">
        <v>2</v>
      </c>
      <c r="I2395" s="1" t="n">
        <v>0</v>
      </c>
      <c r="J2395" s="1" t="inlineStr">
        <is>
          <t>Delhi</t>
        </is>
      </c>
      <c r="K2395" s="1" t="n">
        <v>0</v>
      </c>
      <c r="L2395" s="1">
        <f>G2395*B2395</f>
        <v/>
      </c>
      <c r="M2395" s="1">
        <f>H2395*B2395</f>
        <v/>
      </c>
      <c r="N2395" s="1">
        <f>I2395*B2395</f>
        <v/>
      </c>
    </row>
    <row r="2396">
      <c r="A2396" s="1" t="inlineStr">
        <is>
          <t>BioLegend</t>
        </is>
      </c>
      <c r="B2396" s="1" t="n">
        <v>10841.6</v>
      </c>
      <c r="C2396" s="1" t="inlineStr">
        <is>
          <t>EED118504</t>
        </is>
      </c>
      <c r="D2396" s="2" t="n">
        <v>45894</v>
      </c>
      <c r="E2396" s="2" t="n">
        <v>45903</v>
      </c>
      <c r="F2396" s="1" t="n">
        <v>344709</v>
      </c>
      <c r="G2396" s="1" t="n">
        <v>1</v>
      </c>
      <c r="H2396" s="1" t="n">
        <v>1</v>
      </c>
      <c r="I2396" s="1" t="n">
        <v>0</v>
      </c>
      <c r="J2396" s="1" t="inlineStr">
        <is>
          <t>Kanpur</t>
        </is>
      </c>
      <c r="K2396" s="1" t="n">
        <v>0</v>
      </c>
      <c r="L2396" s="1">
        <f>G2396*B2396</f>
        <v/>
      </c>
      <c r="M2396" s="1">
        <f>H2396*B2396</f>
        <v/>
      </c>
      <c r="N2396" s="1">
        <f>I2396*B2396</f>
        <v/>
      </c>
    </row>
    <row r="2397">
      <c r="A2397" s="1" t="inlineStr">
        <is>
          <t>BioLegend</t>
        </is>
      </c>
      <c r="B2397" s="1" t="n">
        <v>24578.4</v>
      </c>
      <c r="C2397" s="1" t="inlineStr">
        <is>
          <t>EED118504</t>
        </is>
      </c>
      <c r="D2397" s="2" t="n">
        <v>45894</v>
      </c>
      <c r="E2397" s="2" t="n">
        <v>45903</v>
      </c>
      <c r="F2397" s="1" t="n">
        <v>345052</v>
      </c>
      <c r="G2397" s="1" t="n">
        <v>1</v>
      </c>
      <c r="H2397" s="1" t="n">
        <v>1</v>
      </c>
      <c r="I2397" s="1" t="n">
        <v>0</v>
      </c>
      <c r="J2397" s="1" t="inlineStr">
        <is>
          <t>Banglore</t>
        </is>
      </c>
      <c r="K2397" s="1" t="n">
        <v>0</v>
      </c>
      <c r="L2397" s="1">
        <f>G2397*B2397</f>
        <v/>
      </c>
      <c r="M2397" s="1">
        <f>H2397*B2397</f>
        <v/>
      </c>
      <c r="N2397" s="1">
        <f>I2397*B2397</f>
        <v/>
      </c>
    </row>
    <row r="2398">
      <c r="A2398" s="1" t="inlineStr">
        <is>
          <t>BioLegend</t>
        </is>
      </c>
      <c r="B2398" s="1" t="n">
        <v>17925.6</v>
      </c>
      <c r="C2398" s="1" t="inlineStr">
        <is>
          <t>EED118504</t>
        </is>
      </c>
      <c r="D2398" s="2" t="n">
        <v>45894</v>
      </c>
      <c r="E2398" s="2" t="n">
        <v>45903</v>
      </c>
      <c r="F2398" s="1" t="n">
        <v>352308</v>
      </c>
      <c r="G2398" s="1" t="n">
        <v>1</v>
      </c>
      <c r="H2398" s="1" t="n">
        <v>1</v>
      </c>
      <c r="I2398" s="1" t="n">
        <v>0</v>
      </c>
      <c r="J2398" s="1" t="inlineStr">
        <is>
          <t>Chandigarh</t>
        </is>
      </c>
      <c r="K2398" s="1" t="n">
        <v>0</v>
      </c>
      <c r="L2398" s="1">
        <f>G2398*B2398</f>
        <v/>
      </c>
      <c r="M2398" s="1">
        <f>H2398*B2398</f>
        <v/>
      </c>
      <c r="N2398" s="1">
        <f>I2398*B2398</f>
        <v/>
      </c>
    </row>
    <row r="2399">
      <c r="A2399" s="1" t="inlineStr">
        <is>
          <t>BioLegend</t>
        </is>
      </c>
      <c r="B2399" s="1" t="n">
        <v>28710</v>
      </c>
      <c r="C2399" s="1" t="inlineStr">
        <is>
          <t>EED118504</t>
        </is>
      </c>
      <c r="D2399" s="2" t="n">
        <v>45894</v>
      </c>
      <c r="E2399" s="2" t="n">
        <v>45903</v>
      </c>
      <c r="F2399" s="1" t="n">
        <v>353232</v>
      </c>
      <c r="G2399" s="1" t="n">
        <v>2</v>
      </c>
      <c r="H2399" s="1" t="n">
        <v>2</v>
      </c>
      <c r="I2399" s="1" t="n">
        <v>0</v>
      </c>
      <c r="J2399" s="1" t="inlineStr">
        <is>
          <t>Banglore</t>
        </is>
      </c>
      <c r="K2399" s="1" t="n">
        <v>0</v>
      </c>
      <c r="L2399" s="1">
        <f>G2399*B2399</f>
        <v/>
      </c>
      <c r="M2399" s="1">
        <f>H2399*B2399</f>
        <v/>
      </c>
      <c r="N2399" s="1">
        <f>I2399*B2399</f>
        <v/>
      </c>
    </row>
    <row r="2400">
      <c r="A2400" s="1" t="inlineStr">
        <is>
          <t>BioLegend</t>
        </is>
      </c>
      <c r="B2400" s="1" t="n">
        <v>11272.8</v>
      </c>
      <c r="C2400" s="1" t="inlineStr">
        <is>
          <t>EED118504</t>
        </is>
      </c>
      <c r="D2400" s="2" t="n">
        <v>45894</v>
      </c>
      <c r="E2400" s="2" t="n">
        <v>45903</v>
      </c>
      <c r="F2400" s="1" t="n">
        <v>353271</v>
      </c>
      <c r="G2400" s="1" t="n">
        <v>1</v>
      </c>
      <c r="H2400" s="1" t="n">
        <v>1</v>
      </c>
      <c r="I2400" s="1" t="n">
        <v>0</v>
      </c>
      <c r="J2400" s="1" t="inlineStr">
        <is>
          <t>Kanpur</t>
        </is>
      </c>
      <c r="K2400" s="1" t="n">
        <v>0</v>
      </c>
      <c r="L2400" s="1">
        <f>G2400*B2400</f>
        <v/>
      </c>
      <c r="M2400" s="1">
        <f>H2400*B2400</f>
        <v/>
      </c>
      <c r="N2400" s="1">
        <f>I2400*B2400</f>
        <v/>
      </c>
    </row>
    <row r="2401">
      <c r="A2401" s="1" t="inlineStr">
        <is>
          <t>BioLegend</t>
        </is>
      </c>
      <c r="B2401" s="1" t="n">
        <v>25146</v>
      </c>
      <c r="C2401" s="1" t="inlineStr">
        <is>
          <t>EED118504</t>
        </is>
      </c>
      <c r="D2401" s="2" t="n">
        <v>45894</v>
      </c>
      <c r="E2401" s="2" t="n">
        <v>45903</v>
      </c>
      <c r="F2401" s="1" t="n">
        <v>356418</v>
      </c>
      <c r="G2401" s="1" t="n">
        <v>3</v>
      </c>
      <c r="H2401" s="1" t="n">
        <v>3</v>
      </c>
      <c r="I2401" s="1" t="n">
        <v>0</v>
      </c>
      <c r="J2401" s="1" t="inlineStr">
        <is>
          <t>Banglore</t>
        </is>
      </c>
      <c r="K2401" s="1" t="n">
        <v>0</v>
      </c>
      <c r="L2401" s="1">
        <f>G2401*B2401</f>
        <v/>
      </c>
      <c r="M2401" s="1">
        <f>H2401*B2401</f>
        <v/>
      </c>
      <c r="N2401" s="1">
        <f>I2401*B2401</f>
        <v/>
      </c>
    </row>
    <row r="2402">
      <c r="A2402" s="1" t="inlineStr">
        <is>
          <t>BioLegend</t>
        </is>
      </c>
      <c r="B2402" s="1" t="n">
        <v>20820.8</v>
      </c>
      <c r="C2402" s="1" t="inlineStr">
        <is>
          <t>EED118504</t>
        </is>
      </c>
      <c r="D2402" s="2" t="n">
        <v>45894</v>
      </c>
      <c r="E2402" s="2" t="n">
        <v>45903</v>
      </c>
      <c r="F2402" s="1" t="n">
        <v>362605</v>
      </c>
      <c r="G2402" s="1" t="n">
        <v>1</v>
      </c>
      <c r="H2402" s="1" t="n">
        <v>1</v>
      </c>
      <c r="I2402" s="1" t="n">
        <v>0</v>
      </c>
      <c r="J2402" s="1" t="inlineStr">
        <is>
          <t>Kanpur</t>
        </is>
      </c>
      <c r="K2402" s="1" t="n">
        <v>0</v>
      </c>
      <c r="L2402" s="1">
        <f>G2402*B2402</f>
        <v/>
      </c>
      <c r="M2402" s="1">
        <f>H2402*B2402</f>
        <v/>
      </c>
      <c r="N2402" s="1">
        <f>I2402*B2402</f>
        <v/>
      </c>
    </row>
    <row r="2403">
      <c r="A2403" s="1" t="inlineStr">
        <is>
          <t>BioLegend</t>
        </is>
      </c>
      <c r="B2403" s="1" t="n">
        <v>25317.6</v>
      </c>
      <c r="C2403" s="1" t="inlineStr">
        <is>
          <t>EED118504</t>
        </is>
      </c>
      <c r="D2403" s="2" t="n">
        <v>45894</v>
      </c>
      <c r="E2403" s="2" t="n">
        <v>45903</v>
      </c>
      <c r="F2403" s="1" t="n">
        <v>369332</v>
      </c>
      <c r="G2403" s="1" t="n">
        <v>1</v>
      </c>
      <c r="H2403" s="1" t="n">
        <v>1</v>
      </c>
      <c r="I2403" s="1" t="n">
        <v>0</v>
      </c>
      <c r="J2403" s="1" t="inlineStr">
        <is>
          <t>Banglore</t>
        </is>
      </c>
      <c r="K2403" s="1" t="n">
        <v>0</v>
      </c>
      <c r="L2403" s="1">
        <f>G2403*B2403</f>
        <v/>
      </c>
      <c r="M2403" s="1">
        <f>H2403*B2403</f>
        <v/>
      </c>
      <c r="N2403" s="1">
        <f>I2403*B2403</f>
        <v/>
      </c>
    </row>
    <row r="2404">
      <c r="A2404" s="1" t="inlineStr">
        <is>
          <t>BioLegend</t>
        </is>
      </c>
      <c r="B2404" s="1" t="n">
        <v>11580.8</v>
      </c>
      <c r="C2404" s="1" t="inlineStr">
        <is>
          <t>EED118504</t>
        </is>
      </c>
      <c r="D2404" s="2" t="n">
        <v>45894</v>
      </c>
      <c r="E2404" s="2" t="n">
        <v>45903</v>
      </c>
      <c r="F2404" s="1" t="n">
        <v>369347</v>
      </c>
      <c r="G2404" s="1" t="n">
        <v>1</v>
      </c>
      <c r="H2404" s="1" t="n">
        <v>1</v>
      </c>
      <c r="I2404" s="1" t="n">
        <v>0</v>
      </c>
      <c r="J2404" s="1" t="inlineStr">
        <is>
          <t>Kanpur</t>
        </is>
      </c>
      <c r="K2404" s="1" t="n">
        <v>0</v>
      </c>
      <c r="L2404" s="1">
        <f>G2404*B2404</f>
        <v/>
      </c>
      <c r="M2404" s="1">
        <f>H2404*B2404</f>
        <v/>
      </c>
      <c r="N2404" s="1">
        <f>I2404*B2404</f>
        <v/>
      </c>
    </row>
    <row r="2405">
      <c r="A2405" s="1" t="inlineStr">
        <is>
          <t>BioLegend</t>
        </is>
      </c>
      <c r="B2405" s="1" t="n">
        <v>25194.4</v>
      </c>
      <c r="C2405" s="1" t="inlineStr">
        <is>
          <t>EED118504</t>
        </is>
      </c>
      <c r="D2405" s="2" t="n">
        <v>45894</v>
      </c>
      <c r="E2405" s="2" t="n">
        <v>45903</v>
      </c>
      <c r="F2405" s="1" t="n">
        <v>372706</v>
      </c>
      <c r="G2405" s="1" t="n">
        <v>1</v>
      </c>
      <c r="H2405" s="1" t="n">
        <v>1</v>
      </c>
      <c r="I2405" s="1" t="n">
        <v>0</v>
      </c>
      <c r="J2405" s="1" t="inlineStr">
        <is>
          <t>Banglore</t>
        </is>
      </c>
      <c r="K2405" s="1" t="n">
        <v>0</v>
      </c>
      <c r="L2405" s="1">
        <f>G2405*B2405</f>
        <v/>
      </c>
      <c r="M2405" s="1">
        <f>H2405*B2405</f>
        <v/>
      </c>
      <c r="N2405" s="1">
        <f>I2405*B2405</f>
        <v/>
      </c>
    </row>
    <row r="2406">
      <c r="A2406" s="1" t="inlineStr">
        <is>
          <t>BioLegend</t>
        </is>
      </c>
      <c r="B2406" s="1" t="n">
        <v>6529.6</v>
      </c>
      <c r="C2406" s="1" t="inlineStr">
        <is>
          <t>EED118504</t>
        </is>
      </c>
      <c r="D2406" s="2" t="n">
        <v>45894</v>
      </c>
      <c r="E2406" s="2" t="n">
        <v>45903</v>
      </c>
      <c r="F2406" s="1" t="n">
        <v>400108</v>
      </c>
      <c r="G2406" s="1" t="n">
        <v>1</v>
      </c>
      <c r="H2406" s="1" t="n">
        <v>1</v>
      </c>
      <c r="I2406" s="1" t="n">
        <v>0</v>
      </c>
      <c r="J2406" s="1" t="inlineStr">
        <is>
          <t>Banglore</t>
        </is>
      </c>
      <c r="K2406" s="1" t="n">
        <v>0</v>
      </c>
      <c r="L2406" s="1">
        <f>G2406*B2406</f>
        <v/>
      </c>
      <c r="M2406" s="1">
        <f>H2406*B2406</f>
        <v/>
      </c>
      <c r="N2406" s="1">
        <f>I2406*B2406</f>
        <v/>
      </c>
    </row>
    <row r="2407">
      <c r="A2407" s="1" t="inlineStr">
        <is>
          <t>BioLegend</t>
        </is>
      </c>
      <c r="B2407" s="1" t="n">
        <v>3757.6</v>
      </c>
      <c r="C2407" s="1" t="inlineStr">
        <is>
          <t>EED118504</t>
        </is>
      </c>
      <c r="D2407" s="2" t="n">
        <v>45894</v>
      </c>
      <c r="E2407" s="2" t="n">
        <v>45903</v>
      </c>
      <c r="F2407" s="1" t="n">
        <v>400113</v>
      </c>
      <c r="G2407" s="1" t="n">
        <v>1</v>
      </c>
      <c r="H2407" s="1" t="n">
        <v>1</v>
      </c>
      <c r="I2407" s="1" t="n">
        <v>0</v>
      </c>
      <c r="J2407" s="1" t="inlineStr">
        <is>
          <t>Banglore</t>
        </is>
      </c>
      <c r="K2407" s="1" t="n">
        <v>0</v>
      </c>
      <c r="L2407" s="1">
        <f>G2407*B2407</f>
        <v/>
      </c>
      <c r="M2407" s="1">
        <f>H2407*B2407</f>
        <v/>
      </c>
      <c r="N2407" s="1">
        <f>I2407*B2407</f>
        <v/>
      </c>
    </row>
    <row r="2408">
      <c r="A2408" s="1" t="inlineStr">
        <is>
          <t>BioLegend</t>
        </is>
      </c>
      <c r="B2408" s="1" t="n">
        <v>5420.8</v>
      </c>
      <c r="C2408" s="1" t="inlineStr">
        <is>
          <t>EED118504</t>
        </is>
      </c>
      <c r="D2408" s="2" t="n">
        <v>45894</v>
      </c>
      <c r="E2408" s="2" t="n">
        <v>45903</v>
      </c>
      <c r="F2408" s="1" t="n">
        <v>400120</v>
      </c>
      <c r="G2408" s="1" t="n">
        <v>2</v>
      </c>
      <c r="H2408" s="1" t="n">
        <v>2</v>
      </c>
      <c r="I2408" s="1" t="n">
        <v>0</v>
      </c>
      <c r="J2408" s="1" t="inlineStr">
        <is>
          <t>Banglore</t>
        </is>
      </c>
      <c r="K2408" s="1" t="n">
        <v>0</v>
      </c>
      <c r="L2408" s="1">
        <f>G2408*B2408</f>
        <v/>
      </c>
      <c r="M2408" s="1">
        <f>H2408*B2408</f>
        <v/>
      </c>
      <c r="N2408" s="1">
        <f>I2408*B2408</f>
        <v/>
      </c>
    </row>
    <row r="2409">
      <c r="A2409" s="1" t="inlineStr">
        <is>
          <t>BioLegend</t>
        </is>
      </c>
      <c r="B2409" s="1" t="n">
        <v>6529.6</v>
      </c>
      <c r="C2409" s="1" t="inlineStr">
        <is>
          <t>EED118504</t>
        </is>
      </c>
      <c r="D2409" s="2" t="n">
        <v>45894</v>
      </c>
      <c r="E2409" s="2" t="n">
        <v>45903</v>
      </c>
      <c r="F2409" s="1" t="n">
        <v>400125</v>
      </c>
      <c r="G2409" s="1" t="n">
        <v>1</v>
      </c>
      <c r="H2409" s="1" t="n">
        <v>1</v>
      </c>
      <c r="I2409" s="1" t="n">
        <v>0</v>
      </c>
      <c r="J2409" s="1" t="inlineStr">
        <is>
          <t>Banglore</t>
        </is>
      </c>
      <c r="K2409" s="1" t="n">
        <v>0</v>
      </c>
      <c r="L2409" s="1">
        <f>G2409*B2409</f>
        <v/>
      </c>
      <c r="M2409" s="1">
        <f>H2409*B2409</f>
        <v/>
      </c>
      <c r="N2409" s="1">
        <f>I2409*B2409</f>
        <v/>
      </c>
    </row>
    <row r="2410">
      <c r="A2410" s="1" t="inlineStr">
        <is>
          <t>BioLegend</t>
        </is>
      </c>
      <c r="B2410" s="1" t="n">
        <v>11026.4</v>
      </c>
      <c r="C2410" s="1" t="inlineStr">
        <is>
          <t>EED118504</t>
        </is>
      </c>
      <c r="D2410" s="2" t="n">
        <v>45894</v>
      </c>
      <c r="E2410" s="2" t="n">
        <v>45903</v>
      </c>
      <c r="F2410" s="1" t="n">
        <v>400128</v>
      </c>
      <c r="G2410" s="1" t="n">
        <v>1</v>
      </c>
      <c r="H2410" s="1" t="n">
        <v>1</v>
      </c>
      <c r="I2410" s="1" t="n">
        <v>0</v>
      </c>
      <c r="J2410" s="1" t="inlineStr">
        <is>
          <t>Banglore</t>
        </is>
      </c>
      <c r="K2410" s="1" t="n">
        <v>0</v>
      </c>
      <c r="L2410" s="1">
        <f>G2410*B2410</f>
        <v/>
      </c>
      <c r="M2410" s="1">
        <f>H2410*B2410</f>
        <v/>
      </c>
      <c r="N2410" s="1">
        <f>I2410*B2410</f>
        <v/>
      </c>
    </row>
    <row r="2411">
      <c r="A2411" s="1" t="inlineStr">
        <is>
          <t>BioLegend</t>
        </is>
      </c>
      <c r="B2411" s="1" t="n">
        <v>5112.8</v>
      </c>
      <c r="C2411" s="1" t="inlineStr">
        <is>
          <t>EED118504</t>
        </is>
      </c>
      <c r="D2411" s="2" t="n">
        <v>45894</v>
      </c>
      <c r="E2411" s="2" t="n">
        <v>45903</v>
      </c>
      <c r="F2411" s="1" t="n">
        <v>400143</v>
      </c>
      <c r="G2411" s="1" t="n">
        <v>1</v>
      </c>
      <c r="H2411" s="1" t="n">
        <v>1</v>
      </c>
      <c r="I2411" s="1" t="n">
        <v>0</v>
      </c>
      <c r="J2411" s="1" t="inlineStr">
        <is>
          <t>Banglore</t>
        </is>
      </c>
      <c r="K2411" s="1" t="n">
        <v>0</v>
      </c>
      <c r="L2411" s="1">
        <f>G2411*B2411</f>
        <v/>
      </c>
      <c r="M2411" s="1">
        <f>H2411*B2411</f>
        <v/>
      </c>
      <c r="N2411" s="1">
        <f>I2411*B2411</f>
        <v/>
      </c>
    </row>
    <row r="2412">
      <c r="A2412" s="1" t="inlineStr">
        <is>
          <t>BioLegend</t>
        </is>
      </c>
      <c r="B2412" s="1" t="n">
        <v>23628</v>
      </c>
      <c r="C2412" s="1" t="inlineStr">
        <is>
          <t>EED118504</t>
        </is>
      </c>
      <c r="D2412" s="2" t="n">
        <v>45894</v>
      </c>
      <c r="E2412" s="2" t="n">
        <v>45903</v>
      </c>
      <c r="F2412" s="1" t="n">
        <v>400158</v>
      </c>
      <c r="G2412" s="1" t="n">
        <v>1</v>
      </c>
      <c r="H2412" s="1" t="n">
        <v>1</v>
      </c>
      <c r="I2412" s="1" t="n">
        <v>0</v>
      </c>
      <c r="J2412" s="1" t="inlineStr">
        <is>
          <t>Banglore</t>
        </is>
      </c>
      <c r="K2412" s="1" t="n">
        <v>0</v>
      </c>
      <c r="L2412" s="1">
        <f>G2412*B2412</f>
        <v/>
      </c>
      <c r="M2412" s="1">
        <f>H2412*B2412</f>
        <v/>
      </c>
      <c r="N2412" s="1">
        <f>I2412*B2412</f>
        <v/>
      </c>
    </row>
    <row r="2413">
      <c r="A2413" s="1" t="inlineStr">
        <is>
          <t>BioLegend</t>
        </is>
      </c>
      <c r="B2413" s="1" t="n">
        <v>27258</v>
      </c>
      <c r="C2413" s="1" t="inlineStr">
        <is>
          <t>EED118504</t>
        </is>
      </c>
      <c r="D2413" s="2" t="n">
        <v>45894</v>
      </c>
      <c r="E2413" s="2" t="n">
        <v>45903</v>
      </c>
      <c r="F2413" s="1" t="n">
        <v>400162</v>
      </c>
      <c r="G2413" s="1" t="n">
        <v>1</v>
      </c>
      <c r="H2413" s="1" t="n">
        <v>1</v>
      </c>
      <c r="I2413" s="1" t="n">
        <v>0</v>
      </c>
      <c r="J2413" s="1" t="inlineStr">
        <is>
          <t>Banglore</t>
        </is>
      </c>
      <c r="K2413" s="1" t="n">
        <v>0</v>
      </c>
      <c r="L2413" s="1">
        <f>G2413*B2413</f>
        <v/>
      </c>
      <c r="M2413" s="1">
        <f>H2413*B2413</f>
        <v/>
      </c>
      <c r="N2413" s="1">
        <f>I2413*B2413</f>
        <v/>
      </c>
    </row>
    <row r="2414">
      <c r="A2414" s="1" t="inlineStr">
        <is>
          <t>BioLegend</t>
        </is>
      </c>
      <c r="B2414" s="1" t="n">
        <v>25410</v>
      </c>
      <c r="C2414" s="1" t="inlineStr">
        <is>
          <t>EED118504</t>
        </is>
      </c>
      <c r="D2414" s="2" t="n">
        <v>45894</v>
      </c>
      <c r="E2414" s="2" t="n">
        <v>45903</v>
      </c>
      <c r="F2414" s="1" t="n">
        <v>400172</v>
      </c>
      <c r="G2414" s="1" t="n">
        <v>2</v>
      </c>
      <c r="H2414" s="1" t="n">
        <v>2</v>
      </c>
      <c r="I2414" s="1" t="n">
        <v>0</v>
      </c>
      <c r="J2414" s="1" t="inlineStr">
        <is>
          <t>Banglore</t>
        </is>
      </c>
      <c r="K2414" s="1" t="n">
        <v>0</v>
      </c>
      <c r="L2414" s="1">
        <f>G2414*B2414</f>
        <v/>
      </c>
      <c r="M2414" s="1">
        <f>H2414*B2414</f>
        <v/>
      </c>
      <c r="N2414" s="1">
        <f>I2414*B2414</f>
        <v/>
      </c>
    </row>
    <row r="2415">
      <c r="A2415" s="1" t="inlineStr">
        <is>
          <t>BioLegend</t>
        </is>
      </c>
      <c r="B2415" s="1" t="n">
        <v>2895.2</v>
      </c>
      <c r="C2415" s="1" t="inlineStr">
        <is>
          <t>EED118504</t>
        </is>
      </c>
      <c r="D2415" s="2" t="n">
        <v>45894</v>
      </c>
      <c r="E2415" s="2" t="n">
        <v>45903</v>
      </c>
      <c r="F2415" s="1" t="n">
        <v>400209</v>
      </c>
      <c r="G2415" s="1" t="n">
        <v>1</v>
      </c>
      <c r="H2415" s="1" t="n">
        <v>1</v>
      </c>
      <c r="I2415" s="1" t="n">
        <v>0</v>
      </c>
      <c r="J2415" s="1" t="inlineStr">
        <is>
          <t>Banglore</t>
        </is>
      </c>
      <c r="K2415" s="1" t="n">
        <v>0</v>
      </c>
      <c r="L2415" s="1">
        <f>G2415*B2415</f>
        <v/>
      </c>
      <c r="M2415" s="1">
        <f>H2415*B2415</f>
        <v/>
      </c>
      <c r="N2415" s="1">
        <f>I2415*B2415</f>
        <v/>
      </c>
    </row>
    <row r="2416">
      <c r="A2416" s="1" t="inlineStr">
        <is>
          <t>BioLegend</t>
        </is>
      </c>
      <c r="B2416" s="1" t="n">
        <v>2217.6</v>
      </c>
      <c r="C2416" s="1" t="inlineStr">
        <is>
          <t>EED118504</t>
        </is>
      </c>
      <c r="D2416" s="2" t="n">
        <v>45894</v>
      </c>
      <c r="E2416" s="2" t="n">
        <v>45903</v>
      </c>
      <c r="F2416" s="1" t="n">
        <v>400219</v>
      </c>
      <c r="G2416" s="1" t="n">
        <v>1</v>
      </c>
      <c r="H2416" s="1" t="n">
        <v>1</v>
      </c>
      <c r="I2416" s="1" t="n">
        <v>0</v>
      </c>
      <c r="J2416" s="1" t="inlineStr">
        <is>
          <t>Banglore</t>
        </is>
      </c>
      <c r="K2416" s="1" t="n">
        <v>0</v>
      </c>
      <c r="L2416" s="1">
        <f>G2416*B2416</f>
        <v/>
      </c>
      <c r="M2416" s="1">
        <f>H2416*B2416</f>
        <v/>
      </c>
      <c r="N2416" s="1">
        <f>I2416*B2416</f>
        <v/>
      </c>
    </row>
    <row r="2417">
      <c r="A2417" s="1" t="inlineStr">
        <is>
          <t>BioLegend</t>
        </is>
      </c>
      <c r="B2417" s="1" t="n">
        <v>5852</v>
      </c>
      <c r="C2417" s="1" t="inlineStr">
        <is>
          <t>EED118504</t>
        </is>
      </c>
      <c r="D2417" s="2" t="n">
        <v>45894</v>
      </c>
      <c r="E2417" s="2" t="n">
        <v>45903</v>
      </c>
      <c r="F2417" s="1" t="n">
        <v>400220</v>
      </c>
      <c r="G2417" s="1" t="n">
        <v>2</v>
      </c>
      <c r="H2417" s="1" t="n">
        <v>2</v>
      </c>
      <c r="I2417" s="1" t="n">
        <v>0</v>
      </c>
      <c r="J2417" s="1" t="inlineStr">
        <is>
          <t>Banglore</t>
        </is>
      </c>
      <c r="K2417" s="1" t="n">
        <v>0</v>
      </c>
      <c r="L2417" s="1">
        <f>G2417*B2417</f>
        <v/>
      </c>
      <c r="M2417" s="1">
        <f>H2417*B2417</f>
        <v/>
      </c>
      <c r="N2417" s="1">
        <f>I2417*B2417</f>
        <v/>
      </c>
    </row>
    <row r="2418">
      <c r="A2418" s="1" t="inlineStr">
        <is>
          <t>BioLegend</t>
        </is>
      </c>
      <c r="B2418" s="1" t="n">
        <v>10890</v>
      </c>
      <c r="C2418" s="1" t="inlineStr">
        <is>
          <t>EED118504</t>
        </is>
      </c>
      <c r="D2418" s="2" t="n">
        <v>45894</v>
      </c>
      <c r="E2418" s="2" t="n">
        <v>45903</v>
      </c>
      <c r="F2418" s="1" t="n">
        <v>400259</v>
      </c>
      <c r="G2418" s="1" t="n">
        <v>1</v>
      </c>
      <c r="H2418" s="1" t="n">
        <v>1</v>
      </c>
      <c r="I2418" s="1" t="n">
        <v>0</v>
      </c>
      <c r="J2418" s="1" t="inlineStr">
        <is>
          <t>Banglore</t>
        </is>
      </c>
      <c r="K2418" s="1" t="n">
        <v>0</v>
      </c>
      <c r="L2418" s="1">
        <f>G2418*B2418</f>
        <v/>
      </c>
      <c r="M2418" s="1">
        <f>H2418*B2418</f>
        <v/>
      </c>
      <c r="N2418" s="1">
        <f>I2418*B2418</f>
        <v/>
      </c>
    </row>
    <row r="2419">
      <c r="A2419" s="1" t="inlineStr">
        <is>
          <t>BioLegend</t>
        </is>
      </c>
      <c r="B2419" s="1" t="n">
        <v>11888.8</v>
      </c>
      <c r="C2419" s="1" t="inlineStr">
        <is>
          <t>EED118504</t>
        </is>
      </c>
      <c r="D2419" s="2" t="n">
        <v>45894</v>
      </c>
      <c r="E2419" s="2" t="n">
        <v>45903</v>
      </c>
      <c r="F2419" s="1" t="n">
        <v>400334</v>
      </c>
      <c r="G2419" s="1" t="n">
        <v>1</v>
      </c>
      <c r="H2419" s="1" t="n">
        <v>1</v>
      </c>
      <c r="I2419" s="1" t="n">
        <v>0</v>
      </c>
      <c r="J2419" s="1" t="inlineStr">
        <is>
          <t>Banglore</t>
        </is>
      </c>
      <c r="K2419" s="1" t="n">
        <v>0</v>
      </c>
      <c r="L2419" s="1">
        <f>G2419*B2419</f>
        <v/>
      </c>
      <c r="M2419" s="1">
        <f>H2419*B2419</f>
        <v/>
      </c>
      <c r="N2419" s="1">
        <f>I2419*B2419</f>
        <v/>
      </c>
    </row>
    <row r="2420">
      <c r="A2420" s="1" t="inlineStr">
        <is>
          <t>BioLegend</t>
        </is>
      </c>
      <c r="B2420" s="1" t="n">
        <v>14106.4</v>
      </c>
      <c r="C2420" s="1" t="inlineStr">
        <is>
          <t>EED118504</t>
        </is>
      </c>
      <c r="D2420" s="2" t="n">
        <v>45894</v>
      </c>
      <c r="E2420" s="2" t="n">
        <v>45903</v>
      </c>
      <c r="F2420" s="1" t="n">
        <v>422302</v>
      </c>
      <c r="G2420" s="1" t="n">
        <v>2</v>
      </c>
      <c r="H2420" s="1" t="n">
        <v>2</v>
      </c>
      <c r="I2420" s="1" t="n">
        <v>0</v>
      </c>
      <c r="J2420" s="1" t="inlineStr">
        <is>
          <t>Banglore</t>
        </is>
      </c>
      <c r="K2420" s="1" t="n">
        <v>0</v>
      </c>
      <c r="L2420" s="1">
        <f>G2420*B2420</f>
        <v/>
      </c>
      <c r="M2420" s="1">
        <f>H2420*B2420</f>
        <v/>
      </c>
      <c r="N2420" s="1">
        <f>I2420*B2420</f>
        <v/>
      </c>
    </row>
    <row r="2421">
      <c r="A2421" s="1" t="inlineStr">
        <is>
          <t>BioLegend</t>
        </is>
      </c>
      <c r="B2421" s="1" t="n">
        <v>6899.200000000001</v>
      </c>
      <c r="C2421" s="1" t="inlineStr">
        <is>
          <t>EED118504</t>
        </is>
      </c>
      <c r="D2421" s="2" t="n">
        <v>45894</v>
      </c>
      <c r="E2421" s="2" t="n">
        <v>45903</v>
      </c>
      <c r="F2421" s="1" t="n">
        <v>423303</v>
      </c>
      <c r="G2421" s="1" t="n">
        <v>1</v>
      </c>
      <c r="H2421" s="1" t="n">
        <v>1</v>
      </c>
      <c r="I2421" s="1" t="n">
        <v>0</v>
      </c>
      <c r="J2421" s="1" t="inlineStr">
        <is>
          <t>BANGALORE</t>
        </is>
      </c>
      <c r="K2421" s="1" t="n">
        <v>0</v>
      </c>
      <c r="L2421" s="1">
        <f>G2421*B2421</f>
        <v/>
      </c>
      <c r="M2421" s="1">
        <f>H2421*B2421</f>
        <v/>
      </c>
      <c r="N2421" s="1">
        <f>I2421*B2421</f>
        <v/>
      </c>
    </row>
    <row r="2422">
      <c r="A2422" s="1" t="inlineStr">
        <is>
          <t>BioLegend</t>
        </is>
      </c>
      <c r="B2422" s="1" t="n">
        <v>6666</v>
      </c>
      <c r="C2422" s="1" t="inlineStr">
        <is>
          <t>EED118504</t>
        </is>
      </c>
      <c r="D2422" s="2" t="n">
        <v>45894</v>
      </c>
      <c r="E2422" s="2" t="n">
        <v>45903</v>
      </c>
      <c r="F2422" s="1" t="n">
        <v>423801</v>
      </c>
      <c r="G2422" s="1" t="n">
        <v>1</v>
      </c>
      <c r="H2422" s="1" t="n">
        <v>1</v>
      </c>
      <c r="I2422" s="1" t="n">
        <v>0</v>
      </c>
      <c r="J2422" s="1" t="inlineStr">
        <is>
          <t>BANGALORE</t>
        </is>
      </c>
      <c r="K2422" s="1" t="n">
        <v>0</v>
      </c>
      <c r="L2422" s="1">
        <f>G2422*B2422</f>
        <v/>
      </c>
      <c r="M2422" s="1">
        <f>H2422*B2422</f>
        <v/>
      </c>
      <c r="N2422" s="1">
        <f>I2422*B2422</f>
        <v/>
      </c>
    </row>
    <row r="2423">
      <c r="A2423" s="1" t="inlineStr">
        <is>
          <t>BioLegend</t>
        </is>
      </c>
      <c r="B2423" s="1" t="n">
        <v>10164</v>
      </c>
      <c r="C2423" s="1" t="inlineStr">
        <is>
          <t>EED118504</t>
        </is>
      </c>
      <c r="D2423" s="2" t="n">
        <v>45894</v>
      </c>
      <c r="E2423" s="2" t="n">
        <v>45903</v>
      </c>
      <c r="F2423" s="1" t="n">
        <v>424401</v>
      </c>
      <c r="G2423" s="1" t="n">
        <v>1</v>
      </c>
      <c r="H2423" s="1" t="n">
        <v>1</v>
      </c>
      <c r="I2423" s="1" t="n">
        <v>0</v>
      </c>
      <c r="J2423" s="1" t="inlineStr">
        <is>
          <t>BANGALORE</t>
        </is>
      </c>
      <c r="K2423" s="1" t="n">
        <v>0</v>
      </c>
      <c r="L2423" s="1">
        <f>G2423*B2423</f>
        <v/>
      </c>
      <c r="M2423" s="1">
        <f>H2423*B2423</f>
        <v/>
      </c>
      <c r="N2423" s="1">
        <f>I2423*B2423</f>
        <v/>
      </c>
    </row>
    <row r="2424">
      <c r="A2424" s="1" t="inlineStr">
        <is>
          <t>BioLegend</t>
        </is>
      </c>
      <c r="B2424" s="1" t="n">
        <v>6283.200000000001</v>
      </c>
      <c r="C2424" s="1" t="inlineStr">
        <is>
          <t>EED118504</t>
        </is>
      </c>
      <c r="D2424" s="2" t="n">
        <v>45894</v>
      </c>
      <c r="E2424" s="2" t="n">
        <v>45903</v>
      </c>
      <c r="F2424" s="1" t="n">
        <v>424601</v>
      </c>
      <c r="G2424" s="1" t="n">
        <v>1</v>
      </c>
      <c r="H2424" s="1" t="n">
        <v>1</v>
      </c>
      <c r="I2424" s="1" t="n">
        <v>0</v>
      </c>
      <c r="J2424" s="1" t="inlineStr">
        <is>
          <t>Kanpur</t>
        </is>
      </c>
      <c r="K2424" s="1" t="n">
        <v>0</v>
      </c>
      <c r="L2424" s="1">
        <f>G2424*B2424</f>
        <v/>
      </c>
      <c r="M2424" s="1">
        <f>H2424*B2424</f>
        <v/>
      </c>
      <c r="N2424" s="1">
        <f>I2424*B2424</f>
        <v/>
      </c>
    </row>
    <row r="2425">
      <c r="A2425" s="1" t="inlineStr">
        <is>
          <t>BioLegend</t>
        </is>
      </c>
      <c r="B2425" s="1" t="n">
        <v>39732</v>
      </c>
      <c r="C2425" s="1" t="inlineStr">
        <is>
          <t>EED118504</t>
        </is>
      </c>
      <c r="D2425" s="2" t="n">
        <v>45894</v>
      </c>
      <c r="E2425" s="2" t="n">
        <v>45903</v>
      </c>
      <c r="F2425" s="1" t="n">
        <v>574806</v>
      </c>
      <c r="G2425" s="1" t="n">
        <v>1</v>
      </c>
      <c r="H2425" s="1" t="n">
        <v>1</v>
      </c>
      <c r="I2425" s="1" t="n">
        <v>0</v>
      </c>
      <c r="J2425" s="1" t="inlineStr">
        <is>
          <t>Pune</t>
        </is>
      </c>
      <c r="K2425" s="1" t="n">
        <v>0</v>
      </c>
      <c r="L2425" s="1">
        <f>G2425*B2425</f>
        <v/>
      </c>
      <c r="M2425" s="1">
        <f>H2425*B2425</f>
        <v/>
      </c>
      <c r="N2425" s="1">
        <f>I2425*B2425</f>
        <v/>
      </c>
    </row>
    <row r="2426">
      <c r="A2426" s="1" t="inlineStr">
        <is>
          <t>BioLegend</t>
        </is>
      </c>
      <c r="B2426" s="1" t="n">
        <v>12628</v>
      </c>
      <c r="C2426" s="1" t="inlineStr">
        <is>
          <t>EED118504</t>
        </is>
      </c>
      <c r="D2426" s="2" t="n">
        <v>45894</v>
      </c>
      <c r="E2426" s="2" t="n">
        <v>45903</v>
      </c>
      <c r="F2426" s="1" t="n">
        <v>606555</v>
      </c>
      <c r="G2426" s="1" t="n">
        <v>1</v>
      </c>
      <c r="H2426" s="1" t="n">
        <v>1</v>
      </c>
      <c r="I2426" s="1" t="n">
        <v>0</v>
      </c>
      <c r="J2426" s="1" t="inlineStr">
        <is>
          <t>Kanpur</t>
        </is>
      </c>
      <c r="K2426" s="1" t="n">
        <v>0</v>
      </c>
      <c r="L2426" s="1">
        <f>G2426*B2426</f>
        <v/>
      </c>
      <c r="M2426" s="1">
        <f>H2426*B2426</f>
        <v/>
      </c>
      <c r="N2426" s="1">
        <f>I2426*B2426</f>
        <v/>
      </c>
    </row>
    <row r="2427">
      <c r="A2427" s="1" t="inlineStr">
        <is>
          <t>BioLegend</t>
        </is>
      </c>
      <c r="B2427" s="1" t="n">
        <v>8993.6</v>
      </c>
      <c r="C2427" s="1" t="inlineStr">
        <is>
          <t>EED118504</t>
        </is>
      </c>
      <c r="D2427" s="2" t="n">
        <v>45894</v>
      </c>
      <c r="E2427" s="2" t="n">
        <v>45903</v>
      </c>
      <c r="F2427" s="1" t="n">
        <v>633507</v>
      </c>
      <c r="G2427" s="1" t="n">
        <v>1</v>
      </c>
      <c r="H2427" s="1" t="n">
        <v>1</v>
      </c>
      <c r="I2427" s="1" t="n">
        <v>0</v>
      </c>
      <c r="J2427" s="1" t="inlineStr">
        <is>
          <t>Delhi</t>
        </is>
      </c>
      <c r="K2427" s="1" t="n">
        <v>0</v>
      </c>
      <c r="L2427" s="1">
        <f>G2427*B2427</f>
        <v/>
      </c>
      <c r="M2427" s="1">
        <f>H2427*B2427</f>
        <v/>
      </c>
      <c r="N2427" s="1">
        <f>I2427*B2427</f>
        <v/>
      </c>
    </row>
    <row r="2428">
      <c r="A2428" s="1" t="inlineStr">
        <is>
          <t>BioLegend</t>
        </is>
      </c>
      <c r="B2428" s="1" t="n">
        <v>9055.200000000001</v>
      </c>
      <c r="C2428" s="1" t="inlineStr">
        <is>
          <t>EED118504</t>
        </is>
      </c>
      <c r="D2428" s="2" t="n">
        <v>45894</v>
      </c>
      <c r="E2428" s="2" t="n">
        <v>45903</v>
      </c>
      <c r="F2428" s="1" t="n">
        <v>675503</v>
      </c>
      <c r="G2428" s="1" t="n">
        <v>1</v>
      </c>
      <c r="H2428" s="1" t="n">
        <v>1</v>
      </c>
      <c r="I2428" s="1" t="n">
        <v>0</v>
      </c>
      <c r="J2428" s="1" t="inlineStr">
        <is>
          <t>Kanpur</t>
        </is>
      </c>
      <c r="K2428" s="1" t="n">
        <v>0</v>
      </c>
      <c r="L2428" s="1">
        <f>G2428*B2428</f>
        <v/>
      </c>
      <c r="M2428" s="1">
        <f>H2428*B2428</f>
        <v/>
      </c>
      <c r="N2428" s="1">
        <f>I2428*B2428</f>
        <v/>
      </c>
    </row>
    <row r="2429">
      <c r="A2429" s="1" t="inlineStr">
        <is>
          <t>BioLegend</t>
        </is>
      </c>
      <c r="B2429" s="1" t="n">
        <v>6529.6</v>
      </c>
      <c r="C2429" s="1" t="inlineStr">
        <is>
          <t>EED118504</t>
        </is>
      </c>
      <c r="D2429" s="2" t="n">
        <v>45894</v>
      </c>
      <c r="E2429" s="2" t="n">
        <v>45903</v>
      </c>
      <c r="F2429" s="1" t="n">
        <v>834602</v>
      </c>
      <c r="G2429" s="1" t="n">
        <v>1</v>
      </c>
      <c r="H2429" s="1" t="n">
        <v>1</v>
      </c>
      <c r="I2429" s="1" t="n">
        <v>0</v>
      </c>
      <c r="J2429" s="1" t="inlineStr">
        <is>
          <t>Banglore</t>
        </is>
      </c>
      <c r="K2429" s="1" t="n">
        <v>0</v>
      </c>
      <c r="L2429" s="1">
        <f>G2429*B2429</f>
        <v/>
      </c>
      <c r="M2429" s="1">
        <f>H2429*B2429</f>
        <v/>
      </c>
      <c r="N2429" s="1">
        <f>I2429*B2429</f>
        <v/>
      </c>
    </row>
    <row r="2430">
      <c r="A2430" s="1" t="inlineStr">
        <is>
          <t>BioLegend</t>
        </is>
      </c>
      <c r="B2430" s="1" t="n">
        <v>9486.4</v>
      </c>
      <c r="C2430" s="1" t="inlineStr">
        <is>
          <t>EED118504</t>
        </is>
      </c>
      <c r="D2430" s="2" t="n">
        <v>45894</v>
      </c>
      <c r="E2430" s="2" t="n">
        <v>45903</v>
      </c>
      <c r="F2430" s="1" t="n">
        <v>936905</v>
      </c>
      <c r="G2430" s="1" t="n">
        <v>1</v>
      </c>
      <c r="H2430" s="1" t="n">
        <v>1</v>
      </c>
      <c r="I2430" s="1" t="n">
        <v>0</v>
      </c>
      <c r="J2430" s="1" t="inlineStr">
        <is>
          <t>Kanpur</t>
        </is>
      </c>
      <c r="K2430" s="1" t="n">
        <v>0</v>
      </c>
      <c r="L2430" s="1">
        <f>G2430*B2430</f>
        <v/>
      </c>
      <c r="M2430" s="1">
        <f>H2430*B2430</f>
        <v/>
      </c>
      <c r="N2430" s="1">
        <f>I2430*B2430</f>
        <v/>
      </c>
    </row>
    <row r="2431">
      <c r="A2431" s="1" t="inlineStr">
        <is>
          <t>BioLegend</t>
        </is>
      </c>
      <c r="B2431" s="1" t="n">
        <v>2217.6</v>
      </c>
      <c r="C2431" s="1" t="inlineStr">
        <is>
          <t>EED118651</t>
        </is>
      </c>
      <c r="D2431" s="2" t="n">
        <v>45898</v>
      </c>
      <c r="E2431" s="2" t="n">
        <v>45904</v>
      </c>
      <c r="F2431" s="1" t="n">
        <v>100203</v>
      </c>
      <c r="G2431" s="1" t="n">
        <v>1</v>
      </c>
      <c r="H2431" s="1" t="n">
        <v>1</v>
      </c>
      <c r="I2431" s="1" t="n">
        <v>0</v>
      </c>
      <c r="J2431" s="1" t="inlineStr">
        <is>
          <t>Delhi</t>
        </is>
      </c>
      <c r="K2431" s="1" t="n">
        <v>0</v>
      </c>
      <c r="L2431" s="1">
        <f>G2431*B2431</f>
        <v/>
      </c>
      <c r="M2431" s="1">
        <f>H2431*B2431</f>
        <v/>
      </c>
      <c r="N2431" s="1">
        <f>I2431*B2431</f>
        <v/>
      </c>
    </row>
    <row r="2432">
      <c r="A2432" s="1" t="inlineStr">
        <is>
          <t>BioLegend</t>
        </is>
      </c>
      <c r="B2432" s="1" t="n">
        <v>6468</v>
      </c>
      <c r="C2432" s="1" t="inlineStr">
        <is>
          <t>EED118651</t>
        </is>
      </c>
      <c r="D2432" s="2" t="n">
        <v>45898</v>
      </c>
      <c r="E2432" s="2" t="n">
        <v>45904</v>
      </c>
      <c r="F2432" s="1" t="n">
        <v>100221</v>
      </c>
      <c r="G2432" s="1" t="n">
        <v>1</v>
      </c>
      <c r="H2432" s="1" t="n">
        <v>1</v>
      </c>
      <c r="I2432" s="1" t="n">
        <v>0</v>
      </c>
      <c r="J2432" s="1" t="inlineStr">
        <is>
          <t>Faridabad</t>
        </is>
      </c>
      <c r="K2432" s="1" t="n">
        <v>0</v>
      </c>
      <c r="L2432" s="1">
        <f>G2432*B2432</f>
        <v/>
      </c>
      <c r="M2432" s="1">
        <f>H2432*B2432</f>
        <v/>
      </c>
      <c r="N2432" s="1">
        <f>I2432*B2432</f>
        <v/>
      </c>
    </row>
    <row r="2433">
      <c r="A2433" s="1" t="inlineStr">
        <is>
          <t>BioLegend</t>
        </is>
      </c>
      <c r="B2433" s="1" t="n">
        <v>19602</v>
      </c>
      <c r="C2433" s="1" t="inlineStr">
        <is>
          <t>EED118651</t>
        </is>
      </c>
      <c r="D2433" s="2" t="n">
        <v>45898</v>
      </c>
      <c r="E2433" s="2" t="n">
        <v>45904</v>
      </c>
      <c r="F2433" s="1" t="n">
        <v>100241</v>
      </c>
      <c r="G2433" s="1" t="n">
        <v>1</v>
      </c>
      <c r="H2433" s="1" t="n">
        <v>1</v>
      </c>
      <c r="I2433" s="1" t="n">
        <v>0</v>
      </c>
      <c r="J2433" s="1" t="inlineStr">
        <is>
          <t>Delhi</t>
        </is>
      </c>
      <c r="K2433" s="1" t="n">
        <v>0</v>
      </c>
      <c r="L2433" s="1">
        <f>G2433*B2433</f>
        <v/>
      </c>
      <c r="M2433" s="1">
        <f>H2433*B2433</f>
        <v/>
      </c>
      <c r="N2433" s="1">
        <f>I2433*B2433</f>
        <v/>
      </c>
    </row>
    <row r="2434">
      <c r="A2434" s="1" t="inlineStr">
        <is>
          <t>BioLegend</t>
        </is>
      </c>
      <c r="B2434" s="1" t="n">
        <v>7268.799999999999</v>
      </c>
      <c r="C2434" s="1" t="inlineStr">
        <is>
          <t>EED118651</t>
        </is>
      </c>
      <c r="D2434" s="2" t="n">
        <v>45898</v>
      </c>
      <c r="E2434" s="2" t="n">
        <v>45904</v>
      </c>
      <c r="F2434" s="1" t="n">
        <v>100433</v>
      </c>
      <c r="G2434" s="1" t="n">
        <v>1</v>
      </c>
      <c r="H2434" s="1" t="n">
        <v>1</v>
      </c>
      <c r="I2434" s="1" t="n">
        <v>0</v>
      </c>
      <c r="J2434" s="1" t="inlineStr">
        <is>
          <t>Delhi</t>
        </is>
      </c>
      <c r="K2434" s="1" t="n">
        <v>0</v>
      </c>
      <c r="L2434" s="1">
        <f>G2434*B2434</f>
        <v/>
      </c>
      <c r="M2434" s="1">
        <f>H2434*B2434</f>
        <v/>
      </c>
      <c r="N2434" s="1">
        <f>I2434*B2434</f>
        <v/>
      </c>
    </row>
    <row r="2435">
      <c r="A2435" s="1" t="inlineStr">
        <is>
          <t>BioLegend</t>
        </is>
      </c>
      <c r="B2435" s="1" t="n">
        <v>20394</v>
      </c>
      <c r="C2435" s="1" t="inlineStr">
        <is>
          <t>EED118651</t>
        </is>
      </c>
      <c r="D2435" s="2" t="n">
        <v>45898</v>
      </c>
      <c r="E2435" s="2" t="n">
        <v>45904</v>
      </c>
      <c r="F2435" s="1" t="n">
        <v>100451</v>
      </c>
      <c r="G2435" s="1" t="n">
        <v>1</v>
      </c>
      <c r="H2435" s="1" t="n">
        <v>1</v>
      </c>
      <c r="I2435" s="1" t="n">
        <v>0</v>
      </c>
      <c r="J2435" s="1" t="inlineStr">
        <is>
          <t>Faridabad</t>
        </is>
      </c>
      <c r="K2435" s="1" t="n">
        <v>0</v>
      </c>
      <c r="L2435" s="1">
        <f>G2435*B2435</f>
        <v/>
      </c>
      <c r="M2435" s="1">
        <f>H2435*B2435</f>
        <v/>
      </c>
      <c r="N2435" s="1">
        <f>I2435*B2435</f>
        <v/>
      </c>
    </row>
    <row r="2436">
      <c r="A2436" s="1" t="inlineStr">
        <is>
          <t>BioLegend</t>
        </is>
      </c>
      <c r="B2436" s="1" t="n">
        <v>18018</v>
      </c>
      <c r="C2436" s="1" t="inlineStr">
        <is>
          <t>EED118651</t>
        </is>
      </c>
      <c r="D2436" s="2" t="n">
        <v>45898</v>
      </c>
      <c r="E2436" s="2" t="n">
        <v>45904</v>
      </c>
      <c r="F2436" s="1" t="n">
        <v>100548</v>
      </c>
      <c r="G2436" s="1" t="n">
        <v>1</v>
      </c>
      <c r="H2436" s="1" t="n">
        <v>1</v>
      </c>
      <c r="I2436" s="1" t="n">
        <v>0</v>
      </c>
      <c r="J2436" s="1" t="inlineStr">
        <is>
          <t>Delhi</t>
        </is>
      </c>
      <c r="K2436" s="1" t="n">
        <v>0</v>
      </c>
      <c r="L2436" s="1">
        <f>G2436*B2436</f>
        <v/>
      </c>
      <c r="M2436" s="1">
        <f>H2436*B2436</f>
        <v/>
      </c>
      <c r="N2436" s="1">
        <f>I2436*B2436</f>
        <v/>
      </c>
    </row>
    <row r="2437">
      <c r="A2437" s="1" t="inlineStr">
        <is>
          <t>BioLegend</t>
        </is>
      </c>
      <c r="B2437" s="1" t="n">
        <v>10890</v>
      </c>
      <c r="C2437" s="1" t="inlineStr">
        <is>
          <t>EED118651</t>
        </is>
      </c>
      <c r="D2437" s="2" t="n">
        <v>45898</v>
      </c>
      <c r="E2437" s="2" t="n">
        <v>45904</v>
      </c>
      <c r="F2437" s="1" t="n">
        <v>100737</v>
      </c>
      <c r="G2437" s="1" t="n">
        <v>1</v>
      </c>
      <c r="H2437" s="1" t="n">
        <v>1</v>
      </c>
      <c r="I2437" s="1" t="n">
        <v>0</v>
      </c>
      <c r="J2437" s="1" t="inlineStr">
        <is>
          <t>Delhi</t>
        </is>
      </c>
      <c r="K2437" s="1" t="n">
        <v>0</v>
      </c>
      <c r="L2437" s="1">
        <f>G2437*B2437</f>
        <v/>
      </c>
      <c r="M2437" s="1">
        <f>H2437*B2437</f>
        <v/>
      </c>
      <c r="N2437" s="1">
        <f>I2437*B2437</f>
        <v/>
      </c>
    </row>
    <row r="2438">
      <c r="A2438" s="1" t="inlineStr">
        <is>
          <t>BioLegend</t>
        </is>
      </c>
      <c r="B2438" s="1" t="n">
        <v>13794</v>
      </c>
      <c r="C2438" s="1" t="inlineStr">
        <is>
          <t>EED118651</t>
        </is>
      </c>
      <c r="D2438" s="2" t="n">
        <v>45898</v>
      </c>
      <c r="E2438" s="2" t="n">
        <v>45904</v>
      </c>
      <c r="F2438" s="1" t="n">
        <v>100741</v>
      </c>
      <c r="G2438" s="1" t="n">
        <v>1</v>
      </c>
      <c r="H2438" s="1" t="n">
        <v>1</v>
      </c>
      <c r="I2438" s="1" t="n">
        <v>0</v>
      </c>
      <c r="J2438" s="1" t="inlineStr">
        <is>
          <t>Faridabad</t>
        </is>
      </c>
      <c r="K2438" s="1" t="n">
        <v>0</v>
      </c>
      <c r="L2438" s="1">
        <f>G2438*B2438</f>
        <v/>
      </c>
      <c r="M2438" s="1">
        <f>H2438*B2438</f>
        <v/>
      </c>
      <c r="N2438" s="1">
        <f>I2438*B2438</f>
        <v/>
      </c>
    </row>
    <row r="2439">
      <c r="A2439" s="1" t="inlineStr">
        <is>
          <t>BioLegend</t>
        </is>
      </c>
      <c r="B2439" s="1" t="n">
        <v>15312</v>
      </c>
      <c r="C2439" s="1" t="inlineStr">
        <is>
          <t>EED118651</t>
        </is>
      </c>
      <c r="D2439" s="2" t="n">
        <v>45898</v>
      </c>
      <c r="E2439" s="2" t="n">
        <v>45904</v>
      </c>
      <c r="F2439" s="1" t="n">
        <v>100752</v>
      </c>
      <c r="G2439" s="1" t="n">
        <v>1</v>
      </c>
      <c r="H2439" s="1" t="n">
        <v>1</v>
      </c>
      <c r="I2439" s="1" t="n">
        <v>0</v>
      </c>
      <c r="J2439" s="1" t="inlineStr">
        <is>
          <t>Delhi</t>
        </is>
      </c>
      <c r="K2439" s="1" t="n">
        <v>0</v>
      </c>
      <c r="L2439" s="1">
        <f>G2439*B2439</f>
        <v/>
      </c>
      <c r="M2439" s="1">
        <f>H2439*B2439</f>
        <v/>
      </c>
      <c r="N2439" s="1">
        <f>I2439*B2439</f>
        <v/>
      </c>
    </row>
    <row r="2440">
      <c r="A2440" s="1" t="inlineStr">
        <is>
          <t>BioLegend</t>
        </is>
      </c>
      <c r="B2440" s="1" t="n">
        <v>2895.2</v>
      </c>
      <c r="C2440" s="1" t="inlineStr">
        <is>
          <t>EED118651</t>
        </is>
      </c>
      <c r="D2440" s="2" t="n">
        <v>45898</v>
      </c>
      <c r="E2440" s="2" t="n">
        <v>45904</v>
      </c>
      <c r="F2440" s="1" t="n">
        <v>101205</v>
      </c>
      <c r="G2440" s="1" t="n">
        <v>1</v>
      </c>
      <c r="H2440" s="1" t="n">
        <v>1</v>
      </c>
      <c r="I2440" s="1" t="n">
        <v>0</v>
      </c>
      <c r="J2440" s="1" t="inlineStr">
        <is>
          <t>Delhi</t>
        </is>
      </c>
      <c r="K2440" s="1" t="n">
        <v>0</v>
      </c>
      <c r="L2440" s="1">
        <f>G2440*B2440</f>
        <v/>
      </c>
      <c r="M2440" s="1">
        <f>H2440*B2440</f>
        <v/>
      </c>
      <c r="N2440" s="1">
        <f>I2440*B2440</f>
        <v/>
      </c>
    </row>
    <row r="2441">
      <c r="A2441" s="1" t="inlineStr">
        <is>
          <t>BioLegend</t>
        </is>
      </c>
      <c r="B2441" s="1" t="n">
        <v>19650.4</v>
      </c>
      <c r="C2441" s="1" t="inlineStr">
        <is>
          <t>EED118651</t>
        </is>
      </c>
      <c r="D2441" s="2" t="n">
        <v>45898</v>
      </c>
      <c r="E2441" s="2" t="n">
        <v>45904</v>
      </c>
      <c r="F2441" s="1" t="n">
        <v>102030</v>
      </c>
      <c r="G2441" s="1" t="n">
        <v>1</v>
      </c>
      <c r="H2441" s="1" t="n">
        <v>1</v>
      </c>
      <c r="I2441" s="1" t="n">
        <v>0</v>
      </c>
      <c r="J2441" s="1" t="inlineStr">
        <is>
          <t>Delhi</t>
        </is>
      </c>
      <c r="K2441" s="1" t="n">
        <v>0</v>
      </c>
      <c r="L2441" s="1">
        <f>G2441*B2441</f>
        <v/>
      </c>
      <c r="M2441" s="1">
        <f>H2441*B2441</f>
        <v/>
      </c>
      <c r="N2441" s="1">
        <f>I2441*B2441</f>
        <v/>
      </c>
    </row>
    <row r="2442">
      <c r="A2442" s="1" t="inlineStr">
        <is>
          <t>BioLegend</t>
        </is>
      </c>
      <c r="B2442" s="1" t="n">
        <v>13244</v>
      </c>
      <c r="C2442" s="1" t="inlineStr">
        <is>
          <t>EED118651</t>
        </is>
      </c>
      <c r="D2442" s="2" t="n">
        <v>45898</v>
      </c>
      <c r="E2442" s="2" t="n">
        <v>45904</v>
      </c>
      <c r="F2442" s="1" t="n">
        <v>103030</v>
      </c>
      <c r="G2442" s="1" t="n">
        <v>1</v>
      </c>
      <c r="H2442" s="1" t="n">
        <v>1</v>
      </c>
      <c r="I2442" s="1" t="n">
        <v>0</v>
      </c>
      <c r="J2442" s="1" t="inlineStr">
        <is>
          <t>Delhi</t>
        </is>
      </c>
      <c r="K2442" s="1" t="n">
        <v>0</v>
      </c>
      <c r="L2442" s="1">
        <f>G2442*B2442</f>
        <v/>
      </c>
      <c r="M2442" s="1">
        <f>H2442*B2442</f>
        <v/>
      </c>
      <c r="N2442" s="1">
        <f>I2442*B2442</f>
        <v/>
      </c>
    </row>
    <row r="2443">
      <c r="A2443" s="1" t="inlineStr">
        <is>
          <t>BioLegend</t>
        </is>
      </c>
      <c r="B2443" s="1" t="n">
        <v>15972</v>
      </c>
      <c r="C2443" s="1" t="inlineStr">
        <is>
          <t>EED118651</t>
        </is>
      </c>
      <c r="D2443" s="2" t="n">
        <v>45898</v>
      </c>
      <c r="E2443" s="2" t="n">
        <v>45904</v>
      </c>
      <c r="F2443" s="1" t="n">
        <v>103134</v>
      </c>
      <c r="G2443" s="1" t="n">
        <v>1</v>
      </c>
      <c r="H2443" s="1" t="n">
        <v>1</v>
      </c>
      <c r="I2443" s="1" t="n">
        <v>0</v>
      </c>
      <c r="J2443" s="1" t="inlineStr">
        <is>
          <t>Delhi</t>
        </is>
      </c>
      <c r="K2443" s="1" t="n">
        <v>0</v>
      </c>
      <c r="L2443" s="1">
        <f>G2443*B2443</f>
        <v/>
      </c>
      <c r="M2443" s="1">
        <f>H2443*B2443</f>
        <v/>
      </c>
      <c r="N2443" s="1">
        <f>I2443*B2443</f>
        <v/>
      </c>
    </row>
    <row r="2444">
      <c r="A2444" s="1" t="inlineStr">
        <is>
          <t>BioLegend</t>
        </is>
      </c>
      <c r="B2444" s="1" t="n">
        <v>9856</v>
      </c>
      <c r="C2444" s="1" t="inlineStr">
        <is>
          <t>EED118651</t>
        </is>
      </c>
      <c r="D2444" s="2" t="n">
        <v>45898</v>
      </c>
      <c r="E2444" s="2" t="n">
        <v>45904</v>
      </c>
      <c r="F2444" s="1" t="n">
        <v>103191</v>
      </c>
      <c r="G2444" s="1" t="n">
        <v>1</v>
      </c>
      <c r="H2444" s="1" t="n">
        <v>1</v>
      </c>
      <c r="I2444" s="1" t="n">
        <v>0</v>
      </c>
      <c r="J2444" s="1" t="inlineStr">
        <is>
          <t>Faridabad</t>
        </is>
      </c>
      <c r="K2444" s="1" t="n">
        <v>0</v>
      </c>
      <c r="L2444" s="1">
        <f>G2444*B2444</f>
        <v/>
      </c>
      <c r="M2444" s="1">
        <f>H2444*B2444</f>
        <v/>
      </c>
      <c r="N2444" s="1">
        <f>I2444*B2444</f>
        <v/>
      </c>
    </row>
    <row r="2445">
      <c r="A2445" s="1" t="inlineStr">
        <is>
          <t>BioLegend</t>
        </is>
      </c>
      <c r="B2445" s="1" t="n">
        <v>15972</v>
      </c>
      <c r="C2445" s="1" t="inlineStr">
        <is>
          <t>EED118651</t>
        </is>
      </c>
      <c r="D2445" s="2" t="n">
        <v>45898</v>
      </c>
      <c r="E2445" s="2" t="n">
        <v>45904</v>
      </c>
      <c r="F2445" s="1" t="n">
        <v>103248</v>
      </c>
      <c r="G2445" s="1" t="n">
        <v>1</v>
      </c>
      <c r="H2445" s="1" t="n">
        <v>1</v>
      </c>
      <c r="I2445" s="1" t="n">
        <v>0</v>
      </c>
      <c r="J2445" s="1" t="inlineStr">
        <is>
          <t>Delhi</t>
        </is>
      </c>
      <c r="K2445" s="1" t="n">
        <v>0</v>
      </c>
      <c r="L2445" s="1">
        <f>G2445*B2445</f>
        <v/>
      </c>
      <c r="M2445" s="1">
        <f>H2445*B2445</f>
        <v/>
      </c>
      <c r="N2445" s="1">
        <f>I2445*B2445</f>
        <v/>
      </c>
    </row>
    <row r="2446">
      <c r="A2446" s="1" t="inlineStr">
        <is>
          <t>BioLegend</t>
        </is>
      </c>
      <c r="B2446" s="1" t="n">
        <v>13244</v>
      </c>
      <c r="C2446" s="1" t="inlineStr">
        <is>
          <t>EED118651</t>
        </is>
      </c>
      <c r="D2446" s="2" t="n">
        <v>45898</v>
      </c>
      <c r="E2446" s="2" t="n">
        <v>45904</v>
      </c>
      <c r="F2446" s="1" t="n">
        <v>104426</v>
      </c>
      <c r="G2446" s="1" t="n">
        <v>1</v>
      </c>
      <c r="H2446" s="1" t="n">
        <v>1</v>
      </c>
      <c r="I2446" s="1" t="n">
        <v>0</v>
      </c>
      <c r="J2446" s="1" t="inlineStr">
        <is>
          <t>Delhi</t>
        </is>
      </c>
      <c r="K2446" s="1" t="n">
        <v>0</v>
      </c>
      <c r="L2446" s="1">
        <f>G2446*B2446</f>
        <v/>
      </c>
      <c r="M2446" s="1">
        <f>H2446*B2446</f>
        <v/>
      </c>
      <c r="N2446" s="1">
        <f>I2446*B2446</f>
        <v/>
      </c>
    </row>
    <row r="2447">
      <c r="A2447" s="1" t="inlineStr">
        <is>
          <t>BioLegend</t>
        </is>
      </c>
      <c r="B2447" s="1" t="n">
        <v>5790.4</v>
      </c>
      <c r="C2447" s="1" t="inlineStr">
        <is>
          <t>EED118651</t>
        </is>
      </c>
      <c r="D2447" s="2" t="n">
        <v>45898</v>
      </c>
      <c r="E2447" s="2" t="n">
        <v>45904</v>
      </c>
      <c r="F2447" s="1" t="n">
        <v>105013</v>
      </c>
      <c r="G2447" s="1" t="n">
        <v>1</v>
      </c>
      <c r="H2447" s="1" t="n">
        <v>1</v>
      </c>
      <c r="I2447" s="1" t="n">
        <v>0</v>
      </c>
      <c r="J2447" s="1" t="inlineStr">
        <is>
          <t>Delhi</t>
        </is>
      </c>
      <c r="K2447" s="1" t="n">
        <v>0</v>
      </c>
      <c r="L2447" s="1">
        <f>G2447*B2447</f>
        <v/>
      </c>
      <c r="M2447" s="1">
        <f>H2447*B2447</f>
        <v/>
      </c>
      <c r="N2447" s="1">
        <f>I2447*B2447</f>
        <v/>
      </c>
    </row>
    <row r="2448">
      <c r="A2448" s="1" t="inlineStr">
        <is>
          <t>BioLegend</t>
        </is>
      </c>
      <c r="B2448" s="1" t="n">
        <v>17371.2</v>
      </c>
      <c r="C2448" s="1" t="inlineStr">
        <is>
          <t>EED118651</t>
        </is>
      </c>
      <c r="D2448" s="2" t="n">
        <v>45898</v>
      </c>
      <c r="E2448" s="2" t="n">
        <v>45904</v>
      </c>
      <c r="F2448" s="1" t="n">
        <v>105116</v>
      </c>
      <c r="G2448" s="1" t="n">
        <v>1</v>
      </c>
      <c r="H2448" s="1" t="n">
        <v>1</v>
      </c>
      <c r="I2448" s="1" t="n">
        <v>0</v>
      </c>
      <c r="J2448" s="1" t="inlineStr">
        <is>
          <t>Delhi</t>
        </is>
      </c>
      <c r="K2448" s="1" t="n">
        <v>0</v>
      </c>
      <c r="L2448" s="1">
        <f>G2448*B2448</f>
        <v/>
      </c>
      <c r="M2448" s="1">
        <f>H2448*B2448</f>
        <v/>
      </c>
      <c r="N2448" s="1">
        <f>I2448*B2448</f>
        <v/>
      </c>
    </row>
    <row r="2449">
      <c r="A2449" s="1" t="inlineStr">
        <is>
          <t>BioLegend</t>
        </is>
      </c>
      <c r="B2449" s="1" t="n">
        <v>13244</v>
      </c>
      <c r="C2449" s="1" t="inlineStr">
        <is>
          <t>EED118651</t>
        </is>
      </c>
      <c r="D2449" s="2" t="n">
        <v>45898</v>
      </c>
      <c r="E2449" s="2" t="n">
        <v>45904</v>
      </c>
      <c r="F2449" s="1" t="n">
        <v>107622</v>
      </c>
      <c r="G2449" s="1" t="n">
        <v>2</v>
      </c>
      <c r="H2449" s="1" t="n">
        <v>2</v>
      </c>
      <c r="I2449" s="1" t="n">
        <v>0</v>
      </c>
      <c r="J2449" s="1" t="inlineStr">
        <is>
          <t>Delhi</t>
        </is>
      </c>
      <c r="K2449" s="1" t="n">
        <v>0</v>
      </c>
      <c r="L2449" s="1">
        <f>G2449*B2449</f>
        <v/>
      </c>
      <c r="M2449" s="1">
        <f>H2449*B2449</f>
        <v/>
      </c>
      <c r="N2449" s="1">
        <f>I2449*B2449</f>
        <v/>
      </c>
    </row>
    <row r="2450">
      <c r="A2450" s="1" t="inlineStr">
        <is>
          <t>BioLegend</t>
        </is>
      </c>
      <c r="B2450" s="1" t="n">
        <v>23223.2</v>
      </c>
      <c r="C2450" s="1" t="inlineStr">
        <is>
          <t>EED118651</t>
        </is>
      </c>
      <c r="D2450" s="2" t="n">
        <v>45898</v>
      </c>
      <c r="E2450" s="2" t="n">
        <v>45904</v>
      </c>
      <c r="F2450" s="1" t="n">
        <v>114118</v>
      </c>
      <c r="G2450" s="1" t="n">
        <v>1</v>
      </c>
      <c r="H2450" s="1" t="n">
        <v>1</v>
      </c>
      <c r="I2450" s="1" t="n">
        <v>0</v>
      </c>
      <c r="J2450" s="1" t="inlineStr">
        <is>
          <t>Delhi</t>
        </is>
      </c>
      <c r="K2450" s="1" t="n">
        <v>0</v>
      </c>
      <c r="L2450" s="1">
        <f>G2450*B2450</f>
        <v/>
      </c>
      <c r="M2450" s="1">
        <f>H2450*B2450</f>
        <v/>
      </c>
      <c r="N2450" s="1">
        <f>I2450*B2450</f>
        <v/>
      </c>
    </row>
    <row r="2451">
      <c r="A2451" s="1" t="inlineStr">
        <is>
          <t>BioLegend</t>
        </is>
      </c>
      <c r="B2451" s="1" t="n">
        <v>5913.6</v>
      </c>
      <c r="C2451" s="1" t="inlineStr">
        <is>
          <t>EED118651</t>
        </is>
      </c>
      <c r="D2451" s="2" t="n">
        <v>45898</v>
      </c>
      <c r="E2451" s="2" t="n">
        <v>45904</v>
      </c>
      <c r="F2451" s="1" t="n">
        <v>116605</v>
      </c>
      <c r="G2451" s="1" t="n">
        <v>1</v>
      </c>
      <c r="H2451" s="1" t="n">
        <v>1</v>
      </c>
      <c r="I2451" s="1" t="n">
        <v>0</v>
      </c>
      <c r="J2451" s="1" t="inlineStr">
        <is>
          <t>Delhi</t>
        </is>
      </c>
      <c r="K2451" s="1" t="n">
        <v>0</v>
      </c>
      <c r="L2451" s="1">
        <f>G2451*B2451</f>
        <v/>
      </c>
      <c r="M2451" s="1">
        <f>H2451*B2451</f>
        <v/>
      </c>
      <c r="N2451" s="1">
        <f>I2451*B2451</f>
        <v/>
      </c>
    </row>
    <row r="2452">
      <c r="A2452" s="1" t="inlineStr">
        <is>
          <t>BioLegend</t>
        </is>
      </c>
      <c r="B2452" s="1" t="n">
        <v>17987.2</v>
      </c>
      <c r="C2452" s="1" t="inlineStr">
        <is>
          <t>EED118651</t>
        </is>
      </c>
      <c r="D2452" s="2" t="n">
        <v>45898</v>
      </c>
      <c r="E2452" s="2" t="n">
        <v>45904</v>
      </c>
      <c r="F2452" s="1" t="n">
        <v>117324</v>
      </c>
      <c r="G2452" s="1" t="n">
        <v>1</v>
      </c>
      <c r="H2452" s="1" t="n">
        <v>1</v>
      </c>
      <c r="I2452" s="1" t="n">
        <v>0</v>
      </c>
      <c r="J2452" s="1" t="inlineStr">
        <is>
          <t>Delhi</t>
        </is>
      </c>
      <c r="K2452" s="1" t="n">
        <v>0</v>
      </c>
      <c r="L2452" s="1">
        <f>G2452*B2452</f>
        <v/>
      </c>
      <c r="M2452" s="1">
        <f>H2452*B2452</f>
        <v/>
      </c>
      <c r="N2452" s="1">
        <f>I2452*B2452</f>
        <v/>
      </c>
    </row>
    <row r="2453">
      <c r="A2453" s="1" t="inlineStr">
        <is>
          <t>BioLegend</t>
        </is>
      </c>
      <c r="B2453" s="1" t="n">
        <v>18876</v>
      </c>
      <c r="C2453" s="1" t="inlineStr">
        <is>
          <t>EED118651</t>
        </is>
      </c>
      <c r="D2453" s="2" t="n">
        <v>45898</v>
      </c>
      <c r="E2453" s="2" t="n">
        <v>45904</v>
      </c>
      <c r="F2453" s="1" t="n">
        <v>117336</v>
      </c>
      <c r="G2453" s="1" t="n">
        <v>2</v>
      </c>
      <c r="H2453" s="1" t="n">
        <v>2</v>
      </c>
      <c r="I2453" s="1" t="n">
        <v>0</v>
      </c>
      <c r="J2453" s="1" t="inlineStr">
        <is>
          <t>Delhi</t>
        </is>
      </c>
      <c r="K2453" s="1" t="n">
        <v>0</v>
      </c>
      <c r="L2453" s="1">
        <f>G2453*B2453</f>
        <v/>
      </c>
      <c r="M2453" s="1">
        <f>H2453*B2453</f>
        <v/>
      </c>
      <c r="N2453" s="1">
        <f>I2453*B2453</f>
        <v/>
      </c>
    </row>
    <row r="2454">
      <c r="A2454" s="1" t="inlineStr">
        <is>
          <t>BioLegend</t>
        </is>
      </c>
      <c r="B2454" s="1" t="n">
        <v>17820</v>
      </c>
      <c r="C2454" s="1" t="inlineStr">
        <is>
          <t>EED118651</t>
        </is>
      </c>
      <c r="D2454" s="2" t="n">
        <v>45898</v>
      </c>
      <c r="E2454" s="2" t="n">
        <v>45904</v>
      </c>
      <c r="F2454" s="1" t="n">
        <v>121527</v>
      </c>
      <c r="G2454" s="1" t="n">
        <v>1</v>
      </c>
      <c r="H2454" s="1" t="n">
        <v>1</v>
      </c>
      <c r="I2454" s="1" t="n">
        <v>0</v>
      </c>
      <c r="J2454" s="1" t="inlineStr">
        <is>
          <t>Delhi</t>
        </is>
      </c>
      <c r="K2454" s="1" t="n">
        <v>0</v>
      </c>
      <c r="L2454" s="1">
        <f>G2454*B2454</f>
        <v/>
      </c>
      <c r="M2454" s="1">
        <f>H2454*B2454</f>
        <v/>
      </c>
      <c r="N2454" s="1">
        <f>I2454*B2454</f>
        <v/>
      </c>
    </row>
    <row r="2455">
      <c r="A2455" s="1" t="inlineStr">
        <is>
          <t>BioLegend</t>
        </is>
      </c>
      <c r="B2455" s="1" t="n">
        <v>18150</v>
      </c>
      <c r="C2455" s="1" t="inlineStr">
        <is>
          <t>EED118651</t>
        </is>
      </c>
      <c r="D2455" s="2" t="n">
        <v>45898</v>
      </c>
      <c r="E2455" s="2" t="n">
        <v>45904</v>
      </c>
      <c r="F2455" s="1" t="n">
        <v>123147</v>
      </c>
      <c r="G2455" s="1" t="n">
        <v>1</v>
      </c>
      <c r="H2455" s="1" t="n">
        <v>1</v>
      </c>
      <c r="I2455" s="1" t="n">
        <v>0</v>
      </c>
      <c r="J2455" s="1" t="inlineStr">
        <is>
          <t>Delhi</t>
        </is>
      </c>
      <c r="K2455" s="1" t="n">
        <v>0</v>
      </c>
      <c r="L2455" s="1">
        <f>G2455*B2455</f>
        <v/>
      </c>
      <c r="M2455" s="1">
        <f>H2455*B2455</f>
        <v/>
      </c>
      <c r="N2455" s="1">
        <f>I2455*B2455</f>
        <v/>
      </c>
    </row>
    <row r="2456">
      <c r="A2456" s="1" t="inlineStr">
        <is>
          <t>BioLegend</t>
        </is>
      </c>
      <c r="B2456" s="1" t="n">
        <v>18150</v>
      </c>
      <c r="C2456" s="1" t="inlineStr">
        <is>
          <t>EED118651</t>
        </is>
      </c>
      <c r="D2456" s="2" t="n">
        <v>45898</v>
      </c>
      <c r="E2456" s="2" t="n">
        <v>45904</v>
      </c>
      <c r="F2456" s="1" t="n">
        <v>123147</v>
      </c>
      <c r="G2456" s="1" t="n">
        <v>1</v>
      </c>
      <c r="H2456" s="1" t="n">
        <v>1</v>
      </c>
      <c r="I2456" s="1" t="n">
        <v>0</v>
      </c>
      <c r="J2456" s="1" t="inlineStr">
        <is>
          <t>Faridabad</t>
        </is>
      </c>
      <c r="K2456" s="1" t="n">
        <v>0</v>
      </c>
      <c r="L2456" s="1">
        <f>G2456*B2456</f>
        <v/>
      </c>
      <c r="M2456" s="1">
        <f>H2456*B2456</f>
        <v/>
      </c>
      <c r="N2456" s="1">
        <f>I2456*B2456</f>
        <v/>
      </c>
    </row>
    <row r="2457">
      <c r="A2457" s="1" t="inlineStr">
        <is>
          <t>BioLegend</t>
        </is>
      </c>
      <c r="B2457" s="1" t="n">
        <v>18876</v>
      </c>
      <c r="C2457" s="1" t="inlineStr">
        <is>
          <t>EED118651</t>
        </is>
      </c>
      <c r="D2457" s="2" t="n">
        <v>45898</v>
      </c>
      <c r="E2457" s="2" t="n">
        <v>45904</v>
      </c>
      <c r="F2457" s="1" t="n">
        <v>124321</v>
      </c>
      <c r="G2457" s="1" t="n">
        <v>2</v>
      </c>
      <c r="H2457" s="1" t="n">
        <v>2</v>
      </c>
      <c r="I2457" s="1" t="n">
        <v>0</v>
      </c>
      <c r="J2457" s="1" t="inlineStr">
        <is>
          <t>Delhi</t>
        </is>
      </c>
      <c r="K2457" s="1" t="n">
        <v>0</v>
      </c>
      <c r="L2457" s="1">
        <f>G2457*B2457</f>
        <v/>
      </c>
      <c r="M2457" s="1">
        <f>H2457*B2457</f>
        <v/>
      </c>
      <c r="N2457" s="1">
        <f>I2457*B2457</f>
        <v/>
      </c>
    </row>
    <row r="2458">
      <c r="A2458" s="1" t="inlineStr">
        <is>
          <t>BioLegend</t>
        </is>
      </c>
      <c r="B2458" s="1" t="n">
        <v>8685.6</v>
      </c>
      <c r="C2458" s="1" t="inlineStr">
        <is>
          <t>EED118651</t>
        </is>
      </c>
      <c r="D2458" s="2" t="n">
        <v>45898</v>
      </c>
      <c r="E2458" s="2" t="n">
        <v>45904</v>
      </c>
      <c r="F2458" s="1" t="n">
        <v>124629</v>
      </c>
      <c r="G2458" s="1" t="n">
        <v>1</v>
      </c>
      <c r="H2458" s="1" t="n">
        <v>1</v>
      </c>
      <c r="I2458" s="1" t="n">
        <v>0</v>
      </c>
      <c r="J2458" s="1" t="inlineStr">
        <is>
          <t>Delhi</t>
        </is>
      </c>
      <c r="K2458" s="1" t="n">
        <v>0</v>
      </c>
      <c r="L2458" s="1">
        <f>G2458*B2458</f>
        <v/>
      </c>
      <c r="M2458" s="1">
        <f>H2458*B2458</f>
        <v/>
      </c>
      <c r="N2458" s="1">
        <f>I2458*B2458</f>
        <v/>
      </c>
    </row>
    <row r="2459">
      <c r="A2459" s="1" t="inlineStr">
        <is>
          <t>BioLegend</t>
        </is>
      </c>
      <c r="B2459" s="1" t="n">
        <v>22792</v>
      </c>
      <c r="C2459" s="1" t="inlineStr">
        <is>
          <t>EED118651</t>
        </is>
      </c>
      <c r="D2459" s="2" t="n">
        <v>45898</v>
      </c>
      <c r="E2459" s="2" t="n">
        <v>45904</v>
      </c>
      <c r="F2459" s="1" t="n">
        <v>126408</v>
      </c>
      <c r="G2459" s="1" t="n">
        <v>1</v>
      </c>
      <c r="H2459" s="1" t="n">
        <v>1</v>
      </c>
      <c r="I2459" s="1" t="n">
        <v>0</v>
      </c>
      <c r="J2459" s="1" t="inlineStr">
        <is>
          <t>Delhi</t>
        </is>
      </c>
      <c r="K2459" s="1" t="n">
        <v>0</v>
      </c>
      <c r="L2459" s="1">
        <f>G2459*B2459</f>
        <v/>
      </c>
      <c r="M2459" s="1">
        <f>H2459*B2459</f>
        <v/>
      </c>
      <c r="N2459" s="1">
        <f>I2459*B2459</f>
        <v/>
      </c>
    </row>
    <row r="2460">
      <c r="A2460" s="1" t="inlineStr">
        <is>
          <t>BioLegend</t>
        </is>
      </c>
      <c r="B2460" s="1" t="n">
        <v>23839.2</v>
      </c>
      <c r="C2460" s="1" t="inlineStr">
        <is>
          <t>EED118651</t>
        </is>
      </c>
      <c r="D2460" s="2" t="n">
        <v>45898</v>
      </c>
      <c r="E2460" s="2" t="n">
        <v>45904</v>
      </c>
      <c r="F2460" s="1" t="n">
        <v>127234</v>
      </c>
      <c r="G2460" s="1" t="n">
        <v>1</v>
      </c>
      <c r="H2460" s="1" t="n">
        <v>1</v>
      </c>
      <c r="I2460" s="1" t="n">
        <v>0</v>
      </c>
      <c r="J2460" s="1" t="inlineStr">
        <is>
          <t>Delhi</t>
        </is>
      </c>
      <c r="K2460" s="1" t="n">
        <v>0</v>
      </c>
      <c r="L2460" s="1">
        <f>G2460*B2460</f>
        <v/>
      </c>
      <c r="M2460" s="1">
        <f>H2460*B2460</f>
        <v/>
      </c>
      <c r="N2460" s="1">
        <f>I2460*B2460</f>
        <v/>
      </c>
    </row>
    <row r="2461">
      <c r="A2461" s="1" t="inlineStr">
        <is>
          <t>BioLegend</t>
        </is>
      </c>
      <c r="B2461" s="1" t="n">
        <v>16139.2</v>
      </c>
      <c r="C2461" s="1" t="inlineStr">
        <is>
          <t>EED118651</t>
        </is>
      </c>
      <c r="D2461" s="2" t="n">
        <v>45898</v>
      </c>
      <c r="E2461" s="2" t="n">
        <v>45904</v>
      </c>
      <c r="F2461" s="1" t="n">
        <v>127606</v>
      </c>
      <c r="G2461" s="1" t="n">
        <v>1</v>
      </c>
      <c r="H2461" s="1" t="n">
        <v>1</v>
      </c>
      <c r="I2461" s="1" t="n">
        <v>0</v>
      </c>
      <c r="J2461" s="1" t="inlineStr">
        <is>
          <t>Delhi</t>
        </is>
      </c>
      <c r="K2461" s="1" t="n">
        <v>0</v>
      </c>
      <c r="L2461" s="1">
        <f>G2461*B2461</f>
        <v/>
      </c>
      <c r="M2461" s="1">
        <f>H2461*B2461</f>
        <v/>
      </c>
      <c r="N2461" s="1">
        <f>I2461*B2461</f>
        <v/>
      </c>
    </row>
    <row r="2462">
      <c r="A2462" s="1" t="inlineStr">
        <is>
          <t>BioLegend</t>
        </is>
      </c>
      <c r="B2462" s="1" t="n">
        <v>20636</v>
      </c>
      <c r="C2462" s="1" t="inlineStr">
        <is>
          <t>EED118651</t>
        </is>
      </c>
      <c r="D2462" s="2" t="n">
        <v>45898</v>
      </c>
      <c r="E2462" s="2" t="n">
        <v>45904</v>
      </c>
      <c r="F2462" s="1" t="n">
        <v>129614</v>
      </c>
      <c r="G2462" s="1" t="n">
        <v>1</v>
      </c>
      <c r="H2462" s="1" t="n">
        <v>1</v>
      </c>
      <c r="I2462" s="1" t="n">
        <v>0</v>
      </c>
      <c r="J2462" s="1" t="inlineStr">
        <is>
          <t>Delhi</t>
        </is>
      </c>
      <c r="K2462" s="1" t="n">
        <v>0</v>
      </c>
      <c r="L2462" s="1">
        <f>G2462*B2462</f>
        <v/>
      </c>
      <c r="M2462" s="1">
        <f>H2462*B2462</f>
        <v/>
      </c>
      <c r="N2462" s="1">
        <f>I2462*B2462</f>
        <v/>
      </c>
    </row>
    <row r="2463">
      <c r="A2463" s="1" t="inlineStr">
        <is>
          <t>BioLegend</t>
        </is>
      </c>
      <c r="B2463" s="1" t="n">
        <v>19272</v>
      </c>
      <c r="C2463" s="1" t="inlineStr">
        <is>
          <t>EED118651</t>
        </is>
      </c>
      <c r="D2463" s="2" t="n">
        <v>45898</v>
      </c>
      <c r="E2463" s="2" t="n">
        <v>45904</v>
      </c>
      <c r="F2463" s="1" t="n">
        <v>135225</v>
      </c>
      <c r="G2463" s="1" t="n">
        <v>1</v>
      </c>
      <c r="H2463" s="1" t="n">
        <v>1</v>
      </c>
      <c r="I2463" s="1" t="n">
        <v>0</v>
      </c>
      <c r="J2463" s="1" t="inlineStr">
        <is>
          <t>Faridabad</t>
        </is>
      </c>
      <c r="K2463" s="1" t="n">
        <v>0</v>
      </c>
      <c r="L2463" s="1">
        <f>G2463*B2463</f>
        <v/>
      </c>
      <c r="M2463" s="1">
        <f>H2463*B2463</f>
        <v/>
      </c>
      <c r="N2463" s="1">
        <f>I2463*B2463</f>
        <v/>
      </c>
    </row>
    <row r="2464">
      <c r="A2464" s="1" t="inlineStr">
        <is>
          <t>BioLegend</t>
        </is>
      </c>
      <c r="B2464" s="1" t="n">
        <v>20394</v>
      </c>
      <c r="C2464" s="1" t="inlineStr">
        <is>
          <t>EED118651</t>
        </is>
      </c>
      <c r="D2464" s="2" t="n">
        <v>45898</v>
      </c>
      <c r="E2464" s="2" t="n">
        <v>45904</v>
      </c>
      <c r="F2464" s="1" t="n">
        <v>137637</v>
      </c>
      <c r="G2464" s="1" t="n">
        <v>1</v>
      </c>
      <c r="H2464" s="1" t="n">
        <v>1</v>
      </c>
      <c r="I2464" s="1" t="n">
        <v>0</v>
      </c>
      <c r="J2464" s="1" t="inlineStr">
        <is>
          <t>Delhi</t>
        </is>
      </c>
      <c r="K2464" s="1" t="n">
        <v>0</v>
      </c>
      <c r="L2464" s="1">
        <f>G2464*B2464</f>
        <v/>
      </c>
      <c r="M2464" s="1">
        <f>H2464*B2464</f>
        <v/>
      </c>
      <c r="N2464" s="1">
        <f>I2464*B2464</f>
        <v/>
      </c>
    </row>
    <row r="2465">
      <c r="A2465" s="1" t="inlineStr">
        <is>
          <t>BioLegend</t>
        </is>
      </c>
      <c r="B2465" s="1" t="n">
        <v>22422.4</v>
      </c>
      <c r="C2465" s="1" t="inlineStr">
        <is>
          <t>EED118651</t>
        </is>
      </c>
      <c r="D2465" s="2" t="n">
        <v>45898</v>
      </c>
      <c r="E2465" s="2" t="n">
        <v>45904</v>
      </c>
      <c r="F2465" s="1" t="n">
        <v>141740</v>
      </c>
      <c r="G2465" s="1" t="n">
        <v>1</v>
      </c>
      <c r="H2465" s="1" t="n">
        <v>1</v>
      </c>
      <c r="I2465" s="1" t="n">
        <v>0</v>
      </c>
      <c r="J2465" s="1" t="inlineStr">
        <is>
          <t>Delhi</t>
        </is>
      </c>
      <c r="K2465" s="1" t="n">
        <v>0</v>
      </c>
      <c r="L2465" s="1">
        <f>G2465*B2465</f>
        <v/>
      </c>
      <c r="M2465" s="1">
        <f>H2465*B2465</f>
        <v/>
      </c>
      <c r="N2465" s="1">
        <f>I2465*B2465</f>
        <v/>
      </c>
    </row>
    <row r="2466">
      <c r="A2466" s="1" t="inlineStr">
        <is>
          <t>BioLegend</t>
        </is>
      </c>
      <c r="B2466" s="1" t="n">
        <v>20394</v>
      </c>
      <c r="C2466" s="1" t="inlineStr">
        <is>
          <t>EED118651</t>
        </is>
      </c>
      <c r="D2466" s="2" t="n">
        <v>45898</v>
      </c>
      <c r="E2466" s="2" t="n">
        <v>45904</v>
      </c>
      <c r="F2466" s="1" t="n">
        <v>142534</v>
      </c>
      <c r="G2466" s="1" t="n">
        <v>1</v>
      </c>
      <c r="H2466" s="1" t="n">
        <v>1</v>
      </c>
      <c r="I2466" s="1" t="n">
        <v>0</v>
      </c>
      <c r="J2466" s="1" t="inlineStr">
        <is>
          <t>Delhi</t>
        </is>
      </c>
      <c r="K2466" s="1" t="n">
        <v>0</v>
      </c>
      <c r="L2466" s="1">
        <f>G2466*B2466</f>
        <v/>
      </c>
      <c r="M2466" s="1">
        <f>H2466*B2466</f>
        <v/>
      </c>
      <c r="N2466" s="1">
        <f>I2466*B2466</f>
        <v/>
      </c>
    </row>
    <row r="2467">
      <c r="A2467" s="1" t="inlineStr">
        <is>
          <t>BioLegend</t>
        </is>
      </c>
      <c r="B2467" s="1" t="n">
        <v>23531.2</v>
      </c>
      <c r="C2467" s="1" t="inlineStr">
        <is>
          <t>EED118651</t>
        </is>
      </c>
      <c r="D2467" s="2" t="n">
        <v>45898</v>
      </c>
      <c r="E2467" s="2" t="n">
        <v>45904</v>
      </c>
      <c r="F2467" s="1" t="n">
        <v>143806</v>
      </c>
      <c r="G2467" s="1" t="n">
        <v>1</v>
      </c>
      <c r="H2467" s="1" t="n">
        <v>1</v>
      </c>
      <c r="I2467" s="1" t="n">
        <v>0</v>
      </c>
      <c r="J2467" s="1" t="inlineStr">
        <is>
          <t>Delhi</t>
        </is>
      </c>
      <c r="K2467" s="1" t="n">
        <v>0</v>
      </c>
      <c r="L2467" s="1">
        <f>G2467*B2467</f>
        <v/>
      </c>
      <c r="M2467" s="1">
        <f>H2467*B2467</f>
        <v/>
      </c>
      <c r="N2467" s="1">
        <f>I2467*B2467</f>
        <v/>
      </c>
    </row>
    <row r="2468">
      <c r="A2468" s="1" t="inlineStr">
        <is>
          <t>BioLegend</t>
        </is>
      </c>
      <c r="B2468" s="1" t="n">
        <v>23531.2</v>
      </c>
      <c r="C2468" s="1" t="inlineStr">
        <is>
          <t>EED118651</t>
        </is>
      </c>
      <c r="D2468" s="2" t="n">
        <v>45898</v>
      </c>
      <c r="E2468" s="2" t="n">
        <v>45904</v>
      </c>
      <c r="F2468" s="1" t="n">
        <v>144610</v>
      </c>
      <c r="G2468" s="1" t="n">
        <v>1</v>
      </c>
      <c r="H2468" s="1" t="n">
        <v>1</v>
      </c>
      <c r="I2468" s="1" t="n">
        <v>0</v>
      </c>
      <c r="J2468" s="1" t="inlineStr">
        <is>
          <t>Delhi</t>
        </is>
      </c>
      <c r="K2468" s="1" t="n">
        <v>0</v>
      </c>
      <c r="L2468" s="1">
        <f>G2468*B2468</f>
        <v/>
      </c>
      <c r="M2468" s="1">
        <f>H2468*B2468</f>
        <v/>
      </c>
      <c r="N2468" s="1">
        <f>I2468*B2468</f>
        <v/>
      </c>
    </row>
    <row r="2469">
      <c r="A2469" s="1" t="inlineStr">
        <is>
          <t>BioLegend</t>
        </is>
      </c>
      <c r="B2469" s="1" t="n">
        <v>7946.4</v>
      </c>
      <c r="C2469" s="1" t="inlineStr">
        <is>
          <t>EED118651</t>
        </is>
      </c>
      <c r="D2469" s="2" t="n">
        <v>45898</v>
      </c>
      <c r="E2469" s="2" t="n">
        <v>45904</v>
      </c>
      <c r="F2469" s="1" t="n">
        <v>144903</v>
      </c>
      <c r="G2469" s="1" t="n">
        <v>1</v>
      </c>
      <c r="H2469" s="1" t="n">
        <v>1</v>
      </c>
      <c r="I2469" s="1" t="n">
        <v>0</v>
      </c>
      <c r="J2469" s="1" t="inlineStr">
        <is>
          <t>Delhi</t>
        </is>
      </c>
      <c r="K2469" s="1" t="n">
        <v>0</v>
      </c>
      <c r="L2469" s="1">
        <f>G2469*B2469</f>
        <v/>
      </c>
      <c r="M2469" s="1">
        <f>H2469*B2469</f>
        <v/>
      </c>
      <c r="N2469" s="1">
        <f>I2469*B2469</f>
        <v/>
      </c>
    </row>
    <row r="2470">
      <c r="A2470" s="1" t="inlineStr">
        <is>
          <t>BioLegend</t>
        </is>
      </c>
      <c r="B2470" s="1" t="n">
        <v>22052.8</v>
      </c>
      <c r="C2470" s="1" t="inlineStr">
        <is>
          <t>EED118651</t>
        </is>
      </c>
      <c r="D2470" s="2" t="n">
        <v>45898</v>
      </c>
      <c r="E2470" s="2" t="n">
        <v>45904</v>
      </c>
      <c r="F2470" s="1" t="n">
        <v>145522</v>
      </c>
      <c r="G2470" s="1" t="n">
        <v>1</v>
      </c>
      <c r="H2470" s="1" t="n">
        <v>1</v>
      </c>
      <c r="I2470" s="1" t="n">
        <v>0</v>
      </c>
      <c r="J2470" s="1" t="inlineStr">
        <is>
          <t>Delhi</t>
        </is>
      </c>
      <c r="K2470" s="1" t="n">
        <v>0</v>
      </c>
      <c r="L2470" s="1">
        <f>G2470*B2470</f>
        <v/>
      </c>
      <c r="M2470" s="1">
        <f>H2470*B2470</f>
        <v/>
      </c>
      <c r="N2470" s="1">
        <f>I2470*B2470</f>
        <v/>
      </c>
    </row>
    <row r="2471">
      <c r="A2471" s="1" t="inlineStr">
        <is>
          <t>BioLegend</t>
        </is>
      </c>
      <c r="B2471" s="1" t="n">
        <v>8685.6</v>
      </c>
      <c r="C2471" s="1" t="inlineStr">
        <is>
          <t>EED118651</t>
        </is>
      </c>
      <c r="D2471" s="2" t="n">
        <v>45898</v>
      </c>
      <c r="E2471" s="2" t="n">
        <v>45904</v>
      </c>
      <c r="F2471" s="1" t="n">
        <v>149303</v>
      </c>
      <c r="G2471" s="1" t="n">
        <v>1</v>
      </c>
      <c r="H2471" s="1" t="n">
        <v>1</v>
      </c>
      <c r="I2471" s="1" t="n">
        <v>0</v>
      </c>
      <c r="J2471" s="1" t="inlineStr">
        <is>
          <t>Chandigarh</t>
        </is>
      </c>
      <c r="K2471" s="1" t="n">
        <v>0</v>
      </c>
      <c r="L2471" s="1">
        <f>G2471*B2471</f>
        <v/>
      </c>
      <c r="M2471" s="1">
        <f>H2471*B2471</f>
        <v/>
      </c>
      <c r="N2471" s="1">
        <f>I2471*B2471</f>
        <v/>
      </c>
    </row>
    <row r="2472">
      <c r="A2472" s="1" t="inlineStr">
        <is>
          <t>BioLegend</t>
        </is>
      </c>
      <c r="B2472" s="1" t="n">
        <v>23100</v>
      </c>
      <c r="C2472" s="1" t="inlineStr">
        <is>
          <t>EED118651</t>
        </is>
      </c>
      <c r="D2472" s="2" t="n">
        <v>45898</v>
      </c>
      <c r="E2472" s="2" t="n">
        <v>45904</v>
      </c>
      <c r="F2472" s="1" t="n">
        <v>150004</v>
      </c>
      <c r="G2472" s="1" t="n">
        <v>1</v>
      </c>
      <c r="H2472" s="1" t="n">
        <v>1</v>
      </c>
      <c r="I2472" s="1" t="n">
        <v>0</v>
      </c>
      <c r="J2472" s="1" t="inlineStr">
        <is>
          <t>Delhi</t>
        </is>
      </c>
      <c r="K2472" s="1" t="n">
        <v>0</v>
      </c>
      <c r="L2472" s="1">
        <f>G2472*B2472</f>
        <v/>
      </c>
      <c r="M2472" s="1">
        <f>H2472*B2472</f>
        <v/>
      </c>
      <c r="N2472" s="1">
        <f>I2472*B2472</f>
        <v/>
      </c>
    </row>
    <row r="2473">
      <c r="A2473" s="1" t="inlineStr">
        <is>
          <t>BioLegend</t>
        </is>
      </c>
      <c r="B2473" s="1" t="n">
        <v>19272</v>
      </c>
      <c r="C2473" s="1" t="inlineStr">
        <is>
          <t>EED118651</t>
        </is>
      </c>
      <c r="D2473" s="2" t="n">
        <v>45898</v>
      </c>
      <c r="E2473" s="2" t="n">
        <v>45904</v>
      </c>
      <c r="F2473" s="1" t="n">
        <v>152612</v>
      </c>
      <c r="G2473" s="1" t="n">
        <v>1</v>
      </c>
      <c r="H2473" s="1" t="n">
        <v>1</v>
      </c>
      <c r="I2473" s="1" t="n">
        <v>0</v>
      </c>
      <c r="J2473" s="1" t="inlineStr">
        <is>
          <t>Delhi</t>
        </is>
      </c>
      <c r="K2473" s="1" t="n">
        <v>0</v>
      </c>
      <c r="L2473" s="1">
        <f>G2473*B2473</f>
        <v/>
      </c>
      <c r="M2473" s="1">
        <f>H2473*B2473</f>
        <v/>
      </c>
      <c r="N2473" s="1">
        <f>I2473*B2473</f>
        <v/>
      </c>
    </row>
    <row r="2474">
      <c r="A2474" s="1" t="inlineStr">
        <is>
          <t>BioLegend</t>
        </is>
      </c>
      <c r="B2474" s="1" t="n">
        <v>4004</v>
      </c>
      <c r="C2474" s="1" t="inlineStr">
        <is>
          <t>EED118651</t>
        </is>
      </c>
      <c r="D2474" s="2" t="n">
        <v>45898</v>
      </c>
      <c r="E2474" s="2" t="n">
        <v>45904</v>
      </c>
      <c r="F2474" s="1" t="n">
        <v>156603</v>
      </c>
      <c r="G2474" s="1" t="n">
        <v>1</v>
      </c>
      <c r="H2474" s="1" t="n">
        <v>1</v>
      </c>
      <c r="I2474" s="1" t="n">
        <v>0</v>
      </c>
      <c r="J2474" s="1" t="inlineStr">
        <is>
          <t>Delhi</t>
        </is>
      </c>
      <c r="K2474" s="1" t="n">
        <v>0</v>
      </c>
      <c r="L2474" s="1">
        <f>G2474*B2474</f>
        <v/>
      </c>
      <c r="M2474" s="1">
        <f>H2474*B2474</f>
        <v/>
      </c>
      <c r="N2474" s="1">
        <f>I2474*B2474</f>
        <v/>
      </c>
    </row>
    <row r="2475">
      <c r="A2475" s="1" t="inlineStr">
        <is>
          <t>BioLegend</t>
        </is>
      </c>
      <c r="B2475" s="1" t="n">
        <v>6036.799999999999</v>
      </c>
      <c r="C2475" s="1" t="inlineStr">
        <is>
          <t>EED118651</t>
        </is>
      </c>
      <c r="D2475" s="2" t="n">
        <v>45898</v>
      </c>
      <c r="E2475" s="2" t="n">
        <v>45904</v>
      </c>
      <c r="F2475" s="1" t="n">
        <v>158003</v>
      </c>
      <c r="G2475" s="1" t="n">
        <v>1</v>
      </c>
      <c r="H2475" s="1" t="n">
        <v>1</v>
      </c>
      <c r="I2475" s="1" t="n">
        <v>0</v>
      </c>
      <c r="J2475" s="1" t="inlineStr">
        <is>
          <t>Faridabad</t>
        </is>
      </c>
      <c r="K2475" s="1" t="n">
        <v>0</v>
      </c>
      <c r="L2475" s="1">
        <f>G2475*B2475</f>
        <v/>
      </c>
      <c r="M2475" s="1">
        <f>H2475*B2475</f>
        <v/>
      </c>
      <c r="N2475" s="1">
        <f>I2475*B2475</f>
        <v/>
      </c>
    </row>
    <row r="2476">
      <c r="A2476" s="1" t="inlineStr">
        <is>
          <t>BioLegend</t>
        </is>
      </c>
      <c r="B2476" s="1" t="n">
        <v>18172</v>
      </c>
      <c r="C2476" s="1" t="inlineStr">
        <is>
          <t>EED118651</t>
        </is>
      </c>
      <c r="D2476" s="2" t="n">
        <v>45898</v>
      </c>
      <c r="E2476" s="2" t="n">
        <v>45904</v>
      </c>
      <c r="F2476" s="1" t="n">
        <v>165804</v>
      </c>
      <c r="G2476" s="1" t="n">
        <v>1</v>
      </c>
      <c r="H2476" s="1" t="n">
        <v>1</v>
      </c>
      <c r="I2476" s="1" t="n">
        <v>0</v>
      </c>
      <c r="J2476" s="1" t="inlineStr">
        <is>
          <t>Delhi</t>
        </is>
      </c>
      <c r="K2476" s="1" t="n">
        <v>0</v>
      </c>
      <c r="L2476" s="1">
        <f>G2476*B2476</f>
        <v/>
      </c>
      <c r="M2476" s="1">
        <f>H2476*B2476</f>
        <v/>
      </c>
      <c r="N2476" s="1">
        <f>I2476*B2476</f>
        <v/>
      </c>
    </row>
    <row r="2477">
      <c r="A2477" s="1" t="inlineStr">
        <is>
          <t>BioLegend</t>
        </is>
      </c>
      <c r="B2477" s="1" t="n">
        <v>14190</v>
      </c>
      <c r="C2477" s="1" t="inlineStr">
        <is>
          <t>EED118651</t>
        </is>
      </c>
      <c r="D2477" s="2" t="n">
        <v>45898</v>
      </c>
      <c r="E2477" s="2" t="n">
        <v>45904</v>
      </c>
      <c r="F2477" s="1" t="n">
        <v>300137</v>
      </c>
      <c r="G2477" s="1" t="n">
        <v>1</v>
      </c>
      <c r="H2477" s="1" t="n">
        <v>1</v>
      </c>
      <c r="I2477" s="1" t="n">
        <v>0</v>
      </c>
      <c r="J2477" s="1" t="inlineStr">
        <is>
          <t>Guwahati</t>
        </is>
      </c>
      <c r="K2477" s="1" t="n">
        <v>0</v>
      </c>
      <c r="L2477" s="1">
        <f>G2477*B2477</f>
        <v/>
      </c>
      <c r="M2477" s="1">
        <f>H2477*B2477</f>
        <v/>
      </c>
      <c r="N2477" s="1">
        <f>I2477*B2477</f>
        <v/>
      </c>
    </row>
    <row r="2478">
      <c r="A2478" s="1" t="inlineStr">
        <is>
          <t>BioLegend</t>
        </is>
      </c>
      <c r="B2478" s="1" t="n">
        <v>28710</v>
      </c>
      <c r="C2478" s="1" t="inlineStr">
        <is>
          <t>EED118651</t>
        </is>
      </c>
      <c r="D2478" s="2" t="n">
        <v>45898</v>
      </c>
      <c r="E2478" s="2" t="n">
        <v>45904</v>
      </c>
      <c r="F2478" s="1" t="n">
        <v>300436</v>
      </c>
      <c r="G2478" s="1" t="n">
        <v>1</v>
      </c>
      <c r="H2478" s="1" t="n">
        <v>1</v>
      </c>
      <c r="I2478" s="1" t="n">
        <v>0</v>
      </c>
      <c r="J2478" s="1" t="inlineStr">
        <is>
          <t>Mumbai</t>
        </is>
      </c>
      <c r="K2478" s="1" t="n">
        <v>0</v>
      </c>
      <c r="L2478" s="1">
        <f>G2478*B2478</f>
        <v/>
      </c>
      <c r="M2478" s="1">
        <f>H2478*B2478</f>
        <v/>
      </c>
      <c r="N2478" s="1">
        <f>I2478*B2478</f>
        <v/>
      </c>
    </row>
    <row r="2479">
      <c r="A2479" s="1" t="inlineStr">
        <is>
          <t>BioLegend</t>
        </is>
      </c>
      <c r="B2479" s="1" t="n">
        <v>18664.8</v>
      </c>
      <c r="C2479" s="1" t="inlineStr">
        <is>
          <t>EED118651</t>
        </is>
      </c>
      <c r="D2479" s="2" t="n">
        <v>45898</v>
      </c>
      <c r="E2479" s="2" t="n">
        <v>45904</v>
      </c>
      <c r="F2479" s="1" t="n">
        <v>300441</v>
      </c>
      <c r="G2479" s="1" t="n">
        <v>1</v>
      </c>
      <c r="H2479" s="1" t="n">
        <v>1</v>
      </c>
      <c r="I2479" s="1" t="n">
        <v>0</v>
      </c>
      <c r="J2479" s="1" t="inlineStr">
        <is>
          <t>Hyderabad</t>
        </is>
      </c>
      <c r="K2479" s="1" t="n">
        <v>0</v>
      </c>
      <c r="L2479" s="1">
        <f>G2479*B2479</f>
        <v/>
      </c>
      <c r="M2479" s="1">
        <f>H2479*B2479</f>
        <v/>
      </c>
      <c r="N2479" s="1">
        <f>I2479*B2479</f>
        <v/>
      </c>
    </row>
    <row r="2480">
      <c r="A2480" s="1" t="inlineStr">
        <is>
          <t>BioLegend</t>
        </is>
      </c>
      <c r="B2480" s="1" t="n">
        <v>17617.6</v>
      </c>
      <c r="C2480" s="1" t="inlineStr">
        <is>
          <t>EED118651</t>
        </is>
      </c>
      <c r="D2480" s="2" t="n">
        <v>45898</v>
      </c>
      <c r="E2480" s="2" t="n">
        <v>45904</v>
      </c>
      <c r="F2480" s="1" t="n">
        <v>300537</v>
      </c>
      <c r="G2480" s="1" t="n">
        <v>1</v>
      </c>
      <c r="H2480" s="1" t="n">
        <v>1</v>
      </c>
      <c r="I2480" s="1" t="n">
        <v>0</v>
      </c>
      <c r="J2480" s="1" t="inlineStr">
        <is>
          <t>Hyderabad</t>
        </is>
      </c>
      <c r="K2480" s="1" t="n">
        <v>0</v>
      </c>
      <c r="L2480" s="1">
        <f>G2480*B2480</f>
        <v/>
      </c>
      <c r="M2480" s="1">
        <f>H2480*B2480</f>
        <v/>
      </c>
      <c r="N2480" s="1">
        <f>I2480*B2480</f>
        <v/>
      </c>
    </row>
    <row r="2481">
      <c r="A2481" s="1" t="inlineStr">
        <is>
          <t>BioLegend</t>
        </is>
      </c>
      <c r="B2481" s="1" t="n">
        <v>16324</v>
      </c>
      <c r="C2481" s="1" t="inlineStr">
        <is>
          <t>EED118651</t>
        </is>
      </c>
      <c r="D2481" s="2" t="n">
        <v>45898</v>
      </c>
      <c r="E2481" s="2" t="n">
        <v>45904</v>
      </c>
      <c r="F2481" s="1" t="n">
        <v>300920</v>
      </c>
      <c r="G2481" s="1" t="n">
        <v>3</v>
      </c>
      <c r="H2481" s="1" t="n">
        <v>3</v>
      </c>
      <c r="I2481" s="1" t="n">
        <v>0</v>
      </c>
      <c r="J2481" s="1" t="inlineStr">
        <is>
          <t>Banglore</t>
        </is>
      </c>
      <c r="K2481" s="1" t="n">
        <v>0</v>
      </c>
      <c r="L2481" s="1">
        <f>G2481*B2481</f>
        <v/>
      </c>
      <c r="M2481" s="1">
        <f>H2481*B2481</f>
        <v/>
      </c>
      <c r="N2481" s="1">
        <f>I2481*B2481</f>
        <v/>
      </c>
    </row>
    <row r="2482">
      <c r="A2482" s="1" t="inlineStr">
        <is>
          <t>BioLegend</t>
        </is>
      </c>
      <c r="B2482" s="1" t="n">
        <v>21252</v>
      </c>
      <c r="C2482" s="1" t="inlineStr">
        <is>
          <t>EED118651</t>
        </is>
      </c>
      <c r="D2482" s="2" t="n">
        <v>45898</v>
      </c>
      <c r="E2482" s="2" t="n">
        <v>45904</v>
      </c>
      <c r="F2482" s="1" t="n">
        <v>301928</v>
      </c>
      <c r="G2482" s="1" t="n">
        <v>1</v>
      </c>
      <c r="H2482" s="1" t="n">
        <v>1</v>
      </c>
      <c r="I2482" s="1" t="n">
        <v>0</v>
      </c>
      <c r="J2482" s="1" t="inlineStr">
        <is>
          <t>Mumbai</t>
        </is>
      </c>
      <c r="K2482" s="1" t="n">
        <v>0</v>
      </c>
      <c r="L2482" s="1">
        <f>G2482*B2482</f>
        <v/>
      </c>
      <c r="M2482" s="1">
        <f>H2482*B2482</f>
        <v/>
      </c>
      <c r="N2482" s="1">
        <f>I2482*B2482</f>
        <v/>
      </c>
    </row>
    <row r="2483">
      <c r="A2483" s="1" t="inlineStr">
        <is>
          <t>BioLegend</t>
        </is>
      </c>
      <c r="B2483" s="1" t="n">
        <v>6344.799999999999</v>
      </c>
      <c r="C2483" s="1" t="inlineStr">
        <is>
          <t>EED118651</t>
        </is>
      </c>
      <c r="D2483" s="2" t="n">
        <v>45898</v>
      </c>
      <c r="E2483" s="2" t="n">
        <v>45904</v>
      </c>
      <c r="F2483" s="1" t="n">
        <v>302206</v>
      </c>
      <c r="G2483" s="1" t="n">
        <v>1</v>
      </c>
      <c r="H2483" s="1" t="n">
        <v>1</v>
      </c>
      <c r="I2483" s="1" t="n">
        <v>0</v>
      </c>
      <c r="J2483" s="1" t="inlineStr">
        <is>
          <t>Banglore</t>
        </is>
      </c>
      <c r="K2483" s="1" t="n">
        <v>0</v>
      </c>
      <c r="L2483" s="1">
        <f>G2483*B2483</f>
        <v/>
      </c>
      <c r="M2483" s="1">
        <f>H2483*B2483</f>
        <v/>
      </c>
      <c r="N2483" s="1">
        <f>I2483*B2483</f>
        <v/>
      </c>
    </row>
    <row r="2484">
      <c r="A2484" s="1" t="inlineStr">
        <is>
          <t>BioLegend</t>
        </is>
      </c>
      <c r="B2484" s="1" t="n">
        <v>17987.2</v>
      </c>
      <c r="C2484" s="1" t="inlineStr">
        <is>
          <t>EED118651</t>
        </is>
      </c>
      <c r="D2484" s="2" t="n">
        <v>45898</v>
      </c>
      <c r="E2484" s="2" t="n">
        <v>45904</v>
      </c>
      <c r="F2484" s="1" t="n">
        <v>302216</v>
      </c>
      <c r="G2484" s="1" t="n">
        <v>5</v>
      </c>
      <c r="H2484" s="1" t="n">
        <v>5</v>
      </c>
      <c r="I2484" s="1" t="n">
        <v>0</v>
      </c>
      <c r="J2484" s="1" t="inlineStr">
        <is>
          <t>Banglore</t>
        </is>
      </c>
      <c r="K2484" s="1" t="n">
        <v>0</v>
      </c>
      <c r="L2484" s="1">
        <f>G2484*B2484</f>
        <v/>
      </c>
      <c r="M2484" s="1">
        <f>H2484*B2484</f>
        <v/>
      </c>
      <c r="N2484" s="1">
        <f>I2484*B2484</f>
        <v/>
      </c>
    </row>
    <row r="2485">
      <c r="A2485" s="1" t="inlineStr">
        <is>
          <t>BioLegend</t>
        </is>
      </c>
      <c r="B2485" s="1" t="n">
        <v>26796</v>
      </c>
      <c r="C2485" s="1" t="inlineStr">
        <is>
          <t>EED118651</t>
        </is>
      </c>
      <c r="D2485" s="2" t="n">
        <v>45898</v>
      </c>
      <c r="E2485" s="2" t="n">
        <v>45904</v>
      </c>
      <c r="F2485" s="1" t="n">
        <v>302632</v>
      </c>
      <c r="G2485" s="1" t="n">
        <v>1</v>
      </c>
      <c r="H2485" s="1" t="n">
        <v>1</v>
      </c>
      <c r="I2485" s="1" t="n">
        <v>0</v>
      </c>
      <c r="J2485" s="1" t="inlineStr">
        <is>
          <t>Banglore</t>
        </is>
      </c>
      <c r="K2485" s="1" t="n">
        <v>0</v>
      </c>
      <c r="L2485" s="1">
        <f>G2485*B2485</f>
        <v/>
      </c>
      <c r="M2485" s="1">
        <f>H2485*B2485</f>
        <v/>
      </c>
      <c r="N2485" s="1">
        <f>I2485*B2485</f>
        <v/>
      </c>
    </row>
    <row r="2486">
      <c r="A2486" s="1" t="inlineStr">
        <is>
          <t>BioLegend</t>
        </is>
      </c>
      <c r="B2486" s="1" t="n">
        <v>8685.6</v>
      </c>
      <c r="C2486" s="1" t="inlineStr">
        <is>
          <t>EED118651</t>
        </is>
      </c>
      <c r="D2486" s="2" t="n">
        <v>45898</v>
      </c>
      <c r="E2486" s="2" t="n">
        <v>45904</v>
      </c>
      <c r="F2486" s="1" t="n">
        <v>304242</v>
      </c>
      <c r="G2486" s="1" t="n">
        <v>2</v>
      </c>
      <c r="H2486" s="1" t="n">
        <v>2</v>
      </c>
      <c r="I2486" s="1" t="n">
        <v>0</v>
      </c>
      <c r="J2486" s="1" t="inlineStr">
        <is>
          <t>Hyderabad</t>
        </is>
      </c>
      <c r="K2486" s="1" t="n">
        <v>0</v>
      </c>
      <c r="L2486" s="1">
        <f>G2486*B2486</f>
        <v/>
      </c>
      <c r="M2486" s="1">
        <f>H2486*B2486</f>
        <v/>
      </c>
      <c r="N2486" s="1">
        <f>I2486*B2486</f>
        <v/>
      </c>
    </row>
    <row r="2487">
      <c r="A2487" s="1" t="inlineStr">
        <is>
          <t>BioLegend</t>
        </is>
      </c>
      <c r="B2487" s="1" t="n">
        <v>29040</v>
      </c>
      <c r="C2487" s="1" t="inlineStr">
        <is>
          <t>EED118651</t>
        </is>
      </c>
      <c r="D2487" s="2" t="n">
        <v>45898</v>
      </c>
      <c r="E2487" s="2" t="n">
        <v>45904</v>
      </c>
      <c r="F2487" s="1" t="n">
        <v>307638</v>
      </c>
      <c r="G2487" s="1" t="n">
        <v>1</v>
      </c>
      <c r="H2487" s="1" t="n">
        <v>1</v>
      </c>
      <c r="I2487" s="1" t="n">
        <v>0</v>
      </c>
      <c r="J2487" s="1" t="inlineStr">
        <is>
          <t>Mumbai</t>
        </is>
      </c>
      <c r="K2487" s="1" t="n">
        <v>0</v>
      </c>
      <c r="L2487" s="1">
        <f>G2487*B2487</f>
        <v/>
      </c>
      <c r="M2487" s="1">
        <f>H2487*B2487</f>
        <v/>
      </c>
      <c r="N2487" s="1">
        <f>I2487*B2487</f>
        <v/>
      </c>
    </row>
    <row r="2488">
      <c r="A2488" s="1" t="inlineStr">
        <is>
          <t>BioLegend</t>
        </is>
      </c>
      <c r="B2488" s="1" t="n">
        <v>28710</v>
      </c>
      <c r="C2488" s="1" t="inlineStr">
        <is>
          <t>EED118651</t>
        </is>
      </c>
      <c r="D2488" s="2" t="n">
        <v>45898</v>
      </c>
      <c r="E2488" s="2" t="n">
        <v>45904</v>
      </c>
      <c r="F2488" s="1" t="n">
        <v>313238</v>
      </c>
      <c r="G2488" s="1" t="n">
        <v>1</v>
      </c>
      <c r="H2488" s="1" t="n">
        <v>1</v>
      </c>
      <c r="I2488" s="1" t="n">
        <v>0</v>
      </c>
      <c r="J2488" s="1" t="inlineStr">
        <is>
          <t>Mumbai</t>
        </is>
      </c>
      <c r="K2488" s="1" t="n">
        <v>0</v>
      </c>
      <c r="L2488" s="1">
        <f>G2488*B2488</f>
        <v/>
      </c>
      <c r="M2488" s="1">
        <f>H2488*B2488</f>
        <v/>
      </c>
      <c r="N2488" s="1">
        <f>I2488*B2488</f>
        <v/>
      </c>
    </row>
    <row r="2489">
      <c r="A2489" s="1" t="inlineStr">
        <is>
          <t>BioLegend</t>
        </is>
      </c>
      <c r="B2489" s="1" t="n">
        <v>23223.2</v>
      </c>
      <c r="C2489" s="1" t="inlineStr">
        <is>
          <t>EED118651</t>
        </is>
      </c>
      <c r="D2489" s="2" t="n">
        <v>45898</v>
      </c>
      <c r="E2489" s="2" t="n">
        <v>45904</v>
      </c>
      <c r="F2489" s="1" t="n">
        <v>320108</v>
      </c>
      <c r="G2489" s="1" t="n">
        <v>1</v>
      </c>
      <c r="H2489" s="1" t="n">
        <v>1</v>
      </c>
      <c r="I2489" s="1" t="n">
        <v>0</v>
      </c>
      <c r="J2489" s="1" t="inlineStr">
        <is>
          <t>Banglore</t>
        </is>
      </c>
      <c r="K2489" s="1" t="n">
        <v>0</v>
      </c>
      <c r="L2489" s="1">
        <f>G2489*B2489</f>
        <v/>
      </c>
      <c r="M2489" s="1">
        <f>H2489*B2489</f>
        <v/>
      </c>
      <c r="N2489" s="1">
        <f>I2489*B2489</f>
        <v/>
      </c>
    </row>
    <row r="2490">
      <c r="A2490" s="1" t="inlineStr">
        <is>
          <t>BioLegend</t>
        </is>
      </c>
      <c r="B2490" s="1" t="n">
        <v>15769.6</v>
      </c>
      <c r="C2490" s="1" t="inlineStr">
        <is>
          <t>EED118651</t>
        </is>
      </c>
      <c r="D2490" s="2" t="n">
        <v>45898</v>
      </c>
      <c r="E2490" s="2" t="n">
        <v>45904</v>
      </c>
      <c r="F2490" s="1" t="n">
        <v>325606</v>
      </c>
      <c r="G2490" s="1" t="n">
        <v>1</v>
      </c>
      <c r="H2490" s="1" t="n">
        <v>1</v>
      </c>
      <c r="I2490" s="1" t="n">
        <v>0</v>
      </c>
      <c r="J2490" s="1" t="inlineStr">
        <is>
          <t>Delhi</t>
        </is>
      </c>
      <c r="K2490" s="1" t="n">
        <v>0</v>
      </c>
      <c r="L2490" s="1">
        <f>G2490*B2490</f>
        <v/>
      </c>
      <c r="M2490" s="1">
        <f>H2490*B2490</f>
        <v/>
      </c>
      <c r="N2490" s="1">
        <f>I2490*B2490</f>
        <v/>
      </c>
    </row>
    <row r="2491">
      <c r="A2491" s="1" t="inlineStr">
        <is>
          <t>BioLegend</t>
        </is>
      </c>
      <c r="B2491" s="1" t="n">
        <v>16324</v>
      </c>
      <c r="C2491" s="1" t="inlineStr">
        <is>
          <t>EED118651</t>
        </is>
      </c>
      <c r="D2491" s="2" t="n">
        <v>45898</v>
      </c>
      <c r="E2491" s="2" t="n">
        <v>45904</v>
      </c>
      <c r="F2491" s="1" t="n">
        <v>325616</v>
      </c>
      <c r="G2491" s="1" t="n">
        <v>1</v>
      </c>
      <c r="H2491" s="1" t="n">
        <v>1</v>
      </c>
      <c r="I2491" s="1" t="n">
        <v>0</v>
      </c>
      <c r="J2491" s="1" t="inlineStr">
        <is>
          <t>Hyderabad</t>
        </is>
      </c>
      <c r="K2491" s="1" t="n">
        <v>0</v>
      </c>
      <c r="L2491" s="1">
        <f>G2491*B2491</f>
        <v/>
      </c>
      <c r="M2491" s="1">
        <f>H2491*B2491</f>
        <v/>
      </c>
      <c r="N2491" s="1">
        <f>I2491*B2491</f>
        <v/>
      </c>
    </row>
    <row r="2492">
      <c r="A2492" s="1" t="inlineStr">
        <is>
          <t>BioLegend</t>
        </is>
      </c>
      <c r="B2492" s="1" t="n">
        <v>9424.799999999999</v>
      </c>
      <c r="C2492" s="1" t="inlineStr">
        <is>
          <t>EED118651</t>
        </is>
      </c>
      <c r="D2492" s="2" t="n">
        <v>45898</v>
      </c>
      <c r="E2492" s="2" t="n">
        <v>45904</v>
      </c>
      <c r="F2492" s="1" t="n">
        <v>335917</v>
      </c>
      <c r="G2492" s="1" t="n">
        <v>1</v>
      </c>
      <c r="H2492" s="1" t="n">
        <v>1</v>
      </c>
      <c r="I2492" s="1" t="n">
        <v>0</v>
      </c>
      <c r="J2492" s="1" t="inlineStr">
        <is>
          <t>Delhi</t>
        </is>
      </c>
      <c r="K2492" s="1" t="n">
        <v>0</v>
      </c>
      <c r="L2492" s="1">
        <f>G2492*B2492</f>
        <v/>
      </c>
      <c r="M2492" s="1">
        <f>H2492*B2492</f>
        <v/>
      </c>
      <c r="N2492" s="1">
        <f>I2492*B2492</f>
        <v/>
      </c>
    </row>
    <row r="2493">
      <c r="A2493" s="1" t="inlineStr">
        <is>
          <t>BioLegend</t>
        </is>
      </c>
      <c r="B2493" s="1" t="n">
        <v>28314</v>
      </c>
      <c r="C2493" s="1" t="inlineStr">
        <is>
          <t>EED118651</t>
        </is>
      </c>
      <c r="D2493" s="2" t="n">
        <v>45898</v>
      </c>
      <c r="E2493" s="2" t="n">
        <v>45904</v>
      </c>
      <c r="F2493" s="1" t="n">
        <v>337238</v>
      </c>
      <c r="G2493" s="1" t="n">
        <v>1</v>
      </c>
      <c r="H2493" s="1" t="n">
        <v>1</v>
      </c>
      <c r="I2493" s="1" t="n">
        <v>0</v>
      </c>
      <c r="J2493" s="1" t="inlineStr">
        <is>
          <t>Mumbai</t>
        </is>
      </c>
      <c r="K2493" s="1" t="n">
        <v>0</v>
      </c>
      <c r="L2493" s="1">
        <f>G2493*B2493</f>
        <v/>
      </c>
      <c r="M2493" s="1">
        <f>H2493*B2493</f>
        <v/>
      </c>
      <c r="N2493" s="1">
        <f>I2493*B2493</f>
        <v/>
      </c>
    </row>
    <row r="2494">
      <c r="A2494" s="1" t="inlineStr">
        <is>
          <t>BioLegend</t>
        </is>
      </c>
      <c r="B2494" s="1" t="n">
        <v>9856</v>
      </c>
      <c r="C2494" s="1" t="inlineStr">
        <is>
          <t>EED118651</t>
        </is>
      </c>
      <c r="D2494" s="2" t="n">
        <v>45898</v>
      </c>
      <c r="E2494" s="2" t="n">
        <v>45904</v>
      </c>
      <c r="F2494" s="1" t="n">
        <v>344613</v>
      </c>
      <c r="G2494" s="1" t="n">
        <v>1</v>
      </c>
      <c r="H2494" s="1" t="n">
        <v>1</v>
      </c>
      <c r="I2494" s="1" t="n">
        <v>0</v>
      </c>
      <c r="J2494" s="1" t="inlineStr">
        <is>
          <t>Bhatinda</t>
        </is>
      </c>
      <c r="K2494" s="1" t="n">
        <v>0</v>
      </c>
      <c r="L2494" s="1">
        <f>G2494*B2494</f>
        <v/>
      </c>
      <c r="M2494" s="1">
        <f>H2494*B2494</f>
        <v/>
      </c>
      <c r="N2494" s="1">
        <f>I2494*B2494</f>
        <v/>
      </c>
    </row>
    <row r="2495">
      <c r="A2495" s="1" t="inlineStr">
        <is>
          <t>BioLegend</t>
        </is>
      </c>
      <c r="B2495" s="1" t="n">
        <v>14599.2</v>
      </c>
      <c r="C2495" s="1" t="inlineStr">
        <is>
          <t>EED118651</t>
        </is>
      </c>
      <c r="D2495" s="2" t="n">
        <v>45898</v>
      </c>
      <c r="E2495" s="2" t="n">
        <v>45904</v>
      </c>
      <c r="F2495" s="1" t="n">
        <v>344622</v>
      </c>
      <c r="G2495" s="1" t="n">
        <v>1</v>
      </c>
      <c r="H2495" s="1" t="n">
        <v>1</v>
      </c>
      <c r="I2495" s="1" t="n">
        <v>0</v>
      </c>
      <c r="J2495" s="1" t="inlineStr">
        <is>
          <t>Banglore</t>
        </is>
      </c>
      <c r="K2495" s="1" t="n">
        <v>0</v>
      </c>
      <c r="L2495" s="1">
        <f>G2495*B2495</f>
        <v/>
      </c>
      <c r="M2495" s="1">
        <f>H2495*B2495</f>
        <v/>
      </c>
      <c r="N2495" s="1">
        <f>I2495*B2495</f>
        <v/>
      </c>
    </row>
    <row r="2496">
      <c r="A2496" s="1" t="inlineStr">
        <is>
          <t>BioLegend</t>
        </is>
      </c>
      <c r="B2496" s="1" t="n">
        <v>14907.2</v>
      </c>
      <c r="C2496" s="1" t="inlineStr">
        <is>
          <t>EED118651</t>
        </is>
      </c>
      <c r="D2496" s="2" t="n">
        <v>45898</v>
      </c>
      <c r="E2496" s="2" t="n">
        <v>45904</v>
      </c>
      <c r="F2496" s="1" t="n">
        <v>344704</v>
      </c>
      <c r="G2496" s="1" t="n">
        <v>1</v>
      </c>
      <c r="H2496" s="1" t="n">
        <v>1</v>
      </c>
      <c r="I2496" s="1" t="n">
        <v>0</v>
      </c>
      <c r="J2496" s="1" t="inlineStr">
        <is>
          <t>Banglore</t>
        </is>
      </c>
      <c r="K2496" s="1" t="n">
        <v>0</v>
      </c>
      <c r="L2496" s="1">
        <f>G2496*B2496</f>
        <v/>
      </c>
      <c r="M2496" s="1">
        <f>H2496*B2496</f>
        <v/>
      </c>
      <c r="N2496" s="1">
        <f>I2496*B2496</f>
        <v/>
      </c>
    </row>
    <row r="2497">
      <c r="A2497" s="1" t="inlineStr">
        <is>
          <t>BioLegend</t>
        </is>
      </c>
      <c r="B2497" s="1" t="n">
        <v>22792</v>
      </c>
      <c r="C2497" s="1" t="inlineStr">
        <is>
          <t>EED118651</t>
        </is>
      </c>
      <c r="D2497" s="2" t="n">
        <v>45898</v>
      </c>
      <c r="E2497" s="2" t="n">
        <v>45904</v>
      </c>
      <c r="F2497" s="1" t="n">
        <v>344786</v>
      </c>
      <c r="G2497" s="1" t="n">
        <v>1</v>
      </c>
      <c r="H2497" s="1" t="n">
        <v>1</v>
      </c>
      <c r="I2497" s="1" t="n">
        <v>0</v>
      </c>
      <c r="J2497" s="1" t="inlineStr">
        <is>
          <t>Mumbai</t>
        </is>
      </c>
      <c r="K2497" s="1" t="n">
        <v>0</v>
      </c>
      <c r="L2497" s="1">
        <f>G2497*B2497</f>
        <v/>
      </c>
      <c r="M2497" s="1">
        <f>H2497*B2497</f>
        <v/>
      </c>
      <c r="N2497" s="1">
        <f>I2497*B2497</f>
        <v/>
      </c>
    </row>
    <row r="2498">
      <c r="A2498" s="1" t="inlineStr">
        <is>
          <t>BioLegend</t>
        </is>
      </c>
      <c r="B2498" s="1" t="n">
        <v>15276.8</v>
      </c>
      <c r="C2498" s="1" t="inlineStr">
        <is>
          <t>EED118651</t>
        </is>
      </c>
      <c r="D2498" s="2" t="n">
        <v>45898</v>
      </c>
      <c r="E2498" s="2" t="n">
        <v>45904</v>
      </c>
      <c r="F2498" s="1" t="n">
        <v>344824</v>
      </c>
      <c r="G2498" s="1" t="n">
        <v>1</v>
      </c>
      <c r="H2498" s="1" t="n">
        <v>1</v>
      </c>
      <c r="I2498" s="1" t="n">
        <v>0</v>
      </c>
      <c r="J2498" s="1" t="inlineStr">
        <is>
          <t>Banglore</t>
        </is>
      </c>
      <c r="K2498" s="1" t="n">
        <v>0</v>
      </c>
      <c r="L2498" s="1">
        <f>G2498*B2498</f>
        <v/>
      </c>
      <c r="M2498" s="1">
        <f>H2498*B2498</f>
        <v/>
      </c>
      <c r="N2498" s="1">
        <f>I2498*B2498</f>
        <v/>
      </c>
    </row>
    <row r="2499">
      <c r="A2499" s="1" t="inlineStr">
        <is>
          <t>BioLegend</t>
        </is>
      </c>
      <c r="B2499" s="1" t="n">
        <v>22052.8</v>
      </c>
      <c r="C2499" s="1" t="inlineStr">
        <is>
          <t>EED118651</t>
        </is>
      </c>
      <c r="D2499" s="2" t="n">
        <v>45898</v>
      </c>
      <c r="E2499" s="2" t="n">
        <v>45904</v>
      </c>
      <c r="F2499" s="1" t="n">
        <v>345042</v>
      </c>
      <c r="G2499" s="1" t="n">
        <v>1</v>
      </c>
      <c r="H2499" s="1" t="n">
        <v>1</v>
      </c>
      <c r="I2499" s="1" t="n">
        <v>0</v>
      </c>
      <c r="J2499" s="1" t="inlineStr">
        <is>
          <t>Punjab</t>
        </is>
      </c>
      <c r="K2499" s="1" t="n">
        <v>0</v>
      </c>
      <c r="L2499" s="1">
        <f>G2499*B2499</f>
        <v/>
      </c>
      <c r="M2499" s="1">
        <f>H2499*B2499</f>
        <v/>
      </c>
      <c r="N2499" s="1">
        <f>I2499*B2499</f>
        <v/>
      </c>
    </row>
    <row r="2500">
      <c r="A2500" s="1" t="inlineStr">
        <is>
          <t>BioLegend</t>
        </is>
      </c>
      <c r="B2500" s="1" t="n">
        <v>16940</v>
      </c>
      <c r="C2500" s="1" t="inlineStr">
        <is>
          <t>EED118651</t>
        </is>
      </c>
      <c r="D2500" s="2" t="n">
        <v>45898</v>
      </c>
      <c r="E2500" s="2" t="n">
        <v>45904</v>
      </c>
      <c r="F2500" s="1" t="n">
        <v>349106</v>
      </c>
      <c r="G2500" s="1" t="n">
        <v>1</v>
      </c>
      <c r="H2500" s="1" t="n">
        <v>1</v>
      </c>
      <c r="I2500" s="1" t="n">
        <v>0</v>
      </c>
      <c r="J2500" s="1" t="inlineStr">
        <is>
          <t>Ahemedabad</t>
        </is>
      </c>
      <c r="K2500" s="1" t="n">
        <v>0</v>
      </c>
      <c r="L2500" s="1">
        <f>G2500*B2500</f>
        <v/>
      </c>
      <c r="M2500" s="1">
        <f>H2500*B2500</f>
        <v/>
      </c>
      <c r="N2500" s="1">
        <f>I2500*B2500</f>
        <v/>
      </c>
    </row>
    <row r="2501">
      <c r="A2501" s="1" t="inlineStr">
        <is>
          <t>BioLegend</t>
        </is>
      </c>
      <c r="B2501" s="1" t="n">
        <v>19896.8</v>
      </c>
      <c r="C2501" s="1" t="inlineStr">
        <is>
          <t>EED118651</t>
        </is>
      </c>
      <c r="D2501" s="2" t="n">
        <v>45898</v>
      </c>
      <c r="E2501" s="2" t="n">
        <v>45904</v>
      </c>
      <c r="F2501" s="1" t="n">
        <v>350510</v>
      </c>
      <c r="G2501" s="1" t="n">
        <v>1</v>
      </c>
      <c r="H2501" s="1" t="n">
        <v>1</v>
      </c>
      <c r="I2501" s="1" t="n">
        <v>0</v>
      </c>
      <c r="J2501" s="1" t="inlineStr">
        <is>
          <t>Banglore</t>
        </is>
      </c>
      <c r="K2501" s="1" t="n">
        <v>0</v>
      </c>
      <c r="L2501" s="1">
        <f>G2501*B2501</f>
        <v/>
      </c>
      <c r="M2501" s="1">
        <f>H2501*B2501</f>
        <v/>
      </c>
      <c r="N2501" s="1">
        <f>I2501*B2501</f>
        <v/>
      </c>
    </row>
    <row r="2502">
      <c r="A2502" s="1" t="inlineStr">
        <is>
          <t>BioLegend</t>
        </is>
      </c>
      <c r="B2502" s="1" t="n">
        <v>13464</v>
      </c>
      <c r="C2502" s="1" t="inlineStr">
        <is>
          <t>EED118651</t>
        </is>
      </c>
      <c r="D2502" s="2" t="n">
        <v>45898</v>
      </c>
      <c r="E2502" s="2" t="n">
        <v>45904</v>
      </c>
      <c r="F2502" s="1" t="n">
        <v>354515</v>
      </c>
      <c r="G2502" s="1" t="n">
        <v>1</v>
      </c>
      <c r="H2502" s="1" t="n">
        <v>1</v>
      </c>
      <c r="I2502" s="1" t="n">
        <v>0</v>
      </c>
      <c r="J2502" s="1" t="inlineStr">
        <is>
          <t>Guwahati</t>
        </is>
      </c>
      <c r="K2502" s="1" t="n">
        <v>0</v>
      </c>
      <c r="L2502" s="1">
        <f>G2502*B2502</f>
        <v/>
      </c>
      <c r="M2502" s="1">
        <f>H2502*B2502</f>
        <v/>
      </c>
      <c r="N2502" s="1">
        <f>I2502*B2502</f>
        <v/>
      </c>
    </row>
    <row r="2503">
      <c r="A2503" s="1" t="inlineStr">
        <is>
          <t>BioLegend</t>
        </is>
      </c>
      <c r="B2503" s="1" t="n">
        <v>17925.6</v>
      </c>
      <c r="C2503" s="1" t="inlineStr">
        <is>
          <t>EED118651</t>
        </is>
      </c>
      <c r="D2503" s="2" t="n">
        <v>45898</v>
      </c>
      <c r="E2503" s="2" t="n">
        <v>45904</v>
      </c>
      <c r="F2503" s="1" t="n">
        <v>362504</v>
      </c>
      <c r="G2503" s="1" t="n">
        <v>4</v>
      </c>
      <c r="H2503" s="1" t="n">
        <v>4</v>
      </c>
      <c r="I2503" s="1" t="n">
        <v>0</v>
      </c>
      <c r="J2503" s="1" t="inlineStr">
        <is>
          <t>Hyderabad</t>
        </is>
      </c>
      <c r="K2503" s="1" t="n">
        <v>0</v>
      </c>
      <c r="L2503" s="1">
        <f>G2503*B2503</f>
        <v/>
      </c>
      <c r="M2503" s="1">
        <f>H2503*B2503</f>
        <v/>
      </c>
      <c r="N2503" s="1">
        <f>I2503*B2503</f>
        <v/>
      </c>
    </row>
    <row r="2504">
      <c r="A2504" s="1" t="inlineStr">
        <is>
          <t>BioLegend</t>
        </is>
      </c>
      <c r="B2504" s="1" t="n">
        <v>19157.6</v>
      </c>
      <c r="C2504" s="1" t="inlineStr">
        <is>
          <t>EED118651</t>
        </is>
      </c>
      <c r="D2504" s="2" t="n">
        <v>45898</v>
      </c>
      <c r="E2504" s="2" t="n">
        <v>45904</v>
      </c>
      <c r="F2504" s="1" t="n">
        <v>362564</v>
      </c>
      <c r="G2504" s="1" t="n">
        <v>1</v>
      </c>
      <c r="H2504" s="1" t="n">
        <v>1</v>
      </c>
      <c r="I2504" s="1" t="n">
        <v>0</v>
      </c>
      <c r="J2504" s="1" t="inlineStr">
        <is>
          <t>Mumbai</t>
        </is>
      </c>
      <c r="K2504" s="1" t="n">
        <v>0</v>
      </c>
      <c r="L2504" s="1">
        <f>G2504*B2504</f>
        <v/>
      </c>
      <c r="M2504" s="1">
        <f>H2504*B2504</f>
        <v/>
      </c>
      <c r="N2504" s="1">
        <f>I2504*B2504</f>
        <v/>
      </c>
    </row>
    <row r="2505">
      <c r="A2505" s="1" t="inlineStr">
        <is>
          <t>BioLegend</t>
        </is>
      </c>
      <c r="B2505" s="1" t="n">
        <v>27588</v>
      </c>
      <c r="C2505" s="1" t="inlineStr">
        <is>
          <t>EED118651</t>
        </is>
      </c>
      <c r="D2505" s="2" t="n">
        <v>45898</v>
      </c>
      <c r="E2505" s="2" t="n">
        <v>45904</v>
      </c>
      <c r="F2505" s="1" t="n">
        <v>368524</v>
      </c>
      <c r="G2505" s="1" t="n">
        <v>1</v>
      </c>
      <c r="H2505" s="1" t="n">
        <v>1</v>
      </c>
      <c r="I2505" s="1" t="n">
        <v>0</v>
      </c>
      <c r="J2505" s="1" t="inlineStr">
        <is>
          <t>Delhi</t>
        </is>
      </c>
      <c r="K2505" s="1" t="n">
        <v>0</v>
      </c>
      <c r="L2505" s="1">
        <f>G2505*B2505</f>
        <v/>
      </c>
      <c r="M2505" s="1">
        <f>H2505*B2505</f>
        <v/>
      </c>
      <c r="N2505" s="1">
        <f>I2505*B2505</f>
        <v/>
      </c>
    </row>
    <row r="2506">
      <c r="A2506" s="1" t="inlineStr">
        <is>
          <t>BioLegend</t>
        </is>
      </c>
      <c r="B2506" s="1" t="n">
        <v>11272.8</v>
      </c>
      <c r="C2506" s="1" t="inlineStr">
        <is>
          <t>EED118651</t>
        </is>
      </c>
      <c r="D2506" s="2" t="n">
        <v>45898</v>
      </c>
      <c r="E2506" s="2" t="n">
        <v>45904</v>
      </c>
      <c r="F2506" s="1" t="n">
        <v>386905</v>
      </c>
      <c r="G2506" s="1" t="n">
        <v>1</v>
      </c>
      <c r="H2506" s="1" t="n">
        <v>1</v>
      </c>
      <c r="I2506" s="1" t="n">
        <v>0</v>
      </c>
      <c r="J2506" s="1" t="inlineStr">
        <is>
          <t>Delhi</t>
        </is>
      </c>
      <c r="K2506" s="1" t="n">
        <v>0</v>
      </c>
      <c r="L2506" s="1">
        <f>G2506*B2506</f>
        <v/>
      </c>
      <c r="M2506" s="1">
        <f>H2506*B2506</f>
        <v/>
      </c>
      <c r="N2506" s="1">
        <f>I2506*B2506</f>
        <v/>
      </c>
    </row>
    <row r="2507">
      <c r="A2507" s="1" t="inlineStr">
        <is>
          <t>BioLegend</t>
        </is>
      </c>
      <c r="B2507" s="1" t="n">
        <v>5420.8</v>
      </c>
      <c r="C2507" s="1" t="inlineStr">
        <is>
          <t>EED118651</t>
        </is>
      </c>
      <c r="D2507" s="2" t="n">
        <v>45898</v>
      </c>
      <c r="E2507" s="2" t="n">
        <v>45904</v>
      </c>
      <c r="F2507" s="1" t="n">
        <v>400120</v>
      </c>
      <c r="G2507" s="1" t="n">
        <v>1</v>
      </c>
      <c r="H2507" s="1" t="n">
        <v>1</v>
      </c>
      <c r="I2507" s="1" t="n">
        <v>0</v>
      </c>
      <c r="J2507" s="1" t="inlineStr">
        <is>
          <t>Mumbai</t>
        </is>
      </c>
      <c r="K2507" s="1" t="n">
        <v>0</v>
      </c>
      <c r="L2507" s="1">
        <f>G2507*B2507</f>
        <v/>
      </c>
      <c r="M2507" s="1">
        <f>H2507*B2507</f>
        <v/>
      </c>
      <c r="N2507" s="1">
        <f>I2507*B2507</f>
        <v/>
      </c>
    </row>
    <row r="2508">
      <c r="A2508" s="1" t="inlineStr">
        <is>
          <t>BioLegend</t>
        </is>
      </c>
      <c r="B2508" s="1" t="n">
        <v>8685.6</v>
      </c>
      <c r="C2508" s="1" t="inlineStr">
        <is>
          <t>EED118651</t>
        </is>
      </c>
      <c r="D2508" s="2" t="n">
        <v>45898</v>
      </c>
      <c r="E2508" s="2" t="n">
        <v>45904</v>
      </c>
      <c r="F2508" s="1" t="n">
        <v>405306</v>
      </c>
      <c r="G2508" s="1" t="n">
        <v>1</v>
      </c>
      <c r="H2508" s="1" t="n">
        <v>1</v>
      </c>
      <c r="I2508" s="1" t="n">
        <v>0</v>
      </c>
      <c r="J2508" s="1" t="inlineStr">
        <is>
          <t>Delhi</t>
        </is>
      </c>
      <c r="K2508" s="1" t="n">
        <v>0</v>
      </c>
      <c r="L2508" s="1">
        <f>G2508*B2508</f>
        <v/>
      </c>
      <c r="M2508" s="1">
        <f>H2508*B2508</f>
        <v/>
      </c>
      <c r="N2508" s="1">
        <f>I2508*B2508</f>
        <v/>
      </c>
    </row>
    <row r="2509">
      <c r="A2509" s="1" t="inlineStr">
        <is>
          <t>BioLegend</t>
        </is>
      </c>
      <c r="B2509" s="1" t="n">
        <v>9055.200000000001</v>
      </c>
      <c r="C2509" s="1" t="inlineStr">
        <is>
          <t>EED118651</t>
        </is>
      </c>
      <c r="D2509" s="2" t="n">
        <v>45898</v>
      </c>
      <c r="E2509" s="2" t="n">
        <v>45904</v>
      </c>
      <c r="F2509" s="1" t="n">
        <v>406511</v>
      </c>
      <c r="G2509" s="1" t="n">
        <v>1</v>
      </c>
      <c r="H2509" s="1" t="n">
        <v>1</v>
      </c>
      <c r="I2509" s="1" t="n">
        <v>0</v>
      </c>
      <c r="J2509" s="1" t="inlineStr">
        <is>
          <t>Chandigarh</t>
        </is>
      </c>
      <c r="K2509" s="1" t="n">
        <v>0</v>
      </c>
      <c r="L2509" s="1">
        <f>G2509*B2509</f>
        <v/>
      </c>
      <c r="M2509" s="1">
        <f>H2509*B2509</f>
        <v/>
      </c>
      <c r="N2509" s="1">
        <f>I2509*B2509</f>
        <v/>
      </c>
    </row>
    <row r="2510">
      <c r="A2510" s="1" t="inlineStr">
        <is>
          <t>BioLegend</t>
        </is>
      </c>
      <c r="B2510" s="1" t="n">
        <v>3634.4</v>
      </c>
      <c r="C2510" s="1" t="inlineStr">
        <is>
          <t>EED118651</t>
        </is>
      </c>
      <c r="D2510" s="2" t="n">
        <v>45898</v>
      </c>
      <c r="E2510" s="2" t="n">
        <v>45904</v>
      </c>
      <c r="F2510" s="1" t="n">
        <v>420404</v>
      </c>
      <c r="G2510" s="1" t="n">
        <v>1</v>
      </c>
      <c r="H2510" s="1" t="n">
        <v>1</v>
      </c>
      <c r="I2510" s="1" t="n">
        <v>0</v>
      </c>
      <c r="J2510" s="1" t="inlineStr">
        <is>
          <t>Banglore</t>
        </is>
      </c>
      <c r="K2510" s="1" t="n">
        <v>0</v>
      </c>
      <c r="L2510" s="1">
        <f>G2510*B2510</f>
        <v/>
      </c>
      <c r="M2510" s="1">
        <f>H2510*B2510</f>
        <v/>
      </c>
      <c r="N2510" s="1">
        <f>I2510*B2510</f>
        <v/>
      </c>
    </row>
    <row r="2511">
      <c r="A2511" s="1" t="inlineStr">
        <is>
          <t>BioLegend</t>
        </is>
      </c>
      <c r="B2511" s="1" t="n">
        <v>5482.400000000001</v>
      </c>
      <c r="C2511" s="1" t="inlineStr">
        <is>
          <t>EED118651</t>
        </is>
      </c>
      <c r="D2511" s="2" t="n">
        <v>45898</v>
      </c>
      <c r="E2511" s="2" t="n">
        <v>45904</v>
      </c>
      <c r="F2511" s="1" t="n">
        <v>423105</v>
      </c>
      <c r="G2511" s="1" t="n">
        <v>3</v>
      </c>
      <c r="H2511" s="1" t="n">
        <v>3</v>
      </c>
      <c r="I2511" s="1" t="n">
        <v>0</v>
      </c>
      <c r="J2511" s="1" t="inlineStr">
        <is>
          <t>Delhi</t>
        </is>
      </c>
      <c r="K2511" s="1" t="n">
        <v>0</v>
      </c>
      <c r="L2511" s="1">
        <f>G2511*B2511</f>
        <v/>
      </c>
      <c r="M2511" s="1">
        <f>H2511*B2511</f>
        <v/>
      </c>
      <c r="N2511" s="1">
        <f>I2511*B2511</f>
        <v/>
      </c>
    </row>
    <row r="2512">
      <c r="A2512" s="1" t="inlineStr">
        <is>
          <t>BioLegend</t>
        </is>
      </c>
      <c r="B2512" s="1" t="n">
        <v>16324</v>
      </c>
      <c r="C2512" s="1" t="inlineStr">
        <is>
          <t>EED118651</t>
        </is>
      </c>
      <c r="D2512" s="2" t="n">
        <v>45898</v>
      </c>
      <c r="E2512" s="2" t="n">
        <v>45904</v>
      </c>
      <c r="F2512" s="1" t="n">
        <v>423302</v>
      </c>
      <c r="G2512" s="1" t="n">
        <v>1</v>
      </c>
      <c r="H2512" s="1" t="n">
        <v>1</v>
      </c>
      <c r="I2512" s="1" t="n">
        <v>0</v>
      </c>
      <c r="J2512" s="1" t="inlineStr">
        <is>
          <t>Hyderabad</t>
        </is>
      </c>
      <c r="K2512" s="1" t="n">
        <v>0</v>
      </c>
      <c r="L2512" s="1">
        <f>G2512*B2512</f>
        <v/>
      </c>
      <c r="M2512" s="1">
        <f>H2512*B2512</f>
        <v/>
      </c>
      <c r="N2512" s="1">
        <f>I2512*B2512</f>
        <v/>
      </c>
    </row>
    <row r="2513">
      <c r="A2513" s="1" t="inlineStr">
        <is>
          <t>BioLegend</t>
        </is>
      </c>
      <c r="B2513" s="1" t="n">
        <v>48048</v>
      </c>
      <c r="C2513" s="1" t="inlineStr">
        <is>
          <t>EED118651</t>
        </is>
      </c>
      <c r="D2513" s="2" t="n">
        <v>45898</v>
      </c>
      <c r="E2513" s="2" t="n">
        <v>45904</v>
      </c>
      <c r="F2513" s="1" t="n">
        <v>423702</v>
      </c>
      <c r="G2513" s="1" t="n">
        <v>1</v>
      </c>
      <c r="H2513" s="1" t="n">
        <v>1</v>
      </c>
      <c r="I2513" s="1" t="n">
        <v>0</v>
      </c>
      <c r="J2513" s="1" t="inlineStr">
        <is>
          <t>Delhi</t>
        </is>
      </c>
      <c r="K2513" s="1" t="n">
        <v>0</v>
      </c>
      <c r="L2513" s="1">
        <f>G2513*B2513</f>
        <v/>
      </c>
      <c r="M2513" s="1">
        <f>H2513*B2513</f>
        <v/>
      </c>
      <c r="N2513" s="1">
        <f>I2513*B2513</f>
        <v/>
      </c>
    </row>
    <row r="2514">
      <c r="A2514" s="1" t="inlineStr">
        <is>
          <t>BioLegend</t>
        </is>
      </c>
      <c r="B2514" s="1" t="n">
        <v>10164</v>
      </c>
      <c r="C2514" s="1" t="inlineStr">
        <is>
          <t>EED118651</t>
        </is>
      </c>
      <c r="D2514" s="2" t="n">
        <v>45898</v>
      </c>
      <c r="E2514" s="2" t="n">
        <v>45904</v>
      </c>
      <c r="F2514" s="1" t="n">
        <v>424401</v>
      </c>
      <c r="G2514" s="1" t="n">
        <v>1</v>
      </c>
      <c r="H2514" s="1" t="n">
        <v>1</v>
      </c>
      <c r="I2514" s="1" t="n">
        <v>0</v>
      </c>
      <c r="J2514" s="1" t="inlineStr">
        <is>
          <t>Delhi</t>
        </is>
      </c>
      <c r="K2514" s="1" t="n">
        <v>0</v>
      </c>
      <c r="L2514" s="1">
        <f>G2514*B2514</f>
        <v/>
      </c>
      <c r="M2514" s="1">
        <f>H2514*B2514</f>
        <v/>
      </c>
      <c r="N2514" s="1">
        <f>I2514*B2514</f>
        <v/>
      </c>
    </row>
    <row r="2515">
      <c r="A2515" s="1" t="inlineStr">
        <is>
          <t>BioLegend</t>
        </is>
      </c>
      <c r="B2515" s="1" t="n">
        <v>14476</v>
      </c>
      <c r="C2515" s="1" t="inlineStr">
        <is>
          <t>EED118651</t>
        </is>
      </c>
      <c r="D2515" s="2" t="n">
        <v>45898</v>
      </c>
      <c r="E2515" s="2" t="n">
        <v>45904</v>
      </c>
      <c r="F2515" s="1" t="n">
        <v>424602</v>
      </c>
      <c r="G2515" s="1" t="n">
        <v>1</v>
      </c>
      <c r="H2515" s="1" t="n">
        <v>1</v>
      </c>
      <c r="I2515" s="1" t="n">
        <v>0</v>
      </c>
      <c r="J2515" s="1" t="inlineStr">
        <is>
          <t>Delhi</t>
        </is>
      </c>
      <c r="K2515" s="1" t="n">
        <v>0</v>
      </c>
      <c r="L2515" s="1">
        <f>G2515*B2515</f>
        <v/>
      </c>
      <c r="M2515" s="1">
        <f>H2515*B2515</f>
        <v/>
      </c>
      <c r="N2515" s="1">
        <f>I2515*B2515</f>
        <v/>
      </c>
    </row>
    <row r="2516">
      <c r="A2516" s="1" t="inlineStr">
        <is>
          <t>BioLegend</t>
        </is>
      </c>
      <c r="B2516" s="1" t="n">
        <v>9794.4</v>
      </c>
      <c r="C2516" s="1" t="inlineStr">
        <is>
          <t>EED118651</t>
        </is>
      </c>
      <c r="D2516" s="2" t="n">
        <v>45898</v>
      </c>
      <c r="E2516" s="2" t="n">
        <v>45904</v>
      </c>
      <c r="F2516" s="1" t="n">
        <v>425401</v>
      </c>
      <c r="G2516" s="1" t="n">
        <v>1</v>
      </c>
      <c r="H2516" s="1" t="n">
        <v>1</v>
      </c>
      <c r="I2516" s="1" t="n">
        <v>0</v>
      </c>
      <c r="J2516" s="1" t="inlineStr">
        <is>
          <t>Hyderabad</t>
        </is>
      </c>
      <c r="K2516" s="1" t="n">
        <v>0</v>
      </c>
      <c r="L2516" s="1">
        <f>G2516*B2516</f>
        <v/>
      </c>
      <c r="M2516" s="1">
        <f>H2516*B2516</f>
        <v/>
      </c>
      <c r="N2516" s="1">
        <f>I2516*B2516</f>
        <v/>
      </c>
    </row>
    <row r="2517">
      <c r="A2517" s="1" t="inlineStr">
        <is>
          <t>BioLegend</t>
        </is>
      </c>
      <c r="B2517" s="1" t="n">
        <v>7700</v>
      </c>
      <c r="C2517" s="1" t="inlineStr">
        <is>
          <t>EED118651</t>
        </is>
      </c>
      <c r="D2517" s="2" t="n">
        <v>45898</v>
      </c>
      <c r="E2517" s="2" t="n">
        <v>45904</v>
      </c>
      <c r="F2517" s="1" t="n">
        <v>426105</v>
      </c>
      <c r="G2517" s="1" t="n">
        <v>1</v>
      </c>
      <c r="H2517" s="1" t="n">
        <v>1</v>
      </c>
      <c r="I2517" s="1" t="n">
        <v>0</v>
      </c>
      <c r="J2517" s="1" t="inlineStr">
        <is>
          <t>Delhi</t>
        </is>
      </c>
      <c r="K2517" s="1" t="n">
        <v>0</v>
      </c>
      <c r="L2517" s="1">
        <f>G2517*B2517</f>
        <v/>
      </c>
      <c r="M2517" s="1">
        <f>H2517*B2517</f>
        <v/>
      </c>
      <c r="N2517" s="1">
        <f>I2517*B2517</f>
        <v/>
      </c>
    </row>
    <row r="2518">
      <c r="A2518" s="1" t="inlineStr">
        <is>
          <t>BioLegend</t>
        </is>
      </c>
      <c r="B2518" s="1" t="n">
        <v>40348</v>
      </c>
      <c r="C2518" s="1" t="inlineStr">
        <is>
          <t>EED118651</t>
        </is>
      </c>
      <c r="D2518" s="2" t="n">
        <v>45898</v>
      </c>
      <c r="E2518" s="2" t="n">
        <v>45904</v>
      </c>
      <c r="F2518" s="1" t="n">
        <v>449507</v>
      </c>
      <c r="G2518" s="1" t="n">
        <v>1</v>
      </c>
      <c r="H2518" s="1" t="n">
        <v>1</v>
      </c>
      <c r="I2518" s="1" t="n">
        <v>0</v>
      </c>
      <c r="J2518" s="1" t="inlineStr">
        <is>
          <t>Mumbai</t>
        </is>
      </c>
      <c r="K2518" s="1" t="n">
        <v>0</v>
      </c>
      <c r="L2518" s="1">
        <f>G2518*B2518</f>
        <v/>
      </c>
      <c r="M2518" s="1">
        <f>H2518*B2518</f>
        <v/>
      </c>
      <c r="N2518" s="1">
        <f>I2518*B2518</f>
        <v/>
      </c>
    </row>
    <row r="2519">
      <c r="A2519" s="1" t="inlineStr">
        <is>
          <t>BioLegend</t>
        </is>
      </c>
      <c r="B2519" s="1" t="n">
        <v>15523.2</v>
      </c>
      <c r="C2519" s="1" t="inlineStr">
        <is>
          <t>EED118651</t>
        </is>
      </c>
      <c r="D2519" s="2" t="n">
        <v>45898</v>
      </c>
      <c r="E2519" s="2" t="n">
        <v>45904</v>
      </c>
      <c r="F2519" s="1" t="n">
        <v>505813</v>
      </c>
      <c r="G2519" s="1" t="n">
        <v>1</v>
      </c>
      <c r="H2519" s="1" t="n">
        <v>1</v>
      </c>
      <c r="I2519" s="1" t="n">
        <v>0</v>
      </c>
      <c r="J2519" s="1" t="inlineStr">
        <is>
          <t>Delhi</t>
        </is>
      </c>
      <c r="K2519" s="1" t="n">
        <v>0</v>
      </c>
      <c r="L2519" s="1">
        <f>G2519*B2519</f>
        <v/>
      </c>
      <c r="M2519" s="1">
        <f>H2519*B2519</f>
        <v/>
      </c>
      <c r="N2519" s="1">
        <f>I2519*B2519</f>
        <v/>
      </c>
    </row>
    <row r="2520">
      <c r="A2520" s="1" t="inlineStr">
        <is>
          <t>BioLegend</t>
        </is>
      </c>
      <c r="B2520" s="1" t="n">
        <v>6776</v>
      </c>
      <c r="C2520" s="1" t="inlineStr">
        <is>
          <t>EED118651</t>
        </is>
      </c>
      <c r="D2520" s="2" t="n">
        <v>45898</v>
      </c>
      <c r="E2520" s="2" t="n">
        <v>45904</v>
      </c>
      <c r="F2520" s="1" t="n">
        <v>506903</v>
      </c>
      <c r="G2520" s="1" t="n">
        <v>1</v>
      </c>
      <c r="H2520" s="1" t="n">
        <v>1</v>
      </c>
      <c r="I2520" s="1" t="n">
        <v>0</v>
      </c>
      <c r="J2520" s="1" t="inlineStr">
        <is>
          <t>Delhi</t>
        </is>
      </c>
      <c r="K2520" s="1" t="n">
        <v>0</v>
      </c>
      <c r="L2520" s="1">
        <f>G2520*B2520</f>
        <v/>
      </c>
      <c r="M2520" s="1">
        <f>H2520*B2520</f>
        <v/>
      </c>
      <c r="N2520" s="1">
        <f>I2520*B2520</f>
        <v/>
      </c>
    </row>
    <row r="2521">
      <c r="A2521" s="1" t="inlineStr">
        <is>
          <t>BioLegend</t>
        </is>
      </c>
      <c r="B2521" s="1" t="n">
        <v>15584.8</v>
      </c>
      <c r="C2521" s="1" t="inlineStr">
        <is>
          <t>EED118651</t>
        </is>
      </c>
      <c r="D2521" s="2" t="n">
        <v>45898</v>
      </c>
      <c r="E2521" s="2" t="n">
        <v>45904</v>
      </c>
      <c r="F2521" s="1" t="n">
        <v>570804</v>
      </c>
      <c r="G2521" s="1" t="n">
        <v>1</v>
      </c>
      <c r="H2521" s="1" t="n">
        <v>1</v>
      </c>
      <c r="I2521" s="1" t="n">
        <v>0</v>
      </c>
      <c r="J2521" s="1" t="inlineStr">
        <is>
          <t>Hyderabad</t>
        </is>
      </c>
      <c r="K2521" s="1" t="n">
        <v>0</v>
      </c>
      <c r="L2521" s="1">
        <f>G2521*B2521</f>
        <v/>
      </c>
      <c r="M2521" s="1">
        <f>H2521*B2521</f>
        <v/>
      </c>
      <c r="N2521" s="1">
        <f>I2521*B2521</f>
        <v/>
      </c>
    </row>
    <row r="2522">
      <c r="A2522" s="1" t="inlineStr">
        <is>
          <t>BioLegend</t>
        </is>
      </c>
      <c r="B2522" s="1" t="n">
        <v>28582.4</v>
      </c>
      <c r="C2522" s="1" t="inlineStr">
        <is>
          <t>EED118651</t>
        </is>
      </c>
      <c r="D2522" s="2" t="n">
        <v>45898</v>
      </c>
      <c r="E2522" s="2" t="n">
        <v>45904</v>
      </c>
      <c r="F2522" s="1" t="n">
        <v>573004</v>
      </c>
      <c r="G2522" s="1" t="n">
        <v>1</v>
      </c>
      <c r="H2522" s="1" t="n">
        <v>1</v>
      </c>
      <c r="I2522" s="1" t="n">
        <v>0</v>
      </c>
      <c r="J2522" s="1" t="inlineStr">
        <is>
          <t>Hyderabad</t>
        </is>
      </c>
      <c r="K2522" s="1" t="n">
        <v>0</v>
      </c>
      <c r="L2522" s="1">
        <f>G2522*B2522</f>
        <v/>
      </c>
      <c r="M2522" s="1">
        <f>H2522*B2522</f>
        <v/>
      </c>
      <c r="N2522" s="1">
        <f>I2522*B2522</f>
        <v/>
      </c>
    </row>
    <row r="2523">
      <c r="A2523" s="1" t="inlineStr">
        <is>
          <t>BioLegend</t>
        </is>
      </c>
      <c r="B2523" s="1" t="n">
        <v>5482.4</v>
      </c>
      <c r="C2523" s="1" t="inlineStr">
        <is>
          <t>EED118651</t>
        </is>
      </c>
      <c r="D2523" s="2" t="n">
        <v>45898</v>
      </c>
      <c r="E2523" s="2" t="n">
        <v>45904</v>
      </c>
      <c r="F2523" s="1" t="n">
        <v>585506</v>
      </c>
      <c r="G2523" s="1" t="n">
        <v>1</v>
      </c>
      <c r="H2523" s="1" t="n">
        <v>1</v>
      </c>
      <c r="I2523" s="1" t="n">
        <v>0</v>
      </c>
      <c r="J2523" s="1" t="inlineStr">
        <is>
          <t>Banglore</t>
        </is>
      </c>
      <c r="K2523" s="1" t="n">
        <v>0</v>
      </c>
      <c r="L2523" s="1">
        <f>G2523*B2523</f>
        <v/>
      </c>
      <c r="M2523" s="1">
        <f>H2523*B2523</f>
        <v/>
      </c>
      <c r="N2523" s="1">
        <f>I2523*B2523</f>
        <v/>
      </c>
    </row>
    <row r="2524">
      <c r="A2524" s="1" t="inlineStr">
        <is>
          <t>BioLegend</t>
        </is>
      </c>
      <c r="B2524" s="1" t="n">
        <v>9794.4</v>
      </c>
      <c r="C2524" s="1" t="inlineStr">
        <is>
          <t>EED118651</t>
        </is>
      </c>
      <c r="D2524" s="2" t="n">
        <v>45898</v>
      </c>
      <c r="E2524" s="2" t="n">
        <v>45904</v>
      </c>
      <c r="F2524" s="1" t="n">
        <v>654003</v>
      </c>
      <c r="G2524" s="1" t="n">
        <v>1</v>
      </c>
      <c r="H2524" s="1" t="n">
        <v>1</v>
      </c>
      <c r="I2524" s="1" t="n">
        <v>0</v>
      </c>
      <c r="J2524" s="1" t="inlineStr">
        <is>
          <t>Delhi</t>
        </is>
      </c>
      <c r="K2524" s="1" t="n">
        <v>0</v>
      </c>
      <c r="L2524" s="1">
        <f>G2524*B2524</f>
        <v/>
      </c>
      <c r="M2524" s="1">
        <f>H2524*B2524</f>
        <v/>
      </c>
      <c r="N2524" s="1">
        <f>I2524*B2524</f>
        <v/>
      </c>
    </row>
    <row r="2525">
      <c r="A2525" s="1" t="inlineStr">
        <is>
          <t>BioLegend</t>
        </is>
      </c>
      <c r="B2525" s="1" t="n">
        <v>6899.200000000001</v>
      </c>
      <c r="C2525" s="1" t="inlineStr">
        <is>
          <t>EED118651</t>
        </is>
      </c>
      <c r="D2525" s="2" t="n">
        <v>45898</v>
      </c>
      <c r="E2525" s="2" t="n">
        <v>45904</v>
      </c>
      <c r="F2525" s="1" t="n">
        <v>801702</v>
      </c>
      <c r="G2525" s="1" t="n">
        <v>1</v>
      </c>
      <c r="H2525" s="1" t="n">
        <v>1</v>
      </c>
      <c r="I2525" s="1" t="n">
        <v>0</v>
      </c>
      <c r="J2525" s="1" t="inlineStr">
        <is>
          <t>GURUGRAM</t>
        </is>
      </c>
      <c r="K2525" s="1" t="n">
        <v>0</v>
      </c>
      <c r="L2525" s="1">
        <f>G2525*B2525</f>
        <v/>
      </c>
      <c r="M2525" s="1">
        <f>H2525*B2525</f>
        <v/>
      </c>
      <c r="N2525" s="1">
        <f>I2525*B2525</f>
        <v/>
      </c>
    </row>
    <row r="2526">
      <c r="A2526" s="1" t="inlineStr">
        <is>
          <t>BioLegend</t>
        </is>
      </c>
      <c r="B2526" s="1" t="n">
        <v>10595.2</v>
      </c>
      <c r="C2526" s="1" t="inlineStr">
        <is>
          <t>EED118651</t>
        </is>
      </c>
      <c r="D2526" s="2" t="n">
        <v>45898</v>
      </c>
      <c r="E2526" s="2" t="n">
        <v>45904</v>
      </c>
      <c r="F2526" s="1" t="n">
        <v>901523</v>
      </c>
      <c r="G2526" s="1" t="n">
        <v>1</v>
      </c>
      <c r="H2526" s="1" t="n">
        <v>1</v>
      </c>
      <c r="I2526" s="1" t="n">
        <v>0</v>
      </c>
      <c r="J2526" s="1" t="inlineStr">
        <is>
          <t>Mumbai</t>
        </is>
      </c>
      <c r="K2526" s="1" t="n">
        <v>0</v>
      </c>
      <c r="L2526" s="1">
        <f>G2526*B2526</f>
        <v/>
      </c>
      <c r="M2526" s="1">
        <f>H2526*B2526</f>
        <v/>
      </c>
      <c r="N2526" s="1">
        <f>I2526*B2526</f>
        <v/>
      </c>
    </row>
    <row r="2527">
      <c r="A2527" s="1" t="inlineStr">
        <is>
          <t>BioLegend</t>
        </is>
      </c>
      <c r="B2527" s="1" t="n">
        <v>3088.8</v>
      </c>
      <c r="C2527" s="1" t="inlineStr">
        <is>
          <t>Return From IGIB</t>
        </is>
      </c>
      <c r="D2527" s="2" t="inlineStr">
        <is>
          <t>from Openingn Stock</t>
        </is>
      </c>
      <c r="E2527" s="2" t="n">
        <v>45808</v>
      </c>
      <c r="F2527" s="1" t="n">
        <v>420701</v>
      </c>
      <c r="G2527" s="1" t="n">
        <v>1</v>
      </c>
      <c r="H2527" s="1" t="n">
        <v>1</v>
      </c>
      <c r="I2527" s="1" t="n">
        <v>0</v>
      </c>
      <c r="J2527" s="1" t="inlineStr">
        <is>
          <t>Delhi</t>
        </is>
      </c>
      <c r="K2527" s="1" t="n">
        <v>0</v>
      </c>
      <c r="L2527" s="1">
        <f>G2527*B2527</f>
        <v/>
      </c>
      <c r="M2527" s="1">
        <f>H2527*B2527</f>
        <v/>
      </c>
      <c r="N2527" s="1">
        <f>I2527*B2527</f>
        <v/>
      </c>
    </row>
    <row r="2528">
      <c r="A2528" s="1" t="inlineStr">
        <is>
          <t>Dharmacon</t>
        </is>
      </c>
      <c r="B2528" s="1" t="n">
        <v>1971.2</v>
      </c>
      <c r="C2528" s="1" t="inlineStr">
        <is>
          <t>Return From IGIB</t>
        </is>
      </c>
      <c r="D2528" s="2" t="inlineStr">
        <is>
          <t>from Openingn Stock</t>
        </is>
      </c>
      <c r="E2528" s="2" t="n">
        <v>45808</v>
      </c>
      <c r="F2528" s="1" t="inlineStr">
        <is>
          <t>B-003000-WB-100</t>
        </is>
      </c>
      <c r="G2528" s="1" t="n">
        <v>2</v>
      </c>
      <c r="H2528" s="1" t="n">
        <v>2</v>
      </c>
      <c r="I2528" s="1" t="n">
        <v>0</v>
      </c>
      <c r="J2528" s="1" t="inlineStr">
        <is>
          <t>Delhi</t>
        </is>
      </c>
      <c r="K2528" s="1" t="n">
        <v>0</v>
      </c>
      <c r="L2528" s="1">
        <f>G2528*B2528</f>
        <v/>
      </c>
      <c r="M2528" s="1">
        <f>H2528*B2528</f>
        <v/>
      </c>
      <c r="N2528" s="1">
        <f>I2528*B2528</f>
        <v/>
      </c>
    </row>
    <row r="2529">
      <c r="A2529" s="1" t="inlineStr">
        <is>
          <t>Dharmacon</t>
        </is>
      </c>
      <c r="B2529" s="1" t="n">
        <v>7128</v>
      </c>
      <c r="C2529" s="1" t="inlineStr">
        <is>
          <t>Return From IGIB</t>
        </is>
      </c>
      <c r="D2529" s="2" t="inlineStr">
        <is>
          <t>from Openingn Stock</t>
        </is>
      </c>
      <c r="E2529" s="2" t="n">
        <v>45808</v>
      </c>
      <c r="F2529" s="1" t="inlineStr">
        <is>
          <t>T-2001-01</t>
        </is>
      </c>
      <c r="G2529" s="1" t="n">
        <v>2</v>
      </c>
      <c r="H2529" s="1" t="n">
        <v>2</v>
      </c>
      <c r="I2529" s="1" t="n">
        <v>0</v>
      </c>
      <c r="J2529" s="1" t="inlineStr">
        <is>
          <t>Delhi</t>
        </is>
      </c>
      <c r="K2529" s="1" t="n">
        <v>0</v>
      </c>
      <c r="L2529" s="1">
        <f>G2529*B2529</f>
        <v/>
      </c>
      <c r="M2529" s="1">
        <f>H2529*B2529</f>
        <v/>
      </c>
      <c r="N2529" s="1">
        <f>I2529*B2529</f>
        <v/>
      </c>
    </row>
    <row r="2530">
      <c r="A2530" s="1" t="inlineStr">
        <is>
          <t>BioLegend</t>
        </is>
      </c>
      <c r="B2530" s="1" t="n">
        <v>14476</v>
      </c>
      <c r="C2530" s="1" t="inlineStr">
        <is>
          <t>Return From IGIB</t>
        </is>
      </c>
      <c r="D2530" s="2" t="n">
        <v>45884</v>
      </c>
      <c r="E2530" s="2" t="n">
        <v>45890</v>
      </c>
      <c r="F2530" s="1" t="n">
        <v>424602</v>
      </c>
      <c r="G2530" s="1" t="n">
        <v>2</v>
      </c>
      <c r="H2530" s="1" t="n">
        <v>0</v>
      </c>
      <c r="I2530" s="1" t="n">
        <v>2</v>
      </c>
      <c r="J2530" s="1" t="inlineStr">
        <is>
          <t>STOCK</t>
        </is>
      </c>
      <c r="K2530" s="1" t="inlineStr">
        <is>
          <t>Stock</t>
        </is>
      </c>
      <c r="L2530" s="1">
        <f>G2530*B2530</f>
        <v/>
      </c>
      <c r="M2530" s="1">
        <f>H2530*B2530</f>
        <v/>
      </c>
      <c r="N2530" s="1">
        <f>I2530*B2530</f>
        <v/>
      </c>
    </row>
    <row r="2531">
      <c r="A2531" s="1" t="inlineStr">
        <is>
          <t>BIOLINK</t>
        </is>
      </c>
      <c r="B2531" s="1" t="n">
        <v>1854.75</v>
      </c>
      <c r="C2531" s="1" t="inlineStr">
        <is>
          <t>BK/25-26/R-39947</t>
        </is>
      </c>
      <c r="D2531" s="2" t="n">
        <v>45903</v>
      </c>
      <c r="E2531" s="2" t="n">
        <v>45903</v>
      </c>
      <c r="F2531" s="1" t="inlineStr">
        <is>
          <t>PD0435</t>
        </is>
      </c>
      <c r="G2531" s="1" t="n">
        <v>1</v>
      </c>
      <c r="H2531" s="1" t="n">
        <v>1</v>
      </c>
      <c r="I2531" s="1" t="n">
        <v>0</v>
      </c>
      <c r="J2531" s="1" t="inlineStr">
        <is>
          <t>DELHI</t>
        </is>
      </c>
      <c r="K2531" s="1" t="n">
        <v>0</v>
      </c>
      <c r="L2531" s="1">
        <f>G2531*B2531</f>
        <v/>
      </c>
      <c r="M2531" s="1">
        <f>H2531*B2531</f>
        <v/>
      </c>
      <c r="N2531" s="1">
        <f>I2531*B2531</f>
        <v/>
      </c>
    </row>
    <row r="2532">
      <c r="A2532" s="1" t="inlineStr">
        <is>
          <t>Cytoskeleton</t>
        </is>
      </c>
      <c r="B2532" s="1" t="n">
        <v>45742.39999999999</v>
      </c>
      <c r="C2532" s="1" t="n">
        <v>20821</v>
      </c>
      <c r="D2532" s="2" t="n">
        <v>45902</v>
      </c>
      <c r="E2532" s="2" t="n">
        <v>45905</v>
      </c>
      <c r="F2532" s="1" t="inlineStr">
        <is>
          <t>CY-SC001</t>
        </is>
      </c>
      <c r="G2532" s="1" t="n">
        <v>1</v>
      </c>
      <c r="H2532" s="1" t="n">
        <v>1</v>
      </c>
      <c r="I2532" s="1" t="n">
        <v>0</v>
      </c>
      <c r="J2532" s="1" t="inlineStr">
        <is>
          <t>Hyderabad</t>
        </is>
      </c>
      <c r="K2532" s="1" t="n">
        <v>0</v>
      </c>
      <c r="L2532" s="1">
        <f>G2532*B2532</f>
        <v/>
      </c>
      <c r="M2532" s="1">
        <f>H2532*B2532</f>
        <v/>
      </c>
      <c r="N2532" s="1">
        <f>I2532*B2532</f>
        <v/>
      </c>
    </row>
    <row r="2533">
      <c r="A2533" s="1" t="inlineStr">
        <is>
          <t>BioXcell</t>
        </is>
      </c>
      <c r="B2533" s="1" t="n">
        <v>225174.4</v>
      </c>
      <c r="C2533" s="1" t="n">
        <v>178223</v>
      </c>
      <c r="D2533" s="2" t="n">
        <v>45902</v>
      </c>
      <c r="E2533" s="2" t="n">
        <v>45905</v>
      </c>
      <c r="F2533" s="1" t="inlineStr">
        <is>
          <t>BE0241</t>
        </is>
      </c>
      <c r="G2533" s="1" t="n">
        <v>1</v>
      </c>
      <c r="H2533" s="1" t="n">
        <v>1</v>
      </c>
      <c r="I2533" s="1" t="n">
        <v>0</v>
      </c>
      <c r="J2533" s="1" t="inlineStr">
        <is>
          <t>Hyderabad</t>
        </is>
      </c>
      <c r="K2533" s="1" t="n">
        <v>0</v>
      </c>
      <c r="L2533" s="1">
        <f>G2533*B2533</f>
        <v/>
      </c>
      <c r="M2533" s="1">
        <f>H2533*B2533</f>
        <v/>
      </c>
      <c r="N2533" s="1">
        <f>I2533*B2533</f>
        <v/>
      </c>
    </row>
    <row r="2534">
      <c r="A2534" s="1" t="inlineStr">
        <is>
          <t>BioXcell</t>
        </is>
      </c>
      <c r="B2534" s="1" t="n">
        <v>15136</v>
      </c>
      <c r="C2534" s="1" t="n">
        <v>178223</v>
      </c>
      <c r="D2534" s="2" t="n">
        <v>45902</v>
      </c>
      <c r="E2534" s="2" t="n">
        <v>45905</v>
      </c>
      <c r="F2534" s="1" t="inlineStr">
        <is>
          <t>BE0258</t>
        </is>
      </c>
      <c r="G2534" s="1" t="n">
        <v>1</v>
      </c>
      <c r="H2534" s="1" t="n">
        <v>1</v>
      </c>
      <c r="I2534" s="1" t="n">
        <v>0</v>
      </c>
      <c r="J2534" s="1" t="inlineStr">
        <is>
          <t>Kolkata</t>
        </is>
      </c>
      <c r="K2534" s="1" t="n">
        <v>0</v>
      </c>
      <c r="L2534" s="1">
        <f>G2534*B2534</f>
        <v/>
      </c>
      <c r="M2534" s="1">
        <f>H2534*B2534</f>
        <v/>
      </c>
      <c r="N2534" s="1">
        <f>I2534*B2534</f>
        <v/>
      </c>
    </row>
    <row r="2535">
      <c r="A2535" s="1" t="inlineStr">
        <is>
          <t>BioXcell</t>
        </is>
      </c>
      <c r="B2535" s="1" t="n">
        <v>15136</v>
      </c>
      <c r="C2535" s="1" t="n">
        <v>178223</v>
      </c>
      <c r="D2535" s="2" t="n">
        <v>45902</v>
      </c>
      <c r="E2535" s="2" t="n">
        <v>45905</v>
      </c>
      <c r="F2535" s="1" t="inlineStr">
        <is>
          <t>BE0307</t>
        </is>
      </c>
      <c r="G2535" s="1" t="n">
        <v>1</v>
      </c>
      <c r="H2535" s="1" t="n">
        <v>1</v>
      </c>
      <c r="I2535" s="1" t="n">
        <v>0</v>
      </c>
      <c r="J2535" s="1" t="inlineStr">
        <is>
          <t>Bhuvneshwar</t>
        </is>
      </c>
      <c r="K2535" s="1" t="n">
        <v>0</v>
      </c>
      <c r="L2535" s="1">
        <f>G2535*B2535</f>
        <v/>
      </c>
      <c r="M2535" s="1">
        <f>H2535*B2535</f>
        <v/>
      </c>
      <c r="N2535" s="1">
        <f>I2535*B2535</f>
        <v/>
      </c>
    </row>
    <row r="2536">
      <c r="A2536" s="1" t="inlineStr">
        <is>
          <t>MABTECH</t>
        </is>
      </c>
      <c r="B2536" s="1" t="n">
        <v>45276</v>
      </c>
      <c r="C2536" s="1" t="inlineStr">
        <is>
          <t>SE041699</t>
        </is>
      </c>
      <c r="D2536" s="2" t="n">
        <v>45902</v>
      </c>
      <c r="E2536" s="2" t="n">
        <v>45905</v>
      </c>
      <c r="F2536" s="1" t="inlineStr">
        <is>
          <t>3445M-1HP-2</t>
        </is>
      </c>
      <c r="G2536" s="1" t="n">
        <v>1</v>
      </c>
      <c r="H2536" s="1" t="n">
        <v>1</v>
      </c>
      <c r="I2536" s="1" t="n">
        <v>0</v>
      </c>
      <c r="J2536" s="1" t="inlineStr">
        <is>
          <t>Banglore</t>
        </is>
      </c>
      <c r="K2536" s="1" t="n">
        <v>0</v>
      </c>
      <c r="L2536" s="1">
        <f>G2536*B2536</f>
        <v/>
      </c>
      <c r="M2536" s="1">
        <f>H2536*B2536</f>
        <v/>
      </c>
      <c r="N2536" s="1">
        <f>I2536*B2536</f>
        <v/>
      </c>
    </row>
    <row r="2537">
      <c r="A2537" s="1" t="inlineStr">
        <is>
          <t>MABTECH</t>
        </is>
      </c>
      <c r="B2537" s="1" t="n">
        <v>165704</v>
      </c>
      <c r="C2537" s="1" t="inlineStr">
        <is>
          <t>SE041699</t>
        </is>
      </c>
      <c r="D2537" s="2" t="n">
        <v>45902</v>
      </c>
      <c r="E2537" s="2" t="n">
        <v>45908</v>
      </c>
      <c r="F2537" s="1" t="inlineStr">
        <is>
          <t>3420-2HPW-10</t>
        </is>
      </c>
      <c r="G2537" s="1" t="n">
        <v>1</v>
      </c>
      <c r="H2537" s="1" t="n">
        <v>1</v>
      </c>
      <c r="I2537" s="1" t="n">
        <v>0</v>
      </c>
      <c r="J2537" s="1" t="inlineStr">
        <is>
          <t>Mumbai</t>
        </is>
      </c>
      <c r="K2537" s="1" t="n">
        <v>0</v>
      </c>
      <c r="L2537" s="1">
        <f>G2537*B2537</f>
        <v/>
      </c>
      <c r="M2537" s="1">
        <f>H2537*B2537</f>
        <v/>
      </c>
      <c r="N2537" s="1">
        <f>I2537*B2537</f>
        <v/>
      </c>
    </row>
    <row r="2538">
      <c r="A2538" s="1" t="inlineStr">
        <is>
          <t>Biotium</t>
        </is>
      </c>
      <c r="B2538" s="1" t="n">
        <v>3590.4</v>
      </c>
      <c r="C2538" s="1" t="inlineStr">
        <is>
          <t>I240259-IN</t>
        </is>
      </c>
      <c r="D2538" s="2" t="n">
        <v>45903</v>
      </c>
      <c r="E2538" s="2" t="n">
        <v>45908</v>
      </c>
      <c r="F2538" s="1" t="inlineStr">
        <is>
          <t>70066-T</t>
        </is>
      </c>
      <c r="G2538" s="1" t="n">
        <v>1</v>
      </c>
      <c r="H2538" s="1" t="n">
        <v>1</v>
      </c>
      <c r="I2538" s="1" t="n">
        <v>0</v>
      </c>
      <c r="J2538" s="1" t="inlineStr">
        <is>
          <t>Chennai</t>
        </is>
      </c>
      <c r="K2538" s="1" t="n">
        <v>0</v>
      </c>
      <c r="L2538" s="1">
        <f>G2538*B2538</f>
        <v/>
      </c>
      <c r="M2538" s="1">
        <f>H2538*B2538</f>
        <v/>
      </c>
      <c r="N2538" s="1">
        <f>I2538*B2538</f>
        <v/>
      </c>
    </row>
    <row r="2539">
      <c r="A2539" s="1" t="inlineStr">
        <is>
          <t>Biotium</t>
        </is>
      </c>
      <c r="B2539" s="1" t="n">
        <v>3942.4</v>
      </c>
      <c r="C2539" s="1" t="inlineStr">
        <is>
          <t>I240259-IN</t>
        </is>
      </c>
      <c r="D2539" s="2" t="n">
        <v>45903</v>
      </c>
      <c r="E2539" s="2" t="n">
        <v>45908</v>
      </c>
      <c r="F2539" s="1" t="inlineStr">
        <is>
          <t>31000-T</t>
        </is>
      </c>
      <c r="G2539" s="1" t="n">
        <v>2</v>
      </c>
      <c r="H2539" s="1" t="n">
        <v>2</v>
      </c>
      <c r="I2539" s="1" t="n">
        <v>0</v>
      </c>
      <c r="J2539" s="1" t="inlineStr">
        <is>
          <t>Chennai</t>
        </is>
      </c>
      <c r="K2539" s="1" t="n">
        <v>0</v>
      </c>
      <c r="L2539" s="1">
        <f>G2539*B2539</f>
        <v/>
      </c>
      <c r="M2539" s="1">
        <f>H2539*B2539</f>
        <v/>
      </c>
      <c r="N2539" s="1">
        <f>I2539*B2539</f>
        <v/>
      </c>
    </row>
    <row r="2540">
      <c r="A2540" s="1" t="inlineStr">
        <is>
          <t>Affinity</t>
        </is>
      </c>
      <c r="B2540" s="1" t="n">
        <v>4400</v>
      </c>
      <c r="C2540" s="1" t="inlineStr">
        <is>
          <t>250902IN-BI</t>
        </is>
      </c>
      <c r="D2540" s="2" t="n">
        <v>45902</v>
      </c>
      <c r="E2540" s="2" t="n">
        <v>45908</v>
      </c>
      <c r="F2540" s="1" t="inlineStr">
        <is>
          <t>AF0639</t>
        </is>
      </c>
      <c r="G2540" s="1" t="n">
        <v>1</v>
      </c>
      <c r="H2540" s="1" t="n">
        <v>1</v>
      </c>
      <c r="I2540" s="1" t="n">
        <v>0</v>
      </c>
      <c r="J2540" s="1" t="inlineStr">
        <is>
          <t>Kolkata</t>
        </is>
      </c>
      <c r="K2540" s="1" t="n">
        <v>0</v>
      </c>
      <c r="L2540" s="1">
        <f>G2540*B2540</f>
        <v/>
      </c>
      <c r="M2540" s="1">
        <f>H2540*B2540</f>
        <v/>
      </c>
      <c r="N2540" s="1">
        <f>I2540*B2540</f>
        <v/>
      </c>
    </row>
    <row r="2541">
      <c r="A2541" s="1" t="inlineStr">
        <is>
          <t>Affinity</t>
        </is>
      </c>
      <c r="B2541" s="1" t="n">
        <v>4400</v>
      </c>
      <c r="C2541" s="1" t="inlineStr">
        <is>
          <t>250902IN-BI</t>
        </is>
      </c>
      <c r="D2541" s="2" t="n">
        <v>45902</v>
      </c>
      <c r="E2541" s="2" t="n">
        <v>45908</v>
      </c>
      <c r="F2541" s="1" t="inlineStr">
        <is>
          <t>DF6497</t>
        </is>
      </c>
      <c r="G2541" s="1" t="n">
        <v>1</v>
      </c>
      <c r="H2541" s="1" t="n">
        <v>1</v>
      </c>
      <c r="I2541" s="1" t="n">
        <v>0</v>
      </c>
      <c r="J2541" s="1" t="inlineStr">
        <is>
          <t>Kolkata</t>
        </is>
      </c>
      <c r="K2541" s="1" t="n">
        <v>0</v>
      </c>
      <c r="L2541" s="1">
        <f>G2541*B2541</f>
        <v/>
      </c>
      <c r="M2541" s="1">
        <f>H2541*B2541</f>
        <v/>
      </c>
      <c r="N2541" s="1">
        <f>I2541*B2541</f>
        <v/>
      </c>
    </row>
    <row r="2542">
      <c r="A2542" s="1" t="inlineStr">
        <is>
          <t>BioLegend</t>
        </is>
      </c>
      <c r="B2542" s="1" t="n">
        <v>134640</v>
      </c>
      <c r="C2542" s="1" t="inlineStr">
        <is>
          <t>RETURN FROM Apollo chennai</t>
        </is>
      </c>
      <c r="D2542" s="2" t="n">
        <v>45877</v>
      </c>
      <c r="E2542" s="2" t="n">
        <v>45877</v>
      </c>
      <c r="F2542" s="1" t="n">
        <v>900007707</v>
      </c>
      <c r="G2542" s="1" t="n">
        <v>1</v>
      </c>
      <c r="H2542" s="1" t="n">
        <v>1</v>
      </c>
      <c r="I2542" s="1" t="n">
        <v>0</v>
      </c>
      <c r="J2542" s="1" t="inlineStr">
        <is>
          <t>CHENNAI</t>
        </is>
      </c>
      <c r="K2542" s="1" t="n">
        <v>0</v>
      </c>
      <c r="L2542" s="1">
        <f>G2542*B2542</f>
        <v/>
      </c>
      <c r="M2542" s="1">
        <f>H2542*B2542</f>
        <v/>
      </c>
      <c r="N2542" s="1">
        <f>I2542*B2542</f>
        <v/>
      </c>
    </row>
    <row r="2543">
      <c r="A2543" s="1" t="inlineStr">
        <is>
          <t>BioLegend</t>
        </is>
      </c>
      <c r="B2543" s="1" t="n">
        <v>134640</v>
      </c>
      <c r="C2543" s="1" t="inlineStr">
        <is>
          <t>RETURN FROM Apollo chennai</t>
        </is>
      </c>
      <c r="D2543" s="2" t="n">
        <v>45877</v>
      </c>
      <c r="E2543" s="2" t="n">
        <v>45877</v>
      </c>
      <c r="F2543" s="1" t="n">
        <v>900007707</v>
      </c>
      <c r="G2543" s="1" t="n">
        <v>1</v>
      </c>
      <c r="H2543" s="1" t="n">
        <v>0</v>
      </c>
      <c r="I2543" s="1" t="n">
        <v>1</v>
      </c>
      <c r="J2543" s="1" t="inlineStr">
        <is>
          <t>CHENNAI</t>
        </is>
      </c>
      <c r="K2543" s="1" t="inlineStr">
        <is>
          <t>PO Awaited</t>
        </is>
      </c>
      <c r="L2543" s="1">
        <f>G2543*B2543</f>
        <v/>
      </c>
      <c r="M2543" s="1">
        <f>H2543*B2543</f>
        <v/>
      </c>
      <c r="N2543" s="1">
        <f>I2543*B2543</f>
        <v/>
      </c>
    </row>
    <row r="2544">
      <c r="A2544" s="1" t="inlineStr">
        <is>
          <t>BioLegend</t>
        </is>
      </c>
      <c r="B2544" s="1" t="n">
        <v>5790.4</v>
      </c>
      <c r="C2544" s="1" t="inlineStr">
        <is>
          <t>EED118806</t>
        </is>
      </c>
      <c r="D2544" s="2" t="n">
        <v>45905</v>
      </c>
      <c r="E2544" s="2" t="n">
        <v>45910</v>
      </c>
      <c r="F2544" s="1" t="n">
        <v>100429</v>
      </c>
      <c r="G2544" s="1" t="n">
        <v>1</v>
      </c>
      <c r="H2544" s="1" t="n">
        <v>1</v>
      </c>
      <c r="I2544" s="1" t="n">
        <v>0</v>
      </c>
      <c r="J2544" s="1" t="inlineStr">
        <is>
          <t>Bhuvneshwar</t>
        </is>
      </c>
      <c r="K2544" s="1" t="n">
        <v>0</v>
      </c>
      <c r="L2544" s="1">
        <f>G2544*B2544</f>
        <v/>
      </c>
      <c r="M2544" s="1">
        <f>H2544*B2544</f>
        <v/>
      </c>
      <c r="N2544" s="1">
        <f>I2544*B2544</f>
        <v/>
      </c>
    </row>
    <row r="2545">
      <c r="A2545" s="1" t="inlineStr">
        <is>
          <t>BioLegend</t>
        </is>
      </c>
      <c r="B2545" s="1" t="n">
        <v>5420.8</v>
      </c>
      <c r="C2545" s="1" t="inlineStr">
        <is>
          <t>EED118806</t>
        </is>
      </c>
      <c r="D2545" s="2" t="n">
        <v>45905</v>
      </c>
      <c r="E2545" s="2" t="n">
        <v>45910</v>
      </c>
      <c r="F2545" s="1" t="n">
        <v>100527</v>
      </c>
      <c r="G2545" s="1" t="n">
        <v>1</v>
      </c>
      <c r="H2545" s="1" t="n">
        <v>1</v>
      </c>
      <c r="I2545" s="1" t="n">
        <v>0</v>
      </c>
      <c r="J2545" s="1" t="inlineStr">
        <is>
          <t>Faridabad</t>
        </is>
      </c>
      <c r="K2545" s="1" t="n">
        <v>0</v>
      </c>
      <c r="L2545" s="1">
        <f>G2545*B2545</f>
        <v/>
      </c>
      <c r="M2545" s="1">
        <f>H2545*B2545</f>
        <v/>
      </c>
      <c r="N2545" s="1">
        <f>I2545*B2545</f>
        <v/>
      </c>
    </row>
    <row r="2546">
      <c r="A2546" s="1" t="inlineStr">
        <is>
          <t>BioLegend</t>
        </is>
      </c>
      <c r="B2546" s="1" t="n">
        <v>13794</v>
      </c>
      <c r="C2546" s="1" t="inlineStr">
        <is>
          <t>EED118806</t>
        </is>
      </c>
      <c r="D2546" s="2" t="n">
        <v>45905</v>
      </c>
      <c r="E2546" s="2" t="n">
        <v>45910</v>
      </c>
      <c r="F2546" s="1" t="n">
        <v>100747</v>
      </c>
      <c r="G2546" s="1" t="n">
        <v>1</v>
      </c>
      <c r="H2546" s="1" t="n">
        <v>1</v>
      </c>
      <c r="I2546" s="1" t="n">
        <v>0</v>
      </c>
      <c r="J2546" s="1" t="inlineStr">
        <is>
          <t>Bhuvneshwar</t>
        </is>
      </c>
      <c r="K2546" s="1" t="n">
        <v>0</v>
      </c>
      <c r="L2546" s="1">
        <f>G2546*B2546</f>
        <v/>
      </c>
      <c r="M2546" s="1">
        <f>H2546*B2546</f>
        <v/>
      </c>
      <c r="N2546" s="1">
        <f>I2546*B2546</f>
        <v/>
      </c>
    </row>
    <row r="2547">
      <c r="A2547" s="1" t="inlineStr">
        <is>
          <t>BioLegend</t>
        </is>
      </c>
      <c r="B2547" s="1" t="n">
        <v>6468</v>
      </c>
      <c r="C2547" s="1" t="inlineStr">
        <is>
          <t>EED118806</t>
        </is>
      </c>
      <c r="D2547" s="2" t="n">
        <v>45905</v>
      </c>
      <c r="E2547" s="2" t="n">
        <v>45910</v>
      </c>
      <c r="F2547" s="1" t="n">
        <v>101212</v>
      </c>
      <c r="G2547" s="1" t="n">
        <v>1</v>
      </c>
      <c r="H2547" s="1" t="n">
        <v>1</v>
      </c>
      <c r="I2547" s="1" t="n">
        <v>0</v>
      </c>
      <c r="J2547" s="1" t="inlineStr">
        <is>
          <t>BANGALORE</t>
        </is>
      </c>
      <c r="K2547" s="1" t="n">
        <v>0</v>
      </c>
      <c r="L2547" s="1">
        <f>G2547*B2547</f>
        <v/>
      </c>
      <c r="M2547" s="1">
        <f>H2547*B2547</f>
        <v/>
      </c>
      <c r="N2547" s="1">
        <f>I2547*B2547</f>
        <v/>
      </c>
    </row>
    <row r="2548">
      <c r="A2548" s="1" t="inlineStr">
        <is>
          <t>BioLegend</t>
        </is>
      </c>
      <c r="B2548" s="1" t="n">
        <v>2217.6</v>
      </c>
      <c r="C2548" s="1" t="inlineStr">
        <is>
          <t>EED118806</t>
        </is>
      </c>
      <c r="D2548" s="2" t="n">
        <v>45905</v>
      </c>
      <c r="E2548" s="2" t="n">
        <v>45910</v>
      </c>
      <c r="F2548" s="1" t="n">
        <v>101301</v>
      </c>
      <c r="G2548" s="1" t="n">
        <v>1</v>
      </c>
      <c r="H2548" s="1" t="n">
        <v>1</v>
      </c>
      <c r="I2548" s="1" t="n">
        <v>0</v>
      </c>
      <c r="J2548" s="1" t="inlineStr">
        <is>
          <t>DELHI</t>
        </is>
      </c>
      <c r="K2548" s="1" t="n">
        <v>0</v>
      </c>
      <c r="L2548" s="1">
        <f>G2548*B2548</f>
        <v/>
      </c>
      <c r="M2548" s="1">
        <f>H2548*B2548</f>
        <v/>
      </c>
      <c r="N2548" s="1">
        <f>I2548*B2548</f>
        <v/>
      </c>
    </row>
    <row r="2549">
      <c r="A2549" s="1" t="inlineStr">
        <is>
          <t>BioLegend</t>
        </is>
      </c>
      <c r="B2549" s="1" t="n">
        <v>7638.4</v>
      </c>
      <c r="C2549" s="1" t="inlineStr">
        <is>
          <t>EED118806</t>
        </is>
      </c>
      <c r="D2549" s="2" t="n">
        <v>45905</v>
      </c>
      <c r="E2549" s="2" t="n">
        <v>45910</v>
      </c>
      <c r="F2549" s="1" t="n">
        <v>101911</v>
      </c>
      <c r="G2549" s="1" t="n">
        <v>1</v>
      </c>
      <c r="H2549" s="1" t="n">
        <v>1</v>
      </c>
      <c r="I2549" s="1" t="n">
        <v>0</v>
      </c>
      <c r="J2549" s="1" t="inlineStr">
        <is>
          <t>Delhi</t>
        </is>
      </c>
      <c r="K2549" s="1" t="n">
        <v>0</v>
      </c>
      <c r="L2549" s="1">
        <f>G2549*B2549</f>
        <v/>
      </c>
      <c r="M2549" s="1">
        <f>H2549*B2549</f>
        <v/>
      </c>
      <c r="N2549" s="1">
        <f>I2549*B2549</f>
        <v/>
      </c>
    </row>
    <row r="2550">
      <c r="A2550" s="1" t="inlineStr">
        <is>
          <t>BioLegend</t>
        </is>
      </c>
      <c r="B2550" s="1" t="n">
        <v>9609.6</v>
      </c>
      <c r="C2550" s="1" t="inlineStr">
        <is>
          <t>EED118806</t>
        </is>
      </c>
      <c r="D2550" s="2" t="n">
        <v>45905</v>
      </c>
      <c r="E2550" s="2" t="n">
        <v>45910</v>
      </c>
      <c r="F2550" s="1" t="n">
        <v>102012</v>
      </c>
      <c r="G2550" s="1" t="n">
        <v>1</v>
      </c>
      <c r="H2550" s="1" t="n">
        <v>1</v>
      </c>
      <c r="I2550" s="1" t="n">
        <v>0</v>
      </c>
      <c r="J2550" s="1" t="inlineStr">
        <is>
          <t>Pune</t>
        </is>
      </c>
      <c r="K2550" s="1" t="n">
        <v>0</v>
      </c>
      <c r="L2550" s="1">
        <f>G2550*B2550</f>
        <v/>
      </c>
      <c r="M2550" s="1">
        <f>H2550*B2550</f>
        <v/>
      </c>
      <c r="N2550" s="1">
        <f>I2550*B2550</f>
        <v/>
      </c>
    </row>
    <row r="2551">
      <c r="A2551" s="1" t="inlineStr">
        <is>
          <t>BioLegend</t>
        </is>
      </c>
      <c r="B2551" s="1" t="n">
        <v>14106.4</v>
      </c>
      <c r="C2551" s="1" t="inlineStr">
        <is>
          <t>EED118806</t>
        </is>
      </c>
      <c r="D2551" s="2" t="n">
        <v>45905</v>
      </c>
      <c r="E2551" s="2" t="n">
        <v>45910</v>
      </c>
      <c r="F2551" s="1" t="n">
        <v>102020</v>
      </c>
      <c r="G2551" s="1" t="n">
        <v>1</v>
      </c>
      <c r="H2551" s="1" t="n">
        <v>1</v>
      </c>
      <c r="I2551" s="1" t="n">
        <v>0</v>
      </c>
      <c r="J2551" s="1" t="inlineStr">
        <is>
          <t>Pune</t>
        </is>
      </c>
      <c r="K2551" s="1" t="n">
        <v>0</v>
      </c>
      <c r="L2551" s="1">
        <f>G2551*B2551</f>
        <v/>
      </c>
      <c r="M2551" s="1">
        <f>H2551*B2551</f>
        <v/>
      </c>
      <c r="N2551" s="1">
        <f>I2551*B2551</f>
        <v/>
      </c>
    </row>
    <row r="2552">
      <c r="A2552" s="1" t="inlineStr">
        <is>
          <t>BioLegend</t>
        </is>
      </c>
      <c r="B2552" s="1" t="n">
        <v>7515.200000000001</v>
      </c>
      <c r="C2552" s="1" t="inlineStr">
        <is>
          <t>EED118806</t>
        </is>
      </c>
      <c r="D2552" s="2" t="n">
        <v>45905</v>
      </c>
      <c r="E2552" s="2" t="n">
        <v>45910</v>
      </c>
      <c r="F2552" s="1" t="n">
        <v>102507</v>
      </c>
      <c r="G2552" s="1" t="n">
        <v>1</v>
      </c>
      <c r="H2552" s="1" t="n">
        <v>1</v>
      </c>
      <c r="I2552" s="1" t="n">
        <v>0</v>
      </c>
      <c r="J2552" s="1" t="inlineStr">
        <is>
          <t>BANGALORE</t>
        </is>
      </c>
      <c r="K2552" s="1" t="n">
        <v>0</v>
      </c>
      <c r="L2552" s="1">
        <f>G2552*B2552</f>
        <v/>
      </c>
      <c r="M2552" s="1">
        <f>H2552*B2552</f>
        <v/>
      </c>
      <c r="N2552" s="1">
        <f>I2552*B2552</f>
        <v/>
      </c>
    </row>
    <row r="2553">
      <c r="A2553" s="1" t="inlineStr">
        <is>
          <t>BioLegend</t>
        </is>
      </c>
      <c r="B2553" s="1" t="n">
        <v>10841.6</v>
      </c>
      <c r="C2553" s="1" t="inlineStr">
        <is>
          <t>EED118806</t>
        </is>
      </c>
      <c r="D2553" s="2" t="n">
        <v>45905</v>
      </c>
      <c r="E2553" s="2" t="n">
        <v>45910</v>
      </c>
      <c r="F2553" s="1" t="n">
        <v>102913</v>
      </c>
      <c r="G2553" s="1" t="n">
        <v>1</v>
      </c>
      <c r="H2553" s="1" t="n">
        <v>1</v>
      </c>
      <c r="I2553" s="1" t="n">
        <v>0</v>
      </c>
      <c r="J2553" s="1" t="inlineStr">
        <is>
          <t>BANGALORE</t>
        </is>
      </c>
      <c r="K2553" s="1" t="n">
        <v>0</v>
      </c>
      <c r="L2553" s="1">
        <f>G2553*B2553</f>
        <v/>
      </c>
      <c r="M2553" s="1">
        <f>H2553*B2553</f>
        <v/>
      </c>
      <c r="N2553" s="1">
        <f>I2553*B2553</f>
        <v/>
      </c>
    </row>
    <row r="2554">
      <c r="A2554" s="1" t="inlineStr">
        <is>
          <t>BioLegend</t>
        </is>
      </c>
      <c r="B2554" s="1" t="n">
        <v>2895.2</v>
      </c>
      <c r="C2554" s="1" t="inlineStr">
        <is>
          <t>EED118806</t>
        </is>
      </c>
      <c r="D2554" s="2" t="n">
        <v>45905</v>
      </c>
      <c r="E2554" s="2" t="n">
        <v>45910</v>
      </c>
      <c r="F2554" s="1" t="n">
        <v>103005</v>
      </c>
      <c r="G2554" s="1" t="n">
        <v>1</v>
      </c>
      <c r="H2554" s="1" t="n">
        <v>1</v>
      </c>
      <c r="I2554" s="1" t="n">
        <v>0</v>
      </c>
      <c r="J2554" s="1" t="inlineStr">
        <is>
          <t>Faridabad</t>
        </is>
      </c>
      <c r="K2554" s="1" t="n">
        <v>0</v>
      </c>
      <c r="L2554" s="1">
        <f>G2554*B2554</f>
        <v/>
      </c>
      <c r="M2554" s="1">
        <f>H2554*B2554</f>
        <v/>
      </c>
      <c r="N2554" s="1">
        <f>I2554*B2554</f>
        <v/>
      </c>
    </row>
    <row r="2555">
      <c r="A2555" s="1" t="inlineStr">
        <is>
          <t>BioLegend</t>
        </is>
      </c>
      <c r="B2555" s="1" t="n">
        <v>15276.8</v>
      </c>
      <c r="C2555" s="1" t="inlineStr">
        <is>
          <t>EED118806</t>
        </is>
      </c>
      <c r="D2555" s="2" t="n">
        <v>45905</v>
      </c>
      <c r="E2555" s="2" t="n">
        <v>45910</v>
      </c>
      <c r="F2555" s="1" t="n">
        <v>103028</v>
      </c>
      <c r="G2555" s="1" t="n">
        <v>1</v>
      </c>
      <c r="H2555" s="1" t="n">
        <v>1</v>
      </c>
      <c r="I2555" s="1" t="n">
        <v>0</v>
      </c>
      <c r="J2555" s="1" t="inlineStr">
        <is>
          <t>Pune</t>
        </is>
      </c>
      <c r="K2555" s="1" t="n">
        <v>0</v>
      </c>
      <c r="L2555" s="1">
        <f>G2555*B2555</f>
        <v/>
      </c>
      <c r="M2555" s="1">
        <f>H2555*B2555</f>
        <v/>
      </c>
      <c r="N2555" s="1">
        <f>I2555*B2555</f>
        <v/>
      </c>
    </row>
    <row r="2556">
      <c r="A2556" s="1" t="inlineStr">
        <is>
          <t>BioLegend</t>
        </is>
      </c>
      <c r="B2556" s="1" t="n">
        <v>6899.200000000001</v>
      </c>
      <c r="C2556" s="1" t="inlineStr">
        <is>
          <t>EED118806</t>
        </is>
      </c>
      <c r="D2556" s="2" t="n">
        <v>45905</v>
      </c>
      <c r="E2556" s="2" t="n">
        <v>45910</v>
      </c>
      <c r="F2556" s="1" t="n">
        <v>103031</v>
      </c>
      <c r="G2556" s="1" t="n">
        <v>1</v>
      </c>
      <c r="H2556" s="1" t="n">
        <v>1</v>
      </c>
      <c r="I2556" s="1" t="n">
        <v>0</v>
      </c>
      <c r="J2556" s="1" t="inlineStr">
        <is>
          <t>Bhuvneshwar</t>
        </is>
      </c>
      <c r="K2556" s="1" t="n">
        <v>0</v>
      </c>
      <c r="L2556" s="1">
        <f>G2556*B2556</f>
        <v/>
      </c>
      <c r="M2556" s="1">
        <f>H2556*B2556</f>
        <v/>
      </c>
      <c r="N2556" s="1">
        <f>I2556*B2556</f>
        <v/>
      </c>
    </row>
    <row r="2557">
      <c r="A2557" s="1" t="inlineStr">
        <is>
          <t>BioLegend</t>
        </is>
      </c>
      <c r="B2557" s="1" t="n">
        <v>5790.4</v>
      </c>
      <c r="C2557" s="1" t="inlineStr">
        <is>
          <t>EED118806</t>
        </is>
      </c>
      <c r="D2557" s="2" t="n">
        <v>45905</v>
      </c>
      <c r="E2557" s="2" t="n">
        <v>45910</v>
      </c>
      <c r="F2557" s="1" t="n">
        <v>103112</v>
      </c>
      <c r="G2557" s="1" t="n">
        <v>2</v>
      </c>
      <c r="H2557" s="1" t="n">
        <v>2</v>
      </c>
      <c r="I2557" s="1" t="n">
        <v>0</v>
      </c>
      <c r="J2557" s="1" t="inlineStr">
        <is>
          <t>BANGALORE</t>
        </is>
      </c>
      <c r="K2557" s="1" t="n">
        <v>0</v>
      </c>
      <c r="L2557" s="1">
        <f>G2557*B2557</f>
        <v/>
      </c>
      <c r="M2557" s="1">
        <f>H2557*B2557</f>
        <v/>
      </c>
      <c r="N2557" s="1">
        <f>I2557*B2557</f>
        <v/>
      </c>
    </row>
    <row r="2558">
      <c r="A2558" s="1" t="inlineStr">
        <is>
          <t>BioLegend</t>
        </is>
      </c>
      <c r="B2558" s="1" t="n">
        <v>12073.6</v>
      </c>
      <c r="C2558" s="1" t="inlineStr">
        <is>
          <t>EED118806</t>
        </is>
      </c>
      <c r="D2558" s="2" t="n">
        <v>45905</v>
      </c>
      <c r="E2558" s="2" t="n">
        <v>45910</v>
      </c>
      <c r="F2558" s="1" t="n">
        <v>103116</v>
      </c>
      <c r="G2558" s="1" t="n">
        <v>1</v>
      </c>
      <c r="H2558" s="1" t="n">
        <v>1</v>
      </c>
      <c r="I2558" s="1" t="n">
        <v>0</v>
      </c>
      <c r="J2558" s="1" t="inlineStr">
        <is>
          <t>Bhuvneshwar</t>
        </is>
      </c>
      <c r="K2558" s="1" t="n">
        <v>0</v>
      </c>
      <c r="L2558" s="1">
        <f>G2558*B2558</f>
        <v/>
      </c>
      <c r="M2558" s="1">
        <f>H2558*B2558</f>
        <v/>
      </c>
      <c r="N2558" s="1">
        <f>I2558*B2558</f>
        <v/>
      </c>
    </row>
    <row r="2559">
      <c r="A2559" s="1" t="inlineStr">
        <is>
          <t>BioLegend</t>
        </is>
      </c>
      <c r="B2559" s="1" t="n">
        <v>14291.2</v>
      </c>
      <c r="C2559" s="1" t="inlineStr">
        <is>
          <t>EED118806</t>
        </is>
      </c>
      <c r="D2559" s="2" t="n">
        <v>45905</v>
      </c>
      <c r="E2559" s="2" t="n">
        <v>45910</v>
      </c>
      <c r="F2559" s="1" t="n">
        <v>103226</v>
      </c>
      <c r="G2559" s="1" t="n">
        <v>1</v>
      </c>
      <c r="H2559" s="1" t="n">
        <v>1</v>
      </c>
      <c r="I2559" s="1" t="n">
        <v>0</v>
      </c>
      <c r="J2559" s="1" t="inlineStr">
        <is>
          <t>Pune</t>
        </is>
      </c>
      <c r="K2559" s="1" t="n">
        <v>0</v>
      </c>
      <c r="L2559" s="1">
        <f>G2559*B2559</f>
        <v/>
      </c>
      <c r="M2559" s="1">
        <f>H2559*B2559</f>
        <v/>
      </c>
      <c r="N2559" s="1">
        <f>I2559*B2559</f>
        <v/>
      </c>
    </row>
    <row r="2560">
      <c r="A2560" s="1" t="inlineStr">
        <is>
          <t>BioLegend</t>
        </is>
      </c>
      <c r="B2560" s="1" t="n">
        <v>17292</v>
      </c>
      <c r="C2560" s="1" t="inlineStr">
        <is>
          <t>EED118806</t>
        </is>
      </c>
      <c r="D2560" s="2" t="n">
        <v>45905</v>
      </c>
      <c r="E2560" s="2" t="n">
        <v>45910</v>
      </c>
      <c r="F2560" s="1" t="n">
        <v>104543</v>
      </c>
      <c r="G2560" s="1" t="n">
        <v>1</v>
      </c>
      <c r="H2560" s="1" t="n">
        <v>1</v>
      </c>
      <c r="I2560" s="1" t="n">
        <v>0</v>
      </c>
      <c r="J2560" s="1" t="inlineStr">
        <is>
          <t>Pune</t>
        </is>
      </c>
      <c r="K2560" s="1" t="n">
        <v>0</v>
      </c>
      <c r="L2560" s="1">
        <f>G2560*B2560</f>
        <v/>
      </c>
      <c r="M2560" s="1">
        <f>H2560*B2560</f>
        <v/>
      </c>
      <c r="N2560" s="1">
        <f>I2560*B2560</f>
        <v/>
      </c>
    </row>
    <row r="2561">
      <c r="A2561" s="1" t="inlineStr">
        <is>
          <t>BioLegend</t>
        </is>
      </c>
      <c r="B2561" s="1" t="n">
        <v>5790.4</v>
      </c>
      <c r="C2561" s="1" t="inlineStr">
        <is>
          <t>EED118806</t>
        </is>
      </c>
      <c r="D2561" s="2" t="n">
        <v>45905</v>
      </c>
      <c r="E2561" s="2" t="n">
        <v>45910</v>
      </c>
      <c r="F2561" s="1" t="n">
        <v>105015</v>
      </c>
      <c r="G2561" s="1" t="n">
        <v>1</v>
      </c>
      <c r="H2561" s="1" t="n">
        <v>1</v>
      </c>
      <c r="I2561" s="1" t="n">
        <v>0</v>
      </c>
      <c r="J2561" s="1" t="inlineStr">
        <is>
          <t>Bhuvneshwar</t>
        </is>
      </c>
      <c r="K2561" s="1" t="n">
        <v>0</v>
      </c>
      <c r="L2561" s="1">
        <f>G2561*B2561</f>
        <v/>
      </c>
      <c r="M2561" s="1">
        <f>H2561*B2561</f>
        <v/>
      </c>
      <c r="N2561" s="1">
        <f>I2561*B2561</f>
        <v/>
      </c>
    </row>
    <row r="2562">
      <c r="A2562" s="1" t="inlineStr">
        <is>
          <t>BioLegend</t>
        </is>
      </c>
      <c r="B2562" s="1" t="n">
        <v>2710.4</v>
      </c>
      <c r="C2562" s="1" t="inlineStr">
        <is>
          <t>EED118806</t>
        </is>
      </c>
      <c r="D2562" s="2" t="n">
        <v>45905</v>
      </c>
      <c r="E2562" s="2" t="n">
        <v>45910</v>
      </c>
      <c r="F2562" s="1" t="n">
        <v>115507</v>
      </c>
      <c r="G2562" s="1" t="n">
        <v>1</v>
      </c>
      <c r="H2562" s="1" t="n">
        <v>1</v>
      </c>
      <c r="I2562" s="1" t="n">
        <v>0</v>
      </c>
      <c r="J2562" s="1" t="inlineStr">
        <is>
          <t>Bhuvneshwar</t>
        </is>
      </c>
      <c r="K2562" s="1" t="n">
        <v>0</v>
      </c>
      <c r="L2562" s="1">
        <f>G2562*B2562</f>
        <v/>
      </c>
      <c r="M2562" s="1">
        <f>H2562*B2562</f>
        <v/>
      </c>
      <c r="N2562" s="1">
        <f>I2562*B2562</f>
        <v/>
      </c>
    </row>
    <row r="2563">
      <c r="A2563" s="1" t="inlineStr">
        <is>
          <t>BioLegend</t>
        </is>
      </c>
      <c r="B2563" s="1" t="n">
        <v>18233.6</v>
      </c>
      <c r="C2563" s="1" t="inlineStr">
        <is>
          <t>EED118806</t>
        </is>
      </c>
      <c r="D2563" s="2" t="n">
        <v>45905</v>
      </c>
      <c r="E2563" s="2" t="n">
        <v>45910</v>
      </c>
      <c r="F2563" s="1" t="n">
        <v>119808</v>
      </c>
      <c r="G2563" s="1" t="n">
        <v>1</v>
      </c>
      <c r="H2563" s="1" t="n">
        <v>1</v>
      </c>
      <c r="I2563" s="1" t="n">
        <v>0</v>
      </c>
      <c r="J2563" s="1" t="inlineStr">
        <is>
          <t>Pune</t>
        </is>
      </c>
      <c r="K2563" s="1" t="n">
        <v>0</v>
      </c>
      <c r="L2563" s="1">
        <f>G2563*B2563</f>
        <v/>
      </c>
      <c r="M2563" s="1">
        <f>H2563*B2563</f>
        <v/>
      </c>
      <c r="N2563" s="1">
        <f>I2563*B2563</f>
        <v/>
      </c>
    </row>
    <row r="2564">
      <c r="A2564" s="1" t="inlineStr">
        <is>
          <t>BioLegend</t>
        </is>
      </c>
      <c r="B2564" s="1" t="n">
        <v>16324</v>
      </c>
      <c r="C2564" s="1" t="inlineStr">
        <is>
          <t>EED118806</t>
        </is>
      </c>
      <c r="D2564" s="2" t="n">
        <v>45905</v>
      </c>
      <c r="E2564" s="2" t="n">
        <v>45910</v>
      </c>
      <c r="F2564" s="1" t="n">
        <v>121908</v>
      </c>
      <c r="G2564" s="1" t="n">
        <v>1</v>
      </c>
      <c r="H2564" s="1" t="n">
        <v>1</v>
      </c>
      <c r="I2564" s="1" t="n">
        <v>0</v>
      </c>
      <c r="J2564" s="1" t="inlineStr">
        <is>
          <t>Pune</t>
        </is>
      </c>
      <c r="K2564" s="1" t="n">
        <v>0</v>
      </c>
      <c r="L2564" s="1">
        <f>G2564*B2564</f>
        <v/>
      </c>
      <c r="M2564" s="1">
        <f>H2564*B2564</f>
        <v/>
      </c>
      <c r="N2564" s="1">
        <f>I2564*B2564</f>
        <v/>
      </c>
    </row>
    <row r="2565">
      <c r="A2565" s="1" t="inlineStr">
        <is>
          <t>BioLegend</t>
        </is>
      </c>
      <c r="B2565" s="1" t="n">
        <v>18150</v>
      </c>
      <c r="C2565" s="1" t="inlineStr">
        <is>
          <t>EED118806</t>
        </is>
      </c>
      <c r="D2565" s="2" t="n">
        <v>45905</v>
      </c>
      <c r="E2565" s="2" t="n">
        <v>45910</v>
      </c>
      <c r="F2565" s="1" t="n">
        <v>123141</v>
      </c>
      <c r="G2565" s="1" t="n">
        <v>1</v>
      </c>
      <c r="H2565" s="1" t="n">
        <v>1</v>
      </c>
      <c r="I2565" s="1" t="n">
        <v>0</v>
      </c>
      <c r="J2565" s="1" t="inlineStr">
        <is>
          <t>Hyderabad</t>
        </is>
      </c>
      <c r="K2565" s="1" t="n">
        <v>0</v>
      </c>
      <c r="L2565" s="1">
        <f>G2565*B2565</f>
        <v/>
      </c>
      <c r="M2565" s="1">
        <f>H2565*B2565</f>
        <v/>
      </c>
      <c r="N2565" s="1">
        <f>I2565*B2565</f>
        <v/>
      </c>
    </row>
    <row r="2566">
      <c r="A2566" s="1" t="inlineStr">
        <is>
          <t>BioLegend</t>
        </is>
      </c>
      <c r="B2566" s="1" t="n">
        <v>8254.4</v>
      </c>
      <c r="C2566" s="1" t="inlineStr">
        <is>
          <t>EED118806</t>
        </is>
      </c>
      <c r="D2566" s="2" t="n">
        <v>45905</v>
      </c>
      <c r="E2566" s="2" t="n">
        <v>45910</v>
      </c>
      <c r="F2566" s="1" t="n">
        <v>127607</v>
      </c>
      <c r="G2566" s="1" t="n">
        <v>1</v>
      </c>
      <c r="H2566" s="1" t="n">
        <v>1</v>
      </c>
      <c r="I2566" s="1" t="n">
        <v>0</v>
      </c>
      <c r="J2566" s="1" t="inlineStr">
        <is>
          <t>Delhi</t>
        </is>
      </c>
      <c r="K2566" s="1" t="n">
        <v>0</v>
      </c>
      <c r="L2566" s="1">
        <f>G2566*B2566</f>
        <v/>
      </c>
      <c r="M2566" s="1">
        <f>H2566*B2566</f>
        <v/>
      </c>
      <c r="N2566" s="1">
        <f>I2566*B2566</f>
        <v/>
      </c>
    </row>
    <row r="2567">
      <c r="A2567" s="1" t="inlineStr">
        <is>
          <t>BioLegend</t>
        </is>
      </c>
      <c r="B2567" s="1" t="n">
        <v>8254.4</v>
      </c>
      <c r="C2567" s="1" t="inlineStr">
        <is>
          <t>EED118806</t>
        </is>
      </c>
      <c r="D2567" s="2" t="n">
        <v>45905</v>
      </c>
      <c r="E2567" s="2" t="n">
        <v>45910</v>
      </c>
      <c r="F2567" s="1" t="n">
        <v>128007</v>
      </c>
      <c r="G2567" s="1" t="n">
        <v>1</v>
      </c>
      <c r="H2567" s="1" t="n">
        <v>1</v>
      </c>
      <c r="I2567" s="1" t="n">
        <v>0</v>
      </c>
      <c r="J2567" s="1" t="inlineStr">
        <is>
          <t>Bhuvneshwar</t>
        </is>
      </c>
      <c r="K2567" s="1" t="n">
        <v>0</v>
      </c>
      <c r="L2567" s="1">
        <f>G2567*B2567</f>
        <v/>
      </c>
      <c r="M2567" s="1">
        <f>H2567*B2567</f>
        <v/>
      </c>
      <c r="N2567" s="1">
        <f>I2567*B2567</f>
        <v/>
      </c>
    </row>
    <row r="2568">
      <c r="A2568" s="1" t="inlineStr">
        <is>
          <t>BioLegend</t>
        </is>
      </c>
      <c r="B2568" s="1" t="n">
        <v>15769.6</v>
      </c>
      <c r="C2568" s="1" t="inlineStr">
        <is>
          <t>EED118806</t>
        </is>
      </c>
      <c r="D2568" s="2" t="n">
        <v>45905</v>
      </c>
      <c r="E2568" s="2" t="n">
        <v>45910</v>
      </c>
      <c r="F2568" s="1" t="n">
        <v>136402</v>
      </c>
      <c r="G2568" s="1" t="n">
        <v>1</v>
      </c>
      <c r="H2568" s="1" t="n">
        <v>1</v>
      </c>
      <c r="I2568" s="1" t="n">
        <v>0</v>
      </c>
      <c r="J2568" s="1" t="inlineStr">
        <is>
          <t>Pune</t>
        </is>
      </c>
      <c r="K2568" s="1" t="n">
        <v>0</v>
      </c>
      <c r="L2568" s="1">
        <f>G2568*B2568</f>
        <v/>
      </c>
      <c r="M2568" s="1">
        <f>H2568*B2568</f>
        <v/>
      </c>
      <c r="N2568" s="1">
        <f>I2568*B2568</f>
        <v/>
      </c>
    </row>
    <row r="2569">
      <c r="A2569" s="1" t="inlineStr">
        <is>
          <t>BioLegend</t>
        </is>
      </c>
      <c r="B2569" s="1" t="n">
        <v>18418.4</v>
      </c>
      <c r="C2569" s="1" t="inlineStr">
        <is>
          <t>EED118806</t>
        </is>
      </c>
      <c r="D2569" s="2" t="n">
        <v>45905</v>
      </c>
      <c r="E2569" s="2" t="n">
        <v>45910</v>
      </c>
      <c r="F2569" s="1" t="n">
        <v>138214</v>
      </c>
      <c r="G2569" s="1" t="n">
        <v>1</v>
      </c>
      <c r="H2569" s="1" t="n">
        <v>1</v>
      </c>
      <c r="I2569" s="1" t="n">
        <v>0</v>
      </c>
      <c r="J2569" s="1" t="inlineStr">
        <is>
          <t>BANGALORE</t>
        </is>
      </c>
      <c r="K2569" s="1" t="n">
        <v>0</v>
      </c>
      <c r="L2569" s="1">
        <f>G2569*B2569</f>
        <v/>
      </c>
      <c r="M2569" s="1">
        <f>H2569*B2569</f>
        <v/>
      </c>
      <c r="N2569" s="1">
        <f>I2569*B2569</f>
        <v/>
      </c>
    </row>
    <row r="2570">
      <c r="A2570" s="1" t="inlineStr">
        <is>
          <t>BioLegend</t>
        </is>
      </c>
      <c r="B2570" s="1" t="n">
        <v>15892.8</v>
      </c>
      <c r="C2570" s="1" t="inlineStr">
        <is>
          <t>EED118806</t>
        </is>
      </c>
      <c r="D2570" s="2" t="n">
        <v>45905</v>
      </c>
      <c r="E2570" s="2" t="n">
        <v>45910</v>
      </c>
      <c r="F2570" s="1" t="n">
        <v>140902</v>
      </c>
      <c r="G2570" s="1" t="n">
        <v>1</v>
      </c>
      <c r="H2570" s="1" t="n">
        <v>1</v>
      </c>
      <c r="I2570" s="1" t="n">
        <v>0</v>
      </c>
      <c r="J2570" s="1" t="inlineStr">
        <is>
          <t>Pune</t>
        </is>
      </c>
      <c r="K2570" s="1" t="n">
        <v>0</v>
      </c>
      <c r="L2570" s="1">
        <f>G2570*B2570</f>
        <v/>
      </c>
      <c r="M2570" s="1">
        <f>H2570*B2570</f>
        <v/>
      </c>
      <c r="N2570" s="1">
        <f>I2570*B2570</f>
        <v/>
      </c>
    </row>
    <row r="2571">
      <c r="A2571" s="1" t="inlineStr">
        <is>
          <t>BioLegend</t>
        </is>
      </c>
      <c r="B2571" s="1" t="n">
        <v>8377.6</v>
      </c>
      <c r="C2571" s="1" t="inlineStr">
        <is>
          <t>EED118806</t>
        </is>
      </c>
      <c r="D2571" s="2" t="n">
        <v>45905</v>
      </c>
      <c r="E2571" s="2" t="n">
        <v>45910</v>
      </c>
      <c r="F2571" s="1" t="n">
        <v>141703</v>
      </c>
      <c r="G2571" s="1" t="n">
        <v>1</v>
      </c>
      <c r="H2571" s="1" t="n">
        <v>1</v>
      </c>
      <c r="I2571" s="1" t="n">
        <v>0</v>
      </c>
      <c r="J2571" s="1" t="inlineStr">
        <is>
          <t>Bhuvneshwar</t>
        </is>
      </c>
      <c r="K2571" s="1" t="n">
        <v>0</v>
      </c>
      <c r="L2571" s="1">
        <f>G2571*B2571</f>
        <v/>
      </c>
      <c r="M2571" s="1">
        <f>H2571*B2571</f>
        <v/>
      </c>
      <c r="N2571" s="1">
        <f>I2571*B2571</f>
        <v/>
      </c>
    </row>
    <row r="2572">
      <c r="A2572" s="1" t="inlineStr">
        <is>
          <t>BioLegend</t>
        </is>
      </c>
      <c r="B2572" s="1" t="n">
        <v>8377.6</v>
      </c>
      <c r="C2572" s="1" t="inlineStr">
        <is>
          <t>EED118806</t>
        </is>
      </c>
      <c r="D2572" s="2" t="n">
        <v>45905</v>
      </c>
      <c r="E2572" s="2" t="n">
        <v>45910</v>
      </c>
      <c r="F2572" s="1" t="n">
        <v>155512</v>
      </c>
      <c r="G2572" s="1" t="n">
        <v>1</v>
      </c>
      <c r="H2572" s="1" t="n">
        <v>1</v>
      </c>
      <c r="I2572" s="1" t="n">
        <v>0</v>
      </c>
      <c r="J2572" s="1" t="inlineStr">
        <is>
          <t>Delhi</t>
        </is>
      </c>
      <c r="K2572" s="1" t="n">
        <v>0</v>
      </c>
      <c r="L2572" s="1">
        <f>G2572*B2572</f>
        <v/>
      </c>
      <c r="M2572" s="1">
        <f>H2572*B2572</f>
        <v/>
      </c>
      <c r="N2572" s="1">
        <f>I2572*B2572</f>
        <v/>
      </c>
    </row>
    <row r="2573">
      <c r="A2573" s="1" t="inlineStr">
        <is>
          <t>BioLegend</t>
        </is>
      </c>
      <c r="B2573" s="1" t="n">
        <v>7207.200000000001</v>
      </c>
      <c r="C2573" s="1" t="inlineStr">
        <is>
          <t>EED118806</t>
        </is>
      </c>
      <c r="D2573" s="2" t="n">
        <v>45905</v>
      </c>
      <c r="E2573" s="2" t="n">
        <v>45910</v>
      </c>
      <c r="F2573" s="1" t="n">
        <v>155608</v>
      </c>
      <c r="G2573" s="1" t="n">
        <v>1</v>
      </c>
      <c r="H2573" s="1" t="n">
        <v>1</v>
      </c>
      <c r="I2573" s="1" t="n">
        <v>0</v>
      </c>
      <c r="J2573" s="1" t="inlineStr">
        <is>
          <t>Bhuvneshwar</t>
        </is>
      </c>
      <c r="K2573" s="1" t="n">
        <v>0</v>
      </c>
      <c r="L2573" s="1">
        <f>G2573*B2573</f>
        <v/>
      </c>
      <c r="M2573" s="1">
        <f>H2573*B2573</f>
        <v/>
      </c>
      <c r="N2573" s="1">
        <f>I2573*B2573</f>
        <v/>
      </c>
    </row>
    <row r="2574">
      <c r="A2574" s="1" t="inlineStr">
        <is>
          <t>BioLegend</t>
        </is>
      </c>
      <c r="B2574" s="1" t="n">
        <v>8254.4</v>
      </c>
      <c r="C2574" s="1" t="inlineStr">
        <is>
          <t>EED118806</t>
        </is>
      </c>
      <c r="D2574" s="2" t="n">
        <v>45905</v>
      </c>
      <c r="E2574" s="2" t="n">
        <v>45910</v>
      </c>
      <c r="F2574" s="1" t="n">
        <v>155903</v>
      </c>
      <c r="G2574" s="1" t="n">
        <v>1</v>
      </c>
      <c r="H2574" s="1" t="n">
        <v>1</v>
      </c>
      <c r="I2574" s="1" t="n">
        <v>0</v>
      </c>
      <c r="J2574" s="1" t="inlineStr">
        <is>
          <t>Faridabad</t>
        </is>
      </c>
      <c r="K2574" s="1" t="n">
        <v>0</v>
      </c>
      <c r="L2574" s="1">
        <f>G2574*B2574</f>
        <v/>
      </c>
      <c r="M2574" s="1">
        <f>H2574*B2574</f>
        <v/>
      </c>
      <c r="N2574" s="1">
        <f>I2574*B2574</f>
        <v/>
      </c>
    </row>
    <row r="2575">
      <c r="A2575" s="1" t="inlineStr">
        <is>
          <t>BioLegend</t>
        </is>
      </c>
      <c r="B2575" s="1" t="n">
        <v>17001.6</v>
      </c>
      <c r="C2575" s="1" t="inlineStr">
        <is>
          <t>EED118806</t>
        </is>
      </c>
      <c r="D2575" s="2" t="n">
        <v>45905</v>
      </c>
      <c r="E2575" s="2" t="n">
        <v>45910</v>
      </c>
      <c r="F2575" s="1" t="n">
        <v>156604</v>
      </c>
      <c r="G2575" s="1" t="n">
        <v>2</v>
      </c>
      <c r="H2575" s="1" t="n">
        <v>2</v>
      </c>
      <c r="I2575" s="1" t="n">
        <v>0</v>
      </c>
      <c r="J2575" s="1" t="inlineStr">
        <is>
          <t>Hyderabad</t>
        </is>
      </c>
      <c r="K2575" s="1" t="n">
        <v>0</v>
      </c>
      <c r="L2575" s="1">
        <f>G2575*B2575</f>
        <v/>
      </c>
      <c r="M2575" s="1">
        <f>H2575*B2575</f>
        <v/>
      </c>
      <c r="N2575" s="1">
        <f>I2575*B2575</f>
        <v/>
      </c>
    </row>
    <row r="2576">
      <c r="A2576" s="1" t="inlineStr">
        <is>
          <t>BioLegend</t>
        </is>
      </c>
      <c r="B2576" s="1" t="n">
        <v>4188.8</v>
      </c>
      <c r="C2576" s="1" t="inlineStr">
        <is>
          <t>EED118806</t>
        </is>
      </c>
      <c r="D2576" s="2" t="n">
        <v>45905</v>
      </c>
      <c r="E2576" s="2" t="n">
        <v>45910</v>
      </c>
      <c r="F2576" s="1" t="n">
        <v>161203</v>
      </c>
      <c r="G2576" s="1" t="n">
        <v>1</v>
      </c>
      <c r="H2576" s="1" t="n">
        <v>1</v>
      </c>
      <c r="I2576" s="1" t="n">
        <v>0</v>
      </c>
      <c r="J2576" s="1" t="inlineStr">
        <is>
          <t>Faridabad</t>
        </is>
      </c>
      <c r="K2576" s="1" t="n">
        <v>0</v>
      </c>
      <c r="L2576" s="1">
        <f>G2576*B2576</f>
        <v/>
      </c>
      <c r="M2576" s="1">
        <f>H2576*B2576</f>
        <v/>
      </c>
      <c r="N2576" s="1">
        <f>I2576*B2576</f>
        <v/>
      </c>
    </row>
    <row r="2577">
      <c r="A2577" s="1" t="inlineStr">
        <is>
          <t>BioLegend</t>
        </is>
      </c>
      <c r="B2577" s="1" t="n">
        <v>2710.4</v>
      </c>
      <c r="C2577" s="1" t="inlineStr">
        <is>
          <t>EED118806</t>
        </is>
      </c>
      <c r="D2577" s="2" t="n">
        <v>45905</v>
      </c>
      <c r="E2577" s="2" t="n">
        <v>45910</v>
      </c>
      <c r="F2577" s="1" t="n">
        <v>163503</v>
      </c>
      <c r="G2577" s="1" t="n">
        <v>1</v>
      </c>
      <c r="H2577" s="1" t="n">
        <v>1</v>
      </c>
      <c r="I2577" s="1" t="n">
        <v>0</v>
      </c>
      <c r="J2577" s="1" t="inlineStr">
        <is>
          <t>Faridabad</t>
        </is>
      </c>
      <c r="K2577" s="1" t="n">
        <v>0</v>
      </c>
      <c r="L2577" s="1">
        <f>G2577*B2577</f>
        <v/>
      </c>
      <c r="M2577" s="1">
        <f>H2577*B2577</f>
        <v/>
      </c>
      <c r="N2577" s="1">
        <f>I2577*B2577</f>
        <v/>
      </c>
    </row>
    <row r="2578">
      <c r="A2578" s="1" t="inlineStr">
        <is>
          <t>BioLegend</t>
        </is>
      </c>
      <c r="B2578" s="1" t="n">
        <v>4435.2</v>
      </c>
      <c r="C2578" s="1" t="inlineStr">
        <is>
          <t>EED118806</t>
        </is>
      </c>
      <c r="D2578" s="2" t="n">
        <v>45905</v>
      </c>
      <c r="E2578" s="2" t="n">
        <v>45910</v>
      </c>
      <c r="F2578" s="1" t="n">
        <v>300412</v>
      </c>
      <c r="G2578" s="1" t="n">
        <v>1</v>
      </c>
      <c r="H2578" s="1" t="n">
        <v>1</v>
      </c>
      <c r="I2578" s="1" t="n">
        <v>0</v>
      </c>
      <c r="J2578" s="1" t="inlineStr">
        <is>
          <t>Delhi</t>
        </is>
      </c>
      <c r="K2578" s="1" t="n">
        <v>0</v>
      </c>
      <c r="L2578" s="1">
        <f>G2578*B2578</f>
        <v/>
      </c>
      <c r="M2578" s="1">
        <f>H2578*B2578</f>
        <v/>
      </c>
      <c r="N2578" s="1">
        <f>I2578*B2578</f>
        <v/>
      </c>
    </row>
    <row r="2579">
      <c r="A2579" s="1" t="inlineStr">
        <is>
          <t>BioLegend</t>
        </is>
      </c>
      <c r="B2579" s="1" t="n">
        <v>20636</v>
      </c>
      <c r="C2579" s="1" t="inlineStr">
        <is>
          <t>EED118806</t>
        </is>
      </c>
      <c r="D2579" s="2" t="n">
        <v>45905</v>
      </c>
      <c r="E2579" s="2" t="n">
        <v>45910</v>
      </c>
      <c r="F2579" s="1" t="n">
        <v>300428</v>
      </c>
      <c r="G2579" s="1" t="n">
        <v>1</v>
      </c>
      <c r="H2579" s="1" t="n">
        <v>1</v>
      </c>
      <c r="I2579" s="1" t="n">
        <v>0</v>
      </c>
      <c r="J2579" s="1" t="inlineStr">
        <is>
          <t>Bhuvneshwar</t>
        </is>
      </c>
      <c r="K2579" s="1" t="n">
        <v>0</v>
      </c>
      <c r="L2579" s="1">
        <f>G2579*B2579</f>
        <v/>
      </c>
      <c r="M2579" s="1">
        <f>H2579*B2579</f>
        <v/>
      </c>
      <c r="N2579" s="1">
        <f>I2579*B2579</f>
        <v/>
      </c>
    </row>
    <row r="2580">
      <c r="A2580" s="1" t="inlineStr">
        <is>
          <t>BioLegend</t>
        </is>
      </c>
      <c r="B2580" s="1" t="n">
        <v>4065.6</v>
      </c>
      <c r="C2580" s="1" t="inlineStr">
        <is>
          <t>EED118806</t>
        </is>
      </c>
      <c r="D2580" s="2" t="n">
        <v>45905</v>
      </c>
      <c r="E2580" s="2" t="n">
        <v>45910</v>
      </c>
      <c r="F2580" s="1" t="n">
        <v>300508</v>
      </c>
      <c r="G2580" s="1" t="n">
        <v>1</v>
      </c>
      <c r="H2580" s="1" t="n">
        <v>1</v>
      </c>
      <c r="I2580" s="1" t="n">
        <v>0</v>
      </c>
      <c r="J2580" s="1" t="inlineStr">
        <is>
          <t>Delhi</t>
        </is>
      </c>
      <c r="K2580" s="1" t="n">
        <v>0</v>
      </c>
      <c r="L2580" s="1">
        <f>G2580*B2580</f>
        <v/>
      </c>
      <c r="M2580" s="1">
        <f>H2580*B2580</f>
        <v/>
      </c>
      <c r="N2580" s="1">
        <f>I2580*B2580</f>
        <v/>
      </c>
    </row>
    <row r="2581">
      <c r="A2581" s="1" t="inlineStr">
        <is>
          <t>BioLegend</t>
        </is>
      </c>
      <c r="B2581" s="1" t="n">
        <v>3080</v>
      </c>
      <c r="C2581" s="1" t="inlineStr">
        <is>
          <t>EED118806</t>
        </is>
      </c>
      <c r="D2581" s="2" t="n">
        <v>45905</v>
      </c>
      <c r="E2581" s="2" t="n">
        <v>45910</v>
      </c>
      <c r="F2581" s="1" t="n">
        <v>301006</v>
      </c>
      <c r="G2581" s="1" t="n">
        <v>1</v>
      </c>
      <c r="H2581" s="1" t="n">
        <v>1</v>
      </c>
      <c r="I2581" s="1" t="n">
        <v>0</v>
      </c>
      <c r="J2581" s="1" t="inlineStr">
        <is>
          <t>Delhi</t>
        </is>
      </c>
      <c r="K2581" s="1" t="n">
        <v>0</v>
      </c>
      <c r="L2581" s="1">
        <f>G2581*B2581</f>
        <v/>
      </c>
      <c r="M2581" s="1">
        <f>H2581*B2581</f>
        <v/>
      </c>
      <c r="N2581" s="1">
        <f>I2581*B2581</f>
        <v/>
      </c>
    </row>
    <row r="2582">
      <c r="A2582" s="1" t="inlineStr">
        <is>
          <t>BioLegend</t>
        </is>
      </c>
      <c r="B2582" s="1" t="n">
        <v>27984</v>
      </c>
      <c r="C2582" s="1" t="inlineStr">
        <is>
          <t>EED118806</t>
        </is>
      </c>
      <c r="D2582" s="2" t="n">
        <v>45905</v>
      </c>
      <c r="E2582" s="2" t="n">
        <v>45910</v>
      </c>
      <c r="F2582" s="1" t="n">
        <v>302262</v>
      </c>
      <c r="G2582" s="1" t="n">
        <v>1</v>
      </c>
      <c r="H2582" s="1" t="n">
        <v>1</v>
      </c>
      <c r="I2582" s="1" t="n">
        <v>0</v>
      </c>
      <c r="J2582" s="1" t="inlineStr">
        <is>
          <t>Bhuvneshwar</t>
        </is>
      </c>
      <c r="K2582" s="1" t="n">
        <v>0</v>
      </c>
      <c r="L2582" s="1">
        <f>G2582*B2582</f>
        <v/>
      </c>
      <c r="M2582" s="1">
        <f>H2582*B2582</f>
        <v/>
      </c>
      <c r="N2582" s="1">
        <f>I2582*B2582</f>
        <v/>
      </c>
    </row>
    <row r="2583">
      <c r="A2583" s="1" t="inlineStr">
        <is>
          <t>BioLegend</t>
        </is>
      </c>
      <c r="B2583" s="1" t="n">
        <v>23531.2</v>
      </c>
      <c r="C2583" s="1" t="inlineStr">
        <is>
          <t>EED118806</t>
        </is>
      </c>
      <c r="D2583" s="2" t="n">
        <v>45905</v>
      </c>
      <c r="E2583" s="2" t="n">
        <v>45910</v>
      </c>
      <c r="F2583" s="1" t="n">
        <v>303550</v>
      </c>
      <c r="G2583" s="1" t="n">
        <v>1</v>
      </c>
      <c r="H2583" s="1" t="n">
        <v>1</v>
      </c>
      <c r="I2583" s="1" t="n">
        <v>0</v>
      </c>
      <c r="J2583" s="1" t="inlineStr">
        <is>
          <t>Bhuvneshwar</t>
        </is>
      </c>
      <c r="K2583" s="1" t="n">
        <v>0</v>
      </c>
      <c r="L2583" s="1">
        <f>G2583*B2583</f>
        <v/>
      </c>
      <c r="M2583" s="1">
        <f>H2583*B2583</f>
        <v/>
      </c>
      <c r="N2583" s="1">
        <f>I2583*B2583</f>
        <v/>
      </c>
    </row>
    <row r="2584">
      <c r="A2584" s="1" t="inlineStr">
        <is>
          <t>BioLegend</t>
        </is>
      </c>
      <c r="B2584" s="1" t="n">
        <v>4435.2</v>
      </c>
      <c r="C2584" s="1" t="inlineStr">
        <is>
          <t>EED118806</t>
        </is>
      </c>
      <c r="D2584" s="2" t="n">
        <v>45905</v>
      </c>
      <c r="E2584" s="2" t="n">
        <v>45910</v>
      </c>
      <c r="F2584" s="1" t="n">
        <v>304006</v>
      </c>
      <c r="G2584" s="1" t="n">
        <v>2</v>
      </c>
      <c r="H2584" s="1" t="n">
        <v>2</v>
      </c>
      <c r="I2584" s="1" t="n">
        <v>0</v>
      </c>
      <c r="J2584" s="1" t="inlineStr">
        <is>
          <t>Chandigarh</t>
        </is>
      </c>
      <c r="K2584" s="1" t="n">
        <v>0</v>
      </c>
      <c r="L2584" s="1">
        <f>G2584*B2584</f>
        <v/>
      </c>
      <c r="M2584" s="1">
        <f>H2584*B2584</f>
        <v/>
      </c>
      <c r="N2584" s="1">
        <f>I2584*B2584</f>
        <v/>
      </c>
    </row>
    <row r="2585">
      <c r="A2585" s="1" t="inlineStr">
        <is>
          <t>BioLegend</t>
        </is>
      </c>
      <c r="B2585" s="1" t="n">
        <v>26466</v>
      </c>
      <c r="C2585" s="1" t="inlineStr">
        <is>
          <t>EED118806</t>
        </is>
      </c>
      <c r="D2585" s="2" t="n">
        <v>45905</v>
      </c>
      <c r="E2585" s="2" t="n">
        <v>45910</v>
      </c>
      <c r="F2585" s="1" t="n">
        <v>304044</v>
      </c>
      <c r="G2585" s="1" t="n">
        <v>1</v>
      </c>
      <c r="H2585" s="1" t="n">
        <v>1</v>
      </c>
      <c r="I2585" s="1" t="n">
        <v>0</v>
      </c>
      <c r="J2585" s="1" t="inlineStr">
        <is>
          <t>Bhuvneshwar</t>
        </is>
      </c>
      <c r="K2585" s="1" t="n">
        <v>0</v>
      </c>
      <c r="L2585" s="1">
        <f>G2585*B2585</f>
        <v/>
      </c>
      <c r="M2585" s="1">
        <f>H2585*B2585</f>
        <v/>
      </c>
      <c r="N2585" s="1">
        <f>I2585*B2585</f>
        <v/>
      </c>
    </row>
    <row r="2586">
      <c r="A2586" s="1" t="inlineStr">
        <is>
          <t>BioLegend</t>
        </is>
      </c>
      <c r="B2586" s="1" t="n">
        <v>18048.8</v>
      </c>
      <c r="C2586" s="1" t="inlineStr">
        <is>
          <t>EED118806</t>
        </is>
      </c>
      <c r="D2586" s="2" t="n">
        <v>45905</v>
      </c>
      <c r="E2586" s="2" t="n">
        <v>45910</v>
      </c>
      <c r="F2586" s="1" t="n">
        <v>305210</v>
      </c>
      <c r="G2586" s="1" t="n">
        <v>1</v>
      </c>
      <c r="H2586" s="1" t="n">
        <v>1</v>
      </c>
      <c r="I2586" s="1" t="n">
        <v>0</v>
      </c>
      <c r="J2586" s="1" t="inlineStr">
        <is>
          <t>Bhuvneshwar</t>
        </is>
      </c>
      <c r="K2586" s="1" t="n">
        <v>0</v>
      </c>
      <c r="L2586" s="1">
        <f>G2586*B2586</f>
        <v/>
      </c>
      <c r="M2586" s="1">
        <f>H2586*B2586</f>
        <v/>
      </c>
      <c r="N2586" s="1">
        <f>I2586*B2586</f>
        <v/>
      </c>
    </row>
    <row r="2587">
      <c r="A2587" s="1" t="inlineStr">
        <is>
          <t>BioLegend</t>
        </is>
      </c>
      <c r="B2587" s="1" t="n">
        <v>16324</v>
      </c>
      <c r="C2587" s="1" t="inlineStr">
        <is>
          <t>EED118806</t>
        </is>
      </c>
      <c r="D2587" s="2" t="n">
        <v>45905</v>
      </c>
      <c r="E2587" s="2" t="n">
        <v>45910</v>
      </c>
      <c r="F2587" s="1" t="n">
        <v>308110</v>
      </c>
      <c r="G2587" s="1" t="n">
        <v>1</v>
      </c>
      <c r="H2587" s="1" t="n">
        <v>1</v>
      </c>
      <c r="I2587" s="1" t="n">
        <v>0</v>
      </c>
      <c r="J2587" s="1" t="inlineStr">
        <is>
          <t>Bhuvneshwar</t>
        </is>
      </c>
      <c r="K2587" s="1" t="n">
        <v>0</v>
      </c>
      <c r="L2587" s="1">
        <f>G2587*B2587</f>
        <v/>
      </c>
      <c r="M2587" s="1">
        <f>H2587*B2587</f>
        <v/>
      </c>
      <c r="N2587" s="1">
        <f>I2587*B2587</f>
        <v/>
      </c>
    </row>
    <row r="2588">
      <c r="A2588" s="1" t="inlineStr">
        <is>
          <t>BioLegend</t>
        </is>
      </c>
      <c r="B2588" s="1" t="n">
        <v>22792</v>
      </c>
      <c r="C2588" s="1" t="inlineStr">
        <is>
          <t>EED118806</t>
        </is>
      </c>
      <c r="D2588" s="2" t="n">
        <v>45905</v>
      </c>
      <c r="E2588" s="2" t="n">
        <v>45910</v>
      </c>
      <c r="F2588" s="1" t="n">
        <v>309816</v>
      </c>
      <c r="G2588" s="1" t="n">
        <v>1</v>
      </c>
      <c r="H2588" s="1" t="n">
        <v>1</v>
      </c>
      <c r="I2588" s="1" t="n">
        <v>0</v>
      </c>
      <c r="J2588" s="1" t="inlineStr">
        <is>
          <t>Delhi</t>
        </is>
      </c>
      <c r="K2588" s="1" t="n">
        <v>0</v>
      </c>
      <c r="L2588" s="1">
        <f>G2588*B2588</f>
        <v/>
      </c>
      <c r="M2588" s="1">
        <f>H2588*B2588</f>
        <v/>
      </c>
      <c r="N2588" s="1">
        <f>I2588*B2588</f>
        <v/>
      </c>
    </row>
    <row r="2589">
      <c r="A2589" s="1" t="inlineStr">
        <is>
          <t>BioLegend</t>
        </is>
      </c>
      <c r="B2589" s="1" t="n">
        <v>14599.2</v>
      </c>
      <c r="C2589" s="1" t="inlineStr">
        <is>
          <t>EED118806</t>
        </is>
      </c>
      <c r="D2589" s="2" t="n">
        <v>45905</v>
      </c>
      <c r="E2589" s="2" t="n">
        <v>45910</v>
      </c>
      <c r="F2589" s="1" t="n">
        <v>310916</v>
      </c>
      <c r="G2589" s="1" t="n">
        <v>1</v>
      </c>
      <c r="H2589" s="1" t="n">
        <v>1</v>
      </c>
      <c r="I2589" s="1" t="n">
        <v>0</v>
      </c>
      <c r="J2589" s="1" t="inlineStr">
        <is>
          <t>Bhuvneshwar</t>
        </is>
      </c>
      <c r="K2589" s="1" t="n">
        <v>0</v>
      </c>
      <c r="L2589" s="1">
        <f>G2589*B2589</f>
        <v/>
      </c>
      <c r="M2589" s="1">
        <f>H2589*B2589</f>
        <v/>
      </c>
      <c r="N2589" s="1">
        <f>I2589*B2589</f>
        <v/>
      </c>
    </row>
    <row r="2590">
      <c r="A2590" s="1" t="inlineStr">
        <is>
          <t>BioLegend</t>
        </is>
      </c>
      <c r="B2590" s="1" t="n">
        <v>26136</v>
      </c>
      <c r="C2590" s="1" t="inlineStr">
        <is>
          <t>EED118806</t>
        </is>
      </c>
      <c r="D2590" s="2" t="n">
        <v>45905</v>
      </c>
      <c r="E2590" s="2" t="n">
        <v>45910</v>
      </c>
      <c r="F2590" s="1" t="n">
        <v>310944</v>
      </c>
      <c r="G2590" s="1" t="n">
        <v>1</v>
      </c>
      <c r="H2590" s="1" t="n">
        <v>1</v>
      </c>
      <c r="I2590" s="1" t="n">
        <v>0</v>
      </c>
      <c r="J2590" s="1" t="inlineStr">
        <is>
          <t>Delhi</t>
        </is>
      </c>
      <c r="K2590" s="1" t="n">
        <v>0</v>
      </c>
      <c r="L2590" s="1">
        <f>G2590*B2590</f>
        <v/>
      </c>
      <c r="M2590" s="1">
        <f>H2590*B2590</f>
        <v/>
      </c>
      <c r="N2590" s="1">
        <f>I2590*B2590</f>
        <v/>
      </c>
    </row>
    <row r="2591">
      <c r="A2591" s="1" t="inlineStr">
        <is>
          <t>BioLegend</t>
        </is>
      </c>
      <c r="B2591" s="1" t="n">
        <v>12443.2</v>
      </c>
      <c r="C2591" s="1" t="inlineStr">
        <is>
          <t>EED118806</t>
        </is>
      </c>
      <c r="D2591" s="2" t="n">
        <v>45905</v>
      </c>
      <c r="E2591" s="2" t="n">
        <v>45910</v>
      </c>
      <c r="F2591" s="1" t="n">
        <v>320007</v>
      </c>
      <c r="G2591" s="1" t="n">
        <v>1</v>
      </c>
      <c r="H2591" s="1" t="n">
        <v>1</v>
      </c>
      <c r="I2591" s="1" t="n">
        <v>0</v>
      </c>
      <c r="J2591" s="1" t="inlineStr">
        <is>
          <t>Delhi</t>
        </is>
      </c>
      <c r="K2591" s="1" t="n">
        <v>0</v>
      </c>
      <c r="L2591" s="1">
        <f>G2591*B2591</f>
        <v/>
      </c>
      <c r="M2591" s="1">
        <f>H2591*B2591</f>
        <v/>
      </c>
      <c r="N2591" s="1">
        <f>I2591*B2591</f>
        <v/>
      </c>
    </row>
    <row r="2592">
      <c r="A2592" s="1" t="inlineStr">
        <is>
          <t>BioLegend</t>
        </is>
      </c>
      <c r="B2592" s="1" t="n">
        <v>27588</v>
      </c>
      <c r="C2592" s="1" t="inlineStr">
        <is>
          <t>EED118806</t>
        </is>
      </c>
      <c r="D2592" s="2" t="n">
        <v>45905</v>
      </c>
      <c r="E2592" s="2" t="n">
        <v>45910</v>
      </c>
      <c r="F2592" s="1" t="n">
        <v>323034</v>
      </c>
      <c r="G2592" s="1" t="n">
        <v>1</v>
      </c>
      <c r="H2592" s="1" t="n">
        <v>1</v>
      </c>
      <c r="I2592" s="1" t="n">
        <v>0</v>
      </c>
      <c r="J2592" s="1" t="inlineStr">
        <is>
          <t>Bhuvneshwar</t>
        </is>
      </c>
      <c r="K2592" s="1" t="n">
        <v>0</v>
      </c>
      <c r="L2592" s="1">
        <f>G2592*B2592</f>
        <v/>
      </c>
      <c r="M2592" s="1">
        <f>H2592*B2592</f>
        <v/>
      </c>
      <c r="N2592" s="1">
        <f>I2592*B2592</f>
        <v/>
      </c>
    </row>
    <row r="2593">
      <c r="A2593" s="1" t="inlineStr">
        <is>
          <t>BioLegend</t>
        </is>
      </c>
      <c r="B2593" s="1" t="n">
        <v>14476</v>
      </c>
      <c r="C2593" s="1" t="inlineStr">
        <is>
          <t>EED118806</t>
        </is>
      </c>
      <c r="D2593" s="2" t="n">
        <v>45905</v>
      </c>
      <c r="E2593" s="2" t="n">
        <v>45910</v>
      </c>
      <c r="F2593" s="1" t="n">
        <v>324004</v>
      </c>
      <c r="G2593" s="1" t="n">
        <v>1</v>
      </c>
      <c r="H2593" s="1" t="n">
        <v>1</v>
      </c>
      <c r="I2593" s="1" t="n">
        <v>0</v>
      </c>
      <c r="J2593" s="1" t="inlineStr">
        <is>
          <t>Telangana</t>
        </is>
      </c>
      <c r="K2593" s="1" t="n">
        <v>0</v>
      </c>
      <c r="L2593" s="1">
        <f>G2593*B2593</f>
        <v/>
      </c>
      <c r="M2593" s="1">
        <f>H2593*B2593</f>
        <v/>
      </c>
      <c r="N2593" s="1">
        <f>I2593*B2593</f>
        <v/>
      </c>
    </row>
    <row r="2594">
      <c r="A2594" s="1" t="inlineStr">
        <is>
          <t>BioLegend</t>
        </is>
      </c>
      <c r="B2594" s="1" t="n">
        <v>23531.2</v>
      </c>
      <c r="C2594" s="1" t="inlineStr">
        <is>
          <t>EED118806</t>
        </is>
      </c>
      <c r="D2594" s="2" t="n">
        <v>45905</v>
      </c>
      <c r="E2594" s="2" t="n">
        <v>45910</v>
      </c>
      <c r="F2594" s="1" t="n">
        <v>329918</v>
      </c>
      <c r="G2594" s="1" t="n">
        <v>1</v>
      </c>
      <c r="H2594" s="1" t="n">
        <v>1</v>
      </c>
      <c r="I2594" s="1" t="n">
        <v>0</v>
      </c>
      <c r="J2594" s="1" t="inlineStr">
        <is>
          <t>Banglore</t>
        </is>
      </c>
      <c r="K2594" s="1" t="n">
        <v>0</v>
      </c>
      <c r="L2594" s="1">
        <f>G2594*B2594</f>
        <v/>
      </c>
      <c r="M2594" s="1">
        <f>H2594*B2594</f>
        <v/>
      </c>
      <c r="N2594" s="1">
        <f>I2594*B2594</f>
        <v/>
      </c>
    </row>
    <row r="2595">
      <c r="A2595" s="1" t="inlineStr">
        <is>
          <t>BioLegend</t>
        </is>
      </c>
      <c r="B2595" s="1" t="n">
        <v>29436</v>
      </c>
      <c r="C2595" s="1" t="inlineStr">
        <is>
          <t>EED118806</t>
        </is>
      </c>
      <c r="D2595" s="2" t="n">
        <v>45905</v>
      </c>
      <c r="E2595" s="2" t="n">
        <v>45910</v>
      </c>
      <c r="F2595" s="1" t="n">
        <v>329930</v>
      </c>
      <c r="G2595" s="1" t="n">
        <v>1</v>
      </c>
      <c r="H2595" s="1" t="n">
        <v>1</v>
      </c>
      <c r="I2595" s="1" t="n">
        <v>0</v>
      </c>
      <c r="J2595" s="1" t="inlineStr">
        <is>
          <t>Delhi</t>
        </is>
      </c>
      <c r="K2595" s="1" t="n">
        <v>0</v>
      </c>
      <c r="L2595" s="1">
        <f>G2595*B2595</f>
        <v/>
      </c>
      <c r="M2595" s="1">
        <f>H2595*B2595</f>
        <v/>
      </c>
      <c r="N2595" s="1">
        <f>I2595*B2595</f>
        <v/>
      </c>
    </row>
    <row r="2596">
      <c r="A2596" s="1" t="inlineStr">
        <is>
          <t>BioLegend</t>
        </is>
      </c>
      <c r="B2596" s="1" t="n">
        <v>26532</v>
      </c>
      <c r="C2596" s="1" t="inlineStr">
        <is>
          <t>EED118806</t>
        </is>
      </c>
      <c r="D2596" s="2" t="n">
        <v>45905</v>
      </c>
      <c r="E2596" s="2" t="n">
        <v>45910</v>
      </c>
      <c r="F2596" s="1" t="n">
        <v>329932</v>
      </c>
      <c r="G2596" s="1" t="n">
        <v>1</v>
      </c>
      <c r="H2596" s="1" t="n">
        <v>1</v>
      </c>
      <c r="I2596" s="1" t="n">
        <v>0</v>
      </c>
      <c r="J2596" s="1" t="inlineStr">
        <is>
          <t>Bhuvneshwar</t>
        </is>
      </c>
      <c r="K2596" s="1" t="n">
        <v>0</v>
      </c>
      <c r="L2596" s="1">
        <f>G2596*B2596</f>
        <v/>
      </c>
      <c r="M2596" s="1">
        <f>H2596*B2596</f>
        <v/>
      </c>
      <c r="N2596" s="1">
        <f>I2596*B2596</f>
        <v/>
      </c>
    </row>
    <row r="2597">
      <c r="A2597" s="1" t="inlineStr">
        <is>
          <t>BioLegend</t>
        </is>
      </c>
      <c r="B2597" s="1" t="n">
        <v>22422.4</v>
      </c>
      <c r="C2597" s="1" t="inlineStr">
        <is>
          <t>EED118806</t>
        </is>
      </c>
      <c r="D2597" s="2" t="n">
        <v>45905</v>
      </c>
      <c r="E2597" s="2" t="n">
        <v>45910</v>
      </c>
      <c r="F2597" s="1" t="n">
        <v>330116</v>
      </c>
      <c r="G2597" s="1" t="n">
        <v>1</v>
      </c>
      <c r="H2597" s="1" t="n">
        <v>1</v>
      </c>
      <c r="I2597" s="1" t="n">
        <v>0</v>
      </c>
      <c r="J2597" s="1" t="inlineStr">
        <is>
          <t>Bhuvneshwar</t>
        </is>
      </c>
      <c r="K2597" s="1" t="n">
        <v>0</v>
      </c>
      <c r="L2597" s="1">
        <f>G2597*B2597</f>
        <v/>
      </c>
      <c r="M2597" s="1">
        <f>H2597*B2597</f>
        <v/>
      </c>
      <c r="N2597" s="1">
        <f>I2597*B2597</f>
        <v/>
      </c>
    </row>
    <row r="2598">
      <c r="A2598" s="1" t="inlineStr">
        <is>
          <t>BioLegend</t>
        </is>
      </c>
      <c r="B2598" s="1" t="n">
        <v>25080</v>
      </c>
      <c r="C2598" s="1" t="inlineStr">
        <is>
          <t>EED118806</t>
        </is>
      </c>
      <c r="D2598" s="2" t="n">
        <v>45905</v>
      </c>
      <c r="E2598" s="2" t="n">
        <v>45910</v>
      </c>
      <c r="F2598" s="1" t="n">
        <v>333628</v>
      </c>
      <c r="G2598" s="1" t="n">
        <v>1</v>
      </c>
      <c r="H2598" s="1" t="n">
        <v>1</v>
      </c>
      <c r="I2598" s="1" t="n">
        <v>0</v>
      </c>
      <c r="J2598" s="1" t="inlineStr">
        <is>
          <t>Bhuvneshwar</t>
        </is>
      </c>
      <c r="K2598" s="1" t="n">
        <v>0</v>
      </c>
      <c r="L2598" s="1">
        <f>G2598*B2598</f>
        <v/>
      </c>
      <c r="M2598" s="1">
        <f>H2598*B2598</f>
        <v/>
      </c>
      <c r="N2598" s="1">
        <f>I2598*B2598</f>
        <v/>
      </c>
    </row>
    <row r="2599">
      <c r="A2599" s="1" t="inlineStr">
        <is>
          <t>BioLegend</t>
        </is>
      </c>
      <c r="B2599" s="1" t="n">
        <v>6221.6</v>
      </c>
      <c r="C2599" s="1" t="inlineStr">
        <is>
          <t>EED118806</t>
        </is>
      </c>
      <c r="D2599" s="2" t="n">
        <v>45905</v>
      </c>
      <c r="E2599" s="2" t="n">
        <v>45910</v>
      </c>
      <c r="F2599" s="1" t="n">
        <v>334103</v>
      </c>
      <c r="G2599" s="1" t="n">
        <v>1</v>
      </c>
      <c r="H2599" s="1" t="n">
        <v>1</v>
      </c>
      <c r="I2599" s="1" t="n">
        <v>0</v>
      </c>
      <c r="J2599" s="1" t="inlineStr">
        <is>
          <t>Delhi</t>
        </is>
      </c>
      <c r="K2599" s="1" t="n">
        <v>0</v>
      </c>
      <c r="L2599" s="1">
        <f>G2599*B2599</f>
        <v/>
      </c>
      <c r="M2599" s="1">
        <f>H2599*B2599</f>
        <v/>
      </c>
      <c r="N2599" s="1">
        <f>I2599*B2599</f>
        <v/>
      </c>
    </row>
    <row r="2600">
      <c r="A2600" s="1" t="inlineStr">
        <is>
          <t>BioLegend</t>
        </is>
      </c>
      <c r="B2600" s="1" t="n">
        <v>26796</v>
      </c>
      <c r="C2600" s="1" t="inlineStr">
        <is>
          <t>EED118806</t>
        </is>
      </c>
      <c r="D2600" s="2" t="n">
        <v>45905</v>
      </c>
      <c r="E2600" s="2" t="n">
        <v>45910</v>
      </c>
      <c r="F2600" s="1" t="n">
        <v>344836</v>
      </c>
      <c r="G2600" s="1" t="n">
        <v>1</v>
      </c>
      <c r="H2600" s="1" t="n">
        <v>1</v>
      </c>
      <c r="I2600" s="1" t="n">
        <v>0</v>
      </c>
      <c r="J2600" s="1" t="inlineStr">
        <is>
          <t>Banglore</t>
        </is>
      </c>
      <c r="K2600" s="1" t="n">
        <v>0</v>
      </c>
      <c r="L2600" s="1">
        <f>G2600*B2600</f>
        <v/>
      </c>
      <c r="M2600" s="1">
        <f>H2600*B2600</f>
        <v/>
      </c>
      <c r="N2600" s="1">
        <f>I2600*B2600</f>
        <v/>
      </c>
    </row>
    <row r="2601">
      <c r="A2601" s="1" t="inlineStr">
        <is>
          <t>BioLegend</t>
        </is>
      </c>
      <c r="B2601" s="1" t="n">
        <v>23531.2</v>
      </c>
      <c r="C2601" s="1" t="inlineStr">
        <is>
          <t>EED118806</t>
        </is>
      </c>
      <c r="D2601" s="2" t="n">
        <v>45905</v>
      </c>
      <c r="E2601" s="2" t="n">
        <v>45910</v>
      </c>
      <c r="F2601" s="1" t="n">
        <v>345016</v>
      </c>
      <c r="G2601" s="1" t="n">
        <v>1</v>
      </c>
      <c r="H2601" s="1" t="n">
        <v>1</v>
      </c>
      <c r="I2601" s="1" t="n">
        <v>0</v>
      </c>
      <c r="J2601" s="1" t="inlineStr">
        <is>
          <t>Delhi</t>
        </is>
      </c>
      <c r="K2601" s="1" t="n">
        <v>0</v>
      </c>
      <c r="L2601" s="1">
        <f>G2601*B2601</f>
        <v/>
      </c>
      <c r="M2601" s="1">
        <f>H2601*B2601</f>
        <v/>
      </c>
      <c r="N2601" s="1">
        <f>I2601*B2601</f>
        <v/>
      </c>
    </row>
    <row r="2602">
      <c r="A2602" s="1" t="inlineStr">
        <is>
          <t>BioLegend</t>
        </is>
      </c>
      <c r="B2602" s="1" t="n">
        <v>27984</v>
      </c>
      <c r="C2602" s="1" t="inlineStr">
        <is>
          <t>EED118806</t>
        </is>
      </c>
      <c r="D2602" s="2" t="n">
        <v>45905</v>
      </c>
      <c r="E2602" s="2" t="n">
        <v>45910</v>
      </c>
      <c r="F2602" s="1" t="n">
        <v>345030</v>
      </c>
      <c r="G2602" s="1" t="n">
        <v>1</v>
      </c>
      <c r="H2602" s="1" t="n">
        <v>1</v>
      </c>
      <c r="I2602" s="1" t="n">
        <v>0</v>
      </c>
      <c r="J2602" s="1" t="inlineStr">
        <is>
          <t>Banglore</t>
        </is>
      </c>
      <c r="K2602" s="1" t="n">
        <v>0</v>
      </c>
      <c r="L2602" s="1">
        <f>G2602*B2602</f>
        <v/>
      </c>
      <c r="M2602" s="1">
        <f>H2602*B2602</f>
        <v/>
      </c>
      <c r="N2602" s="1">
        <f>I2602*B2602</f>
        <v/>
      </c>
    </row>
    <row r="2603">
      <c r="A2603" s="1" t="inlineStr">
        <is>
          <t>BioLegend</t>
        </is>
      </c>
      <c r="B2603" s="1" t="n">
        <v>27984</v>
      </c>
      <c r="C2603" s="1" t="inlineStr">
        <is>
          <t>EED118806</t>
        </is>
      </c>
      <c r="D2603" s="2" t="n">
        <v>45905</v>
      </c>
      <c r="E2603" s="2" t="n">
        <v>45910</v>
      </c>
      <c r="F2603" s="1" t="n">
        <v>345030</v>
      </c>
      <c r="G2603" s="1" t="n">
        <v>1</v>
      </c>
      <c r="H2603" s="1" t="n">
        <v>1</v>
      </c>
      <c r="I2603" s="1" t="n">
        <v>0</v>
      </c>
      <c r="J2603" s="1" t="inlineStr">
        <is>
          <t>Mumbai</t>
        </is>
      </c>
      <c r="K2603" s="1" t="n">
        <v>0</v>
      </c>
      <c r="L2603" s="1">
        <f>G2603*B2603</f>
        <v/>
      </c>
      <c r="M2603" s="1">
        <f>H2603*B2603</f>
        <v/>
      </c>
      <c r="N2603" s="1">
        <f>I2603*B2603</f>
        <v/>
      </c>
    </row>
    <row r="2604">
      <c r="A2604" s="1" t="inlineStr">
        <is>
          <t>BioLegend</t>
        </is>
      </c>
      <c r="B2604" s="1" t="n">
        <v>6406.4</v>
      </c>
      <c r="C2604" s="1" t="inlineStr">
        <is>
          <t>EED118806</t>
        </is>
      </c>
      <c r="D2604" s="2" t="n">
        <v>45905</v>
      </c>
      <c r="E2604" s="2" t="n">
        <v>45910</v>
      </c>
      <c r="F2604" s="1" t="n">
        <v>349505</v>
      </c>
      <c r="G2604" s="1" t="n">
        <v>1</v>
      </c>
      <c r="H2604" s="1" t="n">
        <v>1</v>
      </c>
      <c r="I2604" s="1" t="n">
        <v>0</v>
      </c>
      <c r="J2604" s="1" t="inlineStr">
        <is>
          <t>Punjab</t>
        </is>
      </c>
      <c r="K2604" s="1" t="n">
        <v>0</v>
      </c>
      <c r="L2604" s="1">
        <f>G2604*B2604</f>
        <v/>
      </c>
      <c r="M2604" s="1">
        <f>H2604*B2604</f>
        <v/>
      </c>
      <c r="N2604" s="1">
        <f>I2604*B2604</f>
        <v/>
      </c>
    </row>
    <row r="2605">
      <c r="A2605" s="1" t="inlineStr">
        <is>
          <t>BioLegend</t>
        </is>
      </c>
      <c r="B2605" s="1" t="n">
        <v>23531.2</v>
      </c>
      <c r="C2605" s="1" t="inlineStr">
        <is>
          <t>EED118806</t>
        </is>
      </c>
      <c r="D2605" s="2" t="n">
        <v>45905</v>
      </c>
      <c r="E2605" s="2" t="n">
        <v>45910</v>
      </c>
      <c r="F2605" s="1" t="n">
        <v>349914</v>
      </c>
      <c r="G2605" s="1" t="n">
        <v>1</v>
      </c>
      <c r="H2605" s="1" t="n">
        <v>1</v>
      </c>
      <c r="I2605" s="1" t="n">
        <v>0</v>
      </c>
      <c r="J2605" s="1" t="inlineStr">
        <is>
          <t>Bhuvneshwar</t>
        </is>
      </c>
      <c r="K2605" s="1" t="n">
        <v>0</v>
      </c>
      <c r="L2605" s="1">
        <f>G2605*B2605</f>
        <v/>
      </c>
      <c r="M2605" s="1">
        <f>H2605*B2605</f>
        <v/>
      </c>
      <c r="N2605" s="1">
        <f>I2605*B2605</f>
        <v/>
      </c>
    </row>
    <row r="2606">
      <c r="A2606" s="1" t="inlineStr">
        <is>
          <t>BioLegend</t>
        </is>
      </c>
      <c r="B2606" s="1" t="n">
        <v>7638.4</v>
      </c>
      <c r="C2606" s="1" t="inlineStr">
        <is>
          <t>EED118806</t>
        </is>
      </c>
      <c r="D2606" s="2" t="n">
        <v>45905</v>
      </c>
      <c r="E2606" s="2" t="n">
        <v>45910</v>
      </c>
      <c r="F2606" s="1" t="n">
        <v>351703</v>
      </c>
      <c r="G2606" s="1" t="n">
        <v>1</v>
      </c>
      <c r="H2606" s="1" t="n">
        <v>1</v>
      </c>
      <c r="I2606" s="1" t="n">
        <v>0</v>
      </c>
      <c r="J2606" s="1" t="inlineStr">
        <is>
          <t>Telangana</t>
        </is>
      </c>
      <c r="K2606" s="1" t="n">
        <v>0</v>
      </c>
      <c r="L2606" s="1">
        <f>G2606*B2606</f>
        <v/>
      </c>
      <c r="M2606" s="1">
        <f>H2606*B2606</f>
        <v/>
      </c>
      <c r="N2606" s="1">
        <f>I2606*B2606</f>
        <v/>
      </c>
    </row>
    <row r="2607">
      <c r="A2607" s="1" t="inlineStr">
        <is>
          <t>BioLegend</t>
        </is>
      </c>
      <c r="B2607" s="1" t="n">
        <v>23531.2</v>
      </c>
      <c r="C2607" s="1" t="inlineStr">
        <is>
          <t>EED118806</t>
        </is>
      </c>
      <c r="D2607" s="2" t="n">
        <v>45905</v>
      </c>
      <c r="E2607" s="2" t="n">
        <v>45910</v>
      </c>
      <c r="F2607" s="1" t="n">
        <v>354510</v>
      </c>
      <c r="G2607" s="1" t="n">
        <v>1</v>
      </c>
      <c r="H2607" s="1" t="n">
        <v>1</v>
      </c>
      <c r="I2607" s="1" t="n">
        <v>0</v>
      </c>
      <c r="J2607" s="1" t="inlineStr">
        <is>
          <t>DELHI</t>
        </is>
      </c>
      <c r="K2607" s="1" t="n">
        <v>0</v>
      </c>
      <c r="L2607" s="1">
        <f>G2607*B2607</f>
        <v/>
      </c>
      <c r="M2607" s="1">
        <f>H2607*B2607</f>
        <v/>
      </c>
      <c r="N2607" s="1">
        <f>I2607*B2607</f>
        <v/>
      </c>
    </row>
    <row r="2608">
      <c r="A2608" s="1" t="inlineStr">
        <is>
          <t>BioLegend</t>
        </is>
      </c>
      <c r="B2608" s="1" t="n">
        <v>10225.6</v>
      </c>
      <c r="C2608" s="1" t="inlineStr">
        <is>
          <t>EED118806</t>
        </is>
      </c>
      <c r="D2608" s="2" t="n">
        <v>45905</v>
      </c>
      <c r="E2608" s="2" t="n">
        <v>45910</v>
      </c>
      <c r="F2608" s="1" t="n">
        <v>357408</v>
      </c>
      <c r="G2608" s="1" t="n">
        <v>1</v>
      </c>
      <c r="H2608" s="1" t="n">
        <v>1</v>
      </c>
      <c r="I2608" s="1" t="n">
        <v>0</v>
      </c>
      <c r="J2608" s="1" t="inlineStr">
        <is>
          <t>Bhuvneshwar</t>
        </is>
      </c>
      <c r="K2608" s="1" t="n">
        <v>0</v>
      </c>
      <c r="L2608" s="1">
        <f>G2608*B2608</f>
        <v/>
      </c>
      <c r="M2608" s="1">
        <f>H2608*B2608</f>
        <v/>
      </c>
      <c r="N2608" s="1">
        <f>I2608*B2608</f>
        <v/>
      </c>
    </row>
    <row r="2609">
      <c r="A2609" s="1" t="inlineStr">
        <is>
          <t>BioLegend</t>
        </is>
      </c>
      <c r="B2609" s="1" t="n">
        <v>23531.2</v>
      </c>
      <c r="C2609" s="1" t="inlineStr">
        <is>
          <t>EED118806</t>
        </is>
      </c>
      <c r="D2609" s="2" t="n">
        <v>45905</v>
      </c>
      <c r="E2609" s="2" t="n">
        <v>45910</v>
      </c>
      <c r="F2609" s="1" t="n">
        <v>362578</v>
      </c>
      <c r="G2609" s="1" t="n">
        <v>1</v>
      </c>
      <c r="H2609" s="1" t="n">
        <v>1</v>
      </c>
      <c r="I2609" s="1" t="n">
        <v>0</v>
      </c>
      <c r="J2609" s="1" t="inlineStr">
        <is>
          <t>Bhuvneshwar</t>
        </is>
      </c>
      <c r="K2609" s="1" t="n">
        <v>0</v>
      </c>
      <c r="L2609" s="1">
        <f>G2609*B2609</f>
        <v/>
      </c>
      <c r="M2609" s="1">
        <f>H2609*B2609</f>
        <v/>
      </c>
      <c r="N2609" s="1">
        <f>I2609*B2609</f>
        <v/>
      </c>
    </row>
    <row r="2610">
      <c r="A2610" s="1" t="inlineStr">
        <is>
          <t>BioLegend</t>
        </is>
      </c>
      <c r="B2610" s="1" t="n">
        <v>9794.4</v>
      </c>
      <c r="C2610" s="1" t="inlineStr">
        <is>
          <t>EED118806</t>
        </is>
      </c>
      <c r="D2610" s="2" t="n">
        <v>45905</v>
      </c>
      <c r="E2610" s="2" t="n">
        <v>45910</v>
      </c>
      <c r="F2610" s="1" t="n">
        <v>369307</v>
      </c>
      <c r="G2610" s="1" t="n">
        <v>1</v>
      </c>
      <c r="H2610" s="1" t="n">
        <v>1</v>
      </c>
      <c r="I2610" s="1" t="n">
        <v>0</v>
      </c>
      <c r="J2610" s="1" t="inlineStr">
        <is>
          <t>Telangana</t>
        </is>
      </c>
      <c r="K2610" s="1" t="n">
        <v>0</v>
      </c>
      <c r="L2610" s="1">
        <f>G2610*B2610</f>
        <v/>
      </c>
      <c r="M2610" s="1">
        <f>H2610*B2610</f>
        <v/>
      </c>
      <c r="N2610" s="1">
        <f>I2610*B2610</f>
        <v/>
      </c>
    </row>
    <row r="2611">
      <c r="A2611" s="1" t="inlineStr">
        <is>
          <t>BioLegend</t>
        </is>
      </c>
      <c r="B2611" s="1" t="n">
        <v>24208.8</v>
      </c>
      <c r="C2611" s="1" t="inlineStr">
        <is>
          <t>EED118806</t>
        </is>
      </c>
      <c r="D2611" s="2" t="n">
        <v>45905</v>
      </c>
      <c r="E2611" s="2" t="n">
        <v>45910</v>
      </c>
      <c r="F2611" s="1" t="n">
        <v>369308</v>
      </c>
      <c r="G2611" s="1" t="n">
        <v>1</v>
      </c>
      <c r="H2611" s="1" t="n">
        <v>1</v>
      </c>
      <c r="I2611" s="1" t="n">
        <v>0</v>
      </c>
      <c r="J2611" s="1" t="inlineStr">
        <is>
          <t>Telangana</t>
        </is>
      </c>
      <c r="K2611" s="1" t="n">
        <v>0</v>
      </c>
      <c r="L2611" s="1">
        <f>G2611*B2611</f>
        <v/>
      </c>
      <c r="M2611" s="1">
        <f>H2611*B2611</f>
        <v/>
      </c>
      <c r="N2611" s="1">
        <f>I2611*B2611</f>
        <v/>
      </c>
    </row>
    <row r="2612">
      <c r="A2612" s="1" t="inlineStr">
        <is>
          <t>BioLegend</t>
        </is>
      </c>
      <c r="B2612" s="1" t="n">
        <v>28710</v>
      </c>
      <c r="C2612" s="1" t="inlineStr">
        <is>
          <t>EED118806</t>
        </is>
      </c>
      <c r="D2612" s="2" t="n">
        <v>45905</v>
      </c>
      <c r="E2612" s="2" t="n">
        <v>45910</v>
      </c>
      <c r="F2612" s="1" t="n">
        <v>369624</v>
      </c>
      <c r="G2612" s="1" t="n">
        <v>1</v>
      </c>
      <c r="H2612" s="1" t="n">
        <v>1</v>
      </c>
      <c r="I2612" s="1" t="n">
        <v>0</v>
      </c>
      <c r="J2612" s="1" t="inlineStr">
        <is>
          <t>DELHI</t>
        </is>
      </c>
      <c r="K2612" s="1" t="n">
        <v>0</v>
      </c>
      <c r="L2612" s="1">
        <f>G2612*B2612</f>
        <v/>
      </c>
      <c r="M2612" s="1">
        <f>H2612*B2612</f>
        <v/>
      </c>
      <c r="N2612" s="1">
        <f>I2612*B2612</f>
        <v/>
      </c>
    </row>
    <row r="2613">
      <c r="A2613" s="1" t="inlineStr">
        <is>
          <t>BioLegend</t>
        </is>
      </c>
      <c r="B2613" s="1" t="n">
        <v>20636</v>
      </c>
      <c r="C2613" s="1" t="inlineStr">
        <is>
          <t>EED118806</t>
        </is>
      </c>
      <c r="D2613" s="2" t="n">
        <v>45905</v>
      </c>
      <c r="E2613" s="2" t="n">
        <v>45910</v>
      </c>
      <c r="F2613" s="1" t="n">
        <v>372208</v>
      </c>
      <c r="G2613" s="1" t="n">
        <v>1</v>
      </c>
      <c r="H2613" s="1" t="n">
        <v>1</v>
      </c>
      <c r="I2613" s="1" t="n">
        <v>0</v>
      </c>
      <c r="J2613" s="1" t="inlineStr">
        <is>
          <t>Bhuvneshwar</t>
        </is>
      </c>
      <c r="K2613" s="1" t="n">
        <v>0</v>
      </c>
      <c r="L2613" s="1">
        <f>G2613*B2613</f>
        <v/>
      </c>
      <c r="M2613" s="1">
        <f>H2613*B2613</f>
        <v/>
      </c>
      <c r="N2613" s="1">
        <f>I2613*B2613</f>
        <v/>
      </c>
    </row>
    <row r="2614">
      <c r="A2614" s="1" t="inlineStr">
        <is>
          <t>BioLegend</t>
        </is>
      </c>
      <c r="B2614" s="1" t="n">
        <v>88</v>
      </c>
      <c r="C2614" s="1" t="inlineStr">
        <is>
          <t>EED118806</t>
        </is>
      </c>
      <c r="D2614" s="2" t="n">
        <v>45905</v>
      </c>
      <c r="E2614" s="2" t="n">
        <v>45910</v>
      </c>
      <c r="F2614" s="1" t="n">
        <v>387103</v>
      </c>
      <c r="G2614" s="1" t="n">
        <v>1</v>
      </c>
      <c r="H2614" s="1" t="n">
        <v>1</v>
      </c>
      <c r="I2614" s="1" t="n">
        <v>0</v>
      </c>
      <c r="J2614" s="1" t="inlineStr">
        <is>
          <t>Delhi</t>
        </is>
      </c>
      <c r="K2614" s="1" t="n">
        <v>0</v>
      </c>
      <c r="L2614" s="1">
        <f>G2614*B2614</f>
        <v/>
      </c>
      <c r="M2614" s="1">
        <f>H2614*B2614</f>
        <v/>
      </c>
      <c r="N2614" s="1">
        <f>I2614*B2614</f>
        <v/>
      </c>
    </row>
    <row r="2615">
      <c r="A2615" s="1" t="inlineStr">
        <is>
          <t>BioLegend</t>
        </is>
      </c>
      <c r="B2615" s="1" t="n">
        <v>88</v>
      </c>
      <c r="C2615" s="1" t="inlineStr">
        <is>
          <t>EED118806</t>
        </is>
      </c>
      <c r="D2615" s="2" t="n">
        <v>45905</v>
      </c>
      <c r="E2615" s="2" t="n">
        <v>45910</v>
      </c>
      <c r="F2615" s="1" t="n">
        <v>387203</v>
      </c>
      <c r="G2615" s="1" t="n">
        <v>1</v>
      </c>
      <c r="H2615" s="1" t="n">
        <v>1</v>
      </c>
      <c r="I2615" s="1" t="n">
        <v>0</v>
      </c>
      <c r="J2615" s="1" t="inlineStr">
        <is>
          <t>Delhi</t>
        </is>
      </c>
      <c r="K2615" s="1" t="n">
        <v>0</v>
      </c>
      <c r="L2615" s="1">
        <f>G2615*B2615</f>
        <v/>
      </c>
      <c r="M2615" s="1">
        <f>H2615*B2615</f>
        <v/>
      </c>
      <c r="N2615" s="1">
        <f>I2615*B2615</f>
        <v/>
      </c>
    </row>
    <row r="2616">
      <c r="A2616" s="1" t="inlineStr">
        <is>
          <t>BioLegend</t>
        </is>
      </c>
      <c r="B2616" s="1" t="n">
        <v>21683.2</v>
      </c>
      <c r="C2616" s="1" t="inlineStr">
        <is>
          <t>EED118806</t>
        </is>
      </c>
      <c r="D2616" s="2" t="n">
        <v>45905</v>
      </c>
      <c r="E2616" s="2" t="n">
        <v>45910</v>
      </c>
      <c r="F2616" s="1" t="n">
        <v>392918</v>
      </c>
      <c r="G2616" s="1" t="n">
        <v>1</v>
      </c>
      <c r="H2616" s="1" t="n">
        <v>1</v>
      </c>
      <c r="I2616" s="1" t="n">
        <v>0</v>
      </c>
      <c r="J2616" s="1" t="inlineStr">
        <is>
          <t>Bhuvneshwar</t>
        </is>
      </c>
      <c r="K2616" s="1" t="n">
        <v>0</v>
      </c>
      <c r="L2616" s="1">
        <f>G2616*B2616</f>
        <v/>
      </c>
      <c r="M2616" s="1">
        <f>H2616*B2616</f>
        <v/>
      </c>
      <c r="N2616" s="1">
        <f>I2616*B2616</f>
        <v/>
      </c>
    </row>
    <row r="2617">
      <c r="A2617" s="1" t="inlineStr">
        <is>
          <t>BioLegend</t>
        </is>
      </c>
      <c r="B2617" s="1" t="n">
        <v>4743.2</v>
      </c>
      <c r="C2617" s="1" t="inlineStr">
        <is>
          <t>EED118806</t>
        </is>
      </c>
      <c r="D2617" s="2" t="n">
        <v>45905</v>
      </c>
      <c r="E2617" s="2" t="n">
        <v>45910</v>
      </c>
      <c r="F2617" s="1" t="n">
        <v>400112</v>
      </c>
      <c r="G2617" s="1" t="n">
        <v>1</v>
      </c>
      <c r="H2617" s="1" t="n">
        <v>1</v>
      </c>
      <c r="I2617" s="1" t="n">
        <v>0</v>
      </c>
      <c r="J2617" s="1" t="inlineStr">
        <is>
          <t>Hyderabad</t>
        </is>
      </c>
      <c r="K2617" s="1" t="n">
        <v>0</v>
      </c>
      <c r="L2617" s="1">
        <f>G2617*B2617</f>
        <v/>
      </c>
      <c r="M2617" s="1">
        <f>H2617*B2617</f>
        <v/>
      </c>
      <c r="N2617" s="1">
        <f>I2617*B2617</f>
        <v/>
      </c>
    </row>
    <row r="2618">
      <c r="A2618" s="1" t="inlineStr">
        <is>
          <t>BioLegend</t>
        </is>
      </c>
      <c r="B2618" s="1" t="n">
        <v>11026.4</v>
      </c>
      <c r="C2618" s="1" t="inlineStr">
        <is>
          <t>EED118806</t>
        </is>
      </c>
      <c r="D2618" s="2" t="n">
        <v>45905</v>
      </c>
      <c r="E2618" s="2" t="n">
        <v>45910</v>
      </c>
      <c r="F2618" s="1" t="n">
        <v>400126</v>
      </c>
      <c r="G2618" s="1" t="n">
        <v>1</v>
      </c>
      <c r="H2618" s="1" t="n">
        <v>1</v>
      </c>
      <c r="I2618" s="1" t="n">
        <v>0</v>
      </c>
      <c r="J2618" s="1" t="inlineStr">
        <is>
          <t>Bhuvneshwar</t>
        </is>
      </c>
      <c r="K2618" s="1" t="n">
        <v>0</v>
      </c>
      <c r="L2618" s="1">
        <f>G2618*B2618</f>
        <v/>
      </c>
      <c r="M2618" s="1">
        <f>H2618*B2618</f>
        <v/>
      </c>
      <c r="N2618" s="1">
        <f>I2618*B2618</f>
        <v/>
      </c>
    </row>
    <row r="2619">
      <c r="A2619" s="1" t="inlineStr">
        <is>
          <t>BioLegend</t>
        </is>
      </c>
      <c r="B2619" s="1" t="n">
        <v>12874.4</v>
      </c>
      <c r="C2619" s="1" t="inlineStr">
        <is>
          <t>EED118806</t>
        </is>
      </c>
      <c r="D2619" s="2" t="n">
        <v>45905</v>
      </c>
      <c r="E2619" s="2" t="n">
        <v>45910</v>
      </c>
      <c r="F2619" s="1" t="n">
        <v>400129</v>
      </c>
      <c r="G2619" s="1" t="n">
        <v>1</v>
      </c>
      <c r="H2619" s="1" t="n">
        <v>1</v>
      </c>
      <c r="I2619" s="1" t="n">
        <v>0</v>
      </c>
      <c r="J2619" s="1" t="inlineStr">
        <is>
          <t>Bhuvneshwar</t>
        </is>
      </c>
      <c r="K2619" s="1" t="n">
        <v>0</v>
      </c>
      <c r="L2619" s="1">
        <f>G2619*B2619</f>
        <v/>
      </c>
      <c r="M2619" s="1">
        <f>H2619*B2619</f>
        <v/>
      </c>
      <c r="N2619" s="1">
        <f>I2619*B2619</f>
        <v/>
      </c>
    </row>
    <row r="2620">
      <c r="A2620" s="1" t="inlineStr">
        <is>
          <t>BioLegend</t>
        </is>
      </c>
      <c r="B2620" s="1" t="n">
        <v>7946.4</v>
      </c>
      <c r="C2620" s="1" t="inlineStr">
        <is>
          <t>EED118806</t>
        </is>
      </c>
      <c r="D2620" s="2" t="n">
        <v>45905</v>
      </c>
      <c r="E2620" s="2" t="n">
        <v>45910</v>
      </c>
      <c r="F2620" s="1" t="n">
        <v>400140</v>
      </c>
      <c r="G2620" s="1" t="n">
        <v>1</v>
      </c>
      <c r="H2620" s="1" t="n">
        <v>1</v>
      </c>
      <c r="I2620" s="1" t="n">
        <v>0</v>
      </c>
      <c r="J2620" s="1" t="inlineStr">
        <is>
          <t>Bhuvneshwar</t>
        </is>
      </c>
      <c r="K2620" s="1" t="n">
        <v>0</v>
      </c>
      <c r="L2620" s="1">
        <f>G2620*B2620</f>
        <v/>
      </c>
      <c r="M2620" s="1">
        <f>H2620*B2620</f>
        <v/>
      </c>
      <c r="N2620" s="1">
        <f>I2620*B2620</f>
        <v/>
      </c>
    </row>
    <row r="2621">
      <c r="A2621" s="1" t="inlineStr">
        <is>
          <t>BioLegend</t>
        </is>
      </c>
      <c r="B2621" s="1" t="n">
        <v>11888.8</v>
      </c>
      <c r="C2621" s="1" t="inlineStr">
        <is>
          <t>EED118806</t>
        </is>
      </c>
      <c r="D2621" s="2" t="n">
        <v>45905</v>
      </c>
      <c r="E2621" s="2" t="n">
        <v>45910</v>
      </c>
      <c r="F2621" s="1" t="n">
        <v>400144</v>
      </c>
      <c r="G2621" s="1" t="n">
        <v>1</v>
      </c>
      <c r="H2621" s="1" t="n">
        <v>1</v>
      </c>
      <c r="I2621" s="1" t="n">
        <v>0</v>
      </c>
      <c r="J2621" s="1" t="inlineStr">
        <is>
          <t>Banglore</t>
        </is>
      </c>
      <c r="K2621" s="1" t="n">
        <v>0</v>
      </c>
      <c r="L2621" s="1">
        <f>G2621*B2621</f>
        <v/>
      </c>
      <c r="M2621" s="1">
        <f>H2621*B2621</f>
        <v/>
      </c>
      <c r="N2621" s="1">
        <f>I2621*B2621</f>
        <v/>
      </c>
    </row>
    <row r="2622">
      <c r="A2622" s="1" t="inlineStr">
        <is>
          <t>BioLegend</t>
        </is>
      </c>
      <c r="B2622" s="1" t="n">
        <v>12997.6</v>
      </c>
      <c r="C2622" s="1" t="inlineStr">
        <is>
          <t>EED118806</t>
        </is>
      </c>
      <c r="D2622" s="2" t="n">
        <v>45905</v>
      </c>
      <c r="E2622" s="2" t="n">
        <v>45910</v>
      </c>
      <c r="F2622" s="1" t="n">
        <v>400148</v>
      </c>
      <c r="G2622" s="1" t="n">
        <v>1</v>
      </c>
      <c r="H2622" s="1" t="n">
        <v>1</v>
      </c>
      <c r="I2622" s="1" t="n">
        <v>0</v>
      </c>
      <c r="J2622" s="1" t="inlineStr">
        <is>
          <t>Bhuvneshwar</t>
        </is>
      </c>
      <c r="K2622" s="1" t="n">
        <v>0</v>
      </c>
      <c r="L2622" s="1">
        <f>G2622*B2622</f>
        <v/>
      </c>
      <c r="M2622" s="1">
        <f>H2622*B2622</f>
        <v/>
      </c>
      <c r="N2622" s="1">
        <f>I2622*B2622</f>
        <v/>
      </c>
    </row>
    <row r="2623">
      <c r="A2623" s="1" t="inlineStr">
        <is>
          <t>BioLegend</t>
        </is>
      </c>
      <c r="B2623" s="1" t="n">
        <v>23628</v>
      </c>
      <c r="C2623" s="1" t="inlineStr">
        <is>
          <t>EED118806</t>
        </is>
      </c>
      <c r="D2623" s="2" t="n">
        <v>45905</v>
      </c>
      <c r="E2623" s="2" t="n">
        <v>45910</v>
      </c>
      <c r="F2623" s="1" t="n">
        <v>400158</v>
      </c>
      <c r="G2623" s="1" t="n">
        <v>1</v>
      </c>
      <c r="H2623" s="1" t="n">
        <v>1</v>
      </c>
      <c r="I2623" s="1" t="n">
        <v>0</v>
      </c>
      <c r="J2623" s="1" t="inlineStr">
        <is>
          <t>Banglore</t>
        </is>
      </c>
      <c r="K2623" s="1" t="n">
        <v>0</v>
      </c>
      <c r="L2623" s="1">
        <f>G2623*B2623</f>
        <v/>
      </c>
      <c r="M2623" s="1">
        <f>H2623*B2623</f>
        <v/>
      </c>
      <c r="N2623" s="1">
        <f>I2623*B2623</f>
        <v/>
      </c>
    </row>
    <row r="2624">
      <c r="A2624" s="1" t="inlineStr">
        <is>
          <t>BioLegend</t>
        </is>
      </c>
      <c r="B2624" s="1" t="n">
        <v>27258</v>
      </c>
      <c r="C2624" s="1" t="inlineStr">
        <is>
          <t>EED118806</t>
        </is>
      </c>
      <c r="D2624" s="2" t="n">
        <v>45905</v>
      </c>
      <c r="E2624" s="2" t="n">
        <v>45910</v>
      </c>
      <c r="F2624" s="1" t="n">
        <v>400162</v>
      </c>
      <c r="G2624" s="1" t="n">
        <v>2</v>
      </c>
      <c r="H2624" s="1" t="n">
        <v>2</v>
      </c>
      <c r="I2624" s="1" t="n">
        <v>0</v>
      </c>
      <c r="J2624" s="1" t="inlineStr">
        <is>
          <t>Hyderabad</t>
        </is>
      </c>
      <c r="K2624" s="1" t="n">
        <v>0</v>
      </c>
      <c r="L2624" s="1">
        <f>G2624*B2624</f>
        <v/>
      </c>
      <c r="M2624" s="1">
        <f>H2624*B2624</f>
        <v/>
      </c>
      <c r="N2624" s="1">
        <f>I2624*B2624</f>
        <v/>
      </c>
    </row>
    <row r="2625">
      <c r="A2625" s="1" t="inlineStr">
        <is>
          <t>BioLegend</t>
        </is>
      </c>
      <c r="B2625" s="1" t="n">
        <v>27258</v>
      </c>
      <c r="C2625" s="1" t="inlineStr">
        <is>
          <t>EED118806</t>
        </is>
      </c>
      <c r="D2625" s="2" t="n">
        <v>45905</v>
      </c>
      <c r="E2625" s="2" t="n">
        <v>45910</v>
      </c>
      <c r="F2625" s="1" t="n">
        <v>400162</v>
      </c>
      <c r="G2625" s="1" t="n">
        <v>1</v>
      </c>
      <c r="H2625" s="1" t="n">
        <v>1</v>
      </c>
      <c r="I2625" s="1" t="n">
        <v>0</v>
      </c>
      <c r="J2625" s="1" t="inlineStr">
        <is>
          <t>Banglore</t>
        </is>
      </c>
      <c r="K2625" s="1" t="n">
        <v>0</v>
      </c>
      <c r="L2625" s="1">
        <f>G2625*B2625</f>
        <v/>
      </c>
      <c r="M2625" s="1">
        <f>H2625*B2625</f>
        <v/>
      </c>
      <c r="N2625" s="1">
        <f>I2625*B2625</f>
        <v/>
      </c>
    </row>
    <row r="2626">
      <c r="A2626" s="1" t="inlineStr">
        <is>
          <t>BioLegend</t>
        </is>
      </c>
      <c r="B2626" s="1" t="n">
        <v>27258</v>
      </c>
      <c r="C2626" s="1" t="inlineStr">
        <is>
          <t>EED118806</t>
        </is>
      </c>
      <c r="D2626" s="2" t="n">
        <v>45905</v>
      </c>
      <c r="E2626" s="2" t="n">
        <v>45910</v>
      </c>
      <c r="F2626" s="1" t="n">
        <v>400164</v>
      </c>
      <c r="G2626" s="1" t="n">
        <v>1</v>
      </c>
      <c r="H2626" s="1" t="n">
        <v>1</v>
      </c>
      <c r="I2626" s="1" t="n">
        <v>0</v>
      </c>
      <c r="J2626" s="1" t="inlineStr">
        <is>
          <t>Bhuvneshwar</t>
        </is>
      </c>
      <c r="K2626" s="1" t="n">
        <v>0</v>
      </c>
      <c r="L2626" s="1">
        <f>G2626*B2626</f>
        <v/>
      </c>
      <c r="M2626" s="1">
        <f>H2626*B2626</f>
        <v/>
      </c>
      <c r="N2626" s="1">
        <f>I2626*B2626</f>
        <v/>
      </c>
    </row>
    <row r="2627">
      <c r="A2627" s="1" t="inlineStr">
        <is>
          <t>BioLegend</t>
        </is>
      </c>
      <c r="B2627" s="1" t="n">
        <v>27258</v>
      </c>
      <c r="C2627" s="1" t="inlineStr">
        <is>
          <t>EED118806</t>
        </is>
      </c>
      <c r="D2627" s="2" t="n">
        <v>45905</v>
      </c>
      <c r="E2627" s="2" t="n">
        <v>45910</v>
      </c>
      <c r="F2627" s="1" t="n">
        <v>400168</v>
      </c>
      <c r="G2627" s="1" t="n">
        <v>2</v>
      </c>
      <c r="H2627" s="1" t="n">
        <v>2</v>
      </c>
      <c r="I2627" s="1" t="n">
        <v>0</v>
      </c>
      <c r="J2627" s="1" t="inlineStr">
        <is>
          <t>Hyderabad</t>
        </is>
      </c>
      <c r="K2627" s="1" t="n">
        <v>0</v>
      </c>
      <c r="L2627" s="1">
        <f>G2627*B2627</f>
        <v/>
      </c>
      <c r="M2627" s="1">
        <f>H2627*B2627</f>
        <v/>
      </c>
      <c r="N2627" s="1">
        <f>I2627*B2627</f>
        <v/>
      </c>
    </row>
    <row r="2628">
      <c r="A2628" s="1" t="inlineStr">
        <is>
          <t>BioLegend</t>
        </is>
      </c>
      <c r="B2628" s="1" t="n">
        <v>25410</v>
      </c>
      <c r="C2628" s="1" t="inlineStr">
        <is>
          <t>EED118806</t>
        </is>
      </c>
      <c r="D2628" s="2" t="n">
        <v>45905</v>
      </c>
      <c r="E2628" s="2" t="n">
        <v>45910</v>
      </c>
      <c r="F2628" s="1" t="n">
        <v>400172</v>
      </c>
      <c r="G2628" s="1" t="n">
        <v>1</v>
      </c>
      <c r="H2628" s="1" t="n">
        <v>1</v>
      </c>
      <c r="I2628" s="1" t="n">
        <v>0</v>
      </c>
      <c r="J2628" s="1" t="inlineStr">
        <is>
          <t>Banglore</t>
        </is>
      </c>
      <c r="K2628" s="1" t="n">
        <v>0</v>
      </c>
      <c r="L2628" s="1">
        <f>G2628*B2628</f>
        <v/>
      </c>
      <c r="M2628" s="1">
        <f>H2628*B2628</f>
        <v/>
      </c>
      <c r="N2628" s="1">
        <f>I2628*B2628</f>
        <v/>
      </c>
    </row>
    <row r="2629">
      <c r="A2629" s="1" t="inlineStr">
        <is>
          <t>BioLegend</t>
        </is>
      </c>
      <c r="B2629" s="1" t="n">
        <v>14106.4</v>
      </c>
      <c r="C2629" s="1" t="inlineStr">
        <is>
          <t>EED118806</t>
        </is>
      </c>
      <c r="D2629" s="2" t="n">
        <v>45905</v>
      </c>
      <c r="E2629" s="2" t="n">
        <v>45910</v>
      </c>
      <c r="F2629" s="1" t="n">
        <v>400176</v>
      </c>
      <c r="G2629" s="1" t="n">
        <v>1</v>
      </c>
      <c r="H2629" s="1" t="n">
        <v>1</v>
      </c>
      <c r="I2629" s="1" t="n">
        <v>0</v>
      </c>
      <c r="J2629" s="1" t="inlineStr">
        <is>
          <t>Banglore</t>
        </is>
      </c>
      <c r="K2629" s="1" t="n">
        <v>0</v>
      </c>
      <c r="L2629" s="1">
        <f>G2629*B2629</f>
        <v/>
      </c>
      <c r="M2629" s="1">
        <f>H2629*B2629</f>
        <v/>
      </c>
      <c r="N2629" s="1">
        <f>I2629*B2629</f>
        <v/>
      </c>
    </row>
    <row r="2630">
      <c r="A2630" s="1" t="inlineStr">
        <is>
          <t>BioLegend</t>
        </is>
      </c>
      <c r="B2630" s="1" t="n">
        <v>12689.6</v>
      </c>
      <c r="C2630" s="1" t="inlineStr">
        <is>
          <t>EED118806</t>
        </is>
      </c>
      <c r="D2630" s="2" t="n">
        <v>45905</v>
      </c>
      <c r="E2630" s="2" t="n">
        <v>45910</v>
      </c>
      <c r="F2630" s="1" t="n">
        <v>400330</v>
      </c>
      <c r="G2630" s="1" t="n">
        <v>1</v>
      </c>
      <c r="H2630" s="1" t="n">
        <v>1</v>
      </c>
      <c r="I2630" s="1" t="n">
        <v>0</v>
      </c>
      <c r="J2630" s="1" t="inlineStr">
        <is>
          <t>Bhuvneshwar</t>
        </is>
      </c>
      <c r="K2630" s="1" t="n">
        <v>0</v>
      </c>
      <c r="L2630" s="1">
        <f>G2630*B2630</f>
        <v/>
      </c>
      <c r="M2630" s="1">
        <f>H2630*B2630</f>
        <v/>
      </c>
      <c r="N2630" s="1">
        <f>I2630*B2630</f>
        <v/>
      </c>
    </row>
    <row r="2631">
      <c r="A2631" s="1" t="inlineStr">
        <is>
          <t>BioLegend</t>
        </is>
      </c>
      <c r="B2631" s="1" t="n">
        <v>6529.6</v>
      </c>
      <c r="C2631" s="1" t="inlineStr">
        <is>
          <t>EED118806</t>
        </is>
      </c>
      <c r="D2631" s="2" t="n">
        <v>45905</v>
      </c>
      <c r="E2631" s="2" t="n">
        <v>45910</v>
      </c>
      <c r="F2631" s="1" t="n">
        <v>400506</v>
      </c>
      <c r="G2631" s="1" t="n">
        <v>1</v>
      </c>
      <c r="H2631" s="1" t="n">
        <v>1</v>
      </c>
      <c r="I2631" s="1" t="n">
        <v>0</v>
      </c>
      <c r="J2631" s="1" t="inlineStr">
        <is>
          <t>Hyderabad</t>
        </is>
      </c>
      <c r="K2631" s="1" t="n">
        <v>0</v>
      </c>
      <c r="L2631" s="1">
        <f>G2631*B2631</f>
        <v/>
      </c>
      <c r="M2631" s="1">
        <f>H2631*B2631</f>
        <v/>
      </c>
      <c r="N2631" s="1">
        <f>I2631*B2631</f>
        <v/>
      </c>
    </row>
    <row r="2632">
      <c r="A2632" s="1" t="inlineStr">
        <is>
          <t>BioLegend</t>
        </is>
      </c>
      <c r="B2632" s="1" t="n">
        <v>10841.6</v>
      </c>
      <c r="C2632" s="1" t="inlineStr">
        <is>
          <t>EED118806</t>
        </is>
      </c>
      <c r="D2632" s="2" t="n">
        <v>45905</v>
      </c>
      <c r="E2632" s="2" t="n">
        <v>45910</v>
      </c>
      <c r="F2632" s="1" t="n">
        <v>400522</v>
      </c>
      <c r="G2632" s="1" t="n">
        <v>2</v>
      </c>
      <c r="H2632" s="1" t="n">
        <v>2</v>
      </c>
      <c r="I2632" s="1" t="n">
        <v>0</v>
      </c>
      <c r="J2632" s="1" t="inlineStr">
        <is>
          <t>Hyderabad</t>
        </is>
      </c>
      <c r="K2632" s="1" t="n">
        <v>0</v>
      </c>
      <c r="L2632" s="1">
        <f>G2632*B2632</f>
        <v/>
      </c>
      <c r="M2632" s="1">
        <f>H2632*B2632</f>
        <v/>
      </c>
      <c r="N2632" s="1">
        <f>I2632*B2632</f>
        <v/>
      </c>
    </row>
    <row r="2633">
      <c r="A2633" s="1" t="inlineStr">
        <is>
          <t>BioLegend</t>
        </is>
      </c>
      <c r="B2633" s="1" t="n">
        <v>10841.6</v>
      </c>
      <c r="C2633" s="1" t="inlineStr">
        <is>
          <t>EED118806</t>
        </is>
      </c>
      <c r="D2633" s="2" t="n">
        <v>45905</v>
      </c>
      <c r="E2633" s="2" t="n">
        <v>45910</v>
      </c>
      <c r="F2633" s="1" t="n">
        <v>400524</v>
      </c>
      <c r="G2633" s="1" t="n">
        <v>1</v>
      </c>
      <c r="H2633" s="1" t="n">
        <v>1</v>
      </c>
      <c r="I2633" s="1" t="n">
        <v>0</v>
      </c>
      <c r="J2633" s="1" t="inlineStr">
        <is>
          <t>Hyderabad</t>
        </is>
      </c>
      <c r="K2633" s="1" t="n">
        <v>0</v>
      </c>
      <c r="L2633" s="1">
        <f>G2633*B2633</f>
        <v/>
      </c>
      <c r="M2633" s="1">
        <f>H2633*B2633</f>
        <v/>
      </c>
      <c r="N2633" s="1">
        <f>I2633*B2633</f>
        <v/>
      </c>
    </row>
    <row r="2634">
      <c r="A2634" s="1" t="inlineStr">
        <is>
          <t>BioLegend</t>
        </is>
      </c>
      <c r="B2634" s="1" t="n">
        <v>10841.6</v>
      </c>
      <c r="C2634" s="1" t="inlineStr">
        <is>
          <t>EED118806</t>
        </is>
      </c>
      <c r="D2634" s="2" t="n">
        <v>45905</v>
      </c>
      <c r="E2634" s="2" t="n">
        <v>45910</v>
      </c>
      <c r="F2634" s="1" t="n">
        <v>400528</v>
      </c>
      <c r="G2634" s="1" t="n">
        <v>2</v>
      </c>
      <c r="H2634" s="1" t="n">
        <v>2</v>
      </c>
      <c r="I2634" s="1" t="n">
        <v>0</v>
      </c>
      <c r="J2634" s="1" t="inlineStr">
        <is>
          <t>Hyderabad</t>
        </is>
      </c>
      <c r="K2634" s="1" t="n">
        <v>0</v>
      </c>
      <c r="L2634" s="1">
        <f>G2634*B2634</f>
        <v/>
      </c>
      <c r="M2634" s="1">
        <f>H2634*B2634</f>
        <v/>
      </c>
      <c r="N2634" s="1">
        <f>I2634*B2634</f>
        <v/>
      </c>
    </row>
    <row r="2635">
      <c r="A2635" s="1" t="inlineStr">
        <is>
          <t>BioLegend</t>
        </is>
      </c>
      <c r="B2635" s="1" t="n">
        <v>17820</v>
      </c>
      <c r="C2635" s="1" t="inlineStr">
        <is>
          <t>EED118806</t>
        </is>
      </c>
      <c r="D2635" s="2" t="n">
        <v>45905</v>
      </c>
      <c r="E2635" s="2" t="n">
        <v>45910</v>
      </c>
      <c r="F2635" s="1" t="n">
        <v>400551</v>
      </c>
      <c r="G2635" s="1" t="n">
        <v>3</v>
      </c>
      <c r="H2635" s="1" t="n">
        <v>3</v>
      </c>
      <c r="I2635" s="1" t="n">
        <v>0</v>
      </c>
      <c r="J2635" s="1" t="inlineStr">
        <is>
          <t>Hyderabad</t>
        </is>
      </c>
      <c r="K2635" s="1" t="n">
        <v>0</v>
      </c>
      <c r="L2635" s="1">
        <f>G2635*B2635</f>
        <v/>
      </c>
      <c r="M2635" s="1">
        <f>H2635*B2635</f>
        <v/>
      </c>
      <c r="N2635" s="1">
        <f>I2635*B2635</f>
        <v/>
      </c>
    </row>
    <row r="2636">
      <c r="A2636" s="1" t="inlineStr">
        <is>
          <t>BioLegend</t>
        </is>
      </c>
      <c r="B2636" s="1" t="n">
        <v>6960.799999999999</v>
      </c>
      <c r="C2636" s="1" t="inlineStr">
        <is>
          <t>EED118806</t>
        </is>
      </c>
      <c r="D2636" s="2" t="n">
        <v>45905</v>
      </c>
      <c r="E2636" s="2" t="n">
        <v>45910</v>
      </c>
      <c r="F2636" s="1" t="n">
        <v>400612</v>
      </c>
      <c r="G2636" s="1" t="n">
        <v>1</v>
      </c>
      <c r="H2636" s="1" t="n">
        <v>1</v>
      </c>
      <c r="I2636" s="1" t="n">
        <v>0</v>
      </c>
      <c r="J2636" s="1" t="inlineStr">
        <is>
          <t>Bhuvneshwar</t>
        </is>
      </c>
      <c r="K2636" s="1" t="n">
        <v>0</v>
      </c>
      <c r="L2636" s="1">
        <f>G2636*B2636</f>
        <v/>
      </c>
      <c r="M2636" s="1">
        <f>H2636*B2636</f>
        <v/>
      </c>
      <c r="N2636" s="1">
        <f>I2636*B2636</f>
        <v/>
      </c>
    </row>
    <row r="2637">
      <c r="A2637" s="1" t="inlineStr">
        <is>
          <t>BioLegend</t>
        </is>
      </c>
      <c r="B2637" s="1" t="n">
        <v>6960.799999999999</v>
      </c>
      <c r="C2637" s="1" t="inlineStr">
        <is>
          <t>EED118806</t>
        </is>
      </c>
      <c r="D2637" s="2" t="n">
        <v>45905</v>
      </c>
      <c r="E2637" s="2" t="n">
        <v>45910</v>
      </c>
      <c r="F2637" s="1" t="n">
        <v>400612</v>
      </c>
      <c r="G2637" s="1" t="n">
        <v>1</v>
      </c>
      <c r="H2637" s="1" t="n">
        <v>1</v>
      </c>
      <c r="I2637" s="1" t="n">
        <v>0</v>
      </c>
      <c r="J2637" s="1" t="inlineStr">
        <is>
          <t>Hyderabad</t>
        </is>
      </c>
      <c r="K2637" s="1" t="n">
        <v>0</v>
      </c>
      <c r="L2637" s="1">
        <f>G2637*B2637</f>
        <v/>
      </c>
      <c r="M2637" s="1">
        <f>H2637*B2637</f>
        <v/>
      </c>
      <c r="N2637" s="1">
        <f>I2637*B2637</f>
        <v/>
      </c>
    </row>
    <row r="2638">
      <c r="A2638" s="1" t="inlineStr">
        <is>
          <t>BioLegend</t>
        </is>
      </c>
      <c r="B2638" s="1" t="n">
        <v>6036.800000000001</v>
      </c>
      <c r="C2638" s="1" t="inlineStr">
        <is>
          <t>EED118806</t>
        </is>
      </c>
      <c r="D2638" s="2" t="n">
        <v>45905</v>
      </c>
      <c r="E2638" s="2" t="n">
        <v>45910</v>
      </c>
      <c r="F2638" s="1" t="n">
        <v>400636</v>
      </c>
      <c r="G2638" s="1" t="n">
        <v>3</v>
      </c>
      <c r="H2638" s="1" t="n">
        <v>3</v>
      </c>
      <c r="I2638" s="1" t="n">
        <v>0</v>
      </c>
      <c r="J2638" s="1" t="inlineStr">
        <is>
          <t>Hyderabad</t>
        </is>
      </c>
      <c r="K2638" s="1" t="n">
        <v>0</v>
      </c>
      <c r="L2638" s="1">
        <f>G2638*B2638</f>
        <v/>
      </c>
      <c r="M2638" s="1">
        <f>H2638*B2638</f>
        <v/>
      </c>
      <c r="N2638" s="1">
        <f>I2638*B2638</f>
        <v/>
      </c>
    </row>
    <row r="2639">
      <c r="A2639" s="1" t="inlineStr">
        <is>
          <t>BioLegend</t>
        </is>
      </c>
      <c r="B2639" s="1" t="n">
        <v>5790.4</v>
      </c>
      <c r="C2639" s="1" t="inlineStr">
        <is>
          <t>EED118806</t>
        </is>
      </c>
      <c r="D2639" s="2" t="n">
        <v>45905</v>
      </c>
      <c r="E2639" s="2" t="n">
        <v>45910</v>
      </c>
      <c r="F2639" s="1" t="n">
        <v>400723</v>
      </c>
      <c r="G2639" s="1" t="n">
        <v>2</v>
      </c>
      <c r="H2639" s="1" t="n">
        <v>2</v>
      </c>
      <c r="I2639" s="1" t="n">
        <v>0</v>
      </c>
      <c r="J2639" s="1" t="inlineStr">
        <is>
          <t>Hyderabad</t>
        </is>
      </c>
      <c r="K2639" s="1" t="n">
        <v>0</v>
      </c>
      <c r="L2639" s="1">
        <f>G2639*B2639</f>
        <v/>
      </c>
      <c r="M2639" s="1">
        <f>H2639*B2639</f>
        <v/>
      </c>
      <c r="N2639" s="1">
        <f>I2639*B2639</f>
        <v/>
      </c>
    </row>
    <row r="2640">
      <c r="A2640" s="1" t="inlineStr">
        <is>
          <t>BioLegend</t>
        </is>
      </c>
      <c r="B2640" s="1" t="n">
        <v>18150</v>
      </c>
      <c r="C2640" s="1" t="inlineStr">
        <is>
          <t>EED118806</t>
        </is>
      </c>
      <c r="D2640" s="2" t="n">
        <v>45905</v>
      </c>
      <c r="E2640" s="2" t="n">
        <v>45910</v>
      </c>
      <c r="F2640" s="1" t="n">
        <v>400944</v>
      </c>
      <c r="G2640" s="1" t="n">
        <v>1</v>
      </c>
      <c r="H2640" s="1" t="n">
        <v>1</v>
      </c>
      <c r="I2640" s="1" t="n">
        <v>0</v>
      </c>
      <c r="J2640" s="1" t="inlineStr">
        <is>
          <t>Hyderabad</t>
        </is>
      </c>
      <c r="K2640" s="1" t="n">
        <v>0</v>
      </c>
      <c r="L2640" s="1">
        <f>G2640*B2640</f>
        <v/>
      </c>
      <c r="M2640" s="1">
        <f>H2640*B2640</f>
        <v/>
      </c>
      <c r="N2640" s="1">
        <f>I2640*B2640</f>
        <v/>
      </c>
    </row>
    <row r="2641">
      <c r="A2641" s="1" t="inlineStr">
        <is>
          <t>BioLegend</t>
        </is>
      </c>
      <c r="B2641" s="1" t="n">
        <v>10841.6</v>
      </c>
      <c r="C2641" s="1" t="inlineStr">
        <is>
          <t>EED118806</t>
        </is>
      </c>
      <c r="D2641" s="2" t="n">
        <v>45905</v>
      </c>
      <c r="E2641" s="2" t="n">
        <v>45910</v>
      </c>
      <c r="F2641" s="1" t="n">
        <v>402210</v>
      </c>
      <c r="G2641" s="1" t="n">
        <v>1</v>
      </c>
      <c r="H2641" s="1" t="n">
        <v>1</v>
      </c>
      <c r="I2641" s="1" t="n">
        <v>0</v>
      </c>
      <c r="J2641" s="1" t="inlineStr">
        <is>
          <t>Banglore</t>
        </is>
      </c>
      <c r="K2641" s="1" t="n">
        <v>0</v>
      </c>
      <c r="L2641" s="1">
        <f>G2641*B2641</f>
        <v/>
      </c>
      <c r="M2641" s="1">
        <f>H2641*B2641</f>
        <v/>
      </c>
      <c r="N2641" s="1">
        <f>I2641*B2641</f>
        <v/>
      </c>
    </row>
    <row r="2642">
      <c r="A2642" s="1" t="inlineStr">
        <is>
          <t>BioLegend</t>
        </is>
      </c>
      <c r="B2642" s="1" t="n">
        <v>30492</v>
      </c>
      <c r="C2642" s="1" t="inlineStr">
        <is>
          <t>EED118806</t>
        </is>
      </c>
      <c r="D2642" s="2" t="n">
        <v>45905</v>
      </c>
      <c r="E2642" s="2" t="n">
        <v>45910</v>
      </c>
      <c r="F2642" s="1" t="n">
        <v>403702</v>
      </c>
      <c r="G2642" s="1" t="n">
        <v>10</v>
      </c>
      <c r="H2642" s="1" t="n">
        <v>10</v>
      </c>
      <c r="I2642" s="1" t="n">
        <v>0</v>
      </c>
      <c r="J2642" s="1" t="inlineStr">
        <is>
          <t>Banglore</t>
        </is>
      </c>
      <c r="K2642" s="1" t="n">
        <v>0</v>
      </c>
      <c r="L2642" s="1">
        <f>G2642*B2642</f>
        <v/>
      </c>
      <c r="M2642" s="1">
        <f>H2642*B2642</f>
        <v/>
      </c>
      <c r="N2642" s="1">
        <f>I2642*B2642</f>
        <v/>
      </c>
    </row>
    <row r="2643">
      <c r="A2643" s="1" t="inlineStr">
        <is>
          <t>BioLegend</t>
        </is>
      </c>
      <c r="B2643" s="1" t="n">
        <v>12738</v>
      </c>
      <c r="C2643" s="1" t="inlineStr">
        <is>
          <t>EED118806</t>
        </is>
      </c>
      <c r="D2643" s="2" t="n">
        <v>45905</v>
      </c>
      <c r="E2643" s="2" t="n">
        <v>45910</v>
      </c>
      <c r="F2643" s="1" t="n">
        <v>405226</v>
      </c>
      <c r="G2643" s="1" t="n">
        <v>1</v>
      </c>
      <c r="H2643" s="1" t="n">
        <v>1</v>
      </c>
      <c r="I2643" s="1" t="n">
        <v>0</v>
      </c>
      <c r="J2643" s="1" t="inlineStr">
        <is>
          <t>Banglore</t>
        </is>
      </c>
      <c r="K2643" s="1" t="n">
        <v>0</v>
      </c>
      <c r="L2643" s="1">
        <f>G2643*B2643</f>
        <v/>
      </c>
      <c r="M2643" s="1">
        <f>H2643*B2643</f>
        <v/>
      </c>
      <c r="N2643" s="1">
        <f>I2643*B2643</f>
        <v/>
      </c>
    </row>
    <row r="2644">
      <c r="A2644" s="1" t="inlineStr">
        <is>
          <t>BioLegend</t>
        </is>
      </c>
      <c r="B2644" s="1" t="n">
        <v>21560</v>
      </c>
      <c r="C2644" s="1" t="inlineStr">
        <is>
          <t>EED118806</t>
        </is>
      </c>
      <c r="D2644" s="2" t="n">
        <v>45905</v>
      </c>
      <c r="E2644" s="2" t="n">
        <v>45910</v>
      </c>
      <c r="F2644" s="1" t="n">
        <v>405243</v>
      </c>
      <c r="G2644" s="1" t="n">
        <v>1</v>
      </c>
      <c r="H2644" s="1" t="n">
        <v>1</v>
      </c>
      <c r="I2644" s="1" t="n">
        <v>0</v>
      </c>
      <c r="J2644" s="1" t="inlineStr">
        <is>
          <t>BANGALORE</t>
        </is>
      </c>
      <c r="K2644" s="1" t="n">
        <v>0</v>
      </c>
      <c r="L2644" s="1">
        <f>G2644*B2644</f>
        <v/>
      </c>
      <c r="M2644" s="1">
        <f>H2644*B2644</f>
        <v/>
      </c>
      <c r="N2644" s="1">
        <f>I2644*B2644</f>
        <v/>
      </c>
    </row>
    <row r="2645">
      <c r="A2645" s="1" t="inlineStr">
        <is>
          <t>BioLegend</t>
        </is>
      </c>
      <c r="B2645" s="1" t="n">
        <v>37884</v>
      </c>
      <c r="C2645" s="1" t="inlineStr">
        <is>
          <t>EED118806</t>
        </is>
      </c>
      <c r="D2645" s="2" t="n">
        <v>45905</v>
      </c>
      <c r="E2645" s="2" t="n">
        <v>45910</v>
      </c>
      <c r="F2645" s="1" t="n">
        <v>422604</v>
      </c>
      <c r="G2645" s="1" t="n">
        <v>1</v>
      </c>
      <c r="H2645" s="1" t="n">
        <v>1</v>
      </c>
      <c r="I2645" s="1" t="n">
        <v>0</v>
      </c>
      <c r="J2645" s="1" t="inlineStr">
        <is>
          <t>Telangana</t>
        </is>
      </c>
      <c r="K2645" s="1" t="n">
        <v>0</v>
      </c>
      <c r="L2645" s="1">
        <f>G2645*B2645</f>
        <v/>
      </c>
      <c r="M2645" s="1">
        <f>H2645*B2645</f>
        <v/>
      </c>
      <c r="N2645" s="1">
        <f>I2645*B2645</f>
        <v/>
      </c>
    </row>
    <row r="2646">
      <c r="A2646" s="1" t="inlineStr">
        <is>
          <t>BioLegend</t>
        </is>
      </c>
      <c r="B2646" s="1" t="n">
        <v>14476</v>
      </c>
      <c r="C2646" s="1" t="inlineStr">
        <is>
          <t>EED118806</t>
        </is>
      </c>
      <c r="D2646" s="2" t="n">
        <v>45905</v>
      </c>
      <c r="E2646" s="2" t="n">
        <v>45910</v>
      </c>
      <c r="F2646" s="1" t="n">
        <v>424602</v>
      </c>
      <c r="G2646" s="1" t="n">
        <v>1</v>
      </c>
      <c r="H2646" s="1" t="n">
        <v>1</v>
      </c>
      <c r="I2646" s="1" t="n">
        <v>0</v>
      </c>
      <c r="J2646" s="1" t="inlineStr">
        <is>
          <t>Pune</t>
        </is>
      </c>
      <c r="K2646" s="1" t="n">
        <v>0</v>
      </c>
      <c r="L2646" s="1">
        <f>G2646*B2646</f>
        <v/>
      </c>
      <c r="M2646" s="1">
        <f>H2646*B2646</f>
        <v/>
      </c>
      <c r="N2646" s="1">
        <f>I2646*B2646</f>
        <v/>
      </c>
    </row>
    <row r="2647">
      <c r="A2647" s="1" t="inlineStr">
        <is>
          <t>BioLegend</t>
        </is>
      </c>
      <c r="B2647" s="1" t="n">
        <v>14476</v>
      </c>
      <c r="C2647" s="1" t="inlineStr">
        <is>
          <t>EED118806</t>
        </is>
      </c>
      <c r="D2647" s="2" t="n">
        <v>45905</v>
      </c>
      <c r="E2647" s="2" t="n">
        <v>45910</v>
      </c>
      <c r="F2647" s="1" t="n">
        <v>424602</v>
      </c>
      <c r="G2647" s="1" t="n">
        <v>1</v>
      </c>
      <c r="H2647" s="1" t="n">
        <v>1</v>
      </c>
      <c r="I2647" s="1" t="n">
        <v>0</v>
      </c>
      <c r="J2647" s="1" t="inlineStr">
        <is>
          <t>Bhuvneshwar</t>
        </is>
      </c>
      <c r="K2647" s="1" t="n">
        <v>0</v>
      </c>
      <c r="L2647" s="1">
        <f>G2647*B2647</f>
        <v/>
      </c>
      <c r="M2647" s="1">
        <f>H2647*B2647</f>
        <v/>
      </c>
      <c r="N2647" s="1">
        <f>I2647*B2647</f>
        <v/>
      </c>
    </row>
    <row r="2648">
      <c r="A2648" s="1" t="inlineStr">
        <is>
          <t>BioLegend</t>
        </is>
      </c>
      <c r="B2648" s="1" t="n">
        <v>18788</v>
      </c>
      <c r="C2648" s="1" t="inlineStr">
        <is>
          <t>EED118806</t>
        </is>
      </c>
      <c r="D2648" s="2" t="n">
        <v>45905</v>
      </c>
      <c r="E2648" s="2" t="n">
        <v>45910</v>
      </c>
      <c r="F2648" s="1" t="n">
        <v>430204</v>
      </c>
      <c r="G2648" s="1" t="n">
        <v>1</v>
      </c>
      <c r="H2648" s="1" t="n">
        <v>1</v>
      </c>
      <c r="I2648" s="1" t="n">
        <v>0</v>
      </c>
      <c r="J2648" s="1" t="inlineStr">
        <is>
          <t>Kolkata</t>
        </is>
      </c>
      <c r="K2648" s="1" t="n">
        <v>0</v>
      </c>
      <c r="L2648" s="1">
        <f>G2648*B2648</f>
        <v/>
      </c>
      <c r="M2648" s="1">
        <f>H2648*B2648</f>
        <v/>
      </c>
      <c r="N2648" s="1">
        <f>I2648*B2648</f>
        <v/>
      </c>
    </row>
    <row r="2649">
      <c r="A2649" s="1" t="inlineStr">
        <is>
          <t>BioLegend</t>
        </is>
      </c>
      <c r="B2649" s="1" t="n">
        <v>18788</v>
      </c>
      <c r="C2649" s="1" t="inlineStr">
        <is>
          <t>EED118806</t>
        </is>
      </c>
      <c r="D2649" s="2" t="n">
        <v>45905</v>
      </c>
      <c r="E2649" s="2" t="n">
        <v>45910</v>
      </c>
      <c r="F2649" s="1" t="n">
        <v>430804</v>
      </c>
      <c r="G2649" s="1" t="n">
        <v>1</v>
      </c>
      <c r="H2649" s="1" t="n">
        <v>1</v>
      </c>
      <c r="I2649" s="1" t="n">
        <v>0</v>
      </c>
      <c r="J2649" s="1" t="inlineStr">
        <is>
          <t>Pune</t>
        </is>
      </c>
      <c r="K2649" s="1" t="n">
        <v>0</v>
      </c>
      <c r="L2649" s="1">
        <f>G2649*B2649</f>
        <v/>
      </c>
      <c r="M2649" s="1">
        <f>H2649*B2649</f>
        <v/>
      </c>
      <c r="N2649" s="1">
        <f>I2649*B2649</f>
        <v/>
      </c>
    </row>
    <row r="2650">
      <c r="A2650" s="1" t="inlineStr">
        <is>
          <t>BioLegend</t>
        </is>
      </c>
      <c r="B2650" s="1" t="n">
        <v>18788</v>
      </c>
      <c r="C2650" s="1" t="inlineStr">
        <is>
          <t>EED118806</t>
        </is>
      </c>
      <c r="D2650" s="2" t="n">
        <v>45905</v>
      </c>
      <c r="E2650" s="2" t="n">
        <v>45910</v>
      </c>
      <c r="F2650" s="1" t="n">
        <v>430904</v>
      </c>
      <c r="G2650" s="1" t="n">
        <v>1</v>
      </c>
      <c r="H2650" s="1" t="n">
        <v>1</v>
      </c>
      <c r="I2650" s="1" t="n">
        <v>0</v>
      </c>
      <c r="J2650" s="1" t="inlineStr">
        <is>
          <t>Pune</t>
        </is>
      </c>
      <c r="K2650" s="1" t="n">
        <v>0</v>
      </c>
      <c r="L2650" s="1">
        <f>G2650*B2650</f>
        <v/>
      </c>
      <c r="M2650" s="1">
        <f>H2650*B2650</f>
        <v/>
      </c>
      <c r="N2650" s="1">
        <f>I2650*B2650</f>
        <v/>
      </c>
    </row>
    <row r="2651">
      <c r="A2651" s="1" t="inlineStr">
        <is>
          <t>BioLegend</t>
        </is>
      </c>
      <c r="B2651" s="1" t="n">
        <v>21375.2</v>
      </c>
      <c r="C2651" s="1" t="inlineStr">
        <is>
          <t>EED118806</t>
        </is>
      </c>
      <c r="D2651" s="2" t="n">
        <v>45905</v>
      </c>
      <c r="E2651" s="2" t="n">
        <v>45910</v>
      </c>
      <c r="F2651" s="1" t="n">
        <v>436204</v>
      </c>
      <c r="G2651" s="1" t="n">
        <v>1</v>
      </c>
      <c r="H2651" s="1" t="n">
        <v>1</v>
      </c>
      <c r="I2651" s="1" t="n">
        <v>0</v>
      </c>
      <c r="J2651" s="1" t="inlineStr">
        <is>
          <t>Pune</t>
        </is>
      </c>
      <c r="K2651" s="1" t="n">
        <v>0</v>
      </c>
      <c r="L2651" s="1">
        <f>G2651*B2651</f>
        <v/>
      </c>
      <c r="M2651" s="1">
        <f>H2651*B2651</f>
        <v/>
      </c>
      <c r="N2651" s="1">
        <f>I2651*B2651</f>
        <v/>
      </c>
    </row>
    <row r="2652">
      <c r="A2652" s="1" t="inlineStr">
        <is>
          <t>BioLegend</t>
        </is>
      </c>
      <c r="B2652" s="1" t="n">
        <v>19896.8</v>
      </c>
      <c r="C2652" s="1" t="inlineStr">
        <is>
          <t>EED118806</t>
        </is>
      </c>
      <c r="D2652" s="2" t="n">
        <v>45905</v>
      </c>
      <c r="E2652" s="2" t="n">
        <v>45910</v>
      </c>
      <c r="F2652" s="1" t="n">
        <v>501114</v>
      </c>
      <c r="G2652" s="1" t="n">
        <v>1</v>
      </c>
      <c r="H2652" s="1" t="n">
        <v>1</v>
      </c>
      <c r="I2652" s="1" t="n">
        <v>0</v>
      </c>
      <c r="J2652" s="1" t="inlineStr">
        <is>
          <t>Telangana</t>
        </is>
      </c>
      <c r="K2652" s="1" t="n">
        <v>0</v>
      </c>
      <c r="L2652" s="1">
        <f>G2652*B2652</f>
        <v/>
      </c>
      <c r="M2652" s="1">
        <f>H2652*B2652</f>
        <v/>
      </c>
      <c r="N2652" s="1">
        <f>I2652*B2652</f>
        <v/>
      </c>
    </row>
    <row r="2653">
      <c r="A2653" s="1" t="inlineStr">
        <is>
          <t>BioLegend</t>
        </is>
      </c>
      <c r="B2653" s="1" t="n">
        <v>23531.2</v>
      </c>
      <c r="C2653" s="1" t="inlineStr">
        <is>
          <t>EED118806</t>
        </is>
      </c>
      <c r="D2653" s="2" t="n">
        <v>45905</v>
      </c>
      <c r="E2653" s="2" t="n">
        <v>45910</v>
      </c>
      <c r="F2653" s="1" t="n">
        <v>501418</v>
      </c>
      <c r="G2653" s="1" t="n">
        <v>1</v>
      </c>
      <c r="H2653" s="1" t="n">
        <v>1</v>
      </c>
      <c r="I2653" s="1" t="n">
        <v>0</v>
      </c>
      <c r="J2653" s="1" t="inlineStr">
        <is>
          <t>Chandigarh</t>
        </is>
      </c>
      <c r="K2653" s="1" t="n">
        <v>0</v>
      </c>
      <c r="L2653" s="1">
        <f>G2653*B2653</f>
        <v/>
      </c>
      <c r="M2653" s="1">
        <f>H2653*B2653</f>
        <v/>
      </c>
      <c r="N2653" s="1">
        <f>I2653*B2653</f>
        <v/>
      </c>
    </row>
    <row r="2654">
      <c r="A2654" s="1" t="inlineStr">
        <is>
          <t>BioLegend</t>
        </is>
      </c>
      <c r="B2654" s="1" t="n">
        <v>29436</v>
      </c>
      <c r="C2654" s="1" t="inlineStr">
        <is>
          <t>EED118806</t>
        </is>
      </c>
      <c r="D2654" s="2" t="n">
        <v>45905</v>
      </c>
      <c r="E2654" s="2" t="n">
        <v>45910</v>
      </c>
      <c r="F2654" s="1" t="n">
        <v>502536</v>
      </c>
      <c r="G2654" s="1" t="n">
        <v>2</v>
      </c>
      <c r="H2654" s="1" t="n">
        <v>2</v>
      </c>
      <c r="I2654" s="1" t="n">
        <v>0</v>
      </c>
      <c r="J2654" s="1" t="inlineStr">
        <is>
          <t>Bhuvneshwar</t>
        </is>
      </c>
      <c r="K2654" s="1" t="n">
        <v>0</v>
      </c>
      <c r="L2654" s="1">
        <f>G2654*B2654</f>
        <v/>
      </c>
      <c r="M2654" s="1">
        <f>H2654*B2654</f>
        <v/>
      </c>
      <c r="N2654" s="1">
        <f>I2654*B2654</f>
        <v/>
      </c>
    </row>
    <row r="2655">
      <c r="A2655" s="1" t="inlineStr">
        <is>
          <t>BioLegend</t>
        </is>
      </c>
      <c r="B2655" s="1" t="n">
        <v>5420.8</v>
      </c>
      <c r="C2655" s="1" t="inlineStr">
        <is>
          <t>EED118806</t>
        </is>
      </c>
      <c r="D2655" s="2" t="n">
        <v>45905</v>
      </c>
      <c r="E2655" s="2" t="n">
        <v>45910</v>
      </c>
      <c r="F2655" s="1" t="n">
        <v>504105</v>
      </c>
      <c r="G2655" s="1" t="n">
        <v>1</v>
      </c>
      <c r="H2655" s="1" t="n">
        <v>1</v>
      </c>
      <c r="I2655" s="1" t="n">
        <v>0</v>
      </c>
      <c r="J2655" s="1" t="inlineStr">
        <is>
          <t>DELHI</t>
        </is>
      </c>
      <c r="K2655" s="1" t="n">
        <v>0</v>
      </c>
      <c r="L2655" s="1">
        <f>G2655*B2655</f>
        <v/>
      </c>
      <c r="M2655" s="1">
        <f>H2655*B2655</f>
        <v/>
      </c>
      <c r="N2655" s="1">
        <f>I2655*B2655</f>
        <v/>
      </c>
    </row>
    <row r="2656">
      <c r="A2656" s="1" t="inlineStr">
        <is>
          <t>BioLegend</t>
        </is>
      </c>
      <c r="B2656" s="1" t="n">
        <v>13921.6</v>
      </c>
      <c r="C2656" s="1" t="inlineStr">
        <is>
          <t>EED118806</t>
        </is>
      </c>
      <c r="D2656" s="2" t="n">
        <v>45905</v>
      </c>
      <c r="E2656" s="2" t="n">
        <v>45910</v>
      </c>
      <c r="F2656" s="1" t="n">
        <v>505008</v>
      </c>
      <c r="G2656" s="1" t="n">
        <v>1</v>
      </c>
      <c r="H2656" s="1" t="n">
        <v>1</v>
      </c>
      <c r="I2656" s="1" t="n">
        <v>0</v>
      </c>
      <c r="J2656" s="1" t="inlineStr">
        <is>
          <t>Bhuvneshwar</t>
        </is>
      </c>
      <c r="K2656" s="1" t="n">
        <v>0</v>
      </c>
      <c r="L2656" s="1">
        <f>G2656*B2656</f>
        <v/>
      </c>
      <c r="M2656" s="1">
        <f>H2656*B2656</f>
        <v/>
      </c>
      <c r="N2656" s="1">
        <f>I2656*B2656</f>
        <v/>
      </c>
    </row>
    <row r="2657">
      <c r="A2657" s="1" t="inlineStr">
        <is>
          <t>BioLegend</t>
        </is>
      </c>
      <c r="B2657" s="1" t="n">
        <v>2710.4</v>
      </c>
      <c r="C2657" s="1" t="inlineStr">
        <is>
          <t>EED118806</t>
        </is>
      </c>
      <c r="D2657" s="2" t="n">
        <v>45905</v>
      </c>
      <c r="E2657" s="2" t="n">
        <v>45910</v>
      </c>
      <c r="F2657" s="1" t="n">
        <v>505809</v>
      </c>
      <c r="G2657" s="1" t="n">
        <v>1</v>
      </c>
      <c r="H2657" s="1" t="n">
        <v>1</v>
      </c>
      <c r="I2657" s="1" t="n">
        <v>0</v>
      </c>
      <c r="J2657" s="1" t="inlineStr">
        <is>
          <t>DELHI</t>
        </is>
      </c>
      <c r="K2657" s="1" t="n">
        <v>0</v>
      </c>
      <c r="L2657" s="1">
        <f>G2657*B2657</f>
        <v/>
      </c>
      <c r="M2657" s="1">
        <f>H2657*B2657</f>
        <v/>
      </c>
      <c r="N2657" s="1">
        <f>I2657*B2657</f>
        <v/>
      </c>
    </row>
    <row r="2658">
      <c r="A2658" s="1" t="inlineStr">
        <is>
          <t>BioLegend</t>
        </is>
      </c>
      <c r="B2658" s="1" t="n">
        <v>8131.200000000001</v>
      </c>
      <c r="C2658" s="1" t="inlineStr">
        <is>
          <t>EED118806</t>
        </is>
      </c>
      <c r="D2658" s="2" t="n">
        <v>45905</v>
      </c>
      <c r="E2658" s="2" t="n">
        <v>45910</v>
      </c>
      <c r="F2658" s="1" t="n">
        <v>505810</v>
      </c>
      <c r="G2658" s="1" t="n">
        <v>1</v>
      </c>
      <c r="H2658" s="1" t="n">
        <v>1</v>
      </c>
      <c r="I2658" s="1" t="n">
        <v>0</v>
      </c>
      <c r="J2658" s="1" t="inlineStr">
        <is>
          <t>Bhuvneshwar</t>
        </is>
      </c>
      <c r="K2658" s="1" t="n">
        <v>0</v>
      </c>
      <c r="L2658" s="1">
        <f>G2658*B2658</f>
        <v/>
      </c>
      <c r="M2658" s="1">
        <f>H2658*B2658</f>
        <v/>
      </c>
      <c r="N2658" s="1">
        <f>I2658*B2658</f>
        <v/>
      </c>
    </row>
    <row r="2659">
      <c r="A2659" s="1" t="inlineStr">
        <is>
          <t>BioLegend</t>
        </is>
      </c>
      <c r="B2659" s="1" t="n">
        <v>15642</v>
      </c>
      <c r="C2659" s="1" t="inlineStr">
        <is>
          <t>EED118806</t>
        </is>
      </c>
      <c r="D2659" s="2" t="n">
        <v>45905</v>
      </c>
      <c r="E2659" s="2" t="n">
        <v>45910</v>
      </c>
      <c r="F2659" s="1" t="n">
        <v>505837</v>
      </c>
      <c r="G2659" s="1" t="n">
        <v>1</v>
      </c>
      <c r="H2659" s="1" t="n">
        <v>1</v>
      </c>
      <c r="I2659" s="1" t="n">
        <v>0</v>
      </c>
      <c r="J2659" s="1" t="inlineStr">
        <is>
          <t>Bhuvneshwar</t>
        </is>
      </c>
      <c r="K2659" s="1" t="n">
        <v>0</v>
      </c>
      <c r="L2659" s="1">
        <f>G2659*B2659</f>
        <v/>
      </c>
      <c r="M2659" s="1">
        <f>H2659*B2659</f>
        <v/>
      </c>
      <c r="N2659" s="1">
        <f>I2659*B2659</f>
        <v/>
      </c>
    </row>
    <row r="2660">
      <c r="A2660" s="1" t="inlineStr">
        <is>
          <t>BioLegend</t>
        </is>
      </c>
      <c r="B2660" s="1" t="n">
        <v>18018</v>
      </c>
      <c r="C2660" s="1" t="inlineStr">
        <is>
          <t>EED118806</t>
        </is>
      </c>
      <c r="D2660" s="2" t="n">
        <v>45905</v>
      </c>
      <c r="E2660" s="2" t="n">
        <v>45910</v>
      </c>
      <c r="F2660" s="1" t="n">
        <v>506333</v>
      </c>
      <c r="G2660" s="1" t="n">
        <v>1</v>
      </c>
      <c r="H2660" s="1" t="n">
        <v>1</v>
      </c>
      <c r="I2660" s="1" t="n">
        <v>0</v>
      </c>
      <c r="J2660" s="1" t="inlineStr">
        <is>
          <t>Bhuvneshwar</t>
        </is>
      </c>
      <c r="K2660" s="1" t="n">
        <v>0</v>
      </c>
      <c r="L2660" s="1">
        <f>G2660*B2660</f>
        <v/>
      </c>
      <c r="M2660" s="1">
        <f>H2660*B2660</f>
        <v/>
      </c>
      <c r="N2660" s="1">
        <f>I2660*B2660</f>
        <v/>
      </c>
    </row>
    <row r="2661">
      <c r="A2661" s="1" t="inlineStr">
        <is>
          <t>BioLegend</t>
        </is>
      </c>
      <c r="B2661" s="1" t="n">
        <v>18018</v>
      </c>
      <c r="C2661" s="1" t="inlineStr">
        <is>
          <t>EED118806</t>
        </is>
      </c>
      <c r="D2661" s="2" t="n">
        <v>45905</v>
      </c>
      <c r="E2661" s="2" t="n">
        <v>45910</v>
      </c>
      <c r="F2661" s="1" t="n">
        <v>506349</v>
      </c>
      <c r="G2661" s="1" t="n">
        <v>1</v>
      </c>
      <c r="H2661" s="1" t="n">
        <v>1</v>
      </c>
      <c r="I2661" s="1" t="n">
        <v>0</v>
      </c>
      <c r="J2661" s="1" t="inlineStr">
        <is>
          <t>Pune</t>
        </is>
      </c>
      <c r="K2661" s="1" t="n">
        <v>0</v>
      </c>
      <c r="L2661" s="1">
        <f>G2661*B2661</f>
        <v/>
      </c>
      <c r="M2661" s="1">
        <f>H2661*B2661</f>
        <v/>
      </c>
      <c r="N2661" s="1">
        <f>I2661*B2661</f>
        <v/>
      </c>
    </row>
    <row r="2662">
      <c r="A2662" s="1" t="inlineStr">
        <is>
          <t>BioLegend</t>
        </is>
      </c>
      <c r="B2662" s="1" t="n">
        <v>8069.6</v>
      </c>
      <c r="C2662" s="1" t="inlineStr">
        <is>
          <t>EED118806</t>
        </is>
      </c>
      <c r="D2662" s="2" t="n">
        <v>45905</v>
      </c>
      <c r="E2662" s="2" t="n">
        <v>45910</v>
      </c>
      <c r="F2662" s="1" t="n">
        <v>506915</v>
      </c>
      <c r="G2662" s="1" t="n">
        <v>1</v>
      </c>
      <c r="H2662" s="1" t="n">
        <v>1</v>
      </c>
      <c r="I2662" s="1" t="n">
        <v>0</v>
      </c>
      <c r="J2662" s="1" t="inlineStr">
        <is>
          <t>Faridabad</t>
        </is>
      </c>
      <c r="K2662" s="1" t="n">
        <v>0</v>
      </c>
      <c r="L2662" s="1">
        <f>G2662*B2662</f>
        <v/>
      </c>
      <c r="M2662" s="1">
        <f>H2662*B2662</f>
        <v/>
      </c>
      <c r="N2662" s="1">
        <f>I2662*B2662</f>
        <v/>
      </c>
    </row>
    <row r="2663">
      <c r="A2663" s="1" t="inlineStr">
        <is>
          <t>BioLegend</t>
        </is>
      </c>
      <c r="B2663" s="1" t="n">
        <v>10164</v>
      </c>
      <c r="C2663" s="1" t="inlineStr">
        <is>
          <t>EED118806</t>
        </is>
      </c>
      <c r="D2663" s="2" t="n">
        <v>45905</v>
      </c>
      <c r="E2663" s="2" t="n">
        <v>45910</v>
      </c>
      <c r="F2663" s="1" t="n">
        <v>510003</v>
      </c>
      <c r="G2663" s="1" t="n">
        <v>1</v>
      </c>
      <c r="H2663" s="1" t="n">
        <v>1</v>
      </c>
      <c r="I2663" s="1" t="n">
        <v>0</v>
      </c>
      <c r="J2663" s="1" t="inlineStr">
        <is>
          <t>Pune</t>
        </is>
      </c>
      <c r="K2663" s="1" t="n">
        <v>0</v>
      </c>
      <c r="L2663" s="1">
        <f>G2663*B2663</f>
        <v/>
      </c>
      <c r="M2663" s="1">
        <f>H2663*B2663</f>
        <v/>
      </c>
      <c r="N2663" s="1">
        <f>I2663*B2663</f>
        <v/>
      </c>
    </row>
    <row r="2664">
      <c r="A2664" s="1" t="inlineStr">
        <is>
          <t>BioLegend</t>
        </is>
      </c>
      <c r="B2664" s="1" t="n">
        <v>21868</v>
      </c>
      <c r="C2664" s="1" t="inlineStr">
        <is>
          <t>EED118806</t>
        </is>
      </c>
      <c r="D2664" s="2" t="n">
        <v>45905</v>
      </c>
      <c r="E2664" s="2" t="n">
        <v>45910</v>
      </c>
      <c r="F2664" s="1" t="n">
        <v>514106</v>
      </c>
      <c r="G2664" s="1" t="n">
        <v>1</v>
      </c>
      <c r="H2664" s="1" t="n">
        <v>1</v>
      </c>
      <c r="I2664" s="1" t="n">
        <v>0</v>
      </c>
      <c r="J2664" s="1" t="inlineStr">
        <is>
          <t>DELHI</t>
        </is>
      </c>
      <c r="K2664" s="1" t="n">
        <v>0</v>
      </c>
      <c r="L2664" s="1">
        <f>G2664*B2664</f>
        <v/>
      </c>
      <c r="M2664" s="1">
        <f>H2664*B2664</f>
        <v/>
      </c>
      <c r="N2664" s="1">
        <f>I2664*B2664</f>
        <v/>
      </c>
    </row>
    <row r="2665">
      <c r="A2665" s="1" t="inlineStr">
        <is>
          <t>BioLegend</t>
        </is>
      </c>
      <c r="B2665" s="1" t="n">
        <v>9055.200000000001</v>
      </c>
      <c r="C2665" s="1" t="inlineStr">
        <is>
          <t>EED118806</t>
        </is>
      </c>
      <c r="D2665" s="2" t="n">
        <v>45905</v>
      </c>
      <c r="E2665" s="2" t="n">
        <v>45910</v>
      </c>
      <c r="F2665" s="1" t="n">
        <v>574302</v>
      </c>
      <c r="G2665" s="1" t="n">
        <v>1</v>
      </c>
      <c r="H2665" s="1" t="n">
        <v>1</v>
      </c>
      <c r="I2665" s="1" t="n">
        <v>0</v>
      </c>
      <c r="J2665" s="1" t="inlineStr">
        <is>
          <t>Bhuvneshwar</t>
        </is>
      </c>
      <c r="K2665" s="1" t="n">
        <v>0</v>
      </c>
      <c r="L2665" s="1">
        <f>G2665*B2665</f>
        <v/>
      </c>
      <c r="M2665" s="1">
        <f>H2665*B2665</f>
        <v/>
      </c>
      <c r="N2665" s="1">
        <f>I2665*B2665</f>
        <v/>
      </c>
    </row>
    <row r="2666">
      <c r="A2666" s="1" t="inlineStr">
        <is>
          <t>BioLegend</t>
        </is>
      </c>
      <c r="B2666" s="1" t="n">
        <v>6899.200000000001</v>
      </c>
      <c r="C2666" s="1" t="inlineStr">
        <is>
          <t>EED118806</t>
        </is>
      </c>
      <c r="D2666" s="2" t="n">
        <v>45905</v>
      </c>
      <c r="E2666" s="2" t="n">
        <v>45910</v>
      </c>
      <c r="F2666" s="1" t="n">
        <v>575304</v>
      </c>
      <c r="G2666" s="1" t="n">
        <v>1</v>
      </c>
      <c r="H2666" s="1" t="n">
        <v>1</v>
      </c>
      <c r="I2666" s="1" t="n">
        <v>0</v>
      </c>
      <c r="J2666" s="1" t="inlineStr">
        <is>
          <t>Bhuvneshwar</t>
        </is>
      </c>
      <c r="K2666" s="1" t="n">
        <v>0</v>
      </c>
      <c r="L2666" s="1">
        <f>G2666*B2666</f>
        <v/>
      </c>
      <c r="M2666" s="1">
        <f>H2666*B2666</f>
        <v/>
      </c>
      <c r="N2666" s="1">
        <f>I2666*B2666</f>
        <v/>
      </c>
    </row>
    <row r="2667">
      <c r="A2667" s="1" t="inlineStr">
        <is>
          <t>BioLegend</t>
        </is>
      </c>
      <c r="B2667" s="1" t="n">
        <v>9424.799999999999</v>
      </c>
      <c r="C2667" s="1" t="inlineStr">
        <is>
          <t>EED118806</t>
        </is>
      </c>
      <c r="D2667" s="2" t="n">
        <v>45905</v>
      </c>
      <c r="E2667" s="2" t="n">
        <v>45910</v>
      </c>
      <c r="F2667" s="1" t="n">
        <v>576404</v>
      </c>
      <c r="G2667" s="1" t="n">
        <v>1</v>
      </c>
      <c r="H2667" s="1" t="n">
        <v>1</v>
      </c>
      <c r="I2667" s="1" t="n">
        <v>0</v>
      </c>
      <c r="J2667" s="1" t="inlineStr">
        <is>
          <t>Pune</t>
        </is>
      </c>
      <c r="K2667" s="1" t="n">
        <v>0</v>
      </c>
      <c r="L2667" s="1">
        <f>G2667*B2667</f>
        <v/>
      </c>
      <c r="M2667" s="1">
        <f>H2667*B2667</f>
        <v/>
      </c>
      <c r="N2667" s="1">
        <f>I2667*B2667</f>
        <v/>
      </c>
    </row>
    <row r="2668">
      <c r="A2668" s="1" t="inlineStr">
        <is>
          <t>BioLegend</t>
        </is>
      </c>
      <c r="B2668" s="1" t="n">
        <v>29.33333333333333</v>
      </c>
      <c r="C2668" s="1" t="inlineStr">
        <is>
          <t>EED118806</t>
        </is>
      </c>
      <c r="D2668" s="2" t="n">
        <v>45905</v>
      </c>
      <c r="E2668" s="2" t="n">
        <v>45910</v>
      </c>
      <c r="F2668" s="1" t="n">
        <v>740811</v>
      </c>
      <c r="G2668" s="1" t="n">
        <v>2</v>
      </c>
      <c r="H2668" s="1" t="n">
        <v>0</v>
      </c>
      <c r="I2668" s="1" t="n">
        <v>2</v>
      </c>
      <c r="J2668" s="1" t="inlineStr">
        <is>
          <t>Unknown</t>
        </is>
      </c>
      <c r="K2668" s="1" t="inlineStr">
        <is>
          <t>Mohan Sir, (Demo)</t>
        </is>
      </c>
      <c r="L2668" s="1">
        <f>G2668*B2668</f>
        <v/>
      </c>
      <c r="M2668" s="1">
        <f>H2668*B2668</f>
        <v/>
      </c>
      <c r="N2668" s="1">
        <f>I2668*B2668</f>
        <v/>
      </c>
    </row>
    <row r="2669">
      <c r="A2669" s="1" t="inlineStr">
        <is>
          <t>BioLegend</t>
        </is>
      </c>
      <c r="B2669" s="1" t="n">
        <v>29.33333333333333</v>
      </c>
      <c r="C2669" s="1" t="inlineStr">
        <is>
          <t>EED118806</t>
        </is>
      </c>
      <c r="D2669" s="2" t="n">
        <v>45905</v>
      </c>
      <c r="E2669" s="2" t="n">
        <v>45910</v>
      </c>
      <c r="F2669" s="1" t="n">
        <v>740811</v>
      </c>
      <c r="G2669" s="1" t="n">
        <v>1</v>
      </c>
      <c r="H2669" s="1" t="n">
        <v>1</v>
      </c>
      <c r="I2669" s="1" t="n">
        <v>0</v>
      </c>
      <c r="J2669" s="1" t="inlineStr">
        <is>
          <t>Banglore</t>
        </is>
      </c>
      <c r="K2669" s="1" t="n">
        <v>0</v>
      </c>
      <c r="L2669" s="1">
        <f>G2669*B2669</f>
        <v/>
      </c>
      <c r="M2669" s="1">
        <f>H2669*B2669</f>
        <v/>
      </c>
      <c r="N2669" s="1">
        <f>I2669*B2669</f>
        <v/>
      </c>
    </row>
    <row r="2670">
      <c r="A2670" s="1" t="inlineStr">
        <is>
          <t>BioLegend</t>
        </is>
      </c>
      <c r="B2670" s="1" t="n">
        <v>18110.4</v>
      </c>
      <c r="C2670" s="1" t="inlineStr">
        <is>
          <t>EED118806</t>
        </is>
      </c>
      <c r="D2670" s="2" t="n">
        <v>45905</v>
      </c>
      <c r="E2670" s="2" t="n">
        <v>45910</v>
      </c>
      <c r="F2670" s="1" t="n">
        <v>741094</v>
      </c>
      <c r="G2670" s="1" t="n">
        <v>1</v>
      </c>
      <c r="H2670" s="1" t="n">
        <v>1</v>
      </c>
      <c r="I2670" s="1" t="n">
        <v>0</v>
      </c>
      <c r="J2670" s="1" t="inlineStr">
        <is>
          <t>Banglore</t>
        </is>
      </c>
      <c r="K2670" s="1" t="n">
        <v>0</v>
      </c>
      <c r="L2670" s="1">
        <f>G2670*B2670</f>
        <v/>
      </c>
      <c r="M2670" s="1">
        <f>H2670*B2670</f>
        <v/>
      </c>
      <c r="N2670" s="1">
        <f>I2670*B2670</f>
        <v/>
      </c>
    </row>
    <row r="2671">
      <c r="A2671" s="1" t="inlineStr">
        <is>
          <t>BioLegend</t>
        </is>
      </c>
      <c r="B2671" s="1" t="n">
        <v>3634.4</v>
      </c>
      <c r="C2671" s="1" t="inlineStr">
        <is>
          <t>EED118806</t>
        </is>
      </c>
      <c r="D2671" s="2" t="n">
        <v>45905</v>
      </c>
      <c r="E2671" s="2" t="n">
        <v>45910</v>
      </c>
      <c r="F2671" s="1" t="n">
        <v>741095</v>
      </c>
      <c r="G2671" s="1" t="n">
        <v>1</v>
      </c>
      <c r="H2671" s="1" t="n">
        <v>1</v>
      </c>
      <c r="I2671" s="1" t="n">
        <v>0</v>
      </c>
      <c r="J2671" s="1" t="inlineStr">
        <is>
          <t>Banglore</t>
        </is>
      </c>
      <c r="K2671" s="1" t="n">
        <v>0</v>
      </c>
      <c r="L2671" s="1">
        <f>G2671*B2671</f>
        <v/>
      </c>
      <c r="M2671" s="1">
        <f>H2671*B2671</f>
        <v/>
      </c>
      <c r="N2671" s="1">
        <f>I2671*B2671</f>
        <v/>
      </c>
    </row>
    <row r="2672">
      <c r="A2672" s="1" t="inlineStr">
        <is>
          <t>BioLegend</t>
        </is>
      </c>
      <c r="B2672" s="1" t="n">
        <v>7268.799999999999</v>
      </c>
      <c r="C2672" s="1" t="inlineStr">
        <is>
          <t>EED118806</t>
        </is>
      </c>
      <c r="D2672" s="2" t="n">
        <v>45905</v>
      </c>
      <c r="E2672" s="2" t="n">
        <v>45910</v>
      </c>
      <c r="F2672" s="1" t="n">
        <v>741096</v>
      </c>
      <c r="G2672" s="1" t="n">
        <v>1</v>
      </c>
      <c r="H2672" s="1" t="n">
        <v>1</v>
      </c>
      <c r="I2672" s="1" t="n">
        <v>0</v>
      </c>
      <c r="J2672" s="1" t="inlineStr">
        <is>
          <t>Banglore</t>
        </is>
      </c>
      <c r="K2672" s="1" t="n">
        <v>0</v>
      </c>
      <c r="L2672" s="1">
        <f>G2672*B2672</f>
        <v/>
      </c>
      <c r="M2672" s="1">
        <f>H2672*B2672</f>
        <v/>
      </c>
      <c r="N2672" s="1">
        <f>I2672*B2672</f>
        <v/>
      </c>
    </row>
    <row r="2673">
      <c r="A2673" s="1" t="inlineStr">
        <is>
          <t>BioLegend</t>
        </is>
      </c>
      <c r="B2673" s="1" t="n">
        <v>7268.799999999999</v>
      </c>
      <c r="C2673" s="1" t="inlineStr">
        <is>
          <t>EED118806</t>
        </is>
      </c>
      <c r="D2673" s="2" t="n">
        <v>45905</v>
      </c>
      <c r="E2673" s="2" t="n">
        <v>45910</v>
      </c>
      <c r="F2673" s="1" t="n">
        <v>741100</v>
      </c>
      <c r="G2673" s="1" t="n">
        <v>1</v>
      </c>
      <c r="H2673" s="1" t="n">
        <v>1</v>
      </c>
      <c r="I2673" s="1" t="n">
        <v>0</v>
      </c>
      <c r="J2673" s="1" t="inlineStr">
        <is>
          <t>Banglore</t>
        </is>
      </c>
      <c r="K2673" s="1" t="n">
        <v>0</v>
      </c>
      <c r="L2673" s="1">
        <f>G2673*B2673</f>
        <v/>
      </c>
      <c r="M2673" s="1">
        <f>H2673*B2673</f>
        <v/>
      </c>
      <c r="N2673" s="1">
        <f>I2673*B2673</f>
        <v/>
      </c>
    </row>
    <row r="2674">
      <c r="A2674" s="1" t="inlineStr">
        <is>
          <t>BioLegend</t>
        </is>
      </c>
      <c r="B2674" s="1" t="n">
        <v>7268.799999999999</v>
      </c>
      <c r="C2674" s="1" t="inlineStr">
        <is>
          <t>EED118806</t>
        </is>
      </c>
      <c r="D2674" s="2" t="n">
        <v>45905</v>
      </c>
      <c r="E2674" s="2" t="n">
        <v>45910</v>
      </c>
      <c r="F2674" s="1" t="n">
        <v>741101</v>
      </c>
      <c r="G2674" s="1" t="n">
        <v>1</v>
      </c>
      <c r="H2674" s="1" t="n">
        <v>1</v>
      </c>
      <c r="I2674" s="1" t="n">
        <v>0</v>
      </c>
      <c r="J2674" s="1" t="inlineStr">
        <is>
          <t>Banglore</t>
        </is>
      </c>
      <c r="K2674" s="1" t="n">
        <v>0</v>
      </c>
      <c r="L2674" s="1">
        <f>G2674*B2674</f>
        <v/>
      </c>
      <c r="M2674" s="1">
        <f>H2674*B2674</f>
        <v/>
      </c>
      <c r="N2674" s="1">
        <f>I2674*B2674</f>
        <v/>
      </c>
    </row>
    <row r="2675">
      <c r="A2675" s="1" t="inlineStr">
        <is>
          <t>BioLegend</t>
        </is>
      </c>
      <c r="B2675" s="1" t="n">
        <v>7268.799999999999</v>
      </c>
      <c r="C2675" s="1" t="inlineStr">
        <is>
          <t>EED118806</t>
        </is>
      </c>
      <c r="D2675" s="2" t="n">
        <v>45905</v>
      </c>
      <c r="E2675" s="2" t="n">
        <v>45910</v>
      </c>
      <c r="F2675" s="1" t="n">
        <v>741105</v>
      </c>
      <c r="G2675" s="1" t="n">
        <v>1</v>
      </c>
      <c r="H2675" s="1" t="n">
        <v>1</v>
      </c>
      <c r="I2675" s="1" t="n">
        <v>0</v>
      </c>
      <c r="J2675" s="1" t="inlineStr">
        <is>
          <t>Banglore</t>
        </is>
      </c>
      <c r="K2675" s="1" t="n">
        <v>0</v>
      </c>
      <c r="L2675" s="1">
        <f>G2675*B2675</f>
        <v/>
      </c>
      <c r="M2675" s="1">
        <f>H2675*B2675</f>
        <v/>
      </c>
      <c r="N2675" s="1">
        <f>I2675*B2675</f>
        <v/>
      </c>
    </row>
    <row r="2676">
      <c r="A2676" s="1" t="inlineStr">
        <is>
          <t>BioLegend</t>
        </is>
      </c>
      <c r="B2676" s="1" t="n">
        <v>7268.799999999999</v>
      </c>
      <c r="C2676" s="1" t="inlineStr">
        <is>
          <t>EED118806</t>
        </is>
      </c>
      <c r="D2676" s="2" t="n">
        <v>45905</v>
      </c>
      <c r="E2676" s="2" t="n">
        <v>45910</v>
      </c>
      <c r="F2676" s="1" t="n">
        <v>741108</v>
      </c>
      <c r="G2676" s="1" t="n">
        <v>1</v>
      </c>
      <c r="H2676" s="1" t="n">
        <v>1</v>
      </c>
      <c r="I2676" s="1" t="n">
        <v>0</v>
      </c>
      <c r="J2676" s="1" t="inlineStr">
        <is>
          <t>Banglore</t>
        </is>
      </c>
      <c r="K2676" s="1" t="n">
        <v>0</v>
      </c>
      <c r="L2676" s="1">
        <f>G2676*B2676</f>
        <v/>
      </c>
      <c r="M2676" s="1">
        <f>H2676*B2676</f>
        <v/>
      </c>
      <c r="N2676" s="1">
        <f>I2676*B2676</f>
        <v/>
      </c>
    </row>
    <row r="2677">
      <c r="A2677" s="1" t="inlineStr">
        <is>
          <t>BioLegend</t>
        </is>
      </c>
      <c r="B2677" s="1" t="n">
        <v>7268.799999999999</v>
      </c>
      <c r="C2677" s="1" t="inlineStr">
        <is>
          <t>EED118806</t>
        </is>
      </c>
      <c r="D2677" s="2" t="n">
        <v>45905</v>
      </c>
      <c r="E2677" s="2" t="n">
        <v>45910</v>
      </c>
      <c r="F2677" s="1" t="n">
        <v>741114</v>
      </c>
      <c r="G2677" s="1" t="n">
        <v>1</v>
      </c>
      <c r="H2677" s="1" t="n">
        <v>1</v>
      </c>
      <c r="I2677" s="1" t="n">
        <v>0</v>
      </c>
      <c r="J2677" s="1" t="inlineStr">
        <is>
          <t>Banglore</t>
        </is>
      </c>
      <c r="K2677" s="1" t="n">
        <v>0</v>
      </c>
      <c r="L2677" s="1">
        <f>G2677*B2677</f>
        <v/>
      </c>
      <c r="M2677" s="1">
        <f>H2677*B2677</f>
        <v/>
      </c>
      <c r="N2677" s="1">
        <f>I2677*B2677</f>
        <v/>
      </c>
    </row>
    <row r="2678">
      <c r="A2678" s="1" t="inlineStr">
        <is>
          <t>BioLegend</t>
        </is>
      </c>
      <c r="B2678" s="1" t="n">
        <v>7268.799999999999</v>
      </c>
      <c r="C2678" s="1" t="inlineStr">
        <is>
          <t>EED118806</t>
        </is>
      </c>
      <c r="D2678" s="2" t="n">
        <v>45905</v>
      </c>
      <c r="E2678" s="2" t="n">
        <v>45910</v>
      </c>
      <c r="F2678" s="1" t="n">
        <v>741121</v>
      </c>
      <c r="G2678" s="1" t="n">
        <v>1</v>
      </c>
      <c r="H2678" s="1" t="n">
        <v>1</v>
      </c>
      <c r="I2678" s="1" t="n">
        <v>0</v>
      </c>
      <c r="J2678" s="1" t="inlineStr">
        <is>
          <t>Banglore</t>
        </is>
      </c>
      <c r="K2678" s="1" t="n">
        <v>0</v>
      </c>
      <c r="L2678" s="1">
        <f>G2678*B2678</f>
        <v/>
      </c>
      <c r="M2678" s="1">
        <f>H2678*B2678</f>
        <v/>
      </c>
      <c r="N2678" s="1">
        <f>I2678*B2678</f>
        <v/>
      </c>
    </row>
    <row r="2679">
      <c r="A2679" s="1" t="inlineStr">
        <is>
          <t>BioLegend</t>
        </is>
      </c>
      <c r="B2679" s="1" t="n">
        <v>29.33333333333333</v>
      </c>
      <c r="C2679" s="1" t="inlineStr">
        <is>
          <t>EED118806</t>
        </is>
      </c>
      <c r="D2679" s="2" t="n">
        <v>45905</v>
      </c>
      <c r="E2679" s="2" t="n">
        <v>45910</v>
      </c>
      <c r="F2679" s="1" t="n">
        <v>741146</v>
      </c>
      <c r="G2679" s="1" t="n">
        <v>2</v>
      </c>
      <c r="H2679" s="1" t="n">
        <v>0</v>
      </c>
      <c r="I2679" s="1" t="n">
        <v>2</v>
      </c>
      <c r="J2679" s="1" t="inlineStr">
        <is>
          <t>Unknown</t>
        </is>
      </c>
      <c r="K2679" s="1" t="inlineStr">
        <is>
          <t>Mohan Sir, (Demo)</t>
        </is>
      </c>
      <c r="L2679" s="1">
        <f>G2679*B2679</f>
        <v/>
      </c>
      <c r="M2679" s="1">
        <f>H2679*B2679</f>
        <v/>
      </c>
      <c r="N2679" s="1">
        <f>I2679*B2679</f>
        <v/>
      </c>
    </row>
    <row r="2680">
      <c r="A2680" s="1" t="inlineStr">
        <is>
          <t>BioLegend</t>
        </is>
      </c>
      <c r="B2680" s="1" t="n">
        <v>29.33333333333333</v>
      </c>
      <c r="C2680" s="1" t="inlineStr">
        <is>
          <t>EED118806</t>
        </is>
      </c>
      <c r="D2680" s="2" t="n">
        <v>45905</v>
      </c>
      <c r="E2680" s="2" t="n">
        <v>45910</v>
      </c>
      <c r="F2680" s="1" t="n">
        <v>741146</v>
      </c>
      <c r="G2680" s="1" t="n">
        <v>1</v>
      </c>
      <c r="H2680" s="1" t="n">
        <v>1</v>
      </c>
      <c r="I2680" s="1" t="n">
        <v>0</v>
      </c>
      <c r="J2680" s="1" t="inlineStr">
        <is>
          <t>Banglore</t>
        </is>
      </c>
      <c r="K2680" s="1" t="n">
        <v>0</v>
      </c>
      <c r="L2680" s="1">
        <f>G2680*B2680</f>
        <v/>
      </c>
      <c r="M2680" s="1">
        <f>H2680*B2680</f>
        <v/>
      </c>
      <c r="N2680" s="1">
        <f>I2680*B2680</f>
        <v/>
      </c>
    </row>
    <row r="2681">
      <c r="A2681" s="1" t="inlineStr">
        <is>
          <t>BioLegend</t>
        </is>
      </c>
      <c r="B2681" s="1" t="n">
        <v>21683.2</v>
      </c>
      <c r="C2681" s="1" t="inlineStr">
        <is>
          <t>EED118806</t>
        </is>
      </c>
      <c r="D2681" s="2" t="n">
        <v>45905</v>
      </c>
      <c r="E2681" s="2" t="n">
        <v>45910</v>
      </c>
      <c r="F2681" s="1" t="n">
        <v>769404</v>
      </c>
      <c r="G2681" s="1" t="n">
        <v>1</v>
      </c>
      <c r="H2681" s="1" t="n">
        <v>1</v>
      </c>
      <c r="I2681" s="1" t="n">
        <v>0</v>
      </c>
      <c r="J2681" s="1" t="inlineStr">
        <is>
          <t>Pune</t>
        </is>
      </c>
      <c r="K2681" s="1" t="n">
        <v>0</v>
      </c>
      <c r="L2681" s="1">
        <f>G2681*B2681</f>
        <v/>
      </c>
      <c r="M2681" s="1">
        <f>H2681*B2681</f>
        <v/>
      </c>
      <c r="N2681" s="1">
        <f>I2681*B2681</f>
        <v/>
      </c>
    </row>
    <row r="2682">
      <c r="A2682" s="1" t="inlineStr">
        <is>
          <t>BioLegend</t>
        </is>
      </c>
      <c r="B2682" s="1" t="n">
        <v>34249.6</v>
      </c>
      <c r="C2682" s="1" t="inlineStr">
        <is>
          <t>EED118806</t>
        </is>
      </c>
      <c r="D2682" s="2" t="n">
        <v>45905</v>
      </c>
      <c r="E2682" s="2" t="n">
        <v>45910</v>
      </c>
      <c r="F2682" s="1" t="n">
        <v>902602</v>
      </c>
      <c r="G2682" s="1" t="n">
        <v>1</v>
      </c>
      <c r="H2682" s="1" t="n">
        <v>1</v>
      </c>
      <c r="I2682" s="1" t="n">
        <v>0</v>
      </c>
      <c r="J2682" s="1" t="inlineStr">
        <is>
          <t>Banglore</t>
        </is>
      </c>
      <c r="K2682" s="1" t="n">
        <v>0</v>
      </c>
      <c r="L2682" s="1">
        <f>G2682*B2682</f>
        <v/>
      </c>
      <c r="M2682" s="1">
        <f>H2682*B2682</f>
        <v/>
      </c>
      <c r="N2682" s="1">
        <f>I2682*B2682</f>
        <v/>
      </c>
    </row>
    <row r="2683">
      <c r="A2683" s="1" t="inlineStr">
        <is>
          <t>BioLegend</t>
        </is>
      </c>
      <c r="B2683" s="1" t="n">
        <v>8192.799999999999</v>
      </c>
      <c r="C2683" s="1" t="inlineStr">
        <is>
          <t>EED118806</t>
        </is>
      </c>
      <c r="D2683" s="2" t="n">
        <v>45905</v>
      </c>
      <c r="E2683" s="2" t="n">
        <v>45910</v>
      </c>
      <c r="F2683" s="1" t="n">
        <v>926506</v>
      </c>
      <c r="G2683" s="1" t="n">
        <v>1</v>
      </c>
      <c r="H2683" s="1" t="n">
        <v>1</v>
      </c>
      <c r="I2683" s="1" t="n">
        <v>0</v>
      </c>
      <c r="J2683" s="1" t="inlineStr">
        <is>
          <t>Delhi</t>
        </is>
      </c>
      <c r="K2683" s="1" t="n">
        <v>0</v>
      </c>
      <c r="L2683" s="1">
        <f>G2683*B2683</f>
        <v/>
      </c>
      <c r="M2683" s="1">
        <f>H2683*B2683</f>
        <v/>
      </c>
      <c r="N2683" s="1">
        <f>I2683*B2683</f>
        <v/>
      </c>
    </row>
    <row r="2684">
      <c r="A2684" s="1" t="inlineStr">
        <is>
          <t>TopClass enterprises</t>
        </is>
      </c>
      <c r="B2684" s="1" t="n">
        <v>10248</v>
      </c>
      <c r="C2684" s="1" t="inlineStr">
        <is>
          <t>TPC/25-26/00434</t>
        </is>
      </c>
      <c r="D2684" s="2" t="n">
        <v>45904</v>
      </c>
      <c r="E2684" s="2" t="n">
        <v>45911</v>
      </c>
      <c r="F2684" s="1" t="inlineStr">
        <is>
          <t>S1141</t>
        </is>
      </c>
      <c r="G2684" s="1" t="n">
        <v>1</v>
      </c>
      <c r="H2684" s="1" t="n">
        <v>1</v>
      </c>
      <c r="I2684" s="1" t="n">
        <v>0</v>
      </c>
      <c r="J2684" s="1" t="inlineStr">
        <is>
          <t>Hyderabad</t>
        </is>
      </c>
      <c r="K2684" s="1" t="n">
        <v>0</v>
      </c>
      <c r="L2684" s="1">
        <f>G2684*B2684</f>
        <v/>
      </c>
      <c r="M2684" s="1">
        <f>H2684*B2684</f>
        <v/>
      </c>
      <c r="N2684" s="1">
        <f>I2684*B2684</f>
        <v/>
      </c>
    </row>
    <row r="2685">
      <c r="A2685" s="1" t="inlineStr">
        <is>
          <t>TopClass enterprises</t>
        </is>
      </c>
      <c r="B2685" s="1" t="n">
        <v>15540</v>
      </c>
      <c r="C2685" s="1" t="inlineStr">
        <is>
          <t>TPC/25-26/00434</t>
        </is>
      </c>
      <c r="D2685" s="2" t="n">
        <v>45904</v>
      </c>
      <c r="E2685" s="2" t="n">
        <v>45911</v>
      </c>
      <c r="F2685" s="1" t="inlineStr">
        <is>
          <t>S7459</t>
        </is>
      </c>
      <c r="G2685" s="1" t="n">
        <v>1</v>
      </c>
      <c r="H2685" s="1" t="n">
        <v>1</v>
      </c>
      <c r="I2685" s="1" t="n">
        <v>0</v>
      </c>
      <c r="J2685" s="1" t="inlineStr">
        <is>
          <t>Hyderabad</t>
        </is>
      </c>
      <c r="K2685" s="1" t="n">
        <v>0</v>
      </c>
      <c r="L2685" s="1">
        <f>G2685*B2685</f>
        <v/>
      </c>
      <c r="M2685" s="1">
        <f>H2685*B2685</f>
        <v/>
      </c>
      <c r="N2685" s="1">
        <f>I2685*B2685</f>
        <v/>
      </c>
    </row>
    <row r="2686">
      <c r="A2686" s="1" t="inlineStr">
        <is>
          <t>SouthernBiotech</t>
        </is>
      </c>
      <c r="B2686" s="1" t="n">
        <v>6336</v>
      </c>
      <c r="C2686" s="1" t="n">
        <v>338804</v>
      </c>
      <c r="D2686" s="2" t="n">
        <v>45905</v>
      </c>
      <c r="E2686" s="2" t="n">
        <v>45911</v>
      </c>
      <c r="F2686" s="1" t="inlineStr">
        <is>
          <t>0100-01</t>
        </is>
      </c>
      <c r="G2686" s="1" t="n">
        <v>2</v>
      </c>
      <c r="H2686" s="1" t="n">
        <v>2</v>
      </c>
      <c r="I2686" s="1" t="n">
        <v>0</v>
      </c>
      <c r="J2686" s="1" t="inlineStr">
        <is>
          <t>Manesar</t>
        </is>
      </c>
      <c r="K2686" s="1" t="n">
        <v>0</v>
      </c>
      <c r="L2686" s="1">
        <f>G2686*B2686</f>
        <v/>
      </c>
      <c r="M2686" s="1">
        <f>H2686*B2686</f>
        <v/>
      </c>
      <c r="N2686" s="1">
        <f>I2686*B2686</f>
        <v/>
      </c>
    </row>
    <row r="2687">
      <c r="A2687" s="1" t="inlineStr">
        <is>
          <t>SouthernBiotech</t>
        </is>
      </c>
      <c r="B2687" s="1" t="n">
        <v>12870</v>
      </c>
      <c r="C2687" s="1" t="n">
        <v>338804</v>
      </c>
      <c r="D2687" s="2" t="n">
        <v>45905</v>
      </c>
      <c r="E2687" s="2" t="n">
        <v>45911</v>
      </c>
      <c r="F2687" s="1" t="inlineStr">
        <is>
          <t>2030-31</t>
        </is>
      </c>
      <c r="G2687" s="1" t="n">
        <v>1</v>
      </c>
      <c r="H2687" s="1" t="n">
        <v>1</v>
      </c>
      <c r="I2687" s="1" t="n">
        <v>0</v>
      </c>
      <c r="J2687" s="1" t="inlineStr">
        <is>
          <t>Delhi</t>
        </is>
      </c>
      <c r="K2687" s="1" t="n">
        <v>0</v>
      </c>
      <c r="L2687" s="1">
        <f>G2687*B2687</f>
        <v/>
      </c>
      <c r="M2687" s="1">
        <f>H2687*B2687</f>
        <v/>
      </c>
      <c r="N2687" s="1">
        <f>I2687*B2687</f>
        <v/>
      </c>
    </row>
    <row r="2688">
      <c r="A2688" s="1" t="inlineStr">
        <is>
          <t>BioLegend</t>
        </is>
      </c>
      <c r="B2688" s="1" t="n">
        <v>2217.6</v>
      </c>
      <c r="C2688" s="1" t="inlineStr">
        <is>
          <t>Return From IGIB</t>
        </is>
      </c>
      <c r="D2688" s="2" t="inlineStr">
        <is>
          <t>Opening Stock</t>
        </is>
      </c>
      <c r="E2688" s="2" t="n">
        <v>45911</v>
      </c>
      <c r="F2688" s="1" t="n">
        <v>421101</v>
      </c>
      <c r="G2688" s="1" t="n">
        <v>3</v>
      </c>
      <c r="H2688" s="1" t="n">
        <v>0</v>
      </c>
      <c r="I2688" s="1" t="n">
        <v>3</v>
      </c>
      <c r="J2688" s="1" t="inlineStr">
        <is>
          <t>STOCK</t>
        </is>
      </c>
      <c r="K2688" s="1" t="inlineStr">
        <is>
          <t>Stock</t>
        </is>
      </c>
      <c r="L2688" s="1">
        <f>G2688*B2688</f>
        <v/>
      </c>
      <c r="M2688" s="1">
        <f>H2688*B2688</f>
        <v/>
      </c>
      <c r="N2688" s="1">
        <f>I2688*B2688</f>
        <v/>
      </c>
    </row>
    <row r="2689">
      <c r="A2689" s="1" t="inlineStr">
        <is>
          <t>BioLegend</t>
        </is>
      </c>
      <c r="B2689" s="1" t="n">
        <v>12408</v>
      </c>
      <c r="C2689" s="1" t="inlineStr">
        <is>
          <t>Return From IGIB</t>
        </is>
      </c>
      <c r="D2689" s="2" t="inlineStr">
        <is>
          <t>Opening Stock</t>
        </is>
      </c>
      <c r="E2689" s="2" t="n">
        <v>45911</v>
      </c>
      <c r="F2689" s="1" t="n">
        <v>424602</v>
      </c>
      <c r="G2689" s="1" t="n">
        <v>1</v>
      </c>
      <c r="H2689" s="1" t="n">
        <v>0</v>
      </c>
      <c r="I2689" s="1" t="n">
        <v>1</v>
      </c>
      <c r="J2689" s="1" t="inlineStr">
        <is>
          <t>Banglore</t>
        </is>
      </c>
      <c r="K2689" s="1" t="inlineStr">
        <is>
          <t>Wednesday (22-10-25)</t>
        </is>
      </c>
      <c r="L2689" s="1">
        <f>G2689*B2689</f>
        <v/>
      </c>
      <c r="M2689" s="1">
        <f>H2689*B2689</f>
        <v/>
      </c>
      <c r="N2689" s="1">
        <f>I2689*B2689</f>
        <v/>
      </c>
    </row>
    <row r="2690">
      <c r="A2690" s="1" t="inlineStr">
        <is>
          <t>BioLegend</t>
        </is>
      </c>
      <c r="B2690" s="1" t="n">
        <v>4004</v>
      </c>
      <c r="C2690" s="1" t="inlineStr">
        <is>
          <t>Return From IGIB</t>
        </is>
      </c>
      <c r="D2690" s="2" t="inlineStr">
        <is>
          <t>Opening Stock</t>
        </is>
      </c>
      <c r="E2690" s="2" t="n">
        <v>45911</v>
      </c>
      <c r="F2690" s="1" t="n">
        <v>420301</v>
      </c>
      <c r="G2690" s="1" t="n">
        <v>2</v>
      </c>
      <c r="H2690" s="1" t="n">
        <v>2</v>
      </c>
      <c r="I2690" s="1" t="n">
        <v>0</v>
      </c>
      <c r="J2690" s="1" t="inlineStr">
        <is>
          <t>Delhi</t>
        </is>
      </c>
      <c r="K2690" s="1" t="n">
        <v>0</v>
      </c>
      <c r="L2690" s="1">
        <f>G2690*B2690</f>
        <v/>
      </c>
      <c r="M2690" s="1">
        <f>H2690*B2690</f>
        <v/>
      </c>
      <c r="N2690" s="1">
        <f>I2690*B2690</f>
        <v/>
      </c>
    </row>
    <row r="2691">
      <c r="A2691" s="1" t="inlineStr">
        <is>
          <t>BioLegend</t>
        </is>
      </c>
      <c r="B2691" s="1" t="n">
        <v>3374.8</v>
      </c>
      <c r="C2691" s="1" t="inlineStr">
        <is>
          <t>Return From IGIB</t>
        </is>
      </c>
      <c r="D2691" s="2" t="inlineStr">
        <is>
          <t>Opening Stock</t>
        </is>
      </c>
      <c r="E2691" s="2" t="n">
        <v>45911</v>
      </c>
      <c r="F2691" s="1" t="n">
        <v>420801</v>
      </c>
      <c r="G2691" s="1" t="n">
        <v>1</v>
      </c>
      <c r="H2691" s="1" t="n">
        <v>1</v>
      </c>
      <c r="I2691" s="1" t="n">
        <v>0</v>
      </c>
      <c r="J2691" s="1" t="inlineStr">
        <is>
          <t>Delhi</t>
        </is>
      </c>
      <c r="K2691" s="1" t="n">
        <v>0</v>
      </c>
      <c r="L2691" s="1">
        <f>G2691*B2691</f>
        <v/>
      </c>
      <c r="M2691" s="1">
        <f>H2691*B2691</f>
        <v/>
      </c>
      <c r="N2691" s="1">
        <f>I2691*B2691</f>
        <v/>
      </c>
    </row>
    <row r="2692">
      <c r="A2692" s="1" t="inlineStr">
        <is>
          <t>BioLegend</t>
        </is>
      </c>
      <c r="B2692" s="1" t="n">
        <v>3374.8</v>
      </c>
      <c r="C2692" s="1" t="inlineStr">
        <is>
          <t>Return From IGIB</t>
        </is>
      </c>
      <c r="D2692" s="2" t="inlineStr">
        <is>
          <t>Opening Stock</t>
        </is>
      </c>
      <c r="E2692" s="2" t="n">
        <v>45911</v>
      </c>
      <c r="F2692" s="1" t="n">
        <v>420801</v>
      </c>
      <c r="G2692" s="1" t="n">
        <v>1</v>
      </c>
      <c r="H2692" s="1" t="n">
        <v>0</v>
      </c>
      <c r="I2692" s="1" t="n">
        <v>1</v>
      </c>
      <c r="J2692" s="1" t="inlineStr">
        <is>
          <t>Pune</t>
        </is>
      </c>
      <c r="K2692" s="1" t="inlineStr">
        <is>
          <t>Saturday (25-10-25)</t>
        </is>
      </c>
      <c r="L2692" s="1">
        <f>G2692*B2692</f>
        <v/>
      </c>
      <c r="M2692" s="1">
        <f>H2692*B2692</f>
        <v/>
      </c>
      <c r="N2692" s="1">
        <f>I2692*B2692</f>
        <v/>
      </c>
    </row>
    <row r="2693">
      <c r="A2693" s="1" t="inlineStr">
        <is>
          <t>Cytoskeleton</t>
        </is>
      </c>
      <c r="B2693" s="1" t="n">
        <v>76646.24000000001</v>
      </c>
      <c r="C2693" s="1" t="n">
        <v>20914</v>
      </c>
      <c r="D2693" s="2" t="n">
        <v>45909</v>
      </c>
      <c r="E2693" s="2" t="n">
        <v>45912</v>
      </c>
      <c r="F2693" s="1" t="inlineStr">
        <is>
          <t>BK011P</t>
        </is>
      </c>
      <c r="G2693" s="1" t="n">
        <v>1</v>
      </c>
      <c r="H2693" s="1" t="n">
        <v>1</v>
      </c>
      <c r="I2693" s="1" t="n">
        <v>0</v>
      </c>
      <c r="J2693" s="1" t="inlineStr">
        <is>
          <t>PUNE</t>
        </is>
      </c>
      <c r="K2693" s="1" t="n">
        <v>0</v>
      </c>
      <c r="L2693" s="1">
        <f>G2693*B2693</f>
        <v/>
      </c>
      <c r="M2693" s="1">
        <f>H2693*B2693</f>
        <v/>
      </c>
      <c r="N2693" s="1">
        <f>I2693*B2693</f>
        <v/>
      </c>
    </row>
    <row r="2694">
      <c r="A2694" s="1" t="inlineStr">
        <is>
          <t>TargetMol</t>
        </is>
      </c>
      <c r="B2694" s="1" t="n">
        <v>2376</v>
      </c>
      <c r="C2694" s="1" t="inlineStr">
        <is>
          <t>INV250910-002</t>
        </is>
      </c>
      <c r="D2694" s="2" t="n">
        <v>45910</v>
      </c>
      <c r="E2694" s="2" t="n">
        <v>45912</v>
      </c>
      <c r="F2694" s="1" t="inlineStr">
        <is>
          <t>T60151</t>
        </is>
      </c>
      <c r="G2694" s="1" t="n">
        <v>1</v>
      </c>
      <c r="H2694" s="1" t="n">
        <v>1</v>
      </c>
      <c r="I2694" s="1" t="n">
        <v>0</v>
      </c>
      <c r="J2694" s="1" t="inlineStr">
        <is>
          <t>Kerala</t>
        </is>
      </c>
      <c r="K2694" s="1" t="n">
        <v>0</v>
      </c>
      <c r="L2694" s="1">
        <f>G2694*B2694</f>
        <v/>
      </c>
      <c r="M2694" s="1">
        <f>H2694*B2694</f>
        <v/>
      </c>
      <c r="N2694" s="1">
        <f>I2694*B2694</f>
        <v/>
      </c>
    </row>
    <row r="2695">
      <c r="A2695" s="1" t="inlineStr">
        <is>
          <t>TargetMol</t>
        </is>
      </c>
      <c r="B2695" s="1" t="n">
        <v>2270.4</v>
      </c>
      <c r="C2695" s="1" t="inlineStr">
        <is>
          <t>INV250910-002</t>
        </is>
      </c>
      <c r="D2695" s="2" t="n">
        <v>45910</v>
      </c>
      <c r="E2695" s="2" t="n">
        <v>45912</v>
      </c>
      <c r="F2695" s="1" t="inlineStr">
        <is>
          <t>T12851</t>
        </is>
      </c>
      <c r="G2695" s="1" t="n">
        <v>1</v>
      </c>
      <c r="H2695" s="1" t="n">
        <v>1</v>
      </c>
      <c r="I2695" s="1" t="n">
        <v>0</v>
      </c>
      <c r="J2695" s="1" t="inlineStr">
        <is>
          <t>Kerala</t>
        </is>
      </c>
      <c r="K2695" s="1" t="n">
        <v>0</v>
      </c>
      <c r="L2695" s="1">
        <f>G2695*B2695</f>
        <v/>
      </c>
      <c r="M2695" s="1">
        <f>H2695*B2695</f>
        <v/>
      </c>
      <c r="N2695" s="1">
        <f>I2695*B2695</f>
        <v/>
      </c>
    </row>
    <row r="2696">
      <c r="A2696" s="1" t="inlineStr">
        <is>
          <t>TargetMol</t>
        </is>
      </c>
      <c r="B2696" s="1" t="n">
        <v>3854.4</v>
      </c>
      <c r="C2696" s="1" t="inlineStr">
        <is>
          <t>INV250910-002</t>
        </is>
      </c>
      <c r="D2696" s="2" t="n">
        <v>45910</v>
      </c>
      <c r="E2696" s="2" t="n">
        <v>45912</v>
      </c>
      <c r="F2696" s="1" t="inlineStr">
        <is>
          <t>TP1304</t>
        </is>
      </c>
      <c r="G2696" s="1" t="n">
        <v>1</v>
      </c>
      <c r="H2696" s="1" t="n">
        <v>1</v>
      </c>
      <c r="I2696" s="1" t="n">
        <v>0</v>
      </c>
      <c r="J2696" s="1" t="inlineStr">
        <is>
          <t>Kerala</t>
        </is>
      </c>
      <c r="K2696" s="1" t="n">
        <v>0</v>
      </c>
      <c r="L2696" s="1">
        <f>G2696*B2696</f>
        <v/>
      </c>
      <c r="M2696" s="1">
        <f>H2696*B2696</f>
        <v/>
      </c>
      <c r="N2696" s="1">
        <f>I2696*B2696</f>
        <v/>
      </c>
    </row>
    <row r="2697">
      <c r="A2697" s="1" t="inlineStr">
        <is>
          <t>TargetMol</t>
        </is>
      </c>
      <c r="B2697" s="1" t="n">
        <v>1584</v>
      </c>
      <c r="C2697" s="1" t="inlineStr">
        <is>
          <t>INV250910-002</t>
        </is>
      </c>
      <c r="D2697" s="2" t="n">
        <v>45910</v>
      </c>
      <c r="E2697" s="2" t="n">
        <v>45912</v>
      </c>
      <c r="F2697" s="1" t="inlineStr">
        <is>
          <t>T19562</t>
        </is>
      </c>
      <c r="G2697" s="1" t="n">
        <v>1</v>
      </c>
      <c r="H2697" s="1" t="n">
        <v>1</v>
      </c>
      <c r="I2697" s="1" t="n">
        <v>0</v>
      </c>
      <c r="J2697" s="1" t="inlineStr">
        <is>
          <t>PUNE</t>
        </is>
      </c>
      <c r="K2697" s="1" t="n">
        <v>0</v>
      </c>
      <c r="L2697" s="1">
        <f>G2697*B2697</f>
        <v/>
      </c>
      <c r="M2697" s="1">
        <f>H2697*B2697</f>
        <v/>
      </c>
      <c r="N2697" s="1">
        <f>I2697*B2697</f>
        <v/>
      </c>
    </row>
    <row r="2698">
      <c r="A2698" s="1" t="inlineStr">
        <is>
          <t>TargetMol</t>
        </is>
      </c>
      <c r="B2698" s="1" t="n">
        <v>17001.6</v>
      </c>
      <c r="C2698" s="1" t="inlineStr">
        <is>
          <t>INV250910-003</t>
        </is>
      </c>
      <c r="D2698" s="2" t="n">
        <v>45910</v>
      </c>
      <c r="E2698" s="2" t="n">
        <v>45912</v>
      </c>
      <c r="F2698" s="1" t="inlineStr">
        <is>
          <t>T9908</t>
        </is>
      </c>
      <c r="G2698" s="1" t="n">
        <v>1</v>
      </c>
      <c r="H2698" s="1" t="n">
        <v>1</v>
      </c>
      <c r="I2698" s="1" t="n">
        <v>0</v>
      </c>
      <c r="J2698" s="1" t="inlineStr">
        <is>
          <t>Gujrat</t>
        </is>
      </c>
      <c r="K2698" s="1" t="n">
        <v>0</v>
      </c>
      <c r="L2698" s="1">
        <f>G2698*B2698</f>
        <v/>
      </c>
      <c r="M2698" s="1">
        <f>H2698*B2698</f>
        <v/>
      </c>
      <c r="N2698" s="1">
        <f>I2698*B2698</f>
        <v/>
      </c>
    </row>
    <row r="2699">
      <c r="A2699" s="1" t="inlineStr">
        <is>
          <t>TargetMol</t>
        </is>
      </c>
      <c r="B2699" s="1" t="n">
        <v>1848</v>
      </c>
      <c r="C2699" s="1" t="inlineStr">
        <is>
          <t>INV250910-004</t>
        </is>
      </c>
      <c r="D2699" s="2" t="n">
        <v>45910</v>
      </c>
      <c r="E2699" s="2" t="n">
        <v>45912</v>
      </c>
      <c r="F2699" s="1" t="inlineStr">
        <is>
          <t>T72033</t>
        </is>
      </c>
      <c r="G2699" s="1" t="n">
        <v>1</v>
      </c>
      <c r="H2699" s="1" t="n">
        <v>1</v>
      </c>
      <c r="I2699" s="1" t="n">
        <v>0</v>
      </c>
      <c r="J2699" s="1" t="inlineStr">
        <is>
          <t>Hyderabad</t>
        </is>
      </c>
      <c r="K2699" s="1" t="n">
        <v>0</v>
      </c>
      <c r="L2699" s="1">
        <f>G2699*B2699</f>
        <v/>
      </c>
      <c r="M2699" s="1">
        <f>H2699*B2699</f>
        <v/>
      </c>
      <c r="N2699" s="1">
        <f>I2699*B2699</f>
        <v/>
      </c>
    </row>
    <row r="2700">
      <c r="A2700" s="1" t="inlineStr">
        <is>
          <t>TargetMol</t>
        </is>
      </c>
      <c r="B2700" s="1" t="n">
        <v>7761.6</v>
      </c>
      <c r="C2700" s="1" t="inlineStr">
        <is>
          <t>INV250910-004</t>
        </is>
      </c>
      <c r="D2700" s="2" t="n">
        <v>45910</v>
      </c>
      <c r="E2700" s="2" t="n">
        <v>45912</v>
      </c>
      <c r="F2700" s="1" t="inlineStr">
        <is>
          <t>T72081</t>
        </is>
      </c>
      <c r="G2700" s="1" t="n">
        <v>1</v>
      </c>
      <c r="H2700" s="1" t="n">
        <v>1</v>
      </c>
      <c r="I2700" s="1" t="n">
        <v>0</v>
      </c>
      <c r="J2700" s="1" t="inlineStr">
        <is>
          <t>Hyderabad</t>
        </is>
      </c>
      <c r="K2700" s="1" t="n">
        <v>0</v>
      </c>
      <c r="L2700" s="1">
        <f>G2700*B2700</f>
        <v/>
      </c>
      <c r="M2700" s="1">
        <f>H2700*B2700</f>
        <v/>
      </c>
      <c r="N2700" s="1">
        <f>I2700*B2700</f>
        <v/>
      </c>
    </row>
    <row r="2701">
      <c r="A2701" s="1" t="inlineStr">
        <is>
          <t>BioXcell</t>
        </is>
      </c>
      <c r="B2701" s="1" t="n">
        <v>43296</v>
      </c>
      <c r="C2701" s="1" t="n">
        <v>178586</v>
      </c>
      <c r="D2701" s="2" t="n">
        <v>45909</v>
      </c>
      <c r="E2701" s="2" t="n">
        <v>45912</v>
      </c>
      <c r="F2701" s="1" t="inlineStr">
        <is>
          <t>BE0172</t>
        </is>
      </c>
      <c r="G2701" s="1" t="n">
        <v>1</v>
      </c>
      <c r="H2701" s="1" t="n">
        <v>1</v>
      </c>
      <c r="I2701" s="1" t="n">
        <v>0</v>
      </c>
      <c r="J2701" s="1" t="inlineStr">
        <is>
          <t>Hyderabad</t>
        </is>
      </c>
      <c r="K2701" s="1" t="n">
        <v>0</v>
      </c>
      <c r="L2701" s="1">
        <f>G2701*B2701</f>
        <v/>
      </c>
      <c r="M2701" s="1">
        <f>H2701*B2701</f>
        <v/>
      </c>
      <c r="N2701" s="1">
        <f>I2701*B2701</f>
        <v/>
      </c>
    </row>
    <row r="2702">
      <c r="A2702" s="1" t="inlineStr">
        <is>
          <t>BioXcell</t>
        </is>
      </c>
      <c r="B2702" s="1" t="n">
        <v>9081.6</v>
      </c>
      <c r="C2702" s="1" t="n">
        <v>178586</v>
      </c>
      <c r="D2702" s="2" t="n">
        <v>45909</v>
      </c>
      <c r="E2702" s="2" t="n">
        <v>45912</v>
      </c>
      <c r="F2702" s="1" t="inlineStr">
        <is>
          <t>BP0075-1</t>
        </is>
      </c>
      <c r="G2702" s="1" t="n">
        <v>1</v>
      </c>
      <c r="H2702" s="1" t="n">
        <v>1</v>
      </c>
      <c r="I2702" s="1" t="n">
        <v>0</v>
      </c>
      <c r="J2702" s="1" t="inlineStr">
        <is>
          <t>Delhi</t>
        </is>
      </c>
      <c r="K2702" s="1" t="n">
        <v>0</v>
      </c>
      <c r="L2702" s="1">
        <f>G2702*B2702</f>
        <v/>
      </c>
      <c r="M2702" s="1">
        <f>H2702*B2702</f>
        <v/>
      </c>
      <c r="N2702" s="1">
        <f>I2702*B2702</f>
        <v/>
      </c>
    </row>
    <row r="2703">
      <c r="A2703" s="1" t="inlineStr">
        <is>
          <t>Dharmacon</t>
        </is>
      </c>
      <c r="B2703" s="1" t="n">
        <v>9280.48</v>
      </c>
      <c r="C2703" s="1" t="inlineStr">
        <is>
          <t>D090425IN3313470G</t>
        </is>
      </c>
      <c r="D2703" s="2" t="n">
        <v>45911</v>
      </c>
      <c r="E2703" s="2" t="n">
        <v>45913</v>
      </c>
      <c r="F2703" s="1" t="inlineStr">
        <is>
          <t>CTM-1172343</t>
        </is>
      </c>
      <c r="G2703" s="1" t="n">
        <v>1</v>
      </c>
      <c r="H2703" s="1" t="n">
        <v>1</v>
      </c>
      <c r="I2703" s="1" t="n">
        <v>0</v>
      </c>
      <c r="J2703" s="1" t="inlineStr">
        <is>
          <t>Pune</t>
        </is>
      </c>
      <c r="K2703" s="1" t="n">
        <v>0</v>
      </c>
      <c r="L2703" s="1">
        <f>G2703*B2703</f>
        <v/>
      </c>
      <c r="M2703" s="1">
        <f>H2703*B2703</f>
        <v/>
      </c>
      <c r="N2703" s="1">
        <f>I2703*B2703</f>
        <v/>
      </c>
    </row>
    <row r="2704">
      <c r="A2704" s="1" t="inlineStr">
        <is>
          <t>Dharmacon</t>
        </is>
      </c>
      <c r="B2704" s="1" t="n">
        <v>9280.48</v>
      </c>
      <c r="C2704" s="1" t="inlineStr">
        <is>
          <t>D090425IN3313470G</t>
        </is>
      </c>
      <c r="D2704" s="2" t="n">
        <v>45911</v>
      </c>
      <c r="E2704" s="2" t="n">
        <v>45913</v>
      </c>
      <c r="F2704" s="1" t="inlineStr">
        <is>
          <t>CTM-1172344</t>
        </is>
      </c>
      <c r="G2704" s="1" t="n">
        <v>1</v>
      </c>
      <c r="H2704" s="1" t="n">
        <v>1</v>
      </c>
      <c r="I2704" s="1" t="n">
        <v>0</v>
      </c>
      <c r="J2704" s="1" t="inlineStr">
        <is>
          <t>Pune</t>
        </is>
      </c>
      <c r="K2704" s="1" t="n">
        <v>0</v>
      </c>
      <c r="L2704" s="1">
        <f>G2704*B2704</f>
        <v/>
      </c>
      <c r="M2704" s="1">
        <f>H2704*B2704</f>
        <v/>
      </c>
      <c r="N2704" s="1">
        <f>I2704*B2704</f>
        <v/>
      </c>
    </row>
    <row r="2705">
      <c r="A2705" s="1" t="inlineStr">
        <is>
          <t>Dharmacon</t>
        </is>
      </c>
      <c r="B2705" s="1" t="n">
        <v>9280.48</v>
      </c>
      <c r="C2705" s="1" t="inlineStr">
        <is>
          <t>D090425IN3313470G</t>
        </is>
      </c>
      <c r="D2705" s="2" t="n">
        <v>45911</v>
      </c>
      <c r="E2705" s="2" t="n">
        <v>45913</v>
      </c>
      <c r="F2705" s="1" t="inlineStr">
        <is>
          <t>CTM-1172348</t>
        </is>
      </c>
      <c r="G2705" s="1" t="n">
        <v>1</v>
      </c>
      <c r="H2705" s="1" t="n">
        <v>1</v>
      </c>
      <c r="I2705" s="1" t="n">
        <v>0</v>
      </c>
      <c r="J2705" s="1" t="inlineStr">
        <is>
          <t>Pune</t>
        </is>
      </c>
      <c r="K2705" s="1" t="n">
        <v>0</v>
      </c>
      <c r="L2705" s="1">
        <f>G2705*B2705</f>
        <v/>
      </c>
      <c r="M2705" s="1">
        <f>H2705*B2705</f>
        <v/>
      </c>
      <c r="N2705" s="1">
        <f>I2705*B2705</f>
        <v/>
      </c>
    </row>
    <row r="2706">
      <c r="A2706" s="1" t="inlineStr">
        <is>
          <t>Dharmacon</t>
        </is>
      </c>
      <c r="B2706" s="1" t="n">
        <v>9280.48</v>
      </c>
      <c r="C2706" s="1" t="inlineStr">
        <is>
          <t>D090425IN3313470G</t>
        </is>
      </c>
      <c r="D2706" s="2" t="n">
        <v>45911</v>
      </c>
      <c r="E2706" s="2" t="n">
        <v>45913</v>
      </c>
      <c r="F2706" s="1" t="inlineStr">
        <is>
          <t>CTM-1172347</t>
        </is>
      </c>
      <c r="G2706" s="1" t="n">
        <v>1</v>
      </c>
      <c r="H2706" s="1" t="n">
        <v>1</v>
      </c>
      <c r="I2706" s="1" t="n">
        <v>0</v>
      </c>
      <c r="J2706" s="1" t="inlineStr">
        <is>
          <t>Pune</t>
        </is>
      </c>
      <c r="K2706" s="1" t="n">
        <v>0</v>
      </c>
      <c r="L2706" s="1">
        <f>G2706*B2706</f>
        <v/>
      </c>
      <c r="M2706" s="1">
        <f>H2706*B2706</f>
        <v/>
      </c>
      <c r="N2706" s="1">
        <f>I2706*B2706</f>
        <v/>
      </c>
    </row>
    <row r="2707">
      <c r="A2707" s="1" t="inlineStr">
        <is>
          <t>Dharmacon</t>
        </is>
      </c>
      <c r="B2707" s="1" t="n">
        <v>9280.48</v>
      </c>
      <c r="C2707" s="1" t="inlineStr">
        <is>
          <t>D090425IN3313470G</t>
        </is>
      </c>
      <c r="D2707" s="2" t="n">
        <v>45911</v>
      </c>
      <c r="E2707" s="2" t="n">
        <v>45913</v>
      </c>
      <c r="F2707" s="1" t="inlineStr">
        <is>
          <t>CTM-1172346</t>
        </is>
      </c>
      <c r="G2707" s="1" t="n">
        <v>1</v>
      </c>
      <c r="H2707" s="1" t="n">
        <v>1</v>
      </c>
      <c r="I2707" s="1" t="n">
        <v>0</v>
      </c>
      <c r="J2707" s="1" t="inlineStr">
        <is>
          <t>Pune</t>
        </is>
      </c>
      <c r="K2707" s="1" t="n">
        <v>0</v>
      </c>
      <c r="L2707" s="1">
        <f>G2707*B2707</f>
        <v/>
      </c>
      <c r="M2707" s="1">
        <f>H2707*B2707</f>
        <v/>
      </c>
      <c r="N2707" s="1">
        <f>I2707*B2707</f>
        <v/>
      </c>
    </row>
    <row r="2708">
      <c r="A2708" s="1" t="inlineStr">
        <is>
          <t>Dharmacon</t>
        </is>
      </c>
      <c r="B2708" s="1" t="n">
        <v>9280.48</v>
      </c>
      <c r="C2708" s="1" t="inlineStr">
        <is>
          <t>D090425IN3313470G</t>
        </is>
      </c>
      <c r="D2708" s="2" t="n">
        <v>45911</v>
      </c>
      <c r="E2708" s="2" t="n">
        <v>45913</v>
      </c>
      <c r="F2708" s="1" t="inlineStr">
        <is>
          <t>CTM-1172345</t>
        </is>
      </c>
      <c r="G2708" s="1" t="n">
        <v>1</v>
      </c>
      <c r="H2708" s="1" t="n">
        <v>1</v>
      </c>
      <c r="I2708" s="1" t="n">
        <v>0</v>
      </c>
      <c r="J2708" s="1" t="inlineStr">
        <is>
          <t>Pune</t>
        </is>
      </c>
      <c r="K2708" s="1" t="n">
        <v>0</v>
      </c>
      <c r="L2708" s="1">
        <f>G2708*B2708</f>
        <v/>
      </c>
      <c r="M2708" s="1">
        <f>H2708*B2708</f>
        <v/>
      </c>
      <c r="N2708" s="1">
        <f>I2708*B2708</f>
        <v/>
      </c>
    </row>
    <row r="2709">
      <c r="A2709" s="1" t="inlineStr">
        <is>
          <t>Dharmacon</t>
        </is>
      </c>
      <c r="B2709" s="1" t="n">
        <v>9280.48</v>
      </c>
      <c r="C2709" s="1" t="inlineStr">
        <is>
          <t>D090425IN3313470G</t>
        </is>
      </c>
      <c r="D2709" s="2" t="n">
        <v>45911</v>
      </c>
      <c r="E2709" s="2" t="n">
        <v>45913</v>
      </c>
      <c r="F2709" s="1" t="inlineStr">
        <is>
          <t>CTM-1172353</t>
        </is>
      </c>
      <c r="G2709" s="1" t="n">
        <v>1</v>
      </c>
      <c r="H2709" s="1" t="n">
        <v>1</v>
      </c>
      <c r="I2709" s="1" t="n">
        <v>0</v>
      </c>
      <c r="J2709" s="1" t="inlineStr">
        <is>
          <t>Pune</t>
        </is>
      </c>
      <c r="K2709" s="1" t="n">
        <v>0</v>
      </c>
      <c r="L2709" s="1">
        <f>G2709*B2709</f>
        <v/>
      </c>
      <c r="M2709" s="1">
        <f>H2709*B2709</f>
        <v/>
      </c>
      <c r="N2709" s="1">
        <f>I2709*B2709</f>
        <v/>
      </c>
    </row>
    <row r="2710">
      <c r="A2710" s="1" t="inlineStr">
        <is>
          <t>Dharmacon</t>
        </is>
      </c>
      <c r="B2710" s="1" t="n">
        <v>9280.48</v>
      </c>
      <c r="C2710" s="1" t="inlineStr">
        <is>
          <t>D090425IN3313470G</t>
        </is>
      </c>
      <c r="D2710" s="2" t="n">
        <v>45911</v>
      </c>
      <c r="E2710" s="2" t="n">
        <v>45913</v>
      </c>
      <c r="F2710" s="1" t="inlineStr">
        <is>
          <t>CTM-1172352</t>
        </is>
      </c>
      <c r="G2710" s="1" t="n">
        <v>1</v>
      </c>
      <c r="H2710" s="1" t="n">
        <v>1</v>
      </c>
      <c r="I2710" s="1" t="n">
        <v>0</v>
      </c>
      <c r="J2710" s="1" t="inlineStr">
        <is>
          <t>Pune</t>
        </is>
      </c>
      <c r="K2710" s="1" t="n">
        <v>0</v>
      </c>
      <c r="L2710" s="1">
        <f>G2710*B2710</f>
        <v/>
      </c>
      <c r="M2710" s="1">
        <f>H2710*B2710</f>
        <v/>
      </c>
      <c r="N2710" s="1">
        <f>I2710*B2710</f>
        <v/>
      </c>
    </row>
    <row r="2711">
      <c r="A2711" s="1" t="inlineStr">
        <is>
          <t>Dharmacon</t>
        </is>
      </c>
      <c r="B2711" s="1" t="n">
        <v>9280.48</v>
      </c>
      <c r="C2711" s="1" t="inlineStr">
        <is>
          <t>D090425IN3313470G</t>
        </is>
      </c>
      <c r="D2711" s="2" t="n">
        <v>45911</v>
      </c>
      <c r="E2711" s="2" t="n">
        <v>45913</v>
      </c>
      <c r="F2711" s="1" t="inlineStr">
        <is>
          <t>CTM-1172351</t>
        </is>
      </c>
      <c r="G2711" s="1" t="n">
        <v>1</v>
      </c>
      <c r="H2711" s="1" t="n">
        <v>1</v>
      </c>
      <c r="I2711" s="1" t="n">
        <v>0</v>
      </c>
      <c r="J2711" s="1" t="inlineStr">
        <is>
          <t>Pune</t>
        </is>
      </c>
      <c r="K2711" s="1" t="n">
        <v>0</v>
      </c>
      <c r="L2711" s="1">
        <f>G2711*B2711</f>
        <v/>
      </c>
      <c r="M2711" s="1">
        <f>H2711*B2711</f>
        <v/>
      </c>
      <c r="N2711" s="1">
        <f>I2711*B2711</f>
        <v/>
      </c>
    </row>
    <row r="2712">
      <c r="A2712" s="1" t="inlineStr">
        <is>
          <t>Dharmacon</t>
        </is>
      </c>
      <c r="B2712" s="1" t="n">
        <v>9280.48</v>
      </c>
      <c r="C2712" s="1" t="inlineStr">
        <is>
          <t>D090425IN3313470G</t>
        </is>
      </c>
      <c r="D2712" s="2" t="n">
        <v>45911</v>
      </c>
      <c r="E2712" s="2" t="n">
        <v>45913</v>
      </c>
      <c r="F2712" s="1" t="inlineStr">
        <is>
          <t>CTM-1172350</t>
        </is>
      </c>
      <c r="G2712" s="1" t="n">
        <v>1</v>
      </c>
      <c r="H2712" s="1" t="n">
        <v>1</v>
      </c>
      <c r="I2712" s="1" t="n">
        <v>0</v>
      </c>
      <c r="J2712" s="1" t="inlineStr">
        <is>
          <t>Pune</t>
        </is>
      </c>
      <c r="K2712" s="1" t="n">
        <v>0</v>
      </c>
      <c r="L2712" s="1">
        <f>G2712*B2712</f>
        <v/>
      </c>
      <c r="M2712" s="1">
        <f>H2712*B2712</f>
        <v/>
      </c>
      <c r="N2712" s="1">
        <f>I2712*B2712</f>
        <v/>
      </c>
    </row>
    <row r="2713">
      <c r="A2713" s="1" t="inlineStr">
        <is>
          <t>Dharmacon</t>
        </is>
      </c>
      <c r="B2713" s="1" t="n">
        <v>9280.48</v>
      </c>
      <c r="C2713" s="1" t="inlineStr">
        <is>
          <t>D090425IN3313470G</t>
        </is>
      </c>
      <c r="D2713" s="2" t="n">
        <v>45911</v>
      </c>
      <c r="E2713" s="2" t="n">
        <v>45913</v>
      </c>
      <c r="F2713" s="1" t="inlineStr">
        <is>
          <t>CTM-1172349</t>
        </is>
      </c>
      <c r="G2713" s="1" t="n">
        <v>1</v>
      </c>
      <c r="H2713" s="1" t="n">
        <v>1</v>
      </c>
      <c r="I2713" s="1" t="n">
        <v>0</v>
      </c>
      <c r="J2713" s="1" t="inlineStr">
        <is>
          <t>Pune</t>
        </is>
      </c>
      <c r="K2713" s="1" t="n">
        <v>0</v>
      </c>
      <c r="L2713" s="1">
        <f>G2713*B2713</f>
        <v/>
      </c>
      <c r="M2713" s="1">
        <f>H2713*B2713</f>
        <v/>
      </c>
      <c r="N2713" s="1">
        <f>I2713*B2713</f>
        <v/>
      </c>
    </row>
    <row r="2714">
      <c r="A2714" s="1" t="inlineStr">
        <is>
          <t>Dharmacon</t>
        </is>
      </c>
      <c r="B2714" s="1" t="n">
        <v>11165.44</v>
      </c>
      <c r="C2714" s="1" t="inlineStr">
        <is>
          <t>D090425IN3313470G</t>
        </is>
      </c>
      <c r="D2714" s="2" t="n">
        <v>45911</v>
      </c>
      <c r="E2714" s="2" t="n">
        <v>45913</v>
      </c>
      <c r="F2714" s="1" t="inlineStr">
        <is>
          <t>CTM-1172803</t>
        </is>
      </c>
      <c r="G2714" s="1" t="n">
        <v>1</v>
      </c>
      <c r="H2714" s="1" t="n">
        <v>1</v>
      </c>
      <c r="I2714" s="1" t="n">
        <v>0</v>
      </c>
      <c r="J2714" s="1" t="inlineStr">
        <is>
          <t>Delhi</t>
        </is>
      </c>
      <c r="K2714" s="1" t="n">
        <v>0</v>
      </c>
      <c r="L2714" s="1">
        <f>G2714*B2714</f>
        <v/>
      </c>
      <c r="M2714" s="1">
        <f>H2714*B2714</f>
        <v/>
      </c>
      <c r="N2714" s="1">
        <f>I2714*B2714</f>
        <v/>
      </c>
    </row>
    <row r="2715">
      <c r="A2715" s="1" t="inlineStr">
        <is>
          <t>Dharmacon</t>
        </is>
      </c>
      <c r="B2715" s="1" t="n">
        <v>12107.04</v>
      </c>
      <c r="C2715" s="1" t="inlineStr">
        <is>
          <t>D090425IN3313470G</t>
        </is>
      </c>
      <c r="D2715" s="2" t="n">
        <v>45911</v>
      </c>
      <c r="E2715" s="2" t="n">
        <v>45913</v>
      </c>
      <c r="F2715" s="1" t="inlineStr">
        <is>
          <t>CTM-1172804</t>
        </is>
      </c>
      <c r="G2715" s="1" t="n">
        <v>1</v>
      </c>
      <c r="H2715" s="1" t="n">
        <v>1</v>
      </c>
      <c r="I2715" s="1" t="n">
        <v>0</v>
      </c>
      <c r="J2715" s="1" t="inlineStr">
        <is>
          <t>Delhi</t>
        </is>
      </c>
      <c r="K2715" s="1" t="n">
        <v>0</v>
      </c>
      <c r="L2715" s="1">
        <f>G2715*B2715</f>
        <v/>
      </c>
      <c r="M2715" s="1">
        <f>H2715*B2715</f>
        <v/>
      </c>
      <c r="N2715" s="1">
        <f>I2715*B2715</f>
        <v/>
      </c>
    </row>
    <row r="2716">
      <c r="A2716" s="1" t="inlineStr">
        <is>
          <t>Dharmacon</t>
        </is>
      </c>
      <c r="B2716" s="1" t="n">
        <v>11165.44</v>
      </c>
      <c r="C2716" s="1" t="inlineStr">
        <is>
          <t>D090425IN3313470G</t>
        </is>
      </c>
      <c r="D2716" s="2" t="n">
        <v>45911</v>
      </c>
      <c r="E2716" s="2" t="n">
        <v>45913</v>
      </c>
      <c r="F2716" s="1" t="inlineStr">
        <is>
          <t>CTM-1172805</t>
        </is>
      </c>
      <c r="G2716" s="1" t="n">
        <v>1</v>
      </c>
      <c r="H2716" s="1" t="n">
        <v>1</v>
      </c>
      <c r="I2716" s="1" t="n">
        <v>0</v>
      </c>
      <c r="J2716" s="1" t="inlineStr">
        <is>
          <t>Delhi</t>
        </is>
      </c>
      <c r="K2716" s="1" t="n">
        <v>0</v>
      </c>
      <c r="L2716" s="1">
        <f>G2716*B2716</f>
        <v/>
      </c>
      <c r="M2716" s="1">
        <f>H2716*B2716</f>
        <v/>
      </c>
      <c r="N2716" s="1">
        <f>I2716*B2716</f>
        <v/>
      </c>
    </row>
    <row r="2717">
      <c r="A2717" s="1" t="inlineStr">
        <is>
          <t>Dharmacon</t>
        </is>
      </c>
      <c r="B2717" s="1" t="n">
        <v>9280.48</v>
      </c>
      <c r="C2717" s="1" t="inlineStr">
        <is>
          <t>D090425IN3313470G</t>
        </is>
      </c>
      <c r="D2717" s="2" t="n">
        <v>45911</v>
      </c>
      <c r="E2717" s="2" t="n">
        <v>45913</v>
      </c>
      <c r="F2717" s="1" t="inlineStr">
        <is>
          <t>CTM-1172806</t>
        </is>
      </c>
      <c r="G2717" s="1" t="n">
        <v>1</v>
      </c>
      <c r="H2717" s="1" t="n">
        <v>1</v>
      </c>
      <c r="I2717" s="1" t="n">
        <v>0</v>
      </c>
      <c r="J2717" s="1" t="inlineStr">
        <is>
          <t>Delhi</t>
        </is>
      </c>
      <c r="K2717" s="1" t="n">
        <v>0</v>
      </c>
      <c r="L2717" s="1">
        <f>G2717*B2717</f>
        <v/>
      </c>
      <c r="M2717" s="1">
        <f>H2717*B2717</f>
        <v/>
      </c>
      <c r="N2717" s="1">
        <f>I2717*B2717</f>
        <v/>
      </c>
    </row>
    <row r="2718">
      <c r="A2718" s="1" t="inlineStr">
        <is>
          <t>Dharmacon</t>
        </is>
      </c>
      <c r="B2718" s="1" t="n">
        <v>10222.08</v>
      </c>
      <c r="C2718" s="1" t="inlineStr">
        <is>
          <t>D090425IN3313470G</t>
        </is>
      </c>
      <c r="D2718" s="2" t="n">
        <v>45911</v>
      </c>
      <c r="E2718" s="2" t="n">
        <v>45913</v>
      </c>
      <c r="F2718" s="1" t="inlineStr">
        <is>
          <t>CTM-1172807</t>
        </is>
      </c>
      <c r="G2718" s="1" t="n">
        <v>1</v>
      </c>
      <c r="H2718" s="1" t="n">
        <v>1</v>
      </c>
      <c r="I2718" s="1" t="n">
        <v>0</v>
      </c>
      <c r="J2718" s="1" t="inlineStr">
        <is>
          <t>Delhi</t>
        </is>
      </c>
      <c r="K2718" s="1" t="n">
        <v>0</v>
      </c>
      <c r="L2718" s="1">
        <f>G2718*B2718</f>
        <v/>
      </c>
      <c r="M2718" s="1">
        <f>H2718*B2718</f>
        <v/>
      </c>
      <c r="N2718" s="1">
        <f>I2718*B2718</f>
        <v/>
      </c>
    </row>
    <row r="2719">
      <c r="A2719" s="1" t="inlineStr">
        <is>
          <t>Dharmacon</t>
        </is>
      </c>
      <c r="B2719" s="1" t="n">
        <v>11165.44</v>
      </c>
      <c r="C2719" s="1" t="inlineStr">
        <is>
          <t>D090425IN3313470G</t>
        </is>
      </c>
      <c r="D2719" s="2" t="n">
        <v>45911</v>
      </c>
      <c r="E2719" s="2" t="n">
        <v>45913</v>
      </c>
      <c r="F2719" s="1" t="inlineStr">
        <is>
          <t>CTM-1172808</t>
        </is>
      </c>
      <c r="G2719" s="1" t="n">
        <v>1</v>
      </c>
      <c r="H2719" s="1" t="n">
        <v>1</v>
      </c>
      <c r="I2719" s="1" t="n">
        <v>0</v>
      </c>
      <c r="J2719" s="1" t="inlineStr">
        <is>
          <t>Delhi</t>
        </is>
      </c>
      <c r="K2719" s="1" t="n">
        <v>0</v>
      </c>
      <c r="L2719" s="1">
        <f>G2719*B2719</f>
        <v/>
      </c>
      <c r="M2719" s="1">
        <f>H2719*B2719</f>
        <v/>
      </c>
      <c r="N2719" s="1">
        <f>I2719*B2719</f>
        <v/>
      </c>
    </row>
    <row r="2720">
      <c r="A2720" s="1" t="inlineStr">
        <is>
          <t>Dharmacon</t>
        </is>
      </c>
      <c r="B2720" s="1" t="n">
        <v>24624.16</v>
      </c>
      <c r="C2720" s="1" t="inlineStr">
        <is>
          <t>D090425IN3313470G</t>
        </is>
      </c>
      <c r="D2720" s="2" t="n">
        <v>45911</v>
      </c>
      <c r="E2720" s="2" t="n">
        <v>45913</v>
      </c>
      <c r="F2720" s="1" t="inlineStr">
        <is>
          <t>CTM-1172820</t>
        </is>
      </c>
      <c r="G2720" s="1" t="n">
        <v>1</v>
      </c>
      <c r="H2720" s="1" t="n">
        <v>1</v>
      </c>
      <c r="I2720" s="1" t="n">
        <v>0</v>
      </c>
      <c r="J2720" s="1" t="inlineStr">
        <is>
          <t>Delhi</t>
        </is>
      </c>
      <c r="K2720" s="1" t="n">
        <v>0</v>
      </c>
      <c r="L2720" s="1">
        <f>G2720*B2720</f>
        <v/>
      </c>
      <c r="M2720" s="1">
        <f>H2720*B2720</f>
        <v/>
      </c>
      <c r="N2720" s="1">
        <f>I2720*B2720</f>
        <v/>
      </c>
    </row>
    <row r="2721">
      <c r="A2721" s="1" t="inlineStr">
        <is>
          <t>Dharmacon</t>
        </is>
      </c>
      <c r="B2721" s="1" t="n">
        <v>23681.68</v>
      </c>
      <c r="C2721" s="1" t="inlineStr">
        <is>
          <t>D090425IN3313470G</t>
        </is>
      </c>
      <c r="D2721" s="2" t="n">
        <v>45911</v>
      </c>
      <c r="E2721" s="2" t="n">
        <v>45913</v>
      </c>
      <c r="F2721" s="1" t="inlineStr">
        <is>
          <t>CTM-1172821</t>
        </is>
      </c>
      <c r="G2721" s="1" t="n">
        <v>1</v>
      </c>
      <c r="H2721" s="1" t="n">
        <v>1</v>
      </c>
      <c r="I2721" s="1" t="n">
        <v>0</v>
      </c>
      <c r="J2721" s="1" t="inlineStr">
        <is>
          <t>Delhi</t>
        </is>
      </c>
      <c r="K2721" s="1" t="n">
        <v>0</v>
      </c>
      <c r="L2721" s="1">
        <f>G2721*B2721</f>
        <v/>
      </c>
      <c r="M2721" s="1">
        <f>H2721*B2721</f>
        <v/>
      </c>
      <c r="N2721" s="1">
        <f>I2721*B2721</f>
        <v/>
      </c>
    </row>
    <row r="2722">
      <c r="A2722" s="1" t="inlineStr">
        <is>
          <t>Dharmacon</t>
        </is>
      </c>
      <c r="B2722" s="1" t="n">
        <v>23681.68</v>
      </c>
      <c r="C2722" s="1" t="inlineStr">
        <is>
          <t>D090425IN3313470G</t>
        </is>
      </c>
      <c r="D2722" s="2" t="n">
        <v>45911</v>
      </c>
      <c r="E2722" s="2" t="n">
        <v>45913</v>
      </c>
      <c r="F2722" s="1" t="inlineStr">
        <is>
          <t>CTM-1172822</t>
        </is>
      </c>
      <c r="G2722" s="1" t="n">
        <v>1</v>
      </c>
      <c r="H2722" s="1" t="n">
        <v>1</v>
      </c>
      <c r="I2722" s="1" t="n">
        <v>0</v>
      </c>
      <c r="J2722" s="1" t="inlineStr">
        <is>
          <t>Delhi</t>
        </is>
      </c>
      <c r="K2722" s="1" t="n">
        <v>0</v>
      </c>
      <c r="L2722" s="1">
        <f>G2722*B2722</f>
        <v/>
      </c>
      <c r="M2722" s="1">
        <f>H2722*B2722</f>
        <v/>
      </c>
      <c r="N2722" s="1">
        <f>I2722*B2722</f>
        <v/>
      </c>
    </row>
    <row r="2723">
      <c r="A2723" s="1" t="inlineStr">
        <is>
          <t>Dharmacon</t>
        </is>
      </c>
      <c r="B2723" s="1" t="n">
        <v>9280.48</v>
      </c>
      <c r="C2723" s="1" t="inlineStr">
        <is>
          <t>D090425IN3313470G</t>
        </is>
      </c>
      <c r="D2723" s="2" t="n">
        <v>45911</v>
      </c>
      <c r="E2723" s="2" t="n">
        <v>45913</v>
      </c>
      <c r="F2723" s="1" t="inlineStr">
        <is>
          <t>CTM-1172816</t>
        </is>
      </c>
      <c r="G2723" s="1" t="n">
        <v>1</v>
      </c>
      <c r="H2723" s="1" t="n">
        <v>1</v>
      </c>
      <c r="I2723" s="1" t="n">
        <v>0</v>
      </c>
      <c r="J2723" s="1" t="inlineStr">
        <is>
          <t>Delhi</t>
        </is>
      </c>
      <c r="K2723" s="1" t="n">
        <v>0</v>
      </c>
      <c r="L2723" s="1">
        <f>G2723*B2723</f>
        <v/>
      </c>
      <c r="M2723" s="1">
        <f>H2723*B2723</f>
        <v/>
      </c>
      <c r="N2723" s="1">
        <f>I2723*B2723</f>
        <v/>
      </c>
    </row>
    <row r="2724">
      <c r="A2724" s="1" t="inlineStr">
        <is>
          <t>Dharmacon</t>
        </is>
      </c>
      <c r="B2724" s="1" t="n">
        <v>13050.4</v>
      </c>
      <c r="C2724" s="1" t="inlineStr">
        <is>
          <t>D090425IN3313470G</t>
        </is>
      </c>
      <c r="D2724" s="2" t="n">
        <v>45911</v>
      </c>
      <c r="E2724" s="2" t="n">
        <v>45913</v>
      </c>
      <c r="F2724" s="1" t="inlineStr">
        <is>
          <t>CTM-1172817</t>
        </is>
      </c>
      <c r="G2724" s="1" t="n">
        <v>1</v>
      </c>
      <c r="H2724" s="1" t="n">
        <v>1</v>
      </c>
      <c r="I2724" s="1" t="n">
        <v>0</v>
      </c>
      <c r="J2724" s="1" t="inlineStr">
        <is>
          <t>Delhi</t>
        </is>
      </c>
      <c r="K2724" s="1" t="n">
        <v>0</v>
      </c>
      <c r="L2724" s="1">
        <f>G2724*B2724</f>
        <v/>
      </c>
      <c r="M2724" s="1">
        <f>H2724*B2724</f>
        <v/>
      </c>
      <c r="N2724" s="1">
        <f>I2724*B2724</f>
        <v/>
      </c>
    </row>
    <row r="2725">
      <c r="A2725" s="1" t="inlineStr">
        <is>
          <t>Dharmacon</t>
        </is>
      </c>
      <c r="B2725" s="1" t="n">
        <v>11165.44</v>
      </c>
      <c r="C2725" s="1" t="inlineStr">
        <is>
          <t>D090425IN3313470G</t>
        </is>
      </c>
      <c r="D2725" s="2" t="n">
        <v>45911</v>
      </c>
      <c r="E2725" s="2" t="n">
        <v>45913</v>
      </c>
      <c r="F2725" s="1" t="inlineStr">
        <is>
          <t>CTM-1172819</t>
        </is>
      </c>
      <c r="G2725" s="1" t="n">
        <v>1</v>
      </c>
      <c r="H2725" s="1" t="n">
        <v>1</v>
      </c>
      <c r="I2725" s="1" t="n">
        <v>0</v>
      </c>
      <c r="J2725" s="1" t="inlineStr">
        <is>
          <t>Delhi</t>
        </is>
      </c>
      <c r="K2725" s="1" t="n">
        <v>0</v>
      </c>
      <c r="L2725" s="1">
        <f>G2725*B2725</f>
        <v/>
      </c>
      <c r="M2725" s="1">
        <f>H2725*B2725</f>
        <v/>
      </c>
      <c r="N2725" s="1">
        <f>I2725*B2725</f>
        <v/>
      </c>
    </row>
    <row r="2726">
      <c r="A2726" s="1" t="inlineStr">
        <is>
          <t>Dharmacon</t>
        </is>
      </c>
      <c r="B2726" s="1" t="n">
        <v>32912</v>
      </c>
      <c r="C2726" s="1" t="inlineStr">
        <is>
          <t>D090425IN3313470G</t>
        </is>
      </c>
      <c r="D2726" s="2" t="n">
        <v>45911</v>
      </c>
      <c r="E2726" s="2" t="n">
        <v>45913</v>
      </c>
      <c r="F2726" s="1" t="inlineStr">
        <is>
          <t>L-017141-02-0005</t>
        </is>
      </c>
      <c r="G2726" s="1" t="n">
        <v>1</v>
      </c>
      <c r="H2726" s="1" t="n">
        <v>1</v>
      </c>
      <c r="I2726" s="1" t="n">
        <v>0</v>
      </c>
      <c r="J2726" s="1" t="inlineStr">
        <is>
          <t>Hyderabad</t>
        </is>
      </c>
      <c r="K2726" s="1" t="n">
        <v>0</v>
      </c>
      <c r="L2726" s="1">
        <f>G2726*B2726</f>
        <v/>
      </c>
      <c r="M2726" s="1">
        <f>H2726*B2726</f>
        <v/>
      </c>
      <c r="N2726" s="1">
        <f>I2726*B2726</f>
        <v/>
      </c>
    </row>
    <row r="2727">
      <c r="A2727" s="1" t="inlineStr">
        <is>
          <t>Dharmacon</t>
        </is>
      </c>
      <c r="B2727" s="1" t="n">
        <v>32912</v>
      </c>
      <c r="C2727" s="1" t="inlineStr">
        <is>
          <t>D090425IN3313470G</t>
        </is>
      </c>
      <c r="D2727" s="2" t="n">
        <v>45911</v>
      </c>
      <c r="E2727" s="2" t="n">
        <v>45913</v>
      </c>
      <c r="F2727" s="1" t="inlineStr">
        <is>
          <t>L-005280-00-0005</t>
        </is>
      </c>
      <c r="G2727" s="1" t="n">
        <v>1</v>
      </c>
      <c r="H2727" s="1" t="n">
        <v>1</v>
      </c>
      <c r="I2727" s="1" t="n">
        <v>0</v>
      </c>
      <c r="J2727" s="1" t="inlineStr">
        <is>
          <t>Hyderabad</t>
        </is>
      </c>
      <c r="K2727" s="1" t="n">
        <v>0</v>
      </c>
      <c r="L2727" s="1">
        <f>G2727*B2727</f>
        <v/>
      </c>
      <c r="M2727" s="1">
        <f>H2727*B2727</f>
        <v/>
      </c>
      <c r="N2727" s="1">
        <f>I2727*B2727</f>
        <v/>
      </c>
    </row>
    <row r="2728">
      <c r="A2728" s="1" t="inlineStr">
        <is>
          <t>Dharmacon</t>
        </is>
      </c>
      <c r="B2728" s="1" t="n">
        <v>51656</v>
      </c>
      <c r="C2728" s="1" t="inlineStr">
        <is>
          <t>D090425IN3313470G</t>
        </is>
      </c>
      <c r="D2728" s="2" t="n">
        <v>45911</v>
      </c>
      <c r="E2728" s="2" t="n">
        <v>45913</v>
      </c>
      <c r="F2728" s="1" t="inlineStr">
        <is>
          <t>L-003400-00-0010</t>
        </is>
      </c>
      <c r="G2728" s="1" t="n">
        <v>1</v>
      </c>
      <c r="H2728" s="1" t="n">
        <v>1</v>
      </c>
      <c r="I2728" s="1" t="n">
        <v>0</v>
      </c>
      <c r="J2728" s="1" t="inlineStr">
        <is>
          <t>Banglore</t>
        </is>
      </c>
      <c r="K2728" s="1" t="n">
        <v>0</v>
      </c>
      <c r="L2728" s="1">
        <f>G2728*B2728</f>
        <v/>
      </c>
      <c r="M2728" s="1">
        <f>H2728*B2728</f>
        <v/>
      </c>
      <c r="N2728" s="1">
        <f>I2728*B2728</f>
        <v/>
      </c>
    </row>
    <row r="2729">
      <c r="A2729" s="1" t="inlineStr">
        <is>
          <t>Dharmacon</t>
        </is>
      </c>
      <c r="B2729" s="1" t="n">
        <v>16280</v>
      </c>
      <c r="C2729" s="1" t="inlineStr">
        <is>
          <t>D090425IN3313470G</t>
        </is>
      </c>
      <c r="D2729" s="2" t="n">
        <v>45911</v>
      </c>
      <c r="E2729" s="2" t="n">
        <v>45913</v>
      </c>
      <c r="F2729" s="1" t="inlineStr">
        <is>
          <t>D-001810-10-05</t>
        </is>
      </c>
      <c r="G2729" s="1" t="n">
        <v>1</v>
      </c>
      <c r="H2729" s="1" t="n">
        <v>1</v>
      </c>
      <c r="I2729" s="1" t="n">
        <v>0</v>
      </c>
      <c r="J2729" s="1" t="inlineStr">
        <is>
          <t>Banglore</t>
        </is>
      </c>
      <c r="K2729" s="1" t="n">
        <v>0</v>
      </c>
      <c r="L2729" s="1">
        <f>G2729*B2729</f>
        <v/>
      </c>
      <c r="M2729" s="1">
        <f>H2729*B2729</f>
        <v/>
      </c>
      <c r="N2729" s="1">
        <f>I2729*B2729</f>
        <v/>
      </c>
    </row>
    <row r="2730">
      <c r="A2730" s="1" t="inlineStr">
        <is>
          <t>Dharmacon</t>
        </is>
      </c>
      <c r="B2730" s="1" t="n">
        <v>34584</v>
      </c>
      <c r="C2730" s="1" t="inlineStr">
        <is>
          <t>D090425IN3313470G</t>
        </is>
      </c>
      <c r="D2730" s="2" t="n">
        <v>45911</v>
      </c>
      <c r="E2730" s="2" t="n">
        <v>45913</v>
      </c>
      <c r="F2730" s="1" t="inlineStr">
        <is>
          <t>T-2001-03</t>
        </is>
      </c>
      <c r="G2730" s="1" t="n">
        <v>2</v>
      </c>
      <c r="H2730" s="1" t="n">
        <v>2</v>
      </c>
      <c r="I2730" s="1" t="n">
        <v>0</v>
      </c>
      <c r="J2730" s="1" t="inlineStr">
        <is>
          <t>Delhi</t>
        </is>
      </c>
      <c r="K2730" s="1" t="n">
        <v>0</v>
      </c>
      <c r="L2730" s="1">
        <f>G2730*B2730</f>
        <v/>
      </c>
      <c r="M2730" s="1">
        <f>H2730*B2730</f>
        <v/>
      </c>
      <c r="N2730" s="1">
        <f>I2730*B2730</f>
        <v/>
      </c>
    </row>
    <row r="2731">
      <c r="A2731" s="1" t="inlineStr">
        <is>
          <t>Dharmacon</t>
        </is>
      </c>
      <c r="B2731" s="1" t="n">
        <v>264</v>
      </c>
      <c r="C2731" s="1" t="inlineStr">
        <is>
          <t>D090425IN3313470G</t>
        </is>
      </c>
      <c r="D2731" s="2" t="n">
        <v>45911</v>
      </c>
      <c r="E2731" s="2" t="n">
        <v>45913</v>
      </c>
      <c r="F2731" s="1" t="inlineStr">
        <is>
          <t>MQ-050325-01-0002</t>
        </is>
      </c>
      <c r="G2731" s="1" t="n">
        <v>1</v>
      </c>
      <c r="H2731" s="1" t="n">
        <v>1</v>
      </c>
      <c r="I2731" s="1" t="n">
        <v>0</v>
      </c>
      <c r="J2731" s="1" t="inlineStr">
        <is>
          <t>Hyderabad</t>
        </is>
      </c>
      <c r="K2731" s="1" t="n">
        <v>0</v>
      </c>
      <c r="L2731" s="1">
        <f>G2731*B2731</f>
        <v/>
      </c>
      <c r="M2731" s="1">
        <f>H2731*B2731</f>
        <v/>
      </c>
      <c r="N2731" s="1">
        <f>I2731*B2731</f>
        <v/>
      </c>
    </row>
    <row r="2732">
      <c r="A2732" s="1" t="inlineStr">
        <is>
          <t>Biotium</t>
        </is>
      </c>
      <c r="B2732" s="1" t="n">
        <v>9222.4</v>
      </c>
      <c r="C2732" s="1" t="inlineStr">
        <is>
          <t>I241032-IN</t>
        </is>
      </c>
      <c r="D2732" s="2" t="n">
        <v>45912</v>
      </c>
      <c r="E2732" s="2" t="n">
        <v>45915</v>
      </c>
      <c r="F2732" s="1" t="inlineStr">
        <is>
          <t>21003-1L</t>
        </is>
      </c>
      <c r="G2732" s="1" t="n">
        <v>1</v>
      </c>
      <c r="H2732" s="1" t="n">
        <v>1</v>
      </c>
      <c r="I2732" s="1" t="n">
        <v>0</v>
      </c>
      <c r="J2732" s="1" t="inlineStr">
        <is>
          <t>Mumbai</t>
        </is>
      </c>
      <c r="K2732" s="1" t="n">
        <v>0</v>
      </c>
      <c r="L2732" s="1">
        <f>G2732*B2732</f>
        <v/>
      </c>
      <c r="M2732" s="1">
        <f>H2732*B2732</f>
        <v/>
      </c>
      <c r="N2732" s="1">
        <f>I2732*B2732</f>
        <v/>
      </c>
    </row>
    <row r="2733">
      <c r="A2733" s="1" t="inlineStr">
        <is>
          <t>Biotium</t>
        </is>
      </c>
      <c r="B2733" s="1" t="n">
        <v>9926.4</v>
      </c>
      <c r="C2733" s="1" t="inlineStr">
        <is>
          <t>I241032-IN</t>
        </is>
      </c>
      <c r="D2733" s="2" t="n">
        <v>45912</v>
      </c>
      <c r="E2733" s="2" t="n">
        <v>45915</v>
      </c>
      <c r="F2733" s="1" t="n">
        <v>41003</v>
      </c>
      <c r="G2733" s="1" t="n">
        <v>4</v>
      </c>
      <c r="H2733" s="1" t="n">
        <v>0</v>
      </c>
      <c r="I2733" s="1" t="n">
        <v>4</v>
      </c>
      <c r="J2733" s="1" t="inlineStr">
        <is>
          <t>STOCK</t>
        </is>
      </c>
      <c r="K2733" s="1" t="inlineStr">
        <is>
          <t>Stock</t>
        </is>
      </c>
      <c r="L2733" s="1">
        <f>G2733*B2733</f>
        <v/>
      </c>
      <c r="M2733" s="1">
        <f>H2733*B2733</f>
        <v/>
      </c>
      <c r="N2733" s="1">
        <f>I2733*B2733</f>
        <v/>
      </c>
    </row>
    <row r="2734">
      <c r="A2734" s="1" t="inlineStr">
        <is>
          <t>HOEFER</t>
        </is>
      </c>
      <c r="B2734" s="1" t="n">
        <v>0</v>
      </c>
      <c r="C2734" s="1" t="inlineStr">
        <is>
          <t>Sample</t>
        </is>
      </c>
      <c r="D2734" s="2" t="n">
        <v>45912</v>
      </c>
      <c r="E2734" s="2" t="n">
        <v>45916</v>
      </c>
      <c r="F2734" s="1" t="inlineStr">
        <is>
          <t>SE2619T-2-1.5</t>
        </is>
      </c>
      <c r="G2734" s="1" t="n">
        <v>1</v>
      </c>
      <c r="H2734" s="1" t="n">
        <v>0</v>
      </c>
      <c r="I2734" s="1" t="n">
        <v>1</v>
      </c>
      <c r="J2734" s="1" t="inlineStr">
        <is>
          <t>Delhi</t>
        </is>
      </c>
      <c r="K2734" s="1" t="inlineStr">
        <is>
          <t>Sample</t>
        </is>
      </c>
      <c r="L2734" s="1">
        <f>G2734*B2734</f>
        <v/>
      </c>
      <c r="M2734" s="1">
        <f>H2734*B2734</f>
        <v/>
      </c>
      <c r="N2734" s="1">
        <f>I2734*B2734</f>
        <v/>
      </c>
    </row>
    <row r="2735">
      <c r="A2735" s="1" t="inlineStr">
        <is>
          <t>HOEFER</t>
        </is>
      </c>
      <c r="B2735" s="1" t="n">
        <v>0</v>
      </c>
      <c r="C2735" s="1" t="inlineStr">
        <is>
          <t>Sample</t>
        </is>
      </c>
      <c r="D2735" s="2" t="n">
        <v>45912</v>
      </c>
      <c r="E2735" s="2" t="n">
        <v>45916</v>
      </c>
      <c r="F2735" s="1" t="inlineStr">
        <is>
          <t>SE211A-10-1.5</t>
        </is>
      </c>
      <c r="G2735" s="1" t="n">
        <v>1</v>
      </c>
      <c r="H2735" s="1" t="n">
        <v>0</v>
      </c>
      <c r="I2735" s="1" t="n">
        <v>1</v>
      </c>
      <c r="J2735" s="1" t="inlineStr">
        <is>
          <t>Delhi</t>
        </is>
      </c>
      <c r="K2735" s="1" t="inlineStr">
        <is>
          <t>Sample</t>
        </is>
      </c>
      <c r="L2735" s="1">
        <f>G2735*B2735</f>
        <v/>
      </c>
      <c r="M2735" s="1">
        <f>H2735*B2735</f>
        <v/>
      </c>
      <c r="N2735" s="1">
        <f>I2735*B2735</f>
        <v/>
      </c>
    </row>
    <row r="2736">
      <c r="A2736" s="1" t="inlineStr">
        <is>
          <t>BPS</t>
        </is>
      </c>
      <c r="B2736" s="1" t="n">
        <v>505780</v>
      </c>
      <c r="C2736" s="1" t="inlineStr">
        <is>
          <t>INV7267</t>
        </is>
      </c>
      <c r="D2736" s="2" t="n">
        <v>45912</v>
      </c>
      <c r="E2736" s="2" t="n">
        <v>45916</v>
      </c>
      <c r="F2736" s="1" t="n">
        <v>78176</v>
      </c>
      <c r="G2736" s="1" t="n">
        <v>1</v>
      </c>
      <c r="H2736" s="1" t="n">
        <v>1</v>
      </c>
      <c r="I2736" s="1" t="n">
        <v>0</v>
      </c>
      <c r="J2736" s="1" t="inlineStr">
        <is>
          <t>DELHI</t>
        </is>
      </c>
      <c r="K2736" s="1" t="n">
        <v>0</v>
      </c>
      <c r="L2736" s="1">
        <f>G2736*B2736</f>
        <v/>
      </c>
      <c r="M2736" s="1">
        <f>H2736*B2736</f>
        <v/>
      </c>
      <c r="N2736" s="1">
        <f>I2736*B2736</f>
        <v/>
      </c>
    </row>
    <row r="2737">
      <c r="A2737" s="1" t="inlineStr">
        <is>
          <t>BPS</t>
        </is>
      </c>
      <c r="B2737" s="1" t="n">
        <v>537900</v>
      </c>
      <c r="C2737" s="1" t="inlineStr">
        <is>
          <t>INV7267</t>
        </is>
      </c>
      <c r="D2737" s="2" t="n">
        <v>45912</v>
      </c>
      <c r="E2737" s="2" t="n">
        <v>45916</v>
      </c>
      <c r="F2737" s="1" t="n">
        <v>78589</v>
      </c>
      <c r="G2737" s="1" t="n">
        <v>1</v>
      </c>
      <c r="H2737" s="1" t="n">
        <v>1</v>
      </c>
      <c r="I2737" s="1" t="n">
        <v>0</v>
      </c>
      <c r="J2737" s="1" t="inlineStr">
        <is>
          <t>DELHI</t>
        </is>
      </c>
      <c r="K2737" s="1" t="n">
        <v>0</v>
      </c>
      <c r="L2737" s="1">
        <f>G2737*B2737</f>
        <v/>
      </c>
      <c r="M2737" s="1">
        <f>H2737*B2737</f>
        <v/>
      </c>
      <c r="N2737" s="1">
        <f>I2737*B2737</f>
        <v/>
      </c>
    </row>
    <row r="2738">
      <c r="A2738" s="1" t="inlineStr">
        <is>
          <t>BPS</t>
        </is>
      </c>
      <c r="B2738" s="1" t="n">
        <v>440</v>
      </c>
      <c r="C2738" s="1" t="inlineStr">
        <is>
          <t>INV7267</t>
        </is>
      </c>
      <c r="D2738" s="2" t="n">
        <v>45912</v>
      </c>
      <c r="E2738" s="2" t="n">
        <v>45916</v>
      </c>
      <c r="F2738" s="1" t="inlineStr">
        <is>
          <t>60187-1</t>
        </is>
      </c>
      <c r="G2738" s="1" t="n">
        <v>3</v>
      </c>
      <c r="H2738" s="1" t="n">
        <v>3</v>
      </c>
      <c r="I2738" s="1" t="n">
        <v>0</v>
      </c>
      <c r="J2738" s="1" t="inlineStr">
        <is>
          <t>DELHI</t>
        </is>
      </c>
      <c r="K2738" s="1" t="n">
        <v>0</v>
      </c>
      <c r="L2738" s="1">
        <f>G2738*B2738</f>
        <v/>
      </c>
      <c r="M2738" s="1">
        <f>H2738*B2738</f>
        <v/>
      </c>
      <c r="N2738" s="1">
        <f>I2738*B2738</f>
        <v/>
      </c>
    </row>
    <row r="2739">
      <c r="A2739" s="1" t="inlineStr">
        <is>
          <t>BPS</t>
        </is>
      </c>
      <c r="B2739" s="1" t="n">
        <v>34540</v>
      </c>
      <c r="C2739" s="1" t="inlineStr">
        <is>
          <t>INV7267</t>
        </is>
      </c>
      <c r="D2739" s="2" t="n">
        <v>45912</v>
      </c>
      <c r="E2739" s="2" t="n">
        <v>45916</v>
      </c>
      <c r="F2739" s="1" t="inlineStr">
        <is>
          <t>79528-1</t>
        </is>
      </c>
      <c r="G2739" s="1" t="n">
        <v>3</v>
      </c>
      <c r="H2739" s="1" t="n">
        <v>3</v>
      </c>
      <c r="I2739" s="1" t="n">
        <v>0</v>
      </c>
      <c r="J2739" s="1" t="inlineStr">
        <is>
          <t>DELHI</t>
        </is>
      </c>
      <c r="K2739" s="1" t="n">
        <v>0</v>
      </c>
      <c r="L2739" s="1">
        <f>G2739*B2739</f>
        <v/>
      </c>
      <c r="M2739" s="1">
        <f>H2739*B2739</f>
        <v/>
      </c>
      <c r="N2739" s="1">
        <f>I2739*B2739</f>
        <v/>
      </c>
    </row>
    <row r="2740">
      <c r="A2740" s="1" t="inlineStr">
        <is>
          <t>BPS</t>
        </is>
      </c>
      <c r="B2740" s="1" t="n">
        <v>36520</v>
      </c>
      <c r="C2740" s="1" t="inlineStr">
        <is>
          <t>INV7267</t>
        </is>
      </c>
      <c r="D2740" s="2" t="n">
        <v>45912</v>
      </c>
      <c r="E2740" s="2" t="n">
        <v>45916</v>
      </c>
      <c r="F2740" s="1" t="inlineStr">
        <is>
          <t>79544-1</t>
        </is>
      </c>
      <c r="G2740" s="1" t="n">
        <v>3</v>
      </c>
      <c r="H2740" s="1" t="n">
        <v>3</v>
      </c>
      <c r="I2740" s="1" t="n">
        <v>0</v>
      </c>
      <c r="J2740" s="1" t="inlineStr">
        <is>
          <t>DELHI</t>
        </is>
      </c>
      <c r="K2740" s="1" t="n">
        <v>0</v>
      </c>
      <c r="L2740" s="1">
        <f>G2740*B2740</f>
        <v/>
      </c>
      <c r="M2740" s="1">
        <f>H2740*B2740</f>
        <v/>
      </c>
      <c r="N2740" s="1">
        <f>I2740*B2740</f>
        <v/>
      </c>
    </row>
    <row r="2741">
      <c r="A2741" s="1" t="inlineStr">
        <is>
          <t>BPS</t>
        </is>
      </c>
      <c r="B2741" s="1" t="n">
        <v>14520</v>
      </c>
      <c r="C2741" s="1" t="inlineStr">
        <is>
          <t>INV7267</t>
        </is>
      </c>
      <c r="D2741" s="2" t="n">
        <v>45912</v>
      </c>
      <c r="E2741" s="2" t="n">
        <v>45916</v>
      </c>
      <c r="F2741" s="1" t="inlineStr">
        <is>
          <t>79796-2-Cell</t>
        </is>
      </c>
      <c r="G2741" s="1" t="n">
        <v>3</v>
      </c>
      <c r="H2741" s="1" t="n">
        <v>3</v>
      </c>
      <c r="I2741" s="1" t="n">
        <v>0</v>
      </c>
      <c r="J2741" s="1" t="inlineStr">
        <is>
          <t>DELHI</t>
        </is>
      </c>
      <c r="K2741" s="1" t="n">
        <v>0</v>
      </c>
      <c r="L2741" s="1">
        <f>G2741*B2741</f>
        <v/>
      </c>
      <c r="M2741" s="1">
        <f>H2741*B2741</f>
        <v/>
      </c>
      <c r="N2741" s="1">
        <f>I2741*B2741</f>
        <v/>
      </c>
    </row>
    <row r="2742">
      <c r="A2742" s="1" t="inlineStr">
        <is>
          <t>BPS</t>
        </is>
      </c>
      <c r="B2742" s="1" t="n">
        <v>45980</v>
      </c>
      <c r="C2742" s="1" t="inlineStr">
        <is>
          <t>INV7267</t>
        </is>
      </c>
      <c r="D2742" s="2" t="n">
        <v>45912</v>
      </c>
      <c r="E2742" s="2" t="n">
        <v>45916</v>
      </c>
      <c r="F2742" s="1" t="inlineStr">
        <is>
          <t>60690-2</t>
        </is>
      </c>
      <c r="G2742" s="1" t="n">
        <v>5</v>
      </c>
      <c r="H2742" s="1" t="n">
        <v>5</v>
      </c>
      <c r="I2742" s="1" t="n">
        <v>0</v>
      </c>
      <c r="J2742" s="1" t="inlineStr">
        <is>
          <t>DELHI</t>
        </is>
      </c>
      <c r="K2742" s="1" t="n">
        <v>0</v>
      </c>
      <c r="L2742" s="1">
        <f>G2742*B2742</f>
        <v/>
      </c>
      <c r="M2742" s="1">
        <f>H2742*B2742</f>
        <v/>
      </c>
      <c r="N2742" s="1">
        <f>I2742*B2742</f>
        <v/>
      </c>
    </row>
    <row r="2743">
      <c r="A2743" s="1" t="inlineStr">
        <is>
          <t>BPS</t>
        </is>
      </c>
      <c r="B2743" s="1" t="n">
        <v>27280</v>
      </c>
      <c r="C2743" s="1" t="inlineStr">
        <is>
          <t>INV7267</t>
        </is>
      </c>
      <c r="D2743" s="2" t="n">
        <v>45912</v>
      </c>
      <c r="E2743" s="2" t="n">
        <v>45916</v>
      </c>
      <c r="F2743" s="1" t="n">
        <v>79700</v>
      </c>
      <c r="G2743" s="1" t="n">
        <v>1</v>
      </c>
      <c r="H2743" s="1" t="n">
        <v>1</v>
      </c>
      <c r="I2743" s="1" t="n">
        <v>0</v>
      </c>
      <c r="J2743" s="1" t="inlineStr">
        <is>
          <t>JAIPUR</t>
        </is>
      </c>
      <c r="K2743" s="1" t="n">
        <v>0</v>
      </c>
      <c r="L2743" s="1">
        <f>G2743*B2743</f>
        <v/>
      </c>
      <c r="M2743" s="1">
        <f>H2743*B2743</f>
        <v/>
      </c>
      <c r="N2743" s="1">
        <f>I2743*B2743</f>
        <v/>
      </c>
    </row>
    <row r="2744">
      <c r="A2744" s="1" t="inlineStr">
        <is>
          <t>BPS</t>
        </is>
      </c>
      <c r="B2744" s="1" t="n">
        <v>13420</v>
      </c>
      <c r="C2744" s="1" t="inlineStr">
        <is>
          <t>INV7267</t>
        </is>
      </c>
      <c r="D2744" s="2" t="n">
        <v>45912</v>
      </c>
      <c r="E2744" s="2" t="n">
        <v>45916</v>
      </c>
      <c r="F2744" s="1" t="inlineStr">
        <is>
          <t>102006-1</t>
        </is>
      </c>
      <c r="G2744" s="1" t="n">
        <v>1</v>
      </c>
      <c r="H2744" s="1" t="n">
        <v>1</v>
      </c>
      <c r="I2744" s="1" t="n">
        <v>0</v>
      </c>
      <c r="J2744" s="1" t="inlineStr">
        <is>
          <t>DELHI</t>
        </is>
      </c>
      <c r="K2744" s="1" t="n">
        <v>0</v>
      </c>
      <c r="L2744" s="1">
        <f>G2744*B2744</f>
        <v/>
      </c>
      <c r="M2744" s="1">
        <f>H2744*B2744</f>
        <v/>
      </c>
      <c r="N2744" s="1">
        <f>I2744*B2744</f>
        <v/>
      </c>
    </row>
    <row r="2745">
      <c r="A2745" s="1" t="inlineStr">
        <is>
          <t>MABTECH</t>
        </is>
      </c>
      <c r="B2745" s="1" t="n">
        <v>12038.4</v>
      </c>
      <c r="C2745" s="1" t="n">
        <v>44825</v>
      </c>
      <c r="D2745" s="2" t="n">
        <v>45911</v>
      </c>
      <c r="E2745" s="2" t="n">
        <v>45916</v>
      </c>
      <c r="F2745" s="1" t="inlineStr">
        <is>
          <t>3617-1</t>
        </is>
      </c>
      <c r="G2745" s="1" t="n">
        <v>4</v>
      </c>
      <c r="H2745" s="1" t="n">
        <v>4</v>
      </c>
      <c r="I2745" s="1" t="n">
        <v>0</v>
      </c>
      <c r="J2745" s="1" t="inlineStr">
        <is>
          <t>Banglore</t>
        </is>
      </c>
      <c r="K2745" s="1" t="n">
        <v>0</v>
      </c>
      <c r="L2745" s="1">
        <f>G2745*B2745</f>
        <v/>
      </c>
      <c r="M2745" s="1">
        <f>H2745*B2745</f>
        <v/>
      </c>
      <c r="N2745" s="1">
        <f>I2745*B2745</f>
        <v/>
      </c>
    </row>
    <row r="2746">
      <c r="A2746" s="1" t="inlineStr">
        <is>
          <t>MABTECH</t>
        </is>
      </c>
      <c r="B2746" s="1" t="n">
        <v>14080</v>
      </c>
      <c r="C2746" s="1" t="n">
        <v>44825</v>
      </c>
      <c r="D2746" s="2" t="n">
        <v>45911</v>
      </c>
      <c r="E2746" s="2" t="n">
        <v>45916</v>
      </c>
      <c r="F2746" s="1" t="inlineStr">
        <is>
          <t>3660-1</t>
        </is>
      </c>
      <c r="G2746" s="1" t="n">
        <v>4</v>
      </c>
      <c r="H2746" s="1" t="n">
        <v>4</v>
      </c>
      <c r="I2746" s="1" t="n">
        <v>0</v>
      </c>
      <c r="J2746" s="1" t="inlineStr">
        <is>
          <t>Delhi</t>
        </is>
      </c>
      <c r="K2746" s="1" t="n">
        <v>0</v>
      </c>
      <c r="L2746" s="1">
        <f>G2746*B2746</f>
        <v/>
      </c>
      <c r="M2746" s="1">
        <f>H2746*B2746</f>
        <v/>
      </c>
      <c r="N2746" s="1">
        <f>I2746*B2746</f>
        <v/>
      </c>
    </row>
    <row r="2747">
      <c r="A2747" s="1" t="inlineStr">
        <is>
          <t>MABTECH</t>
        </is>
      </c>
      <c r="B2747" s="1" t="n">
        <v>60060</v>
      </c>
      <c r="C2747" s="1" t="n">
        <v>44825</v>
      </c>
      <c r="D2747" s="2" t="n">
        <v>45911</v>
      </c>
      <c r="E2747" s="2" t="n">
        <v>45916</v>
      </c>
      <c r="F2747" s="1" t="inlineStr">
        <is>
          <t>FSP-3145-2</t>
        </is>
      </c>
      <c r="G2747" s="1" t="n">
        <v>1</v>
      </c>
      <c r="H2747" s="1" t="n">
        <v>1</v>
      </c>
      <c r="I2747" s="1" t="n">
        <v>0</v>
      </c>
      <c r="J2747" s="1" t="inlineStr">
        <is>
          <t>DELHI</t>
        </is>
      </c>
      <c r="K2747" s="1" t="n">
        <v>0</v>
      </c>
      <c r="L2747" s="1">
        <f>G2747*B2747</f>
        <v/>
      </c>
      <c r="M2747" s="1">
        <f>H2747*B2747</f>
        <v/>
      </c>
      <c r="N2747" s="1">
        <f>I2747*B2747</f>
        <v/>
      </c>
    </row>
    <row r="2748">
      <c r="A2748" s="1" t="inlineStr">
        <is>
          <t>MYBIOSOURCE</t>
        </is>
      </c>
      <c r="B2748" s="1" t="n">
        <v>48246</v>
      </c>
      <c r="C2748" s="1" t="n">
        <v>922048</v>
      </c>
      <c r="D2748" s="2" t="n">
        <v>45915</v>
      </c>
      <c r="E2748" s="2" t="n">
        <v>45918</v>
      </c>
      <c r="F2748" s="1" t="inlineStr">
        <is>
          <t>MBS2533593</t>
        </is>
      </c>
      <c r="G2748" s="1" t="n">
        <v>1</v>
      </c>
      <c r="H2748" s="1" t="n">
        <v>1</v>
      </c>
      <c r="I2748" s="1" t="n">
        <v>0</v>
      </c>
      <c r="J2748" s="1" t="inlineStr">
        <is>
          <t>Mumbai</t>
        </is>
      </c>
      <c r="K2748" s="1" t="n">
        <v>0</v>
      </c>
      <c r="L2748" s="1">
        <f>G2748*B2748</f>
        <v/>
      </c>
      <c r="M2748" s="1">
        <f>H2748*B2748</f>
        <v/>
      </c>
      <c r="N2748" s="1">
        <f>I2748*B2748</f>
        <v/>
      </c>
    </row>
    <row r="2749">
      <c r="A2749" s="1" t="inlineStr">
        <is>
          <t>DHARMACON</t>
        </is>
      </c>
      <c r="B2749" s="1" t="n">
        <v>294707.6</v>
      </c>
      <c r="C2749" s="1" t="inlineStr">
        <is>
          <t>O091025IN3313547G</t>
        </is>
      </c>
      <c r="D2749" s="2" t="n">
        <v>45913</v>
      </c>
      <c r="E2749" s="2" t="n">
        <v>45918</v>
      </c>
      <c r="F2749" s="1" t="inlineStr">
        <is>
          <t>CTM-1177078</t>
        </is>
      </c>
      <c r="G2749" s="1" t="n">
        <v>1</v>
      </c>
      <c r="H2749" s="1" t="n">
        <v>1</v>
      </c>
      <c r="I2749" s="1" t="n">
        <v>0</v>
      </c>
      <c r="J2749" s="1" t="inlineStr">
        <is>
          <t>Gujrat</t>
        </is>
      </c>
      <c r="K2749" s="1" t="n">
        <v>0</v>
      </c>
      <c r="L2749" s="1">
        <f>G2749*B2749</f>
        <v/>
      </c>
      <c r="M2749" s="1">
        <f>H2749*B2749</f>
        <v/>
      </c>
      <c r="N2749" s="1">
        <f>I2749*B2749</f>
        <v/>
      </c>
    </row>
    <row r="2750">
      <c r="A2750" s="1" t="inlineStr">
        <is>
          <t>DHARMACON</t>
        </is>
      </c>
      <c r="B2750" s="1" t="n">
        <v>147752</v>
      </c>
      <c r="C2750" s="1" t="inlineStr">
        <is>
          <t>O091025IN3313547G</t>
        </is>
      </c>
      <c r="D2750" s="2" t="n">
        <v>45913</v>
      </c>
      <c r="E2750" s="2" t="n">
        <v>45918</v>
      </c>
      <c r="F2750" s="1" t="inlineStr">
        <is>
          <t>G-114705-025</t>
        </is>
      </c>
      <c r="G2750" s="1" t="n">
        <v>1</v>
      </c>
      <c r="H2750" s="1" t="n">
        <v>1</v>
      </c>
      <c r="I2750" s="1" t="n">
        <v>0</v>
      </c>
      <c r="J2750" s="1" t="inlineStr">
        <is>
          <t>Delhi</t>
        </is>
      </c>
      <c r="K2750" s="1" t="n">
        <v>0</v>
      </c>
      <c r="L2750" s="1">
        <f>G2750*B2750</f>
        <v/>
      </c>
      <c r="M2750" s="1">
        <f>H2750*B2750</f>
        <v/>
      </c>
      <c r="N2750" s="1">
        <f>I2750*B2750</f>
        <v/>
      </c>
    </row>
    <row r="2751">
      <c r="A2751" s="1" t="inlineStr">
        <is>
          <t>DHARMACON</t>
        </is>
      </c>
      <c r="B2751" s="1" t="n">
        <v>100672</v>
      </c>
      <c r="C2751" s="1" t="inlineStr">
        <is>
          <t>O091025IN3313547G</t>
        </is>
      </c>
      <c r="D2751" s="2" t="n">
        <v>45913</v>
      </c>
      <c r="E2751" s="2" t="n">
        <v>45918</v>
      </c>
      <c r="F2751" s="1" t="inlineStr">
        <is>
          <t>G-CUSTOM-1177531</t>
        </is>
      </c>
      <c r="G2751" s="1" t="n">
        <v>1</v>
      </c>
      <c r="H2751" s="1" t="n">
        <v>1</v>
      </c>
      <c r="I2751" s="1" t="n">
        <v>0</v>
      </c>
      <c r="J2751" s="1" t="inlineStr">
        <is>
          <t>Hyderabad</t>
        </is>
      </c>
      <c r="K2751" s="1" t="n">
        <v>0</v>
      </c>
      <c r="L2751" s="1">
        <f>G2751*B2751</f>
        <v/>
      </c>
      <c r="M2751" s="1">
        <f>H2751*B2751</f>
        <v/>
      </c>
      <c r="N2751" s="1">
        <f>I2751*B2751</f>
        <v/>
      </c>
    </row>
    <row r="2752">
      <c r="A2752" s="1" t="inlineStr">
        <is>
          <t>DHARMACON</t>
        </is>
      </c>
      <c r="B2752" s="1" t="n">
        <v>91520</v>
      </c>
      <c r="C2752" s="1" t="inlineStr">
        <is>
          <t>O091025IN3313547G</t>
        </is>
      </c>
      <c r="D2752" s="2" t="n">
        <v>45913</v>
      </c>
      <c r="E2752" s="2" t="n">
        <v>45918</v>
      </c>
      <c r="F2752" s="1" t="inlineStr">
        <is>
          <t>G-CUSTOM-1177536</t>
        </is>
      </c>
      <c r="G2752" s="1" t="n">
        <v>1</v>
      </c>
      <c r="H2752" s="1" t="n">
        <v>1</v>
      </c>
      <c r="I2752" s="1" t="n">
        <v>0</v>
      </c>
      <c r="J2752" s="1" t="inlineStr">
        <is>
          <t>Hyderabad</t>
        </is>
      </c>
      <c r="K2752" s="1" t="n">
        <v>0</v>
      </c>
      <c r="L2752" s="1">
        <f>G2752*B2752</f>
        <v/>
      </c>
      <c r="M2752" s="1">
        <f>H2752*B2752</f>
        <v/>
      </c>
      <c r="N2752" s="1">
        <f>I2752*B2752</f>
        <v/>
      </c>
    </row>
    <row r="2753">
      <c r="A2753" s="1" t="inlineStr">
        <is>
          <t>DHARMACON</t>
        </is>
      </c>
      <c r="B2753" s="1" t="n">
        <v>16544</v>
      </c>
      <c r="C2753" s="1" t="inlineStr">
        <is>
          <t>O091025IN3313547G</t>
        </is>
      </c>
      <c r="D2753" s="2" t="n">
        <v>45913</v>
      </c>
      <c r="E2753" s="2" t="n">
        <v>45918</v>
      </c>
      <c r="F2753" s="1" t="inlineStr">
        <is>
          <t>D-001810-10-05</t>
        </is>
      </c>
      <c r="G2753" s="1" t="n">
        <v>2</v>
      </c>
      <c r="H2753" s="1" t="n">
        <v>2</v>
      </c>
      <c r="I2753" s="1" t="n">
        <v>0</v>
      </c>
      <c r="J2753" s="1" t="inlineStr">
        <is>
          <t>Hyderabad</t>
        </is>
      </c>
      <c r="K2753" s="1" t="n">
        <v>0</v>
      </c>
      <c r="L2753" s="1">
        <f>G2753*B2753</f>
        <v/>
      </c>
      <c r="M2753" s="1">
        <f>H2753*B2753</f>
        <v/>
      </c>
      <c r="N2753" s="1">
        <f>I2753*B2753</f>
        <v/>
      </c>
    </row>
    <row r="2754">
      <c r="A2754" s="1" t="inlineStr">
        <is>
          <t>DHARMACON</t>
        </is>
      </c>
      <c r="B2754" s="1" t="n">
        <v>11616</v>
      </c>
      <c r="C2754" s="1" t="inlineStr">
        <is>
          <t>O091025IN3313547G</t>
        </is>
      </c>
      <c r="D2754" s="2" t="n">
        <v>45913</v>
      </c>
      <c r="E2754" s="2" t="n">
        <v>45918</v>
      </c>
      <c r="F2754" s="1" t="inlineStr">
        <is>
          <t>D-012251-01-0002</t>
        </is>
      </c>
      <c r="G2754" s="1" t="n">
        <v>1</v>
      </c>
      <c r="H2754" s="1" t="n">
        <v>1</v>
      </c>
      <c r="I2754" s="1" t="n">
        <v>0</v>
      </c>
      <c r="J2754" s="1" t="inlineStr">
        <is>
          <t>Lucknow</t>
        </is>
      </c>
      <c r="K2754" s="1" t="n">
        <v>0</v>
      </c>
      <c r="L2754" s="1">
        <f>G2754*B2754</f>
        <v/>
      </c>
      <c r="M2754" s="1">
        <f>H2754*B2754</f>
        <v/>
      </c>
      <c r="N2754" s="1">
        <f>I2754*B2754</f>
        <v/>
      </c>
    </row>
    <row r="2755">
      <c r="A2755" s="1" t="inlineStr">
        <is>
          <t>DHARMACON</t>
        </is>
      </c>
      <c r="B2755" s="1" t="n">
        <v>53064</v>
      </c>
      <c r="C2755" s="1" t="inlineStr">
        <is>
          <t>O091025IN3313547G</t>
        </is>
      </c>
      <c r="D2755" s="2" t="n">
        <v>45913</v>
      </c>
      <c r="E2755" s="2" t="n">
        <v>45918</v>
      </c>
      <c r="F2755" s="1" t="inlineStr">
        <is>
          <t>VSGH12442-253046112</t>
        </is>
      </c>
      <c r="G2755" s="1" t="n">
        <v>1</v>
      </c>
      <c r="H2755" s="1" t="n">
        <v>1</v>
      </c>
      <c r="I2755" s="1" t="n">
        <v>0</v>
      </c>
      <c r="J2755" s="1" t="inlineStr">
        <is>
          <t>Banglore</t>
        </is>
      </c>
      <c r="K2755" s="1" t="n">
        <v>0</v>
      </c>
      <c r="L2755" s="1">
        <f>G2755*B2755</f>
        <v/>
      </c>
      <c r="M2755" s="1">
        <f>H2755*B2755</f>
        <v/>
      </c>
      <c r="N2755" s="1">
        <f>I2755*B2755</f>
        <v/>
      </c>
    </row>
    <row r="2756">
      <c r="A2756" s="1" t="inlineStr">
        <is>
          <t>DHARMACON</t>
        </is>
      </c>
      <c r="B2756" s="1" t="n">
        <v>79992</v>
      </c>
      <c r="C2756" s="1" t="inlineStr">
        <is>
          <t>O091025IN3313547G</t>
        </is>
      </c>
      <c r="D2756" s="2" t="n">
        <v>45913</v>
      </c>
      <c r="E2756" s="2" t="n">
        <v>45918</v>
      </c>
      <c r="F2756" s="1" t="inlineStr">
        <is>
          <t>V3SH11255-02EG2346</t>
        </is>
      </c>
      <c r="G2756" s="1" t="n">
        <v>1</v>
      </c>
      <c r="H2756" s="1" t="n">
        <v>1</v>
      </c>
      <c r="I2756" s="1" t="n">
        <v>0</v>
      </c>
      <c r="J2756" s="1" t="inlineStr">
        <is>
          <t>Gujrat</t>
        </is>
      </c>
      <c r="K2756" s="1" t="n">
        <v>0</v>
      </c>
      <c r="L2756" s="1">
        <f>G2756*B2756</f>
        <v/>
      </c>
      <c r="M2756" s="1">
        <f>H2756*B2756</f>
        <v/>
      </c>
      <c r="N2756" s="1">
        <f>I2756*B2756</f>
        <v/>
      </c>
    </row>
    <row r="2757">
      <c r="A2757" s="1" t="inlineStr">
        <is>
          <t>DHARMACON</t>
        </is>
      </c>
      <c r="B2757" s="1" t="n">
        <v>6072</v>
      </c>
      <c r="C2757" s="1" t="inlineStr">
        <is>
          <t>O091025IN3313547G</t>
        </is>
      </c>
      <c r="D2757" s="2" t="n">
        <v>45913</v>
      </c>
      <c r="E2757" s="2" t="n">
        <v>45918</v>
      </c>
      <c r="F2757" s="1" t="inlineStr">
        <is>
          <t>B-002000-UB-100</t>
        </is>
      </c>
      <c r="G2757" s="1" t="n">
        <v>1</v>
      </c>
      <c r="H2757" s="1" t="n">
        <v>1</v>
      </c>
      <c r="I2757" s="1" t="n">
        <v>0</v>
      </c>
      <c r="J2757" s="1" t="inlineStr">
        <is>
          <t>Hyderabad</t>
        </is>
      </c>
      <c r="K2757" s="1" t="n">
        <v>0</v>
      </c>
      <c r="L2757" s="1">
        <f>G2757*B2757</f>
        <v/>
      </c>
      <c r="M2757" s="1">
        <f>H2757*B2757</f>
        <v/>
      </c>
      <c r="N2757" s="1">
        <f>I2757*B2757</f>
        <v/>
      </c>
    </row>
    <row r="2758">
      <c r="A2758" s="1" t="inlineStr">
        <is>
          <t>DHARMACON</t>
        </is>
      </c>
      <c r="B2758" s="1" t="n">
        <v>20856</v>
      </c>
      <c r="C2758" s="1" t="inlineStr">
        <is>
          <t>O091025IN3313547G</t>
        </is>
      </c>
      <c r="D2758" s="2" t="n">
        <v>45913</v>
      </c>
      <c r="E2758" s="2" t="n">
        <v>45918</v>
      </c>
      <c r="F2758" s="1" t="inlineStr">
        <is>
          <t>T-2004-02</t>
        </is>
      </c>
      <c r="G2758" s="1" t="n">
        <v>3</v>
      </c>
      <c r="H2758" s="1" t="n">
        <v>3</v>
      </c>
      <c r="I2758" s="1" t="n">
        <v>0</v>
      </c>
      <c r="J2758" s="1" t="inlineStr">
        <is>
          <t>Hyderabad</t>
        </is>
      </c>
      <c r="K2758" s="1" t="n">
        <v>0</v>
      </c>
      <c r="L2758" s="1">
        <f>G2758*B2758</f>
        <v/>
      </c>
      <c r="M2758" s="1">
        <f>H2758*B2758</f>
        <v/>
      </c>
      <c r="N2758" s="1">
        <f>I2758*B2758</f>
        <v/>
      </c>
    </row>
    <row r="2759">
      <c r="A2759" s="1" t="inlineStr">
        <is>
          <t>DHARMACON</t>
        </is>
      </c>
      <c r="B2759" s="1" t="n">
        <v>34584</v>
      </c>
      <c r="C2759" s="1" t="inlineStr">
        <is>
          <t>O091025IN3313547G</t>
        </is>
      </c>
      <c r="D2759" s="2" t="n">
        <v>45913</v>
      </c>
      <c r="E2759" s="2" t="n">
        <v>45918</v>
      </c>
      <c r="F2759" s="1" t="inlineStr">
        <is>
          <t>T-2001-03</t>
        </is>
      </c>
      <c r="G2759" s="1" t="n">
        <v>1</v>
      </c>
      <c r="H2759" s="1" t="n">
        <v>1</v>
      </c>
      <c r="I2759" s="1" t="n">
        <v>0</v>
      </c>
      <c r="J2759" s="1" t="inlineStr">
        <is>
          <t>Delhi</t>
        </is>
      </c>
      <c r="K2759" s="1" t="n">
        <v>0</v>
      </c>
      <c r="L2759" s="1">
        <f>G2759*B2759</f>
        <v/>
      </c>
      <c r="M2759" s="1">
        <f>H2759*B2759</f>
        <v/>
      </c>
      <c r="N2759" s="1">
        <f>I2759*B2759</f>
        <v/>
      </c>
    </row>
    <row r="2760">
      <c r="A2760" s="1" t="inlineStr">
        <is>
          <t>BioLegend</t>
        </is>
      </c>
      <c r="B2760" s="1" t="n">
        <v>14907.2</v>
      </c>
      <c r="C2760" s="1" t="inlineStr">
        <is>
          <t>EED118999</t>
        </is>
      </c>
      <c r="D2760" s="2" t="n">
        <v>45912</v>
      </c>
      <c r="E2760" s="2" t="n">
        <v>45918</v>
      </c>
      <c r="F2760" s="1" t="n">
        <v>100222</v>
      </c>
      <c r="G2760" s="1" t="n">
        <v>1</v>
      </c>
      <c r="H2760" s="1" t="n">
        <v>1</v>
      </c>
      <c r="I2760" s="1" t="n">
        <v>0</v>
      </c>
      <c r="J2760" s="1" t="inlineStr">
        <is>
          <t>Delhi</t>
        </is>
      </c>
      <c r="K2760" s="1" t="n">
        <v>0</v>
      </c>
      <c r="L2760" s="1">
        <f>G2760*B2760</f>
        <v/>
      </c>
      <c r="M2760" s="1">
        <f>H2760*B2760</f>
        <v/>
      </c>
      <c r="N2760" s="1">
        <f>I2760*B2760</f>
        <v/>
      </c>
    </row>
    <row r="2761">
      <c r="A2761" s="1" t="inlineStr">
        <is>
          <t>BioLegend</t>
        </is>
      </c>
      <c r="B2761" s="1" t="n">
        <v>20394</v>
      </c>
      <c r="C2761" s="1" t="inlineStr">
        <is>
          <t>EED118999</t>
        </is>
      </c>
      <c r="D2761" s="2" t="n">
        <v>45912</v>
      </c>
      <c r="E2761" s="2" t="n">
        <v>45918</v>
      </c>
      <c r="F2761" s="1" t="n">
        <v>101243</v>
      </c>
      <c r="G2761" s="1" t="n">
        <v>1</v>
      </c>
      <c r="H2761" s="1" t="n">
        <v>1</v>
      </c>
      <c r="I2761" s="1" t="n">
        <v>0</v>
      </c>
      <c r="J2761" s="1" t="inlineStr">
        <is>
          <t>Delhi</t>
        </is>
      </c>
      <c r="K2761" s="1" t="n">
        <v>0</v>
      </c>
      <c r="L2761" s="1">
        <f>G2761*B2761</f>
        <v/>
      </c>
      <c r="M2761" s="1">
        <f>H2761*B2761</f>
        <v/>
      </c>
      <c r="N2761" s="1">
        <f>I2761*B2761</f>
        <v/>
      </c>
    </row>
    <row r="2762">
      <c r="A2762" s="1" t="inlineStr">
        <is>
          <t>BioLegend</t>
        </is>
      </c>
      <c r="B2762" s="1" t="n">
        <v>19958.4</v>
      </c>
      <c r="C2762" s="1" t="inlineStr">
        <is>
          <t>EED118999</t>
        </is>
      </c>
      <c r="D2762" s="2" t="n">
        <v>45912</v>
      </c>
      <c r="E2762" s="2" t="n">
        <v>45918</v>
      </c>
      <c r="F2762" s="1" t="n">
        <v>103056</v>
      </c>
      <c r="G2762" s="1" t="n">
        <v>1</v>
      </c>
      <c r="H2762" s="1" t="n">
        <v>1</v>
      </c>
      <c r="I2762" s="1" t="n">
        <v>0</v>
      </c>
      <c r="J2762" s="1" t="inlineStr">
        <is>
          <t>Delhi</t>
        </is>
      </c>
      <c r="K2762" s="1" t="n">
        <v>0</v>
      </c>
      <c r="L2762" s="1">
        <f>G2762*B2762</f>
        <v/>
      </c>
      <c r="M2762" s="1">
        <f>H2762*B2762</f>
        <v/>
      </c>
      <c r="N2762" s="1">
        <f>I2762*B2762</f>
        <v/>
      </c>
    </row>
    <row r="2763">
      <c r="A2763" s="1" t="inlineStr">
        <is>
          <t>BioLegend</t>
        </is>
      </c>
      <c r="B2763" s="1" t="n">
        <v>18972.8</v>
      </c>
      <c r="C2763" s="1" t="inlineStr">
        <is>
          <t>EED118999</t>
        </is>
      </c>
      <c r="D2763" s="2" t="n">
        <v>45912</v>
      </c>
      <c r="E2763" s="2" t="n">
        <v>45918</v>
      </c>
      <c r="F2763" s="1" t="n">
        <v>106310</v>
      </c>
      <c r="G2763" s="1" t="n">
        <v>1</v>
      </c>
      <c r="H2763" s="1" t="n">
        <v>1</v>
      </c>
      <c r="I2763" s="1" t="n">
        <v>0</v>
      </c>
      <c r="J2763" s="1" t="inlineStr">
        <is>
          <t>Delhi</t>
        </is>
      </c>
      <c r="K2763" s="1" t="n">
        <v>0</v>
      </c>
      <c r="L2763" s="1">
        <f>G2763*B2763</f>
        <v/>
      </c>
      <c r="M2763" s="1">
        <f>H2763*B2763</f>
        <v/>
      </c>
      <c r="N2763" s="1">
        <f>I2763*B2763</f>
        <v/>
      </c>
    </row>
    <row r="2764">
      <c r="A2764" s="1" t="inlineStr">
        <is>
          <t>BioLegend</t>
        </is>
      </c>
      <c r="B2764" s="1" t="n">
        <v>15642</v>
      </c>
      <c r="C2764" s="1" t="inlineStr">
        <is>
          <t>EED118999</t>
        </is>
      </c>
      <c r="D2764" s="2" t="n">
        <v>45912</v>
      </c>
      <c r="E2764" s="2" t="n">
        <v>45918</v>
      </c>
      <c r="F2764" s="1" t="n">
        <v>107632</v>
      </c>
      <c r="G2764" s="1" t="n">
        <v>1</v>
      </c>
      <c r="H2764" s="1" t="n">
        <v>1</v>
      </c>
      <c r="I2764" s="1" t="n">
        <v>0</v>
      </c>
      <c r="J2764" s="1" t="inlineStr">
        <is>
          <t>Delhi</t>
        </is>
      </c>
      <c r="K2764" s="1" t="n">
        <v>0</v>
      </c>
      <c r="L2764" s="1">
        <f>G2764*B2764</f>
        <v/>
      </c>
      <c r="M2764" s="1">
        <f>H2764*B2764</f>
        <v/>
      </c>
      <c r="N2764" s="1">
        <f>I2764*B2764</f>
        <v/>
      </c>
    </row>
    <row r="2765">
      <c r="A2765" s="1" t="inlineStr">
        <is>
          <t>BioLegend</t>
        </is>
      </c>
      <c r="B2765" s="1" t="n">
        <v>3326.4</v>
      </c>
      <c r="C2765" s="1" t="inlineStr">
        <is>
          <t>EED118999</t>
        </is>
      </c>
      <c r="D2765" s="2" t="n">
        <v>45912</v>
      </c>
      <c r="E2765" s="2" t="n">
        <v>45918</v>
      </c>
      <c r="F2765" s="1" t="n">
        <v>115505</v>
      </c>
      <c r="G2765" s="1" t="n">
        <v>1</v>
      </c>
      <c r="H2765" s="1" t="n">
        <v>1</v>
      </c>
      <c r="I2765" s="1" t="n">
        <v>0</v>
      </c>
      <c r="J2765" s="1" t="inlineStr">
        <is>
          <t>Delhi</t>
        </is>
      </c>
      <c r="K2765" s="1" t="n">
        <v>0</v>
      </c>
      <c r="L2765" s="1">
        <f>G2765*B2765</f>
        <v/>
      </c>
      <c r="M2765" s="1">
        <f>H2765*B2765</f>
        <v/>
      </c>
      <c r="N2765" s="1">
        <f>I2765*B2765</f>
        <v/>
      </c>
    </row>
    <row r="2766">
      <c r="A2766" s="1" t="inlineStr">
        <is>
          <t>BioLegend</t>
        </is>
      </c>
      <c r="B2766" s="1" t="n">
        <v>14229.6</v>
      </c>
      <c r="C2766" s="1" t="inlineStr">
        <is>
          <t>EED118999</t>
        </is>
      </c>
      <c r="D2766" s="2" t="n">
        <v>45912</v>
      </c>
      <c r="E2766" s="2" t="n">
        <v>45918</v>
      </c>
      <c r="F2766" s="1" t="n">
        <v>117318</v>
      </c>
      <c r="G2766" s="1" t="n">
        <v>1</v>
      </c>
      <c r="H2766" s="1" t="n">
        <v>1</v>
      </c>
      <c r="I2766" s="1" t="n">
        <v>0</v>
      </c>
      <c r="J2766" s="1" t="inlineStr">
        <is>
          <t>Delhi</t>
        </is>
      </c>
      <c r="K2766" s="1" t="n">
        <v>0</v>
      </c>
      <c r="L2766" s="1">
        <f>G2766*B2766</f>
        <v/>
      </c>
      <c r="M2766" s="1">
        <f>H2766*B2766</f>
        <v/>
      </c>
      <c r="N2766" s="1">
        <f>I2766*B2766</f>
        <v/>
      </c>
    </row>
    <row r="2767">
      <c r="A2767" s="1" t="inlineStr">
        <is>
          <t>BioLegend</t>
        </is>
      </c>
      <c r="B2767" s="1" t="n">
        <v>19998</v>
      </c>
      <c r="C2767" s="1" t="inlineStr">
        <is>
          <t>EED118999</t>
        </is>
      </c>
      <c r="D2767" s="2" t="n">
        <v>45912</v>
      </c>
      <c r="E2767" s="2" t="n">
        <v>45918</v>
      </c>
      <c r="F2767" s="1" t="n">
        <v>119721</v>
      </c>
      <c r="G2767" s="1" t="n">
        <v>1</v>
      </c>
      <c r="H2767" s="1" t="n">
        <v>1</v>
      </c>
      <c r="I2767" s="1" t="n">
        <v>0</v>
      </c>
      <c r="J2767" s="1" t="inlineStr">
        <is>
          <t>Delhi</t>
        </is>
      </c>
      <c r="K2767" s="1" t="n">
        <v>0</v>
      </c>
      <c r="L2767" s="1">
        <f>G2767*B2767</f>
        <v/>
      </c>
      <c r="M2767" s="1">
        <f>H2767*B2767</f>
        <v/>
      </c>
      <c r="N2767" s="1">
        <f>I2767*B2767</f>
        <v/>
      </c>
    </row>
    <row r="2768">
      <c r="A2768" s="1" t="inlineStr">
        <is>
          <t>BioLegend</t>
        </is>
      </c>
      <c r="B2768" s="1" t="n">
        <v>14106.4</v>
      </c>
      <c r="C2768" s="1" t="inlineStr">
        <is>
          <t>EED118999</t>
        </is>
      </c>
      <c r="D2768" s="2" t="n">
        <v>45912</v>
      </c>
      <c r="E2768" s="2" t="n">
        <v>45918</v>
      </c>
      <c r="F2768" s="1" t="n">
        <v>121610</v>
      </c>
      <c r="G2768" s="1" t="n">
        <v>1</v>
      </c>
      <c r="H2768" s="1" t="n">
        <v>1</v>
      </c>
      <c r="I2768" s="1" t="n">
        <v>0</v>
      </c>
      <c r="J2768" s="1" t="inlineStr">
        <is>
          <t>Delhi</t>
        </is>
      </c>
      <c r="K2768" s="1" t="n">
        <v>0</v>
      </c>
      <c r="L2768" s="1">
        <f>G2768*B2768</f>
        <v/>
      </c>
      <c r="M2768" s="1">
        <f>H2768*B2768</f>
        <v/>
      </c>
      <c r="N2768" s="1">
        <f>I2768*B2768</f>
        <v/>
      </c>
    </row>
    <row r="2769">
      <c r="A2769" s="1" t="inlineStr">
        <is>
          <t>BioLegend</t>
        </is>
      </c>
      <c r="B2769" s="1" t="n">
        <v>2648.8</v>
      </c>
      <c r="C2769" s="1" t="inlineStr">
        <is>
          <t>EED118999</t>
        </is>
      </c>
      <c r="D2769" s="2" t="n">
        <v>45912</v>
      </c>
      <c r="E2769" s="2" t="n">
        <v>45918</v>
      </c>
      <c r="F2769" s="1" t="n">
        <v>123109</v>
      </c>
      <c r="G2769" s="1" t="n">
        <v>1</v>
      </c>
      <c r="H2769" s="1" t="n">
        <v>1</v>
      </c>
      <c r="I2769" s="1" t="n">
        <v>0</v>
      </c>
      <c r="J2769" s="1" t="inlineStr">
        <is>
          <t>Delhi</t>
        </is>
      </c>
      <c r="K2769" s="1" t="n">
        <v>0</v>
      </c>
      <c r="L2769" s="1">
        <f>G2769*B2769</f>
        <v/>
      </c>
      <c r="M2769" s="1">
        <f>H2769*B2769</f>
        <v/>
      </c>
      <c r="N2769" s="1">
        <f>I2769*B2769</f>
        <v/>
      </c>
    </row>
    <row r="2770">
      <c r="A2770" s="1" t="inlineStr">
        <is>
          <t>BioLegend</t>
        </is>
      </c>
      <c r="B2770" s="1" t="n">
        <v>19602</v>
      </c>
      <c r="C2770" s="1" t="inlineStr">
        <is>
          <t>EED118999</t>
        </is>
      </c>
      <c r="D2770" s="2" t="n">
        <v>45912</v>
      </c>
      <c r="E2770" s="2" t="n">
        <v>45918</v>
      </c>
      <c r="F2770" s="1" t="n">
        <v>125219</v>
      </c>
      <c r="G2770" s="1" t="n">
        <v>2</v>
      </c>
      <c r="H2770" s="1" t="n">
        <v>2</v>
      </c>
      <c r="I2770" s="1" t="n">
        <v>0</v>
      </c>
      <c r="J2770" s="1" t="inlineStr">
        <is>
          <t>Delhi</t>
        </is>
      </c>
      <c r="K2770" s="1" t="n">
        <v>0</v>
      </c>
      <c r="L2770" s="1">
        <f>G2770*B2770</f>
        <v/>
      </c>
      <c r="M2770" s="1">
        <f>H2770*B2770</f>
        <v/>
      </c>
      <c r="N2770" s="1">
        <f>I2770*B2770</f>
        <v/>
      </c>
    </row>
    <row r="2771">
      <c r="A2771" s="1" t="inlineStr">
        <is>
          <t>BioLegend</t>
        </is>
      </c>
      <c r="B2771" s="1" t="n">
        <v>8377.6</v>
      </c>
      <c r="C2771" s="1" t="inlineStr">
        <is>
          <t>EED118999</t>
        </is>
      </c>
      <c r="D2771" s="2" t="n">
        <v>45912</v>
      </c>
      <c r="E2771" s="2" t="n">
        <v>45918</v>
      </c>
      <c r="F2771" s="1" t="n">
        <v>127647</v>
      </c>
      <c r="G2771" s="1" t="n">
        <v>1</v>
      </c>
      <c r="H2771" s="1" t="n">
        <v>1</v>
      </c>
      <c r="I2771" s="1" t="n">
        <v>0</v>
      </c>
      <c r="J2771" s="1" t="inlineStr">
        <is>
          <t>Delhi</t>
        </is>
      </c>
      <c r="K2771" s="1" t="n">
        <v>0</v>
      </c>
      <c r="L2771" s="1">
        <f>G2771*B2771</f>
        <v/>
      </c>
      <c r="M2771" s="1">
        <f>H2771*B2771</f>
        <v/>
      </c>
      <c r="N2771" s="1">
        <f>I2771*B2771</f>
        <v/>
      </c>
    </row>
    <row r="2772">
      <c r="A2772" s="1" t="inlineStr">
        <is>
          <t>BioLegend</t>
        </is>
      </c>
      <c r="B2772" s="1" t="n">
        <v>17617.6</v>
      </c>
      <c r="C2772" s="1" t="inlineStr">
        <is>
          <t>EED118999</t>
        </is>
      </c>
      <c r="D2772" s="2" t="n">
        <v>45912</v>
      </c>
      <c r="E2772" s="2" t="n">
        <v>45918</v>
      </c>
      <c r="F2772" s="1" t="n">
        <v>128016</v>
      </c>
      <c r="G2772" s="1" t="n">
        <v>1</v>
      </c>
      <c r="H2772" s="1" t="n">
        <v>1</v>
      </c>
      <c r="I2772" s="1" t="n">
        <v>0</v>
      </c>
      <c r="J2772" s="1" t="inlineStr">
        <is>
          <t>Delhi</t>
        </is>
      </c>
      <c r="K2772" s="1" t="n">
        <v>0</v>
      </c>
      <c r="L2772" s="1">
        <f>G2772*B2772</f>
        <v/>
      </c>
      <c r="M2772" s="1">
        <f>H2772*B2772</f>
        <v/>
      </c>
      <c r="N2772" s="1">
        <f>I2772*B2772</f>
        <v/>
      </c>
    </row>
    <row r="2773">
      <c r="A2773" s="1" t="inlineStr">
        <is>
          <t>BioLegend</t>
        </is>
      </c>
      <c r="B2773" s="1" t="n">
        <v>18664.8</v>
      </c>
      <c r="C2773" s="1" t="inlineStr">
        <is>
          <t>EED118999</t>
        </is>
      </c>
      <c r="D2773" s="2" t="n">
        <v>45912</v>
      </c>
      <c r="E2773" s="2" t="n">
        <v>45918</v>
      </c>
      <c r="F2773" s="1" t="n">
        <v>133518</v>
      </c>
      <c r="G2773" s="1" t="n">
        <v>1</v>
      </c>
      <c r="H2773" s="1" t="n">
        <v>1</v>
      </c>
      <c r="I2773" s="1" t="n">
        <v>0</v>
      </c>
      <c r="J2773" s="1" t="inlineStr">
        <is>
          <t>Delhi</t>
        </is>
      </c>
      <c r="K2773" s="1" t="n">
        <v>0</v>
      </c>
      <c r="L2773" s="1">
        <f>G2773*B2773</f>
        <v/>
      </c>
      <c r="M2773" s="1">
        <f>H2773*B2773</f>
        <v/>
      </c>
      <c r="N2773" s="1">
        <f>I2773*B2773</f>
        <v/>
      </c>
    </row>
    <row r="2774">
      <c r="A2774" s="1" t="inlineStr">
        <is>
          <t>BioLegend</t>
        </is>
      </c>
      <c r="B2774" s="1" t="n">
        <v>17094</v>
      </c>
      <c r="C2774" s="1" t="inlineStr">
        <is>
          <t>EED118999</t>
        </is>
      </c>
      <c r="D2774" s="2" t="n">
        <v>45912</v>
      </c>
      <c r="E2774" s="2" t="n">
        <v>45918</v>
      </c>
      <c r="F2774" s="1" t="n">
        <v>135221</v>
      </c>
      <c r="G2774" s="1" t="n">
        <v>1</v>
      </c>
      <c r="H2774" s="1" t="n">
        <v>1</v>
      </c>
      <c r="I2774" s="1" t="n">
        <v>0</v>
      </c>
      <c r="J2774" s="1" t="inlineStr">
        <is>
          <t>Delhi</t>
        </is>
      </c>
      <c r="K2774" s="1" t="n">
        <v>0</v>
      </c>
      <c r="L2774" s="1">
        <f>G2774*B2774</f>
        <v/>
      </c>
      <c r="M2774" s="1">
        <f>H2774*B2774</f>
        <v/>
      </c>
      <c r="N2774" s="1">
        <f>I2774*B2774</f>
        <v/>
      </c>
    </row>
    <row r="2775">
      <c r="A2775" s="1" t="inlineStr">
        <is>
          <t>BioLegend</t>
        </is>
      </c>
      <c r="B2775" s="1" t="n">
        <v>22792</v>
      </c>
      <c r="C2775" s="1" t="inlineStr">
        <is>
          <t>EED118999</t>
        </is>
      </c>
      <c r="D2775" s="2" t="n">
        <v>45912</v>
      </c>
      <c r="E2775" s="2" t="n">
        <v>45918</v>
      </c>
      <c r="F2775" s="1" t="n">
        <v>149014</v>
      </c>
      <c r="G2775" s="1" t="n">
        <v>1</v>
      </c>
      <c r="H2775" s="1" t="n">
        <v>1</v>
      </c>
      <c r="I2775" s="1" t="n">
        <v>0</v>
      </c>
      <c r="J2775" s="1" t="inlineStr">
        <is>
          <t>Delhi</t>
        </is>
      </c>
      <c r="K2775" s="1" t="n">
        <v>0</v>
      </c>
      <c r="L2775" s="1">
        <f>G2775*B2775</f>
        <v/>
      </c>
      <c r="M2775" s="1">
        <f>H2775*B2775</f>
        <v/>
      </c>
      <c r="N2775" s="1">
        <f>I2775*B2775</f>
        <v/>
      </c>
    </row>
    <row r="2776">
      <c r="A2776" s="1" t="inlineStr">
        <is>
          <t>BioLegend</t>
        </is>
      </c>
      <c r="B2776" s="1" t="n">
        <v>17820</v>
      </c>
      <c r="C2776" s="1" t="inlineStr">
        <is>
          <t>EED118999</t>
        </is>
      </c>
      <c r="D2776" s="2" t="n">
        <v>45912</v>
      </c>
      <c r="E2776" s="2" t="n">
        <v>45918</v>
      </c>
      <c r="F2776" s="1" t="n">
        <v>154319</v>
      </c>
      <c r="G2776" s="1" t="n">
        <v>1</v>
      </c>
      <c r="H2776" s="1" t="n">
        <v>1</v>
      </c>
      <c r="I2776" s="1" t="n">
        <v>0</v>
      </c>
      <c r="J2776" s="1" t="inlineStr">
        <is>
          <t>Delhi</t>
        </is>
      </c>
      <c r="K2776" s="1" t="n">
        <v>0</v>
      </c>
      <c r="L2776" s="1">
        <f>G2776*B2776</f>
        <v/>
      </c>
      <c r="M2776" s="1">
        <f>H2776*B2776</f>
        <v/>
      </c>
      <c r="N2776" s="1">
        <f>I2776*B2776</f>
        <v/>
      </c>
    </row>
    <row r="2777">
      <c r="A2777" s="1" t="inlineStr">
        <is>
          <t>BioLegend</t>
        </is>
      </c>
      <c r="B2777" s="1" t="n">
        <v>20636</v>
      </c>
      <c r="C2777" s="1" t="inlineStr">
        <is>
          <t>EED118999</t>
        </is>
      </c>
      <c r="D2777" s="2" t="n">
        <v>45912</v>
      </c>
      <c r="E2777" s="2" t="n">
        <v>45918</v>
      </c>
      <c r="F2777" s="1" t="n">
        <v>156104</v>
      </c>
      <c r="G2777" s="1" t="n">
        <v>1</v>
      </c>
      <c r="H2777" s="1" t="n">
        <v>1</v>
      </c>
      <c r="I2777" s="1" t="n">
        <v>0</v>
      </c>
      <c r="J2777" s="1" t="inlineStr">
        <is>
          <t>Delhi</t>
        </is>
      </c>
      <c r="K2777" s="1" t="n">
        <v>0</v>
      </c>
      <c r="L2777" s="1">
        <f>G2777*B2777</f>
        <v/>
      </c>
      <c r="M2777" s="1">
        <f>H2777*B2777</f>
        <v/>
      </c>
      <c r="N2777" s="1">
        <f>I2777*B2777</f>
        <v/>
      </c>
    </row>
    <row r="2778">
      <c r="A2778" s="1" t="inlineStr">
        <is>
          <t>BioLegend</t>
        </is>
      </c>
      <c r="B2778" s="1" t="n">
        <v>18480</v>
      </c>
      <c r="C2778" s="1" t="inlineStr">
        <is>
          <t>EED118999</t>
        </is>
      </c>
      <c r="D2778" s="2" t="n">
        <v>45912</v>
      </c>
      <c r="E2778" s="2" t="n">
        <v>45918</v>
      </c>
      <c r="F2778" s="1" t="n">
        <v>156543</v>
      </c>
      <c r="G2778" s="1" t="n">
        <v>1</v>
      </c>
      <c r="H2778" s="1" t="n">
        <v>1</v>
      </c>
      <c r="I2778" s="1" t="n">
        <v>0</v>
      </c>
      <c r="J2778" s="1" t="inlineStr">
        <is>
          <t>Delhi</t>
        </is>
      </c>
      <c r="K2778" s="1" t="n">
        <v>0</v>
      </c>
      <c r="L2778" s="1">
        <f>G2778*B2778</f>
        <v/>
      </c>
      <c r="M2778" s="1">
        <f>H2778*B2778</f>
        <v/>
      </c>
      <c r="N2778" s="1">
        <f>I2778*B2778</f>
        <v/>
      </c>
    </row>
    <row r="2779">
      <c r="A2779" s="1" t="inlineStr">
        <is>
          <t>BioLegend</t>
        </is>
      </c>
      <c r="B2779" s="1" t="n">
        <v>12936</v>
      </c>
      <c r="C2779" s="1" t="inlineStr">
        <is>
          <t>EED118999</t>
        </is>
      </c>
      <c r="D2779" s="2" t="n">
        <v>45912</v>
      </c>
      <c r="E2779" s="2" t="n">
        <v>45918</v>
      </c>
      <c r="F2779" s="1" t="n">
        <v>161214</v>
      </c>
      <c r="G2779" s="1" t="n">
        <v>1</v>
      </c>
      <c r="H2779" s="1" t="n">
        <v>1</v>
      </c>
      <c r="I2779" s="1" t="n">
        <v>0</v>
      </c>
      <c r="J2779" s="1" t="inlineStr">
        <is>
          <t>Delhi</t>
        </is>
      </c>
      <c r="K2779" s="1" t="n">
        <v>0</v>
      </c>
      <c r="L2779" s="1">
        <f>G2779*B2779</f>
        <v/>
      </c>
      <c r="M2779" s="1">
        <f>H2779*B2779</f>
        <v/>
      </c>
      <c r="N2779" s="1">
        <f>I2779*B2779</f>
        <v/>
      </c>
    </row>
    <row r="2780">
      <c r="A2780" s="1" t="inlineStr">
        <is>
          <t>BioLegend</t>
        </is>
      </c>
      <c r="B2780" s="1" t="n">
        <v>7946.4</v>
      </c>
      <c r="C2780" s="1" t="inlineStr">
        <is>
          <t>EED118999</t>
        </is>
      </c>
      <c r="D2780" s="2" t="n">
        <v>45912</v>
      </c>
      <c r="E2780" s="2" t="n">
        <v>45918</v>
      </c>
      <c r="F2780" s="1" t="n">
        <v>302645</v>
      </c>
      <c r="G2780" s="1" t="n">
        <v>1</v>
      </c>
      <c r="H2780" s="1" t="n">
        <v>1</v>
      </c>
      <c r="I2780" s="1" t="n">
        <v>0</v>
      </c>
      <c r="J2780" s="1" t="inlineStr">
        <is>
          <t>Delhi</t>
        </is>
      </c>
      <c r="K2780" s="1" t="n">
        <v>0</v>
      </c>
      <c r="L2780" s="1">
        <f>G2780*B2780</f>
        <v/>
      </c>
      <c r="M2780" s="1">
        <f>H2780*B2780</f>
        <v/>
      </c>
      <c r="N2780" s="1">
        <f>I2780*B2780</f>
        <v/>
      </c>
    </row>
    <row r="2781">
      <c r="A2781" s="1" t="inlineStr">
        <is>
          <t>BioLegend</t>
        </is>
      </c>
      <c r="B2781" s="1" t="n">
        <v>13068</v>
      </c>
      <c r="C2781" s="1" t="inlineStr">
        <is>
          <t>EED118999</t>
        </is>
      </c>
      <c r="D2781" s="2" t="n">
        <v>45912</v>
      </c>
      <c r="E2781" s="2" t="n">
        <v>45918</v>
      </c>
      <c r="F2781" s="1" t="n">
        <v>304035</v>
      </c>
      <c r="G2781" s="1" t="n">
        <v>1</v>
      </c>
      <c r="H2781" s="1" t="n">
        <v>1</v>
      </c>
      <c r="I2781" s="1" t="n">
        <v>0</v>
      </c>
      <c r="J2781" s="1" t="inlineStr">
        <is>
          <t>Delhi</t>
        </is>
      </c>
      <c r="K2781" s="1" t="n">
        <v>0</v>
      </c>
      <c r="L2781" s="1">
        <f>G2781*B2781</f>
        <v/>
      </c>
      <c r="M2781" s="1">
        <f>H2781*B2781</f>
        <v/>
      </c>
      <c r="N2781" s="1">
        <f>I2781*B2781</f>
        <v/>
      </c>
    </row>
    <row r="2782">
      <c r="A2782" s="1" t="inlineStr">
        <is>
          <t>BioLegend</t>
        </is>
      </c>
      <c r="B2782" s="1" t="n">
        <v>14520</v>
      </c>
      <c r="C2782" s="1" t="inlineStr">
        <is>
          <t>EED118999</t>
        </is>
      </c>
      <c r="D2782" s="2" t="n">
        <v>45912</v>
      </c>
      <c r="E2782" s="2" t="n">
        <v>45918</v>
      </c>
      <c r="F2782" s="1" t="n">
        <v>310933</v>
      </c>
      <c r="G2782" s="1" t="n">
        <v>1</v>
      </c>
      <c r="H2782" s="1" t="n">
        <v>1</v>
      </c>
      <c r="I2782" s="1" t="n">
        <v>0</v>
      </c>
      <c r="J2782" s="1" t="inlineStr">
        <is>
          <t>Delhi</t>
        </is>
      </c>
      <c r="K2782" s="1" t="n">
        <v>0</v>
      </c>
      <c r="L2782" s="1">
        <f>G2782*B2782</f>
        <v/>
      </c>
      <c r="M2782" s="1">
        <f>H2782*B2782</f>
        <v/>
      </c>
      <c r="N2782" s="1">
        <f>I2782*B2782</f>
        <v/>
      </c>
    </row>
    <row r="2783">
      <c r="A2783" s="1" t="inlineStr">
        <is>
          <t>BioLegend</t>
        </is>
      </c>
      <c r="B2783" s="1" t="n">
        <v>7638.4</v>
      </c>
      <c r="C2783" s="1" t="inlineStr">
        <is>
          <t>EED118999</t>
        </is>
      </c>
      <c r="D2783" s="2" t="n">
        <v>45912</v>
      </c>
      <c r="E2783" s="2" t="n">
        <v>45918</v>
      </c>
      <c r="F2783" s="1" t="n">
        <v>317417</v>
      </c>
      <c r="G2783" s="1" t="n">
        <v>1</v>
      </c>
      <c r="H2783" s="1" t="n">
        <v>1</v>
      </c>
      <c r="I2783" s="1" t="n">
        <v>0</v>
      </c>
      <c r="J2783" s="1" t="inlineStr">
        <is>
          <t>Delhi</t>
        </is>
      </c>
      <c r="K2783" s="1" t="n">
        <v>0</v>
      </c>
      <c r="L2783" s="1">
        <f>G2783*B2783</f>
        <v/>
      </c>
      <c r="M2783" s="1">
        <f>H2783*B2783</f>
        <v/>
      </c>
      <c r="N2783" s="1">
        <f>I2783*B2783</f>
        <v/>
      </c>
    </row>
    <row r="2784">
      <c r="A2784" s="1" t="inlineStr">
        <is>
          <t>BioLegend</t>
        </is>
      </c>
      <c r="B2784" s="1" t="n">
        <v>7330.4</v>
      </c>
      <c r="C2784" s="1" t="inlineStr">
        <is>
          <t>EED118999</t>
        </is>
      </c>
      <c r="D2784" s="2" t="n">
        <v>45912</v>
      </c>
      <c r="E2784" s="2" t="n">
        <v>45918</v>
      </c>
      <c r="F2784" s="1" t="n">
        <v>364102</v>
      </c>
      <c r="G2784" s="1" t="n">
        <v>1</v>
      </c>
      <c r="H2784" s="1" t="n">
        <v>1</v>
      </c>
      <c r="I2784" s="1" t="n">
        <v>0</v>
      </c>
      <c r="J2784" s="1" t="inlineStr">
        <is>
          <t>Delhi</t>
        </is>
      </c>
      <c r="K2784" s="1" t="n">
        <v>0</v>
      </c>
      <c r="L2784" s="1">
        <f>G2784*B2784</f>
        <v/>
      </c>
      <c r="M2784" s="1">
        <f>H2784*B2784</f>
        <v/>
      </c>
      <c r="N2784" s="1">
        <f>I2784*B2784</f>
        <v/>
      </c>
    </row>
    <row r="2785">
      <c r="A2785" s="1" t="inlineStr">
        <is>
          <t>BioLegend</t>
        </is>
      </c>
      <c r="B2785" s="1" t="n">
        <v>37884</v>
      </c>
      <c r="C2785" s="1" t="inlineStr">
        <is>
          <t>EED118999</t>
        </is>
      </c>
      <c r="D2785" s="2" t="n">
        <v>45912</v>
      </c>
      <c r="E2785" s="2" t="n">
        <v>45918</v>
      </c>
      <c r="F2785" s="1" t="n">
        <v>422604</v>
      </c>
      <c r="G2785" s="1" t="n">
        <v>1</v>
      </c>
      <c r="H2785" s="1" t="n">
        <v>1</v>
      </c>
      <c r="I2785" s="1" t="n">
        <v>0</v>
      </c>
      <c r="J2785" s="1" t="inlineStr">
        <is>
          <t>Delhi</t>
        </is>
      </c>
      <c r="K2785" s="1" t="n">
        <v>0</v>
      </c>
      <c r="L2785" s="1">
        <f>G2785*B2785</f>
        <v/>
      </c>
      <c r="M2785" s="1">
        <f>H2785*B2785</f>
        <v/>
      </c>
      <c r="N2785" s="1">
        <f>I2785*B2785</f>
        <v/>
      </c>
    </row>
    <row r="2786">
      <c r="A2786" s="1" t="inlineStr">
        <is>
          <t>BioLegend</t>
        </is>
      </c>
      <c r="B2786" s="1" t="n">
        <v>17001.6</v>
      </c>
      <c r="C2786" s="1" t="inlineStr">
        <is>
          <t>EED118999</t>
        </is>
      </c>
      <c r="D2786" s="2" t="n">
        <v>45912</v>
      </c>
      <c r="E2786" s="2" t="n">
        <v>45918</v>
      </c>
      <c r="F2786" s="1" t="n">
        <v>426803</v>
      </c>
      <c r="G2786" s="1" t="n">
        <v>3</v>
      </c>
      <c r="H2786" s="1" t="n">
        <v>3</v>
      </c>
      <c r="I2786" s="1" t="n">
        <v>0</v>
      </c>
      <c r="J2786" s="1" t="inlineStr">
        <is>
          <t>Delhi</t>
        </is>
      </c>
      <c r="K2786" s="1" t="n">
        <v>0</v>
      </c>
      <c r="L2786" s="1">
        <f>G2786*B2786</f>
        <v/>
      </c>
      <c r="M2786" s="1">
        <f>H2786*B2786</f>
        <v/>
      </c>
      <c r="N2786" s="1">
        <f>I2786*B2786</f>
        <v/>
      </c>
    </row>
    <row r="2787">
      <c r="A2787" s="1" t="inlineStr">
        <is>
          <t>BioLegend</t>
        </is>
      </c>
      <c r="B2787" s="1" t="n">
        <v>18678</v>
      </c>
      <c r="C2787" s="1" t="inlineStr">
        <is>
          <t>EED118999</t>
        </is>
      </c>
      <c r="D2787" s="2" t="n">
        <v>45912</v>
      </c>
      <c r="E2787" s="2" t="n">
        <v>45918</v>
      </c>
      <c r="F2787" s="1" t="n">
        <v>505836</v>
      </c>
      <c r="G2787" s="1" t="n">
        <v>1</v>
      </c>
      <c r="H2787" s="1" t="n">
        <v>1</v>
      </c>
      <c r="I2787" s="1" t="n">
        <v>0</v>
      </c>
      <c r="J2787" s="1" t="inlineStr">
        <is>
          <t>Delhi</t>
        </is>
      </c>
      <c r="K2787" s="1" t="n">
        <v>0</v>
      </c>
      <c r="L2787" s="1">
        <f>G2787*B2787</f>
        <v/>
      </c>
      <c r="M2787" s="1">
        <f>H2787*B2787</f>
        <v/>
      </c>
      <c r="N2787" s="1">
        <f>I2787*B2787</f>
        <v/>
      </c>
    </row>
    <row r="2788">
      <c r="A2788" s="1" t="inlineStr">
        <is>
          <t>BioLegend</t>
        </is>
      </c>
      <c r="B2788" s="1" t="n">
        <v>12135.2</v>
      </c>
      <c r="C2788" s="1" t="inlineStr">
        <is>
          <t>EED118999</t>
        </is>
      </c>
      <c r="D2788" s="2" t="n">
        <v>45912</v>
      </c>
      <c r="E2788" s="2" t="n">
        <v>45918</v>
      </c>
      <c r="F2788" s="1" t="n">
        <v>506304</v>
      </c>
      <c r="G2788" s="1" t="n">
        <v>1</v>
      </c>
      <c r="H2788" s="1" t="n">
        <v>1</v>
      </c>
      <c r="I2788" s="1" t="n">
        <v>0</v>
      </c>
      <c r="J2788" s="1" t="inlineStr">
        <is>
          <t>Delhi</t>
        </is>
      </c>
      <c r="K2788" s="1" t="n">
        <v>0</v>
      </c>
      <c r="L2788" s="1">
        <f>G2788*B2788</f>
        <v/>
      </c>
      <c r="M2788" s="1">
        <f>H2788*B2788</f>
        <v/>
      </c>
      <c r="N2788" s="1">
        <f>I2788*B2788</f>
        <v/>
      </c>
    </row>
    <row r="2789">
      <c r="A2789" s="1" t="inlineStr">
        <is>
          <t>BioLegend</t>
        </is>
      </c>
      <c r="B2789" s="1" t="n">
        <v>30738.4</v>
      </c>
      <c r="C2789" s="1" t="inlineStr">
        <is>
          <t>EED118999</t>
        </is>
      </c>
      <c r="D2789" s="2" t="n">
        <v>45912</v>
      </c>
      <c r="E2789" s="2" t="n">
        <v>45918</v>
      </c>
      <c r="F2789" s="1" t="n">
        <v>576406</v>
      </c>
      <c r="G2789" s="1" t="n">
        <v>1</v>
      </c>
      <c r="H2789" s="1" t="n">
        <v>1</v>
      </c>
      <c r="I2789" s="1" t="n">
        <v>0</v>
      </c>
      <c r="J2789" s="1" t="inlineStr">
        <is>
          <t>Delhi</t>
        </is>
      </c>
      <c r="K2789" s="1" t="n">
        <v>0</v>
      </c>
      <c r="L2789" s="1">
        <f>G2789*B2789</f>
        <v/>
      </c>
      <c r="M2789" s="1">
        <f>H2789*B2789</f>
        <v/>
      </c>
      <c r="N2789" s="1">
        <f>I2789*B2789</f>
        <v/>
      </c>
    </row>
    <row r="2790">
      <c r="A2790" s="1" t="inlineStr">
        <is>
          <t>BioLegend</t>
        </is>
      </c>
      <c r="B2790" s="1" t="n">
        <v>10656.8</v>
      </c>
      <c r="C2790" s="1" t="inlineStr">
        <is>
          <t>EED118995</t>
        </is>
      </c>
      <c r="D2790" s="2" t="n">
        <v>45912</v>
      </c>
      <c r="E2790" s="2" t="n">
        <v>45918</v>
      </c>
      <c r="F2790" s="1" t="n">
        <v>101208</v>
      </c>
      <c r="G2790" s="1" t="n">
        <v>1</v>
      </c>
      <c r="H2790" s="1" t="n">
        <v>1</v>
      </c>
      <c r="I2790" s="1" t="n">
        <v>0</v>
      </c>
      <c r="J2790" s="1" t="inlineStr">
        <is>
          <t>Hyderabad</t>
        </is>
      </c>
      <c r="K2790" s="1" t="n">
        <v>0</v>
      </c>
      <c r="L2790" s="1">
        <f>G2790*B2790</f>
        <v/>
      </c>
      <c r="M2790" s="1">
        <f>H2790*B2790</f>
        <v/>
      </c>
      <c r="N2790" s="1">
        <f>I2790*B2790</f>
        <v/>
      </c>
    </row>
    <row r="2791">
      <c r="A2791" s="1" t="inlineStr">
        <is>
          <t>BioLegend</t>
        </is>
      </c>
      <c r="B2791" s="1" t="n">
        <v>14106.4</v>
      </c>
      <c r="C2791" s="1" t="inlineStr">
        <is>
          <t>EED118995</t>
        </is>
      </c>
      <c r="D2791" s="2" t="n">
        <v>45912</v>
      </c>
      <c r="E2791" s="2" t="n">
        <v>45918</v>
      </c>
      <c r="F2791" s="1" t="n">
        <v>101320</v>
      </c>
      <c r="G2791" s="1" t="n">
        <v>2</v>
      </c>
      <c r="H2791" s="1" t="n">
        <v>2</v>
      </c>
      <c r="I2791" s="1" t="n">
        <v>0</v>
      </c>
      <c r="J2791" s="1" t="inlineStr">
        <is>
          <t>Hyderabad</t>
        </is>
      </c>
      <c r="K2791" s="1" t="n">
        <v>0</v>
      </c>
      <c r="L2791" s="1">
        <f>G2791*B2791</f>
        <v/>
      </c>
      <c r="M2791" s="1">
        <f>H2791*B2791</f>
        <v/>
      </c>
      <c r="N2791" s="1">
        <f>I2791*B2791</f>
        <v/>
      </c>
    </row>
    <row r="2792">
      <c r="A2792" s="1" t="inlineStr">
        <is>
          <t>BioLegend</t>
        </is>
      </c>
      <c r="B2792" s="1" t="n">
        <v>5790.4</v>
      </c>
      <c r="C2792" s="1" t="inlineStr">
        <is>
          <t>EED118995</t>
        </is>
      </c>
      <c r="D2792" s="2" t="n">
        <v>45912</v>
      </c>
      <c r="E2792" s="2" t="n">
        <v>45918</v>
      </c>
      <c r="F2792" s="1" t="n">
        <v>103112</v>
      </c>
      <c r="G2792" s="1" t="n">
        <v>1</v>
      </c>
      <c r="H2792" s="1" t="n">
        <v>1</v>
      </c>
      <c r="I2792" s="1" t="n">
        <v>0</v>
      </c>
      <c r="J2792" s="1" t="inlineStr">
        <is>
          <t>Hyderabad</t>
        </is>
      </c>
      <c r="K2792" s="1" t="n">
        <v>0</v>
      </c>
      <c r="L2792" s="1">
        <f>G2792*B2792</f>
        <v/>
      </c>
      <c r="M2792" s="1">
        <f>H2792*B2792</f>
        <v/>
      </c>
      <c r="N2792" s="1">
        <f>I2792*B2792</f>
        <v/>
      </c>
    </row>
    <row r="2793">
      <c r="A2793" s="1" t="inlineStr">
        <is>
          <t>BioLegend</t>
        </is>
      </c>
      <c r="B2793" s="1" t="n">
        <v>12073.6</v>
      </c>
      <c r="C2793" s="1" t="inlineStr">
        <is>
          <t>EED118995</t>
        </is>
      </c>
      <c r="D2793" s="2" t="n">
        <v>45912</v>
      </c>
      <c r="E2793" s="2" t="n">
        <v>45918</v>
      </c>
      <c r="F2793" s="1" t="n">
        <v>103116</v>
      </c>
      <c r="G2793" s="1" t="n">
        <v>1</v>
      </c>
      <c r="H2793" s="1" t="n">
        <v>1</v>
      </c>
      <c r="I2793" s="1" t="n">
        <v>0</v>
      </c>
      <c r="J2793" s="1" t="inlineStr">
        <is>
          <t>Hyderabad</t>
        </is>
      </c>
      <c r="K2793" s="1" t="n">
        <v>0</v>
      </c>
      <c r="L2793" s="1">
        <f>G2793*B2793</f>
        <v/>
      </c>
      <c r="M2793" s="1">
        <f>H2793*B2793</f>
        <v/>
      </c>
      <c r="N2793" s="1">
        <f>I2793*B2793</f>
        <v/>
      </c>
    </row>
    <row r="2794">
      <c r="A2794" s="1" t="inlineStr">
        <is>
          <t>BioLegend</t>
        </is>
      </c>
      <c r="B2794" s="1" t="n">
        <v>13244</v>
      </c>
      <c r="C2794" s="1" t="inlineStr">
        <is>
          <t>EED118995</t>
        </is>
      </c>
      <c r="D2794" s="2" t="n">
        <v>45912</v>
      </c>
      <c r="E2794" s="2" t="n">
        <v>45918</v>
      </c>
      <c r="F2794" s="1" t="n">
        <v>103227</v>
      </c>
      <c r="G2794" s="1" t="n">
        <v>3</v>
      </c>
      <c r="H2794" s="1" t="n">
        <v>3</v>
      </c>
      <c r="I2794" s="1" t="n">
        <v>0</v>
      </c>
      <c r="J2794" s="1" t="inlineStr">
        <is>
          <t>Hyderabad</t>
        </is>
      </c>
      <c r="K2794" s="1" t="n">
        <v>0</v>
      </c>
      <c r="L2794" s="1">
        <f>G2794*B2794</f>
        <v/>
      </c>
      <c r="M2794" s="1">
        <f>H2794*B2794</f>
        <v/>
      </c>
      <c r="N2794" s="1">
        <f>I2794*B2794</f>
        <v/>
      </c>
    </row>
    <row r="2795">
      <c r="A2795" s="1" t="inlineStr">
        <is>
          <t>BioLegend</t>
        </is>
      </c>
      <c r="B2795" s="1" t="n">
        <v>19896.8</v>
      </c>
      <c r="C2795" s="1" t="inlineStr">
        <is>
          <t>EED118995</t>
        </is>
      </c>
      <c r="D2795" s="2" t="n">
        <v>45912</v>
      </c>
      <c r="E2795" s="2" t="n">
        <v>45918</v>
      </c>
      <c r="F2795" s="1" t="n">
        <v>116420</v>
      </c>
      <c r="G2795" s="1" t="n">
        <v>1</v>
      </c>
      <c r="H2795" s="1" t="n">
        <v>1</v>
      </c>
      <c r="I2795" s="1" t="n">
        <v>0</v>
      </c>
      <c r="J2795" s="1" t="inlineStr">
        <is>
          <t>Hyderabad</t>
        </is>
      </c>
      <c r="K2795" s="1" t="n">
        <v>0</v>
      </c>
      <c r="L2795" s="1">
        <f>G2795*B2795</f>
        <v/>
      </c>
      <c r="M2795" s="1">
        <f>H2795*B2795</f>
        <v/>
      </c>
      <c r="N2795" s="1">
        <f>I2795*B2795</f>
        <v/>
      </c>
    </row>
    <row r="2796">
      <c r="A2796" s="1" t="inlineStr">
        <is>
          <t>BioLegend</t>
        </is>
      </c>
      <c r="B2796" s="1" t="n">
        <v>20394</v>
      </c>
      <c r="C2796" s="1" t="inlineStr">
        <is>
          <t>EED118995</t>
        </is>
      </c>
      <c r="D2796" s="2" t="n">
        <v>45912</v>
      </c>
      <c r="E2796" s="2" t="n">
        <v>45918</v>
      </c>
      <c r="F2796" s="1" t="n">
        <v>117334</v>
      </c>
      <c r="G2796" s="1" t="n">
        <v>1</v>
      </c>
      <c r="H2796" s="1" t="n">
        <v>1</v>
      </c>
      <c r="I2796" s="1" t="n">
        <v>0</v>
      </c>
      <c r="J2796" s="1" t="inlineStr">
        <is>
          <t>Hyderabad</t>
        </is>
      </c>
      <c r="K2796" s="1" t="n">
        <v>0</v>
      </c>
      <c r="L2796" s="1">
        <f>G2796*B2796</f>
        <v/>
      </c>
      <c r="M2796" s="1">
        <f>H2796*B2796</f>
        <v/>
      </c>
      <c r="N2796" s="1">
        <f>I2796*B2796</f>
        <v/>
      </c>
    </row>
    <row r="2797">
      <c r="A2797" s="1" t="inlineStr">
        <is>
          <t>BioLegend</t>
        </is>
      </c>
      <c r="B2797" s="1" t="n">
        <v>11396</v>
      </c>
      <c r="C2797" s="1" t="inlineStr">
        <is>
          <t>EED118995</t>
        </is>
      </c>
      <c r="D2797" s="2" t="n">
        <v>45912</v>
      </c>
      <c r="E2797" s="2" t="n">
        <v>45918</v>
      </c>
      <c r="F2797" s="1" t="n">
        <v>123108</v>
      </c>
      <c r="G2797" s="1" t="n">
        <v>1</v>
      </c>
      <c r="H2797" s="1" t="n">
        <v>1</v>
      </c>
      <c r="I2797" s="1" t="n">
        <v>0</v>
      </c>
      <c r="J2797" s="1" t="inlineStr">
        <is>
          <t>Hyderabad</t>
        </is>
      </c>
      <c r="K2797" s="1" t="n">
        <v>0</v>
      </c>
      <c r="L2797" s="1">
        <f>G2797*B2797</f>
        <v/>
      </c>
      <c r="M2797" s="1">
        <f>H2797*B2797</f>
        <v/>
      </c>
      <c r="N2797" s="1">
        <f>I2797*B2797</f>
        <v/>
      </c>
    </row>
    <row r="2798">
      <c r="A2798" s="1" t="inlineStr">
        <is>
          <t>BioLegend</t>
        </is>
      </c>
      <c r="B2798" s="1" t="n">
        <v>18664.8</v>
      </c>
      <c r="C2798" s="1" t="inlineStr">
        <is>
          <t>EED118995</t>
        </is>
      </c>
      <c r="D2798" s="2" t="n">
        <v>45912</v>
      </c>
      <c r="E2798" s="2" t="n">
        <v>45918</v>
      </c>
      <c r="F2798" s="1" t="n">
        <v>127624</v>
      </c>
      <c r="G2798" s="1" t="n">
        <v>1</v>
      </c>
      <c r="H2798" s="1" t="n">
        <v>1</v>
      </c>
      <c r="I2798" s="1" t="n">
        <v>0</v>
      </c>
      <c r="J2798" s="1" t="inlineStr">
        <is>
          <t>Hyderabad</t>
        </is>
      </c>
      <c r="K2798" s="1" t="n">
        <v>0</v>
      </c>
      <c r="L2798" s="1">
        <f>G2798*B2798</f>
        <v/>
      </c>
      <c r="M2798" s="1">
        <f>H2798*B2798</f>
        <v/>
      </c>
      <c r="N2798" s="1">
        <f>I2798*B2798</f>
        <v/>
      </c>
    </row>
    <row r="2799">
      <c r="A2799" s="1" t="inlineStr">
        <is>
          <t>BioLegend</t>
        </is>
      </c>
      <c r="B2799" s="1" t="n">
        <v>20636</v>
      </c>
      <c r="C2799" s="1" t="inlineStr">
        <is>
          <t>EED118995</t>
        </is>
      </c>
      <c r="D2799" s="2" t="n">
        <v>45912</v>
      </c>
      <c r="E2799" s="2" t="n">
        <v>45918</v>
      </c>
      <c r="F2799" s="1" t="n">
        <v>128012</v>
      </c>
      <c r="G2799" s="1" t="n">
        <v>1</v>
      </c>
      <c r="H2799" s="1" t="n">
        <v>1</v>
      </c>
      <c r="I2799" s="1" t="n">
        <v>0</v>
      </c>
      <c r="J2799" s="1" t="inlineStr">
        <is>
          <t>Hyderabad</t>
        </is>
      </c>
      <c r="K2799" s="1" t="n">
        <v>0</v>
      </c>
      <c r="L2799" s="1">
        <f>G2799*B2799</f>
        <v/>
      </c>
      <c r="M2799" s="1">
        <f>H2799*B2799</f>
        <v/>
      </c>
      <c r="N2799" s="1">
        <f>I2799*B2799</f>
        <v/>
      </c>
    </row>
    <row r="2800">
      <c r="A2800" s="1" t="inlineStr">
        <is>
          <t>BioLegend</t>
        </is>
      </c>
      <c r="B2800" s="1" t="n">
        <v>19998</v>
      </c>
      <c r="C2800" s="1" t="inlineStr">
        <is>
          <t>EED118995</t>
        </is>
      </c>
      <c r="D2800" s="2" t="n">
        <v>45912</v>
      </c>
      <c r="E2800" s="2" t="n">
        <v>45918</v>
      </c>
      <c r="F2800" s="1" t="n">
        <v>141727</v>
      </c>
      <c r="G2800" s="1" t="n">
        <v>1</v>
      </c>
      <c r="H2800" s="1" t="n">
        <v>1</v>
      </c>
      <c r="I2800" s="1" t="n">
        <v>0</v>
      </c>
      <c r="J2800" s="1" t="inlineStr">
        <is>
          <t>Hyderabad</t>
        </is>
      </c>
      <c r="K2800" s="1" t="n">
        <v>0</v>
      </c>
      <c r="L2800" s="1">
        <f>G2800*B2800</f>
        <v/>
      </c>
      <c r="M2800" s="1">
        <f>H2800*B2800</f>
        <v/>
      </c>
      <c r="N2800" s="1">
        <f>I2800*B2800</f>
        <v/>
      </c>
    </row>
    <row r="2801">
      <c r="A2801" s="1" t="inlineStr">
        <is>
          <t>BioLegend</t>
        </is>
      </c>
      <c r="B2801" s="1" t="n">
        <v>17001.6</v>
      </c>
      <c r="C2801" s="1" t="inlineStr">
        <is>
          <t>EED118995</t>
        </is>
      </c>
      <c r="D2801" s="2" t="n">
        <v>45912</v>
      </c>
      <c r="E2801" s="2" t="n">
        <v>45918</v>
      </c>
      <c r="F2801" s="1" t="n">
        <v>156604</v>
      </c>
      <c r="G2801" s="1" t="n">
        <v>1</v>
      </c>
      <c r="H2801" s="1" t="n">
        <v>1</v>
      </c>
      <c r="I2801" s="1" t="n">
        <v>0</v>
      </c>
      <c r="J2801" s="1" t="inlineStr">
        <is>
          <t>Pune</t>
        </is>
      </c>
      <c r="K2801" s="1" t="n">
        <v>0</v>
      </c>
      <c r="L2801" s="1">
        <f>G2801*B2801</f>
        <v/>
      </c>
      <c r="M2801" s="1">
        <f>H2801*B2801</f>
        <v/>
      </c>
      <c r="N2801" s="1">
        <f>I2801*B2801</f>
        <v/>
      </c>
    </row>
    <row r="2802">
      <c r="A2802" s="1" t="inlineStr">
        <is>
          <t>BioLegend</t>
        </is>
      </c>
      <c r="B2802" s="1" t="n">
        <v>13860</v>
      </c>
      <c r="C2802" s="1" t="inlineStr">
        <is>
          <t>EED118995</t>
        </is>
      </c>
      <c r="D2802" s="2" t="n">
        <v>45912</v>
      </c>
      <c r="E2802" s="2" t="n">
        <v>45918</v>
      </c>
      <c r="F2802" s="1" t="n">
        <v>159214</v>
      </c>
      <c r="G2802" s="1" t="n">
        <v>2</v>
      </c>
      <c r="H2802" s="1" t="n">
        <v>2</v>
      </c>
      <c r="I2802" s="1" t="n">
        <v>0</v>
      </c>
      <c r="J2802" s="1" t="inlineStr">
        <is>
          <t>Hyderabad</t>
        </is>
      </c>
      <c r="K2802" s="1" t="n">
        <v>0</v>
      </c>
      <c r="L2802" s="1">
        <f>G2802*B2802</f>
        <v/>
      </c>
      <c r="M2802" s="1">
        <f>H2802*B2802</f>
        <v/>
      </c>
      <c r="N2802" s="1">
        <f>I2802*B2802</f>
        <v/>
      </c>
    </row>
    <row r="2803">
      <c r="A2803" s="1" t="inlineStr">
        <is>
          <t>BioLegend</t>
        </is>
      </c>
      <c r="B2803" s="1" t="n">
        <v>6036.799999999999</v>
      </c>
      <c r="C2803" s="1" t="inlineStr">
        <is>
          <t>EED118995</t>
        </is>
      </c>
      <c r="D2803" s="2" t="n">
        <v>45912</v>
      </c>
      <c r="E2803" s="2" t="n">
        <v>45918</v>
      </c>
      <c r="F2803" s="1" t="n">
        <v>300602</v>
      </c>
      <c r="G2803" s="1" t="n">
        <v>5</v>
      </c>
      <c r="H2803" s="1" t="n">
        <v>5</v>
      </c>
      <c r="I2803" s="1" t="n">
        <v>0</v>
      </c>
      <c r="J2803" s="1" t="inlineStr">
        <is>
          <t>Telangana</t>
        </is>
      </c>
      <c r="K2803" s="1" t="n">
        <v>0</v>
      </c>
      <c r="L2803" s="1">
        <f>G2803*B2803</f>
        <v/>
      </c>
      <c r="M2803" s="1">
        <f>H2803*B2803</f>
        <v/>
      </c>
      <c r="N2803" s="1">
        <f>I2803*B2803</f>
        <v/>
      </c>
    </row>
    <row r="2804">
      <c r="A2804" s="1" t="inlineStr">
        <is>
          <t>BioLegend</t>
        </is>
      </c>
      <c r="B2804" s="1" t="n">
        <v>26136</v>
      </c>
      <c r="C2804" s="1" t="inlineStr">
        <is>
          <t>EED118995</t>
        </is>
      </c>
      <c r="D2804" s="2" t="n">
        <v>45912</v>
      </c>
      <c r="E2804" s="2" t="n">
        <v>45918</v>
      </c>
      <c r="F2804" s="1" t="n">
        <v>301044</v>
      </c>
      <c r="G2804" s="1" t="n">
        <v>3</v>
      </c>
      <c r="H2804" s="1" t="n">
        <v>3</v>
      </c>
      <c r="I2804" s="1" t="n">
        <v>0</v>
      </c>
      <c r="J2804" s="1" t="inlineStr">
        <is>
          <t>Hyderabad</t>
        </is>
      </c>
      <c r="K2804" s="1" t="n">
        <v>0</v>
      </c>
      <c r="L2804" s="1">
        <f>G2804*B2804</f>
        <v/>
      </c>
      <c r="M2804" s="1">
        <f>H2804*B2804</f>
        <v/>
      </c>
      <c r="N2804" s="1">
        <f>I2804*B2804</f>
        <v/>
      </c>
    </row>
    <row r="2805">
      <c r="A2805" s="1" t="inlineStr">
        <is>
          <t>BioLegend</t>
        </is>
      </c>
      <c r="B2805" s="1" t="n">
        <v>18295.2</v>
      </c>
      <c r="C2805" s="1" t="inlineStr">
        <is>
          <t>EED118995</t>
        </is>
      </c>
      <c r="D2805" s="2" t="n">
        <v>45912</v>
      </c>
      <c r="E2805" s="2" t="n">
        <v>45918</v>
      </c>
      <c r="F2805" s="1" t="n">
        <v>302910</v>
      </c>
      <c r="G2805" s="1" t="n">
        <v>3</v>
      </c>
      <c r="H2805" s="1" t="n">
        <v>3</v>
      </c>
      <c r="I2805" s="1" t="n">
        <v>0</v>
      </c>
      <c r="J2805" s="1" t="inlineStr">
        <is>
          <t>Hyderabad</t>
        </is>
      </c>
      <c r="K2805" s="1" t="n">
        <v>0</v>
      </c>
      <c r="L2805" s="1">
        <f>G2805*B2805</f>
        <v/>
      </c>
      <c r="M2805" s="1">
        <f>H2805*B2805</f>
        <v/>
      </c>
      <c r="N2805" s="1">
        <f>I2805*B2805</f>
        <v/>
      </c>
    </row>
    <row r="2806">
      <c r="A2806" s="1" t="inlineStr">
        <is>
          <t>BioLegend</t>
        </is>
      </c>
      <c r="B2806" s="1" t="n">
        <v>13464</v>
      </c>
      <c r="C2806" s="1" t="inlineStr">
        <is>
          <t>EED118995</t>
        </is>
      </c>
      <c r="D2806" s="2" t="n">
        <v>45912</v>
      </c>
      <c r="E2806" s="2" t="n">
        <v>45918</v>
      </c>
      <c r="F2806" s="1" t="n">
        <v>303529</v>
      </c>
      <c r="G2806" s="1" t="n">
        <v>2</v>
      </c>
      <c r="H2806" s="1" t="n">
        <v>2</v>
      </c>
      <c r="I2806" s="1" t="n">
        <v>0</v>
      </c>
      <c r="J2806" s="1" t="inlineStr">
        <is>
          <t>Delhi</t>
        </is>
      </c>
      <c r="K2806" s="1" t="n">
        <v>0</v>
      </c>
      <c r="L2806" s="1">
        <f>G2806*B2806</f>
        <v/>
      </c>
      <c r="M2806" s="1">
        <f>H2806*B2806</f>
        <v/>
      </c>
      <c r="N2806" s="1">
        <f>I2806*B2806</f>
        <v/>
      </c>
    </row>
    <row r="2807">
      <c r="A2807" s="1" t="inlineStr">
        <is>
          <t>BioLegend</t>
        </is>
      </c>
      <c r="B2807" s="1" t="n">
        <v>26466</v>
      </c>
      <c r="C2807" s="1" t="inlineStr">
        <is>
          <t>EED118995</t>
        </is>
      </c>
      <c r="D2807" s="2" t="n">
        <v>45912</v>
      </c>
      <c r="E2807" s="2" t="n">
        <v>45918</v>
      </c>
      <c r="F2807" s="1" t="n">
        <v>304042</v>
      </c>
      <c r="G2807" s="1" t="n">
        <v>3</v>
      </c>
      <c r="H2807" s="1" t="n">
        <v>3</v>
      </c>
      <c r="I2807" s="1" t="n">
        <v>0</v>
      </c>
      <c r="J2807" s="1" t="inlineStr">
        <is>
          <t>Hyderabad</t>
        </is>
      </c>
      <c r="K2807" s="1" t="n">
        <v>0</v>
      </c>
      <c r="L2807" s="1">
        <f>G2807*B2807</f>
        <v/>
      </c>
      <c r="M2807" s="1">
        <f>H2807*B2807</f>
        <v/>
      </c>
      <c r="N2807" s="1">
        <f>I2807*B2807</f>
        <v/>
      </c>
    </row>
    <row r="2808">
      <c r="A2808" s="1" t="inlineStr">
        <is>
          <t>BioLegend</t>
        </is>
      </c>
      <c r="B2808" s="1" t="n">
        <v>16324</v>
      </c>
      <c r="C2808" s="1" t="inlineStr">
        <is>
          <t>EED118995</t>
        </is>
      </c>
      <c r="D2808" s="2" t="n">
        <v>45912</v>
      </c>
      <c r="E2808" s="2" t="n">
        <v>45918</v>
      </c>
      <c r="F2808" s="1" t="n">
        <v>304120</v>
      </c>
      <c r="G2808" s="1" t="n">
        <v>2</v>
      </c>
      <c r="H2808" s="1" t="n">
        <v>2</v>
      </c>
      <c r="I2808" s="1" t="n">
        <v>0</v>
      </c>
      <c r="J2808" s="1" t="inlineStr">
        <is>
          <t>Hyderabad</t>
        </is>
      </c>
      <c r="K2808" s="1" t="n">
        <v>0</v>
      </c>
      <c r="L2808" s="1">
        <f>G2808*B2808</f>
        <v/>
      </c>
      <c r="M2808" s="1">
        <f>H2808*B2808</f>
        <v/>
      </c>
      <c r="N2808" s="1">
        <f>I2808*B2808</f>
        <v/>
      </c>
    </row>
    <row r="2809">
      <c r="A2809" s="1" t="inlineStr">
        <is>
          <t>BioLegend</t>
        </is>
      </c>
      <c r="B2809" s="1" t="n">
        <v>19896.8</v>
      </c>
      <c r="C2809" s="1" t="inlineStr">
        <is>
          <t>EED118995</t>
        </is>
      </c>
      <c r="D2809" s="2" t="n">
        <v>45912</v>
      </c>
      <c r="E2809" s="2" t="n">
        <v>45918</v>
      </c>
      <c r="F2809" s="1" t="n">
        <v>305636</v>
      </c>
      <c r="G2809" s="1" t="n">
        <v>3</v>
      </c>
      <c r="H2809" s="1" t="n">
        <v>3</v>
      </c>
      <c r="I2809" s="1" t="n">
        <v>0</v>
      </c>
      <c r="J2809" s="1" t="inlineStr">
        <is>
          <t>Hyderabad</t>
        </is>
      </c>
      <c r="K2809" s="1" t="n">
        <v>0</v>
      </c>
      <c r="L2809" s="1">
        <f>G2809*B2809</f>
        <v/>
      </c>
      <c r="M2809" s="1">
        <f>H2809*B2809</f>
        <v/>
      </c>
      <c r="N2809" s="1">
        <f>I2809*B2809</f>
        <v/>
      </c>
    </row>
    <row r="2810">
      <c r="A2810" s="1" t="inlineStr">
        <is>
          <t>BioLegend</t>
        </is>
      </c>
      <c r="B2810" s="1" t="n">
        <v>27984</v>
      </c>
      <c r="C2810" s="1" t="inlineStr">
        <is>
          <t>EED118995</t>
        </is>
      </c>
      <c r="D2810" s="2" t="n">
        <v>45912</v>
      </c>
      <c r="E2810" s="2" t="n">
        <v>45918</v>
      </c>
      <c r="F2810" s="1" t="n">
        <v>308120</v>
      </c>
      <c r="G2810" s="1" t="n">
        <v>1</v>
      </c>
      <c r="H2810" s="1" t="n">
        <v>1</v>
      </c>
      <c r="I2810" s="1" t="n">
        <v>0</v>
      </c>
      <c r="J2810" s="1" t="inlineStr">
        <is>
          <t>Mumbai</t>
        </is>
      </c>
      <c r="K2810" s="1" t="n">
        <v>0</v>
      </c>
      <c r="L2810" s="1">
        <f>G2810*B2810</f>
        <v/>
      </c>
      <c r="M2810" s="1">
        <f>H2810*B2810</f>
        <v/>
      </c>
      <c r="N2810" s="1">
        <f>I2810*B2810</f>
        <v/>
      </c>
    </row>
    <row r="2811">
      <c r="A2811" s="1" t="inlineStr">
        <is>
          <t>BioLegend</t>
        </is>
      </c>
      <c r="B2811" s="1" t="n">
        <v>17987.2</v>
      </c>
      <c r="C2811" s="1" t="inlineStr">
        <is>
          <t>EED118995</t>
        </is>
      </c>
      <c r="D2811" s="2" t="n">
        <v>45912</v>
      </c>
      <c r="E2811" s="2" t="n">
        <v>45918</v>
      </c>
      <c r="F2811" s="1" t="n">
        <v>324406</v>
      </c>
      <c r="G2811" s="1" t="n">
        <v>3</v>
      </c>
      <c r="H2811" s="1" t="n">
        <v>3</v>
      </c>
      <c r="I2811" s="1" t="n">
        <v>0</v>
      </c>
      <c r="J2811" s="1" t="inlineStr">
        <is>
          <t>Hyderabad</t>
        </is>
      </c>
      <c r="K2811" s="1" t="n">
        <v>0</v>
      </c>
      <c r="L2811" s="1">
        <f>G2811*B2811</f>
        <v/>
      </c>
      <c r="M2811" s="1">
        <f>H2811*B2811</f>
        <v/>
      </c>
      <c r="N2811" s="1">
        <f>I2811*B2811</f>
        <v/>
      </c>
    </row>
    <row r="2812">
      <c r="A2812" s="1" t="inlineStr">
        <is>
          <t>BioLegend</t>
        </is>
      </c>
      <c r="B2812" s="1" t="n">
        <v>29436</v>
      </c>
      <c r="C2812" s="1" t="inlineStr">
        <is>
          <t>EED118995</t>
        </is>
      </c>
      <c r="D2812" s="2" t="n">
        <v>45912</v>
      </c>
      <c r="E2812" s="2" t="n">
        <v>45918</v>
      </c>
      <c r="F2812" s="1" t="n">
        <v>353230</v>
      </c>
      <c r="G2812" s="1" t="n">
        <v>3</v>
      </c>
      <c r="H2812" s="1" t="n">
        <v>3</v>
      </c>
      <c r="I2812" s="1" t="n">
        <v>0</v>
      </c>
      <c r="J2812" s="1" t="inlineStr">
        <is>
          <t>Hyderabad</t>
        </is>
      </c>
      <c r="K2812" s="1" t="n">
        <v>0</v>
      </c>
      <c r="L2812" s="1">
        <f>G2812*B2812</f>
        <v/>
      </c>
      <c r="M2812" s="1">
        <f>H2812*B2812</f>
        <v/>
      </c>
      <c r="N2812" s="1">
        <f>I2812*B2812</f>
        <v/>
      </c>
    </row>
    <row r="2813">
      <c r="A2813" s="1" t="inlineStr">
        <is>
          <t>BioLegend</t>
        </is>
      </c>
      <c r="B2813" s="1" t="n">
        <v>13794</v>
      </c>
      <c r="C2813" s="1" t="inlineStr">
        <is>
          <t>EED118995</t>
        </is>
      </c>
      <c r="D2813" s="2" t="n">
        <v>45912</v>
      </c>
      <c r="E2813" s="2" t="n">
        <v>45918</v>
      </c>
      <c r="F2813" s="1" t="n">
        <v>356619</v>
      </c>
      <c r="G2813" s="1" t="n">
        <v>1</v>
      </c>
      <c r="H2813" s="1" t="n">
        <v>1</v>
      </c>
      <c r="I2813" s="1" t="n">
        <v>0</v>
      </c>
      <c r="J2813" s="1" t="inlineStr">
        <is>
          <t>Pune</t>
        </is>
      </c>
      <c r="K2813" s="1" t="n">
        <v>0</v>
      </c>
      <c r="L2813" s="1">
        <f>G2813*B2813</f>
        <v/>
      </c>
      <c r="M2813" s="1">
        <f>H2813*B2813</f>
        <v/>
      </c>
      <c r="N2813" s="1">
        <f>I2813*B2813</f>
        <v/>
      </c>
    </row>
    <row r="2814">
      <c r="A2814" s="1" t="inlineStr">
        <is>
          <t>BioLegend</t>
        </is>
      </c>
      <c r="B2814" s="1" t="n">
        <v>12012</v>
      </c>
      <c r="C2814" s="1" t="inlineStr">
        <is>
          <t>EED118995</t>
        </is>
      </c>
      <c r="D2814" s="2" t="n">
        <v>45912</v>
      </c>
      <c r="E2814" s="2" t="n">
        <v>45918</v>
      </c>
      <c r="F2814" s="1" t="n">
        <v>359413</v>
      </c>
      <c r="G2814" s="1" t="n">
        <v>1</v>
      </c>
      <c r="H2814" s="1" t="n">
        <v>1</v>
      </c>
      <c r="I2814" s="1" t="n">
        <v>0</v>
      </c>
      <c r="J2814" s="1" t="inlineStr">
        <is>
          <t>Pune</t>
        </is>
      </c>
      <c r="K2814" s="1" t="n">
        <v>0</v>
      </c>
      <c r="L2814" s="1">
        <f>G2814*B2814</f>
        <v/>
      </c>
      <c r="M2814" s="1">
        <f>H2814*B2814</f>
        <v/>
      </c>
      <c r="N2814" s="1">
        <f>I2814*B2814</f>
        <v/>
      </c>
    </row>
    <row r="2815">
      <c r="A2815" s="1" t="inlineStr">
        <is>
          <t>BioLegend</t>
        </is>
      </c>
      <c r="B2815" s="1" t="n">
        <v>15642</v>
      </c>
      <c r="C2815" s="1" t="inlineStr">
        <is>
          <t>EED118995</t>
        </is>
      </c>
      <c r="D2815" s="2" t="n">
        <v>45912</v>
      </c>
      <c r="E2815" s="2" t="n">
        <v>45918</v>
      </c>
      <c r="F2815" s="1" t="n">
        <v>360731</v>
      </c>
      <c r="G2815" s="1" t="n">
        <v>1</v>
      </c>
      <c r="H2815" s="1" t="n">
        <v>1</v>
      </c>
      <c r="I2815" s="1" t="n">
        <v>0</v>
      </c>
      <c r="J2815" s="1" t="inlineStr">
        <is>
          <t>Pune</t>
        </is>
      </c>
      <c r="K2815" s="1" t="n">
        <v>0</v>
      </c>
      <c r="L2815" s="1">
        <f>G2815*B2815</f>
        <v/>
      </c>
      <c r="M2815" s="1">
        <f>H2815*B2815</f>
        <v/>
      </c>
      <c r="N2815" s="1">
        <f>I2815*B2815</f>
        <v/>
      </c>
    </row>
    <row r="2816">
      <c r="A2816" s="1" t="inlineStr">
        <is>
          <t>BioLegend</t>
        </is>
      </c>
      <c r="B2816" s="1" t="n">
        <v>22792</v>
      </c>
      <c r="C2816" s="1" t="inlineStr">
        <is>
          <t>EED118995</t>
        </is>
      </c>
      <c r="D2816" s="2" t="n">
        <v>45912</v>
      </c>
      <c r="E2816" s="2" t="n">
        <v>45918</v>
      </c>
      <c r="F2816" s="1" t="n">
        <v>369616</v>
      </c>
      <c r="G2816" s="1" t="n">
        <v>1</v>
      </c>
      <c r="H2816" s="1" t="n">
        <v>1</v>
      </c>
      <c r="I2816" s="1" t="n">
        <v>0</v>
      </c>
      <c r="J2816" s="1" t="inlineStr">
        <is>
          <t>Banglore</t>
        </is>
      </c>
      <c r="K2816" s="1" t="n">
        <v>0</v>
      </c>
      <c r="L2816" s="1">
        <f>G2816*B2816</f>
        <v/>
      </c>
      <c r="M2816" s="1">
        <f>H2816*B2816</f>
        <v/>
      </c>
      <c r="N2816" s="1">
        <f>I2816*B2816</f>
        <v/>
      </c>
    </row>
    <row r="2817">
      <c r="A2817" s="1" t="inlineStr">
        <is>
          <t>BioLegend</t>
        </is>
      </c>
      <c r="B2817" s="1" t="n">
        <v>27852</v>
      </c>
      <c r="C2817" s="1" t="inlineStr">
        <is>
          <t>EED118995</t>
        </is>
      </c>
      <c r="D2817" s="2" t="n">
        <v>45912</v>
      </c>
      <c r="E2817" s="2" t="n">
        <v>45918</v>
      </c>
      <c r="F2817" s="1" t="n">
        <v>373746</v>
      </c>
      <c r="G2817" s="1" t="n">
        <v>2</v>
      </c>
      <c r="H2817" s="1" t="n">
        <v>2</v>
      </c>
      <c r="I2817" s="1" t="n">
        <v>0</v>
      </c>
      <c r="J2817" s="1" t="inlineStr">
        <is>
          <t>Banglore</t>
        </is>
      </c>
      <c r="K2817" s="1" t="n">
        <v>0</v>
      </c>
      <c r="L2817" s="1">
        <f>G2817*B2817</f>
        <v/>
      </c>
      <c r="M2817" s="1">
        <f>H2817*B2817</f>
        <v/>
      </c>
      <c r="N2817" s="1">
        <f>I2817*B2817</f>
        <v/>
      </c>
    </row>
    <row r="2818">
      <c r="A2818" s="1" t="inlineStr">
        <is>
          <t>BioLegend</t>
        </is>
      </c>
      <c r="B2818" s="1" t="n">
        <v>8747.200000000001</v>
      </c>
      <c r="C2818" s="1" t="inlineStr">
        <is>
          <t>EED118995</t>
        </is>
      </c>
      <c r="D2818" s="2" t="n">
        <v>45912</v>
      </c>
      <c r="E2818" s="2" t="n">
        <v>45918</v>
      </c>
      <c r="F2818" s="1" t="n">
        <v>379207</v>
      </c>
      <c r="G2818" s="1" t="n">
        <v>1</v>
      </c>
      <c r="H2818" s="1" t="n">
        <v>1</v>
      </c>
      <c r="I2818" s="1" t="n">
        <v>0</v>
      </c>
      <c r="J2818" s="1" t="inlineStr">
        <is>
          <t>Pune</t>
        </is>
      </c>
      <c r="K2818" s="1" t="n">
        <v>0</v>
      </c>
      <c r="L2818" s="1">
        <f>G2818*B2818</f>
        <v/>
      </c>
      <c r="M2818" s="1">
        <f>H2818*B2818</f>
        <v/>
      </c>
      <c r="N2818" s="1">
        <f>I2818*B2818</f>
        <v/>
      </c>
    </row>
    <row r="2819">
      <c r="A2819" s="1" t="inlineStr">
        <is>
          <t>BioLegend</t>
        </is>
      </c>
      <c r="B2819" s="1" t="n">
        <v>17556</v>
      </c>
      <c r="C2819" s="1" t="inlineStr">
        <is>
          <t>EED118995</t>
        </is>
      </c>
      <c r="D2819" s="2" t="n">
        <v>45912</v>
      </c>
      <c r="E2819" s="2" t="n">
        <v>45918</v>
      </c>
      <c r="F2819" s="1" t="n">
        <v>384808</v>
      </c>
      <c r="G2819" s="1" t="n">
        <v>3</v>
      </c>
      <c r="H2819" s="1" t="n">
        <v>3</v>
      </c>
      <c r="I2819" s="1" t="n">
        <v>0</v>
      </c>
      <c r="J2819" s="1" t="inlineStr">
        <is>
          <t>Hyderabad</t>
        </is>
      </c>
      <c r="K2819" s="1" t="n">
        <v>0</v>
      </c>
      <c r="L2819" s="1">
        <f>G2819*B2819</f>
        <v/>
      </c>
      <c r="M2819" s="1">
        <f>H2819*B2819</f>
        <v/>
      </c>
      <c r="N2819" s="1">
        <f>I2819*B2819</f>
        <v/>
      </c>
    </row>
    <row r="2820">
      <c r="A2820" s="1" t="inlineStr">
        <is>
          <t>BioLegend</t>
        </is>
      </c>
      <c r="B2820" s="1" t="n">
        <v>22052.8</v>
      </c>
      <c r="C2820" s="1" t="inlineStr">
        <is>
          <t>EED118995</t>
        </is>
      </c>
      <c r="D2820" s="2" t="n">
        <v>45912</v>
      </c>
      <c r="E2820" s="2" t="n">
        <v>45918</v>
      </c>
      <c r="F2820" s="1" t="n">
        <v>395004</v>
      </c>
      <c r="G2820" s="1" t="n">
        <v>1</v>
      </c>
      <c r="H2820" s="1" t="n">
        <v>1</v>
      </c>
      <c r="I2820" s="1" t="n">
        <v>0</v>
      </c>
      <c r="J2820" s="1" t="inlineStr">
        <is>
          <t>Delhi</t>
        </is>
      </c>
      <c r="K2820" s="1" t="n">
        <v>0</v>
      </c>
      <c r="L2820" s="1">
        <f>G2820*B2820</f>
        <v/>
      </c>
      <c r="M2820" s="1">
        <f>H2820*B2820</f>
        <v/>
      </c>
      <c r="N2820" s="1">
        <f>I2820*B2820</f>
        <v/>
      </c>
    </row>
    <row r="2821">
      <c r="A2821" s="1" t="inlineStr">
        <is>
          <t>BioLegend</t>
        </is>
      </c>
      <c r="B2821" s="1" t="n">
        <v>10287.2</v>
      </c>
      <c r="C2821" s="1" t="inlineStr">
        <is>
          <t>EED118995</t>
        </is>
      </c>
      <c r="D2821" s="2" t="n">
        <v>45912</v>
      </c>
      <c r="E2821" s="2" t="n">
        <v>45918</v>
      </c>
      <c r="F2821" s="1" t="n">
        <v>400118</v>
      </c>
      <c r="G2821" s="1" t="n">
        <v>3</v>
      </c>
      <c r="H2821" s="1" t="n">
        <v>3</v>
      </c>
      <c r="I2821" s="1" t="n">
        <v>0</v>
      </c>
      <c r="J2821" s="1" t="inlineStr">
        <is>
          <t>Hyderabad</t>
        </is>
      </c>
      <c r="K2821" s="1" t="n">
        <v>0</v>
      </c>
      <c r="L2821" s="1">
        <f>G2821*B2821</f>
        <v/>
      </c>
      <c r="M2821" s="1">
        <f>H2821*B2821</f>
        <v/>
      </c>
      <c r="N2821" s="1">
        <f>I2821*B2821</f>
        <v/>
      </c>
    </row>
    <row r="2822">
      <c r="A2822" s="1" t="inlineStr">
        <is>
          <t>BioLegend</t>
        </is>
      </c>
      <c r="B2822" s="1" t="n">
        <v>11026.4</v>
      </c>
      <c r="C2822" s="1" t="inlineStr">
        <is>
          <t>EED118995</t>
        </is>
      </c>
      <c r="D2822" s="2" t="n">
        <v>45912</v>
      </c>
      <c r="E2822" s="2" t="n">
        <v>45918</v>
      </c>
      <c r="F2822" s="1" t="n">
        <v>400128</v>
      </c>
      <c r="G2822" s="1" t="n">
        <v>3</v>
      </c>
      <c r="H2822" s="1" t="n">
        <v>3</v>
      </c>
      <c r="I2822" s="1" t="n">
        <v>0</v>
      </c>
      <c r="J2822" s="1" t="inlineStr">
        <is>
          <t>Hyderabad</t>
        </is>
      </c>
      <c r="K2822" s="1" t="n">
        <v>0</v>
      </c>
      <c r="L2822" s="1">
        <f>G2822*B2822</f>
        <v/>
      </c>
      <c r="M2822" s="1">
        <f>H2822*B2822</f>
        <v/>
      </c>
      <c r="N2822" s="1">
        <f>I2822*B2822</f>
        <v/>
      </c>
    </row>
    <row r="2823">
      <c r="A2823" s="1" t="inlineStr">
        <is>
          <t>BioLegend</t>
        </is>
      </c>
      <c r="B2823" s="1" t="n">
        <v>2895.2</v>
      </c>
      <c r="C2823" s="1" t="inlineStr">
        <is>
          <t>EED118995</t>
        </is>
      </c>
      <c r="D2823" s="2" t="n">
        <v>45912</v>
      </c>
      <c r="E2823" s="2" t="n">
        <v>45918</v>
      </c>
      <c r="F2823" s="1" t="n">
        <v>400137</v>
      </c>
      <c r="G2823" s="1" t="n">
        <v>1</v>
      </c>
      <c r="H2823" s="1" t="n">
        <v>1</v>
      </c>
      <c r="I2823" s="1" t="n">
        <v>0</v>
      </c>
      <c r="J2823" s="1" t="inlineStr">
        <is>
          <t>Gujrat</t>
        </is>
      </c>
      <c r="K2823" s="1" t="n">
        <v>0</v>
      </c>
      <c r="L2823" s="1">
        <f>G2823*B2823</f>
        <v/>
      </c>
      <c r="M2823" s="1">
        <f>H2823*B2823</f>
        <v/>
      </c>
      <c r="N2823" s="1">
        <f>I2823*B2823</f>
        <v/>
      </c>
    </row>
    <row r="2824">
      <c r="A2824" s="1" t="inlineStr">
        <is>
          <t>BioLegend</t>
        </is>
      </c>
      <c r="B2824" s="1" t="n">
        <v>7268.799999999999</v>
      </c>
      <c r="C2824" s="1" t="inlineStr">
        <is>
          <t>EED118995</t>
        </is>
      </c>
      <c r="D2824" s="2" t="n">
        <v>45912</v>
      </c>
      <c r="E2824" s="2" t="n">
        <v>45918</v>
      </c>
      <c r="F2824" s="1" t="n">
        <v>400208</v>
      </c>
      <c r="G2824" s="1" t="n">
        <v>1</v>
      </c>
      <c r="H2824" s="1" t="n">
        <v>1</v>
      </c>
      <c r="I2824" s="1" t="n">
        <v>0</v>
      </c>
      <c r="J2824" s="1" t="inlineStr">
        <is>
          <t>Hyderabad</t>
        </is>
      </c>
      <c r="K2824" s="1" t="n">
        <v>0</v>
      </c>
      <c r="L2824" s="1">
        <f>G2824*B2824</f>
        <v/>
      </c>
      <c r="M2824" s="1">
        <f>H2824*B2824</f>
        <v/>
      </c>
      <c r="N2824" s="1">
        <f>I2824*B2824</f>
        <v/>
      </c>
    </row>
    <row r="2825">
      <c r="A2825" s="1" t="inlineStr">
        <is>
          <t>BioLegend</t>
        </is>
      </c>
      <c r="B2825" s="1" t="n">
        <v>27258</v>
      </c>
      <c r="C2825" s="1" t="inlineStr">
        <is>
          <t>EED118995</t>
        </is>
      </c>
      <c r="D2825" s="2" t="n">
        <v>45912</v>
      </c>
      <c r="E2825" s="2" t="n">
        <v>45918</v>
      </c>
      <c r="F2825" s="1" t="n">
        <v>400274</v>
      </c>
      <c r="G2825" s="1" t="n">
        <v>3</v>
      </c>
      <c r="H2825" s="1" t="n">
        <v>3</v>
      </c>
      <c r="I2825" s="1" t="n">
        <v>0</v>
      </c>
      <c r="J2825" s="1" t="inlineStr">
        <is>
          <t>Hyderabad</t>
        </is>
      </c>
      <c r="K2825" s="1" t="n">
        <v>0</v>
      </c>
      <c r="L2825" s="1">
        <f>G2825*B2825</f>
        <v/>
      </c>
      <c r="M2825" s="1">
        <f>H2825*B2825</f>
        <v/>
      </c>
      <c r="N2825" s="1">
        <f>I2825*B2825</f>
        <v/>
      </c>
    </row>
    <row r="2826">
      <c r="A2826" s="1" t="inlineStr">
        <is>
          <t>BioLegend</t>
        </is>
      </c>
      <c r="B2826" s="1" t="n">
        <v>11888.8</v>
      </c>
      <c r="C2826" s="1" t="inlineStr">
        <is>
          <t>EED118995</t>
        </is>
      </c>
      <c r="D2826" s="2" t="n">
        <v>45912</v>
      </c>
      <c r="E2826" s="2" t="n">
        <v>45918</v>
      </c>
      <c r="F2826" s="1" t="n">
        <v>400334</v>
      </c>
      <c r="G2826" s="1" t="n">
        <v>2</v>
      </c>
      <c r="H2826" s="1" t="n">
        <v>2</v>
      </c>
      <c r="I2826" s="1" t="n">
        <v>0</v>
      </c>
      <c r="J2826" s="1" t="inlineStr">
        <is>
          <t>Hyderabad</t>
        </is>
      </c>
      <c r="K2826" s="1" t="n">
        <v>0</v>
      </c>
      <c r="L2826" s="1">
        <f>G2826*B2826</f>
        <v/>
      </c>
      <c r="M2826" s="1">
        <f>H2826*B2826</f>
        <v/>
      </c>
      <c r="N2826" s="1">
        <f>I2826*B2826</f>
        <v/>
      </c>
    </row>
    <row r="2827">
      <c r="A2827" s="1" t="inlineStr">
        <is>
          <t>BioLegend</t>
        </is>
      </c>
      <c r="B2827" s="1" t="n">
        <v>30492</v>
      </c>
      <c r="C2827" s="1" t="inlineStr">
        <is>
          <t>EED118995</t>
        </is>
      </c>
      <c r="D2827" s="2" t="n">
        <v>45912</v>
      </c>
      <c r="E2827" s="2" t="n">
        <v>45918</v>
      </c>
      <c r="F2827" s="1" t="n">
        <v>405225</v>
      </c>
      <c r="G2827" s="1" t="n">
        <v>1</v>
      </c>
      <c r="H2827" s="1" t="n">
        <v>1</v>
      </c>
      <c r="I2827" s="1" t="n">
        <v>0</v>
      </c>
      <c r="J2827" s="1" t="inlineStr">
        <is>
          <t>Bhopal</t>
        </is>
      </c>
      <c r="K2827" s="1" t="n">
        <v>0</v>
      </c>
      <c r="L2827" s="1">
        <f>G2827*B2827</f>
        <v/>
      </c>
      <c r="M2827" s="1">
        <f>H2827*B2827</f>
        <v/>
      </c>
      <c r="N2827" s="1">
        <f>I2827*B2827</f>
        <v/>
      </c>
    </row>
    <row r="2828">
      <c r="A2828" s="1" t="inlineStr">
        <is>
          <t>BioLegend</t>
        </is>
      </c>
      <c r="B2828" s="1" t="n">
        <v>14106.4</v>
      </c>
      <c r="C2828" s="1" t="inlineStr">
        <is>
          <t>EED118995</t>
        </is>
      </c>
      <c r="D2828" s="2" t="n">
        <v>45912</v>
      </c>
      <c r="E2828" s="2" t="n">
        <v>45918</v>
      </c>
      <c r="F2828" s="1" t="n">
        <v>422302</v>
      </c>
      <c r="G2828" s="1" t="n">
        <v>3</v>
      </c>
      <c r="H2828" s="1" t="n">
        <v>3</v>
      </c>
      <c r="I2828" s="1" t="n">
        <v>0</v>
      </c>
      <c r="J2828" s="1" t="inlineStr">
        <is>
          <t>Hyderabad</t>
        </is>
      </c>
      <c r="K2828" s="1" t="n">
        <v>0</v>
      </c>
      <c r="L2828" s="1">
        <f>G2828*B2828</f>
        <v/>
      </c>
      <c r="M2828" s="1">
        <f>H2828*B2828</f>
        <v/>
      </c>
      <c r="N2828" s="1">
        <f>I2828*B2828</f>
        <v/>
      </c>
    </row>
    <row r="2829">
      <c r="A2829" s="1" t="inlineStr">
        <is>
          <t>BioLegend</t>
        </is>
      </c>
      <c r="B2829" s="1" t="n">
        <v>2772</v>
      </c>
      <c r="C2829" s="1" t="inlineStr">
        <is>
          <t>EED118995</t>
        </is>
      </c>
      <c r="D2829" s="2" t="n">
        <v>45912</v>
      </c>
      <c r="E2829" s="2" t="n">
        <v>45918</v>
      </c>
      <c r="F2829" s="1" t="n">
        <v>423201</v>
      </c>
      <c r="G2829" s="1" t="n">
        <v>4</v>
      </c>
      <c r="H2829" s="1" t="n">
        <v>4</v>
      </c>
      <c r="I2829" s="1" t="n">
        <v>0</v>
      </c>
      <c r="J2829" s="1" t="inlineStr">
        <is>
          <t>Hyderabad</t>
        </is>
      </c>
      <c r="K2829" s="1" t="n">
        <v>0</v>
      </c>
      <c r="L2829" s="1">
        <f>G2829*B2829</f>
        <v/>
      </c>
      <c r="M2829" s="1">
        <f>H2829*B2829</f>
        <v/>
      </c>
      <c r="N2829" s="1">
        <f>I2829*B2829</f>
        <v/>
      </c>
    </row>
    <row r="2830">
      <c r="A2830" s="1" t="inlineStr">
        <is>
          <t>BioLegend</t>
        </is>
      </c>
      <c r="B2830" s="1" t="n">
        <v>17028</v>
      </c>
      <c r="C2830" s="1" t="inlineStr">
        <is>
          <t>EED118995</t>
        </is>
      </c>
      <c r="D2830" s="2" t="n">
        <v>45912</v>
      </c>
      <c r="E2830" s="2" t="n">
        <v>45918</v>
      </c>
      <c r="F2830" s="1" t="n">
        <v>424902</v>
      </c>
      <c r="G2830" s="1" t="n">
        <v>1</v>
      </c>
      <c r="H2830" s="1" t="n">
        <v>1</v>
      </c>
      <c r="I2830" s="1" t="n">
        <v>0</v>
      </c>
      <c r="J2830" s="1" t="inlineStr">
        <is>
          <t>Hyderabad</t>
        </is>
      </c>
      <c r="K2830" s="1" t="n">
        <v>0</v>
      </c>
      <c r="L2830" s="1">
        <f>G2830*B2830</f>
        <v/>
      </c>
      <c r="M2830" s="1">
        <f>H2830*B2830</f>
        <v/>
      </c>
      <c r="N2830" s="1">
        <f>I2830*B2830</f>
        <v/>
      </c>
    </row>
    <row r="2831">
      <c r="A2831" s="1" t="inlineStr">
        <is>
          <t>BioLegend</t>
        </is>
      </c>
      <c r="B2831" s="1" t="n">
        <v>34680.8</v>
      </c>
      <c r="C2831" s="1" t="inlineStr">
        <is>
          <t>EED118995</t>
        </is>
      </c>
      <c r="D2831" s="2" t="n">
        <v>45912</v>
      </c>
      <c r="E2831" s="2" t="n">
        <v>45918</v>
      </c>
      <c r="F2831" s="1" t="n">
        <v>426103</v>
      </c>
      <c r="G2831" s="1" t="n">
        <v>1</v>
      </c>
      <c r="H2831" s="1" t="n">
        <v>1</v>
      </c>
      <c r="I2831" s="1" t="n">
        <v>0</v>
      </c>
      <c r="J2831" s="1" t="inlineStr">
        <is>
          <t>Ahemedabad</t>
        </is>
      </c>
      <c r="K2831" s="1" t="n">
        <v>0</v>
      </c>
      <c r="L2831" s="1">
        <f>G2831*B2831</f>
        <v/>
      </c>
      <c r="M2831" s="1">
        <f>H2831*B2831</f>
        <v/>
      </c>
      <c r="N2831" s="1">
        <f>I2831*B2831</f>
        <v/>
      </c>
    </row>
    <row r="2832">
      <c r="A2832" s="1" t="inlineStr">
        <is>
          <t>BioLegend</t>
        </is>
      </c>
      <c r="B2832" s="1" t="n">
        <v>9424.800000000001</v>
      </c>
      <c r="C2832" s="1" t="inlineStr">
        <is>
          <t>EED118995</t>
        </is>
      </c>
      <c r="D2832" s="2" t="n">
        <v>45912</v>
      </c>
      <c r="E2832" s="2" t="n">
        <v>45918</v>
      </c>
      <c r="F2832" s="1" t="n">
        <v>426202</v>
      </c>
      <c r="G2832" s="1" t="n">
        <v>6</v>
      </c>
      <c r="H2832" s="1" t="n">
        <v>6</v>
      </c>
      <c r="I2832" s="1" t="n">
        <v>0</v>
      </c>
      <c r="J2832" s="1" t="inlineStr">
        <is>
          <t>Pune</t>
        </is>
      </c>
      <c r="K2832" s="1" t="n">
        <v>0</v>
      </c>
      <c r="L2832" s="1">
        <f>G2832*B2832</f>
        <v/>
      </c>
      <c r="M2832" s="1">
        <f>H2832*B2832</f>
        <v/>
      </c>
      <c r="N2832" s="1">
        <f>I2832*B2832</f>
        <v/>
      </c>
    </row>
    <row r="2833">
      <c r="A2833" s="1" t="inlineStr">
        <is>
          <t>BioLegend</t>
        </is>
      </c>
      <c r="B2833" s="1" t="n">
        <v>6899.200000000001</v>
      </c>
      <c r="C2833" s="1" t="inlineStr">
        <is>
          <t>EED118995</t>
        </is>
      </c>
      <c r="D2833" s="2" t="n">
        <v>45912</v>
      </c>
      <c r="E2833" s="2" t="n">
        <v>45918</v>
      </c>
      <c r="F2833" s="1" t="n">
        <v>575304</v>
      </c>
      <c r="G2833" s="1" t="n">
        <v>1</v>
      </c>
      <c r="H2833" s="1" t="n">
        <v>1</v>
      </c>
      <c r="I2833" s="1" t="n">
        <v>0</v>
      </c>
      <c r="J2833" s="1" t="inlineStr">
        <is>
          <t>Kerala</t>
        </is>
      </c>
      <c r="K2833" s="1" t="n">
        <v>0</v>
      </c>
      <c r="L2833" s="1">
        <f>G2833*B2833</f>
        <v/>
      </c>
      <c r="M2833" s="1">
        <f>H2833*B2833</f>
        <v/>
      </c>
      <c r="N2833" s="1">
        <f>I2833*B2833</f>
        <v/>
      </c>
    </row>
    <row r="2834">
      <c r="A2834" s="1" t="inlineStr">
        <is>
          <t>BioLegend</t>
        </is>
      </c>
      <c r="B2834" s="1" t="n">
        <v>15584.8</v>
      </c>
      <c r="C2834" s="1" t="inlineStr">
        <is>
          <t>EED118995</t>
        </is>
      </c>
      <c r="D2834" s="2" t="n">
        <v>45912</v>
      </c>
      <c r="E2834" s="2" t="n">
        <v>45918</v>
      </c>
      <c r="F2834" s="1" t="n">
        <v>582304</v>
      </c>
      <c r="G2834" s="1" t="n">
        <v>1</v>
      </c>
      <c r="H2834" s="1" t="n">
        <v>1</v>
      </c>
      <c r="I2834" s="1" t="n">
        <v>0</v>
      </c>
      <c r="J2834" s="1" t="inlineStr">
        <is>
          <t>Pune</t>
        </is>
      </c>
      <c r="K2834" s="1" t="n">
        <v>0</v>
      </c>
      <c r="L2834" s="1">
        <f>G2834*B2834</f>
        <v/>
      </c>
      <c r="M2834" s="1">
        <f>H2834*B2834</f>
        <v/>
      </c>
      <c r="N2834" s="1">
        <f>I2834*B2834</f>
        <v/>
      </c>
    </row>
    <row r="2835">
      <c r="A2835" s="1" t="inlineStr">
        <is>
          <t>BioLegend</t>
        </is>
      </c>
      <c r="B2835" s="1" t="n">
        <v>23531.2</v>
      </c>
      <c r="C2835" s="1" t="inlineStr">
        <is>
          <t>EED118995</t>
        </is>
      </c>
      <c r="D2835" s="2" t="n">
        <v>45912</v>
      </c>
      <c r="E2835" s="2" t="n">
        <v>45918</v>
      </c>
      <c r="F2835" s="1" t="n">
        <v>626810</v>
      </c>
      <c r="G2835" s="1" t="n">
        <v>1</v>
      </c>
      <c r="H2835" s="1" t="n">
        <v>1</v>
      </c>
      <c r="I2835" s="1" t="n">
        <v>0</v>
      </c>
      <c r="J2835" s="1" t="inlineStr">
        <is>
          <t>Banglore</t>
        </is>
      </c>
      <c r="K2835" s="1" t="n">
        <v>0</v>
      </c>
      <c r="L2835" s="1">
        <f>G2835*B2835</f>
        <v/>
      </c>
      <c r="M2835" s="1">
        <f>H2835*B2835</f>
        <v/>
      </c>
      <c r="N2835" s="1">
        <f>I2835*B2835</f>
        <v/>
      </c>
    </row>
    <row r="2836">
      <c r="A2836" s="1" t="inlineStr">
        <is>
          <t>BioLegend</t>
        </is>
      </c>
      <c r="B2836" s="1" t="n">
        <v>7268.799999999999</v>
      </c>
      <c r="C2836" s="1" t="inlineStr">
        <is>
          <t>EED118995</t>
        </is>
      </c>
      <c r="D2836" s="2" t="n">
        <v>45912</v>
      </c>
      <c r="E2836" s="2" t="n">
        <v>45918</v>
      </c>
      <c r="F2836" s="1" t="n">
        <v>740042</v>
      </c>
      <c r="G2836" s="1" t="n">
        <v>1</v>
      </c>
      <c r="H2836" s="1" t="n">
        <v>1</v>
      </c>
      <c r="I2836" s="1" t="n">
        <v>0</v>
      </c>
      <c r="J2836" s="1" t="inlineStr">
        <is>
          <t>Banglore</t>
        </is>
      </c>
      <c r="K2836" s="1" t="n">
        <v>0</v>
      </c>
      <c r="L2836" s="1">
        <f>G2836*B2836</f>
        <v/>
      </c>
      <c r="M2836" s="1">
        <f>H2836*B2836</f>
        <v/>
      </c>
      <c r="N2836" s="1">
        <f>I2836*B2836</f>
        <v/>
      </c>
    </row>
    <row r="2837">
      <c r="A2837" s="1" t="inlineStr">
        <is>
          <t>BioLegend</t>
        </is>
      </c>
      <c r="B2837" s="1" t="n">
        <v>7268.799999999999</v>
      </c>
      <c r="C2837" s="1" t="inlineStr">
        <is>
          <t>EED118995</t>
        </is>
      </c>
      <c r="D2837" s="2" t="n">
        <v>45912</v>
      </c>
      <c r="E2837" s="2" t="n">
        <v>45918</v>
      </c>
      <c r="F2837" s="1" t="n">
        <v>740043</v>
      </c>
      <c r="G2837" s="1" t="n">
        <v>1</v>
      </c>
      <c r="H2837" s="1" t="n">
        <v>1</v>
      </c>
      <c r="I2837" s="1" t="n">
        <v>0</v>
      </c>
      <c r="J2837" s="1" t="inlineStr">
        <is>
          <t>Banglore</t>
        </is>
      </c>
      <c r="K2837" s="1" t="n">
        <v>0</v>
      </c>
      <c r="L2837" s="1">
        <f>G2837*B2837</f>
        <v/>
      </c>
      <c r="M2837" s="1">
        <f>H2837*B2837</f>
        <v/>
      </c>
      <c r="N2837" s="1">
        <f>I2837*B2837</f>
        <v/>
      </c>
    </row>
    <row r="2838">
      <c r="A2838" s="1" t="inlineStr">
        <is>
          <t>BioLegend</t>
        </is>
      </c>
      <c r="B2838" s="1" t="n">
        <v>7268.799999999999</v>
      </c>
      <c r="C2838" s="1" t="inlineStr">
        <is>
          <t>EED118995</t>
        </is>
      </c>
      <c r="D2838" s="2" t="n">
        <v>45912</v>
      </c>
      <c r="E2838" s="2" t="n">
        <v>45918</v>
      </c>
      <c r="F2838" s="1" t="n">
        <v>740044</v>
      </c>
      <c r="G2838" s="1" t="n">
        <v>1</v>
      </c>
      <c r="H2838" s="1" t="n">
        <v>1</v>
      </c>
      <c r="I2838" s="1" t="n">
        <v>0</v>
      </c>
      <c r="J2838" s="1" t="inlineStr">
        <is>
          <t>Banglore</t>
        </is>
      </c>
      <c r="K2838" s="1" t="n">
        <v>0</v>
      </c>
      <c r="L2838" s="1">
        <f>G2838*B2838</f>
        <v/>
      </c>
      <c r="M2838" s="1">
        <f>H2838*B2838</f>
        <v/>
      </c>
      <c r="N2838" s="1">
        <f>I2838*B2838</f>
        <v/>
      </c>
    </row>
    <row r="2839">
      <c r="A2839" s="1" t="inlineStr">
        <is>
          <t>BioLegend</t>
        </is>
      </c>
      <c r="B2839" s="1" t="n">
        <v>7268.799999999999</v>
      </c>
      <c r="C2839" s="1" t="inlineStr">
        <is>
          <t>EED118995</t>
        </is>
      </c>
      <c r="D2839" s="2" t="n">
        <v>45912</v>
      </c>
      <c r="E2839" s="2" t="n">
        <v>45918</v>
      </c>
      <c r="F2839" s="1" t="n">
        <v>740045</v>
      </c>
      <c r="G2839" s="1" t="n">
        <v>1</v>
      </c>
      <c r="H2839" s="1" t="n">
        <v>1</v>
      </c>
      <c r="I2839" s="1" t="n">
        <v>0</v>
      </c>
      <c r="J2839" s="1" t="inlineStr">
        <is>
          <t>Banglore</t>
        </is>
      </c>
      <c r="K2839" s="1" t="n">
        <v>0</v>
      </c>
      <c r="L2839" s="1">
        <f>G2839*B2839</f>
        <v/>
      </c>
      <c r="M2839" s="1">
        <f>H2839*B2839</f>
        <v/>
      </c>
      <c r="N2839" s="1">
        <f>I2839*B2839</f>
        <v/>
      </c>
    </row>
    <row r="2840">
      <c r="A2840" s="1" t="inlineStr">
        <is>
          <t>BioLegend</t>
        </is>
      </c>
      <c r="B2840" s="1" t="n">
        <v>7268.799999999999</v>
      </c>
      <c r="C2840" s="1" t="inlineStr">
        <is>
          <t>EED118995</t>
        </is>
      </c>
      <c r="D2840" s="2" t="n">
        <v>45912</v>
      </c>
      <c r="E2840" s="2" t="n">
        <v>45918</v>
      </c>
      <c r="F2840" s="1" t="n">
        <v>740046</v>
      </c>
      <c r="G2840" s="1" t="n">
        <v>1</v>
      </c>
      <c r="H2840" s="1" t="n">
        <v>1</v>
      </c>
      <c r="I2840" s="1" t="n">
        <v>0</v>
      </c>
      <c r="J2840" s="1" t="inlineStr">
        <is>
          <t>Banglore</t>
        </is>
      </c>
      <c r="K2840" s="1" t="n">
        <v>0</v>
      </c>
      <c r="L2840" s="1">
        <f>G2840*B2840</f>
        <v/>
      </c>
      <c r="M2840" s="1">
        <f>H2840*B2840</f>
        <v/>
      </c>
      <c r="N2840" s="1">
        <f>I2840*B2840</f>
        <v/>
      </c>
    </row>
    <row r="2841">
      <c r="A2841" s="1" t="inlineStr">
        <is>
          <t>BioLegend</t>
        </is>
      </c>
      <c r="B2841" s="1" t="n">
        <v>7268.799999999999</v>
      </c>
      <c r="C2841" s="1" t="inlineStr">
        <is>
          <t>EED118995</t>
        </is>
      </c>
      <c r="D2841" s="2" t="n">
        <v>45912</v>
      </c>
      <c r="E2841" s="2" t="n">
        <v>45918</v>
      </c>
      <c r="F2841" s="1" t="n">
        <v>740047</v>
      </c>
      <c r="G2841" s="1" t="n">
        <v>1</v>
      </c>
      <c r="H2841" s="1" t="n">
        <v>1</v>
      </c>
      <c r="I2841" s="1" t="n">
        <v>0</v>
      </c>
      <c r="J2841" s="1" t="inlineStr">
        <is>
          <t>Banglore</t>
        </is>
      </c>
      <c r="K2841" s="1" t="n">
        <v>0</v>
      </c>
      <c r="L2841" s="1">
        <f>G2841*B2841</f>
        <v/>
      </c>
      <c r="M2841" s="1">
        <f>H2841*B2841</f>
        <v/>
      </c>
      <c r="N2841" s="1">
        <f>I2841*B2841</f>
        <v/>
      </c>
    </row>
    <row r="2842">
      <c r="A2842" s="1" t="inlineStr">
        <is>
          <t>BioLegend</t>
        </is>
      </c>
      <c r="B2842" s="1" t="n">
        <v>7268.799999999999</v>
      </c>
      <c r="C2842" s="1" t="inlineStr">
        <is>
          <t>EED118995</t>
        </is>
      </c>
      <c r="D2842" s="2" t="n">
        <v>45912</v>
      </c>
      <c r="E2842" s="2" t="n">
        <v>45918</v>
      </c>
      <c r="F2842" s="1" t="n">
        <v>740052</v>
      </c>
      <c r="G2842" s="1" t="n">
        <v>1</v>
      </c>
      <c r="H2842" s="1" t="n">
        <v>1</v>
      </c>
      <c r="I2842" s="1" t="n">
        <v>0</v>
      </c>
      <c r="J2842" s="1" t="inlineStr">
        <is>
          <t>Banglore</t>
        </is>
      </c>
      <c r="K2842" s="1" t="n">
        <v>0</v>
      </c>
      <c r="L2842" s="1">
        <f>G2842*B2842</f>
        <v/>
      </c>
      <c r="M2842" s="1">
        <f>H2842*B2842</f>
        <v/>
      </c>
      <c r="N2842" s="1">
        <f>I2842*B2842</f>
        <v/>
      </c>
    </row>
    <row r="2843">
      <c r="A2843" s="1" t="inlineStr">
        <is>
          <t>BioLegend</t>
        </is>
      </c>
      <c r="B2843" s="1" t="n">
        <v>7268.799999999999</v>
      </c>
      <c r="C2843" s="1" t="inlineStr">
        <is>
          <t>EED118995</t>
        </is>
      </c>
      <c r="D2843" s="2" t="n">
        <v>45912</v>
      </c>
      <c r="E2843" s="2" t="n">
        <v>45918</v>
      </c>
      <c r="F2843" s="1" t="n">
        <v>740053</v>
      </c>
      <c r="G2843" s="1" t="n">
        <v>1</v>
      </c>
      <c r="H2843" s="1" t="n">
        <v>1</v>
      </c>
      <c r="I2843" s="1" t="n">
        <v>0</v>
      </c>
      <c r="J2843" s="1" t="inlineStr">
        <is>
          <t>Banglore</t>
        </is>
      </c>
      <c r="K2843" s="1" t="n">
        <v>0</v>
      </c>
      <c r="L2843" s="1">
        <f>G2843*B2843</f>
        <v/>
      </c>
      <c r="M2843" s="1">
        <f>H2843*B2843</f>
        <v/>
      </c>
      <c r="N2843" s="1">
        <f>I2843*B2843</f>
        <v/>
      </c>
    </row>
    <row r="2844">
      <c r="A2844" s="1" t="inlineStr">
        <is>
          <t>BioLegend</t>
        </is>
      </c>
      <c r="B2844" s="1" t="n">
        <v>7268.799999999999</v>
      </c>
      <c r="C2844" s="1" t="inlineStr">
        <is>
          <t>EED118995</t>
        </is>
      </c>
      <c r="D2844" s="2" t="n">
        <v>45912</v>
      </c>
      <c r="E2844" s="2" t="n">
        <v>45918</v>
      </c>
      <c r="F2844" s="1" t="n">
        <v>740368</v>
      </c>
      <c r="G2844" s="1" t="n">
        <v>1</v>
      </c>
      <c r="H2844" s="1" t="n">
        <v>1</v>
      </c>
      <c r="I2844" s="1" t="n">
        <v>0</v>
      </c>
      <c r="J2844" s="1" t="inlineStr">
        <is>
          <t>Banglore</t>
        </is>
      </c>
      <c r="K2844" s="1" t="n">
        <v>0</v>
      </c>
      <c r="L2844" s="1">
        <f>G2844*B2844</f>
        <v/>
      </c>
      <c r="M2844" s="1">
        <f>H2844*B2844</f>
        <v/>
      </c>
      <c r="N2844" s="1">
        <f>I2844*B2844</f>
        <v/>
      </c>
    </row>
    <row r="2845">
      <c r="A2845" s="1" t="inlineStr">
        <is>
          <t>BioLegend</t>
        </is>
      </c>
      <c r="B2845" s="1" t="n">
        <v>7268.799999999999</v>
      </c>
      <c r="C2845" s="1" t="inlineStr">
        <is>
          <t>EED118995</t>
        </is>
      </c>
      <c r="D2845" s="2" t="n">
        <v>45912</v>
      </c>
      <c r="E2845" s="2" t="n">
        <v>45918</v>
      </c>
      <c r="F2845" s="1" t="n">
        <v>740717</v>
      </c>
      <c r="G2845" s="1" t="n">
        <v>1</v>
      </c>
      <c r="H2845" s="1" t="n">
        <v>1</v>
      </c>
      <c r="I2845" s="1" t="n">
        <v>0</v>
      </c>
      <c r="J2845" s="1" t="inlineStr">
        <is>
          <t>Banglore</t>
        </is>
      </c>
      <c r="K2845" s="1" t="n">
        <v>0</v>
      </c>
      <c r="L2845" s="1">
        <f>G2845*B2845</f>
        <v/>
      </c>
      <c r="M2845" s="1">
        <f>H2845*B2845</f>
        <v/>
      </c>
      <c r="N2845" s="1">
        <f>I2845*B2845</f>
        <v/>
      </c>
    </row>
    <row r="2846">
      <c r="A2846" s="1" t="inlineStr">
        <is>
          <t>BioLegend</t>
        </is>
      </c>
      <c r="B2846" s="1" t="n">
        <v>88</v>
      </c>
      <c r="C2846" s="1" t="inlineStr">
        <is>
          <t>EED118995</t>
        </is>
      </c>
      <c r="D2846" s="2" t="n">
        <v>45912</v>
      </c>
      <c r="E2846" s="2" t="n">
        <v>45918</v>
      </c>
      <c r="F2846" s="1" t="n">
        <v>740809</v>
      </c>
      <c r="G2846" s="1" t="n">
        <v>1</v>
      </c>
      <c r="H2846" s="1" t="n">
        <v>1</v>
      </c>
      <c r="I2846" s="1" t="n">
        <v>0</v>
      </c>
      <c r="J2846" s="1" t="inlineStr">
        <is>
          <t>Banglore</t>
        </is>
      </c>
      <c r="K2846" s="1" t="n">
        <v>0</v>
      </c>
      <c r="L2846" s="1">
        <f>G2846*B2846</f>
        <v/>
      </c>
      <c r="M2846" s="1">
        <f>H2846*B2846</f>
        <v/>
      </c>
      <c r="N2846" s="1">
        <f>I2846*B2846</f>
        <v/>
      </c>
    </row>
    <row r="2847">
      <c r="A2847" s="1" t="inlineStr">
        <is>
          <t>BioLegend</t>
        </is>
      </c>
      <c r="B2847" s="1" t="n">
        <v>18110.4</v>
      </c>
      <c r="C2847" s="1" t="inlineStr">
        <is>
          <t>EED118995</t>
        </is>
      </c>
      <c r="D2847" s="2" t="n">
        <v>45912</v>
      </c>
      <c r="E2847" s="2" t="n">
        <v>45918</v>
      </c>
      <c r="F2847" s="1" t="n">
        <v>741041</v>
      </c>
      <c r="G2847" s="1" t="n">
        <v>1</v>
      </c>
      <c r="H2847" s="1" t="n">
        <v>1</v>
      </c>
      <c r="I2847" s="1" t="n">
        <v>0</v>
      </c>
      <c r="J2847" s="1" t="inlineStr">
        <is>
          <t>Banglore</t>
        </is>
      </c>
      <c r="K2847" s="1" t="n">
        <v>0</v>
      </c>
      <c r="L2847" s="1">
        <f>G2847*B2847</f>
        <v/>
      </c>
      <c r="M2847" s="1">
        <f>H2847*B2847</f>
        <v/>
      </c>
      <c r="N2847" s="1">
        <f>I2847*B2847</f>
        <v/>
      </c>
    </row>
    <row r="2848">
      <c r="A2848" s="1" t="inlineStr">
        <is>
          <t>BioLegend</t>
        </is>
      </c>
      <c r="B2848" s="1" t="n">
        <v>3634.4</v>
      </c>
      <c r="C2848" s="1" t="inlineStr">
        <is>
          <t>EED118995</t>
        </is>
      </c>
      <c r="D2848" s="2" t="n">
        <v>45912</v>
      </c>
      <c r="E2848" s="2" t="n">
        <v>45918</v>
      </c>
      <c r="F2848" s="1" t="n">
        <v>741042</v>
      </c>
      <c r="G2848" s="1" t="n">
        <v>1</v>
      </c>
      <c r="H2848" s="1" t="n">
        <v>1</v>
      </c>
      <c r="I2848" s="1" t="n">
        <v>0</v>
      </c>
      <c r="J2848" s="1" t="inlineStr">
        <is>
          <t>Banglore</t>
        </is>
      </c>
      <c r="K2848" s="1" t="n">
        <v>0</v>
      </c>
      <c r="L2848" s="1">
        <f>G2848*B2848</f>
        <v/>
      </c>
      <c r="M2848" s="1">
        <f>H2848*B2848</f>
        <v/>
      </c>
      <c r="N2848" s="1">
        <f>I2848*B2848</f>
        <v/>
      </c>
    </row>
    <row r="2849">
      <c r="A2849" s="1" t="inlineStr">
        <is>
          <t>BioLegend</t>
        </is>
      </c>
      <c r="B2849" s="1" t="n">
        <v>15114</v>
      </c>
      <c r="C2849" s="1" t="inlineStr">
        <is>
          <t>EED118995</t>
        </is>
      </c>
      <c r="D2849" s="2" t="n">
        <v>45912</v>
      </c>
      <c r="E2849" s="2" t="n">
        <v>45918</v>
      </c>
      <c r="F2849" s="1" t="n">
        <v>846102</v>
      </c>
      <c r="G2849" s="1" t="n">
        <v>1</v>
      </c>
      <c r="H2849" s="1" t="n">
        <v>1</v>
      </c>
      <c r="I2849" s="1" t="n">
        <v>0</v>
      </c>
      <c r="J2849" s="1" t="inlineStr">
        <is>
          <t>Hyderabad</t>
        </is>
      </c>
      <c r="K2849" s="1" t="n">
        <v>0</v>
      </c>
      <c r="L2849" s="1">
        <f>G2849*B2849</f>
        <v/>
      </c>
      <c r="M2849" s="1">
        <f>H2849*B2849</f>
        <v/>
      </c>
      <c r="N2849" s="1">
        <f>I2849*B2849</f>
        <v/>
      </c>
    </row>
    <row r="2850">
      <c r="A2850" s="1" t="inlineStr">
        <is>
          <t>BioLegend</t>
        </is>
      </c>
      <c r="B2850" s="1" t="n">
        <v>87120</v>
      </c>
      <c r="C2850" s="1" t="inlineStr">
        <is>
          <t>EED118995</t>
        </is>
      </c>
      <c r="D2850" s="2" t="n">
        <v>45912</v>
      </c>
      <c r="E2850" s="2" t="n">
        <v>45918</v>
      </c>
      <c r="F2850" s="1" t="n">
        <v>900007328</v>
      </c>
      <c r="G2850" s="1" t="n">
        <v>2</v>
      </c>
      <c r="H2850" s="1" t="n">
        <v>2</v>
      </c>
      <c r="I2850" s="1" t="n">
        <v>0</v>
      </c>
      <c r="J2850" s="1" t="inlineStr">
        <is>
          <t>MADURAI</t>
        </is>
      </c>
      <c r="K2850" s="1" t="n">
        <v>0</v>
      </c>
      <c r="L2850" s="1">
        <f>G2850*B2850</f>
        <v/>
      </c>
      <c r="M2850" s="1">
        <f>H2850*B2850</f>
        <v/>
      </c>
      <c r="N2850" s="1">
        <f>I2850*B2850</f>
        <v/>
      </c>
    </row>
    <row r="2851">
      <c r="A2851" s="1" t="inlineStr">
        <is>
          <t>BioLegend</t>
        </is>
      </c>
      <c r="B2851" s="1" t="n">
        <v>135520</v>
      </c>
      <c r="C2851" s="1" t="inlineStr">
        <is>
          <t>EED118995</t>
        </is>
      </c>
      <c r="D2851" s="2" t="n">
        <v>45912</v>
      </c>
      <c r="E2851" s="2" t="n">
        <v>45918</v>
      </c>
      <c r="F2851" s="1" t="n">
        <v>900007329</v>
      </c>
      <c r="G2851" s="1" t="n">
        <v>2</v>
      </c>
      <c r="H2851" s="1" t="n">
        <v>2</v>
      </c>
      <c r="I2851" s="1" t="n">
        <v>0</v>
      </c>
      <c r="J2851" s="1" t="inlineStr">
        <is>
          <t>MADURAI</t>
        </is>
      </c>
      <c r="K2851" s="1" t="n">
        <v>0</v>
      </c>
      <c r="L2851" s="1">
        <f>G2851*B2851</f>
        <v/>
      </c>
      <c r="M2851" s="1">
        <f>H2851*B2851</f>
        <v/>
      </c>
      <c r="N2851" s="1">
        <f>I2851*B2851</f>
        <v/>
      </c>
    </row>
    <row r="2852">
      <c r="A2852" s="1" t="inlineStr">
        <is>
          <t>BioLegend</t>
        </is>
      </c>
      <c r="B2852" s="1" t="n">
        <v>5482.4</v>
      </c>
      <c r="C2852" s="1" t="inlineStr">
        <is>
          <t>EED118995</t>
        </is>
      </c>
      <c r="D2852" s="2" t="n">
        <v>45912</v>
      </c>
      <c r="E2852" s="2" t="n">
        <v>45918</v>
      </c>
      <c r="F2852" s="1" t="n">
        <v>906113</v>
      </c>
      <c r="G2852" s="1" t="n">
        <v>1</v>
      </c>
      <c r="H2852" s="1" t="n">
        <v>1</v>
      </c>
      <c r="I2852" s="1" t="n">
        <v>0</v>
      </c>
      <c r="J2852" s="1" t="inlineStr">
        <is>
          <t>Hyderabad</t>
        </is>
      </c>
      <c r="K2852" s="1" t="n">
        <v>0</v>
      </c>
      <c r="L2852" s="1">
        <f>G2852*B2852</f>
        <v/>
      </c>
      <c r="M2852" s="1">
        <f>H2852*B2852</f>
        <v/>
      </c>
      <c r="N2852" s="1">
        <f>I2852*B2852</f>
        <v/>
      </c>
    </row>
    <row r="2853">
      <c r="A2853" s="1" t="inlineStr">
        <is>
          <t>BioLegend</t>
        </is>
      </c>
      <c r="B2853" s="1" t="n">
        <v>13428.8</v>
      </c>
      <c r="C2853" s="1" t="inlineStr">
        <is>
          <t>EED118995</t>
        </is>
      </c>
      <c r="D2853" s="2" t="n">
        <v>45912</v>
      </c>
      <c r="E2853" s="2" t="n">
        <v>45918</v>
      </c>
      <c r="F2853" s="1" t="n">
        <v>921304</v>
      </c>
      <c r="G2853" s="1" t="n">
        <v>1</v>
      </c>
      <c r="H2853" s="1" t="n">
        <v>1</v>
      </c>
      <c r="I2853" s="1" t="n">
        <v>0</v>
      </c>
      <c r="J2853" s="1" t="inlineStr">
        <is>
          <t>Pune</t>
        </is>
      </c>
      <c r="K2853" s="1" t="n">
        <v>0</v>
      </c>
      <c r="L2853" s="1">
        <f>G2853*B2853</f>
        <v/>
      </c>
      <c r="M2853" s="1">
        <f>H2853*B2853</f>
        <v/>
      </c>
      <c r="N2853" s="1">
        <f>I2853*B2853</f>
        <v/>
      </c>
    </row>
    <row r="2854">
      <c r="A2854" s="1" t="inlineStr">
        <is>
          <t>BioLegend</t>
        </is>
      </c>
      <c r="B2854" s="1" t="n">
        <v>7823.200000000001</v>
      </c>
      <c r="C2854" s="1" t="inlineStr">
        <is>
          <t>EED118995</t>
        </is>
      </c>
      <c r="D2854" s="2" t="n">
        <v>45912</v>
      </c>
      <c r="E2854" s="2" t="n">
        <v>45918</v>
      </c>
      <c r="F2854" s="1" t="n">
        <v>926201</v>
      </c>
      <c r="G2854" s="1" t="n">
        <v>1</v>
      </c>
      <c r="H2854" s="1" t="n">
        <v>1</v>
      </c>
      <c r="I2854" s="1" t="n">
        <v>0</v>
      </c>
      <c r="J2854" s="1" t="inlineStr">
        <is>
          <t>Pune</t>
        </is>
      </c>
      <c r="K2854" s="1" t="n">
        <v>0</v>
      </c>
      <c r="L2854" s="1">
        <f>G2854*B2854</f>
        <v/>
      </c>
      <c r="M2854" s="1">
        <f>H2854*B2854</f>
        <v/>
      </c>
      <c r="N2854" s="1">
        <f>I2854*B2854</f>
        <v/>
      </c>
    </row>
    <row r="2855">
      <c r="A2855" s="1" t="inlineStr">
        <is>
          <t>MABTECH</t>
        </is>
      </c>
      <c r="B2855" s="1" t="n">
        <v>0</v>
      </c>
      <c r="C2855" s="1" t="inlineStr">
        <is>
          <t>SE041813</t>
        </is>
      </c>
      <c r="D2855" s="2" t="n">
        <v>45916</v>
      </c>
      <c r="E2855" s="2" t="n">
        <v>45919</v>
      </c>
      <c r="F2855" s="1" t="inlineStr">
        <is>
          <t>3420-4AST-2</t>
        </is>
      </c>
      <c r="G2855" s="1" t="n">
        <v>1</v>
      </c>
      <c r="H2855" s="1" t="n">
        <v>1</v>
      </c>
      <c r="I2855" s="1" t="n">
        <v>0</v>
      </c>
      <c r="J2855" s="1" t="inlineStr">
        <is>
          <t>Mumbai</t>
        </is>
      </c>
      <c r="K2855" s="1" t="n">
        <v>0</v>
      </c>
      <c r="L2855" s="1">
        <f>G2855*B2855</f>
        <v/>
      </c>
      <c r="M2855" s="1">
        <f>H2855*B2855</f>
        <v/>
      </c>
      <c r="N2855" s="1">
        <f>I2855*B2855</f>
        <v/>
      </c>
    </row>
    <row r="2856">
      <c r="A2856" s="1" t="inlineStr">
        <is>
          <t>BioXcell</t>
        </is>
      </c>
      <c r="B2856" s="1" t="n">
        <v>15136</v>
      </c>
      <c r="C2856" s="1" t="n">
        <v>178883</v>
      </c>
      <c r="D2856" s="2" t="n">
        <v>45915</v>
      </c>
      <c r="E2856" s="2" t="n">
        <v>45919</v>
      </c>
      <c r="F2856" s="1" t="inlineStr">
        <is>
          <t>BE0055</t>
        </is>
      </c>
      <c r="G2856" s="1" t="n">
        <v>1</v>
      </c>
      <c r="H2856" s="1" t="n">
        <v>1</v>
      </c>
      <c r="I2856" s="1" t="n">
        <v>0</v>
      </c>
      <c r="J2856" s="1" t="inlineStr">
        <is>
          <t>Kharagpur</t>
        </is>
      </c>
      <c r="K2856" s="1" t="n">
        <v>0</v>
      </c>
      <c r="L2856" s="1">
        <f>G2856*B2856</f>
        <v/>
      </c>
      <c r="M2856" s="1">
        <f>H2856*B2856</f>
        <v/>
      </c>
      <c r="N2856" s="1">
        <f>I2856*B2856</f>
        <v/>
      </c>
    </row>
    <row r="2857">
      <c r="A2857" s="1" t="inlineStr">
        <is>
          <t>BioXcell</t>
        </is>
      </c>
      <c r="B2857" s="1" t="n">
        <v>79464</v>
      </c>
      <c r="C2857" s="1" t="n">
        <v>178883</v>
      </c>
      <c r="D2857" s="2" t="n">
        <v>45915</v>
      </c>
      <c r="E2857" s="2" t="n">
        <v>45919</v>
      </c>
      <c r="F2857" s="1" t="inlineStr">
        <is>
          <t>BE0089</t>
        </is>
      </c>
      <c r="G2857" s="1" t="n">
        <v>1</v>
      </c>
      <c r="H2857" s="1" t="n">
        <v>1</v>
      </c>
      <c r="I2857" s="1" t="n">
        <v>0</v>
      </c>
      <c r="J2857" s="1" t="inlineStr">
        <is>
          <t>NAGPUR</t>
        </is>
      </c>
      <c r="K2857" s="1" t="n">
        <v>0</v>
      </c>
      <c r="L2857" s="1">
        <f>G2857*B2857</f>
        <v/>
      </c>
      <c r="M2857" s="1">
        <f>H2857*B2857</f>
        <v/>
      </c>
      <c r="N2857" s="1">
        <f>I2857*B2857</f>
        <v/>
      </c>
    </row>
    <row r="2858">
      <c r="A2858" s="1" t="inlineStr">
        <is>
          <t>BioXcell</t>
        </is>
      </c>
      <c r="B2858" s="1" t="n">
        <v>93632</v>
      </c>
      <c r="C2858" s="1" t="n">
        <v>178883</v>
      </c>
      <c r="D2858" s="2" t="n">
        <v>45915</v>
      </c>
      <c r="E2858" s="2" t="n">
        <v>45919</v>
      </c>
      <c r="F2858" s="1" t="inlineStr">
        <is>
          <t>BE0146</t>
        </is>
      </c>
      <c r="G2858" s="1" t="n">
        <v>1</v>
      </c>
      <c r="H2858" s="1" t="n">
        <v>1</v>
      </c>
      <c r="I2858" s="1" t="n">
        <v>0</v>
      </c>
      <c r="J2858" s="1" t="inlineStr">
        <is>
          <t>NAGPUR</t>
        </is>
      </c>
      <c r="K2858" s="1" t="n">
        <v>0</v>
      </c>
      <c r="L2858" s="1">
        <f>G2858*B2858</f>
        <v/>
      </c>
      <c r="M2858" s="1">
        <f>H2858*B2858</f>
        <v/>
      </c>
      <c r="N2858" s="1">
        <f>I2858*B2858</f>
        <v/>
      </c>
    </row>
    <row r="2859">
      <c r="A2859" s="1" t="inlineStr">
        <is>
          <t>BioXcell</t>
        </is>
      </c>
      <c r="B2859" s="1" t="n">
        <v>289344</v>
      </c>
      <c r="C2859" s="1" t="n">
        <v>178883</v>
      </c>
      <c r="D2859" s="2" t="n">
        <v>45915</v>
      </c>
      <c r="E2859" s="2" t="n">
        <v>45919</v>
      </c>
      <c r="F2859" s="1" t="inlineStr">
        <is>
          <t>BE0416</t>
        </is>
      </c>
      <c r="G2859" s="1" t="n">
        <v>1</v>
      </c>
      <c r="H2859" s="1" t="n">
        <v>0</v>
      </c>
      <c r="I2859" s="1" t="n">
        <v>1</v>
      </c>
      <c r="J2859" s="1" t="inlineStr">
        <is>
          <t>STOCK</t>
        </is>
      </c>
      <c r="K2859" s="1" t="inlineStr">
        <is>
          <t>Stock</t>
        </is>
      </c>
      <c r="L2859" s="1">
        <f>G2859*B2859</f>
        <v/>
      </c>
      <c r="M2859" s="1">
        <f>H2859*B2859</f>
        <v/>
      </c>
      <c r="N2859" s="1">
        <f>I2859*B2859</f>
        <v/>
      </c>
    </row>
    <row r="2860">
      <c r="A2860" s="1" t="inlineStr">
        <is>
          <t>DHARMACON</t>
        </is>
      </c>
      <c r="B2860" s="1" t="n">
        <v>197912</v>
      </c>
      <c r="C2860" s="1" t="inlineStr">
        <is>
          <t>SO3321488G09152025</t>
        </is>
      </c>
      <c r="D2860" s="2" t="n">
        <v>45915</v>
      </c>
      <c r="E2860" s="2" t="n">
        <v>45922</v>
      </c>
      <c r="F2860" s="1" t="inlineStr">
        <is>
          <t>HD 105-007</t>
        </is>
      </c>
      <c r="G2860" s="1" t="n">
        <v>1</v>
      </c>
      <c r="H2860" s="1" t="n">
        <v>1</v>
      </c>
      <c r="I2860" s="1" t="n">
        <v>0</v>
      </c>
      <c r="J2860" s="1" t="inlineStr">
        <is>
          <t>Gujrat</t>
        </is>
      </c>
      <c r="K2860" s="1" t="n">
        <v>0</v>
      </c>
      <c r="L2860" s="1">
        <f>G2860*B2860</f>
        <v/>
      </c>
      <c r="M2860" s="1">
        <f>H2860*B2860</f>
        <v/>
      </c>
      <c r="N2860" s="1">
        <f>I2860*B2860</f>
        <v/>
      </c>
    </row>
    <row r="2861">
      <c r="A2861" s="1" t="inlineStr">
        <is>
          <t>DHARMACON</t>
        </is>
      </c>
      <c r="B2861" s="1" t="n">
        <v>88</v>
      </c>
      <c r="C2861" s="1" t="inlineStr">
        <is>
          <t>SO3321488G09152025</t>
        </is>
      </c>
      <c r="D2861" s="2" t="n">
        <v>45915</v>
      </c>
      <c r="E2861" s="2" t="n">
        <v>45922</v>
      </c>
      <c r="F2861" s="1" t="inlineStr">
        <is>
          <t>HD PAR- 008</t>
        </is>
      </c>
      <c r="G2861" s="1" t="n">
        <v>1</v>
      </c>
      <c r="H2861" s="1" t="n">
        <v>1</v>
      </c>
      <c r="I2861" s="1" t="n">
        <v>0</v>
      </c>
      <c r="J2861" s="1" t="inlineStr">
        <is>
          <t>Gujrat</t>
        </is>
      </c>
      <c r="K2861" s="1" t="n">
        <v>0</v>
      </c>
      <c r="L2861" s="1">
        <f>G2861*B2861</f>
        <v/>
      </c>
      <c r="M2861" s="1">
        <f>H2861*B2861</f>
        <v/>
      </c>
      <c r="N2861" s="1">
        <f>I2861*B2861</f>
        <v/>
      </c>
    </row>
    <row r="2862">
      <c r="A2862" s="1" t="inlineStr">
        <is>
          <t>MP Bio</t>
        </is>
      </c>
      <c r="B2862" s="1" t="n">
        <v>11860.25</v>
      </c>
      <c r="C2862" s="1" t="inlineStr">
        <is>
          <t>MP/LS/25-26/1283</t>
        </is>
      </c>
      <c r="D2862" s="2" t="n">
        <v>45917</v>
      </c>
      <c r="E2862" s="2" t="n">
        <v>45922</v>
      </c>
      <c r="F2862" s="1" t="n">
        <v>100575</v>
      </c>
      <c r="G2862" s="1" t="n">
        <v>2</v>
      </c>
      <c r="H2862" s="1" t="n">
        <v>0</v>
      </c>
      <c r="I2862" s="1" t="n">
        <v>2</v>
      </c>
      <c r="J2862" s="1" t="inlineStr">
        <is>
          <t>STOCK</t>
        </is>
      </c>
      <c r="K2862" s="1" t="inlineStr">
        <is>
          <t>Stock</t>
        </is>
      </c>
      <c r="L2862" s="1">
        <f>G2862*B2862</f>
        <v/>
      </c>
      <c r="M2862" s="1">
        <f>H2862*B2862</f>
        <v/>
      </c>
      <c r="N2862" s="1">
        <f>I2862*B2862</f>
        <v/>
      </c>
    </row>
    <row r="2863">
      <c r="A2863" s="1" t="inlineStr">
        <is>
          <t>MP Bio</t>
        </is>
      </c>
      <c r="B2863" s="1" t="n">
        <v>51562.5</v>
      </c>
      <c r="C2863" s="1" t="inlineStr">
        <is>
          <t>MP/LS/25-26/1283</t>
        </is>
      </c>
      <c r="D2863" s="2" t="n">
        <v>45917</v>
      </c>
      <c r="E2863" s="2" t="n">
        <v>45922</v>
      </c>
      <c r="F2863" s="1" t="n">
        <v>162517</v>
      </c>
      <c r="G2863" s="1" t="n">
        <v>1</v>
      </c>
      <c r="H2863" s="1" t="n">
        <v>1</v>
      </c>
      <c r="I2863" s="1" t="n">
        <v>0</v>
      </c>
      <c r="J2863" s="1" t="e">
        <v>#N/A</v>
      </c>
      <c r="K2863" s="1" t="n">
        <v>0</v>
      </c>
      <c r="L2863" s="1">
        <f>G2863*B2863</f>
        <v/>
      </c>
      <c r="M2863" s="1">
        <f>H2863*B2863</f>
        <v/>
      </c>
      <c r="N2863" s="1">
        <f>I2863*B2863</f>
        <v/>
      </c>
    </row>
    <row r="2864">
      <c r="A2864" s="1" t="inlineStr">
        <is>
          <t>TargetMol</t>
        </is>
      </c>
      <c r="B2864" s="1" t="n">
        <v>74800</v>
      </c>
      <c r="C2864" s="1" t="inlineStr">
        <is>
          <t>INV250918-002</t>
        </is>
      </c>
      <c r="D2864" s="2" t="n">
        <v>45918</v>
      </c>
      <c r="E2864" s="2" t="n">
        <v>45923</v>
      </c>
      <c r="F2864" s="1" t="inlineStr">
        <is>
          <t>L8300</t>
        </is>
      </c>
      <c r="G2864" s="1" t="n">
        <v>1</v>
      </c>
      <c r="H2864" s="1" t="n">
        <v>1</v>
      </c>
      <c r="I2864" s="1" t="n">
        <v>0</v>
      </c>
      <c r="J2864" s="1" t="inlineStr">
        <is>
          <t>Chennai</t>
        </is>
      </c>
      <c r="K2864" s="1" t="n">
        <v>0</v>
      </c>
      <c r="L2864" s="1">
        <f>G2864*B2864</f>
        <v/>
      </c>
      <c r="M2864" s="1">
        <f>H2864*B2864</f>
        <v/>
      </c>
      <c r="N2864" s="1">
        <f>I2864*B2864</f>
        <v/>
      </c>
    </row>
    <row r="2865">
      <c r="A2865" s="1" t="inlineStr">
        <is>
          <t>TargetMol</t>
        </is>
      </c>
      <c r="B2865" s="1" t="n">
        <v>21014.4</v>
      </c>
      <c r="C2865" s="1" t="inlineStr">
        <is>
          <t>INV250918-001</t>
        </is>
      </c>
      <c r="D2865" s="2" t="n">
        <v>45918</v>
      </c>
      <c r="E2865" s="2" t="n">
        <v>45923</v>
      </c>
      <c r="F2865" s="1" t="inlineStr">
        <is>
          <t>T5S2254</t>
        </is>
      </c>
      <c r="G2865" s="1" t="n">
        <v>1</v>
      </c>
      <c r="H2865" s="1" t="n">
        <v>1</v>
      </c>
      <c r="I2865" s="1" t="n">
        <v>0</v>
      </c>
      <c r="J2865" s="1" t="inlineStr">
        <is>
          <t>Punjab</t>
        </is>
      </c>
      <c r="K2865" s="1" t="n">
        <v>0</v>
      </c>
      <c r="L2865" s="1">
        <f>G2865*B2865</f>
        <v/>
      </c>
      <c r="M2865" s="1">
        <f>H2865*B2865</f>
        <v/>
      </c>
      <c r="N2865" s="1">
        <f>I2865*B2865</f>
        <v/>
      </c>
    </row>
    <row r="2866">
      <c r="A2866" s="1" t="inlineStr">
        <is>
          <t>BioXcell</t>
        </is>
      </c>
      <c r="B2866" s="1" t="n">
        <v>246998.4</v>
      </c>
      <c r="C2866" s="1" t="inlineStr">
        <is>
          <t>179029, 179104</t>
        </is>
      </c>
      <c r="D2866" s="2" t="n">
        <v>45919</v>
      </c>
      <c r="E2866" s="2" t="n">
        <v>45923</v>
      </c>
      <c r="F2866" s="1" t="inlineStr">
        <is>
          <t>BE0146</t>
        </is>
      </c>
      <c r="G2866" s="1" t="n">
        <v>1</v>
      </c>
      <c r="H2866" s="1" t="n">
        <v>1</v>
      </c>
      <c r="I2866" s="1" t="n">
        <v>0</v>
      </c>
      <c r="J2866" s="1" t="inlineStr">
        <is>
          <t>Banglore</t>
        </is>
      </c>
      <c r="K2866" s="1" t="n">
        <v>0</v>
      </c>
      <c r="L2866" s="1">
        <f>G2866*B2866</f>
        <v/>
      </c>
      <c r="M2866" s="1">
        <f>H2866*B2866</f>
        <v/>
      </c>
      <c r="N2866" s="1">
        <f>I2866*B2866</f>
        <v/>
      </c>
    </row>
    <row r="2867">
      <c r="A2867" s="1" t="inlineStr">
        <is>
          <t>BioXcell</t>
        </is>
      </c>
      <c r="B2867" s="1" t="n">
        <v>97504</v>
      </c>
      <c r="C2867" s="1" t="inlineStr">
        <is>
          <t>179029, 179104</t>
        </is>
      </c>
      <c r="D2867" s="2" t="n">
        <v>45919</v>
      </c>
      <c r="E2867" s="2" t="n">
        <v>45923</v>
      </c>
      <c r="F2867" s="1" t="inlineStr">
        <is>
          <t>BE0146</t>
        </is>
      </c>
      <c r="G2867" s="1" t="n">
        <v>1</v>
      </c>
      <c r="H2867" s="1" t="n">
        <v>1</v>
      </c>
      <c r="I2867" s="1" t="n">
        <v>0</v>
      </c>
      <c r="J2867" s="1" t="inlineStr">
        <is>
          <t>BANGLORE</t>
        </is>
      </c>
      <c r="K2867" s="1" t="n">
        <v>0</v>
      </c>
      <c r="L2867" s="1">
        <f>G2867*B2867</f>
        <v/>
      </c>
      <c r="M2867" s="1">
        <f>H2867*B2867</f>
        <v/>
      </c>
      <c r="N2867" s="1">
        <f>I2867*B2867</f>
        <v/>
      </c>
    </row>
    <row r="2868">
      <c r="A2868" s="1" t="inlineStr">
        <is>
          <t>BioXcell</t>
        </is>
      </c>
      <c r="B2868" s="1" t="n">
        <v>177144</v>
      </c>
      <c r="C2868" s="1" t="inlineStr">
        <is>
          <t>179029, 179104</t>
        </is>
      </c>
      <c r="D2868" s="2" t="n">
        <v>45919</v>
      </c>
      <c r="E2868" s="2" t="n">
        <v>45923</v>
      </c>
      <c r="F2868" s="1" t="inlineStr">
        <is>
          <t>BE0346</t>
        </is>
      </c>
      <c r="G2868" s="1" t="n">
        <v>1</v>
      </c>
      <c r="H2868" s="1" t="n">
        <v>1</v>
      </c>
      <c r="I2868" s="1" t="n">
        <v>0</v>
      </c>
      <c r="J2868" s="1" t="inlineStr">
        <is>
          <t>Lucknow</t>
        </is>
      </c>
      <c r="K2868" s="1" t="n">
        <v>0</v>
      </c>
      <c r="L2868" s="1">
        <f>G2868*B2868</f>
        <v/>
      </c>
      <c r="M2868" s="1">
        <f>H2868*B2868</f>
        <v/>
      </c>
      <c r="N2868" s="1">
        <f>I2868*B2868</f>
        <v/>
      </c>
    </row>
    <row r="2869">
      <c r="A2869" s="1" t="inlineStr">
        <is>
          <t>BioXcell</t>
        </is>
      </c>
      <c r="B2869" s="1" t="n">
        <v>177144</v>
      </c>
      <c r="C2869" s="1" t="inlineStr">
        <is>
          <t>179029, 179104</t>
        </is>
      </c>
      <c r="D2869" s="2" t="n">
        <v>45919</v>
      </c>
      <c r="E2869" s="2" t="n">
        <v>45923</v>
      </c>
      <c r="F2869" s="1" t="inlineStr">
        <is>
          <t>BE0360</t>
        </is>
      </c>
      <c r="G2869" s="1" t="n">
        <v>1</v>
      </c>
      <c r="H2869" s="1" t="n">
        <v>1</v>
      </c>
      <c r="I2869" s="1" t="n">
        <v>0</v>
      </c>
      <c r="J2869" s="1" t="inlineStr">
        <is>
          <t>Lucknow</t>
        </is>
      </c>
      <c r="K2869" s="1" t="n">
        <v>0</v>
      </c>
      <c r="L2869" s="1">
        <f>G2869*B2869</f>
        <v/>
      </c>
      <c r="M2869" s="1">
        <f>H2869*B2869</f>
        <v/>
      </c>
      <c r="N2869" s="1">
        <f>I2869*B2869</f>
        <v/>
      </c>
    </row>
    <row r="2870">
      <c r="A2870" s="1" t="inlineStr">
        <is>
          <t>BioXcell</t>
        </is>
      </c>
      <c r="B2870" s="1" t="n">
        <v>8518.4</v>
      </c>
      <c r="C2870" s="1" t="inlineStr">
        <is>
          <t>179029, 179104</t>
        </is>
      </c>
      <c r="D2870" s="2" t="n">
        <v>45919</v>
      </c>
      <c r="E2870" s="2" t="n">
        <v>45923</v>
      </c>
      <c r="F2870" s="1" t="inlineStr">
        <is>
          <t>IP0070</t>
        </is>
      </c>
      <c r="G2870" s="1" t="n">
        <v>1</v>
      </c>
      <c r="H2870" s="1" t="n">
        <v>1</v>
      </c>
      <c r="I2870" s="1" t="n">
        <v>0</v>
      </c>
      <c r="J2870" s="1" t="inlineStr">
        <is>
          <t>BANGLORE</t>
        </is>
      </c>
      <c r="K2870" s="1" t="n">
        <v>0</v>
      </c>
      <c r="L2870" s="1">
        <f>G2870*B2870</f>
        <v/>
      </c>
      <c r="M2870" s="1">
        <f>H2870*B2870</f>
        <v/>
      </c>
      <c r="N2870" s="1">
        <f>I2870*B2870</f>
        <v/>
      </c>
    </row>
    <row r="2871">
      <c r="A2871" s="1" t="inlineStr">
        <is>
          <t>Dharmacon</t>
        </is>
      </c>
      <c r="B2871" s="1" t="n">
        <v>16858.16</v>
      </c>
      <c r="C2871" s="1" t="inlineStr">
        <is>
          <t>O091725IN3313548G</t>
        </is>
      </c>
      <c r="D2871" s="2" t="n">
        <v>45923</v>
      </c>
      <c r="E2871" s="2" t="n">
        <v>45924</v>
      </c>
      <c r="F2871" s="1" t="inlineStr">
        <is>
          <t>CTM-1174284</t>
        </is>
      </c>
      <c r="G2871" s="1" t="n">
        <v>1</v>
      </c>
      <c r="H2871" s="1" t="n">
        <v>1</v>
      </c>
      <c r="I2871" s="1" t="n">
        <v>0</v>
      </c>
      <c r="J2871" s="1" t="inlineStr">
        <is>
          <t>Kerala</t>
        </is>
      </c>
      <c r="K2871" s="1" t="n">
        <v>0</v>
      </c>
      <c r="L2871" s="1">
        <f>G2871*B2871</f>
        <v/>
      </c>
      <c r="M2871" s="1">
        <f>H2871*B2871</f>
        <v/>
      </c>
      <c r="N2871" s="1">
        <f>I2871*B2871</f>
        <v/>
      </c>
    </row>
    <row r="2872">
      <c r="A2872" s="1" t="inlineStr">
        <is>
          <t>Dharmacon</t>
        </is>
      </c>
      <c r="B2872" s="1" t="n">
        <v>33616</v>
      </c>
      <c r="C2872" s="1" t="inlineStr">
        <is>
          <t>O091725IN3313548G</t>
        </is>
      </c>
      <c r="D2872" s="2" t="n">
        <v>45923</v>
      </c>
      <c r="E2872" s="2" t="n">
        <v>45924</v>
      </c>
      <c r="F2872" s="1" t="inlineStr">
        <is>
          <t>D-001206-14-20</t>
        </is>
      </c>
      <c r="G2872" s="1" t="n">
        <v>1</v>
      </c>
      <c r="H2872" s="1" t="n">
        <v>1</v>
      </c>
      <c r="I2872" s="1" t="n">
        <v>0</v>
      </c>
      <c r="J2872" s="1" t="inlineStr">
        <is>
          <t>Delhi</t>
        </is>
      </c>
      <c r="K2872" s="1" t="n">
        <v>0</v>
      </c>
      <c r="L2872" s="1">
        <f>G2872*B2872</f>
        <v/>
      </c>
      <c r="M2872" s="1">
        <f>H2872*B2872</f>
        <v/>
      </c>
      <c r="N2872" s="1">
        <f>I2872*B2872</f>
        <v/>
      </c>
    </row>
    <row r="2873">
      <c r="A2873" s="1" t="inlineStr">
        <is>
          <t>Dharmacon</t>
        </is>
      </c>
      <c r="B2873" s="1" t="n">
        <v>16544</v>
      </c>
      <c r="C2873" s="1" t="inlineStr">
        <is>
          <t>O091725IN3313548G</t>
        </is>
      </c>
      <c r="D2873" s="2" t="n">
        <v>45923</v>
      </c>
      <c r="E2873" s="2" t="n">
        <v>45924</v>
      </c>
      <c r="F2873" s="1" t="inlineStr">
        <is>
          <t>D-001810-10-05</t>
        </is>
      </c>
      <c r="G2873" s="1" t="n">
        <v>1</v>
      </c>
      <c r="H2873" s="1" t="n">
        <v>1</v>
      </c>
      <c r="I2873" s="1" t="n">
        <v>0</v>
      </c>
      <c r="J2873" s="1" t="inlineStr">
        <is>
          <t>Delhi</t>
        </is>
      </c>
      <c r="K2873" s="1" t="n">
        <v>0</v>
      </c>
      <c r="L2873" s="1">
        <f>G2873*B2873</f>
        <v/>
      </c>
      <c r="M2873" s="1">
        <f>H2873*B2873</f>
        <v/>
      </c>
      <c r="N2873" s="1">
        <f>I2873*B2873</f>
        <v/>
      </c>
    </row>
    <row r="2874">
      <c r="A2874" s="1" t="inlineStr">
        <is>
          <t>Dharmacon</t>
        </is>
      </c>
      <c r="B2874" s="1" t="n">
        <v>32912</v>
      </c>
      <c r="C2874" s="1" t="inlineStr">
        <is>
          <t>O091725IN3313548G</t>
        </is>
      </c>
      <c r="D2874" s="2" t="n">
        <v>45923</v>
      </c>
      <c r="E2874" s="2" t="n">
        <v>45924</v>
      </c>
      <c r="F2874" s="1" t="inlineStr">
        <is>
          <t>L-011873-00-0005</t>
        </is>
      </c>
      <c r="G2874" s="1" t="n">
        <v>1</v>
      </c>
      <c r="H2874" s="1" t="n">
        <v>1</v>
      </c>
      <c r="I2874" s="1" t="n">
        <v>0</v>
      </c>
      <c r="J2874" s="1" t="inlineStr">
        <is>
          <t>Pune</t>
        </is>
      </c>
      <c r="K2874" s="1" t="n">
        <v>0</v>
      </c>
      <c r="L2874" s="1">
        <f>G2874*B2874</f>
        <v/>
      </c>
      <c r="M2874" s="1">
        <f>H2874*B2874</f>
        <v/>
      </c>
      <c r="N2874" s="1">
        <f>I2874*B2874</f>
        <v/>
      </c>
    </row>
    <row r="2875">
      <c r="A2875" s="1" t="inlineStr">
        <is>
          <t>Dharmacon</t>
        </is>
      </c>
      <c r="B2875" s="1" t="n">
        <v>13464</v>
      </c>
      <c r="C2875" s="1" t="inlineStr">
        <is>
          <t>O091725IN3313548G</t>
        </is>
      </c>
      <c r="D2875" s="2" t="n">
        <v>45923</v>
      </c>
      <c r="E2875" s="2" t="n">
        <v>45924</v>
      </c>
      <c r="F2875" s="1" t="inlineStr">
        <is>
          <t>J-041705-05-0002</t>
        </is>
      </c>
      <c r="G2875" s="1" t="n">
        <v>1</v>
      </c>
      <c r="H2875" s="1" t="n">
        <v>1</v>
      </c>
      <c r="I2875" s="1" t="n">
        <v>0</v>
      </c>
      <c r="J2875" s="1" t="inlineStr">
        <is>
          <t>Delhi</t>
        </is>
      </c>
      <c r="K2875" s="1" t="n">
        <v>0</v>
      </c>
      <c r="L2875" s="1">
        <f>G2875*B2875</f>
        <v/>
      </c>
      <c r="M2875" s="1">
        <f>H2875*B2875</f>
        <v/>
      </c>
      <c r="N2875" s="1">
        <f>I2875*B2875</f>
        <v/>
      </c>
    </row>
    <row r="2876">
      <c r="A2876" s="1" t="inlineStr">
        <is>
          <t>Dharmacon</t>
        </is>
      </c>
      <c r="B2876" s="1" t="n">
        <v>13464</v>
      </c>
      <c r="C2876" s="1" t="inlineStr">
        <is>
          <t>O091725IN3313548G</t>
        </is>
      </c>
      <c r="D2876" s="2" t="n">
        <v>45923</v>
      </c>
      <c r="E2876" s="2" t="n">
        <v>45924</v>
      </c>
      <c r="F2876" s="1" t="inlineStr">
        <is>
          <t>J-065323-09-0002</t>
        </is>
      </c>
      <c r="G2876" s="1" t="n">
        <v>1</v>
      </c>
      <c r="H2876" s="1" t="n">
        <v>1</v>
      </c>
      <c r="I2876" s="1" t="n">
        <v>0</v>
      </c>
      <c r="J2876" s="1" t="inlineStr">
        <is>
          <t>Delhi</t>
        </is>
      </c>
      <c r="K2876" s="1" t="n">
        <v>0</v>
      </c>
      <c r="L2876" s="1">
        <f>G2876*B2876</f>
        <v/>
      </c>
      <c r="M2876" s="1">
        <f>H2876*B2876</f>
        <v/>
      </c>
      <c r="N2876" s="1">
        <f>I2876*B2876</f>
        <v/>
      </c>
    </row>
    <row r="2877">
      <c r="A2877" s="1" t="inlineStr">
        <is>
          <t>Dharmacon</t>
        </is>
      </c>
      <c r="B2877" s="1" t="n">
        <v>32912</v>
      </c>
      <c r="C2877" s="1" t="inlineStr">
        <is>
          <t>O091725IN3313548G</t>
        </is>
      </c>
      <c r="D2877" s="2" t="n">
        <v>45923</v>
      </c>
      <c r="E2877" s="2" t="n">
        <v>45924</v>
      </c>
      <c r="F2877" s="1" t="inlineStr">
        <is>
          <t>L-041018-00-0005</t>
        </is>
      </c>
      <c r="G2877" s="1" t="n">
        <v>1</v>
      </c>
      <c r="H2877" s="1" t="n">
        <v>1</v>
      </c>
      <c r="I2877" s="1" t="n">
        <v>0</v>
      </c>
      <c r="J2877" s="1" t="inlineStr">
        <is>
          <t>Delhi</t>
        </is>
      </c>
      <c r="K2877" s="1" t="n">
        <v>0</v>
      </c>
      <c r="L2877" s="1">
        <f>G2877*B2877</f>
        <v/>
      </c>
      <c r="M2877" s="1">
        <f>H2877*B2877</f>
        <v/>
      </c>
      <c r="N2877" s="1">
        <f>I2877*B2877</f>
        <v/>
      </c>
    </row>
    <row r="2878">
      <c r="A2878" s="1" t="inlineStr">
        <is>
          <t>Dharmacon</t>
        </is>
      </c>
      <c r="B2878" s="1" t="n">
        <v>17688</v>
      </c>
      <c r="C2878" s="1" t="inlineStr">
        <is>
          <t>O091725IN3313548G</t>
        </is>
      </c>
      <c r="D2878" s="2" t="n">
        <v>45923</v>
      </c>
      <c r="E2878" s="2" t="n">
        <v>45924</v>
      </c>
      <c r="F2878" s="1" t="inlineStr">
        <is>
          <t>IN-001005-01-05</t>
        </is>
      </c>
      <c r="G2878" s="1" t="n">
        <v>1</v>
      </c>
      <c r="H2878" s="1" t="n">
        <v>1</v>
      </c>
      <c r="I2878" s="1" t="n">
        <v>0</v>
      </c>
      <c r="J2878" s="1" t="inlineStr">
        <is>
          <t>Delhi</t>
        </is>
      </c>
      <c r="K2878" s="1" t="n">
        <v>0</v>
      </c>
      <c r="L2878" s="1">
        <f>G2878*B2878</f>
        <v/>
      </c>
      <c r="M2878" s="1">
        <f>H2878*B2878</f>
        <v/>
      </c>
      <c r="N2878" s="1">
        <f>I2878*B2878</f>
        <v/>
      </c>
    </row>
    <row r="2879">
      <c r="A2879" s="1" t="inlineStr">
        <is>
          <t>Dharmacon</t>
        </is>
      </c>
      <c r="B2879" s="1" t="n">
        <v>17688</v>
      </c>
      <c r="C2879" s="1" t="inlineStr">
        <is>
          <t>O091725IN3313548G</t>
        </is>
      </c>
      <c r="D2879" s="2" t="n">
        <v>45923</v>
      </c>
      <c r="E2879" s="2" t="n">
        <v>45924</v>
      </c>
      <c r="F2879" s="1" t="inlineStr">
        <is>
          <t>CN-001000-01-05</t>
        </is>
      </c>
      <c r="G2879" s="1" t="n">
        <v>1</v>
      </c>
      <c r="H2879" s="1" t="n">
        <v>1</v>
      </c>
      <c r="I2879" s="1" t="n">
        <v>0</v>
      </c>
      <c r="J2879" s="1" t="inlineStr">
        <is>
          <t>Delhi</t>
        </is>
      </c>
      <c r="K2879" s="1" t="n">
        <v>0</v>
      </c>
      <c r="L2879" s="1">
        <f>G2879*B2879</f>
        <v/>
      </c>
      <c r="M2879" s="1">
        <f>H2879*B2879</f>
        <v/>
      </c>
      <c r="N2879" s="1">
        <f>I2879*B2879</f>
        <v/>
      </c>
    </row>
    <row r="2880">
      <c r="A2880" s="1" t="inlineStr">
        <is>
          <t>Dharmacon</t>
        </is>
      </c>
      <c r="B2880" s="1" t="n">
        <v>154968</v>
      </c>
      <c r="C2880" s="1" t="inlineStr">
        <is>
          <t>O091725IN3313548G</t>
        </is>
      </c>
      <c r="D2880" s="2" t="n">
        <v>45923</v>
      </c>
      <c r="E2880" s="2" t="n">
        <v>45924</v>
      </c>
      <c r="F2880" s="1" t="inlineStr">
        <is>
          <t>VSGH12684-16EG7919</t>
        </is>
      </c>
      <c r="G2880" s="1" t="n">
        <v>1</v>
      </c>
      <c r="H2880" s="1" t="n">
        <v>1</v>
      </c>
      <c r="I2880" s="1" t="n">
        <v>0</v>
      </c>
      <c r="J2880" s="1" t="inlineStr">
        <is>
          <t>Bhuvneshwar</t>
        </is>
      </c>
      <c r="K2880" s="1" t="n">
        <v>0</v>
      </c>
      <c r="L2880" s="1">
        <f>G2880*B2880</f>
        <v/>
      </c>
      <c r="M2880" s="1">
        <f>H2880*B2880</f>
        <v/>
      </c>
      <c r="N2880" s="1">
        <f>I2880*B2880</f>
        <v/>
      </c>
    </row>
    <row r="2881">
      <c r="A2881" s="1" t="inlineStr">
        <is>
          <t>Dharmacon</t>
        </is>
      </c>
      <c r="B2881" s="1" t="n">
        <v>29458</v>
      </c>
      <c r="C2881" s="1" t="inlineStr">
        <is>
          <t>O091725IN3313548G</t>
        </is>
      </c>
      <c r="D2881" s="2" t="n">
        <v>45923</v>
      </c>
      <c r="E2881" s="2" t="n">
        <v>45924</v>
      </c>
      <c r="F2881" s="1" t="inlineStr">
        <is>
          <t>VSGH12000</t>
        </is>
      </c>
      <c r="G2881" s="1" t="n">
        <v>1</v>
      </c>
      <c r="H2881" s="1" t="n">
        <v>1</v>
      </c>
      <c r="I2881" s="1" t="n">
        <v>0</v>
      </c>
      <c r="J2881" s="1" t="inlineStr">
        <is>
          <t>Bhuvneshwar</t>
        </is>
      </c>
      <c r="K2881" s="1" t="n">
        <v>0</v>
      </c>
      <c r="L2881" s="1">
        <f>G2881*B2881</f>
        <v/>
      </c>
      <c r="M2881" s="1">
        <f>H2881*B2881</f>
        <v/>
      </c>
      <c r="N2881" s="1">
        <f>I2881*B2881</f>
        <v/>
      </c>
    </row>
    <row r="2882">
      <c r="A2882" s="1" t="inlineStr">
        <is>
          <t>Dharmacon</t>
        </is>
      </c>
      <c r="B2882" s="1" t="n">
        <v>141328</v>
      </c>
      <c r="C2882" s="1" t="inlineStr">
        <is>
          <t>O091725IN3313548G</t>
        </is>
      </c>
      <c r="D2882" s="2" t="n">
        <v>45923</v>
      </c>
      <c r="E2882" s="2" t="n">
        <v>45924</v>
      </c>
      <c r="F2882" s="1" t="inlineStr">
        <is>
          <t>VSGH12682- 16EG10482</t>
        </is>
      </c>
      <c r="G2882" s="1" t="n">
        <v>1</v>
      </c>
      <c r="H2882" s="1" t="n">
        <v>1</v>
      </c>
      <c r="I2882" s="1" t="n">
        <v>0</v>
      </c>
      <c r="J2882" s="1" t="inlineStr">
        <is>
          <t>Bhuvneshwar</t>
        </is>
      </c>
      <c r="K2882" s="1" t="n">
        <v>0</v>
      </c>
      <c r="L2882" s="1">
        <f>G2882*B2882</f>
        <v/>
      </c>
      <c r="M2882" s="1">
        <f>H2882*B2882</f>
        <v/>
      </c>
      <c r="N2882" s="1">
        <f>I2882*B2882</f>
        <v/>
      </c>
    </row>
    <row r="2883">
      <c r="A2883" s="1" t="inlineStr">
        <is>
          <t>Dharmacon</t>
        </is>
      </c>
      <c r="B2883" s="1" t="n">
        <v>154968</v>
      </c>
      <c r="C2883" s="1" t="inlineStr">
        <is>
          <t>O091725IN3313548G</t>
        </is>
      </c>
      <c r="D2883" s="2" t="n">
        <v>45923</v>
      </c>
      <c r="E2883" s="2" t="n">
        <v>45924</v>
      </c>
      <c r="F2883" s="1" t="inlineStr">
        <is>
          <t>VSGH12684-16EG7431</t>
        </is>
      </c>
      <c r="G2883" s="1" t="n">
        <v>1</v>
      </c>
      <c r="H2883" s="1" t="n">
        <v>1</v>
      </c>
      <c r="I2883" s="1" t="n">
        <v>0</v>
      </c>
      <c r="J2883" s="1" t="inlineStr">
        <is>
          <t>Bhuvneshwar</t>
        </is>
      </c>
      <c r="K2883" s="1" t="n">
        <v>0</v>
      </c>
      <c r="L2883" s="1">
        <f>G2883*B2883</f>
        <v/>
      </c>
      <c r="M2883" s="1">
        <f>H2883*B2883</f>
        <v/>
      </c>
      <c r="N2883" s="1">
        <f>I2883*B2883</f>
        <v/>
      </c>
    </row>
    <row r="2884">
      <c r="A2884" s="1" t="inlineStr">
        <is>
          <t>Dharmacon</t>
        </is>
      </c>
      <c r="B2884" s="1" t="n">
        <v>4840</v>
      </c>
      <c r="C2884" s="1" t="inlineStr">
        <is>
          <t>O091725IN3313548G</t>
        </is>
      </c>
      <c r="D2884" s="2" t="n">
        <v>45923</v>
      </c>
      <c r="E2884" s="2" t="n">
        <v>45924</v>
      </c>
      <c r="F2884" s="1" t="inlineStr">
        <is>
          <t>YSC6273-201920573</t>
        </is>
      </c>
      <c r="G2884" s="1" t="n">
        <v>1</v>
      </c>
      <c r="H2884" s="1" t="n">
        <v>1</v>
      </c>
      <c r="I2884" s="1" t="n">
        <v>0</v>
      </c>
      <c r="J2884" s="1" t="inlineStr">
        <is>
          <t>Hyderabad</t>
        </is>
      </c>
      <c r="K2884" s="1" t="n">
        <v>0</v>
      </c>
      <c r="L2884" s="1">
        <f>G2884*B2884</f>
        <v/>
      </c>
      <c r="M2884" s="1">
        <f>H2884*B2884</f>
        <v/>
      </c>
      <c r="N2884" s="1">
        <f>I2884*B2884</f>
        <v/>
      </c>
    </row>
    <row r="2885">
      <c r="A2885" s="1" t="inlineStr">
        <is>
          <t>Dharmacon</t>
        </is>
      </c>
      <c r="B2885" s="1" t="n">
        <v>4840</v>
      </c>
      <c r="C2885" s="1" t="inlineStr">
        <is>
          <t>O091725IN3313548G</t>
        </is>
      </c>
      <c r="D2885" s="2" t="n">
        <v>45923</v>
      </c>
      <c r="E2885" s="2" t="n">
        <v>45924</v>
      </c>
      <c r="F2885" s="1" t="inlineStr">
        <is>
          <t>YSC6273-201929890</t>
        </is>
      </c>
      <c r="G2885" s="1" t="n">
        <v>1</v>
      </c>
      <c r="H2885" s="1" t="n">
        <v>1</v>
      </c>
      <c r="I2885" s="1" t="n">
        <v>0</v>
      </c>
      <c r="J2885" s="1" t="inlineStr">
        <is>
          <t>Hyderabad</t>
        </is>
      </c>
      <c r="K2885" s="1" t="n">
        <v>0</v>
      </c>
      <c r="L2885" s="1">
        <f>G2885*B2885</f>
        <v/>
      </c>
      <c r="M2885" s="1">
        <f>H2885*B2885</f>
        <v/>
      </c>
      <c r="N2885" s="1">
        <f>I2885*B2885</f>
        <v/>
      </c>
    </row>
    <row r="2886">
      <c r="A2886" s="1" t="inlineStr">
        <is>
          <t>Dharmacon</t>
        </is>
      </c>
      <c r="B2886" s="1" t="n">
        <v>20856</v>
      </c>
      <c r="C2886" s="1" t="inlineStr">
        <is>
          <t>O091725IN3313548G</t>
        </is>
      </c>
      <c r="D2886" s="2" t="n">
        <v>45923</v>
      </c>
      <c r="E2886" s="2" t="n">
        <v>45924</v>
      </c>
      <c r="F2886" s="1" t="inlineStr">
        <is>
          <t>T-2001-02</t>
        </is>
      </c>
      <c r="G2886" s="1" t="n">
        <v>1</v>
      </c>
      <c r="H2886" s="1" t="n">
        <v>1</v>
      </c>
      <c r="I2886" s="1" t="n">
        <v>0</v>
      </c>
      <c r="J2886" s="1" t="inlineStr">
        <is>
          <t>Delhi</t>
        </is>
      </c>
      <c r="K2886" s="1" t="n">
        <v>0</v>
      </c>
      <c r="L2886" s="1">
        <f>G2886*B2886</f>
        <v/>
      </c>
      <c r="M2886" s="1">
        <f>H2886*B2886</f>
        <v/>
      </c>
      <c r="N2886" s="1">
        <f>I2886*B2886</f>
        <v/>
      </c>
    </row>
    <row r="2887">
      <c r="A2887" s="1" t="inlineStr">
        <is>
          <t>Dharmacon</t>
        </is>
      </c>
      <c r="B2887" s="1" t="n">
        <v>20856</v>
      </c>
      <c r="C2887" s="1" t="inlineStr">
        <is>
          <t>O091725IN3313548G</t>
        </is>
      </c>
      <c r="D2887" s="2" t="n">
        <v>45923</v>
      </c>
      <c r="E2887" s="2" t="n">
        <v>45924</v>
      </c>
      <c r="F2887" s="1" t="inlineStr">
        <is>
          <t>T-2004-02</t>
        </is>
      </c>
      <c r="G2887" s="1" t="n">
        <v>1</v>
      </c>
      <c r="H2887" s="1" t="n">
        <v>1</v>
      </c>
      <c r="I2887" s="1" t="n">
        <v>0</v>
      </c>
      <c r="J2887" s="1" t="inlineStr">
        <is>
          <t>Delhi</t>
        </is>
      </c>
      <c r="K2887" s="1" t="n">
        <v>0</v>
      </c>
      <c r="L2887" s="1">
        <f>G2887*B2887</f>
        <v/>
      </c>
      <c r="M2887" s="1">
        <f>H2887*B2887</f>
        <v/>
      </c>
      <c r="N2887" s="1">
        <f>I2887*B2887</f>
        <v/>
      </c>
    </row>
    <row r="2888">
      <c r="A2888" s="1" t="inlineStr">
        <is>
          <t>MP Bio</t>
        </is>
      </c>
      <c r="B2888" s="1" t="n">
        <v>16000</v>
      </c>
      <c r="C2888" s="1" t="inlineStr">
        <is>
          <t>MP/LS/25-26/1297</t>
        </is>
      </c>
      <c r="D2888" s="2" t="n">
        <v>45917</v>
      </c>
      <c r="E2888" s="2" t="n">
        <v>45924</v>
      </c>
      <c r="F2888" s="1" t="inlineStr">
        <is>
          <t>092913726</t>
        </is>
      </c>
      <c r="G2888" s="1" t="n">
        <v>7</v>
      </c>
      <c r="H2888" s="1" t="n">
        <v>0</v>
      </c>
      <c r="I2888" s="1" t="n">
        <v>7</v>
      </c>
      <c r="J2888" s="1" t="inlineStr">
        <is>
          <t>STOCK</t>
        </is>
      </c>
      <c r="K2888" s="1" t="inlineStr">
        <is>
          <t>Stock</t>
        </is>
      </c>
      <c r="L2888" s="1">
        <f>G2888*B2888</f>
        <v/>
      </c>
      <c r="M2888" s="1">
        <f>H2888*B2888</f>
        <v/>
      </c>
      <c r="N2888" s="1">
        <f>I2888*B2888</f>
        <v/>
      </c>
    </row>
    <row r="2889">
      <c r="A2889" s="1" t="inlineStr">
        <is>
          <t>MYBIOSOURCE</t>
        </is>
      </c>
      <c r="B2889" s="1" t="n">
        <v>40766</v>
      </c>
      <c r="C2889" s="1" t="n">
        <v>921769</v>
      </c>
      <c r="D2889" s="2" t="n">
        <v>45919</v>
      </c>
      <c r="E2889" s="2" t="n">
        <v>45925</v>
      </c>
      <c r="F2889" s="1" t="inlineStr">
        <is>
          <t>MBS2515061</t>
        </is>
      </c>
      <c r="G2889" s="1" t="n">
        <v>1</v>
      </c>
      <c r="H2889" s="1" t="n">
        <v>1</v>
      </c>
      <c r="I2889" s="1" t="n">
        <v>0</v>
      </c>
      <c r="J2889" s="1" t="inlineStr">
        <is>
          <t>JAIPUR</t>
        </is>
      </c>
      <c r="K2889" s="1" t="n">
        <v>0</v>
      </c>
      <c r="L2889" s="1">
        <f>G2889*B2889</f>
        <v/>
      </c>
      <c r="M2889" s="1">
        <f>H2889*B2889</f>
        <v/>
      </c>
      <c r="N2889" s="1">
        <f>I2889*B2889</f>
        <v/>
      </c>
    </row>
    <row r="2890">
      <c r="A2890" s="1" t="inlineStr">
        <is>
          <t>BioLegend</t>
        </is>
      </c>
      <c r="B2890" s="1" t="n">
        <v>28314</v>
      </c>
      <c r="C2890" s="1" t="inlineStr">
        <is>
          <t>EED119537</t>
        </is>
      </c>
      <c r="D2890" s="2" t="n">
        <v>45926</v>
      </c>
      <c r="E2890" s="2" t="n">
        <v>45936</v>
      </c>
      <c r="F2890" s="1" t="n">
        <v>301344</v>
      </c>
      <c r="G2890" s="1" t="n">
        <v>2</v>
      </c>
      <c r="H2890" s="1" t="n">
        <v>2</v>
      </c>
      <c r="I2890" s="1" t="n">
        <v>0</v>
      </c>
      <c r="J2890" s="1" t="inlineStr">
        <is>
          <t>Mumbai</t>
        </is>
      </c>
      <c r="K2890" s="1" t="n">
        <v>0</v>
      </c>
      <c r="L2890" s="1">
        <f>G2890*B2890</f>
        <v/>
      </c>
      <c r="M2890" s="1">
        <f>H2890*B2890</f>
        <v/>
      </c>
      <c r="N2890" s="1">
        <f>I2890*B2890</f>
        <v/>
      </c>
    </row>
    <row r="2891">
      <c r="A2891" s="1" t="inlineStr">
        <is>
          <t>TargetMol</t>
        </is>
      </c>
      <c r="B2891" s="1" t="n">
        <v>25924.8</v>
      </c>
      <c r="C2891" s="1" t="inlineStr">
        <is>
          <t>INV250923-074</t>
        </is>
      </c>
      <c r="D2891" s="2" t="n">
        <v>45923</v>
      </c>
      <c r="E2891" s="2" t="n">
        <v>45926</v>
      </c>
      <c r="F2891" s="1" t="inlineStr">
        <is>
          <t>TMPH-02761</t>
        </is>
      </c>
      <c r="G2891" s="1" t="n">
        <v>1</v>
      </c>
      <c r="H2891" s="1" t="n">
        <v>1</v>
      </c>
      <c r="I2891" s="1" t="n">
        <v>0</v>
      </c>
      <c r="J2891" s="1" t="inlineStr">
        <is>
          <t>Hyderabad</t>
        </is>
      </c>
      <c r="K2891" s="1" t="n">
        <v>0</v>
      </c>
      <c r="L2891" s="1">
        <f>G2891*B2891</f>
        <v/>
      </c>
      <c r="M2891" s="1">
        <f>H2891*B2891</f>
        <v/>
      </c>
      <c r="N2891" s="1">
        <f>I2891*B2891</f>
        <v/>
      </c>
    </row>
    <row r="2892">
      <c r="A2892" s="1" t="inlineStr">
        <is>
          <t>TargetMol</t>
        </is>
      </c>
      <c r="B2892" s="1" t="n">
        <v>9398.4</v>
      </c>
      <c r="C2892" s="1" t="inlineStr">
        <is>
          <t>INV250923-069</t>
        </is>
      </c>
      <c r="D2892" s="2" t="n">
        <v>45923</v>
      </c>
      <c r="E2892" s="2" t="n">
        <v>45926</v>
      </c>
      <c r="F2892" s="1" t="inlineStr">
        <is>
          <t>T1765</t>
        </is>
      </c>
      <c r="G2892" s="1" t="n">
        <v>2</v>
      </c>
      <c r="H2892" s="1" t="n">
        <v>2</v>
      </c>
      <c r="I2892" s="1" t="n">
        <v>0</v>
      </c>
      <c r="J2892" s="1" t="inlineStr">
        <is>
          <t>JAIPUR</t>
        </is>
      </c>
      <c r="K2892" s="1" t="n">
        <v>0</v>
      </c>
      <c r="L2892" s="1">
        <f>G2892*B2892</f>
        <v/>
      </c>
      <c r="M2892" s="1">
        <f>H2892*B2892</f>
        <v/>
      </c>
      <c r="N2892" s="1">
        <f>I2892*B2892</f>
        <v/>
      </c>
    </row>
    <row r="2893">
      <c r="A2893" s="1" t="inlineStr">
        <is>
          <t>BioLegend</t>
        </is>
      </c>
      <c r="B2893" s="1" t="n">
        <v>6468</v>
      </c>
      <c r="C2893" s="1" t="inlineStr">
        <is>
          <t>EED119246</t>
        </is>
      </c>
      <c r="D2893" s="2" t="n">
        <v>45919</v>
      </c>
      <c r="E2893" s="2" t="n">
        <v>45926</v>
      </c>
      <c r="F2893" s="1" t="n">
        <v>100219</v>
      </c>
      <c r="G2893" s="1" t="n">
        <v>1</v>
      </c>
      <c r="H2893" s="1" t="n">
        <v>1</v>
      </c>
      <c r="I2893" s="1" t="n">
        <v>0</v>
      </c>
      <c r="J2893" s="1" t="inlineStr">
        <is>
          <t>Lucknow</t>
        </is>
      </c>
      <c r="K2893" s="1" t="n">
        <v>0</v>
      </c>
      <c r="L2893" s="1">
        <f>G2893*B2893</f>
        <v/>
      </c>
      <c r="M2893" s="1">
        <f>H2893*B2893</f>
        <v/>
      </c>
      <c r="N2893" s="1">
        <f>I2893*B2893</f>
        <v/>
      </c>
    </row>
    <row r="2894">
      <c r="A2894" s="1" t="inlineStr">
        <is>
          <t>BioLegend</t>
        </is>
      </c>
      <c r="B2894" s="1" t="n">
        <v>13244</v>
      </c>
      <c r="C2894" s="1" t="inlineStr">
        <is>
          <t>EED119246</t>
        </is>
      </c>
      <c r="D2894" s="2" t="n">
        <v>45919</v>
      </c>
      <c r="E2894" s="2" t="n">
        <v>45926</v>
      </c>
      <c r="F2894" s="1" t="n">
        <v>100536</v>
      </c>
      <c r="G2894" s="1" t="n">
        <v>1</v>
      </c>
      <c r="H2894" s="1" t="n">
        <v>1</v>
      </c>
      <c r="I2894" s="1" t="n">
        <v>0</v>
      </c>
      <c r="J2894" s="1" t="inlineStr">
        <is>
          <t>Kerala</t>
        </is>
      </c>
      <c r="K2894" s="1" t="n">
        <v>0</v>
      </c>
      <c r="L2894" s="1">
        <f>G2894*B2894</f>
        <v/>
      </c>
      <c r="M2894" s="1">
        <f>H2894*B2894</f>
        <v/>
      </c>
      <c r="N2894" s="1">
        <f>I2894*B2894</f>
        <v/>
      </c>
    </row>
    <row r="2895">
      <c r="A2895" s="1" t="inlineStr">
        <is>
          <t>BioLegend</t>
        </is>
      </c>
      <c r="B2895" s="1" t="n">
        <v>12196.8</v>
      </c>
      <c r="C2895" s="1" t="inlineStr">
        <is>
          <t>EED119246</t>
        </is>
      </c>
      <c r="D2895" s="2" t="n">
        <v>45919</v>
      </c>
      <c r="E2895" s="2" t="n">
        <v>45926</v>
      </c>
      <c r="F2895" s="1" t="n">
        <v>100722</v>
      </c>
      <c r="G2895" s="1" t="n">
        <v>2</v>
      </c>
      <c r="H2895" s="1" t="n">
        <v>2</v>
      </c>
      <c r="I2895" s="1" t="n">
        <v>0</v>
      </c>
      <c r="J2895" s="1" t="inlineStr">
        <is>
          <t>Hyderabad</t>
        </is>
      </c>
      <c r="K2895" s="1" t="n">
        <v>0</v>
      </c>
      <c r="L2895" s="1">
        <f>G2895*B2895</f>
        <v/>
      </c>
      <c r="M2895" s="1">
        <f>H2895*B2895</f>
        <v/>
      </c>
      <c r="N2895" s="1">
        <f>I2895*B2895</f>
        <v/>
      </c>
    </row>
    <row r="2896">
      <c r="A2896" s="1" t="inlineStr">
        <is>
          <t>BioLegend</t>
        </is>
      </c>
      <c r="B2896" s="1" t="n">
        <v>2032.8</v>
      </c>
      <c r="C2896" s="1" t="inlineStr">
        <is>
          <t>EED119246</t>
        </is>
      </c>
      <c r="D2896" s="2" t="n">
        <v>45919</v>
      </c>
      <c r="E2896" s="2" t="n">
        <v>45926</v>
      </c>
      <c r="F2896" s="1" t="n">
        <v>103011</v>
      </c>
      <c r="G2896" s="1" t="n">
        <v>1</v>
      </c>
      <c r="H2896" s="1" t="n">
        <v>1</v>
      </c>
      <c r="I2896" s="1" t="n">
        <v>0</v>
      </c>
      <c r="J2896" s="1" t="inlineStr">
        <is>
          <t>Kolkata</t>
        </is>
      </c>
      <c r="K2896" s="1" t="n">
        <v>0</v>
      </c>
      <c r="L2896" s="1">
        <f>G2896*B2896</f>
        <v/>
      </c>
      <c r="M2896" s="1">
        <f>H2896*B2896</f>
        <v/>
      </c>
      <c r="N2896" s="1">
        <f>I2896*B2896</f>
        <v/>
      </c>
    </row>
    <row r="2897">
      <c r="A2897" s="1" t="inlineStr">
        <is>
          <t>BioLegend</t>
        </is>
      </c>
      <c r="B2897" s="1" t="n">
        <v>2648.8</v>
      </c>
      <c r="C2897" s="1" t="inlineStr">
        <is>
          <t>EED119246</t>
        </is>
      </c>
      <c r="D2897" s="2" t="n">
        <v>45919</v>
      </c>
      <c r="E2897" s="2" t="n">
        <v>45926</v>
      </c>
      <c r="F2897" s="1" t="n">
        <v>123109</v>
      </c>
      <c r="G2897" s="1" t="n">
        <v>1</v>
      </c>
      <c r="H2897" s="1" t="n">
        <v>1</v>
      </c>
      <c r="I2897" s="1" t="n">
        <v>0</v>
      </c>
      <c r="J2897" s="1" t="inlineStr">
        <is>
          <t>Hyderabad</t>
        </is>
      </c>
      <c r="K2897" s="1" t="n">
        <v>0</v>
      </c>
      <c r="L2897" s="1">
        <f>G2897*B2897</f>
        <v/>
      </c>
      <c r="M2897" s="1">
        <f>H2897*B2897</f>
        <v/>
      </c>
      <c r="N2897" s="1">
        <f>I2897*B2897</f>
        <v/>
      </c>
    </row>
    <row r="2898">
      <c r="A2898" s="1" t="inlineStr">
        <is>
          <t>BioLegend</t>
        </is>
      </c>
      <c r="B2898" s="1" t="n">
        <v>18018</v>
      </c>
      <c r="C2898" s="1" t="inlineStr">
        <is>
          <t>EED119246</t>
        </is>
      </c>
      <c r="D2898" s="2" t="n">
        <v>45919</v>
      </c>
      <c r="E2898" s="2" t="n">
        <v>45926</v>
      </c>
      <c r="F2898" s="1" t="n">
        <v>138419</v>
      </c>
      <c r="G2898" s="1" t="n">
        <v>1</v>
      </c>
      <c r="H2898" s="1" t="n">
        <v>1</v>
      </c>
      <c r="I2898" s="1" t="n">
        <v>0</v>
      </c>
      <c r="J2898" s="1" t="inlineStr">
        <is>
          <t>Karnataka</t>
        </is>
      </c>
      <c r="K2898" s="1" t="n">
        <v>0</v>
      </c>
      <c r="L2898" s="1">
        <f>G2898*B2898</f>
        <v/>
      </c>
      <c r="M2898" s="1">
        <f>H2898*B2898</f>
        <v/>
      </c>
      <c r="N2898" s="1">
        <f>I2898*B2898</f>
        <v/>
      </c>
    </row>
    <row r="2899">
      <c r="A2899" s="1" t="inlineStr">
        <is>
          <t>BioLegend</t>
        </is>
      </c>
      <c r="B2899" s="1" t="n">
        <v>10841.6</v>
      </c>
      <c r="C2899" s="1" t="inlineStr">
        <is>
          <t>EED119246</t>
        </is>
      </c>
      <c r="D2899" s="2" t="n">
        <v>45919</v>
      </c>
      <c r="E2899" s="2" t="n">
        <v>45926</v>
      </c>
      <c r="F2899" s="1" t="n">
        <v>144215</v>
      </c>
      <c r="G2899" s="1" t="n">
        <v>1</v>
      </c>
      <c r="H2899" s="1" t="n">
        <v>1</v>
      </c>
      <c r="I2899" s="1" t="n">
        <v>0</v>
      </c>
      <c r="J2899" s="1" t="inlineStr">
        <is>
          <t>Lucknow</t>
        </is>
      </c>
      <c r="K2899" s="1" t="n">
        <v>0</v>
      </c>
      <c r="L2899" s="1">
        <f>G2899*B2899</f>
        <v/>
      </c>
      <c r="M2899" s="1">
        <f>H2899*B2899</f>
        <v/>
      </c>
      <c r="N2899" s="1">
        <f>I2899*B2899</f>
        <v/>
      </c>
    </row>
    <row r="2900">
      <c r="A2900" s="1" t="inlineStr">
        <is>
          <t>BioLegend</t>
        </is>
      </c>
      <c r="B2900" s="1" t="n">
        <v>6221.6</v>
      </c>
      <c r="C2900" s="1" t="inlineStr">
        <is>
          <t>EED119246</t>
        </is>
      </c>
      <c r="D2900" s="2" t="n">
        <v>45919</v>
      </c>
      <c r="E2900" s="2" t="n">
        <v>45926</v>
      </c>
      <c r="F2900" s="1" t="n">
        <v>157617</v>
      </c>
      <c r="G2900" s="1" t="n">
        <v>1</v>
      </c>
      <c r="H2900" s="1" t="n">
        <v>1</v>
      </c>
      <c r="I2900" s="1" t="n">
        <v>0</v>
      </c>
      <c r="J2900" s="1" t="inlineStr">
        <is>
          <t>Lucknow</t>
        </is>
      </c>
      <c r="K2900" s="1" t="n">
        <v>0</v>
      </c>
      <c r="L2900" s="1">
        <f>G2900*B2900</f>
        <v/>
      </c>
      <c r="M2900" s="1">
        <f>H2900*B2900</f>
        <v/>
      </c>
      <c r="N2900" s="1">
        <f>I2900*B2900</f>
        <v/>
      </c>
    </row>
    <row r="2901">
      <c r="A2901" s="1" t="inlineStr">
        <is>
          <t>BioLegend</t>
        </is>
      </c>
      <c r="B2901" s="1" t="n">
        <v>2710.4</v>
      </c>
      <c r="C2901" s="1" t="inlineStr">
        <is>
          <t>EED119246</t>
        </is>
      </c>
      <c r="D2901" s="2" t="n">
        <v>45919</v>
      </c>
      <c r="E2901" s="2" t="n">
        <v>45926</v>
      </c>
      <c r="F2901" s="1" t="n">
        <v>300402</v>
      </c>
      <c r="G2901" s="1" t="n">
        <v>1</v>
      </c>
      <c r="H2901" s="1" t="n">
        <v>1</v>
      </c>
      <c r="I2901" s="1" t="n">
        <v>0</v>
      </c>
      <c r="J2901" s="1" t="inlineStr">
        <is>
          <t>Delhi</t>
        </is>
      </c>
      <c r="K2901" s="1" t="n">
        <v>0</v>
      </c>
      <c r="L2901" s="1">
        <f>G2901*B2901</f>
        <v/>
      </c>
      <c r="M2901" s="1">
        <f>H2901*B2901</f>
        <v/>
      </c>
      <c r="N2901" s="1">
        <f>I2901*B2901</f>
        <v/>
      </c>
    </row>
    <row r="2902">
      <c r="A2902" s="1" t="inlineStr">
        <is>
          <t>BioLegend</t>
        </is>
      </c>
      <c r="B2902" s="1" t="n">
        <v>25146</v>
      </c>
      <c r="C2902" s="1" t="inlineStr">
        <is>
          <t>EED119246</t>
        </is>
      </c>
      <c r="D2902" s="2" t="n">
        <v>45919</v>
      </c>
      <c r="E2902" s="2" t="n">
        <v>45926</v>
      </c>
      <c r="F2902" s="1" t="n">
        <v>300434</v>
      </c>
      <c r="G2902" s="1" t="n">
        <v>1</v>
      </c>
      <c r="H2902" s="1" t="n">
        <v>1</v>
      </c>
      <c r="I2902" s="1" t="n">
        <v>0</v>
      </c>
      <c r="J2902" s="1" t="inlineStr">
        <is>
          <t>Chandigarh</t>
        </is>
      </c>
      <c r="K2902" s="1" t="n">
        <v>0</v>
      </c>
      <c r="L2902" s="1">
        <f>G2902*B2902</f>
        <v/>
      </c>
      <c r="M2902" s="1">
        <f>H2902*B2902</f>
        <v/>
      </c>
      <c r="N2902" s="1">
        <f>I2902*B2902</f>
        <v/>
      </c>
    </row>
    <row r="2903">
      <c r="A2903" s="1" t="inlineStr">
        <is>
          <t>BioLegend</t>
        </is>
      </c>
      <c r="B2903" s="1" t="n">
        <v>26136</v>
      </c>
      <c r="C2903" s="1" t="inlineStr">
        <is>
          <t>EED119246</t>
        </is>
      </c>
      <c r="D2903" s="2" t="n">
        <v>45919</v>
      </c>
      <c r="E2903" s="2" t="n">
        <v>45926</v>
      </c>
      <c r="F2903" s="1" t="n">
        <v>300468</v>
      </c>
      <c r="G2903" s="1" t="n">
        <v>1</v>
      </c>
      <c r="H2903" s="1" t="n">
        <v>1</v>
      </c>
      <c r="I2903" s="1" t="n">
        <v>0</v>
      </c>
      <c r="J2903" s="1" t="inlineStr">
        <is>
          <t>Mumbai</t>
        </is>
      </c>
      <c r="K2903" s="1" t="n">
        <v>0</v>
      </c>
      <c r="L2903" s="1">
        <f>G2903*B2903</f>
        <v/>
      </c>
      <c r="M2903" s="1">
        <f>H2903*B2903</f>
        <v/>
      </c>
      <c r="N2903" s="1">
        <f>I2903*B2903</f>
        <v/>
      </c>
    </row>
    <row r="2904">
      <c r="A2904" s="1" t="inlineStr">
        <is>
          <t>BioLegend</t>
        </is>
      </c>
      <c r="B2904" s="1" t="n">
        <v>4065.6</v>
      </c>
      <c r="C2904" s="1" t="inlineStr">
        <is>
          <t>EED119246</t>
        </is>
      </c>
      <c r="D2904" s="2" t="n">
        <v>45919</v>
      </c>
      <c r="E2904" s="2" t="n">
        <v>45926</v>
      </c>
      <c r="F2904" s="1" t="n">
        <v>300508</v>
      </c>
      <c r="G2904" s="1" t="n">
        <v>2</v>
      </c>
      <c r="H2904" s="1" t="n">
        <v>2</v>
      </c>
      <c r="I2904" s="1" t="n">
        <v>0</v>
      </c>
      <c r="J2904" s="1" t="inlineStr">
        <is>
          <t>Chandigarh</t>
        </is>
      </c>
      <c r="K2904" s="1" t="n">
        <v>0</v>
      </c>
      <c r="L2904" s="1">
        <f>G2904*B2904</f>
        <v/>
      </c>
      <c r="M2904" s="1">
        <f>H2904*B2904</f>
        <v/>
      </c>
      <c r="N2904" s="1">
        <f>I2904*B2904</f>
        <v/>
      </c>
    </row>
    <row r="2905">
      <c r="A2905" s="1" t="inlineStr">
        <is>
          <t>BioLegend</t>
        </is>
      </c>
      <c r="B2905" s="1" t="n">
        <v>6468</v>
      </c>
      <c r="C2905" s="1" t="inlineStr">
        <is>
          <t>EED119246</t>
        </is>
      </c>
      <c r="D2905" s="2" t="n">
        <v>45919</v>
      </c>
      <c r="E2905" s="2" t="n">
        <v>45926</v>
      </c>
      <c r="F2905" s="1" t="n">
        <v>301330</v>
      </c>
      <c r="G2905" s="1" t="n">
        <v>1</v>
      </c>
      <c r="H2905" s="1" t="n">
        <v>1</v>
      </c>
      <c r="I2905" s="1" t="n">
        <v>0</v>
      </c>
      <c r="J2905" s="1" t="inlineStr">
        <is>
          <t>Chandigarh</t>
        </is>
      </c>
      <c r="K2905" s="1" t="n">
        <v>0</v>
      </c>
      <c r="L2905" s="1">
        <f>G2905*B2905</f>
        <v/>
      </c>
      <c r="M2905" s="1">
        <f>H2905*B2905</f>
        <v/>
      </c>
      <c r="N2905" s="1">
        <f>I2905*B2905</f>
        <v/>
      </c>
    </row>
    <row r="2906">
      <c r="A2906" s="1" t="inlineStr">
        <is>
          <t>BioLegend</t>
        </is>
      </c>
      <c r="B2906" s="1" t="n">
        <v>4004</v>
      </c>
      <c r="C2906" s="1" t="inlineStr">
        <is>
          <t>EED119246</t>
        </is>
      </c>
      <c r="D2906" s="2" t="n">
        <v>45919</v>
      </c>
      <c r="E2906" s="2" t="n">
        <v>45926</v>
      </c>
      <c r="F2906" s="1" t="n">
        <v>301805</v>
      </c>
      <c r="G2906" s="1" t="n">
        <v>1</v>
      </c>
      <c r="H2906" s="1" t="n">
        <v>1</v>
      </c>
      <c r="I2906" s="1" t="n">
        <v>0</v>
      </c>
      <c r="J2906" s="1" t="inlineStr">
        <is>
          <t>Delhi</t>
        </is>
      </c>
      <c r="K2906" s="1" t="n">
        <v>0</v>
      </c>
      <c r="L2906" s="1">
        <f>G2906*B2906</f>
        <v/>
      </c>
      <c r="M2906" s="1">
        <f>H2906*B2906</f>
        <v/>
      </c>
      <c r="N2906" s="1">
        <f>I2906*B2906</f>
        <v/>
      </c>
    </row>
    <row r="2907">
      <c r="A2907" s="1" t="inlineStr">
        <is>
          <t>BioLegend</t>
        </is>
      </c>
      <c r="B2907" s="1" t="n">
        <v>14907.2</v>
      </c>
      <c r="C2907" s="1" t="inlineStr">
        <is>
          <t>EED119246</t>
        </is>
      </c>
      <c r="D2907" s="2" t="n">
        <v>45919</v>
      </c>
      <c r="E2907" s="2" t="n">
        <v>45926</v>
      </c>
      <c r="F2907" s="1" t="n">
        <v>302008</v>
      </c>
      <c r="G2907" s="1" t="n">
        <v>1</v>
      </c>
      <c r="H2907" s="1" t="n">
        <v>1</v>
      </c>
      <c r="I2907" s="1" t="n">
        <v>0</v>
      </c>
      <c r="J2907" s="1" t="inlineStr">
        <is>
          <t>Delhi</t>
        </is>
      </c>
      <c r="K2907" s="1" t="n">
        <v>0</v>
      </c>
      <c r="L2907" s="1">
        <f>G2907*B2907</f>
        <v/>
      </c>
      <c r="M2907" s="1">
        <f>H2907*B2907</f>
        <v/>
      </c>
      <c r="N2907" s="1">
        <f>I2907*B2907</f>
        <v/>
      </c>
    </row>
    <row r="2908">
      <c r="A2908" s="1" t="inlineStr">
        <is>
          <t>BioLegend</t>
        </is>
      </c>
      <c r="B2908" s="1" t="n">
        <v>12540</v>
      </c>
      <c r="C2908" s="1" t="inlineStr">
        <is>
          <t>EED119246</t>
        </is>
      </c>
      <c r="D2908" s="2" t="n">
        <v>45919</v>
      </c>
      <c r="E2908" s="2" t="n">
        <v>45926</v>
      </c>
      <c r="F2908" s="1" t="n">
        <v>302037</v>
      </c>
      <c r="G2908" s="1" t="n">
        <v>1</v>
      </c>
      <c r="H2908" s="1" t="n">
        <v>1</v>
      </c>
      <c r="I2908" s="1" t="n">
        <v>0</v>
      </c>
      <c r="J2908" s="1" t="inlineStr">
        <is>
          <t>Kolkata</t>
        </is>
      </c>
      <c r="K2908" s="1" t="n">
        <v>0</v>
      </c>
      <c r="L2908" s="1">
        <f>G2908*B2908</f>
        <v/>
      </c>
      <c r="M2908" s="1">
        <f>H2908*B2908</f>
        <v/>
      </c>
      <c r="N2908" s="1">
        <f>I2908*B2908</f>
        <v/>
      </c>
    </row>
    <row r="2909">
      <c r="A2909" s="1" t="inlineStr">
        <is>
          <t>BioLegend</t>
        </is>
      </c>
      <c r="B2909" s="1" t="n">
        <v>22792</v>
      </c>
      <c r="C2909" s="1" t="inlineStr">
        <is>
          <t>EED119246</t>
        </is>
      </c>
      <c r="D2909" s="2" t="n">
        <v>45919</v>
      </c>
      <c r="E2909" s="2" t="n">
        <v>45926</v>
      </c>
      <c r="F2909" s="1" t="n">
        <v>302088</v>
      </c>
      <c r="G2909" s="1" t="n">
        <v>1</v>
      </c>
      <c r="H2909" s="1" t="n">
        <v>1</v>
      </c>
      <c r="I2909" s="1" t="n">
        <v>0</v>
      </c>
      <c r="J2909" s="1" t="inlineStr">
        <is>
          <t>Mumbai</t>
        </is>
      </c>
      <c r="K2909" s="1" t="n">
        <v>0</v>
      </c>
      <c r="L2909" s="1">
        <f>G2909*B2909</f>
        <v/>
      </c>
      <c r="M2909" s="1">
        <f>H2909*B2909</f>
        <v/>
      </c>
      <c r="N2909" s="1">
        <f>I2909*B2909</f>
        <v/>
      </c>
    </row>
    <row r="2910">
      <c r="A2910" s="1" t="inlineStr">
        <is>
          <t>BioLegend</t>
        </is>
      </c>
      <c r="B2910" s="1" t="n">
        <v>4065.6</v>
      </c>
      <c r="C2910" s="1" t="inlineStr">
        <is>
          <t>EED119246</t>
        </is>
      </c>
      <c r="D2910" s="2" t="n">
        <v>45919</v>
      </c>
      <c r="E2910" s="2" t="n">
        <v>45926</v>
      </c>
      <c r="F2910" s="1" t="n">
        <v>302208</v>
      </c>
      <c r="G2910" s="1" t="n">
        <v>2</v>
      </c>
      <c r="H2910" s="1" t="n">
        <v>2</v>
      </c>
      <c r="I2910" s="1" t="n">
        <v>0</v>
      </c>
      <c r="J2910" s="1" t="inlineStr">
        <is>
          <t>Chandigarh</t>
        </is>
      </c>
      <c r="K2910" s="1" t="n">
        <v>0</v>
      </c>
      <c r="L2910" s="1">
        <f>G2910*B2910</f>
        <v/>
      </c>
      <c r="M2910" s="1">
        <f>H2910*B2910</f>
        <v/>
      </c>
      <c r="N2910" s="1">
        <f>I2910*B2910</f>
        <v/>
      </c>
    </row>
    <row r="2911">
      <c r="A2911" s="1" t="inlineStr">
        <is>
          <t>BioLegend</t>
        </is>
      </c>
      <c r="B2911" s="1" t="n">
        <v>23531.2</v>
      </c>
      <c r="C2911" s="1" t="inlineStr">
        <is>
          <t>EED119246</t>
        </is>
      </c>
      <c r="D2911" s="2" t="n">
        <v>45919</v>
      </c>
      <c r="E2911" s="2" t="n">
        <v>45926</v>
      </c>
      <c r="F2911" s="1" t="n">
        <v>302326</v>
      </c>
      <c r="G2911" s="1" t="n">
        <v>1</v>
      </c>
      <c r="H2911" s="1" t="n">
        <v>1</v>
      </c>
      <c r="I2911" s="1" t="n">
        <v>0</v>
      </c>
      <c r="J2911" s="1" t="inlineStr">
        <is>
          <t>Lucknow</t>
        </is>
      </c>
      <c r="K2911" s="1" t="n">
        <v>0</v>
      </c>
      <c r="L2911" s="1">
        <f>G2911*B2911</f>
        <v/>
      </c>
      <c r="M2911" s="1">
        <f>H2911*B2911</f>
        <v/>
      </c>
      <c r="N2911" s="1">
        <f>I2911*B2911</f>
        <v/>
      </c>
    </row>
    <row r="2912">
      <c r="A2912" s="1" t="inlineStr">
        <is>
          <t>BioLegend</t>
        </is>
      </c>
      <c r="B2912" s="1" t="n">
        <v>17987.2</v>
      </c>
      <c r="C2912" s="1" t="inlineStr">
        <is>
          <t>EED119246</t>
        </is>
      </c>
      <c r="D2912" s="2" t="n">
        <v>45919</v>
      </c>
      <c r="E2912" s="2" t="n">
        <v>45926</v>
      </c>
      <c r="F2912" s="1" t="n">
        <v>302612</v>
      </c>
      <c r="G2912" s="1" t="n">
        <v>1</v>
      </c>
      <c r="H2912" s="1" t="n">
        <v>1</v>
      </c>
      <c r="I2912" s="1" t="n">
        <v>0</v>
      </c>
      <c r="J2912" s="1" t="inlineStr">
        <is>
          <t>Karnataka</t>
        </is>
      </c>
      <c r="K2912" s="1" t="n">
        <v>0</v>
      </c>
      <c r="L2912" s="1">
        <f>G2912*B2912</f>
        <v/>
      </c>
      <c r="M2912" s="1">
        <f>H2912*B2912</f>
        <v/>
      </c>
      <c r="N2912" s="1">
        <f>I2912*B2912</f>
        <v/>
      </c>
    </row>
    <row r="2913">
      <c r="A2913" s="1" t="inlineStr">
        <is>
          <t>BioLegend</t>
        </is>
      </c>
      <c r="B2913" s="1" t="n">
        <v>6468</v>
      </c>
      <c r="C2913" s="1" t="inlineStr">
        <is>
          <t>EED119246</t>
        </is>
      </c>
      <c r="D2913" s="2" t="n">
        <v>45919</v>
      </c>
      <c r="E2913" s="2" t="n">
        <v>45926</v>
      </c>
      <c r="F2913" s="1" t="n">
        <v>302808</v>
      </c>
      <c r="G2913" s="1" t="n">
        <v>1</v>
      </c>
      <c r="H2913" s="1" t="n">
        <v>1</v>
      </c>
      <c r="I2913" s="1" t="n">
        <v>0</v>
      </c>
      <c r="J2913" s="1" t="inlineStr">
        <is>
          <t>Chandigarh</t>
        </is>
      </c>
      <c r="K2913" s="1" t="n">
        <v>0</v>
      </c>
      <c r="L2913" s="1">
        <f>G2913*B2913</f>
        <v/>
      </c>
      <c r="M2913" s="1">
        <f>H2913*B2913</f>
        <v/>
      </c>
      <c r="N2913" s="1">
        <f>I2913*B2913</f>
        <v/>
      </c>
    </row>
    <row r="2914">
      <c r="A2914" s="1" t="inlineStr">
        <is>
          <t>BioLegend</t>
        </is>
      </c>
      <c r="B2914" s="1" t="n">
        <v>3080</v>
      </c>
      <c r="C2914" s="1" t="inlineStr">
        <is>
          <t>EED119246</t>
        </is>
      </c>
      <c r="D2914" s="2" t="n">
        <v>45919</v>
      </c>
      <c r="E2914" s="2" t="n">
        <v>45926</v>
      </c>
      <c r="F2914" s="1" t="n">
        <v>302902</v>
      </c>
      <c r="G2914" s="1" t="n">
        <v>1</v>
      </c>
      <c r="H2914" s="1" t="n">
        <v>1</v>
      </c>
      <c r="I2914" s="1" t="n">
        <v>0</v>
      </c>
      <c r="J2914" s="1" t="inlineStr">
        <is>
          <t>Delhi</t>
        </is>
      </c>
      <c r="K2914" s="1" t="n">
        <v>0</v>
      </c>
      <c r="L2914" s="1">
        <f>G2914*B2914</f>
        <v/>
      </c>
      <c r="M2914" s="1">
        <f>H2914*B2914</f>
        <v/>
      </c>
      <c r="N2914" s="1">
        <f>I2914*B2914</f>
        <v/>
      </c>
    </row>
    <row r="2915">
      <c r="A2915" s="1" t="inlineStr">
        <is>
          <t>BioLegend</t>
        </is>
      </c>
      <c r="B2915" s="1" t="n">
        <v>18295.2</v>
      </c>
      <c r="C2915" s="1" t="inlineStr">
        <is>
          <t>EED119246</t>
        </is>
      </c>
      <c r="D2915" s="2" t="n">
        <v>45919</v>
      </c>
      <c r="E2915" s="2" t="n">
        <v>45926</v>
      </c>
      <c r="F2915" s="1" t="n">
        <v>302910</v>
      </c>
      <c r="G2915" s="1" t="n">
        <v>1</v>
      </c>
      <c r="H2915" s="1" t="n">
        <v>1</v>
      </c>
      <c r="I2915" s="1" t="n">
        <v>0</v>
      </c>
      <c r="J2915" s="1" t="inlineStr">
        <is>
          <t>Chandigarh</t>
        </is>
      </c>
      <c r="K2915" s="1" t="n">
        <v>0</v>
      </c>
      <c r="L2915" s="1">
        <f>G2915*B2915</f>
        <v/>
      </c>
      <c r="M2915" s="1">
        <f>H2915*B2915</f>
        <v/>
      </c>
      <c r="N2915" s="1">
        <f>I2915*B2915</f>
        <v/>
      </c>
    </row>
    <row r="2916">
      <c r="A2916" s="1" t="inlineStr">
        <is>
          <t>BioLegend</t>
        </is>
      </c>
      <c r="B2916" s="1" t="n">
        <v>16324</v>
      </c>
      <c r="C2916" s="1" t="inlineStr">
        <is>
          <t>EED119246</t>
        </is>
      </c>
      <c r="D2916" s="2" t="n">
        <v>45919</v>
      </c>
      <c r="E2916" s="2" t="n">
        <v>45926</v>
      </c>
      <c r="F2916" s="1" t="n">
        <v>303110</v>
      </c>
      <c r="G2916" s="1" t="n">
        <v>1</v>
      </c>
      <c r="H2916" s="1" t="n">
        <v>1</v>
      </c>
      <c r="I2916" s="1" t="n">
        <v>0</v>
      </c>
      <c r="J2916" s="1" t="inlineStr">
        <is>
          <t>DELHI</t>
        </is>
      </c>
      <c r="K2916" s="1" t="n">
        <v>0</v>
      </c>
      <c r="L2916" s="1">
        <f>G2916*B2916</f>
        <v/>
      </c>
      <c r="M2916" s="1">
        <f>H2916*B2916</f>
        <v/>
      </c>
      <c r="N2916" s="1">
        <f>I2916*B2916</f>
        <v/>
      </c>
    </row>
    <row r="2917">
      <c r="A2917" s="1" t="inlineStr">
        <is>
          <t>BioLegend</t>
        </is>
      </c>
      <c r="B2917" s="1" t="n">
        <v>25146</v>
      </c>
      <c r="C2917" s="1" t="inlineStr">
        <is>
          <t>EED119246</t>
        </is>
      </c>
      <c r="D2917" s="2" t="n">
        <v>45919</v>
      </c>
      <c r="E2917" s="2" t="n">
        <v>45926</v>
      </c>
      <c r="F2917" s="1" t="n">
        <v>303526</v>
      </c>
      <c r="G2917" s="1" t="n">
        <v>1</v>
      </c>
      <c r="H2917" s="1" t="n">
        <v>1</v>
      </c>
      <c r="I2917" s="1" t="n">
        <v>0</v>
      </c>
      <c r="J2917" s="1" t="inlineStr">
        <is>
          <t>Chandigarh</t>
        </is>
      </c>
      <c r="K2917" s="1" t="n">
        <v>0</v>
      </c>
      <c r="L2917" s="1">
        <f>G2917*B2917</f>
        <v/>
      </c>
      <c r="M2917" s="1">
        <f>H2917*B2917</f>
        <v/>
      </c>
      <c r="N2917" s="1">
        <f>I2917*B2917</f>
        <v/>
      </c>
    </row>
    <row r="2918">
      <c r="A2918" s="1" t="inlineStr">
        <is>
          <t>BioLegend</t>
        </is>
      </c>
      <c r="B2918" s="1" t="n">
        <v>13860</v>
      </c>
      <c r="C2918" s="1" t="inlineStr">
        <is>
          <t>EED119246</t>
        </is>
      </c>
      <c r="D2918" s="2" t="n">
        <v>45919</v>
      </c>
      <c r="E2918" s="2" t="n">
        <v>45926</v>
      </c>
      <c r="F2918" s="1" t="n">
        <v>303651</v>
      </c>
      <c r="G2918" s="1" t="n">
        <v>1</v>
      </c>
      <c r="H2918" s="1" t="n">
        <v>1</v>
      </c>
      <c r="I2918" s="1" t="n">
        <v>0</v>
      </c>
      <c r="J2918" s="1" t="inlineStr">
        <is>
          <t>Kolkata</t>
        </is>
      </c>
      <c r="K2918" s="1" t="n">
        <v>0</v>
      </c>
      <c r="L2918" s="1">
        <f>G2918*B2918</f>
        <v/>
      </c>
      <c r="M2918" s="1">
        <f>H2918*B2918</f>
        <v/>
      </c>
      <c r="N2918" s="1">
        <f>I2918*B2918</f>
        <v/>
      </c>
    </row>
    <row r="2919">
      <c r="A2919" s="1" t="inlineStr">
        <is>
          <t>BioLegend</t>
        </is>
      </c>
      <c r="B2919" s="1" t="n">
        <v>30162</v>
      </c>
      <c r="C2919" s="1" t="inlineStr">
        <is>
          <t>EED119246</t>
        </is>
      </c>
      <c r="D2919" s="2" t="n">
        <v>45919</v>
      </c>
      <c r="E2919" s="2" t="n">
        <v>45926</v>
      </c>
      <c r="F2919" s="1" t="n">
        <v>303744</v>
      </c>
      <c r="G2919" s="1" t="n">
        <v>1</v>
      </c>
      <c r="H2919" s="1" t="n">
        <v>1</v>
      </c>
      <c r="I2919" s="1" t="n">
        <v>0</v>
      </c>
      <c r="J2919" s="1" t="inlineStr">
        <is>
          <t>Delhi</t>
        </is>
      </c>
      <c r="K2919" s="1" t="n">
        <v>0</v>
      </c>
      <c r="L2919" s="1">
        <f>G2919*B2919</f>
        <v/>
      </c>
      <c r="M2919" s="1">
        <f>H2919*B2919</f>
        <v/>
      </c>
      <c r="N2919" s="1">
        <f>I2919*B2919</f>
        <v/>
      </c>
    </row>
    <row r="2920">
      <c r="A2920" s="1" t="inlineStr">
        <is>
          <t>BioLegend</t>
        </is>
      </c>
      <c r="B2920" s="1" t="n">
        <v>4435.2</v>
      </c>
      <c r="C2920" s="1" t="inlineStr">
        <is>
          <t>EED119246</t>
        </is>
      </c>
      <c r="D2920" s="2" t="n">
        <v>45919</v>
      </c>
      <c r="E2920" s="2" t="n">
        <v>45926</v>
      </c>
      <c r="F2920" s="1" t="n">
        <v>304006</v>
      </c>
      <c r="G2920" s="1" t="n">
        <v>1</v>
      </c>
      <c r="H2920" s="1" t="n">
        <v>1</v>
      </c>
      <c r="I2920" s="1" t="n">
        <v>0</v>
      </c>
      <c r="J2920" s="1" t="inlineStr">
        <is>
          <t>Lucknow</t>
        </is>
      </c>
      <c r="K2920" s="1" t="n">
        <v>0</v>
      </c>
      <c r="L2920" s="1">
        <f>G2920*B2920</f>
        <v/>
      </c>
      <c r="M2920" s="1">
        <f>H2920*B2920</f>
        <v/>
      </c>
      <c r="N2920" s="1">
        <f>I2920*B2920</f>
        <v/>
      </c>
    </row>
    <row r="2921">
      <c r="A2921" s="1" t="inlineStr">
        <is>
          <t>BioLegend</t>
        </is>
      </c>
      <c r="B2921" s="1" t="n">
        <v>25476</v>
      </c>
      <c r="C2921" s="1" t="inlineStr">
        <is>
          <t>EED119246</t>
        </is>
      </c>
      <c r="D2921" s="2" t="n">
        <v>45919</v>
      </c>
      <c r="E2921" s="2" t="n">
        <v>45926</v>
      </c>
      <c r="F2921" s="1" t="n">
        <v>304036</v>
      </c>
      <c r="G2921" s="1" t="n">
        <v>1</v>
      </c>
      <c r="H2921" s="1" t="n">
        <v>1</v>
      </c>
      <c r="I2921" s="1" t="n">
        <v>0</v>
      </c>
      <c r="J2921" s="1" t="inlineStr">
        <is>
          <t>Delhi</t>
        </is>
      </c>
      <c r="K2921" s="1" t="n">
        <v>0</v>
      </c>
      <c r="L2921" s="1">
        <f>G2921*B2921</f>
        <v/>
      </c>
      <c r="M2921" s="1">
        <f>H2921*B2921</f>
        <v/>
      </c>
      <c r="N2921" s="1">
        <f>I2921*B2921</f>
        <v/>
      </c>
    </row>
    <row r="2922">
      <c r="A2922" s="1" t="inlineStr">
        <is>
          <t>BioLegend</t>
        </is>
      </c>
      <c r="B2922" s="1" t="n">
        <v>17864</v>
      </c>
      <c r="C2922" s="1" t="inlineStr">
        <is>
          <t>EED119246</t>
        </is>
      </c>
      <c r="D2922" s="2" t="n">
        <v>45919</v>
      </c>
      <c r="E2922" s="2" t="n">
        <v>45926</v>
      </c>
      <c r="F2922" s="1" t="n">
        <v>304096</v>
      </c>
      <c r="G2922" s="1" t="n">
        <v>1</v>
      </c>
      <c r="H2922" s="1" t="n">
        <v>1</v>
      </c>
      <c r="I2922" s="1" t="n">
        <v>0</v>
      </c>
      <c r="J2922" s="1" t="inlineStr">
        <is>
          <t>DELHI</t>
        </is>
      </c>
      <c r="K2922" s="1" t="n">
        <v>0</v>
      </c>
      <c r="L2922" s="1">
        <f>G2922*B2922</f>
        <v/>
      </c>
      <c r="M2922" s="1">
        <f>H2922*B2922</f>
        <v/>
      </c>
      <c r="N2922" s="1">
        <f>I2922*B2922</f>
        <v/>
      </c>
    </row>
    <row r="2923">
      <c r="A2923" s="1" t="inlineStr">
        <is>
          <t>BioLegend</t>
        </is>
      </c>
      <c r="B2923" s="1" t="n">
        <v>28710</v>
      </c>
      <c r="C2923" s="1" t="inlineStr">
        <is>
          <t>EED119246</t>
        </is>
      </c>
      <c r="D2923" s="2" t="n">
        <v>45919</v>
      </c>
      <c r="E2923" s="2" t="n">
        <v>45926</v>
      </c>
      <c r="F2923" s="1" t="n">
        <v>304136</v>
      </c>
      <c r="G2923" s="1" t="n">
        <v>1</v>
      </c>
      <c r="H2923" s="1" t="n">
        <v>1</v>
      </c>
      <c r="I2923" s="1" t="n">
        <v>0</v>
      </c>
      <c r="J2923" s="1" t="inlineStr">
        <is>
          <t>Karnataka</t>
        </is>
      </c>
      <c r="K2923" s="1" t="n">
        <v>0</v>
      </c>
      <c r="L2923" s="1">
        <f>G2923*B2923</f>
        <v/>
      </c>
      <c r="M2923" s="1">
        <f>H2923*B2923</f>
        <v/>
      </c>
      <c r="N2923" s="1">
        <f>I2923*B2923</f>
        <v/>
      </c>
    </row>
    <row r="2924">
      <c r="A2924" s="1" t="inlineStr">
        <is>
          <t>BioLegend</t>
        </is>
      </c>
      <c r="B2924" s="1" t="n">
        <v>25080</v>
      </c>
      <c r="C2924" s="1" t="inlineStr">
        <is>
          <t>EED119246</t>
        </is>
      </c>
      <c r="D2924" s="2" t="n">
        <v>45919</v>
      </c>
      <c r="E2924" s="2" t="n">
        <v>45926</v>
      </c>
      <c r="F2924" s="1" t="n">
        <v>304142</v>
      </c>
      <c r="G2924" s="1" t="n">
        <v>1</v>
      </c>
      <c r="H2924" s="1" t="n">
        <v>1</v>
      </c>
      <c r="I2924" s="1" t="n">
        <v>0</v>
      </c>
      <c r="J2924" s="1" t="inlineStr">
        <is>
          <t>Chandigarh</t>
        </is>
      </c>
      <c r="K2924" s="1" t="n">
        <v>0</v>
      </c>
      <c r="L2924" s="1">
        <f>G2924*B2924</f>
        <v/>
      </c>
      <c r="M2924" s="1">
        <f>H2924*B2924</f>
        <v/>
      </c>
      <c r="N2924" s="1">
        <f>I2924*B2924</f>
        <v/>
      </c>
    </row>
    <row r="2925">
      <c r="A2925" s="1" t="inlineStr">
        <is>
          <t>BioLegend</t>
        </is>
      </c>
      <c r="B2925" s="1" t="n">
        <v>6283.200000000001</v>
      </c>
      <c r="C2925" s="1" t="inlineStr">
        <is>
          <t>EED119246</t>
        </is>
      </c>
      <c r="D2925" s="2" t="n">
        <v>45919</v>
      </c>
      <c r="E2925" s="2" t="n">
        <v>45926</v>
      </c>
      <c r="F2925" s="1" t="n">
        <v>304402</v>
      </c>
      <c r="G2925" s="1" t="n">
        <v>1</v>
      </c>
      <c r="H2925" s="1" t="n">
        <v>1</v>
      </c>
      <c r="I2925" s="1" t="n">
        <v>0</v>
      </c>
      <c r="J2925" s="1" t="inlineStr">
        <is>
          <t>DELHI</t>
        </is>
      </c>
      <c r="K2925" s="1" t="n">
        <v>0</v>
      </c>
      <c r="L2925" s="1">
        <f>G2925*B2925</f>
        <v/>
      </c>
      <c r="M2925" s="1">
        <f>H2925*B2925</f>
        <v/>
      </c>
      <c r="N2925" s="1">
        <f>I2925*B2925</f>
        <v/>
      </c>
    </row>
    <row r="2926">
      <c r="A2926" s="1" t="inlineStr">
        <is>
          <t>BioLegend</t>
        </is>
      </c>
      <c r="B2926" s="1" t="n">
        <v>7638.4</v>
      </c>
      <c r="C2926" s="1" t="inlineStr">
        <is>
          <t>EED119246</t>
        </is>
      </c>
      <c r="D2926" s="2" t="n">
        <v>45919</v>
      </c>
      <c r="E2926" s="2" t="n">
        <v>45926</v>
      </c>
      <c r="F2926" s="1" t="n">
        <v>304825</v>
      </c>
      <c r="G2926" s="1" t="n">
        <v>1</v>
      </c>
      <c r="H2926" s="1" t="n">
        <v>1</v>
      </c>
      <c r="I2926" s="1" t="n">
        <v>0</v>
      </c>
      <c r="J2926" s="1" t="inlineStr">
        <is>
          <t>Kolkata</t>
        </is>
      </c>
      <c r="K2926" s="1" t="n">
        <v>0</v>
      </c>
      <c r="L2926" s="1">
        <f>G2926*B2926</f>
        <v/>
      </c>
      <c r="M2926" s="1">
        <f>H2926*B2926</f>
        <v/>
      </c>
      <c r="N2926" s="1">
        <f>I2926*B2926</f>
        <v/>
      </c>
    </row>
    <row r="2927">
      <c r="A2927" s="1" t="inlineStr">
        <is>
          <t>BioLegend</t>
        </is>
      </c>
      <c r="B2927" s="1" t="n">
        <v>19896.8</v>
      </c>
      <c r="C2927" s="1" t="inlineStr">
        <is>
          <t>EED119246</t>
        </is>
      </c>
      <c r="D2927" s="2" t="n">
        <v>45919</v>
      </c>
      <c r="E2927" s="2" t="n">
        <v>45926</v>
      </c>
      <c r="F2927" s="1" t="n">
        <v>305114</v>
      </c>
      <c r="G2927" s="1" t="n">
        <v>1</v>
      </c>
      <c r="H2927" s="1" t="n">
        <v>1</v>
      </c>
      <c r="I2927" s="1" t="n">
        <v>0</v>
      </c>
      <c r="J2927" s="1" t="inlineStr">
        <is>
          <t>Delhi</t>
        </is>
      </c>
      <c r="K2927" s="1" t="n">
        <v>0</v>
      </c>
      <c r="L2927" s="1">
        <f>G2927*B2927</f>
        <v/>
      </c>
      <c r="M2927" s="1">
        <f>H2927*B2927</f>
        <v/>
      </c>
      <c r="N2927" s="1">
        <f>I2927*B2927</f>
        <v/>
      </c>
    </row>
    <row r="2928">
      <c r="A2928" s="1" t="inlineStr">
        <is>
          <t>BioLegend</t>
        </is>
      </c>
      <c r="B2928" s="1" t="n">
        <v>18048.8</v>
      </c>
      <c r="C2928" s="1" t="inlineStr">
        <is>
          <t>EED119246</t>
        </is>
      </c>
      <c r="D2928" s="2" t="n">
        <v>45919</v>
      </c>
      <c r="E2928" s="2" t="n">
        <v>45926</v>
      </c>
      <c r="F2928" s="1" t="n">
        <v>306008</v>
      </c>
      <c r="G2928" s="1" t="n">
        <v>1</v>
      </c>
      <c r="H2928" s="1" t="n">
        <v>1</v>
      </c>
      <c r="I2928" s="1" t="n">
        <v>0</v>
      </c>
      <c r="J2928" s="1" t="inlineStr">
        <is>
          <t>Mumbai</t>
        </is>
      </c>
      <c r="K2928" s="1" t="n">
        <v>0</v>
      </c>
      <c r="L2928" s="1">
        <f>G2928*B2928</f>
        <v/>
      </c>
      <c r="M2928" s="1">
        <f>H2928*B2928</f>
        <v/>
      </c>
      <c r="N2928" s="1">
        <f>I2928*B2928</f>
        <v/>
      </c>
    </row>
    <row r="2929">
      <c r="A2929" s="1" t="inlineStr">
        <is>
          <t>BioLegend</t>
        </is>
      </c>
      <c r="B2929" s="1" t="n">
        <v>9486.4</v>
      </c>
      <c r="C2929" s="1" t="inlineStr">
        <is>
          <t>EED119246</t>
        </is>
      </c>
      <c r="D2929" s="2" t="n">
        <v>45919</v>
      </c>
      <c r="E2929" s="2" t="n">
        <v>45926</v>
      </c>
      <c r="F2929" s="1" t="n">
        <v>306509</v>
      </c>
      <c r="G2929" s="1" t="n">
        <v>1</v>
      </c>
      <c r="H2929" s="1" t="n">
        <v>1</v>
      </c>
      <c r="I2929" s="1" t="n">
        <v>0</v>
      </c>
      <c r="J2929" s="1" t="inlineStr">
        <is>
          <t>Delhi</t>
        </is>
      </c>
      <c r="K2929" s="1" t="n">
        <v>0</v>
      </c>
      <c r="L2929" s="1">
        <f>G2929*B2929</f>
        <v/>
      </c>
      <c r="M2929" s="1">
        <f>H2929*B2929</f>
        <v/>
      </c>
      <c r="N2929" s="1">
        <f>I2929*B2929</f>
        <v/>
      </c>
    </row>
    <row r="2930">
      <c r="A2930" s="1" t="inlineStr">
        <is>
          <t>BioLegend</t>
        </is>
      </c>
      <c r="B2930" s="1" t="n">
        <v>28314</v>
      </c>
      <c r="C2930" s="1" t="inlineStr">
        <is>
          <t>EED119246</t>
        </is>
      </c>
      <c r="D2930" s="2" t="n">
        <v>45919</v>
      </c>
      <c r="E2930" s="2" t="n">
        <v>45926</v>
      </c>
      <c r="F2930" s="1" t="n">
        <v>307640</v>
      </c>
      <c r="G2930" s="1" t="n">
        <v>2</v>
      </c>
      <c r="H2930" s="1" t="n">
        <v>2</v>
      </c>
      <c r="I2930" s="1" t="n">
        <v>0</v>
      </c>
      <c r="J2930" s="1" t="inlineStr">
        <is>
          <t>Mumbai</t>
        </is>
      </c>
      <c r="K2930" s="1" t="n">
        <v>0</v>
      </c>
      <c r="L2930" s="1">
        <f>G2930*B2930</f>
        <v/>
      </c>
      <c r="M2930" s="1">
        <f>H2930*B2930</f>
        <v/>
      </c>
      <c r="N2930" s="1">
        <f>I2930*B2930</f>
        <v/>
      </c>
    </row>
    <row r="2931">
      <c r="A2931" s="1" t="inlineStr">
        <is>
          <t>BioLegend</t>
        </is>
      </c>
      <c r="B2931" s="1" t="n">
        <v>21375.2</v>
      </c>
      <c r="C2931" s="1" t="inlineStr">
        <is>
          <t>EED119246</t>
        </is>
      </c>
      <c r="D2931" s="2" t="n">
        <v>45919</v>
      </c>
      <c r="E2931" s="2" t="n">
        <v>45926</v>
      </c>
      <c r="F2931" s="1" t="n">
        <v>307654</v>
      </c>
      <c r="G2931" s="1" t="n">
        <v>1</v>
      </c>
      <c r="H2931" s="1" t="n">
        <v>1</v>
      </c>
      <c r="I2931" s="1" t="n">
        <v>0</v>
      </c>
      <c r="J2931" s="1" t="inlineStr">
        <is>
          <t>Delhi</t>
        </is>
      </c>
      <c r="K2931" s="1" t="n">
        <v>0</v>
      </c>
      <c r="L2931" s="1">
        <f>G2931*B2931</f>
        <v/>
      </c>
      <c r="M2931" s="1">
        <f>H2931*B2931</f>
        <v/>
      </c>
      <c r="N2931" s="1">
        <f>I2931*B2931</f>
        <v/>
      </c>
    </row>
    <row r="2932">
      <c r="A2932" s="1" t="inlineStr">
        <is>
          <t>BioLegend</t>
        </is>
      </c>
      <c r="B2932" s="1" t="n">
        <v>23531.2</v>
      </c>
      <c r="C2932" s="1" t="inlineStr">
        <is>
          <t>EED119246</t>
        </is>
      </c>
      <c r="D2932" s="2" t="n">
        <v>45919</v>
      </c>
      <c r="E2932" s="2" t="n">
        <v>45926</v>
      </c>
      <c r="F2932" s="1" t="n">
        <v>310718</v>
      </c>
      <c r="G2932" s="1" t="n">
        <v>1</v>
      </c>
      <c r="H2932" s="1" t="n">
        <v>1</v>
      </c>
      <c r="I2932" s="1" t="n">
        <v>0</v>
      </c>
      <c r="J2932" s="1" t="inlineStr">
        <is>
          <t>Chandigarh</t>
        </is>
      </c>
      <c r="K2932" s="1" t="n">
        <v>0</v>
      </c>
      <c r="L2932" s="1">
        <f>G2932*B2932</f>
        <v/>
      </c>
      <c r="M2932" s="1">
        <f>H2932*B2932</f>
        <v/>
      </c>
      <c r="N2932" s="1">
        <f>I2932*B2932</f>
        <v/>
      </c>
    </row>
    <row r="2933">
      <c r="A2933" s="1" t="inlineStr">
        <is>
          <t>BioLegend</t>
        </is>
      </c>
      <c r="B2933" s="1" t="n">
        <v>21375.2</v>
      </c>
      <c r="C2933" s="1" t="inlineStr">
        <is>
          <t>EED119246</t>
        </is>
      </c>
      <c r="D2933" s="2" t="n">
        <v>45919</v>
      </c>
      <c r="E2933" s="2" t="n">
        <v>45926</v>
      </c>
      <c r="F2933" s="1" t="n">
        <v>310946</v>
      </c>
      <c r="G2933" s="1" t="n">
        <v>1</v>
      </c>
      <c r="H2933" s="1" t="n">
        <v>1</v>
      </c>
      <c r="I2933" s="1" t="n">
        <v>0</v>
      </c>
      <c r="J2933" s="1" t="inlineStr">
        <is>
          <t>Karnataka</t>
        </is>
      </c>
      <c r="K2933" s="1" t="n">
        <v>0</v>
      </c>
      <c r="L2933" s="1">
        <f>G2933*B2933</f>
        <v/>
      </c>
      <c r="M2933" s="1">
        <f>H2933*B2933</f>
        <v/>
      </c>
      <c r="N2933" s="1">
        <f>I2933*B2933</f>
        <v/>
      </c>
    </row>
    <row r="2934">
      <c r="A2934" s="1" t="inlineStr">
        <is>
          <t>BioLegend</t>
        </is>
      </c>
      <c r="B2934" s="1" t="n">
        <v>26796</v>
      </c>
      <c r="C2934" s="1" t="inlineStr">
        <is>
          <t>EED119246</t>
        </is>
      </c>
      <c r="D2934" s="2" t="n">
        <v>45919</v>
      </c>
      <c r="E2934" s="2" t="n">
        <v>45926</v>
      </c>
      <c r="F2934" s="1" t="n">
        <v>311136</v>
      </c>
      <c r="G2934" s="1" t="n">
        <v>1</v>
      </c>
      <c r="H2934" s="1" t="n">
        <v>1</v>
      </c>
      <c r="I2934" s="1" t="n">
        <v>0</v>
      </c>
      <c r="J2934" s="1" t="inlineStr">
        <is>
          <t>Delhi</t>
        </is>
      </c>
      <c r="K2934" s="1" t="n">
        <v>0</v>
      </c>
      <c r="L2934" s="1">
        <f>G2934*B2934</f>
        <v/>
      </c>
      <c r="M2934" s="1">
        <f>H2934*B2934</f>
        <v/>
      </c>
      <c r="N2934" s="1">
        <f>I2934*B2934</f>
        <v/>
      </c>
    </row>
    <row r="2935">
      <c r="A2935" s="1" t="inlineStr">
        <is>
          <t>BioLegend</t>
        </is>
      </c>
      <c r="B2935" s="1" t="n">
        <v>26136</v>
      </c>
      <c r="C2935" s="1" t="inlineStr">
        <is>
          <t>EED119246</t>
        </is>
      </c>
      <c r="D2935" s="2" t="n">
        <v>45919</v>
      </c>
      <c r="E2935" s="2" t="n">
        <v>45926</v>
      </c>
      <c r="F2935" s="1" t="n">
        <v>312238</v>
      </c>
      <c r="G2935" s="1" t="n">
        <v>1</v>
      </c>
      <c r="H2935" s="1" t="n">
        <v>1</v>
      </c>
      <c r="I2935" s="1" t="n">
        <v>0</v>
      </c>
      <c r="J2935" s="1" t="inlineStr">
        <is>
          <t>Delhi</t>
        </is>
      </c>
      <c r="K2935" s="1" t="n">
        <v>0</v>
      </c>
      <c r="L2935" s="1">
        <f>G2935*B2935</f>
        <v/>
      </c>
      <c r="M2935" s="1">
        <f>H2935*B2935</f>
        <v/>
      </c>
      <c r="N2935" s="1">
        <f>I2935*B2935</f>
        <v/>
      </c>
    </row>
    <row r="2936">
      <c r="A2936" s="1" t="inlineStr">
        <is>
          <t>BioLegend</t>
        </is>
      </c>
      <c r="B2936" s="1" t="n">
        <v>7638.4</v>
      </c>
      <c r="C2936" s="1" t="inlineStr">
        <is>
          <t>EED119246</t>
        </is>
      </c>
      <c r="D2936" s="2" t="n">
        <v>45919</v>
      </c>
      <c r="E2936" s="2" t="n">
        <v>45926</v>
      </c>
      <c r="F2936" s="1" t="n">
        <v>317313</v>
      </c>
      <c r="G2936" s="1" t="n">
        <v>1</v>
      </c>
      <c r="H2936" s="1" t="n">
        <v>1</v>
      </c>
      <c r="I2936" s="1" t="n">
        <v>0</v>
      </c>
      <c r="J2936" s="1" t="inlineStr">
        <is>
          <t>Kolkata</t>
        </is>
      </c>
      <c r="K2936" s="1" t="n">
        <v>0</v>
      </c>
      <c r="L2936" s="1">
        <f>G2936*B2936</f>
        <v/>
      </c>
      <c r="M2936" s="1">
        <f>H2936*B2936</f>
        <v/>
      </c>
      <c r="N2936" s="1">
        <f>I2936*B2936</f>
        <v/>
      </c>
    </row>
    <row r="2937">
      <c r="A2937" s="1" t="inlineStr">
        <is>
          <t>BioLegend</t>
        </is>
      </c>
      <c r="B2937" s="1" t="n">
        <v>1724.8</v>
      </c>
      <c r="C2937" s="1" t="inlineStr">
        <is>
          <t>EED119246</t>
        </is>
      </c>
      <c r="D2937" s="2" t="n">
        <v>45919</v>
      </c>
      <c r="E2937" s="2" t="n">
        <v>45926</v>
      </c>
      <c r="F2937" s="1" t="n">
        <v>317409</v>
      </c>
      <c r="G2937" s="1" t="n">
        <v>1</v>
      </c>
      <c r="H2937" s="1" t="n">
        <v>1</v>
      </c>
      <c r="I2937" s="1" t="n">
        <v>0</v>
      </c>
      <c r="J2937" s="1" t="inlineStr">
        <is>
          <t>Kolkata</t>
        </is>
      </c>
      <c r="K2937" s="1" t="n">
        <v>0</v>
      </c>
      <c r="L2937" s="1">
        <f>G2937*B2937</f>
        <v/>
      </c>
      <c r="M2937" s="1">
        <f>H2937*B2937</f>
        <v/>
      </c>
      <c r="N2937" s="1">
        <f>I2937*B2937</f>
        <v/>
      </c>
    </row>
    <row r="2938">
      <c r="A2938" s="1" t="inlineStr">
        <is>
          <t>BioLegend</t>
        </is>
      </c>
      <c r="B2938" s="1" t="n">
        <v>12443.2</v>
      </c>
      <c r="C2938" s="1" t="inlineStr">
        <is>
          <t>EED119246</t>
        </is>
      </c>
      <c r="D2938" s="2" t="n">
        <v>45919</v>
      </c>
      <c r="E2938" s="2" t="n">
        <v>45926</v>
      </c>
      <c r="F2938" s="1" t="n">
        <v>323512</v>
      </c>
      <c r="G2938" s="1" t="n">
        <v>1</v>
      </c>
      <c r="H2938" s="1" t="n">
        <v>1</v>
      </c>
      <c r="I2938" s="1" t="n">
        <v>0</v>
      </c>
      <c r="J2938" s="1" t="inlineStr">
        <is>
          <t>Lucknow</t>
        </is>
      </c>
      <c r="K2938" s="1" t="n">
        <v>0</v>
      </c>
      <c r="L2938" s="1">
        <f>G2938*B2938</f>
        <v/>
      </c>
      <c r="M2938" s="1">
        <f>H2938*B2938</f>
        <v/>
      </c>
      <c r="N2938" s="1">
        <f>I2938*B2938</f>
        <v/>
      </c>
    </row>
    <row r="2939">
      <c r="A2939" s="1" t="inlineStr">
        <is>
          <t>BioLegend</t>
        </is>
      </c>
      <c r="B2939" s="1" t="n">
        <v>15400</v>
      </c>
      <c r="C2939" s="1" t="inlineStr">
        <is>
          <t>EED119246</t>
        </is>
      </c>
      <c r="D2939" s="2" t="n">
        <v>45919</v>
      </c>
      <c r="E2939" s="2" t="n">
        <v>45926</v>
      </c>
      <c r="F2939" s="1" t="n">
        <v>324206</v>
      </c>
      <c r="G2939" s="1" t="n">
        <v>1</v>
      </c>
      <c r="H2939" s="1" t="n">
        <v>1</v>
      </c>
      <c r="I2939" s="1" t="n">
        <v>0</v>
      </c>
      <c r="J2939" s="1" t="inlineStr">
        <is>
          <t>DELHI</t>
        </is>
      </c>
      <c r="K2939" s="1" t="n">
        <v>0</v>
      </c>
      <c r="L2939" s="1">
        <f>G2939*B2939</f>
        <v/>
      </c>
      <c r="M2939" s="1">
        <f>H2939*B2939</f>
        <v/>
      </c>
      <c r="N2939" s="1">
        <f>I2939*B2939</f>
        <v/>
      </c>
    </row>
    <row r="2940">
      <c r="A2940" s="1" t="inlineStr">
        <is>
          <t>BioLegend</t>
        </is>
      </c>
      <c r="B2940" s="1" t="n">
        <v>15400</v>
      </c>
      <c r="C2940" s="1" t="inlineStr">
        <is>
          <t>EED119246</t>
        </is>
      </c>
      <c r="D2940" s="2" t="n">
        <v>45919</v>
      </c>
      <c r="E2940" s="2" t="n">
        <v>45926</v>
      </c>
      <c r="F2940" s="1" t="n">
        <v>324206</v>
      </c>
      <c r="G2940" s="1" t="n">
        <v>1</v>
      </c>
      <c r="H2940" s="1" t="n">
        <v>1</v>
      </c>
      <c r="I2940" s="1" t="n">
        <v>0</v>
      </c>
      <c r="J2940" s="1" t="inlineStr">
        <is>
          <t>Lucknow</t>
        </is>
      </c>
      <c r="K2940" s="1" t="n">
        <v>0</v>
      </c>
      <c r="L2940" s="1">
        <f>G2940*B2940</f>
        <v/>
      </c>
      <c r="M2940" s="1">
        <f>H2940*B2940</f>
        <v/>
      </c>
      <c r="N2940" s="1">
        <f>I2940*B2940</f>
        <v/>
      </c>
    </row>
    <row r="2941">
      <c r="A2941" s="1" t="inlineStr">
        <is>
          <t>BioLegend</t>
        </is>
      </c>
      <c r="B2941" s="1" t="n">
        <v>5790.4</v>
      </c>
      <c r="C2941" s="1" t="inlineStr">
        <is>
          <t>EED119246</t>
        </is>
      </c>
      <c r="D2941" s="2" t="n">
        <v>45919</v>
      </c>
      <c r="E2941" s="2" t="n">
        <v>45926</v>
      </c>
      <c r="F2941" s="1" t="n">
        <v>327005</v>
      </c>
      <c r="G2941" s="1" t="n">
        <v>1</v>
      </c>
      <c r="H2941" s="1" t="n">
        <v>1</v>
      </c>
      <c r="I2941" s="1" t="n">
        <v>0</v>
      </c>
      <c r="J2941" s="1" t="inlineStr">
        <is>
          <t>Chennai</t>
        </is>
      </c>
      <c r="K2941" s="1" t="n">
        <v>0</v>
      </c>
      <c r="L2941" s="1">
        <f>G2941*B2941</f>
        <v/>
      </c>
      <c r="M2941" s="1">
        <f>H2941*B2941</f>
        <v/>
      </c>
      <c r="N2941" s="1">
        <f>I2941*B2941</f>
        <v/>
      </c>
    </row>
    <row r="2942">
      <c r="A2942" s="1" t="inlineStr">
        <is>
          <t>BioLegend</t>
        </is>
      </c>
      <c r="B2942" s="1" t="n">
        <v>19342.4</v>
      </c>
      <c r="C2942" s="1" t="inlineStr">
        <is>
          <t>EED119246</t>
        </is>
      </c>
      <c r="D2942" s="2" t="n">
        <v>45919</v>
      </c>
      <c r="E2942" s="2" t="n">
        <v>45926</v>
      </c>
      <c r="F2942" s="1" t="n">
        <v>328114</v>
      </c>
      <c r="G2942" s="1" t="n">
        <v>1</v>
      </c>
      <c r="H2942" s="1" t="n">
        <v>1</v>
      </c>
      <c r="I2942" s="1" t="n">
        <v>0</v>
      </c>
      <c r="J2942" s="1" t="inlineStr">
        <is>
          <t>DELHI</t>
        </is>
      </c>
      <c r="K2942" s="1" t="n">
        <v>0</v>
      </c>
      <c r="L2942" s="1">
        <f>G2942*B2942</f>
        <v/>
      </c>
      <c r="M2942" s="1">
        <f>H2942*B2942</f>
        <v/>
      </c>
      <c r="N2942" s="1">
        <f>I2942*B2942</f>
        <v/>
      </c>
    </row>
    <row r="2943">
      <c r="A2943" s="1" t="inlineStr">
        <is>
          <t>BioLegend</t>
        </is>
      </c>
      <c r="B2943" s="1" t="n">
        <v>23531.2</v>
      </c>
      <c r="C2943" s="1" t="inlineStr">
        <is>
          <t>EED119246</t>
        </is>
      </c>
      <c r="D2943" s="2" t="n">
        <v>45919</v>
      </c>
      <c r="E2943" s="2" t="n">
        <v>45926</v>
      </c>
      <c r="F2943" s="1" t="n">
        <v>329918</v>
      </c>
      <c r="G2943" s="1" t="n">
        <v>1</v>
      </c>
      <c r="H2943" s="1" t="n">
        <v>1</v>
      </c>
      <c r="I2943" s="1" t="n">
        <v>0</v>
      </c>
      <c r="J2943" s="1" t="inlineStr">
        <is>
          <t>Karnataka</t>
        </is>
      </c>
      <c r="K2943" s="1" t="n">
        <v>0</v>
      </c>
      <c r="L2943" s="1">
        <f>G2943*B2943</f>
        <v/>
      </c>
      <c r="M2943" s="1">
        <f>H2943*B2943</f>
        <v/>
      </c>
      <c r="N2943" s="1">
        <f>I2943*B2943</f>
        <v/>
      </c>
    </row>
    <row r="2944">
      <c r="A2944" s="1" t="inlineStr">
        <is>
          <t>BioLegend</t>
        </is>
      </c>
      <c r="B2944" s="1" t="n">
        <v>15400</v>
      </c>
      <c r="C2944" s="1" t="inlineStr">
        <is>
          <t>EED119246</t>
        </is>
      </c>
      <c r="D2944" s="2" t="n">
        <v>45919</v>
      </c>
      <c r="E2944" s="2" t="n">
        <v>45926</v>
      </c>
      <c r="F2944" s="1" t="n">
        <v>330610</v>
      </c>
      <c r="G2944" s="1" t="n">
        <v>1</v>
      </c>
      <c r="H2944" s="1" t="n">
        <v>1</v>
      </c>
      <c r="I2944" s="1" t="n">
        <v>0</v>
      </c>
      <c r="J2944" s="1" t="inlineStr">
        <is>
          <t>Mumbai</t>
        </is>
      </c>
      <c r="K2944" s="1" t="n">
        <v>0</v>
      </c>
      <c r="L2944" s="1">
        <f>G2944*B2944</f>
        <v/>
      </c>
      <c r="M2944" s="1">
        <f>H2944*B2944</f>
        <v/>
      </c>
      <c r="N2944" s="1">
        <f>I2944*B2944</f>
        <v/>
      </c>
    </row>
    <row r="2945">
      <c r="A2945" s="1" t="inlineStr">
        <is>
          <t>BioLegend</t>
        </is>
      </c>
      <c r="B2945" s="1" t="n">
        <v>18911.2</v>
      </c>
      <c r="C2945" s="1" t="inlineStr">
        <is>
          <t>EED119246</t>
        </is>
      </c>
      <c r="D2945" s="2" t="n">
        <v>45919</v>
      </c>
      <c r="E2945" s="2" t="n">
        <v>45926</v>
      </c>
      <c r="F2945" s="1" t="n">
        <v>330706</v>
      </c>
      <c r="G2945" s="1" t="n">
        <v>1</v>
      </c>
      <c r="H2945" s="1" t="n">
        <v>1</v>
      </c>
      <c r="I2945" s="1" t="n">
        <v>0</v>
      </c>
      <c r="J2945" s="1" t="inlineStr">
        <is>
          <t>Mumbai</t>
        </is>
      </c>
      <c r="K2945" s="1" t="n">
        <v>0</v>
      </c>
      <c r="L2945" s="1">
        <f>G2945*B2945</f>
        <v/>
      </c>
      <c r="M2945" s="1">
        <f>H2945*B2945</f>
        <v/>
      </c>
      <c r="N2945" s="1">
        <f>I2945*B2945</f>
        <v/>
      </c>
    </row>
    <row r="2946">
      <c r="A2946" s="1" t="inlineStr">
        <is>
          <t>BioLegend</t>
        </is>
      </c>
      <c r="B2946" s="1" t="n">
        <v>27720</v>
      </c>
      <c r="C2946" s="1" t="inlineStr">
        <is>
          <t>EED119246</t>
        </is>
      </c>
      <c r="D2946" s="2" t="n">
        <v>45919</v>
      </c>
      <c r="E2946" s="2" t="n">
        <v>45926</v>
      </c>
      <c r="F2946" s="1" t="n">
        <v>333648</v>
      </c>
      <c r="G2946" s="1" t="n">
        <v>1</v>
      </c>
      <c r="H2946" s="1" t="n">
        <v>1</v>
      </c>
      <c r="I2946" s="1" t="n">
        <v>0</v>
      </c>
      <c r="J2946" s="1" t="inlineStr">
        <is>
          <t>Delhi</t>
        </is>
      </c>
      <c r="K2946" s="1" t="n">
        <v>0</v>
      </c>
      <c r="L2946" s="1">
        <f>G2946*B2946</f>
        <v/>
      </c>
      <c r="M2946" s="1">
        <f>H2946*B2946</f>
        <v/>
      </c>
      <c r="N2946" s="1">
        <f>I2946*B2946</f>
        <v/>
      </c>
    </row>
    <row r="2947">
      <c r="A2947" s="1" t="inlineStr">
        <is>
          <t>BioLegend</t>
        </is>
      </c>
      <c r="B2947" s="1" t="n">
        <v>23531.2</v>
      </c>
      <c r="C2947" s="1" t="inlineStr">
        <is>
          <t>EED119246</t>
        </is>
      </c>
      <c r="D2947" s="2" t="n">
        <v>45919</v>
      </c>
      <c r="E2947" s="2" t="n">
        <v>45926</v>
      </c>
      <c r="F2947" s="1" t="n">
        <v>334114</v>
      </c>
      <c r="G2947" s="1" t="n">
        <v>1</v>
      </c>
      <c r="H2947" s="1" t="n">
        <v>1</v>
      </c>
      <c r="I2947" s="1" t="n">
        <v>0</v>
      </c>
      <c r="J2947" s="1" t="inlineStr">
        <is>
          <t>Karnataka</t>
        </is>
      </c>
      <c r="K2947" s="1" t="n">
        <v>0</v>
      </c>
      <c r="L2947" s="1">
        <f>G2947*B2947</f>
        <v/>
      </c>
      <c r="M2947" s="1">
        <f>H2947*B2947</f>
        <v/>
      </c>
      <c r="N2947" s="1">
        <f>I2947*B2947</f>
        <v/>
      </c>
    </row>
    <row r="2948">
      <c r="A2948" s="1" t="inlineStr">
        <is>
          <t>BioLegend</t>
        </is>
      </c>
      <c r="B2948" s="1" t="n">
        <v>21683.2</v>
      </c>
      <c r="C2948" s="1" t="inlineStr">
        <is>
          <t>EED119246</t>
        </is>
      </c>
      <c r="D2948" s="2" t="n">
        <v>45919</v>
      </c>
      <c r="E2948" s="2" t="n">
        <v>45926</v>
      </c>
      <c r="F2948" s="1" t="n">
        <v>336220</v>
      </c>
      <c r="G2948" s="1" t="n">
        <v>1</v>
      </c>
      <c r="H2948" s="1" t="n">
        <v>1</v>
      </c>
      <c r="I2948" s="1" t="n">
        <v>0</v>
      </c>
      <c r="J2948" s="1" t="inlineStr">
        <is>
          <t>AHMEDABAD</t>
        </is>
      </c>
      <c r="K2948" s="1" t="n">
        <v>0</v>
      </c>
      <c r="L2948" s="1">
        <f>G2948*B2948</f>
        <v/>
      </c>
      <c r="M2948" s="1">
        <f>H2948*B2948</f>
        <v/>
      </c>
      <c r="N2948" s="1">
        <f>I2948*B2948</f>
        <v/>
      </c>
    </row>
    <row r="2949">
      <c r="A2949" s="1" t="inlineStr">
        <is>
          <t>BioLegend</t>
        </is>
      </c>
      <c r="B2949" s="1" t="n">
        <v>9424.799999999999</v>
      </c>
      <c r="C2949" s="1" t="inlineStr">
        <is>
          <t>EED119246</t>
        </is>
      </c>
      <c r="D2949" s="2" t="n">
        <v>45919</v>
      </c>
      <c r="E2949" s="2" t="n">
        <v>45926</v>
      </c>
      <c r="F2949" s="1" t="n">
        <v>343513</v>
      </c>
      <c r="G2949" s="1" t="n">
        <v>1</v>
      </c>
      <c r="H2949" s="1" t="n">
        <v>1</v>
      </c>
      <c r="I2949" s="1" t="n">
        <v>0</v>
      </c>
      <c r="J2949" s="1" t="inlineStr">
        <is>
          <t>Delhi</t>
        </is>
      </c>
      <c r="K2949" s="1" t="n">
        <v>0</v>
      </c>
      <c r="L2949" s="1">
        <f>G2949*B2949</f>
        <v/>
      </c>
      <c r="M2949" s="1">
        <f>H2949*B2949</f>
        <v/>
      </c>
      <c r="N2949" s="1">
        <f>I2949*B2949</f>
        <v/>
      </c>
    </row>
    <row r="2950">
      <c r="A2950" s="1" t="inlineStr">
        <is>
          <t>BioLegend</t>
        </is>
      </c>
      <c r="B2950" s="1" t="n">
        <v>7453.6</v>
      </c>
      <c r="C2950" s="1" t="inlineStr">
        <is>
          <t>EED119246</t>
        </is>
      </c>
      <c r="D2950" s="2" t="n">
        <v>45919</v>
      </c>
      <c r="E2950" s="2" t="n">
        <v>45926</v>
      </c>
      <c r="F2950" s="1" t="n">
        <v>344703</v>
      </c>
      <c r="G2950" s="1" t="n">
        <v>1</v>
      </c>
      <c r="H2950" s="1" t="n">
        <v>1</v>
      </c>
      <c r="I2950" s="1" t="n">
        <v>0</v>
      </c>
      <c r="J2950" s="1" t="inlineStr">
        <is>
          <t>Kolkata</t>
        </is>
      </c>
      <c r="K2950" s="1" t="n">
        <v>0</v>
      </c>
      <c r="L2950" s="1">
        <f>G2950*B2950</f>
        <v/>
      </c>
      <c r="M2950" s="1">
        <f>H2950*B2950</f>
        <v/>
      </c>
      <c r="N2950" s="1">
        <f>I2950*B2950</f>
        <v/>
      </c>
    </row>
    <row r="2951">
      <c r="A2951" s="1" t="inlineStr">
        <is>
          <t>BioLegend</t>
        </is>
      </c>
      <c r="B2951" s="1" t="n">
        <v>8808.799999999999</v>
      </c>
      <c r="C2951" s="1" t="inlineStr">
        <is>
          <t>EED119246</t>
        </is>
      </c>
      <c r="D2951" s="2" t="n">
        <v>45919</v>
      </c>
      <c r="E2951" s="2" t="n">
        <v>45926</v>
      </c>
      <c r="F2951" s="1" t="n">
        <v>344813</v>
      </c>
      <c r="G2951" s="1" t="n">
        <v>1</v>
      </c>
      <c r="H2951" s="1" t="n">
        <v>1</v>
      </c>
      <c r="I2951" s="1" t="n">
        <v>0</v>
      </c>
      <c r="J2951" s="1" t="inlineStr">
        <is>
          <t>Chandigarh</t>
        </is>
      </c>
      <c r="K2951" s="1" t="n">
        <v>0</v>
      </c>
      <c r="L2951" s="1">
        <f>G2951*B2951</f>
        <v/>
      </c>
      <c r="M2951" s="1">
        <f>H2951*B2951</f>
        <v/>
      </c>
      <c r="N2951" s="1">
        <f>I2951*B2951</f>
        <v/>
      </c>
    </row>
    <row r="2952">
      <c r="A2952" s="1" t="inlineStr">
        <is>
          <t>BioLegend</t>
        </is>
      </c>
      <c r="B2952" s="1" t="n">
        <v>27588</v>
      </c>
      <c r="C2952" s="1" t="inlineStr">
        <is>
          <t>EED119246</t>
        </is>
      </c>
      <c r="D2952" s="2" t="n">
        <v>45919</v>
      </c>
      <c r="E2952" s="2" t="n">
        <v>45926</v>
      </c>
      <c r="F2952" s="1" t="n">
        <v>344846</v>
      </c>
      <c r="G2952" s="1" t="n">
        <v>1</v>
      </c>
      <c r="H2952" s="1" t="n">
        <v>1</v>
      </c>
      <c r="I2952" s="1" t="n">
        <v>0</v>
      </c>
      <c r="J2952" s="1" t="inlineStr">
        <is>
          <t>Delhi</t>
        </is>
      </c>
      <c r="K2952" s="1" t="n">
        <v>0</v>
      </c>
      <c r="L2952" s="1">
        <f>G2952*B2952</f>
        <v/>
      </c>
      <c r="M2952" s="1">
        <f>H2952*B2952</f>
        <v/>
      </c>
      <c r="N2952" s="1">
        <f>I2952*B2952</f>
        <v/>
      </c>
    </row>
    <row r="2953">
      <c r="A2953" s="1" t="inlineStr">
        <is>
          <t>BioLegend</t>
        </is>
      </c>
      <c r="B2953" s="1" t="n">
        <v>9055.200000000001</v>
      </c>
      <c r="C2953" s="1" t="inlineStr">
        <is>
          <t>EED119246</t>
        </is>
      </c>
      <c r="D2953" s="2" t="n">
        <v>45919</v>
      </c>
      <c r="E2953" s="2" t="n">
        <v>45926</v>
      </c>
      <c r="F2953" s="1" t="n">
        <v>345013</v>
      </c>
      <c r="G2953" s="1" t="n">
        <v>1</v>
      </c>
      <c r="H2953" s="1" t="n">
        <v>1</v>
      </c>
      <c r="I2953" s="1" t="n">
        <v>0</v>
      </c>
      <c r="J2953" s="1" t="inlineStr">
        <is>
          <t>Kolkata</t>
        </is>
      </c>
      <c r="K2953" s="1" t="n">
        <v>0</v>
      </c>
      <c r="L2953" s="1">
        <f>G2953*B2953</f>
        <v/>
      </c>
      <c r="M2953" s="1">
        <f>H2953*B2953</f>
        <v/>
      </c>
      <c r="N2953" s="1">
        <f>I2953*B2953</f>
        <v/>
      </c>
    </row>
    <row r="2954">
      <c r="A2954" s="1" t="inlineStr">
        <is>
          <t>BioLegend</t>
        </is>
      </c>
      <c r="B2954" s="1" t="n">
        <v>22792</v>
      </c>
      <c r="C2954" s="1" t="inlineStr">
        <is>
          <t>EED119246</t>
        </is>
      </c>
      <c r="D2954" s="2" t="n">
        <v>45919</v>
      </c>
      <c r="E2954" s="2" t="n">
        <v>45926</v>
      </c>
      <c r="F2954" s="1" t="n">
        <v>345044</v>
      </c>
      <c r="G2954" s="1" t="n">
        <v>1</v>
      </c>
      <c r="H2954" s="1" t="n">
        <v>1</v>
      </c>
      <c r="I2954" s="1" t="n">
        <v>0</v>
      </c>
      <c r="J2954" s="1" t="inlineStr">
        <is>
          <t>Karnataka</t>
        </is>
      </c>
      <c r="K2954" s="1" t="n">
        <v>0</v>
      </c>
      <c r="L2954" s="1">
        <f>G2954*B2954</f>
        <v/>
      </c>
      <c r="M2954" s="1">
        <f>H2954*B2954</f>
        <v/>
      </c>
      <c r="N2954" s="1">
        <f>I2954*B2954</f>
        <v/>
      </c>
    </row>
    <row r="2955">
      <c r="A2955" s="1" t="inlineStr">
        <is>
          <t>BioLegend</t>
        </is>
      </c>
      <c r="B2955" s="1" t="n">
        <v>27258</v>
      </c>
      <c r="C2955" s="1" t="inlineStr">
        <is>
          <t>EED119246</t>
        </is>
      </c>
      <c r="D2955" s="2" t="n">
        <v>45919</v>
      </c>
      <c r="E2955" s="2" t="n">
        <v>45926</v>
      </c>
      <c r="F2955" s="1" t="n">
        <v>347318</v>
      </c>
      <c r="G2955" s="1" t="n">
        <v>1</v>
      </c>
      <c r="H2955" s="1" t="n">
        <v>1</v>
      </c>
      <c r="I2955" s="1" t="n">
        <v>0</v>
      </c>
      <c r="J2955" s="1" t="inlineStr">
        <is>
          <t>Bhuvneshwar</t>
        </is>
      </c>
      <c r="K2955" s="1" t="n">
        <v>0</v>
      </c>
      <c r="L2955" s="1">
        <f>G2955*B2955</f>
        <v/>
      </c>
      <c r="M2955" s="1">
        <f>H2955*B2955</f>
        <v/>
      </c>
      <c r="N2955" s="1">
        <f>I2955*B2955</f>
        <v/>
      </c>
    </row>
    <row r="2956">
      <c r="A2956" s="1" t="inlineStr">
        <is>
          <t>BioLegend</t>
        </is>
      </c>
      <c r="B2956" s="1" t="n">
        <v>9794.4</v>
      </c>
      <c r="C2956" s="1" t="inlineStr">
        <is>
          <t>EED119246</t>
        </is>
      </c>
      <c r="D2956" s="2" t="n">
        <v>45919</v>
      </c>
      <c r="E2956" s="2" t="n">
        <v>45926</v>
      </c>
      <c r="F2956" s="1" t="n">
        <v>351729</v>
      </c>
      <c r="G2956" s="1" t="n">
        <v>1</v>
      </c>
      <c r="H2956" s="1" t="n">
        <v>1</v>
      </c>
      <c r="I2956" s="1" t="n">
        <v>0</v>
      </c>
      <c r="J2956" s="1" t="inlineStr">
        <is>
          <t>Delhi</t>
        </is>
      </c>
      <c r="K2956" s="1" t="n">
        <v>0</v>
      </c>
      <c r="L2956" s="1">
        <f>G2956*B2956</f>
        <v/>
      </c>
      <c r="M2956" s="1">
        <f>H2956*B2956</f>
        <v/>
      </c>
      <c r="N2956" s="1">
        <f>I2956*B2956</f>
        <v/>
      </c>
    </row>
    <row r="2957">
      <c r="A2957" s="1" t="inlineStr">
        <is>
          <t>BioLegend</t>
        </is>
      </c>
      <c r="B2957" s="1" t="n">
        <v>20820.8</v>
      </c>
      <c r="C2957" s="1" t="inlineStr">
        <is>
          <t>EED119246</t>
        </is>
      </c>
      <c r="D2957" s="2" t="n">
        <v>45919</v>
      </c>
      <c r="E2957" s="2" t="n">
        <v>45926</v>
      </c>
      <c r="F2957" s="1" t="n">
        <v>353606</v>
      </c>
      <c r="G2957" s="1" t="n">
        <v>1</v>
      </c>
      <c r="H2957" s="1" t="n">
        <v>1</v>
      </c>
      <c r="I2957" s="1" t="n">
        <v>0</v>
      </c>
      <c r="J2957" s="1" t="inlineStr">
        <is>
          <t>Telangana</t>
        </is>
      </c>
      <c r="K2957" s="1" t="n">
        <v>0</v>
      </c>
      <c r="L2957" s="1">
        <f>G2957*B2957</f>
        <v/>
      </c>
      <c r="M2957" s="1">
        <f>H2957*B2957</f>
        <v/>
      </c>
      <c r="N2957" s="1">
        <f>I2957*B2957</f>
        <v/>
      </c>
    </row>
    <row r="2958">
      <c r="A2958" s="1" t="inlineStr">
        <is>
          <t>BioLegend</t>
        </is>
      </c>
      <c r="B2958" s="1" t="n">
        <v>26862</v>
      </c>
      <c r="C2958" s="1" t="inlineStr">
        <is>
          <t>EED119246</t>
        </is>
      </c>
      <c r="D2958" s="2" t="n">
        <v>45919</v>
      </c>
      <c r="E2958" s="2" t="n">
        <v>45926</v>
      </c>
      <c r="F2958" s="1" t="n">
        <v>353726</v>
      </c>
      <c r="G2958" s="1" t="n">
        <v>3</v>
      </c>
      <c r="H2958" s="1" t="n">
        <v>3</v>
      </c>
      <c r="I2958" s="1" t="n">
        <v>0</v>
      </c>
      <c r="J2958" s="1" t="inlineStr">
        <is>
          <t>Mumbai</t>
        </is>
      </c>
      <c r="K2958" s="1" t="n">
        <v>0</v>
      </c>
      <c r="L2958" s="1">
        <f>G2958*B2958</f>
        <v/>
      </c>
      <c r="M2958" s="1">
        <f>H2958*B2958</f>
        <v/>
      </c>
      <c r="N2958" s="1">
        <f>I2958*B2958</f>
        <v/>
      </c>
    </row>
    <row r="2959">
      <c r="A2959" s="1" t="inlineStr">
        <is>
          <t>BioLegend</t>
        </is>
      </c>
      <c r="B2959" s="1" t="n">
        <v>13305.6</v>
      </c>
      <c r="C2959" s="1" t="inlineStr">
        <is>
          <t>EED119246</t>
        </is>
      </c>
      <c r="D2959" s="2" t="n">
        <v>45919</v>
      </c>
      <c r="E2959" s="2" t="n">
        <v>45926</v>
      </c>
      <c r="F2959" s="1" t="n">
        <v>356110</v>
      </c>
      <c r="G2959" s="1" t="n">
        <v>1</v>
      </c>
      <c r="H2959" s="1" t="n">
        <v>1</v>
      </c>
      <c r="I2959" s="1" t="n">
        <v>0</v>
      </c>
      <c r="J2959" s="1" t="inlineStr">
        <is>
          <t>Kolkata</t>
        </is>
      </c>
      <c r="K2959" s="1" t="n">
        <v>0</v>
      </c>
      <c r="L2959" s="1">
        <f>G2959*B2959</f>
        <v/>
      </c>
      <c r="M2959" s="1">
        <f>H2959*B2959</f>
        <v/>
      </c>
      <c r="N2959" s="1">
        <f>I2959*B2959</f>
        <v/>
      </c>
    </row>
    <row r="2960">
      <c r="A2960" s="1" t="inlineStr">
        <is>
          <t>BioLegend</t>
        </is>
      </c>
      <c r="B2960" s="1" t="n">
        <v>21621.6</v>
      </c>
      <c r="C2960" s="1" t="inlineStr">
        <is>
          <t>EED119246</t>
        </is>
      </c>
      <c r="D2960" s="2" t="n">
        <v>45919</v>
      </c>
      <c r="E2960" s="2" t="n">
        <v>45926</v>
      </c>
      <c r="F2960" s="1" t="n">
        <v>356422</v>
      </c>
      <c r="G2960" s="1" t="n">
        <v>3</v>
      </c>
      <c r="H2960" s="1" t="n">
        <v>3</v>
      </c>
      <c r="I2960" s="1" t="n">
        <v>0</v>
      </c>
      <c r="J2960" s="1" t="inlineStr">
        <is>
          <t>Banglore</t>
        </is>
      </c>
      <c r="K2960" s="1" t="n">
        <v>0</v>
      </c>
      <c r="L2960" s="1">
        <f>G2960*B2960</f>
        <v/>
      </c>
      <c r="M2960" s="1">
        <f>H2960*B2960</f>
        <v/>
      </c>
      <c r="N2960" s="1">
        <f>I2960*B2960</f>
        <v/>
      </c>
    </row>
    <row r="2961">
      <c r="A2961" s="1" t="inlineStr">
        <is>
          <t>BioLegend</t>
        </is>
      </c>
      <c r="B2961" s="1" t="n">
        <v>7638.4</v>
      </c>
      <c r="C2961" s="1" t="inlineStr">
        <is>
          <t>EED119246</t>
        </is>
      </c>
      <c r="D2961" s="2" t="n">
        <v>45919</v>
      </c>
      <c r="E2961" s="2" t="n">
        <v>45926</v>
      </c>
      <c r="F2961" s="1" t="n">
        <v>357415</v>
      </c>
      <c r="G2961" s="1" t="n">
        <v>1</v>
      </c>
      <c r="H2961" s="1" t="n">
        <v>1</v>
      </c>
      <c r="I2961" s="1" t="n">
        <v>0</v>
      </c>
      <c r="J2961" s="1" t="inlineStr">
        <is>
          <t>Kolkata</t>
        </is>
      </c>
      <c r="K2961" s="1" t="n">
        <v>0</v>
      </c>
      <c r="L2961" s="1">
        <f>G2961*B2961</f>
        <v/>
      </c>
      <c r="M2961" s="1">
        <f>H2961*B2961</f>
        <v/>
      </c>
      <c r="N2961" s="1">
        <f>I2961*B2961</f>
        <v/>
      </c>
    </row>
    <row r="2962">
      <c r="A2962" s="1" t="inlineStr">
        <is>
          <t>BioLegend</t>
        </is>
      </c>
      <c r="B2962" s="1" t="n">
        <v>22176</v>
      </c>
      <c r="C2962" s="1" t="inlineStr">
        <is>
          <t>EED119246</t>
        </is>
      </c>
      <c r="D2962" s="2" t="n">
        <v>45919</v>
      </c>
      <c r="E2962" s="2" t="n">
        <v>45926</v>
      </c>
      <c r="F2962" s="1" t="n">
        <v>357504</v>
      </c>
      <c r="G2962" s="1" t="n">
        <v>3</v>
      </c>
      <c r="H2962" s="1" t="n">
        <v>3</v>
      </c>
      <c r="I2962" s="1" t="n">
        <v>0</v>
      </c>
      <c r="J2962" s="1" t="inlineStr">
        <is>
          <t>Karnataka</t>
        </is>
      </c>
      <c r="K2962" s="1" t="n">
        <v>0</v>
      </c>
      <c r="L2962" s="1">
        <f>G2962*B2962</f>
        <v/>
      </c>
      <c r="M2962" s="1">
        <f>H2962*B2962</f>
        <v/>
      </c>
      <c r="N2962" s="1">
        <f>I2962*B2962</f>
        <v/>
      </c>
    </row>
    <row r="2963">
      <c r="A2963" s="1" t="inlineStr">
        <is>
          <t>BioLegend</t>
        </is>
      </c>
      <c r="B2963" s="1" t="n">
        <v>28710</v>
      </c>
      <c r="C2963" s="1" t="inlineStr">
        <is>
          <t>EED119246</t>
        </is>
      </c>
      <c r="D2963" s="2" t="n">
        <v>45919</v>
      </c>
      <c r="E2963" s="2" t="n">
        <v>45926</v>
      </c>
      <c r="F2963" s="1" t="n">
        <v>358610</v>
      </c>
      <c r="G2963" s="1" t="n">
        <v>1</v>
      </c>
      <c r="H2963" s="1" t="n">
        <v>1</v>
      </c>
      <c r="I2963" s="1" t="n">
        <v>0</v>
      </c>
      <c r="J2963" s="1" t="inlineStr">
        <is>
          <t>Delhi</t>
        </is>
      </c>
      <c r="K2963" s="1" t="n">
        <v>0</v>
      </c>
      <c r="L2963" s="1">
        <f>G2963*B2963</f>
        <v/>
      </c>
      <c r="M2963" s="1">
        <f>H2963*B2963</f>
        <v/>
      </c>
      <c r="N2963" s="1">
        <f>I2963*B2963</f>
        <v/>
      </c>
    </row>
    <row r="2964">
      <c r="A2964" s="1" t="inlineStr">
        <is>
          <t>BioLegend</t>
        </is>
      </c>
      <c r="B2964" s="1" t="n">
        <v>9424.799999999999</v>
      </c>
      <c r="C2964" s="1" t="inlineStr">
        <is>
          <t>EED119246</t>
        </is>
      </c>
      <c r="D2964" s="2" t="n">
        <v>45919</v>
      </c>
      <c r="E2964" s="2" t="n">
        <v>45926</v>
      </c>
      <c r="F2964" s="1" t="n">
        <v>363203</v>
      </c>
      <c r="G2964" s="1" t="n">
        <v>1</v>
      </c>
      <c r="H2964" s="1" t="n">
        <v>1</v>
      </c>
      <c r="I2964" s="1" t="n">
        <v>0</v>
      </c>
      <c r="J2964" s="1" t="inlineStr">
        <is>
          <t>Kolkata</t>
        </is>
      </c>
      <c r="K2964" s="1" t="n">
        <v>0</v>
      </c>
      <c r="L2964" s="1">
        <f>G2964*B2964</f>
        <v/>
      </c>
      <c r="M2964" s="1">
        <f>H2964*B2964</f>
        <v/>
      </c>
      <c r="N2964" s="1">
        <f>I2964*B2964</f>
        <v/>
      </c>
    </row>
    <row r="2965">
      <c r="A2965" s="1" t="inlineStr">
        <is>
          <t>BioLegend</t>
        </is>
      </c>
      <c r="B2965" s="1" t="n">
        <v>22792</v>
      </c>
      <c r="C2965" s="1" t="inlineStr">
        <is>
          <t>EED119246</t>
        </is>
      </c>
      <c r="D2965" s="2" t="n">
        <v>45919</v>
      </c>
      <c r="E2965" s="2" t="n">
        <v>45926</v>
      </c>
      <c r="F2965" s="1" t="n">
        <v>363210</v>
      </c>
      <c r="G2965" s="1" t="n">
        <v>1</v>
      </c>
      <c r="H2965" s="1" t="n">
        <v>1</v>
      </c>
      <c r="I2965" s="1" t="n">
        <v>0</v>
      </c>
      <c r="J2965" s="1" t="inlineStr">
        <is>
          <t>Delhi</t>
        </is>
      </c>
      <c r="K2965" s="1" t="n">
        <v>0</v>
      </c>
      <c r="L2965" s="1">
        <f>G2965*B2965</f>
        <v/>
      </c>
      <c r="M2965" s="1">
        <f>H2965*B2965</f>
        <v/>
      </c>
      <c r="N2965" s="1">
        <f>I2965*B2965</f>
        <v/>
      </c>
    </row>
    <row r="2966">
      <c r="A2966" s="1" t="inlineStr">
        <is>
          <t>BioLegend</t>
        </is>
      </c>
      <c r="B2966" s="1" t="n">
        <v>36097.6</v>
      </c>
      <c r="C2966" s="1" t="inlineStr">
        <is>
          <t>EED119246</t>
        </is>
      </c>
      <c r="D2966" s="2" t="n">
        <v>45919</v>
      </c>
      <c r="E2966" s="2" t="n">
        <v>45926</v>
      </c>
      <c r="F2966" s="1" t="n">
        <v>363601</v>
      </c>
      <c r="G2966" s="1" t="n">
        <v>1</v>
      </c>
      <c r="H2966" s="1" t="n">
        <v>1</v>
      </c>
      <c r="I2966" s="1" t="n">
        <v>0</v>
      </c>
      <c r="J2966" s="1" t="inlineStr">
        <is>
          <t>Delhi</t>
        </is>
      </c>
      <c r="K2966" s="1" t="n">
        <v>0</v>
      </c>
      <c r="L2966" s="1">
        <f>G2966*B2966</f>
        <v/>
      </c>
      <c r="M2966" s="1">
        <f>H2966*B2966</f>
        <v/>
      </c>
      <c r="N2966" s="1">
        <f>I2966*B2966</f>
        <v/>
      </c>
    </row>
    <row r="2967">
      <c r="A2967" s="1" t="inlineStr">
        <is>
          <t>BioLegend</t>
        </is>
      </c>
      <c r="B2967" s="1" t="n">
        <v>22176</v>
      </c>
      <c r="C2967" s="1" t="inlineStr">
        <is>
          <t>EED119246</t>
        </is>
      </c>
      <c r="D2967" s="2" t="n">
        <v>45919</v>
      </c>
      <c r="E2967" s="2" t="n">
        <v>45926</v>
      </c>
      <c r="F2967" s="1" t="n">
        <v>366704</v>
      </c>
      <c r="G2967" s="1" t="n">
        <v>1</v>
      </c>
      <c r="H2967" s="1" t="n">
        <v>1</v>
      </c>
      <c r="I2967" s="1" t="n">
        <v>0</v>
      </c>
      <c r="J2967" s="1" t="inlineStr">
        <is>
          <t>Mumbai</t>
        </is>
      </c>
      <c r="K2967" s="1" t="n">
        <v>0</v>
      </c>
      <c r="L2967" s="1">
        <f>G2967*B2967</f>
        <v/>
      </c>
      <c r="M2967" s="1">
        <f>H2967*B2967</f>
        <v/>
      </c>
      <c r="N2967" s="1">
        <f>I2967*B2967</f>
        <v/>
      </c>
    </row>
    <row r="2968">
      <c r="A2968" s="1" t="inlineStr">
        <is>
          <t>BioLegend</t>
        </is>
      </c>
      <c r="B2968" s="1" t="n">
        <v>9178.4</v>
      </c>
      <c r="C2968" s="1" t="inlineStr">
        <is>
          <t>EED119246</t>
        </is>
      </c>
      <c r="D2968" s="2" t="n">
        <v>45919</v>
      </c>
      <c r="E2968" s="2" t="n">
        <v>45926</v>
      </c>
      <c r="F2968" s="1" t="n">
        <v>367405</v>
      </c>
      <c r="G2968" s="1" t="n">
        <v>1</v>
      </c>
      <c r="H2968" s="1" t="n">
        <v>1</v>
      </c>
      <c r="I2968" s="1" t="n">
        <v>0</v>
      </c>
      <c r="J2968" s="1" t="inlineStr">
        <is>
          <t>Kolkata</t>
        </is>
      </c>
      <c r="K2968" s="1" t="n">
        <v>0</v>
      </c>
      <c r="L2968" s="1">
        <f>G2968*B2968</f>
        <v/>
      </c>
      <c r="M2968" s="1">
        <f>H2968*B2968</f>
        <v/>
      </c>
      <c r="N2968" s="1">
        <f>I2968*B2968</f>
        <v/>
      </c>
    </row>
    <row r="2969">
      <c r="A2969" s="1" t="inlineStr">
        <is>
          <t>BioLegend</t>
        </is>
      </c>
      <c r="B2969" s="1" t="n">
        <v>9055.200000000001</v>
      </c>
      <c r="C2969" s="1" t="inlineStr">
        <is>
          <t>EED119246</t>
        </is>
      </c>
      <c r="D2969" s="2" t="n">
        <v>45919</v>
      </c>
      <c r="E2969" s="2" t="n">
        <v>45926</v>
      </c>
      <c r="F2969" s="1" t="n">
        <v>368503</v>
      </c>
      <c r="G2969" s="1" t="n">
        <v>1</v>
      </c>
      <c r="H2969" s="1" t="n">
        <v>1</v>
      </c>
      <c r="I2969" s="1" t="n">
        <v>0</v>
      </c>
      <c r="J2969" s="1" t="inlineStr">
        <is>
          <t>Delhi</t>
        </is>
      </c>
      <c r="K2969" s="1" t="n">
        <v>0</v>
      </c>
      <c r="L2969" s="1">
        <f>G2969*B2969</f>
        <v/>
      </c>
      <c r="M2969" s="1">
        <f>H2969*B2969</f>
        <v/>
      </c>
      <c r="N2969" s="1">
        <f>I2969*B2969</f>
        <v/>
      </c>
    </row>
    <row r="2970">
      <c r="A2970" s="1" t="inlineStr">
        <is>
          <t>BioLegend</t>
        </is>
      </c>
      <c r="B2970" s="1" t="n">
        <v>8500.799999999999</v>
      </c>
      <c r="C2970" s="1" t="inlineStr">
        <is>
          <t>EED119246</t>
        </is>
      </c>
      <c r="D2970" s="2" t="n">
        <v>45919</v>
      </c>
      <c r="E2970" s="2" t="n">
        <v>45926</v>
      </c>
      <c r="F2970" s="1" t="n">
        <v>368508</v>
      </c>
      <c r="G2970" s="1" t="n">
        <v>1</v>
      </c>
      <c r="H2970" s="1" t="n">
        <v>1</v>
      </c>
      <c r="I2970" s="1" t="n">
        <v>0</v>
      </c>
      <c r="J2970" s="1" t="inlineStr">
        <is>
          <t>Kolkata</t>
        </is>
      </c>
      <c r="K2970" s="1" t="n">
        <v>0</v>
      </c>
      <c r="L2970" s="1">
        <f>G2970*B2970</f>
        <v/>
      </c>
      <c r="M2970" s="1">
        <f>H2970*B2970</f>
        <v/>
      </c>
      <c r="N2970" s="1">
        <f>I2970*B2970</f>
        <v/>
      </c>
    </row>
    <row r="2971">
      <c r="A2971" s="1" t="inlineStr">
        <is>
          <t>BioLegend</t>
        </is>
      </c>
      <c r="B2971" s="1" t="n">
        <v>3757.6</v>
      </c>
      <c r="C2971" s="1" t="inlineStr">
        <is>
          <t>EED119246</t>
        </is>
      </c>
      <c r="D2971" s="2" t="n">
        <v>45919</v>
      </c>
      <c r="E2971" s="2" t="n">
        <v>45926</v>
      </c>
      <c r="F2971" s="1" t="n">
        <v>368509</v>
      </c>
      <c r="G2971" s="1" t="n">
        <v>1</v>
      </c>
      <c r="H2971" s="1" t="n">
        <v>1</v>
      </c>
      <c r="I2971" s="1" t="n">
        <v>0</v>
      </c>
      <c r="J2971" s="1" t="inlineStr">
        <is>
          <t>Kolkata</t>
        </is>
      </c>
      <c r="K2971" s="1" t="n">
        <v>0</v>
      </c>
      <c r="L2971" s="1">
        <f>G2971*B2971</f>
        <v/>
      </c>
      <c r="M2971" s="1">
        <f>H2971*B2971</f>
        <v/>
      </c>
      <c r="N2971" s="1">
        <f>I2971*B2971</f>
        <v/>
      </c>
    </row>
    <row r="2972">
      <c r="A2972" s="1" t="inlineStr">
        <is>
          <t>BioLegend</t>
        </is>
      </c>
      <c r="B2972" s="1" t="n">
        <v>18480</v>
      </c>
      <c r="C2972" s="1" t="inlineStr">
        <is>
          <t>EED119246</t>
        </is>
      </c>
      <c r="D2972" s="2" t="n">
        <v>45919</v>
      </c>
      <c r="E2972" s="2" t="n">
        <v>45926</v>
      </c>
      <c r="F2972" s="1" t="n">
        <v>369312</v>
      </c>
      <c r="G2972" s="1" t="n">
        <v>1</v>
      </c>
      <c r="H2972" s="1" t="n">
        <v>1</v>
      </c>
      <c r="I2972" s="1" t="n">
        <v>0</v>
      </c>
      <c r="J2972" s="1" t="inlineStr">
        <is>
          <t>Karnataka</t>
        </is>
      </c>
      <c r="K2972" s="1" t="n">
        <v>0</v>
      </c>
      <c r="L2972" s="1">
        <f>G2972*B2972</f>
        <v/>
      </c>
      <c r="M2972" s="1">
        <f>H2972*B2972</f>
        <v/>
      </c>
      <c r="N2972" s="1">
        <f>I2972*B2972</f>
        <v/>
      </c>
    </row>
    <row r="2973">
      <c r="A2973" s="1" t="inlineStr">
        <is>
          <t>BioLegend</t>
        </is>
      </c>
      <c r="B2973" s="1" t="n">
        <v>14190</v>
      </c>
      <c r="C2973" s="1" t="inlineStr">
        <is>
          <t>EED119246</t>
        </is>
      </c>
      <c r="D2973" s="2" t="n">
        <v>45919</v>
      </c>
      <c r="E2973" s="2" t="n">
        <v>45926</v>
      </c>
      <c r="F2973" s="1" t="n">
        <v>369321</v>
      </c>
      <c r="G2973" s="1" t="n">
        <v>1</v>
      </c>
      <c r="H2973" s="1" t="n">
        <v>1</v>
      </c>
      <c r="I2973" s="1" t="n">
        <v>0</v>
      </c>
      <c r="J2973" s="1" t="inlineStr">
        <is>
          <t>Kolkata</t>
        </is>
      </c>
      <c r="K2973" s="1" t="n">
        <v>0</v>
      </c>
      <c r="L2973" s="1">
        <f>G2973*B2973</f>
        <v/>
      </c>
      <c r="M2973" s="1">
        <f>H2973*B2973</f>
        <v/>
      </c>
      <c r="N2973" s="1">
        <f>I2973*B2973</f>
        <v/>
      </c>
    </row>
    <row r="2974">
      <c r="A2974" s="1" t="inlineStr">
        <is>
          <t>BioLegend</t>
        </is>
      </c>
      <c r="B2974" s="1" t="n">
        <v>19896.8</v>
      </c>
      <c r="C2974" s="1" t="inlineStr">
        <is>
          <t>EED119246</t>
        </is>
      </c>
      <c r="D2974" s="2" t="n">
        <v>45919</v>
      </c>
      <c r="E2974" s="2" t="n">
        <v>45926</v>
      </c>
      <c r="F2974" s="1" t="n">
        <v>372002</v>
      </c>
      <c r="G2974" s="1" t="n">
        <v>1</v>
      </c>
      <c r="H2974" s="1" t="n">
        <v>1</v>
      </c>
      <c r="I2974" s="1" t="n">
        <v>0</v>
      </c>
      <c r="J2974" s="1" t="inlineStr">
        <is>
          <t>Delhi</t>
        </is>
      </c>
      <c r="K2974" s="1" t="n">
        <v>0</v>
      </c>
      <c r="L2974" s="1">
        <f>G2974*B2974</f>
        <v/>
      </c>
      <c r="M2974" s="1">
        <f>H2974*B2974</f>
        <v/>
      </c>
      <c r="N2974" s="1">
        <f>I2974*B2974</f>
        <v/>
      </c>
    </row>
    <row r="2975">
      <c r="A2975" s="1" t="inlineStr">
        <is>
          <t>BioLegend</t>
        </is>
      </c>
      <c r="B2975" s="1" t="n">
        <v>7700</v>
      </c>
      <c r="C2975" s="1" t="inlineStr">
        <is>
          <t>EED119246</t>
        </is>
      </c>
      <c r="D2975" s="2" t="n">
        <v>45919</v>
      </c>
      <c r="E2975" s="2" t="n">
        <v>45926</v>
      </c>
      <c r="F2975" s="1" t="n">
        <v>372203</v>
      </c>
      <c r="G2975" s="1" t="n">
        <v>1</v>
      </c>
      <c r="H2975" s="1" t="n">
        <v>1</v>
      </c>
      <c r="I2975" s="1" t="n">
        <v>0</v>
      </c>
      <c r="J2975" s="1" t="inlineStr">
        <is>
          <t>Kolkata</t>
        </is>
      </c>
      <c r="K2975" s="1" t="n">
        <v>0</v>
      </c>
      <c r="L2975" s="1">
        <f>G2975*B2975</f>
        <v/>
      </c>
      <c r="M2975" s="1">
        <f>H2975*B2975</f>
        <v/>
      </c>
      <c r="N2975" s="1">
        <f>I2975*B2975</f>
        <v/>
      </c>
    </row>
    <row r="2976">
      <c r="A2976" s="1" t="inlineStr">
        <is>
          <t>BioLegend</t>
        </is>
      </c>
      <c r="B2976" s="1" t="n">
        <v>20636</v>
      </c>
      <c r="C2976" s="1" t="inlineStr">
        <is>
          <t>EED119246</t>
        </is>
      </c>
      <c r="D2976" s="2" t="n">
        <v>45919</v>
      </c>
      <c r="E2976" s="2" t="n">
        <v>45926</v>
      </c>
      <c r="F2976" s="1" t="n">
        <v>372208</v>
      </c>
      <c r="G2976" s="1" t="n">
        <v>1</v>
      </c>
      <c r="H2976" s="1" t="n">
        <v>1</v>
      </c>
      <c r="I2976" s="1" t="n">
        <v>0</v>
      </c>
      <c r="J2976" s="1" t="inlineStr">
        <is>
          <t>Delhi</t>
        </is>
      </c>
      <c r="K2976" s="1" t="n">
        <v>0</v>
      </c>
      <c r="L2976" s="1">
        <f>G2976*B2976</f>
        <v/>
      </c>
      <c r="M2976" s="1">
        <f>H2976*B2976</f>
        <v/>
      </c>
      <c r="N2976" s="1">
        <f>I2976*B2976</f>
        <v/>
      </c>
    </row>
    <row r="2977">
      <c r="A2977" s="1" t="inlineStr">
        <is>
          <t>BioLegend</t>
        </is>
      </c>
      <c r="B2977" s="1" t="n">
        <v>26426.4</v>
      </c>
      <c r="C2977" s="1" t="inlineStr">
        <is>
          <t>EED119246</t>
        </is>
      </c>
      <c r="D2977" s="2" t="n">
        <v>45919</v>
      </c>
      <c r="E2977" s="2" t="n">
        <v>45926</v>
      </c>
      <c r="F2977" s="1" t="n">
        <v>372716</v>
      </c>
      <c r="G2977" s="1" t="n">
        <v>1</v>
      </c>
      <c r="H2977" s="1" t="n">
        <v>1</v>
      </c>
      <c r="I2977" s="1" t="n">
        <v>0</v>
      </c>
      <c r="J2977" s="1" t="inlineStr">
        <is>
          <t>Karnataka</t>
        </is>
      </c>
      <c r="K2977" s="1" t="n">
        <v>0</v>
      </c>
      <c r="L2977" s="1">
        <f>G2977*B2977</f>
        <v/>
      </c>
      <c r="M2977" s="1">
        <f>H2977*B2977</f>
        <v/>
      </c>
      <c r="N2977" s="1">
        <f>I2977*B2977</f>
        <v/>
      </c>
    </row>
    <row r="2978">
      <c r="A2978" s="1" t="inlineStr">
        <is>
          <t>BioLegend</t>
        </is>
      </c>
      <c r="B2978" s="1" t="n">
        <v>4928</v>
      </c>
      <c r="C2978" s="1" t="inlineStr">
        <is>
          <t>EED119246</t>
        </is>
      </c>
      <c r="D2978" s="2" t="n">
        <v>45919</v>
      </c>
      <c r="E2978" s="2" t="n">
        <v>45926</v>
      </c>
      <c r="F2978" s="1" t="n">
        <v>384813</v>
      </c>
      <c r="G2978" s="1" t="n">
        <v>1</v>
      </c>
      <c r="H2978" s="1" t="n">
        <v>1</v>
      </c>
      <c r="I2978" s="1" t="n">
        <v>0</v>
      </c>
      <c r="J2978" s="1" t="inlineStr">
        <is>
          <t>Kolkata</t>
        </is>
      </c>
      <c r="K2978" s="1" t="n">
        <v>0</v>
      </c>
      <c r="L2978" s="1">
        <f>G2978*B2978</f>
        <v/>
      </c>
      <c r="M2978" s="1">
        <f>H2978*B2978</f>
        <v/>
      </c>
      <c r="N2978" s="1">
        <f>I2978*B2978</f>
        <v/>
      </c>
    </row>
    <row r="2979">
      <c r="A2979" s="1" t="inlineStr">
        <is>
          <t>BioLegend</t>
        </is>
      </c>
      <c r="B2979" s="1" t="n">
        <v>23628</v>
      </c>
      <c r="C2979" s="1" t="inlineStr">
        <is>
          <t>EED119246</t>
        </is>
      </c>
      <c r="D2979" s="2" t="n">
        <v>45919</v>
      </c>
      <c r="E2979" s="2" t="n">
        <v>45926</v>
      </c>
      <c r="F2979" s="1" t="n">
        <v>400158</v>
      </c>
      <c r="G2979" s="1" t="n">
        <v>3</v>
      </c>
      <c r="H2979" s="1" t="n">
        <v>3</v>
      </c>
      <c r="I2979" s="1" t="n">
        <v>0</v>
      </c>
      <c r="J2979" s="1" t="inlineStr">
        <is>
          <t>Karnataka</t>
        </is>
      </c>
      <c r="K2979" s="1" t="n">
        <v>0</v>
      </c>
      <c r="L2979" s="1">
        <f>G2979*B2979</f>
        <v/>
      </c>
      <c r="M2979" s="1">
        <f>H2979*B2979</f>
        <v/>
      </c>
      <c r="N2979" s="1">
        <f>I2979*B2979</f>
        <v/>
      </c>
    </row>
    <row r="2980">
      <c r="A2980" s="1" t="inlineStr">
        <is>
          <t>BioLegend</t>
        </is>
      </c>
      <c r="B2980" s="1" t="n">
        <v>5667.200000000001</v>
      </c>
      <c r="C2980" s="1" t="inlineStr">
        <is>
          <t>EED119246</t>
        </is>
      </c>
      <c r="D2980" s="2" t="n">
        <v>45919</v>
      </c>
      <c r="E2980" s="2" t="n">
        <v>45926</v>
      </c>
      <c r="F2980" s="1" t="n">
        <v>400212</v>
      </c>
      <c r="G2980" s="1" t="n">
        <v>2</v>
      </c>
      <c r="H2980" s="1" t="n">
        <v>2</v>
      </c>
      <c r="I2980" s="1" t="n">
        <v>0</v>
      </c>
      <c r="J2980" s="1" t="inlineStr">
        <is>
          <t>Karnataka</t>
        </is>
      </c>
      <c r="K2980" s="1" t="n">
        <v>0</v>
      </c>
      <c r="L2980" s="1">
        <f>G2980*B2980</f>
        <v/>
      </c>
      <c r="M2980" s="1">
        <f>H2980*B2980</f>
        <v/>
      </c>
      <c r="N2980" s="1">
        <f>I2980*B2980</f>
        <v/>
      </c>
    </row>
    <row r="2981">
      <c r="A2981" s="1" t="inlineStr">
        <is>
          <t>BioLegend</t>
        </is>
      </c>
      <c r="B2981" s="1" t="n">
        <v>7207.200000000001</v>
      </c>
      <c r="C2981" s="1" t="inlineStr">
        <is>
          <t>EED119246</t>
        </is>
      </c>
      <c r="D2981" s="2" t="n">
        <v>45919</v>
      </c>
      <c r="E2981" s="2" t="n">
        <v>45926</v>
      </c>
      <c r="F2981" s="1" t="n">
        <v>401319</v>
      </c>
      <c r="G2981" s="1" t="n">
        <v>1</v>
      </c>
      <c r="H2981" s="1" t="n">
        <v>1</v>
      </c>
      <c r="I2981" s="1" t="n">
        <v>0</v>
      </c>
      <c r="J2981" s="1" t="inlineStr">
        <is>
          <t>Lucknow</t>
        </is>
      </c>
      <c r="K2981" s="1" t="n">
        <v>0</v>
      </c>
      <c r="L2981" s="1">
        <f>G2981*B2981</f>
        <v/>
      </c>
      <c r="M2981" s="1">
        <f>H2981*B2981</f>
        <v/>
      </c>
      <c r="N2981" s="1">
        <f>I2981*B2981</f>
        <v/>
      </c>
    </row>
    <row r="2982">
      <c r="A2982" s="1" t="inlineStr">
        <is>
          <t>BioLegend</t>
        </is>
      </c>
      <c r="B2982" s="1" t="n">
        <v>12689.6</v>
      </c>
      <c r="C2982" s="1" t="inlineStr">
        <is>
          <t>EED119246</t>
        </is>
      </c>
      <c r="D2982" s="2" t="n">
        <v>45919</v>
      </c>
      <c r="E2982" s="2" t="n">
        <v>45926</v>
      </c>
      <c r="F2982" s="1" t="n">
        <v>405206</v>
      </c>
      <c r="G2982" s="1" t="n">
        <v>1</v>
      </c>
      <c r="H2982" s="1" t="n">
        <v>1</v>
      </c>
      <c r="I2982" s="1" t="n">
        <v>0</v>
      </c>
      <c r="J2982" s="1" t="inlineStr">
        <is>
          <t>Delhi</t>
        </is>
      </c>
      <c r="K2982" s="1" t="n">
        <v>0</v>
      </c>
      <c r="L2982" s="1">
        <f>G2982*B2982</f>
        <v/>
      </c>
      <c r="M2982" s="1">
        <f>H2982*B2982</f>
        <v/>
      </c>
      <c r="N2982" s="1">
        <f>I2982*B2982</f>
        <v/>
      </c>
    </row>
    <row r="2983">
      <c r="A2983" s="1" t="inlineStr">
        <is>
          <t>BioLegend</t>
        </is>
      </c>
      <c r="B2983" s="1" t="n">
        <v>6899.200000000001</v>
      </c>
      <c r="C2983" s="1" t="inlineStr">
        <is>
          <t>EED119246</t>
        </is>
      </c>
      <c r="D2983" s="2" t="n">
        <v>45919</v>
      </c>
      <c r="E2983" s="2" t="n">
        <v>45926</v>
      </c>
      <c r="F2983" s="1" t="n">
        <v>405326</v>
      </c>
      <c r="G2983" s="1" t="n">
        <v>1</v>
      </c>
      <c r="H2983" s="1" t="n">
        <v>1</v>
      </c>
      <c r="I2983" s="1" t="n">
        <v>0</v>
      </c>
      <c r="J2983" s="1" t="inlineStr">
        <is>
          <t>Lucknow</t>
        </is>
      </c>
      <c r="K2983" s="1" t="n">
        <v>0</v>
      </c>
      <c r="L2983" s="1">
        <f>G2983*B2983</f>
        <v/>
      </c>
      <c r="M2983" s="1">
        <f>H2983*B2983</f>
        <v/>
      </c>
      <c r="N2983" s="1">
        <f>I2983*B2983</f>
        <v/>
      </c>
    </row>
    <row r="2984">
      <c r="A2984" s="1" t="inlineStr">
        <is>
          <t>BioLegend</t>
        </is>
      </c>
      <c r="B2984" s="1" t="n">
        <v>5112.8</v>
      </c>
      <c r="C2984" s="1" t="inlineStr">
        <is>
          <t>EED119246</t>
        </is>
      </c>
      <c r="D2984" s="2" t="n">
        <v>45919</v>
      </c>
      <c r="E2984" s="2" t="n">
        <v>45926</v>
      </c>
      <c r="F2984" s="1" t="n">
        <v>406605</v>
      </c>
      <c r="G2984" s="1" t="n">
        <v>1</v>
      </c>
      <c r="H2984" s="1" t="n">
        <v>1</v>
      </c>
      <c r="I2984" s="1" t="n">
        <v>0</v>
      </c>
      <c r="J2984" s="1" t="inlineStr">
        <is>
          <t>Lucknow</t>
        </is>
      </c>
      <c r="K2984" s="1" t="n">
        <v>0</v>
      </c>
      <c r="L2984" s="1">
        <f>G2984*B2984</f>
        <v/>
      </c>
      <c r="M2984" s="1">
        <f>H2984*B2984</f>
        <v/>
      </c>
      <c r="N2984" s="1">
        <f>I2984*B2984</f>
        <v/>
      </c>
    </row>
    <row r="2985">
      <c r="A2985" s="1" t="inlineStr">
        <is>
          <t>BioLegend</t>
        </is>
      </c>
      <c r="B2985" s="1" t="n">
        <v>6960.799999999999</v>
      </c>
      <c r="C2985" s="1" t="inlineStr">
        <is>
          <t>EED119246</t>
        </is>
      </c>
      <c r="D2985" s="2" t="n">
        <v>45919</v>
      </c>
      <c r="E2985" s="2" t="n">
        <v>45926</v>
      </c>
      <c r="F2985" s="1" t="n">
        <v>406609</v>
      </c>
      <c r="G2985" s="1" t="n">
        <v>1</v>
      </c>
      <c r="H2985" s="1" t="n">
        <v>1</v>
      </c>
      <c r="I2985" s="1" t="n">
        <v>0</v>
      </c>
      <c r="J2985" s="1" t="inlineStr">
        <is>
          <t>Banglore</t>
        </is>
      </c>
      <c r="K2985" s="1" t="n">
        <v>0</v>
      </c>
      <c r="L2985" s="1">
        <f>G2985*B2985</f>
        <v/>
      </c>
      <c r="M2985" s="1">
        <f>H2985*B2985</f>
        <v/>
      </c>
      <c r="N2985" s="1">
        <f>I2985*B2985</f>
        <v/>
      </c>
    </row>
    <row r="2986">
      <c r="A2986" s="1" t="inlineStr">
        <is>
          <t>BioLegend</t>
        </is>
      </c>
      <c r="B2986" s="1" t="n">
        <v>3634.4</v>
      </c>
      <c r="C2986" s="1" t="inlineStr">
        <is>
          <t>EED119246</t>
        </is>
      </c>
      <c r="D2986" s="2" t="n">
        <v>45919</v>
      </c>
      <c r="E2986" s="2" t="n">
        <v>45926</v>
      </c>
      <c r="F2986" s="1" t="n">
        <v>420404</v>
      </c>
      <c r="G2986" s="1" t="n">
        <v>2</v>
      </c>
      <c r="H2986" s="1" t="n">
        <v>2</v>
      </c>
      <c r="I2986" s="1" t="n">
        <v>0</v>
      </c>
      <c r="J2986" s="1" t="inlineStr">
        <is>
          <t>Banglore</t>
        </is>
      </c>
      <c r="K2986" s="1" t="n">
        <v>0</v>
      </c>
      <c r="L2986" s="1">
        <f>G2986*B2986</f>
        <v/>
      </c>
      <c r="M2986" s="1">
        <f>H2986*B2986</f>
        <v/>
      </c>
      <c r="N2986" s="1">
        <f>I2986*B2986</f>
        <v/>
      </c>
    </row>
    <row r="2987">
      <c r="A2987" s="1" t="inlineStr">
        <is>
          <t>BioLegend</t>
        </is>
      </c>
      <c r="B2987" s="1" t="n">
        <v>14106.4</v>
      </c>
      <c r="C2987" s="1" t="inlineStr">
        <is>
          <t>EED119246</t>
        </is>
      </c>
      <c r="D2987" s="2" t="n">
        <v>45919</v>
      </c>
      <c r="E2987" s="2" t="n">
        <v>45926</v>
      </c>
      <c r="F2987" s="1" t="n">
        <v>422302</v>
      </c>
      <c r="G2987" s="1" t="n">
        <v>2</v>
      </c>
      <c r="H2987" s="1" t="n">
        <v>2</v>
      </c>
      <c r="I2987" s="1" t="n">
        <v>0</v>
      </c>
      <c r="J2987" s="1" t="inlineStr">
        <is>
          <t>Banglore</t>
        </is>
      </c>
      <c r="K2987" s="1" t="n">
        <v>0</v>
      </c>
      <c r="L2987" s="1">
        <f>G2987*B2987</f>
        <v/>
      </c>
      <c r="M2987" s="1">
        <f>H2987*B2987</f>
        <v/>
      </c>
      <c r="N2987" s="1">
        <f>I2987*B2987</f>
        <v/>
      </c>
    </row>
    <row r="2988">
      <c r="A2988" s="1" t="inlineStr">
        <is>
          <t>BioLegend</t>
        </is>
      </c>
      <c r="B2988" s="1" t="n">
        <v>5482.4</v>
      </c>
      <c r="C2988" s="1" t="inlineStr">
        <is>
          <t>EED119246</t>
        </is>
      </c>
      <c r="D2988" s="2" t="n">
        <v>45919</v>
      </c>
      <c r="E2988" s="2" t="n">
        <v>45926</v>
      </c>
      <c r="F2988" s="1" t="n">
        <v>423115</v>
      </c>
      <c r="G2988" s="1" t="n">
        <v>1</v>
      </c>
      <c r="H2988" s="1" t="n">
        <v>1</v>
      </c>
      <c r="I2988" s="1" t="n">
        <v>0</v>
      </c>
      <c r="J2988" s="1" t="inlineStr">
        <is>
          <t>Hyderabad</t>
        </is>
      </c>
      <c r="K2988" s="1" t="n">
        <v>0</v>
      </c>
      <c r="L2988" s="1">
        <f>G2988*B2988</f>
        <v/>
      </c>
      <c r="M2988" s="1">
        <f>H2988*B2988</f>
        <v/>
      </c>
      <c r="N2988" s="1">
        <f>I2988*B2988</f>
        <v/>
      </c>
    </row>
    <row r="2989">
      <c r="A2989" s="1" t="inlineStr">
        <is>
          <t>BioLegend</t>
        </is>
      </c>
      <c r="B2989" s="1" t="n">
        <v>2587.2</v>
      </c>
      <c r="C2989" s="1" t="inlineStr">
        <is>
          <t>EED119246</t>
        </is>
      </c>
      <c r="D2989" s="2" t="n">
        <v>45919</v>
      </c>
      <c r="E2989" s="2" t="n">
        <v>45926</v>
      </c>
      <c r="F2989" s="1" t="n">
        <v>423501</v>
      </c>
      <c r="G2989" s="1" t="n">
        <v>1</v>
      </c>
      <c r="H2989" s="1" t="n">
        <v>1</v>
      </c>
      <c r="I2989" s="1" t="n">
        <v>0</v>
      </c>
      <c r="J2989" s="1" t="inlineStr">
        <is>
          <t>MOHALI (PUNJAB)</t>
        </is>
      </c>
      <c r="K2989" s="1" t="n">
        <v>0</v>
      </c>
      <c r="L2989" s="1">
        <f>G2989*B2989</f>
        <v/>
      </c>
      <c r="M2989" s="1">
        <f>H2989*B2989</f>
        <v/>
      </c>
      <c r="N2989" s="1">
        <f>I2989*B2989</f>
        <v/>
      </c>
    </row>
    <row r="2990">
      <c r="A2990" s="1" t="inlineStr">
        <is>
          <t>BioLegend</t>
        </is>
      </c>
      <c r="B2990" s="1" t="n">
        <v>12997.6</v>
      </c>
      <c r="C2990" s="1" t="inlineStr">
        <is>
          <t>EED119246</t>
        </is>
      </c>
      <c r="D2990" s="2" t="n">
        <v>45919</v>
      </c>
      <c r="E2990" s="2" t="n">
        <v>45926</v>
      </c>
      <c r="F2990" s="1" t="n">
        <v>425305</v>
      </c>
      <c r="G2990" s="1" t="n">
        <v>1</v>
      </c>
      <c r="H2990" s="1" t="n">
        <v>1</v>
      </c>
      <c r="I2990" s="1" t="n">
        <v>0</v>
      </c>
      <c r="J2990" s="1" t="inlineStr">
        <is>
          <t>Karnataka</t>
        </is>
      </c>
      <c r="K2990" s="1" t="n">
        <v>0</v>
      </c>
      <c r="L2990" s="1">
        <f>G2990*B2990</f>
        <v/>
      </c>
      <c r="M2990" s="1">
        <f>H2990*B2990</f>
        <v/>
      </c>
      <c r="N2990" s="1">
        <f>I2990*B2990</f>
        <v/>
      </c>
    </row>
    <row r="2991">
      <c r="A2991" s="1" t="inlineStr">
        <is>
          <t>BioLegend</t>
        </is>
      </c>
      <c r="B2991" s="1" t="n">
        <v>14476</v>
      </c>
      <c r="C2991" s="1" t="inlineStr">
        <is>
          <t>EED119246</t>
        </is>
      </c>
      <c r="D2991" s="2" t="n">
        <v>45919</v>
      </c>
      <c r="E2991" s="2" t="n">
        <v>45926</v>
      </c>
      <c r="F2991" s="1" t="n">
        <v>500304</v>
      </c>
      <c r="G2991" s="1" t="n">
        <v>1</v>
      </c>
      <c r="H2991" s="1" t="n">
        <v>1</v>
      </c>
      <c r="I2991" s="1" t="n">
        <v>0</v>
      </c>
      <c r="J2991" s="1" t="inlineStr">
        <is>
          <t>Mumbai</t>
        </is>
      </c>
      <c r="K2991" s="1" t="n">
        <v>0</v>
      </c>
      <c r="L2991" s="1">
        <f>G2991*B2991</f>
        <v/>
      </c>
      <c r="M2991" s="1">
        <f>H2991*B2991</f>
        <v/>
      </c>
      <c r="N2991" s="1">
        <f>I2991*B2991</f>
        <v/>
      </c>
    </row>
    <row r="2992">
      <c r="A2992" s="1" t="inlineStr">
        <is>
          <t>BioLegend</t>
        </is>
      </c>
      <c r="B2992" s="1" t="n">
        <v>5112.8</v>
      </c>
      <c r="C2992" s="1" t="inlineStr">
        <is>
          <t>EED119246</t>
        </is>
      </c>
      <c r="D2992" s="2" t="n">
        <v>45919</v>
      </c>
      <c r="E2992" s="2" t="n">
        <v>45926</v>
      </c>
      <c r="F2992" s="1" t="n">
        <v>500701</v>
      </c>
      <c r="G2992" s="1" t="n">
        <v>1</v>
      </c>
      <c r="H2992" s="1" t="n">
        <v>1</v>
      </c>
      <c r="I2992" s="1" t="n">
        <v>0</v>
      </c>
      <c r="J2992" s="1" t="inlineStr">
        <is>
          <t>Delhi</t>
        </is>
      </c>
      <c r="K2992" s="1" t="n">
        <v>0</v>
      </c>
      <c r="L2992" s="1">
        <f>G2992*B2992</f>
        <v/>
      </c>
      <c r="M2992" s="1">
        <f>H2992*B2992</f>
        <v/>
      </c>
      <c r="N2992" s="1">
        <f>I2992*B2992</f>
        <v/>
      </c>
    </row>
    <row r="2993">
      <c r="A2993" s="1" t="inlineStr">
        <is>
          <t>BioLegend</t>
        </is>
      </c>
      <c r="B2993" s="1" t="n">
        <v>14476</v>
      </c>
      <c r="C2993" s="1" t="inlineStr">
        <is>
          <t>EED119246</t>
        </is>
      </c>
      <c r="D2993" s="2" t="n">
        <v>45919</v>
      </c>
      <c r="E2993" s="2" t="n">
        <v>45926</v>
      </c>
      <c r="F2993" s="1" t="n">
        <v>500806</v>
      </c>
      <c r="G2993" s="1" t="n">
        <v>1</v>
      </c>
      <c r="H2993" s="1" t="n">
        <v>1</v>
      </c>
      <c r="I2993" s="1" t="n">
        <v>0</v>
      </c>
      <c r="J2993" s="1" t="inlineStr">
        <is>
          <t>Mumbai</t>
        </is>
      </c>
      <c r="K2993" s="1" t="n">
        <v>0</v>
      </c>
      <c r="L2993" s="1">
        <f>G2993*B2993</f>
        <v/>
      </c>
      <c r="M2993" s="1">
        <f>H2993*B2993</f>
        <v/>
      </c>
      <c r="N2993" s="1">
        <f>I2993*B2993</f>
        <v/>
      </c>
    </row>
    <row r="2994">
      <c r="A2994" s="1" t="inlineStr">
        <is>
          <t>BioLegend</t>
        </is>
      </c>
      <c r="B2994" s="1" t="n">
        <v>21252</v>
      </c>
      <c r="C2994" s="1" t="inlineStr">
        <is>
          <t>EED119246</t>
        </is>
      </c>
      <c r="D2994" s="2" t="n">
        <v>45919</v>
      </c>
      <c r="E2994" s="2" t="n">
        <v>45926</v>
      </c>
      <c r="F2994" s="1" t="n">
        <v>500832</v>
      </c>
      <c r="G2994" s="1" t="n">
        <v>1</v>
      </c>
      <c r="H2994" s="1" t="n">
        <v>1</v>
      </c>
      <c r="I2994" s="1" t="n">
        <v>0</v>
      </c>
      <c r="J2994" s="1" t="inlineStr">
        <is>
          <t>Delhi</t>
        </is>
      </c>
      <c r="K2994" s="1" t="n">
        <v>0</v>
      </c>
      <c r="L2994" s="1">
        <f>G2994*B2994</f>
        <v/>
      </c>
      <c r="M2994" s="1">
        <f>H2994*B2994</f>
        <v/>
      </c>
      <c r="N2994" s="1">
        <f>I2994*B2994</f>
        <v/>
      </c>
    </row>
    <row r="2995">
      <c r="A2995" s="1" t="inlineStr">
        <is>
          <t>BioLegend</t>
        </is>
      </c>
      <c r="B2995" s="1" t="n">
        <v>7638.4</v>
      </c>
      <c r="C2995" s="1" t="inlineStr">
        <is>
          <t>EED119246</t>
        </is>
      </c>
      <c r="D2995" s="2" t="n">
        <v>45919</v>
      </c>
      <c r="E2995" s="2" t="n">
        <v>45926</v>
      </c>
      <c r="F2995" s="1" t="n">
        <v>502521</v>
      </c>
      <c r="G2995" s="1" t="n">
        <v>1</v>
      </c>
      <c r="H2995" s="1" t="n">
        <v>1</v>
      </c>
      <c r="I2995" s="1" t="n">
        <v>0</v>
      </c>
      <c r="J2995" s="1" t="inlineStr">
        <is>
          <t>Kolkata</t>
        </is>
      </c>
      <c r="K2995" s="1" t="n">
        <v>0</v>
      </c>
      <c r="L2995" s="1">
        <f>G2995*B2995</f>
        <v/>
      </c>
      <c r="M2995" s="1">
        <f>H2995*B2995</f>
        <v/>
      </c>
      <c r="N2995" s="1">
        <f>I2995*B2995</f>
        <v/>
      </c>
    </row>
    <row r="2996">
      <c r="A2996" s="1" t="inlineStr">
        <is>
          <t>BioLegend</t>
        </is>
      </c>
      <c r="B2996" s="1" t="n">
        <v>7946.4</v>
      </c>
      <c r="C2996" s="1" t="inlineStr">
        <is>
          <t>EED119246</t>
        </is>
      </c>
      <c r="D2996" s="2" t="n">
        <v>45919</v>
      </c>
      <c r="E2996" s="2" t="n">
        <v>45926</v>
      </c>
      <c r="F2996" s="1" t="n">
        <v>502929</v>
      </c>
      <c r="G2996" s="1" t="n">
        <v>1</v>
      </c>
      <c r="H2996" s="1" t="n">
        <v>1</v>
      </c>
      <c r="I2996" s="1" t="n">
        <v>0</v>
      </c>
      <c r="J2996" s="1" t="inlineStr">
        <is>
          <t>Kolkata</t>
        </is>
      </c>
      <c r="K2996" s="1" t="n">
        <v>0</v>
      </c>
      <c r="L2996" s="1">
        <f>G2996*B2996</f>
        <v/>
      </c>
      <c r="M2996" s="1">
        <f>H2996*B2996</f>
        <v/>
      </c>
      <c r="N2996" s="1">
        <f>I2996*B2996</f>
        <v/>
      </c>
    </row>
    <row r="2997">
      <c r="A2997" s="1" t="inlineStr">
        <is>
          <t>BioLegend</t>
        </is>
      </c>
      <c r="B2997" s="1" t="n">
        <v>28314</v>
      </c>
      <c r="C2997" s="1" t="inlineStr">
        <is>
          <t>EED119246</t>
        </is>
      </c>
      <c r="D2997" s="2" t="n">
        <v>45919</v>
      </c>
      <c r="E2997" s="2" t="n">
        <v>45926</v>
      </c>
      <c r="F2997" s="1" t="n">
        <v>502948</v>
      </c>
      <c r="G2997" s="1" t="n">
        <v>1</v>
      </c>
      <c r="H2997" s="1" t="n">
        <v>1</v>
      </c>
      <c r="I2997" s="1" t="n">
        <v>0</v>
      </c>
      <c r="J2997" s="1" t="inlineStr">
        <is>
          <t>Bhuvneshwar</t>
        </is>
      </c>
      <c r="K2997" s="1" t="n">
        <v>0</v>
      </c>
      <c r="L2997" s="1">
        <f>G2997*B2997</f>
        <v/>
      </c>
      <c r="M2997" s="1">
        <f>H2997*B2997</f>
        <v/>
      </c>
      <c r="N2997" s="1">
        <f>I2997*B2997</f>
        <v/>
      </c>
    </row>
    <row r="2998">
      <c r="A2998" s="1" t="inlineStr">
        <is>
          <t>BioLegend</t>
        </is>
      </c>
      <c r="B2998" s="1" t="n">
        <v>5790.4</v>
      </c>
      <c r="C2998" s="1" t="inlineStr">
        <is>
          <t>EED119246</t>
        </is>
      </c>
      <c r="D2998" s="2" t="n">
        <v>45919</v>
      </c>
      <c r="E2998" s="2" t="n">
        <v>45926</v>
      </c>
      <c r="F2998" s="1" t="n">
        <v>506501</v>
      </c>
      <c r="G2998" s="1" t="n">
        <v>1</v>
      </c>
      <c r="H2998" s="1" t="n">
        <v>1</v>
      </c>
      <c r="I2998" s="1" t="n">
        <v>0</v>
      </c>
      <c r="J2998" s="1" t="inlineStr">
        <is>
          <t>Delhi</t>
        </is>
      </c>
      <c r="K2998" s="1" t="n">
        <v>0</v>
      </c>
      <c r="L2998" s="1">
        <f>G2998*B2998</f>
        <v/>
      </c>
      <c r="M2998" s="1">
        <f>H2998*B2998</f>
        <v/>
      </c>
      <c r="N2998" s="1">
        <f>I2998*B2998</f>
        <v/>
      </c>
    </row>
    <row r="2999">
      <c r="A2999" s="1" t="inlineStr">
        <is>
          <t>BioLegend</t>
        </is>
      </c>
      <c r="B2999" s="1" t="n">
        <v>18726.4</v>
      </c>
      <c r="C2999" s="1" t="inlineStr">
        <is>
          <t>EED119246</t>
        </is>
      </c>
      <c r="D2999" s="2" t="n">
        <v>45919</v>
      </c>
      <c r="E2999" s="2" t="n">
        <v>45926</v>
      </c>
      <c r="F2999" s="1" t="n">
        <v>507605</v>
      </c>
      <c r="G2999" s="1" t="n">
        <v>1</v>
      </c>
      <c r="H2999" s="1" t="n">
        <v>1</v>
      </c>
      <c r="I2999" s="1" t="n">
        <v>0</v>
      </c>
      <c r="J2999" s="1" t="inlineStr">
        <is>
          <t>Mumbai</t>
        </is>
      </c>
      <c r="K2999" s="1" t="n">
        <v>0</v>
      </c>
      <c r="L2999" s="1">
        <f>G2999*B2999</f>
        <v/>
      </c>
      <c r="M2999" s="1">
        <f>H2999*B2999</f>
        <v/>
      </c>
      <c r="N2999" s="1">
        <f>I2999*B2999</f>
        <v/>
      </c>
    </row>
    <row r="3000">
      <c r="A3000" s="1" t="inlineStr">
        <is>
          <t>BioLegend</t>
        </is>
      </c>
      <c r="B3000" s="1" t="n">
        <v>8993.6</v>
      </c>
      <c r="C3000" s="1" t="inlineStr">
        <is>
          <t>EED119246</t>
        </is>
      </c>
      <c r="D3000" s="2" t="n">
        <v>45919</v>
      </c>
      <c r="E3000" s="2" t="n">
        <v>45926</v>
      </c>
      <c r="F3000" s="1" t="n">
        <v>512305</v>
      </c>
      <c r="G3000" s="1" t="n">
        <v>1</v>
      </c>
      <c r="H3000" s="1" t="n">
        <v>1</v>
      </c>
      <c r="I3000" s="1" t="n">
        <v>0</v>
      </c>
      <c r="J3000" s="1" t="inlineStr">
        <is>
          <t>Delhi</t>
        </is>
      </c>
      <c r="K3000" s="1" t="n">
        <v>0</v>
      </c>
      <c r="L3000" s="1">
        <f>G3000*B3000</f>
        <v/>
      </c>
      <c r="M3000" s="1">
        <f>H3000*B3000</f>
        <v/>
      </c>
      <c r="N3000" s="1">
        <f>I3000*B3000</f>
        <v/>
      </c>
    </row>
    <row r="3001">
      <c r="A3001" s="1" t="inlineStr">
        <is>
          <t>BioLegend</t>
        </is>
      </c>
      <c r="B3001" s="1" t="n">
        <v>15584.8</v>
      </c>
      <c r="C3001" s="1" t="inlineStr">
        <is>
          <t>EED119246</t>
        </is>
      </c>
      <c r="D3001" s="2" t="n">
        <v>45919</v>
      </c>
      <c r="E3001" s="2" t="n">
        <v>45926</v>
      </c>
      <c r="F3001" s="1" t="n">
        <v>570804</v>
      </c>
      <c r="G3001" s="1" t="n">
        <v>1</v>
      </c>
      <c r="H3001" s="1" t="n">
        <v>1</v>
      </c>
      <c r="I3001" s="1" t="n">
        <v>0</v>
      </c>
      <c r="J3001" s="1" t="inlineStr">
        <is>
          <t>Hyderabad</t>
        </is>
      </c>
      <c r="K3001" s="1" t="n">
        <v>0</v>
      </c>
      <c r="L3001" s="1">
        <f>G3001*B3001</f>
        <v/>
      </c>
      <c r="M3001" s="1">
        <f>H3001*B3001</f>
        <v/>
      </c>
      <c r="N3001" s="1">
        <f>I3001*B3001</f>
        <v/>
      </c>
    </row>
    <row r="3002">
      <c r="A3002" s="1" t="inlineStr">
        <is>
          <t>BioLegend</t>
        </is>
      </c>
      <c r="B3002" s="1" t="n">
        <v>22792</v>
      </c>
      <c r="C3002" s="1" t="inlineStr">
        <is>
          <t>EED119246</t>
        </is>
      </c>
      <c r="D3002" s="2" t="n">
        <v>45919</v>
      </c>
      <c r="E3002" s="2" t="n">
        <v>45926</v>
      </c>
      <c r="F3002" s="1" t="n">
        <v>621616</v>
      </c>
      <c r="G3002" s="1" t="n">
        <v>1</v>
      </c>
      <c r="H3002" s="1" t="n">
        <v>1</v>
      </c>
      <c r="I3002" s="1" t="n">
        <v>0</v>
      </c>
      <c r="J3002" s="1" t="inlineStr">
        <is>
          <t>Banglore</t>
        </is>
      </c>
      <c r="K3002" s="1" t="n">
        <v>0</v>
      </c>
      <c r="L3002" s="1">
        <f>G3002*B3002</f>
        <v/>
      </c>
      <c r="M3002" s="1">
        <f>H3002*B3002</f>
        <v/>
      </c>
      <c r="N3002" s="1">
        <f>I3002*B3002</f>
        <v/>
      </c>
    </row>
    <row r="3003">
      <c r="A3003" s="1" t="inlineStr">
        <is>
          <t>BioLegend</t>
        </is>
      </c>
      <c r="B3003" s="1" t="n">
        <v>6221.6</v>
      </c>
      <c r="C3003" s="1" t="inlineStr">
        <is>
          <t>EED119246</t>
        </is>
      </c>
      <c r="D3003" s="2" t="n">
        <v>45919</v>
      </c>
      <c r="E3003" s="2" t="n">
        <v>45926</v>
      </c>
      <c r="F3003" s="1" t="n">
        <v>626801</v>
      </c>
      <c r="G3003" s="1" t="n">
        <v>1</v>
      </c>
      <c r="H3003" s="1" t="n">
        <v>1</v>
      </c>
      <c r="I3003" s="1" t="n">
        <v>0</v>
      </c>
      <c r="J3003" s="1" t="inlineStr">
        <is>
          <t>Delhi</t>
        </is>
      </c>
      <c r="K3003" s="1" t="n">
        <v>0</v>
      </c>
      <c r="L3003" s="1">
        <f>G3003*B3003</f>
        <v/>
      </c>
      <c r="M3003" s="1">
        <f>H3003*B3003</f>
        <v/>
      </c>
      <c r="N3003" s="1">
        <f>I3003*B3003</f>
        <v/>
      </c>
    </row>
    <row r="3004">
      <c r="A3004" s="1" t="inlineStr">
        <is>
          <t>BioLegend</t>
        </is>
      </c>
      <c r="B3004" s="1" t="n">
        <v>23531.2</v>
      </c>
      <c r="C3004" s="1" t="inlineStr">
        <is>
          <t>EED119246</t>
        </is>
      </c>
      <c r="D3004" s="2" t="n">
        <v>45919</v>
      </c>
      <c r="E3004" s="2" t="n">
        <v>45926</v>
      </c>
      <c r="F3004" s="1" t="n">
        <v>626810</v>
      </c>
      <c r="G3004" s="1" t="n">
        <v>2</v>
      </c>
      <c r="H3004" s="1" t="n">
        <v>2</v>
      </c>
      <c r="I3004" s="1" t="n">
        <v>0</v>
      </c>
      <c r="J3004" s="1" t="inlineStr">
        <is>
          <t>Banglore</t>
        </is>
      </c>
      <c r="K3004" s="1" t="n">
        <v>0</v>
      </c>
      <c r="L3004" s="1">
        <f>G3004*B3004</f>
        <v/>
      </c>
      <c r="M3004" s="1">
        <f>H3004*B3004</f>
        <v/>
      </c>
      <c r="N3004" s="1">
        <f>I3004*B3004</f>
        <v/>
      </c>
    </row>
    <row r="3005">
      <c r="A3005" s="1" t="inlineStr">
        <is>
          <t>BioLegend</t>
        </is>
      </c>
      <c r="B3005" s="1" t="n">
        <v>20636</v>
      </c>
      <c r="C3005" s="1" t="inlineStr">
        <is>
          <t>EED119246</t>
        </is>
      </c>
      <c r="D3005" s="2" t="n">
        <v>45919</v>
      </c>
      <c r="E3005" s="2" t="n">
        <v>45926</v>
      </c>
      <c r="F3005" s="1" t="n">
        <v>651020</v>
      </c>
      <c r="G3005" s="1" t="n">
        <v>1</v>
      </c>
      <c r="H3005" s="1" t="n">
        <v>1</v>
      </c>
      <c r="I3005" s="1" t="n">
        <v>0</v>
      </c>
      <c r="J3005" s="1" t="inlineStr">
        <is>
          <t>Gujrat</t>
        </is>
      </c>
      <c r="K3005" s="1" t="n">
        <v>0</v>
      </c>
      <c r="L3005" s="1">
        <f>G3005*B3005</f>
        <v/>
      </c>
      <c r="M3005" s="1">
        <f>H3005*B3005</f>
        <v/>
      </c>
      <c r="N3005" s="1">
        <f>I3005*B3005</f>
        <v/>
      </c>
    </row>
    <row r="3006">
      <c r="A3006" s="1" t="inlineStr">
        <is>
          <t>BioLegend</t>
        </is>
      </c>
      <c r="B3006" s="1" t="n">
        <v>22176</v>
      </c>
      <c r="C3006" s="1" t="inlineStr">
        <is>
          <t>EED119246</t>
        </is>
      </c>
      <c r="D3006" s="2" t="n">
        <v>45919</v>
      </c>
      <c r="E3006" s="2" t="n">
        <v>45926</v>
      </c>
      <c r="F3006" s="1" t="n">
        <v>655208</v>
      </c>
      <c r="G3006" s="1" t="n">
        <v>1</v>
      </c>
      <c r="H3006" s="1" t="n">
        <v>1</v>
      </c>
      <c r="I3006" s="1" t="n">
        <v>0</v>
      </c>
      <c r="J3006" s="1" t="inlineStr">
        <is>
          <t>Kolkata</t>
        </is>
      </c>
      <c r="K3006" s="1" t="n">
        <v>0</v>
      </c>
      <c r="L3006" s="1">
        <f>G3006*B3006</f>
        <v/>
      </c>
      <c r="M3006" s="1">
        <f>H3006*B3006</f>
        <v/>
      </c>
      <c r="N3006" s="1">
        <f>I3006*B3006</f>
        <v/>
      </c>
    </row>
    <row r="3007">
      <c r="A3007" s="1" t="inlineStr">
        <is>
          <t>BioLegend</t>
        </is>
      </c>
      <c r="B3007" s="1" t="n">
        <v>7946.4</v>
      </c>
      <c r="C3007" s="1" t="inlineStr">
        <is>
          <t>EED119246</t>
        </is>
      </c>
      <c r="D3007" s="2" t="n">
        <v>45919</v>
      </c>
      <c r="E3007" s="2" t="n">
        <v>45926</v>
      </c>
      <c r="F3007" s="1" t="n">
        <v>795604</v>
      </c>
      <c r="G3007" s="1" t="n">
        <v>1</v>
      </c>
      <c r="H3007" s="1" t="n">
        <v>1</v>
      </c>
      <c r="I3007" s="1" t="n">
        <v>0</v>
      </c>
      <c r="J3007" s="1" t="inlineStr">
        <is>
          <t>Lucknow</t>
        </is>
      </c>
      <c r="K3007" s="1" t="n">
        <v>0</v>
      </c>
      <c r="L3007" s="1">
        <f>G3007*B3007</f>
        <v/>
      </c>
      <c r="M3007" s="1">
        <f>H3007*B3007</f>
        <v/>
      </c>
      <c r="N3007" s="1">
        <f>I3007*B3007</f>
        <v/>
      </c>
    </row>
    <row r="3008">
      <c r="A3008" s="1" t="inlineStr">
        <is>
          <t>BioLegend</t>
        </is>
      </c>
      <c r="B3008" s="1" t="n">
        <v>116160</v>
      </c>
      <c r="C3008" s="1" t="inlineStr">
        <is>
          <t>EED119246</t>
        </is>
      </c>
      <c r="D3008" s="2" t="n">
        <v>45919</v>
      </c>
      <c r="E3008" s="2" t="n">
        <v>45926</v>
      </c>
      <c r="F3008" s="1" t="n">
        <v>900000034</v>
      </c>
      <c r="G3008" s="1" t="n">
        <v>2</v>
      </c>
      <c r="H3008" s="1" t="n">
        <v>2</v>
      </c>
      <c r="I3008" s="1" t="n">
        <v>0</v>
      </c>
      <c r="J3008" s="1" t="inlineStr">
        <is>
          <t>Banglore</t>
        </is>
      </c>
      <c r="K3008" s="1" t="n">
        <v>0</v>
      </c>
      <c r="L3008" s="1">
        <f>G3008*B3008</f>
        <v/>
      </c>
      <c r="M3008" s="1">
        <f>H3008*B3008</f>
        <v/>
      </c>
      <c r="N3008" s="1">
        <f>I3008*B3008</f>
        <v/>
      </c>
    </row>
    <row r="3009">
      <c r="A3009" s="1" t="inlineStr">
        <is>
          <t>BioLegend</t>
        </is>
      </c>
      <c r="B3009" s="1" t="n">
        <v>106480</v>
      </c>
      <c r="C3009" s="1" t="inlineStr">
        <is>
          <t>EED119246</t>
        </is>
      </c>
      <c r="D3009" s="2" t="n">
        <v>45919</v>
      </c>
      <c r="E3009" s="2" t="n">
        <v>45926</v>
      </c>
      <c r="F3009" s="1" t="n">
        <v>900000035</v>
      </c>
      <c r="G3009" s="1" t="n">
        <v>2</v>
      </c>
      <c r="H3009" s="1" t="n">
        <v>2</v>
      </c>
      <c r="I3009" s="1" t="n">
        <v>0</v>
      </c>
      <c r="J3009" s="1" t="inlineStr">
        <is>
          <t>Banglore</t>
        </is>
      </c>
      <c r="K3009" s="1" t="n">
        <v>0</v>
      </c>
      <c r="L3009" s="1">
        <f>G3009*B3009</f>
        <v/>
      </c>
      <c r="M3009" s="1">
        <f>H3009*B3009</f>
        <v/>
      </c>
      <c r="N3009" s="1">
        <f>I3009*B3009</f>
        <v/>
      </c>
    </row>
    <row r="3010">
      <c r="A3010" s="1" t="inlineStr">
        <is>
          <t>BioLegend</t>
        </is>
      </c>
      <c r="B3010" s="1" t="n">
        <v>106480</v>
      </c>
      <c r="C3010" s="1" t="inlineStr">
        <is>
          <t>EED119246</t>
        </is>
      </c>
      <c r="D3010" s="2" t="n">
        <v>45919</v>
      </c>
      <c r="E3010" s="2" t="n">
        <v>45926</v>
      </c>
      <c r="F3010" s="1" t="n">
        <v>900000036</v>
      </c>
      <c r="G3010" s="1" t="n">
        <v>2</v>
      </c>
      <c r="H3010" s="1" t="n">
        <v>2</v>
      </c>
      <c r="I3010" s="1" t="n">
        <v>0</v>
      </c>
      <c r="J3010" s="1" t="inlineStr">
        <is>
          <t>Banglore</t>
        </is>
      </c>
      <c r="K3010" s="1" t="n">
        <v>0</v>
      </c>
      <c r="L3010" s="1">
        <f>G3010*B3010</f>
        <v/>
      </c>
      <c r="M3010" s="1">
        <f>H3010*B3010</f>
        <v/>
      </c>
      <c r="N3010" s="1">
        <f>I3010*B3010</f>
        <v/>
      </c>
    </row>
    <row r="3011">
      <c r="A3011" s="1" t="inlineStr">
        <is>
          <t>BioLegend</t>
        </is>
      </c>
      <c r="B3011" s="1" t="n">
        <v>154880</v>
      </c>
      <c r="C3011" s="1" t="inlineStr">
        <is>
          <t>EED119246</t>
        </is>
      </c>
      <c r="D3011" s="2" t="n">
        <v>45919</v>
      </c>
      <c r="E3011" s="2" t="n">
        <v>45926</v>
      </c>
      <c r="F3011" s="1" t="n">
        <v>900000866</v>
      </c>
      <c r="G3011" s="1" t="n">
        <v>2</v>
      </c>
      <c r="H3011" s="1" t="n">
        <v>2</v>
      </c>
      <c r="I3011" s="1" t="n">
        <v>0</v>
      </c>
      <c r="J3011" s="1" t="inlineStr">
        <is>
          <t>Banglore</t>
        </is>
      </c>
      <c r="K3011" s="1" t="n">
        <v>0</v>
      </c>
      <c r="L3011" s="1">
        <f>G3011*B3011</f>
        <v/>
      </c>
      <c r="M3011" s="1">
        <f>H3011*B3011</f>
        <v/>
      </c>
      <c r="N3011" s="1">
        <f>I3011*B3011</f>
        <v/>
      </c>
    </row>
    <row r="3012">
      <c r="A3012" s="1" t="inlineStr">
        <is>
          <t>BioLegend</t>
        </is>
      </c>
      <c r="B3012" s="1" t="n">
        <v>11950.4</v>
      </c>
      <c r="C3012" s="1" t="inlineStr">
        <is>
          <t>EED119246</t>
        </is>
      </c>
      <c r="D3012" s="2" t="n">
        <v>45919</v>
      </c>
      <c r="E3012" s="2" t="n">
        <v>45926</v>
      </c>
      <c r="F3012" s="1" t="n">
        <v>947203</v>
      </c>
      <c r="G3012" s="1" t="n">
        <v>1</v>
      </c>
      <c r="H3012" s="1" t="n">
        <v>1</v>
      </c>
      <c r="I3012" s="1" t="n">
        <v>0</v>
      </c>
      <c r="J3012" s="1" t="inlineStr">
        <is>
          <t>Faridabad</t>
        </is>
      </c>
      <c r="K3012" s="1" t="n">
        <v>0</v>
      </c>
      <c r="L3012" s="1">
        <f>G3012*B3012</f>
        <v/>
      </c>
      <c r="M3012" s="1">
        <f>H3012*B3012</f>
        <v/>
      </c>
      <c r="N3012" s="1">
        <f>I3012*B3012</f>
        <v/>
      </c>
    </row>
    <row r="3013">
      <c r="A3013" s="1" t="inlineStr">
        <is>
          <t>BioXcell</t>
        </is>
      </c>
      <c r="B3013" s="1" t="n">
        <v>33264</v>
      </c>
      <c r="C3013" s="1" t="n">
        <v>179381</v>
      </c>
      <c r="D3013" s="2" t="n">
        <v>45924</v>
      </c>
      <c r="E3013" s="2" t="n">
        <v>45929</v>
      </c>
      <c r="F3013" s="1" t="inlineStr">
        <is>
          <t>BE0003-1</t>
        </is>
      </c>
      <c r="G3013" s="1" t="n">
        <v>1</v>
      </c>
      <c r="H3013" s="1" t="n">
        <v>1</v>
      </c>
      <c r="I3013" s="1" t="n">
        <v>0</v>
      </c>
      <c r="J3013" s="1" t="inlineStr">
        <is>
          <t>Bhopal</t>
        </is>
      </c>
      <c r="K3013" s="1" t="n">
        <v>0</v>
      </c>
      <c r="L3013" s="1">
        <f>G3013*B3013</f>
        <v/>
      </c>
      <c r="M3013" s="1">
        <f>H3013*B3013</f>
        <v/>
      </c>
      <c r="N3013" s="1">
        <f>I3013*B3013</f>
        <v/>
      </c>
    </row>
    <row r="3014">
      <c r="A3014" s="1" t="inlineStr">
        <is>
          <t>BioXcell</t>
        </is>
      </c>
      <c r="B3014" s="1" t="n">
        <v>33264</v>
      </c>
      <c r="C3014" s="1" t="n">
        <v>179381</v>
      </c>
      <c r="D3014" s="2" t="n">
        <v>45924</v>
      </c>
      <c r="E3014" s="2" t="n">
        <v>45929</v>
      </c>
      <c r="F3014" s="1" t="inlineStr">
        <is>
          <t>BE0004-1</t>
        </is>
      </c>
      <c r="G3014" s="1" t="n">
        <v>1</v>
      </c>
      <c r="H3014" s="1" t="n">
        <v>1</v>
      </c>
      <c r="I3014" s="1" t="n">
        <v>0</v>
      </c>
      <c r="J3014" s="1" t="inlineStr">
        <is>
          <t>Bhopal</t>
        </is>
      </c>
      <c r="K3014" s="1" t="n">
        <v>0</v>
      </c>
      <c r="L3014" s="1">
        <f>G3014*B3014</f>
        <v/>
      </c>
      <c r="M3014" s="1">
        <f>H3014*B3014</f>
        <v/>
      </c>
      <c r="N3014" s="1">
        <f>I3014*B3014</f>
        <v/>
      </c>
    </row>
    <row r="3015">
      <c r="A3015" s="1" t="inlineStr">
        <is>
          <t>BioXcell</t>
        </is>
      </c>
      <c r="B3015" s="1" t="n">
        <v>33264</v>
      </c>
      <c r="C3015" s="1" t="n">
        <v>179381</v>
      </c>
      <c r="D3015" s="2" t="n">
        <v>45924</v>
      </c>
      <c r="E3015" s="2" t="n">
        <v>45929</v>
      </c>
      <c r="F3015" s="1" t="inlineStr">
        <is>
          <t>BE0237</t>
        </is>
      </c>
      <c r="G3015" s="1" t="n">
        <v>1</v>
      </c>
      <c r="H3015" s="1" t="n">
        <v>1</v>
      </c>
      <c r="I3015" s="1" t="n">
        <v>0</v>
      </c>
      <c r="J3015" s="1" t="inlineStr">
        <is>
          <t>Kolkata</t>
        </is>
      </c>
      <c r="K3015" s="1" t="n">
        <v>0</v>
      </c>
      <c r="L3015" s="1">
        <f>G3015*B3015</f>
        <v/>
      </c>
      <c r="M3015" s="1">
        <f>H3015*B3015</f>
        <v/>
      </c>
      <c r="N3015" s="1">
        <f>I3015*B3015</f>
        <v/>
      </c>
    </row>
    <row r="3016">
      <c r="A3016" s="1" t="inlineStr">
        <is>
          <t>Biotium</t>
        </is>
      </c>
      <c r="B3016" s="1" t="n">
        <v>9222.4</v>
      </c>
      <c r="C3016" s="1" t="inlineStr">
        <is>
          <t>I241621-IN</t>
        </is>
      </c>
      <c r="D3016" s="2" t="n">
        <v>45922</v>
      </c>
      <c r="E3016" s="2" t="n">
        <v>45929</v>
      </c>
      <c r="F3016" s="1" t="inlineStr">
        <is>
          <t>21003-1L</t>
        </is>
      </c>
      <c r="G3016" s="1" t="n">
        <v>1</v>
      </c>
      <c r="H3016" s="1" t="n">
        <v>1</v>
      </c>
      <c r="I3016" s="1" t="n">
        <v>0</v>
      </c>
      <c r="J3016" s="1" t="inlineStr">
        <is>
          <t>Manesar</t>
        </is>
      </c>
      <c r="K3016" s="1" t="n">
        <v>0</v>
      </c>
      <c r="L3016" s="1">
        <f>G3016*B3016</f>
        <v/>
      </c>
      <c r="M3016" s="1">
        <f>H3016*B3016</f>
        <v/>
      </c>
      <c r="N3016" s="1">
        <f>I3016*B3016</f>
        <v/>
      </c>
    </row>
    <row r="3017">
      <c r="A3017" s="1" t="inlineStr">
        <is>
          <t>Biotium</t>
        </is>
      </c>
      <c r="B3017" s="1" t="n">
        <v>21683.2</v>
      </c>
      <c r="C3017" s="1" t="inlineStr">
        <is>
          <t>I241621-IN</t>
        </is>
      </c>
      <c r="D3017" s="2" t="n">
        <v>45922</v>
      </c>
      <c r="E3017" s="2" t="n">
        <v>45929</v>
      </c>
      <c r="F3017" s="1" t="n">
        <v>30002</v>
      </c>
      <c r="G3017" s="1" t="n">
        <v>1</v>
      </c>
      <c r="H3017" s="1" t="n">
        <v>1</v>
      </c>
      <c r="I3017" s="1" t="n">
        <v>0</v>
      </c>
      <c r="J3017" s="1" t="inlineStr">
        <is>
          <t>Delhi</t>
        </is>
      </c>
      <c r="K3017" s="1" t="n">
        <v>0</v>
      </c>
      <c r="L3017" s="1">
        <f>G3017*B3017</f>
        <v/>
      </c>
      <c r="M3017" s="1">
        <f>H3017*B3017</f>
        <v/>
      </c>
      <c r="N3017" s="1">
        <f>I3017*B3017</f>
        <v/>
      </c>
    </row>
    <row r="3018">
      <c r="A3018" s="1" t="inlineStr">
        <is>
          <t>SOUTHERNBIOTECH</t>
        </is>
      </c>
      <c r="B3018" s="1" t="n">
        <v>7326</v>
      </c>
      <c r="C3018" s="1" t="n">
        <v>339467</v>
      </c>
      <c r="D3018" s="2" t="n">
        <v>45924</v>
      </c>
      <c r="E3018" s="2" t="n">
        <v>45929</v>
      </c>
      <c r="F3018" s="1" t="inlineStr">
        <is>
          <t>1091-05</t>
        </is>
      </c>
      <c r="G3018" s="1" t="n">
        <v>1</v>
      </c>
      <c r="H3018" s="1" t="n">
        <v>1</v>
      </c>
      <c r="I3018" s="1" t="n">
        <v>0</v>
      </c>
      <c r="J3018" s="1" t="inlineStr">
        <is>
          <t>Faridabad</t>
        </is>
      </c>
      <c r="K3018" s="1" t="n">
        <v>0</v>
      </c>
      <c r="L3018" s="1">
        <f>G3018*B3018</f>
        <v/>
      </c>
      <c r="M3018" s="1">
        <f>H3018*B3018</f>
        <v/>
      </c>
      <c r="N3018" s="1">
        <f>I3018*B3018</f>
        <v/>
      </c>
    </row>
    <row r="3019">
      <c r="A3019" s="1" t="inlineStr">
        <is>
          <t>BOSTER</t>
        </is>
      </c>
      <c r="B3019" s="1" t="n">
        <v>50952</v>
      </c>
      <c r="C3019" s="1" t="n">
        <v>66452</v>
      </c>
      <c r="D3019" s="2" t="n">
        <v>45922</v>
      </c>
      <c r="E3019" s="2" t="n">
        <v>45929</v>
      </c>
      <c r="F3019" s="1" t="inlineStr">
        <is>
          <t>PROTQ9NPF7-3</t>
        </is>
      </c>
      <c r="G3019" s="1" t="n">
        <v>1</v>
      </c>
      <c r="H3019" s="1" t="n">
        <v>1</v>
      </c>
      <c r="I3019" s="1" t="n">
        <v>0</v>
      </c>
      <c r="J3019" s="1" t="inlineStr">
        <is>
          <t xml:space="preserve"> BANGLORE</t>
        </is>
      </c>
      <c r="K3019" s="1" t="n">
        <v>0</v>
      </c>
      <c r="L3019" s="1">
        <f>G3019*B3019</f>
        <v/>
      </c>
      <c r="M3019" s="1">
        <f>H3019*B3019</f>
        <v/>
      </c>
      <c r="N3019" s="1">
        <f>I3019*B3019</f>
        <v/>
      </c>
    </row>
    <row r="3020">
      <c r="A3020" s="1" t="inlineStr">
        <is>
          <t>SARTORIUS</t>
        </is>
      </c>
      <c r="B3020" s="1" t="n">
        <v>13000</v>
      </c>
      <c r="C3020" s="1" t="inlineStr">
        <is>
          <t>251519302605</t>
        </is>
      </c>
      <c r="D3020" s="2" t="n">
        <v>45924</v>
      </c>
      <c r="E3020" s="2" t="n">
        <v>45929</v>
      </c>
      <c r="F3020" s="1" t="inlineStr">
        <is>
          <t>180E14-----E</t>
        </is>
      </c>
      <c r="G3020" s="1" t="n">
        <v>2</v>
      </c>
      <c r="H3020" s="1" t="n">
        <v>2</v>
      </c>
      <c r="I3020" s="1" t="n">
        <v>0</v>
      </c>
      <c r="J3020" s="1" t="inlineStr">
        <is>
          <t>Delhi</t>
        </is>
      </c>
      <c r="K3020" s="1" t="n">
        <v>0</v>
      </c>
      <c r="L3020" s="1">
        <f>G3020*B3020</f>
        <v/>
      </c>
      <c r="M3020" s="1">
        <f>H3020*B3020</f>
        <v/>
      </c>
      <c r="N3020" s="1">
        <f>I3020*B3020</f>
        <v/>
      </c>
    </row>
    <row r="3021">
      <c r="A3021" s="1" t="inlineStr">
        <is>
          <t>BPS</t>
        </is>
      </c>
      <c r="B3021" s="1" t="n">
        <v>83952</v>
      </c>
      <c r="C3021" s="1" t="inlineStr">
        <is>
          <t>INV7544</t>
        </is>
      </c>
      <c r="D3021" s="2" t="n">
        <v>45924</v>
      </c>
      <c r="E3021" s="2" t="n">
        <v>45930</v>
      </c>
      <c r="F3021" s="1" t="inlineStr">
        <is>
          <t>52009L</t>
        </is>
      </c>
      <c r="G3021" s="1" t="n">
        <v>1</v>
      </c>
      <c r="H3021" s="1" t="n">
        <v>1</v>
      </c>
      <c r="I3021" s="1" t="n">
        <v>0</v>
      </c>
      <c r="J3021" s="1" t="inlineStr">
        <is>
          <t>Lucknow</t>
        </is>
      </c>
      <c r="K3021" s="1" t="n">
        <v>0</v>
      </c>
      <c r="L3021" s="1">
        <f>G3021*B3021</f>
        <v/>
      </c>
      <c r="M3021" s="1">
        <f>H3021*B3021</f>
        <v/>
      </c>
      <c r="N3021" s="1">
        <f>I3021*B3021</f>
        <v/>
      </c>
    </row>
    <row r="3022">
      <c r="A3022" s="1" t="inlineStr">
        <is>
          <t>BPS</t>
        </is>
      </c>
      <c r="B3022" s="1" t="n">
        <v>36168</v>
      </c>
      <c r="C3022" s="1" t="inlineStr">
        <is>
          <t>INV7544</t>
        </is>
      </c>
      <c r="D3022" s="2" t="n">
        <v>45924</v>
      </c>
      <c r="E3022" s="2" t="n">
        <v>45930</v>
      </c>
      <c r="F3022" s="1" t="n">
        <v>80580</v>
      </c>
      <c r="G3022" s="1" t="n">
        <v>1</v>
      </c>
      <c r="H3022" s="1" t="n">
        <v>1</v>
      </c>
      <c r="I3022" s="1" t="n">
        <v>0</v>
      </c>
      <c r="J3022" s="1" t="inlineStr">
        <is>
          <t>Lucknow</t>
        </is>
      </c>
      <c r="K3022" s="1" t="n">
        <v>0</v>
      </c>
      <c r="L3022" s="1">
        <f>G3022*B3022</f>
        <v/>
      </c>
      <c r="M3022" s="1">
        <f>H3022*B3022</f>
        <v/>
      </c>
      <c r="N3022" s="1">
        <f>I3022*B3022</f>
        <v/>
      </c>
    </row>
    <row r="3023">
      <c r="A3023" s="1" t="inlineStr">
        <is>
          <t>BPS</t>
        </is>
      </c>
      <c r="B3023" s="1" t="n">
        <v>8712</v>
      </c>
      <c r="C3023" s="1" t="inlineStr">
        <is>
          <t>INV7544</t>
        </is>
      </c>
      <c r="D3023" s="2" t="n">
        <v>45924</v>
      </c>
      <c r="E3023" s="2" t="n">
        <v>45930</v>
      </c>
      <c r="F3023" s="1" t="n">
        <v>82511</v>
      </c>
      <c r="G3023" s="1" t="n">
        <v>1</v>
      </c>
      <c r="H3023" s="1" t="n">
        <v>1</v>
      </c>
      <c r="I3023" s="1" t="n">
        <v>0</v>
      </c>
      <c r="J3023" s="1" t="inlineStr">
        <is>
          <t>Noida</t>
        </is>
      </c>
      <c r="K3023" s="1" t="n">
        <v>0</v>
      </c>
      <c r="L3023" s="1">
        <f>G3023*B3023</f>
        <v/>
      </c>
      <c r="M3023" s="1">
        <f>H3023*B3023</f>
        <v/>
      </c>
      <c r="N3023" s="1">
        <f>I3023*B3023</f>
        <v/>
      </c>
    </row>
    <row r="3024">
      <c r="A3024" s="1" t="inlineStr">
        <is>
          <t>Targetmol</t>
        </is>
      </c>
      <c r="B3024" s="1" t="n">
        <v>6652.799999999999</v>
      </c>
      <c r="C3024" s="1" t="inlineStr">
        <is>
          <t>INV250927-003</t>
        </is>
      </c>
      <c r="D3024" s="2" t="n">
        <v>45927</v>
      </c>
      <c r="E3024" s="2" t="n">
        <v>45933</v>
      </c>
      <c r="F3024" s="1" t="inlineStr">
        <is>
          <t>T2339</t>
        </is>
      </c>
      <c r="G3024" s="1" t="n">
        <v>1</v>
      </c>
      <c r="H3024" s="1" t="n">
        <v>1</v>
      </c>
      <c r="I3024" s="1" t="n">
        <v>0</v>
      </c>
      <c r="J3024" s="1" t="inlineStr">
        <is>
          <t>JAIPUR</t>
        </is>
      </c>
      <c r="K3024" s="1" t="n">
        <v>0</v>
      </c>
      <c r="L3024" s="1">
        <f>G3024*B3024</f>
        <v/>
      </c>
      <c r="M3024" s="1">
        <f>H3024*B3024</f>
        <v/>
      </c>
      <c r="N3024" s="1">
        <f>I3024*B3024</f>
        <v/>
      </c>
    </row>
    <row r="3025">
      <c r="A3025" s="1" t="inlineStr">
        <is>
          <t>Targetmol</t>
        </is>
      </c>
      <c r="B3025" s="1" t="n">
        <v>0</v>
      </c>
      <c r="C3025" s="1" t="inlineStr">
        <is>
          <t>INV250927-003</t>
        </is>
      </c>
      <c r="D3025" s="2" t="n">
        <v>45927</v>
      </c>
      <c r="E3025" s="2" t="n">
        <v>45933</v>
      </c>
      <c r="F3025" s="1" t="inlineStr">
        <is>
          <t>T1785</t>
        </is>
      </c>
      <c r="G3025" s="1" t="n">
        <v>1</v>
      </c>
      <c r="H3025" s="1" t="n">
        <v>0</v>
      </c>
      <c r="I3025" s="1" t="n">
        <v>1</v>
      </c>
      <c r="J3025" s="1" t="inlineStr">
        <is>
          <t>Banglore</t>
        </is>
      </c>
      <c r="K3025" s="1" t="inlineStr">
        <is>
          <t>Sample and Back Order</t>
        </is>
      </c>
      <c r="L3025" s="1">
        <f>G3025*B3025</f>
        <v/>
      </c>
      <c r="M3025" s="1">
        <f>H3025*B3025</f>
        <v/>
      </c>
      <c r="N3025" s="1">
        <f>I3025*B3025</f>
        <v/>
      </c>
    </row>
    <row r="3026">
      <c r="A3026" s="1" t="inlineStr">
        <is>
          <t>Targetmol</t>
        </is>
      </c>
      <c r="B3026" s="1" t="n">
        <v>2640</v>
      </c>
      <c r="C3026" s="1" t="inlineStr">
        <is>
          <t>INV250927-003</t>
        </is>
      </c>
      <c r="D3026" s="2" t="n">
        <v>45927</v>
      </c>
      <c r="E3026" s="2" t="n">
        <v>45933</v>
      </c>
      <c r="F3026" s="1" t="inlineStr">
        <is>
          <t>T1710</t>
        </is>
      </c>
      <c r="G3026" s="1" t="n">
        <v>1</v>
      </c>
      <c r="H3026" s="1" t="n">
        <v>1</v>
      </c>
      <c r="I3026" s="1" t="n">
        <v>0</v>
      </c>
      <c r="J3026" s="1" t="inlineStr">
        <is>
          <t>JAIPUR</t>
        </is>
      </c>
      <c r="K3026" s="1" t="n">
        <v>0</v>
      </c>
      <c r="L3026" s="1">
        <f>G3026*B3026</f>
        <v/>
      </c>
      <c r="M3026" s="1">
        <f>H3026*B3026</f>
        <v/>
      </c>
      <c r="N3026" s="1">
        <f>I3026*B3026</f>
        <v/>
      </c>
    </row>
    <row r="3027">
      <c r="A3027" s="1" t="inlineStr">
        <is>
          <t>Targetmol</t>
        </is>
      </c>
      <c r="B3027" s="1" t="n">
        <v>5174.4</v>
      </c>
      <c r="C3027" s="1" t="inlineStr">
        <is>
          <t>INV250927-003</t>
        </is>
      </c>
      <c r="D3027" s="2" t="n">
        <v>45927</v>
      </c>
      <c r="E3027" s="2" t="n">
        <v>45933</v>
      </c>
      <c r="F3027" s="1" t="inlineStr">
        <is>
          <t>T0740</t>
        </is>
      </c>
      <c r="G3027" s="1" t="n">
        <v>1</v>
      </c>
      <c r="H3027" s="1" t="n">
        <v>1</v>
      </c>
      <c r="I3027" s="1" t="n">
        <v>0</v>
      </c>
      <c r="J3027" s="1" t="inlineStr">
        <is>
          <t>JAIPUR</t>
        </is>
      </c>
      <c r="K3027" s="1" t="n">
        <v>0</v>
      </c>
      <c r="L3027" s="1">
        <f>G3027*B3027</f>
        <v/>
      </c>
      <c r="M3027" s="1">
        <f>H3027*B3027</f>
        <v/>
      </c>
      <c r="N3027" s="1">
        <f>I3027*B3027</f>
        <v/>
      </c>
    </row>
    <row r="3028">
      <c r="A3028" s="1" t="inlineStr">
        <is>
          <t>Targetmol</t>
        </is>
      </c>
      <c r="B3028" s="1" t="n">
        <v>8236.799999999999</v>
      </c>
      <c r="C3028" s="1" t="inlineStr">
        <is>
          <t>INV250927-003</t>
        </is>
      </c>
      <c r="D3028" s="2" t="n">
        <v>45927</v>
      </c>
      <c r="E3028" s="2" t="n">
        <v>45933</v>
      </c>
      <c r="F3028" s="1" t="inlineStr">
        <is>
          <t>T6002</t>
        </is>
      </c>
      <c r="G3028" s="1" t="n">
        <v>1</v>
      </c>
      <c r="H3028" s="1" t="n">
        <v>1</v>
      </c>
      <c r="I3028" s="1" t="n">
        <v>0</v>
      </c>
      <c r="J3028" s="1" t="inlineStr">
        <is>
          <t>JAIPUR</t>
        </is>
      </c>
      <c r="K3028" s="1" t="n">
        <v>0</v>
      </c>
      <c r="L3028" s="1">
        <f>G3028*B3028</f>
        <v/>
      </c>
      <c r="M3028" s="1">
        <f>H3028*B3028</f>
        <v/>
      </c>
      <c r="N3028" s="1">
        <f>I3028*B3028</f>
        <v/>
      </c>
    </row>
    <row r="3029">
      <c r="A3029" s="1" t="inlineStr">
        <is>
          <t>Targetmol</t>
        </is>
      </c>
      <c r="B3029" s="1" t="n">
        <v>2640</v>
      </c>
      <c r="C3029" s="1" t="inlineStr">
        <is>
          <t>INV250927-003</t>
        </is>
      </c>
      <c r="D3029" s="2" t="n">
        <v>45927</v>
      </c>
      <c r="E3029" s="2" t="n">
        <v>45933</v>
      </c>
      <c r="F3029" s="1" t="inlineStr">
        <is>
          <t>T5515</t>
        </is>
      </c>
      <c r="G3029" s="1" t="n">
        <v>1</v>
      </c>
      <c r="H3029" s="1" t="n">
        <v>1</v>
      </c>
      <c r="I3029" s="1" t="n">
        <v>0</v>
      </c>
      <c r="J3029" s="1" t="inlineStr">
        <is>
          <t>JAIPUR</t>
        </is>
      </c>
      <c r="K3029" s="1" t="n">
        <v>0</v>
      </c>
      <c r="L3029" s="1">
        <f>G3029*B3029</f>
        <v/>
      </c>
      <c r="M3029" s="1">
        <f>H3029*B3029</f>
        <v/>
      </c>
      <c r="N3029" s="1">
        <f>I3029*B3029</f>
        <v/>
      </c>
    </row>
    <row r="3030">
      <c r="A3030" s="1" t="inlineStr">
        <is>
          <t>Targetmol</t>
        </is>
      </c>
      <c r="B3030" s="1" t="n">
        <v>31574.4</v>
      </c>
      <c r="C3030" s="1" t="inlineStr">
        <is>
          <t>INV250927-003</t>
        </is>
      </c>
      <c r="D3030" s="2" t="n">
        <v>45927</v>
      </c>
      <c r="E3030" s="2" t="n">
        <v>45933</v>
      </c>
      <c r="F3030" s="1" t="inlineStr">
        <is>
          <t>TN2315</t>
        </is>
      </c>
      <c r="G3030" s="1" t="n">
        <v>1</v>
      </c>
      <c r="H3030" s="1" t="n">
        <v>1</v>
      </c>
      <c r="I3030" s="1" t="n">
        <v>0</v>
      </c>
      <c r="J3030" s="1" t="inlineStr">
        <is>
          <t>Mumbai</t>
        </is>
      </c>
      <c r="K3030" s="1" t="n">
        <v>0</v>
      </c>
      <c r="L3030" s="1">
        <f>G3030*B3030</f>
        <v/>
      </c>
      <c r="M3030" s="1">
        <f>H3030*B3030</f>
        <v/>
      </c>
      <c r="N3030" s="1">
        <f>I3030*B3030</f>
        <v/>
      </c>
    </row>
    <row r="3031">
      <c r="A3031" s="1" t="inlineStr">
        <is>
          <t>Targetmol</t>
        </is>
      </c>
      <c r="B3031" s="1" t="n">
        <v>1584</v>
      </c>
      <c r="C3031" s="1" t="inlineStr">
        <is>
          <t>INV250927-003</t>
        </is>
      </c>
      <c r="D3031" s="2" t="n">
        <v>45927</v>
      </c>
      <c r="E3031" s="2" t="n">
        <v>45933</v>
      </c>
      <c r="F3031" s="1" t="inlineStr">
        <is>
          <t>T5648</t>
        </is>
      </c>
      <c r="G3031" s="1" t="n">
        <v>1</v>
      </c>
      <c r="H3031" s="1" t="n">
        <v>1</v>
      </c>
      <c r="I3031" s="1" t="n">
        <v>0</v>
      </c>
      <c r="J3031" s="1" t="inlineStr">
        <is>
          <t>Mumbai</t>
        </is>
      </c>
      <c r="K3031" s="1" t="n">
        <v>0</v>
      </c>
      <c r="L3031" s="1">
        <f>G3031*B3031</f>
        <v/>
      </c>
      <c r="M3031" s="1">
        <f>H3031*B3031</f>
        <v/>
      </c>
      <c r="N3031" s="1">
        <f>I3031*B3031</f>
        <v/>
      </c>
    </row>
    <row r="3032">
      <c r="A3032" s="1" t="inlineStr">
        <is>
          <t>Targetmol</t>
        </is>
      </c>
      <c r="B3032" s="1" t="n">
        <v>3590.4</v>
      </c>
      <c r="C3032" s="1" t="inlineStr">
        <is>
          <t>INV250927-003</t>
        </is>
      </c>
      <c r="D3032" s="2" t="n">
        <v>45927</v>
      </c>
      <c r="E3032" s="2" t="n">
        <v>45933</v>
      </c>
      <c r="F3032" s="1" t="inlineStr">
        <is>
          <t>T7625</t>
        </is>
      </c>
      <c r="G3032" s="1" t="n">
        <v>2</v>
      </c>
      <c r="H3032" s="1" t="n">
        <v>2</v>
      </c>
      <c r="I3032" s="1" t="n">
        <v>0</v>
      </c>
      <c r="J3032" s="1" t="inlineStr">
        <is>
          <t>Mumbai</t>
        </is>
      </c>
      <c r="K3032" s="1" t="n">
        <v>0</v>
      </c>
      <c r="L3032" s="1">
        <f>G3032*B3032</f>
        <v/>
      </c>
      <c r="M3032" s="1">
        <f>H3032*B3032</f>
        <v/>
      </c>
      <c r="N3032" s="1">
        <f>I3032*B3032</f>
        <v/>
      </c>
    </row>
    <row r="3033">
      <c r="A3033" s="1" t="inlineStr">
        <is>
          <t>SARTORIUS</t>
        </is>
      </c>
      <c r="B3033" s="1" t="n">
        <v>6500</v>
      </c>
      <c r="C3033" s="1" t="inlineStr">
        <is>
          <t>251519302624</t>
        </is>
      </c>
      <c r="D3033" s="2" t="n">
        <v>45929</v>
      </c>
      <c r="E3033" s="2" t="n">
        <v>45934</v>
      </c>
      <c r="F3033" s="1" t="inlineStr">
        <is>
          <t>VS0101</t>
        </is>
      </c>
      <c r="G3033" s="1" t="n">
        <v>1</v>
      </c>
      <c r="H3033" s="1" t="n">
        <v>0</v>
      </c>
      <c r="I3033" s="1" t="n">
        <v>1</v>
      </c>
      <c r="J3033" s="1" t="inlineStr">
        <is>
          <t>Delhi</t>
        </is>
      </c>
      <c r="K3033" s="1" t="inlineStr">
        <is>
          <t>Priyanka Madam</t>
        </is>
      </c>
      <c r="L3033" s="1">
        <f>G3033*B3033</f>
        <v/>
      </c>
      <c r="M3033" s="1">
        <f>H3033*B3033</f>
        <v/>
      </c>
      <c r="N3033" s="1">
        <f>I3033*B3033</f>
        <v/>
      </c>
    </row>
    <row r="3034">
      <c r="A3034" s="1" t="inlineStr">
        <is>
          <t>SARTORIUS</t>
        </is>
      </c>
      <c r="B3034" s="1" t="n">
        <v>16000</v>
      </c>
      <c r="C3034" s="1" t="inlineStr">
        <is>
          <t>251519302624</t>
        </is>
      </c>
      <c r="D3034" s="2" t="n">
        <v>45929</v>
      </c>
      <c r="E3034" s="2" t="n">
        <v>45934</v>
      </c>
      <c r="F3034" s="1" t="inlineStr">
        <is>
          <t>VS0102</t>
        </is>
      </c>
      <c r="G3034" s="1" t="n">
        <v>1</v>
      </c>
      <c r="H3034" s="1" t="n">
        <v>1</v>
      </c>
      <c r="I3034" s="1" t="n">
        <v>0</v>
      </c>
      <c r="J3034" s="1" t="e">
        <v>#N/A</v>
      </c>
      <c r="K3034" s="1" t="n">
        <v>0</v>
      </c>
      <c r="L3034" s="1">
        <f>G3034*B3034</f>
        <v/>
      </c>
      <c r="M3034" s="1">
        <f>H3034*B3034</f>
        <v/>
      </c>
      <c r="N3034" s="1">
        <f>I3034*B3034</f>
        <v/>
      </c>
    </row>
    <row r="3035">
      <c r="A3035" s="1" t="inlineStr">
        <is>
          <t>SARTORIUS</t>
        </is>
      </c>
      <c r="B3035" s="1" t="n">
        <v>6500</v>
      </c>
      <c r="C3035" s="1" t="inlineStr">
        <is>
          <t>251519302624</t>
        </is>
      </c>
      <c r="D3035" s="2" t="n">
        <v>45929</v>
      </c>
      <c r="E3035" s="2" t="n">
        <v>45934</v>
      </c>
      <c r="F3035" s="1" t="inlineStr">
        <is>
          <t>VS0131</t>
        </is>
      </c>
      <c r="G3035" s="1" t="n">
        <v>1</v>
      </c>
      <c r="H3035" s="1" t="n">
        <v>0</v>
      </c>
      <c r="I3035" s="1" t="n">
        <v>1</v>
      </c>
      <c r="J3035" s="1" t="inlineStr">
        <is>
          <t>Delhi</t>
        </is>
      </c>
      <c r="K3035" s="1" t="inlineStr">
        <is>
          <t>Priyanka Madam</t>
        </is>
      </c>
      <c r="L3035" s="1">
        <f>G3035*B3035</f>
        <v/>
      </c>
      <c r="M3035" s="1">
        <f>H3035*B3035</f>
        <v/>
      </c>
      <c r="N3035" s="1">
        <f>I3035*B3035</f>
        <v/>
      </c>
    </row>
    <row r="3036">
      <c r="A3036" s="1" t="inlineStr">
        <is>
          <t>BioLegend</t>
        </is>
      </c>
      <c r="B3036" s="1" t="n">
        <v>13613.6</v>
      </c>
      <c r="C3036" s="1" t="inlineStr">
        <is>
          <t>EED119537</t>
        </is>
      </c>
      <c r="D3036" s="2" t="n">
        <v>45926</v>
      </c>
      <c r="E3036" s="2" t="n">
        <v>45936</v>
      </c>
      <c r="F3036" s="1" t="n">
        <v>100209</v>
      </c>
      <c r="G3036" s="1" t="n">
        <v>1</v>
      </c>
      <c r="H3036" s="1" t="n">
        <v>1</v>
      </c>
      <c r="I3036" s="1" t="n">
        <v>0</v>
      </c>
      <c r="J3036" s="1" t="inlineStr">
        <is>
          <t>Bhuvneshwar</t>
        </is>
      </c>
      <c r="K3036" s="1" t="n">
        <v>0</v>
      </c>
      <c r="L3036" s="1">
        <f>G3036*B3036</f>
        <v/>
      </c>
      <c r="M3036" s="1">
        <f>H3036*B3036</f>
        <v/>
      </c>
      <c r="N3036" s="1">
        <f>I3036*B3036</f>
        <v/>
      </c>
    </row>
    <row r="3037">
      <c r="A3037" s="1" t="inlineStr">
        <is>
          <t>BioLegend</t>
        </is>
      </c>
      <c r="B3037" s="1" t="n">
        <v>6468</v>
      </c>
      <c r="C3037" s="1" t="inlineStr">
        <is>
          <t>EED119537</t>
        </is>
      </c>
      <c r="D3037" s="2" t="n">
        <v>45926</v>
      </c>
      <c r="E3037" s="2" t="n">
        <v>45936</v>
      </c>
      <c r="F3037" s="1" t="n">
        <v>100219</v>
      </c>
      <c r="G3037" s="1" t="n">
        <v>1</v>
      </c>
      <c r="H3037" s="1" t="n">
        <v>1</v>
      </c>
      <c r="I3037" s="1" t="n">
        <v>0</v>
      </c>
      <c r="J3037" s="1" t="inlineStr">
        <is>
          <t>Bhuvneshwar</t>
        </is>
      </c>
      <c r="K3037" s="1" t="n">
        <v>0</v>
      </c>
      <c r="L3037" s="1">
        <f>G3037*B3037</f>
        <v/>
      </c>
      <c r="M3037" s="1">
        <f>H3037*B3037</f>
        <v/>
      </c>
      <c r="N3037" s="1">
        <f>I3037*B3037</f>
        <v/>
      </c>
    </row>
    <row r="3038">
      <c r="A3038" s="1" t="inlineStr">
        <is>
          <t>BioLegend</t>
        </is>
      </c>
      <c r="B3038" s="1" t="n">
        <v>5051.2</v>
      </c>
      <c r="C3038" s="1" t="inlineStr">
        <is>
          <t>EED119537</t>
        </is>
      </c>
      <c r="D3038" s="2" t="n">
        <v>45926</v>
      </c>
      <c r="E3038" s="2" t="n">
        <v>45936</v>
      </c>
      <c r="F3038" s="1" t="n">
        <v>100327</v>
      </c>
      <c r="G3038" s="1" t="n">
        <v>1</v>
      </c>
      <c r="H3038" s="1" t="n">
        <v>1</v>
      </c>
      <c r="I3038" s="1" t="n">
        <v>0</v>
      </c>
      <c r="J3038" s="1" t="inlineStr">
        <is>
          <t>Hyderabad</t>
        </is>
      </c>
      <c r="K3038" s="1" t="n">
        <v>0</v>
      </c>
      <c r="L3038" s="1">
        <f>G3038*B3038</f>
        <v/>
      </c>
      <c r="M3038" s="1">
        <f>H3038*B3038</f>
        <v/>
      </c>
      <c r="N3038" s="1">
        <f>I3038*B3038</f>
        <v/>
      </c>
    </row>
    <row r="3039">
      <c r="A3039" s="1" t="inlineStr">
        <is>
          <t>BioLegend</t>
        </is>
      </c>
      <c r="B3039" s="1" t="n">
        <v>19712</v>
      </c>
      <c r="C3039" s="1" t="inlineStr">
        <is>
          <t>EED119537</t>
        </is>
      </c>
      <c r="D3039" s="2" t="n">
        <v>45926</v>
      </c>
      <c r="E3039" s="2" t="n">
        <v>45936</v>
      </c>
      <c r="F3039" s="1" t="n">
        <v>100496</v>
      </c>
      <c r="G3039" s="1" t="n">
        <v>1</v>
      </c>
      <c r="H3039" s="1" t="n">
        <v>1</v>
      </c>
      <c r="I3039" s="1" t="n">
        <v>0</v>
      </c>
      <c r="J3039" s="1" t="inlineStr">
        <is>
          <t>Kolkata</t>
        </is>
      </c>
      <c r="K3039" s="1" t="n">
        <v>0</v>
      </c>
      <c r="L3039" s="1">
        <f>G3039*B3039</f>
        <v/>
      </c>
      <c r="M3039" s="1">
        <f>H3039*B3039</f>
        <v/>
      </c>
      <c r="N3039" s="1">
        <f>I3039*B3039</f>
        <v/>
      </c>
    </row>
    <row r="3040">
      <c r="A3040" s="1" t="inlineStr">
        <is>
          <t>BioLegend</t>
        </is>
      </c>
      <c r="B3040" s="1" t="n">
        <v>12196.8</v>
      </c>
      <c r="C3040" s="1" t="inlineStr">
        <is>
          <t>EED119537</t>
        </is>
      </c>
      <c r="D3040" s="2" t="n">
        <v>45926</v>
      </c>
      <c r="E3040" s="2" t="n">
        <v>45936</v>
      </c>
      <c r="F3040" s="1" t="n">
        <v>100526</v>
      </c>
      <c r="G3040" s="1" t="n">
        <v>1</v>
      </c>
      <c r="H3040" s="1" t="n">
        <v>1</v>
      </c>
      <c r="I3040" s="1" t="n">
        <v>0</v>
      </c>
      <c r="J3040" s="1" t="inlineStr">
        <is>
          <t>Kolkata</t>
        </is>
      </c>
      <c r="K3040" s="1" t="n">
        <v>0</v>
      </c>
      <c r="L3040" s="1">
        <f>G3040*B3040</f>
        <v/>
      </c>
      <c r="M3040" s="1">
        <f>H3040*B3040</f>
        <v/>
      </c>
      <c r="N3040" s="1">
        <f>I3040*B3040</f>
        <v/>
      </c>
    </row>
    <row r="3041">
      <c r="A3041" s="1" t="inlineStr">
        <is>
          <t>BioLegend</t>
        </is>
      </c>
      <c r="B3041" s="1" t="n">
        <v>6468</v>
      </c>
      <c r="C3041" s="1" t="inlineStr">
        <is>
          <t>EED119537</t>
        </is>
      </c>
      <c r="D3041" s="2" t="n">
        <v>45926</v>
      </c>
      <c r="E3041" s="2" t="n">
        <v>45936</v>
      </c>
      <c r="F3041" s="1" t="n">
        <v>101212</v>
      </c>
      <c r="G3041" s="1" t="n">
        <v>1</v>
      </c>
      <c r="H3041" s="1" t="n">
        <v>1</v>
      </c>
      <c r="I3041" s="1" t="n">
        <v>0</v>
      </c>
      <c r="J3041" s="1" t="inlineStr">
        <is>
          <t>Kolkata</t>
        </is>
      </c>
      <c r="K3041" s="1" t="n">
        <v>0</v>
      </c>
      <c r="L3041" s="1">
        <f>G3041*B3041</f>
        <v/>
      </c>
      <c r="M3041" s="1">
        <f>H3041*B3041</f>
        <v/>
      </c>
      <c r="N3041" s="1">
        <f>I3041*B3041</f>
        <v/>
      </c>
    </row>
    <row r="3042">
      <c r="A3042" s="1" t="inlineStr">
        <is>
          <t>BioLegend</t>
        </is>
      </c>
      <c r="B3042" s="1" t="n">
        <v>17740.8</v>
      </c>
      <c r="C3042" s="1" t="inlineStr">
        <is>
          <t>EED119537</t>
        </is>
      </c>
      <c r="D3042" s="2" t="n">
        <v>45926</v>
      </c>
      <c r="E3042" s="2" t="n">
        <v>45936</v>
      </c>
      <c r="F3042" s="1" t="n">
        <v>101230</v>
      </c>
      <c r="G3042" s="1" t="n">
        <v>1</v>
      </c>
      <c r="H3042" s="1" t="n">
        <v>1</v>
      </c>
      <c r="I3042" s="1" t="n">
        <v>0</v>
      </c>
      <c r="J3042" s="1" t="inlineStr">
        <is>
          <t>Mumbai</t>
        </is>
      </c>
      <c r="K3042" s="1" t="n">
        <v>0</v>
      </c>
      <c r="L3042" s="1">
        <f>G3042*B3042</f>
        <v/>
      </c>
      <c r="M3042" s="1">
        <f>H3042*B3042</f>
        <v/>
      </c>
      <c r="N3042" s="1">
        <f>I3042*B3042</f>
        <v/>
      </c>
    </row>
    <row r="3043">
      <c r="A3043" s="1" t="inlineStr">
        <is>
          <t>BioLegend</t>
        </is>
      </c>
      <c r="B3043" s="1" t="n">
        <v>15972</v>
      </c>
      <c r="C3043" s="1" t="inlineStr">
        <is>
          <t>EED119537</t>
        </is>
      </c>
      <c r="D3043" s="2" t="n">
        <v>45926</v>
      </c>
      <c r="E3043" s="2" t="n">
        <v>45936</v>
      </c>
      <c r="F3043" s="1" t="n">
        <v>101251</v>
      </c>
      <c r="G3043" s="1" t="n">
        <v>1</v>
      </c>
      <c r="H3043" s="1" t="n">
        <v>0</v>
      </c>
      <c r="I3043" s="1" t="n">
        <v>1</v>
      </c>
      <c r="J3043" s="1" t="inlineStr">
        <is>
          <t>Kerala</t>
        </is>
      </c>
      <c r="K3043" s="1" t="inlineStr">
        <is>
          <t>Saturday (25-10-25)</t>
        </is>
      </c>
      <c r="L3043" s="1">
        <f>G3043*B3043</f>
        <v/>
      </c>
      <c r="M3043" s="1">
        <f>H3043*B3043</f>
        <v/>
      </c>
      <c r="N3043" s="1">
        <f>I3043*B3043</f>
        <v/>
      </c>
    </row>
    <row r="3044">
      <c r="A3044" s="1" t="inlineStr">
        <is>
          <t>BioLegend</t>
        </is>
      </c>
      <c r="B3044" s="1" t="n">
        <v>18876</v>
      </c>
      <c r="C3044" s="1" t="inlineStr">
        <is>
          <t>EED119537</t>
        </is>
      </c>
      <c r="D3044" s="2" t="n">
        <v>45926</v>
      </c>
      <c r="E3044" s="2" t="n">
        <v>45936</v>
      </c>
      <c r="F3044" s="1" t="n">
        <v>101337</v>
      </c>
      <c r="G3044" s="1" t="n">
        <v>1</v>
      </c>
      <c r="H3044" s="1" t="n">
        <v>1</v>
      </c>
      <c r="I3044" s="1" t="n">
        <v>0</v>
      </c>
      <c r="J3044" s="1" t="inlineStr">
        <is>
          <t>Kolkata</t>
        </is>
      </c>
      <c r="K3044" s="1" t="n">
        <v>0</v>
      </c>
      <c r="L3044" s="1">
        <f>G3044*B3044</f>
        <v/>
      </c>
      <c r="M3044" s="1">
        <f>H3044*B3044</f>
        <v/>
      </c>
      <c r="N3044" s="1">
        <f>I3044*B3044</f>
        <v/>
      </c>
    </row>
    <row r="3045">
      <c r="A3045" s="1" t="inlineStr">
        <is>
          <t>BioLegend</t>
        </is>
      </c>
      <c r="B3045" s="1" t="n">
        <v>9424.799999999999</v>
      </c>
      <c r="C3045" s="1" t="inlineStr">
        <is>
          <t>EED119537</t>
        </is>
      </c>
      <c r="D3045" s="2" t="n">
        <v>45926</v>
      </c>
      <c r="E3045" s="2" t="n">
        <v>45936</v>
      </c>
      <c r="F3045" s="1" t="n">
        <v>102615</v>
      </c>
      <c r="G3045" s="1" t="n">
        <v>1</v>
      </c>
      <c r="H3045" s="1" t="n">
        <v>1</v>
      </c>
      <c r="I3045" s="1" t="n">
        <v>0</v>
      </c>
      <c r="J3045" s="1" t="inlineStr">
        <is>
          <t>Kolkata</t>
        </is>
      </c>
      <c r="K3045" s="1" t="n">
        <v>0</v>
      </c>
      <c r="L3045" s="1">
        <f>G3045*B3045</f>
        <v/>
      </c>
      <c r="M3045" s="1">
        <f>H3045*B3045</f>
        <v/>
      </c>
      <c r="N3045" s="1">
        <f>I3045*B3045</f>
        <v/>
      </c>
    </row>
    <row r="3046">
      <c r="A3046" s="1" t="inlineStr">
        <is>
          <t>BioLegend</t>
        </is>
      </c>
      <c r="B3046" s="1" t="n">
        <v>5790.4</v>
      </c>
      <c r="C3046" s="1" t="inlineStr">
        <is>
          <t>EED119537</t>
        </is>
      </c>
      <c r="D3046" s="2" t="n">
        <v>45926</v>
      </c>
      <c r="E3046" s="2" t="n">
        <v>45936</v>
      </c>
      <c r="F3046" s="1" t="n">
        <v>103025</v>
      </c>
      <c r="G3046" s="1" t="n">
        <v>1</v>
      </c>
      <c r="H3046" s="1" t="n">
        <v>1</v>
      </c>
      <c r="I3046" s="1" t="n">
        <v>0</v>
      </c>
      <c r="J3046" s="1" t="inlineStr">
        <is>
          <t>Hyderabad</t>
        </is>
      </c>
      <c r="K3046" s="1" t="n">
        <v>0</v>
      </c>
      <c r="L3046" s="1">
        <f>G3046*B3046</f>
        <v/>
      </c>
      <c r="M3046" s="1">
        <f>H3046*B3046</f>
        <v/>
      </c>
      <c r="N3046" s="1">
        <f>I3046*B3046</f>
        <v/>
      </c>
    </row>
    <row r="3047">
      <c r="A3047" s="1" t="inlineStr">
        <is>
          <t>BioLegend</t>
        </is>
      </c>
      <c r="B3047" s="1" t="n">
        <v>13613.6</v>
      </c>
      <c r="C3047" s="1" t="inlineStr">
        <is>
          <t>EED119537</t>
        </is>
      </c>
      <c r="D3047" s="2" t="n">
        <v>45926</v>
      </c>
      <c r="E3047" s="2" t="n">
        <v>45936</v>
      </c>
      <c r="F3047" s="1" t="n">
        <v>103132</v>
      </c>
      <c r="G3047" s="1" t="n">
        <v>1</v>
      </c>
      <c r="H3047" s="1" t="n">
        <v>1</v>
      </c>
      <c r="I3047" s="1" t="n">
        <v>0</v>
      </c>
      <c r="J3047" s="1" t="inlineStr">
        <is>
          <t>Kolkata</t>
        </is>
      </c>
      <c r="K3047" s="1" t="n">
        <v>0</v>
      </c>
      <c r="L3047" s="1">
        <f>G3047*B3047</f>
        <v/>
      </c>
      <c r="M3047" s="1">
        <f>H3047*B3047</f>
        <v/>
      </c>
      <c r="N3047" s="1">
        <f>I3047*B3047</f>
        <v/>
      </c>
    </row>
    <row r="3048">
      <c r="A3048" s="1" t="inlineStr">
        <is>
          <t>BioLegend</t>
        </is>
      </c>
      <c r="B3048" s="1" t="n">
        <v>28710</v>
      </c>
      <c r="C3048" s="1" t="inlineStr">
        <is>
          <t>EED119537</t>
        </is>
      </c>
      <c r="D3048" s="2" t="n">
        <v>45926</v>
      </c>
      <c r="E3048" s="2" t="n">
        <v>45936</v>
      </c>
      <c r="F3048" s="1" t="n">
        <v>103140</v>
      </c>
      <c r="G3048" s="1" t="n">
        <v>1</v>
      </c>
      <c r="H3048" s="1" t="n">
        <v>1</v>
      </c>
      <c r="I3048" s="1" t="n">
        <v>0</v>
      </c>
      <c r="J3048" s="1" t="inlineStr">
        <is>
          <t>Kolkata</t>
        </is>
      </c>
      <c r="K3048" s="1" t="n">
        <v>0</v>
      </c>
      <c r="L3048" s="1">
        <f>G3048*B3048</f>
        <v/>
      </c>
      <c r="M3048" s="1">
        <f>H3048*B3048</f>
        <v/>
      </c>
      <c r="N3048" s="1">
        <f>I3048*B3048</f>
        <v/>
      </c>
    </row>
    <row r="3049">
      <c r="A3049" s="1" t="inlineStr">
        <is>
          <t>BioLegend</t>
        </is>
      </c>
      <c r="B3049" s="1" t="n">
        <v>20394</v>
      </c>
      <c r="C3049" s="1" t="inlineStr">
        <is>
          <t>EED119537</t>
        </is>
      </c>
      <c r="D3049" s="2" t="n">
        <v>45926</v>
      </c>
      <c r="E3049" s="2" t="n">
        <v>45936</v>
      </c>
      <c r="F3049" s="1" t="n">
        <v>103157</v>
      </c>
      <c r="G3049" s="1" t="n">
        <v>2</v>
      </c>
      <c r="H3049" s="1" t="n">
        <v>2</v>
      </c>
      <c r="I3049" s="1" t="n">
        <v>0</v>
      </c>
      <c r="J3049" s="1" t="inlineStr">
        <is>
          <t>Bhuvneshwar</t>
        </is>
      </c>
      <c r="K3049" s="1" t="n">
        <v>0</v>
      </c>
      <c r="L3049" s="1">
        <f>G3049*B3049</f>
        <v/>
      </c>
      <c r="M3049" s="1">
        <f>H3049*B3049</f>
        <v/>
      </c>
      <c r="N3049" s="1">
        <f>I3049*B3049</f>
        <v/>
      </c>
    </row>
    <row r="3050">
      <c r="A3050" s="1" t="inlineStr">
        <is>
          <t>BioLegend</t>
        </is>
      </c>
      <c r="B3050" s="1" t="n">
        <v>4004</v>
      </c>
      <c r="C3050" s="1" t="inlineStr">
        <is>
          <t>EED119537</t>
        </is>
      </c>
      <c r="D3050" s="2" t="n">
        <v>45926</v>
      </c>
      <c r="E3050" s="2" t="n">
        <v>45936</v>
      </c>
      <c r="F3050" s="1" t="n">
        <v>104103</v>
      </c>
      <c r="G3050" s="1" t="n">
        <v>1</v>
      </c>
      <c r="H3050" s="1" t="n">
        <v>1</v>
      </c>
      <c r="I3050" s="1" t="n">
        <v>0</v>
      </c>
      <c r="J3050" s="1" t="inlineStr">
        <is>
          <t>Pune</t>
        </is>
      </c>
      <c r="K3050" s="1" t="n">
        <v>0</v>
      </c>
      <c r="L3050" s="1">
        <f>G3050*B3050</f>
        <v/>
      </c>
      <c r="M3050" s="1">
        <f>H3050*B3050</f>
        <v/>
      </c>
      <c r="N3050" s="1">
        <f>I3050*B3050</f>
        <v/>
      </c>
    </row>
    <row r="3051">
      <c r="A3051" s="1" t="inlineStr">
        <is>
          <t>BioLegend</t>
        </is>
      </c>
      <c r="B3051" s="1" t="n">
        <v>18726.4</v>
      </c>
      <c r="C3051" s="1" t="inlineStr">
        <is>
          <t>EED119537</t>
        </is>
      </c>
      <c r="D3051" s="2" t="n">
        <v>45926</v>
      </c>
      <c r="E3051" s="2" t="n">
        <v>45936</v>
      </c>
      <c r="F3051" s="1" t="n">
        <v>104106</v>
      </c>
      <c r="G3051" s="1" t="n">
        <v>1</v>
      </c>
      <c r="H3051" s="1" t="n">
        <v>1</v>
      </c>
      <c r="I3051" s="1" t="n">
        <v>0</v>
      </c>
      <c r="J3051" s="1" t="inlineStr">
        <is>
          <t>Pune</t>
        </is>
      </c>
      <c r="K3051" s="1" t="n">
        <v>0</v>
      </c>
      <c r="L3051" s="1">
        <f>G3051*B3051</f>
        <v/>
      </c>
      <c r="M3051" s="1">
        <f>H3051*B3051</f>
        <v/>
      </c>
      <c r="N3051" s="1">
        <f>I3051*B3051</f>
        <v/>
      </c>
    </row>
    <row r="3052">
      <c r="A3052" s="1" t="inlineStr">
        <is>
          <t>BioLegend</t>
        </is>
      </c>
      <c r="B3052" s="1" t="n">
        <v>17740.8</v>
      </c>
      <c r="C3052" s="1" t="inlineStr">
        <is>
          <t>EED119537</t>
        </is>
      </c>
      <c r="D3052" s="2" t="n">
        <v>45926</v>
      </c>
      <c r="E3052" s="2" t="n">
        <v>45936</v>
      </c>
      <c r="F3052" s="1" t="n">
        <v>105322</v>
      </c>
      <c r="G3052" s="1" t="n">
        <v>1</v>
      </c>
      <c r="H3052" s="1" t="n">
        <v>1</v>
      </c>
      <c r="I3052" s="1" t="n">
        <v>0</v>
      </c>
      <c r="J3052" s="1" t="inlineStr">
        <is>
          <t>Kolkata</t>
        </is>
      </c>
      <c r="K3052" s="1" t="n">
        <v>0</v>
      </c>
      <c r="L3052" s="1">
        <f>G3052*B3052</f>
        <v/>
      </c>
      <c r="M3052" s="1">
        <f>H3052*B3052</f>
        <v/>
      </c>
      <c r="N3052" s="1">
        <f>I3052*B3052</f>
        <v/>
      </c>
    </row>
    <row r="3053">
      <c r="A3053" s="1" t="inlineStr">
        <is>
          <t>BioLegend</t>
        </is>
      </c>
      <c r="B3053" s="1" t="n">
        <v>16447.2</v>
      </c>
      <c r="C3053" s="1" t="inlineStr">
        <is>
          <t>EED119537</t>
        </is>
      </c>
      <c r="D3053" s="2" t="n">
        <v>45926</v>
      </c>
      <c r="E3053" s="2" t="n">
        <v>45936</v>
      </c>
      <c r="F3053" s="1" t="n">
        <v>106610</v>
      </c>
      <c r="G3053" s="1" t="n">
        <v>1</v>
      </c>
      <c r="H3053" s="1" t="n">
        <v>1</v>
      </c>
      <c r="I3053" s="1" t="n">
        <v>0</v>
      </c>
      <c r="J3053" s="1" t="inlineStr">
        <is>
          <t>Delhi</t>
        </is>
      </c>
      <c r="K3053" s="1" t="n">
        <v>0</v>
      </c>
      <c r="L3053" s="1">
        <f>G3053*B3053</f>
        <v/>
      </c>
      <c r="M3053" s="1">
        <f>H3053*B3053</f>
        <v/>
      </c>
      <c r="N3053" s="1">
        <f>I3053*B3053</f>
        <v/>
      </c>
    </row>
    <row r="3054">
      <c r="A3054" s="1" t="inlineStr">
        <is>
          <t>BioLegend</t>
        </is>
      </c>
      <c r="B3054" s="1" t="n">
        <v>7515.200000000001</v>
      </c>
      <c r="C3054" s="1" t="inlineStr">
        <is>
          <t>EED119537</t>
        </is>
      </c>
      <c r="D3054" s="2" t="n">
        <v>45926</v>
      </c>
      <c r="E3054" s="2" t="n">
        <v>45936</v>
      </c>
      <c r="F3054" s="1" t="n">
        <v>108907</v>
      </c>
      <c r="G3054" s="1" t="n">
        <v>1</v>
      </c>
      <c r="H3054" s="1" t="n">
        <v>1</v>
      </c>
      <c r="I3054" s="1" t="n">
        <v>0</v>
      </c>
      <c r="J3054" s="1" t="inlineStr">
        <is>
          <t>Kolkata</t>
        </is>
      </c>
      <c r="K3054" s="1" t="n">
        <v>0</v>
      </c>
      <c r="L3054" s="1">
        <f>G3054*B3054</f>
        <v/>
      </c>
      <c r="M3054" s="1">
        <f>H3054*B3054</f>
        <v/>
      </c>
      <c r="N3054" s="1">
        <f>I3054*B3054</f>
        <v/>
      </c>
    </row>
    <row r="3055">
      <c r="A3055" s="1" t="inlineStr">
        <is>
          <t>BioLegend</t>
        </is>
      </c>
      <c r="B3055" s="1" t="n">
        <v>4496.8</v>
      </c>
      <c r="C3055" s="1" t="inlineStr">
        <is>
          <t>EED119537</t>
        </is>
      </c>
      <c r="D3055" s="2" t="n">
        <v>45926</v>
      </c>
      <c r="E3055" s="2" t="n">
        <v>45936</v>
      </c>
      <c r="F3055" s="1" t="n">
        <v>109207</v>
      </c>
      <c r="G3055" s="1" t="n">
        <v>1</v>
      </c>
      <c r="H3055" s="1" t="n">
        <v>1</v>
      </c>
      <c r="I3055" s="1" t="n">
        <v>0</v>
      </c>
      <c r="J3055" s="1" t="inlineStr">
        <is>
          <t>Kolkata</t>
        </is>
      </c>
      <c r="K3055" s="1" t="n">
        <v>0</v>
      </c>
      <c r="L3055" s="1">
        <f>G3055*B3055</f>
        <v/>
      </c>
      <c r="M3055" s="1">
        <f>H3055*B3055</f>
        <v/>
      </c>
      <c r="N3055" s="1">
        <f>I3055*B3055</f>
        <v/>
      </c>
    </row>
    <row r="3056">
      <c r="A3056" s="1" t="inlineStr">
        <is>
          <t>BioLegend</t>
        </is>
      </c>
      <c r="B3056" s="1" t="n">
        <v>18876</v>
      </c>
      <c r="C3056" s="1" t="inlineStr">
        <is>
          <t>EED119537</t>
        </is>
      </c>
      <c r="D3056" s="2" t="n">
        <v>45926</v>
      </c>
      <c r="E3056" s="2" t="n">
        <v>45936</v>
      </c>
      <c r="F3056" s="1" t="n">
        <v>115555</v>
      </c>
      <c r="G3056" s="1" t="n">
        <v>1</v>
      </c>
      <c r="H3056" s="1" t="n">
        <v>1</v>
      </c>
      <c r="I3056" s="1" t="n">
        <v>0</v>
      </c>
      <c r="J3056" s="1" t="inlineStr">
        <is>
          <t>Bhuvneshwar</t>
        </is>
      </c>
      <c r="K3056" s="1" t="n">
        <v>0</v>
      </c>
      <c r="L3056" s="1">
        <f>G3056*B3056</f>
        <v/>
      </c>
      <c r="M3056" s="1">
        <f>H3056*B3056</f>
        <v/>
      </c>
      <c r="N3056" s="1">
        <f>I3056*B3056</f>
        <v/>
      </c>
    </row>
    <row r="3057">
      <c r="A3057" s="1" t="inlineStr">
        <is>
          <t>BioLegend</t>
        </is>
      </c>
      <c r="B3057" s="1" t="n">
        <v>19272</v>
      </c>
      <c r="C3057" s="1" t="inlineStr">
        <is>
          <t>EED119537</t>
        </is>
      </c>
      <c r="D3057" s="2" t="n">
        <v>45926</v>
      </c>
      <c r="E3057" s="2" t="n">
        <v>45936</v>
      </c>
      <c r="F3057" s="1" t="n">
        <v>117339</v>
      </c>
      <c r="G3057" s="1" t="n">
        <v>1</v>
      </c>
      <c r="H3057" s="1" t="n">
        <v>1</v>
      </c>
      <c r="I3057" s="1" t="n">
        <v>0</v>
      </c>
      <c r="J3057" s="1" t="inlineStr">
        <is>
          <t>Bhuvneshwar</t>
        </is>
      </c>
      <c r="K3057" s="1" t="n">
        <v>0</v>
      </c>
      <c r="L3057" s="1">
        <f>G3057*B3057</f>
        <v/>
      </c>
      <c r="M3057" s="1">
        <f>H3057*B3057</f>
        <v/>
      </c>
      <c r="N3057" s="1">
        <f>I3057*B3057</f>
        <v/>
      </c>
    </row>
    <row r="3058">
      <c r="A3058" s="1" t="inlineStr">
        <is>
          <t>BioLegend</t>
        </is>
      </c>
      <c r="B3058" s="1" t="n">
        <v>25132.8</v>
      </c>
      <c r="C3058" s="1" t="inlineStr">
        <is>
          <t>EED119537</t>
        </is>
      </c>
      <c r="D3058" s="2" t="n">
        <v>45926</v>
      </c>
      <c r="E3058" s="2" t="n">
        <v>45936</v>
      </c>
      <c r="F3058" s="1" t="n">
        <v>119806</v>
      </c>
      <c r="G3058" s="1" t="n">
        <v>1</v>
      </c>
      <c r="H3058" s="1" t="n">
        <v>1</v>
      </c>
      <c r="I3058" s="1" t="n">
        <v>0</v>
      </c>
      <c r="J3058" s="1" t="inlineStr">
        <is>
          <t>Pune</t>
        </is>
      </c>
      <c r="K3058" s="1" t="n">
        <v>0</v>
      </c>
      <c r="L3058" s="1">
        <f>G3058*B3058</f>
        <v/>
      </c>
      <c r="M3058" s="1">
        <f>H3058*B3058</f>
        <v/>
      </c>
      <c r="N3058" s="1">
        <f>I3058*B3058</f>
        <v/>
      </c>
    </row>
    <row r="3059">
      <c r="A3059" s="1" t="inlineStr">
        <is>
          <t>BioLegend</t>
        </is>
      </c>
      <c r="B3059" s="1" t="n">
        <v>8685.6</v>
      </c>
      <c r="C3059" s="1" t="inlineStr">
        <is>
          <t>EED119537</t>
        </is>
      </c>
      <c r="D3059" s="2" t="n">
        <v>45926</v>
      </c>
      <c r="E3059" s="2" t="n">
        <v>45936</v>
      </c>
      <c r="F3059" s="1" t="n">
        <v>123110</v>
      </c>
      <c r="G3059" s="1" t="n">
        <v>1</v>
      </c>
      <c r="H3059" s="1" t="n">
        <v>1</v>
      </c>
      <c r="I3059" s="1" t="n">
        <v>0</v>
      </c>
      <c r="J3059" s="1" t="inlineStr">
        <is>
          <t>Bhuvneshwar</t>
        </is>
      </c>
      <c r="K3059" s="1" t="n">
        <v>0</v>
      </c>
      <c r="L3059" s="1">
        <f>G3059*B3059</f>
        <v/>
      </c>
      <c r="M3059" s="1">
        <f>H3059*B3059</f>
        <v/>
      </c>
      <c r="N3059" s="1">
        <f>I3059*B3059</f>
        <v/>
      </c>
    </row>
    <row r="3060">
      <c r="A3060" s="1" t="inlineStr">
        <is>
          <t>BioLegend</t>
        </is>
      </c>
      <c r="B3060" s="1" t="n">
        <v>8808.799999999999</v>
      </c>
      <c r="C3060" s="1" t="inlineStr">
        <is>
          <t>EED119537</t>
        </is>
      </c>
      <c r="D3060" s="2" t="n">
        <v>45926</v>
      </c>
      <c r="E3060" s="2" t="n">
        <v>45936</v>
      </c>
      <c r="F3060" s="1" t="n">
        <v>123116</v>
      </c>
      <c r="G3060" s="1" t="n">
        <v>1</v>
      </c>
      <c r="H3060" s="1" t="n">
        <v>1</v>
      </c>
      <c r="I3060" s="1" t="n">
        <v>0</v>
      </c>
      <c r="J3060" s="1" t="inlineStr">
        <is>
          <t>Hyderabad</t>
        </is>
      </c>
      <c r="K3060" s="1" t="n">
        <v>0</v>
      </c>
      <c r="L3060" s="1">
        <f>G3060*B3060</f>
        <v/>
      </c>
      <c r="M3060" s="1">
        <f>H3060*B3060</f>
        <v/>
      </c>
      <c r="N3060" s="1">
        <f>I3060*B3060</f>
        <v/>
      </c>
    </row>
    <row r="3061">
      <c r="A3061" s="1" t="inlineStr">
        <is>
          <t>BioLegend</t>
        </is>
      </c>
      <c r="B3061" s="1" t="n">
        <v>22052.8</v>
      </c>
      <c r="C3061" s="1" t="inlineStr">
        <is>
          <t>EED119537</t>
        </is>
      </c>
      <c r="D3061" s="2" t="n">
        <v>45926</v>
      </c>
      <c r="E3061" s="2" t="n">
        <v>45936</v>
      </c>
      <c r="F3061" s="1" t="n">
        <v>123128</v>
      </c>
      <c r="G3061" s="1" t="n">
        <v>1</v>
      </c>
      <c r="H3061" s="1" t="n">
        <v>1</v>
      </c>
      <c r="I3061" s="1" t="n">
        <v>0</v>
      </c>
      <c r="J3061" s="1" t="inlineStr">
        <is>
          <t>Kolkata</t>
        </is>
      </c>
      <c r="K3061" s="1" t="n">
        <v>0</v>
      </c>
      <c r="L3061" s="1">
        <f>G3061*B3061</f>
        <v/>
      </c>
      <c r="M3061" s="1">
        <f>H3061*B3061</f>
        <v/>
      </c>
      <c r="N3061" s="1">
        <f>I3061*B3061</f>
        <v/>
      </c>
    </row>
    <row r="3062">
      <c r="A3062" s="1" t="inlineStr">
        <is>
          <t>BioLegend</t>
        </is>
      </c>
      <c r="B3062" s="1" t="n">
        <v>16324</v>
      </c>
      <c r="C3062" s="1" t="inlineStr">
        <is>
          <t>EED119537</t>
        </is>
      </c>
      <c r="D3062" s="2" t="n">
        <v>45926</v>
      </c>
      <c r="E3062" s="2" t="n">
        <v>45936</v>
      </c>
      <c r="F3062" s="1" t="n">
        <v>125226</v>
      </c>
      <c r="G3062" s="1" t="n">
        <v>1</v>
      </c>
      <c r="H3062" s="1" t="n">
        <v>1</v>
      </c>
      <c r="I3062" s="1" t="n">
        <v>0</v>
      </c>
      <c r="J3062" s="1" t="inlineStr">
        <is>
          <t>Bhuvneshwar</t>
        </is>
      </c>
      <c r="K3062" s="1" t="n">
        <v>0</v>
      </c>
      <c r="L3062" s="1">
        <f>G3062*B3062</f>
        <v/>
      </c>
      <c r="M3062" s="1">
        <f>H3062*B3062</f>
        <v/>
      </c>
      <c r="N3062" s="1">
        <f>I3062*B3062</f>
        <v/>
      </c>
    </row>
    <row r="3063">
      <c r="A3063" s="1" t="inlineStr">
        <is>
          <t>BioLegend</t>
        </is>
      </c>
      <c r="B3063" s="1" t="n">
        <v>19157.6</v>
      </c>
      <c r="C3063" s="1" t="inlineStr">
        <is>
          <t>EED119537</t>
        </is>
      </c>
      <c r="D3063" s="2" t="n">
        <v>45926</v>
      </c>
      <c r="E3063" s="2" t="n">
        <v>45936</v>
      </c>
      <c r="F3063" s="1" t="n">
        <v>126622</v>
      </c>
      <c r="G3063" s="1" t="n">
        <v>1</v>
      </c>
      <c r="H3063" s="1" t="n">
        <v>1</v>
      </c>
      <c r="I3063" s="1" t="n">
        <v>0</v>
      </c>
      <c r="J3063" s="1" t="inlineStr">
        <is>
          <t>Bhuvneshwar</t>
        </is>
      </c>
      <c r="K3063" s="1" t="n">
        <v>0</v>
      </c>
      <c r="L3063" s="1">
        <f>G3063*B3063</f>
        <v/>
      </c>
      <c r="M3063" s="1">
        <f>H3063*B3063</f>
        <v/>
      </c>
      <c r="N3063" s="1">
        <f>I3063*B3063</f>
        <v/>
      </c>
    </row>
    <row r="3064">
      <c r="A3064" s="1" t="inlineStr">
        <is>
          <t>BioLegend</t>
        </is>
      </c>
      <c r="B3064" s="1" t="n">
        <v>19272</v>
      </c>
      <c r="C3064" s="1" t="inlineStr">
        <is>
          <t>EED119537</t>
        </is>
      </c>
      <c r="D3064" s="2" t="n">
        <v>45926</v>
      </c>
      <c r="E3064" s="2" t="n">
        <v>45936</v>
      </c>
      <c r="F3064" s="1" t="n">
        <v>126633</v>
      </c>
      <c r="G3064" s="1" t="n">
        <v>1</v>
      </c>
      <c r="H3064" s="1" t="n">
        <v>1</v>
      </c>
      <c r="I3064" s="1" t="n">
        <v>0</v>
      </c>
      <c r="J3064" s="1" t="inlineStr">
        <is>
          <t>Kolkata</t>
        </is>
      </c>
      <c r="K3064" s="1" t="n">
        <v>0</v>
      </c>
      <c r="L3064" s="1">
        <f>G3064*B3064</f>
        <v/>
      </c>
      <c r="M3064" s="1">
        <f>H3064*B3064</f>
        <v/>
      </c>
      <c r="N3064" s="1">
        <f>I3064*B3064</f>
        <v/>
      </c>
    </row>
    <row r="3065">
      <c r="A3065" s="1" t="inlineStr">
        <is>
          <t>BioLegend</t>
        </is>
      </c>
      <c r="B3065" s="1" t="n">
        <v>17432.8</v>
      </c>
      <c r="C3065" s="1" t="inlineStr">
        <is>
          <t>EED119537</t>
        </is>
      </c>
      <c r="D3065" s="2" t="n">
        <v>45926</v>
      </c>
      <c r="E3065" s="2" t="n">
        <v>45936</v>
      </c>
      <c r="F3065" s="1" t="n">
        <v>127608</v>
      </c>
      <c r="G3065" s="1" t="n">
        <v>1</v>
      </c>
      <c r="H3065" s="1" t="n">
        <v>1</v>
      </c>
      <c r="I3065" s="1" t="n">
        <v>0</v>
      </c>
      <c r="J3065" s="1" t="inlineStr">
        <is>
          <t>Kolkata</t>
        </is>
      </c>
      <c r="K3065" s="1" t="n">
        <v>0</v>
      </c>
      <c r="L3065" s="1">
        <f>G3065*B3065</f>
        <v/>
      </c>
      <c r="M3065" s="1">
        <f>H3065*B3065</f>
        <v/>
      </c>
      <c r="N3065" s="1">
        <f>I3065*B3065</f>
        <v/>
      </c>
    </row>
    <row r="3066">
      <c r="A3066" s="1" t="inlineStr">
        <is>
          <t>BioLegend</t>
        </is>
      </c>
      <c r="B3066" s="1" t="n">
        <v>18664.8</v>
      </c>
      <c r="C3066" s="1" t="inlineStr">
        <is>
          <t>EED119537</t>
        </is>
      </c>
      <c r="D3066" s="2" t="n">
        <v>45926</v>
      </c>
      <c r="E3066" s="2" t="n">
        <v>45936</v>
      </c>
      <c r="F3066" s="1" t="n">
        <v>127618</v>
      </c>
      <c r="G3066" s="1" t="n">
        <v>1</v>
      </c>
      <c r="H3066" s="1" t="n">
        <v>1</v>
      </c>
      <c r="I3066" s="1" t="n">
        <v>0</v>
      </c>
      <c r="J3066" s="1" t="inlineStr">
        <is>
          <t>Bhuvneshwar</t>
        </is>
      </c>
      <c r="K3066" s="1" t="n">
        <v>0</v>
      </c>
      <c r="L3066" s="1">
        <f>G3066*B3066</f>
        <v/>
      </c>
      <c r="M3066" s="1">
        <f>H3066*B3066</f>
        <v/>
      </c>
      <c r="N3066" s="1">
        <f>I3066*B3066</f>
        <v/>
      </c>
    </row>
    <row r="3067">
      <c r="A3067" s="1" t="inlineStr">
        <is>
          <t>BioLegend</t>
        </is>
      </c>
      <c r="B3067" s="1" t="n">
        <v>19157.6</v>
      </c>
      <c r="C3067" s="1" t="inlineStr">
        <is>
          <t>EED119537</t>
        </is>
      </c>
      <c r="D3067" s="2" t="n">
        <v>45926</v>
      </c>
      <c r="E3067" s="2" t="n">
        <v>45936</v>
      </c>
      <c r="F3067" s="1" t="n">
        <v>128026</v>
      </c>
      <c r="G3067" s="1" t="n">
        <v>1</v>
      </c>
      <c r="H3067" s="1" t="n">
        <v>1</v>
      </c>
      <c r="I3067" s="1" t="n">
        <v>0</v>
      </c>
      <c r="J3067" s="1" t="inlineStr">
        <is>
          <t>Bhuvneshwar</t>
        </is>
      </c>
      <c r="K3067" s="1" t="n">
        <v>0</v>
      </c>
      <c r="L3067" s="1">
        <f>G3067*B3067</f>
        <v/>
      </c>
      <c r="M3067" s="1">
        <f>H3067*B3067</f>
        <v/>
      </c>
      <c r="N3067" s="1">
        <f>I3067*B3067</f>
        <v/>
      </c>
    </row>
    <row r="3068">
      <c r="A3068" s="1" t="inlineStr">
        <is>
          <t>BioLegend</t>
        </is>
      </c>
      <c r="B3068" s="1" t="n">
        <v>10841.6</v>
      </c>
      <c r="C3068" s="1" t="inlineStr">
        <is>
          <t>EED119537</t>
        </is>
      </c>
      <c r="D3068" s="2" t="n">
        <v>45926</v>
      </c>
      <c r="E3068" s="2" t="n">
        <v>45936</v>
      </c>
      <c r="F3068" s="1" t="n">
        <v>128811</v>
      </c>
      <c r="G3068" s="1" t="n">
        <v>1</v>
      </c>
      <c r="H3068" s="1" t="n">
        <v>1</v>
      </c>
      <c r="I3068" s="1" t="n">
        <v>0</v>
      </c>
      <c r="J3068" s="1" t="inlineStr">
        <is>
          <t>Bhuvneshwar</t>
        </is>
      </c>
      <c r="K3068" s="1" t="n">
        <v>0</v>
      </c>
      <c r="L3068" s="1">
        <f>G3068*B3068</f>
        <v/>
      </c>
      <c r="M3068" s="1">
        <f>H3068*B3068</f>
        <v/>
      </c>
      <c r="N3068" s="1">
        <f>I3068*B3068</f>
        <v/>
      </c>
    </row>
    <row r="3069">
      <c r="A3069" s="1" t="inlineStr">
        <is>
          <t>BioLegend</t>
        </is>
      </c>
      <c r="B3069" s="1" t="n">
        <v>7638.4</v>
      </c>
      <c r="C3069" s="1" t="inlineStr">
        <is>
          <t>EED119537</t>
        </is>
      </c>
      <c r="D3069" s="2" t="n">
        <v>45926</v>
      </c>
      <c r="E3069" s="2" t="n">
        <v>45936</v>
      </c>
      <c r="F3069" s="1" t="n">
        <v>130213</v>
      </c>
      <c r="G3069" s="1" t="n">
        <v>1</v>
      </c>
      <c r="H3069" s="1" t="n">
        <v>1</v>
      </c>
      <c r="I3069" s="1" t="n">
        <v>0</v>
      </c>
      <c r="J3069" s="1" t="inlineStr">
        <is>
          <t>Bhuvneshwar</t>
        </is>
      </c>
      <c r="K3069" s="1" t="n">
        <v>0</v>
      </c>
      <c r="L3069" s="1">
        <f>G3069*B3069</f>
        <v/>
      </c>
      <c r="M3069" s="1">
        <f>H3069*B3069</f>
        <v/>
      </c>
      <c r="N3069" s="1">
        <f>I3069*B3069</f>
        <v/>
      </c>
    </row>
    <row r="3070">
      <c r="A3070" s="1" t="inlineStr">
        <is>
          <t>BioLegend</t>
        </is>
      </c>
      <c r="B3070" s="1" t="n">
        <v>12812.8</v>
      </c>
      <c r="C3070" s="1" t="inlineStr">
        <is>
          <t>EED119537</t>
        </is>
      </c>
      <c r="D3070" s="2" t="n">
        <v>45926</v>
      </c>
      <c r="E3070" s="2" t="n">
        <v>45936</v>
      </c>
      <c r="F3070" s="1" t="n">
        <v>137221</v>
      </c>
      <c r="G3070" s="1" t="n">
        <v>1</v>
      </c>
      <c r="H3070" s="1" t="n">
        <v>1</v>
      </c>
      <c r="I3070" s="1" t="n">
        <v>0</v>
      </c>
      <c r="J3070" s="1" t="inlineStr">
        <is>
          <t>Kolkata</t>
        </is>
      </c>
      <c r="K3070" s="1" t="n">
        <v>0</v>
      </c>
      <c r="L3070" s="1">
        <f>G3070*B3070</f>
        <v/>
      </c>
      <c r="M3070" s="1">
        <f>H3070*B3070</f>
        <v/>
      </c>
      <c r="N3070" s="1">
        <f>I3070*B3070</f>
        <v/>
      </c>
    </row>
    <row r="3071">
      <c r="A3071" s="1" t="inlineStr">
        <is>
          <t>BioLegend</t>
        </is>
      </c>
      <c r="B3071" s="1" t="n">
        <v>16324</v>
      </c>
      <c r="C3071" s="1" t="inlineStr">
        <is>
          <t>EED119537</t>
        </is>
      </c>
      <c r="D3071" s="2" t="n">
        <v>45926</v>
      </c>
      <c r="E3071" s="2" t="n">
        <v>45936</v>
      </c>
      <c r="F3071" s="1" t="inlineStr">
        <is>
          <t>139316</t>
        </is>
      </c>
      <c r="G3071" s="1" t="n">
        <v>1</v>
      </c>
      <c r="H3071" s="1" t="n">
        <v>0</v>
      </c>
      <c r="I3071" s="1" t="n">
        <v>1</v>
      </c>
      <c r="J3071" s="1" t="inlineStr">
        <is>
          <t>Kerala</t>
        </is>
      </c>
      <c r="K3071" s="1" t="inlineStr">
        <is>
          <t>Saturday (25-10-25)</t>
        </is>
      </c>
      <c r="L3071" s="1">
        <f>G3071*B3071</f>
        <v/>
      </c>
      <c r="M3071" s="1">
        <f>H3071*B3071</f>
        <v/>
      </c>
      <c r="N3071" s="1">
        <f>I3071*B3071</f>
        <v/>
      </c>
    </row>
    <row r="3072">
      <c r="A3072" s="1" t="inlineStr">
        <is>
          <t>BioLegend</t>
        </is>
      </c>
      <c r="B3072" s="1" t="n">
        <v>8377.6</v>
      </c>
      <c r="C3072" s="1" t="inlineStr">
        <is>
          <t>EED119537</t>
        </is>
      </c>
      <c r="D3072" s="2" t="n">
        <v>45926</v>
      </c>
      <c r="E3072" s="2" t="n">
        <v>45936</v>
      </c>
      <c r="F3072" s="1" t="n">
        <v>141703</v>
      </c>
      <c r="G3072" s="1" t="n">
        <v>1</v>
      </c>
      <c r="H3072" s="1" t="n">
        <v>1</v>
      </c>
      <c r="I3072" s="1" t="n">
        <v>0</v>
      </c>
      <c r="J3072" s="1" t="inlineStr">
        <is>
          <t>Hyderabad</t>
        </is>
      </c>
      <c r="K3072" s="1" t="n">
        <v>0</v>
      </c>
      <c r="L3072" s="1">
        <f>G3072*B3072</f>
        <v/>
      </c>
      <c r="M3072" s="1">
        <f>H3072*B3072</f>
        <v/>
      </c>
      <c r="N3072" s="1">
        <f>I3072*B3072</f>
        <v/>
      </c>
    </row>
    <row r="3073">
      <c r="A3073" s="1" t="inlineStr">
        <is>
          <t>BioLegend</t>
        </is>
      </c>
      <c r="B3073" s="1" t="n">
        <v>13464</v>
      </c>
      <c r="C3073" s="1" t="inlineStr">
        <is>
          <t>EED119537</t>
        </is>
      </c>
      <c r="D3073" s="2" t="n">
        <v>45926</v>
      </c>
      <c r="E3073" s="2" t="n">
        <v>45936</v>
      </c>
      <c r="F3073" s="1" t="n">
        <v>141717</v>
      </c>
      <c r="G3073" s="1" t="n">
        <v>1</v>
      </c>
      <c r="H3073" s="1" t="n">
        <v>1</v>
      </c>
      <c r="I3073" s="1" t="n">
        <v>0</v>
      </c>
      <c r="J3073" s="1" t="inlineStr">
        <is>
          <t>Bhuvneshwar</t>
        </is>
      </c>
      <c r="K3073" s="1" t="n">
        <v>0</v>
      </c>
      <c r="L3073" s="1">
        <f>G3073*B3073</f>
        <v/>
      </c>
      <c r="M3073" s="1">
        <f>H3073*B3073</f>
        <v/>
      </c>
      <c r="N3073" s="1">
        <f>I3073*B3073</f>
        <v/>
      </c>
    </row>
    <row r="3074">
      <c r="A3074" s="1" t="inlineStr">
        <is>
          <t>BioLegend</t>
        </is>
      </c>
      <c r="B3074" s="1" t="n">
        <v>18048.8</v>
      </c>
      <c r="C3074" s="1" t="inlineStr">
        <is>
          <t>EED119537</t>
        </is>
      </c>
      <c r="D3074" s="2" t="n">
        <v>45926</v>
      </c>
      <c r="E3074" s="2" t="n">
        <v>45936</v>
      </c>
      <c r="F3074" s="1" t="n">
        <v>141734</v>
      </c>
      <c r="G3074" s="1" t="n">
        <v>1</v>
      </c>
      <c r="H3074" s="1" t="n">
        <v>1</v>
      </c>
      <c r="I3074" s="1" t="n">
        <v>0</v>
      </c>
      <c r="J3074" s="1" t="inlineStr">
        <is>
          <t>Kolkata</t>
        </is>
      </c>
      <c r="K3074" s="1" t="n">
        <v>0</v>
      </c>
      <c r="L3074" s="1">
        <f>G3074*B3074</f>
        <v/>
      </c>
      <c r="M3074" s="1">
        <f>H3074*B3074</f>
        <v/>
      </c>
      <c r="N3074" s="1">
        <f>I3074*B3074</f>
        <v/>
      </c>
    </row>
    <row r="3075">
      <c r="A3075" s="1" t="inlineStr">
        <is>
          <t>BioLegend</t>
        </is>
      </c>
      <c r="B3075" s="1" t="n">
        <v>15972</v>
      </c>
      <c r="C3075" s="1" t="inlineStr">
        <is>
          <t>EED119537</t>
        </is>
      </c>
      <c r="D3075" s="2" t="n">
        <v>45926</v>
      </c>
      <c r="E3075" s="2" t="n">
        <v>45936</v>
      </c>
      <c r="F3075" s="1" t="n">
        <v>142111</v>
      </c>
      <c r="G3075" s="1" t="n">
        <v>1</v>
      </c>
      <c r="H3075" s="1" t="n">
        <v>1</v>
      </c>
      <c r="I3075" s="1" t="n">
        <v>0</v>
      </c>
      <c r="J3075" s="1" t="inlineStr">
        <is>
          <t>Bhuvneshwar</t>
        </is>
      </c>
      <c r="K3075" s="1" t="n">
        <v>0</v>
      </c>
      <c r="L3075" s="1">
        <f>G3075*B3075</f>
        <v/>
      </c>
      <c r="M3075" s="1">
        <f>H3075*B3075</f>
        <v/>
      </c>
      <c r="N3075" s="1">
        <f>I3075*B3075</f>
        <v/>
      </c>
    </row>
    <row r="3076">
      <c r="A3076" s="1" t="inlineStr">
        <is>
          <t>BioLegend</t>
        </is>
      </c>
      <c r="B3076" s="1" t="n">
        <v>13068</v>
      </c>
      <c r="C3076" s="1" t="inlineStr">
        <is>
          <t>EED119537</t>
        </is>
      </c>
      <c r="D3076" s="2" t="n">
        <v>45926</v>
      </c>
      <c r="E3076" s="2" t="n">
        <v>45936</v>
      </c>
      <c r="F3076" s="1" t="n">
        <v>145209</v>
      </c>
      <c r="G3076" s="1" t="n">
        <v>1</v>
      </c>
      <c r="H3076" s="1" t="n">
        <v>1</v>
      </c>
      <c r="I3076" s="1" t="n">
        <v>0</v>
      </c>
      <c r="J3076" s="1" t="inlineStr">
        <is>
          <t>Kolkata</t>
        </is>
      </c>
      <c r="K3076" s="1" t="n">
        <v>0</v>
      </c>
      <c r="L3076" s="1">
        <f>G3076*B3076</f>
        <v/>
      </c>
      <c r="M3076" s="1">
        <f>H3076*B3076</f>
        <v/>
      </c>
      <c r="N3076" s="1">
        <f>I3076*B3076</f>
        <v/>
      </c>
    </row>
    <row r="3077">
      <c r="A3077" s="1" t="inlineStr">
        <is>
          <t>BioLegend</t>
        </is>
      </c>
      <c r="B3077" s="1" t="n">
        <v>9424.799999999999</v>
      </c>
      <c r="C3077" s="1" t="inlineStr">
        <is>
          <t>EED119537</t>
        </is>
      </c>
      <c r="D3077" s="2" t="n">
        <v>45926</v>
      </c>
      <c r="E3077" s="2" t="n">
        <v>45936</v>
      </c>
      <c r="F3077" s="1" t="n">
        <v>160908</v>
      </c>
      <c r="G3077" s="1" t="n">
        <v>1</v>
      </c>
      <c r="H3077" s="1" t="n">
        <v>1</v>
      </c>
      <c r="I3077" s="1" t="n">
        <v>0</v>
      </c>
      <c r="J3077" s="1" t="inlineStr">
        <is>
          <t>Pune</t>
        </is>
      </c>
      <c r="K3077" s="1" t="n">
        <v>0</v>
      </c>
      <c r="L3077" s="1">
        <f>G3077*B3077</f>
        <v/>
      </c>
      <c r="M3077" s="1">
        <f>H3077*B3077</f>
        <v/>
      </c>
      <c r="N3077" s="1">
        <f>I3077*B3077</f>
        <v/>
      </c>
    </row>
    <row r="3078">
      <c r="A3078" s="1" t="inlineStr">
        <is>
          <t>BioLegend</t>
        </is>
      </c>
      <c r="B3078" s="1" t="n">
        <v>16500</v>
      </c>
      <c r="C3078" s="1" t="inlineStr">
        <is>
          <t>EED119537</t>
        </is>
      </c>
      <c r="D3078" s="2" t="n">
        <v>45926</v>
      </c>
      <c r="E3078" s="2" t="n">
        <v>45936</v>
      </c>
      <c r="F3078" s="1" t="n">
        <v>160909</v>
      </c>
      <c r="G3078" s="1" t="n">
        <v>1</v>
      </c>
      <c r="H3078" s="1" t="n">
        <v>1</v>
      </c>
      <c r="I3078" s="1" t="n">
        <v>0</v>
      </c>
      <c r="J3078" s="1" t="inlineStr">
        <is>
          <t>Pune</t>
        </is>
      </c>
      <c r="K3078" s="1" t="n">
        <v>0</v>
      </c>
      <c r="L3078" s="1">
        <f>G3078*B3078</f>
        <v/>
      </c>
      <c r="M3078" s="1">
        <f>H3078*B3078</f>
        <v/>
      </c>
      <c r="N3078" s="1">
        <f>I3078*B3078</f>
        <v/>
      </c>
    </row>
    <row r="3079">
      <c r="A3079" s="1" t="inlineStr">
        <is>
          <t>BioLegend</t>
        </is>
      </c>
      <c r="B3079" s="1" t="n">
        <v>17001.6</v>
      </c>
      <c r="C3079" s="1" t="inlineStr">
        <is>
          <t>EED119537</t>
        </is>
      </c>
      <c r="D3079" s="2" t="n">
        <v>45926</v>
      </c>
      <c r="E3079" s="2" t="n">
        <v>45936</v>
      </c>
      <c r="F3079" s="1" t="n">
        <v>300326</v>
      </c>
      <c r="G3079" s="1" t="n">
        <v>1</v>
      </c>
      <c r="H3079" s="1" t="n">
        <v>1</v>
      </c>
      <c r="I3079" s="1" t="n">
        <v>0</v>
      </c>
      <c r="J3079" s="1" t="inlineStr">
        <is>
          <t>Gujrat</t>
        </is>
      </c>
      <c r="K3079" s="1" t="n">
        <v>0</v>
      </c>
      <c r="L3079" s="1">
        <f>G3079*B3079</f>
        <v/>
      </c>
      <c r="M3079" s="1">
        <f>H3079*B3079</f>
        <v/>
      </c>
      <c r="N3079" s="1">
        <f>I3079*B3079</f>
        <v/>
      </c>
    </row>
    <row r="3080">
      <c r="A3080" s="1" t="inlineStr">
        <is>
          <t>BioLegend</t>
        </is>
      </c>
      <c r="B3080" s="1" t="n">
        <v>28314</v>
      </c>
      <c r="C3080" s="1" t="inlineStr">
        <is>
          <t>EED119537</t>
        </is>
      </c>
      <c r="D3080" s="2" t="n">
        <v>45926</v>
      </c>
      <c r="E3080" s="2" t="n">
        <v>45936</v>
      </c>
      <c r="F3080" s="1" t="n">
        <v>307640</v>
      </c>
      <c r="G3080" s="1" t="n">
        <v>2</v>
      </c>
      <c r="H3080" s="1" t="n">
        <v>2</v>
      </c>
      <c r="I3080" s="1" t="n">
        <v>0</v>
      </c>
      <c r="J3080" s="1" t="inlineStr">
        <is>
          <t>Mumbai</t>
        </is>
      </c>
      <c r="K3080" s="1" t="n">
        <v>0</v>
      </c>
      <c r="L3080" s="1">
        <f>G3080*B3080</f>
        <v/>
      </c>
      <c r="M3080" s="1">
        <f>H3080*B3080</f>
        <v/>
      </c>
      <c r="N3080" s="1">
        <f>I3080*B3080</f>
        <v/>
      </c>
    </row>
    <row r="3081">
      <c r="A3081" s="1" t="inlineStr">
        <is>
          <t>BioLegend</t>
        </is>
      </c>
      <c r="B3081" s="1" t="n">
        <v>24816</v>
      </c>
      <c r="C3081" s="1" t="inlineStr">
        <is>
          <t>EED119537</t>
        </is>
      </c>
      <c r="D3081" s="2" t="n">
        <v>45926</v>
      </c>
      <c r="E3081" s="2" t="n">
        <v>45936</v>
      </c>
      <c r="F3081" s="1" t="n">
        <v>302048</v>
      </c>
      <c r="G3081" s="1" t="n">
        <v>1</v>
      </c>
      <c r="H3081" s="1" t="n">
        <v>1</v>
      </c>
      <c r="I3081" s="1" t="n">
        <v>0</v>
      </c>
      <c r="J3081" s="1" t="inlineStr">
        <is>
          <t>Mumbai</t>
        </is>
      </c>
      <c r="K3081" s="1" t="n">
        <v>0</v>
      </c>
      <c r="L3081" s="1">
        <f>G3081*B3081</f>
        <v/>
      </c>
      <c r="M3081" s="1">
        <f>H3081*B3081</f>
        <v/>
      </c>
      <c r="N3081" s="1">
        <f>I3081*B3081</f>
        <v/>
      </c>
    </row>
    <row r="3082">
      <c r="A3082" s="1" t="inlineStr">
        <is>
          <t>BioLegend</t>
        </is>
      </c>
      <c r="B3082" s="1" t="n">
        <v>23531.2</v>
      </c>
      <c r="C3082" s="1" t="inlineStr">
        <is>
          <t>EED119537</t>
        </is>
      </c>
      <c r="D3082" s="2" t="n">
        <v>45926</v>
      </c>
      <c r="E3082" s="2" t="n">
        <v>45936</v>
      </c>
      <c r="F3082" s="1" t="n">
        <v>302120</v>
      </c>
      <c r="G3082" s="1" t="n">
        <v>1</v>
      </c>
      <c r="H3082" s="1" t="n">
        <v>1</v>
      </c>
      <c r="I3082" s="1" t="n">
        <v>0</v>
      </c>
      <c r="J3082" s="1" t="inlineStr">
        <is>
          <t>Mumbai</t>
        </is>
      </c>
      <c r="K3082" s="1" t="n">
        <v>0</v>
      </c>
      <c r="L3082" s="1">
        <f>G3082*B3082</f>
        <v/>
      </c>
      <c r="M3082" s="1">
        <f>H3082*B3082</f>
        <v/>
      </c>
      <c r="N3082" s="1">
        <f>I3082*B3082</f>
        <v/>
      </c>
    </row>
    <row r="3083">
      <c r="A3083" s="1" t="inlineStr">
        <is>
          <t>BioLegend</t>
        </is>
      </c>
      <c r="B3083" s="1" t="n">
        <v>6468</v>
      </c>
      <c r="C3083" s="1" t="inlineStr">
        <is>
          <t>EED119537</t>
        </is>
      </c>
      <c r="D3083" s="2" t="n">
        <v>45926</v>
      </c>
      <c r="E3083" s="2" t="n">
        <v>45936</v>
      </c>
      <c r="F3083" s="1" t="n">
        <v>302212</v>
      </c>
      <c r="G3083" s="1" t="n">
        <v>1</v>
      </c>
      <c r="H3083" s="1" t="n">
        <v>1</v>
      </c>
      <c r="I3083" s="1" t="n">
        <v>0</v>
      </c>
      <c r="J3083" s="1" t="inlineStr">
        <is>
          <t>Gujrat</t>
        </is>
      </c>
      <c r="K3083" s="1" t="n">
        <v>0</v>
      </c>
      <c r="L3083" s="1">
        <f>G3083*B3083</f>
        <v/>
      </c>
      <c r="M3083" s="1">
        <f>H3083*B3083</f>
        <v/>
      </c>
      <c r="N3083" s="1">
        <f>I3083*B3083</f>
        <v/>
      </c>
    </row>
    <row r="3084">
      <c r="A3084" s="1" t="inlineStr">
        <is>
          <t>BioLegend</t>
        </is>
      </c>
      <c r="B3084" s="1" t="n">
        <v>6468</v>
      </c>
      <c r="C3084" s="1" t="inlineStr">
        <is>
          <t>EED119537</t>
        </is>
      </c>
      <c r="D3084" s="2" t="n">
        <v>45926</v>
      </c>
      <c r="E3084" s="2" t="n">
        <v>45936</v>
      </c>
      <c r="F3084" s="1" t="n">
        <v>302212</v>
      </c>
      <c r="G3084" s="1" t="n">
        <v>1</v>
      </c>
      <c r="H3084" s="1" t="n">
        <v>1</v>
      </c>
      <c r="I3084" s="1" t="n">
        <v>0</v>
      </c>
      <c r="J3084" s="1" t="inlineStr">
        <is>
          <t>Kanpur</t>
        </is>
      </c>
      <c r="K3084" s="1" t="n">
        <v>0</v>
      </c>
      <c r="L3084" s="1">
        <f>G3084*B3084</f>
        <v/>
      </c>
      <c r="M3084" s="1">
        <f>H3084*B3084</f>
        <v/>
      </c>
      <c r="N3084" s="1">
        <f>I3084*B3084</f>
        <v/>
      </c>
    </row>
    <row r="3085">
      <c r="A3085" s="1" t="inlineStr">
        <is>
          <t>BioLegend</t>
        </is>
      </c>
      <c r="B3085" s="1" t="n">
        <v>8808.799999999999</v>
      </c>
      <c r="C3085" s="1" t="inlineStr">
        <is>
          <t>EED119537</t>
        </is>
      </c>
      <c r="D3085" s="2" t="n">
        <v>45926</v>
      </c>
      <c r="E3085" s="2" t="n">
        <v>45936</v>
      </c>
      <c r="F3085" s="1" t="n">
        <v>302611</v>
      </c>
      <c r="G3085" s="1" t="n">
        <v>1</v>
      </c>
      <c r="H3085" s="1" t="n">
        <v>1</v>
      </c>
      <c r="I3085" s="1" t="n">
        <v>0</v>
      </c>
      <c r="J3085" s="1" t="inlineStr">
        <is>
          <t>Kanpur</t>
        </is>
      </c>
      <c r="K3085" s="1" t="n">
        <v>0</v>
      </c>
      <c r="L3085" s="1">
        <f>G3085*B3085</f>
        <v/>
      </c>
      <c r="M3085" s="1">
        <f>H3085*B3085</f>
        <v/>
      </c>
      <c r="N3085" s="1">
        <f>I3085*B3085</f>
        <v/>
      </c>
    </row>
    <row r="3086">
      <c r="A3086" s="1" t="inlineStr">
        <is>
          <t>BioLegend</t>
        </is>
      </c>
      <c r="B3086" s="1" t="n">
        <v>7946.4</v>
      </c>
      <c r="C3086" s="1" t="inlineStr">
        <is>
          <t>EED119537</t>
        </is>
      </c>
      <c r="D3086" s="2" t="n">
        <v>45926</v>
      </c>
      <c r="E3086" s="2" t="n">
        <v>45936</v>
      </c>
      <c r="F3086" s="1" t="n">
        <v>305105</v>
      </c>
      <c r="G3086" s="1" t="n">
        <v>1</v>
      </c>
      <c r="H3086" s="1" t="n">
        <v>1</v>
      </c>
      <c r="I3086" s="1" t="n">
        <v>0</v>
      </c>
      <c r="J3086" s="1" t="inlineStr">
        <is>
          <t>Kerala</t>
        </is>
      </c>
      <c r="K3086" s="1" t="n">
        <v>0</v>
      </c>
      <c r="L3086" s="1">
        <f>G3086*B3086</f>
        <v/>
      </c>
      <c r="M3086" s="1">
        <f>H3086*B3086</f>
        <v/>
      </c>
      <c r="N3086" s="1">
        <f>I3086*B3086</f>
        <v/>
      </c>
    </row>
    <row r="3087">
      <c r="A3087" s="1" t="inlineStr">
        <is>
          <t>BioLegend</t>
        </is>
      </c>
      <c r="B3087" s="1" t="n">
        <v>9055.200000000001</v>
      </c>
      <c r="C3087" s="1" t="inlineStr">
        <is>
          <t>EED119537</t>
        </is>
      </c>
      <c r="D3087" s="2" t="n">
        <v>45926</v>
      </c>
      <c r="E3087" s="2" t="n">
        <v>45936</v>
      </c>
      <c r="F3087" s="1" t="n">
        <v>305629</v>
      </c>
      <c r="G3087" s="1" t="n">
        <v>1</v>
      </c>
      <c r="H3087" s="1" t="n">
        <v>1</v>
      </c>
      <c r="I3087" s="1" t="n">
        <v>0</v>
      </c>
      <c r="J3087" s="1" t="inlineStr">
        <is>
          <t>Kanpur</t>
        </is>
      </c>
      <c r="K3087" s="1" t="n">
        <v>0</v>
      </c>
      <c r="L3087" s="1">
        <f>G3087*B3087</f>
        <v/>
      </c>
      <c r="M3087" s="1">
        <f>H3087*B3087</f>
        <v/>
      </c>
      <c r="N3087" s="1">
        <f>I3087*B3087</f>
        <v/>
      </c>
    </row>
    <row r="3088">
      <c r="A3088" s="1" t="inlineStr">
        <is>
          <t>BioLegend</t>
        </is>
      </c>
      <c r="B3088" s="1" t="n">
        <v>18048.8</v>
      </c>
      <c r="C3088" s="1" t="inlineStr">
        <is>
          <t>EED119537</t>
        </is>
      </c>
      <c r="D3088" s="2" t="n">
        <v>45926</v>
      </c>
      <c r="E3088" s="2" t="n">
        <v>45936</v>
      </c>
      <c r="F3088" s="1" t="n">
        <v>306008</v>
      </c>
      <c r="G3088" s="1" t="n">
        <v>1</v>
      </c>
      <c r="H3088" s="1" t="n">
        <v>1</v>
      </c>
      <c r="I3088" s="1" t="n">
        <v>0</v>
      </c>
      <c r="J3088" s="1" t="inlineStr">
        <is>
          <t>Mumbai</t>
        </is>
      </c>
      <c r="K3088" s="1" t="n">
        <v>0</v>
      </c>
      <c r="L3088" s="1">
        <f>G3088*B3088</f>
        <v/>
      </c>
      <c r="M3088" s="1">
        <f>H3088*B3088</f>
        <v/>
      </c>
      <c r="N3088" s="1">
        <f>I3088*B3088</f>
        <v/>
      </c>
    </row>
    <row r="3089">
      <c r="A3089" s="1" t="inlineStr">
        <is>
          <t>BioLegend</t>
        </is>
      </c>
      <c r="B3089" s="1" t="n">
        <v>6591.200000000001</v>
      </c>
      <c r="C3089" s="1" t="inlineStr">
        <is>
          <t>EED119537</t>
        </is>
      </c>
      <c r="D3089" s="2" t="n">
        <v>45926</v>
      </c>
      <c r="E3089" s="2" t="n">
        <v>45936</v>
      </c>
      <c r="F3089" s="1" t="n">
        <v>343107</v>
      </c>
      <c r="G3089" s="1" t="n">
        <v>2</v>
      </c>
      <c r="H3089" s="1" t="n">
        <v>2</v>
      </c>
      <c r="I3089" s="1" t="n">
        <v>0</v>
      </c>
      <c r="J3089" s="1" t="inlineStr">
        <is>
          <t>Gujrat</t>
        </is>
      </c>
      <c r="K3089" s="1" t="n">
        <v>0</v>
      </c>
      <c r="L3089" s="1">
        <f>G3089*B3089</f>
        <v/>
      </c>
      <c r="M3089" s="1">
        <f>H3089*B3089</f>
        <v/>
      </c>
      <c r="N3089" s="1">
        <f>I3089*B3089</f>
        <v/>
      </c>
    </row>
    <row r="3090">
      <c r="A3090" s="1" t="inlineStr">
        <is>
          <t>BioLegend</t>
        </is>
      </c>
      <c r="B3090" s="1" t="n">
        <v>15769.6</v>
      </c>
      <c r="C3090" s="1" t="inlineStr">
        <is>
          <t>EED119537</t>
        </is>
      </c>
      <c r="D3090" s="2" t="n">
        <v>45926</v>
      </c>
      <c r="E3090" s="2" t="n">
        <v>45936</v>
      </c>
      <c r="F3090" s="1" t="n">
        <v>306308</v>
      </c>
      <c r="G3090" s="1" t="n">
        <v>1</v>
      </c>
      <c r="H3090" s="1" t="n">
        <v>1</v>
      </c>
      <c r="I3090" s="1" t="n">
        <v>0</v>
      </c>
      <c r="J3090" s="1" t="inlineStr">
        <is>
          <t>Mumbai</t>
        </is>
      </c>
      <c r="K3090" s="1" t="n">
        <v>0</v>
      </c>
      <c r="L3090" s="1">
        <f>G3090*B3090</f>
        <v/>
      </c>
      <c r="M3090" s="1">
        <f>H3090*B3090</f>
        <v/>
      </c>
      <c r="N3090" s="1">
        <f>I3090*B3090</f>
        <v/>
      </c>
    </row>
    <row r="3091">
      <c r="A3091" s="1" t="inlineStr">
        <is>
          <t>BioLegend</t>
        </is>
      </c>
      <c r="B3091" s="1" t="n">
        <v>11580.8</v>
      </c>
      <c r="C3091" s="1" t="inlineStr">
        <is>
          <t>EED119537</t>
        </is>
      </c>
      <c r="D3091" s="2" t="n">
        <v>45926</v>
      </c>
      <c r="E3091" s="2" t="n">
        <v>45936</v>
      </c>
      <c r="F3091" s="1" t="n">
        <v>306704</v>
      </c>
      <c r="G3091" s="1" t="n">
        <v>1</v>
      </c>
      <c r="H3091" s="1" t="n">
        <v>1</v>
      </c>
      <c r="I3091" s="1" t="n">
        <v>0</v>
      </c>
      <c r="J3091" s="1" t="inlineStr">
        <is>
          <t>Kerala</t>
        </is>
      </c>
      <c r="K3091" s="1" t="n">
        <v>0</v>
      </c>
      <c r="L3091" s="1">
        <f>G3091*B3091</f>
        <v/>
      </c>
      <c r="M3091" s="1">
        <f>H3091*B3091</f>
        <v/>
      </c>
      <c r="N3091" s="1">
        <f>I3091*B3091</f>
        <v/>
      </c>
    </row>
    <row r="3092">
      <c r="A3092" s="1" t="inlineStr">
        <is>
          <t>BioLegend</t>
        </is>
      </c>
      <c r="B3092" s="1" t="n">
        <v>28710</v>
      </c>
      <c r="C3092" s="1" t="inlineStr">
        <is>
          <t>EED119537</t>
        </is>
      </c>
      <c r="D3092" s="2" t="n">
        <v>45926</v>
      </c>
      <c r="E3092" s="2" t="n">
        <v>45936</v>
      </c>
      <c r="F3092" s="1" t="n">
        <v>306740</v>
      </c>
      <c r="G3092" s="1" t="n">
        <v>1</v>
      </c>
      <c r="H3092" s="1" t="n">
        <v>1</v>
      </c>
      <c r="I3092" s="1" t="n">
        <v>0</v>
      </c>
      <c r="J3092" s="1" t="inlineStr">
        <is>
          <t>Kerala</t>
        </is>
      </c>
      <c r="K3092" s="1" t="n">
        <v>0</v>
      </c>
      <c r="L3092" s="1">
        <f>G3092*B3092</f>
        <v/>
      </c>
      <c r="M3092" s="1">
        <f>H3092*B3092</f>
        <v/>
      </c>
      <c r="N3092" s="1">
        <f>I3092*B3092</f>
        <v/>
      </c>
    </row>
    <row r="3093">
      <c r="A3093" s="1" t="inlineStr">
        <is>
          <t>BioLegend</t>
        </is>
      </c>
      <c r="B3093" s="1" t="n">
        <v>23531.2</v>
      </c>
      <c r="C3093" s="1" t="inlineStr">
        <is>
          <t>EED119537</t>
        </is>
      </c>
      <c r="D3093" s="2" t="n">
        <v>45926</v>
      </c>
      <c r="E3093" s="2" t="n">
        <v>45936</v>
      </c>
      <c r="F3093" s="1" t="n">
        <v>368504</v>
      </c>
      <c r="G3093" s="1" t="n">
        <v>2</v>
      </c>
      <c r="H3093" s="1" t="n">
        <v>2</v>
      </c>
      <c r="I3093" s="1" t="n">
        <v>0</v>
      </c>
      <c r="J3093" s="1" t="inlineStr">
        <is>
          <t>MUMBAI</t>
        </is>
      </c>
      <c r="K3093" s="1" t="n">
        <v>0</v>
      </c>
      <c r="L3093" s="1">
        <f>G3093*B3093</f>
        <v/>
      </c>
      <c r="M3093" s="1">
        <f>H3093*B3093</f>
        <v/>
      </c>
      <c r="N3093" s="1">
        <f>I3093*B3093</f>
        <v/>
      </c>
    </row>
    <row r="3094">
      <c r="A3094" s="1" t="inlineStr">
        <is>
          <t>BioLegend</t>
        </is>
      </c>
      <c r="B3094" s="1" t="n">
        <v>1848</v>
      </c>
      <c r="C3094" s="1" t="inlineStr">
        <is>
          <t>EED119537</t>
        </is>
      </c>
      <c r="D3094" s="2" t="n">
        <v>45926</v>
      </c>
      <c r="E3094" s="2" t="n">
        <v>45936</v>
      </c>
      <c r="F3094" s="1" t="n">
        <v>400101</v>
      </c>
      <c r="G3094" s="1" t="n">
        <v>2</v>
      </c>
      <c r="H3094" s="1" t="n">
        <v>2</v>
      </c>
      <c r="I3094" s="1" t="n">
        <v>0</v>
      </c>
      <c r="J3094" s="1" t="inlineStr">
        <is>
          <t>Bhopal</t>
        </is>
      </c>
      <c r="K3094" s="1" t="n">
        <v>0</v>
      </c>
      <c r="L3094" s="1">
        <f>G3094*B3094</f>
        <v/>
      </c>
      <c r="M3094" s="1">
        <f>H3094*B3094</f>
        <v/>
      </c>
      <c r="N3094" s="1">
        <f>I3094*B3094</f>
        <v/>
      </c>
    </row>
    <row r="3095">
      <c r="A3095" s="1" t="inlineStr">
        <is>
          <t>BioLegend</t>
        </is>
      </c>
      <c r="B3095" s="1" t="n">
        <v>25080</v>
      </c>
      <c r="C3095" s="1" t="inlineStr">
        <is>
          <t>EED119537</t>
        </is>
      </c>
      <c r="D3095" s="2" t="n">
        <v>45926</v>
      </c>
      <c r="E3095" s="2" t="n">
        <v>45936</v>
      </c>
      <c r="F3095" s="1" t="n">
        <v>307646</v>
      </c>
      <c r="G3095" s="1" t="n">
        <v>1</v>
      </c>
      <c r="H3095" s="1" t="n">
        <v>1</v>
      </c>
      <c r="I3095" s="1" t="n">
        <v>0</v>
      </c>
      <c r="J3095" s="1" t="inlineStr">
        <is>
          <t>Mumbai</t>
        </is>
      </c>
      <c r="K3095" s="1" t="n">
        <v>0</v>
      </c>
      <c r="L3095" s="1">
        <f>G3095*B3095</f>
        <v/>
      </c>
      <c r="M3095" s="1">
        <f>H3095*B3095</f>
        <v/>
      </c>
      <c r="N3095" s="1">
        <f>I3095*B3095</f>
        <v/>
      </c>
    </row>
    <row r="3096">
      <c r="A3096" s="1" t="inlineStr">
        <is>
          <t>BioLegend</t>
        </is>
      </c>
      <c r="B3096" s="1" t="n">
        <v>25080</v>
      </c>
      <c r="C3096" s="1" t="inlineStr">
        <is>
          <t>EED119537</t>
        </is>
      </c>
      <c r="D3096" s="2" t="n">
        <v>45926</v>
      </c>
      <c r="E3096" s="2" t="n">
        <v>45936</v>
      </c>
      <c r="F3096" s="1" t="n">
        <v>307646</v>
      </c>
      <c r="G3096" s="1" t="n">
        <v>20</v>
      </c>
      <c r="H3096" s="1" t="n">
        <v>20</v>
      </c>
      <c r="I3096" s="1" t="n">
        <v>0</v>
      </c>
      <c r="J3096" s="1" t="inlineStr">
        <is>
          <t>Mumbai</t>
        </is>
      </c>
      <c r="K3096" s="1" t="n">
        <v>0</v>
      </c>
      <c r="L3096" s="1">
        <f>G3096*B3096</f>
        <v/>
      </c>
      <c r="M3096" s="1">
        <f>H3096*B3096</f>
        <v/>
      </c>
      <c r="N3096" s="1">
        <f>I3096*B3096</f>
        <v/>
      </c>
    </row>
    <row r="3097">
      <c r="A3097" s="1" t="inlineStr">
        <is>
          <t>BioLegend</t>
        </is>
      </c>
      <c r="B3097" s="1" t="n">
        <v>8069.6</v>
      </c>
      <c r="C3097" s="1" t="inlineStr">
        <is>
          <t>EED119537</t>
        </is>
      </c>
      <c r="D3097" s="2" t="n">
        <v>45926</v>
      </c>
      <c r="E3097" s="2" t="n">
        <v>45936</v>
      </c>
      <c r="F3097" s="1" t="n">
        <v>310805</v>
      </c>
      <c r="G3097" s="1" t="n">
        <v>1</v>
      </c>
      <c r="H3097" s="1" t="n">
        <v>1</v>
      </c>
      <c r="I3097" s="1" t="n">
        <v>0</v>
      </c>
      <c r="J3097" s="1" t="inlineStr">
        <is>
          <t>Kanpur</t>
        </is>
      </c>
      <c r="K3097" s="1" t="n">
        <v>0</v>
      </c>
      <c r="L3097" s="1">
        <f>G3097*B3097</f>
        <v/>
      </c>
      <c r="M3097" s="1">
        <f>H3097*B3097</f>
        <v/>
      </c>
      <c r="N3097" s="1">
        <f>I3097*B3097</f>
        <v/>
      </c>
    </row>
    <row r="3098">
      <c r="A3098" s="1" t="inlineStr">
        <is>
          <t>BioLegend</t>
        </is>
      </c>
      <c r="B3098" s="1" t="n">
        <v>4435.2</v>
      </c>
      <c r="C3098" s="1" t="inlineStr">
        <is>
          <t>EED119537</t>
        </is>
      </c>
      <c r="D3098" s="2" t="n">
        <v>45926</v>
      </c>
      <c r="E3098" s="2" t="n">
        <v>45936</v>
      </c>
      <c r="F3098" s="1" t="inlineStr">
        <is>
          <t>310909</t>
        </is>
      </c>
      <c r="G3098" s="1" t="n">
        <v>1</v>
      </c>
      <c r="H3098" s="1" t="n">
        <v>1</v>
      </c>
      <c r="I3098" s="1" t="n">
        <v>0</v>
      </c>
      <c r="J3098" s="1" t="inlineStr">
        <is>
          <t>Kanpur</t>
        </is>
      </c>
      <c r="K3098" s="1" t="n">
        <v>0</v>
      </c>
      <c r="L3098" s="1">
        <f>G3098*B3098</f>
        <v/>
      </c>
      <c r="M3098" s="1">
        <f>H3098*B3098</f>
        <v/>
      </c>
      <c r="N3098" s="1">
        <f>I3098*B3098</f>
        <v/>
      </c>
    </row>
    <row r="3099">
      <c r="A3099" s="1" t="inlineStr">
        <is>
          <t>BioLegend</t>
        </is>
      </c>
      <c r="B3099" s="1" t="n">
        <v>9548</v>
      </c>
      <c r="C3099" s="1" t="inlineStr">
        <is>
          <t>EED119537</t>
        </is>
      </c>
      <c r="D3099" s="2" t="n">
        <v>45926</v>
      </c>
      <c r="E3099" s="2" t="n">
        <v>45936</v>
      </c>
      <c r="F3099" s="1" t="n">
        <v>310913</v>
      </c>
      <c r="G3099" s="1" t="n">
        <v>1</v>
      </c>
      <c r="H3099" s="1" t="n">
        <v>1</v>
      </c>
      <c r="I3099" s="1" t="n">
        <v>0</v>
      </c>
      <c r="J3099" s="1" t="inlineStr">
        <is>
          <t>Kanpur</t>
        </is>
      </c>
      <c r="K3099" s="1" t="n">
        <v>0</v>
      </c>
      <c r="L3099" s="1">
        <f>G3099*B3099</f>
        <v/>
      </c>
      <c r="M3099" s="1">
        <f>H3099*B3099</f>
        <v/>
      </c>
      <c r="N3099" s="1">
        <f>I3099*B3099</f>
        <v/>
      </c>
    </row>
    <row r="3100">
      <c r="A3100" s="1" t="inlineStr">
        <is>
          <t>BioLegend</t>
        </is>
      </c>
      <c r="B3100" s="1" t="n">
        <v>15584.8</v>
      </c>
      <c r="C3100" s="1" t="inlineStr">
        <is>
          <t>EED119537</t>
        </is>
      </c>
      <c r="D3100" s="2" t="n">
        <v>45926</v>
      </c>
      <c r="E3100" s="2" t="n">
        <v>45936</v>
      </c>
      <c r="F3100" s="1" t="n">
        <v>640922</v>
      </c>
      <c r="G3100" s="1" t="n">
        <v>2</v>
      </c>
      <c r="H3100" s="1" t="n">
        <v>2</v>
      </c>
      <c r="I3100" s="1" t="n">
        <v>0</v>
      </c>
      <c r="J3100" s="1" t="inlineStr">
        <is>
          <t>Haridwar</t>
        </is>
      </c>
      <c r="K3100" s="1" t="n">
        <v>0</v>
      </c>
      <c r="L3100" s="1">
        <f>G3100*B3100</f>
        <v/>
      </c>
      <c r="M3100" s="1">
        <f>H3100*B3100</f>
        <v/>
      </c>
      <c r="N3100" s="1">
        <f>I3100*B3100</f>
        <v/>
      </c>
    </row>
    <row r="3101">
      <c r="A3101" s="1" t="inlineStr">
        <is>
          <t>BioLegend</t>
        </is>
      </c>
      <c r="B3101" s="1" t="n">
        <v>23531.2</v>
      </c>
      <c r="C3101" s="1" t="inlineStr">
        <is>
          <t>EED119537</t>
        </is>
      </c>
      <c r="D3101" s="2" t="n">
        <v>45926</v>
      </c>
      <c r="E3101" s="2" t="n">
        <v>45936</v>
      </c>
      <c r="F3101" s="1" t="n">
        <v>314512</v>
      </c>
      <c r="G3101" s="1" t="n">
        <v>1</v>
      </c>
      <c r="H3101" s="1" t="n">
        <v>1</v>
      </c>
      <c r="I3101" s="1" t="n">
        <v>0</v>
      </c>
      <c r="J3101" s="1" t="inlineStr">
        <is>
          <t>Mumbai</t>
        </is>
      </c>
      <c r="K3101" s="1" t="n">
        <v>0</v>
      </c>
      <c r="L3101" s="1">
        <f>G3101*B3101</f>
        <v/>
      </c>
      <c r="M3101" s="1">
        <f>H3101*B3101</f>
        <v/>
      </c>
      <c r="N3101" s="1">
        <f>I3101*B3101</f>
        <v/>
      </c>
    </row>
    <row r="3102">
      <c r="A3102" s="1" t="inlineStr">
        <is>
          <t>BioLegend</t>
        </is>
      </c>
      <c r="B3102" s="1" t="n">
        <v>24090</v>
      </c>
      <c r="C3102" s="1" t="inlineStr">
        <is>
          <t>EED119537</t>
        </is>
      </c>
      <c r="D3102" s="2" t="n">
        <v>45926</v>
      </c>
      <c r="E3102" s="2" t="n">
        <v>45936</v>
      </c>
      <c r="F3102" s="1" t="n">
        <v>317332</v>
      </c>
      <c r="G3102" s="1" t="n">
        <v>1</v>
      </c>
      <c r="H3102" s="1" t="n">
        <v>1</v>
      </c>
      <c r="I3102" s="1" t="n">
        <v>0</v>
      </c>
      <c r="J3102" s="1" t="inlineStr">
        <is>
          <t>Banglore</t>
        </is>
      </c>
      <c r="K3102" s="1" t="n">
        <v>0</v>
      </c>
      <c r="L3102" s="1">
        <f>G3102*B3102</f>
        <v/>
      </c>
      <c r="M3102" s="1">
        <f>H3102*B3102</f>
        <v/>
      </c>
      <c r="N3102" s="1">
        <f>I3102*B3102</f>
        <v/>
      </c>
    </row>
    <row r="3103">
      <c r="A3103" s="1" t="inlineStr">
        <is>
          <t>BioLegend</t>
        </is>
      </c>
      <c r="B3103" s="1" t="n">
        <v>6899.200000000001</v>
      </c>
      <c r="C3103" s="1" t="inlineStr">
        <is>
          <t>EED119537</t>
        </is>
      </c>
      <c r="D3103" s="2" t="n">
        <v>45926</v>
      </c>
      <c r="E3103" s="2" t="n">
        <v>45936</v>
      </c>
      <c r="F3103" s="1" t="n">
        <v>317335</v>
      </c>
      <c r="G3103" s="1" t="n">
        <v>1</v>
      </c>
      <c r="H3103" s="1" t="n">
        <v>1</v>
      </c>
      <c r="I3103" s="1" t="n">
        <v>0</v>
      </c>
      <c r="J3103" s="1" t="inlineStr">
        <is>
          <t>Kolkata</t>
        </is>
      </c>
      <c r="K3103" s="1" t="n">
        <v>0</v>
      </c>
      <c r="L3103" s="1">
        <f>G3103*B3103</f>
        <v/>
      </c>
      <c r="M3103" s="1">
        <f>H3103*B3103</f>
        <v/>
      </c>
      <c r="N3103" s="1">
        <f>I3103*B3103</f>
        <v/>
      </c>
    </row>
    <row r="3104">
      <c r="A3104" s="1" t="inlineStr">
        <is>
          <t>BioLegend</t>
        </is>
      </c>
      <c r="B3104" s="1" t="n">
        <v>23760</v>
      </c>
      <c r="C3104" s="1" t="inlineStr">
        <is>
          <t>EED119537</t>
        </is>
      </c>
      <c r="D3104" s="2" t="n">
        <v>45926</v>
      </c>
      <c r="E3104" s="2" t="n">
        <v>45936</v>
      </c>
      <c r="F3104" s="1" t="n">
        <v>317344</v>
      </c>
      <c r="G3104" s="1" t="n">
        <v>1</v>
      </c>
      <c r="H3104" s="1" t="n">
        <v>1</v>
      </c>
      <c r="I3104" s="1" t="n">
        <v>0</v>
      </c>
      <c r="J3104" s="1" t="inlineStr">
        <is>
          <t>Banglore</t>
        </is>
      </c>
      <c r="K3104" s="1" t="n">
        <v>0</v>
      </c>
      <c r="L3104" s="1">
        <f>G3104*B3104</f>
        <v/>
      </c>
      <c r="M3104" s="1">
        <f>H3104*B3104</f>
        <v/>
      </c>
      <c r="N3104" s="1">
        <f>I3104*B3104</f>
        <v/>
      </c>
    </row>
    <row r="3105">
      <c r="A3105" s="1" t="inlineStr">
        <is>
          <t>BioLegend</t>
        </is>
      </c>
      <c r="B3105" s="1" t="n">
        <v>19157.6</v>
      </c>
      <c r="C3105" s="1" t="inlineStr">
        <is>
          <t>EED119537</t>
        </is>
      </c>
      <c r="D3105" s="2" t="n">
        <v>45926</v>
      </c>
      <c r="E3105" s="2" t="n">
        <v>45936</v>
      </c>
      <c r="F3105" s="1" t="n">
        <v>318318</v>
      </c>
      <c r="G3105" s="1" t="n">
        <v>1</v>
      </c>
      <c r="H3105" s="1" t="n">
        <v>1</v>
      </c>
      <c r="I3105" s="1" t="n">
        <v>0</v>
      </c>
      <c r="J3105" s="1" t="inlineStr">
        <is>
          <t>Delhi</t>
        </is>
      </c>
      <c r="K3105" s="1" t="n">
        <v>0</v>
      </c>
      <c r="L3105" s="1">
        <f>G3105*B3105</f>
        <v/>
      </c>
      <c r="M3105" s="1">
        <f>H3105*B3105</f>
        <v/>
      </c>
      <c r="N3105" s="1">
        <f>I3105*B3105</f>
        <v/>
      </c>
    </row>
    <row r="3106">
      <c r="A3106" s="1" t="inlineStr">
        <is>
          <t>BioLegend</t>
        </is>
      </c>
      <c r="B3106" s="1" t="n">
        <v>431.1999999999999</v>
      </c>
      <c r="C3106" s="1" t="inlineStr">
        <is>
          <t>EED119537</t>
        </is>
      </c>
      <c r="D3106" s="2" t="n">
        <v>45926</v>
      </c>
      <c r="E3106" s="2" t="n">
        <v>45936</v>
      </c>
      <c r="F3106" s="1" t="n">
        <v>740379</v>
      </c>
      <c r="G3106" s="1" t="n">
        <v>2</v>
      </c>
      <c r="H3106" s="1" t="n">
        <v>2</v>
      </c>
      <c r="I3106" s="1" t="n">
        <v>0</v>
      </c>
      <c r="J3106" s="1" t="inlineStr">
        <is>
          <t>Gujrat</t>
        </is>
      </c>
      <c r="K3106" s="1" t="n">
        <v>0</v>
      </c>
      <c r="L3106" s="1">
        <f>G3106*B3106</f>
        <v/>
      </c>
      <c r="M3106" s="1">
        <f>H3106*B3106</f>
        <v/>
      </c>
      <c r="N3106" s="1">
        <f>I3106*B3106</f>
        <v/>
      </c>
    </row>
    <row r="3107">
      <c r="A3107" s="1" t="inlineStr">
        <is>
          <t>BioLegend</t>
        </is>
      </c>
      <c r="B3107" s="1" t="n">
        <v>22792</v>
      </c>
      <c r="C3107" s="1" t="inlineStr">
        <is>
          <t>EED119537</t>
        </is>
      </c>
      <c r="D3107" s="2" t="n">
        <v>45926</v>
      </c>
      <c r="E3107" s="2" t="n">
        <v>45936</v>
      </c>
      <c r="F3107" s="1" t="n">
        <v>320216</v>
      </c>
      <c r="G3107" s="1" t="n">
        <v>1</v>
      </c>
      <c r="H3107" s="1" t="n">
        <v>1</v>
      </c>
      <c r="I3107" s="1" t="n">
        <v>0</v>
      </c>
      <c r="J3107" s="1" t="inlineStr">
        <is>
          <t>Delhi</t>
        </is>
      </c>
      <c r="K3107" s="1" t="n">
        <v>0</v>
      </c>
      <c r="L3107" s="1">
        <f>G3107*B3107</f>
        <v/>
      </c>
      <c r="M3107" s="1">
        <f>H3107*B3107</f>
        <v/>
      </c>
      <c r="N3107" s="1">
        <f>I3107*B3107</f>
        <v/>
      </c>
    </row>
    <row r="3108">
      <c r="A3108" s="1" t="inlineStr">
        <is>
          <t>BioLegend</t>
        </is>
      </c>
      <c r="B3108" s="1" t="n">
        <v>27588</v>
      </c>
      <c r="C3108" s="1" t="inlineStr">
        <is>
          <t>EED119537</t>
        </is>
      </c>
      <c r="D3108" s="2" t="n">
        <v>45926</v>
      </c>
      <c r="E3108" s="2" t="n">
        <v>45936</v>
      </c>
      <c r="F3108" s="1" t="n">
        <v>321142</v>
      </c>
      <c r="G3108" s="1" t="n">
        <v>1</v>
      </c>
      <c r="H3108" s="1" t="n">
        <v>1</v>
      </c>
      <c r="I3108" s="1" t="n">
        <v>0</v>
      </c>
      <c r="J3108" s="1" t="inlineStr">
        <is>
          <t>Banglore</t>
        </is>
      </c>
      <c r="K3108" s="1" t="n">
        <v>0</v>
      </c>
      <c r="L3108" s="1">
        <f>G3108*B3108</f>
        <v/>
      </c>
      <c r="M3108" s="1">
        <f>H3108*B3108</f>
        <v/>
      </c>
      <c r="N3108" s="1">
        <f>I3108*B3108</f>
        <v/>
      </c>
    </row>
    <row r="3109">
      <c r="A3109" s="1" t="inlineStr">
        <is>
          <t>BioLegend</t>
        </is>
      </c>
      <c r="B3109" s="1" t="n">
        <v>27588</v>
      </c>
      <c r="C3109" s="1" t="inlineStr">
        <is>
          <t>EED119537</t>
        </is>
      </c>
      <c r="D3109" s="2" t="n">
        <v>45926</v>
      </c>
      <c r="E3109" s="2" t="n">
        <v>45936</v>
      </c>
      <c r="F3109" s="1" t="n">
        <v>323050</v>
      </c>
      <c r="G3109" s="1" t="n">
        <v>1</v>
      </c>
      <c r="H3109" s="1" t="n">
        <v>1</v>
      </c>
      <c r="I3109" s="1" t="n">
        <v>0</v>
      </c>
      <c r="J3109" s="1" t="inlineStr">
        <is>
          <t>Banglore</t>
        </is>
      </c>
      <c r="K3109" s="1" t="n">
        <v>0</v>
      </c>
      <c r="L3109" s="1">
        <f>G3109*B3109</f>
        <v/>
      </c>
      <c r="M3109" s="1">
        <f>H3109*B3109</f>
        <v/>
      </c>
      <c r="N3109" s="1">
        <f>I3109*B3109</f>
        <v/>
      </c>
    </row>
    <row r="3110">
      <c r="A3110" s="1" t="inlineStr">
        <is>
          <t>BioLegend</t>
        </is>
      </c>
      <c r="B3110" s="1" t="n">
        <v>23531.2</v>
      </c>
      <c r="C3110" s="1" t="inlineStr">
        <is>
          <t>EED119537</t>
        </is>
      </c>
      <c r="D3110" s="2" t="n">
        <v>45926</v>
      </c>
      <c r="E3110" s="2" t="n">
        <v>45936</v>
      </c>
      <c r="F3110" s="1" t="n">
        <v>325622</v>
      </c>
      <c r="G3110" s="1" t="n">
        <v>1</v>
      </c>
      <c r="H3110" s="1" t="n">
        <v>1</v>
      </c>
      <c r="I3110" s="1" t="n">
        <v>0</v>
      </c>
      <c r="J3110" s="1" t="inlineStr">
        <is>
          <t>Banglore</t>
        </is>
      </c>
      <c r="K3110" s="1" t="n">
        <v>0</v>
      </c>
      <c r="L3110" s="1">
        <f>G3110*B3110</f>
        <v/>
      </c>
      <c r="M3110" s="1">
        <f>H3110*B3110</f>
        <v/>
      </c>
      <c r="N3110" s="1">
        <f>I3110*B3110</f>
        <v/>
      </c>
    </row>
    <row r="3111">
      <c r="A3111" s="1" t="inlineStr">
        <is>
          <t>BioLegend</t>
        </is>
      </c>
      <c r="B3111" s="1" t="n">
        <v>16508.8</v>
      </c>
      <c r="C3111" s="1" t="inlineStr">
        <is>
          <t>EED119537</t>
        </is>
      </c>
      <c r="D3111" s="2" t="n">
        <v>45926</v>
      </c>
      <c r="E3111" s="2" t="n">
        <v>45936</v>
      </c>
      <c r="F3111" s="1" t="n">
        <v>328708</v>
      </c>
      <c r="G3111" s="1" t="n">
        <v>1</v>
      </c>
      <c r="H3111" s="1" t="n">
        <v>1</v>
      </c>
      <c r="I3111" s="1" t="n">
        <v>0</v>
      </c>
      <c r="J3111" s="1" t="inlineStr">
        <is>
          <t>Hyderabad</t>
        </is>
      </c>
      <c r="K3111" s="1" t="n">
        <v>0</v>
      </c>
      <c r="L3111" s="1">
        <f>G3111*B3111</f>
        <v/>
      </c>
      <c r="M3111" s="1">
        <f>H3111*B3111</f>
        <v/>
      </c>
      <c r="N3111" s="1">
        <f>I3111*B3111</f>
        <v/>
      </c>
    </row>
    <row r="3112">
      <c r="A3112" s="1" t="inlineStr">
        <is>
          <t>BioLegend</t>
        </is>
      </c>
      <c r="B3112" s="1" t="n">
        <v>14106.4</v>
      </c>
      <c r="C3112" s="1" t="inlineStr">
        <is>
          <t>EED119537</t>
        </is>
      </c>
      <c r="D3112" s="2" t="n">
        <v>45926</v>
      </c>
      <c r="E3112" s="2" t="n">
        <v>45936</v>
      </c>
      <c r="F3112" s="1" t="n">
        <v>329904</v>
      </c>
      <c r="G3112" s="1" t="n">
        <v>1</v>
      </c>
      <c r="H3112" s="1" t="n">
        <v>1</v>
      </c>
      <c r="I3112" s="1" t="n">
        <v>0</v>
      </c>
      <c r="J3112" s="1" t="inlineStr">
        <is>
          <t>MUMBAI</t>
        </is>
      </c>
      <c r="K3112" s="1" t="n">
        <v>0</v>
      </c>
      <c r="L3112" s="1">
        <f>G3112*B3112</f>
        <v/>
      </c>
      <c r="M3112" s="1">
        <f>H3112*B3112</f>
        <v/>
      </c>
      <c r="N3112" s="1">
        <f>I3112*B3112</f>
        <v/>
      </c>
    </row>
    <row r="3113">
      <c r="A3113" s="1" t="inlineStr">
        <is>
          <t>BioLegend</t>
        </is>
      </c>
      <c r="B3113" s="1" t="n">
        <v>17987.2</v>
      </c>
      <c r="C3113" s="1" t="inlineStr">
        <is>
          <t>EED119537</t>
        </is>
      </c>
      <c r="D3113" s="2" t="n">
        <v>45926</v>
      </c>
      <c r="E3113" s="2" t="n">
        <v>45936</v>
      </c>
      <c r="F3113" s="1" t="n">
        <v>329906</v>
      </c>
      <c r="G3113" s="1" t="n">
        <v>1</v>
      </c>
      <c r="H3113" s="1" t="n">
        <v>1</v>
      </c>
      <c r="I3113" s="1" t="n">
        <v>0</v>
      </c>
      <c r="J3113" s="1" t="inlineStr">
        <is>
          <t>Delhi</t>
        </is>
      </c>
      <c r="K3113" s="1" t="n">
        <v>0</v>
      </c>
      <c r="L3113" s="1">
        <f>G3113*B3113</f>
        <v/>
      </c>
      <c r="M3113" s="1">
        <f>H3113*B3113</f>
        <v/>
      </c>
      <c r="N3113" s="1">
        <f>I3113*B3113</f>
        <v/>
      </c>
    </row>
    <row r="3114">
      <c r="A3114" s="1" t="inlineStr">
        <is>
          <t>BioLegend</t>
        </is>
      </c>
      <c r="B3114" s="1" t="n">
        <v>26532</v>
      </c>
      <c r="C3114" s="1" t="inlineStr">
        <is>
          <t>EED119537</t>
        </is>
      </c>
      <c r="D3114" s="2" t="n">
        <v>45926</v>
      </c>
      <c r="E3114" s="2" t="n">
        <v>45936</v>
      </c>
      <c r="F3114" s="1" t="n">
        <v>329920</v>
      </c>
      <c r="G3114" s="1" t="n">
        <v>1</v>
      </c>
      <c r="H3114" s="1" t="n">
        <v>1</v>
      </c>
      <c r="I3114" s="1" t="n">
        <v>0</v>
      </c>
      <c r="J3114" s="1" t="inlineStr">
        <is>
          <t>Delhi</t>
        </is>
      </c>
      <c r="K3114" s="1" t="n">
        <v>0</v>
      </c>
      <c r="L3114" s="1">
        <f>G3114*B3114</f>
        <v/>
      </c>
      <c r="M3114" s="1">
        <f>H3114*B3114</f>
        <v/>
      </c>
      <c r="N3114" s="1">
        <f>I3114*B3114</f>
        <v/>
      </c>
    </row>
    <row r="3115">
      <c r="A3115" s="1" t="inlineStr">
        <is>
          <t>BioLegend</t>
        </is>
      </c>
      <c r="B3115" s="1" t="n">
        <v>26532</v>
      </c>
      <c r="C3115" s="1" t="inlineStr">
        <is>
          <t>EED119537</t>
        </is>
      </c>
      <c r="D3115" s="2" t="n">
        <v>45926</v>
      </c>
      <c r="E3115" s="2" t="n">
        <v>45936</v>
      </c>
      <c r="F3115" s="1" t="n">
        <v>329920</v>
      </c>
      <c r="G3115" s="1" t="n">
        <v>1</v>
      </c>
      <c r="H3115" s="1" t="n">
        <v>1</v>
      </c>
      <c r="I3115" s="1" t="n">
        <v>0</v>
      </c>
      <c r="J3115" s="1" t="inlineStr">
        <is>
          <t>Banglore</t>
        </is>
      </c>
      <c r="K3115" s="1" t="n">
        <v>0</v>
      </c>
      <c r="L3115" s="1">
        <f>G3115*B3115</f>
        <v/>
      </c>
      <c r="M3115" s="1">
        <f>H3115*B3115</f>
        <v/>
      </c>
      <c r="N3115" s="1">
        <f>I3115*B3115</f>
        <v/>
      </c>
    </row>
    <row r="3116">
      <c r="A3116" s="1" t="inlineStr">
        <is>
          <t>DHARMACON</t>
        </is>
      </c>
      <c r="B3116" s="1" t="n">
        <v>32912</v>
      </c>
      <c r="C3116" s="1" t="inlineStr">
        <is>
          <t>O092325IN3313857G</t>
        </is>
      </c>
      <c r="D3116" s="2" t="n">
        <v>45926</v>
      </c>
      <c r="E3116" s="2" t="n">
        <v>45937</v>
      </c>
      <c r="F3116" s="1" t="inlineStr">
        <is>
          <t>L-010854-00-0005</t>
        </is>
      </c>
      <c r="G3116" s="1" t="n">
        <v>2</v>
      </c>
      <c r="H3116" s="1" t="n">
        <v>2</v>
      </c>
      <c r="I3116" s="1" t="n">
        <v>0</v>
      </c>
      <c r="J3116" s="1" t="inlineStr">
        <is>
          <t>Hyderabad</t>
        </is>
      </c>
      <c r="K3116" s="1" t="n">
        <v>0</v>
      </c>
      <c r="L3116" s="1">
        <f>G3116*B3116</f>
        <v/>
      </c>
      <c r="M3116" s="1">
        <f>H3116*B3116</f>
        <v/>
      </c>
      <c r="N3116" s="1">
        <f>I3116*B3116</f>
        <v/>
      </c>
    </row>
    <row r="3117">
      <c r="A3117" s="1" t="inlineStr">
        <is>
          <t>BPS</t>
        </is>
      </c>
      <c r="B3117" s="1" t="n">
        <v>91300</v>
      </c>
      <c r="C3117" s="1" t="inlineStr">
        <is>
          <t>INV77413/25-26</t>
        </is>
      </c>
      <c r="D3117" s="2" t="n">
        <v>45933</v>
      </c>
      <c r="E3117" s="2" t="n">
        <v>45937</v>
      </c>
      <c r="F3117" s="1" t="inlineStr">
        <is>
          <t>50515-2</t>
        </is>
      </c>
      <c r="G3117" s="1" t="n">
        <v>2</v>
      </c>
      <c r="H3117" s="1" t="n">
        <v>2</v>
      </c>
      <c r="I3117" s="1" t="n">
        <v>0</v>
      </c>
      <c r="J3117" s="1" t="inlineStr">
        <is>
          <t>Kolkata</t>
        </is>
      </c>
      <c r="K3117" s="1" t="n">
        <v>0</v>
      </c>
      <c r="L3117" s="1">
        <f>G3117*B3117</f>
        <v/>
      </c>
      <c r="M3117" s="1">
        <f>H3117*B3117</f>
        <v/>
      </c>
      <c r="N3117" s="1">
        <f>I3117*B3117</f>
        <v/>
      </c>
    </row>
    <row r="3118">
      <c r="A3118" s="1" t="inlineStr">
        <is>
          <t>BioLegend</t>
        </is>
      </c>
      <c r="B3118" s="1" t="n">
        <v>20944</v>
      </c>
      <c r="C3118" s="1" t="inlineStr">
        <is>
          <t>EED119537</t>
        </is>
      </c>
      <c r="D3118" s="2" t="n">
        <v>45926</v>
      </c>
      <c r="E3118" s="2" t="n">
        <v>45936</v>
      </c>
      <c r="F3118" s="1" t="n">
        <v>343314</v>
      </c>
      <c r="G3118" s="1" t="n">
        <v>1</v>
      </c>
      <c r="H3118" s="1" t="n">
        <v>1</v>
      </c>
      <c r="I3118" s="1" t="n">
        <v>0</v>
      </c>
      <c r="J3118" s="1" t="inlineStr">
        <is>
          <t>Delhi</t>
        </is>
      </c>
      <c r="K3118" s="1" t="n">
        <v>0</v>
      </c>
      <c r="L3118" s="1">
        <f>G3118*B3118</f>
        <v/>
      </c>
      <c r="M3118" s="1">
        <f>H3118*B3118</f>
        <v/>
      </c>
      <c r="N3118" s="1">
        <f>I3118*B3118</f>
        <v/>
      </c>
    </row>
    <row r="3119">
      <c r="A3119" s="1" t="inlineStr">
        <is>
          <t>BioLegend</t>
        </is>
      </c>
      <c r="B3119" s="1" t="n">
        <v>14291.2</v>
      </c>
      <c r="C3119" s="1" t="inlineStr">
        <is>
          <t>EED119537</t>
        </is>
      </c>
      <c r="D3119" s="2" t="n">
        <v>45926</v>
      </c>
      <c r="E3119" s="2" t="n">
        <v>45936</v>
      </c>
      <c r="F3119" s="1" t="n">
        <v>343322</v>
      </c>
      <c r="G3119" s="1" t="n">
        <v>1</v>
      </c>
      <c r="H3119" s="1" t="n">
        <v>1</v>
      </c>
      <c r="I3119" s="1" t="n">
        <v>0</v>
      </c>
      <c r="J3119" s="1" t="inlineStr">
        <is>
          <t>Delhi</t>
        </is>
      </c>
      <c r="K3119" s="1" t="n">
        <v>0</v>
      </c>
      <c r="L3119" s="1">
        <f>G3119*B3119</f>
        <v/>
      </c>
      <c r="M3119" s="1">
        <f>H3119*B3119</f>
        <v/>
      </c>
      <c r="N3119" s="1">
        <f>I3119*B3119</f>
        <v/>
      </c>
    </row>
    <row r="3120">
      <c r="A3120" s="1" t="inlineStr">
        <is>
          <t>BioLegend</t>
        </is>
      </c>
      <c r="B3120" s="1" t="n">
        <v>9424.799999999999</v>
      </c>
      <c r="C3120" s="1" t="inlineStr">
        <is>
          <t>EED119537</t>
        </is>
      </c>
      <c r="D3120" s="2" t="n">
        <v>45926</v>
      </c>
      <c r="E3120" s="2" t="n">
        <v>45936</v>
      </c>
      <c r="F3120" s="1" t="n">
        <v>344103</v>
      </c>
      <c r="G3120" s="1" t="n">
        <v>1</v>
      </c>
      <c r="H3120" s="1" t="n">
        <v>1</v>
      </c>
      <c r="I3120" s="1" t="n">
        <v>0</v>
      </c>
      <c r="J3120" s="1" t="inlineStr">
        <is>
          <t>Chennai</t>
        </is>
      </c>
      <c r="K3120" s="1" t="n">
        <v>0</v>
      </c>
      <c r="L3120" s="1">
        <f>G3120*B3120</f>
        <v/>
      </c>
      <c r="M3120" s="1">
        <f>H3120*B3120</f>
        <v/>
      </c>
      <c r="N3120" s="1">
        <f>I3120*B3120</f>
        <v/>
      </c>
    </row>
    <row r="3121">
      <c r="A3121" s="1" t="inlineStr">
        <is>
          <t>BioLegend</t>
        </is>
      </c>
      <c r="B3121" s="1" t="n">
        <v>29436</v>
      </c>
      <c r="C3121" s="1" t="inlineStr">
        <is>
          <t>EED119537</t>
        </is>
      </c>
      <c r="D3121" s="2" t="n">
        <v>45926</v>
      </c>
      <c r="E3121" s="2" t="n">
        <v>45936</v>
      </c>
      <c r="F3121" s="1" t="n">
        <v>345024</v>
      </c>
      <c r="G3121" s="1" t="n">
        <v>1</v>
      </c>
      <c r="H3121" s="1" t="n">
        <v>1</v>
      </c>
      <c r="I3121" s="1" t="n">
        <v>0</v>
      </c>
      <c r="J3121" s="1" t="inlineStr">
        <is>
          <t>Delhi</t>
        </is>
      </c>
      <c r="K3121" s="1" t="n">
        <v>0</v>
      </c>
      <c r="L3121" s="1">
        <f>G3121*B3121</f>
        <v/>
      </c>
      <c r="M3121" s="1">
        <f>H3121*B3121</f>
        <v/>
      </c>
      <c r="N3121" s="1">
        <f>I3121*B3121</f>
        <v/>
      </c>
    </row>
    <row r="3122">
      <c r="A3122" s="1" t="inlineStr">
        <is>
          <t>BioLegend</t>
        </is>
      </c>
      <c r="B3122" s="1" t="n">
        <v>227612</v>
      </c>
      <c r="C3122" s="1" t="inlineStr">
        <is>
          <t>EED119537</t>
        </is>
      </c>
      <c r="D3122" s="2" t="n">
        <v>45926</v>
      </c>
      <c r="E3122" s="2" t="n">
        <v>45936</v>
      </c>
      <c r="F3122" s="1" t="n">
        <v>345907</v>
      </c>
      <c r="G3122" s="1" t="n">
        <v>1</v>
      </c>
      <c r="H3122" s="1" t="n">
        <v>1</v>
      </c>
      <c r="I3122" s="1" t="n">
        <v>0</v>
      </c>
      <c r="J3122" s="1" t="inlineStr">
        <is>
          <t>BANGLORE</t>
        </is>
      </c>
      <c r="K3122" s="1" t="n">
        <v>0</v>
      </c>
      <c r="L3122" s="1">
        <f>G3122*B3122</f>
        <v/>
      </c>
      <c r="M3122" s="1">
        <f>H3122*B3122</f>
        <v/>
      </c>
      <c r="N3122" s="1">
        <f>I3122*B3122</f>
        <v/>
      </c>
    </row>
    <row r="3123">
      <c r="A3123" s="1" t="inlineStr">
        <is>
          <t>BioLegend</t>
        </is>
      </c>
      <c r="B3123" s="1" t="n">
        <v>7700</v>
      </c>
      <c r="C3123" s="1" t="inlineStr">
        <is>
          <t>EED119537</t>
        </is>
      </c>
      <c r="D3123" s="2" t="n">
        <v>45926</v>
      </c>
      <c r="E3123" s="2" t="n">
        <v>45936</v>
      </c>
      <c r="F3123" s="1" t="n">
        <v>353007</v>
      </c>
      <c r="G3123" s="1" t="n">
        <v>1</v>
      </c>
      <c r="H3123" s="1" t="n">
        <v>1</v>
      </c>
      <c r="I3123" s="1" t="n">
        <v>0</v>
      </c>
      <c r="J3123" s="1" t="inlineStr">
        <is>
          <t>Kerala</t>
        </is>
      </c>
      <c r="K3123" s="1" t="n">
        <v>0</v>
      </c>
      <c r="L3123" s="1">
        <f>G3123*B3123</f>
        <v/>
      </c>
      <c r="M3123" s="1">
        <f>H3123*B3123</f>
        <v/>
      </c>
      <c r="N3123" s="1">
        <f>I3123*B3123</f>
        <v/>
      </c>
    </row>
    <row r="3124">
      <c r="A3124" s="1" t="inlineStr">
        <is>
          <t>BioLegend</t>
        </is>
      </c>
      <c r="B3124" s="1" t="n">
        <v>20820.8</v>
      </c>
      <c r="C3124" s="1" t="inlineStr">
        <is>
          <t>EED119537</t>
        </is>
      </c>
      <c r="D3124" s="2" t="n">
        <v>45926</v>
      </c>
      <c r="E3124" s="2" t="n">
        <v>45936</v>
      </c>
      <c r="F3124" s="1" t="n">
        <v>353606</v>
      </c>
      <c r="G3124" s="1" t="n">
        <v>1</v>
      </c>
      <c r="H3124" s="1" t="n">
        <v>1</v>
      </c>
      <c r="I3124" s="1" t="n">
        <v>0</v>
      </c>
      <c r="J3124" s="1" t="inlineStr">
        <is>
          <t>Mumbai</t>
        </is>
      </c>
      <c r="K3124" s="1" t="n">
        <v>0</v>
      </c>
      <c r="L3124" s="1">
        <f>G3124*B3124</f>
        <v/>
      </c>
      <c r="M3124" s="1">
        <f>H3124*B3124</f>
        <v/>
      </c>
      <c r="N3124" s="1">
        <f>I3124*B3124</f>
        <v/>
      </c>
    </row>
    <row r="3125">
      <c r="A3125" s="1" t="inlineStr">
        <is>
          <t>BioLegend</t>
        </is>
      </c>
      <c r="B3125" s="1" t="n">
        <v>26862</v>
      </c>
      <c r="C3125" s="1" t="inlineStr">
        <is>
          <t>EED119537</t>
        </is>
      </c>
      <c r="D3125" s="2" t="n">
        <v>45926</v>
      </c>
      <c r="E3125" s="2" t="n">
        <v>45936</v>
      </c>
      <c r="F3125" s="1" t="n">
        <v>353726</v>
      </c>
      <c r="G3125" s="1" t="n">
        <v>1</v>
      </c>
      <c r="H3125" s="1" t="n">
        <v>1</v>
      </c>
      <c r="I3125" s="1" t="n">
        <v>0</v>
      </c>
      <c r="J3125" s="1" t="inlineStr">
        <is>
          <t>Mumbai</t>
        </is>
      </c>
      <c r="K3125" s="1" t="n">
        <v>0</v>
      </c>
      <c r="L3125" s="1">
        <f>G3125*B3125</f>
        <v/>
      </c>
      <c r="M3125" s="1">
        <f>H3125*B3125</f>
        <v/>
      </c>
      <c r="N3125" s="1">
        <f>I3125*B3125</f>
        <v/>
      </c>
    </row>
    <row r="3126">
      <c r="A3126" s="1" t="inlineStr">
        <is>
          <t>BioLegend</t>
        </is>
      </c>
      <c r="B3126" s="1" t="n">
        <v>8069.6</v>
      </c>
      <c r="C3126" s="1" t="inlineStr">
        <is>
          <t>EED119537</t>
        </is>
      </c>
      <c r="D3126" s="2" t="n">
        <v>45926</v>
      </c>
      <c r="E3126" s="2" t="n">
        <v>45936</v>
      </c>
      <c r="F3126" s="1" t="n">
        <v>355607</v>
      </c>
      <c r="G3126" s="1" t="n">
        <v>1</v>
      </c>
      <c r="H3126" s="1" t="n">
        <v>1</v>
      </c>
      <c r="I3126" s="1" t="n">
        <v>0</v>
      </c>
      <c r="J3126" s="1" t="inlineStr">
        <is>
          <t>Kanpur</t>
        </is>
      </c>
      <c r="K3126" s="1" t="n">
        <v>0</v>
      </c>
      <c r="L3126" s="1">
        <f>G3126*B3126</f>
        <v/>
      </c>
      <c r="M3126" s="1">
        <f>H3126*B3126</f>
        <v/>
      </c>
      <c r="N3126" s="1">
        <f>I3126*B3126</f>
        <v/>
      </c>
    </row>
    <row r="3127">
      <c r="A3127" s="1" t="inlineStr">
        <is>
          <t>BioLegend</t>
        </is>
      </c>
      <c r="B3127" s="1" t="n">
        <v>12566.4</v>
      </c>
      <c r="C3127" s="1" t="inlineStr">
        <is>
          <t>EED119537</t>
        </is>
      </c>
      <c r="D3127" s="2" t="n">
        <v>45926</v>
      </c>
      <c r="E3127" s="2" t="n">
        <v>45936</v>
      </c>
      <c r="F3127" s="1" t="n">
        <v>363006</v>
      </c>
      <c r="G3127" s="1" t="n">
        <v>1</v>
      </c>
      <c r="H3127" s="1" t="n">
        <v>1</v>
      </c>
      <c r="I3127" s="1" t="n">
        <v>0</v>
      </c>
      <c r="J3127" s="1" t="inlineStr">
        <is>
          <t>Mumbai</t>
        </is>
      </c>
      <c r="K3127" s="1" t="n">
        <v>0</v>
      </c>
      <c r="L3127" s="1">
        <f>G3127*B3127</f>
        <v/>
      </c>
      <c r="M3127" s="1">
        <f>H3127*B3127</f>
        <v/>
      </c>
      <c r="N3127" s="1">
        <f>I3127*B3127</f>
        <v/>
      </c>
    </row>
    <row r="3128">
      <c r="A3128" s="1" t="inlineStr">
        <is>
          <t>BioLegend</t>
        </is>
      </c>
      <c r="B3128" s="1" t="n">
        <v>21375.2</v>
      </c>
      <c r="C3128" s="1" t="inlineStr">
        <is>
          <t>EED119537</t>
        </is>
      </c>
      <c r="D3128" s="2" t="n">
        <v>45926</v>
      </c>
      <c r="E3128" s="2" t="n">
        <v>45936</v>
      </c>
      <c r="F3128" s="1" t="n">
        <v>363034</v>
      </c>
      <c r="G3128" s="1" t="n">
        <v>1</v>
      </c>
      <c r="H3128" s="1" t="n">
        <v>1</v>
      </c>
      <c r="I3128" s="1" t="n">
        <v>0</v>
      </c>
      <c r="J3128" s="1" t="inlineStr">
        <is>
          <t>Hyderabad</t>
        </is>
      </c>
      <c r="K3128" s="1" t="n">
        <v>0</v>
      </c>
      <c r="L3128" s="1">
        <f>G3128*B3128</f>
        <v/>
      </c>
      <c r="M3128" s="1">
        <f>H3128*B3128</f>
        <v/>
      </c>
      <c r="N3128" s="1">
        <f>I3128*B3128</f>
        <v/>
      </c>
    </row>
    <row r="3129">
      <c r="A3129" s="1" t="inlineStr">
        <is>
          <t>BioLegend</t>
        </is>
      </c>
      <c r="B3129" s="1" t="n">
        <v>9486.4</v>
      </c>
      <c r="C3129" s="1" t="inlineStr">
        <is>
          <t>EED119537</t>
        </is>
      </c>
      <c r="D3129" s="2" t="n">
        <v>45926</v>
      </c>
      <c r="E3129" s="2" t="n">
        <v>45936</v>
      </c>
      <c r="F3129" s="1" t="n">
        <v>364803</v>
      </c>
      <c r="G3129" s="1" t="n">
        <v>1</v>
      </c>
      <c r="H3129" s="1" t="n">
        <v>1</v>
      </c>
      <c r="I3129" s="1" t="n">
        <v>0</v>
      </c>
      <c r="J3129" s="1" t="inlineStr">
        <is>
          <t>Kanpur</t>
        </is>
      </c>
      <c r="K3129" s="1" t="n">
        <v>0</v>
      </c>
      <c r="L3129" s="1">
        <f>G3129*B3129</f>
        <v/>
      </c>
      <c r="M3129" s="1">
        <f>H3129*B3129</f>
        <v/>
      </c>
      <c r="N3129" s="1">
        <f>I3129*B3129</f>
        <v/>
      </c>
    </row>
    <row r="3130">
      <c r="A3130" s="1" t="inlineStr">
        <is>
          <t>BioLegend</t>
        </is>
      </c>
      <c r="B3130" s="1" t="n">
        <v>22792</v>
      </c>
      <c r="C3130" s="1" t="inlineStr">
        <is>
          <t>EED119537</t>
        </is>
      </c>
      <c r="D3130" s="2" t="n">
        <v>45926</v>
      </c>
      <c r="E3130" s="2" t="n">
        <v>45936</v>
      </c>
      <c r="F3130" s="1" t="n">
        <v>367730</v>
      </c>
      <c r="G3130" s="1" t="n">
        <v>1</v>
      </c>
      <c r="H3130" s="1" t="n">
        <v>1</v>
      </c>
      <c r="I3130" s="1" t="n">
        <v>0</v>
      </c>
      <c r="J3130" s="1" t="inlineStr">
        <is>
          <t>Banglore</t>
        </is>
      </c>
      <c r="K3130" s="1" t="n">
        <v>0</v>
      </c>
      <c r="L3130" s="1">
        <f>G3130*B3130</f>
        <v/>
      </c>
      <c r="M3130" s="1">
        <f>H3130*B3130</f>
        <v/>
      </c>
      <c r="N3130" s="1">
        <f>I3130*B3130</f>
        <v/>
      </c>
    </row>
    <row r="3131">
      <c r="A3131" s="1" t="inlineStr">
        <is>
          <t>BPS</t>
        </is>
      </c>
      <c r="B3131" s="1" t="n">
        <v>48400</v>
      </c>
      <c r="C3131" s="1" t="inlineStr">
        <is>
          <t>INV77413/25-26</t>
        </is>
      </c>
      <c r="D3131" s="2" t="n">
        <v>45933</v>
      </c>
      <c r="E3131" s="2" t="n">
        <v>45937</v>
      </c>
      <c r="F3131" s="1" t="n">
        <v>50108</v>
      </c>
      <c r="G3131" s="1" t="n">
        <v>2</v>
      </c>
      <c r="H3131" s="1" t="n">
        <v>2</v>
      </c>
      <c r="I3131" s="1" t="n">
        <v>0</v>
      </c>
      <c r="J3131" s="1" t="inlineStr">
        <is>
          <t>Kolkata</t>
        </is>
      </c>
      <c r="K3131" s="1" t="n">
        <v>0</v>
      </c>
      <c r="L3131" s="1">
        <f>G3131*B3131</f>
        <v/>
      </c>
      <c r="M3131" s="1">
        <f>H3131*B3131</f>
        <v/>
      </c>
      <c r="N3131" s="1">
        <f>I3131*B3131</f>
        <v/>
      </c>
    </row>
    <row r="3132">
      <c r="A3132" s="1" t="inlineStr">
        <is>
          <t>BioLegend</t>
        </is>
      </c>
      <c r="B3132" s="1" t="n">
        <v>23038.4</v>
      </c>
      <c r="C3132" s="1" t="inlineStr">
        <is>
          <t>EED119537</t>
        </is>
      </c>
      <c r="D3132" s="2" t="n">
        <v>45926</v>
      </c>
      <c r="E3132" s="2" t="n">
        <v>45936</v>
      </c>
      <c r="F3132" s="1" t="n">
        <v>369212</v>
      </c>
      <c r="G3132" s="1" t="n">
        <v>1</v>
      </c>
      <c r="H3132" s="1" t="n">
        <v>1</v>
      </c>
      <c r="I3132" s="1" t="n">
        <v>0</v>
      </c>
      <c r="J3132" s="1" t="inlineStr">
        <is>
          <t>Delhi</t>
        </is>
      </c>
      <c r="K3132" s="1" t="n">
        <v>0</v>
      </c>
      <c r="L3132" s="1">
        <f>G3132*B3132</f>
        <v/>
      </c>
      <c r="M3132" s="1">
        <f>H3132*B3132</f>
        <v/>
      </c>
      <c r="N3132" s="1">
        <f>I3132*B3132</f>
        <v/>
      </c>
    </row>
    <row r="3133">
      <c r="A3133" s="1" t="inlineStr">
        <is>
          <t>BioLegend</t>
        </is>
      </c>
      <c r="B3133" s="1" t="n">
        <v>29436</v>
      </c>
      <c r="C3133" s="1" t="inlineStr">
        <is>
          <t>EED119537</t>
        </is>
      </c>
      <c r="D3133" s="2" t="n">
        <v>45926</v>
      </c>
      <c r="E3133" s="2" t="n">
        <v>45936</v>
      </c>
      <c r="F3133" s="1" t="n">
        <v>372712</v>
      </c>
      <c r="G3133" s="1" t="n">
        <v>1</v>
      </c>
      <c r="H3133" s="1" t="n">
        <v>1</v>
      </c>
      <c r="I3133" s="1" t="n">
        <v>0</v>
      </c>
      <c r="J3133" s="1" t="inlineStr">
        <is>
          <t>Delhi</t>
        </is>
      </c>
      <c r="K3133" s="1" t="n">
        <v>0</v>
      </c>
      <c r="L3133" s="1">
        <f>G3133*B3133</f>
        <v/>
      </c>
      <c r="M3133" s="1">
        <f>H3133*B3133</f>
        <v/>
      </c>
      <c r="N3133" s="1">
        <f>I3133*B3133</f>
        <v/>
      </c>
    </row>
    <row r="3134">
      <c r="A3134" s="1" t="inlineStr">
        <is>
          <t>BioLegend</t>
        </is>
      </c>
      <c r="B3134" s="1" t="n">
        <v>10164</v>
      </c>
      <c r="C3134" s="1" t="inlineStr">
        <is>
          <t>EED119537</t>
        </is>
      </c>
      <c r="D3134" s="2" t="n">
        <v>45926</v>
      </c>
      <c r="E3134" s="2" t="n">
        <v>45936</v>
      </c>
      <c r="F3134" s="1" t="n">
        <v>375113</v>
      </c>
      <c r="G3134" s="1" t="n">
        <v>1</v>
      </c>
      <c r="H3134" s="1" t="n">
        <v>1</v>
      </c>
      <c r="I3134" s="1" t="n">
        <v>0</v>
      </c>
      <c r="J3134" s="1" t="inlineStr">
        <is>
          <t>Kolkata</t>
        </is>
      </c>
      <c r="K3134" s="1" t="n">
        <v>0</v>
      </c>
      <c r="L3134" s="1">
        <f>G3134*B3134</f>
        <v/>
      </c>
      <c r="M3134" s="1">
        <f>H3134*B3134</f>
        <v/>
      </c>
      <c r="N3134" s="1">
        <f>I3134*B3134</f>
        <v/>
      </c>
    </row>
    <row r="3135">
      <c r="A3135" s="1" t="inlineStr">
        <is>
          <t>BioLegend</t>
        </is>
      </c>
      <c r="B3135" s="1" t="n">
        <v>22792</v>
      </c>
      <c r="C3135" s="1" t="inlineStr">
        <is>
          <t>EED119537</t>
        </is>
      </c>
      <c r="D3135" s="2" t="n">
        <v>45926</v>
      </c>
      <c r="E3135" s="2" t="n">
        <v>45936</v>
      </c>
      <c r="F3135" s="1" t="n">
        <v>399214</v>
      </c>
      <c r="G3135" s="1" t="n">
        <v>1</v>
      </c>
      <c r="H3135" s="1" t="n">
        <v>1</v>
      </c>
      <c r="I3135" s="1" t="n">
        <v>0</v>
      </c>
      <c r="J3135" s="1" t="inlineStr">
        <is>
          <t>Mumbai</t>
        </is>
      </c>
      <c r="K3135" s="1" t="n">
        <v>0</v>
      </c>
      <c r="L3135" s="1">
        <f>G3135*B3135</f>
        <v/>
      </c>
      <c r="M3135" s="1">
        <f>H3135*B3135</f>
        <v/>
      </c>
      <c r="N3135" s="1">
        <f>I3135*B3135</f>
        <v/>
      </c>
    </row>
    <row r="3136">
      <c r="A3136" s="1" t="inlineStr">
        <is>
          <t>BPS</t>
        </is>
      </c>
      <c r="B3136" s="1" t="n">
        <v>50820</v>
      </c>
      <c r="C3136" s="1" t="inlineStr">
        <is>
          <t>INV77413/25-26</t>
        </is>
      </c>
      <c r="D3136" s="2" t="n">
        <v>45933</v>
      </c>
      <c r="E3136" s="2" t="n">
        <v>45937</v>
      </c>
      <c r="F3136" s="1" t="inlineStr">
        <is>
          <t>50611-2</t>
        </is>
      </c>
      <c r="G3136" s="1" t="n">
        <v>2</v>
      </c>
      <c r="H3136" s="1" t="n">
        <v>2</v>
      </c>
      <c r="I3136" s="1" t="n">
        <v>0</v>
      </c>
      <c r="J3136" s="1" t="inlineStr">
        <is>
          <t>Kolkata</t>
        </is>
      </c>
      <c r="K3136" s="1" t="n">
        <v>0</v>
      </c>
      <c r="L3136" s="1">
        <f>G3136*B3136</f>
        <v/>
      </c>
      <c r="M3136" s="1">
        <f>H3136*B3136</f>
        <v/>
      </c>
      <c r="N3136" s="1">
        <f>I3136*B3136</f>
        <v/>
      </c>
    </row>
    <row r="3137">
      <c r="A3137" s="1" t="inlineStr">
        <is>
          <t>BioLegend</t>
        </is>
      </c>
      <c r="B3137" s="1" t="n">
        <v>6529.6</v>
      </c>
      <c r="C3137" s="1" t="inlineStr">
        <is>
          <t>EED119537</t>
        </is>
      </c>
      <c r="D3137" s="2" t="n">
        <v>45926</v>
      </c>
      <c r="E3137" s="2" t="n">
        <v>45936</v>
      </c>
      <c r="F3137" s="1" t="n">
        <v>400108</v>
      </c>
      <c r="G3137" s="1" t="n">
        <v>1</v>
      </c>
      <c r="H3137" s="1" t="n">
        <v>1</v>
      </c>
      <c r="I3137" s="1" t="n">
        <v>0</v>
      </c>
      <c r="J3137" s="1" t="inlineStr">
        <is>
          <t>MUMBAI</t>
        </is>
      </c>
      <c r="K3137" s="1" t="n">
        <v>0</v>
      </c>
      <c r="L3137" s="1">
        <f>G3137*B3137</f>
        <v/>
      </c>
      <c r="M3137" s="1">
        <f>H3137*B3137</f>
        <v/>
      </c>
      <c r="N3137" s="1">
        <f>I3137*B3137</f>
        <v/>
      </c>
    </row>
    <row r="3138">
      <c r="A3138" s="1" t="inlineStr">
        <is>
          <t>BioLegend</t>
        </is>
      </c>
      <c r="B3138" s="1" t="n">
        <v>10225.6</v>
      </c>
      <c r="C3138" s="1" t="inlineStr">
        <is>
          <t>EED119537</t>
        </is>
      </c>
      <c r="D3138" s="2" t="n">
        <v>45926</v>
      </c>
      <c r="E3138" s="2" t="n">
        <v>45936</v>
      </c>
      <c r="F3138" s="1" t="n">
        <v>400222</v>
      </c>
      <c r="G3138" s="1" t="n">
        <v>1</v>
      </c>
      <c r="H3138" s="1" t="n">
        <v>1</v>
      </c>
      <c r="I3138" s="1" t="n">
        <v>0</v>
      </c>
      <c r="J3138" s="1" t="inlineStr">
        <is>
          <t>Banglore</t>
        </is>
      </c>
      <c r="K3138" s="1" t="n">
        <v>0</v>
      </c>
      <c r="L3138" s="1">
        <f>G3138*B3138</f>
        <v/>
      </c>
      <c r="M3138" s="1">
        <f>H3138*B3138</f>
        <v/>
      </c>
      <c r="N3138" s="1">
        <f>I3138*B3138</f>
        <v/>
      </c>
    </row>
    <row r="3139">
      <c r="A3139" s="1" t="inlineStr">
        <is>
          <t>BioLegend</t>
        </is>
      </c>
      <c r="B3139" s="1" t="n">
        <v>5112.8</v>
      </c>
      <c r="C3139" s="1" t="inlineStr">
        <is>
          <t>EED119537</t>
        </is>
      </c>
      <c r="D3139" s="2" t="n">
        <v>45926</v>
      </c>
      <c r="E3139" s="2" t="n">
        <v>45936</v>
      </c>
      <c r="F3139" s="1" t="n">
        <v>400247</v>
      </c>
      <c r="G3139" s="1" t="n">
        <v>1</v>
      </c>
      <c r="H3139" s="1" t="n">
        <v>1</v>
      </c>
      <c r="I3139" s="1" t="n">
        <v>0</v>
      </c>
      <c r="J3139" s="1" t="inlineStr">
        <is>
          <t>Banglore</t>
        </is>
      </c>
      <c r="K3139" s="1" t="n">
        <v>0</v>
      </c>
      <c r="L3139" s="1">
        <f>G3139*B3139</f>
        <v/>
      </c>
      <c r="M3139" s="1">
        <f>H3139*B3139</f>
        <v/>
      </c>
      <c r="N3139" s="1">
        <f>I3139*B3139</f>
        <v/>
      </c>
    </row>
    <row r="3140">
      <c r="A3140" s="1" t="inlineStr">
        <is>
          <t>BioLegend</t>
        </is>
      </c>
      <c r="B3140" s="1" t="n">
        <v>10890</v>
      </c>
      <c r="C3140" s="1" t="inlineStr">
        <is>
          <t>EED119537</t>
        </is>
      </c>
      <c r="D3140" s="2" t="n">
        <v>45926</v>
      </c>
      <c r="E3140" s="2" t="n">
        <v>45936</v>
      </c>
      <c r="F3140" s="1" t="n">
        <v>400535</v>
      </c>
      <c r="G3140" s="1" t="n">
        <v>1</v>
      </c>
      <c r="H3140" s="1" t="n">
        <v>1</v>
      </c>
      <c r="I3140" s="1" t="n">
        <v>0</v>
      </c>
      <c r="J3140" s="1" t="inlineStr">
        <is>
          <t>Delhi</t>
        </is>
      </c>
      <c r="K3140" s="1" t="n">
        <v>0</v>
      </c>
      <c r="L3140" s="1">
        <f>G3140*B3140</f>
        <v/>
      </c>
      <c r="M3140" s="1">
        <f>H3140*B3140</f>
        <v/>
      </c>
      <c r="N3140" s="1">
        <f>I3140*B3140</f>
        <v/>
      </c>
    </row>
    <row r="3141">
      <c r="A3141" s="1" t="inlineStr">
        <is>
          <t>BioLegend</t>
        </is>
      </c>
      <c r="B3141" s="1" t="n">
        <v>13464</v>
      </c>
      <c r="C3141" s="1" t="inlineStr">
        <is>
          <t>EED119537</t>
        </is>
      </c>
      <c r="D3141" s="2" t="n">
        <v>45926</v>
      </c>
      <c r="E3141" s="2" t="n">
        <v>45936</v>
      </c>
      <c r="F3141" s="1" t="n">
        <v>400539</v>
      </c>
      <c r="G3141" s="1" t="n">
        <v>1</v>
      </c>
      <c r="H3141" s="1" t="n">
        <v>1</v>
      </c>
      <c r="I3141" s="1" t="n">
        <v>0</v>
      </c>
      <c r="J3141" s="1" t="inlineStr">
        <is>
          <t>Delhi</t>
        </is>
      </c>
      <c r="K3141" s="1" t="n">
        <v>0</v>
      </c>
      <c r="L3141" s="1">
        <f>G3141*B3141</f>
        <v/>
      </c>
      <c r="M3141" s="1">
        <f>H3141*B3141</f>
        <v/>
      </c>
      <c r="N3141" s="1">
        <f>I3141*B3141</f>
        <v/>
      </c>
    </row>
    <row r="3142">
      <c r="A3142" s="1" t="inlineStr">
        <is>
          <t>BioLegend</t>
        </is>
      </c>
      <c r="B3142" s="1" t="n">
        <v>7946.4</v>
      </c>
      <c r="C3142" s="1" t="inlineStr">
        <is>
          <t>EED119537</t>
        </is>
      </c>
      <c r="D3142" s="2" t="n">
        <v>45926</v>
      </c>
      <c r="E3142" s="2" t="n">
        <v>45936</v>
      </c>
      <c r="F3142" s="1" t="n">
        <v>405210</v>
      </c>
      <c r="G3142" s="1" t="n">
        <v>1</v>
      </c>
      <c r="H3142" s="1" t="n">
        <v>1</v>
      </c>
      <c r="I3142" s="1" t="n">
        <v>0</v>
      </c>
      <c r="J3142" s="1" t="inlineStr">
        <is>
          <t>Kerala</t>
        </is>
      </c>
      <c r="K3142" s="1" t="n">
        <v>0</v>
      </c>
      <c r="L3142" s="1">
        <f>G3142*B3142</f>
        <v/>
      </c>
      <c r="M3142" s="1">
        <f>H3142*B3142</f>
        <v/>
      </c>
      <c r="N3142" s="1">
        <f>I3142*B3142</f>
        <v/>
      </c>
    </row>
    <row r="3143">
      <c r="A3143" s="1" t="inlineStr">
        <is>
          <t>BioLegend</t>
        </is>
      </c>
      <c r="B3143" s="1" t="n">
        <v>4373.6</v>
      </c>
      <c r="C3143" s="1" t="inlineStr">
        <is>
          <t>EED119537</t>
        </is>
      </c>
      <c r="D3143" s="2" t="n">
        <v>45926</v>
      </c>
      <c r="E3143" s="2" t="n">
        <v>45936</v>
      </c>
      <c r="F3143" s="1" t="n">
        <v>407001</v>
      </c>
      <c r="G3143" s="1" t="n">
        <v>1</v>
      </c>
      <c r="H3143" s="1" t="n">
        <v>1</v>
      </c>
      <c r="I3143" s="1" t="n">
        <v>0</v>
      </c>
      <c r="J3143" s="1" t="inlineStr">
        <is>
          <t>Kolkata</t>
        </is>
      </c>
      <c r="K3143" s="1" t="n">
        <v>0</v>
      </c>
      <c r="L3143" s="1">
        <f>G3143*B3143</f>
        <v/>
      </c>
      <c r="M3143" s="1">
        <f>H3143*B3143</f>
        <v/>
      </c>
      <c r="N3143" s="1">
        <f>I3143*B3143</f>
        <v/>
      </c>
    </row>
    <row r="3144">
      <c r="A3144" s="1" t="inlineStr">
        <is>
          <t>BioLegend</t>
        </is>
      </c>
      <c r="B3144" s="1" t="n">
        <v>20636</v>
      </c>
      <c r="C3144" s="1" t="inlineStr">
        <is>
          <t>EED119537</t>
        </is>
      </c>
      <c r="D3144" s="2" t="n">
        <v>45926</v>
      </c>
      <c r="E3144" s="2" t="n">
        <v>45936</v>
      </c>
      <c r="F3144" s="1" t="n">
        <v>423102</v>
      </c>
      <c r="G3144" s="1" t="n">
        <v>1</v>
      </c>
      <c r="H3144" s="1" t="n">
        <v>1</v>
      </c>
      <c r="I3144" s="1" t="n">
        <v>0</v>
      </c>
      <c r="J3144" s="1" t="inlineStr">
        <is>
          <t>Pune</t>
        </is>
      </c>
      <c r="K3144" s="1" t="n">
        <v>0</v>
      </c>
      <c r="L3144" s="1">
        <f>G3144*B3144</f>
        <v/>
      </c>
      <c r="M3144" s="1">
        <f>H3144*B3144</f>
        <v/>
      </c>
      <c r="N3144" s="1">
        <f>I3144*B3144</f>
        <v/>
      </c>
    </row>
    <row r="3145">
      <c r="A3145" s="1" t="inlineStr">
        <is>
          <t>BioLegend</t>
        </is>
      </c>
      <c r="B3145" s="1" t="n">
        <v>5482.4</v>
      </c>
      <c r="C3145" s="1" t="inlineStr">
        <is>
          <t>EED119537</t>
        </is>
      </c>
      <c r="D3145" s="2" t="n">
        <v>45926</v>
      </c>
      <c r="E3145" s="2" t="n">
        <v>45936</v>
      </c>
      <c r="F3145" s="1" t="n">
        <v>423105</v>
      </c>
      <c r="G3145" s="1" t="n">
        <v>1</v>
      </c>
      <c r="H3145" s="1" t="n">
        <v>1</v>
      </c>
      <c r="I3145" s="1" t="n">
        <v>0</v>
      </c>
      <c r="J3145" s="1" t="inlineStr">
        <is>
          <t>BANGLORE</t>
        </is>
      </c>
      <c r="K3145" s="1" t="n">
        <v>0</v>
      </c>
      <c r="L3145" s="1">
        <f>G3145*B3145</f>
        <v/>
      </c>
      <c r="M3145" s="1">
        <f>H3145*B3145</f>
        <v/>
      </c>
      <c r="N3145" s="1">
        <f>I3145*B3145</f>
        <v/>
      </c>
    </row>
    <row r="3146">
      <c r="A3146" s="1" t="inlineStr">
        <is>
          <t>BioLegend</t>
        </is>
      </c>
      <c r="B3146" s="1" t="n">
        <v>5482.4</v>
      </c>
      <c r="C3146" s="1" t="inlineStr">
        <is>
          <t>EED119537</t>
        </is>
      </c>
      <c r="D3146" s="2" t="n">
        <v>45926</v>
      </c>
      <c r="E3146" s="2" t="n">
        <v>45936</v>
      </c>
      <c r="F3146" s="1" t="n">
        <v>423107</v>
      </c>
      <c r="G3146" s="1" t="n">
        <v>1</v>
      </c>
      <c r="H3146" s="1" t="n">
        <v>1</v>
      </c>
      <c r="I3146" s="1" t="n">
        <v>0</v>
      </c>
      <c r="J3146" s="1" t="inlineStr">
        <is>
          <t>Bhuvneshwar</t>
        </is>
      </c>
      <c r="K3146" s="1" t="n">
        <v>0</v>
      </c>
      <c r="L3146" s="1">
        <f>G3146*B3146</f>
        <v/>
      </c>
      <c r="M3146" s="1">
        <f>H3146*B3146</f>
        <v/>
      </c>
      <c r="N3146" s="1">
        <f>I3146*B3146</f>
        <v/>
      </c>
    </row>
    <row r="3147">
      <c r="A3147" s="1" t="inlineStr">
        <is>
          <t>BioLegend</t>
        </is>
      </c>
      <c r="B3147" s="1" t="n">
        <v>5482.4</v>
      </c>
      <c r="C3147" s="1" t="inlineStr">
        <is>
          <t>EED119537</t>
        </is>
      </c>
      <c r="D3147" s="2" t="n">
        <v>45926</v>
      </c>
      <c r="E3147" s="2" t="n">
        <v>45936</v>
      </c>
      <c r="F3147" s="1" t="n">
        <v>423115</v>
      </c>
      <c r="G3147" s="1" t="n">
        <v>1</v>
      </c>
      <c r="H3147" s="1" t="n">
        <v>1</v>
      </c>
      <c r="I3147" s="1" t="n">
        <v>0</v>
      </c>
      <c r="J3147" s="1" t="inlineStr">
        <is>
          <t>Bhuvneshwar</t>
        </is>
      </c>
      <c r="K3147" s="1" t="n">
        <v>0</v>
      </c>
      <c r="L3147" s="1">
        <f>G3147*B3147</f>
        <v/>
      </c>
      <c r="M3147" s="1">
        <f>H3147*B3147</f>
        <v/>
      </c>
      <c r="N3147" s="1">
        <f>I3147*B3147</f>
        <v/>
      </c>
    </row>
    <row r="3148">
      <c r="A3148" s="1" t="inlineStr">
        <is>
          <t>BioLegend</t>
        </is>
      </c>
      <c r="B3148" s="1" t="n">
        <v>6666</v>
      </c>
      <c r="C3148" s="1" t="inlineStr">
        <is>
          <t>EED119537</t>
        </is>
      </c>
      <c r="D3148" s="2" t="n">
        <v>45926</v>
      </c>
      <c r="E3148" s="2" t="n">
        <v>45936</v>
      </c>
      <c r="F3148" s="1" t="n">
        <v>423801</v>
      </c>
      <c r="G3148" s="1" t="n">
        <v>1</v>
      </c>
      <c r="H3148" s="1" t="n">
        <v>1</v>
      </c>
      <c r="I3148" s="1" t="n">
        <v>0</v>
      </c>
      <c r="J3148" s="1" t="inlineStr">
        <is>
          <t>Kolkata</t>
        </is>
      </c>
      <c r="K3148" s="1" t="n">
        <v>0</v>
      </c>
      <c r="L3148" s="1">
        <f>G3148*B3148</f>
        <v/>
      </c>
      <c r="M3148" s="1">
        <f>H3148*B3148</f>
        <v/>
      </c>
      <c r="N3148" s="1">
        <f>I3148*B3148</f>
        <v/>
      </c>
    </row>
    <row r="3149">
      <c r="A3149" s="1" t="inlineStr">
        <is>
          <t>BioLegend</t>
        </is>
      </c>
      <c r="B3149" s="1" t="n">
        <v>6666</v>
      </c>
      <c r="C3149" s="1" t="inlineStr">
        <is>
          <t>EED119537</t>
        </is>
      </c>
      <c r="D3149" s="2" t="n">
        <v>45926</v>
      </c>
      <c r="E3149" s="2" t="n">
        <v>45936</v>
      </c>
      <c r="F3149" s="1" t="n">
        <v>423801</v>
      </c>
      <c r="G3149" s="1" t="n">
        <v>1</v>
      </c>
      <c r="H3149" s="1" t="n">
        <v>1</v>
      </c>
      <c r="I3149" s="1" t="n">
        <v>0</v>
      </c>
      <c r="J3149" s="1" t="inlineStr">
        <is>
          <t>Delhi</t>
        </is>
      </c>
      <c r="K3149" s="1" t="n">
        <v>0</v>
      </c>
      <c r="L3149" s="1">
        <f>G3149*B3149</f>
        <v/>
      </c>
      <c r="M3149" s="1">
        <f>H3149*B3149</f>
        <v/>
      </c>
      <c r="N3149" s="1">
        <f>I3149*B3149</f>
        <v/>
      </c>
    </row>
    <row r="3150">
      <c r="A3150" s="1" t="inlineStr">
        <is>
          <t>BioLegend</t>
        </is>
      </c>
      <c r="B3150" s="1" t="n">
        <v>10164</v>
      </c>
      <c r="C3150" s="1" t="inlineStr">
        <is>
          <t>EED119537</t>
        </is>
      </c>
      <c r="D3150" s="2" t="n">
        <v>45926</v>
      </c>
      <c r="E3150" s="2" t="n">
        <v>45936</v>
      </c>
      <c r="F3150" s="1" t="n">
        <v>424401</v>
      </c>
      <c r="G3150" s="1" t="n">
        <v>1</v>
      </c>
      <c r="H3150" s="1" t="n">
        <v>0</v>
      </c>
      <c r="I3150" s="1" t="n">
        <v>1</v>
      </c>
      <c r="J3150" s="1" t="inlineStr">
        <is>
          <t>Delhi</t>
        </is>
      </c>
      <c r="K3150" s="1" t="inlineStr">
        <is>
          <t>Priyanka Madam</t>
        </is>
      </c>
      <c r="L3150" s="1">
        <f>G3150*B3150</f>
        <v/>
      </c>
      <c r="M3150" s="1">
        <f>H3150*B3150</f>
        <v/>
      </c>
      <c r="N3150" s="1">
        <f>I3150*B3150</f>
        <v/>
      </c>
    </row>
    <row r="3151">
      <c r="A3151" s="1" t="inlineStr">
        <is>
          <t>BioLegend</t>
        </is>
      </c>
      <c r="B3151" s="1" t="n">
        <v>10164</v>
      </c>
      <c r="C3151" s="1" t="inlineStr">
        <is>
          <t>EED119537</t>
        </is>
      </c>
      <c r="D3151" s="2" t="n">
        <v>45926</v>
      </c>
      <c r="E3151" s="2" t="n">
        <v>45936</v>
      </c>
      <c r="F3151" s="1" t="n">
        <v>424401</v>
      </c>
      <c r="G3151" s="1" t="n">
        <v>1</v>
      </c>
      <c r="H3151" s="1" t="n">
        <v>1</v>
      </c>
      <c r="I3151" s="1" t="n">
        <v>0</v>
      </c>
      <c r="J3151" s="1" t="inlineStr">
        <is>
          <t>Delhi</t>
        </is>
      </c>
      <c r="K3151" s="1" t="n">
        <v>0</v>
      </c>
      <c r="L3151" s="1">
        <f>G3151*B3151</f>
        <v/>
      </c>
      <c r="M3151" s="1">
        <f>H3151*B3151</f>
        <v/>
      </c>
      <c r="N3151" s="1">
        <f>I3151*B3151</f>
        <v/>
      </c>
    </row>
    <row r="3152">
      <c r="A3152" s="1" t="inlineStr">
        <is>
          <t>BioLegend</t>
        </is>
      </c>
      <c r="B3152" s="1" t="n">
        <v>8685.6</v>
      </c>
      <c r="C3152" s="1" t="inlineStr">
        <is>
          <t>EED119537</t>
        </is>
      </c>
      <c r="D3152" s="2" t="n">
        <v>45926</v>
      </c>
      <c r="E3152" s="2" t="n">
        <v>45936</v>
      </c>
      <c r="F3152" s="1" t="n">
        <v>426102</v>
      </c>
      <c r="G3152" s="1" t="n">
        <v>1</v>
      </c>
      <c r="H3152" s="1" t="n">
        <v>1</v>
      </c>
      <c r="I3152" s="1" t="n">
        <v>0</v>
      </c>
      <c r="J3152" s="1" t="inlineStr">
        <is>
          <t>Delhi</t>
        </is>
      </c>
      <c r="K3152" s="1" t="n">
        <v>0</v>
      </c>
      <c r="L3152" s="1">
        <f>G3152*B3152</f>
        <v/>
      </c>
      <c r="M3152" s="1">
        <f>H3152*B3152</f>
        <v/>
      </c>
      <c r="N3152" s="1">
        <f>I3152*B3152</f>
        <v/>
      </c>
    </row>
    <row r="3153">
      <c r="A3153" s="1" t="inlineStr">
        <is>
          <t>BioLegend</t>
        </is>
      </c>
      <c r="B3153" s="1" t="n">
        <v>15215.2</v>
      </c>
      <c r="C3153" s="1" t="inlineStr">
        <is>
          <t>EED119537</t>
        </is>
      </c>
      <c r="D3153" s="2" t="n">
        <v>45926</v>
      </c>
      <c r="E3153" s="2" t="n">
        <v>45936</v>
      </c>
      <c r="F3153" s="1" t="n">
        <v>427402</v>
      </c>
      <c r="G3153" s="1" t="n">
        <v>1</v>
      </c>
      <c r="H3153" s="1" t="n">
        <v>1</v>
      </c>
      <c r="I3153" s="1" t="n">
        <v>0</v>
      </c>
      <c r="J3153" s="1" t="inlineStr">
        <is>
          <t>Delhi</t>
        </is>
      </c>
      <c r="K3153" s="1" t="n">
        <v>0</v>
      </c>
      <c r="L3153" s="1">
        <f>G3153*B3153</f>
        <v/>
      </c>
      <c r="M3153" s="1">
        <f>H3153*B3153</f>
        <v/>
      </c>
      <c r="N3153" s="1">
        <f>I3153*B3153</f>
        <v/>
      </c>
    </row>
    <row r="3154">
      <c r="A3154" s="1" t="inlineStr">
        <is>
          <t>BioLegend</t>
        </is>
      </c>
      <c r="B3154" s="1" t="n">
        <v>18788</v>
      </c>
      <c r="C3154" s="1" t="inlineStr">
        <is>
          <t>EED119537</t>
        </is>
      </c>
      <c r="D3154" s="2" t="n">
        <v>45926</v>
      </c>
      <c r="E3154" s="2" t="n">
        <v>45936</v>
      </c>
      <c r="F3154" s="1" t="n">
        <v>430104</v>
      </c>
      <c r="G3154" s="1" t="n">
        <v>1</v>
      </c>
      <c r="H3154" s="1" t="n">
        <v>1</v>
      </c>
      <c r="I3154" s="1" t="n">
        <v>0</v>
      </c>
      <c r="J3154" s="1" t="inlineStr">
        <is>
          <t>Kolkata</t>
        </is>
      </c>
      <c r="K3154" s="1" t="n">
        <v>0</v>
      </c>
      <c r="L3154" s="1">
        <f>G3154*B3154</f>
        <v/>
      </c>
      <c r="M3154" s="1">
        <f>H3154*B3154</f>
        <v/>
      </c>
      <c r="N3154" s="1">
        <f>I3154*B3154</f>
        <v/>
      </c>
    </row>
    <row r="3155">
      <c r="A3155" s="1" t="inlineStr">
        <is>
          <t>BioLegend</t>
        </is>
      </c>
      <c r="B3155" s="1" t="n">
        <v>18788</v>
      </c>
      <c r="C3155" s="1" t="inlineStr">
        <is>
          <t>EED119537</t>
        </is>
      </c>
      <c r="D3155" s="2" t="n">
        <v>45926</v>
      </c>
      <c r="E3155" s="2" t="n">
        <v>45936</v>
      </c>
      <c r="F3155" s="1" t="n">
        <v>430604</v>
      </c>
      <c r="G3155" s="1" t="n">
        <v>1</v>
      </c>
      <c r="H3155" s="1" t="n">
        <v>1</v>
      </c>
      <c r="I3155" s="1" t="n">
        <v>0</v>
      </c>
      <c r="J3155" s="1" t="inlineStr">
        <is>
          <t>Kolkata</t>
        </is>
      </c>
      <c r="K3155" s="1" t="n">
        <v>0</v>
      </c>
      <c r="L3155" s="1">
        <f>G3155*B3155</f>
        <v/>
      </c>
      <c r="M3155" s="1">
        <f>H3155*B3155</f>
        <v/>
      </c>
      <c r="N3155" s="1">
        <f>I3155*B3155</f>
        <v/>
      </c>
    </row>
    <row r="3156">
      <c r="A3156" s="1" t="inlineStr">
        <is>
          <t>BioLegend</t>
        </is>
      </c>
      <c r="B3156" s="1" t="n">
        <v>36762</v>
      </c>
      <c r="C3156" s="1" t="inlineStr">
        <is>
          <t>EED119537</t>
        </is>
      </c>
      <c r="D3156" s="2" t="n">
        <v>45926</v>
      </c>
      <c r="E3156" s="2" t="n">
        <v>45936</v>
      </c>
      <c r="F3156" s="1" t="n">
        <v>480019</v>
      </c>
      <c r="G3156" s="1" t="n">
        <v>1</v>
      </c>
      <c r="H3156" s="1" t="n">
        <v>1</v>
      </c>
      <c r="I3156" s="1" t="n">
        <v>0</v>
      </c>
      <c r="J3156" s="1" t="inlineStr">
        <is>
          <t>Mumbai</t>
        </is>
      </c>
      <c r="K3156" s="1" t="n">
        <v>0</v>
      </c>
      <c r="L3156" s="1">
        <f>G3156*B3156</f>
        <v/>
      </c>
      <c r="M3156" s="1">
        <f>H3156*B3156</f>
        <v/>
      </c>
      <c r="N3156" s="1">
        <f>I3156*B3156</f>
        <v/>
      </c>
    </row>
    <row r="3157">
      <c r="A3157" s="1" t="inlineStr">
        <is>
          <t>BioLegend</t>
        </is>
      </c>
      <c r="B3157" s="1" t="n">
        <v>6776</v>
      </c>
      <c r="C3157" s="1" t="inlineStr">
        <is>
          <t>EED119537</t>
        </is>
      </c>
      <c r="D3157" s="2" t="n">
        <v>45926</v>
      </c>
      <c r="E3157" s="2" t="n">
        <v>45936</v>
      </c>
      <c r="F3157" s="1" t="n">
        <v>505808</v>
      </c>
      <c r="G3157" s="1" t="n">
        <v>1</v>
      </c>
      <c r="H3157" s="1" t="n">
        <v>1</v>
      </c>
      <c r="I3157" s="1" t="n">
        <v>0</v>
      </c>
      <c r="J3157" s="1" t="inlineStr">
        <is>
          <t>Gujrat</t>
        </is>
      </c>
      <c r="K3157" s="1" t="n">
        <v>0</v>
      </c>
      <c r="L3157" s="1">
        <f>G3157*B3157</f>
        <v/>
      </c>
      <c r="M3157" s="1">
        <f>H3157*B3157</f>
        <v/>
      </c>
      <c r="N3157" s="1">
        <f>I3157*B3157</f>
        <v/>
      </c>
    </row>
    <row r="3158">
      <c r="A3158" s="1" t="inlineStr">
        <is>
          <t>BioLegend</t>
        </is>
      </c>
      <c r="B3158" s="1" t="n">
        <v>2710.4</v>
      </c>
      <c r="C3158" s="1" t="inlineStr">
        <is>
          <t>EED119537</t>
        </is>
      </c>
      <c r="D3158" s="2" t="n">
        <v>45926</v>
      </c>
      <c r="E3158" s="2" t="n">
        <v>45936</v>
      </c>
      <c r="F3158" s="1" t="n">
        <v>505809</v>
      </c>
      <c r="G3158" s="1" t="n">
        <v>1</v>
      </c>
      <c r="H3158" s="1" t="n">
        <v>1</v>
      </c>
      <c r="I3158" s="1" t="n">
        <v>0</v>
      </c>
      <c r="J3158" s="1" t="inlineStr">
        <is>
          <t>Hyderabad</t>
        </is>
      </c>
      <c r="K3158" s="1" t="n">
        <v>0</v>
      </c>
      <c r="L3158" s="1">
        <f>G3158*B3158</f>
        <v/>
      </c>
      <c r="M3158" s="1">
        <f>H3158*B3158</f>
        <v/>
      </c>
      <c r="N3158" s="1">
        <f>I3158*B3158</f>
        <v/>
      </c>
    </row>
    <row r="3159">
      <c r="A3159" s="1" t="inlineStr">
        <is>
          <t>BioLegend</t>
        </is>
      </c>
      <c r="B3159" s="1" t="n">
        <v>20820.8</v>
      </c>
      <c r="C3159" s="1" t="inlineStr">
        <is>
          <t>EED119537</t>
        </is>
      </c>
      <c r="D3159" s="2" t="n">
        <v>45926</v>
      </c>
      <c r="E3159" s="2" t="n">
        <v>45936</v>
      </c>
      <c r="F3159" s="1" t="n">
        <v>516906</v>
      </c>
      <c r="G3159" s="1" t="n">
        <v>1</v>
      </c>
      <c r="H3159" s="1" t="n">
        <v>1</v>
      </c>
      <c r="I3159" s="1" t="n">
        <v>0</v>
      </c>
      <c r="J3159" s="1" t="inlineStr">
        <is>
          <t>Pune</t>
        </is>
      </c>
      <c r="K3159" s="1" t="n">
        <v>0</v>
      </c>
      <c r="L3159" s="1">
        <f>G3159*B3159</f>
        <v/>
      </c>
      <c r="M3159" s="1">
        <f>H3159*B3159</f>
        <v/>
      </c>
      <c r="N3159" s="1">
        <f>I3159*B3159</f>
        <v/>
      </c>
    </row>
    <row r="3160">
      <c r="A3160" s="1" t="inlineStr">
        <is>
          <t>BioLegend</t>
        </is>
      </c>
      <c r="B3160" s="1" t="n">
        <v>14106.4</v>
      </c>
      <c r="C3160" s="1" t="inlineStr">
        <is>
          <t>EED119537</t>
        </is>
      </c>
      <c r="D3160" s="2" t="n">
        <v>45926</v>
      </c>
      <c r="E3160" s="2" t="n">
        <v>45936</v>
      </c>
      <c r="F3160" s="1" t="n">
        <v>577002</v>
      </c>
      <c r="G3160" s="1" t="n">
        <v>1</v>
      </c>
      <c r="H3160" s="1" t="n">
        <v>1</v>
      </c>
      <c r="I3160" s="1" t="n">
        <v>0</v>
      </c>
      <c r="J3160" s="1" t="inlineStr">
        <is>
          <t>Pune</t>
        </is>
      </c>
      <c r="K3160" s="1" t="n">
        <v>0</v>
      </c>
      <c r="L3160" s="1">
        <f>G3160*B3160</f>
        <v/>
      </c>
      <c r="M3160" s="1">
        <f>H3160*B3160</f>
        <v/>
      </c>
      <c r="N3160" s="1">
        <f>I3160*B3160</f>
        <v/>
      </c>
    </row>
    <row r="3161">
      <c r="A3161" s="1" t="inlineStr">
        <is>
          <t>BioLegend</t>
        </is>
      </c>
      <c r="B3161" s="1" t="n">
        <v>9055.200000000001</v>
      </c>
      <c r="C3161" s="1" t="inlineStr">
        <is>
          <t>EED119537</t>
        </is>
      </c>
      <c r="D3161" s="2" t="n">
        <v>45926</v>
      </c>
      <c r="E3161" s="2" t="n">
        <v>45936</v>
      </c>
      <c r="F3161" s="1" t="n">
        <v>582302</v>
      </c>
      <c r="G3161" s="1" t="n">
        <v>1</v>
      </c>
      <c r="H3161" s="1" t="n">
        <v>1</v>
      </c>
      <c r="I3161" s="1" t="n">
        <v>0</v>
      </c>
      <c r="J3161" s="1" t="inlineStr">
        <is>
          <t>Pune</t>
        </is>
      </c>
      <c r="K3161" s="1" t="n">
        <v>0</v>
      </c>
      <c r="L3161" s="1">
        <f>G3161*B3161</f>
        <v/>
      </c>
      <c r="M3161" s="1">
        <f>H3161*B3161</f>
        <v/>
      </c>
      <c r="N3161" s="1">
        <f>I3161*B3161</f>
        <v/>
      </c>
    </row>
    <row r="3162">
      <c r="A3162" s="1" t="inlineStr">
        <is>
          <t>BPS</t>
        </is>
      </c>
      <c r="B3162" s="1" t="n">
        <v>84480</v>
      </c>
      <c r="C3162" s="1" t="inlineStr">
        <is>
          <t>INV77413/25-26</t>
        </is>
      </c>
      <c r="D3162" s="2" t="n">
        <v>45933</v>
      </c>
      <c r="E3162" s="2" t="n">
        <v>45937</v>
      </c>
      <c r="F3162" s="1" t="inlineStr">
        <is>
          <t>50414-2</t>
        </is>
      </c>
      <c r="G3162" s="1" t="n">
        <v>2</v>
      </c>
      <c r="H3162" s="1" t="n">
        <v>2</v>
      </c>
      <c r="I3162" s="1" t="n">
        <v>0</v>
      </c>
      <c r="J3162" s="1" t="inlineStr">
        <is>
          <t>Kolkata</t>
        </is>
      </c>
      <c r="K3162" s="1" t="n">
        <v>0</v>
      </c>
      <c r="L3162" s="1">
        <f>G3162*B3162</f>
        <v/>
      </c>
      <c r="M3162" s="1">
        <f>H3162*B3162</f>
        <v/>
      </c>
      <c r="N3162" s="1">
        <f>I3162*B3162</f>
        <v/>
      </c>
    </row>
    <row r="3163">
      <c r="A3163" s="1" t="inlineStr">
        <is>
          <t>BioLegend</t>
        </is>
      </c>
      <c r="B3163" s="1" t="n">
        <v>6221.6</v>
      </c>
      <c r="C3163" s="1" t="inlineStr">
        <is>
          <t>EED119537</t>
        </is>
      </c>
      <c r="D3163" s="2" t="n">
        <v>45926</v>
      </c>
      <c r="E3163" s="2" t="n">
        <v>45936</v>
      </c>
      <c r="F3163" s="1" t="n">
        <v>643808</v>
      </c>
      <c r="G3163" s="1" t="n">
        <v>1</v>
      </c>
      <c r="H3163" s="1" t="n">
        <v>1</v>
      </c>
      <c r="I3163" s="1" t="n">
        <v>0</v>
      </c>
      <c r="J3163" s="1" t="inlineStr">
        <is>
          <t>Hyderabad</t>
        </is>
      </c>
      <c r="K3163" s="1" t="n">
        <v>0</v>
      </c>
      <c r="L3163" s="1">
        <f>G3163*B3163</f>
        <v/>
      </c>
      <c r="M3163" s="1">
        <f>H3163*B3163</f>
        <v/>
      </c>
      <c r="N3163" s="1">
        <f>I3163*B3163</f>
        <v/>
      </c>
    </row>
    <row r="3164">
      <c r="A3164" s="1" t="inlineStr">
        <is>
          <t>BioLegend</t>
        </is>
      </c>
      <c r="B3164" s="1" t="n">
        <v>18048.8</v>
      </c>
      <c r="C3164" s="1" t="inlineStr">
        <is>
          <t>EED119537</t>
        </is>
      </c>
      <c r="D3164" s="2" t="n">
        <v>45926</v>
      </c>
      <c r="E3164" s="2" t="n">
        <v>45936</v>
      </c>
      <c r="F3164" s="1" t="n">
        <v>644702</v>
      </c>
      <c r="G3164" s="1" t="n">
        <v>1</v>
      </c>
      <c r="H3164" s="1" t="n">
        <v>1</v>
      </c>
      <c r="I3164" s="1" t="n">
        <v>0</v>
      </c>
      <c r="J3164" s="1" t="inlineStr">
        <is>
          <t>Chandigarh</t>
        </is>
      </c>
      <c r="K3164" s="1" t="n">
        <v>0</v>
      </c>
      <c r="L3164" s="1">
        <f>G3164*B3164</f>
        <v/>
      </c>
      <c r="M3164" s="1">
        <f>H3164*B3164</f>
        <v/>
      </c>
      <c r="N3164" s="1">
        <f>I3164*B3164</f>
        <v/>
      </c>
    </row>
    <row r="3165">
      <c r="A3165" s="1" t="inlineStr">
        <is>
          <t>BioLegend</t>
        </is>
      </c>
      <c r="B3165" s="1" t="n">
        <v>19896.8</v>
      </c>
      <c r="C3165" s="1" t="inlineStr">
        <is>
          <t>EED119537</t>
        </is>
      </c>
      <c r="D3165" s="2" t="n">
        <v>45926</v>
      </c>
      <c r="E3165" s="2" t="n">
        <v>45936</v>
      </c>
      <c r="F3165" s="1" t="n">
        <v>651002</v>
      </c>
      <c r="G3165" s="1" t="n">
        <v>1</v>
      </c>
      <c r="H3165" s="1" t="n">
        <v>1</v>
      </c>
      <c r="I3165" s="1" t="n">
        <v>0</v>
      </c>
      <c r="J3165" s="1" t="inlineStr">
        <is>
          <t>Mumbai</t>
        </is>
      </c>
      <c r="K3165" s="1" t="n">
        <v>0</v>
      </c>
      <c r="L3165" s="1">
        <f>G3165*B3165</f>
        <v/>
      </c>
      <c r="M3165" s="1">
        <f>H3165*B3165</f>
        <v/>
      </c>
      <c r="N3165" s="1">
        <f>I3165*B3165</f>
        <v/>
      </c>
    </row>
    <row r="3166">
      <c r="A3166" s="1" t="inlineStr">
        <is>
          <t>BioLegend</t>
        </is>
      </c>
      <c r="B3166" s="1" t="n">
        <v>12012</v>
      </c>
      <c r="C3166" s="1" t="inlineStr">
        <is>
          <t>EED119537</t>
        </is>
      </c>
      <c r="D3166" s="2" t="n">
        <v>45926</v>
      </c>
      <c r="E3166" s="2" t="n">
        <v>45936</v>
      </c>
      <c r="F3166" s="1" t="n">
        <v>653813</v>
      </c>
      <c r="G3166" s="1" t="n">
        <v>1</v>
      </c>
      <c r="H3166" s="1" t="n">
        <v>1</v>
      </c>
      <c r="I3166" s="1" t="n">
        <v>0</v>
      </c>
      <c r="J3166" s="1" t="inlineStr">
        <is>
          <t>Kolkata</t>
        </is>
      </c>
      <c r="K3166" s="1" t="n">
        <v>0</v>
      </c>
      <c r="L3166" s="1">
        <f>G3166*B3166</f>
        <v/>
      </c>
      <c r="M3166" s="1">
        <f>H3166*B3166</f>
        <v/>
      </c>
      <c r="N3166" s="1">
        <f>I3166*B3166</f>
        <v/>
      </c>
    </row>
    <row r="3167">
      <c r="A3167" s="1" t="inlineStr">
        <is>
          <t>BioLegend</t>
        </is>
      </c>
      <c r="B3167" s="1" t="n">
        <v>15584.8</v>
      </c>
      <c r="C3167" s="1" t="inlineStr">
        <is>
          <t>EED119537</t>
        </is>
      </c>
      <c r="D3167" s="2" t="n">
        <v>45926</v>
      </c>
      <c r="E3167" s="2" t="n">
        <v>45936</v>
      </c>
      <c r="F3167" s="1" t="n">
        <v>691502</v>
      </c>
      <c r="G3167" s="1" t="n">
        <v>1</v>
      </c>
      <c r="H3167" s="1" t="n">
        <v>1</v>
      </c>
      <c r="I3167" s="1" t="n">
        <v>0</v>
      </c>
      <c r="J3167" s="1" t="inlineStr">
        <is>
          <t>Mumbai</t>
        </is>
      </c>
      <c r="K3167" s="1" t="n">
        <v>0</v>
      </c>
      <c r="L3167" s="1">
        <f>G3167*B3167</f>
        <v/>
      </c>
      <c r="M3167" s="1">
        <f>H3167*B3167</f>
        <v/>
      </c>
      <c r="N3167" s="1">
        <f>I3167*B3167</f>
        <v/>
      </c>
    </row>
    <row r="3168">
      <c r="A3168" s="1" t="inlineStr">
        <is>
          <t>BioLegend</t>
        </is>
      </c>
      <c r="B3168" s="1" t="n">
        <v>15584.8</v>
      </c>
      <c r="C3168" s="1" t="inlineStr">
        <is>
          <t>EED119537</t>
        </is>
      </c>
      <c r="D3168" s="2" t="n">
        <v>45926</v>
      </c>
      <c r="E3168" s="2" t="n">
        <v>45936</v>
      </c>
      <c r="F3168" s="1" t="n">
        <v>692802</v>
      </c>
      <c r="G3168" s="1" t="n">
        <v>1</v>
      </c>
      <c r="H3168" s="1" t="n">
        <v>1</v>
      </c>
      <c r="I3168" s="1" t="n">
        <v>0</v>
      </c>
      <c r="J3168" s="1" t="inlineStr">
        <is>
          <t>Pune</t>
        </is>
      </c>
      <c r="K3168" s="1" t="n">
        <v>0</v>
      </c>
      <c r="L3168" s="1">
        <f>G3168*B3168</f>
        <v/>
      </c>
      <c r="M3168" s="1">
        <f>H3168*B3168</f>
        <v/>
      </c>
      <c r="N3168" s="1">
        <f>I3168*B3168</f>
        <v/>
      </c>
    </row>
    <row r="3169">
      <c r="A3169" s="1" t="inlineStr">
        <is>
          <t>BioLegend</t>
        </is>
      </c>
      <c r="B3169" s="1" t="n">
        <v>17679.2</v>
      </c>
      <c r="C3169" s="1" t="inlineStr">
        <is>
          <t>EED119537</t>
        </is>
      </c>
      <c r="D3169" s="2" t="n">
        <v>45926</v>
      </c>
      <c r="E3169" s="2" t="n">
        <v>45936</v>
      </c>
      <c r="F3169" s="1" t="n">
        <v>693504</v>
      </c>
      <c r="G3169" s="1" t="n">
        <v>1</v>
      </c>
      <c r="H3169" s="1" t="n">
        <v>1</v>
      </c>
      <c r="I3169" s="1" t="n">
        <v>0</v>
      </c>
      <c r="J3169" s="1" t="inlineStr">
        <is>
          <t>Delhi</t>
        </is>
      </c>
      <c r="K3169" s="1" t="n">
        <v>0</v>
      </c>
      <c r="L3169" s="1">
        <f>G3169*B3169</f>
        <v/>
      </c>
      <c r="M3169" s="1">
        <f>H3169*B3169</f>
        <v/>
      </c>
      <c r="N3169" s="1">
        <f>I3169*B3169</f>
        <v/>
      </c>
    </row>
    <row r="3170">
      <c r="A3170" s="1" t="inlineStr">
        <is>
          <t>BioLegend</t>
        </is>
      </c>
      <c r="B3170" s="1" t="n">
        <v>24393.6</v>
      </c>
      <c r="C3170" s="1" t="inlineStr">
        <is>
          <t>EED119537</t>
        </is>
      </c>
      <c r="D3170" s="2" t="n">
        <v>45926</v>
      </c>
      <c r="E3170" s="2" t="n">
        <v>45936</v>
      </c>
      <c r="F3170" s="1" t="n">
        <v>696806</v>
      </c>
      <c r="G3170" s="1" t="n">
        <v>1</v>
      </c>
      <c r="H3170" s="1" t="n">
        <v>1</v>
      </c>
      <c r="I3170" s="1" t="n">
        <v>0</v>
      </c>
      <c r="J3170" s="1" t="inlineStr">
        <is>
          <t>Kolkata</t>
        </is>
      </c>
      <c r="K3170" s="1" t="n">
        <v>0</v>
      </c>
      <c r="L3170" s="1">
        <f>G3170*B3170</f>
        <v/>
      </c>
      <c r="M3170" s="1">
        <f>H3170*B3170</f>
        <v/>
      </c>
      <c r="N3170" s="1">
        <f>I3170*B3170</f>
        <v/>
      </c>
    </row>
    <row r="3171">
      <c r="A3171" s="1" t="inlineStr">
        <is>
          <t>BioLegend</t>
        </is>
      </c>
      <c r="B3171" s="1" t="n">
        <v>24024</v>
      </c>
      <c r="C3171" s="1" t="inlineStr">
        <is>
          <t>EED119537</t>
        </is>
      </c>
      <c r="D3171" s="2" t="n">
        <v>45926</v>
      </c>
      <c r="E3171" s="2" t="n">
        <v>45936</v>
      </c>
      <c r="F3171" s="1" t="n">
        <v>696814</v>
      </c>
      <c r="G3171" s="1" t="n">
        <v>1</v>
      </c>
      <c r="H3171" s="1" t="n">
        <v>1</v>
      </c>
      <c r="I3171" s="1" t="n">
        <v>0</v>
      </c>
      <c r="J3171" s="1" t="inlineStr">
        <is>
          <t>Bhuvneshwar</t>
        </is>
      </c>
      <c r="K3171" s="1" t="n">
        <v>0</v>
      </c>
      <c r="L3171" s="1">
        <f>G3171*B3171</f>
        <v/>
      </c>
      <c r="M3171" s="1">
        <f>H3171*B3171</f>
        <v/>
      </c>
      <c r="N3171" s="1">
        <f>I3171*B3171</f>
        <v/>
      </c>
    </row>
    <row r="3172">
      <c r="A3172" s="1" t="inlineStr">
        <is>
          <t>BioLegend</t>
        </is>
      </c>
      <c r="B3172" s="1" t="n">
        <v>7268.799999999999</v>
      </c>
      <c r="C3172" s="1" t="inlineStr">
        <is>
          <t>EED119537</t>
        </is>
      </c>
      <c r="D3172" s="2" t="n">
        <v>45926</v>
      </c>
      <c r="E3172" s="2" t="n">
        <v>45936</v>
      </c>
      <c r="F3172" s="1" t="n">
        <v>740153</v>
      </c>
      <c r="G3172" s="1" t="n">
        <v>1</v>
      </c>
      <c r="H3172" s="1" t="n">
        <v>1</v>
      </c>
      <c r="I3172" s="1" t="n">
        <v>0</v>
      </c>
      <c r="J3172" s="1" t="inlineStr">
        <is>
          <t>Gujrat</t>
        </is>
      </c>
      <c r="K3172" s="1" t="n">
        <v>0</v>
      </c>
      <c r="L3172" s="1">
        <f>G3172*B3172</f>
        <v/>
      </c>
      <c r="M3172" s="1">
        <f>H3172*B3172</f>
        <v/>
      </c>
      <c r="N3172" s="1">
        <f>I3172*B3172</f>
        <v/>
      </c>
    </row>
    <row r="3173">
      <c r="A3173" s="1" t="inlineStr">
        <is>
          <t>BioLegend</t>
        </is>
      </c>
      <c r="B3173" s="1" t="n">
        <v>7268.799999999999</v>
      </c>
      <c r="C3173" s="1" t="inlineStr">
        <is>
          <t>EED119537</t>
        </is>
      </c>
      <c r="D3173" s="2" t="n">
        <v>45926</v>
      </c>
      <c r="E3173" s="2" t="n">
        <v>45936</v>
      </c>
      <c r="F3173" s="1" t="n">
        <v>740154</v>
      </c>
      <c r="G3173" s="1" t="n">
        <v>1</v>
      </c>
      <c r="H3173" s="1" t="n">
        <v>1</v>
      </c>
      <c r="I3173" s="1" t="n">
        <v>0</v>
      </c>
      <c r="J3173" s="1" t="inlineStr">
        <is>
          <t>Gujrat</t>
        </is>
      </c>
      <c r="K3173" s="1" t="n">
        <v>0</v>
      </c>
      <c r="L3173" s="1">
        <f>G3173*B3173</f>
        <v/>
      </c>
      <c r="M3173" s="1">
        <f>H3173*B3173</f>
        <v/>
      </c>
      <c r="N3173" s="1">
        <f>I3173*B3173</f>
        <v/>
      </c>
    </row>
    <row r="3174">
      <c r="A3174" s="1" t="inlineStr">
        <is>
          <t>BioLegend</t>
        </is>
      </c>
      <c r="B3174" s="1" t="n">
        <v>7268.799999999999</v>
      </c>
      <c r="C3174" s="1" t="inlineStr">
        <is>
          <t>EED119537</t>
        </is>
      </c>
      <c r="D3174" s="2" t="n">
        <v>45926</v>
      </c>
      <c r="E3174" s="2" t="n">
        <v>45936</v>
      </c>
      <c r="F3174" s="1" t="n">
        <v>740155</v>
      </c>
      <c r="G3174" s="1" t="n">
        <v>1</v>
      </c>
      <c r="H3174" s="1" t="n">
        <v>1</v>
      </c>
      <c r="I3174" s="1" t="n">
        <v>0</v>
      </c>
      <c r="J3174" s="1" t="inlineStr">
        <is>
          <t>Gujrat</t>
        </is>
      </c>
      <c r="K3174" s="1" t="n">
        <v>0</v>
      </c>
      <c r="L3174" s="1">
        <f>G3174*B3174</f>
        <v/>
      </c>
      <c r="M3174" s="1">
        <f>H3174*B3174</f>
        <v/>
      </c>
      <c r="N3174" s="1">
        <f>I3174*B3174</f>
        <v/>
      </c>
    </row>
    <row r="3175">
      <c r="A3175" s="1" t="inlineStr">
        <is>
          <t>BioLegend</t>
        </is>
      </c>
      <c r="B3175" s="1" t="n">
        <v>7268.799999999999</v>
      </c>
      <c r="C3175" s="1" t="inlineStr">
        <is>
          <t>EED119537</t>
        </is>
      </c>
      <c r="D3175" s="2" t="n">
        <v>45926</v>
      </c>
      <c r="E3175" s="2" t="n">
        <v>45936</v>
      </c>
      <c r="F3175" s="1" t="n">
        <v>740156</v>
      </c>
      <c r="G3175" s="1" t="n">
        <v>1</v>
      </c>
      <c r="H3175" s="1" t="n">
        <v>1</v>
      </c>
      <c r="I3175" s="1" t="n">
        <v>0</v>
      </c>
      <c r="J3175" s="1" t="inlineStr">
        <is>
          <t>Gujrat</t>
        </is>
      </c>
      <c r="K3175" s="1" t="n">
        <v>0</v>
      </c>
      <c r="L3175" s="1">
        <f>G3175*B3175</f>
        <v/>
      </c>
      <c r="M3175" s="1">
        <f>H3175*B3175</f>
        <v/>
      </c>
      <c r="N3175" s="1">
        <f>I3175*B3175</f>
        <v/>
      </c>
    </row>
    <row r="3176">
      <c r="A3176" s="1" t="inlineStr">
        <is>
          <t>BioLegend</t>
        </is>
      </c>
      <c r="B3176" s="1" t="n">
        <v>7268.799999999999</v>
      </c>
      <c r="C3176" s="1" t="inlineStr">
        <is>
          <t>EED119537</t>
        </is>
      </c>
      <c r="D3176" s="2" t="n">
        <v>45926</v>
      </c>
      <c r="E3176" s="2" t="n">
        <v>45936</v>
      </c>
      <c r="F3176" s="1" t="n">
        <v>740157</v>
      </c>
      <c r="G3176" s="1" t="n">
        <v>1</v>
      </c>
      <c r="H3176" s="1" t="n">
        <v>1</v>
      </c>
      <c r="I3176" s="1" t="n">
        <v>0</v>
      </c>
      <c r="J3176" s="1" t="inlineStr">
        <is>
          <t>Gujrat</t>
        </is>
      </c>
      <c r="K3176" s="1" t="n">
        <v>0</v>
      </c>
      <c r="L3176" s="1">
        <f>G3176*B3176</f>
        <v/>
      </c>
      <c r="M3176" s="1">
        <f>H3176*B3176</f>
        <v/>
      </c>
      <c r="N3176" s="1">
        <f>I3176*B3176</f>
        <v/>
      </c>
    </row>
    <row r="3177">
      <c r="A3177" s="1" t="inlineStr">
        <is>
          <t>BioLegend</t>
        </is>
      </c>
      <c r="B3177" s="1" t="n">
        <v>7268.799999999999</v>
      </c>
      <c r="C3177" s="1" t="inlineStr">
        <is>
          <t>EED119537</t>
        </is>
      </c>
      <c r="D3177" s="2" t="n">
        <v>45926</v>
      </c>
      <c r="E3177" s="2" t="n">
        <v>45936</v>
      </c>
      <c r="F3177" s="1" t="n">
        <v>740158</v>
      </c>
      <c r="G3177" s="1" t="n">
        <v>1</v>
      </c>
      <c r="H3177" s="1" t="n">
        <v>1</v>
      </c>
      <c r="I3177" s="1" t="n">
        <v>0</v>
      </c>
      <c r="J3177" s="1" t="inlineStr">
        <is>
          <t>Gujrat</t>
        </is>
      </c>
      <c r="K3177" s="1" t="n">
        <v>0</v>
      </c>
      <c r="L3177" s="1">
        <f>G3177*B3177</f>
        <v/>
      </c>
      <c r="M3177" s="1">
        <f>H3177*B3177</f>
        <v/>
      </c>
      <c r="N3177" s="1">
        <f>I3177*B3177</f>
        <v/>
      </c>
    </row>
    <row r="3178">
      <c r="A3178" s="1" t="inlineStr">
        <is>
          <t>BioLegend</t>
        </is>
      </c>
      <c r="B3178" s="1" t="n">
        <v>7268.799999999999</v>
      </c>
      <c r="C3178" s="1" t="inlineStr">
        <is>
          <t>EED119537</t>
        </is>
      </c>
      <c r="D3178" s="2" t="n">
        <v>45926</v>
      </c>
      <c r="E3178" s="2" t="n">
        <v>45936</v>
      </c>
      <c r="F3178" s="1" t="n">
        <v>740159</v>
      </c>
      <c r="G3178" s="1" t="n">
        <v>1</v>
      </c>
      <c r="H3178" s="1" t="n">
        <v>1</v>
      </c>
      <c r="I3178" s="1" t="n">
        <v>0</v>
      </c>
      <c r="J3178" s="1" t="inlineStr">
        <is>
          <t>Gujrat</t>
        </is>
      </c>
      <c r="K3178" s="1" t="n">
        <v>0</v>
      </c>
      <c r="L3178" s="1">
        <f>G3178*B3178</f>
        <v/>
      </c>
      <c r="M3178" s="1">
        <f>H3178*B3178</f>
        <v/>
      </c>
      <c r="N3178" s="1">
        <f>I3178*B3178</f>
        <v/>
      </c>
    </row>
    <row r="3179">
      <c r="A3179" s="1" t="inlineStr">
        <is>
          <t>BioLegend</t>
        </is>
      </c>
      <c r="B3179" s="1" t="n">
        <v>7268.799999999999</v>
      </c>
      <c r="C3179" s="1" t="inlineStr">
        <is>
          <t>EED119537</t>
        </is>
      </c>
      <c r="D3179" s="2" t="n">
        <v>45926</v>
      </c>
      <c r="E3179" s="2" t="n">
        <v>45936</v>
      </c>
      <c r="F3179" s="1" t="n">
        <v>740161</v>
      </c>
      <c r="G3179" s="1" t="n">
        <v>1</v>
      </c>
      <c r="H3179" s="1" t="n">
        <v>1</v>
      </c>
      <c r="I3179" s="1" t="n">
        <v>0</v>
      </c>
      <c r="J3179" s="1" t="inlineStr">
        <is>
          <t>Gujrat</t>
        </is>
      </c>
      <c r="K3179" s="1" t="n">
        <v>0</v>
      </c>
      <c r="L3179" s="1">
        <f>G3179*B3179</f>
        <v/>
      </c>
      <c r="M3179" s="1">
        <f>H3179*B3179</f>
        <v/>
      </c>
      <c r="N3179" s="1">
        <f>I3179*B3179</f>
        <v/>
      </c>
    </row>
    <row r="3180">
      <c r="A3180" s="1" t="inlineStr">
        <is>
          <t>BioLegend</t>
        </is>
      </c>
      <c r="B3180" s="1" t="n">
        <v>18110.4</v>
      </c>
      <c r="C3180" s="1" t="inlineStr">
        <is>
          <t>EED119537</t>
        </is>
      </c>
      <c r="D3180" s="2" t="n">
        <v>45926</v>
      </c>
      <c r="E3180" s="2" t="n">
        <v>45936</v>
      </c>
      <c r="F3180" s="1" t="n">
        <v>740165</v>
      </c>
      <c r="G3180" s="1" t="n">
        <v>1</v>
      </c>
      <c r="H3180" s="1" t="n">
        <v>1</v>
      </c>
      <c r="I3180" s="1" t="n">
        <v>0</v>
      </c>
      <c r="J3180" s="1" t="inlineStr">
        <is>
          <t>Gujrat</t>
        </is>
      </c>
      <c r="K3180" s="1" t="n">
        <v>0</v>
      </c>
      <c r="L3180" s="1">
        <f>G3180*B3180</f>
        <v/>
      </c>
      <c r="M3180" s="1">
        <f>H3180*B3180</f>
        <v/>
      </c>
      <c r="N3180" s="1">
        <f>I3180*B3180</f>
        <v/>
      </c>
    </row>
    <row r="3181">
      <c r="A3181" s="1" t="inlineStr">
        <is>
          <t>BioLegend</t>
        </is>
      </c>
      <c r="B3181" s="1" t="n">
        <v>7268.799999999999</v>
      </c>
      <c r="C3181" s="1" t="inlineStr">
        <is>
          <t>EED119537</t>
        </is>
      </c>
      <c r="D3181" s="2" t="n">
        <v>45926</v>
      </c>
      <c r="E3181" s="2" t="n">
        <v>45936</v>
      </c>
      <c r="F3181" s="1" t="n">
        <v>740368</v>
      </c>
      <c r="G3181" s="1" t="n">
        <v>1</v>
      </c>
      <c r="H3181" s="1" t="n">
        <v>1</v>
      </c>
      <c r="I3181" s="1" t="n">
        <v>0</v>
      </c>
      <c r="J3181" s="1" t="inlineStr">
        <is>
          <t>Gujrat</t>
        </is>
      </c>
      <c r="K3181" s="1" t="n">
        <v>0</v>
      </c>
      <c r="L3181" s="1">
        <f>G3181*B3181</f>
        <v/>
      </c>
      <c r="M3181" s="1">
        <f>H3181*B3181</f>
        <v/>
      </c>
      <c r="N3181" s="1">
        <f>I3181*B3181</f>
        <v/>
      </c>
    </row>
    <row r="3182">
      <c r="A3182" s="1" t="inlineStr">
        <is>
          <t>BioLegend</t>
        </is>
      </c>
      <c r="B3182" s="1" t="n">
        <v>3634.4</v>
      </c>
      <c r="C3182" s="1" t="inlineStr">
        <is>
          <t>EED119537</t>
        </is>
      </c>
      <c r="D3182" s="2" t="n">
        <v>45926</v>
      </c>
      <c r="E3182" s="2" t="n">
        <v>45936</v>
      </c>
      <c r="F3182" s="1" t="n">
        <v>740371</v>
      </c>
      <c r="G3182" s="1" t="n">
        <v>1</v>
      </c>
      <c r="H3182" s="1" t="n">
        <v>1</v>
      </c>
      <c r="I3182" s="1" t="n">
        <v>0</v>
      </c>
      <c r="J3182" s="1" t="inlineStr">
        <is>
          <t>Gujrat</t>
        </is>
      </c>
      <c r="K3182" s="1" t="n">
        <v>0</v>
      </c>
      <c r="L3182" s="1">
        <f>G3182*B3182</f>
        <v/>
      </c>
      <c r="M3182" s="1">
        <f>H3182*B3182</f>
        <v/>
      </c>
      <c r="N3182" s="1">
        <f>I3182*B3182</f>
        <v/>
      </c>
    </row>
    <row r="3183">
      <c r="A3183" s="1" t="inlineStr">
        <is>
          <t>BioLegend</t>
        </is>
      </c>
      <c r="B3183" s="1" t="n">
        <v>7268.799999999999</v>
      </c>
      <c r="C3183" s="1" t="inlineStr">
        <is>
          <t>EED119537</t>
        </is>
      </c>
      <c r="D3183" s="2" t="n">
        <v>45926</v>
      </c>
      <c r="E3183" s="2" t="n">
        <v>45936</v>
      </c>
      <c r="F3183" s="1" t="n">
        <v>740373</v>
      </c>
      <c r="G3183" s="1" t="n">
        <v>1</v>
      </c>
      <c r="H3183" s="1" t="n">
        <v>1</v>
      </c>
      <c r="I3183" s="1" t="n">
        <v>0</v>
      </c>
      <c r="J3183" s="1" t="inlineStr">
        <is>
          <t>Gujrat</t>
        </is>
      </c>
      <c r="K3183" s="1" t="n">
        <v>0</v>
      </c>
      <c r="L3183" s="1">
        <f>G3183*B3183</f>
        <v/>
      </c>
      <c r="M3183" s="1">
        <f>H3183*B3183</f>
        <v/>
      </c>
      <c r="N3183" s="1">
        <f>I3183*B3183</f>
        <v/>
      </c>
    </row>
    <row r="3184">
      <c r="A3184" s="1" t="inlineStr">
        <is>
          <t>BPS</t>
        </is>
      </c>
      <c r="B3184" s="1" t="n">
        <v>50820</v>
      </c>
      <c r="C3184" s="1" t="inlineStr">
        <is>
          <t>INV77413/25-26</t>
        </is>
      </c>
      <c r="D3184" s="2" t="n">
        <v>45933</v>
      </c>
      <c r="E3184" s="2" t="n">
        <v>45937</v>
      </c>
      <c r="F3184" s="1" t="n">
        <v>79838</v>
      </c>
      <c r="G3184" s="1" t="n">
        <v>2</v>
      </c>
      <c r="H3184" s="1" t="n">
        <v>2</v>
      </c>
      <c r="I3184" s="1" t="n">
        <v>0</v>
      </c>
      <c r="J3184" s="1" t="inlineStr">
        <is>
          <t>Kolkata</t>
        </is>
      </c>
      <c r="K3184" s="1" t="n">
        <v>0</v>
      </c>
      <c r="L3184" s="1">
        <f>G3184*B3184</f>
        <v/>
      </c>
      <c r="M3184" s="1">
        <f>H3184*B3184</f>
        <v/>
      </c>
      <c r="N3184" s="1">
        <f>I3184*B3184</f>
        <v/>
      </c>
    </row>
    <row r="3185">
      <c r="A3185" s="1" t="inlineStr">
        <is>
          <t>BioLegend</t>
        </is>
      </c>
      <c r="B3185" s="1" t="n">
        <v>431.1999999999999</v>
      </c>
      <c r="C3185" s="1" t="inlineStr">
        <is>
          <t>EED119537</t>
        </is>
      </c>
      <c r="D3185" s="2" t="n">
        <v>45926</v>
      </c>
      <c r="E3185" s="2" t="n">
        <v>45936</v>
      </c>
      <c r="F3185" s="1" t="n">
        <v>740379</v>
      </c>
      <c r="G3185" s="1" t="n">
        <v>1</v>
      </c>
      <c r="H3185" s="1" t="n">
        <v>0</v>
      </c>
      <c r="I3185" s="1" t="n">
        <v>1</v>
      </c>
      <c r="J3185" s="1" t="inlineStr">
        <is>
          <t>Unknown</t>
        </is>
      </c>
      <c r="K3185" s="1" t="inlineStr">
        <is>
          <t>Mohan sir,(Sample) Aurigine Onco</t>
        </is>
      </c>
      <c r="L3185" s="1">
        <f>G3185*B3185</f>
        <v/>
      </c>
      <c r="M3185" s="1">
        <f>H3185*B3185</f>
        <v/>
      </c>
      <c r="N3185" s="1">
        <f>I3185*B3185</f>
        <v/>
      </c>
    </row>
    <row r="3186">
      <c r="A3186" s="1" t="inlineStr">
        <is>
          <t>BioLegend</t>
        </is>
      </c>
      <c r="B3186" s="1" t="n">
        <v>18110.4</v>
      </c>
      <c r="C3186" s="1" t="inlineStr">
        <is>
          <t>EED119537</t>
        </is>
      </c>
      <c r="D3186" s="2" t="n">
        <v>45926</v>
      </c>
      <c r="E3186" s="2" t="n">
        <v>45936</v>
      </c>
      <c r="F3186" s="1" t="n">
        <v>740931</v>
      </c>
      <c r="G3186" s="1" t="n">
        <v>1</v>
      </c>
      <c r="H3186" s="1" t="n">
        <v>1</v>
      </c>
      <c r="I3186" s="1" t="n">
        <v>0</v>
      </c>
      <c r="J3186" s="1" t="inlineStr">
        <is>
          <t>Gujrat</t>
        </is>
      </c>
      <c r="K3186" s="1" t="n">
        <v>0</v>
      </c>
      <c r="L3186" s="1">
        <f>G3186*B3186</f>
        <v/>
      </c>
      <c r="M3186" s="1">
        <f>H3186*B3186</f>
        <v/>
      </c>
      <c r="N3186" s="1">
        <f>I3186*B3186</f>
        <v/>
      </c>
    </row>
    <row r="3187">
      <c r="A3187" s="1" t="inlineStr">
        <is>
          <t>BioLegend</t>
        </is>
      </c>
      <c r="B3187" s="1" t="n">
        <v>3634.4</v>
      </c>
      <c r="C3187" s="1" t="inlineStr">
        <is>
          <t>EED119537</t>
        </is>
      </c>
      <c r="D3187" s="2" t="n">
        <v>45926</v>
      </c>
      <c r="E3187" s="2" t="n">
        <v>45936</v>
      </c>
      <c r="F3187" s="1" t="n">
        <v>740932</v>
      </c>
      <c r="G3187" s="1" t="n">
        <v>1</v>
      </c>
      <c r="H3187" s="1" t="n">
        <v>1</v>
      </c>
      <c r="I3187" s="1" t="n">
        <v>0</v>
      </c>
      <c r="J3187" s="1" t="inlineStr">
        <is>
          <t>Gujrat</t>
        </is>
      </c>
      <c r="K3187" s="1" t="n">
        <v>0</v>
      </c>
      <c r="L3187" s="1">
        <f>G3187*B3187</f>
        <v/>
      </c>
      <c r="M3187" s="1">
        <f>H3187*B3187</f>
        <v/>
      </c>
      <c r="N3187" s="1">
        <f>I3187*B3187</f>
        <v/>
      </c>
    </row>
    <row r="3188">
      <c r="A3188" s="1" t="inlineStr">
        <is>
          <t>BioLegend</t>
        </is>
      </c>
      <c r="B3188" s="1" t="n">
        <v>7268.799999999999</v>
      </c>
      <c r="C3188" s="1" t="inlineStr">
        <is>
          <t>EED119537</t>
        </is>
      </c>
      <c r="D3188" s="2" t="n">
        <v>45926</v>
      </c>
      <c r="E3188" s="2" t="n">
        <v>45936</v>
      </c>
      <c r="F3188" s="1" t="n">
        <v>740936</v>
      </c>
      <c r="G3188" s="1" t="n">
        <v>1</v>
      </c>
      <c r="H3188" s="1" t="n">
        <v>1</v>
      </c>
      <c r="I3188" s="1" t="n">
        <v>0</v>
      </c>
      <c r="J3188" s="1" t="inlineStr">
        <is>
          <t>Gujrat</t>
        </is>
      </c>
      <c r="K3188" s="1" t="n">
        <v>0</v>
      </c>
      <c r="L3188" s="1">
        <f>G3188*B3188</f>
        <v/>
      </c>
      <c r="M3188" s="1">
        <f>H3188*B3188</f>
        <v/>
      </c>
      <c r="N3188" s="1">
        <f>I3188*B3188</f>
        <v/>
      </c>
    </row>
    <row r="3189">
      <c r="A3189" s="1" t="inlineStr">
        <is>
          <t>BioLegend</t>
        </is>
      </c>
      <c r="B3189" s="1" t="n">
        <v>7268.799999999999</v>
      </c>
      <c r="C3189" s="1" t="inlineStr">
        <is>
          <t>EED119537</t>
        </is>
      </c>
      <c r="D3189" s="2" t="n">
        <v>45926</v>
      </c>
      <c r="E3189" s="2" t="n">
        <v>45936</v>
      </c>
      <c r="F3189" s="1" t="n">
        <v>740937</v>
      </c>
      <c r="G3189" s="1" t="n">
        <v>1</v>
      </c>
      <c r="H3189" s="1" t="n">
        <v>1</v>
      </c>
      <c r="I3189" s="1" t="n">
        <v>0</v>
      </c>
      <c r="J3189" s="1" t="inlineStr">
        <is>
          <t>Gujrat</t>
        </is>
      </c>
      <c r="K3189" s="1" t="n">
        <v>0</v>
      </c>
      <c r="L3189" s="1">
        <f>G3189*B3189</f>
        <v/>
      </c>
      <c r="M3189" s="1">
        <f>H3189*B3189</f>
        <v/>
      </c>
      <c r="N3189" s="1">
        <f>I3189*B3189</f>
        <v/>
      </c>
    </row>
    <row r="3190">
      <c r="A3190" s="1" t="inlineStr">
        <is>
          <t>BioLegend</t>
        </is>
      </c>
      <c r="B3190" s="1" t="n">
        <v>7268.799999999999</v>
      </c>
      <c r="C3190" s="1" t="inlineStr">
        <is>
          <t>EED119537</t>
        </is>
      </c>
      <c r="D3190" s="2" t="n">
        <v>45926</v>
      </c>
      <c r="E3190" s="2" t="n">
        <v>45936</v>
      </c>
      <c r="F3190" s="1" t="n">
        <v>740939</v>
      </c>
      <c r="G3190" s="1" t="n">
        <v>1</v>
      </c>
      <c r="H3190" s="1" t="n">
        <v>1</v>
      </c>
      <c r="I3190" s="1" t="n">
        <v>0</v>
      </c>
      <c r="J3190" s="1" t="inlineStr">
        <is>
          <t>Gujrat</t>
        </is>
      </c>
      <c r="K3190" s="1" t="n">
        <v>0</v>
      </c>
      <c r="L3190" s="1">
        <f>G3190*B3190</f>
        <v/>
      </c>
      <c r="M3190" s="1">
        <f>H3190*B3190</f>
        <v/>
      </c>
      <c r="N3190" s="1">
        <f>I3190*B3190</f>
        <v/>
      </c>
    </row>
    <row r="3191">
      <c r="A3191" s="1" t="inlineStr">
        <is>
          <t>BioLegend</t>
        </is>
      </c>
      <c r="B3191" s="1" t="n">
        <v>7268.799999999999</v>
      </c>
      <c r="C3191" s="1" t="inlineStr">
        <is>
          <t>EED119537</t>
        </is>
      </c>
      <c r="D3191" s="2" t="n">
        <v>45926</v>
      </c>
      <c r="E3191" s="2" t="n">
        <v>45936</v>
      </c>
      <c r="F3191" s="1" t="n">
        <v>740940</v>
      </c>
      <c r="G3191" s="1" t="n">
        <v>1</v>
      </c>
      <c r="H3191" s="1" t="n">
        <v>1</v>
      </c>
      <c r="I3191" s="1" t="n">
        <v>0</v>
      </c>
      <c r="J3191" s="1" t="inlineStr">
        <is>
          <t>Gujrat</t>
        </is>
      </c>
      <c r="K3191" s="1" t="n">
        <v>0</v>
      </c>
      <c r="L3191" s="1">
        <f>G3191*B3191</f>
        <v/>
      </c>
      <c r="M3191" s="1">
        <f>H3191*B3191</f>
        <v/>
      </c>
      <c r="N3191" s="1">
        <f>I3191*B3191</f>
        <v/>
      </c>
    </row>
    <row r="3192">
      <c r="A3192" s="1" t="inlineStr">
        <is>
          <t>BioLegend</t>
        </is>
      </c>
      <c r="B3192" s="1" t="n">
        <v>7268.799999999999</v>
      </c>
      <c r="C3192" s="1" t="inlineStr">
        <is>
          <t>EED119537</t>
        </is>
      </c>
      <c r="D3192" s="2" t="n">
        <v>45926</v>
      </c>
      <c r="E3192" s="2" t="n">
        <v>45936</v>
      </c>
      <c r="F3192" s="1" t="n">
        <v>740941</v>
      </c>
      <c r="G3192" s="1" t="n">
        <v>1</v>
      </c>
      <c r="H3192" s="1" t="n">
        <v>1</v>
      </c>
      <c r="I3192" s="1" t="n">
        <v>0</v>
      </c>
      <c r="J3192" s="1" t="inlineStr">
        <is>
          <t>Gujrat</t>
        </is>
      </c>
      <c r="K3192" s="1" t="n">
        <v>0</v>
      </c>
      <c r="L3192" s="1">
        <f>G3192*B3192</f>
        <v/>
      </c>
      <c r="M3192" s="1">
        <f>H3192*B3192</f>
        <v/>
      </c>
      <c r="N3192" s="1">
        <f>I3192*B3192</f>
        <v/>
      </c>
    </row>
    <row r="3193">
      <c r="A3193" s="1" t="inlineStr">
        <is>
          <t>BioLegend</t>
        </is>
      </c>
      <c r="B3193" s="1" t="n">
        <v>7268.799999999999</v>
      </c>
      <c r="C3193" s="1" t="inlineStr">
        <is>
          <t>EED119537</t>
        </is>
      </c>
      <c r="D3193" s="2" t="n">
        <v>45926</v>
      </c>
      <c r="E3193" s="2" t="n">
        <v>45936</v>
      </c>
      <c r="F3193" s="1" t="n">
        <v>740942</v>
      </c>
      <c r="G3193" s="1" t="n">
        <v>1</v>
      </c>
      <c r="H3193" s="1" t="n">
        <v>1</v>
      </c>
      <c r="I3193" s="1" t="n">
        <v>0</v>
      </c>
      <c r="J3193" s="1" t="inlineStr">
        <is>
          <t>Gujrat</t>
        </is>
      </c>
      <c r="K3193" s="1" t="n">
        <v>0</v>
      </c>
      <c r="L3193" s="1">
        <f>G3193*B3193</f>
        <v/>
      </c>
      <c r="M3193" s="1">
        <f>H3193*B3193</f>
        <v/>
      </c>
      <c r="N3193" s="1">
        <f>I3193*B3193</f>
        <v/>
      </c>
    </row>
    <row r="3194">
      <c r="A3194" s="1" t="inlineStr">
        <is>
          <t>BioLegend</t>
        </is>
      </c>
      <c r="B3194" s="1" t="n">
        <v>7268.799999999999</v>
      </c>
      <c r="C3194" s="1" t="inlineStr">
        <is>
          <t>EED119537</t>
        </is>
      </c>
      <c r="D3194" s="2" t="n">
        <v>45926</v>
      </c>
      <c r="E3194" s="2" t="n">
        <v>45936</v>
      </c>
      <c r="F3194" s="1" t="n">
        <v>740943</v>
      </c>
      <c r="G3194" s="1" t="n">
        <v>1</v>
      </c>
      <c r="H3194" s="1" t="n">
        <v>1</v>
      </c>
      <c r="I3194" s="1" t="n">
        <v>0</v>
      </c>
      <c r="J3194" s="1" t="inlineStr">
        <is>
          <t>Gujrat</t>
        </is>
      </c>
      <c r="K3194" s="1" t="n">
        <v>0</v>
      </c>
      <c r="L3194" s="1">
        <f>G3194*B3194</f>
        <v/>
      </c>
      <c r="M3194" s="1">
        <f>H3194*B3194</f>
        <v/>
      </c>
      <c r="N3194" s="1">
        <f>I3194*B3194</f>
        <v/>
      </c>
    </row>
    <row r="3195">
      <c r="A3195" s="1" t="inlineStr">
        <is>
          <t>BioLegend</t>
        </is>
      </c>
      <c r="B3195" s="1" t="n">
        <v>7268.799999999999</v>
      </c>
      <c r="C3195" s="1" t="inlineStr">
        <is>
          <t>EED119537</t>
        </is>
      </c>
      <c r="D3195" s="2" t="n">
        <v>45926</v>
      </c>
      <c r="E3195" s="2" t="n">
        <v>45936</v>
      </c>
      <c r="F3195" s="1" t="n">
        <v>740944</v>
      </c>
      <c r="G3195" s="1" t="n">
        <v>1</v>
      </c>
      <c r="H3195" s="1" t="n">
        <v>1</v>
      </c>
      <c r="I3195" s="1" t="n">
        <v>0</v>
      </c>
      <c r="J3195" s="1" t="inlineStr">
        <is>
          <t>Gujrat</t>
        </is>
      </c>
      <c r="K3195" s="1" t="n">
        <v>0</v>
      </c>
      <c r="L3195" s="1">
        <f>G3195*B3195</f>
        <v/>
      </c>
      <c r="M3195" s="1">
        <f>H3195*B3195</f>
        <v/>
      </c>
      <c r="N3195" s="1">
        <f>I3195*B3195</f>
        <v/>
      </c>
    </row>
    <row r="3196">
      <c r="A3196" s="1" t="inlineStr">
        <is>
          <t>BioLegend</t>
        </is>
      </c>
      <c r="B3196" s="1" t="n">
        <v>108477.6</v>
      </c>
      <c r="C3196" s="1" t="inlineStr">
        <is>
          <t>EED119537</t>
        </is>
      </c>
      <c r="D3196" s="2" t="n">
        <v>45926</v>
      </c>
      <c r="E3196" s="2" t="n">
        <v>45936</v>
      </c>
      <c r="F3196" s="1" t="n">
        <v>741024</v>
      </c>
      <c r="G3196" s="1" t="n">
        <v>1</v>
      </c>
      <c r="H3196" s="1" t="n">
        <v>1</v>
      </c>
      <c r="I3196" s="1" t="n">
        <v>0</v>
      </c>
      <c r="J3196" s="1" t="inlineStr">
        <is>
          <t>Gujrat</t>
        </is>
      </c>
      <c r="K3196" s="1" t="n">
        <v>0</v>
      </c>
      <c r="L3196" s="1">
        <f>G3196*B3196</f>
        <v/>
      </c>
      <c r="M3196" s="1">
        <f>H3196*B3196</f>
        <v/>
      </c>
      <c r="N3196" s="1">
        <f>I3196*B3196</f>
        <v/>
      </c>
    </row>
    <row r="3197">
      <c r="A3197" s="1" t="inlineStr">
        <is>
          <t>BioLegend</t>
        </is>
      </c>
      <c r="B3197" s="1" t="n">
        <v>65111.2</v>
      </c>
      <c r="C3197" s="1" t="inlineStr">
        <is>
          <t>EED119537</t>
        </is>
      </c>
      <c r="D3197" s="2" t="n">
        <v>45926</v>
      </c>
      <c r="E3197" s="2" t="n">
        <v>45936</v>
      </c>
      <c r="F3197" s="1" t="n">
        <v>741032</v>
      </c>
      <c r="G3197" s="1" t="n">
        <v>1</v>
      </c>
      <c r="H3197" s="1" t="n">
        <v>1</v>
      </c>
      <c r="I3197" s="1" t="n">
        <v>0</v>
      </c>
      <c r="J3197" s="1" t="inlineStr">
        <is>
          <t>Banglore</t>
        </is>
      </c>
      <c r="K3197" s="1" t="n">
        <v>0</v>
      </c>
      <c r="L3197" s="1">
        <f>G3197*B3197</f>
        <v/>
      </c>
      <c r="M3197" s="1">
        <f>H3197*B3197</f>
        <v/>
      </c>
      <c r="N3197" s="1">
        <f>I3197*B3197</f>
        <v/>
      </c>
    </row>
    <row r="3198">
      <c r="A3198" s="1" t="inlineStr">
        <is>
          <t>BioLegend</t>
        </is>
      </c>
      <c r="B3198" s="1" t="n">
        <v>7268.799999999999</v>
      </c>
      <c r="C3198" s="1" t="inlineStr">
        <is>
          <t>EED119537</t>
        </is>
      </c>
      <c r="D3198" s="2" t="n">
        <v>45926</v>
      </c>
      <c r="E3198" s="2" t="n">
        <v>45936</v>
      </c>
      <c r="F3198" s="1" t="n">
        <v>741110</v>
      </c>
      <c r="G3198" s="1" t="n">
        <v>1</v>
      </c>
      <c r="H3198" s="1" t="n">
        <v>0</v>
      </c>
      <c r="I3198" s="1" t="n">
        <v>1</v>
      </c>
      <c r="J3198" s="1" t="inlineStr">
        <is>
          <t>Unknown</t>
        </is>
      </c>
      <c r="K3198" s="1" t="inlineStr">
        <is>
          <t>Mohan sir,(Sample) Aurigine Onco</t>
        </is>
      </c>
      <c r="L3198" s="1">
        <f>G3198*B3198</f>
        <v/>
      </c>
      <c r="M3198" s="1">
        <f>H3198*B3198</f>
        <v/>
      </c>
      <c r="N3198" s="1">
        <f>I3198*B3198</f>
        <v/>
      </c>
    </row>
    <row r="3199">
      <c r="A3199" s="1" t="inlineStr">
        <is>
          <t>BioLegend</t>
        </is>
      </c>
      <c r="B3199" s="1" t="n">
        <v>108477.6</v>
      </c>
      <c r="C3199" s="1" t="inlineStr">
        <is>
          <t>EED119537</t>
        </is>
      </c>
      <c r="D3199" s="2" t="n">
        <v>45926</v>
      </c>
      <c r="E3199" s="2" t="n">
        <v>45936</v>
      </c>
      <c r="F3199" s="1" t="n">
        <v>741335</v>
      </c>
      <c r="G3199" s="1" t="n">
        <v>1</v>
      </c>
      <c r="H3199" s="1" t="n">
        <v>1</v>
      </c>
      <c r="I3199" s="1" t="n">
        <v>0</v>
      </c>
      <c r="J3199" s="1" t="inlineStr">
        <is>
          <t>Pune</t>
        </is>
      </c>
      <c r="K3199" s="1" t="n">
        <v>0</v>
      </c>
      <c r="L3199" s="1">
        <f>G3199*B3199</f>
        <v/>
      </c>
      <c r="M3199" s="1">
        <f>H3199*B3199</f>
        <v/>
      </c>
      <c r="N3199" s="1">
        <f>I3199*B3199</f>
        <v/>
      </c>
    </row>
    <row r="3200">
      <c r="A3200" s="1" t="inlineStr">
        <is>
          <t>BioLegend</t>
        </is>
      </c>
      <c r="B3200" s="1" t="n">
        <v>9055.200000000001</v>
      </c>
      <c r="C3200" s="1" t="inlineStr">
        <is>
          <t>EED119537</t>
        </is>
      </c>
      <c r="D3200" s="2" t="n">
        <v>45926</v>
      </c>
      <c r="E3200" s="2" t="n">
        <v>45936</v>
      </c>
      <c r="F3200" s="1" t="n">
        <v>824805</v>
      </c>
      <c r="G3200" s="1" t="n">
        <v>1</v>
      </c>
      <c r="H3200" s="1" t="n">
        <v>1</v>
      </c>
      <c r="I3200" s="1" t="n">
        <v>0</v>
      </c>
      <c r="J3200" s="1" t="inlineStr">
        <is>
          <t>Pune</t>
        </is>
      </c>
      <c r="K3200" s="1" t="n">
        <v>0</v>
      </c>
      <c r="L3200" s="1">
        <f>G3200*B3200</f>
        <v/>
      </c>
      <c r="M3200" s="1">
        <f>H3200*B3200</f>
        <v/>
      </c>
      <c r="N3200" s="1">
        <f>I3200*B3200</f>
        <v/>
      </c>
    </row>
    <row r="3201">
      <c r="A3201" s="1" t="inlineStr">
        <is>
          <t>BioLegend</t>
        </is>
      </c>
      <c r="B3201" s="1" t="n">
        <v>6221.6</v>
      </c>
      <c r="C3201" s="1" t="inlineStr">
        <is>
          <t>EED119537</t>
        </is>
      </c>
      <c r="D3201" s="2" t="n">
        <v>45926</v>
      </c>
      <c r="E3201" s="2" t="n">
        <v>45936</v>
      </c>
      <c r="F3201" s="1" t="n">
        <v>935101</v>
      </c>
      <c r="G3201" s="1" t="n">
        <v>1</v>
      </c>
      <c r="H3201" s="1" t="n">
        <v>1</v>
      </c>
      <c r="I3201" s="1" t="n">
        <v>0</v>
      </c>
      <c r="J3201" s="1" t="inlineStr">
        <is>
          <t>Kanpur</t>
        </is>
      </c>
      <c r="K3201" s="1" t="n">
        <v>0</v>
      </c>
      <c r="L3201" s="1">
        <f>G3201*B3201</f>
        <v/>
      </c>
      <c r="M3201" s="1">
        <f>H3201*B3201</f>
        <v/>
      </c>
      <c r="N3201" s="1">
        <f>I3201*B3201</f>
        <v/>
      </c>
    </row>
    <row r="3202">
      <c r="A3202" s="1" t="inlineStr">
        <is>
          <t>DHARMACON</t>
        </is>
      </c>
      <c r="B3202" s="1" t="n">
        <v>1936</v>
      </c>
      <c r="C3202" s="1" t="inlineStr">
        <is>
          <t>O092325IN3313857G</t>
        </is>
      </c>
      <c r="D3202" s="2" t="n">
        <v>45926</v>
      </c>
      <c r="E3202" s="2" t="n">
        <v>45937</v>
      </c>
      <c r="F3202" s="1" t="inlineStr">
        <is>
          <t>B-003000-WB-100</t>
        </is>
      </c>
      <c r="G3202" s="1" t="n">
        <v>5</v>
      </c>
      <c r="H3202" s="1" t="n">
        <v>0</v>
      </c>
      <c r="I3202" s="1" t="n">
        <v>5</v>
      </c>
      <c r="J3202" s="1" t="inlineStr">
        <is>
          <t>STOCK</t>
        </is>
      </c>
      <c r="K3202" s="1" t="inlineStr">
        <is>
          <t>Stock</t>
        </is>
      </c>
      <c r="L3202" s="1">
        <f>G3202*B3202</f>
        <v/>
      </c>
      <c r="M3202" s="1">
        <f>H3202*B3202</f>
        <v/>
      </c>
      <c r="N3202" s="1">
        <f>I3202*B3202</f>
        <v/>
      </c>
    </row>
    <row r="3203">
      <c r="A3203" s="1" t="inlineStr">
        <is>
          <t>DHARMACON</t>
        </is>
      </c>
      <c r="B3203" s="1" t="n">
        <v>67500.39999999999</v>
      </c>
      <c r="C3203" s="1" t="inlineStr">
        <is>
          <t>O092325IN3313857G</t>
        </is>
      </c>
      <c r="D3203" s="2" t="n">
        <v>45926</v>
      </c>
      <c r="E3203" s="2" t="n">
        <v>45937</v>
      </c>
      <c r="F3203" s="1" t="inlineStr">
        <is>
          <t>CTM-1172738</t>
        </is>
      </c>
      <c r="G3203" s="1" t="n">
        <v>1</v>
      </c>
      <c r="H3203" s="1" t="n">
        <v>0</v>
      </c>
      <c r="I3203" s="1" t="n">
        <v>1</v>
      </c>
      <c r="J3203" s="1" t="inlineStr">
        <is>
          <t>Mumbai</t>
        </is>
      </c>
      <c r="K3203" s="1" t="inlineStr">
        <is>
          <t>PO Awaited</t>
        </is>
      </c>
      <c r="L3203" s="1">
        <f>G3203*B3203</f>
        <v/>
      </c>
      <c r="M3203" s="1">
        <f>H3203*B3203</f>
        <v/>
      </c>
      <c r="N3203" s="1">
        <f>I3203*B3203</f>
        <v/>
      </c>
    </row>
    <row r="3204">
      <c r="A3204" s="1" t="inlineStr">
        <is>
          <t>DHARMACON</t>
        </is>
      </c>
      <c r="B3204" s="1" t="n">
        <v>67500.39999999999</v>
      </c>
      <c r="C3204" s="1" t="inlineStr">
        <is>
          <t>O092325IN3313857G</t>
        </is>
      </c>
      <c r="D3204" s="2" t="n">
        <v>45926</v>
      </c>
      <c r="E3204" s="2" t="n">
        <v>45937</v>
      </c>
      <c r="F3204" s="1" t="inlineStr">
        <is>
          <t>CTM-1172741</t>
        </is>
      </c>
      <c r="G3204" s="1" t="n">
        <v>1</v>
      </c>
      <c r="H3204" s="1" t="n">
        <v>0</v>
      </c>
      <c r="I3204" s="1" t="n">
        <v>1</v>
      </c>
      <c r="J3204" s="1" t="inlineStr">
        <is>
          <t>Mumbai</t>
        </is>
      </c>
      <c r="K3204" s="1" t="inlineStr">
        <is>
          <t>PO Awaited</t>
        </is>
      </c>
      <c r="L3204" s="1">
        <f>G3204*B3204</f>
        <v/>
      </c>
      <c r="M3204" s="1">
        <f>H3204*B3204</f>
        <v/>
      </c>
      <c r="N3204" s="1">
        <f>I3204*B3204</f>
        <v/>
      </c>
    </row>
    <row r="3205">
      <c r="A3205" s="1" t="inlineStr">
        <is>
          <t>DHARMACON</t>
        </is>
      </c>
      <c r="B3205" s="1" t="n">
        <v>67500.39999999999</v>
      </c>
      <c r="C3205" s="1" t="inlineStr">
        <is>
          <t>O092325IN3313857G</t>
        </is>
      </c>
      <c r="D3205" s="2" t="n">
        <v>45926</v>
      </c>
      <c r="E3205" s="2" t="n">
        <v>45937</v>
      </c>
      <c r="F3205" s="1" t="inlineStr">
        <is>
          <t>CTM-1172744</t>
        </is>
      </c>
      <c r="G3205" s="1" t="n">
        <v>1</v>
      </c>
      <c r="H3205" s="1" t="n">
        <v>0</v>
      </c>
      <c r="I3205" s="1" t="n">
        <v>1</v>
      </c>
      <c r="J3205" s="1" t="inlineStr">
        <is>
          <t>Mumbai</t>
        </is>
      </c>
      <c r="K3205" s="1" t="inlineStr">
        <is>
          <t>PO Awaited</t>
        </is>
      </c>
      <c r="L3205" s="1">
        <f>G3205*B3205</f>
        <v/>
      </c>
      <c r="M3205" s="1">
        <f>H3205*B3205</f>
        <v/>
      </c>
      <c r="N3205" s="1">
        <f>I3205*B3205</f>
        <v/>
      </c>
    </row>
    <row r="3206">
      <c r="A3206" s="1" t="inlineStr">
        <is>
          <t>DHARMACON</t>
        </is>
      </c>
      <c r="B3206" s="1" t="n">
        <v>67500.39999999999</v>
      </c>
      <c r="C3206" s="1" t="inlineStr">
        <is>
          <t>O092325IN3313857G</t>
        </is>
      </c>
      <c r="D3206" s="2" t="n">
        <v>45926</v>
      </c>
      <c r="E3206" s="2" t="n">
        <v>45937</v>
      </c>
      <c r="F3206" s="1" t="inlineStr">
        <is>
          <t>CTM-1172745</t>
        </is>
      </c>
      <c r="G3206" s="1" t="n">
        <v>1</v>
      </c>
      <c r="H3206" s="1" t="n">
        <v>0</v>
      </c>
      <c r="I3206" s="1" t="n">
        <v>1</v>
      </c>
      <c r="J3206" s="1" t="inlineStr">
        <is>
          <t>Mumbai</t>
        </is>
      </c>
      <c r="K3206" s="1" t="inlineStr">
        <is>
          <t>PO Awaited</t>
        </is>
      </c>
      <c r="L3206" s="1">
        <f>G3206*B3206</f>
        <v/>
      </c>
      <c r="M3206" s="1">
        <f>H3206*B3206</f>
        <v/>
      </c>
      <c r="N3206" s="1">
        <f>I3206*B3206</f>
        <v/>
      </c>
    </row>
    <row r="3207">
      <c r="A3207" s="1" t="inlineStr">
        <is>
          <t>DHARMACON</t>
        </is>
      </c>
      <c r="B3207" s="1" t="n">
        <v>64768</v>
      </c>
      <c r="C3207" s="1" t="inlineStr">
        <is>
          <t>O092325IN3313857G</t>
        </is>
      </c>
      <c r="D3207" s="2" t="n">
        <v>45926</v>
      </c>
      <c r="E3207" s="2" t="n">
        <v>45937</v>
      </c>
      <c r="F3207" s="1" t="inlineStr">
        <is>
          <t>G-CUSTOM-1189328</t>
        </is>
      </c>
      <c r="G3207" s="1" t="n">
        <v>1</v>
      </c>
      <c r="H3207" s="1" t="n">
        <v>1</v>
      </c>
      <c r="I3207" s="1" t="n">
        <v>0</v>
      </c>
      <c r="J3207" s="1" t="inlineStr">
        <is>
          <t>Bhopal</t>
        </is>
      </c>
      <c r="K3207" s="1" t="n">
        <v>0</v>
      </c>
      <c r="L3207" s="1">
        <f>G3207*B3207</f>
        <v/>
      </c>
      <c r="M3207" s="1">
        <f>H3207*B3207</f>
        <v/>
      </c>
      <c r="N3207" s="1">
        <f>I3207*B3207</f>
        <v/>
      </c>
    </row>
    <row r="3208">
      <c r="A3208" s="1" t="inlineStr">
        <is>
          <t>DHARMACON</t>
        </is>
      </c>
      <c r="B3208" s="1" t="n">
        <v>32912</v>
      </c>
      <c r="C3208" s="1" t="inlineStr">
        <is>
          <t>O092325IN3313857G</t>
        </is>
      </c>
      <c r="D3208" s="2" t="n">
        <v>45926</v>
      </c>
      <c r="E3208" s="2" t="n">
        <v>45937</v>
      </c>
      <c r="F3208" s="1" t="inlineStr">
        <is>
          <t>L-003534-00-0005</t>
        </is>
      </c>
      <c r="G3208" s="1" t="n">
        <v>1</v>
      </c>
      <c r="H3208" s="1" t="n">
        <v>1</v>
      </c>
      <c r="I3208" s="1" t="n">
        <v>0</v>
      </c>
      <c r="J3208" s="1" t="inlineStr">
        <is>
          <t>Bhuvneshwar</t>
        </is>
      </c>
      <c r="K3208" s="1" t="n">
        <v>0</v>
      </c>
      <c r="L3208" s="1">
        <f>G3208*B3208</f>
        <v/>
      </c>
      <c r="M3208" s="1">
        <f>H3208*B3208</f>
        <v/>
      </c>
      <c r="N3208" s="1">
        <f>I3208*B3208</f>
        <v/>
      </c>
    </row>
    <row r="3209">
      <c r="A3209" s="1" t="inlineStr">
        <is>
          <t>DHARMACON</t>
        </is>
      </c>
      <c r="B3209" s="1" t="n">
        <v>32912</v>
      </c>
      <c r="C3209" s="1" t="inlineStr">
        <is>
          <t>O092325IN3313857G</t>
        </is>
      </c>
      <c r="D3209" s="2" t="n">
        <v>45926</v>
      </c>
      <c r="E3209" s="2" t="n">
        <v>45937</v>
      </c>
      <c r="F3209" s="1" t="inlineStr">
        <is>
          <t>L-004266-00-0005</t>
        </is>
      </c>
      <c r="G3209" s="1" t="n">
        <v>1</v>
      </c>
      <c r="H3209" s="1" t="n">
        <v>1</v>
      </c>
      <c r="I3209" s="1" t="n">
        <v>0</v>
      </c>
      <c r="J3209" s="1" t="inlineStr">
        <is>
          <t>Bhuvneshwar</t>
        </is>
      </c>
      <c r="K3209" s="1" t="n">
        <v>0</v>
      </c>
      <c r="L3209" s="1">
        <f>G3209*B3209</f>
        <v/>
      </c>
      <c r="M3209" s="1">
        <f>H3209*B3209</f>
        <v/>
      </c>
      <c r="N3209" s="1">
        <f>I3209*B3209</f>
        <v/>
      </c>
    </row>
    <row r="3210">
      <c r="A3210" s="1" t="inlineStr">
        <is>
          <t>DHARMACON</t>
        </is>
      </c>
      <c r="B3210" s="1" t="n">
        <v>32912</v>
      </c>
      <c r="C3210" s="1" t="inlineStr">
        <is>
          <t>O092325IN3313857G</t>
        </is>
      </c>
      <c r="D3210" s="2" t="n">
        <v>45926</v>
      </c>
      <c r="E3210" s="2" t="n">
        <v>45937</v>
      </c>
      <c r="F3210" s="1" t="inlineStr">
        <is>
          <t>L-017367-00-0005</t>
        </is>
      </c>
      <c r="G3210" s="1" t="n">
        <v>1</v>
      </c>
      <c r="H3210" s="1" t="n">
        <v>1</v>
      </c>
      <c r="I3210" s="1" t="n">
        <v>0</v>
      </c>
      <c r="J3210" s="1" t="inlineStr">
        <is>
          <t>Bhuvneshwar</t>
        </is>
      </c>
      <c r="K3210" s="1" t="n">
        <v>0</v>
      </c>
      <c r="L3210" s="1">
        <f>G3210*B3210</f>
        <v/>
      </c>
      <c r="M3210" s="1">
        <f>H3210*B3210</f>
        <v/>
      </c>
      <c r="N3210" s="1">
        <f>I3210*B3210</f>
        <v/>
      </c>
    </row>
    <row r="3211">
      <c r="A3211" s="1" t="inlineStr">
        <is>
          <t>DHARMACON</t>
        </is>
      </c>
      <c r="B3211" s="1" t="n">
        <v>32912</v>
      </c>
      <c r="C3211" s="1" t="inlineStr">
        <is>
          <t>O092325IN3313857G</t>
        </is>
      </c>
      <c r="D3211" s="2" t="n">
        <v>45926</v>
      </c>
      <c r="E3211" s="2" t="n">
        <v>45937</v>
      </c>
      <c r="F3211" s="1" t="inlineStr">
        <is>
          <t>L-004236-00-0005</t>
        </is>
      </c>
      <c r="G3211" s="1" t="n">
        <v>1</v>
      </c>
      <c r="H3211" s="1" t="n">
        <v>1</v>
      </c>
      <c r="I3211" s="1" t="n">
        <v>0</v>
      </c>
      <c r="J3211" s="1" t="inlineStr">
        <is>
          <t>Bhuvneshwar</t>
        </is>
      </c>
      <c r="K3211" s="1" t="n">
        <v>0</v>
      </c>
      <c r="L3211" s="1">
        <f>G3211*B3211</f>
        <v/>
      </c>
      <c r="M3211" s="1">
        <f>H3211*B3211</f>
        <v/>
      </c>
      <c r="N3211" s="1">
        <f>I3211*B3211</f>
        <v/>
      </c>
    </row>
    <row r="3212">
      <c r="A3212" s="1" t="inlineStr">
        <is>
          <t>DHARMACON</t>
        </is>
      </c>
      <c r="B3212" s="1" t="n">
        <v>32912</v>
      </c>
      <c r="C3212" s="1" t="inlineStr">
        <is>
          <t>O092325IN3313857G</t>
        </is>
      </c>
      <c r="D3212" s="2" t="n">
        <v>45926</v>
      </c>
      <c r="E3212" s="2" t="n">
        <v>45937</v>
      </c>
      <c r="F3212" s="1" t="inlineStr">
        <is>
          <t>L-019598-00-0005</t>
        </is>
      </c>
      <c r="G3212" s="1" t="n">
        <v>1</v>
      </c>
      <c r="H3212" s="1" t="n">
        <v>0</v>
      </c>
      <c r="I3212" s="1" t="n">
        <v>1</v>
      </c>
      <c r="J3212" s="1" t="inlineStr">
        <is>
          <t>Bhuvneshwar</t>
        </is>
      </c>
      <c r="K3212" s="1" t="inlineStr">
        <is>
          <t>PO Awaited</t>
        </is>
      </c>
      <c r="L3212" s="1">
        <f>G3212*B3212</f>
        <v/>
      </c>
      <c r="M3212" s="1">
        <f>H3212*B3212</f>
        <v/>
      </c>
      <c r="N3212" s="1">
        <f>I3212*B3212</f>
        <v/>
      </c>
    </row>
    <row r="3213">
      <c r="A3213" s="1" t="inlineStr">
        <is>
          <t>DHARMACON</t>
        </is>
      </c>
      <c r="B3213" s="1" t="n">
        <v>32912</v>
      </c>
      <c r="C3213" s="1" t="inlineStr">
        <is>
          <t>O092325IN3313857G</t>
        </is>
      </c>
      <c r="D3213" s="2" t="n">
        <v>45926</v>
      </c>
      <c r="E3213" s="2" t="n">
        <v>45937</v>
      </c>
      <c r="F3213" s="1" t="inlineStr">
        <is>
          <t>L-013680-01-0005</t>
        </is>
      </c>
      <c r="G3213" s="1" t="n">
        <v>1</v>
      </c>
      <c r="H3213" s="1" t="n">
        <v>0</v>
      </c>
      <c r="I3213" s="1" t="n">
        <v>1</v>
      </c>
      <c r="J3213" s="1" t="inlineStr">
        <is>
          <t>Bhuvneshwar</t>
        </is>
      </c>
      <c r="K3213" s="1" t="inlineStr">
        <is>
          <t>PO Awaited</t>
        </is>
      </c>
      <c r="L3213" s="1">
        <f>G3213*B3213</f>
        <v/>
      </c>
      <c r="M3213" s="1">
        <f>H3213*B3213</f>
        <v/>
      </c>
      <c r="N3213" s="1">
        <f>I3213*B3213</f>
        <v/>
      </c>
    </row>
    <row r="3214">
      <c r="A3214" s="1" t="inlineStr">
        <is>
          <t>DHARMACON</t>
        </is>
      </c>
      <c r="B3214" s="1" t="n">
        <v>32912</v>
      </c>
      <c r="C3214" s="1" t="inlineStr">
        <is>
          <t>O092325IN3313857G</t>
        </is>
      </c>
      <c r="D3214" s="2" t="n">
        <v>45926</v>
      </c>
      <c r="E3214" s="2" t="n">
        <v>45937</v>
      </c>
      <c r="F3214" s="1" t="inlineStr">
        <is>
          <t>L-012078-00-0005</t>
        </is>
      </c>
      <c r="G3214" s="1" t="n">
        <v>1</v>
      </c>
      <c r="H3214" s="1" t="n">
        <v>0</v>
      </c>
      <c r="I3214" s="1" t="n">
        <v>1</v>
      </c>
      <c r="J3214" s="1" t="inlineStr">
        <is>
          <t>Bhuvneshwar</t>
        </is>
      </c>
      <c r="K3214" s="1" t="inlineStr">
        <is>
          <t>PO Awaited</t>
        </is>
      </c>
      <c r="L3214" s="1">
        <f>G3214*B3214</f>
        <v/>
      </c>
      <c r="M3214" s="1">
        <f>H3214*B3214</f>
        <v/>
      </c>
      <c r="N3214" s="1">
        <f>I3214*B3214</f>
        <v/>
      </c>
    </row>
    <row r="3215">
      <c r="A3215" s="1" t="inlineStr">
        <is>
          <t>DHARMACON</t>
        </is>
      </c>
      <c r="B3215" s="1" t="n">
        <v>32912</v>
      </c>
      <c r="C3215" s="1" t="inlineStr">
        <is>
          <t>O092325IN3313857G</t>
        </is>
      </c>
      <c r="D3215" s="2" t="n">
        <v>45926</v>
      </c>
      <c r="E3215" s="2" t="n">
        <v>45937</v>
      </c>
      <c r="F3215" s="1" t="inlineStr">
        <is>
          <t>L-003030-00-0005</t>
        </is>
      </c>
      <c r="G3215" s="1" t="n">
        <v>1</v>
      </c>
      <c r="H3215" s="1" t="n">
        <v>0</v>
      </c>
      <c r="I3215" s="1" t="n">
        <v>1</v>
      </c>
      <c r="J3215" s="1" t="inlineStr">
        <is>
          <t>Bhuvneshwar</t>
        </is>
      </c>
      <c r="K3215" s="1" t="inlineStr">
        <is>
          <t>PO Awaited</t>
        </is>
      </c>
      <c r="L3215" s="1">
        <f>G3215*B3215</f>
        <v/>
      </c>
      <c r="M3215" s="1">
        <f>H3215*B3215</f>
        <v/>
      </c>
      <c r="N3215" s="1">
        <f>I3215*B3215</f>
        <v/>
      </c>
    </row>
    <row r="3216">
      <c r="A3216" s="1" t="inlineStr">
        <is>
          <t>DHARMACON</t>
        </is>
      </c>
      <c r="B3216" s="1" t="n">
        <v>32912</v>
      </c>
      <c r="C3216" s="1" t="inlineStr">
        <is>
          <t>O092325IN3313857G</t>
        </is>
      </c>
      <c r="D3216" s="2" t="n">
        <v>45926</v>
      </c>
      <c r="E3216" s="2" t="n">
        <v>45937</v>
      </c>
      <c r="F3216" s="1" t="inlineStr">
        <is>
          <t>L-004920-01-0005</t>
        </is>
      </c>
      <c r="G3216" s="1" t="n">
        <v>1</v>
      </c>
      <c r="H3216" s="1" t="n">
        <v>0</v>
      </c>
      <c r="I3216" s="1" t="n">
        <v>1</v>
      </c>
      <c r="J3216" s="1" t="inlineStr">
        <is>
          <t>Bhuvneshwar</t>
        </is>
      </c>
      <c r="K3216" s="1" t="inlineStr">
        <is>
          <t>PO Awaited</t>
        </is>
      </c>
      <c r="L3216" s="1">
        <f>G3216*B3216</f>
        <v/>
      </c>
      <c r="M3216" s="1">
        <f>H3216*B3216</f>
        <v/>
      </c>
      <c r="N3216" s="1">
        <f>I3216*B3216</f>
        <v/>
      </c>
    </row>
    <row r="3217">
      <c r="A3217" s="1" t="inlineStr">
        <is>
          <t>DHARMACON</t>
        </is>
      </c>
      <c r="B3217" s="1" t="n">
        <v>32912</v>
      </c>
      <c r="C3217" s="1" t="inlineStr">
        <is>
          <t>O092325IN3313857G</t>
        </is>
      </c>
      <c r="D3217" s="2" t="n">
        <v>45926</v>
      </c>
      <c r="E3217" s="2" t="n">
        <v>45937</v>
      </c>
      <c r="F3217" s="1" t="inlineStr">
        <is>
          <t>L-003805-00-0005</t>
        </is>
      </c>
      <c r="G3217" s="1" t="n">
        <v>1</v>
      </c>
      <c r="H3217" s="1" t="n">
        <v>0</v>
      </c>
      <c r="I3217" s="1" t="n">
        <v>1</v>
      </c>
      <c r="J3217" s="1" t="inlineStr">
        <is>
          <t>Bhuvneshwar</t>
        </is>
      </c>
      <c r="K3217" s="1" t="inlineStr">
        <is>
          <t>PO Awaited</t>
        </is>
      </c>
      <c r="L3217" s="1">
        <f>G3217*B3217</f>
        <v/>
      </c>
      <c r="M3217" s="1">
        <f>H3217*B3217</f>
        <v/>
      </c>
      <c r="N3217" s="1">
        <f>I3217*B3217</f>
        <v/>
      </c>
    </row>
    <row r="3218">
      <c r="A3218" s="1" t="inlineStr">
        <is>
          <t>DHARMACON</t>
        </is>
      </c>
      <c r="B3218" s="1" t="n">
        <v>16544</v>
      </c>
      <c r="C3218" s="1" t="inlineStr">
        <is>
          <t>O092325IN3313857G</t>
        </is>
      </c>
      <c r="D3218" s="2" t="n">
        <v>45926</v>
      </c>
      <c r="E3218" s="2" t="n">
        <v>45937</v>
      </c>
      <c r="F3218" s="1" t="inlineStr">
        <is>
          <t>D-001810-10-05</t>
        </is>
      </c>
      <c r="G3218" s="1" t="n">
        <v>1</v>
      </c>
      <c r="H3218" s="1" t="n">
        <v>0</v>
      </c>
      <c r="I3218" s="1" t="n">
        <v>1</v>
      </c>
      <c r="J3218" s="1" t="inlineStr">
        <is>
          <t>Bhuvneshwar</t>
        </is>
      </c>
      <c r="K3218" s="1" t="inlineStr">
        <is>
          <t>PO Awaited</t>
        </is>
      </c>
      <c r="L3218" s="1">
        <f>G3218*B3218</f>
        <v/>
      </c>
      <c r="M3218" s="1">
        <f>H3218*B3218</f>
        <v/>
      </c>
      <c r="N3218" s="1">
        <f>I3218*B3218</f>
        <v/>
      </c>
    </row>
    <row r="3219">
      <c r="A3219" s="1" t="inlineStr">
        <is>
          <t>DHARMACON</t>
        </is>
      </c>
      <c r="B3219" s="1" t="n">
        <v>32912</v>
      </c>
      <c r="C3219" s="1" t="inlineStr">
        <is>
          <t>O092325IN3313857G</t>
        </is>
      </c>
      <c r="D3219" s="2" t="n">
        <v>45926</v>
      </c>
      <c r="E3219" s="2" t="n">
        <v>45937</v>
      </c>
      <c r="F3219" s="1" t="inlineStr">
        <is>
          <t>L-021086-00-0005</t>
        </is>
      </c>
      <c r="G3219" s="1" t="n">
        <v>1</v>
      </c>
      <c r="H3219" s="1" t="n">
        <v>1</v>
      </c>
      <c r="I3219" s="1" t="n">
        <v>0</v>
      </c>
      <c r="J3219" s="1" t="inlineStr">
        <is>
          <t>Bhuvneshwar</t>
        </is>
      </c>
      <c r="K3219" s="1" t="n">
        <v>0</v>
      </c>
      <c r="L3219" s="1">
        <f>G3219*B3219</f>
        <v/>
      </c>
      <c r="M3219" s="1">
        <f>H3219*B3219</f>
        <v/>
      </c>
      <c r="N3219" s="1">
        <f>I3219*B3219</f>
        <v/>
      </c>
    </row>
    <row r="3220">
      <c r="A3220" s="1" t="inlineStr">
        <is>
          <t>DHARMACON</t>
        </is>
      </c>
      <c r="B3220" s="1" t="n">
        <v>32912</v>
      </c>
      <c r="C3220" s="1" t="inlineStr">
        <is>
          <t>O092325IN3313857G</t>
        </is>
      </c>
      <c r="D3220" s="2" t="n">
        <v>45926</v>
      </c>
      <c r="E3220" s="2" t="n">
        <v>45937</v>
      </c>
      <c r="F3220" s="1" t="inlineStr">
        <is>
          <t>L-003936-00-0005</t>
        </is>
      </c>
      <c r="G3220" s="1" t="n">
        <v>1</v>
      </c>
      <c r="H3220" s="1" t="n">
        <v>1</v>
      </c>
      <c r="I3220" s="1" t="n">
        <v>0</v>
      </c>
      <c r="J3220" s="1" t="inlineStr">
        <is>
          <t>Bhuvneshwar</t>
        </is>
      </c>
      <c r="K3220" s="1" t="n">
        <v>0</v>
      </c>
      <c r="L3220" s="1">
        <f>G3220*B3220</f>
        <v/>
      </c>
      <c r="M3220" s="1">
        <f>H3220*B3220</f>
        <v/>
      </c>
      <c r="N3220" s="1">
        <f>I3220*B3220</f>
        <v/>
      </c>
    </row>
    <row r="3221">
      <c r="A3221" s="1" t="inlineStr">
        <is>
          <t>DHARMACON</t>
        </is>
      </c>
      <c r="B3221" s="1" t="n">
        <v>32912</v>
      </c>
      <c r="C3221" s="1" t="inlineStr">
        <is>
          <t>O092325IN3313857G</t>
        </is>
      </c>
      <c r="D3221" s="2" t="n">
        <v>45926</v>
      </c>
      <c r="E3221" s="2" t="n">
        <v>45937</v>
      </c>
      <c r="F3221" s="1" t="inlineStr">
        <is>
          <t>L-015121-00-0005</t>
        </is>
      </c>
      <c r="G3221" s="1" t="n">
        <v>1</v>
      </c>
      <c r="H3221" s="1" t="n">
        <v>0</v>
      </c>
      <c r="I3221" s="1" t="n">
        <v>1</v>
      </c>
      <c r="J3221" s="1" t="inlineStr">
        <is>
          <t>Banglore</t>
        </is>
      </c>
      <c r="K3221" s="1" t="inlineStr">
        <is>
          <t>PO Awaited</t>
        </is>
      </c>
      <c r="L3221" s="1">
        <f>G3221*B3221</f>
        <v/>
      </c>
      <c r="M3221" s="1">
        <f>H3221*B3221</f>
        <v/>
      </c>
      <c r="N3221" s="1">
        <f>I3221*B3221</f>
        <v/>
      </c>
    </row>
    <row r="3222">
      <c r="A3222" s="1" t="inlineStr">
        <is>
          <t>DHARMACON</t>
        </is>
      </c>
      <c r="B3222" s="1" t="n">
        <v>32912</v>
      </c>
      <c r="C3222" s="1" t="inlineStr">
        <is>
          <t>O092325IN3313857G</t>
        </is>
      </c>
      <c r="D3222" s="2" t="n">
        <v>45926</v>
      </c>
      <c r="E3222" s="2" t="n">
        <v>45937</v>
      </c>
      <c r="F3222" s="1" t="inlineStr">
        <is>
          <t>L-020165-00-0005</t>
        </is>
      </c>
      <c r="G3222" s="1" t="n">
        <v>1</v>
      </c>
      <c r="H3222" s="1" t="n">
        <v>0</v>
      </c>
      <c r="I3222" s="1" t="n">
        <v>1</v>
      </c>
      <c r="J3222" s="1" t="inlineStr">
        <is>
          <t>Banglore</t>
        </is>
      </c>
      <c r="K3222" s="1" t="inlineStr">
        <is>
          <t>PO Awaited</t>
        </is>
      </c>
      <c r="L3222" s="1">
        <f>G3222*B3222</f>
        <v/>
      </c>
      <c r="M3222" s="1">
        <f>H3222*B3222</f>
        <v/>
      </c>
      <c r="N3222" s="1">
        <f>I3222*B3222</f>
        <v/>
      </c>
    </row>
    <row r="3223">
      <c r="A3223" s="1" t="inlineStr">
        <is>
          <t>DHARMACON</t>
        </is>
      </c>
      <c r="B3223" s="1" t="n">
        <v>32044.32</v>
      </c>
      <c r="C3223" s="1" t="inlineStr">
        <is>
          <t>O092325IN3313857G</t>
        </is>
      </c>
      <c r="D3223" s="2" t="n">
        <v>45926</v>
      </c>
      <c r="E3223" s="2" t="n">
        <v>45937</v>
      </c>
      <c r="F3223" s="1" t="inlineStr">
        <is>
          <t>CTM-1192277</t>
        </is>
      </c>
      <c r="G3223" s="1" t="n">
        <v>1</v>
      </c>
      <c r="H3223" s="1" t="n">
        <v>1</v>
      </c>
      <c r="I3223" s="1" t="n">
        <v>0</v>
      </c>
      <c r="J3223" s="1" t="inlineStr">
        <is>
          <t>Banglore</t>
        </is>
      </c>
      <c r="K3223" s="1" t="n">
        <v>0</v>
      </c>
      <c r="L3223" s="1">
        <f>G3223*B3223</f>
        <v/>
      </c>
      <c r="M3223" s="1">
        <f>H3223*B3223</f>
        <v/>
      </c>
      <c r="N3223" s="1">
        <f>I3223*B3223</f>
        <v/>
      </c>
    </row>
    <row r="3224">
      <c r="A3224" s="1" t="inlineStr">
        <is>
          <t>DHARMACON</t>
        </is>
      </c>
      <c r="B3224" s="1" t="n">
        <v>17688</v>
      </c>
      <c r="C3224" s="1" t="inlineStr">
        <is>
          <t>O092325IN3313857G</t>
        </is>
      </c>
      <c r="D3224" s="2" t="n">
        <v>45926</v>
      </c>
      <c r="E3224" s="2" t="n">
        <v>45937</v>
      </c>
      <c r="F3224" s="1" t="inlineStr">
        <is>
          <t>C-300632-03-0005</t>
        </is>
      </c>
      <c r="G3224" s="1" t="n">
        <v>1</v>
      </c>
      <c r="H3224" s="1" t="n">
        <v>1</v>
      </c>
      <c r="I3224" s="1" t="n">
        <v>0</v>
      </c>
      <c r="J3224" s="1" t="inlineStr">
        <is>
          <t>Delhi</t>
        </is>
      </c>
      <c r="K3224" s="1" t="n">
        <v>0</v>
      </c>
      <c r="L3224" s="1">
        <f>G3224*B3224</f>
        <v/>
      </c>
      <c r="M3224" s="1">
        <f>H3224*B3224</f>
        <v/>
      </c>
      <c r="N3224" s="1">
        <f>I3224*B3224</f>
        <v/>
      </c>
    </row>
    <row r="3225">
      <c r="A3225" s="1" t="inlineStr">
        <is>
          <t>DHARMACON</t>
        </is>
      </c>
      <c r="B3225" s="1" t="n">
        <v>32912</v>
      </c>
      <c r="C3225" s="1" t="inlineStr">
        <is>
          <t>O092325IN3313857G</t>
        </is>
      </c>
      <c r="D3225" s="2" t="n">
        <v>45926</v>
      </c>
      <c r="E3225" s="2" t="n">
        <v>45937</v>
      </c>
      <c r="F3225" s="1" t="inlineStr">
        <is>
          <t>L-062238-01-0005</t>
        </is>
      </c>
      <c r="G3225" s="1" t="n">
        <v>1</v>
      </c>
      <c r="H3225" s="1" t="n">
        <v>1</v>
      </c>
      <c r="I3225" s="1" t="n">
        <v>0</v>
      </c>
      <c r="J3225" s="1" t="inlineStr">
        <is>
          <t>Delhi</t>
        </is>
      </c>
      <c r="K3225" s="1" t="n">
        <v>0</v>
      </c>
      <c r="L3225" s="1">
        <f>G3225*B3225</f>
        <v/>
      </c>
      <c r="M3225" s="1">
        <f>H3225*B3225</f>
        <v/>
      </c>
      <c r="N3225" s="1">
        <f>I3225*B3225</f>
        <v/>
      </c>
    </row>
    <row r="3226">
      <c r="A3226" s="1" t="inlineStr">
        <is>
          <t>DHARMACON</t>
        </is>
      </c>
      <c r="B3226" s="1" t="n">
        <v>32912</v>
      </c>
      <c r="C3226" s="1" t="inlineStr">
        <is>
          <t>O092325IN3313857G</t>
        </is>
      </c>
      <c r="D3226" s="2" t="n">
        <v>45926</v>
      </c>
      <c r="E3226" s="2" t="n">
        <v>45937</v>
      </c>
      <c r="F3226" s="1" t="inlineStr">
        <is>
          <t>L-017576-00-0005</t>
        </is>
      </c>
      <c r="G3226" s="1" t="n">
        <v>1</v>
      </c>
      <c r="H3226" s="1" t="n">
        <v>1</v>
      </c>
      <c r="I3226" s="1" t="n">
        <v>0</v>
      </c>
      <c r="J3226" s="1" t="inlineStr">
        <is>
          <t>Delhi</t>
        </is>
      </c>
      <c r="K3226" s="1" t="n">
        <v>0</v>
      </c>
      <c r="L3226" s="1">
        <f>G3226*B3226</f>
        <v/>
      </c>
      <c r="M3226" s="1">
        <f>H3226*B3226</f>
        <v/>
      </c>
      <c r="N3226" s="1">
        <f>I3226*B3226</f>
        <v/>
      </c>
    </row>
    <row r="3227">
      <c r="A3227" s="1" t="inlineStr">
        <is>
          <t>DHARMACON</t>
        </is>
      </c>
      <c r="B3227" s="1" t="n">
        <v>32912</v>
      </c>
      <c r="C3227" s="1" t="inlineStr">
        <is>
          <t>O092325IN3313857G</t>
        </is>
      </c>
      <c r="D3227" s="2" t="n">
        <v>45926</v>
      </c>
      <c r="E3227" s="2" t="n">
        <v>45937</v>
      </c>
      <c r="F3227" s="1" t="inlineStr">
        <is>
          <t>L-004435-00-0005</t>
        </is>
      </c>
      <c r="G3227" s="1" t="n">
        <v>1</v>
      </c>
      <c r="H3227" s="1" t="n">
        <v>1</v>
      </c>
      <c r="I3227" s="1" t="n">
        <v>0</v>
      </c>
      <c r="J3227" s="1" t="inlineStr">
        <is>
          <t>Delhi</t>
        </is>
      </c>
      <c r="K3227" s="1" t="n">
        <v>0</v>
      </c>
      <c r="L3227" s="1">
        <f>G3227*B3227</f>
        <v/>
      </c>
      <c r="M3227" s="1">
        <f>H3227*B3227</f>
        <v/>
      </c>
      <c r="N3227" s="1">
        <f>I3227*B3227</f>
        <v/>
      </c>
    </row>
    <row r="3228">
      <c r="A3228" s="1" t="inlineStr">
        <is>
          <t>DHARMACON</t>
        </is>
      </c>
      <c r="B3228" s="1" t="n">
        <v>9280.48</v>
      </c>
      <c r="C3228" s="1" t="inlineStr">
        <is>
          <t>O092325IN3313857G</t>
        </is>
      </c>
      <c r="D3228" s="2" t="n">
        <v>45926</v>
      </c>
      <c r="E3228" s="2" t="n">
        <v>45937</v>
      </c>
      <c r="F3228" s="1" t="inlineStr">
        <is>
          <t>CTM-1192962</t>
        </is>
      </c>
      <c r="G3228" s="1" t="n">
        <v>1</v>
      </c>
      <c r="H3228" s="1" t="n">
        <v>1</v>
      </c>
      <c r="I3228" s="1" t="n">
        <v>0</v>
      </c>
      <c r="J3228" s="1" t="inlineStr">
        <is>
          <t>Pune</t>
        </is>
      </c>
      <c r="K3228" s="1" t="n">
        <v>0</v>
      </c>
      <c r="L3228" s="1">
        <f>G3228*B3228</f>
        <v/>
      </c>
      <c r="M3228" s="1">
        <f>H3228*B3228</f>
        <v/>
      </c>
      <c r="N3228" s="1">
        <f>I3228*B3228</f>
        <v/>
      </c>
    </row>
    <row r="3229">
      <c r="A3229" s="1" t="inlineStr">
        <is>
          <t>DHARMACON</t>
        </is>
      </c>
      <c r="B3229" s="1" t="n">
        <v>17688</v>
      </c>
      <c r="C3229" s="1" t="inlineStr">
        <is>
          <t>O092325IN3313857G</t>
        </is>
      </c>
      <c r="D3229" s="2" t="n">
        <v>45926</v>
      </c>
      <c r="E3229" s="2" t="n">
        <v>45937</v>
      </c>
      <c r="F3229" s="1" t="inlineStr">
        <is>
          <t>C-310681-01-0005</t>
        </is>
      </c>
      <c r="G3229" s="1" t="n">
        <v>1</v>
      </c>
      <c r="H3229" s="1" t="n">
        <v>1</v>
      </c>
      <c r="I3229" s="1" t="n">
        <v>0</v>
      </c>
      <c r="J3229" s="1" t="inlineStr">
        <is>
          <t>Delhi</t>
        </is>
      </c>
      <c r="K3229" s="1" t="n">
        <v>0</v>
      </c>
      <c r="L3229" s="1">
        <f>G3229*B3229</f>
        <v/>
      </c>
      <c r="M3229" s="1">
        <f>H3229*B3229</f>
        <v/>
      </c>
      <c r="N3229" s="1">
        <f>I3229*B3229</f>
        <v/>
      </c>
    </row>
    <row r="3230">
      <c r="A3230" s="1" t="inlineStr">
        <is>
          <t>DHARMACON</t>
        </is>
      </c>
      <c r="B3230" s="1" t="n">
        <v>17688</v>
      </c>
      <c r="C3230" s="1" t="inlineStr">
        <is>
          <t>O092325IN3313857G</t>
        </is>
      </c>
      <c r="D3230" s="2" t="n">
        <v>45926</v>
      </c>
      <c r="E3230" s="2" t="n">
        <v>45937</v>
      </c>
      <c r="F3230" s="1" t="inlineStr">
        <is>
          <t>IH-310681-03-0005</t>
        </is>
      </c>
      <c r="G3230" s="1" t="n">
        <v>1</v>
      </c>
      <c r="H3230" s="1" t="n">
        <v>1</v>
      </c>
      <c r="I3230" s="1" t="n">
        <v>0</v>
      </c>
      <c r="J3230" s="1" t="inlineStr">
        <is>
          <t>Delhi</t>
        </is>
      </c>
      <c r="K3230" s="1" t="n">
        <v>0</v>
      </c>
      <c r="L3230" s="1">
        <f>G3230*B3230</f>
        <v/>
      </c>
      <c r="M3230" s="1">
        <f>H3230*B3230</f>
        <v/>
      </c>
      <c r="N3230" s="1">
        <f>I3230*B3230</f>
        <v/>
      </c>
    </row>
    <row r="3231">
      <c r="A3231" s="1" t="inlineStr">
        <is>
          <t>DHARMACON</t>
        </is>
      </c>
      <c r="B3231" s="1" t="n">
        <v>17688</v>
      </c>
      <c r="C3231" s="1" t="inlineStr">
        <is>
          <t>O092325IN3313857G</t>
        </is>
      </c>
      <c r="D3231" s="2" t="n">
        <v>45926</v>
      </c>
      <c r="E3231" s="2" t="n">
        <v>45937</v>
      </c>
      <c r="F3231" s="1" t="inlineStr">
        <is>
          <t>C-311140-00-0005</t>
        </is>
      </c>
      <c r="G3231" s="1" t="n">
        <v>1</v>
      </c>
      <c r="H3231" s="1" t="n">
        <v>1</v>
      </c>
      <c r="I3231" s="1" t="n">
        <v>0</v>
      </c>
      <c r="J3231" s="1" t="inlineStr">
        <is>
          <t>Delhi</t>
        </is>
      </c>
      <c r="K3231" s="1" t="n">
        <v>0</v>
      </c>
      <c r="L3231" s="1">
        <f>G3231*B3231</f>
        <v/>
      </c>
      <c r="M3231" s="1">
        <f>H3231*B3231</f>
        <v/>
      </c>
      <c r="N3231" s="1">
        <f>I3231*B3231</f>
        <v/>
      </c>
    </row>
    <row r="3232">
      <c r="A3232" s="1" t="inlineStr">
        <is>
          <t>DHARMACON</t>
        </is>
      </c>
      <c r="B3232" s="1" t="n">
        <v>17688</v>
      </c>
      <c r="C3232" s="1" t="inlineStr">
        <is>
          <t>O092325IN3313857G</t>
        </is>
      </c>
      <c r="D3232" s="2" t="n">
        <v>45926</v>
      </c>
      <c r="E3232" s="2" t="n">
        <v>45937</v>
      </c>
      <c r="F3232" s="1" t="inlineStr">
        <is>
          <t>IN-001005-01-05</t>
        </is>
      </c>
      <c r="G3232" s="1" t="n">
        <v>1</v>
      </c>
      <c r="H3232" s="1" t="n">
        <v>1</v>
      </c>
      <c r="I3232" s="1" t="n">
        <v>0</v>
      </c>
      <c r="J3232" s="1" t="inlineStr">
        <is>
          <t>Delhi</t>
        </is>
      </c>
      <c r="K3232" s="1" t="n">
        <v>0</v>
      </c>
      <c r="L3232" s="1">
        <f>G3232*B3232</f>
        <v/>
      </c>
      <c r="M3232" s="1">
        <f>H3232*B3232</f>
        <v/>
      </c>
      <c r="N3232" s="1">
        <f>I3232*B3232</f>
        <v/>
      </c>
    </row>
    <row r="3233">
      <c r="A3233" s="1" t="inlineStr">
        <is>
          <t>DHARMACON</t>
        </is>
      </c>
      <c r="B3233" s="1" t="n">
        <v>17688</v>
      </c>
      <c r="C3233" s="1" t="inlineStr">
        <is>
          <t>O092325IN3313857G</t>
        </is>
      </c>
      <c r="D3233" s="2" t="n">
        <v>45926</v>
      </c>
      <c r="E3233" s="2" t="n">
        <v>45937</v>
      </c>
      <c r="F3233" s="1" t="inlineStr">
        <is>
          <t>IH-300512-08-0005</t>
        </is>
      </c>
      <c r="G3233" s="1" t="n">
        <v>1</v>
      </c>
      <c r="H3233" s="1" t="n">
        <v>1</v>
      </c>
      <c r="I3233" s="1" t="n">
        <v>0</v>
      </c>
      <c r="J3233" s="1" t="inlineStr">
        <is>
          <t>Delhi</t>
        </is>
      </c>
      <c r="K3233" s="1" t="n">
        <v>0</v>
      </c>
      <c r="L3233" s="1">
        <f>G3233*B3233</f>
        <v/>
      </c>
      <c r="M3233" s="1">
        <f>H3233*B3233</f>
        <v/>
      </c>
      <c r="N3233" s="1">
        <f>I3233*B3233</f>
        <v/>
      </c>
    </row>
    <row r="3234">
      <c r="A3234" s="1" t="inlineStr">
        <is>
          <t>DHARMACON</t>
        </is>
      </c>
      <c r="B3234" s="1" t="n">
        <v>17688</v>
      </c>
      <c r="C3234" s="1" t="inlineStr">
        <is>
          <t>O092325IN3313857G</t>
        </is>
      </c>
      <c r="D3234" s="2" t="n">
        <v>45926</v>
      </c>
      <c r="E3234" s="2" t="n">
        <v>45937</v>
      </c>
      <c r="F3234" s="1" t="inlineStr">
        <is>
          <t>IH-300625-07-0005</t>
        </is>
      </c>
      <c r="G3234" s="1" t="n">
        <v>1</v>
      </c>
      <c r="H3234" s="1" t="n">
        <v>1</v>
      </c>
      <c r="I3234" s="1" t="n">
        <v>0</v>
      </c>
      <c r="J3234" s="1" t="inlineStr">
        <is>
          <t>Delhi</t>
        </is>
      </c>
      <c r="K3234" s="1" t="n">
        <v>0</v>
      </c>
      <c r="L3234" s="1">
        <f>G3234*B3234</f>
        <v/>
      </c>
      <c r="M3234" s="1">
        <f>H3234*B3234</f>
        <v/>
      </c>
      <c r="N3234" s="1">
        <f>I3234*B3234</f>
        <v/>
      </c>
    </row>
    <row r="3235">
      <c r="A3235" s="1" t="inlineStr">
        <is>
          <t>DHARMACON</t>
        </is>
      </c>
      <c r="B3235" s="1" t="n">
        <v>17688</v>
      </c>
      <c r="C3235" s="1" t="inlineStr">
        <is>
          <t>O092325IN3313857G</t>
        </is>
      </c>
      <c r="D3235" s="2" t="n">
        <v>45926</v>
      </c>
      <c r="E3235" s="2" t="n">
        <v>45937</v>
      </c>
      <c r="F3235" s="1" t="inlineStr">
        <is>
          <t>IH-300650-08-0005</t>
        </is>
      </c>
      <c r="G3235" s="1" t="n">
        <v>1</v>
      </c>
      <c r="H3235" s="1" t="n">
        <v>1</v>
      </c>
      <c r="I3235" s="1" t="n">
        <v>0</v>
      </c>
      <c r="J3235" s="1" t="inlineStr">
        <is>
          <t>Delhi</t>
        </is>
      </c>
      <c r="K3235" s="1" t="n">
        <v>0</v>
      </c>
      <c r="L3235" s="1">
        <f>G3235*B3235</f>
        <v/>
      </c>
      <c r="M3235" s="1">
        <f>H3235*B3235</f>
        <v/>
      </c>
      <c r="N3235" s="1">
        <f>I3235*B3235</f>
        <v/>
      </c>
    </row>
    <row r="3236">
      <c r="A3236" s="1" t="inlineStr">
        <is>
          <t>DHARMACON</t>
        </is>
      </c>
      <c r="B3236" s="1" t="n">
        <v>16544</v>
      </c>
      <c r="C3236" s="1" t="inlineStr">
        <is>
          <t>O092325IN3313857G</t>
        </is>
      </c>
      <c r="D3236" s="2" t="n">
        <v>45926</v>
      </c>
      <c r="E3236" s="2" t="n">
        <v>45937</v>
      </c>
      <c r="F3236" s="1" t="inlineStr">
        <is>
          <t>D-001810-10-05</t>
        </is>
      </c>
      <c r="G3236" s="1" t="n">
        <v>5</v>
      </c>
      <c r="H3236" s="1" t="n">
        <v>0</v>
      </c>
      <c r="I3236" s="1" t="n">
        <v>5</v>
      </c>
      <c r="J3236" s="1" t="inlineStr">
        <is>
          <t>STOCK</t>
        </is>
      </c>
      <c r="K3236" s="1" t="inlineStr">
        <is>
          <t>Stock</t>
        </is>
      </c>
      <c r="L3236" s="1">
        <f>G3236*B3236</f>
        <v/>
      </c>
      <c r="M3236" s="1">
        <f>H3236*B3236</f>
        <v/>
      </c>
      <c r="N3236" s="1">
        <f>I3236*B3236</f>
        <v/>
      </c>
    </row>
    <row r="3237">
      <c r="A3237" s="1" t="inlineStr">
        <is>
          <t>DHARMACON</t>
        </is>
      </c>
      <c r="B3237" s="1" t="n">
        <v>17688</v>
      </c>
      <c r="C3237" s="1" t="inlineStr">
        <is>
          <t>O092325IN3313857G</t>
        </is>
      </c>
      <c r="D3237" s="2" t="n">
        <v>45926</v>
      </c>
      <c r="E3237" s="2" t="n">
        <v>45937</v>
      </c>
      <c r="F3237" s="1" t="inlineStr">
        <is>
          <t>C-300643-03-0005</t>
        </is>
      </c>
      <c r="G3237" s="1" t="n">
        <v>1</v>
      </c>
      <c r="H3237" s="1" t="n">
        <v>1</v>
      </c>
      <c r="I3237" s="1" t="n">
        <v>0</v>
      </c>
      <c r="J3237" s="1" t="inlineStr">
        <is>
          <t>Delhi</t>
        </is>
      </c>
      <c r="K3237" s="1" t="n">
        <v>0</v>
      </c>
      <c r="L3237" s="1">
        <f>G3237*B3237</f>
        <v/>
      </c>
      <c r="M3237" s="1">
        <f>H3237*B3237</f>
        <v/>
      </c>
      <c r="N3237" s="1">
        <f>I3237*B3237</f>
        <v/>
      </c>
    </row>
    <row r="3238">
      <c r="A3238" s="1" t="inlineStr">
        <is>
          <t>DHARMACON</t>
        </is>
      </c>
      <c r="B3238" s="1" t="n">
        <v>32912</v>
      </c>
      <c r="C3238" s="1" t="inlineStr">
        <is>
          <t>O092325IN3313857G</t>
        </is>
      </c>
      <c r="D3238" s="2" t="n">
        <v>45926</v>
      </c>
      <c r="E3238" s="2" t="n">
        <v>45937</v>
      </c>
      <c r="F3238" s="1" t="inlineStr">
        <is>
          <t>L-009922-00-0005</t>
        </is>
      </c>
      <c r="G3238" s="1" t="n">
        <v>1</v>
      </c>
      <c r="H3238" s="1" t="n">
        <v>1</v>
      </c>
      <c r="I3238" s="1" t="n">
        <v>0</v>
      </c>
      <c r="J3238" s="1" t="inlineStr">
        <is>
          <t>Delhi</t>
        </is>
      </c>
      <c r="K3238" s="1" t="n">
        <v>0</v>
      </c>
      <c r="L3238" s="1">
        <f>G3238*B3238</f>
        <v/>
      </c>
      <c r="M3238" s="1">
        <f>H3238*B3238</f>
        <v/>
      </c>
      <c r="N3238" s="1">
        <f>I3238*B3238</f>
        <v/>
      </c>
    </row>
    <row r="3239">
      <c r="A3239" s="1" t="inlineStr">
        <is>
          <t>DHARMACON</t>
        </is>
      </c>
      <c r="B3239" s="1" t="n">
        <v>32912</v>
      </c>
      <c r="C3239" s="1" t="inlineStr">
        <is>
          <t>O092325IN3313857G</t>
        </is>
      </c>
      <c r="D3239" s="2" t="n">
        <v>45926</v>
      </c>
      <c r="E3239" s="2" t="n">
        <v>45937</v>
      </c>
      <c r="F3239" s="1" t="inlineStr">
        <is>
          <t>L-009454-01-0005</t>
        </is>
      </c>
      <c r="G3239" s="1" t="n">
        <v>1</v>
      </c>
      <c r="H3239" s="1" t="n">
        <v>1</v>
      </c>
      <c r="I3239" s="1" t="n">
        <v>0</v>
      </c>
      <c r="J3239" s="1" t="inlineStr">
        <is>
          <t>Delhi</t>
        </is>
      </c>
      <c r="K3239" s="1" t="n">
        <v>0</v>
      </c>
      <c r="L3239" s="1">
        <f>G3239*B3239</f>
        <v/>
      </c>
      <c r="M3239" s="1">
        <f>H3239*B3239</f>
        <v/>
      </c>
      <c r="N3239" s="1">
        <f>I3239*B3239</f>
        <v/>
      </c>
    </row>
    <row r="3240">
      <c r="A3240" s="1" t="inlineStr">
        <is>
          <t>DHARMACON</t>
        </is>
      </c>
      <c r="B3240" s="1" t="n">
        <v>17688</v>
      </c>
      <c r="C3240" s="1" t="inlineStr">
        <is>
          <t>O092325IN3313857G</t>
        </is>
      </c>
      <c r="D3240" s="2" t="n">
        <v>45926</v>
      </c>
      <c r="E3240" s="2" t="n">
        <v>45937</v>
      </c>
      <c r="F3240" s="1" t="inlineStr">
        <is>
          <t>IH-300632-05-0005</t>
        </is>
      </c>
      <c r="G3240" s="1" t="n">
        <v>1</v>
      </c>
      <c r="H3240" s="1" t="n">
        <v>1</v>
      </c>
      <c r="I3240" s="1" t="n">
        <v>0</v>
      </c>
      <c r="J3240" s="1" t="inlineStr">
        <is>
          <t>Noida</t>
        </is>
      </c>
      <c r="K3240" s="1" t="n">
        <v>0</v>
      </c>
      <c r="L3240" s="1">
        <f>G3240*B3240</f>
        <v/>
      </c>
      <c r="M3240" s="1">
        <f>H3240*B3240</f>
        <v/>
      </c>
      <c r="N3240" s="1">
        <f>I3240*B3240</f>
        <v/>
      </c>
    </row>
    <row r="3241">
      <c r="A3241" s="1" t="inlineStr">
        <is>
          <t>BPS</t>
        </is>
      </c>
      <c r="B3241" s="1" t="n">
        <v>91300</v>
      </c>
      <c r="C3241" s="1" t="inlineStr">
        <is>
          <t>INV77413/25-26</t>
        </is>
      </c>
      <c r="D3241" s="2" t="n">
        <v>45933</v>
      </c>
      <c r="E3241" s="2" t="n">
        <v>45937</v>
      </c>
      <c r="F3241" s="1" t="inlineStr">
        <is>
          <t>50510-2</t>
        </is>
      </c>
      <c r="G3241" s="1" t="n">
        <v>2</v>
      </c>
      <c r="H3241" s="1" t="n">
        <v>2</v>
      </c>
      <c r="I3241" s="1" t="n">
        <v>0</v>
      </c>
      <c r="J3241" s="1" t="inlineStr">
        <is>
          <t>Kolkata</t>
        </is>
      </c>
      <c r="K3241" s="1" t="n">
        <v>0</v>
      </c>
      <c r="L3241" s="1">
        <f>G3241*B3241</f>
        <v/>
      </c>
      <c r="M3241" s="1">
        <f>H3241*B3241</f>
        <v/>
      </c>
      <c r="N3241" s="1">
        <f>I3241*B3241</f>
        <v/>
      </c>
    </row>
    <row r="3242">
      <c r="A3242" s="1" t="inlineStr">
        <is>
          <t>DHARMACON</t>
        </is>
      </c>
      <c r="B3242" s="1" t="n">
        <v>32912</v>
      </c>
      <c r="C3242" s="1" t="inlineStr">
        <is>
          <t>O092325IN3313857G</t>
        </is>
      </c>
      <c r="D3242" s="2" t="n">
        <v>45926</v>
      </c>
      <c r="E3242" s="2" t="n">
        <v>45937</v>
      </c>
      <c r="F3242" s="1" t="inlineStr">
        <is>
          <t>L-006656-03-0005</t>
        </is>
      </c>
      <c r="G3242" s="1" t="n">
        <v>1</v>
      </c>
      <c r="H3242" s="1" t="n">
        <v>1</v>
      </c>
      <c r="I3242" s="1" t="n">
        <v>0</v>
      </c>
      <c r="J3242" s="1" t="inlineStr">
        <is>
          <t>Manesar</t>
        </is>
      </c>
      <c r="K3242" s="1" t="n">
        <v>0</v>
      </c>
      <c r="L3242" s="1">
        <f>G3242*B3242</f>
        <v/>
      </c>
      <c r="M3242" s="1">
        <f>H3242*B3242</f>
        <v/>
      </c>
      <c r="N3242" s="1">
        <f>I3242*B3242</f>
        <v/>
      </c>
    </row>
    <row r="3243">
      <c r="A3243" s="1" t="inlineStr">
        <is>
          <t>DHARMACON</t>
        </is>
      </c>
      <c r="B3243" s="1" t="n">
        <v>32736</v>
      </c>
      <c r="C3243" s="1" t="inlineStr">
        <is>
          <t>O092325IN3313857G</t>
        </is>
      </c>
      <c r="D3243" s="2" t="n">
        <v>45926</v>
      </c>
      <c r="E3243" s="2" t="n">
        <v>45937</v>
      </c>
      <c r="F3243" s="1" t="inlineStr">
        <is>
          <t>V3SH11252-228203260</t>
        </is>
      </c>
      <c r="G3243" s="1" t="n">
        <v>1</v>
      </c>
      <c r="H3243" s="1" t="n">
        <v>1</v>
      </c>
      <c r="I3243" s="1" t="n">
        <v>0</v>
      </c>
      <c r="J3243" s="1" t="inlineStr">
        <is>
          <t>Bhopal</t>
        </is>
      </c>
      <c r="K3243" s="1" t="n">
        <v>0</v>
      </c>
      <c r="L3243" s="1">
        <f>G3243*B3243</f>
        <v/>
      </c>
      <c r="M3243" s="1">
        <f>H3243*B3243</f>
        <v/>
      </c>
      <c r="N3243" s="1">
        <f>I3243*B3243</f>
        <v/>
      </c>
    </row>
    <row r="3244">
      <c r="A3244" s="1" t="inlineStr">
        <is>
          <t>DHARMACON</t>
        </is>
      </c>
      <c r="B3244" s="1" t="n">
        <v>15224</v>
      </c>
      <c r="C3244" s="1" t="inlineStr">
        <is>
          <t>O092325IN3313857G</t>
        </is>
      </c>
      <c r="D3244" s="2" t="n">
        <v>45926</v>
      </c>
      <c r="E3244" s="2" t="n">
        <v>45937</v>
      </c>
      <c r="F3244" s="1" t="inlineStr">
        <is>
          <t>RHS3979-201736467</t>
        </is>
      </c>
      <c r="G3244" s="1" t="n">
        <v>1</v>
      </c>
      <c r="H3244" s="1" t="n">
        <v>1</v>
      </c>
      <c r="I3244" s="1" t="n">
        <v>0</v>
      </c>
      <c r="J3244" s="1" t="inlineStr">
        <is>
          <t>Bhuvneshwar</t>
        </is>
      </c>
      <c r="K3244" s="1" t="n">
        <v>0</v>
      </c>
      <c r="L3244" s="1">
        <f>G3244*B3244</f>
        <v/>
      </c>
      <c r="M3244" s="1">
        <f>H3244*B3244</f>
        <v/>
      </c>
      <c r="N3244" s="1">
        <f>I3244*B3244</f>
        <v/>
      </c>
    </row>
    <row r="3245">
      <c r="A3245" s="1" t="inlineStr">
        <is>
          <t>DHARMACON</t>
        </is>
      </c>
      <c r="B3245" s="1" t="n">
        <v>15224</v>
      </c>
      <c r="C3245" s="1" t="inlineStr">
        <is>
          <t>O092325IN3313857G</t>
        </is>
      </c>
      <c r="D3245" s="2" t="n">
        <v>45926</v>
      </c>
      <c r="E3245" s="2" t="n">
        <v>45937</v>
      </c>
      <c r="F3245" s="1" t="inlineStr">
        <is>
          <t>RHS3979-201739694</t>
        </is>
      </c>
      <c r="G3245" s="1" t="n">
        <v>1</v>
      </c>
      <c r="H3245" s="1" t="n">
        <v>1</v>
      </c>
      <c r="I3245" s="1" t="n">
        <v>0</v>
      </c>
      <c r="J3245" s="1" t="inlineStr">
        <is>
          <t>Bhuvneshwar</t>
        </is>
      </c>
      <c r="K3245" s="1" t="n">
        <v>0</v>
      </c>
      <c r="L3245" s="1">
        <f>G3245*B3245</f>
        <v/>
      </c>
      <c r="M3245" s="1">
        <f>H3245*B3245</f>
        <v/>
      </c>
      <c r="N3245" s="1">
        <f>I3245*B3245</f>
        <v/>
      </c>
    </row>
    <row r="3246">
      <c r="A3246" s="1" t="inlineStr">
        <is>
          <t>DHARMACON</t>
        </is>
      </c>
      <c r="B3246" s="1" t="n">
        <v>24816</v>
      </c>
      <c r="C3246" s="1" t="inlineStr">
        <is>
          <t>O092325IN3313857G</t>
        </is>
      </c>
      <c r="D3246" s="2" t="n">
        <v>45926</v>
      </c>
      <c r="E3246" s="2" t="n">
        <v>45937</v>
      </c>
      <c r="F3246" s="1" t="inlineStr">
        <is>
          <t>RMM4534-EG104086</t>
        </is>
      </c>
      <c r="G3246" s="1" t="n">
        <v>1</v>
      </c>
      <c r="H3246" s="1" t="n">
        <v>1</v>
      </c>
      <c r="I3246" s="1" t="n">
        <v>0</v>
      </c>
      <c r="J3246" s="1" t="inlineStr">
        <is>
          <t>Delhi</t>
        </is>
      </c>
      <c r="K3246" s="1" t="n">
        <v>0</v>
      </c>
      <c r="L3246" s="1">
        <f>G3246*B3246</f>
        <v/>
      </c>
      <c r="M3246" s="1">
        <f>H3246*B3246</f>
        <v/>
      </c>
      <c r="N3246" s="1">
        <f>I3246*B3246</f>
        <v/>
      </c>
    </row>
    <row r="3247">
      <c r="A3247" t="inlineStr">
        <is>
          <t>DHARMACON</t>
        </is>
      </c>
      <c r="B3247" t="n">
        <v>31768</v>
      </c>
      <c r="C3247" t="inlineStr">
        <is>
          <t>O092325IN3313857G</t>
        </is>
      </c>
      <c r="D3247" s="6" t="n">
        <v>45926</v>
      </c>
      <c r="E3247" s="6" t="n">
        <v>45937</v>
      </c>
      <c r="F3247" t="inlineStr">
        <is>
          <t>RHS4531-EG57381</t>
        </is>
      </c>
      <c r="G3247" t="n">
        <v>1</v>
      </c>
      <c r="H3247" t="n">
        <v>1</v>
      </c>
      <c r="I3247" t="n">
        <v>0</v>
      </c>
      <c r="J3247" t="inlineStr">
        <is>
          <t>Kerala</t>
        </is>
      </c>
      <c r="K3247" t="n">
        <v>0</v>
      </c>
    </row>
    <row r="3248">
      <c r="A3248" t="inlineStr">
        <is>
          <t>DHARMACON</t>
        </is>
      </c>
      <c r="B3248" t="n">
        <v>6072</v>
      </c>
      <c r="C3248" t="inlineStr">
        <is>
          <t>O092325IN3313857G</t>
        </is>
      </c>
      <c r="D3248" s="6" t="n">
        <v>45926</v>
      </c>
      <c r="E3248" s="6" t="n">
        <v>45937</v>
      </c>
      <c r="F3248" t="inlineStr">
        <is>
          <t>B-002000-UB-100</t>
        </is>
      </c>
      <c r="G3248" t="n">
        <v>3</v>
      </c>
      <c r="H3248" t="n">
        <v>0</v>
      </c>
      <c r="I3248" t="n">
        <v>3</v>
      </c>
      <c r="J3248" t="inlineStr">
        <is>
          <t>STOCK</t>
        </is>
      </c>
      <c r="K3248" t="inlineStr">
        <is>
          <t>Stock</t>
        </is>
      </c>
    </row>
    <row r="3249">
      <c r="A3249" t="inlineStr">
        <is>
          <t>DHARMACON</t>
        </is>
      </c>
      <c r="B3249" t="n">
        <v>20856</v>
      </c>
      <c r="C3249" t="inlineStr">
        <is>
          <t>O092325IN3313857G</t>
        </is>
      </c>
      <c r="D3249" s="6" t="n">
        <v>45926</v>
      </c>
      <c r="E3249" s="6" t="n">
        <v>45937</v>
      </c>
      <c r="F3249" t="inlineStr">
        <is>
          <t>T-2001-02</t>
        </is>
      </c>
      <c r="G3249" t="n">
        <v>3</v>
      </c>
      <c r="H3249" t="n">
        <v>0</v>
      </c>
      <c r="I3249" t="n">
        <v>3</v>
      </c>
      <c r="J3249" t="inlineStr">
        <is>
          <t>STOCK</t>
        </is>
      </c>
      <c r="K3249" t="inlineStr">
        <is>
          <t>Stock</t>
        </is>
      </c>
    </row>
    <row r="3250">
      <c r="A3250" t="inlineStr">
        <is>
          <t>DHARMACON</t>
        </is>
      </c>
      <c r="B3250" t="n">
        <v>34584</v>
      </c>
      <c r="C3250" t="inlineStr">
        <is>
          <t>O092325IN3313857G</t>
        </is>
      </c>
      <c r="D3250" s="6" t="n">
        <v>45926</v>
      </c>
      <c r="E3250" s="6" t="n">
        <v>45937</v>
      </c>
      <c r="F3250" t="inlineStr">
        <is>
          <t>T-2001-03</t>
        </is>
      </c>
      <c r="G3250" t="n">
        <v>3</v>
      </c>
      <c r="H3250" t="n">
        <v>0</v>
      </c>
      <c r="I3250" t="n">
        <v>3</v>
      </c>
      <c r="J3250" t="inlineStr">
        <is>
          <t>STOCK</t>
        </is>
      </c>
      <c r="K3250" t="inlineStr">
        <is>
          <t>Stock</t>
        </is>
      </c>
    </row>
    <row r="3251">
      <c r="A3251" t="inlineStr">
        <is>
          <t>BPS</t>
        </is>
      </c>
      <c r="B3251" t="n">
        <v>91300</v>
      </c>
      <c r="C3251" t="inlineStr">
        <is>
          <t>INV77413/25-26</t>
        </is>
      </c>
      <c r="D3251" s="6" t="n">
        <v>45933</v>
      </c>
      <c r="E3251" s="6" t="n">
        <v>45937</v>
      </c>
      <c r="F3251" t="n">
        <v>50516</v>
      </c>
      <c r="G3251" t="n">
        <v>2</v>
      </c>
      <c r="H3251" t="n">
        <v>2</v>
      </c>
      <c r="I3251" t="n">
        <v>0</v>
      </c>
      <c r="J3251" t="inlineStr">
        <is>
          <t>Kolkata</t>
        </is>
      </c>
      <c r="K3251" t="n">
        <v>0</v>
      </c>
    </row>
    <row r="3252">
      <c r="A3252" t="inlineStr">
        <is>
          <t>BPS</t>
        </is>
      </c>
      <c r="B3252" t="n">
        <v>84480</v>
      </c>
      <c r="C3252" t="inlineStr">
        <is>
          <t>INV77413/25-26</t>
        </is>
      </c>
      <c r="D3252" s="6" t="n">
        <v>45933</v>
      </c>
      <c r="E3252" s="6" t="n">
        <v>45937</v>
      </c>
      <c r="F3252" t="inlineStr">
        <is>
          <t>50416-2</t>
        </is>
      </c>
      <c r="G3252" t="n">
        <v>2</v>
      </c>
      <c r="H3252" t="n">
        <v>2</v>
      </c>
      <c r="I3252" t="n">
        <v>0</v>
      </c>
      <c r="J3252" t="inlineStr">
        <is>
          <t>Kolkata</t>
        </is>
      </c>
      <c r="K3252" t="n">
        <v>0</v>
      </c>
    </row>
    <row r="3253">
      <c r="A3253" t="inlineStr">
        <is>
          <t>BPS</t>
        </is>
      </c>
      <c r="B3253" t="n">
        <v>41580</v>
      </c>
      <c r="C3253" t="inlineStr">
        <is>
          <t>INV77413/25-26</t>
        </is>
      </c>
      <c r="D3253" s="6" t="n">
        <v>45933</v>
      </c>
      <c r="E3253" s="6" t="n">
        <v>45937</v>
      </c>
      <c r="F3253" t="n">
        <v>79315</v>
      </c>
      <c r="G3253" t="n">
        <v>2</v>
      </c>
      <c r="H3253" t="n">
        <v>2</v>
      </c>
      <c r="I3253" t="n">
        <v>0</v>
      </c>
      <c r="J3253" t="inlineStr">
        <is>
          <t>Kolkata</t>
        </is>
      </c>
      <c r="K3253" t="n">
        <v>0</v>
      </c>
    </row>
    <row r="3254">
      <c r="A3254" t="inlineStr">
        <is>
          <t>BPS</t>
        </is>
      </c>
      <c r="B3254" t="n">
        <v>39820</v>
      </c>
      <c r="C3254" t="inlineStr">
        <is>
          <t>INV77413/25-26</t>
        </is>
      </c>
      <c r="D3254" s="6" t="n">
        <v>45933</v>
      </c>
      <c r="E3254" s="6" t="n">
        <v>45937</v>
      </c>
      <c r="F3254" t="n">
        <v>79282</v>
      </c>
      <c r="G3254" t="n">
        <v>2</v>
      </c>
      <c r="H3254" t="n">
        <v>2</v>
      </c>
      <c r="I3254" t="n">
        <v>0</v>
      </c>
      <c r="J3254" t="inlineStr">
        <is>
          <t>Kolkata</t>
        </is>
      </c>
      <c r="K3254" t="n">
        <v>0</v>
      </c>
    </row>
    <row r="3255">
      <c r="A3255" t="inlineStr">
        <is>
          <t>BioLegend</t>
        </is>
      </c>
      <c r="B3255" t="n">
        <v>0</v>
      </c>
      <c r="C3255" t="inlineStr">
        <is>
          <t>EED118206</t>
        </is>
      </c>
      <c r="D3255" s="6" t="n">
        <v>45884</v>
      </c>
      <c r="E3255" s="6" t="n">
        <v>45890</v>
      </c>
      <c r="F3255" t="n">
        <v>421601</v>
      </c>
      <c r="G3255" t="n">
        <v>3</v>
      </c>
      <c r="H3255" t="n">
        <v>3</v>
      </c>
      <c r="I3255" t="n">
        <v>0</v>
      </c>
      <c r="J3255" t="inlineStr">
        <is>
          <t>Hyderabad</t>
        </is>
      </c>
      <c r="K3255" t="n">
        <v>0</v>
      </c>
    </row>
    <row r="3256">
      <c r="A3256" t="inlineStr">
        <is>
          <t>BioLegend</t>
        </is>
      </c>
      <c r="B3256" t="n">
        <v>25080</v>
      </c>
      <c r="C3256" t="inlineStr">
        <is>
          <t>EED119537</t>
        </is>
      </c>
      <c r="D3256" s="6" t="n">
        <v>45926</v>
      </c>
      <c r="E3256" s="6" t="n">
        <v>45936</v>
      </c>
      <c r="F3256" t="n">
        <v>307646</v>
      </c>
      <c r="G3256" t="n">
        <v>3</v>
      </c>
      <c r="H3256" t="n">
        <v>3</v>
      </c>
      <c r="I3256" t="n">
        <v>0</v>
      </c>
      <c r="J3256" t="inlineStr">
        <is>
          <t>Mumbai</t>
        </is>
      </c>
      <c r="K3256" t="n">
        <v>0</v>
      </c>
    </row>
    <row r="3257">
      <c r="A3257" t="inlineStr">
        <is>
          <t>BioLegend</t>
        </is>
      </c>
      <c r="B3257" t="n">
        <v>28710</v>
      </c>
      <c r="C3257" t="inlineStr">
        <is>
          <t>EED119537</t>
        </is>
      </c>
      <c r="D3257" s="6" t="n">
        <v>45926</v>
      </c>
      <c r="E3257" s="6" t="n">
        <v>45936</v>
      </c>
      <c r="F3257" t="n">
        <v>313238</v>
      </c>
      <c r="G3257" t="n">
        <v>3</v>
      </c>
      <c r="H3257" t="n">
        <v>3</v>
      </c>
      <c r="I3257" t="n">
        <v>0</v>
      </c>
      <c r="J3257" t="inlineStr">
        <is>
          <t>Mumbai</t>
        </is>
      </c>
      <c r="K3257" t="n">
        <v>0</v>
      </c>
    </row>
    <row r="3258">
      <c r="A3258" t="inlineStr">
        <is>
          <t>BioLegend</t>
        </is>
      </c>
      <c r="B3258" t="n">
        <v>28314</v>
      </c>
      <c r="C3258" t="inlineStr">
        <is>
          <t>EED119537</t>
        </is>
      </c>
      <c r="D3258" s="6" t="n">
        <v>45926</v>
      </c>
      <c r="E3258" s="6" t="n">
        <v>45936</v>
      </c>
      <c r="F3258" t="n">
        <v>337238</v>
      </c>
      <c r="G3258" t="n">
        <v>3</v>
      </c>
      <c r="H3258" t="n">
        <v>3</v>
      </c>
      <c r="I3258" t="n">
        <v>0</v>
      </c>
      <c r="J3258" t="inlineStr">
        <is>
          <t>Mumbai</t>
        </is>
      </c>
      <c r="K3258" t="n">
        <v>0</v>
      </c>
    </row>
    <row r="3259">
      <c r="A3259" t="inlineStr">
        <is>
          <t>BioLegend</t>
        </is>
      </c>
      <c r="B3259" t="n">
        <v>29436</v>
      </c>
      <c r="C3259" t="inlineStr">
        <is>
          <t>EED119537</t>
        </is>
      </c>
      <c r="D3259" s="6" t="n">
        <v>45926</v>
      </c>
      <c r="E3259" s="6" t="n">
        <v>45936</v>
      </c>
      <c r="F3259" t="n">
        <v>306026</v>
      </c>
      <c r="G3259" t="n">
        <v>4</v>
      </c>
      <c r="H3259" t="n">
        <v>4</v>
      </c>
      <c r="I3259" t="n">
        <v>0</v>
      </c>
      <c r="J3259" t="inlineStr">
        <is>
          <t>Mumbai</t>
        </is>
      </c>
      <c r="K3259" t="n">
        <v>0</v>
      </c>
    </row>
    <row r="3260">
      <c r="A3260" t="inlineStr">
        <is>
          <t>BioLegend</t>
        </is>
      </c>
      <c r="B3260" t="n">
        <v>26862</v>
      </c>
      <c r="C3260" t="inlineStr">
        <is>
          <t>EED119537</t>
        </is>
      </c>
      <c r="D3260" s="6" t="n">
        <v>45926</v>
      </c>
      <c r="E3260" s="6" t="n">
        <v>45936</v>
      </c>
      <c r="F3260" t="n">
        <v>318340</v>
      </c>
      <c r="G3260" t="n">
        <v>7</v>
      </c>
      <c r="H3260" t="n">
        <v>7</v>
      </c>
      <c r="I3260" t="n">
        <v>0</v>
      </c>
      <c r="J3260" t="inlineStr">
        <is>
          <t>Mumbai</t>
        </is>
      </c>
      <c r="K3260" t="n">
        <v>0</v>
      </c>
    </row>
    <row r="3261">
      <c r="A3261" t="inlineStr">
        <is>
          <t>BPS</t>
        </is>
      </c>
      <c r="B3261" t="n">
        <v>26840</v>
      </c>
      <c r="C3261" t="inlineStr">
        <is>
          <t>INV77413/25-26</t>
        </is>
      </c>
      <c r="D3261" s="6" t="n">
        <v>45933</v>
      </c>
      <c r="E3261" s="6" t="n">
        <v>45937</v>
      </c>
      <c r="F3261" t="n">
        <v>50202</v>
      </c>
      <c r="G3261" t="n">
        <v>1</v>
      </c>
      <c r="H3261" t="n">
        <v>1</v>
      </c>
      <c r="I3261" t="n">
        <v>0</v>
      </c>
      <c r="J3261" t="inlineStr">
        <is>
          <t>Kolkata</t>
        </is>
      </c>
      <c r="K3261" t="n">
        <v>0</v>
      </c>
    </row>
    <row r="3262">
      <c r="A3262" t="inlineStr">
        <is>
          <t>BPS</t>
        </is>
      </c>
      <c r="B3262" t="n">
        <v>26840</v>
      </c>
      <c r="C3262" t="inlineStr">
        <is>
          <t>INV77413/25-26</t>
        </is>
      </c>
      <c r="D3262" s="6" t="n">
        <v>45933</v>
      </c>
      <c r="E3262" s="6" t="n">
        <v>45937</v>
      </c>
      <c r="F3262" t="inlineStr">
        <is>
          <t>50201-ACC2</t>
        </is>
      </c>
      <c r="G3262" t="n">
        <v>1</v>
      </c>
      <c r="H3262" t="n">
        <v>1</v>
      </c>
      <c r="I3262" t="n">
        <v>0</v>
      </c>
      <c r="J3262" t="inlineStr">
        <is>
          <t>Kolkata</t>
        </is>
      </c>
      <c r="K3262" t="n">
        <v>0</v>
      </c>
    </row>
    <row r="3263">
      <c r="A3263" t="inlineStr">
        <is>
          <t>BioLegend</t>
        </is>
      </c>
      <c r="B3263" t="n">
        <v>8808.799999999999</v>
      </c>
      <c r="C3263" t="inlineStr">
        <is>
          <t>EED119711</t>
        </is>
      </c>
      <c r="D3263" s="6" t="n">
        <v>45933</v>
      </c>
      <c r="E3263" s="6" t="n">
        <v>45938</v>
      </c>
      <c r="F3263" t="n">
        <v>100204</v>
      </c>
      <c r="G3263" t="n">
        <v>1</v>
      </c>
      <c r="H3263" t="n">
        <v>1</v>
      </c>
      <c r="I3263" t="n">
        <v>0</v>
      </c>
      <c r="J3263" t="inlineStr">
        <is>
          <t>Bhuvneshwar</t>
        </is>
      </c>
      <c r="K3263" t="n">
        <v>0</v>
      </c>
    </row>
    <row r="3264">
      <c r="A3264" t="inlineStr">
        <is>
          <t>BioLegend</t>
        </is>
      </c>
      <c r="B3264" t="n">
        <v>13244</v>
      </c>
      <c r="C3264" t="inlineStr">
        <is>
          <t>EED119711</t>
        </is>
      </c>
      <c r="D3264" s="6" t="n">
        <v>45933</v>
      </c>
      <c r="E3264" s="6" t="n">
        <v>45938</v>
      </c>
      <c r="F3264" t="n">
        <v>100216</v>
      </c>
      <c r="G3264" t="n">
        <v>1</v>
      </c>
      <c r="H3264" t="n">
        <v>1</v>
      </c>
      <c r="I3264" t="n">
        <v>0</v>
      </c>
      <c r="J3264" t="inlineStr">
        <is>
          <t>Bhuvneshwar</t>
        </is>
      </c>
      <c r="K3264" t="n">
        <v>0</v>
      </c>
    </row>
    <row r="3265">
      <c r="A3265" t="inlineStr">
        <is>
          <t>BioLegend</t>
        </is>
      </c>
      <c r="B3265" t="n">
        <v>14907.2</v>
      </c>
      <c r="C3265" t="inlineStr">
        <is>
          <t>EED119711</t>
        </is>
      </c>
      <c r="D3265" s="6" t="n">
        <v>45933</v>
      </c>
      <c r="E3265" s="6" t="n">
        <v>45938</v>
      </c>
      <c r="F3265" t="n">
        <v>100222</v>
      </c>
      <c r="G3265" t="n">
        <v>1</v>
      </c>
      <c r="H3265" t="n">
        <v>1</v>
      </c>
      <c r="I3265" t="n">
        <v>0</v>
      </c>
      <c r="J3265" t="inlineStr">
        <is>
          <t>Gujrat</t>
        </is>
      </c>
      <c r="K3265" t="n">
        <v>0</v>
      </c>
    </row>
    <row r="3266">
      <c r="A3266" t="inlineStr">
        <is>
          <t>BioLegend</t>
        </is>
      </c>
      <c r="B3266" t="n">
        <v>16632</v>
      </c>
      <c r="C3266" t="inlineStr">
        <is>
          <t>EED119711</t>
        </is>
      </c>
      <c r="D3266" s="6" t="n">
        <v>45933</v>
      </c>
      <c r="E3266" s="6" t="n">
        <v>45938</v>
      </c>
      <c r="F3266" t="n">
        <v>100732</v>
      </c>
      <c r="G3266" t="n">
        <v>1</v>
      </c>
      <c r="H3266" t="n">
        <v>1</v>
      </c>
      <c r="I3266" t="n">
        <v>0</v>
      </c>
      <c r="J3266" t="inlineStr">
        <is>
          <t>Bhuvneshwar</t>
        </is>
      </c>
      <c r="K3266" t="n">
        <v>0</v>
      </c>
    </row>
    <row r="3267">
      <c r="A3267" t="inlineStr">
        <is>
          <t>BioLegend</t>
        </is>
      </c>
      <c r="B3267" t="n">
        <v>2895.2</v>
      </c>
      <c r="C3267" t="inlineStr">
        <is>
          <t>EED119711</t>
        </is>
      </c>
      <c r="D3267" s="6" t="n">
        <v>45933</v>
      </c>
      <c r="E3267" s="6" t="n">
        <v>45938</v>
      </c>
      <c r="F3267" t="n">
        <v>101205</v>
      </c>
      <c r="G3267" t="n">
        <v>1</v>
      </c>
      <c r="H3267" t="n">
        <v>1</v>
      </c>
      <c r="I3267" t="n">
        <v>0</v>
      </c>
      <c r="J3267" t="inlineStr">
        <is>
          <t>Banglore</t>
        </is>
      </c>
      <c r="K3267" t="n">
        <v>0</v>
      </c>
    </row>
    <row r="3268">
      <c r="A3268" t="inlineStr">
        <is>
          <t>BioLegend</t>
        </is>
      </c>
      <c r="B3268" t="n">
        <v>8131.200000000001</v>
      </c>
      <c r="C3268" t="inlineStr">
        <is>
          <t>EED119711</t>
        </is>
      </c>
      <c r="D3268" s="6" t="n">
        <v>45933</v>
      </c>
      <c r="E3268" s="6" t="n">
        <v>45938</v>
      </c>
      <c r="F3268" t="n">
        <v>101206</v>
      </c>
      <c r="G3268" t="n">
        <v>1</v>
      </c>
      <c r="H3268" t="n">
        <v>1</v>
      </c>
      <c r="I3268" t="n">
        <v>0</v>
      </c>
      <c r="J3268" t="inlineStr">
        <is>
          <t>Bhuvneshwar</t>
        </is>
      </c>
      <c r="K3268" t="n">
        <v>0</v>
      </c>
    </row>
    <row r="3269">
      <c r="A3269" t="inlineStr">
        <is>
          <t>BioLegend</t>
        </is>
      </c>
      <c r="B3269" t="n">
        <v>13244</v>
      </c>
      <c r="C3269" t="inlineStr">
        <is>
          <t>EED119711</t>
        </is>
      </c>
      <c r="D3269" s="6" t="n">
        <v>45933</v>
      </c>
      <c r="E3269" s="6" t="n">
        <v>45938</v>
      </c>
      <c r="F3269" t="n">
        <v>101222</v>
      </c>
      <c r="G3269" t="n">
        <v>1</v>
      </c>
      <c r="H3269" t="n">
        <v>1</v>
      </c>
      <c r="I3269" t="n">
        <v>0</v>
      </c>
      <c r="J3269" t="inlineStr">
        <is>
          <t>Delhi</t>
        </is>
      </c>
      <c r="K3269" t="n">
        <v>0</v>
      </c>
    </row>
    <row r="3270">
      <c r="A3270" t="inlineStr">
        <is>
          <t>BioLegend</t>
        </is>
      </c>
      <c r="B3270" t="n">
        <v>5852</v>
      </c>
      <c r="C3270" t="inlineStr">
        <is>
          <t>EED119711</t>
        </is>
      </c>
      <c r="D3270" s="6" t="n">
        <v>45933</v>
      </c>
      <c r="E3270" s="6" t="n">
        <v>45938</v>
      </c>
      <c r="F3270" t="n">
        <v>102711</v>
      </c>
      <c r="G3270" t="n">
        <v>1</v>
      </c>
      <c r="H3270" t="n">
        <v>1</v>
      </c>
      <c r="I3270" t="n">
        <v>0</v>
      </c>
      <c r="J3270" t="inlineStr">
        <is>
          <t>Bhuvneshwar</t>
        </is>
      </c>
      <c r="K3270" t="n">
        <v>0</v>
      </c>
    </row>
    <row r="3271">
      <c r="A3271" t="inlineStr">
        <is>
          <t>BioLegend</t>
        </is>
      </c>
      <c r="B3271" t="n">
        <v>12073.6</v>
      </c>
      <c r="C3271" t="inlineStr">
        <is>
          <t>EED119711</t>
        </is>
      </c>
      <c r="D3271" s="6" t="n">
        <v>45933</v>
      </c>
      <c r="E3271" s="6" t="n">
        <v>45938</v>
      </c>
      <c r="F3271" t="n">
        <v>103116</v>
      </c>
      <c r="G3271" t="n">
        <v>1</v>
      </c>
      <c r="H3271" t="n">
        <v>1</v>
      </c>
      <c r="I3271" t="n">
        <v>0</v>
      </c>
      <c r="J3271" t="inlineStr">
        <is>
          <t>Bhuvneshwar</t>
        </is>
      </c>
      <c r="K3271" t="n">
        <v>0</v>
      </c>
    </row>
    <row r="3272">
      <c r="A3272" t="inlineStr">
        <is>
          <t>BioLegend</t>
        </is>
      </c>
      <c r="B3272" t="n">
        <v>15972</v>
      </c>
      <c r="C3272" t="inlineStr">
        <is>
          <t>EED119711</t>
        </is>
      </c>
      <c r="D3272" s="6" t="n">
        <v>45933</v>
      </c>
      <c r="E3272" s="6" t="n">
        <v>45938</v>
      </c>
      <c r="F3272" t="n">
        <v>103134</v>
      </c>
      <c r="G3272" t="n">
        <v>2</v>
      </c>
      <c r="H3272" t="n">
        <v>2</v>
      </c>
      <c r="I3272" t="n">
        <v>0</v>
      </c>
      <c r="J3272" t="inlineStr">
        <is>
          <t>Banglore</t>
        </is>
      </c>
      <c r="K3272" t="n">
        <v>0</v>
      </c>
    </row>
    <row r="3273">
      <c r="A3273" t="inlineStr">
        <is>
          <t>BioLegend</t>
        </is>
      </c>
      <c r="B3273" t="n">
        <v>19338</v>
      </c>
      <c r="C3273" t="inlineStr">
        <is>
          <t>EED119711</t>
        </is>
      </c>
      <c r="D3273" s="6" t="n">
        <v>45933</v>
      </c>
      <c r="E3273" s="6" t="n">
        <v>45938</v>
      </c>
      <c r="F3273" t="n">
        <v>104732</v>
      </c>
      <c r="G3273" t="n">
        <v>1</v>
      </c>
      <c r="H3273" t="n">
        <v>1</v>
      </c>
      <c r="I3273" t="n">
        <v>0</v>
      </c>
      <c r="J3273" t="inlineStr">
        <is>
          <t>Bhuvneshwar</t>
        </is>
      </c>
      <c r="K3273" t="n">
        <v>0</v>
      </c>
    </row>
    <row r="3274">
      <c r="A3274" t="inlineStr">
        <is>
          <t>BioLegend</t>
        </is>
      </c>
      <c r="B3274" t="n">
        <v>7145.6</v>
      </c>
      <c r="C3274" t="inlineStr">
        <is>
          <t>EED119711</t>
        </is>
      </c>
      <c r="D3274" s="6" t="n">
        <v>45933</v>
      </c>
      <c r="E3274" s="6" t="n">
        <v>45938</v>
      </c>
      <c r="F3274" t="n">
        <v>104733</v>
      </c>
      <c r="G3274" t="n">
        <v>1</v>
      </c>
      <c r="H3274" t="n">
        <v>1</v>
      </c>
      <c r="I3274" t="n">
        <v>0</v>
      </c>
      <c r="J3274" t="inlineStr">
        <is>
          <t>Mumbai</t>
        </is>
      </c>
      <c r="K3274" t="n">
        <v>0</v>
      </c>
    </row>
    <row r="3275">
      <c r="A3275" t="inlineStr">
        <is>
          <t>BioLegend</t>
        </is>
      </c>
      <c r="B3275" t="n">
        <v>17432.8</v>
      </c>
      <c r="C3275" t="inlineStr">
        <is>
          <t>EED119711</t>
        </is>
      </c>
      <c r="D3275" s="6" t="n">
        <v>45933</v>
      </c>
      <c r="E3275" s="6" t="n">
        <v>45938</v>
      </c>
      <c r="F3275" t="n">
        <v>105012</v>
      </c>
      <c r="G3275" t="n">
        <v>1</v>
      </c>
      <c r="H3275" t="n">
        <v>1</v>
      </c>
      <c r="I3275" t="n">
        <v>0</v>
      </c>
      <c r="J3275" t="inlineStr">
        <is>
          <t>Bhuvneshwar</t>
        </is>
      </c>
      <c r="K3275" t="n">
        <v>0</v>
      </c>
    </row>
    <row r="3276">
      <c r="A3276" t="inlineStr">
        <is>
          <t>BioLegend</t>
        </is>
      </c>
      <c r="B3276" t="n">
        <v>18018</v>
      </c>
      <c r="C3276" t="inlineStr">
        <is>
          <t>EED119711</t>
        </is>
      </c>
      <c r="D3276" s="6" t="n">
        <v>45933</v>
      </c>
      <c r="E3276" s="6" t="n">
        <v>45938</v>
      </c>
      <c r="F3276" t="n">
        <v>105841</v>
      </c>
      <c r="G3276" t="n">
        <v>1</v>
      </c>
      <c r="H3276" t="n">
        <v>1</v>
      </c>
      <c r="I3276" t="n">
        <v>0</v>
      </c>
      <c r="J3276" t="inlineStr">
        <is>
          <t>Bhuvneshwar</t>
        </is>
      </c>
      <c r="K3276" t="n">
        <v>0</v>
      </c>
    </row>
    <row r="3277">
      <c r="A3277" t="inlineStr">
        <is>
          <t>BioLegend</t>
        </is>
      </c>
      <c r="B3277" t="n">
        <v>13244</v>
      </c>
      <c r="C3277" t="inlineStr">
        <is>
          <t>EED119711</t>
        </is>
      </c>
      <c r="D3277" s="6" t="n">
        <v>45933</v>
      </c>
      <c r="E3277" s="6" t="n">
        <v>45938</v>
      </c>
      <c r="F3277" t="n">
        <v>107622</v>
      </c>
      <c r="G3277" t="n">
        <v>1</v>
      </c>
      <c r="H3277" t="n">
        <v>1</v>
      </c>
      <c r="I3277" t="n">
        <v>0</v>
      </c>
      <c r="J3277" t="inlineStr">
        <is>
          <t>Bhuvneshwar</t>
        </is>
      </c>
      <c r="K3277" t="n">
        <v>0</v>
      </c>
    </row>
    <row r="3278">
      <c r="A3278" t="inlineStr">
        <is>
          <t>BioLegend</t>
        </is>
      </c>
      <c r="B3278" t="n">
        <v>11272.8</v>
      </c>
      <c r="C3278" t="inlineStr">
        <is>
          <t>EED119711</t>
        </is>
      </c>
      <c r="D3278" s="6" t="n">
        <v>45933</v>
      </c>
      <c r="E3278" s="6" t="n">
        <v>45938</v>
      </c>
      <c r="F3278" t="n">
        <v>108408</v>
      </c>
      <c r="G3278" t="n">
        <v>1</v>
      </c>
      <c r="H3278" t="n">
        <v>1</v>
      </c>
      <c r="I3278" t="n">
        <v>0</v>
      </c>
      <c r="J3278" t="inlineStr">
        <is>
          <t>Bhuvneshwar</t>
        </is>
      </c>
      <c r="K3278" t="n">
        <v>0</v>
      </c>
    </row>
    <row r="3279">
      <c r="A3279" t="inlineStr">
        <is>
          <t>BioLegend</t>
        </is>
      </c>
      <c r="B3279" t="n">
        <v>8131.200000000001</v>
      </c>
      <c r="C3279" t="inlineStr">
        <is>
          <t>EED119711</t>
        </is>
      </c>
      <c r="D3279" s="6" t="n">
        <v>45933</v>
      </c>
      <c r="E3279" s="6" t="n">
        <v>45938</v>
      </c>
      <c r="F3279" t="n">
        <v>112503</v>
      </c>
      <c r="G3279" t="n">
        <v>1</v>
      </c>
      <c r="H3279" t="n">
        <v>1</v>
      </c>
      <c r="I3279" t="n">
        <v>0</v>
      </c>
      <c r="J3279" t="inlineStr">
        <is>
          <t>Bhuvneshwar</t>
        </is>
      </c>
      <c r="K3279" t="n">
        <v>0</v>
      </c>
    </row>
    <row r="3280">
      <c r="A3280" t="inlineStr">
        <is>
          <t>BioLegend</t>
        </is>
      </c>
      <c r="B3280" t="n">
        <v>15030.4</v>
      </c>
      <c r="C3280" t="inlineStr">
        <is>
          <t>EED119711</t>
        </is>
      </c>
      <c r="D3280" s="6" t="n">
        <v>45933</v>
      </c>
      <c r="E3280" s="6" t="n">
        <v>45938</v>
      </c>
      <c r="F3280" t="n">
        <v>116006</v>
      </c>
      <c r="G3280" t="n">
        <v>1</v>
      </c>
      <c r="H3280" t="n">
        <v>1</v>
      </c>
      <c r="I3280" t="n">
        <v>0</v>
      </c>
      <c r="J3280" t="inlineStr">
        <is>
          <t>Bhuvneshwar</t>
        </is>
      </c>
      <c r="K3280" t="n">
        <v>0</v>
      </c>
    </row>
    <row r="3281">
      <c r="A3281" t="inlineStr">
        <is>
          <t>BioLegend</t>
        </is>
      </c>
      <c r="B3281" t="n">
        <v>11272.8</v>
      </c>
      <c r="C3281" t="inlineStr">
        <is>
          <t>EED119711</t>
        </is>
      </c>
      <c r="D3281" s="6" t="n">
        <v>45933</v>
      </c>
      <c r="E3281" s="6" t="n">
        <v>45938</v>
      </c>
      <c r="F3281" t="n">
        <v>117308</v>
      </c>
      <c r="G3281" t="n">
        <v>1</v>
      </c>
      <c r="H3281" t="n">
        <v>1</v>
      </c>
      <c r="I3281" t="n">
        <v>0</v>
      </c>
      <c r="J3281" t="inlineStr">
        <is>
          <t>Gujrat</t>
        </is>
      </c>
      <c r="K3281" t="n">
        <v>0</v>
      </c>
    </row>
    <row r="3282">
      <c r="A3282" t="inlineStr">
        <is>
          <t>BioLegend</t>
        </is>
      </c>
      <c r="B3282" t="n">
        <v>14229.6</v>
      </c>
      <c r="C3282" t="inlineStr">
        <is>
          <t>EED119711</t>
        </is>
      </c>
      <c r="D3282" s="6" t="n">
        <v>45933</v>
      </c>
      <c r="E3282" s="6" t="n">
        <v>45938</v>
      </c>
      <c r="F3282" t="n">
        <v>117318</v>
      </c>
      <c r="G3282" t="n">
        <v>1</v>
      </c>
      <c r="H3282" t="n">
        <v>1</v>
      </c>
      <c r="I3282" t="n">
        <v>0</v>
      </c>
      <c r="J3282" t="inlineStr">
        <is>
          <t>Bhuvneshwar</t>
        </is>
      </c>
      <c r="K3282" t="n">
        <v>0</v>
      </c>
    </row>
    <row r="3283">
      <c r="A3283" t="inlineStr">
        <is>
          <t>BioLegend</t>
        </is>
      </c>
      <c r="B3283" t="n">
        <v>22792</v>
      </c>
      <c r="C3283" t="inlineStr">
        <is>
          <t>EED119711</t>
        </is>
      </c>
      <c r="D3283" s="6" t="n">
        <v>45933</v>
      </c>
      <c r="E3283" s="6" t="n">
        <v>45938</v>
      </c>
      <c r="F3283" t="n">
        <v>121426</v>
      </c>
      <c r="G3283" t="n">
        <v>1</v>
      </c>
      <c r="H3283" t="n">
        <v>1</v>
      </c>
      <c r="I3283" t="n">
        <v>0</v>
      </c>
      <c r="J3283" t="inlineStr">
        <is>
          <t>Gujrat</t>
        </is>
      </c>
      <c r="K3283" t="n">
        <v>0</v>
      </c>
    </row>
    <row r="3284">
      <c r="A3284" t="inlineStr">
        <is>
          <t>BioLegend</t>
        </is>
      </c>
      <c r="B3284" t="n">
        <v>4004</v>
      </c>
      <c r="C3284" t="inlineStr">
        <is>
          <t>EED119711</t>
        </is>
      </c>
      <c r="D3284" s="6" t="n">
        <v>45933</v>
      </c>
      <c r="E3284" s="6" t="n">
        <v>45938</v>
      </c>
      <c r="F3284" t="n">
        <v>123107</v>
      </c>
      <c r="G3284" t="n">
        <v>1</v>
      </c>
      <c r="H3284" t="n">
        <v>1</v>
      </c>
      <c r="I3284" t="n">
        <v>0</v>
      </c>
      <c r="J3284" t="inlineStr">
        <is>
          <t>Banglore</t>
        </is>
      </c>
      <c r="K3284" t="n">
        <v>0</v>
      </c>
    </row>
    <row r="3285">
      <c r="A3285" t="inlineStr">
        <is>
          <t>BioLegend</t>
        </is>
      </c>
      <c r="B3285" t="n">
        <v>9424.799999999999</v>
      </c>
      <c r="C3285" t="inlineStr">
        <is>
          <t>EED119711</t>
        </is>
      </c>
      <c r="D3285" s="6" t="n">
        <v>45933</v>
      </c>
      <c r="E3285" s="6" t="n">
        <v>45938</v>
      </c>
      <c r="F3285" t="n">
        <v>123127</v>
      </c>
      <c r="G3285" t="n">
        <v>1</v>
      </c>
      <c r="H3285" t="n">
        <v>1</v>
      </c>
      <c r="I3285" t="n">
        <v>0</v>
      </c>
      <c r="J3285" t="inlineStr">
        <is>
          <t>Delhi</t>
        </is>
      </c>
      <c r="K3285" t="n">
        <v>0</v>
      </c>
    </row>
    <row r="3286">
      <c r="A3286" t="inlineStr">
        <is>
          <t>BioLegend</t>
        </is>
      </c>
      <c r="B3286" t="n">
        <v>19342.4</v>
      </c>
      <c r="C3286" t="inlineStr">
        <is>
          <t>EED119711</t>
        </is>
      </c>
      <c r="D3286" s="6" t="n">
        <v>45933</v>
      </c>
      <c r="E3286" s="6" t="n">
        <v>45938</v>
      </c>
      <c r="F3286" t="n">
        <v>123130</v>
      </c>
      <c r="G3286" t="n">
        <v>2</v>
      </c>
      <c r="H3286" t="n">
        <v>2</v>
      </c>
      <c r="I3286" t="n">
        <v>0</v>
      </c>
      <c r="J3286" t="inlineStr">
        <is>
          <t>Bhuvneshwar</t>
        </is>
      </c>
      <c r="K3286" t="n">
        <v>0</v>
      </c>
    </row>
    <row r="3287">
      <c r="A3287" t="inlineStr">
        <is>
          <t>BioLegend</t>
        </is>
      </c>
      <c r="B3287" t="n">
        <v>19272</v>
      </c>
      <c r="C3287" t="inlineStr">
        <is>
          <t>EED119711</t>
        </is>
      </c>
      <c r="D3287" s="6" t="n">
        <v>45933</v>
      </c>
      <c r="E3287" s="6" t="n">
        <v>45938</v>
      </c>
      <c r="F3287" t="n">
        <v>123173</v>
      </c>
      <c r="G3287" t="n">
        <v>1</v>
      </c>
      <c r="H3287" t="n">
        <v>1</v>
      </c>
      <c r="I3287" t="n">
        <v>0</v>
      </c>
      <c r="J3287" t="inlineStr">
        <is>
          <t>Gujrat</t>
        </is>
      </c>
      <c r="K3287" t="n">
        <v>0</v>
      </c>
    </row>
    <row r="3288">
      <c r="A3288" t="inlineStr">
        <is>
          <t>BioLegend</t>
        </is>
      </c>
      <c r="B3288" t="n">
        <v>6529.6</v>
      </c>
      <c r="C3288" t="inlineStr">
        <is>
          <t>EED119711</t>
        </is>
      </c>
      <c r="D3288" s="6" t="n">
        <v>45933</v>
      </c>
      <c r="E3288" s="6" t="n">
        <v>45938</v>
      </c>
      <c r="F3288" t="n">
        <v>124625</v>
      </c>
      <c r="G3288" t="n">
        <v>1</v>
      </c>
      <c r="H3288" t="n">
        <v>1</v>
      </c>
      <c r="I3288" t="n">
        <v>0</v>
      </c>
      <c r="J3288" t="inlineStr">
        <is>
          <t>Mumbai</t>
        </is>
      </c>
      <c r="K3288" t="n">
        <v>0</v>
      </c>
    </row>
    <row r="3289">
      <c r="A3289" t="inlineStr">
        <is>
          <t>BioLegend</t>
        </is>
      </c>
      <c r="B3289" t="n">
        <v>22792</v>
      </c>
      <c r="C3289" t="inlineStr">
        <is>
          <t>EED119711</t>
        </is>
      </c>
      <c r="D3289" s="6" t="n">
        <v>45933</v>
      </c>
      <c r="E3289" s="6" t="n">
        <v>45938</v>
      </c>
      <c r="F3289" t="n">
        <v>126406</v>
      </c>
      <c r="G3289" t="n">
        <v>1</v>
      </c>
      <c r="H3289" t="n">
        <v>1</v>
      </c>
      <c r="I3289" t="n">
        <v>0</v>
      </c>
      <c r="J3289" t="inlineStr">
        <is>
          <t>Bhuvneshwar</t>
        </is>
      </c>
      <c r="K3289" t="n">
        <v>0</v>
      </c>
    </row>
    <row r="3290">
      <c r="A3290" t="inlineStr">
        <is>
          <t>BioLegend</t>
        </is>
      </c>
      <c r="B3290" t="n">
        <v>23100</v>
      </c>
      <c r="C3290" t="inlineStr">
        <is>
          <t>EED119711</t>
        </is>
      </c>
      <c r="D3290" s="6" t="n">
        <v>45933</v>
      </c>
      <c r="E3290" s="6" t="n">
        <v>45938</v>
      </c>
      <c r="F3290" t="n">
        <v>126422</v>
      </c>
      <c r="G3290" t="n">
        <v>1</v>
      </c>
      <c r="H3290" t="n">
        <v>1</v>
      </c>
      <c r="I3290" t="n">
        <v>0</v>
      </c>
      <c r="J3290" t="inlineStr">
        <is>
          <t>Bhuvneshwar</t>
        </is>
      </c>
      <c r="K3290" t="n">
        <v>0</v>
      </c>
    </row>
    <row r="3291">
      <c r="A3291" t="inlineStr">
        <is>
          <t>BioLegend</t>
        </is>
      </c>
      <c r="B3291" t="n">
        <v>22052.8</v>
      </c>
      <c r="C3291" t="inlineStr">
        <is>
          <t>EED119711</t>
        </is>
      </c>
      <c r="D3291" s="6" t="n">
        <v>45933</v>
      </c>
      <c r="E3291" s="6" t="n">
        <v>45938</v>
      </c>
      <c r="F3291" t="n">
        <v>141720</v>
      </c>
      <c r="G3291" t="n">
        <v>1</v>
      </c>
      <c r="H3291" t="n">
        <v>1</v>
      </c>
      <c r="I3291" t="n">
        <v>0</v>
      </c>
      <c r="J3291" t="inlineStr">
        <is>
          <t>Bhuvneshwar</t>
        </is>
      </c>
      <c r="K3291" t="n">
        <v>0</v>
      </c>
    </row>
    <row r="3292">
      <c r="A3292" t="inlineStr">
        <is>
          <t>BioLegend</t>
        </is>
      </c>
      <c r="B3292" t="n">
        <v>13794</v>
      </c>
      <c r="C3292" t="inlineStr">
        <is>
          <t>EED119711</t>
        </is>
      </c>
      <c r="D3292" s="6" t="n">
        <v>45933</v>
      </c>
      <c r="E3292" s="6" t="n">
        <v>45938</v>
      </c>
      <c r="F3292" t="n">
        <v>142517</v>
      </c>
      <c r="G3292" t="n">
        <v>1</v>
      </c>
      <c r="H3292" t="n">
        <v>1</v>
      </c>
      <c r="I3292" t="n">
        <v>0</v>
      </c>
      <c r="J3292" t="inlineStr">
        <is>
          <t>Gujrat</t>
        </is>
      </c>
      <c r="K3292" t="n">
        <v>0</v>
      </c>
    </row>
    <row r="3293">
      <c r="A3293" t="inlineStr">
        <is>
          <t>BioLegend</t>
        </is>
      </c>
      <c r="B3293" t="n">
        <v>18418.4</v>
      </c>
      <c r="C3293" t="inlineStr">
        <is>
          <t>EED119711</t>
        </is>
      </c>
      <c r="D3293" s="6" t="n">
        <v>45933</v>
      </c>
      <c r="E3293" s="6" t="n">
        <v>45938</v>
      </c>
      <c r="F3293" t="n">
        <v>142604</v>
      </c>
      <c r="G3293" t="n">
        <v>1</v>
      </c>
      <c r="H3293" t="n">
        <v>1</v>
      </c>
      <c r="I3293" t="n">
        <v>0</v>
      </c>
      <c r="J3293" t="inlineStr">
        <is>
          <t>Gujrat</t>
        </is>
      </c>
      <c r="K3293" t="n">
        <v>0</v>
      </c>
    </row>
    <row r="3294">
      <c r="A3294" t="inlineStr">
        <is>
          <t>BioLegend</t>
        </is>
      </c>
      <c r="B3294" t="n">
        <v>18048.8</v>
      </c>
      <c r="C3294" t="inlineStr">
        <is>
          <t>EED119711</t>
        </is>
      </c>
      <c r="D3294" s="6" t="n">
        <v>45933</v>
      </c>
      <c r="E3294" s="6" t="n">
        <v>45938</v>
      </c>
      <c r="F3294" t="n">
        <v>145510</v>
      </c>
      <c r="G3294" t="n">
        <v>1</v>
      </c>
      <c r="H3294" t="n">
        <v>1</v>
      </c>
      <c r="I3294" t="n">
        <v>0</v>
      </c>
      <c r="J3294" t="inlineStr">
        <is>
          <t>Gujrat</t>
        </is>
      </c>
      <c r="K3294" t="n">
        <v>0</v>
      </c>
    </row>
    <row r="3295">
      <c r="A3295" t="inlineStr">
        <is>
          <t>BioLegend</t>
        </is>
      </c>
      <c r="B3295" t="n">
        <v>11396</v>
      </c>
      <c r="C3295" t="inlineStr">
        <is>
          <t>EED119711</t>
        </is>
      </c>
      <c r="D3295" s="6" t="n">
        <v>45933</v>
      </c>
      <c r="E3295" s="6" t="n">
        <v>45938</v>
      </c>
      <c r="F3295" t="n">
        <v>159220</v>
      </c>
      <c r="G3295" t="n">
        <v>1</v>
      </c>
      <c r="H3295" t="n">
        <v>1</v>
      </c>
      <c r="I3295" t="n">
        <v>0</v>
      </c>
      <c r="J3295" t="inlineStr">
        <is>
          <t>Bhuvneshwar</t>
        </is>
      </c>
      <c r="K3295" t="n">
        <v>0</v>
      </c>
    </row>
    <row r="3296">
      <c r="A3296" t="inlineStr">
        <is>
          <t>BioLegend</t>
        </is>
      </c>
      <c r="B3296" t="n">
        <v>18172</v>
      </c>
      <c r="C3296" t="inlineStr">
        <is>
          <t>EED119711</t>
        </is>
      </c>
      <c r="D3296" s="6" t="n">
        <v>45933</v>
      </c>
      <c r="E3296" s="6" t="n">
        <v>45938</v>
      </c>
      <c r="F3296" t="n">
        <v>165804</v>
      </c>
      <c r="G3296" t="n">
        <v>1</v>
      </c>
      <c r="H3296" t="n">
        <v>1</v>
      </c>
      <c r="I3296" t="n">
        <v>0</v>
      </c>
      <c r="J3296" t="inlineStr">
        <is>
          <t>Bhuvneshwar</t>
        </is>
      </c>
      <c r="K3296" t="n">
        <v>0</v>
      </c>
    </row>
    <row r="3297">
      <c r="A3297" t="inlineStr">
        <is>
          <t>BioLegend</t>
        </is>
      </c>
      <c r="B3297" t="n">
        <v>3388</v>
      </c>
      <c r="C3297" t="inlineStr">
        <is>
          <t>EED119711</t>
        </is>
      </c>
      <c r="D3297" s="6" t="n">
        <v>45933</v>
      </c>
      <c r="E3297" s="6" t="n">
        <v>45938</v>
      </c>
      <c r="F3297" t="n">
        <v>300306</v>
      </c>
      <c r="G3297" t="n">
        <v>2</v>
      </c>
      <c r="H3297" t="n">
        <v>2</v>
      </c>
      <c r="I3297" t="n">
        <v>0</v>
      </c>
      <c r="J3297" t="inlineStr">
        <is>
          <t>Banglore</t>
        </is>
      </c>
      <c r="K3297" t="n">
        <v>0</v>
      </c>
    </row>
    <row r="3298">
      <c r="A3298" t="inlineStr">
        <is>
          <t>BioLegend</t>
        </is>
      </c>
      <c r="B3298" t="n">
        <v>16508.8</v>
      </c>
      <c r="C3298" t="inlineStr">
        <is>
          <t>EED119711</t>
        </is>
      </c>
      <c r="D3298" s="6" t="n">
        <v>45933</v>
      </c>
      <c r="E3298" s="6" t="n">
        <v>45938</v>
      </c>
      <c r="F3298" t="n">
        <v>301028</v>
      </c>
      <c r="G3298" t="n">
        <v>1</v>
      </c>
      <c r="H3298" t="n">
        <v>1</v>
      </c>
      <c r="I3298" t="n">
        <v>0</v>
      </c>
      <c r="J3298" t="inlineStr">
        <is>
          <t>Gujrat</t>
        </is>
      </c>
      <c r="K3298" t="n">
        <v>0</v>
      </c>
    </row>
    <row r="3299">
      <c r="A3299" t="inlineStr">
        <is>
          <t>BioLegend</t>
        </is>
      </c>
      <c r="B3299" t="n">
        <v>6468</v>
      </c>
      <c r="C3299" t="inlineStr">
        <is>
          <t>EED119711</t>
        </is>
      </c>
      <c r="D3299" s="6" t="n">
        <v>45933</v>
      </c>
      <c r="E3299" s="6" t="n">
        <v>45938</v>
      </c>
      <c r="F3299" t="n">
        <v>302212</v>
      </c>
      <c r="G3299" t="n">
        <v>3</v>
      </c>
      <c r="H3299" t="n">
        <v>3</v>
      </c>
      <c r="I3299" t="n">
        <v>0</v>
      </c>
      <c r="J3299" t="inlineStr">
        <is>
          <t>Gujrat</t>
        </is>
      </c>
      <c r="K3299" t="n">
        <v>0</v>
      </c>
    </row>
    <row r="3300">
      <c r="A3300" t="inlineStr">
        <is>
          <t>BioLegend</t>
        </is>
      </c>
      <c r="B3300" t="n">
        <v>24208.8</v>
      </c>
      <c r="C3300" t="inlineStr">
        <is>
          <t>EED119711</t>
        </is>
      </c>
      <c r="D3300" s="6" t="n">
        <v>45933</v>
      </c>
      <c r="E3300" s="6" t="n">
        <v>45938</v>
      </c>
      <c r="F3300" t="n">
        <v>302864</v>
      </c>
      <c r="G3300" t="n">
        <v>1</v>
      </c>
      <c r="H3300" t="n">
        <v>1</v>
      </c>
      <c r="I3300" t="n">
        <v>0</v>
      </c>
      <c r="J3300" t="inlineStr">
        <is>
          <t>Delhi</t>
        </is>
      </c>
      <c r="K3300" t="n">
        <v>0</v>
      </c>
    </row>
    <row r="3301">
      <c r="A3301" t="inlineStr">
        <is>
          <t>BioLegend</t>
        </is>
      </c>
      <c r="B3301" t="n">
        <v>10841.6</v>
      </c>
      <c r="C3301" t="inlineStr">
        <is>
          <t>EED119711</t>
        </is>
      </c>
      <c r="D3301" s="6" t="n">
        <v>45933</v>
      </c>
      <c r="E3301" s="6" t="n">
        <v>45938</v>
      </c>
      <c r="F3301" t="n">
        <v>302904</v>
      </c>
      <c r="G3301" t="n">
        <v>1</v>
      </c>
      <c r="H3301" t="n">
        <v>1</v>
      </c>
      <c r="I3301" t="n">
        <v>0</v>
      </c>
      <c r="J3301" t="inlineStr">
        <is>
          <t>Telangana</t>
        </is>
      </c>
      <c r="K3301" t="n">
        <v>0</v>
      </c>
    </row>
    <row r="3302">
      <c r="A3302" t="inlineStr">
        <is>
          <t>BioLegend</t>
        </is>
      </c>
      <c r="B3302" t="n">
        <v>6591.200000000001</v>
      </c>
      <c r="C3302" t="inlineStr">
        <is>
          <t>EED119711</t>
        </is>
      </c>
      <c r="D3302" s="6" t="n">
        <v>45933</v>
      </c>
      <c r="E3302" s="6" t="n">
        <v>45938</v>
      </c>
      <c r="F3302" t="n">
        <v>303403</v>
      </c>
      <c r="G3302" t="n">
        <v>1</v>
      </c>
      <c r="H3302" t="n">
        <v>1</v>
      </c>
      <c r="I3302" t="n">
        <v>0</v>
      </c>
      <c r="J3302" t="inlineStr">
        <is>
          <t>Bhuvneshwar</t>
        </is>
      </c>
      <c r="K3302" t="n">
        <v>0</v>
      </c>
    </row>
    <row r="3303">
      <c r="A3303" t="inlineStr">
        <is>
          <t>BioLegend</t>
        </is>
      </c>
      <c r="B3303" t="n">
        <v>17248</v>
      </c>
      <c r="C3303" t="inlineStr">
        <is>
          <t>EED119711</t>
        </is>
      </c>
      <c r="D3303" s="6" t="n">
        <v>45933</v>
      </c>
      <c r="E3303" s="6" t="n">
        <v>45938</v>
      </c>
      <c r="F3303" t="n">
        <v>303508</v>
      </c>
      <c r="G3303" t="n">
        <v>3</v>
      </c>
      <c r="H3303" t="n">
        <v>3</v>
      </c>
      <c r="I3303" t="n">
        <v>0</v>
      </c>
      <c r="J3303" t="inlineStr">
        <is>
          <t>Gujrat</t>
        </is>
      </c>
      <c r="K3303" t="n">
        <v>0</v>
      </c>
    </row>
    <row r="3304">
      <c r="A3304" t="inlineStr">
        <is>
          <t>BioLegend</t>
        </is>
      </c>
      <c r="B3304" t="n">
        <v>20706.4</v>
      </c>
      <c r="C3304" t="inlineStr">
        <is>
          <t>EED119711</t>
        </is>
      </c>
      <c r="D3304" s="6" t="n">
        <v>45933</v>
      </c>
      <c r="E3304" s="6" t="n">
        <v>45938</v>
      </c>
      <c r="F3304" t="n">
        <v>304128</v>
      </c>
      <c r="G3304" t="n">
        <v>1</v>
      </c>
      <c r="H3304" t="n">
        <v>1</v>
      </c>
      <c r="I3304" t="n">
        <v>0</v>
      </c>
      <c r="J3304" t="inlineStr">
        <is>
          <t>Banglore</t>
        </is>
      </c>
      <c r="K3304" t="n">
        <v>0</v>
      </c>
    </row>
    <row r="3305">
      <c r="A3305" t="inlineStr">
        <is>
          <t>BioLegend</t>
        </is>
      </c>
      <c r="B3305" t="n">
        <v>19465.6</v>
      </c>
      <c r="C3305" t="inlineStr">
        <is>
          <t>EED119711</t>
        </is>
      </c>
      <c r="D3305" s="6" t="n">
        <v>45933</v>
      </c>
      <c r="E3305" s="6" t="n">
        <v>45938</v>
      </c>
      <c r="F3305" t="n">
        <v>304810</v>
      </c>
      <c r="G3305" t="n">
        <v>1</v>
      </c>
      <c r="H3305" t="n">
        <v>1</v>
      </c>
      <c r="I3305" t="n">
        <v>0</v>
      </c>
      <c r="J3305" t="inlineStr">
        <is>
          <t>Delhi</t>
        </is>
      </c>
      <c r="K3305" t="n">
        <v>0</v>
      </c>
    </row>
    <row r="3306">
      <c r="A3306" t="inlineStr">
        <is>
          <t>BioLegend</t>
        </is>
      </c>
      <c r="B3306" t="n">
        <v>19157.6</v>
      </c>
      <c r="C3306" t="inlineStr">
        <is>
          <t>EED119711</t>
        </is>
      </c>
      <c r="D3306" s="6" t="n">
        <v>45933</v>
      </c>
      <c r="E3306" s="6" t="n">
        <v>45938</v>
      </c>
      <c r="F3306" t="n">
        <v>307616</v>
      </c>
      <c r="G3306" t="n">
        <v>1</v>
      </c>
      <c r="H3306" t="n">
        <v>1</v>
      </c>
      <c r="I3306" t="n">
        <v>0</v>
      </c>
      <c r="J3306" t="inlineStr">
        <is>
          <t>Delhi</t>
        </is>
      </c>
      <c r="K3306" t="n">
        <v>0</v>
      </c>
    </row>
    <row r="3307">
      <c r="A3307" t="inlineStr">
        <is>
          <t>BioLegend</t>
        </is>
      </c>
      <c r="B3307" t="n">
        <v>9486.4</v>
      </c>
      <c r="C3307" t="inlineStr">
        <is>
          <t>EED119711</t>
        </is>
      </c>
      <c r="D3307" s="6" t="n">
        <v>45933</v>
      </c>
      <c r="E3307" s="6" t="n">
        <v>45938</v>
      </c>
      <c r="F3307" t="n">
        <v>310910</v>
      </c>
      <c r="G3307" t="n">
        <v>5</v>
      </c>
      <c r="H3307" t="n">
        <v>5</v>
      </c>
      <c r="I3307" t="n">
        <v>0</v>
      </c>
      <c r="J3307" t="inlineStr">
        <is>
          <t>Gujrat</t>
        </is>
      </c>
      <c r="K3307" t="n">
        <v>0</v>
      </c>
    </row>
    <row r="3308">
      <c r="A3308" t="inlineStr">
        <is>
          <t>BioLegend</t>
        </is>
      </c>
      <c r="B3308" t="n">
        <v>24420</v>
      </c>
      <c r="C3308" t="inlineStr">
        <is>
          <t>EED119711</t>
        </is>
      </c>
      <c r="D3308" s="6" t="n">
        <v>45933</v>
      </c>
      <c r="E3308" s="6" t="n">
        <v>45938</v>
      </c>
      <c r="F3308" t="n">
        <v>317434</v>
      </c>
      <c r="G3308" t="n">
        <v>1</v>
      </c>
      <c r="H3308" t="n">
        <v>1</v>
      </c>
      <c r="I3308" t="n">
        <v>0</v>
      </c>
      <c r="J3308" t="inlineStr">
        <is>
          <t>Gujrat</t>
        </is>
      </c>
      <c r="K3308" t="n">
        <v>0</v>
      </c>
    </row>
    <row r="3309">
      <c r="A3309" t="inlineStr">
        <is>
          <t>BioLegend</t>
        </is>
      </c>
      <c r="B3309" t="n">
        <v>26862</v>
      </c>
      <c r="C3309" t="inlineStr">
        <is>
          <t>EED119711</t>
        </is>
      </c>
      <c r="D3309" s="6" t="n">
        <v>45933</v>
      </c>
      <c r="E3309" s="6" t="n">
        <v>45938</v>
      </c>
      <c r="F3309" t="n">
        <v>318340</v>
      </c>
      <c r="G3309" t="n">
        <v>1</v>
      </c>
      <c r="H3309" t="n">
        <v>1</v>
      </c>
      <c r="I3309" t="n">
        <v>0</v>
      </c>
      <c r="J3309" t="inlineStr">
        <is>
          <t>Banglore</t>
        </is>
      </c>
      <c r="K3309" t="n">
        <v>0</v>
      </c>
    </row>
    <row r="3310">
      <c r="A3310" t="inlineStr">
        <is>
          <t>BioLegend</t>
        </is>
      </c>
      <c r="B3310" t="n">
        <v>19342.4</v>
      </c>
      <c r="C3310" t="inlineStr">
        <is>
          <t>EED119711</t>
        </is>
      </c>
      <c r="D3310" s="6" t="n">
        <v>45933</v>
      </c>
      <c r="E3310" s="6" t="n">
        <v>45938</v>
      </c>
      <c r="F3310" t="n">
        <v>328114</v>
      </c>
      <c r="G3310" t="n">
        <v>2</v>
      </c>
      <c r="H3310" t="n">
        <v>2</v>
      </c>
      <c r="I3310" t="n">
        <v>0</v>
      </c>
      <c r="J3310" t="inlineStr">
        <is>
          <t>Gujrat</t>
        </is>
      </c>
      <c r="K3310" t="n">
        <v>0</v>
      </c>
    </row>
    <row r="3311">
      <c r="A3311" t="inlineStr">
        <is>
          <t>BioLegend</t>
        </is>
      </c>
      <c r="B3311" t="n">
        <v>27588</v>
      </c>
      <c r="C3311" t="inlineStr">
        <is>
          <t>EED119711</t>
        </is>
      </c>
      <c r="D3311" s="6" t="n">
        <v>45933</v>
      </c>
      <c r="E3311" s="6" t="n">
        <v>45938</v>
      </c>
      <c r="F3311" t="n">
        <v>329950</v>
      </c>
      <c r="G3311" t="n">
        <v>1</v>
      </c>
      <c r="H3311" t="n">
        <v>1</v>
      </c>
      <c r="I3311" t="n">
        <v>0</v>
      </c>
      <c r="J3311" t="inlineStr">
        <is>
          <t>Delhi</t>
        </is>
      </c>
      <c r="K3311" t="n">
        <v>0</v>
      </c>
    </row>
    <row r="3312">
      <c r="A3312" t="inlineStr">
        <is>
          <t>BioLegend</t>
        </is>
      </c>
      <c r="B3312" t="n">
        <v>23100</v>
      </c>
      <c r="C3312" t="inlineStr">
        <is>
          <t>EED119711</t>
        </is>
      </c>
      <c r="D3312" s="6" t="n">
        <v>45933</v>
      </c>
      <c r="E3312" s="6" t="n">
        <v>45938</v>
      </c>
      <c r="F3312" t="n">
        <v>331416</v>
      </c>
      <c r="G3312" t="n">
        <v>1</v>
      </c>
      <c r="H3312" t="n">
        <v>1</v>
      </c>
      <c r="I3312" t="n">
        <v>0</v>
      </c>
      <c r="J3312" t="inlineStr">
        <is>
          <t>Banglore</t>
        </is>
      </c>
      <c r="K3312" t="n">
        <v>0</v>
      </c>
    </row>
    <row r="3313">
      <c r="A3313" t="inlineStr">
        <is>
          <t>BioLegend</t>
        </is>
      </c>
      <c r="B3313" t="n">
        <v>27984</v>
      </c>
      <c r="C3313" t="inlineStr">
        <is>
          <t>EED119711</t>
        </is>
      </c>
      <c r="D3313" s="6" t="n">
        <v>45933</v>
      </c>
      <c r="E3313" s="6" t="n">
        <v>45938</v>
      </c>
      <c r="F3313" t="n">
        <v>334330</v>
      </c>
      <c r="G3313" t="n">
        <v>1</v>
      </c>
      <c r="H3313" t="n">
        <v>1</v>
      </c>
      <c r="I3313" t="n">
        <v>0</v>
      </c>
      <c r="J3313" t="inlineStr">
        <is>
          <t>Delhi</t>
        </is>
      </c>
      <c r="K3313" t="n">
        <v>0</v>
      </c>
    </row>
    <row r="3314">
      <c r="A3314" t="inlineStr">
        <is>
          <t>BioLegend</t>
        </is>
      </c>
      <c r="B3314" t="n">
        <v>10964.8</v>
      </c>
      <c r="C3314" t="inlineStr">
        <is>
          <t>EED119711</t>
        </is>
      </c>
      <c r="D3314" s="6" t="n">
        <v>45933</v>
      </c>
      <c r="E3314" s="6" t="n">
        <v>45938</v>
      </c>
      <c r="F3314" t="n">
        <v>336119</v>
      </c>
      <c r="G3314" t="n">
        <v>1</v>
      </c>
      <c r="H3314" t="n">
        <v>1</v>
      </c>
      <c r="I3314" t="n">
        <v>0</v>
      </c>
      <c r="J3314" t="inlineStr">
        <is>
          <t>Bhuvneshwar</t>
        </is>
      </c>
      <c r="K3314" t="n">
        <v>0</v>
      </c>
    </row>
    <row r="3315">
      <c r="A3315" t="inlineStr">
        <is>
          <t>BioLegend</t>
        </is>
      </c>
      <c r="B3315" t="n">
        <v>12738</v>
      </c>
      <c r="C3315" t="inlineStr">
        <is>
          <t>EED119711</t>
        </is>
      </c>
      <c r="D3315" s="6" t="n">
        <v>45933</v>
      </c>
      <c r="E3315" s="6" t="n">
        <v>45938</v>
      </c>
      <c r="F3315" t="n">
        <v>342915</v>
      </c>
      <c r="G3315" t="n">
        <v>1</v>
      </c>
      <c r="H3315" t="n">
        <v>1</v>
      </c>
      <c r="I3315" t="n">
        <v>0</v>
      </c>
      <c r="J3315" t="inlineStr">
        <is>
          <t>Mumbai</t>
        </is>
      </c>
      <c r="K3315" t="n">
        <v>0</v>
      </c>
    </row>
    <row r="3316">
      <c r="A3316" t="inlineStr">
        <is>
          <t>BioLegend</t>
        </is>
      </c>
      <c r="B3316" t="n">
        <v>18048.8</v>
      </c>
      <c r="C3316" t="inlineStr">
        <is>
          <t>EED119711</t>
        </is>
      </c>
      <c r="D3316" s="6" t="n">
        <v>45933</v>
      </c>
      <c r="E3316" s="6" t="n">
        <v>45938</v>
      </c>
      <c r="F3316" t="n">
        <v>343512</v>
      </c>
      <c r="G3316" t="n">
        <v>5</v>
      </c>
      <c r="H3316" t="n">
        <v>5</v>
      </c>
      <c r="I3316" t="n">
        <v>0</v>
      </c>
      <c r="J3316" t="inlineStr">
        <is>
          <t>Gujrat</t>
        </is>
      </c>
      <c r="K3316" t="n">
        <v>0</v>
      </c>
    </row>
    <row r="3317">
      <c r="A3317" t="inlineStr">
        <is>
          <t>BioLegend</t>
        </is>
      </c>
      <c r="B3317" t="n">
        <v>3388</v>
      </c>
      <c r="C3317" t="inlineStr">
        <is>
          <t>EED119711</t>
        </is>
      </c>
      <c r="D3317" s="6" t="n">
        <v>45933</v>
      </c>
      <c r="E3317" s="6" t="n">
        <v>45938</v>
      </c>
      <c r="F3317" t="n">
        <v>344604</v>
      </c>
      <c r="G3317" t="n">
        <v>1</v>
      </c>
      <c r="H3317" t="n">
        <v>1</v>
      </c>
      <c r="I3317" t="n">
        <v>0</v>
      </c>
      <c r="J3317" t="inlineStr">
        <is>
          <t>Delhi</t>
        </is>
      </c>
      <c r="K3317" t="n">
        <v>0</v>
      </c>
    </row>
    <row r="3318">
      <c r="A3318" t="inlineStr">
        <is>
          <t>BioLegend</t>
        </is>
      </c>
      <c r="B3318" t="n">
        <v>26136</v>
      </c>
      <c r="C3318" t="inlineStr">
        <is>
          <t>EED119711</t>
        </is>
      </c>
      <c r="D3318" s="6" t="n">
        <v>45933</v>
      </c>
      <c r="E3318" s="6" t="n">
        <v>45938</v>
      </c>
      <c r="F3318" t="n">
        <v>344748</v>
      </c>
      <c r="G3318" t="n">
        <v>1</v>
      </c>
      <c r="H3318" t="n">
        <v>1</v>
      </c>
      <c r="I3318" t="n">
        <v>0</v>
      </c>
      <c r="J3318" t="inlineStr">
        <is>
          <t>Gujrat</t>
        </is>
      </c>
      <c r="K3318" t="n">
        <v>0</v>
      </c>
    </row>
    <row r="3319">
      <c r="A3319" t="inlineStr">
        <is>
          <t>BioLegend</t>
        </is>
      </c>
      <c r="B3319" t="n">
        <v>10225.6</v>
      </c>
      <c r="C3319" t="inlineStr">
        <is>
          <t>EED119711</t>
        </is>
      </c>
      <c r="D3319" s="6" t="n">
        <v>45933</v>
      </c>
      <c r="E3319" s="6" t="n">
        <v>45938</v>
      </c>
      <c r="F3319" t="n">
        <v>347507</v>
      </c>
      <c r="G3319" t="n">
        <v>1</v>
      </c>
      <c r="H3319" t="n">
        <v>1</v>
      </c>
      <c r="I3319" t="n">
        <v>0</v>
      </c>
      <c r="J3319" t="inlineStr">
        <is>
          <t>Bhuvneshwar</t>
        </is>
      </c>
      <c r="K3319" t="n">
        <v>0</v>
      </c>
    </row>
    <row r="3320">
      <c r="A3320" t="inlineStr">
        <is>
          <t>BioLegend</t>
        </is>
      </c>
      <c r="B3320" t="n">
        <v>15523.2</v>
      </c>
      <c r="C3320" t="inlineStr">
        <is>
          <t>EED119711</t>
        </is>
      </c>
      <c r="D3320" s="6" t="n">
        <v>45933</v>
      </c>
      <c r="E3320" s="6" t="n">
        <v>45938</v>
      </c>
      <c r="F3320" t="n">
        <v>348206</v>
      </c>
      <c r="G3320" t="n">
        <v>1</v>
      </c>
      <c r="H3320" t="n">
        <v>1</v>
      </c>
      <c r="I3320" t="n">
        <v>0</v>
      </c>
      <c r="J3320" t="inlineStr">
        <is>
          <t>Delhi</t>
        </is>
      </c>
      <c r="K3320" t="n">
        <v>0</v>
      </c>
    </row>
    <row r="3321">
      <c r="A3321" t="inlineStr">
        <is>
          <t>BioLegend</t>
        </is>
      </c>
      <c r="B3321" t="n">
        <v>22052.8</v>
      </c>
      <c r="C3321" t="inlineStr">
        <is>
          <t>EED119711</t>
        </is>
      </c>
      <c r="D3321" s="6" t="n">
        <v>45933</v>
      </c>
      <c r="E3321" s="6" t="n">
        <v>45938</v>
      </c>
      <c r="F3321" t="n">
        <v>351336</v>
      </c>
      <c r="G3321" t="n">
        <v>1</v>
      </c>
      <c r="H3321" t="n">
        <v>1</v>
      </c>
      <c r="I3321" t="n">
        <v>0</v>
      </c>
      <c r="J3321" t="inlineStr">
        <is>
          <t>Delhi</t>
        </is>
      </c>
      <c r="K3321" t="n">
        <v>0</v>
      </c>
    </row>
    <row r="3322">
      <c r="A3322" t="inlineStr">
        <is>
          <t>BioLegend</t>
        </is>
      </c>
      <c r="B3322" t="n">
        <v>26426.4</v>
      </c>
      <c r="C3322" t="inlineStr">
        <is>
          <t>EED119711</t>
        </is>
      </c>
      <c r="D3322" s="6" t="n">
        <v>45933</v>
      </c>
      <c r="E3322" s="6" t="n">
        <v>45938</v>
      </c>
      <c r="F3322" t="n">
        <v>352318</v>
      </c>
      <c r="G3322" t="n">
        <v>1</v>
      </c>
      <c r="H3322" t="n">
        <v>1</v>
      </c>
      <c r="I3322" t="n">
        <v>0</v>
      </c>
      <c r="J3322" t="inlineStr">
        <is>
          <t>Delhi</t>
        </is>
      </c>
      <c r="K3322" t="n">
        <v>0</v>
      </c>
    </row>
    <row r="3323">
      <c r="A3323" t="inlineStr">
        <is>
          <t>BioLegend</t>
        </is>
      </c>
      <c r="B3323" t="n">
        <v>9794.4</v>
      </c>
      <c r="C3323" t="inlineStr">
        <is>
          <t>EED119711</t>
        </is>
      </c>
      <c r="D3323" s="6" t="n">
        <v>45933</v>
      </c>
      <c r="E3323" s="6" t="n">
        <v>45938</v>
      </c>
      <c r="F3323" t="n">
        <v>353719</v>
      </c>
      <c r="G3323" t="n">
        <v>1</v>
      </c>
      <c r="H3323" t="n">
        <v>1</v>
      </c>
      <c r="I3323" t="n">
        <v>0</v>
      </c>
      <c r="J3323" t="inlineStr">
        <is>
          <t>Pune</t>
        </is>
      </c>
      <c r="K3323" t="n">
        <v>0</v>
      </c>
    </row>
    <row r="3324">
      <c r="A3324" t="inlineStr">
        <is>
          <t>BioLegend</t>
        </is>
      </c>
      <c r="B3324" t="n">
        <v>22176</v>
      </c>
      <c r="C3324" t="inlineStr">
        <is>
          <t>EED119711</t>
        </is>
      </c>
      <c r="D3324" s="6" t="n">
        <v>45933</v>
      </c>
      <c r="E3324" s="6" t="n">
        <v>45938</v>
      </c>
      <c r="F3324" t="n">
        <v>357504</v>
      </c>
      <c r="G3324" t="n">
        <v>1</v>
      </c>
      <c r="H3324" t="n">
        <v>1</v>
      </c>
      <c r="I3324" t="n">
        <v>0</v>
      </c>
      <c r="J3324" t="inlineStr">
        <is>
          <t>Gujrat</t>
        </is>
      </c>
      <c r="K3324" t="n">
        <v>0</v>
      </c>
    </row>
    <row r="3325">
      <c r="A3325" t="inlineStr">
        <is>
          <t>BioLegend</t>
        </is>
      </c>
      <c r="B3325" t="n">
        <v>19527.2</v>
      </c>
      <c r="C3325" t="inlineStr">
        <is>
          <t>EED119711</t>
        </is>
      </c>
      <c r="D3325" s="6" t="n">
        <v>45933</v>
      </c>
      <c r="E3325" s="6" t="n">
        <v>45938</v>
      </c>
      <c r="F3325" t="n">
        <v>363010</v>
      </c>
      <c r="G3325" t="n">
        <v>1</v>
      </c>
      <c r="H3325" t="n">
        <v>1</v>
      </c>
      <c r="I3325" t="n">
        <v>0</v>
      </c>
      <c r="J3325" t="inlineStr">
        <is>
          <t>Lucknow</t>
        </is>
      </c>
      <c r="K3325" t="n">
        <v>0</v>
      </c>
    </row>
    <row r="3326">
      <c r="A3326" t="inlineStr">
        <is>
          <t>BioLegend</t>
        </is>
      </c>
      <c r="B3326" t="n">
        <v>16139.2</v>
      </c>
      <c r="C3326" t="inlineStr">
        <is>
          <t>EED119711</t>
        </is>
      </c>
      <c r="D3326" s="6" t="n">
        <v>45933</v>
      </c>
      <c r="E3326" s="6" t="n">
        <v>45938</v>
      </c>
      <c r="F3326" t="n">
        <v>366608</v>
      </c>
      <c r="G3326" t="n">
        <v>3</v>
      </c>
      <c r="H3326" t="n">
        <v>3</v>
      </c>
      <c r="I3326" t="n">
        <v>0</v>
      </c>
      <c r="J3326" t="inlineStr">
        <is>
          <t>Gujrat</t>
        </is>
      </c>
      <c r="K3326" t="n">
        <v>0</v>
      </c>
    </row>
    <row r="3327">
      <c r="A3327" t="inlineStr">
        <is>
          <t>BioLegend</t>
        </is>
      </c>
      <c r="B3327" t="n">
        <v>22360.8</v>
      </c>
      <c r="C3327" t="inlineStr">
        <is>
          <t>EED119711</t>
        </is>
      </c>
      <c r="D3327" s="6" t="n">
        <v>45933</v>
      </c>
      <c r="E3327" s="6" t="n">
        <v>45938</v>
      </c>
      <c r="F3327" t="n">
        <v>366914</v>
      </c>
      <c r="G3327" t="n">
        <v>1</v>
      </c>
      <c r="H3327" t="n">
        <v>1</v>
      </c>
      <c r="I3327" t="n">
        <v>0</v>
      </c>
      <c r="J3327" t="inlineStr">
        <is>
          <t>Gujrat</t>
        </is>
      </c>
      <c r="K3327" t="n">
        <v>0</v>
      </c>
    </row>
    <row r="3328">
      <c r="A3328" t="inlineStr">
        <is>
          <t>BioLegend</t>
        </is>
      </c>
      <c r="B3328" t="n">
        <v>8500.799999999999</v>
      </c>
      <c r="C3328" t="inlineStr">
        <is>
          <t>EED119711</t>
        </is>
      </c>
      <c r="D3328" s="6" t="n">
        <v>45933</v>
      </c>
      <c r="E3328" s="6" t="n">
        <v>45938</v>
      </c>
      <c r="F3328" t="n">
        <v>368508</v>
      </c>
      <c r="G3328" t="n">
        <v>2</v>
      </c>
      <c r="H3328" t="n">
        <v>2</v>
      </c>
      <c r="I3328" t="n">
        <v>0</v>
      </c>
      <c r="J3328" t="inlineStr">
        <is>
          <t>Delhi</t>
        </is>
      </c>
      <c r="K3328" t="n">
        <v>0</v>
      </c>
    </row>
    <row r="3329">
      <c r="A3329" t="inlineStr">
        <is>
          <t>BioLegend</t>
        </is>
      </c>
      <c r="B3329" t="n">
        <v>9486.4</v>
      </c>
      <c r="C3329" t="inlineStr">
        <is>
          <t>EED119711</t>
        </is>
      </c>
      <c r="D3329" s="6" t="n">
        <v>45933</v>
      </c>
      <c r="E3329" s="6" t="n">
        <v>45938</v>
      </c>
      <c r="F3329" t="n">
        <v>369905</v>
      </c>
      <c r="G3329" t="n">
        <v>1</v>
      </c>
      <c r="H3329" t="n">
        <v>1</v>
      </c>
      <c r="I3329" t="n">
        <v>0</v>
      </c>
      <c r="J3329" t="inlineStr">
        <is>
          <t>Bhuvneshwar</t>
        </is>
      </c>
      <c r="K3329" t="n">
        <v>0</v>
      </c>
    </row>
    <row r="3330">
      <c r="A3330" t="inlineStr">
        <is>
          <t>BioLegend</t>
        </is>
      </c>
      <c r="B3330" t="n">
        <v>7268.799999999999</v>
      </c>
      <c r="C3330" t="inlineStr">
        <is>
          <t>EED119711</t>
        </is>
      </c>
      <c r="D3330" s="6" t="n">
        <v>45933</v>
      </c>
      <c r="E3330" s="6" t="n">
        <v>45938</v>
      </c>
      <c r="F3330" t="n">
        <v>398202</v>
      </c>
      <c r="G3330" t="n">
        <v>1</v>
      </c>
      <c r="H3330" t="n">
        <v>1</v>
      </c>
      <c r="I3330" t="n">
        <v>0</v>
      </c>
      <c r="J3330" t="inlineStr">
        <is>
          <t>Bhuvneshwar</t>
        </is>
      </c>
      <c r="K3330" t="n">
        <v>0</v>
      </c>
    </row>
    <row r="3331">
      <c r="A3331" t="inlineStr">
        <is>
          <t>BioLegend</t>
        </is>
      </c>
      <c r="B3331" t="n">
        <v>5420.8</v>
      </c>
      <c r="C3331" t="inlineStr">
        <is>
          <t>EED119711</t>
        </is>
      </c>
      <c r="D3331" s="6" t="n">
        <v>45933</v>
      </c>
      <c r="E3331" s="6" t="n">
        <v>45938</v>
      </c>
      <c r="F3331" t="n">
        <v>400120</v>
      </c>
      <c r="G3331" t="n">
        <v>1</v>
      </c>
      <c r="H3331" t="n">
        <v>1</v>
      </c>
      <c r="I3331" t="n">
        <v>0</v>
      </c>
      <c r="J3331" t="inlineStr">
        <is>
          <t>Gujrat</t>
        </is>
      </c>
      <c r="K3331" t="n">
        <v>0</v>
      </c>
    </row>
    <row r="3332">
      <c r="A3332" t="inlineStr">
        <is>
          <t>BioLegend</t>
        </is>
      </c>
      <c r="B3332" t="n">
        <v>11026.4</v>
      </c>
      <c r="C3332" t="inlineStr">
        <is>
          <t>EED119711</t>
        </is>
      </c>
      <c r="D3332" s="6" t="n">
        <v>45933</v>
      </c>
      <c r="E3332" s="6" t="n">
        <v>45938</v>
      </c>
      <c r="F3332" t="n">
        <v>400126</v>
      </c>
      <c r="G3332" t="n">
        <v>2</v>
      </c>
      <c r="H3332" t="n">
        <v>2</v>
      </c>
      <c r="I3332" t="n">
        <v>0</v>
      </c>
      <c r="J3332" t="inlineStr">
        <is>
          <t>Gujrat</t>
        </is>
      </c>
      <c r="K3332" t="n">
        <v>0</v>
      </c>
    </row>
    <row r="3333">
      <c r="A3333" t="inlineStr">
        <is>
          <t>BioLegend</t>
        </is>
      </c>
      <c r="B3333" t="n">
        <v>11888.8</v>
      </c>
      <c r="C3333" t="inlineStr">
        <is>
          <t>EED119711</t>
        </is>
      </c>
      <c r="D3333" s="6" t="n">
        <v>45933</v>
      </c>
      <c r="E3333" s="6" t="n">
        <v>45938</v>
      </c>
      <c r="F3333" t="n">
        <v>400144</v>
      </c>
      <c r="G3333" t="n">
        <v>2</v>
      </c>
      <c r="H3333" t="n">
        <v>2</v>
      </c>
      <c r="I3333" t="n">
        <v>0</v>
      </c>
      <c r="J3333" t="inlineStr">
        <is>
          <t>Gujrat</t>
        </is>
      </c>
      <c r="K3333" t="n">
        <v>0</v>
      </c>
    </row>
    <row r="3334">
      <c r="A3334" t="inlineStr">
        <is>
          <t>BioLegend</t>
        </is>
      </c>
      <c r="B3334" t="n">
        <v>12738</v>
      </c>
      <c r="C3334" t="inlineStr">
        <is>
          <t>EED119711</t>
        </is>
      </c>
      <c r="D3334" s="6" t="n">
        <v>45933</v>
      </c>
      <c r="E3334" s="6" t="n">
        <v>45938</v>
      </c>
      <c r="F3334" t="n">
        <v>400171</v>
      </c>
      <c r="G3334" t="n">
        <v>1</v>
      </c>
      <c r="H3334" t="n">
        <v>1</v>
      </c>
      <c r="I3334" t="n">
        <v>0</v>
      </c>
      <c r="J3334" t="inlineStr">
        <is>
          <t>Banglore</t>
        </is>
      </c>
      <c r="K3334" t="n">
        <v>0</v>
      </c>
    </row>
    <row r="3335">
      <c r="A3335" t="inlineStr">
        <is>
          <t>BioLegend</t>
        </is>
      </c>
      <c r="B3335" t="n">
        <v>12997.6</v>
      </c>
      <c r="C3335" t="inlineStr">
        <is>
          <t>EED119711</t>
        </is>
      </c>
      <c r="D3335" s="6" t="n">
        <v>45933</v>
      </c>
      <c r="E3335" s="6" t="n">
        <v>45938</v>
      </c>
      <c r="F3335" t="n">
        <v>400250</v>
      </c>
      <c r="G3335" t="n">
        <v>2</v>
      </c>
      <c r="H3335" t="n">
        <v>2</v>
      </c>
      <c r="I3335" t="n">
        <v>0</v>
      </c>
      <c r="J3335" t="inlineStr">
        <is>
          <t>Gujrat</t>
        </is>
      </c>
      <c r="K3335" t="n">
        <v>0</v>
      </c>
    </row>
    <row r="3336">
      <c r="A3336" t="inlineStr">
        <is>
          <t>BioLegend</t>
        </is>
      </c>
      <c r="B3336" t="n">
        <v>27258</v>
      </c>
      <c r="C3336" t="inlineStr">
        <is>
          <t>EED119711</t>
        </is>
      </c>
      <c r="D3336" s="6" t="n">
        <v>45933</v>
      </c>
      <c r="E3336" s="6" t="n">
        <v>45938</v>
      </c>
      <c r="F3336" t="n">
        <v>400266</v>
      </c>
      <c r="G3336" t="n">
        <v>2</v>
      </c>
      <c r="H3336" t="n">
        <v>2</v>
      </c>
      <c r="I3336" t="n">
        <v>0</v>
      </c>
      <c r="J3336" t="inlineStr">
        <is>
          <t>Gujrat</t>
        </is>
      </c>
      <c r="K3336" t="n">
        <v>0</v>
      </c>
    </row>
    <row r="3337">
      <c r="A3337" t="inlineStr">
        <is>
          <t>BioLegend</t>
        </is>
      </c>
      <c r="B3337" t="n">
        <v>26532</v>
      </c>
      <c r="C3337" t="inlineStr">
        <is>
          <t>EED119711</t>
        </is>
      </c>
      <c r="D3337" s="6" t="n">
        <v>45933</v>
      </c>
      <c r="E3337" s="6" t="n">
        <v>45938</v>
      </c>
      <c r="F3337" t="n">
        <v>400268</v>
      </c>
      <c r="G3337" t="n">
        <v>2</v>
      </c>
      <c r="H3337" t="n">
        <v>2</v>
      </c>
      <c r="I3337" t="n">
        <v>0</v>
      </c>
      <c r="J3337" t="inlineStr">
        <is>
          <t>Gujrat</t>
        </is>
      </c>
      <c r="K3337" t="n">
        <v>0</v>
      </c>
    </row>
    <row r="3338">
      <c r="A3338" t="inlineStr">
        <is>
          <t>BioLegend</t>
        </is>
      </c>
      <c r="B3338" t="n">
        <v>23628</v>
      </c>
      <c r="C3338" t="inlineStr">
        <is>
          <t>EED119711</t>
        </is>
      </c>
      <c r="D3338" s="6" t="n">
        <v>45933</v>
      </c>
      <c r="E3338" s="6" t="n">
        <v>45938</v>
      </c>
      <c r="F3338" t="n">
        <v>400342</v>
      </c>
      <c r="G3338" t="n">
        <v>2</v>
      </c>
      <c r="H3338" t="n">
        <v>2</v>
      </c>
      <c r="I3338" t="n">
        <v>0</v>
      </c>
      <c r="J3338" t="inlineStr">
        <is>
          <t>Gujrat</t>
        </is>
      </c>
      <c r="K3338" t="n">
        <v>0</v>
      </c>
    </row>
    <row r="3339">
      <c r="A3339" t="inlineStr">
        <is>
          <t>BioLegend</t>
        </is>
      </c>
      <c r="B3339" t="n">
        <v>13464</v>
      </c>
      <c r="C3339" t="inlineStr">
        <is>
          <t>EED119711</t>
        </is>
      </c>
      <c r="D3339" s="6" t="n">
        <v>45933</v>
      </c>
      <c r="E3339" s="6" t="n">
        <v>45938</v>
      </c>
      <c r="F3339" t="n">
        <v>400647</v>
      </c>
      <c r="G3339" t="n">
        <v>1</v>
      </c>
      <c r="H3339" t="n">
        <v>1</v>
      </c>
      <c r="I3339" t="n">
        <v>0</v>
      </c>
      <c r="J3339" t="inlineStr">
        <is>
          <t>Bhuvneshwar</t>
        </is>
      </c>
      <c r="K3339" t="n">
        <v>0</v>
      </c>
    </row>
    <row r="3340">
      <c r="A3340" t="inlineStr">
        <is>
          <t>BioLegend</t>
        </is>
      </c>
      <c r="B3340" t="n">
        <v>16368</v>
      </c>
      <c r="C3340" t="inlineStr">
        <is>
          <t>EED119711</t>
        </is>
      </c>
      <c r="D3340" s="6" t="n">
        <v>45933</v>
      </c>
      <c r="E3340" s="6" t="n">
        <v>45938</v>
      </c>
      <c r="F3340" t="n">
        <v>400655</v>
      </c>
      <c r="G3340" t="n">
        <v>1</v>
      </c>
      <c r="H3340" t="n">
        <v>1</v>
      </c>
      <c r="I3340" t="n">
        <v>0</v>
      </c>
      <c r="J3340" t="inlineStr">
        <is>
          <t>Banglore</t>
        </is>
      </c>
      <c r="K3340" t="n">
        <v>0</v>
      </c>
    </row>
    <row r="3341">
      <c r="A3341" t="inlineStr">
        <is>
          <t>BioLegend</t>
        </is>
      </c>
      <c r="B3341" t="n">
        <v>19272</v>
      </c>
      <c r="C3341" t="inlineStr">
        <is>
          <t>EED119711</t>
        </is>
      </c>
      <c r="D3341" s="6" t="n">
        <v>45933</v>
      </c>
      <c r="E3341" s="6" t="n">
        <v>45938</v>
      </c>
      <c r="F3341" t="n">
        <v>402607</v>
      </c>
      <c r="G3341" t="n">
        <v>2</v>
      </c>
      <c r="H3341" t="n">
        <v>2</v>
      </c>
      <c r="I3341" t="n">
        <v>0</v>
      </c>
      <c r="J3341" t="inlineStr">
        <is>
          <t>Gujrat</t>
        </is>
      </c>
      <c r="K3341" t="n">
        <v>0</v>
      </c>
    </row>
    <row r="3342">
      <c r="A3342" t="inlineStr">
        <is>
          <t>BioLegend</t>
        </is>
      </c>
      <c r="B3342" t="n">
        <v>27412</v>
      </c>
      <c r="C3342" t="inlineStr">
        <is>
          <t>EED119711</t>
        </is>
      </c>
      <c r="D3342" s="6" t="n">
        <v>45933</v>
      </c>
      <c r="E3342" s="6" t="n">
        <v>45938</v>
      </c>
      <c r="F3342" t="n">
        <v>403504</v>
      </c>
      <c r="G3342" t="n">
        <v>2</v>
      </c>
      <c r="H3342" t="n">
        <v>2</v>
      </c>
      <c r="I3342" t="n">
        <v>0</v>
      </c>
      <c r="J3342" t="inlineStr">
        <is>
          <t>Gujrat</t>
        </is>
      </c>
      <c r="K3342" t="n">
        <v>0</v>
      </c>
    </row>
    <row r="3343">
      <c r="A3343" t="inlineStr">
        <is>
          <t>BioLegend</t>
        </is>
      </c>
      <c r="B3343" t="n">
        <v>7268.799999999999</v>
      </c>
      <c r="C3343" t="inlineStr">
        <is>
          <t>EED119711</t>
        </is>
      </c>
      <c r="D3343" s="6" t="n">
        <v>45933</v>
      </c>
      <c r="E3343" s="6" t="n">
        <v>45938</v>
      </c>
      <c r="F3343" t="n">
        <v>405202</v>
      </c>
      <c r="G3343" t="n">
        <v>1</v>
      </c>
      <c r="H3343" t="n">
        <v>1</v>
      </c>
      <c r="I3343" t="n">
        <v>0</v>
      </c>
      <c r="J3343" t="inlineStr">
        <is>
          <t>Hyderabad</t>
        </is>
      </c>
      <c r="K3343" t="n">
        <v>0</v>
      </c>
    </row>
    <row r="3344">
      <c r="A3344" t="inlineStr">
        <is>
          <t>BioLegend</t>
        </is>
      </c>
      <c r="B3344" t="n">
        <v>11211.2</v>
      </c>
      <c r="C3344" t="inlineStr">
        <is>
          <t>EED119711</t>
        </is>
      </c>
      <c r="D3344" s="6" t="n">
        <v>45933</v>
      </c>
      <c r="E3344" s="6" t="n">
        <v>45938</v>
      </c>
      <c r="F3344" t="n">
        <v>405301</v>
      </c>
      <c r="G3344" t="n">
        <v>1</v>
      </c>
      <c r="H3344" t="n">
        <v>1</v>
      </c>
      <c r="I3344" t="n">
        <v>0</v>
      </c>
      <c r="J3344" t="inlineStr">
        <is>
          <t>Bhuvneshwar</t>
        </is>
      </c>
      <c r="K3344" t="n">
        <v>0</v>
      </c>
    </row>
    <row r="3345">
      <c r="A3345" t="inlineStr">
        <is>
          <t>BioLegend</t>
        </is>
      </c>
      <c r="B3345" t="n">
        <v>13464</v>
      </c>
      <c r="C3345" t="inlineStr">
        <is>
          <t>EED119711</t>
        </is>
      </c>
      <c r="D3345" s="6" t="n">
        <v>45933</v>
      </c>
      <c r="E3345" s="6" t="n">
        <v>45938</v>
      </c>
      <c r="F3345" t="n">
        <v>405317</v>
      </c>
      <c r="G3345" t="n">
        <v>2</v>
      </c>
      <c r="H3345" t="n">
        <v>2</v>
      </c>
      <c r="I3345" t="n">
        <v>0</v>
      </c>
      <c r="J3345" t="inlineStr">
        <is>
          <t>Mumbai</t>
        </is>
      </c>
      <c r="K3345" t="n">
        <v>0</v>
      </c>
    </row>
    <row r="3346">
      <c r="A3346" t="inlineStr">
        <is>
          <t>BioLegend</t>
        </is>
      </c>
      <c r="B3346" t="n">
        <v>5112.8</v>
      </c>
      <c r="C3346" t="inlineStr">
        <is>
          <t>EED119711</t>
        </is>
      </c>
      <c r="D3346" s="6" t="n">
        <v>45933</v>
      </c>
      <c r="E3346" s="6" t="n">
        <v>45938</v>
      </c>
      <c r="F3346" t="n">
        <v>406403</v>
      </c>
      <c r="G3346" t="n">
        <v>1</v>
      </c>
      <c r="H3346" t="n">
        <v>1</v>
      </c>
      <c r="I3346" t="n">
        <v>0</v>
      </c>
      <c r="J3346" t="inlineStr">
        <is>
          <t>Delhi</t>
        </is>
      </c>
      <c r="K3346" t="n">
        <v>0</v>
      </c>
    </row>
    <row r="3347">
      <c r="A3347" t="inlineStr">
        <is>
          <t>BioLegend</t>
        </is>
      </c>
      <c r="B3347" t="n">
        <v>6406.4</v>
      </c>
      <c r="C3347" t="inlineStr">
        <is>
          <t>EED119711</t>
        </is>
      </c>
      <c r="D3347" s="6" t="n">
        <v>45933</v>
      </c>
      <c r="E3347" s="6" t="n">
        <v>45938</v>
      </c>
      <c r="F3347" t="n">
        <v>406421</v>
      </c>
      <c r="G3347" t="n">
        <v>1</v>
      </c>
      <c r="H3347" t="n">
        <v>1</v>
      </c>
      <c r="I3347" t="n">
        <v>0</v>
      </c>
      <c r="J3347" t="inlineStr">
        <is>
          <t>Delhi</t>
        </is>
      </c>
      <c r="K3347" t="n">
        <v>0</v>
      </c>
    </row>
    <row r="3348">
      <c r="A3348" t="inlineStr">
        <is>
          <t>BioLegend</t>
        </is>
      </c>
      <c r="B3348" t="n">
        <v>9794.4</v>
      </c>
      <c r="C3348" t="inlineStr">
        <is>
          <t>EED119711</t>
        </is>
      </c>
      <c r="D3348" s="6" t="n">
        <v>45933</v>
      </c>
      <c r="E3348" s="6" t="n">
        <v>45938</v>
      </c>
      <c r="F3348" t="n">
        <v>406502</v>
      </c>
      <c r="G3348" t="n">
        <v>1</v>
      </c>
      <c r="H3348" t="n">
        <v>1</v>
      </c>
      <c r="I3348" t="n">
        <v>0</v>
      </c>
      <c r="J3348" t="inlineStr">
        <is>
          <t>Mumbai</t>
        </is>
      </c>
      <c r="K3348" t="n">
        <v>0</v>
      </c>
    </row>
    <row r="3349">
      <c r="A3349" t="inlineStr">
        <is>
          <t>BioLegend</t>
        </is>
      </c>
      <c r="B3349" t="n">
        <v>10533.6</v>
      </c>
      <c r="C3349" t="inlineStr">
        <is>
          <t>EED119711</t>
        </is>
      </c>
      <c r="D3349" s="6" t="n">
        <v>45933</v>
      </c>
      <c r="E3349" s="6" t="n">
        <v>45938</v>
      </c>
      <c r="F3349" t="n">
        <v>406602</v>
      </c>
      <c r="G3349" t="n">
        <v>1</v>
      </c>
      <c r="H3349" t="n">
        <v>1</v>
      </c>
      <c r="I3349" t="n">
        <v>0</v>
      </c>
      <c r="J3349" t="inlineStr">
        <is>
          <t>Mumbai</t>
        </is>
      </c>
      <c r="K3349" t="n">
        <v>0</v>
      </c>
    </row>
    <row r="3350">
      <c r="A3350" t="inlineStr">
        <is>
          <t>BioLegend</t>
        </is>
      </c>
      <c r="B3350" t="n">
        <v>10533.6</v>
      </c>
      <c r="C3350" t="inlineStr">
        <is>
          <t>EED119711</t>
        </is>
      </c>
      <c r="D3350" s="6" t="n">
        <v>45933</v>
      </c>
      <c r="E3350" s="6" t="n">
        <v>45938</v>
      </c>
      <c r="F3350" t="n">
        <v>406702</v>
      </c>
      <c r="G3350" t="n">
        <v>1</v>
      </c>
      <c r="H3350" t="n">
        <v>1</v>
      </c>
      <c r="I3350" t="n">
        <v>0</v>
      </c>
      <c r="J3350" t="inlineStr">
        <is>
          <t>Mumbai</t>
        </is>
      </c>
      <c r="K3350" t="n">
        <v>0</v>
      </c>
    </row>
    <row r="3351">
      <c r="A3351" t="inlineStr">
        <is>
          <t>BioLegend</t>
        </is>
      </c>
      <c r="B3351" t="n">
        <v>10533.6</v>
      </c>
      <c r="C3351" t="inlineStr">
        <is>
          <t>EED119711</t>
        </is>
      </c>
      <c r="D3351" s="6" t="n">
        <v>45933</v>
      </c>
      <c r="E3351" s="6" t="n">
        <v>45938</v>
      </c>
      <c r="F3351" t="n">
        <v>406802</v>
      </c>
      <c r="G3351" t="n">
        <v>1</v>
      </c>
      <c r="H3351" t="n">
        <v>1</v>
      </c>
      <c r="I3351" t="n">
        <v>0</v>
      </c>
      <c r="J3351" t="inlineStr">
        <is>
          <t>Mumbai</t>
        </is>
      </c>
      <c r="K3351" t="n">
        <v>0</v>
      </c>
    </row>
    <row r="3352">
      <c r="A3352" t="inlineStr">
        <is>
          <t>BioLegend</t>
        </is>
      </c>
      <c r="B3352" t="n">
        <v>10533.6</v>
      </c>
      <c r="C3352" t="inlineStr">
        <is>
          <t>EED119711</t>
        </is>
      </c>
      <c r="D3352" s="6" t="n">
        <v>45933</v>
      </c>
      <c r="E3352" s="6" t="n">
        <v>45938</v>
      </c>
      <c r="F3352" t="n">
        <v>406902</v>
      </c>
      <c r="G3352" t="n">
        <v>1</v>
      </c>
      <c r="H3352" t="n">
        <v>1</v>
      </c>
      <c r="I3352" t="n">
        <v>0</v>
      </c>
      <c r="J3352" t="inlineStr">
        <is>
          <t>Mumbai</t>
        </is>
      </c>
      <c r="K3352" t="n">
        <v>0</v>
      </c>
    </row>
    <row r="3353">
      <c r="A3353" t="inlineStr">
        <is>
          <t>BioLegend</t>
        </is>
      </c>
      <c r="B3353" t="n">
        <v>10533.6</v>
      </c>
      <c r="C3353" t="inlineStr">
        <is>
          <t>EED119711</t>
        </is>
      </c>
      <c r="D3353" s="6" t="n">
        <v>45933</v>
      </c>
      <c r="E3353" s="6" t="n">
        <v>45938</v>
      </c>
      <c r="F3353" t="n">
        <v>407002</v>
      </c>
      <c r="G3353" t="n">
        <v>1</v>
      </c>
      <c r="H3353" t="n">
        <v>1</v>
      </c>
      <c r="I3353" t="n">
        <v>0</v>
      </c>
      <c r="J3353" t="inlineStr">
        <is>
          <t>Mumbai</t>
        </is>
      </c>
      <c r="K3353" t="n">
        <v>0</v>
      </c>
    </row>
    <row r="3354">
      <c r="A3354" t="inlineStr">
        <is>
          <t>BioLegend</t>
        </is>
      </c>
      <c r="B3354" t="n">
        <v>10533.6</v>
      </c>
      <c r="C3354" t="inlineStr">
        <is>
          <t>EED119711</t>
        </is>
      </c>
      <c r="D3354" s="6" t="n">
        <v>45933</v>
      </c>
      <c r="E3354" s="6" t="n">
        <v>45938</v>
      </c>
      <c r="F3354" t="n">
        <v>407102</v>
      </c>
      <c r="G3354" t="n">
        <v>1</v>
      </c>
      <c r="H3354" t="n">
        <v>1</v>
      </c>
      <c r="I3354" t="n">
        <v>0</v>
      </c>
      <c r="J3354" t="inlineStr">
        <is>
          <t>Mumbai</t>
        </is>
      </c>
      <c r="K3354" t="n">
        <v>0</v>
      </c>
    </row>
    <row r="3355">
      <c r="A3355" t="inlineStr">
        <is>
          <t>BioLegend</t>
        </is>
      </c>
      <c r="B3355" t="n">
        <v>13182.4</v>
      </c>
      <c r="C3355" t="inlineStr">
        <is>
          <t>EED119711</t>
        </is>
      </c>
      <c r="D3355" s="6" t="n">
        <v>45933</v>
      </c>
      <c r="E3355" s="6" t="n">
        <v>45938</v>
      </c>
      <c r="F3355" t="n">
        <v>410504</v>
      </c>
      <c r="G3355" t="n">
        <v>1</v>
      </c>
      <c r="H3355" t="n">
        <v>1</v>
      </c>
      <c r="I3355" t="n">
        <v>0</v>
      </c>
      <c r="J3355" t="inlineStr">
        <is>
          <t>Telangana</t>
        </is>
      </c>
      <c r="K3355" t="n">
        <v>0</v>
      </c>
    </row>
    <row r="3356">
      <c r="A3356" t="inlineStr">
        <is>
          <t>BioLegend</t>
        </is>
      </c>
      <c r="B3356" t="n">
        <v>1848</v>
      </c>
      <c r="C3356" t="inlineStr">
        <is>
          <t>EED119711</t>
        </is>
      </c>
      <c r="D3356" s="6" t="n">
        <v>45933</v>
      </c>
      <c r="E3356" s="6" t="n">
        <v>45938</v>
      </c>
      <c r="F3356" t="n">
        <v>420403</v>
      </c>
      <c r="G3356" t="n">
        <v>1</v>
      </c>
      <c r="H3356" t="n">
        <v>1</v>
      </c>
      <c r="I3356" t="n">
        <v>0</v>
      </c>
      <c r="J3356" t="inlineStr">
        <is>
          <t>Hyderabad</t>
        </is>
      </c>
      <c r="K3356" t="n">
        <v>0</v>
      </c>
    </row>
    <row r="3357">
      <c r="A3357" t="inlineStr">
        <is>
          <t>BioLegend</t>
        </is>
      </c>
      <c r="B3357" t="n">
        <v>3634.4</v>
      </c>
      <c r="C3357" t="inlineStr">
        <is>
          <t>EED119711</t>
        </is>
      </c>
      <c r="D3357" s="6" t="n">
        <v>45933</v>
      </c>
      <c r="E3357" s="6" t="n">
        <v>45938</v>
      </c>
      <c r="F3357" t="n">
        <v>420404</v>
      </c>
      <c r="G3357" t="n">
        <v>5</v>
      </c>
      <c r="H3357" t="n">
        <v>5</v>
      </c>
      <c r="I3357" t="n">
        <v>0</v>
      </c>
      <c r="J3357" t="inlineStr">
        <is>
          <t>Gujrat</t>
        </is>
      </c>
      <c r="K3357" t="n">
        <v>0</v>
      </c>
    </row>
    <row r="3358">
      <c r="A3358" t="inlineStr">
        <is>
          <t>BioLegend</t>
        </is>
      </c>
      <c r="B3358" t="n">
        <v>3634.4</v>
      </c>
      <c r="C3358" t="inlineStr">
        <is>
          <t>EED119711</t>
        </is>
      </c>
      <c r="D3358" s="6" t="n">
        <v>45933</v>
      </c>
      <c r="E3358" s="6" t="n">
        <v>45938</v>
      </c>
      <c r="F3358" t="n">
        <v>420801</v>
      </c>
      <c r="G3358" t="n">
        <v>1</v>
      </c>
      <c r="H3358" t="n">
        <v>1</v>
      </c>
      <c r="I3358" t="n">
        <v>0</v>
      </c>
      <c r="J3358" t="inlineStr">
        <is>
          <t>Bhuvneshwar</t>
        </is>
      </c>
      <c r="K3358" t="n">
        <v>0</v>
      </c>
    </row>
    <row r="3359">
      <c r="A3359" t="inlineStr">
        <is>
          <t>BioLegend</t>
        </is>
      </c>
      <c r="B3359" t="n">
        <v>3634.4</v>
      </c>
      <c r="C3359" t="inlineStr">
        <is>
          <t>EED119711</t>
        </is>
      </c>
      <c r="D3359" s="6" t="n">
        <v>45933</v>
      </c>
      <c r="E3359" s="6" t="n">
        <v>45938</v>
      </c>
      <c r="F3359" t="n">
        <v>420801</v>
      </c>
      <c r="G3359" t="n">
        <v>1</v>
      </c>
      <c r="H3359" t="n">
        <v>1</v>
      </c>
      <c r="I3359" t="n">
        <v>0</v>
      </c>
      <c r="J3359" t="inlineStr">
        <is>
          <t>Hyderabad</t>
        </is>
      </c>
      <c r="K3359" t="n">
        <v>0</v>
      </c>
    </row>
    <row r="3360">
      <c r="A3360" t="inlineStr">
        <is>
          <t>BioLegend</t>
        </is>
      </c>
      <c r="B3360" t="n">
        <v>5790.4</v>
      </c>
      <c r="C3360" t="inlineStr">
        <is>
          <t>EED119711</t>
        </is>
      </c>
      <c r="D3360" s="6" t="n">
        <v>45933</v>
      </c>
      <c r="E3360" s="6" t="n">
        <v>45938</v>
      </c>
      <c r="F3360" t="n">
        <v>421002</v>
      </c>
      <c r="G3360" t="n">
        <v>1</v>
      </c>
      <c r="H3360" t="n">
        <v>1</v>
      </c>
      <c r="I3360" t="n">
        <v>0</v>
      </c>
      <c r="J3360" t="inlineStr">
        <is>
          <t>Bhuvneshwar</t>
        </is>
      </c>
      <c r="K3360" t="n">
        <v>0</v>
      </c>
    </row>
    <row r="3361">
      <c r="A3361" t="inlineStr">
        <is>
          <t>BioLegend</t>
        </is>
      </c>
      <c r="B3361" t="n">
        <v>2587.2</v>
      </c>
      <c r="C3361" t="inlineStr">
        <is>
          <t>EED119711</t>
        </is>
      </c>
      <c r="D3361" s="6" t="n">
        <v>45933</v>
      </c>
      <c r="E3361" s="6" t="n">
        <v>45938</v>
      </c>
      <c r="F3361" t="n">
        <v>421101</v>
      </c>
      <c r="G3361" t="n">
        <v>1</v>
      </c>
      <c r="H3361" t="n">
        <v>1</v>
      </c>
      <c r="I3361" t="n">
        <v>0</v>
      </c>
      <c r="J3361" t="inlineStr">
        <is>
          <t>Lucknow</t>
        </is>
      </c>
      <c r="K3361" t="n">
        <v>0</v>
      </c>
    </row>
    <row r="3362">
      <c r="A3362" t="inlineStr">
        <is>
          <t>BioLegend</t>
        </is>
      </c>
      <c r="B3362" t="n">
        <v>14106.4</v>
      </c>
      <c r="C3362" t="inlineStr">
        <is>
          <t>EED119711</t>
        </is>
      </c>
      <c r="D3362" s="6" t="n">
        <v>45933</v>
      </c>
      <c r="E3362" s="6" t="n">
        <v>45938</v>
      </c>
      <c r="F3362" t="n">
        <v>422302</v>
      </c>
      <c r="G3362" t="n">
        <v>1</v>
      </c>
      <c r="H3362" t="n">
        <v>1</v>
      </c>
      <c r="I3362" t="n">
        <v>0</v>
      </c>
      <c r="J3362" t="inlineStr">
        <is>
          <t>Banglore</t>
        </is>
      </c>
      <c r="K3362" t="n">
        <v>0</v>
      </c>
    </row>
    <row r="3363">
      <c r="A3363" t="inlineStr">
        <is>
          <t>BioLegend</t>
        </is>
      </c>
      <c r="B3363" t="n">
        <v>4743.2</v>
      </c>
      <c r="C3363" t="inlineStr">
        <is>
          <t>EED119711</t>
        </is>
      </c>
      <c r="D3363" s="6" t="n">
        <v>45933</v>
      </c>
      <c r="E3363" s="6" t="n">
        <v>45938</v>
      </c>
      <c r="F3363" t="n">
        <v>422501</v>
      </c>
      <c r="G3363" t="n">
        <v>1</v>
      </c>
      <c r="H3363" t="n">
        <v>1</v>
      </c>
      <c r="I3363" t="n">
        <v>0</v>
      </c>
      <c r="J3363" t="inlineStr">
        <is>
          <t>Bhuvneshwar</t>
        </is>
      </c>
      <c r="K3363" t="n">
        <v>0</v>
      </c>
    </row>
    <row r="3364">
      <c r="A3364" t="inlineStr">
        <is>
          <t>BioLegend</t>
        </is>
      </c>
      <c r="B3364" t="n">
        <v>5482.4</v>
      </c>
      <c r="C3364" t="inlineStr">
        <is>
          <t>EED119711</t>
        </is>
      </c>
      <c r="D3364" s="6" t="n">
        <v>45933</v>
      </c>
      <c r="E3364" s="6" t="n">
        <v>45938</v>
      </c>
      <c r="F3364" t="n">
        <v>423101</v>
      </c>
      <c r="G3364" t="n">
        <v>2</v>
      </c>
      <c r="H3364" t="n">
        <v>2</v>
      </c>
      <c r="I3364" t="n">
        <v>0</v>
      </c>
      <c r="J3364" t="inlineStr">
        <is>
          <t>Gujrat</t>
        </is>
      </c>
      <c r="K3364" t="n">
        <v>0</v>
      </c>
    </row>
    <row r="3365">
      <c r="A3365" t="inlineStr">
        <is>
          <t>BioLegend</t>
        </is>
      </c>
      <c r="B3365" t="n">
        <v>20636</v>
      </c>
      <c r="C3365" t="inlineStr">
        <is>
          <t>EED119711</t>
        </is>
      </c>
      <c r="D3365" s="6" t="n">
        <v>45933</v>
      </c>
      <c r="E3365" s="6" t="n">
        <v>45938</v>
      </c>
      <c r="F3365" t="n">
        <v>423108</v>
      </c>
      <c r="G3365" t="n">
        <v>1</v>
      </c>
      <c r="H3365" t="n">
        <v>1</v>
      </c>
      <c r="I3365" t="n">
        <v>0</v>
      </c>
      <c r="J3365" t="inlineStr">
        <is>
          <t>Bhuvneshwar</t>
        </is>
      </c>
      <c r="K3365" t="n">
        <v>0</v>
      </c>
    </row>
    <row r="3366">
      <c r="A3366" t="inlineStr">
        <is>
          <t>BioLegend</t>
        </is>
      </c>
      <c r="B3366" t="n">
        <v>5112.8</v>
      </c>
      <c r="C3366" t="inlineStr">
        <is>
          <t>EED119711</t>
        </is>
      </c>
      <c r="D3366" s="6" t="n">
        <v>45933</v>
      </c>
      <c r="E3366" s="6" t="n">
        <v>45938</v>
      </c>
      <c r="F3366" t="n">
        <v>423113</v>
      </c>
      <c r="G3366" t="n">
        <v>1</v>
      </c>
      <c r="H3366" t="n">
        <v>1</v>
      </c>
      <c r="I3366" t="n">
        <v>0</v>
      </c>
      <c r="J3366" t="inlineStr">
        <is>
          <t>Bhuvneshwar</t>
        </is>
      </c>
      <c r="K3366" t="n">
        <v>0</v>
      </c>
    </row>
    <row r="3367">
      <c r="A3367" t="inlineStr">
        <is>
          <t>BioLegend</t>
        </is>
      </c>
      <c r="B3367" t="n">
        <v>21683.2</v>
      </c>
      <c r="C3367" t="inlineStr">
        <is>
          <t>EED119711</t>
        </is>
      </c>
      <c r="D3367" s="6" t="n">
        <v>45933</v>
      </c>
      <c r="E3367" s="6" t="n">
        <v>45938</v>
      </c>
      <c r="F3367" t="n">
        <v>423117</v>
      </c>
      <c r="G3367" t="n">
        <v>1</v>
      </c>
      <c r="H3367" t="n">
        <v>1</v>
      </c>
      <c r="I3367" t="n">
        <v>0</v>
      </c>
      <c r="J3367" t="inlineStr">
        <is>
          <t>Delhi</t>
        </is>
      </c>
      <c r="K3367" t="n">
        <v>0</v>
      </c>
    </row>
    <row r="3368">
      <c r="A3368" t="inlineStr">
        <is>
          <t>BioLegend</t>
        </is>
      </c>
      <c r="B3368" t="n">
        <v>2587.2</v>
      </c>
      <c r="C3368" t="inlineStr">
        <is>
          <t>EED119711</t>
        </is>
      </c>
      <c r="D3368" s="6" t="n">
        <v>45933</v>
      </c>
      <c r="E3368" s="6" t="n">
        <v>45938</v>
      </c>
      <c r="F3368" t="n">
        <v>423501</v>
      </c>
      <c r="G3368" t="n">
        <v>20</v>
      </c>
      <c r="H3368" t="n">
        <v>20</v>
      </c>
      <c r="I3368" t="n">
        <v>0</v>
      </c>
      <c r="J3368" t="inlineStr">
        <is>
          <t>Gujrat</t>
        </is>
      </c>
      <c r="K3368" t="n">
        <v>0</v>
      </c>
    </row>
    <row r="3369">
      <c r="A3369" t="inlineStr">
        <is>
          <t>BioLegend</t>
        </is>
      </c>
      <c r="B3369" t="n">
        <v>14476</v>
      </c>
      <c r="C3369" t="inlineStr">
        <is>
          <t>EED119711</t>
        </is>
      </c>
      <c r="D3369" s="6" t="n">
        <v>45933</v>
      </c>
      <c r="E3369" s="6" t="n">
        <v>45938</v>
      </c>
      <c r="F3369" t="n">
        <v>424602</v>
      </c>
      <c r="G3369" t="n">
        <v>1</v>
      </c>
      <c r="H3369" t="n">
        <v>1</v>
      </c>
      <c r="I3369" t="n">
        <v>0</v>
      </c>
      <c r="J3369" t="inlineStr">
        <is>
          <t>Bhuvneshwar</t>
        </is>
      </c>
      <c r="K3369" t="n">
        <v>0</v>
      </c>
    </row>
    <row r="3370">
      <c r="A3370" t="inlineStr">
        <is>
          <t>BioLegend</t>
        </is>
      </c>
      <c r="B3370" t="n">
        <v>36097.6</v>
      </c>
      <c r="C3370" t="inlineStr">
        <is>
          <t>EED119711</t>
        </is>
      </c>
      <c r="D3370" s="6" t="n">
        <v>45933</v>
      </c>
      <c r="E3370" s="6" t="n">
        <v>45938</v>
      </c>
      <c r="F3370" t="n">
        <v>426002</v>
      </c>
      <c r="G3370" t="n">
        <v>1</v>
      </c>
      <c r="H3370" t="n">
        <v>1</v>
      </c>
      <c r="I3370" t="n">
        <v>0</v>
      </c>
      <c r="J3370" t="inlineStr">
        <is>
          <t>Hyderabad</t>
        </is>
      </c>
      <c r="K3370" t="n">
        <v>0</v>
      </c>
    </row>
    <row r="3371">
      <c r="A3371" t="inlineStr">
        <is>
          <t>BioLegend</t>
        </is>
      </c>
      <c r="B3371" t="n">
        <v>8685.6</v>
      </c>
      <c r="C3371" t="inlineStr">
        <is>
          <t>EED119711</t>
        </is>
      </c>
      <c r="D3371" s="6" t="n">
        <v>45933</v>
      </c>
      <c r="E3371" s="6" t="n">
        <v>45938</v>
      </c>
      <c r="F3371" t="n">
        <v>426102</v>
      </c>
      <c r="G3371" t="n">
        <v>1</v>
      </c>
      <c r="H3371" t="n">
        <v>1</v>
      </c>
      <c r="I3371" t="n">
        <v>0</v>
      </c>
      <c r="J3371" t="inlineStr">
        <is>
          <t>Gujrat</t>
        </is>
      </c>
      <c r="K3371" t="n">
        <v>0</v>
      </c>
    </row>
    <row r="3372">
      <c r="A3372" t="inlineStr">
        <is>
          <t>BioLegend</t>
        </is>
      </c>
      <c r="B3372" t="n">
        <v>7700</v>
      </c>
      <c r="C3372" t="inlineStr">
        <is>
          <t>EED119711</t>
        </is>
      </c>
      <c r="D3372" s="6" t="n">
        <v>45933</v>
      </c>
      <c r="E3372" s="6" t="n">
        <v>45938</v>
      </c>
      <c r="F3372" t="n">
        <v>426105</v>
      </c>
      <c r="G3372" t="n">
        <v>1</v>
      </c>
      <c r="H3372" t="n">
        <v>1</v>
      </c>
      <c r="I3372" t="n">
        <v>0</v>
      </c>
      <c r="J3372" t="inlineStr">
        <is>
          <t>Gujrat</t>
        </is>
      </c>
      <c r="K3372" t="n">
        <v>0</v>
      </c>
    </row>
    <row r="3373">
      <c r="A3373" t="inlineStr">
        <is>
          <t>BioLegend</t>
        </is>
      </c>
      <c r="B3373" t="n">
        <v>43164</v>
      </c>
      <c r="C3373" t="inlineStr">
        <is>
          <t>EED119711</t>
        </is>
      </c>
      <c r="D3373" s="6" t="n">
        <v>45933</v>
      </c>
      <c r="E3373" s="6" t="n">
        <v>45938</v>
      </c>
      <c r="F3373" t="n">
        <v>480058</v>
      </c>
      <c r="G3373" t="n">
        <v>1</v>
      </c>
      <c r="H3373" t="n">
        <v>1</v>
      </c>
      <c r="I3373" t="n">
        <v>0</v>
      </c>
      <c r="J3373" t="inlineStr">
        <is>
          <t>Banglore</t>
        </is>
      </c>
      <c r="K3373" t="n">
        <v>0</v>
      </c>
    </row>
    <row r="3374">
      <c r="A3374" t="inlineStr">
        <is>
          <t>BioLegend</t>
        </is>
      </c>
      <c r="B3374" t="n">
        <v>10841.6</v>
      </c>
      <c r="C3374" t="inlineStr">
        <is>
          <t>EED119711</t>
        </is>
      </c>
      <c r="D3374" s="6" t="n">
        <v>45933</v>
      </c>
      <c r="E3374" s="6" t="n">
        <v>45938</v>
      </c>
      <c r="F3374" t="n">
        <v>502311</v>
      </c>
      <c r="G3374" t="n">
        <v>1</v>
      </c>
      <c r="H3374" t="n">
        <v>1</v>
      </c>
      <c r="I3374" t="n">
        <v>0</v>
      </c>
      <c r="J3374" t="inlineStr">
        <is>
          <t>Bhuvneshwar</t>
        </is>
      </c>
      <c r="K3374" t="n">
        <v>0</v>
      </c>
    </row>
    <row r="3375">
      <c r="A3375" t="inlineStr">
        <is>
          <t>BioLegend</t>
        </is>
      </c>
      <c r="B3375" t="n">
        <v>19896.8</v>
      </c>
      <c r="C3375" t="inlineStr">
        <is>
          <t>EED119711</t>
        </is>
      </c>
      <c r="D3375" s="6" t="n">
        <v>45933</v>
      </c>
      <c r="E3375" s="6" t="n">
        <v>45938</v>
      </c>
      <c r="F3375" t="n">
        <v>503822</v>
      </c>
      <c r="G3375" t="n">
        <v>2</v>
      </c>
      <c r="H3375" t="n">
        <v>2</v>
      </c>
      <c r="I3375" t="n">
        <v>0</v>
      </c>
      <c r="J3375" t="inlineStr">
        <is>
          <t>Gujrat</t>
        </is>
      </c>
      <c r="K3375" t="n">
        <v>0</v>
      </c>
    </row>
    <row r="3376">
      <c r="A3376" t="inlineStr">
        <is>
          <t>BioLegend</t>
        </is>
      </c>
      <c r="B3376" t="n">
        <v>15584.8</v>
      </c>
      <c r="C3376" t="inlineStr">
        <is>
          <t>EED119711</t>
        </is>
      </c>
      <c r="D3376" s="6" t="n">
        <v>45933</v>
      </c>
      <c r="E3376" s="6" t="n">
        <v>45938</v>
      </c>
      <c r="F3376" t="n">
        <v>503832</v>
      </c>
      <c r="G3376" t="n">
        <v>2</v>
      </c>
      <c r="H3376" t="n">
        <v>2</v>
      </c>
      <c r="I3376" t="n">
        <v>0</v>
      </c>
      <c r="J3376" t="inlineStr">
        <is>
          <t>Gujrat</t>
        </is>
      </c>
      <c r="K3376" t="n">
        <v>0</v>
      </c>
    </row>
    <row r="3377">
      <c r="A3377" t="inlineStr">
        <is>
          <t>BioLegend</t>
        </is>
      </c>
      <c r="B3377" t="n">
        <v>8131.200000000001</v>
      </c>
      <c r="C3377" t="inlineStr">
        <is>
          <t>EED119711</t>
        </is>
      </c>
      <c r="D3377" s="6" t="n">
        <v>45933</v>
      </c>
      <c r="E3377" s="6" t="n">
        <v>45938</v>
      </c>
      <c r="F3377" t="n">
        <v>505810</v>
      </c>
      <c r="G3377" t="n">
        <v>1</v>
      </c>
      <c r="H3377" t="n">
        <v>1</v>
      </c>
      <c r="I3377" t="n">
        <v>0</v>
      </c>
      <c r="J3377" t="inlineStr">
        <is>
          <t>Hyderabad</t>
        </is>
      </c>
      <c r="K3377" t="n">
        <v>0</v>
      </c>
    </row>
    <row r="3378">
      <c r="A3378" t="inlineStr">
        <is>
          <t>BioLegend</t>
        </is>
      </c>
      <c r="B3378" t="n">
        <v>14660.8</v>
      </c>
      <c r="C3378" t="inlineStr">
        <is>
          <t>EED119711</t>
        </is>
      </c>
      <c r="D3378" s="6" t="n">
        <v>45933</v>
      </c>
      <c r="E3378" s="6" t="n">
        <v>45938</v>
      </c>
      <c r="F3378" t="n">
        <v>506306</v>
      </c>
      <c r="G3378" t="n">
        <v>1</v>
      </c>
      <c r="H3378" t="n">
        <v>1</v>
      </c>
      <c r="I3378" t="n">
        <v>0</v>
      </c>
      <c r="J3378" t="inlineStr">
        <is>
          <t>Gujrat</t>
        </is>
      </c>
      <c r="K3378" t="n">
        <v>0</v>
      </c>
    </row>
    <row r="3379">
      <c r="A3379" t="inlineStr">
        <is>
          <t>BioLegend</t>
        </is>
      </c>
      <c r="B3379" t="n">
        <v>6529.6</v>
      </c>
      <c r="C3379" t="inlineStr">
        <is>
          <t>EED119711</t>
        </is>
      </c>
      <c r="D3379" s="6" t="n">
        <v>45933</v>
      </c>
      <c r="E3379" s="6" t="n">
        <v>45938</v>
      </c>
      <c r="F3379" t="n">
        <v>511001</v>
      </c>
      <c r="G3379" t="n">
        <v>1</v>
      </c>
      <c r="H3379" t="n">
        <v>1</v>
      </c>
      <c r="I3379" t="n">
        <v>0</v>
      </c>
      <c r="J3379" t="inlineStr">
        <is>
          <t>Delhi</t>
        </is>
      </c>
      <c r="K3379" t="n">
        <v>0</v>
      </c>
    </row>
    <row r="3380">
      <c r="A3380" t="inlineStr">
        <is>
          <t>BioLegend</t>
        </is>
      </c>
      <c r="B3380" t="n">
        <v>14599.2</v>
      </c>
      <c r="C3380" t="inlineStr">
        <is>
          <t>EED119711</t>
        </is>
      </c>
      <c r="D3380" s="6" t="n">
        <v>45933</v>
      </c>
      <c r="E3380" s="6" t="n">
        <v>45938</v>
      </c>
      <c r="F3380" t="n">
        <v>521707</v>
      </c>
      <c r="G3380" t="n">
        <v>1</v>
      </c>
      <c r="H3380" t="n">
        <v>1</v>
      </c>
      <c r="I3380" t="n">
        <v>0</v>
      </c>
      <c r="J3380" t="inlineStr">
        <is>
          <t>Delhi</t>
        </is>
      </c>
      <c r="K3380" t="n">
        <v>0</v>
      </c>
    </row>
    <row r="3381">
      <c r="A3381" t="inlineStr">
        <is>
          <t>BioLegend</t>
        </is>
      </c>
      <c r="B3381" t="n">
        <v>28582.4</v>
      </c>
      <c r="C3381" t="inlineStr">
        <is>
          <t>EED119711</t>
        </is>
      </c>
      <c r="D3381" s="6" t="n">
        <v>45933</v>
      </c>
      <c r="E3381" s="6" t="n">
        <v>45938</v>
      </c>
      <c r="F3381" t="n">
        <v>571104</v>
      </c>
      <c r="G3381" t="n">
        <v>1</v>
      </c>
      <c r="H3381" t="n">
        <v>1</v>
      </c>
      <c r="I3381" t="n">
        <v>0</v>
      </c>
      <c r="J3381" t="inlineStr">
        <is>
          <t>Lucknow</t>
        </is>
      </c>
      <c r="K3381" t="n">
        <v>0</v>
      </c>
    </row>
    <row r="3382">
      <c r="A3382" t="inlineStr">
        <is>
          <t>BioLegend</t>
        </is>
      </c>
      <c r="B3382" t="n">
        <v>14106.4</v>
      </c>
      <c r="C3382" t="inlineStr">
        <is>
          <t>EED119711</t>
        </is>
      </c>
      <c r="D3382" s="6" t="n">
        <v>45933</v>
      </c>
      <c r="E3382" s="6" t="n">
        <v>45938</v>
      </c>
      <c r="F3382" t="n">
        <v>573002</v>
      </c>
      <c r="G3382" t="n">
        <v>1</v>
      </c>
      <c r="H3382" t="n">
        <v>1</v>
      </c>
      <c r="I3382" t="n">
        <v>0</v>
      </c>
      <c r="J3382" t="inlineStr">
        <is>
          <t>Delhi</t>
        </is>
      </c>
      <c r="K3382" t="n">
        <v>0</v>
      </c>
    </row>
    <row r="3383">
      <c r="A3383" t="inlineStr">
        <is>
          <t>BioLegend</t>
        </is>
      </c>
      <c r="B3383" t="n">
        <v>39732</v>
      </c>
      <c r="C3383" t="inlineStr">
        <is>
          <t>EED119711</t>
        </is>
      </c>
      <c r="D3383" s="6" t="n">
        <v>45933</v>
      </c>
      <c r="E3383" s="6" t="n">
        <v>45938</v>
      </c>
      <c r="F3383" t="n">
        <v>574806</v>
      </c>
      <c r="G3383" t="n">
        <v>1</v>
      </c>
      <c r="H3383" t="n">
        <v>1</v>
      </c>
      <c r="I3383" t="n">
        <v>0</v>
      </c>
      <c r="J3383" t="inlineStr">
        <is>
          <t>Banglore</t>
        </is>
      </c>
      <c r="K3383" t="n">
        <v>0</v>
      </c>
    </row>
    <row r="3384">
      <c r="A3384" t="inlineStr">
        <is>
          <t>BioLegend</t>
        </is>
      </c>
      <c r="B3384" t="n">
        <v>15584.8</v>
      </c>
      <c r="C3384" t="inlineStr">
        <is>
          <t>EED119711</t>
        </is>
      </c>
      <c r="D3384" s="6" t="n">
        <v>45933</v>
      </c>
      <c r="E3384" s="6" t="n">
        <v>45938</v>
      </c>
      <c r="F3384" t="n">
        <v>640914</v>
      </c>
      <c r="G3384" t="n">
        <v>1</v>
      </c>
      <c r="H3384" t="n">
        <v>1</v>
      </c>
      <c r="I3384" t="n">
        <v>0</v>
      </c>
      <c r="J3384" t="inlineStr">
        <is>
          <t>Gujrat</t>
        </is>
      </c>
      <c r="K3384" t="n">
        <v>0</v>
      </c>
    </row>
    <row r="3385">
      <c r="A3385" t="inlineStr">
        <is>
          <t>BioLegend</t>
        </is>
      </c>
      <c r="B3385" t="n">
        <v>7268.799999999999</v>
      </c>
      <c r="C3385" t="inlineStr">
        <is>
          <t>EED119711</t>
        </is>
      </c>
      <c r="D3385" s="6" t="n">
        <v>45933</v>
      </c>
      <c r="E3385" s="6" t="n">
        <v>45938</v>
      </c>
      <c r="F3385" t="n">
        <v>740368</v>
      </c>
      <c r="G3385" t="n">
        <v>1</v>
      </c>
      <c r="H3385" t="n">
        <v>1</v>
      </c>
      <c r="I3385" t="n">
        <v>0</v>
      </c>
      <c r="J3385" t="inlineStr">
        <is>
          <t>Gujrat</t>
        </is>
      </c>
      <c r="K3385" t="n">
        <v>0</v>
      </c>
    </row>
    <row r="3386">
      <c r="A3386" t="inlineStr">
        <is>
          <t>BioLegend</t>
        </is>
      </c>
      <c r="B3386" t="n">
        <v>108477.6</v>
      </c>
      <c r="C3386" t="inlineStr">
        <is>
          <t>EED119711</t>
        </is>
      </c>
      <c r="D3386" s="6" t="n">
        <v>45933</v>
      </c>
      <c r="E3386" s="6" t="n">
        <v>45938</v>
      </c>
      <c r="F3386" t="n">
        <v>740809</v>
      </c>
      <c r="G3386" t="n">
        <v>1</v>
      </c>
      <c r="H3386" t="n">
        <v>1</v>
      </c>
      <c r="I3386" t="n">
        <v>0</v>
      </c>
      <c r="J3386" t="inlineStr">
        <is>
          <t>Gujrat</t>
        </is>
      </c>
      <c r="K3386" t="n">
        <v>0</v>
      </c>
    </row>
    <row r="3387">
      <c r="A3387" t="inlineStr">
        <is>
          <t>BioLegend</t>
        </is>
      </c>
      <c r="B3387" t="n">
        <v>7638.4</v>
      </c>
      <c r="C3387" t="inlineStr">
        <is>
          <t>EED119711</t>
        </is>
      </c>
      <c r="D3387" s="6" t="n">
        <v>45933</v>
      </c>
      <c r="E3387" s="6" t="n">
        <v>45938</v>
      </c>
      <c r="F3387" t="n">
        <v>773302</v>
      </c>
      <c r="G3387" t="n">
        <v>1</v>
      </c>
      <c r="H3387" t="n">
        <v>1</v>
      </c>
      <c r="I3387" t="n">
        <v>0</v>
      </c>
      <c r="J3387" t="inlineStr">
        <is>
          <t>Banglore</t>
        </is>
      </c>
      <c r="K3387" t="n">
        <v>0</v>
      </c>
    </row>
    <row r="3388">
      <c r="A3388" t="inlineStr">
        <is>
          <t>BioLegend</t>
        </is>
      </c>
      <c r="B3388" t="n">
        <v>5112.8</v>
      </c>
      <c r="C3388" t="inlineStr">
        <is>
          <t>EED119711</t>
        </is>
      </c>
      <c r="D3388" s="6" t="n">
        <v>45933</v>
      </c>
      <c r="E3388" s="6" t="n">
        <v>45938</v>
      </c>
      <c r="F3388" t="n">
        <v>776702</v>
      </c>
      <c r="G3388" t="n">
        <v>1</v>
      </c>
      <c r="H3388" t="n">
        <v>1</v>
      </c>
      <c r="I3388" t="n">
        <v>0</v>
      </c>
      <c r="J3388" t="inlineStr">
        <is>
          <t>Kerala</t>
        </is>
      </c>
      <c r="K3388" t="n">
        <v>0</v>
      </c>
    </row>
    <row r="3389">
      <c r="A3389" t="inlineStr">
        <is>
          <t>BioLegend</t>
        </is>
      </c>
      <c r="B3389" t="n">
        <v>39732</v>
      </c>
      <c r="C3389" t="inlineStr">
        <is>
          <t>EED119711</t>
        </is>
      </c>
      <c r="D3389" s="6" t="n">
        <v>45933</v>
      </c>
      <c r="E3389" s="6" t="n">
        <v>45938</v>
      </c>
      <c r="F3389" t="n">
        <v>777406</v>
      </c>
      <c r="G3389" t="n">
        <v>1</v>
      </c>
      <c r="H3389" t="n">
        <v>1</v>
      </c>
      <c r="I3389" t="n">
        <v>0</v>
      </c>
      <c r="J3389" t="inlineStr">
        <is>
          <t>Hyderabad</t>
        </is>
      </c>
      <c r="K3389" t="n">
        <v>0</v>
      </c>
    </row>
    <row r="3390">
      <c r="A3390" t="inlineStr">
        <is>
          <t>BioLegend</t>
        </is>
      </c>
      <c r="B3390" t="n">
        <v>6899.200000000001</v>
      </c>
      <c r="C3390" t="inlineStr">
        <is>
          <t>EED119711</t>
        </is>
      </c>
      <c r="D3390" s="6" t="n">
        <v>45933</v>
      </c>
      <c r="E3390" s="6" t="n">
        <v>45938</v>
      </c>
      <c r="F3390" t="n">
        <v>801702</v>
      </c>
      <c r="G3390" t="n">
        <v>2</v>
      </c>
      <c r="H3390" t="n">
        <v>2</v>
      </c>
      <c r="I3390" t="n">
        <v>0</v>
      </c>
      <c r="J3390" t="inlineStr">
        <is>
          <t>Delhi</t>
        </is>
      </c>
      <c r="K3390" t="n">
        <v>0</v>
      </c>
    </row>
    <row r="3391">
      <c r="A3391" t="inlineStr">
        <is>
          <t>MABTECH</t>
        </is>
      </c>
      <c r="B3391" t="n">
        <v>12038.4</v>
      </c>
      <c r="C3391" t="inlineStr">
        <is>
          <t>SE041956</t>
        </is>
      </c>
      <c r="D3391" s="6" t="n">
        <v>45936</v>
      </c>
      <c r="E3391" s="6" t="n">
        <v>45939</v>
      </c>
      <c r="F3391" t="inlineStr">
        <is>
          <t>3617-1</t>
        </is>
      </c>
      <c r="G3391" t="n">
        <v>10</v>
      </c>
      <c r="H3391" t="n">
        <v>10</v>
      </c>
      <c r="I3391" t="n">
        <v>0</v>
      </c>
      <c r="J3391" t="inlineStr">
        <is>
          <t>VADODARA</t>
        </is>
      </c>
      <c r="K3391" t="n">
        <v>0</v>
      </c>
    </row>
    <row r="3392">
      <c r="A3392" t="inlineStr">
        <is>
          <t>MABTECH</t>
        </is>
      </c>
      <c r="B3392" t="n">
        <v>12038.4</v>
      </c>
      <c r="C3392" t="inlineStr">
        <is>
          <t>SE041956</t>
        </is>
      </c>
      <c r="D3392" s="6" t="n">
        <v>45936</v>
      </c>
      <c r="E3392" s="6" t="n">
        <v>45939</v>
      </c>
      <c r="F3392" t="inlineStr">
        <is>
          <t>3617-1</t>
        </is>
      </c>
      <c r="G3392" t="n">
        <v>4</v>
      </c>
      <c r="H3392" t="n">
        <v>4</v>
      </c>
      <c r="I3392" t="n">
        <v>0</v>
      </c>
      <c r="J3392" t="inlineStr">
        <is>
          <t>Banglore</t>
        </is>
      </c>
      <c r="K3392" t="n">
        <v>0</v>
      </c>
    </row>
    <row r="3393">
      <c r="A3393" t="inlineStr">
        <is>
          <t>MABTECH</t>
        </is>
      </c>
      <c r="B3393" t="n">
        <v>231607.2</v>
      </c>
      <c r="C3393" t="inlineStr">
        <is>
          <t>SE041956</t>
        </is>
      </c>
      <c r="D3393" s="6" t="n">
        <v>45936</v>
      </c>
      <c r="E3393" s="6" t="n">
        <v>45939</v>
      </c>
      <c r="F3393" t="inlineStr">
        <is>
          <t>FSP-0108-10</t>
        </is>
      </c>
      <c r="G3393" t="n">
        <v>2</v>
      </c>
      <c r="H3393" t="n">
        <v>2</v>
      </c>
      <c r="I3393" t="n">
        <v>0</v>
      </c>
      <c r="J3393" t="inlineStr">
        <is>
          <t>VADODARA</t>
        </is>
      </c>
      <c r="K3393" t="n">
        <v>0</v>
      </c>
    </row>
    <row r="3394">
      <c r="A3394" t="inlineStr">
        <is>
          <t>MABTECH</t>
        </is>
      </c>
      <c r="B3394" t="n">
        <v>19404</v>
      </c>
      <c r="C3394" t="inlineStr">
        <is>
          <t>SE041956</t>
        </is>
      </c>
      <c r="D3394" s="6" t="n">
        <v>45936</v>
      </c>
      <c r="E3394" s="6" t="n">
        <v>45939</v>
      </c>
      <c r="F3394" t="inlineStr">
        <is>
          <t>3124-72-100T</t>
        </is>
      </c>
      <c r="G3394" t="n">
        <v>2</v>
      </c>
      <c r="H3394" t="n">
        <v>2</v>
      </c>
      <c r="I3394" t="n">
        <v>0</v>
      </c>
      <c r="J3394" t="inlineStr">
        <is>
          <t>Mumbai</t>
        </is>
      </c>
      <c r="K3394" t="n">
        <v>0</v>
      </c>
    </row>
    <row r="3395">
      <c r="A3395" t="inlineStr">
        <is>
          <t>BioXcell</t>
        </is>
      </c>
      <c r="B3395" t="n">
        <v>15135.12</v>
      </c>
      <c r="C3395" t="n">
        <v>179957</v>
      </c>
      <c r="D3395" s="6" t="n">
        <v>45936</v>
      </c>
      <c r="E3395" s="6" t="n">
        <v>45939</v>
      </c>
      <c r="F3395" t="inlineStr">
        <is>
          <t>BE0108</t>
        </is>
      </c>
      <c r="G3395" t="n">
        <v>1</v>
      </c>
      <c r="H3395" t="n">
        <v>1</v>
      </c>
      <c r="I3395" t="n">
        <v>0</v>
      </c>
      <c r="J3395" t="inlineStr">
        <is>
          <t>Hyderabad</t>
        </is>
      </c>
      <c r="K3395" t="n">
        <v>0</v>
      </c>
    </row>
    <row r="3396">
      <c r="A3396" t="inlineStr">
        <is>
          <t>BioXcell</t>
        </is>
      </c>
      <c r="B3396" t="n">
        <v>235265.36</v>
      </c>
      <c r="C3396" t="n">
        <v>179957</v>
      </c>
      <c r="D3396" s="6" t="n">
        <v>45936</v>
      </c>
      <c r="E3396" s="6" t="n">
        <v>45939</v>
      </c>
      <c r="F3396" t="inlineStr">
        <is>
          <t>BE0003-1</t>
        </is>
      </c>
      <c r="G3396" t="n">
        <v>3</v>
      </c>
      <c r="H3396" t="n">
        <v>3</v>
      </c>
      <c r="I3396" t="n">
        <v>0</v>
      </c>
      <c r="J3396" t="inlineStr">
        <is>
          <t>Gujrat</t>
        </is>
      </c>
      <c r="K3396" t="n">
        <v>0</v>
      </c>
    </row>
    <row r="3397">
      <c r="A3397" t="inlineStr">
        <is>
          <t>TARGETMOL</t>
        </is>
      </c>
      <c r="B3397" t="n">
        <v>8764.799999999999</v>
      </c>
      <c r="C3397" t="inlineStr">
        <is>
          <t>INV251010-045</t>
        </is>
      </c>
      <c r="D3397" s="6" t="n">
        <v>45940</v>
      </c>
      <c r="E3397" s="6" t="n">
        <v>45943</v>
      </c>
      <c r="F3397" t="inlineStr">
        <is>
          <t>TN1729</t>
        </is>
      </c>
      <c r="G3397" t="n">
        <v>1</v>
      </c>
      <c r="H3397" t="n">
        <v>1</v>
      </c>
      <c r="I3397" t="n">
        <v>0</v>
      </c>
      <c r="J3397" t="inlineStr">
        <is>
          <t>Lucknow</t>
        </is>
      </c>
      <c r="K3397" t="n">
        <v>0</v>
      </c>
    </row>
    <row r="3398">
      <c r="A3398" t="inlineStr">
        <is>
          <t>TARGETMOL</t>
        </is>
      </c>
      <c r="B3398" t="n">
        <v>440</v>
      </c>
      <c r="C3398" t="inlineStr">
        <is>
          <t>INV251010-045</t>
        </is>
      </c>
      <c r="D3398" s="6" t="n">
        <v>45940</v>
      </c>
      <c r="E3398" s="6" t="n">
        <v>45943</v>
      </c>
      <c r="F3398" t="inlineStr">
        <is>
          <t>T6280</t>
        </is>
      </c>
      <c r="G3398" t="n">
        <v>2</v>
      </c>
      <c r="H3398" t="n">
        <v>0</v>
      </c>
      <c r="I3398" t="n">
        <v>2</v>
      </c>
      <c r="J3398" t="inlineStr">
        <is>
          <t>Delhi</t>
        </is>
      </c>
      <c r="K3398" t="inlineStr">
        <is>
          <t>Deepak/Priyanka Madam</t>
        </is>
      </c>
    </row>
    <row r="3399">
      <c r="A3399" t="inlineStr">
        <is>
          <t>TARGETMOL</t>
        </is>
      </c>
      <c r="B3399" t="n">
        <v>1584</v>
      </c>
      <c r="C3399" t="inlineStr">
        <is>
          <t>INV251010-046</t>
        </is>
      </c>
      <c r="D3399" s="6" t="n">
        <v>45940</v>
      </c>
      <c r="E3399" s="6" t="n">
        <v>45943</v>
      </c>
      <c r="F3399" t="inlineStr">
        <is>
          <t>T1477</t>
        </is>
      </c>
      <c r="G3399" t="n">
        <v>1</v>
      </c>
      <c r="H3399" t="n">
        <v>1</v>
      </c>
      <c r="I3399" t="n">
        <v>0</v>
      </c>
      <c r="J3399" t="inlineStr">
        <is>
          <t>Punjab</t>
        </is>
      </c>
      <c r="K3399" t="n">
        <v>0</v>
      </c>
    </row>
    <row r="3400">
      <c r="A3400" t="inlineStr">
        <is>
          <t>TARGETMOL</t>
        </is>
      </c>
      <c r="B3400" t="n">
        <v>28600</v>
      </c>
      <c r="C3400" t="inlineStr">
        <is>
          <t>INV251010-046</t>
        </is>
      </c>
      <c r="D3400" s="6" t="n">
        <v>45940</v>
      </c>
      <c r="E3400" s="6" t="n">
        <v>45943</v>
      </c>
      <c r="F3400" t="inlineStr">
        <is>
          <t>T9902</t>
        </is>
      </c>
      <c r="G3400" t="n">
        <v>1</v>
      </c>
      <c r="H3400" t="n">
        <v>1</v>
      </c>
      <c r="I3400" t="n">
        <v>0</v>
      </c>
      <c r="J3400" t="inlineStr">
        <is>
          <t>Punjab</t>
        </is>
      </c>
      <c r="K3400" t="n">
        <v>0</v>
      </c>
    </row>
    <row r="3401">
      <c r="A3401" t="inlineStr">
        <is>
          <t>TARGETMOL</t>
        </is>
      </c>
      <c r="B3401" t="n">
        <v>3590.4</v>
      </c>
      <c r="C3401" t="inlineStr">
        <is>
          <t>INV251010-046</t>
        </is>
      </c>
      <c r="D3401" s="6" t="n">
        <v>45940</v>
      </c>
      <c r="E3401" s="6" t="n">
        <v>45943</v>
      </c>
      <c r="F3401" t="inlineStr">
        <is>
          <t>T6855</t>
        </is>
      </c>
      <c r="G3401" t="n">
        <v>1</v>
      </c>
      <c r="H3401" t="n">
        <v>1</v>
      </c>
      <c r="I3401" t="n">
        <v>0</v>
      </c>
      <c r="J3401" t="inlineStr">
        <is>
          <t>Noida</t>
        </is>
      </c>
      <c r="K3401" t="n">
        <v>0</v>
      </c>
    </row>
    <row r="3402">
      <c r="A3402" t="inlineStr">
        <is>
          <t>TARGETMOL</t>
        </is>
      </c>
      <c r="B3402" t="n">
        <v>4857.6</v>
      </c>
      <c r="C3402" t="inlineStr">
        <is>
          <t>INV251010-047</t>
        </is>
      </c>
      <c r="D3402" s="6" t="n">
        <v>45940</v>
      </c>
      <c r="E3402" s="6" t="n">
        <v>45943</v>
      </c>
      <c r="F3402" t="inlineStr">
        <is>
          <t>T14017</t>
        </is>
      </c>
      <c r="G3402" t="n">
        <v>1</v>
      </c>
      <c r="H3402" t="n">
        <v>1</v>
      </c>
      <c r="I3402" t="n">
        <v>0</v>
      </c>
      <c r="J3402" t="inlineStr">
        <is>
          <t>BHIWADI</t>
        </is>
      </c>
      <c r="K3402" t="n">
        <v>0</v>
      </c>
    </row>
    <row r="3403">
      <c r="A3403" t="inlineStr">
        <is>
          <t>TARGETMOL</t>
        </is>
      </c>
      <c r="B3403" t="n">
        <v>440</v>
      </c>
      <c r="C3403" t="inlineStr">
        <is>
          <t>INV251010-048</t>
        </is>
      </c>
      <c r="D3403" s="6" t="n">
        <v>45940</v>
      </c>
      <c r="E3403" s="6" t="n">
        <v>45943</v>
      </c>
      <c r="F3403" t="inlineStr">
        <is>
          <t>T6045</t>
        </is>
      </c>
      <c r="G3403" t="n">
        <v>1</v>
      </c>
      <c r="H3403" t="n">
        <v>0</v>
      </c>
      <c r="I3403" t="n">
        <v>1</v>
      </c>
      <c r="J3403" t="inlineStr">
        <is>
          <t>Delhi</t>
        </is>
      </c>
      <c r="K3403" t="inlineStr">
        <is>
          <t>Priyanka Madam</t>
        </is>
      </c>
    </row>
    <row r="3404">
      <c r="A3404" t="inlineStr">
        <is>
          <t>TARGETMOL</t>
        </is>
      </c>
      <c r="B3404" t="n">
        <v>440</v>
      </c>
      <c r="C3404" t="inlineStr">
        <is>
          <t>INV251010-048</t>
        </is>
      </c>
      <c r="D3404" s="6" t="n">
        <v>45940</v>
      </c>
      <c r="E3404" s="6" t="n">
        <v>45943</v>
      </c>
      <c r="F3404" t="inlineStr">
        <is>
          <t>T4535</t>
        </is>
      </c>
      <c r="G3404" t="n">
        <v>1</v>
      </c>
      <c r="H3404" t="n">
        <v>0</v>
      </c>
      <c r="I3404" t="n">
        <v>1</v>
      </c>
      <c r="J3404" t="inlineStr">
        <is>
          <t>Delhi</t>
        </is>
      </c>
      <c r="K3404" t="inlineStr">
        <is>
          <t>Priyanka Madam</t>
        </is>
      </c>
    </row>
    <row r="3405">
      <c r="A3405" t="inlineStr">
        <is>
          <t>TARGETMOL</t>
        </is>
      </c>
      <c r="B3405" t="n">
        <v>440</v>
      </c>
      <c r="C3405" t="inlineStr">
        <is>
          <t>INV251010-048</t>
        </is>
      </c>
      <c r="D3405" s="6" t="n">
        <v>45940</v>
      </c>
      <c r="E3405" s="6" t="n">
        <v>45943</v>
      </c>
      <c r="F3405" t="inlineStr">
        <is>
          <t>T1784</t>
        </is>
      </c>
      <c r="G3405" t="n">
        <v>1</v>
      </c>
      <c r="H3405" t="n">
        <v>0</v>
      </c>
      <c r="I3405" t="n">
        <v>1</v>
      </c>
      <c r="J3405" t="inlineStr">
        <is>
          <t>Delhi</t>
        </is>
      </c>
      <c r="K3405" t="inlineStr">
        <is>
          <t>Priyanka Madam</t>
        </is>
      </c>
    </row>
    <row r="3406">
      <c r="A3406" t="inlineStr">
        <is>
          <t>TARGETMOL</t>
        </is>
      </c>
      <c r="B3406" t="n">
        <v>440</v>
      </c>
      <c r="C3406" t="inlineStr">
        <is>
          <t>INV251010-048</t>
        </is>
      </c>
      <c r="D3406" s="6" t="n">
        <v>45940</v>
      </c>
      <c r="E3406" s="6" t="n">
        <v>45943</v>
      </c>
      <c r="F3406" t="inlineStr">
        <is>
          <t>T1537</t>
        </is>
      </c>
      <c r="G3406" t="n">
        <v>1</v>
      </c>
      <c r="H3406" t="n">
        <v>0</v>
      </c>
      <c r="I3406" t="n">
        <v>1</v>
      </c>
      <c r="J3406" t="inlineStr">
        <is>
          <t>Delhi</t>
        </is>
      </c>
      <c r="K3406" t="inlineStr">
        <is>
          <t>Priyanka Madam</t>
        </is>
      </c>
    </row>
    <row r="3407">
      <c r="A3407" t="inlineStr">
        <is>
          <t>SouthernBiotech</t>
        </is>
      </c>
      <c r="B3407" t="n">
        <v>8712</v>
      </c>
      <c r="C3407" t="n">
        <v>340077</v>
      </c>
      <c r="D3407" s="6" t="n">
        <v>45940</v>
      </c>
      <c r="E3407" s="6" t="n">
        <v>45943</v>
      </c>
      <c r="F3407" t="inlineStr">
        <is>
          <t>2023-05</t>
        </is>
      </c>
      <c r="G3407" t="n">
        <v>1</v>
      </c>
      <c r="H3407" t="n">
        <v>1</v>
      </c>
      <c r="I3407" t="n">
        <v>0</v>
      </c>
      <c r="J3407" t="inlineStr">
        <is>
          <t>Delhi</t>
        </is>
      </c>
      <c r="K3407" t="n">
        <v>0</v>
      </c>
    </row>
    <row r="3408">
      <c r="A3408" t="inlineStr">
        <is>
          <t>SouthernBiotech</t>
        </is>
      </c>
      <c r="B3408" t="n">
        <v>5346</v>
      </c>
      <c r="C3408" t="n">
        <v>340077</v>
      </c>
      <c r="D3408" s="6" t="n">
        <v>45940</v>
      </c>
      <c r="E3408" s="6" t="n">
        <v>45943</v>
      </c>
      <c r="F3408" t="inlineStr">
        <is>
          <t>6030-05</t>
        </is>
      </c>
      <c r="G3408" t="n">
        <v>1</v>
      </c>
      <c r="H3408" t="n">
        <v>1</v>
      </c>
      <c r="I3408" t="n">
        <v>0</v>
      </c>
      <c r="J3408" t="inlineStr">
        <is>
          <t>Banglore</t>
        </is>
      </c>
      <c r="K3408" t="n">
        <v>0</v>
      </c>
    </row>
    <row r="3409">
      <c r="A3409" t="inlineStr">
        <is>
          <t>BETHYL</t>
        </is>
      </c>
      <c r="B3409" t="n">
        <v>7823.200000000001</v>
      </c>
      <c r="C3409" t="inlineStr">
        <is>
          <t>90232929</t>
        </is>
      </c>
      <c r="D3409" s="6" t="n">
        <v>45940</v>
      </c>
      <c r="E3409" s="6" t="n">
        <v>45943</v>
      </c>
      <c r="F3409" t="inlineStr">
        <is>
          <t>A70-106P</t>
        </is>
      </c>
      <c r="G3409" t="n">
        <v>2</v>
      </c>
      <c r="H3409" t="n">
        <v>0</v>
      </c>
      <c r="I3409" t="n">
        <v>2</v>
      </c>
      <c r="J3409" t="inlineStr">
        <is>
          <t>Delhi</t>
        </is>
      </c>
      <c r="K3409" t="inlineStr">
        <is>
          <t>Priyanka Madam</t>
        </is>
      </c>
    </row>
    <row r="3410">
      <c r="A3410" t="inlineStr">
        <is>
          <t>BioLegend</t>
        </is>
      </c>
      <c r="B3410" t="n">
        <v>19272</v>
      </c>
      <c r="C3410" t="inlineStr">
        <is>
          <t>EED119874</t>
        </is>
      </c>
      <c r="D3410" s="6" t="n">
        <v>45939</v>
      </c>
      <c r="E3410" s="6" t="n">
        <v>45944</v>
      </c>
      <c r="F3410" t="n">
        <v>135041</v>
      </c>
      <c r="G3410" t="n">
        <v>1</v>
      </c>
      <c r="H3410" t="n">
        <v>0</v>
      </c>
      <c r="I3410" t="n">
        <v>1</v>
      </c>
      <c r="J3410" t="inlineStr">
        <is>
          <t>Delhi</t>
        </is>
      </c>
      <c r="K3410" t="inlineStr">
        <is>
          <t>Priyanka Madam</t>
        </is>
      </c>
    </row>
    <row r="3411">
      <c r="A3411" t="inlineStr">
        <is>
          <t>BioLegend</t>
        </is>
      </c>
      <c r="B3411" t="n">
        <v>12342</v>
      </c>
      <c r="C3411" t="inlineStr">
        <is>
          <t>EED119874</t>
        </is>
      </c>
      <c r="D3411" s="6" t="n">
        <v>45939</v>
      </c>
      <c r="E3411" s="6" t="n">
        <v>45944</v>
      </c>
      <c r="F3411" t="n">
        <v>145511</v>
      </c>
      <c r="G3411" t="n">
        <v>1</v>
      </c>
      <c r="H3411" t="n">
        <v>0</v>
      </c>
      <c r="I3411" t="n">
        <v>1</v>
      </c>
      <c r="J3411" t="inlineStr">
        <is>
          <t>Delhi</t>
        </is>
      </c>
      <c r="K3411" t="inlineStr">
        <is>
          <t>Priyanka Madam</t>
        </is>
      </c>
    </row>
    <row r="3412">
      <c r="A3412" t="inlineStr">
        <is>
          <t>BioLegend</t>
        </is>
      </c>
      <c r="B3412" t="n">
        <v>17124.8</v>
      </c>
      <c r="C3412" t="inlineStr">
        <is>
          <t>EED119874</t>
        </is>
      </c>
      <c r="D3412" s="6" t="n">
        <v>45939</v>
      </c>
      <c r="E3412" s="6" t="n">
        <v>45944</v>
      </c>
      <c r="F3412" t="n">
        <v>300420</v>
      </c>
      <c r="G3412" t="n">
        <v>1</v>
      </c>
      <c r="H3412" t="n">
        <v>0</v>
      </c>
      <c r="I3412" t="n">
        <v>1</v>
      </c>
      <c r="J3412" t="inlineStr">
        <is>
          <t>Delhi</t>
        </is>
      </c>
      <c r="K3412" t="inlineStr">
        <is>
          <t>Priyanka Madam</t>
        </is>
      </c>
    </row>
    <row r="3413">
      <c r="A3413" t="inlineStr">
        <is>
          <t>BioLegend</t>
        </is>
      </c>
      <c r="B3413" t="n">
        <v>15523.2</v>
      </c>
      <c r="C3413" t="inlineStr">
        <is>
          <t>EED119874</t>
        </is>
      </c>
      <c r="D3413" s="6" t="n">
        <v>45939</v>
      </c>
      <c r="E3413" s="6" t="n">
        <v>45944</v>
      </c>
      <c r="F3413" t="n">
        <v>300424</v>
      </c>
      <c r="G3413" t="n">
        <v>4</v>
      </c>
      <c r="H3413" t="n">
        <v>0</v>
      </c>
      <c r="I3413" t="n">
        <v>4</v>
      </c>
      <c r="J3413" t="inlineStr">
        <is>
          <t>Delhi</t>
        </is>
      </c>
      <c r="K3413" t="inlineStr">
        <is>
          <t>Priyanka Madam</t>
        </is>
      </c>
    </row>
    <row r="3414">
      <c r="A3414" t="inlineStr">
        <is>
          <t>BioLegend</t>
        </is>
      </c>
      <c r="B3414" t="n">
        <v>21621.6</v>
      </c>
      <c r="C3414" t="inlineStr">
        <is>
          <t>EED119874</t>
        </is>
      </c>
      <c r="D3414" s="6" t="n">
        <v>45939</v>
      </c>
      <c r="E3414" s="6" t="n">
        <v>45944</v>
      </c>
      <c r="F3414" t="n">
        <v>301058</v>
      </c>
      <c r="G3414" t="n">
        <v>2</v>
      </c>
      <c r="H3414" t="n">
        <v>0</v>
      </c>
      <c r="I3414" t="n">
        <v>2</v>
      </c>
      <c r="J3414" t="inlineStr">
        <is>
          <t>Delhi</t>
        </is>
      </c>
      <c r="K3414" t="inlineStr">
        <is>
          <t>Priyanka Madam</t>
        </is>
      </c>
    </row>
    <row r="3415">
      <c r="A3415" t="inlineStr">
        <is>
          <t>BioLegend</t>
        </is>
      </c>
      <c r="B3415" t="n">
        <v>28710</v>
      </c>
      <c r="C3415" t="inlineStr">
        <is>
          <t>EED119874</t>
        </is>
      </c>
      <c r="D3415" s="6" t="n">
        <v>45939</v>
      </c>
      <c r="E3415" s="6" t="n">
        <v>45944</v>
      </c>
      <c r="F3415" t="n">
        <v>304136</v>
      </c>
      <c r="G3415" t="n">
        <v>1</v>
      </c>
      <c r="H3415" t="n">
        <v>0</v>
      </c>
      <c r="I3415" t="n">
        <v>1</v>
      </c>
      <c r="J3415" t="inlineStr">
        <is>
          <t>Delhi</t>
        </is>
      </c>
      <c r="K3415" t="inlineStr">
        <is>
          <t>Priyanka Madam</t>
        </is>
      </c>
    </row>
    <row r="3416">
      <c r="A3416" t="inlineStr">
        <is>
          <t>BioLegend</t>
        </is>
      </c>
      <c r="B3416" t="n">
        <v>28710</v>
      </c>
      <c r="C3416" t="inlineStr">
        <is>
          <t>EED119874</t>
        </is>
      </c>
      <c r="D3416" s="6" t="n">
        <v>45939</v>
      </c>
      <c r="E3416" s="6" t="n">
        <v>45944</v>
      </c>
      <c r="F3416" t="n">
        <v>304140</v>
      </c>
      <c r="G3416" t="n">
        <v>1</v>
      </c>
      <c r="H3416" t="n">
        <v>0</v>
      </c>
      <c r="I3416" t="n">
        <v>1</v>
      </c>
      <c r="J3416" t="inlineStr">
        <is>
          <t>Delhi</t>
        </is>
      </c>
      <c r="K3416" t="inlineStr">
        <is>
          <t>Priyanka Madam</t>
        </is>
      </c>
    </row>
    <row r="3417">
      <c r="A3417" t="inlineStr">
        <is>
          <t>BioLegend</t>
        </is>
      </c>
      <c r="B3417" t="n">
        <v>24354</v>
      </c>
      <c r="C3417" t="inlineStr">
        <is>
          <t>EED119874</t>
        </is>
      </c>
      <c r="D3417" s="6" t="n">
        <v>45939</v>
      </c>
      <c r="E3417" s="6" t="n">
        <v>45944</v>
      </c>
      <c r="F3417" t="n">
        <v>304163</v>
      </c>
      <c r="G3417" t="n">
        <v>1</v>
      </c>
      <c r="H3417" t="n">
        <v>0</v>
      </c>
      <c r="I3417" t="n">
        <v>1</v>
      </c>
      <c r="J3417" t="inlineStr">
        <is>
          <t>Delhi</t>
        </is>
      </c>
      <c r="K3417" t="inlineStr">
        <is>
          <t>Priyanka Madam</t>
        </is>
      </c>
    </row>
    <row r="3418">
      <c r="A3418" t="inlineStr">
        <is>
          <t>BioLegend</t>
        </is>
      </c>
      <c r="B3418" t="n">
        <v>28710</v>
      </c>
      <c r="C3418" t="inlineStr">
        <is>
          <t>EED119874</t>
        </is>
      </c>
      <c r="D3418" s="6" t="n">
        <v>45939</v>
      </c>
      <c r="E3418" s="6" t="n">
        <v>45944</v>
      </c>
      <c r="F3418" t="n">
        <v>305628</v>
      </c>
      <c r="G3418" t="n">
        <v>2</v>
      </c>
      <c r="H3418" t="n">
        <v>0</v>
      </c>
      <c r="I3418" t="n">
        <v>2</v>
      </c>
      <c r="J3418" t="inlineStr">
        <is>
          <t>Delhi</t>
        </is>
      </c>
      <c r="K3418" t="inlineStr">
        <is>
          <t>Priyanka Madam</t>
        </is>
      </c>
    </row>
    <row r="3419">
      <c r="A3419" t="inlineStr">
        <is>
          <t>BioLegend</t>
        </is>
      </c>
      <c r="B3419" t="n">
        <v>20451.2</v>
      </c>
      <c r="C3419" t="inlineStr">
        <is>
          <t>EED119874</t>
        </is>
      </c>
      <c r="D3419" s="6" t="n">
        <v>45939</v>
      </c>
      <c r="E3419" s="6" t="n">
        <v>45944</v>
      </c>
      <c r="F3419" t="n">
        <v>309810</v>
      </c>
      <c r="G3419" t="n">
        <v>1</v>
      </c>
      <c r="H3419" t="n">
        <v>0</v>
      </c>
      <c r="I3419" t="n">
        <v>1</v>
      </c>
      <c r="J3419" t="inlineStr">
        <is>
          <t>Delhi</t>
        </is>
      </c>
      <c r="K3419" t="inlineStr">
        <is>
          <t>Priyanka Madam</t>
        </is>
      </c>
    </row>
    <row r="3420">
      <c r="A3420" t="inlineStr">
        <is>
          <t>BioLegend</t>
        </is>
      </c>
      <c r="B3420" t="n">
        <v>16200.8</v>
      </c>
      <c r="C3420" t="inlineStr">
        <is>
          <t>EED119874</t>
        </is>
      </c>
      <c r="D3420" s="6" t="n">
        <v>45939</v>
      </c>
      <c r="E3420" s="6" t="n">
        <v>45944</v>
      </c>
      <c r="F3420" t="n">
        <v>310806</v>
      </c>
      <c r="G3420" t="n">
        <v>1</v>
      </c>
      <c r="H3420" t="n">
        <v>0</v>
      </c>
      <c r="I3420" t="n">
        <v>1</v>
      </c>
      <c r="J3420" t="inlineStr">
        <is>
          <t>Delhi</t>
        </is>
      </c>
      <c r="K3420" t="inlineStr">
        <is>
          <t>Priyanka Madam</t>
        </is>
      </c>
    </row>
    <row r="3421">
      <c r="A3421" t="inlineStr">
        <is>
          <t>BioLegend</t>
        </is>
      </c>
      <c r="B3421" t="n">
        <v>19465.6</v>
      </c>
      <c r="C3421" t="inlineStr">
        <is>
          <t>EED119874</t>
        </is>
      </c>
      <c r="D3421" s="6" t="n">
        <v>45939</v>
      </c>
      <c r="E3421" s="6" t="n">
        <v>45944</v>
      </c>
      <c r="F3421" t="n">
        <v>310914</v>
      </c>
      <c r="G3421" t="n">
        <v>1</v>
      </c>
      <c r="H3421" t="n">
        <v>0</v>
      </c>
      <c r="I3421" t="n">
        <v>1</v>
      </c>
      <c r="J3421" t="inlineStr">
        <is>
          <t>Delhi</t>
        </is>
      </c>
      <c r="K3421" t="inlineStr">
        <is>
          <t>Priyanka Madam</t>
        </is>
      </c>
    </row>
    <row r="3422">
      <c r="A3422" t="inlineStr">
        <is>
          <t>BioLegend</t>
        </is>
      </c>
      <c r="B3422" t="n">
        <v>28314</v>
      </c>
      <c r="C3422" t="inlineStr">
        <is>
          <t>EED119874</t>
        </is>
      </c>
      <c r="D3422" s="6" t="n">
        <v>45939</v>
      </c>
      <c r="E3422" s="6" t="n">
        <v>45944</v>
      </c>
      <c r="F3422" t="n">
        <v>328644</v>
      </c>
      <c r="G3422" t="n">
        <v>2</v>
      </c>
      <c r="H3422" t="n">
        <v>0</v>
      </c>
      <c r="I3422" t="n">
        <v>2</v>
      </c>
      <c r="J3422" t="inlineStr">
        <is>
          <t>Delhi</t>
        </is>
      </c>
      <c r="K3422" t="inlineStr">
        <is>
          <t>Priyanka Madam</t>
        </is>
      </c>
    </row>
    <row r="3423">
      <c r="A3423" t="inlineStr">
        <is>
          <t>BioLegend</t>
        </is>
      </c>
      <c r="B3423" t="n">
        <v>20636</v>
      </c>
      <c r="C3423" t="inlineStr">
        <is>
          <t>EED119874</t>
        </is>
      </c>
      <c r="D3423" s="6" t="n">
        <v>45939</v>
      </c>
      <c r="E3423" s="6" t="n">
        <v>45944</v>
      </c>
      <c r="F3423" t="n">
        <v>329522</v>
      </c>
      <c r="G3423" t="n">
        <v>2</v>
      </c>
      <c r="H3423" t="n">
        <v>0</v>
      </c>
      <c r="I3423" t="n">
        <v>2</v>
      </c>
      <c r="J3423" t="inlineStr">
        <is>
          <t>Delhi</t>
        </is>
      </c>
      <c r="K3423" t="inlineStr">
        <is>
          <t>Priyanka Madam</t>
        </is>
      </c>
    </row>
    <row r="3424">
      <c r="A3424" t="inlineStr">
        <is>
          <t>BioLegend</t>
        </is>
      </c>
      <c r="B3424" t="n">
        <v>26532</v>
      </c>
      <c r="C3424" t="inlineStr">
        <is>
          <t>EED119874</t>
        </is>
      </c>
      <c r="D3424" s="6" t="n">
        <v>45939</v>
      </c>
      <c r="E3424" s="6" t="n">
        <v>45944</v>
      </c>
      <c r="F3424" t="n">
        <v>329920</v>
      </c>
      <c r="G3424" t="n">
        <v>1</v>
      </c>
      <c r="H3424" t="n">
        <v>0</v>
      </c>
      <c r="I3424" t="n">
        <v>1</v>
      </c>
      <c r="J3424" t="inlineStr">
        <is>
          <t>Delhi</t>
        </is>
      </c>
      <c r="K3424" t="inlineStr">
        <is>
          <t>Priyanka Madam</t>
        </is>
      </c>
    </row>
    <row r="3425">
      <c r="A3425" t="inlineStr">
        <is>
          <t>BioLegend</t>
        </is>
      </c>
      <c r="B3425" t="n">
        <v>19896.8</v>
      </c>
      <c r="C3425" t="inlineStr">
        <is>
          <t>EED119874</t>
        </is>
      </c>
      <c r="D3425" s="6" t="n">
        <v>45939</v>
      </c>
      <c r="E3425" s="6" t="n">
        <v>45944</v>
      </c>
      <c r="F3425" t="n">
        <v>341606</v>
      </c>
      <c r="G3425" t="n">
        <v>1</v>
      </c>
      <c r="H3425" t="n">
        <v>0</v>
      </c>
      <c r="I3425" t="n">
        <v>1</v>
      </c>
      <c r="J3425" t="inlineStr">
        <is>
          <t>Delhi</t>
        </is>
      </c>
      <c r="K3425" t="inlineStr">
        <is>
          <t>Priyanka Madam</t>
        </is>
      </c>
    </row>
    <row r="3426">
      <c r="A3426" t="inlineStr">
        <is>
          <t>BioLegend</t>
        </is>
      </c>
      <c r="B3426" t="n">
        <v>26862</v>
      </c>
      <c r="C3426" t="inlineStr">
        <is>
          <t>EED119874</t>
        </is>
      </c>
      <c r="D3426" s="6" t="n">
        <v>45939</v>
      </c>
      <c r="E3426" s="6" t="n">
        <v>45944</v>
      </c>
      <c r="F3426" t="n">
        <v>341626</v>
      </c>
      <c r="G3426" t="n">
        <v>1</v>
      </c>
      <c r="H3426" t="n">
        <v>0</v>
      </c>
      <c r="I3426" t="n">
        <v>1</v>
      </c>
      <c r="J3426" t="inlineStr">
        <is>
          <t>Delhi</t>
        </is>
      </c>
      <c r="K3426" t="inlineStr">
        <is>
          <t>Priyanka Madam</t>
        </is>
      </c>
    </row>
    <row r="3427">
      <c r="A3427" t="inlineStr">
        <is>
          <t>BioLegend</t>
        </is>
      </c>
      <c r="B3427" t="n">
        <v>24354</v>
      </c>
      <c r="C3427" t="inlineStr">
        <is>
          <t>EED119874</t>
        </is>
      </c>
      <c r="D3427" s="6" t="n">
        <v>45939</v>
      </c>
      <c r="E3427" s="6" t="n">
        <v>45944</v>
      </c>
      <c r="F3427" t="n">
        <v>344651</v>
      </c>
      <c r="G3427" t="n">
        <v>1</v>
      </c>
      <c r="H3427" t="n">
        <v>0</v>
      </c>
      <c r="I3427" t="n">
        <v>1</v>
      </c>
      <c r="J3427" t="inlineStr">
        <is>
          <t>Delhi</t>
        </is>
      </c>
      <c r="K3427" t="inlineStr">
        <is>
          <t>Priyanka Madam</t>
        </is>
      </c>
    </row>
    <row r="3428">
      <c r="A3428" t="inlineStr">
        <is>
          <t>BioLegend</t>
        </is>
      </c>
      <c r="B3428" t="n">
        <v>24354</v>
      </c>
      <c r="C3428" t="inlineStr">
        <is>
          <t>EED119874</t>
        </is>
      </c>
      <c r="D3428" s="6" t="n">
        <v>45939</v>
      </c>
      <c r="E3428" s="6" t="n">
        <v>45944</v>
      </c>
      <c r="F3428" t="n">
        <v>344753</v>
      </c>
      <c r="G3428" t="n">
        <v>1</v>
      </c>
      <c r="H3428" t="n">
        <v>0</v>
      </c>
      <c r="I3428" t="n">
        <v>1</v>
      </c>
      <c r="J3428" t="inlineStr">
        <is>
          <t>Delhi</t>
        </is>
      </c>
      <c r="K3428" t="inlineStr">
        <is>
          <t>Priyanka Madam</t>
        </is>
      </c>
    </row>
    <row r="3429">
      <c r="A3429" t="inlineStr">
        <is>
          <t>BioLegend</t>
        </is>
      </c>
      <c r="B3429" t="n">
        <v>29436</v>
      </c>
      <c r="C3429" t="inlineStr">
        <is>
          <t>EED119874</t>
        </is>
      </c>
      <c r="D3429" s="6" t="n">
        <v>45939</v>
      </c>
      <c r="E3429" s="6" t="n">
        <v>45944</v>
      </c>
      <c r="F3429" t="n">
        <v>345028</v>
      </c>
      <c r="G3429" t="n">
        <v>1</v>
      </c>
      <c r="H3429" t="n">
        <v>0</v>
      </c>
      <c r="I3429" t="n">
        <v>1</v>
      </c>
      <c r="J3429" t="inlineStr">
        <is>
          <t>Delhi</t>
        </is>
      </c>
      <c r="K3429" t="inlineStr">
        <is>
          <t>Priyanka Madam</t>
        </is>
      </c>
    </row>
    <row r="3430">
      <c r="A3430" t="inlineStr">
        <is>
          <t>BioLegend</t>
        </is>
      </c>
      <c r="B3430" t="n">
        <v>24354</v>
      </c>
      <c r="C3430" t="inlineStr">
        <is>
          <t>EED119874</t>
        </is>
      </c>
      <c r="D3430" s="6" t="n">
        <v>45939</v>
      </c>
      <c r="E3430" s="6" t="n">
        <v>45944</v>
      </c>
      <c r="F3430" t="n">
        <v>351356</v>
      </c>
      <c r="G3430" t="n">
        <v>1</v>
      </c>
      <c r="H3430" t="n">
        <v>0</v>
      </c>
      <c r="I3430" t="n">
        <v>1</v>
      </c>
      <c r="J3430" t="inlineStr">
        <is>
          <t>Delhi</t>
        </is>
      </c>
      <c r="K3430" t="inlineStr">
        <is>
          <t>Priyanka Madam</t>
        </is>
      </c>
    </row>
    <row r="3431">
      <c r="A3431" t="inlineStr">
        <is>
          <t>BioLegend</t>
        </is>
      </c>
      <c r="B3431" t="n">
        <v>20820.8</v>
      </c>
      <c r="C3431" t="inlineStr">
        <is>
          <t>EED119874</t>
        </is>
      </c>
      <c r="D3431" s="6" t="n">
        <v>45939</v>
      </c>
      <c r="E3431" s="6" t="n">
        <v>45944</v>
      </c>
      <c r="F3431" t="n">
        <v>353214</v>
      </c>
      <c r="G3431" t="n">
        <v>2</v>
      </c>
      <c r="H3431" t="n">
        <v>0</v>
      </c>
      <c r="I3431" t="n">
        <v>2</v>
      </c>
      <c r="J3431" t="inlineStr">
        <is>
          <t>Delhi</t>
        </is>
      </c>
      <c r="K3431" t="inlineStr">
        <is>
          <t>Priyanka Madam</t>
        </is>
      </c>
    </row>
    <row r="3432">
      <c r="A3432" t="inlineStr">
        <is>
          <t>BioLegend</t>
        </is>
      </c>
      <c r="B3432" t="n">
        <v>20266.4</v>
      </c>
      <c r="C3432" t="inlineStr">
        <is>
          <t>EED119874</t>
        </is>
      </c>
      <c r="D3432" s="6" t="n">
        <v>45939</v>
      </c>
      <c r="E3432" s="6" t="n">
        <v>45944</v>
      </c>
      <c r="F3432" t="n">
        <v>353304</v>
      </c>
      <c r="G3432" t="n">
        <v>1</v>
      </c>
      <c r="H3432" t="n">
        <v>0</v>
      </c>
      <c r="I3432" t="n">
        <v>1</v>
      </c>
      <c r="J3432" t="inlineStr">
        <is>
          <t>Delhi</t>
        </is>
      </c>
      <c r="K3432" t="inlineStr">
        <is>
          <t>Priyanka Madam</t>
        </is>
      </c>
    </row>
    <row r="3433">
      <c r="A3433" t="inlineStr">
        <is>
          <t>BioLegend</t>
        </is>
      </c>
      <c r="B3433" t="n">
        <v>18788</v>
      </c>
      <c r="C3433" t="inlineStr">
        <is>
          <t>EED119874</t>
        </is>
      </c>
      <c r="D3433" s="6" t="n">
        <v>45939</v>
      </c>
      <c r="E3433" s="6" t="n">
        <v>45944</v>
      </c>
      <c r="F3433" t="n">
        <v>369354</v>
      </c>
      <c r="G3433" t="n">
        <v>1</v>
      </c>
      <c r="H3433" t="n">
        <v>0</v>
      </c>
      <c r="I3433" t="n">
        <v>1</v>
      </c>
      <c r="J3433" t="inlineStr">
        <is>
          <t>Delhi</t>
        </is>
      </c>
      <c r="K3433" t="inlineStr">
        <is>
          <t>Priyanka Madam</t>
        </is>
      </c>
    </row>
    <row r="3434">
      <c r="A3434" t="inlineStr">
        <is>
          <t>BioLegend</t>
        </is>
      </c>
      <c r="B3434" t="n">
        <v>16262.4</v>
      </c>
      <c r="C3434" t="inlineStr">
        <is>
          <t>EED119874</t>
        </is>
      </c>
      <c r="D3434" s="6" t="n">
        <v>45939</v>
      </c>
      <c r="E3434" s="6" t="n">
        <v>45944</v>
      </c>
      <c r="F3434" t="n">
        <v>369612</v>
      </c>
      <c r="G3434" t="n">
        <v>1</v>
      </c>
      <c r="H3434" t="n">
        <v>0</v>
      </c>
      <c r="I3434" t="n">
        <v>1</v>
      </c>
      <c r="J3434" t="inlineStr">
        <is>
          <t>Delhi</t>
        </is>
      </c>
      <c r="K3434" t="inlineStr">
        <is>
          <t>Priyanka Madam</t>
        </is>
      </c>
    </row>
    <row r="3435">
      <c r="A3435" t="inlineStr">
        <is>
          <t>BioLegend</t>
        </is>
      </c>
      <c r="B3435" t="n">
        <v>20081.6</v>
      </c>
      <c r="C3435" t="inlineStr">
        <is>
          <t>EED119874</t>
        </is>
      </c>
      <c r="D3435" s="6" t="n">
        <v>45939</v>
      </c>
      <c r="E3435" s="6" t="n">
        <v>45944</v>
      </c>
      <c r="F3435" t="n">
        <v>372204</v>
      </c>
      <c r="G3435" t="n">
        <v>1</v>
      </c>
      <c r="H3435" t="n">
        <v>0</v>
      </c>
      <c r="I3435" t="n">
        <v>1</v>
      </c>
      <c r="J3435" t="inlineStr">
        <is>
          <t>Delhi</t>
        </is>
      </c>
      <c r="K3435" t="inlineStr">
        <is>
          <t>Priyanka Madam</t>
        </is>
      </c>
    </row>
    <row r="3436">
      <c r="A3436" t="inlineStr">
        <is>
          <t>BioLegend</t>
        </is>
      </c>
      <c r="B3436" t="n">
        <v>22792</v>
      </c>
      <c r="C3436" t="inlineStr">
        <is>
          <t>EED119874</t>
        </is>
      </c>
      <c r="D3436" s="6" t="n">
        <v>45939</v>
      </c>
      <c r="E3436" s="6" t="n">
        <v>45944</v>
      </c>
      <c r="F3436" t="n">
        <v>372216</v>
      </c>
      <c r="G3436" t="n">
        <v>1</v>
      </c>
      <c r="H3436" t="n">
        <v>0</v>
      </c>
      <c r="I3436" t="n">
        <v>1</v>
      </c>
      <c r="J3436" t="inlineStr">
        <is>
          <t>Delhi</t>
        </is>
      </c>
      <c r="K3436" t="inlineStr">
        <is>
          <t>Priyanka Madam</t>
        </is>
      </c>
    </row>
    <row r="3437">
      <c r="A3437" t="inlineStr">
        <is>
          <t>BioLegend</t>
        </is>
      </c>
      <c r="B3437" t="n">
        <v>9055.200000000001</v>
      </c>
      <c r="C3437" t="inlineStr">
        <is>
          <t>EED119874</t>
        </is>
      </c>
      <c r="D3437" s="6" t="n">
        <v>45939</v>
      </c>
      <c r="E3437" s="6" t="n">
        <v>45944</v>
      </c>
      <c r="F3437" t="n">
        <v>372221</v>
      </c>
      <c r="G3437" t="n">
        <v>2</v>
      </c>
      <c r="H3437" t="n">
        <v>0</v>
      </c>
      <c r="I3437" t="n">
        <v>2</v>
      </c>
      <c r="J3437" t="inlineStr">
        <is>
          <t>Delhi</t>
        </is>
      </c>
      <c r="K3437" t="inlineStr">
        <is>
          <t>Priyanka Madam</t>
        </is>
      </c>
    </row>
    <row r="3438">
      <c r="A3438" t="inlineStr">
        <is>
          <t>BioLegend</t>
        </is>
      </c>
      <c r="B3438" t="n">
        <v>14476</v>
      </c>
      <c r="C3438" t="inlineStr">
        <is>
          <t>EED119874</t>
        </is>
      </c>
      <c r="D3438" s="6" t="n">
        <v>45939</v>
      </c>
      <c r="E3438" s="6" t="n">
        <v>45944</v>
      </c>
      <c r="F3438" t="n">
        <v>500304</v>
      </c>
      <c r="G3438" t="n">
        <v>1</v>
      </c>
      <c r="H3438" t="n">
        <v>0</v>
      </c>
      <c r="I3438" t="n">
        <v>1</v>
      </c>
      <c r="J3438" t="inlineStr">
        <is>
          <t>Delhi</t>
        </is>
      </c>
      <c r="K3438" t="inlineStr">
        <is>
          <t>Priyanka Madam</t>
        </is>
      </c>
    </row>
    <row r="3439">
      <c r="A3439" t="inlineStr">
        <is>
          <t>BioLegend</t>
        </is>
      </c>
      <c r="B3439" t="n">
        <v>16324</v>
      </c>
      <c r="C3439" t="inlineStr">
        <is>
          <t>EED119874</t>
        </is>
      </c>
      <c r="D3439" s="6" t="n">
        <v>45939</v>
      </c>
      <c r="E3439" s="6" t="n">
        <v>45944</v>
      </c>
      <c r="F3439" t="n">
        <v>502516</v>
      </c>
      <c r="G3439" t="n">
        <v>1</v>
      </c>
      <c r="H3439" t="n">
        <v>0</v>
      </c>
      <c r="I3439" t="n">
        <v>1</v>
      </c>
      <c r="J3439" t="inlineStr">
        <is>
          <t>Delhi</t>
        </is>
      </c>
      <c r="K3439" t="inlineStr">
        <is>
          <t>Priyanka Madam</t>
        </is>
      </c>
    </row>
    <row r="3440">
      <c r="A3440" t="inlineStr">
        <is>
          <t>BioLegend</t>
        </is>
      </c>
      <c r="B3440" t="n">
        <v>28314</v>
      </c>
      <c r="C3440" t="inlineStr">
        <is>
          <t>EED119874</t>
        </is>
      </c>
      <c r="D3440" s="6" t="n">
        <v>45939</v>
      </c>
      <c r="E3440" s="6" t="n">
        <v>45944</v>
      </c>
      <c r="F3440" t="n">
        <v>502948</v>
      </c>
      <c r="G3440" t="n">
        <v>1</v>
      </c>
      <c r="H3440" t="n">
        <v>0</v>
      </c>
      <c r="I3440" t="n">
        <v>1</v>
      </c>
      <c r="J3440" t="inlineStr">
        <is>
          <t>Delhi</t>
        </is>
      </c>
      <c r="K3440" t="inlineStr">
        <is>
          <t>Priyanka Madam</t>
        </is>
      </c>
    </row>
    <row r="3441">
      <c r="A3441" t="inlineStr">
        <is>
          <t>BioLegend</t>
        </is>
      </c>
      <c r="B3441" t="n">
        <v>22176</v>
      </c>
      <c r="C3441" t="inlineStr">
        <is>
          <t>EED119874</t>
        </is>
      </c>
      <c r="D3441" s="6" t="n">
        <v>45939</v>
      </c>
      <c r="E3441" s="6" t="n">
        <v>45944</v>
      </c>
      <c r="F3441" t="n">
        <v>655208</v>
      </c>
      <c r="G3441" t="n">
        <v>1</v>
      </c>
      <c r="H3441" t="n">
        <v>0</v>
      </c>
      <c r="I3441" t="n">
        <v>1</v>
      </c>
      <c r="J3441" t="inlineStr">
        <is>
          <t>Delhi</t>
        </is>
      </c>
      <c r="K3441" t="inlineStr">
        <is>
          <t>Priyanka Madam</t>
        </is>
      </c>
    </row>
    <row r="3442">
      <c r="A3442" t="inlineStr">
        <is>
          <t>Dharmacon</t>
        </is>
      </c>
      <c r="B3442" t="n">
        <v>9280.48</v>
      </c>
      <c r="C3442" t="inlineStr">
        <is>
          <t>D100825IN3322143G</t>
        </is>
      </c>
      <c r="D3442" s="6" t="n">
        <v>45940</v>
      </c>
      <c r="E3442" s="6" t="n">
        <v>45944</v>
      </c>
      <c r="F3442" t="inlineStr">
        <is>
          <t>CTM-1191683</t>
        </is>
      </c>
      <c r="G3442" t="n">
        <v>1</v>
      </c>
      <c r="H3442" t="n">
        <v>0</v>
      </c>
      <c r="I3442" t="n">
        <v>1</v>
      </c>
      <c r="J3442" t="inlineStr">
        <is>
          <t>Kerala</t>
        </is>
      </c>
      <c r="K3442" t="inlineStr">
        <is>
          <t>Saturday (25-10-25)</t>
        </is>
      </c>
    </row>
    <row r="3443">
      <c r="A3443" t="inlineStr">
        <is>
          <t>Dharmacon</t>
        </is>
      </c>
      <c r="B3443" t="n">
        <v>9280.48</v>
      </c>
      <c r="C3443" t="inlineStr">
        <is>
          <t>D100825IN3322143G</t>
        </is>
      </c>
      <c r="D3443" s="6" t="n">
        <v>45940</v>
      </c>
      <c r="E3443" s="6" t="n">
        <v>45944</v>
      </c>
      <c r="F3443" t="inlineStr">
        <is>
          <t>CTM-1191684</t>
        </is>
      </c>
      <c r="G3443" t="n">
        <v>1</v>
      </c>
      <c r="H3443" t="n">
        <v>0</v>
      </c>
      <c r="I3443" t="n">
        <v>1</v>
      </c>
      <c r="J3443" t="inlineStr">
        <is>
          <t>Kerala</t>
        </is>
      </c>
      <c r="K3443" t="inlineStr">
        <is>
          <t>Saturday (25-10-25)</t>
        </is>
      </c>
    </row>
    <row r="3444">
      <c r="A3444" t="inlineStr">
        <is>
          <t>Dharmacon</t>
        </is>
      </c>
      <c r="B3444" t="n">
        <v>10976.24</v>
      </c>
      <c r="C3444" t="inlineStr">
        <is>
          <t>D100825IN3322143G</t>
        </is>
      </c>
      <c r="D3444" s="6" t="n">
        <v>45940</v>
      </c>
      <c r="E3444" s="6" t="n">
        <v>45944</v>
      </c>
      <c r="F3444" t="inlineStr">
        <is>
          <t>CTM-1191685</t>
        </is>
      </c>
      <c r="G3444" t="n">
        <v>1</v>
      </c>
      <c r="H3444" t="n">
        <v>0</v>
      </c>
      <c r="I3444" t="n">
        <v>1</v>
      </c>
      <c r="J3444" t="inlineStr">
        <is>
          <t>Kerala</t>
        </is>
      </c>
      <c r="K3444" t="inlineStr">
        <is>
          <t>Saturday (25-10-25)</t>
        </is>
      </c>
    </row>
    <row r="3445">
      <c r="A3445" t="inlineStr">
        <is>
          <t>Dharmacon</t>
        </is>
      </c>
      <c r="B3445" t="n">
        <v>16858.16</v>
      </c>
      <c r="C3445" t="inlineStr">
        <is>
          <t>D100825IN3322143G</t>
        </is>
      </c>
      <c r="D3445" s="6" t="n">
        <v>45940</v>
      </c>
      <c r="E3445" s="6" t="n">
        <v>45944</v>
      </c>
      <c r="F3445" t="inlineStr">
        <is>
          <t>CTM-1196825</t>
        </is>
      </c>
      <c r="G3445" t="n">
        <v>1</v>
      </c>
      <c r="H3445" t="n">
        <v>0</v>
      </c>
      <c r="I3445" t="n">
        <v>1</v>
      </c>
      <c r="J3445" t="inlineStr">
        <is>
          <t>MOHALI (PUNJAB)</t>
        </is>
      </c>
      <c r="K3445" t="inlineStr">
        <is>
          <t>Wednesday (22-10-25)</t>
        </is>
      </c>
    </row>
    <row r="3446">
      <c r="A3446" t="inlineStr">
        <is>
          <t>Dharmacon</t>
        </is>
      </c>
      <c r="B3446" t="n">
        <v>16858.16</v>
      </c>
      <c r="C3446" t="inlineStr">
        <is>
          <t>D100825IN3322143G</t>
        </is>
      </c>
      <c r="D3446" s="6" t="n">
        <v>45940</v>
      </c>
      <c r="E3446" s="6" t="n">
        <v>45944</v>
      </c>
      <c r="F3446" t="inlineStr">
        <is>
          <t>CTM-1198762</t>
        </is>
      </c>
      <c r="G3446" t="n">
        <v>1</v>
      </c>
      <c r="H3446" t="n">
        <v>0</v>
      </c>
      <c r="I3446" t="n">
        <v>1</v>
      </c>
      <c r="J3446" t="inlineStr">
        <is>
          <t>Kerala</t>
        </is>
      </c>
      <c r="K3446" t="inlineStr">
        <is>
          <t>Saturday (25-10-25)</t>
        </is>
      </c>
    </row>
    <row r="3447">
      <c r="A3447" t="inlineStr">
        <is>
          <t>Dharmacon</t>
        </is>
      </c>
      <c r="B3447" t="n">
        <v>64328</v>
      </c>
      <c r="C3447" t="inlineStr">
        <is>
          <t>D100825IN3322143G</t>
        </is>
      </c>
      <c r="D3447" s="6" t="n">
        <v>45940</v>
      </c>
      <c r="E3447" s="6" t="n">
        <v>45944</v>
      </c>
      <c r="F3447" t="inlineStr">
        <is>
          <t>L-003472-00-0020</t>
        </is>
      </c>
      <c r="G3447" t="n">
        <v>1</v>
      </c>
      <c r="H3447" t="n">
        <v>1</v>
      </c>
      <c r="I3447" t="n">
        <v>0</v>
      </c>
      <c r="J3447" t="inlineStr">
        <is>
          <t>Hyderabad</t>
        </is>
      </c>
      <c r="K3447" t="n">
        <v>0</v>
      </c>
    </row>
    <row r="3448">
      <c r="A3448" t="inlineStr">
        <is>
          <t>Dharmacon</t>
        </is>
      </c>
      <c r="B3448" t="n">
        <v>64328</v>
      </c>
      <c r="C3448" t="inlineStr">
        <is>
          <t>D100825IN3322143G</t>
        </is>
      </c>
      <c r="D3448" s="6" t="n">
        <v>45940</v>
      </c>
      <c r="E3448" s="6" t="n">
        <v>45944</v>
      </c>
      <c r="F3448" t="inlineStr">
        <is>
          <t>L-029987-01-0020</t>
        </is>
      </c>
      <c r="G3448" t="n">
        <v>1</v>
      </c>
      <c r="H3448" t="n">
        <v>1</v>
      </c>
      <c r="I3448" t="n">
        <v>0</v>
      </c>
      <c r="J3448" t="inlineStr">
        <is>
          <t>Hyderabad</t>
        </is>
      </c>
      <c r="K3448" t="n">
        <v>0</v>
      </c>
    </row>
    <row r="3449">
      <c r="A3449" t="inlineStr">
        <is>
          <t>MyBiosource</t>
        </is>
      </c>
      <c r="B3449" t="n">
        <v>27676</v>
      </c>
      <c r="C3449" t="n">
        <v>922428</v>
      </c>
      <c r="D3449" s="6" t="n">
        <v>45940</v>
      </c>
      <c r="E3449" s="6" t="n">
        <v>45944</v>
      </c>
      <c r="F3449" t="inlineStr">
        <is>
          <t>MBS850895</t>
        </is>
      </c>
      <c r="G3449" t="n">
        <v>1</v>
      </c>
      <c r="H3449" t="n">
        <v>0</v>
      </c>
      <c r="I3449" t="n">
        <v>1</v>
      </c>
      <c r="J3449" t="inlineStr">
        <is>
          <t>Delhi</t>
        </is>
      </c>
      <c r="K3449" t="inlineStr">
        <is>
          <t>Deepak/Priyanka Madam</t>
        </is>
      </c>
    </row>
    <row r="3450">
      <c r="A3450" t="inlineStr">
        <is>
          <t>MyBiosource</t>
        </is>
      </c>
      <c r="B3450" t="n">
        <v>49368</v>
      </c>
      <c r="C3450" t="n">
        <v>922429</v>
      </c>
      <c r="D3450" s="6" t="n">
        <v>45940</v>
      </c>
      <c r="E3450" s="6" t="n">
        <v>45944</v>
      </c>
      <c r="F3450" t="inlineStr">
        <is>
          <t>MBS9922282</t>
        </is>
      </c>
      <c r="G3450" t="n">
        <v>1</v>
      </c>
      <c r="H3450" t="n">
        <v>0</v>
      </c>
      <c r="I3450" t="n">
        <v>1</v>
      </c>
      <c r="J3450" t="inlineStr">
        <is>
          <t>JAIPUR</t>
        </is>
      </c>
      <c r="K3450" t="inlineStr">
        <is>
          <t>Saturday (25-10-25)</t>
        </is>
      </c>
    </row>
    <row r="3451">
      <c r="A3451" t="inlineStr">
        <is>
          <t>MyBiosource</t>
        </is>
      </c>
      <c r="B3451" t="n">
        <v>42262</v>
      </c>
      <c r="C3451" t="n">
        <v>922429</v>
      </c>
      <c r="D3451" s="6" t="n">
        <v>45940</v>
      </c>
      <c r="E3451" s="6" t="n">
        <v>45944</v>
      </c>
      <c r="F3451" t="inlineStr">
        <is>
          <t>MBS7256268</t>
        </is>
      </c>
      <c r="G3451" t="n">
        <v>1</v>
      </c>
      <c r="H3451" t="n">
        <v>0</v>
      </c>
      <c r="I3451" t="n">
        <v>1</v>
      </c>
      <c r="J3451" t="inlineStr">
        <is>
          <t>JAIPUR</t>
        </is>
      </c>
      <c r="K3451" t="inlineStr">
        <is>
          <t>Saturday (25-10-25)</t>
        </is>
      </c>
    </row>
    <row r="3452">
      <c r="A3452" t="inlineStr">
        <is>
          <t>Biotium</t>
        </is>
      </c>
      <c r="B3452" t="n">
        <v>161004.8</v>
      </c>
      <c r="C3452" t="inlineStr">
        <is>
          <t>I242972-IN</t>
        </is>
      </c>
      <c r="D3452" s="6" t="n">
        <v>45940</v>
      </c>
      <c r="E3452" s="6" t="n">
        <v>45944</v>
      </c>
      <c r="F3452" t="inlineStr">
        <is>
          <t>41003-1</t>
        </is>
      </c>
      <c r="G3452" t="n">
        <v>3</v>
      </c>
      <c r="H3452" t="n">
        <v>3</v>
      </c>
      <c r="I3452" t="n">
        <v>0</v>
      </c>
      <c r="J3452" t="inlineStr">
        <is>
          <t>Banglore</t>
        </is>
      </c>
      <c r="K3452" t="n">
        <v>0</v>
      </c>
    </row>
    <row r="3453">
      <c r="A3453" t="inlineStr">
        <is>
          <t>Biotium</t>
        </is>
      </c>
      <c r="B3453" t="n">
        <v>23443.2</v>
      </c>
      <c r="C3453" t="inlineStr">
        <is>
          <t>I242972-IN</t>
        </is>
      </c>
      <c r="D3453" s="6" t="n">
        <v>45940</v>
      </c>
      <c r="E3453" s="6" t="n">
        <v>45944</v>
      </c>
      <c r="F3453" t="n">
        <v>92118</v>
      </c>
      <c r="G3453" t="n">
        <v>1</v>
      </c>
      <c r="H3453" t="n">
        <v>1</v>
      </c>
      <c r="I3453" t="n">
        <v>0</v>
      </c>
      <c r="J3453" t="inlineStr">
        <is>
          <t>BANGLORE</t>
        </is>
      </c>
      <c r="K3453" t="n">
        <v>0</v>
      </c>
    </row>
    <row r="3454">
      <c r="A3454" t="inlineStr">
        <is>
          <t>Biotium</t>
        </is>
      </c>
      <c r="B3454" t="n">
        <v>23020.8</v>
      </c>
      <c r="C3454" t="inlineStr">
        <is>
          <t>I242972-IN</t>
        </is>
      </c>
      <c r="D3454" s="6" t="n">
        <v>45940</v>
      </c>
      <c r="E3454" s="6" t="n">
        <v>45944</v>
      </c>
      <c r="F3454" t="n">
        <v>92139</v>
      </c>
      <c r="G3454" t="n">
        <v>1</v>
      </c>
      <c r="H3454" t="n">
        <v>1</v>
      </c>
      <c r="I3454" t="n">
        <v>0</v>
      </c>
      <c r="J3454" t="inlineStr">
        <is>
          <t>BANGLORE</t>
        </is>
      </c>
      <c r="K3454" t="n">
        <v>0</v>
      </c>
    </row>
    <row r="3455">
      <c r="A3455" t="inlineStr">
        <is>
          <t>Biotium</t>
        </is>
      </c>
      <c r="B3455" t="n">
        <v>24006.4</v>
      </c>
      <c r="C3455" t="inlineStr">
        <is>
          <t>I242972-IN</t>
        </is>
      </c>
      <c r="D3455" s="6" t="n">
        <v>45940</v>
      </c>
      <c r="E3455" s="6" t="n">
        <v>45944</v>
      </c>
      <c r="F3455" t="n">
        <v>92107</v>
      </c>
      <c r="G3455" t="n">
        <v>1</v>
      </c>
      <c r="H3455" t="n">
        <v>1</v>
      </c>
      <c r="I3455" t="n">
        <v>0</v>
      </c>
      <c r="J3455" t="inlineStr">
        <is>
          <t>BANGLORE</t>
        </is>
      </c>
      <c r="K3455" t="n">
        <v>0</v>
      </c>
    </row>
    <row r="3456">
      <c r="A3456" t="inlineStr">
        <is>
          <t>Biotium</t>
        </is>
      </c>
      <c r="B3456" t="n">
        <v>21472</v>
      </c>
      <c r="C3456" t="inlineStr">
        <is>
          <t>I242972-IN</t>
        </is>
      </c>
      <c r="D3456" s="6" t="n">
        <v>45940</v>
      </c>
      <c r="E3456" s="6" t="n">
        <v>45944</v>
      </c>
      <c r="F3456" t="n">
        <v>92103</v>
      </c>
      <c r="G3456" t="n">
        <v>1</v>
      </c>
      <c r="H3456" t="n">
        <v>1</v>
      </c>
      <c r="I3456" t="n">
        <v>0</v>
      </c>
      <c r="J3456" t="inlineStr">
        <is>
          <t>BANGLORE</t>
        </is>
      </c>
      <c r="K3456" t="n">
        <v>0</v>
      </c>
    </row>
    <row r="3457">
      <c r="A3457" t="inlineStr">
        <is>
          <t>Biotium</t>
        </is>
      </c>
      <c r="B3457" t="n">
        <v>23020.8</v>
      </c>
      <c r="C3457" t="inlineStr">
        <is>
          <t>I242983-IN</t>
        </is>
      </c>
      <c r="D3457" s="6" t="n">
        <v>45940</v>
      </c>
      <c r="E3457" s="6" t="n">
        <v>45944</v>
      </c>
      <c r="F3457" t="n">
        <v>92139</v>
      </c>
      <c r="G3457" t="n">
        <v>1</v>
      </c>
      <c r="H3457" t="n">
        <v>1</v>
      </c>
      <c r="I3457" t="n">
        <v>0</v>
      </c>
      <c r="J3457" t="inlineStr">
        <is>
          <t>BANGLORE</t>
        </is>
      </c>
      <c r="K3457" t="n">
        <v>0</v>
      </c>
    </row>
    <row r="3458">
      <c r="A3458" t="inlineStr">
        <is>
          <t>Biotium</t>
        </is>
      </c>
      <c r="B3458" t="n">
        <v>23443.2</v>
      </c>
      <c r="C3458" t="inlineStr">
        <is>
          <t>I242983-IN</t>
        </is>
      </c>
      <c r="D3458" s="6" t="n">
        <v>45940</v>
      </c>
      <c r="E3458" s="6" t="n">
        <v>45944</v>
      </c>
      <c r="F3458" t="n">
        <v>92118</v>
      </c>
      <c r="G3458" t="n">
        <v>1</v>
      </c>
      <c r="H3458" t="n">
        <v>1</v>
      </c>
      <c r="I3458" t="n">
        <v>0</v>
      </c>
      <c r="J3458" t="inlineStr">
        <is>
          <t>BANGLORE</t>
        </is>
      </c>
      <c r="K3458" t="n">
        <v>0</v>
      </c>
    </row>
    <row r="3459">
      <c r="A3459" t="inlineStr">
        <is>
          <t>BioLegend</t>
        </is>
      </c>
      <c r="B3459" t="n">
        <v>7268.799999999999</v>
      </c>
      <c r="C3459" t="inlineStr">
        <is>
          <t>SI2468818</t>
        </is>
      </c>
      <c r="D3459" s="6" t="n">
        <v>45941</v>
      </c>
      <c r="E3459" s="6" t="n">
        <v>45946</v>
      </c>
      <c r="F3459" t="n">
        <v>741100</v>
      </c>
      <c r="G3459" t="n">
        <v>5</v>
      </c>
      <c r="H3459" t="n">
        <v>5</v>
      </c>
      <c r="I3459" t="n">
        <v>0</v>
      </c>
      <c r="J3459" t="inlineStr">
        <is>
          <t>Banglore</t>
        </is>
      </c>
      <c r="K3459" t="n">
        <v>0</v>
      </c>
    </row>
    <row r="3460">
      <c r="A3460" t="inlineStr">
        <is>
          <t>BioLegend</t>
        </is>
      </c>
      <c r="B3460" t="n">
        <v>7268.799999999999</v>
      </c>
      <c r="C3460" t="inlineStr">
        <is>
          <t>SI2468818</t>
        </is>
      </c>
      <c r="D3460" s="6" t="n">
        <v>45941</v>
      </c>
      <c r="E3460" s="6" t="n">
        <v>45946</v>
      </c>
      <c r="F3460" t="n">
        <v>741116</v>
      </c>
      <c r="G3460" t="n">
        <v>5</v>
      </c>
      <c r="H3460" t="n">
        <v>5</v>
      </c>
      <c r="I3460" t="n">
        <v>0</v>
      </c>
      <c r="J3460" t="inlineStr">
        <is>
          <t>Banglore</t>
        </is>
      </c>
      <c r="K3460" t="n">
        <v>0</v>
      </c>
    </row>
    <row r="3461">
      <c r="A3461" t="inlineStr">
        <is>
          <t>BioLegend</t>
        </is>
      </c>
      <c r="B3461" t="n">
        <v>7268.799999999999</v>
      </c>
      <c r="C3461" t="inlineStr">
        <is>
          <t>SI2468818</t>
        </is>
      </c>
      <c r="D3461" s="6" t="n">
        <v>45941</v>
      </c>
      <c r="E3461" s="6" t="n">
        <v>45946</v>
      </c>
      <c r="F3461" t="n">
        <v>741104</v>
      </c>
      <c r="G3461" t="n">
        <v>5</v>
      </c>
      <c r="H3461" t="n">
        <v>5</v>
      </c>
      <c r="I3461" t="n">
        <v>0</v>
      </c>
      <c r="J3461" t="inlineStr">
        <is>
          <t>Banglore</t>
        </is>
      </c>
      <c r="K3461" t="n">
        <v>0</v>
      </c>
    </row>
    <row r="3462">
      <c r="A3462" t="inlineStr">
        <is>
          <t>BioLegend</t>
        </is>
      </c>
      <c r="B3462" t="n">
        <v>7268.799999999999</v>
      </c>
      <c r="C3462" t="inlineStr">
        <is>
          <t>SI2468818</t>
        </is>
      </c>
      <c r="D3462" s="6" t="n">
        <v>45941</v>
      </c>
      <c r="E3462" s="6" t="n">
        <v>45946</v>
      </c>
      <c r="F3462" t="n">
        <v>741108</v>
      </c>
      <c r="G3462" t="n">
        <v>5</v>
      </c>
      <c r="H3462" t="n">
        <v>5</v>
      </c>
      <c r="I3462" t="n">
        <v>0</v>
      </c>
      <c r="J3462" t="inlineStr">
        <is>
          <t>Banglore</t>
        </is>
      </c>
      <c r="K3462" t="n">
        <v>0</v>
      </c>
    </row>
    <row r="3463">
      <c r="A3463" t="inlineStr">
        <is>
          <t>BioLegend</t>
        </is>
      </c>
      <c r="B3463" t="n">
        <v>7268.799999999999</v>
      </c>
      <c r="C3463" t="inlineStr">
        <is>
          <t>SI2468818</t>
        </is>
      </c>
      <c r="D3463" s="6" t="n">
        <v>45941</v>
      </c>
      <c r="E3463" s="6" t="n">
        <v>45946</v>
      </c>
      <c r="F3463" t="n">
        <v>741101</v>
      </c>
      <c r="G3463" t="n">
        <v>5</v>
      </c>
      <c r="H3463" t="n">
        <v>5</v>
      </c>
      <c r="I3463" t="n">
        <v>0</v>
      </c>
      <c r="J3463" t="inlineStr">
        <is>
          <t>Banglore</t>
        </is>
      </c>
      <c r="K3463" t="n">
        <v>0</v>
      </c>
    </row>
    <row r="3464">
      <c r="A3464" t="inlineStr">
        <is>
          <t>BioLegend</t>
        </is>
      </c>
      <c r="B3464" t="n">
        <v>7268.799999999999</v>
      </c>
      <c r="C3464" t="inlineStr">
        <is>
          <t>SI2468818</t>
        </is>
      </c>
      <c r="D3464" s="6" t="n">
        <v>45941</v>
      </c>
      <c r="E3464" s="6" t="n">
        <v>45946</v>
      </c>
      <c r="F3464" t="n">
        <v>741105</v>
      </c>
      <c r="G3464" t="n">
        <v>5</v>
      </c>
      <c r="H3464" t="n">
        <v>5</v>
      </c>
      <c r="I3464" t="n">
        <v>0</v>
      </c>
      <c r="J3464" t="inlineStr">
        <is>
          <t>Banglore</t>
        </is>
      </c>
      <c r="K3464" t="n">
        <v>0</v>
      </c>
    </row>
    <row r="3465">
      <c r="A3465" t="inlineStr">
        <is>
          <t>BioLegend</t>
        </is>
      </c>
      <c r="B3465" t="n">
        <v>7268.799999999999</v>
      </c>
      <c r="C3465" t="inlineStr">
        <is>
          <t>SI2468818</t>
        </is>
      </c>
      <c r="D3465" s="6" t="n">
        <v>45941</v>
      </c>
      <c r="E3465" s="6" t="n">
        <v>45946</v>
      </c>
      <c r="F3465" t="n">
        <v>741120</v>
      </c>
      <c r="G3465" t="n">
        <v>5</v>
      </c>
      <c r="H3465" t="n">
        <v>5</v>
      </c>
      <c r="I3465" t="n">
        <v>0</v>
      </c>
      <c r="J3465" t="inlineStr">
        <is>
          <t>Banglore</t>
        </is>
      </c>
      <c r="K3465" t="n">
        <v>0</v>
      </c>
    </row>
    <row r="3466">
      <c r="A3466" t="inlineStr">
        <is>
          <t>BioLegend</t>
        </is>
      </c>
      <c r="B3466" t="n">
        <v>7268.799999999999</v>
      </c>
      <c r="C3466" t="inlineStr">
        <is>
          <t>SI2468818</t>
        </is>
      </c>
      <c r="D3466" s="6" t="n">
        <v>45941</v>
      </c>
      <c r="E3466" s="6" t="n">
        <v>45946</v>
      </c>
      <c r="F3466" t="n">
        <v>741114</v>
      </c>
      <c r="G3466" t="n">
        <v>5</v>
      </c>
      <c r="H3466" t="n">
        <v>5</v>
      </c>
      <c r="I3466" t="n">
        <v>0</v>
      </c>
      <c r="J3466" t="inlineStr">
        <is>
          <t>Banglore</t>
        </is>
      </c>
      <c r="K3466" t="n">
        <v>0</v>
      </c>
    </row>
    <row r="3467">
      <c r="A3467" t="inlineStr">
        <is>
          <t>BioLegend</t>
        </is>
      </c>
      <c r="B3467" t="n">
        <v>3634.4</v>
      </c>
      <c r="C3467" t="inlineStr">
        <is>
          <t>SI2468818</t>
        </is>
      </c>
      <c r="D3467" s="6" t="n">
        <v>45941</v>
      </c>
      <c r="E3467" s="6" t="n">
        <v>45946</v>
      </c>
      <c r="F3467" t="n">
        <v>741095</v>
      </c>
      <c r="G3467" t="n">
        <v>5</v>
      </c>
      <c r="H3467" t="n">
        <v>5</v>
      </c>
      <c r="I3467" t="n">
        <v>0</v>
      </c>
      <c r="J3467" t="inlineStr">
        <is>
          <t>Banglore</t>
        </is>
      </c>
      <c r="K3467" t="n">
        <v>0</v>
      </c>
    </row>
    <row r="3468">
      <c r="A3468" t="inlineStr">
        <is>
          <t>BioLegend</t>
        </is>
      </c>
      <c r="B3468" t="n">
        <v>18110.4</v>
      </c>
      <c r="C3468" t="inlineStr">
        <is>
          <t>SI2468818</t>
        </is>
      </c>
      <c r="D3468" s="6" t="n">
        <v>45941</v>
      </c>
      <c r="E3468" s="6" t="n">
        <v>45946</v>
      </c>
      <c r="F3468" t="n">
        <v>741094</v>
      </c>
      <c r="G3468" t="n">
        <v>5</v>
      </c>
      <c r="H3468" t="n">
        <v>5</v>
      </c>
      <c r="I3468" t="n">
        <v>0</v>
      </c>
      <c r="J3468" t="inlineStr">
        <is>
          <t>Banglore</t>
        </is>
      </c>
      <c r="K3468" t="n">
        <v>0</v>
      </c>
    </row>
    <row r="3469">
      <c r="A3469" t="inlineStr">
        <is>
          <t>BioLegend</t>
        </is>
      </c>
      <c r="B3469" t="n">
        <v>7268.799999999999</v>
      </c>
      <c r="C3469" t="inlineStr">
        <is>
          <t>SI2468818</t>
        </is>
      </c>
      <c r="D3469" s="6" t="n">
        <v>45941</v>
      </c>
      <c r="E3469" s="6" t="n">
        <v>45946</v>
      </c>
      <c r="F3469" t="n">
        <v>741110</v>
      </c>
      <c r="G3469" t="n">
        <v>5</v>
      </c>
      <c r="H3469" t="n">
        <v>5</v>
      </c>
      <c r="I3469" t="n">
        <v>0</v>
      </c>
      <c r="J3469" t="inlineStr">
        <is>
          <t>Banglore</t>
        </is>
      </c>
      <c r="K3469" t="n">
        <v>0</v>
      </c>
    </row>
    <row r="3470">
      <c r="A3470" t="inlineStr">
        <is>
          <t>BioLegend</t>
        </is>
      </c>
      <c r="B3470" t="n">
        <v>10903.2</v>
      </c>
      <c r="C3470" t="inlineStr">
        <is>
          <t>SI2468818</t>
        </is>
      </c>
      <c r="D3470" s="6" t="n">
        <v>45941</v>
      </c>
      <c r="E3470" s="6" t="n">
        <v>45946</v>
      </c>
      <c r="F3470" t="n">
        <v>740701</v>
      </c>
      <c r="G3470" t="n">
        <v>1</v>
      </c>
      <c r="H3470" t="n">
        <v>0</v>
      </c>
      <c r="I3470" t="n">
        <v>1</v>
      </c>
      <c r="J3470" t="inlineStr">
        <is>
          <t>Punjab</t>
        </is>
      </c>
      <c r="K3470" t="inlineStr">
        <is>
          <t>Monday (27-10-25)</t>
        </is>
      </c>
    </row>
    <row r="3471">
      <c r="A3471" t="inlineStr">
        <is>
          <t>BioLegend</t>
        </is>
      </c>
      <c r="B3471" t="n">
        <v>10903.2</v>
      </c>
      <c r="C3471" t="inlineStr">
        <is>
          <t>SI2468818</t>
        </is>
      </c>
      <c r="D3471" s="6" t="n">
        <v>45941</v>
      </c>
      <c r="E3471" s="6" t="n">
        <v>45946</v>
      </c>
      <c r="F3471" t="n">
        <v>741217</v>
      </c>
      <c r="G3471" t="n">
        <v>1</v>
      </c>
      <c r="H3471" t="n">
        <v>0</v>
      </c>
      <c r="I3471" t="n">
        <v>1</v>
      </c>
      <c r="J3471" t="inlineStr">
        <is>
          <t>Punjab</t>
        </is>
      </c>
      <c r="K3471" t="inlineStr">
        <is>
          <t>Monday (27-10-25)</t>
        </is>
      </c>
    </row>
    <row r="3472">
      <c r="A3472" t="inlineStr">
        <is>
          <t>BioLegend</t>
        </is>
      </c>
      <c r="B3472" t="n">
        <v>7268.799999999999</v>
      </c>
      <c r="C3472" t="inlineStr">
        <is>
          <t>SI2468818</t>
        </is>
      </c>
      <c r="D3472" s="6" t="n">
        <v>45941</v>
      </c>
      <c r="E3472" s="6" t="n">
        <v>45946</v>
      </c>
      <c r="F3472" t="n">
        <v>740710</v>
      </c>
      <c r="G3472" t="n">
        <v>1</v>
      </c>
      <c r="H3472" t="n">
        <v>0</v>
      </c>
      <c r="I3472" t="n">
        <v>1</v>
      </c>
      <c r="J3472" t="inlineStr">
        <is>
          <t>Punjab</t>
        </is>
      </c>
      <c r="K3472" t="inlineStr">
        <is>
          <t>Monday (27-10-25)</t>
        </is>
      </c>
    </row>
    <row r="3473">
      <c r="A3473" t="inlineStr">
        <is>
          <t>BioLegend</t>
        </is>
      </c>
      <c r="B3473" t="n">
        <v>3634.4</v>
      </c>
      <c r="C3473" t="inlineStr">
        <is>
          <t>SI2468818</t>
        </is>
      </c>
      <c r="D3473" s="6" t="n">
        <v>45941</v>
      </c>
      <c r="E3473" s="6" t="n">
        <v>45946</v>
      </c>
      <c r="F3473" t="n">
        <v>740699</v>
      </c>
      <c r="G3473" t="n">
        <v>1</v>
      </c>
      <c r="H3473" t="n">
        <v>0</v>
      </c>
      <c r="I3473" t="n">
        <v>1</v>
      </c>
      <c r="J3473" t="inlineStr">
        <is>
          <t>Punjab</t>
        </is>
      </c>
      <c r="K3473" t="inlineStr">
        <is>
          <t>Monday (27-10-25)</t>
        </is>
      </c>
    </row>
    <row r="3474">
      <c r="A3474" t="inlineStr">
        <is>
          <t>BioLegend</t>
        </is>
      </c>
      <c r="B3474" t="n">
        <v>8254.4</v>
      </c>
      <c r="C3474" t="inlineStr">
        <is>
          <t>SI2468818</t>
        </is>
      </c>
      <c r="D3474" s="6" t="n">
        <v>45941</v>
      </c>
      <c r="E3474" s="6" t="n">
        <v>45946</v>
      </c>
      <c r="F3474" t="n">
        <v>741218</v>
      </c>
      <c r="G3474" t="n">
        <v>1</v>
      </c>
      <c r="H3474" t="n">
        <v>0</v>
      </c>
      <c r="I3474" t="n">
        <v>1</v>
      </c>
      <c r="J3474" t="inlineStr">
        <is>
          <t>Punjab</t>
        </is>
      </c>
      <c r="K3474" t="inlineStr">
        <is>
          <t>Monday (27-10-25)</t>
        </is>
      </c>
    </row>
    <row r="3475">
      <c r="A3475" t="inlineStr">
        <is>
          <t>BioLegend</t>
        </is>
      </c>
      <c r="B3475" t="n">
        <v>7268.799999999999</v>
      </c>
      <c r="C3475" t="inlineStr">
        <is>
          <t>SI2468818</t>
        </is>
      </c>
      <c r="D3475" s="6" t="n">
        <v>45941</v>
      </c>
      <c r="E3475" s="6" t="n">
        <v>45946</v>
      </c>
      <c r="F3475" t="n">
        <v>740950</v>
      </c>
      <c r="G3475" t="n">
        <v>1</v>
      </c>
      <c r="H3475" t="n">
        <v>0</v>
      </c>
      <c r="I3475" t="n">
        <v>1</v>
      </c>
      <c r="J3475" t="inlineStr">
        <is>
          <t>Punjab</t>
        </is>
      </c>
      <c r="K3475" t="inlineStr">
        <is>
          <t>Monday (27-10-25)</t>
        </is>
      </c>
    </row>
    <row r="3476">
      <c r="A3476" t="inlineStr">
        <is>
          <t>BioLegend</t>
        </is>
      </c>
      <c r="B3476" t="n">
        <v>7268.799999999999</v>
      </c>
      <c r="C3476" t="inlineStr">
        <is>
          <t>SI2468818</t>
        </is>
      </c>
      <c r="D3476" s="6" t="n">
        <v>45941</v>
      </c>
      <c r="E3476" s="6" t="n">
        <v>45946</v>
      </c>
      <c r="F3476" t="n">
        <v>740951</v>
      </c>
      <c r="G3476" t="n">
        <v>1</v>
      </c>
      <c r="H3476" t="n">
        <v>0</v>
      </c>
      <c r="I3476" t="n">
        <v>1</v>
      </c>
      <c r="J3476" t="inlineStr">
        <is>
          <t>Punjab</t>
        </is>
      </c>
      <c r="K3476" t="inlineStr">
        <is>
          <t>Monday (27-10-25)</t>
        </is>
      </c>
    </row>
    <row r="3477">
      <c r="A3477" t="inlineStr">
        <is>
          <t>BioLegend</t>
        </is>
      </c>
      <c r="B3477" t="n">
        <v>7268.799999999999</v>
      </c>
      <c r="C3477" t="inlineStr">
        <is>
          <t>SI2468818</t>
        </is>
      </c>
      <c r="D3477" s="6" t="n">
        <v>45941</v>
      </c>
      <c r="E3477" s="6" t="n">
        <v>45946</v>
      </c>
      <c r="F3477" t="n">
        <v>740954</v>
      </c>
      <c r="G3477" t="n">
        <v>1</v>
      </c>
      <c r="H3477" t="n">
        <v>0</v>
      </c>
      <c r="I3477" t="n">
        <v>1</v>
      </c>
      <c r="J3477" t="inlineStr">
        <is>
          <t>Punjab</t>
        </is>
      </c>
      <c r="K3477" t="inlineStr">
        <is>
          <t>Monday (27-10-25)</t>
        </is>
      </c>
    </row>
    <row r="3478">
      <c r="A3478" t="inlineStr">
        <is>
          <t>BioLegend</t>
        </is>
      </c>
      <c r="B3478" t="n">
        <v>7268.799999999999</v>
      </c>
      <c r="C3478" t="inlineStr">
        <is>
          <t>SI2468818</t>
        </is>
      </c>
      <c r="D3478" s="6" t="n">
        <v>45941</v>
      </c>
      <c r="E3478" s="6" t="n">
        <v>45946</v>
      </c>
      <c r="F3478" t="n">
        <v>740955</v>
      </c>
      <c r="G3478" t="n">
        <v>1</v>
      </c>
      <c r="H3478" t="n">
        <v>0</v>
      </c>
      <c r="I3478" t="n">
        <v>1</v>
      </c>
      <c r="J3478" t="inlineStr">
        <is>
          <t>Punjab</t>
        </is>
      </c>
      <c r="K3478" t="inlineStr">
        <is>
          <t>Monday (27-10-25)</t>
        </is>
      </c>
    </row>
    <row r="3479">
      <c r="A3479" t="inlineStr">
        <is>
          <t>BioLegend</t>
        </is>
      </c>
      <c r="B3479" t="n">
        <v>7268.799999999999</v>
      </c>
      <c r="C3479" t="inlineStr">
        <is>
          <t>SI2468818</t>
        </is>
      </c>
      <c r="D3479" s="6" t="n">
        <v>45941</v>
      </c>
      <c r="E3479" s="6" t="n">
        <v>45946</v>
      </c>
      <c r="F3479" t="n">
        <v>740956</v>
      </c>
      <c r="G3479" t="n">
        <v>1</v>
      </c>
      <c r="H3479" t="n">
        <v>0</v>
      </c>
      <c r="I3479" t="n">
        <v>1</v>
      </c>
      <c r="J3479" t="inlineStr">
        <is>
          <t>Punjab</t>
        </is>
      </c>
      <c r="K3479" t="inlineStr">
        <is>
          <t>Monday (27-10-25)</t>
        </is>
      </c>
    </row>
    <row r="3480">
      <c r="A3480" t="inlineStr">
        <is>
          <t>BioLegend</t>
        </is>
      </c>
      <c r="B3480" t="n">
        <v>7268.799999999999</v>
      </c>
      <c r="C3480" t="inlineStr">
        <is>
          <t>SI2468818</t>
        </is>
      </c>
      <c r="D3480" s="6" t="n">
        <v>45941</v>
      </c>
      <c r="E3480" s="6" t="n">
        <v>45946</v>
      </c>
      <c r="F3480" t="n">
        <v>740957</v>
      </c>
      <c r="G3480" t="n">
        <v>1</v>
      </c>
      <c r="H3480" t="n">
        <v>0</v>
      </c>
      <c r="I3480" t="n">
        <v>1</v>
      </c>
      <c r="J3480" t="inlineStr">
        <is>
          <t>Punjab</t>
        </is>
      </c>
      <c r="K3480" t="inlineStr">
        <is>
          <t>Monday (27-10-25)</t>
        </is>
      </c>
    </row>
    <row r="3481">
      <c r="A3481" t="inlineStr">
        <is>
          <t>BioLegend</t>
        </is>
      </c>
      <c r="B3481" t="n">
        <v>7268.799999999999</v>
      </c>
      <c r="C3481" t="inlineStr">
        <is>
          <t>SI2468818</t>
        </is>
      </c>
      <c r="D3481" s="6" t="n">
        <v>45941</v>
      </c>
      <c r="E3481" s="6" t="n">
        <v>45946</v>
      </c>
      <c r="F3481" t="n">
        <v>740959</v>
      </c>
      <c r="G3481" t="n">
        <v>1</v>
      </c>
      <c r="H3481" t="n">
        <v>0</v>
      </c>
      <c r="I3481" t="n">
        <v>1</v>
      </c>
      <c r="J3481" t="inlineStr">
        <is>
          <t>Punjab</t>
        </is>
      </c>
      <c r="K3481" t="inlineStr">
        <is>
          <t>Monday (27-10-25)</t>
        </is>
      </c>
    </row>
    <row r="3482">
      <c r="A3482" t="inlineStr">
        <is>
          <t>BioLegend</t>
        </is>
      </c>
      <c r="B3482" t="n">
        <v>7268.799999999999</v>
      </c>
      <c r="C3482" t="inlineStr">
        <is>
          <t>SI2468818</t>
        </is>
      </c>
      <c r="D3482" s="6" t="n">
        <v>45941</v>
      </c>
      <c r="E3482" s="6" t="n">
        <v>45946</v>
      </c>
      <c r="F3482" t="n">
        <v>740948</v>
      </c>
      <c r="G3482" t="n">
        <v>1</v>
      </c>
      <c r="H3482" t="n">
        <v>0</v>
      </c>
      <c r="I3482" t="n">
        <v>1</v>
      </c>
      <c r="J3482" t="inlineStr">
        <is>
          <t>Punjab</t>
        </is>
      </c>
      <c r="K3482" t="inlineStr">
        <is>
          <t>Monday (27-10-25)</t>
        </is>
      </c>
    </row>
    <row r="3483">
      <c r="A3483" t="inlineStr">
        <is>
          <t>BioLegend</t>
        </is>
      </c>
      <c r="B3483" t="n">
        <v>18110.4</v>
      </c>
      <c r="C3483" t="inlineStr">
        <is>
          <t>SI2468818</t>
        </is>
      </c>
      <c r="D3483" s="6" t="n">
        <v>45941</v>
      </c>
      <c r="E3483" s="6" t="n">
        <v>45946</v>
      </c>
      <c r="F3483" t="n">
        <v>740947</v>
      </c>
      <c r="G3483" t="n">
        <v>1</v>
      </c>
      <c r="H3483" t="n">
        <v>0</v>
      </c>
      <c r="I3483" t="n">
        <v>1</v>
      </c>
      <c r="J3483" t="inlineStr">
        <is>
          <t>Punjab</t>
        </is>
      </c>
      <c r="K3483" t="inlineStr">
        <is>
          <t>Monday (27-10-25)</t>
        </is>
      </c>
    </row>
    <row r="3484">
      <c r="A3484" t="inlineStr">
        <is>
          <t>BioLegend</t>
        </is>
      </c>
      <c r="B3484" t="n">
        <v>7268.799999999999</v>
      </c>
      <c r="C3484" t="inlineStr">
        <is>
          <t>SI2468818</t>
        </is>
      </c>
      <c r="D3484" s="6" t="n">
        <v>45941</v>
      </c>
      <c r="E3484" s="6" t="n">
        <v>45946</v>
      </c>
      <c r="F3484" t="n">
        <v>740539</v>
      </c>
      <c r="G3484" t="n">
        <v>1</v>
      </c>
      <c r="H3484" t="n">
        <v>0</v>
      </c>
      <c r="I3484" t="n">
        <v>1</v>
      </c>
      <c r="J3484" t="inlineStr">
        <is>
          <t>Punjab</t>
        </is>
      </c>
      <c r="K3484" t="inlineStr">
        <is>
          <t>Monday (27-10-25)</t>
        </is>
      </c>
    </row>
    <row r="3485">
      <c r="A3485" t="inlineStr">
        <is>
          <t>BIOXCELL</t>
        </is>
      </c>
      <c r="B3485" t="n">
        <v>15065.6</v>
      </c>
      <c r="C3485" t="n">
        <v>180331</v>
      </c>
      <c r="D3485" s="6" t="n">
        <v>45944</v>
      </c>
      <c r="E3485" s="6" t="n">
        <v>45947</v>
      </c>
      <c r="F3485" t="inlineStr">
        <is>
          <t>BE0193</t>
        </is>
      </c>
      <c r="G3485" t="n">
        <v>1</v>
      </c>
      <c r="H3485" t="n">
        <v>0</v>
      </c>
      <c r="I3485" t="n">
        <v>1</v>
      </c>
      <c r="J3485" t="inlineStr">
        <is>
          <t>Banglore</t>
        </is>
      </c>
      <c r="K3485" t="inlineStr">
        <is>
          <t>Wednesday (22-10-25)</t>
        </is>
      </c>
    </row>
    <row r="3486">
      <c r="A3486" t="inlineStr">
        <is>
          <t>BIOXCELL</t>
        </is>
      </c>
      <c r="B3486" t="n">
        <v>27280</v>
      </c>
      <c r="C3486" t="n">
        <v>180331</v>
      </c>
      <c r="D3486" s="6" t="n">
        <v>45944</v>
      </c>
      <c r="E3486" s="6" t="n">
        <v>45947</v>
      </c>
      <c r="F3486" t="inlineStr">
        <is>
          <t>BE0239</t>
        </is>
      </c>
      <c r="G3486" t="n">
        <v>1</v>
      </c>
      <c r="H3486" t="n">
        <v>0</v>
      </c>
      <c r="I3486" t="n">
        <v>1</v>
      </c>
      <c r="J3486" t="inlineStr">
        <is>
          <t>Delhi</t>
        </is>
      </c>
      <c r="K3486" t="inlineStr">
        <is>
          <t>Priyanka Madam</t>
        </is>
      </c>
    </row>
    <row r="3487">
      <c r="A3487" t="inlineStr">
        <is>
          <t>BIOXCELL</t>
        </is>
      </c>
      <c r="B3487" t="n">
        <v>27280</v>
      </c>
      <c r="C3487" t="n">
        <v>180331</v>
      </c>
      <c r="D3487" s="6" t="n">
        <v>45944</v>
      </c>
      <c r="E3487" s="6" t="n">
        <v>45947</v>
      </c>
      <c r="F3487" t="inlineStr">
        <is>
          <t>BE0248</t>
        </is>
      </c>
      <c r="G3487" t="n">
        <v>1</v>
      </c>
      <c r="H3487" t="n">
        <v>0</v>
      </c>
      <c r="I3487" t="n">
        <v>1</v>
      </c>
      <c r="J3487" t="inlineStr">
        <is>
          <t>Delhi</t>
        </is>
      </c>
      <c r="K3487" t="inlineStr">
        <is>
          <t>Priyanka Madam</t>
        </is>
      </c>
    </row>
    <row r="3488">
      <c r="A3488" t="inlineStr">
        <is>
          <t>BIOXCELL</t>
        </is>
      </c>
      <c r="B3488" t="n">
        <v>15065.6</v>
      </c>
      <c r="C3488" t="n">
        <v>180331</v>
      </c>
      <c r="D3488" s="6" t="n">
        <v>45944</v>
      </c>
      <c r="E3488" s="6" t="n">
        <v>45947</v>
      </c>
      <c r="F3488" t="inlineStr">
        <is>
          <t>BE0285</t>
        </is>
      </c>
      <c r="G3488" t="n">
        <v>1</v>
      </c>
      <c r="H3488" t="n">
        <v>0</v>
      </c>
      <c r="I3488" t="n">
        <v>1</v>
      </c>
      <c r="J3488" t="inlineStr">
        <is>
          <t>Banglore</t>
        </is>
      </c>
      <c r="K3488" t="inlineStr">
        <is>
          <t>Wednesday (22-10-25)</t>
        </is>
      </c>
    </row>
    <row r="3489">
      <c r="A3489" t="inlineStr">
        <is>
          <t>Cytoskeleton</t>
        </is>
      </c>
      <c r="B3489" t="n">
        <v>45742.39999999999</v>
      </c>
      <c r="C3489" t="n">
        <v>21339</v>
      </c>
      <c r="D3489" s="6" t="n">
        <v>45943</v>
      </c>
      <c r="E3489" s="6" t="n">
        <v>45947</v>
      </c>
      <c r="F3489" t="inlineStr">
        <is>
          <t>CY-SC001</t>
        </is>
      </c>
      <c r="G3489" t="n">
        <v>1</v>
      </c>
      <c r="H3489" t="n">
        <v>0</v>
      </c>
      <c r="I3489" t="n">
        <v>1</v>
      </c>
      <c r="J3489" t="inlineStr">
        <is>
          <t>Hyderabad</t>
        </is>
      </c>
      <c r="K3489" t="inlineStr">
        <is>
          <t>Wednesday (22-10-25)</t>
        </is>
      </c>
    </row>
    <row r="3490">
      <c r="A3490" t="inlineStr">
        <is>
          <t>Cytoskeleton</t>
        </is>
      </c>
      <c r="B3490" t="n">
        <v>36516.48</v>
      </c>
      <c r="C3490" t="n">
        <v>21340</v>
      </c>
      <c r="D3490" s="6" t="n">
        <v>45943</v>
      </c>
      <c r="E3490" s="6" t="n">
        <v>45947</v>
      </c>
      <c r="F3490" t="inlineStr">
        <is>
          <t>MT002-A</t>
        </is>
      </c>
      <c r="G3490" t="n">
        <v>1</v>
      </c>
      <c r="H3490" t="n">
        <v>0</v>
      </c>
      <c r="I3490" t="n">
        <v>1</v>
      </c>
      <c r="J3490" t="inlineStr">
        <is>
          <t>Gujrat</t>
        </is>
      </c>
      <c r="K3490" t="inlineStr">
        <is>
          <t>Saturday (25-10-25)</t>
        </is>
      </c>
    </row>
    <row r="3491">
      <c r="A3491" t="inlineStr">
        <is>
          <t>BioLegend</t>
        </is>
      </c>
      <c r="B3491" t="n">
        <v>1848</v>
      </c>
      <c r="C3491" t="inlineStr">
        <is>
          <t>EED119933</t>
        </is>
      </c>
      <c r="D3491" s="6" t="n">
        <v>45941</v>
      </c>
      <c r="E3491" s="6" t="n">
        <v>45948</v>
      </c>
      <c r="F3491" t="n">
        <v>100201</v>
      </c>
      <c r="G3491" t="n">
        <v>1</v>
      </c>
      <c r="H3491" t="n">
        <v>0</v>
      </c>
      <c r="I3491" t="n">
        <v>1</v>
      </c>
      <c r="J3491" t="inlineStr">
        <is>
          <t>Delhi</t>
        </is>
      </c>
      <c r="K3491" t="inlineStr">
        <is>
          <t>sample</t>
        </is>
      </c>
    </row>
    <row r="3492">
      <c r="A3492" t="inlineStr">
        <is>
          <t>BioLegend</t>
        </is>
      </c>
      <c r="B3492" t="n">
        <v>14599.2</v>
      </c>
      <c r="C3492" t="inlineStr">
        <is>
          <t>EED119933</t>
        </is>
      </c>
      <c r="D3492" s="6" t="n">
        <v>45941</v>
      </c>
      <c r="E3492" s="6" t="n">
        <v>45948</v>
      </c>
      <c r="F3492" t="n">
        <v>100328</v>
      </c>
      <c r="G3492" t="n">
        <v>1</v>
      </c>
      <c r="H3492" t="n">
        <v>0</v>
      </c>
      <c r="I3492" t="n">
        <v>1</v>
      </c>
      <c r="J3492" t="inlineStr">
        <is>
          <t>Hyderabad</t>
        </is>
      </c>
      <c r="K3492" t="inlineStr">
        <is>
          <t>Wednesday (22-10-25)</t>
        </is>
      </c>
    </row>
    <row r="3493">
      <c r="A3493" t="inlineStr">
        <is>
          <t>BioLegend</t>
        </is>
      </c>
      <c r="B3493" t="n">
        <v>25410</v>
      </c>
      <c r="C3493" t="inlineStr">
        <is>
          <t>EED119933</t>
        </is>
      </c>
      <c r="D3493" s="6" t="n">
        <v>45941</v>
      </c>
      <c r="E3493" s="6" t="n">
        <v>45948</v>
      </c>
      <c r="F3493" t="n">
        <v>100336</v>
      </c>
      <c r="G3493" t="n">
        <v>2</v>
      </c>
      <c r="H3493" t="n">
        <v>0</v>
      </c>
      <c r="I3493" t="n">
        <v>2</v>
      </c>
      <c r="J3493" t="inlineStr">
        <is>
          <t>Delhi</t>
        </is>
      </c>
      <c r="K3493" t="inlineStr">
        <is>
          <t>Deepak</t>
        </is>
      </c>
    </row>
    <row r="3494">
      <c r="A3494" t="inlineStr">
        <is>
          <t>BioLegend</t>
        </is>
      </c>
      <c r="B3494" t="n">
        <v>5544</v>
      </c>
      <c r="C3494" t="inlineStr">
        <is>
          <t>EED119933</t>
        </is>
      </c>
      <c r="D3494" s="6" t="n">
        <v>45941</v>
      </c>
      <c r="E3494" s="6" t="n">
        <v>45948</v>
      </c>
      <c r="F3494" t="n">
        <v>100512</v>
      </c>
      <c r="G3494" t="n">
        <v>1</v>
      </c>
      <c r="H3494" t="n">
        <v>0</v>
      </c>
      <c r="I3494" t="n">
        <v>1</v>
      </c>
      <c r="J3494" t="inlineStr">
        <is>
          <t>Gujrat</t>
        </is>
      </c>
      <c r="K3494" t="inlineStr">
        <is>
          <t>Wednesday (22-10-25)</t>
        </is>
      </c>
    </row>
    <row r="3495">
      <c r="A3495" t="inlineStr">
        <is>
          <t>BioLegend</t>
        </is>
      </c>
      <c r="B3495" t="n">
        <v>6468</v>
      </c>
      <c r="C3495" t="inlineStr">
        <is>
          <t>EED119933</t>
        </is>
      </c>
      <c r="D3495" s="6" t="n">
        <v>45941</v>
      </c>
      <c r="E3495" s="6" t="n">
        <v>45948</v>
      </c>
      <c r="F3495" t="n">
        <v>100712</v>
      </c>
      <c r="G3495" t="n">
        <v>2</v>
      </c>
      <c r="H3495" t="n">
        <v>0</v>
      </c>
      <c r="I3495" t="n">
        <v>2</v>
      </c>
      <c r="J3495" t="inlineStr">
        <is>
          <t>Gujrat</t>
        </is>
      </c>
      <c r="K3495" t="inlineStr">
        <is>
          <t>Wednesday (22-10-25)</t>
        </is>
      </c>
    </row>
    <row r="3496">
      <c r="A3496" t="inlineStr">
        <is>
          <t>BioLegend</t>
        </is>
      </c>
      <c r="B3496" t="n">
        <v>14106.4</v>
      </c>
      <c r="C3496" t="inlineStr">
        <is>
          <t>EED119933</t>
        </is>
      </c>
      <c r="D3496" s="6" t="n">
        <v>45941</v>
      </c>
      <c r="E3496" s="6" t="n">
        <v>45948</v>
      </c>
      <c r="F3496" t="n">
        <v>101320</v>
      </c>
      <c r="G3496" t="n">
        <v>1</v>
      </c>
      <c r="H3496" t="n">
        <v>0</v>
      </c>
      <c r="I3496" t="n">
        <v>1</v>
      </c>
      <c r="J3496" t="inlineStr">
        <is>
          <t>Pune</t>
        </is>
      </c>
      <c r="K3496" t="inlineStr">
        <is>
          <t>Saturday (25-10-25)</t>
        </is>
      </c>
    </row>
    <row r="3497">
      <c r="A3497" t="inlineStr">
        <is>
          <t>BioLegend</t>
        </is>
      </c>
      <c r="B3497" t="n">
        <v>13921.6</v>
      </c>
      <c r="C3497" t="inlineStr">
        <is>
          <t>EED119933</t>
        </is>
      </c>
      <c r="D3497" s="6" t="n">
        <v>45941</v>
      </c>
      <c r="E3497" s="6" t="n">
        <v>45948</v>
      </c>
      <c r="F3497" t="n">
        <v>102008</v>
      </c>
      <c r="G3497" t="n">
        <v>1</v>
      </c>
      <c r="H3497" t="n">
        <v>0</v>
      </c>
      <c r="I3497" t="n">
        <v>1</v>
      </c>
      <c r="J3497" t="inlineStr">
        <is>
          <t>Hyderabad</t>
        </is>
      </c>
      <c r="K3497" t="inlineStr">
        <is>
          <t>Wednesday (22-10-25)</t>
        </is>
      </c>
    </row>
    <row r="3498">
      <c r="A3498" t="inlineStr">
        <is>
          <t>BioLegend</t>
        </is>
      </c>
      <c r="B3498" t="n">
        <v>10102.4</v>
      </c>
      <c r="C3498" t="inlineStr">
        <is>
          <t>EED119933</t>
        </is>
      </c>
      <c r="D3498" s="6" t="n">
        <v>45941</v>
      </c>
      <c r="E3498" s="6" t="n">
        <v>45948</v>
      </c>
      <c r="F3498" t="n">
        <v>102116</v>
      </c>
      <c r="G3498" t="n">
        <v>1</v>
      </c>
      <c r="H3498" t="n">
        <v>0</v>
      </c>
      <c r="I3498" t="n">
        <v>1</v>
      </c>
      <c r="J3498" t="inlineStr">
        <is>
          <t>Chandigarh</t>
        </is>
      </c>
      <c r="K3498" t="inlineStr">
        <is>
          <t>Monday (27-10-25)</t>
        </is>
      </c>
    </row>
    <row r="3499">
      <c r="A3499" t="inlineStr">
        <is>
          <t>BioLegend</t>
        </is>
      </c>
      <c r="B3499" t="n">
        <v>8993.6</v>
      </c>
      <c r="C3499" t="inlineStr">
        <is>
          <t>EED119933</t>
        </is>
      </c>
      <c r="D3499" s="6" t="n">
        <v>45941</v>
      </c>
      <c r="E3499" s="6" t="n">
        <v>45948</v>
      </c>
      <c r="F3499" t="n">
        <v>103008</v>
      </c>
      <c r="G3499" t="n">
        <v>1</v>
      </c>
      <c r="H3499" t="n">
        <v>0</v>
      </c>
      <c r="I3499" t="n">
        <v>1</v>
      </c>
      <c r="J3499" t="inlineStr">
        <is>
          <t>Gujrat</t>
        </is>
      </c>
      <c r="K3499" t="inlineStr">
        <is>
          <t>Wednesday (22-10-25)</t>
        </is>
      </c>
    </row>
    <row r="3500">
      <c r="A3500" t="inlineStr">
        <is>
          <t>BioLegend</t>
        </is>
      </c>
      <c r="B3500" t="n">
        <v>2217.6</v>
      </c>
      <c r="C3500" t="inlineStr">
        <is>
          <t>EED119933</t>
        </is>
      </c>
      <c r="D3500" s="6" t="n">
        <v>45941</v>
      </c>
      <c r="E3500" s="6" t="n">
        <v>45948</v>
      </c>
      <c r="F3500" t="n">
        <v>103107</v>
      </c>
      <c r="G3500" t="n">
        <v>4</v>
      </c>
      <c r="H3500" t="n">
        <v>0</v>
      </c>
      <c r="I3500" t="n">
        <v>4</v>
      </c>
      <c r="J3500" t="inlineStr">
        <is>
          <t>Gujrat</t>
        </is>
      </c>
      <c r="K3500" t="inlineStr">
        <is>
          <t>Wednesday (22-10-25)</t>
        </is>
      </c>
    </row>
    <row r="3501">
      <c r="A3501" t="inlineStr">
        <is>
          <t>BioLegend</t>
        </is>
      </c>
      <c r="B3501" t="n">
        <v>15972</v>
      </c>
      <c r="C3501" t="inlineStr">
        <is>
          <t>EED119933</t>
        </is>
      </c>
      <c r="D3501" s="6" t="n">
        <v>45941</v>
      </c>
      <c r="E3501" s="6" t="n">
        <v>45948</v>
      </c>
      <c r="F3501" t="n">
        <v>103134</v>
      </c>
      <c r="G3501" t="n">
        <v>2</v>
      </c>
      <c r="H3501" t="n">
        <v>0</v>
      </c>
      <c r="I3501" t="n">
        <v>2</v>
      </c>
      <c r="J3501" t="inlineStr">
        <is>
          <t>Banglore</t>
        </is>
      </c>
      <c r="K3501" t="inlineStr">
        <is>
          <t>Wednesday (22-10-25)</t>
        </is>
      </c>
    </row>
    <row r="3502">
      <c r="A3502" t="inlineStr">
        <is>
          <t>BioLegend</t>
        </is>
      </c>
      <c r="B3502" t="n">
        <v>13244</v>
      </c>
      <c r="C3502" t="inlineStr">
        <is>
          <t>EED119933</t>
        </is>
      </c>
      <c r="D3502" s="6" t="n">
        <v>45941</v>
      </c>
      <c r="E3502" s="6" t="n">
        <v>45948</v>
      </c>
      <c r="F3502" t="n">
        <v>104426</v>
      </c>
      <c r="G3502" t="n">
        <v>2</v>
      </c>
      <c r="H3502" t="n">
        <v>0</v>
      </c>
      <c r="I3502" t="n">
        <v>2</v>
      </c>
      <c r="J3502" t="inlineStr">
        <is>
          <t>Gujrat</t>
        </is>
      </c>
      <c r="K3502" t="inlineStr">
        <is>
          <t>Wednesday (22-10-25)</t>
        </is>
      </c>
    </row>
    <row r="3503">
      <c r="A3503" t="inlineStr">
        <is>
          <t>BioLegend</t>
        </is>
      </c>
      <c r="B3503" t="n">
        <v>11704</v>
      </c>
      <c r="C3503" t="inlineStr">
        <is>
          <t>EED119933</t>
        </is>
      </c>
      <c r="D3503" s="6" t="n">
        <v>45941</v>
      </c>
      <c r="E3503" s="6" t="n">
        <v>45948</v>
      </c>
      <c r="F3503" t="n">
        <v>104512</v>
      </c>
      <c r="G3503" t="n">
        <v>2</v>
      </c>
      <c r="H3503" t="n">
        <v>0</v>
      </c>
      <c r="I3503" t="n">
        <v>2</v>
      </c>
      <c r="J3503" t="inlineStr">
        <is>
          <t>Gujrat</t>
        </is>
      </c>
      <c r="K3503" t="inlineStr">
        <is>
          <t>Wednesday (22-10-25)</t>
        </is>
      </c>
    </row>
    <row r="3504">
      <c r="A3504" t="inlineStr">
        <is>
          <t>BioLegend</t>
        </is>
      </c>
      <c r="B3504" t="n">
        <v>17248</v>
      </c>
      <c r="C3504" t="inlineStr">
        <is>
          <t>EED119933</t>
        </is>
      </c>
      <c r="D3504" s="6" t="n">
        <v>45941</v>
      </c>
      <c r="E3504" s="6" t="n">
        <v>45948</v>
      </c>
      <c r="F3504" t="n">
        <v>105006</v>
      </c>
      <c r="G3504" t="n">
        <v>1</v>
      </c>
      <c r="H3504" t="n">
        <v>0</v>
      </c>
      <c r="I3504" t="n">
        <v>1</v>
      </c>
      <c r="J3504" t="inlineStr">
        <is>
          <t>Delhi</t>
        </is>
      </c>
      <c r="K3504" t="inlineStr">
        <is>
          <t>Deepak</t>
        </is>
      </c>
    </row>
    <row r="3505">
      <c r="A3505" t="inlineStr">
        <is>
          <t>BioLegend</t>
        </is>
      </c>
      <c r="B3505" t="n">
        <v>12997.6</v>
      </c>
      <c r="C3505" t="inlineStr">
        <is>
          <t>EED119933</t>
        </is>
      </c>
      <c r="D3505" s="6" t="n">
        <v>45941</v>
      </c>
      <c r="E3505" s="6" t="n">
        <v>45948</v>
      </c>
      <c r="F3505" t="n">
        <v>105814</v>
      </c>
      <c r="G3505" t="n">
        <v>2</v>
      </c>
      <c r="H3505" t="n">
        <v>0</v>
      </c>
      <c r="I3505" t="n">
        <v>2</v>
      </c>
      <c r="J3505" t="inlineStr">
        <is>
          <t>Gujrat</t>
        </is>
      </c>
      <c r="K3505" t="inlineStr">
        <is>
          <t>Wednesday (22-10-25)</t>
        </is>
      </c>
    </row>
    <row r="3506">
      <c r="A3506" t="inlineStr">
        <is>
          <t>BioLegend</t>
        </is>
      </c>
      <c r="B3506" t="n">
        <v>18018</v>
      </c>
      <c r="C3506" t="inlineStr">
        <is>
          <t>EED119933</t>
        </is>
      </c>
      <c r="D3506" s="6" t="n">
        <v>45941</v>
      </c>
      <c r="E3506" s="6" t="n">
        <v>45948</v>
      </c>
      <c r="F3506" t="n">
        <v>107641</v>
      </c>
      <c r="G3506" t="n">
        <v>2</v>
      </c>
      <c r="H3506" t="n">
        <v>0</v>
      </c>
      <c r="I3506" t="n">
        <v>2</v>
      </c>
      <c r="J3506" t="inlineStr">
        <is>
          <t>Delhi</t>
        </is>
      </c>
      <c r="K3506" t="inlineStr">
        <is>
          <t>Deepak</t>
        </is>
      </c>
    </row>
    <row r="3507">
      <c r="A3507" t="inlineStr">
        <is>
          <t>BioLegend</t>
        </is>
      </c>
      <c r="B3507" t="n">
        <v>18876</v>
      </c>
      <c r="C3507" t="inlineStr">
        <is>
          <t>EED119933</t>
        </is>
      </c>
      <c r="D3507" s="6" t="n">
        <v>45941</v>
      </c>
      <c r="E3507" s="6" t="n">
        <v>45948</v>
      </c>
      <c r="F3507" t="n">
        <v>115555</v>
      </c>
      <c r="G3507" t="n">
        <v>2</v>
      </c>
      <c r="H3507" t="n">
        <v>0</v>
      </c>
      <c r="I3507" t="n">
        <v>2</v>
      </c>
      <c r="J3507" t="inlineStr">
        <is>
          <t>Hyderabad</t>
        </is>
      </c>
      <c r="K3507" t="inlineStr">
        <is>
          <t>Wednesday (22-10-25)</t>
        </is>
      </c>
    </row>
    <row r="3508">
      <c r="A3508" t="inlineStr">
        <is>
          <t>BioLegend</t>
        </is>
      </c>
      <c r="B3508" t="n">
        <v>14106.4</v>
      </c>
      <c r="C3508" t="inlineStr">
        <is>
          <t>EED119933</t>
        </is>
      </c>
      <c r="D3508" s="6" t="n">
        <v>45941</v>
      </c>
      <c r="E3508" s="6" t="n">
        <v>45948</v>
      </c>
      <c r="F3508" t="n">
        <v>116008</v>
      </c>
      <c r="G3508" t="n">
        <v>1</v>
      </c>
      <c r="H3508" t="n">
        <v>0</v>
      </c>
      <c r="I3508" t="n">
        <v>1</v>
      </c>
      <c r="J3508" t="inlineStr">
        <is>
          <t>Hyderabad</t>
        </is>
      </c>
      <c r="K3508" t="inlineStr">
        <is>
          <t>Wednesday (22-10-25)</t>
        </is>
      </c>
    </row>
    <row r="3509">
      <c r="A3509" t="inlineStr">
        <is>
          <t>BioLegend</t>
        </is>
      </c>
      <c r="B3509" t="n">
        <v>21375.2</v>
      </c>
      <c r="C3509" t="inlineStr">
        <is>
          <t>EED119933</t>
        </is>
      </c>
      <c r="D3509" s="6" t="n">
        <v>45941</v>
      </c>
      <c r="E3509" s="6" t="n">
        <v>45948</v>
      </c>
      <c r="F3509" t="n">
        <v>118220</v>
      </c>
      <c r="G3509" t="n">
        <v>1</v>
      </c>
      <c r="H3509" t="n">
        <v>0</v>
      </c>
      <c r="I3509" t="n">
        <v>1</v>
      </c>
      <c r="J3509" t="inlineStr">
        <is>
          <t>Mumbai</t>
        </is>
      </c>
      <c r="K3509" t="inlineStr">
        <is>
          <t>Wednesday (22-10-25)</t>
        </is>
      </c>
    </row>
    <row r="3510">
      <c r="A3510" t="inlineStr">
        <is>
          <t>BioLegend</t>
        </is>
      </c>
      <c r="B3510" t="n">
        <v>8254.4</v>
      </c>
      <c r="C3510" t="inlineStr">
        <is>
          <t>EED119933</t>
        </is>
      </c>
      <c r="D3510" s="6" t="n">
        <v>45941</v>
      </c>
      <c r="E3510" s="6" t="n">
        <v>45948</v>
      </c>
      <c r="F3510" t="n">
        <v>119703</v>
      </c>
      <c r="G3510" t="n">
        <v>1</v>
      </c>
      <c r="H3510" t="n">
        <v>0</v>
      </c>
      <c r="I3510" t="n">
        <v>1</v>
      </c>
      <c r="J3510" t="inlineStr">
        <is>
          <t>Hyderabad</t>
        </is>
      </c>
      <c r="K3510" t="inlineStr">
        <is>
          <t>Wednesday (22-10-25)</t>
        </is>
      </c>
    </row>
    <row r="3511">
      <c r="A3511" t="inlineStr">
        <is>
          <t>BioLegend</t>
        </is>
      </c>
      <c r="B3511" t="n">
        <v>9055.200000000001</v>
      </c>
      <c r="C3511" t="inlineStr">
        <is>
          <t>EED119933</t>
        </is>
      </c>
      <c r="D3511" s="6" t="n">
        <v>45941</v>
      </c>
      <c r="E3511" s="6" t="n">
        <v>45948</v>
      </c>
      <c r="F3511" t="n">
        <v>120205</v>
      </c>
      <c r="G3511" t="n">
        <v>1</v>
      </c>
      <c r="H3511" t="n">
        <v>0</v>
      </c>
      <c r="I3511" t="n">
        <v>1</v>
      </c>
      <c r="J3511" t="inlineStr">
        <is>
          <t>Hyderabad</t>
        </is>
      </c>
      <c r="K3511" t="inlineStr">
        <is>
          <t>Wednesday (22-10-25)</t>
        </is>
      </c>
    </row>
    <row r="3512">
      <c r="A3512" t="inlineStr">
        <is>
          <t>BioLegend</t>
        </is>
      </c>
      <c r="B3512" t="n">
        <v>18664.8</v>
      </c>
      <c r="C3512" t="inlineStr">
        <is>
          <t>EED119933</t>
        </is>
      </c>
      <c r="D3512" s="6" t="n">
        <v>45941</v>
      </c>
      <c r="E3512" s="6" t="n">
        <v>45948</v>
      </c>
      <c r="F3512" t="n">
        <v>123114</v>
      </c>
      <c r="G3512" t="n">
        <v>1</v>
      </c>
      <c r="H3512" t="n">
        <v>0</v>
      </c>
      <c r="I3512" t="n">
        <v>1</v>
      </c>
      <c r="J3512" t="inlineStr">
        <is>
          <t>Hyderabad</t>
        </is>
      </c>
      <c r="K3512" t="inlineStr">
        <is>
          <t>Wednesday (22-10-25)</t>
        </is>
      </c>
    </row>
    <row r="3513">
      <c r="A3513" t="inlineStr">
        <is>
          <t>BioLegend</t>
        </is>
      </c>
      <c r="B3513" t="n">
        <v>19272</v>
      </c>
      <c r="C3513" t="inlineStr">
        <is>
          <t>EED119933</t>
        </is>
      </c>
      <c r="D3513" s="6" t="n">
        <v>45941</v>
      </c>
      <c r="E3513" s="6" t="n">
        <v>45948</v>
      </c>
      <c r="F3513" t="n">
        <v>123173</v>
      </c>
      <c r="G3513" t="n">
        <v>1</v>
      </c>
      <c r="H3513" t="n">
        <v>0</v>
      </c>
      <c r="I3513" t="n">
        <v>1</v>
      </c>
      <c r="J3513" t="inlineStr">
        <is>
          <t>Gujrat</t>
        </is>
      </c>
      <c r="K3513" t="inlineStr">
        <is>
          <t>Wednesday (22-10-25)</t>
        </is>
      </c>
    </row>
    <row r="3514">
      <c r="A3514" t="inlineStr">
        <is>
          <t>BioLegend</t>
        </is>
      </c>
      <c r="B3514" t="n">
        <v>17001.6</v>
      </c>
      <c r="C3514" t="inlineStr">
        <is>
          <t>EED119933</t>
        </is>
      </c>
      <c r="D3514" s="6" t="n">
        <v>45941</v>
      </c>
      <c r="E3514" s="6" t="n">
        <v>45948</v>
      </c>
      <c r="F3514" t="n">
        <v>125224</v>
      </c>
      <c r="G3514" t="n">
        <v>1</v>
      </c>
      <c r="H3514" t="n">
        <v>0</v>
      </c>
      <c r="I3514" t="n">
        <v>1</v>
      </c>
      <c r="J3514" t="inlineStr">
        <is>
          <t>Mumbai</t>
        </is>
      </c>
      <c r="K3514" t="inlineStr">
        <is>
          <t>Wednesday (22-10-25)</t>
        </is>
      </c>
    </row>
    <row r="3515">
      <c r="A3515" t="inlineStr">
        <is>
          <t>BioLegend</t>
        </is>
      </c>
      <c r="B3515" t="n">
        <v>5482.4</v>
      </c>
      <c r="C3515" t="inlineStr">
        <is>
          <t>EED119933</t>
        </is>
      </c>
      <c r="D3515" s="6" t="n">
        <v>45941</v>
      </c>
      <c r="E3515" s="6" t="n">
        <v>45948</v>
      </c>
      <c r="F3515" t="n">
        <v>127605</v>
      </c>
      <c r="G3515" t="n">
        <v>1</v>
      </c>
      <c r="H3515" t="n">
        <v>0</v>
      </c>
      <c r="I3515" t="n">
        <v>1</v>
      </c>
      <c r="J3515" t="inlineStr">
        <is>
          <t>Hyderabad</t>
        </is>
      </c>
      <c r="K3515" t="inlineStr">
        <is>
          <t>Wednesday (22-10-25)</t>
        </is>
      </c>
    </row>
    <row r="3516">
      <c r="A3516" t="inlineStr">
        <is>
          <t>BioLegend</t>
        </is>
      </c>
      <c r="B3516" t="n">
        <v>22484</v>
      </c>
      <c r="C3516" t="inlineStr">
        <is>
          <t>EED119933</t>
        </is>
      </c>
      <c r="D3516" s="6" t="n">
        <v>45941</v>
      </c>
      <c r="E3516" s="6" t="n">
        <v>45948</v>
      </c>
      <c r="F3516" t="n">
        <v>135010</v>
      </c>
      <c r="G3516" t="n">
        <v>1</v>
      </c>
      <c r="H3516" t="n">
        <v>0</v>
      </c>
      <c r="I3516" t="n">
        <v>1</v>
      </c>
      <c r="J3516" t="inlineStr">
        <is>
          <t>Gujrat</t>
        </is>
      </c>
      <c r="K3516" t="inlineStr">
        <is>
          <t>Wednesday (22-10-25)</t>
        </is>
      </c>
    </row>
    <row r="3517">
      <c r="A3517" t="inlineStr">
        <is>
          <t>BioLegend</t>
        </is>
      </c>
      <c r="B3517" t="n">
        <v>6529.6</v>
      </c>
      <c r="C3517" t="inlineStr">
        <is>
          <t>EED119933</t>
        </is>
      </c>
      <c r="D3517" s="6" t="n">
        <v>45941</v>
      </c>
      <c r="E3517" s="6" t="n">
        <v>45948</v>
      </c>
      <c r="F3517" t="n">
        <v>135213</v>
      </c>
      <c r="G3517" t="n">
        <v>1</v>
      </c>
      <c r="H3517" t="n">
        <v>0</v>
      </c>
      <c r="I3517" t="n">
        <v>1</v>
      </c>
      <c r="J3517" t="inlineStr">
        <is>
          <t>Hyderabad</t>
        </is>
      </c>
      <c r="K3517" t="inlineStr">
        <is>
          <t>Wednesday (22-10-25)</t>
        </is>
      </c>
    </row>
    <row r="3518">
      <c r="A3518" t="inlineStr">
        <is>
          <t>BioLegend</t>
        </is>
      </c>
      <c r="B3518" t="n">
        <v>6899.200000000001</v>
      </c>
      <c r="C3518" t="inlineStr">
        <is>
          <t>EED119933</t>
        </is>
      </c>
      <c r="D3518" s="6" t="n">
        <v>45941</v>
      </c>
      <c r="E3518" s="6" t="n">
        <v>45948</v>
      </c>
      <c r="F3518" t="n">
        <v>141409</v>
      </c>
      <c r="G3518" t="n">
        <v>1</v>
      </c>
      <c r="H3518" t="n">
        <v>0</v>
      </c>
      <c r="I3518" t="n">
        <v>1</v>
      </c>
      <c r="J3518" t="inlineStr">
        <is>
          <t>Hyderabad</t>
        </is>
      </c>
      <c r="K3518" t="inlineStr">
        <is>
          <t>Wednesday (22-10-25)</t>
        </is>
      </c>
    </row>
    <row r="3519">
      <c r="A3519" t="inlineStr">
        <is>
          <t>BioLegend</t>
        </is>
      </c>
      <c r="B3519" t="n">
        <v>22792</v>
      </c>
      <c r="C3519" t="inlineStr">
        <is>
          <t>EED119933</t>
        </is>
      </c>
      <c r="D3519" s="6" t="n">
        <v>45941</v>
      </c>
      <c r="E3519" s="6" t="n">
        <v>45948</v>
      </c>
      <c r="F3519" t="n">
        <v>141732</v>
      </c>
      <c r="G3519" t="n">
        <v>1</v>
      </c>
      <c r="H3519" t="n">
        <v>0</v>
      </c>
      <c r="I3519" t="n">
        <v>1</v>
      </c>
      <c r="J3519" t="inlineStr">
        <is>
          <t>Delhi</t>
        </is>
      </c>
      <c r="K3519" t="inlineStr">
        <is>
          <t>Deepak</t>
        </is>
      </c>
    </row>
    <row r="3520">
      <c r="A3520" t="inlineStr">
        <is>
          <t>BioLegend</t>
        </is>
      </c>
      <c r="B3520" t="n">
        <v>14190</v>
      </c>
      <c r="C3520" t="inlineStr">
        <is>
          <t>EED119933</t>
        </is>
      </c>
      <c r="D3520" s="6" t="n">
        <v>45941</v>
      </c>
      <c r="E3520" s="6" t="n">
        <v>45948</v>
      </c>
      <c r="F3520" t="n">
        <v>145513</v>
      </c>
      <c r="G3520" t="n">
        <v>1</v>
      </c>
      <c r="H3520" t="n">
        <v>0</v>
      </c>
      <c r="I3520" t="n">
        <v>1</v>
      </c>
      <c r="J3520" t="inlineStr">
        <is>
          <t>Hyderabad</t>
        </is>
      </c>
      <c r="K3520" t="inlineStr">
        <is>
          <t>Wednesday (22-10-25)</t>
        </is>
      </c>
    </row>
    <row r="3521">
      <c r="A3521" t="inlineStr">
        <is>
          <t>BioLegend</t>
        </is>
      </c>
      <c r="B3521" t="n">
        <v>8685.6</v>
      </c>
      <c r="C3521" t="inlineStr">
        <is>
          <t>EED119933</t>
        </is>
      </c>
      <c r="D3521" s="6" t="n">
        <v>45941</v>
      </c>
      <c r="E3521" s="6" t="n">
        <v>45948</v>
      </c>
      <c r="F3521" t="n">
        <v>149303</v>
      </c>
      <c r="G3521" t="n">
        <v>1</v>
      </c>
      <c r="H3521" t="n">
        <v>0</v>
      </c>
      <c r="I3521" t="n">
        <v>1</v>
      </c>
      <c r="J3521" t="inlineStr">
        <is>
          <t>Hyderabad</t>
        </is>
      </c>
      <c r="K3521" t="inlineStr">
        <is>
          <t>Wednesday (22-10-25)</t>
        </is>
      </c>
    </row>
    <row r="3522">
      <c r="A3522" t="inlineStr">
        <is>
          <t>BioLegend</t>
        </is>
      </c>
      <c r="B3522" t="n">
        <v>9424.799999999999</v>
      </c>
      <c r="C3522" t="inlineStr">
        <is>
          <t>EED119933</t>
        </is>
      </c>
      <c r="D3522" s="6" t="n">
        <v>45941</v>
      </c>
      <c r="E3522" s="6" t="n">
        <v>45948</v>
      </c>
      <c r="F3522" t="n">
        <v>155505</v>
      </c>
      <c r="G3522" t="n">
        <v>1</v>
      </c>
      <c r="H3522" t="n">
        <v>0</v>
      </c>
      <c r="I3522" t="n">
        <v>1</v>
      </c>
      <c r="J3522" t="inlineStr">
        <is>
          <t>Hyderabad</t>
        </is>
      </c>
      <c r="K3522" t="inlineStr">
        <is>
          <t>Wednesday (22-10-25)</t>
        </is>
      </c>
    </row>
    <row r="3523">
      <c r="A3523" t="inlineStr">
        <is>
          <t>BioLegend</t>
        </is>
      </c>
      <c r="B3523" t="n">
        <v>17001.6</v>
      </c>
      <c r="C3523" t="inlineStr">
        <is>
          <t>EED119933</t>
        </is>
      </c>
      <c r="D3523" s="6" t="n">
        <v>45941</v>
      </c>
      <c r="E3523" s="6" t="n">
        <v>45948</v>
      </c>
      <c r="F3523" t="n">
        <v>156604</v>
      </c>
      <c r="G3523" t="n">
        <v>3</v>
      </c>
      <c r="H3523" t="n">
        <v>0</v>
      </c>
      <c r="I3523" t="n">
        <v>3</v>
      </c>
      <c r="J3523" t="inlineStr">
        <is>
          <t>Banglore</t>
        </is>
      </c>
      <c r="K3523" t="inlineStr">
        <is>
          <t>Wednesday (22-10-25)</t>
        </is>
      </c>
    </row>
    <row r="3524">
      <c r="A3524" t="inlineStr">
        <is>
          <t>BioLegend</t>
        </is>
      </c>
      <c r="B3524" t="n">
        <v>17001.6</v>
      </c>
      <c r="C3524" t="inlineStr">
        <is>
          <t>EED119933</t>
        </is>
      </c>
      <c r="D3524" s="6" t="n">
        <v>45941</v>
      </c>
      <c r="E3524" s="6" t="n">
        <v>45948</v>
      </c>
      <c r="F3524" t="n">
        <v>156604</v>
      </c>
      <c r="G3524" t="n">
        <v>1</v>
      </c>
      <c r="H3524" t="n">
        <v>0</v>
      </c>
      <c r="I3524" t="n">
        <v>1</v>
      </c>
      <c r="J3524" t="inlineStr">
        <is>
          <t>Gujrat</t>
        </is>
      </c>
      <c r="K3524" t="inlineStr">
        <is>
          <t>Wednesday (22-10-25)</t>
        </is>
      </c>
    </row>
    <row r="3525">
      <c r="A3525" t="inlineStr">
        <is>
          <t>BioLegend</t>
        </is>
      </c>
      <c r="B3525" t="n">
        <v>3388</v>
      </c>
      <c r="C3525" t="inlineStr">
        <is>
          <t>EED119933</t>
        </is>
      </c>
      <c r="D3525" s="6" t="n">
        <v>45941</v>
      </c>
      <c r="E3525" s="6" t="n">
        <v>45948</v>
      </c>
      <c r="F3525" t="n">
        <v>300306</v>
      </c>
      <c r="G3525" t="n">
        <v>2</v>
      </c>
      <c r="H3525" t="n">
        <v>0</v>
      </c>
      <c r="I3525" t="n">
        <v>2</v>
      </c>
      <c r="J3525" t="inlineStr">
        <is>
          <t>Banglore</t>
        </is>
      </c>
      <c r="K3525" t="inlineStr">
        <is>
          <t>Wednesday (22-10-25)</t>
        </is>
      </c>
    </row>
    <row r="3526">
      <c r="A3526" t="inlineStr">
        <is>
          <t>BioLegend</t>
        </is>
      </c>
      <c r="B3526" t="n">
        <v>17248</v>
      </c>
      <c r="C3526" t="inlineStr">
        <is>
          <t>EED119933</t>
        </is>
      </c>
      <c r="D3526" s="6" t="n">
        <v>45941</v>
      </c>
      <c r="E3526" s="6" t="n">
        <v>45948</v>
      </c>
      <c r="F3526" t="n">
        <v>300310</v>
      </c>
      <c r="G3526" t="n">
        <v>1</v>
      </c>
      <c r="H3526" t="n">
        <v>0</v>
      </c>
      <c r="I3526" t="n">
        <v>1</v>
      </c>
      <c r="J3526" t="inlineStr">
        <is>
          <t>Gujrat</t>
        </is>
      </c>
      <c r="K3526" t="inlineStr">
        <is>
          <t>Wednesday (22-10-25)</t>
        </is>
      </c>
    </row>
    <row r="3527">
      <c r="A3527" t="inlineStr">
        <is>
          <t>BioLegend</t>
        </is>
      </c>
      <c r="B3527" t="n">
        <v>16508.8</v>
      </c>
      <c r="C3527" t="inlineStr">
        <is>
          <t>EED119933</t>
        </is>
      </c>
      <c r="D3527" s="6" t="n">
        <v>45941</v>
      </c>
      <c r="E3527" s="6" t="n">
        <v>45948</v>
      </c>
      <c r="F3527" t="n">
        <v>301028</v>
      </c>
      <c r="G3527" t="n">
        <v>1</v>
      </c>
      <c r="H3527" t="n">
        <v>0</v>
      </c>
      <c r="I3527" t="n">
        <v>1</v>
      </c>
      <c r="J3527" t="inlineStr">
        <is>
          <t>Gujrat</t>
        </is>
      </c>
      <c r="K3527" t="inlineStr">
        <is>
          <t>Wednesday (22-10-25)</t>
        </is>
      </c>
    </row>
    <row r="3528">
      <c r="A3528" t="inlineStr">
        <is>
          <t>BioLegend</t>
        </is>
      </c>
      <c r="B3528" t="n">
        <v>2710.4</v>
      </c>
      <c r="C3528" t="inlineStr">
        <is>
          <t>EED119933</t>
        </is>
      </c>
      <c r="D3528" s="6" t="n">
        <v>45941</v>
      </c>
      <c r="E3528" s="6" t="n">
        <v>45948</v>
      </c>
      <c r="F3528" t="n">
        <v>301305</v>
      </c>
      <c r="G3528" t="n">
        <v>1</v>
      </c>
      <c r="H3528" t="n">
        <v>0</v>
      </c>
      <c r="I3528" t="n">
        <v>1</v>
      </c>
      <c r="J3528" t="inlineStr">
        <is>
          <t>Sonipat</t>
        </is>
      </c>
      <c r="K3528" t="inlineStr">
        <is>
          <t>On Hold</t>
        </is>
      </c>
    </row>
    <row r="3529">
      <c r="A3529" t="inlineStr">
        <is>
          <t>BioLegend</t>
        </is>
      </c>
      <c r="B3529" t="n">
        <v>26796</v>
      </c>
      <c r="C3529" t="inlineStr">
        <is>
          <t>EED119933</t>
        </is>
      </c>
      <c r="D3529" s="6" t="n">
        <v>45941</v>
      </c>
      <c r="E3529" s="6" t="n">
        <v>45948</v>
      </c>
      <c r="F3529" t="n">
        <v>301836</v>
      </c>
      <c r="G3529" t="n">
        <v>2</v>
      </c>
      <c r="H3529" t="n">
        <v>0</v>
      </c>
      <c r="I3529" t="n">
        <v>2</v>
      </c>
      <c r="J3529" t="inlineStr">
        <is>
          <t>Gujrat</t>
        </is>
      </c>
      <c r="K3529" t="inlineStr">
        <is>
          <t>Wednesday (22-10-25)</t>
        </is>
      </c>
    </row>
    <row r="3530">
      <c r="A3530" t="inlineStr">
        <is>
          <t>BioLegend</t>
        </is>
      </c>
      <c r="B3530" t="n">
        <v>14907.2</v>
      </c>
      <c r="C3530" t="inlineStr">
        <is>
          <t>EED119933</t>
        </is>
      </c>
      <c r="D3530" s="6" t="n">
        <v>45941</v>
      </c>
      <c r="E3530" s="6" t="n">
        <v>45948</v>
      </c>
      <c r="F3530" t="n">
        <v>302008</v>
      </c>
      <c r="G3530" t="n">
        <v>2</v>
      </c>
      <c r="H3530" t="n">
        <v>0</v>
      </c>
      <c r="I3530" t="n">
        <v>2</v>
      </c>
      <c r="J3530" t="inlineStr">
        <is>
          <t>Banglore</t>
        </is>
      </c>
      <c r="K3530" t="inlineStr">
        <is>
          <t>Wednesday (22-10-25)</t>
        </is>
      </c>
    </row>
    <row r="3531">
      <c r="A3531" t="inlineStr">
        <is>
          <t>BioLegend</t>
        </is>
      </c>
      <c r="B3531" t="n">
        <v>6468</v>
      </c>
      <c r="C3531" t="inlineStr">
        <is>
          <t>EED119933</t>
        </is>
      </c>
      <c r="D3531" s="6" t="n">
        <v>45941</v>
      </c>
      <c r="E3531" s="6" t="n">
        <v>45948</v>
      </c>
      <c r="F3531" t="n">
        <v>302212</v>
      </c>
      <c r="G3531" t="n">
        <v>1</v>
      </c>
      <c r="H3531" t="n">
        <v>0</v>
      </c>
      <c r="I3531" t="n">
        <v>1</v>
      </c>
      <c r="J3531" t="inlineStr">
        <is>
          <t>Gujrat</t>
        </is>
      </c>
      <c r="K3531" t="inlineStr">
        <is>
          <t>Wednesday (22-10-25)</t>
        </is>
      </c>
    </row>
    <row r="3532">
      <c r="A3532" t="inlineStr">
        <is>
          <t>BioLegend</t>
        </is>
      </c>
      <c r="B3532" t="n">
        <v>17987.2</v>
      </c>
      <c r="C3532" t="inlineStr">
        <is>
          <t>EED119933</t>
        </is>
      </c>
      <c r="D3532" s="6" t="n">
        <v>45941</v>
      </c>
      <c r="E3532" s="6" t="n">
        <v>45948</v>
      </c>
      <c r="F3532" t="n">
        <v>302216</v>
      </c>
      <c r="G3532" t="n">
        <v>2</v>
      </c>
      <c r="H3532" t="n">
        <v>0</v>
      </c>
      <c r="I3532" t="n">
        <v>2</v>
      </c>
      <c r="J3532" t="inlineStr">
        <is>
          <t>Banglore</t>
        </is>
      </c>
      <c r="K3532" t="inlineStr">
        <is>
          <t>Wednesday (22-10-25)</t>
        </is>
      </c>
    </row>
    <row r="3533">
      <c r="A3533" t="inlineStr">
        <is>
          <t>BioLegend</t>
        </is>
      </c>
      <c r="B3533" t="n">
        <v>3080</v>
      </c>
      <c r="C3533" t="inlineStr">
        <is>
          <t>EED119933</t>
        </is>
      </c>
      <c r="D3533" s="6" t="n">
        <v>45941</v>
      </c>
      <c r="E3533" s="6" t="n">
        <v>45948</v>
      </c>
      <c r="F3533" t="n">
        <v>302902</v>
      </c>
      <c r="G3533" t="n">
        <v>1</v>
      </c>
      <c r="H3533" t="n">
        <v>0</v>
      </c>
      <c r="I3533" t="n">
        <v>1</v>
      </c>
      <c r="J3533" t="inlineStr">
        <is>
          <t>patna</t>
        </is>
      </c>
      <c r="K3533" t="inlineStr">
        <is>
          <t>Saturday (25-10-25)</t>
        </is>
      </c>
    </row>
    <row r="3534">
      <c r="A3534" t="inlineStr">
        <is>
          <t>BioLegend</t>
        </is>
      </c>
      <c r="B3534" t="n">
        <v>17987.2</v>
      </c>
      <c r="C3534" t="inlineStr">
        <is>
          <t>EED119933</t>
        </is>
      </c>
      <c r="D3534" s="6" t="n">
        <v>45941</v>
      </c>
      <c r="E3534" s="6" t="n">
        <v>45948</v>
      </c>
      <c r="F3534" t="n">
        <v>304014</v>
      </c>
      <c r="G3534" t="n">
        <v>2</v>
      </c>
      <c r="H3534" t="n">
        <v>0</v>
      </c>
      <c r="I3534" t="n">
        <v>2</v>
      </c>
      <c r="J3534" t="inlineStr">
        <is>
          <t>Banglore</t>
        </is>
      </c>
      <c r="K3534" t="inlineStr">
        <is>
          <t>Wednesday (22-10-25)</t>
        </is>
      </c>
    </row>
    <row r="3535">
      <c r="A3535" t="inlineStr">
        <is>
          <t>BioLegend</t>
        </is>
      </c>
      <c r="B3535" t="n">
        <v>28314</v>
      </c>
      <c r="C3535" t="inlineStr">
        <is>
          <t>EED119933</t>
        </is>
      </c>
      <c r="D3535" s="6" t="n">
        <v>45941</v>
      </c>
      <c r="E3535" s="6" t="n">
        <v>45948</v>
      </c>
      <c r="F3535" t="n">
        <v>305034</v>
      </c>
      <c r="G3535" t="n">
        <v>1</v>
      </c>
      <c r="H3535" t="n">
        <v>0</v>
      </c>
      <c r="I3535" t="n">
        <v>1</v>
      </c>
      <c r="J3535" t="inlineStr">
        <is>
          <t>Mumbai</t>
        </is>
      </c>
      <c r="K3535" t="inlineStr">
        <is>
          <t>Wednesday (22-10-25)</t>
        </is>
      </c>
    </row>
    <row r="3536">
      <c r="A3536" t="inlineStr">
        <is>
          <t>BioLegend</t>
        </is>
      </c>
      <c r="B3536" t="n">
        <v>7638.4</v>
      </c>
      <c r="C3536" t="inlineStr">
        <is>
          <t>EED119933</t>
        </is>
      </c>
      <c r="D3536" s="6" t="n">
        <v>45941</v>
      </c>
      <c r="E3536" s="6" t="n">
        <v>45948</v>
      </c>
      <c r="F3536" t="n">
        <v>305413</v>
      </c>
      <c r="G3536" t="n">
        <v>1</v>
      </c>
      <c r="H3536" t="n">
        <v>0</v>
      </c>
      <c r="I3536" t="n">
        <v>1</v>
      </c>
      <c r="J3536" t="inlineStr">
        <is>
          <t>Sonipat</t>
        </is>
      </c>
      <c r="K3536" t="inlineStr">
        <is>
          <t>On Hold</t>
        </is>
      </c>
    </row>
    <row r="3537">
      <c r="A3537" t="inlineStr">
        <is>
          <t>BioLegend</t>
        </is>
      </c>
      <c r="B3537" t="n">
        <v>9486.4</v>
      </c>
      <c r="C3537" t="inlineStr">
        <is>
          <t>EED119933</t>
        </is>
      </c>
      <c r="D3537" s="6" t="n">
        <v>45941</v>
      </c>
      <c r="E3537" s="6" t="n">
        <v>45948</v>
      </c>
      <c r="F3537" t="n">
        <v>310910</v>
      </c>
      <c r="G3537" t="n">
        <v>5</v>
      </c>
      <c r="H3537" t="n">
        <v>0</v>
      </c>
      <c r="I3537" t="n">
        <v>5</v>
      </c>
      <c r="J3537" t="inlineStr">
        <is>
          <t>Gujrat</t>
        </is>
      </c>
      <c r="K3537" t="inlineStr">
        <is>
          <t>Wednesday (22-10-25)</t>
        </is>
      </c>
    </row>
    <row r="3538">
      <c r="A3538" t="inlineStr">
        <is>
          <t>BioLegend</t>
        </is>
      </c>
      <c r="B3538" t="n">
        <v>18295.2</v>
      </c>
      <c r="C3538" t="inlineStr">
        <is>
          <t>EED119933</t>
        </is>
      </c>
      <c r="D3538" s="6" t="n">
        <v>45941</v>
      </c>
      <c r="E3538" s="6" t="n">
        <v>45948</v>
      </c>
      <c r="F3538" t="n">
        <v>312206</v>
      </c>
      <c r="G3538" t="n">
        <v>1</v>
      </c>
      <c r="H3538" t="n">
        <v>0</v>
      </c>
      <c r="I3538" t="n">
        <v>1</v>
      </c>
      <c r="J3538" t="inlineStr">
        <is>
          <t>Mumbai</t>
        </is>
      </c>
      <c r="K3538" t="inlineStr">
        <is>
          <t>Wednesday (22-10-25)</t>
        </is>
      </c>
    </row>
    <row r="3539">
      <c r="A3539" t="inlineStr">
        <is>
          <t>BioLegend</t>
        </is>
      </c>
      <c r="B3539" t="n">
        <v>3388</v>
      </c>
      <c r="C3539" t="inlineStr">
        <is>
          <t>EED119933</t>
        </is>
      </c>
      <c r="D3539" s="6" t="n">
        <v>45941</v>
      </c>
      <c r="E3539" s="6" t="n">
        <v>45948</v>
      </c>
      <c r="F3539" t="n">
        <v>317302</v>
      </c>
      <c r="G3539" t="n">
        <v>1</v>
      </c>
      <c r="H3539" t="n">
        <v>0</v>
      </c>
      <c r="I3539" t="n">
        <v>1</v>
      </c>
      <c r="J3539" t="inlineStr">
        <is>
          <t>patna</t>
        </is>
      </c>
      <c r="K3539" t="inlineStr">
        <is>
          <t>Saturday (25-10-25)</t>
        </is>
      </c>
    </row>
    <row r="3540">
      <c r="A3540" t="inlineStr">
        <is>
          <t>BioLegend</t>
        </is>
      </c>
      <c r="B3540" t="n">
        <v>4743.2</v>
      </c>
      <c r="C3540" t="inlineStr">
        <is>
          <t>EED119933</t>
        </is>
      </c>
      <c r="D3540" s="6" t="n">
        <v>45941</v>
      </c>
      <c r="E3540" s="6" t="n">
        <v>45948</v>
      </c>
      <c r="F3540" t="n">
        <v>317318</v>
      </c>
      <c r="G3540" t="n">
        <v>1</v>
      </c>
      <c r="H3540" t="n">
        <v>0</v>
      </c>
      <c r="I3540" t="n">
        <v>1</v>
      </c>
      <c r="J3540" t="inlineStr">
        <is>
          <t>patna</t>
        </is>
      </c>
      <c r="K3540" t="inlineStr">
        <is>
          <t>Saturday (25-10-25)</t>
        </is>
      </c>
    </row>
    <row r="3541">
      <c r="A3541" t="inlineStr">
        <is>
          <t>BioLegend</t>
        </is>
      </c>
      <c r="B3541" t="n">
        <v>3080</v>
      </c>
      <c r="C3541" t="inlineStr">
        <is>
          <t>EED119933</t>
        </is>
      </c>
      <c r="D3541" s="6" t="n">
        <v>45941</v>
      </c>
      <c r="E3541" s="6" t="n">
        <v>45948</v>
      </c>
      <c r="F3541" t="n">
        <v>317408</v>
      </c>
      <c r="G3541" t="n">
        <v>1</v>
      </c>
      <c r="H3541" t="n">
        <v>0</v>
      </c>
      <c r="I3541" t="n">
        <v>1</v>
      </c>
      <c r="J3541" t="inlineStr">
        <is>
          <t>patna</t>
        </is>
      </c>
      <c r="K3541" t="inlineStr">
        <is>
          <t>Saturday (25-10-25)</t>
        </is>
      </c>
    </row>
    <row r="3542">
      <c r="A3542" t="inlineStr">
        <is>
          <t>BioLegend</t>
        </is>
      </c>
      <c r="B3542" t="n">
        <v>24420</v>
      </c>
      <c r="C3542" t="inlineStr">
        <is>
          <t>EED119933</t>
        </is>
      </c>
      <c r="D3542" s="6" t="n">
        <v>45941</v>
      </c>
      <c r="E3542" s="6" t="n">
        <v>45948</v>
      </c>
      <c r="F3542" t="n">
        <v>317434</v>
      </c>
      <c r="G3542" t="n">
        <v>1</v>
      </c>
      <c r="H3542" t="n">
        <v>0</v>
      </c>
      <c r="I3542" t="n">
        <v>1</v>
      </c>
      <c r="J3542" t="inlineStr">
        <is>
          <t>Gujrat</t>
        </is>
      </c>
      <c r="K3542" t="inlineStr">
        <is>
          <t>Wednesday (22-10-25)</t>
        </is>
      </c>
    </row>
    <row r="3543">
      <c r="A3543" t="inlineStr">
        <is>
          <t>BioLegend</t>
        </is>
      </c>
      <c r="B3543" t="n">
        <v>26862</v>
      </c>
      <c r="C3543" t="inlineStr">
        <is>
          <t>EED119933</t>
        </is>
      </c>
      <c r="D3543" s="6" t="n">
        <v>45941</v>
      </c>
      <c r="E3543" s="6" t="n">
        <v>45948</v>
      </c>
      <c r="F3543" t="n">
        <v>318340</v>
      </c>
      <c r="G3543" t="n">
        <v>2</v>
      </c>
      <c r="H3543" t="n">
        <v>0</v>
      </c>
      <c r="I3543" t="n">
        <v>2</v>
      </c>
      <c r="J3543" t="inlineStr">
        <is>
          <t>Banglore</t>
        </is>
      </c>
      <c r="K3543" t="inlineStr">
        <is>
          <t>Wednesday (22-10-25)</t>
        </is>
      </c>
    </row>
    <row r="3544">
      <c r="A3544" t="inlineStr">
        <is>
          <t>BioLegend</t>
        </is>
      </c>
      <c r="B3544" t="n">
        <v>19712</v>
      </c>
      <c r="C3544" t="inlineStr">
        <is>
          <t>EED119933</t>
        </is>
      </c>
      <c r="D3544" s="6" t="n">
        <v>45941</v>
      </c>
      <c r="E3544" s="6" t="n">
        <v>45948</v>
      </c>
      <c r="F3544" t="n">
        <v>333810</v>
      </c>
      <c r="G3544" t="n">
        <v>30</v>
      </c>
      <c r="H3544" t="n">
        <v>0</v>
      </c>
      <c r="I3544" t="n">
        <v>30</v>
      </c>
      <c r="J3544" t="inlineStr">
        <is>
          <t>Hyderabad</t>
        </is>
      </c>
      <c r="K3544" t="inlineStr">
        <is>
          <t>Wednesday (22-10-25)</t>
        </is>
      </c>
    </row>
    <row r="3545">
      <c r="A3545" t="inlineStr">
        <is>
          <t>BioLegend</t>
        </is>
      </c>
      <c r="B3545" t="n">
        <v>12689.6</v>
      </c>
      <c r="C3545" t="inlineStr">
        <is>
          <t>EED119933</t>
        </is>
      </c>
      <c r="D3545" s="6" t="n">
        <v>45941</v>
      </c>
      <c r="E3545" s="6" t="n">
        <v>45948</v>
      </c>
      <c r="F3545" t="n">
        <v>333904</v>
      </c>
      <c r="G3545" t="n">
        <v>1</v>
      </c>
      <c r="H3545" t="n">
        <v>0</v>
      </c>
      <c r="I3545" t="n">
        <v>1</v>
      </c>
      <c r="J3545" t="inlineStr">
        <is>
          <t>Mumbai</t>
        </is>
      </c>
      <c r="K3545" t="inlineStr">
        <is>
          <t>Wednesday (22-10-25)</t>
        </is>
      </c>
    </row>
    <row r="3546">
      <c r="A3546" t="inlineStr">
        <is>
          <t>BioLegend</t>
        </is>
      </c>
      <c r="B3546" t="n">
        <v>23531.2</v>
      </c>
      <c r="C3546" t="inlineStr">
        <is>
          <t>EED119933</t>
        </is>
      </c>
      <c r="D3546" s="6" t="n">
        <v>45941</v>
      </c>
      <c r="E3546" s="6" t="n">
        <v>45948</v>
      </c>
      <c r="F3546" t="n">
        <v>337416</v>
      </c>
      <c r="G3546" t="n">
        <v>1</v>
      </c>
      <c r="H3546" t="n">
        <v>0</v>
      </c>
      <c r="I3546" t="n">
        <v>1</v>
      </c>
      <c r="J3546" t="inlineStr">
        <is>
          <t>Hyderabad</t>
        </is>
      </c>
      <c r="K3546" t="inlineStr">
        <is>
          <t>Wednesday (22-10-25)</t>
        </is>
      </c>
    </row>
    <row r="3547">
      <c r="A3547" t="inlineStr">
        <is>
          <t>BioLegend</t>
        </is>
      </c>
      <c r="B3547" t="n">
        <v>23531.2</v>
      </c>
      <c r="C3547" t="inlineStr">
        <is>
          <t>EED119933</t>
        </is>
      </c>
      <c r="D3547" s="6" t="n">
        <v>45941</v>
      </c>
      <c r="E3547" s="6" t="n">
        <v>45948</v>
      </c>
      <c r="F3547" t="n">
        <v>337614</v>
      </c>
      <c r="G3547" t="n">
        <v>1</v>
      </c>
      <c r="H3547" t="n">
        <v>0</v>
      </c>
      <c r="I3547" t="n">
        <v>1</v>
      </c>
      <c r="J3547" t="inlineStr">
        <is>
          <t>Hyderabad</t>
        </is>
      </c>
      <c r="K3547" t="inlineStr">
        <is>
          <t>Wednesday (22-10-25)</t>
        </is>
      </c>
    </row>
    <row r="3548">
      <c r="A3548" t="inlineStr">
        <is>
          <t>BioLegend</t>
        </is>
      </c>
      <c r="B3548" t="n">
        <v>18048.8</v>
      </c>
      <c r="C3548" t="inlineStr">
        <is>
          <t>EED119933</t>
        </is>
      </c>
      <c r="D3548" s="6" t="n">
        <v>45941</v>
      </c>
      <c r="E3548" s="6" t="n">
        <v>45948</v>
      </c>
      <c r="F3548" t="n">
        <v>343512</v>
      </c>
      <c r="G3548" t="n">
        <v>1</v>
      </c>
      <c r="H3548" t="n">
        <v>0</v>
      </c>
      <c r="I3548" t="n">
        <v>1</v>
      </c>
      <c r="J3548" t="inlineStr">
        <is>
          <t>Gujrat</t>
        </is>
      </c>
      <c r="K3548" t="inlineStr">
        <is>
          <t>Wednesday (22-10-25)</t>
        </is>
      </c>
    </row>
    <row r="3549">
      <c r="A3549" t="inlineStr">
        <is>
          <t>BioLegend</t>
        </is>
      </c>
      <c r="B3549" t="n">
        <v>23531.2</v>
      </c>
      <c r="C3549" t="inlineStr">
        <is>
          <t>EED119933</t>
        </is>
      </c>
      <c r="D3549" s="6" t="n">
        <v>45941</v>
      </c>
      <c r="E3549" s="6" t="n">
        <v>45948</v>
      </c>
      <c r="F3549" t="n">
        <v>343614</v>
      </c>
      <c r="G3549" t="n">
        <v>1</v>
      </c>
      <c r="H3549" t="n">
        <v>0</v>
      </c>
      <c r="I3549" t="n">
        <v>1</v>
      </c>
      <c r="J3549" t="inlineStr">
        <is>
          <t>Mumbai</t>
        </is>
      </c>
      <c r="K3549" t="inlineStr">
        <is>
          <t>Wednesday (22-10-25)</t>
        </is>
      </c>
    </row>
    <row r="3550">
      <c r="A3550" t="inlineStr">
        <is>
          <t>BioLegend</t>
        </is>
      </c>
      <c r="B3550" t="n">
        <v>5112.8</v>
      </c>
      <c r="C3550" t="inlineStr">
        <is>
          <t>EED119933</t>
        </is>
      </c>
      <c r="D3550" s="6" t="n">
        <v>45941</v>
      </c>
      <c r="E3550" s="6" t="n">
        <v>45948</v>
      </c>
      <c r="F3550" t="n">
        <v>344606</v>
      </c>
      <c r="G3550" t="n">
        <v>10</v>
      </c>
      <c r="H3550" t="n">
        <v>0</v>
      </c>
      <c r="I3550" t="n">
        <v>10</v>
      </c>
      <c r="J3550" t="inlineStr">
        <is>
          <t>Banglore</t>
        </is>
      </c>
      <c r="K3550" t="inlineStr">
        <is>
          <t>Wednesday (22-10-25)</t>
        </is>
      </c>
    </row>
    <row r="3551">
      <c r="A3551" t="inlineStr">
        <is>
          <t>BioLegend</t>
        </is>
      </c>
      <c r="B3551" t="n">
        <v>20020</v>
      </c>
      <c r="C3551" t="inlineStr">
        <is>
          <t>EED119933</t>
        </is>
      </c>
      <c r="D3551" s="6" t="n">
        <v>45941</v>
      </c>
      <c r="E3551" s="6" t="n">
        <v>45948</v>
      </c>
      <c r="F3551" t="n">
        <v>344712</v>
      </c>
      <c r="G3551" t="n">
        <v>10</v>
      </c>
      <c r="H3551" t="n">
        <v>0</v>
      </c>
      <c r="I3551" t="n">
        <v>10</v>
      </c>
      <c r="J3551" t="inlineStr">
        <is>
          <t>Banglore</t>
        </is>
      </c>
      <c r="K3551" t="inlineStr">
        <is>
          <t>Wednesday (22-10-25)</t>
        </is>
      </c>
    </row>
    <row r="3552">
      <c r="A3552" t="inlineStr">
        <is>
          <t>BioLegend</t>
        </is>
      </c>
      <c r="B3552" t="n">
        <v>29436</v>
      </c>
      <c r="C3552" t="inlineStr">
        <is>
          <t>EED119933</t>
        </is>
      </c>
      <c r="D3552" s="6" t="n">
        <v>45941</v>
      </c>
      <c r="E3552" s="6" t="n">
        <v>45948</v>
      </c>
      <c r="F3552" t="n">
        <v>348232</v>
      </c>
      <c r="G3552" t="n">
        <v>1</v>
      </c>
      <c r="H3552" t="n">
        <v>0</v>
      </c>
      <c r="I3552" t="n">
        <v>1</v>
      </c>
      <c r="J3552" t="inlineStr">
        <is>
          <t>Mumbai</t>
        </is>
      </c>
      <c r="K3552" t="inlineStr">
        <is>
          <t>Wednesday (22-10-25)</t>
        </is>
      </c>
    </row>
    <row r="3553">
      <c r="A3553" t="inlineStr">
        <is>
          <t>BioLegend</t>
        </is>
      </c>
      <c r="B3553" t="n">
        <v>27588</v>
      </c>
      <c r="C3553" t="inlineStr">
        <is>
          <t>EED119933</t>
        </is>
      </c>
      <c r="D3553" s="6" t="n">
        <v>45941</v>
      </c>
      <c r="E3553" s="6" t="n">
        <v>45948</v>
      </c>
      <c r="F3553" t="n">
        <v>350214</v>
      </c>
      <c r="G3553" t="n">
        <v>1</v>
      </c>
      <c r="H3553" t="n">
        <v>0</v>
      </c>
      <c r="I3553" t="n">
        <v>1</v>
      </c>
      <c r="J3553" t="inlineStr">
        <is>
          <t>Mumbai</t>
        </is>
      </c>
      <c r="K3553" t="inlineStr">
        <is>
          <t>Saturday (25-10-25)</t>
        </is>
      </c>
    </row>
    <row r="3554">
      <c r="A3554" t="inlineStr">
        <is>
          <t>BioLegend</t>
        </is>
      </c>
      <c r="B3554" t="n">
        <v>22792</v>
      </c>
      <c r="C3554" t="inlineStr">
        <is>
          <t>EED119933</t>
        </is>
      </c>
      <c r="D3554" s="6" t="n">
        <v>45941</v>
      </c>
      <c r="E3554" s="6" t="n">
        <v>45948</v>
      </c>
      <c r="F3554" t="n">
        <v>354108</v>
      </c>
      <c r="G3554" t="n">
        <v>1</v>
      </c>
      <c r="H3554" t="n">
        <v>0</v>
      </c>
      <c r="I3554" t="n">
        <v>1</v>
      </c>
      <c r="J3554" t="inlineStr">
        <is>
          <t>Mumbai</t>
        </is>
      </c>
      <c r="K3554" t="inlineStr">
        <is>
          <t>Wednesday (22-10-25)</t>
        </is>
      </c>
    </row>
    <row r="3555">
      <c r="A3555" t="inlineStr">
        <is>
          <t>BioLegend</t>
        </is>
      </c>
      <c r="B3555" t="n">
        <v>22792</v>
      </c>
      <c r="C3555" t="inlineStr">
        <is>
          <t>EED119933</t>
        </is>
      </c>
      <c r="D3555" s="6" t="n">
        <v>45941</v>
      </c>
      <c r="E3555" s="6" t="n">
        <v>45948</v>
      </c>
      <c r="F3555" t="n">
        <v>358510</v>
      </c>
      <c r="G3555" t="n">
        <v>1</v>
      </c>
      <c r="H3555" t="n">
        <v>0</v>
      </c>
      <c r="I3555" t="n">
        <v>1</v>
      </c>
      <c r="J3555" t="inlineStr">
        <is>
          <t>Mumbai</t>
        </is>
      </c>
      <c r="K3555" t="inlineStr">
        <is>
          <t>Wednesday (22-10-25)</t>
        </is>
      </c>
    </row>
    <row r="3556">
      <c r="A3556" t="inlineStr">
        <is>
          <t>BioLegend</t>
        </is>
      </c>
      <c r="B3556" t="n">
        <v>15892.8</v>
      </c>
      <c r="C3556" t="inlineStr">
        <is>
          <t>EED119933</t>
        </is>
      </c>
      <c r="D3556" s="6" t="n">
        <v>45941</v>
      </c>
      <c r="E3556" s="6" t="n">
        <v>45948</v>
      </c>
      <c r="F3556" t="n">
        <v>362526</v>
      </c>
      <c r="G3556" t="n">
        <v>1</v>
      </c>
      <c r="H3556" t="n">
        <v>0</v>
      </c>
      <c r="I3556" t="n">
        <v>1</v>
      </c>
      <c r="J3556" t="inlineStr">
        <is>
          <t>Mumbai</t>
        </is>
      </c>
      <c r="K3556" t="inlineStr">
        <is>
          <t>Wednesday (22-10-25)</t>
        </is>
      </c>
    </row>
    <row r="3557">
      <c r="A3557" t="inlineStr">
        <is>
          <t>BioLegend</t>
        </is>
      </c>
      <c r="B3557" t="n">
        <v>26532</v>
      </c>
      <c r="C3557" t="inlineStr">
        <is>
          <t>EED119933</t>
        </is>
      </c>
      <c r="D3557" s="6" t="n">
        <v>45941</v>
      </c>
      <c r="E3557" s="6" t="n">
        <v>45948</v>
      </c>
      <c r="F3557" t="n">
        <v>367144</v>
      </c>
      <c r="G3557" t="n">
        <v>40</v>
      </c>
      <c r="H3557" t="n">
        <v>0</v>
      </c>
      <c r="I3557" t="n">
        <v>40</v>
      </c>
      <c r="J3557" t="inlineStr">
        <is>
          <t>Hyderabad</t>
        </is>
      </c>
      <c r="K3557" t="inlineStr">
        <is>
          <t>Wednesday (22-10-25)</t>
        </is>
      </c>
    </row>
    <row r="3558">
      <c r="A3558" t="inlineStr">
        <is>
          <t>BioLegend</t>
        </is>
      </c>
      <c r="B3558" t="n">
        <v>25080</v>
      </c>
      <c r="C3558" t="inlineStr">
        <is>
          <t>EED119933</t>
        </is>
      </c>
      <c r="D3558" s="6" t="n">
        <v>45941</v>
      </c>
      <c r="E3558" s="6" t="n">
        <v>45948</v>
      </c>
      <c r="F3558" t="n">
        <v>367164</v>
      </c>
      <c r="G3558" t="n">
        <v>1</v>
      </c>
      <c r="H3558" t="n">
        <v>0</v>
      </c>
      <c r="I3558" t="n">
        <v>1</v>
      </c>
      <c r="J3558" t="inlineStr">
        <is>
          <t>Mumbai</t>
        </is>
      </c>
      <c r="K3558" t="inlineStr">
        <is>
          <t>Wednesday (22-10-25)</t>
        </is>
      </c>
    </row>
    <row r="3559">
      <c r="A3559" t="inlineStr">
        <is>
          <t>BioLegend</t>
        </is>
      </c>
      <c r="B3559" t="n">
        <v>25317.6</v>
      </c>
      <c r="C3559" t="inlineStr">
        <is>
          <t>EED119933</t>
        </is>
      </c>
      <c r="D3559" s="6" t="n">
        <v>45941</v>
      </c>
      <c r="E3559" s="6" t="n">
        <v>45948</v>
      </c>
      <c r="F3559" t="n">
        <v>369332</v>
      </c>
      <c r="G3559" t="n">
        <v>1</v>
      </c>
      <c r="H3559" t="n">
        <v>0</v>
      </c>
      <c r="I3559" t="n">
        <v>1</v>
      </c>
      <c r="J3559" t="inlineStr">
        <is>
          <t>Mumbai</t>
        </is>
      </c>
      <c r="K3559" t="inlineStr">
        <is>
          <t>Wednesday (22-10-25)</t>
        </is>
      </c>
    </row>
    <row r="3560">
      <c r="A3560" t="inlineStr">
        <is>
          <t>BioLegend</t>
        </is>
      </c>
      <c r="B3560" t="n">
        <v>9424.799999999999</v>
      </c>
      <c r="C3560" t="inlineStr">
        <is>
          <t>EED119933</t>
        </is>
      </c>
      <c r="D3560" s="6" t="n">
        <v>45941</v>
      </c>
      <c r="E3560" s="6" t="n">
        <v>45948</v>
      </c>
      <c r="F3560" t="n">
        <v>369703</v>
      </c>
      <c r="G3560" t="n">
        <v>1</v>
      </c>
      <c r="H3560" t="n">
        <v>0</v>
      </c>
      <c r="I3560" t="n">
        <v>1</v>
      </c>
      <c r="J3560" t="inlineStr">
        <is>
          <t>Sonipat</t>
        </is>
      </c>
      <c r="K3560" t="inlineStr">
        <is>
          <t>On Hold</t>
        </is>
      </c>
    </row>
    <row r="3561">
      <c r="A3561" t="inlineStr">
        <is>
          <t>BioLegend</t>
        </is>
      </c>
      <c r="B3561" t="n">
        <v>28314</v>
      </c>
      <c r="C3561" t="inlineStr">
        <is>
          <t>EED119933</t>
        </is>
      </c>
      <c r="D3561" s="6" t="n">
        <v>45941</v>
      </c>
      <c r="E3561" s="6" t="n">
        <v>45948</v>
      </c>
      <c r="F3561" t="n">
        <v>396414</v>
      </c>
      <c r="G3561" t="n">
        <v>1</v>
      </c>
      <c r="H3561" t="n">
        <v>0</v>
      </c>
      <c r="I3561" t="n">
        <v>1</v>
      </c>
      <c r="J3561" t="inlineStr">
        <is>
          <t>Mumbai</t>
        </is>
      </c>
      <c r="K3561" t="inlineStr">
        <is>
          <t>Wednesday (22-10-25)</t>
        </is>
      </c>
    </row>
    <row r="3562">
      <c r="A3562" t="inlineStr">
        <is>
          <t>BioLegend</t>
        </is>
      </c>
      <c r="B3562" t="n">
        <v>12874.4</v>
      </c>
      <c r="C3562" t="inlineStr">
        <is>
          <t>EED119933</t>
        </is>
      </c>
      <c r="D3562" s="6" t="n">
        <v>45941</v>
      </c>
      <c r="E3562" s="6" t="n">
        <v>45948</v>
      </c>
      <c r="F3562" t="n">
        <v>400129</v>
      </c>
      <c r="G3562" t="n">
        <v>1</v>
      </c>
      <c r="H3562" t="n">
        <v>0</v>
      </c>
      <c r="I3562" t="n">
        <v>1</v>
      </c>
      <c r="J3562" t="inlineStr">
        <is>
          <t>Delhi</t>
        </is>
      </c>
      <c r="K3562" t="inlineStr">
        <is>
          <t>Porter (not received yet)</t>
        </is>
      </c>
    </row>
    <row r="3563">
      <c r="A3563" t="inlineStr">
        <is>
          <t>BioLegend</t>
        </is>
      </c>
      <c r="B3563" t="n">
        <v>10164</v>
      </c>
      <c r="C3563" t="inlineStr">
        <is>
          <t>EED119933</t>
        </is>
      </c>
      <c r="D3563" s="6" t="n">
        <v>45941</v>
      </c>
      <c r="E3563" s="6" t="n">
        <v>45948</v>
      </c>
      <c r="F3563" t="n">
        <v>400218</v>
      </c>
      <c r="G3563" t="n">
        <v>2</v>
      </c>
      <c r="H3563" t="n">
        <v>0</v>
      </c>
      <c r="I3563" t="n">
        <v>2</v>
      </c>
      <c r="J3563" t="inlineStr">
        <is>
          <t>Gujrat</t>
        </is>
      </c>
      <c r="K3563" t="inlineStr">
        <is>
          <t>Wednesday (22-10-25)</t>
        </is>
      </c>
    </row>
    <row r="3564">
      <c r="A3564" t="inlineStr">
        <is>
          <t>BioLegend</t>
        </is>
      </c>
      <c r="B3564" t="n">
        <v>6036.799999999999</v>
      </c>
      <c r="C3564" t="inlineStr">
        <is>
          <t>EED119933</t>
        </is>
      </c>
      <c r="D3564" s="6" t="n">
        <v>45941</v>
      </c>
      <c r="E3564" s="6" t="n">
        <v>45948</v>
      </c>
      <c r="F3564" t="n">
        <v>400508</v>
      </c>
      <c r="G3564" t="n">
        <v>1</v>
      </c>
      <c r="H3564" t="n">
        <v>0</v>
      </c>
      <c r="I3564" t="n">
        <v>1</v>
      </c>
      <c r="J3564" t="inlineStr">
        <is>
          <t>Hyderabad</t>
        </is>
      </c>
      <c r="K3564" t="inlineStr">
        <is>
          <t>Wednesday (22-10-25)</t>
        </is>
      </c>
    </row>
    <row r="3565">
      <c r="A3565" t="inlineStr">
        <is>
          <t>BioLegend</t>
        </is>
      </c>
      <c r="B3565" t="n">
        <v>10841.6</v>
      </c>
      <c r="C3565" t="inlineStr">
        <is>
          <t>EED119933</t>
        </is>
      </c>
      <c r="D3565" s="6" t="n">
        <v>45941</v>
      </c>
      <c r="E3565" s="6" t="n">
        <v>45948</v>
      </c>
      <c r="F3565" t="n">
        <v>400522</v>
      </c>
      <c r="G3565" t="n">
        <v>1</v>
      </c>
      <c r="H3565" t="n">
        <v>0</v>
      </c>
      <c r="I3565" t="n">
        <v>1</v>
      </c>
      <c r="J3565" t="inlineStr">
        <is>
          <t>Hyderabad</t>
        </is>
      </c>
      <c r="K3565" t="inlineStr">
        <is>
          <t>Wednesday (22-10-25)</t>
        </is>
      </c>
    </row>
    <row r="3566">
      <c r="A3566" t="inlineStr">
        <is>
          <t>BioLegend</t>
        </is>
      </c>
      <c r="B3566" t="n">
        <v>10841.6</v>
      </c>
      <c r="C3566" t="inlineStr">
        <is>
          <t>EED119933</t>
        </is>
      </c>
      <c r="D3566" s="6" t="n">
        <v>45941</v>
      </c>
      <c r="E3566" s="6" t="n">
        <v>45948</v>
      </c>
      <c r="F3566" t="n">
        <v>400524</v>
      </c>
      <c r="G3566" t="n">
        <v>1</v>
      </c>
      <c r="H3566" t="n">
        <v>0</v>
      </c>
      <c r="I3566" t="n">
        <v>1</v>
      </c>
      <c r="J3566" t="inlineStr">
        <is>
          <t>Hyderabad</t>
        </is>
      </c>
      <c r="K3566" t="inlineStr">
        <is>
          <t>Wednesday (22-10-25)</t>
        </is>
      </c>
    </row>
    <row r="3567">
      <c r="A3567" t="inlineStr">
        <is>
          <t>BioLegend</t>
        </is>
      </c>
      <c r="B3567" t="n">
        <v>17820</v>
      </c>
      <c r="C3567" t="inlineStr">
        <is>
          <t>EED119933</t>
        </is>
      </c>
      <c r="D3567" s="6" t="n">
        <v>45941</v>
      </c>
      <c r="E3567" s="6" t="n">
        <v>45948</v>
      </c>
      <c r="F3567" t="n">
        <v>400551</v>
      </c>
      <c r="G3567" t="n">
        <v>1</v>
      </c>
      <c r="H3567" t="n">
        <v>0</v>
      </c>
      <c r="I3567" t="n">
        <v>1</v>
      </c>
      <c r="J3567" t="inlineStr">
        <is>
          <t>Hyderabad</t>
        </is>
      </c>
      <c r="K3567" t="inlineStr">
        <is>
          <t>Wednesday (22-10-25)</t>
        </is>
      </c>
    </row>
    <row r="3568">
      <c r="A3568" t="inlineStr">
        <is>
          <t>BioLegend</t>
        </is>
      </c>
      <c r="B3568" t="n">
        <v>14845.6</v>
      </c>
      <c r="C3568" t="inlineStr">
        <is>
          <t>EED119933</t>
        </is>
      </c>
      <c r="D3568" s="6" t="n">
        <v>45941</v>
      </c>
      <c r="E3568" s="6" t="n">
        <v>45948</v>
      </c>
      <c r="F3568" t="n">
        <v>400932</v>
      </c>
      <c r="G3568" t="n">
        <v>1</v>
      </c>
      <c r="H3568" t="n">
        <v>0</v>
      </c>
      <c r="I3568" t="n">
        <v>1</v>
      </c>
      <c r="J3568" t="inlineStr">
        <is>
          <t>Hyderabad</t>
        </is>
      </c>
      <c r="K3568" t="inlineStr">
        <is>
          <t>Wednesday (22-10-25)</t>
        </is>
      </c>
    </row>
    <row r="3569">
      <c r="A3569" t="inlineStr">
        <is>
          <t>BioLegend</t>
        </is>
      </c>
      <c r="B3569" t="n">
        <v>11211.2</v>
      </c>
      <c r="C3569" t="inlineStr">
        <is>
          <t>EED119933</t>
        </is>
      </c>
      <c r="D3569" s="6" t="n">
        <v>45941</v>
      </c>
      <c r="E3569" s="6" t="n">
        <v>45948</v>
      </c>
      <c r="F3569" t="n">
        <v>405301</v>
      </c>
      <c r="G3569" t="n">
        <v>1</v>
      </c>
      <c r="H3569" t="n">
        <v>0</v>
      </c>
      <c r="I3569" t="n">
        <v>1</v>
      </c>
      <c r="J3569" t="inlineStr">
        <is>
          <t>Hyderabad</t>
        </is>
      </c>
      <c r="K3569" t="inlineStr">
        <is>
          <t>Wednesday (22-10-25)</t>
        </is>
      </c>
    </row>
    <row r="3570">
      <c r="A3570" t="inlineStr">
        <is>
          <t>BioLegend</t>
        </is>
      </c>
      <c r="B3570" t="n">
        <v>17987.2</v>
      </c>
      <c r="C3570" t="inlineStr">
        <is>
          <t>EED119933</t>
        </is>
      </c>
      <c r="D3570" s="6" t="n">
        <v>45941</v>
      </c>
      <c r="E3570" s="6" t="n">
        <v>45948</v>
      </c>
      <c r="F3570" t="n">
        <v>405706</v>
      </c>
      <c r="G3570" t="n">
        <v>1</v>
      </c>
      <c r="H3570" t="n">
        <v>0</v>
      </c>
      <c r="I3570" t="n">
        <v>1</v>
      </c>
      <c r="J3570" t="inlineStr">
        <is>
          <t>Hyderabad</t>
        </is>
      </c>
      <c r="K3570" t="inlineStr">
        <is>
          <t>Wednesday (22-10-25)</t>
        </is>
      </c>
    </row>
    <row r="3571">
      <c r="A3571" t="inlineStr">
        <is>
          <t>BioLegend</t>
        </is>
      </c>
      <c r="B3571" t="n">
        <v>7145.6</v>
      </c>
      <c r="C3571" t="inlineStr">
        <is>
          <t>EED119933</t>
        </is>
      </c>
      <c r="D3571" s="6" t="n">
        <v>45941</v>
      </c>
      <c r="E3571" s="6" t="n">
        <v>45948</v>
      </c>
      <c r="F3571" t="n">
        <v>406001</v>
      </c>
      <c r="G3571" t="n">
        <v>1</v>
      </c>
      <c r="H3571" t="n">
        <v>0</v>
      </c>
      <c r="I3571" t="n">
        <v>1</v>
      </c>
      <c r="J3571" t="inlineStr">
        <is>
          <t>Delhi</t>
        </is>
      </c>
      <c r="K3571" t="inlineStr">
        <is>
          <t>Deepak</t>
        </is>
      </c>
    </row>
    <row r="3572">
      <c r="A3572" t="inlineStr">
        <is>
          <t>BioLegend</t>
        </is>
      </c>
      <c r="B3572" t="n">
        <v>8685.6</v>
      </c>
      <c r="C3572" t="inlineStr">
        <is>
          <t>EED119933</t>
        </is>
      </c>
      <c r="D3572" s="6" t="n">
        <v>45941</v>
      </c>
      <c r="E3572" s="6" t="n">
        <v>45948</v>
      </c>
      <c r="F3572" t="n">
        <v>406416</v>
      </c>
      <c r="G3572" t="n">
        <v>1</v>
      </c>
      <c r="H3572" t="n">
        <v>0</v>
      </c>
      <c r="I3572" t="n">
        <v>1</v>
      </c>
      <c r="J3572" t="inlineStr">
        <is>
          <t>Delhi</t>
        </is>
      </c>
      <c r="K3572" t="inlineStr">
        <is>
          <t>Deepak</t>
        </is>
      </c>
    </row>
    <row r="3573">
      <c r="A3573" t="inlineStr">
        <is>
          <t>BioLegend</t>
        </is>
      </c>
      <c r="B3573" t="n">
        <v>16324</v>
      </c>
      <c r="C3573" t="inlineStr">
        <is>
          <t>EED119933</t>
        </is>
      </c>
      <c r="D3573" s="6" t="n">
        <v>45941</v>
      </c>
      <c r="E3573" s="6" t="n">
        <v>45948</v>
      </c>
      <c r="F3573" t="n">
        <v>406516</v>
      </c>
      <c r="G3573" t="n">
        <v>1</v>
      </c>
      <c r="H3573" t="n">
        <v>0</v>
      </c>
      <c r="I3573" t="n">
        <v>1</v>
      </c>
      <c r="J3573" t="inlineStr">
        <is>
          <t>Hyderabad</t>
        </is>
      </c>
      <c r="K3573" t="inlineStr">
        <is>
          <t>Wednesday (22-10-25)</t>
        </is>
      </c>
    </row>
    <row r="3574">
      <c r="A3574" t="inlineStr">
        <is>
          <t>BioLegend</t>
        </is>
      </c>
      <c r="B3574" t="n">
        <v>12689.6</v>
      </c>
      <c r="C3574" t="inlineStr">
        <is>
          <t>EED119933</t>
        </is>
      </c>
      <c r="D3574" s="6" t="n">
        <v>45941</v>
      </c>
      <c r="E3574" s="6" t="n">
        <v>45948</v>
      </c>
      <c r="F3574" t="n">
        <v>406606</v>
      </c>
      <c r="G3574" t="n">
        <v>1</v>
      </c>
      <c r="H3574" t="n">
        <v>0</v>
      </c>
      <c r="I3574" t="n">
        <v>1</v>
      </c>
      <c r="J3574" t="inlineStr">
        <is>
          <t>Hyderabad</t>
        </is>
      </c>
      <c r="K3574" t="inlineStr">
        <is>
          <t>Wednesday (22-10-25)</t>
        </is>
      </c>
    </row>
    <row r="3575">
      <c r="A3575" t="inlineStr">
        <is>
          <t>BioLegend</t>
        </is>
      </c>
      <c r="B3575" t="n">
        <v>6221.6</v>
      </c>
      <c r="C3575" t="inlineStr">
        <is>
          <t>EED119933</t>
        </is>
      </c>
      <c r="D3575" s="6" t="n">
        <v>45941</v>
      </c>
      <c r="E3575" s="6" t="n">
        <v>45948</v>
      </c>
      <c r="F3575" t="n">
        <v>410604</v>
      </c>
      <c r="G3575" t="n">
        <v>5</v>
      </c>
      <c r="H3575" t="n">
        <v>0</v>
      </c>
      <c r="I3575" t="n">
        <v>5</v>
      </c>
      <c r="J3575" t="inlineStr">
        <is>
          <t>Faridabad</t>
        </is>
      </c>
      <c r="K3575" t="inlineStr">
        <is>
          <t>Priyanka Madam</t>
        </is>
      </c>
    </row>
    <row r="3576">
      <c r="A3576" t="inlineStr">
        <is>
          <t>BioLegend</t>
        </is>
      </c>
      <c r="B3576" t="n">
        <v>5482.4</v>
      </c>
      <c r="C3576" t="inlineStr">
        <is>
          <t>EED119933</t>
        </is>
      </c>
      <c r="D3576" s="6" t="n">
        <v>45941</v>
      </c>
      <c r="E3576" s="6" t="n">
        <v>45948</v>
      </c>
      <c r="F3576" t="n">
        <v>420201</v>
      </c>
      <c r="G3576" t="n">
        <v>1</v>
      </c>
      <c r="H3576" t="n">
        <v>0</v>
      </c>
      <c r="I3576" t="n">
        <v>1</v>
      </c>
      <c r="J3576" t="inlineStr">
        <is>
          <t>Pune</t>
        </is>
      </c>
      <c r="K3576" t="inlineStr">
        <is>
          <t>Saturday (25-10-25)</t>
        </is>
      </c>
    </row>
    <row r="3577">
      <c r="A3577" t="inlineStr">
        <is>
          <t>BioLegend</t>
        </is>
      </c>
      <c r="B3577" t="n">
        <v>4004</v>
      </c>
      <c r="C3577" t="inlineStr">
        <is>
          <t>EED119933</t>
        </is>
      </c>
      <c r="D3577" s="6" t="n">
        <v>45941</v>
      </c>
      <c r="E3577" s="6" t="n">
        <v>45948</v>
      </c>
      <c r="F3577" t="n">
        <v>420301</v>
      </c>
      <c r="G3577" t="n">
        <v>1</v>
      </c>
      <c r="H3577" t="n">
        <v>0</v>
      </c>
      <c r="I3577" t="n">
        <v>1</v>
      </c>
      <c r="J3577" t="inlineStr">
        <is>
          <t>Pune</t>
        </is>
      </c>
      <c r="K3577" t="inlineStr">
        <is>
          <t>Saturday (25-10-25)</t>
        </is>
      </c>
    </row>
    <row r="3578">
      <c r="A3578" t="inlineStr">
        <is>
          <t>BioLegend</t>
        </is>
      </c>
      <c r="B3578" t="n">
        <v>1848</v>
      </c>
      <c r="C3578" t="inlineStr">
        <is>
          <t>EED119933</t>
        </is>
      </c>
      <c r="D3578" s="6" t="n">
        <v>45941</v>
      </c>
      <c r="E3578" s="6" t="n">
        <v>45948</v>
      </c>
      <c r="F3578" t="n">
        <v>420403</v>
      </c>
      <c r="G3578" t="n">
        <v>1</v>
      </c>
      <c r="H3578" t="n">
        <v>0</v>
      </c>
      <c r="I3578" t="n">
        <v>1</v>
      </c>
      <c r="J3578" t="inlineStr">
        <is>
          <t>Gujrat</t>
        </is>
      </c>
      <c r="K3578" t="inlineStr">
        <is>
          <t>Wednesday (22-10-25)</t>
        </is>
      </c>
    </row>
    <row r="3579">
      <c r="A3579" t="inlineStr">
        <is>
          <t>BioLegend</t>
        </is>
      </c>
      <c r="B3579" t="n">
        <v>1848</v>
      </c>
      <c r="C3579" t="inlineStr">
        <is>
          <t>EED119933</t>
        </is>
      </c>
      <c r="D3579" s="6" t="n">
        <v>45941</v>
      </c>
      <c r="E3579" s="6" t="n">
        <v>45948</v>
      </c>
      <c r="F3579" t="n">
        <v>420403</v>
      </c>
      <c r="G3579" t="n">
        <v>5</v>
      </c>
      <c r="H3579" t="n">
        <v>0</v>
      </c>
      <c r="I3579" t="n">
        <v>5</v>
      </c>
      <c r="J3579" t="inlineStr">
        <is>
          <t>Banglore</t>
        </is>
      </c>
      <c r="K3579" t="inlineStr">
        <is>
          <t>Wednesday (22-10-25)</t>
        </is>
      </c>
    </row>
    <row r="3580">
      <c r="A3580" t="inlineStr">
        <is>
          <t>BioLegend</t>
        </is>
      </c>
      <c r="B3580" t="n">
        <v>4004</v>
      </c>
      <c r="C3580" t="inlineStr">
        <is>
          <t>EED119933</t>
        </is>
      </c>
      <c r="D3580" s="6" t="n">
        <v>45941</v>
      </c>
      <c r="E3580" s="6" t="n">
        <v>45948</v>
      </c>
      <c r="F3580" t="n">
        <v>420601</v>
      </c>
      <c r="G3580" t="n">
        <v>1</v>
      </c>
      <c r="H3580" t="n">
        <v>0</v>
      </c>
      <c r="I3580" t="n">
        <v>1</v>
      </c>
      <c r="J3580" t="inlineStr">
        <is>
          <t>Pune</t>
        </is>
      </c>
      <c r="K3580" t="inlineStr">
        <is>
          <t>Saturday (25-10-25)</t>
        </is>
      </c>
    </row>
    <row r="3581">
      <c r="A3581" t="inlineStr">
        <is>
          <t>BioLegend</t>
        </is>
      </c>
      <c r="B3581" t="n">
        <v>4004</v>
      </c>
      <c r="C3581" t="inlineStr">
        <is>
          <t>EED119933</t>
        </is>
      </c>
      <c r="D3581" s="6" t="n">
        <v>45941</v>
      </c>
      <c r="E3581" s="6" t="n">
        <v>45948</v>
      </c>
      <c r="F3581" t="n">
        <v>420601</v>
      </c>
      <c r="G3581" t="n">
        <v>1</v>
      </c>
      <c r="H3581" t="n">
        <v>0</v>
      </c>
      <c r="I3581" t="n">
        <v>1</v>
      </c>
      <c r="J3581" t="inlineStr">
        <is>
          <t>Kerala</t>
        </is>
      </c>
      <c r="K3581" t="inlineStr">
        <is>
          <t>Saturday (25-10-25)</t>
        </is>
      </c>
    </row>
    <row r="3582">
      <c r="A3582" t="inlineStr">
        <is>
          <t>BioLegend</t>
        </is>
      </c>
      <c r="B3582" t="n">
        <v>3326.4</v>
      </c>
      <c r="C3582" t="inlineStr">
        <is>
          <t>EED119933</t>
        </is>
      </c>
      <c r="D3582" s="6" t="n">
        <v>45941</v>
      </c>
      <c r="E3582" s="6" t="n">
        <v>45948</v>
      </c>
      <c r="F3582" t="n">
        <v>420701</v>
      </c>
      <c r="G3582" t="n">
        <v>1</v>
      </c>
      <c r="H3582" t="n">
        <v>0</v>
      </c>
      <c r="I3582" t="n">
        <v>1</v>
      </c>
      <c r="J3582" t="inlineStr">
        <is>
          <t>Kolkata</t>
        </is>
      </c>
      <c r="K3582" t="inlineStr">
        <is>
          <t>Wednesday (22-10-25)</t>
        </is>
      </c>
    </row>
    <row r="3583">
      <c r="A3583" t="inlineStr">
        <is>
          <t>BioLegend</t>
        </is>
      </c>
      <c r="B3583" t="n">
        <v>3326.4</v>
      </c>
      <c r="C3583" t="inlineStr">
        <is>
          <t>EED119933</t>
        </is>
      </c>
      <c r="D3583" s="6" t="n">
        <v>45941</v>
      </c>
      <c r="E3583" s="6" t="n">
        <v>45948</v>
      </c>
      <c r="F3583" t="n">
        <v>420701</v>
      </c>
      <c r="G3583" t="n">
        <v>4</v>
      </c>
      <c r="H3583" t="n">
        <v>0</v>
      </c>
      <c r="I3583" t="n">
        <v>4</v>
      </c>
      <c r="J3583" t="inlineStr">
        <is>
          <t>Delhi</t>
        </is>
      </c>
      <c r="K3583" t="inlineStr">
        <is>
          <t>Deepak</t>
        </is>
      </c>
    </row>
    <row r="3584">
      <c r="A3584" t="inlineStr">
        <is>
          <t>BioLegend</t>
        </is>
      </c>
      <c r="B3584" t="n">
        <v>14106.4</v>
      </c>
      <c r="C3584" t="inlineStr">
        <is>
          <t>EED119933</t>
        </is>
      </c>
      <c r="D3584" s="6" t="n">
        <v>45941</v>
      </c>
      <c r="E3584" s="6" t="n">
        <v>45948</v>
      </c>
      <c r="F3584" t="n">
        <v>422302</v>
      </c>
      <c r="G3584" t="n">
        <v>15</v>
      </c>
      <c r="H3584" t="n">
        <v>0</v>
      </c>
      <c r="I3584" t="n">
        <v>15</v>
      </c>
      <c r="J3584" t="inlineStr">
        <is>
          <t>Hyderabad</t>
        </is>
      </c>
      <c r="K3584" t="inlineStr">
        <is>
          <t>Wednesday (22-10-25)</t>
        </is>
      </c>
    </row>
    <row r="3585">
      <c r="A3585" t="inlineStr">
        <is>
          <t>BioLegend</t>
        </is>
      </c>
      <c r="B3585" t="n">
        <v>14106.4</v>
      </c>
      <c r="C3585" t="inlineStr">
        <is>
          <t>EED119933</t>
        </is>
      </c>
      <c r="D3585" s="6" t="n">
        <v>45941</v>
      </c>
      <c r="E3585" s="6" t="n">
        <v>45948</v>
      </c>
      <c r="F3585" t="n">
        <v>422302</v>
      </c>
      <c r="G3585" t="n">
        <v>3</v>
      </c>
      <c r="H3585" t="n">
        <v>0</v>
      </c>
      <c r="I3585" t="n">
        <v>3</v>
      </c>
      <c r="J3585" t="inlineStr">
        <is>
          <t>Gujrat</t>
        </is>
      </c>
      <c r="K3585" t="inlineStr">
        <is>
          <t>Wednesday (22-10-25)</t>
        </is>
      </c>
    </row>
    <row r="3586">
      <c r="A3586" t="inlineStr">
        <is>
          <t>BioLegend</t>
        </is>
      </c>
      <c r="B3586" t="n">
        <v>14106.4</v>
      </c>
      <c r="C3586" t="inlineStr">
        <is>
          <t>EED119933</t>
        </is>
      </c>
      <c r="D3586" s="6" t="n">
        <v>45941</v>
      </c>
      <c r="E3586" s="6" t="n">
        <v>45948</v>
      </c>
      <c r="F3586" t="n">
        <v>422302</v>
      </c>
      <c r="G3586" t="n">
        <v>2</v>
      </c>
      <c r="H3586" t="n">
        <v>0</v>
      </c>
      <c r="I3586" t="n">
        <v>2</v>
      </c>
      <c r="J3586" t="inlineStr">
        <is>
          <t>Banglore</t>
        </is>
      </c>
      <c r="K3586" t="inlineStr">
        <is>
          <t>Wednesday (22-10-25)</t>
        </is>
      </c>
    </row>
    <row r="3587">
      <c r="A3587" t="inlineStr">
        <is>
          <t>BioLegend</t>
        </is>
      </c>
      <c r="B3587" t="n">
        <v>4743.2</v>
      </c>
      <c r="C3587" t="inlineStr">
        <is>
          <t>EED119933</t>
        </is>
      </c>
      <c r="D3587" s="6" t="n">
        <v>45941</v>
      </c>
      <c r="E3587" s="6" t="n">
        <v>45948</v>
      </c>
      <c r="F3587" t="n">
        <v>422501</v>
      </c>
      <c r="G3587" t="n">
        <v>1</v>
      </c>
      <c r="H3587" t="n">
        <v>0</v>
      </c>
      <c r="I3587" t="n">
        <v>1</v>
      </c>
      <c r="J3587" t="inlineStr">
        <is>
          <t>Pune</t>
        </is>
      </c>
      <c r="K3587" t="inlineStr">
        <is>
          <t>Saturday (25-10-25)</t>
        </is>
      </c>
    </row>
    <row r="3588">
      <c r="A3588" t="inlineStr">
        <is>
          <t>BioLegend</t>
        </is>
      </c>
      <c r="B3588" t="n">
        <v>5482.4</v>
      </c>
      <c r="C3588" t="inlineStr">
        <is>
          <t>EED119933</t>
        </is>
      </c>
      <c r="D3588" s="6" t="n">
        <v>45941</v>
      </c>
      <c r="E3588" s="6" t="n">
        <v>45948</v>
      </c>
      <c r="F3588" t="n">
        <v>423101</v>
      </c>
      <c r="G3588" t="n">
        <v>5</v>
      </c>
      <c r="H3588" t="n">
        <v>0</v>
      </c>
      <c r="I3588" t="n">
        <v>5</v>
      </c>
      <c r="J3588" t="inlineStr">
        <is>
          <t>Gujrat</t>
        </is>
      </c>
      <c r="K3588" t="inlineStr">
        <is>
          <t>Wednesday (22-10-25)</t>
        </is>
      </c>
    </row>
    <row r="3589">
      <c r="A3589" t="inlineStr">
        <is>
          <t>BioLegend</t>
        </is>
      </c>
      <c r="B3589" t="n">
        <v>20636</v>
      </c>
      <c r="C3589" t="inlineStr">
        <is>
          <t>EED119933</t>
        </is>
      </c>
      <c r="D3589" s="6" t="n">
        <v>45941</v>
      </c>
      <c r="E3589" s="6" t="n">
        <v>45948</v>
      </c>
      <c r="F3589" t="n">
        <v>423102</v>
      </c>
      <c r="G3589" t="n">
        <v>3</v>
      </c>
      <c r="H3589" t="n">
        <v>0</v>
      </c>
      <c r="I3589" t="n">
        <v>3</v>
      </c>
      <c r="J3589" t="inlineStr">
        <is>
          <t>Delhi</t>
        </is>
      </c>
      <c r="K3589" t="inlineStr">
        <is>
          <t>Deepak</t>
        </is>
      </c>
    </row>
    <row r="3590">
      <c r="A3590" t="inlineStr">
        <is>
          <t>BioLegend</t>
        </is>
      </c>
      <c r="B3590" t="n">
        <v>5482.4</v>
      </c>
      <c r="C3590" t="inlineStr">
        <is>
          <t>EED119933</t>
        </is>
      </c>
      <c r="D3590" s="6" t="n">
        <v>45941</v>
      </c>
      <c r="E3590" s="6" t="n">
        <v>45948</v>
      </c>
      <c r="F3590" t="n">
        <v>423105</v>
      </c>
      <c r="G3590" t="n">
        <v>2</v>
      </c>
      <c r="H3590" t="n">
        <v>0</v>
      </c>
      <c r="I3590" t="n">
        <v>2</v>
      </c>
      <c r="J3590" t="inlineStr">
        <is>
          <t>Gujrat</t>
        </is>
      </c>
      <c r="K3590" t="inlineStr">
        <is>
          <t>Wednesday (22-10-25)</t>
        </is>
      </c>
    </row>
    <row r="3591">
      <c r="A3591" t="inlineStr">
        <is>
          <t>BioLegend</t>
        </is>
      </c>
      <c r="B3591" t="n">
        <v>10164</v>
      </c>
      <c r="C3591" t="inlineStr">
        <is>
          <t>EED119933</t>
        </is>
      </c>
      <c r="D3591" s="6" t="n">
        <v>45941</v>
      </c>
      <c r="E3591" s="6" t="n">
        <v>45948</v>
      </c>
      <c r="F3591" t="n">
        <v>424401</v>
      </c>
      <c r="G3591" t="n">
        <v>1</v>
      </c>
      <c r="H3591" t="n">
        <v>0</v>
      </c>
      <c r="I3591" t="n">
        <v>1</v>
      </c>
      <c r="J3591" t="inlineStr">
        <is>
          <t>Hyderabad</t>
        </is>
      </c>
      <c r="K3591" t="inlineStr">
        <is>
          <t>Wednesday (22-10-25)</t>
        </is>
      </c>
    </row>
    <row r="3592">
      <c r="A3592" t="inlineStr">
        <is>
          <t>BioLegend</t>
        </is>
      </c>
      <c r="B3592" t="n">
        <v>1478.4</v>
      </c>
      <c r="C3592" t="inlineStr">
        <is>
          <t>EED119933</t>
        </is>
      </c>
      <c r="D3592" s="6" t="n">
        <v>45941</v>
      </c>
      <c r="E3592" s="6" t="n">
        <v>45948</v>
      </c>
      <c r="F3592" t="n">
        <v>425501</v>
      </c>
      <c r="G3592" t="n">
        <v>1</v>
      </c>
      <c r="H3592" t="n">
        <v>0</v>
      </c>
      <c r="I3592" t="n">
        <v>1</v>
      </c>
      <c r="J3592" t="inlineStr">
        <is>
          <t>Pune</t>
        </is>
      </c>
      <c r="K3592" t="inlineStr">
        <is>
          <t>Saturday (25-10-25)</t>
        </is>
      </c>
    </row>
    <row r="3593">
      <c r="A3593" t="inlineStr">
        <is>
          <t>BioLegend</t>
        </is>
      </c>
      <c r="B3593" t="n">
        <v>8685.6</v>
      </c>
      <c r="C3593" t="inlineStr">
        <is>
          <t>EED119933</t>
        </is>
      </c>
      <c r="D3593" s="6" t="n">
        <v>45941</v>
      </c>
      <c r="E3593" s="6" t="n">
        <v>45948</v>
      </c>
      <c r="F3593" t="n">
        <v>426102</v>
      </c>
      <c r="G3593" t="n">
        <v>1</v>
      </c>
      <c r="H3593" t="n">
        <v>0</v>
      </c>
      <c r="I3593" t="n">
        <v>1</v>
      </c>
      <c r="J3593" t="inlineStr">
        <is>
          <t>Gujrat</t>
        </is>
      </c>
      <c r="K3593" t="inlineStr">
        <is>
          <t>Wednesday (22-10-25)</t>
        </is>
      </c>
    </row>
    <row r="3594">
      <c r="A3594" t="inlineStr">
        <is>
          <t>BioLegend</t>
        </is>
      </c>
      <c r="B3594" t="n">
        <v>7700</v>
      </c>
      <c r="C3594" t="inlineStr">
        <is>
          <t>EED119933</t>
        </is>
      </c>
      <c r="D3594" s="6" t="n">
        <v>45941</v>
      </c>
      <c r="E3594" s="6" t="n">
        <v>45948</v>
      </c>
      <c r="F3594" t="n">
        <v>426105</v>
      </c>
      <c r="G3594" t="n">
        <v>1</v>
      </c>
      <c r="H3594" t="n">
        <v>0</v>
      </c>
      <c r="I3594" t="n">
        <v>1</v>
      </c>
      <c r="J3594" t="inlineStr">
        <is>
          <t>Gujrat</t>
        </is>
      </c>
      <c r="K3594" t="inlineStr">
        <is>
          <t>Wednesday (22-10-25)</t>
        </is>
      </c>
    </row>
    <row r="3595">
      <c r="A3595" t="inlineStr">
        <is>
          <t>BioLegend</t>
        </is>
      </c>
      <c r="B3595" t="n">
        <v>17001.6</v>
      </c>
      <c r="C3595" t="inlineStr">
        <is>
          <t>EED119933</t>
        </is>
      </c>
      <c r="D3595" s="6" t="n">
        <v>45941</v>
      </c>
      <c r="E3595" s="6" t="n">
        <v>45948</v>
      </c>
      <c r="F3595" t="n">
        <v>426803</v>
      </c>
      <c r="G3595" t="n">
        <v>1</v>
      </c>
      <c r="H3595" t="n">
        <v>0</v>
      </c>
      <c r="I3595" t="n">
        <v>1</v>
      </c>
      <c r="J3595" t="inlineStr">
        <is>
          <t>Pune</t>
        </is>
      </c>
      <c r="K3595" t="inlineStr">
        <is>
          <t>Saturday (25-10-25)</t>
        </is>
      </c>
    </row>
    <row r="3596">
      <c r="A3596" t="inlineStr">
        <is>
          <t>BioLegend</t>
        </is>
      </c>
      <c r="B3596" t="n">
        <v>13921.6</v>
      </c>
      <c r="C3596" t="inlineStr">
        <is>
          <t>EED119933</t>
        </is>
      </c>
      <c r="D3596" s="6" t="n">
        <v>45941</v>
      </c>
      <c r="E3596" s="6" t="n">
        <v>45948</v>
      </c>
      <c r="F3596" t="n">
        <v>505008</v>
      </c>
      <c r="G3596" t="n">
        <v>1</v>
      </c>
      <c r="H3596" t="n">
        <v>0</v>
      </c>
      <c r="I3596" t="n">
        <v>1</v>
      </c>
      <c r="J3596" t="inlineStr">
        <is>
          <t>Hyderabad</t>
        </is>
      </c>
      <c r="K3596" t="inlineStr">
        <is>
          <t>Wednesday (22-10-25)</t>
        </is>
      </c>
    </row>
    <row r="3597">
      <c r="A3597" t="inlineStr">
        <is>
          <t>BioLegend</t>
        </is>
      </c>
      <c r="B3597" t="n">
        <v>9055.200000000001</v>
      </c>
      <c r="C3597" t="inlineStr">
        <is>
          <t>EED119933</t>
        </is>
      </c>
      <c r="D3597" s="6" t="n">
        <v>45941</v>
      </c>
      <c r="E3597" s="6" t="n">
        <v>45948</v>
      </c>
      <c r="F3597" t="n">
        <v>570204</v>
      </c>
      <c r="G3597" t="n">
        <v>1</v>
      </c>
      <c r="H3597" t="n">
        <v>0</v>
      </c>
      <c r="I3597" t="n">
        <v>1</v>
      </c>
      <c r="J3597" t="inlineStr">
        <is>
          <t>Delhi</t>
        </is>
      </c>
      <c r="K3597" t="inlineStr">
        <is>
          <t>Deepak</t>
        </is>
      </c>
    </row>
    <row r="3598">
      <c r="A3598" t="inlineStr">
        <is>
          <t>BioLegend</t>
        </is>
      </c>
      <c r="B3598" t="n">
        <v>14106.4</v>
      </c>
      <c r="C3598" t="inlineStr">
        <is>
          <t>EED119933</t>
        </is>
      </c>
      <c r="D3598" s="6" t="n">
        <v>45941</v>
      </c>
      <c r="E3598" s="6" t="n">
        <v>45948</v>
      </c>
      <c r="F3598" t="n">
        <v>575306</v>
      </c>
      <c r="G3598" t="n">
        <v>1</v>
      </c>
      <c r="H3598" t="n">
        <v>0</v>
      </c>
      <c r="I3598" t="n">
        <v>1</v>
      </c>
      <c r="J3598" t="inlineStr">
        <is>
          <t>Delhi</t>
        </is>
      </c>
      <c r="K3598" t="inlineStr">
        <is>
          <t>Deepak</t>
        </is>
      </c>
    </row>
    <row r="3599">
      <c r="A3599" t="inlineStr">
        <is>
          <t>BioLegend</t>
        </is>
      </c>
      <c r="B3599" t="n">
        <v>22792</v>
      </c>
      <c r="C3599" t="inlineStr">
        <is>
          <t>EED119933</t>
        </is>
      </c>
      <c r="D3599" s="6" t="n">
        <v>45941</v>
      </c>
      <c r="E3599" s="6" t="n">
        <v>45948</v>
      </c>
      <c r="F3599" t="n">
        <v>626812</v>
      </c>
      <c r="G3599" t="n">
        <v>8</v>
      </c>
      <c r="H3599" t="n">
        <v>0</v>
      </c>
      <c r="I3599" t="n">
        <v>8</v>
      </c>
      <c r="J3599" t="inlineStr">
        <is>
          <t>Banglore</t>
        </is>
      </c>
      <c r="K3599" t="inlineStr">
        <is>
          <t>Wednesday (22-10-25)</t>
        </is>
      </c>
    </row>
    <row r="3600">
      <c r="A3600" t="inlineStr">
        <is>
          <t>BioLegend</t>
        </is>
      </c>
      <c r="B3600" t="n">
        <v>9794.4</v>
      </c>
      <c r="C3600" t="inlineStr">
        <is>
          <t>EED119933</t>
        </is>
      </c>
      <c r="D3600" s="6" t="n">
        <v>45941</v>
      </c>
      <c r="E3600" s="6" t="n">
        <v>45948</v>
      </c>
      <c r="F3600" t="n">
        <v>633603</v>
      </c>
      <c r="G3600" t="n">
        <v>1</v>
      </c>
      <c r="H3600" t="n">
        <v>0</v>
      </c>
      <c r="I3600" t="n">
        <v>1</v>
      </c>
      <c r="J3600" t="inlineStr">
        <is>
          <t>Delhi</t>
        </is>
      </c>
      <c r="K3600" t="inlineStr">
        <is>
          <t>Porter (not received yet)</t>
        </is>
      </c>
    </row>
    <row r="3601">
      <c r="A3601" t="inlineStr">
        <is>
          <t>BioLegend</t>
        </is>
      </c>
      <c r="B3601" t="n">
        <v>11950.4</v>
      </c>
      <c r="C3601" t="inlineStr">
        <is>
          <t>EED119933</t>
        </is>
      </c>
      <c r="D3601" s="6" t="n">
        <v>45941</v>
      </c>
      <c r="E3601" s="6" t="n">
        <v>45948</v>
      </c>
      <c r="F3601" t="n">
        <v>640906</v>
      </c>
      <c r="G3601" t="n">
        <v>1</v>
      </c>
      <c r="H3601" t="n">
        <v>0</v>
      </c>
      <c r="I3601" t="n">
        <v>1</v>
      </c>
      <c r="J3601" t="inlineStr">
        <is>
          <t>Delhi</t>
        </is>
      </c>
      <c r="K3601" t="inlineStr">
        <is>
          <t>Deepak</t>
        </is>
      </c>
    </row>
    <row r="3602">
      <c r="A3602" t="inlineStr">
        <is>
          <t>BioLegend</t>
        </is>
      </c>
      <c r="B3602" t="n">
        <v>15584.8</v>
      </c>
      <c r="C3602" t="inlineStr">
        <is>
          <t>EED119933</t>
        </is>
      </c>
      <c r="D3602" s="6" t="n">
        <v>45941</v>
      </c>
      <c r="E3602" s="6" t="n">
        <v>45948</v>
      </c>
      <c r="F3602" t="n">
        <v>640914</v>
      </c>
      <c r="G3602" t="n">
        <v>1</v>
      </c>
      <c r="H3602" t="n">
        <v>0</v>
      </c>
      <c r="I3602" t="n">
        <v>1</v>
      </c>
      <c r="J3602" t="inlineStr">
        <is>
          <t>Delhi</t>
        </is>
      </c>
      <c r="K3602" t="inlineStr">
        <is>
          <t>Porter (not received yet)</t>
        </is>
      </c>
    </row>
    <row r="3603">
      <c r="A3603" t="inlineStr">
        <is>
          <t>BioLegend</t>
        </is>
      </c>
      <c r="B3603" t="n">
        <v>15584.8</v>
      </c>
      <c r="C3603" t="inlineStr">
        <is>
          <t>EED119933</t>
        </is>
      </c>
      <c r="D3603" s="6" t="n">
        <v>45941</v>
      </c>
      <c r="E3603" s="6" t="n">
        <v>45948</v>
      </c>
      <c r="F3603" t="n">
        <v>640914</v>
      </c>
      <c r="G3603" t="n">
        <v>2</v>
      </c>
      <c r="H3603" t="n">
        <v>0</v>
      </c>
      <c r="I3603" t="n">
        <v>2</v>
      </c>
      <c r="J3603" t="inlineStr">
        <is>
          <t>Gujrat</t>
        </is>
      </c>
      <c r="K3603" t="inlineStr">
        <is>
          <t>Wednesday (22-10-25)</t>
        </is>
      </c>
    </row>
    <row r="3604">
      <c r="A3604" t="inlineStr">
        <is>
          <t>BioLegend</t>
        </is>
      </c>
      <c r="B3604" t="n">
        <v>108477.6</v>
      </c>
      <c r="C3604" t="inlineStr">
        <is>
          <t>EED119933</t>
        </is>
      </c>
      <c r="D3604" s="6" t="n">
        <v>45941</v>
      </c>
      <c r="E3604" s="6" t="n">
        <v>45948</v>
      </c>
      <c r="F3604" t="n">
        <v>740809</v>
      </c>
      <c r="G3604" t="n">
        <v>1</v>
      </c>
      <c r="H3604" t="n">
        <v>0</v>
      </c>
      <c r="I3604" t="n">
        <v>1</v>
      </c>
      <c r="J3604" t="inlineStr">
        <is>
          <t>Telangana</t>
        </is>
      </c>
      <c r="K3604" t="inlineStr">
        <is>
          <t>Wednesday (22-10-25)</t>
        </is>
      </c>
    </row>
    <row r="3605">
      <c r="A3605" t="n">
        <v>0</v>
      </c>
      <c r="B3605" t="n">
        <v>0</v>
      </c>
      <c r="C3605" t="n">
        <v>0</v>
      </c>
      <c r="D3605" s="6" t="n">
        <v>0</v>
      </c>
      <c r="E3605" s="6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cols>
    <col width="22.140625" bestFit="1" customWidth="1" style="25" min="1" max="1"/>
    <col width="9.140625" customWidth="1" style="25" min="2" max="2"/>
    <col width="12" bestFit="1" customWidth="1" style="25" min="3" max="3"/>
    <col width="9.140625" customWidth="1" style="25" min="4" max="4"/>
    <col width="12.7109375" bestFit="1" customWidth="1" style="25" min="5" max="5"/>
    <col width="9.140625" customWidth="1" style="25" min="6" max="6"/>
    <col width="16.42578125" bestFit="1" customWidth="1" style="25" min="7" max="7"/>
    <col width="9.140625" customWidth="1" style="25" min="8" max="8"/>
    <col width="16.7109375" bestFit="1" customWidth="1" style="25" min="9" max="9"/>
    <col width="21.85546875" bestFit="1" customWidth="1" style="25" min="10" max="10"/>
    <col width="18.7109375" bestFit="1" customWidth="1" style="25" min="11" max="11"/>
    <col width="16.140625" bestFit="1" customWidth="1" style="25" min="12" max="12"/>
    <col width="9.140625" customWidth="1" style="25" min="13" max="16384"/>
  </cols>
  <sheetData>
    <row r="1" customFormat="1" s="38">
      <c r="A1" s="37">
        <f t="array" ref="A1:A37">_xlfn.UNIQUE(_xlfn._xlws.FILTER('Report 2'!A:A,('Report 2'!A:A&lt;&gt;"")*('Report 2'!A:A&lt;&gt;0)))</f>
        <v/>
      </c>
      <c r="B1" s="37" t="inlineStr">
        <is>
          <t>In Qty</t>
        </is>
      </c>
      <c r="C1" s="37" t="inlineStr">
        <is>
          <t>Price In Qty</t>
        </is>
      </c>
      <c r="D1" s="37" t="inlineStr">
        <is>
          <t>Out Qty</t>
        </is>
      </c>
      <c r="E1" s="37" t="inlineStr">
        <is>
          <t>Price Out Qty</t>
        </is>
      </c>
      <c r="F1" s="37" t="inlineStr">
        <is>
          <t>Balance</t>
        </is>
      </c>
      <c r="G1" s="37" t="inlineStr">
        <is>
          <t>Price Balance Qty</t>
        </is>
      </c>
      <c r="H1" s="37" t="n"/>
      <c r="I1" s="37" t="inlineStr">
        <is>
          <t>balance Stock Qty</t>
        </is>
      </c>
      <c r="J1" s="37" t="inlineStr">
        <is>
          <t>Price Balance Stock Qty</t>
        </is>
      </c>
      <c r="K1" s="37" t="inlineStr">
        <is>
          <t>Balance Moving Qty</t>
        </is>
      </c>
      <c r="L1" s="37" t="inlineStr">
        <is>
          <t>Price Moving Qty</t>
        </is>
      </c>
    </row>
    <row r="2">
      <c r="A2" s="23" t="inlineStr">
        <is>
          <t>BioLegend</t>
        </is>
      </c>
      <c r="B2" s="23">
        <f>SUMIF('Report 2'!A:N,'Brand Wise Report'!A2,'Report 2'!G:G)</f>
        <v/>
      </c>
      <c r="C2" s="23">
        <f>SUMIF('Report 2'!A:N,'Brand Wise Report'!A2,'Report 2'!L:L)</f>
        <v/>
      </c>
      <c r="D2" s="23">
        <f>SUMIF('Report 2'!A:N,'Brand Wise Report'!A2,'Report 2'!H:H)</f>
        <v/>
      </c>
      <c r="E2" s="23">
        <f>SUMIF('Report 2'!A:N,'Brand Wise Report'!A2,'Report 2'!M:M)</f>
        <v/>
      </c>
      <c r="F2" s="23">
        <f>SUMIF('Report 2'!A:N,'Brand Wise Report'!A2,'Report 2'!I:I)</f>
        <v/>
      </c>
      <c r="G2" s="23">
        <f>SUMIF('Report 2'!A:N,'Brand Wise Report'!A2,'Report 2'!N:N)</f>
        <v/>
      </c>
      <c r="H2" s="23" t="n"/>
      <c r="I2" s="23">
        <f>SUMIFS('Report 2'!I:I,'Report 2'!A:A,A2,'Report 2'!J:J,"stock")</f>
        <v/>
      </c>
      <c r="J2" s="23">
        <f>SUMIFS('Report 2'!N:N,'Report 2'!A:A,A2,'Report 2'!J:J,"stock")</f>
        <v/>
      </c>
      <c r="K2" s="23">
        <f>SUMIFS('Report 2'!I:I,'Report 2'!A:A,A2,'Report 2'!J:J,"&lt;&gt;stock")</f>
        <v/>
      </c>
      <c r="L2" s="23">
        <f>SUMIFS('Report 2'!N:N,'Report 2'!A:A,A2,'Report 2'!J:J,"&lt;&gt;stock")</f>
        <v/>
      </c>
    </row>
    <row r="3">
      <c r="A3" s="23" t="inlineStr">
        <is>
          <t>Dharmacon</t>
        </is>
      </c>
      <c r="B3" s="23">
        <f>SUMIF('Report 2'!A:N,'Brand Wise Report'!A3,'Report 2'!G:G)</f>
        <v/>
      </c>
      <c r="C3" s="23">
        <f>SUMIF('Report 2'!A:N,'Brand Wise Report'!A3,'Report 2'!L:L)</f>
        <v/>
      </c>
      <c r="D3" s="23">
        <f>SUMIF('Report 2'!A:N,'Brand Wise Report'!A3,'Report 2'!H:H)</f>
        <v/>
      </c>
      <c r="E3" s="23">
        <f>SUMIF('Report 2'!A:N,'Brand Wise Report'!A3,'Report 2'!M:M)</f>
        <v/>
      </c>
      <c r="F3" s="23">
        <f>SUMIF('Report 2'!A:N,'Brand Wise Report'!A3,'Report 2'!I:I)</f>
        <v/>
      </c>
      <c r="G3" s="23">
        <f>SUMIF('Report 2'!A:N,'Brand Wise Report'!A3,'Report 2'!N:N)</f>
        <v/>
      </c>
      <c r="H3" s="23" t="n"/>
      <c r="I3" s="23">
        <f>SUMIFS('Report 2'!I:I,'Report 2'!A:A,A3,'Report 2'!J:J,"stock")</f>
        <v/>
      </c>
      <c r="J3" s="23">
        <f>SUMIFS('Report 2'!N:N,'Report 2'!A:A,A3,'Report 2'!J:J,"stock")</f>
        <v/>
      </c>
      <c r="K3" s="23">
        <f>SUMIFS('Report 2'!I:I,'Report 2'!A:A,A3,'Report 2'!J:J,"&lt;&gt;stock")</f>
        <v/>
      </c>
      <c r="L3" s="23">
        <f>SUMIFS('Report 2'!N:N,'Report 2'!A:A,A3,'Report 2'!J:J,"&lt;&gt;stock")</f>
        <v/>
      </c>
    </row>
    <row r="4">
      <c r="A4" s="23" t="inlineStr">
        <is>
          <t>bethyl</t>
        </is>
      </c>
      <c r="B4" s="23">
        <f>SUMIF('Report 2'!A:N,'Brand Wise Report'!A4,'Report 2'!G:G)</f>
        <v/>
      </c>
      <c r="C4" s="23">
        <f>SUMIF('Report 2'!A:N,'Brand Wise Report'!A4,'Report 2'!L:L)</f>
        <v/>
      </c>
      <c r="D4" s="23">
        <f>SUMIF('Report 2'!A:N,'Brand Wise Report'!A4,'Report 2'!H:H)</f>
        <v/>
      </c>
      <c r="E4" s="23">
        <f>SUMIF('Report 2'!A:N,'Brand Wise Report'!A4,'Report 2'!M:M)</f>
        <v/>
      </c>
      <c r="F4" s="23">
        <f>SUMIF('Report 2'!A:N,'Brand Wise Report'!A4,'Report 2'!I:I)</f>
        <v/>
      </c>
      <c r="G4" s="23">
        <f>SUMIF('Report 2'!A:N,'Brand Wise Report'!A4,'Report 2'!N:N)</f>
        <v/>
      </c>
      <c r="H4" s="23" t="n"/>
      <c r="I4" s="23">
        <f>SUMIFS('Report 2'!I:I,'Report 2'!A:A,A4,'Report 2'!J:J,"stock")</f>
        <v/>
      </c>
      <c r="J4" s="23">
        <f>SUMIFS('Report 2'!N:N,'Report 2'!A:A,A4,'Report 2'!J:J,"stock")</f>
        <v/>
      </c>
      <c r="K4" s="23">
        <f>SUMIFS('Report 2'!I:I,'Report 2'!A:A,A4,'Report 2'!J:J,"&lt;&gt;stock")</f>
        <v/>
      </c>
      <c r="L4" s="23">
        <f>SUMIFS('Report 2'!N:N,'Report 2'!A:A,A4,'Report 2'!J:J,"&lt;&gt;stock")</f>
        <v/>
      </c>
    </row>
    <row r="5">
      <c r="A5" s="23" t="inlineStr">
        <is>
          <t>Arista</t>
        </is>
      </c>
      <c r="B5" s="23">
        <f>SUMIF('Report 2'!A:N,'Brand Wise Report'!A5,'Report 2'!G:G)</f>
        <v/>
      </c>
      <c r="C5" s="23">
        <f>SUMIF('Report 2'!A:N,'Brand Wise Report'!A5,'Report 2'!L:L)</f>
        <v/>
      </c>
      <c r="D5" s="23">
        <f>SUMIF('Report 2'!A:N,'Brand Wise Report'!A5,'Report 2'!H:H)</f>
        <v/>
      </c>
      <c r="E5" s="23">
        <f>SUMIF('Report 2'!A:N,'Brand Wise Report'!A5,'Report 2'!M:M)</f>
        <v/>
      </c>
      <c r="F5" s="23">
        <f>SUMIF('Report 2'!A:N,'Brand Wise Report'!A5,'Report 2'!I:I)</f>
        <v/>
      </c>
      <c r="G5" s="23">
        <f>SUMIF('Report 2'!A:N,'Brand Wise Report'!A5,'Report 2'!N:N)</f>
        <v/>
      </c>
      <c r="H5" s="23" t="n"/>
      <c r="I5" s="23">
        <f>SUMIFS('Report 2'!I:I,'Report 2'!A:A,A5,'Report 2'!J:J,"stock")</f>
        <v/>
      </c>
      <c r="J5" s="23">
        <f>SUMIFS('Report 2'!N:N,'Report 2'!A:A,A5,'Report 2'!J:J,"stock")</f>
        <v/>
      </c>
      <c r="K5" s="23">
        <f>SUMIFS('Report 2'!I:I,'Report 2'!A:A,A5,'Report 2'!J:J,"&lt;&gt;stock")</f>
        <v/>
      </c>
      <c r="L5" s="23">
        <f>SUMIFS('Report 2'!N:N,'Report 2'!A:A,A5,'Report 2'!J:J,"&lt;&gt;stock")</f>
        <v/>
      </c>
    </row>
    <row r="6">
      <c r="A6" s="23" t="inlineStr">
        <is>
          <t>BioXcell</t>
        </is>
      </c>
      <c r="B6" s="23">
        <f>SUMIF('Report 2'!A:N,'Brand Wise Report'!A6,'Report 2'!G:G)</f>
        <v/>
      </c>
      <c r="C6" s="23">
        <f>SUMIF('Report 2'!A:N,'Brand Wise Report'!A6,'Report 2'!L:L)</f>
        <v/>
      </c>
      <c r="D6" s="23">
        <f>SUMIF('Report 2'!A:N,'Brand Wise Report'!A6,'Report 2'!H:H)</f>
        <v/>
      </c>
      <c r="E6" s="23">
        <f>SUMIF('Report 2'!A:N,'Brand Wise Report'!A6,'Report 2'!M:M)</f>
        <v/>
      </c>
      <c r="F6" s="23">
        <f>SUMIF('Report 2'!A:N,'Brand Wise Report'!A6,'Report 2'!I:I)</f>
        <v/>
      </c>
      <c r="G6" s="23">
        <f>SUMIF('Report 2'!A:N,'Brand Wise Report'!A6,'Report 2'!N:N)</f>
        <v/>
      </c>
      <c r="H6" s="23" t="n"/>
      <c r="I6" s="23">
        <f>SUMIFS('Report 2'!I:I,'Report 2'!A:A,A6,'Report 2'!J:J,"stock")</f>
        <v/>
      </c>
      <c r="J6" s="23">
        <f>SUMIFS('Report 2'!N:N,'Report 2'!A:A,A6,'Report 2'!J:J,"stock")</f>
        <v/>
      </c>
      <c r="K6" s="23">
        <f>SUMIFS('Report 2'!I:I,'Report 2'!A:A,A6,'Report 2'!J:J,"&lt;&gt;stock")</f>
        <v/>
      </c>
      <c r="L6" s="23">
        <f>SUMIFS('Report 2'!N:N,'Report 2'!A:A,A6,'Report 2'!J:J,"&lt;&gt;stock")</f>
        <v/>
      </c>
    </row>
    <row r="7">
      <c r="A7" s="23" t="inlineStr">
        <is>
          <t>MyBioSource</t>
        </is>
      </c>
      <c r="B7" s="23">
        <f>SUMIF('Report 2'!A:N,'Brand Wise Report'!A7,'Report 2'!G:G)</f>
        <v/>
      </c>
      <c r="C7" s="23">
        <f>SUMIF('Report 2'!A:N,'Brand Wise Report'!A7,'Report 2'!L:L)</f>
        <v/>
      </c>
      <c r="D7" s="23">
        <f>SUMIF('Report 2'!A:N,'Brand Wise Report'!A7,'Report 2'!H:H)</f>
        <v/>
      </c>
      <c r="E7" s="23">
        <f>SUMIF('Report 2'!A:N,'Brand Wise Report'!A7,'Report 2'!M:M)</f>
        <v/>
      </c>
      <c r="F7" s="23">
        <f>SUMIF('Report 2'!A:N,'Brand Wise Report'!A7,'Report 2'!I:I)</f>
        <v/>
      </c>
      <c r="G7" s="23">
        <f>SUMIF('Report 2'!A:N,'Brand Wise Report'!A7,'Report 2'!N:N)</f>
        <v/>
      </c>
      <c r="H7" s="23" t="n"/>
      <c r="I7" s="23">
        <f>SUMIFS('Report 2'!I:I,'Report 2'!A:A,A7,'Report 2'!J:J,"stock")</f>
        <v/>
      </c>
      <c r="J7" s="23">
        <f>SUMIFS('Report 2'!N:N,'Report 2'!A:A,A7,'Report 2'!J:J,"stock")</f>
        <v/>
      </c>
      <c r="K7" s="23">
        <f>SUMIFS('Report 2'!I:I,'Report 2'!A:A,A7,'Report 2'!J:J,"&lt;&gt;stock")</f>
        <v/>
      </c>
      <c r="L7" s="23">
        <f>SUMIFS('Report 2'!N:N,'Report 2'!A:A,A7,'Report 2'!J:J,"&lt;&gt;stock")</f>
        <v/>
      </c>
    </row>
    <row r="8">
      <c r="A8" s="23" t="inlineStr">
        <is>
          <t>BPS</t>
        </is>
      </c>
      <c r="B8" s="23">
        <f>SUMIF('Report 2'!A:N,'Brand Wise Report'!A8,'Report 2'!G:G)</f>
        <v/>
      </c>
      <c r="C8" s="23">
        <f>SUMIF('Report 2'!A:N,'Brand Wise Report'!A8,'Report 2'!L:L)</f>
        <v/>
      </c>
      <c r="D8" s="23">
        <f>SUMIF('Report 2'!A:N,'Brand Wise Report'!A8,'Report 2'!H:H)</f>
        <v/>
      </c>
      <c r="E8" s="23">
        <f>SUMIF('Report 2'!A:N,'Brand Wise Report'!A8,'Report 2'!M:M)</f>
        <v/>
      </c>
      <c r="F8" s="23">
        <f>SUMIF('Report 2'!A:N,'Brand Wise Report'!A8,'Report 2'!I:I)</f>
        <v/>
      </c>
      <c r="G8" s="23">
        <f>SUMIF('Report 2'!A:N,'Brand Wise Report'!A8,'Report 2'!N:N)</f>
        <v/>
      </c>
      <c r="H8" s="23" t="n"/>
      <c r="I8" s="23">
        <f>SUMIFS('Report 2'!I:I,'Report 2'!A:A,A8,'Report 2'!J:J,"stock")</f>
        <v/>
      </c>
      <c r="J8" s="23">
        <f>SUMIFS('Report 2'!N:N,'Report 2'!A:A,A8,'Report 2'!J:J,"stock")</f>
        <v/>
      </c>
      <c r="K8" s="23">
        <f>SUMIFS('Report 2'!I:I,'Report 2'!A:A,A8,'Report 2'!J:J,"&lt;&gt;stock")</f>
        <v/>
      </c>
      <c r="L8" s="23">
        <f>SUMIFS('Report 2'!N:N,'Report 2'!A:A,A8,'Report 2'!J:J,"&lt;&gt;stock")</f>
        <v/>
      </c>
    </row>
    <row r="9">
      <c r="A9" s="23" t="inlineStr">
        <is>
          <t>Biotium</t>
        </is>
      </c>
      <c r="B9" s="23">
        <f>SUMIF('Report 2'!A:N,'Brand Wise Report'!A9,'Report 2'!G:G)</f>
        <v/>
      </c>
      <c r="C9" s="23">
        <f>SUMIF('Report 2'!A:N,'Brand Wise Report'!A9,'Report 2'!L:L)</f>
        <v/>
      </c>
      <c r="D9" s="23">
        <f>SUMIF('Report 2'!A:N,'Brand Wise Report'!A9,'Report 2'!H:H)</f>
        <v/>
      </c>
      <c r="E9" s="23">
        <f>SUMIF('Report 2'!A:N,'Brand Wise Report'!A9,'Report 2'!M:M)</f>
        <v/>
      </c>
      <c r="F9" s="23">
        <f>SUMIF('Report 2'!A:N,'Brand Wise Report'!A9,'Report 2'!I:I)</f>
        <v/>
      </c>
      <c r="G9" s="23">
        <f>SUMIF('Report 2'!A:N,'Brand Wise Report'!A9,'Report 2'!N:N)</f>
        <v/>
      </c>
      <c r="H9" s="23" t="n"/>
      <c r="I9" s="23">
        <f>SUMIFS('Report 2'!I:I,'Report 2'!A:A,A9,'Report 2'!J:J,"stock")</f>
        <v/>
      </c>
      <c r="J9" s="23">
        <f>SUMIFS('Report 2'!N:N,'Report 2'!A:A,A9,'Report 2'!J:J,"stock")</f>
        <v/>
      </c>
      <c r="K9" s="23">
        <f>SUMIFS('Report 2'!I:I,'Report 2'!A:A,A9,'Report 2'!J:J,"&lt;&gt;stock")</f>
        <v/>
      </c>
      <c r="L9" s="23">
        <f>SUMIFS('Report 2'!N:N,'Report 2'!A:A,A9,'Report 2'!J:J,"&lt;&gt;stock")</f>
        <v/>
      </c>
    </row>
    <row r="10">
      <c r="A10" s="23" t="inlineStr">
        <is>
          <t>SouthernBiotech</t>
        </is>
      </c>
      <c r="B10" s="23">
        <f>SUMIF('Report 2'!A:N,'Brand Wise Report'!A10,'Report 2'!G:G)</f>
        <v/>
      </c>
      <c r="C10" s="23">
        <f>SUMIF('Report 2'!A:N,'Brand Wise Report'!A10,'Report 2'!L:L)</f>
        <v/>
      </c>
      <c r="D10" s="23">
        <f>SUMIF('Report 2'!A:N,'Brand Wise Report'!A10,'Report 2'!H:H)</f>
        <v/>
      </c>
      <c r="E10" s="23">
        <f>SUMIF('Report 2'!A:N,'Brand Wise Report'!A10,'Report 2'!M:M)</f>
        <v/>
      </c>
      <c r="F10" s="23">
        <f>SUMIF('Report 2'!A:N,'Brand Wise Report'!A10,'Report 2'!I:I)</f>
        <v/>
      </c>
      <c r="G10" s="23">
        <f>SUMIF('Report 2'!A:N,'Brand Wise Report'!A10,'Report 2'!N:N)</f>
        <v/>
      </c>
      <c r="H10" s="23" t="n"/>
      <c r="I10" s="23">
        <f>SUMIFS('Report 2'!I:I,'Report 2'!A:A,A10,'Report 2'!J:J,"stock")</f>
        <v/>
      </c>
      <c r="J10" s="23">
        <f>SUMIFS('Report 2'!N:N,'Report 2'!A:A,A10,'Report 2'!J:J,"stock")</f>
        <v/>
      </c>
      <c r="K10" s="23">
        <f>SUMIFS('Report 2'!I:I,'Report 2'!A:A,A10,'Report 2'!J:J,"&lt;&gt;stock")</f>
        <v/>
      </c>
      <c r="L10" s="23">
        <f>SUMIFS('Report 2'!N:N,'Report 2'!A:A,A10,'Report 2'!J:J,"&lt;&gt;stock")</f>
        <v/>
      </c>
    </row>
    <row r="11">
      <c r="A11" s="23" t="inlineStr">
        <is>
          <t>TargetMol</t>
        </is>
      </c>
      <c r="B11" s="23">
        <f>SUMIF('Report 2'!A:N,'Brand Wise Report'!A11,'Report 2'!G:G)</f>
        <v/>
      </c>
      <c r="C11" s="23">
        <f>SUMIF('Report 2'!A:N,'Brand Wise Report'!A11,'Report 2'!L:L)</f>
        <v/>
      </c>
      <c r="D11" s="23">
        <f>SUMIF('Report 2'!A:N,'Brand Wise Report'!A11,'Report 2'!H:H)</f>
        <v/>
      </c>
      <c r="E11" s="23">
        <f>SUMIF('Report 2'!A:N,'Brand Wise Report'!A11,'Report 2'!M:M)</f>
        <v/>
      </c>
      <c r="F11" s="23">
        <f>SUMIF('Report 2'!A:N,'Brand Wise Report'!A11,'Report 2'!I:I)</f>
        <v/>
      </c>
      <c r="G11" s="23">
        <f>SUMIF('Report 2'!A:N,'Brand Wise Report'!A11,'Report 2'!N:N)</f>
        <v/>
      </c>
      <c r="H11" s="23" t="n"/>
      <c r="I11" s="23">
        <f>SUMIFS('Report 2'!I:I,'Report 2'!A:A,A11,'Report 2'!J:J,"stock")</f>
        <v/>
      </c>
      <c r="J11" s="23">
        <f>SUMIFS('Report 2'!N:N,'Report 2'!A:A,A11,'Report 2'!J:J,"stock")</f>
        <v/>
      </c>
      <c r="K11" s="23">
        <f>SUMIFS('Report 2'!I:I,'Report 2'!A:A,A11,'Report 2'!J:J,"&lt;&gt;stock")</f>
        <v/>
      </c>
      <c r="L11" s="23">
        <f>SUMIFS('Report 2'!N:N,'Report 2'!A:A,A11,'Report 2'!J:J,"&lt;&gt;stock")</f>
        <v/>
      </c>
    </row>
    <row r="12">
      <c r="A12" s="23" t="inlineStr">
        <is>
          <t>Mabtech</t>
        </is>
      </c>
      <c r="B12" s="23">
        <f>SUMIF('Report 2'!A:N,'Brand Wise Report'!A12,'Report 2'!G:G)</f>
        <v/>
      </c>
      <c r="C12" s="23">
        <f>SUMIF('Report 2'!A:N,'Brand Wise Report'!A12,'Report 2'!L:L)</f>
        <v/>
      </c>
      <c r="D12" s="23">
        <f>SUMIF('Report 2'!A:N,'Brand Wise Report'!A12,'Report 2'!H:H)</f>
        <v/>
      </c>
      <c r="E12" s="23">
        <f>SUMIF('Report 2'!A:N,'Brand Wise Report'!A12,'Report 2'!M:M)</f>
        <v/>
      </c>
      <c r="F12" s="23">
        <f>SUMIF('Report 2'!A:N,'Brand Wise Report'!A12,'Report 2'!I:I)</f>
        <v/>
      </c>
      <c r="G12" s="23">
        <f>SUMIF('Report 2'!A:N,'Brand Wise Report'!A12,'Report 2'!N:N)</f>
        <v/>
      </c>
      <c r="H12" s="23" t="n"/>
      <c r="I12" s="23">
        <f>SUMIFS('Report 2'!I:I,'Report 2'!A:A,A12,'Report 2'!J:J,"stock")</f>
        <v/>
      </c>
      <c r="J12" s="23">
        <f>SUMIFS('Report 2'!N:N,'Report 2'!A:A,A12,'Report 2'!J:J,"stock")</f>
        <v/>
      </c>
      <c r="K12" s="23">
        <f>SUMIFS('Report 2'!I:I,'Report 2'!A:A,A12,'Report 2'!J:J,"&lt;&gt;stock")</f>
        <v/>
      </c>
      <c r="L12" s="23">
        <f>SUMIFS('Report 2'!N:N,'Report 2'!A:A,A12,'Report 2'!J:J,"&lt;&gt;stock")</f>
        <v/>
      </c>
    </row>
    <row r="13">
      <c r="A13" s="23" t="inlineStr">
        <is>
          <t>Affinity</t>
        </is>
      </c>
      <c r="B13" s="23">
        <f>SUMIF('Report 2'!A:N,'Brand Wise Report'!A13,'Report 2'!G:G)</f>
        <v/>
      </c>
      <c r="C13" s="23">
        <f>SUMIF('Report 2'!A:N,'Brand Wise Report'!A13,'Report 2'!L:L)</f>
        <v/>
      </c>
      <c r="D13" s="23">
        <f>SUMIF('Report 2'!A:N,'Brand Wise Report'!A13,'Report 2'!H:H)</f>
        <v/>
      </c>
      <c r="E13" s="23">
        <f>SUMIF('Report 2'!A:N,'Brand Wise Report'!A13,'Report 2'!M:M)</f>
        <v/>
      </c>
      <c r="F13" s="23">
        <f>SUMIF('Report 2'!A:N,'Brand Wise Report'!A13,'Report 2'!I:I)</f>
        <v/>
      </c>
      <c r="G13" s="23">
        <f>SUMIF('Report 2'!A:N,'Brand Wise Report'!A13,'Report 2'!N:N)</f>
        <v/>
      </c>
      <c r="H13" s="23" t="n"/>
      <c r="I13" s="23">
        <f>SUMIFS('Report 2'!I:I,'Report 2'!A:A,A13,'Report 2'!J:J,"stock")</f>
        <v/>
      </c>
      <c r="J13" s="23">
        <f>SUMIFS('Report 2'!N:N,'Report 2'!A:A,A13,'Report 2'!J:J,"stock")</f>
        <v/>
      </c>
      <c r="K13" s="23">
        <f>SUMIFS('Report 2'!I:I,'Report 2'!A:A,A13,'Report 2'!J:J,"&lt;&gt;stock")</f>
        <v/>
      </c>
      <c r="L13" s="23">
        <f>SUMIFS('Report 2'!N:N,'Report 2'!A:A,A13,'Report 2'!J:J,"&lt;&gt;stock")</f>
        <v/>
      </c>
    </row>
    <row r="14">
      <c r="A14" s="23" t="inlineStr">
        <is>
          <t>Cytoskeleton</t>
        </is>
      </c>
      <c r="B14" s="23">
        <f>SUMIF('Report 2'!A:N,'Brand Wise Report'!A14,'Report 2'!G:G)</f>
        <v/>
      </c>
      <c r="C14" s="23">
        <f>SUMIF('Report 2'!A:N,'Brand Wise Report'!A14,'Report 2'!L:L)</f>
        <v/>
      </c>
      <c r="D14" s="23">
        <f>SUMIF('Report 2'!A:N,'Brand Wise Report'!A14,'Report 2'!H:H)</f>
        <v/>
      </c>
      <c r="E14" s="23">
        <f>SUMIF('Report 2'!A:N,'Brand Wise Report'!A14,'Report 2'!M:M)</f>
        <v/>
      </c>
      <c r="F14" s="23">
        <f>SUMIF('Report 2'!A:N,'Brand Wise Report'!A14,'Report 2'!I:I)</f>
        <v/>
      </c>
      <c r="G14" s="23">
        <f>SUMIF('Report 2'!A:N,'Brand Wise Report'!A14,'Report 2'!N:N)</f>
        <v/>
      </c>
      <c r="H14" s="23" t="n"/>
      <c r="I14" s="23">
        <f>SUMIFS('Report 2'!I:I,'Report 2'!A:A,A14,'Report 2'!J:J,"stock")</f>
        <v/>
      </c>
      <c r="J14" s="23">
        <f>SUMIFS('Report 2'!N:N,'Report 2'!A:A,A14,'Report 2'!J:J,"stock")</f>
        <v/>
      </c>
      <c r="K14" s="23">
        <f>SUMIFS('Report 2'!I:I,'Report 2'!A:A,A14,'Report 2'!J:J,"&lt;&gt;stock")</f>
        <v/>
      </c>
      <c r="L14" s="23">
        <f>SUMIFS('Report 2'!N:N,'Report 2'!A:A,A14,'Report 2'!J:J,"&lt;&gt;stock")</f>
        <v/>
      </c>
    </row>
    <row r="15">
      <c r="A15" s="23" t="inlineStr">
        <is>
          <t>4Axis</t>
        </is>
      </c>
      <c r="B15" s="23">
        <f>SUMIF('Report 2'!A:N,'Brand Wise Report'!A15,'Report 2'!G:G)</f>
        <v/>
      </c>
      <c r="C15" s="23">
        <f>SUMIF('Report 2'!A:N,'Brand Wise Report'!A15,'Report 2'!L:L)</f>
        <v/>
      </c>
      <c r="D15" s="23">
        <f>SUMIF('Report 2'!A:N,'Brand Wise Report'!A15,'Report 2'!H:H)</f>
        <v/>
      </c>
      <c r="E15" s="23">
        <f>SUMIF('Report 2'!A:N,'Brand Wise Report'!A15,'Report 2'!M:M)</f>
        <v/>
      </c>
      <c r="F15" s="23">
        <f>SUMIF('Report 2'!A:N,'Brand Wise Report'!A15,'Report 2'!I:I)</f>
        <v/>
      </c>
      <c r="G15" s="23">
        <f>SUMIF('Report 2'!A:N,'Brand Wise Report'!A15,'Report 2'!N:N)</f>
        <v/>
      </c>
      <c r="H15" s="23" t="n"/>
      <c r="I15" s="23">
        <f>SUMIFS('Report 2'!I:I,'Report 2'!A:A,A15,'Report 2'!J:J,"stock")</f>
        <v/>
      </c>
      <c r="J15" s="23">
        <f>SUMIFS('Report 2'!N:N,'Report 2'!A:A,A15,'Report 2'!J:J,"stock")</f>
        <v/>
      </c>
      <c r="K15" s="23">
        <f>SUMIFS('Report 2'!I:I,'Report 2'!A:A,A15,'Report 2'!J:J,"&lt;&gt;stock")</f>
        <v/>
      </c>
      <c r="L15" s="23">
        <f>SUMIFS('Report 2'!N:N,'Report 2'!A:A,A15,'Report 2'!J:J,"&lt;&gt;stock")</f>
        <v/>
      </c>
    </row>
    <row r="16">
      <c r="A16" s="23" t="inlineStr">
        <is>
          <t>Misc</t>
        </is>
      </c>
      <c r="B16" s="23">
        <f>SUMIF('Report 2'!A:N,'Brand Wise Report'!A16,'Report 2'!G:G)</f>
        <v/>
      </c>
      <c r="C16" s="23">
        <f>SUMIF('Report 2'!A:N,'Brand Wise Report'!A16,'Report 2'!L:L)</f>
        <v/>
      </c>
      <c r="D16" s="23">
        <f>SUMIF('Report 2'!A:N,'Brand Wise Report'!A16,'Report 2'!H:H)</f>
        <v/>
      </c>
      <c r="E16" s="23">
        <f>SUMIF('Report 2'!A:N,'Brand Wise Report'!A16,'Report 2'!M:M)</f>
        <v/>
      </c>
      <c r="F16" s="23">
        <f>SUMIF('Report 2'!A:N,'Brand Wise Report'!A16,'Report 2'!I:I)</f>
        <v/>
      </c>
      <c r="G16" s="23">
        <f>SUMIF('Report 2'!A:N,'Brand Wise Report'!A16,'Report 2'!N:N)</f>
        <v/>
      </c>
      <c r="H16" s="23" t="n"/>
      <c r="I16" s="23">
        <f>SUMIFS('Report 2'!I:I,'Report 2'!A:A,A16,'Report 2'!J:J,"stock")</f>
        <v/>
      </c>
      <c r="J16" s="23">
        <f>SUMIFS('Report 2'!N:N,'Report 2'!A:A,A16,'Report 2'!J:J,"stock")</f>
        <v/>
      </c>
      <c r="K16" s="23">
        <f>SUMIFS('Report 2'!I:I,'Report 2'!A:A,A16,'Report 2'!J:J,"&lt;&gt;stock")</f>
        <v/>
      </c>
      <c r="L16" s="23">
        <f>SUMIFS('Report 2'!N:N,'Report 2'!A:A,A16,'Report 2'!J:J,"&lt;&gt;stock")</f>
        <v/>
      </c>
    </row>
    <row r="17">
      <c r="A17" s="23" t="inlineStr">
        <is>
          <t>Revvity</t>
        </is>
      </c>
      <c r="B17" s="23">
        <f>SUMIF('Report 2'!A:N,'Brand Wise Report'!A17,'Report 2'!G:G)</f>
        <v/>
      </c>
      <c r="C17" s="23">
        <f>SUMIF('Report 2'!A:N,'Brand Wise Report'!A17,'Report 2'!L:L)</f>
        <v/>
      </c>
      <c r="D17" s="23">
        <f>SUMIF('Report 2'!A:N,'Brand Wise Report'!A17,'Report 2'!H:H)</f>
        <v/>
      </c>
      <c r="E17" s="23">
        <f>SUMIF('Report 2'!A:N,'Brand Wise Report'!A17,'Report 2'!M:M)</f>
        <v/>
      </c>
      <c r="F17" s="23">
        <f>SUMIF('Report 2'!A:N,'Brand Wise Report'!A17,'Report 2'!I:I)</f>
        <v/>
      </c>
      <c r="G17" s="23">
        <f>SUMIF('Report 2'!A:N,'Brand Wise Report'!A17,'Report 2'!N:N)</f>
        <v/>
      </c>
      <c r="H17" s="23" t="n"/>
      <c r="I17" s="23">
        <f>SUMIFS('Report 2'!I:I,'Report 2'!A:A,A17,'Report 2'!J:J,"stock")</f>
        <v/>
      </c>
      <c r="J17" s="23">
        <f>SUMIFS('Report 2'!N:N,'Report 2'!A:A,A17,'Report 2'!J:J,"stock")</f>
        <v/>
      </c>
      <c r="K17" s="23">
        <f>SUMIFS('Report 2'!I:I,'Report 2'!A:A,A17,'Report 2'!J:J,"&lt;&gt;stock")</f>
        <v/>
      </c>
      <c r="L17" s="23">
        <f>SUMIFS('Report 2'!N:N,'Report 2'!A:A,A17,'Report 2'!J:J,"&lt;&gt;stock")</f>
        <v/>
      </c>
    </row>
    <row r="18">
      <c r="A18" s="23" t="inlineStr">
        <is>
          <t>NovaBiosys</t>
        </is>
      </c>
      <c r="B18" s="23">
        <f>SUMIF('Report 2'!A:N,'Brand Wise Report'!A18,'Report 2'!G:G)</f>
        <v/>
      </c>
      <c r="C18" s="23">
        <f>SUMIF('Report 2'!A:N,'Brand Wise Report'!A18,'Report 2'!L:L)</f>
        <v/>
      </c>
      <c r="D18" s="23">
        <f>SUMIF('Report 2'!A:N,'Brand Wise Report'!A18,'Report 2'!H:H)</f>
        <v/>
      </c>
      <c r="E18" s="23">
        <f>SUMIF('Report 2'!A:N,'Brand Wise Report'!A18,'Report 2'!M:M)</f>
        <v/>
      </c>
      <c r="F18" s="23">
        <f>SUMIF('Report 2'!A:N,'Brand Wise Report'!A18,'Report 2'!I:I)</f>
        <v/>
      </c>
      <c r="G18" s="23">
        <f>SUMIF('Report 2'!A:N,'Brand Wise Report'!A18,'Report 2'!N:N)</f>
        <v/>
      </c>
      <c r="H18" s="23" t="n"/>
      <c r="I18" s="23">
        <f>SUMIFS('Report 2'!I:I,'Report 2'!A:A,A18,'Report 2'!J:J,"stock")</f>
        <v/>
      </c>
      <c r="J18" s="23">
        <f>SUMIFS('Report 2'!N:N,'Report 2'!A:A,A18,'Report 2'!J:J,"stock")</f>
        <v/>
      </c>
      <c r="K18" s="23">
        <f>SUMIFS('Report 2'!I:I,'Report 2'!A:A,A18,'Report 2'!J:J,"&lt;&gt;stock")</f>
        <v/>
      </c>
      <c r="L18" s="23">
        <f>SUMIFS('Report 2'!N:N,'Report 2'!A:A,A18,'Report 2'!J:J,"&lt;&gt;stock")</f>
        <v/>
      </c>
    </row>
    <row r="19">
      <c r="A19" s="23" t="inlineStr">
        <is>
          <t>Cella Solution</t>
        </is>
      </c>
      <c r="B19" s="23">
        <f>SUMIF('Report 2'!A:N,'Brand Wise Report'!A19,'Report 2'!G:G)</f>
        <v/>
      </c>
      <c r="C19" s="23">
        <f>SUMIF('Report 2'!A:N,'Brand Wise Report'!A19,'Report 2'!L:L)</f>
        <v/>
      </c>
      <c r="D19" s="23">
        <f>SUMIF('Report 2'!A:N,'Brand Wise Report'!A19,'Report 2'!H:H)</f>
        <v/>
      </c>
      <c r="E19" s="23">
        <f>SUMIF('Report 2'!A:N,'Brand Wise Report'!A19,'Report 2'!M:M)</f>
        <v/>
      </c>
      <c r="F19" s="23">
        <f>SUMIF('Report 2'!A:N,'Brand Wise Report'!A19,'Report 2'!I:I)</f>
        <v/>
      </c>
      <c r="G19" s="23">
        <f>SUMIF('Report 2'!A:N,'Brand Wise Report'!A19,'Report 2'!N:N)</f>
        <v/>
      </c>
      <c r="H19" s="23" t="n"/>
      <c r="I19" s="23">
        <f>SUMIFS('Report 2'!I:I,'Report 2'!A:A,A19,'Report 2'!J:J,"stock")</f>
        <v/>
      </c>
      <c r="J19" s="23">
        <f>SUMIFS('Report 2'!N:N,'Report 2'!A:A,A19,'Report 2'!J:J,"stock")</f>
        <v/>
      </c>
      <c r="K19" s="23">
        <f>SUMIFS('Report 2'!I:I,'Report 2'!A:A,A19,'Report 2'!J:J,"&lt;&gt;stock")</f>
        <v/>
      </c>
      <c r="L19" s="23">
        <f>SUMIFS('Report 2'!N:N,'Report 2'!A:A,A19,'Report 2'!J:J,"&lt;&gt;stock")</f>
        <v/>
      </c>
    </row>
    <row r="20">
      <c r="A20" s="23" t="inlineStr">
        <is>
          <t>ApexBio</t>
        </is>
      </c>
      <c r="B20" s="23">
        <f>SUMIF('Report 2'!A:N,'Brand Wise Report'!A20,'Report 2'!G:G)</f>
        <v/>
      </c>
      <c r="C20" s="23">
        <f>SUMIF('Report 2'!A:N,'Brand Wise Report'!A20,'Report 2'!L:L)</f>
        <v/>
      </c>
      <c r="D20" s="23">
        <f>SUMIF('Report 2'!A:N,'Brand Wise Report'!A20,'Report 2'!H:H)</f>
        <v/>
      </c>
      <c r="E20" s="23">
        <f>SUMIF('Report 2'!A:N,'Brand Wise Report'!A20,'Report 2'!M:M)</f>
        <v/>
      </c>
      <c r="F20" s="23">
        <f>SUMIF('Report 2'!A:N,'Brand Wise Report'!A20,'Report 2'!I:I)</f>
        <v/>
      </c>
      <c r="G20" s="23">
        <f>SUMIF('Report 2'!A:N,'Brand Wise Report'!A20,'Report 2'!N:N)</f>
        <v/>
      </c>
      <c r="H20" s="23" t="n"/>
      <c r="I20" s="23">
        <f>SUMIFS('Report 2'!I:I,'Report 2'!A:A,A20,'Report 2'!J:J,"stock")</f>
        <v/>
      </c>
      <c r="J20" s="23">
        <f>SUMIFS('Report 2'!N:N,'Report 2'!A:A,A20,'Report 2'!J:J,"stock")</f>
        <v/>
      </c>
      <c r="K20" s="23">
        <f>SUMIFS('Report 2'!I:I,'Report 2'!A:A,A20,'Report 2'!J:J,"&lt;&gt;stock")</f>
        <v/>
      </c>
      <c r="L20" s="23">
        <f>SUMIFS('Report 2'!N:N,'Report 2'!A:A,A20,'Report 2'!J:J,"&lt;&gt;stock")</f>
        <v/>
      </c>
    </row>
    <row r="21">
      <c r="A21" s="23" t="inlineStr">
        <is>
          <t>BTL</t>
        </is>
      </c>
      <c r="B21" s="23">
        <f>SUMIF('Report 2'!A:N,'Brand Wise Report'!A21,'Report 2'!G:G)</f>
        <v/>
      </c>
      <c r="C21" s="23">
        <f>SUMIF('Report 2'!A:N,'Brand Wise Report'!A21,'Report 2'!L:L)</f>
        <v/>
      </c>
      <c r="D21" s="23">
        <f>SUMIF('Report 2'!A:N,'Brand Wise Report'!A21,'Report 2'!H:H)</f>
        <v/>
      </c>
      <c r="E21" s="23">
        <f>SUMIF('Report 2'!A:N,'Brand Wise Report'!A21,'Report 2'!M:M)</f>
        <v/>
      </c>
      <c r="F21" s="23">
        <f>SUMIF('Report 2'!A:N,'Brand Wise Report'!A21,'Report 2'!I:I)</f>
        <v/>
      </c>
      <c r="G21" s="23">
        <f>SUMIF('Report 2'!A:N,'Brand Wise Report'!A21,'Report 2'!N:N)</f>
        <v/>
      </c>
      <c r="H21" s="23" t="n"/>
      <c r="I21" s="23">
        <f>SUMIFS('Report 2'!I:I,'Report 2'!A:A,A21,'Report 2'!J:J,"stock")</f>
        <v/>
      </c>
      <c r="J21" s="23">
        <f>SUMIFS('Report 2'!N:N,'Report 2'!A:A,A21,'Report 2'!J:J,"stock")</f>
        <v/>
      </c>
      <c r="K21" s="23">
        <f>SUMIFS('Report 2'!I:I,'Report 2'!A:A,A21,'Report 2'!J:J,"&lt;&gt;stock")</f>
        <v/>
      </c>
      <c r="L21" s="23">
        <f>SUMIFS('Report 2'!N:N,'Report 2'!A:A,A21,'Report 2'!J:J,"&lt;&gt;stock")</f>
        <v/>
      </c>
    </row>
    <row r="22">
      <c r="A22" s="23" t="inlineStr">
        <is>
          <t>Phytoab</t>
        </is>
      </c>
      <c r="B22" s="23">
        <f>SUMIF('Report 2'!A:N,'Brand Wise Report'!A22,'Report 2'!G:G)</f>
        <v/>
      </c>
      <c r="C22" s="23">
        <f>SUMIF('Report 2'!A:N,'Brand Wise Report'!A22,'Report 2'!L:L)</f>
        <v/>
      </c>
      <c r="D22" s="23">
        <f>SUMIF('Report 2'!A:N,'Brand Wise Report'!A22,'Report 2'!H:H)</f>
        <v/>
      </c>
      <c r="E22" s="23">
        <f>SUMIF('Report 2'!A:N,'Brand Wise Report'!A22,'Report 2'!M:M)</f>
        <v/>
      </c>
      <c r="F22" s="23">
        <f>SUMIF('Report 2'!A:N,'Brand Wise Report'!A22,'Report 2'!I:I)</f>
        <v/>
      </c>
      <c r="G22" s="23">
        <f>SUMIF('Report 2'!A:N,'Brand Wise Report'!A22,'Report 2'!N:N)</f>
        <v/>
      </c>
      <c r="H22" s="23" t="n"/>
      <c r="I22" s="23">
        <f>SUMIFS('Report 2'!I:I,'Report 2'!A:A,A22,'Report 2'!J:J,"stock")</f>
        <v/>
      </c>
      <c r="J22" s="23">
        <f>SUMIFS('Report 2'!N:N,'Report 2'!A:A,A22,'Report 2'!J:J,"stock")</f>
        <v/>
      </c>
      <c r="K22" s="23">
        <f>SUMIFS('Report 2'!I:I,'Report 2'!A:A,A22,'Report 2'!J:J,"&lt;&gt;stock")</f>
        <v/>
      </c>
      <c r="L22" s="23">
        <f>SUMIFS('Report 2'!N:N,'Report 2'!A:A,A22,'Report 2'!J:J,"&lt;&gt;stock")</f>
        <v/>
      </c>
    </row>
    <row r="23">
      <c r="A23" s="23" t="inlineStr">
        <is>
          <t>Boster</t>
        </is>
      </c>
      <c r="B23" s="23">
        <f>SUMIF('Report 2'!A:N,'Brand Wise Report'!A23,'Report 2'!G:G)</f>
        <v/>
      </c>
      <c r="C23" s="23">
        <f>SUMIF('Report 2'!A:N,'Brand Wise Report'!A23,'Report 2'!L:L)</f>
        <v/>
      </c>
      <c r="D23" s="23">
        <f>SUMIF('Report 2'!A:N,'Brand Wise Report'!A23,'Report 2'!H:H)</f>
        <v/>
      </c>
      <c r="E23" s="23">
        <f>SUMIF('Report 2'!A:N,'Brand Wise Report'!A23,'Report 2'!M:M)</f>
        <v/>
      </c>
      <c r="F23" s="23">
        <f>SUMIF('Report 2'!A:N,'Brand Wise Report'!A23,'Report 2'!I:I)</f>
        <v/>
      </c>
      <c r="G23" s="23">
        <f>SUMIF('Report 2'!A:N,'Brand Wise Report'!A23,'Report 2'!N:N)</f>
        <v/>
      </c>
      <c r="H23" s="23" t="n"/>
      <c r="I23" s="23">
        <f>SUMIFS('Report 2'!I:I,'Report 2'!A:A,A23,'Report 2'!J:J,"stock")</f>
        <v/>
      </c>
      <c r="J23" s="23">
        <f>SUMIFS('Report 2'!N:N,'Report 2'!A:A,A23,'Report 2'!J:J,"stock")</f>
        <v/>
      </c>
      <c r="K23" s="23">
        <f>SUMIFS('Report 2'!I:I,'Report 2'!A:A,A23,'Report 2'!J:J,"&lt;&gt;stock")</f>
        <v/>
      </c>
      <c r="L23" s="23">
        <f>SUMIFS('Report 2'!N:N,'Report 2'!A:A,A23,'Report 2'!J:J,"&lt;&gt;stock")</f>
        <v/>
      </c>
    </row>
    <row r="24">
      <c r="A24" s="23" t="inlineStr">
        <is>
          <t>Edna</t>
        </is>
      </c>
      <c r="B24" s="23">
        <f>SUMIF('Report 2'!A:N,'Brand Wise Report'!A24,'Report 2'!G:G)</f>
        <v/>
      </c>
      <c r="C24" s="23">
        <f>SUMIF('Report 2'!A:N,'Brand Wise Report'!A24,'Report 2'!L:L)</f>
        <v/>
      </c>
      <c r="D24" s="23">
        <f>SUMIF('Report 2'!A:N,'Brand Wise Report'!A24,'Report 2'!H:H)</f>
        <v/>
      </c>
      <c r="E24" s="23">
        <f>SUMIF('Report 2'!A:N,'Brand Wise Report'!A24,'Report 2'!M:M)</f>
        <v/>
      </c>
      <c r="F24" s="23">
        <f>SUMIF('Report 2'!A:N,'Brand Wise Report'!A24,'Report 2'!I:I)</f>
        <v/>
      </c>
      <c r="G24" s="23">
        <f>SUMIF('Report 2'!A:N,'Brand Wise Report'!A24,'Report 2'!N:N)</f>
        <v/>
      </c>
      <c r="H24" s="23" t="n"/>
      <c r="I24" s="23">
        <f>SUMIFS('Report 2'!I:I,'Report 2'!A:A,A24,'Report 2'!J:J,"stock")</f>
        <v/>
      </c>
      <c r="J24" s="23">
        <f>SUMIFS('Report 2'!N:N,'Report 2'!A:A,A24,'Report 2'!J:J,"stock")</f>
        <v/>
      </c>
      <c r="K24" s="23">
        <f>SUMIFS('Report 2'!I:I,'Report 2'!A:A,A24,'Report 2'!J:J,"&lt;&gt;stock")</f>
        <v/>
      </c>
      <c r="L24" s="23">
        <f>SUMIFS('Report 2'!N:N,'Report 2'!A:A,A24,'Report 2'!J:J,"&lt;&gt;stock")</f>
        <v/>
      </c>
    </row>
    <row r="25">
      <c r="A25" s="23" t="inlineStr">
        <is>
          <t>Prospec</t>
        </is>
      </c>
      <c r="B25" s="23">
        <f>SUMIF('Report 2'!A:N,'Brand Wise Report'!A25,'Report 2'!G:G)</f>
        <v/>
      </c>
      <c r="C25" s="23">
        <f>SUMIF('Report 2'!A:N,'Brand Wise Report'!A25,'Report 2'!L:L)</f>
        <v/>
      </c>
      <c r="D25" s="23">
        <f>SUMIF('Report 2'!A:N,'Brand Wise Report'!A25,'Report 2'!H:H)</f>
        <v/>
      </c>
      <c r="E25" s="23">
        <f>SUMIF('Report 2'!A:N,'Brand Wise Report'!A25,'Report 2'!M:M)</f>
        <v/>
      </c>
      <c r="F25" s="23">
        <f>SUMIF('Report 2'!A:N,'Brand Wise Report'!A25,'Report 2'!I:I)</f>
        <v/>
      </c>
      <c r="G25" s="23">
        <f>SUMIF('Report 2'!A:N,'Brand Wise Report'!A25,'Report 2'!N:N)</f>
        <v/>
      </c>
      <c r="H25" s="23" t="n"/>
      <c r="I25" s="23">
        <f>SUMIFS('Report 2'!I:I,'Report 2'!A:A,A25,'Report 2'!J:J,"stock")</f>
        <v/>
      </c>
      <c r="J25" s="23">
        <f>SUMIFS('Report 2'!N:N,'Report 2'!A:A,A25,'Report 2'!J:J,"stock")</f>
        <v/>
      </c>
      <c r="K25" s="23">
        <f>SUMIFS('Report 2'!I:I,'Report 2'!A:A,A25,'Report 2'!J:J,"&lt;&gt;stock")</f>
        <v/>
      </c>
      <c r="L25" s="23">
        <f>SUMIFS('Report 2'!N:N,'Report 2'!A:A,A25,'Report 2'!J:J,"&lt;&gt;stock")</f>
        <v/>
      </c>
    </row>
    <row r="26">
      <c r="A26" s="23" t="inlineStr">
        <is>
          <t>Us Biological</t>
        </is>
      </c>
      <c r="B26" s="23">
        <f>SUMIF('Report 2'!A:N,'Brand Wise Report'!A26,'Report 2'!G:G)</f>
        <v/>
      </c>
      <c r="C26" s="23">
        <f>SUMIF('Report 2'!A:N,'Brand Wise Report'!A26,'Report 2'!L:L)</f>
        <v/>
      </c>
      <c r="D26" s="23">
        <f>SUMIF('Report 2'!A:N,'Brand Wise Report'!A26,'Report 2'!H:H)</f>
        <v/>
      </c>
      <c r="E26" s="23">
        <f>SUMIF('Report 2'!A:N,'Brand Wise Report'!A26,'Report 2'!M:M)</f>
        <v/>
      </c>
      <c r="F26" s="23">
        <f>SUMIF('Report 2'!A:N,'Brand Wise Report'!A26,'Report 2'!I:I)</f>
        <v/>
      </c>
      <c r="G26" s="23">
        <f>SUMIF('Report 2'!A:N,'Brand Wise Report'!A26,'Report 2'!N:N)</f>
        <v/>
      </c>
      <c r="H26" s="23" t="n"/>
      <c r="I26" s="23">
        <f>SUMIFS('Report 2'!I:I,'Report 2'!A:A,A26,'Report 2'!J:J,"stock")</f>
        <v/>
      </c>
      <c r="J26" s="23">
        <f>SUMIFS('Report 2'!N:N,'Report 2'!A:A,A26,'Report 2'!J:J,"stock")</f>
        <v/>
      </c>
      <c r="K26" s="23">
        <f>SUMIFS('Report 2'!I:I,'Report 2'!A:A,A26,'Report 2'!J:J,"&lt;&gt;stock")</f>
        <v/>
      </c>
      <c r="L26" s="23">
        <f>SUMIFS('Report 2'!N:N,'Report 2'!A:A,A26,'Report 2'!J:J,"&lt;&gt;stock")</f>
        <v/>
      </c>
    </row>
    <row r="27">
      <c r="A27" s="23" t="inlineStr">
        <is>
          <t>Hoefer</t>
        </is>
      </c>
      <c r="B27" s="23">
        <f>SUMIF('Report 2'!A:N,'Brand Wise Report'!A27,'Report 2'!G:G)</f>
        <v/>
      </c>
      <c r="C27" s="23">
        <f>SUMIF('Report 2'!A:N,'Brand Wise Report'!A27,'Report 2'!L:L)</f>
        <v/>
      </c>
      <c r="D27" s="23">
        <f>SUMIF('Report 2'!A:N,'Brand Wise Report'!A27,'Report 2'!H:H)</f>
        <v/>
      </c>
      <c r="E27" s="23">
        <f>SUMIF('Report 2'!A:N,'Brand Wise Report'!A27,'Report 2'!M:M)</f>
        <v/>
      </c>
      <c r="F27" s="23">
        <f>SUMIF('Report 2'!A:N,'Brand Wise Report'!A27,'Report 2'!I:I)</f>
        <v/>
      </c>
      <c r="G27" s="23">
        <f>SUMIF('Report 2'!A:N,'Brand Wise Report'!A27,'Report 2'!N:N)</f>
        <v/>
      </c>
      <c r="H27" s="23" t="n"/>
      <c r="I27" s="23">
        <f>SUMIFS('Report 2'!I:I,'Report 2'!A:A,A27,'Report 2'!J:J,"stock")</f>
        <v/>
      </c>
      <c r="J27" s="23">
        <f>SUMIFS('Report 2'!N:N,'Report 2'!A:A,A27,'Report 2'!J:J,"stock")</f>
        <v/>
      </c>
      <c r="K27" s="23">
        <f>SUMIFS('Report 2'!I:I,'Report 2'!A:A,A27,'Report 2'!J:J,"&lt;&gt;stock")</f>
        <v/>
      </c>
      <c r="L27" s="23">
        <f>SUMIFS('Report 2'!N:N,'Report 2'!A:A,A27,'Report 2'!J:J,"&lt;&gt;stock")</f>
        <v/>
      </c>
    </row>
    <row r="28">
      <c r="A28" s="23" t="inlineStr">
        <is>
          <t>TOPCLASS ENTERPRISES</t>
        </is>
      </c>
      <c r="B28" s="23">
        <f>SUMIF('Report 2'!A:N,'Brand Wise Report'!A28,'Report 2'!G:G)</f>
        <v/>
      </c>
      <c r="C28" s="23">
        <f>SUMIF('Report 2'!A:N,'Brand Wise Report'!A28,'Report 2'!L:L)</f>
        <v/>
      </c>
      <c r="D28" s="23">
        <f>SUMIF('Report 2'!A:N,'Brand Wise Report'!A28,'Report 2'!H:H)</f>
        <v/>
      </c>
      <c r="E28" s="23">
        <f>SUMIF('Report 2'!A:N,'Brand Wise Report'!A28,'Report 2'!M:M)</f>
        <v/>
      </c>
      <c r="F28" s="23">
        <f>SUMIF('Report 2'!A:N,'Brand Wise Report'!A28,'Report 2'!I:I)</f>
        <v/>
      </c>
      <c r="G28" s="23">
        <f>SUMIF('Report 2'!A:N,'Brand Wise Report'!A28,'Report 2'!N:N)</f>
        <v/>
      </c>
      <c r="H28" s="23" t="n"/>
      <c r="I28" s="23">
        <f>SUMIFS('Report 2'!I:I,'Report 2'!A:A,A28,'Report 2'!J:J,"stock")</f>
        <v/>
      </c>
      <c r="J28" s="23">
        <f>SUMIFS('Report 2'!N:N,'Report 2'!A:A,A28,'Report 2'!J:J,"stock")</f>
        <v/>
      </c>
      <c r="K28" s="23">
        <f>SUMIFS('Report 2'!I:I,'Report 2'!A:A,A28,'Report 2'!J:J,"&lt;&gt;stock")</f>
        <v/>
      </c>
      <c r="L28" s="23">
        <f>SUMIFS('Report 2'!N:N,'Report 2'!A:A,A28,'Report 2'!J:J,"&lt;&gt;stock")</f>
        <v/>
      </c>
    </row>
    <row r="29">
      <c r="A29" s="23" t="inlineStr">
        <is>
          <t>Genei Lab</t>
        </is>
      </c>
      <c r="B29" s="23">
        <f>SUMIF('Report 2'!A:N,'Brand Wise Report'!A29,'Report 2'!G:G)</f>
        <v/>
      </c>
      <c r="C29" s="23">
        <f>SUMIF('Report 2'!A:N,'Brand Wise Report'!A29,'Report 2'!L:L)</f>
        <v/>
      </c>
      <c r="D29" s="23">
        <f>SUMIF('Report 2'!A:N,'Brand Wise Report'!A29,'Report 2'!H:H)</f>
        <v/>
      </c>
      <c r="E29" s="23">
        <f>SUMIF('Report 2'!A:N,'Brand Wise Report'!A29,'Report 2'!M:M)</f>
        <v/>
      </c>
      <c r="F29" s="23">
        <f>SUMIF('Report 2'!A:N,'Brand Wise Report'!A29,'Report 2'!I:I)</f>
        <v/>
      </c>
      <c r="G29" s="23">
        <f>SUMIF('Report 2'!A:N,'Brand Wise Report'!A29,'Report 2'!N:N)</f>
        <v/>
      </c>
      <c r="H29" s="23" t="n"/>
      <c r="I29" s="23">
        <f>SUMIFS('Report 2'!I:I,'Report 2'!A:A,A29,'Report 2'!J:J,"stock")</f>
        <v/>
      </c>
      <c r="J29" s="23">
        <f>SUMIFS('Report 2'!N:N,'Report 2'!A:A,A29,'Report 2'!J:J,"stock")</f>
        <v/>
      </c>
      <c r="K29" s="23">
        <f>SUMIFS('Report 2'!I:I,'Report 2'!A:A,A29,'Report 2'!J:J,"&lt;&gt;stock")</f>
        <v/>
      </c>
      <c r="L29" s="23">
        <f>SUMIFS('Report 2'!N:N,'Report 2'!A:A,A29,'Report 2'!J:J,"&lt;&gt;stock")</f>
        <v/>
      </c>
    </row>
    <row r="30">
      <c r="A30" s="23" t="inlineStr">
        <is>
          <t>SUPER MO BIO</t>
        </is>
      </c>
      <c r="B30" s="23">
        <f>SUMIF('Report 2'!A:N,'Brand Wise Report'!A30,'Report 2'!G:G)</f>
        <v/>
      </c>
      <c r="C30" s="23">
        <f>SUMIF('Report 2'!A:N,'Brand Wise Report'!A30,'Report 2'!L:L)</f>
        <v/>
      </c>
      <c r="D30" s="23">
        <f>SUMIF('Report 2'!A:N,'Brand Wise Report'!A30,'Report 2'!H:H)</f>
        <v/>
      </c>
      <c r="E30" s="23">
        <f>SUMIF('Report 2'!A:N,'Brand Wise Report'!A30,'Report 2'!M:M)</f>
        <v/>
      </c>
      <c r="F30" s="23">
        <f>SUMIF('Report 2'!A:N,'Brand Wise Report'!A30,'Report 2'!I:I)</f>
        <v/>
      </c>
      <c r="G30" s="23">
        <f>SUMIF('Report 2'!A:N,'Brand Wise Report'!A30,'Report 2'!N:N)</f>
        <v/>
      </c>
      <c r="H30" s="23" t="n"/>
      <c r="I30" s="23">
        <f>SUMIFS('Report 2'!I:I,'Report 2'!A:A,A30,'Report 2'!J:J,"stock")</f>
        <v/>
      </c>
      <c r="J30" s="23">
        <f>SUMIFS('Report 2'!N:N,'Report 2'!A:A,A30,'Report 2'!J:J,"stock")</f>
        <v/>
      </c>
      <c r="K30" s="23">
        <f>SUMIFS('Report 2'!I:I,'Report 2'!A:A,A30,'Report 2'!J:J,"&lt;&gt;stock")</f>
        <v/>
      </c>
      <c r="L30" s="23">
        <f>SUMIFS('Report 2'!N:N,'Report 2'!A:A,A30,'Report 2'!J:J,"&lt;&gt;stock")</f>
        <v/>
      </c>
    </row>
    <row r="31">
      <c r="A31" s="23" t="inlineStr">
        <is>
          <t>Genexis Biotech</t>
        </is>
      </c>
      <c r="B31" s="23">
        <f>SUMIF('Report 2'!A:N,'Brand Wise Report'!A31,'Report 2'!G:G)</f>
        <v/>
      </c>
      <c r="C31" s="23">
        <f>SUMIF('Report 2'!A:N,'Brand Wise Report'!A31,'Report 2'!L:L)</f>
        <v/>
      </c>
      <c r="D31" s="23">
        <f>SUMIF('Report 2'!A:N,'Brand Wise Report'!A31,'Report 2'!H:H)</f>
        <v/>
      </c>
      <c r="E31" s="23">
        <f>SUMIF('Report 2'!A:N,'Brand Wise Report'!A31,'Report 2'!M:M)</f>
        <v/>
      </c>
      <c r="F31" s="23">
        <f>SUMIF('Report 2'!A:N,'Brand Wise Report'!A31,'Report 2'!I:I)</f>
        <v/>
      </c>
      <c r="G31" s="23">
        <f>SUMIF('Report 2'!A:N,'Brand Wise Report'!A31,'Report 2'!N:N)</f>
        <v/>
      </c>
      <c r="H31" s="23" t="n"/>
      <c r="I31" s="23">
        <f>SUMIFS('Report 2'!I:I,'Report 2'!A:A,A31,'Report 2'!J:J,"stock")</f>
        <v/>
      </c>
      <c r="J31" s="23">
        <f>SUMIFS('Report 2'!N:N,'Report 2'!A:A,A31,'Report 2'!J:J,"stock")</f>
        <v/>
      </c>
      <c r="K31" s="23">
        <f>SUMIFS('Report 2'!I:I,'Report 2'!A:A,A31,'Report 2'!J:J,"&lt;&gt;stock")</f>
        <v/>
      </c>
      <c r="L31" s="23">
        <f>SUMIFS('Report 2'!N:N,'Report 2'!A:A,A31,'Report 2'!J:J,"&lt;&gt;stock")</f>
        <v/>
      </c>
    </row>
    <row r="32">
      <c r="A32" s="23" t="inlineStr">
        <is>
          <t>Intron</t>
        </is>
      </c>
      <c r="B32" s="23">
        <f>SUMIF('Report 2'!A:N,'Brand Wise Report'!A32,'Report 2'!G:G)</f>
        <v/>
      </c>
      <c r="C32" s="23">
        <f>SUMIF('Report 2'!A:N,'Brand Wise Report'!A32,'Report 2'!L:L)</f>
        <v/>
      </c>
      <c r="D32" s="23">
        <f>SUMIF('Report 2'!A:N,'Brand Wise Report'!A32,'Report 2'!H:H)</f>
        <v/>
      </c>
      <c r="E32" s="23">
        <f>SUMIF('Report 2'!A:N,'Brand Wise Report'!A32,'Report 2'!M:M)</f>
        <v/>
      </c>
      <c r="F32" s="23">
        <f>SUMIF('Report 2'!A:N,'Brand Wise Report'!A32,'Report 2'!I:I)</f>
        <v/>
      </c>
      <c r="G32" s="23">
        <f>SUMIF('Report 2'!A:N,'Brand Wise Report'!A32,'Report 2'!N:N)</f>
        <v/>
      </c>
      <c r="H32" s="23" t="n"/>
      <c r="I32" s="23">
        <f>SUMIFS('Report 2'!I:I,'Report 2'!A:A,A32,'Report 2'!J:J,"stock")</f>
        <v/>
      </c>
      <c r="J32" s="23">
        <f>SUMIFS('Report 2'!N:N,'Report 2'!A:A,A32,'Report 2'!J:J,"stock")</f>
        <v/>
      </c>
      <c r="K32" s="23">
        <f>SUMIFS('Report 2'!I:I,'Report 2'!A:A,A32,'Report 2'!J:J,"&lt;&gt;stock")</f>
        <v/>
      </c>
      <c r="L32" s="23">
        <f>SUMIFS('Report 2'!N:N,'Report 2'!A:A,A32,'Report 2'!J:J,"&lt;&gt;stock")</f>
        <v/>
      </c>
    </row>
    <row r="33">
      <c r="A33" s="23" t="inlineStr">
        <is>
          <t>Sartorius</t>
        </is>
      </c>
      <c r="B33" s="23">
        <f>SUMIF('Report 2'!A:N,'Brand Wise Report'!A33,'Report 2'!G:G)</f>
        <v/>
      </c>
      <c r="C33" s="23">
        <f>SUMIF('Report 2'!A:N,'Brand Wise Report'!A33,'Report 2'!L:L)</f>
        <v/>
      </c>
      <c r="D33" s="23">
        <f>SUMIF('Report 2'!A:N,'Brand Wise Report'!A33,'Report 2'!H:H)</f>
        <v/>
      </c>
      <c r="E33" s="23">
        <f>SUMIF('Report 2'!A:N,'Brand Wise Report'!A33,'Report 2'!M:M)</f>
        <v/>
      </c>
      <c r="F33" s="23">
        <f>SUMIF('Report 2'!A:N,'Brand Wise Report'!A33,'Report 2'!I:I)</f>
        <v/>
      </c>
      <c r="G33" s="23">
        <f>SUMIF('Report 2'!A:N,'Brand Wise Report'!A33,'Report 2'!N:N)</f>
        <v/>
      </c>
      <c r="H33" s="23" t="n"/>
      <c r="I33" s="23">
        <f>SUMIFS('Report 2'!I:I,'Report 2'!A:A,A33,'Report 2'!J:J,"stock")</f>
        <v/>
      </c>
      <c r="J33" s="23">
        <f>SUMIFS('Report 2'!N:N,'Report 2'!A:A,A33,'Report 2'!J:J,"stock")</f>
        <v/>
      </c>
      <c r="K33" s="23">
        <f>SUMIFS('Report 2'!I:I,'Report 2'!A:A,A33,'Report 2'!J:J,"&lt;&gt;stock")</f>
        <v/>
      </c>
      <c r="L33" s="23">
        <f>SUMIFS('Report 2'!N:N,'Report 2'!A:A,A33,'Report 2'!J:J,"&lt;&gt;stock")</f>
        <v/>
      </c>
    </row>
    <row r="34">
      <c r="A34" s="23" t="inlineStr">
        <is>
          <t>Hansa Biomed</t>
        </is>
      </c>
      <c r="B34" s="23">
        <f>SUMIF('Report 2'!A:N,'Brand Wise Report'!A34,'Report 2'!G:G)</f>
        <v/>
      </c>
      <c r="C34" s="23">
        <f>SUMIF('Report 2'!A:N,'Brand Wise Report'!A34,'Report 2'!L:L)</f>
        <v/>
      </c>
      <c r="D34" s="23">
        <f>SUMIF('Report 2'!A:N,'Brand Wise Report'!A34,'Report 2'!H:H)</f>
        <v/>
      </c>
      <c r="E34" s="23">
        <f>SUMIF('Report 2'!A:N,'Brand Wise Report'!A34,'Report 2'!M:M)</f>
        <v/>
      </c>
      <c r="F34" s="23">
        <f>SUMIF('Report 2'!A:N,'Brand Wise Report'!A34,'Report 2'!I:I)</f>
        <v/>
      </c>
      <c r="G34" s="23">
        <f>SUMIF('Report 2'!A:N,'Brand Wise Report'!A34,'Report 2'!N:N)</f>
        <v/>
      </c>
      <c r="H34" s="23" t="n"/>
      <c r="I34" s="23">
        <f>SUMIFS('Report 2'!I:I,'Report 2'!A:A,A34,'Report 2'!J:J,"stock")</f>
        <v/>
      </c>
      <c r="J34" s="23">
        <f>SUMIFS('Report 2'!N:N,'Report 2'!A:A,A34,'Report 2'!J:J,"stock")</f>
        <v/>
      </c>
      <c r="K34" s="23">
        <f>SUMIFS('Report 2'!I:I,'Report 2'!A:A,A34,'Report 2'!J:J,"&lt;&gt;stock")</f>
        <v/>
      </c>
      <c r="L34" s="23">
        <f>SUMIFS('Report 2'!N:N,'Report 2'!A:A,A34,'Report 2'!J:J,"&lt;&gt;stock")</f>
        <v/>
      </c>
    </row>
    <row r="35">
      <c r="A35" s="23" t="inlineStr">
        <is>
          <t>Mp Bio</t>
        </is>
      </c>
      <c r="B35" s="23">
        <f>SUMIF('Report 2'!A:N,'Brand Wise Report'!A35,'Report 2'!G:G)</f>
        <v/>
      </c>
      <c r="C35" s="23">
        <f>SUMIF('Report 2'!A:N,'Brand Wise Report'!A35,'Report 2'!L:L)</f>
        <v/>
      </c>
      <c r="D35" s="23">
        <f>SUMIF('Report 2'!A:N,'Brand Wise Report'!A35,'Report 2'!H:H)</f>
        <v/>
      </c>
      <c r="E35" s="23">
        <f>SUMIF('Report 2'!A:N,'Brand Wise Report'!A35,'Report 2'!M:M)</f>
        <v/>
      </c>
      <c r="F35" s="23">
        <f>SUMIF('Report 2'!A:N,'Brand Wise Report'!A35,'Report 2'!I:I)</f>
        <v/>
      </c>
      <c r="G35" s="23">
        <f>SUMIF('Report 2'!A:N,'Brand Wise Report'!A35,'Report 2'!N:N)</f>
        <v/>
      </c>
      <c r="H35" s="23" t="n"/>
      <c r="I35" s="23">
        <f>SUMIFS('Report 2'!I:I,'Report 2'!A:A,A35,'Report 2'!J:J,"stock")</f>
        <v/>
      </c>
      <c r="J35" s="23">
        <f>SUMIFS('Report 2'!N:N,'Report 2'!A:A,A35,'Report 2'!J:J,"stock")</f>
        <v/>
      </c>
      <c r="K35" s="23">
        <f>SUMIFS('Report 2'!I:I,'Report 2'!A:A,A35,'Report 2'!J:J,"&lt;&gt;stock")</f>
        <v/>
      </c>
      <c r="L35" s="23">
        <f>SUMIFS('Report 2'!N:N,'Report 2'!A:A,A35,'Report 2'!J:J,"&lt;&gt;stock")</f>
        <v/>
      </c>
    </row>
    <row r="36">
      <c r="A36" s="23" t="inlineStr">
        <is>
          <t>CHROMACHEMIE</t>
        </is>
      </c>
      <c r="B36" s="23">
        <f>SUMIF('Report 2'!A:N,'Brand Wise Report'!A36,'Report 2'!G:G)</f>
        <v/>
      </c>
      <c r="C36" s="23">
        <f>SUMIF('Report 2'!A:N,'Brand Wise Report'!A36,'Report 2'!L:L)</f>
        <v/>
      </c>
      <c r="D36" s="23">
        <f>SUMIF('Report 2'!A:N,'Brand Wise Report'!A36,'Report 2'!H:H)</f>
        <v/>
      </c>
      <c r="E36" s="23">
        <f>SUMIF('Report 2'!A:N,'Brand Wise Report'!A36,'Report 2'!M:M)</f>
        <v/>
      </c>
      <c r="F36" s="23">
        <f>SUMIF('Report 2'!A:N,'Brand Wise Report'!A36,'Report 2'!I:I)</f>
        <v/>
      </c>
      <c r="G36" s="23">
        <f>SUMIF('Report 2'!A:N,'Brand Wise Report'!A36,'Report 2'!N:N)</f>
        <v/>
      </c>
      <c r="H36" s="23" t="n"/>
      <c r="I36" s="23">
        <f>SUMIFS('Report 2'!I:I,'Report 2'!A:A,A36,'Report 2'!J:J,"stock")</f>
        <v/>
      </c>
      <c r="J36" s="23">
        <f>SUMIFS('Report 2'!N:N,'Report 2'!A:A,A36,'Report 2'!J:J,"stock")</f>
        <v/>
      </c>
      <c r="K36" s="23">
        <f>SUMIFS('Report 2'!I:I,'Report 2'!A:A,A36,'Report 2'!J:J,"&lt;&gt;stock")</f>
        <v/>
      </c>
      <c r="L36" s="23">
        <f>SUMIFS('Report 2'!N:N,'Report 2'!A:A,A36,'Report 2'!J:J,"&lt;&gt;stock")</f>
        <v/>
      </c>
    </row>
    <row r="37">
      <c r="A37" s="23" t="inlineStr">
        <is>
          <t>BIOLINK</t>
        </is>
      </c>
      <c r="B37" s="23">
        <f>SUMIF('Report 2'!A:N,'Brand Wise Report'!A37,'Report 2'!G:G)</f>
        <v/>
      </c>
      <c r="C37" s="23">
        <f>SUMIF('Report 2'!A:N,'Brand Wise Report'!A37,'Report 2'!L:L)</f>
        <v/>
      </c>
      <c r="D37" s="23">
        <f>SUMIF('Report 2'!A:N,'Brand Wise Report'!A37,'Report 2'!H:H)</f>
        <v/>
      </c>
      <c r="E37" s="23">
        <f>SUMIF('Report 2'!A:N,'Brand Wise Report'!A37,'Report 2'!M:M)</f>
        <v/>
      </c>
      <c r="F37" s="23">
        <f>SUMIF('Report 2'!A:N,'Brand Wise Report'!A37,'Report 2'!I:I)</f>
        <v/>
      </c>
      <c r="G37" s="23">
        <f>SUMIF('Report 2'!A:N,'Brand Wise Report'!A37,'Report 2'!N:N)</f>
        <v/>
      </c>
      <c r="H37" s="23" t="n"/>
      <c r="I37" s="23">
        <f>SUMIFS('Report 2'!I:I,'Report 2'!A:A,A37,'Report 2'!J:J,"stock")</f>
        <v/>
      </c>
      <c r="J37" s="23">
        <f>SUMIFS('Report 2'!N:N,'Report 2'!A:A,A37,'Report 2'!J:J,"stock")</f>
        <v/>
      </c>
      <c r="K37" s="23">
        <f>SUMIFS('Report 2'!I:I,'Report 2'!A:A,A37,'Report 2'!J:J,"&lt;&gt;stock")</f>
        <v/>
      </c>
      <c r="L37" s="23">
        <f>SUMIFS('Report 2'!N:N,'Report 2'!A:A,A37,'Report 2'!J:J,"&lt;&gt;stock")</f>
        <v/>
      </c>
    </row>
    <row r="39">
      <c r="A39" s="37" t="inlineStr">
        <is>
          <t>Total</t>
        </is>
      </c>
      <c r="B39" s="37">
        <f>SUM(B2:B38)</f>
        <v/>
      </c>
      <c r="C39" s="37">
        <f>SUM(C2:C38)</f>
        <v/>
      </c>
      <c r="D39" s="37">
        <f>SUM(D2:D38)</f>
        <v/>
      </c>
      <c r="E39" s="37">
        <f>SUM(E2:E38)</f>
        <v/>
      </c>
      <c r="F39" s="37">
        <f>SUM(F2:F38)</f>
        <v/>
      </c>
      <c r="G39" s="37">
        <f>SUM(G2:G38)</f>
        <v/>
      </c>
      <c r="H39" s="37" t="n"/>
      <c r="I39" s="37">
        <f>SUM(I2:I38)</f>
        <v/>
      </c>
      <c r="J39" s="37">
        <f>SUM(J2:J38)</f>
        <v/>
      </c>
      <c r="K39" s="37">
        <f>SUM(K2:K38)</f>
        <v/>
      </c>
      <c r="L39" s="37">
        <f>SUM(L2:L38)</f>
        <v/>
      </c>
    </row>
  </sheetData>
  <pageMargins left="0.39" right="0.7" top="0.75" bottom="0.75" header="0.3" footer="0.3"/>
  <pageSetup orientation="portrait" paperSize="9" verticalDpi="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88"/>
  <sheetViews>
    <sheetView workbookViewId="0">
      <selection activeCell="A1" sqref="A1"/>
    </sheetView>
  </sheetViews>
  <sheetFormatPr baseColWidth="8" defaultRowHeight="15"/>
  <cols>
    <col width="13.28515625" bestFit="1" customWidth="1" style="6" min="1" max="1"/>
    <col width="14" bestFit="1" customWidth="1" min="2" max="2"/>
    <col width="24.5703125" bestFit="1" customWidth="1" min="3" max="3"/>
    <col width="26.85546875" bestFit="1" customWidth="1" min="4" max="4"/>
    <col width="15.5703125" bestFit="1" customWidth="1" min="5" max="5"/>
    <col width="13.28515625" bestFit="1" customWidth="1" min="6" max="6"/>
    <col width="10.42578125" bestFit="1" customWidth="1" style="6" min="7" max="7"/>
    <col width="12.28515625" bestFit="1" customWidth="1" min="8" max="8"/>
  </cols>
  <sheetData>
    <row r="1">
      <c r="A1" s="2">
        <f t="array" ref="A1:F488">_xlfn.UNIQUE('Disptach Document'!A:F)</f>
        <v/>
      </c>
      <c r="B1" s="1" t="inlineStr">
        <is>
          <t>AWB Number</t>
        </is>
      </c>
      <c r="C1" s="1" t="inlineStr">
        <is>
          <t>Document Status</t>
        </is>
      </c>
      <c r="D1" s="1" t="inlineStr">
        <is>
          <t>Customer name</t>
        </is>
      </c>
      <c r="E1" s="1" t="inlineStr">
        <is>
          <t>Service Provider</t>
        </is>
      </c>
      <c r="F1" s="1" t="inlineStr">
        <is>
          <t>Dispatch Day</t>
        </is>
      </c>
      <c r="G1" s="2" t="n"/>
      <c r="H1" s="1" t="n"/>
    </row>
    <row r="2">
      <c r="A2" s="2" t="n">
        <v>45825</v>
      </c>
      <c r="B2" s="1" t="n">
        <v>58152136291</v>
      </c>
      <c r="C2" s="1" t="inlineStr">
        <is>
          <t>Delivered</t>
        </is>
      </c>
      <c r="D2" s="1" t="inlineStr">
        <is>
          <t>immuneel</t>
        </is>
      </c>
      <c r="E2" s="1" t="inlineStr">
        <is>
          <t>Bluedart</t>
        </is>
      </c>
      <c r="F2" s="1" t="inlineStr">
        <is>
          <t>Tuesday</t>
        </is>
      </c>
      <c r="G2" s="2" t="n"/>
      <c r="H2" s="1" t="n"/>
    </row>
    <row r="3">
      <c r="A3" s="2" t="n">
        <v>45825</v>
      </c>
      <c r="B3" s="1" t="n">
        <v>58152136825</v>
      </c>
      <c r="C3" s="1" t="inlineStr">
        <is>
          <t>Delivered</t>
        </is>
      </c>
      <c r="D3" s="1" t="inlineStr">
        <is>
          <t>NIBMG</t>
        </is>
      </c>
      <c r="E3" s="1" t="inlineStr">
        <is>
          <t>Bluedart</t>
        </is>
      </c>
      <c r="F3" s="1" t="inlineStr">
        <is>
          <t>Tuesday</t>
        </is>
      </c>
      <c r="G3" s="2" t="n"/>
      <c r="H3" s="1" t="n"/>
    </row>
    <row r="4">
      <c r="A4" s="2" t="n">
        <v>45825</v>
      </c>
      <c r="B4" s="1" t="n">
        <v>58152137643</v>
      </c>
      <c r="C4" s="1" t="inlineStr">
        <is>
          <t>Delivered</t>
        </is>
      </c>
      <c r="D4" s="1" t="inlineStr">
        <is>
          <t>RELIANCE</t>
        </is>
      </c>
      <c r="E4" s="1" t="inlineStr">
        <is>
          <t>Bluedart</t>
        </is>
      </c>
      <c r="F4" s="1" t="inlineStr">
        <is>
          <t>Tuesday</t>
        </is>
      </c>
      <c r="G4" s="2" t="n"/>
      <c r="H4" s="1" t="n"/>
    </row>
    <row r="5">
      <c r="A5" s="2" t="n">
        <v>45825</v>
      </c>
      <c r="B5" s="1" t="n">
        <v>58152138251</v>
      </c>
      <c r="C5" s="1" t="inlineStr">
        <is>
          <t>Delivered</t>
        </is>
      </c>
      <c r="D5" s="1" t="inlineStr">
        <is>
          <t>GK BIO</t>
        </is>
      </c>
      <c r="E5" s="1" t="inlineStr">
        <is>
          <t>Bluedart</t>
        </is>
      </c>
      <c r="F5" s="1" t="inlineStr">
        <is>
          <t>Tuesday</t>
        </is>
      </c>
      <c r="G5" s="2" t="n"/>
      <c r="H5" s="1" t="n"/>
    </row>
    <row r="6">
      <c r="A6" s="2" t="n">
        <v>45825</v>
      </c>
      <c r="B6" s="1" t="n">
        <v>58152138962</v>
      </c>
      <c r="C6" s="1" t="inlineStr">
        <is>
          <t>Delivered</t>
        </is>
      </c>
      <c r="D6" s="1" t="inlineStr">
        <is>
          <t>ACTREC</t>
        </is>
      </c>
      <c r="E6" s="1" t="inlineStr">
        <is>
          <t>Bluedart</t>
        </is>
      </c>
      <c r="F6" s="1" t="inlineStr">
        <is>
          <t>Tuesday</t>
        </is>
      </c>
      <c r="G6" s="2" t="n"/>
      <c r="H6" s="1" t="n"/>
    </row>
    <row r="7">
      <c r="A7" s="2" t="n">
        <v>45825</v>
      </c>
      <c r="B7" s="1" t="n">
        <v>58152139636</v>
      </c>
      <c r="C7" s="1" t="inlineStr">
        <is>
          <t>Delivered</t>
        </is>
      </c>
      <c r="D7" s="1" t="inlineStr">
        <is>
          <t>Hkp Scientific</t>
        </is>
      </c>
      <c r="E7" s="1" t="inlineStr">
        <is>
          <t>Bluedart</t>
        </is>
      </c>
      <c r="F7" s="1" t="inlineStr">
        <is>
          <t>Tuesday</t>
        </is>
      </c>
      <c r="G7" s="2" t="n"/>
      <c r="H7" s="1" t="n"/>
    </row>
    <row r="8">
      <c r="A8" s="2" t="n">
        <v>45825</v>
      </c>
      <c r="B8" s="1" t="n">
        <v>58152141202</v>
      </c>
      <c r="C8" s="1" t="inlineStr">
        <is>
          <t>Delivered</t>
        </is>
      </c>
      <c r="D8" s="1" t="inlineStr">
        <is>
          <t>Micro Vapi</t>
        </is>
      </c>
      <c r="E8" s="1" t="inlineStr">
        <is>
          <t>Bluedart</t>
        </is>
      </c>
      <c r="F8" s="1" t="inlineStr">
        <is>
          <t>Tuesday</t>
        </is>
      </c>
      <c r="G8" s="2" t="n"/>
      <c r="H8" s="1" t="n"/>
    </row>
    <row r="9">
      <c r="A9" s="2" t="n">
        <v>45829</v>
      </c>
      <c r="B9" s="1" t="n">
        <v>58152284433</v>
      </c>
      <c r="C9" s="1" t="inlineStr">
        <is>
          <t>Delivered</t>
        </is>
      </c>
      <c r="D9" s="1" t="inlineStr">
        <is>
          <t>SUBRA SCIENTIFIC COMPANY</t>
        </is>
      </c>
      <c r="E9" s="1" t="inlineStr">
        <is>
          <t>Bluedart</t>
        </is>
      </c>
      <c r="F9" s="1" t="inlineStr">
        <is>
          <t>Saturday</t>
        </is>
      </c>
      <c r="G9" s="2" t="n"/>
      <c r="H9" s="1" t="n"/>
    </row>
    <row r="10">
      <c r="A10" s="2" t="n">
        <v>45829</v>
      </c>
      <c r="B10" s="1" t="n">
        <v>58152284643</v>
      </c>
      <c r="C10" s="1" t="inlineStr">
        <is>
          <t>Delivered</t>
        </is>
      </c>
      <c r="D10" s="1" t="inlineStr">
        <is>
          <t>Bio Solution</t>
        </is>
      </c>
      <c r="E10" s="1" t="inlineStr">
        <is>
          <t>Bluedart</t>
        </is>
      </c>
      <c r="F10" s="1" t="inlineStr">
        <is>
          <t>Saturday</t>
        </is>
      </c>
      <c r="G10" s="2" t="n"/>
      <c r="H10" s="1" t="n"/>
    </row>
    <row r="11">
      <c r="A11" s="2" t="n">
        <v>45829</v>
      </c>
      <c r="B11" s="1" t="n">
        <v>58152284750</v>
      </c>
      <c r="C11" s="1" t="inlineStr">
        <is>
          <t>Delivered</t>
        </is>
      </c>
      <c r="D11" s="1" t="inlineStr">
        <is>
          <t>RG SONS</t>
        </is>
      </c>
      <c r="E11" s="1" t="inlineStr">
        <is>
          <t>Bluedart</t>
        </is>
      </c>
      <c r="F11" s="1" t="inlineStr">
        <is>
          <t>Saturday</t>
        </is>
      </c>
      <c r="G11" s="2" t="n"/>
      <c r="H11" s="1" t="n"/>
    </row>
    <row r="12">
      <c r="A12" s="2" t="n">
        <v>45829</v>
      </c>
      <c r="B12" s="1" t="n">
        <v>58152285015</v>
      </c>
      <c r="C12" s="1" t="inlineStr">
        <is>
          <t>Delivered</t>
        </is>
      </c>
      <c r="D12" s="1" t="inlineStr">
        <is>
          <t>Sai Life</t>
        </is>
      </c>
      <c r="E12" s="1" t="inlineStr">
        <is>
          <t>Bluedart</t>
        </is>
      </c>
      <c r="F12" s="1" t="inlineStr">
        <is>
          <t>Saturday</t>
        </is>
      </c>
      <c r="G12" s="2" t="n"/>
      <c r="H12" s="1" t="n"/>
    </row>
    <row r="13">
      <c r="A13" s="2" t="n">
        <v>45829</v>
      </c>
      <c r="B13" s="1" t="n">
        <v>58152285520</v>
      </c>
      <c r="C13" s="1" t="inlineStr">
        <is>
          <t>Delivered</t>
        </is>
      </c>
      <c r="D13" s="1" t="inlineStr">
        <is>
          <t>IISER BHOPAL</t>
        </is>
      </c>
      <c r="E13" s="1" t="inlineStr">
        <is>
          <t>Bluedart</t>
        </is>
      </c>
      <c r="F13" s="1" t="inlineStr">
        <is>
          <t>Saturday</t>
        </is>
      </c>
      <c r="G13" s="2" t="n"/>
      <c r="H13" s="1" t="n"/>
    </row>
    <row r="14">
      <c r="A14" s="2" t="n">
        <v>45829</v>
      </c>
      <c r="B14" s="1" t="n">
        <v>58152285811</v>
      </c>
      <c r="C14" s="1" t="inlineStr">
        <is>
          <t>Delivered</t>
        </is>
      </c>
      <c r="D14" s="1" t="inlineStr">
        <is>
          <t>SHREE SAI ENTERPRISES</t>
        </is>
      </c>
      <c r="E14" s="1" t="inlineStr">
        <is>
          <t>Bluedart</t>
        </is>
      </c>
      <c r="F14" s="1" t="inlineStr">
        <is>
          <t>Saturday</t>
        </is>
      </c>
      <c r="G14" s="2" t="n"/>
      <c r="H14" s="1" t="n"/>
    </row>
    <row r="15">
      <c r="A15" s="2" t="n">
        <v>45829</v>
      </c>
      <c r="B15" s="1" t="n">
        <v>58152286371</v>
      </c>
      <c r="C15" s="1" t="inlineStr">
        <is>
          <t>Delivered</t>
        </is>
      </c>
      <c r="D15" s="1" t="inlineStr">
        <is>
          <t>Biogenics Lifecare</t>
        </is>
      </c>
      <c r="E15" s="1" t="inlineStr">
        <is>
          <t>Bluedart</t>
        </is>
      </c>
      <c r="F15" s="1" t="inlineStr">
        <is>
          <t>Saturday</t>
        </is>
      </c>
      <c r="G15" s="2" t="n"/>
      <c r="H15" s="1" t="n"/>
    </row>
    <row r="16">
      <c r="A16" s="2" t="n">
        <v>45829</v>
      </c>
      <c r="B16" s="1" t="n">
        <v>58152287325</v>
      </c>
      <c r="C16" s="1" t="inlineStr">
        <is>
          <t>Delivered</t>
        </is>
      </c>
      <c r="D16" s="1" t="inlineStr">
        <is>
          <t>NIV</t>
        </is>
      </c>
      <c r="E16" s="1" t="inlineStr">
        <is>
          <t>Bluedart</t>
        </is>
      </c>
      <c r="F16" s="1" t="inlineStr">
        <is>
          <t>Saturday</t>
        </is>
      </c>
      <c r="G16" s="2" t="n"/>
      <c r="H16" s="1" t="n"/>
    </row>
    <row r="17">
      <c r="A17" s="2" t="n">
        <v>45829</v>
      </c>
      <c r="B17" s="1" t="n">
        <v>58152287653</v>
      </c>
      <c r="C17" s="1" t="inlineStr">
        <is>
          <t>Delivered</t>
        </is>
      </c>
      <c r="D17" s="1" t="inlineStr">
        <is>
          <t>IISER PUNE</t>
        </is>
      </c>
      <c r="E17" s="1" t="inlineStr">
        <is>
          <t>Bluedart</t>
        </is>
      </c>
      <c r="F17" s="1" t="inlineStr">
        <is>
          <t>Saturday</t>
        </is>
      </c>
      <c r="G17" s="2" t="n"/>
      <c r="H17" s="1" t="n"/>
    </row>
    <row r="18">
      <c r="A18" s="2" t="n">
        <v>45829</v>
      </c>
      <c r="B18" s="1" t="n">
        <v>58152288014</v>
      </c>
      <c r="C18" s="1" t="inlineStr">
        <is>
          <t>Delivered</t>
        </is>
      </c>
      <c r="D18" s="1" t="inlineStr">
        <is>
          <t>NIPER</t>
        </is>
      </c>
      <c r="E18" s="1" t="inlineStr">
        <is>
          <t>Bluedart</t>
        </is>
      </c>
      <c r="F18" s="1" t="inlineStr">
        <is>
          <t>Saturday</t>
        </is>
      </c>
      <c r="G18" s="2" t="n"/>
      <c r="H18" s="1" t="n"/>
    </row>
    <row r="19">
      <c r="A19" s="2" t="n">
        <v>45832</v>
      </c>
      <c r="B19" s="1" t="n">
        <v>58152367781</v>
      </c>
      <c r="C19" s="1" t="inlineStr">
        <is>
          <t>Delivered</t>
        </is>
      </c>
      <c r="D19" s="1" t="inlineStr">
        <is>
          <t>JUBILANT</t>
        </is>
      </c>
      <c r="E19" s="1" t="inlineStr">
        <is>
          <t>Bluedart</t>
        </is>
      </c>
      <c r="F19" s="1" t="inlineStr">
        <is>
          <t>Tuesday</t>
        </is>
      </c>
      <c r="G19" s="2" t="n"/>
      <c r="H19" s="1" t="n"/>
    </row>
    <row r="20">
      <c r="A20" s="2" t="n">
        <v>45832</v>
      </c>
      <c r="B20" s="1" t="n">
        <v>58152368164</v>
      </c>
      <c r="C20" s="1" t="inlineStr">
        <is>
          <t>Delivered</t>
        </is>
      </c>
      <c r="D20" s="1" t="inlineStr">
        <is>
          <t>BIOGENE SCIENTIFIC</t>
        </is>
      </c>
      <c r="E20" s="1" t="inlineStr">
        <is>
          <t>Bluedart</t>
        </is>
      </c>
      <c r="F20" s="1" t="inlineStr">
        <is>
          <t>Tuesday</t>
        </is>
      </c>
      <c r="G20" s="2" t="n"/>
      <c r="H20" s="1" t="n"/>
    </row>
    <row r="21">
      <c r="A21" s="2" t="n">
        <v>45832</v>
      </c>
      <c r="B21" s="1" t="n">
        <v>58152368330</v>
      </c>
      <c r="C21" s="1" t="inlineStr">
        <is>
          <t>Delivered</t>
        </is>
      </c>
      <c r="D21" s="1" t="inlineStr">
        <is>
          <t>BIONOVA</t>
        </is>
      </c>
      <c r="E21" s="1" t="inlineStr">
        <is>
          <t>Bluedart</t>
        </is>
      </c>
      <c r="F21" s="1" t="inlineStr">
        <is>
          <t>Tuesday</t>
        </is>
      </c>
      <c r="G21" s="2" t="n"/>
      <c r="H21" s="1" t="n"/>
    </row>
    <row r="22">
      <c r="A22" s="2" t="n">
        <v>45832</v>
      </c>
      <c r="B22" s="1" t="n">
        <v>58152369052</v>
      </c>
      <c r="C22" s="1" t="inlineStr">
        <is>
          <t>Delivered</t>
        </is>
      </c>
      <c r="D22" s="1" t="inlineStr">
        <is>
          <t>NCCS</t>
        </is>
      </c>
      <c r="E22" s="1" t="inlineStr">
        <is>
          <t>Bluedart</t>
        </is>
      </c>
      <c r="F22" s="1" t="inlineStr">
        <is>
          <t>Tuesday</t>
        </is>
      </c>
      <c r="G22" s="2" t="n"/>
      <c r="H22" s="1" t="n"/>
    </row>
    <row r="23">
      <c r="A23" s="2" t="n">
        <v>45832</v>
      </c>
      <c r="B23" s="1" t="n">
        <v>58152370091</v>
      </c>
      <c r="C23" s="1" t="inlineStr">
        <is>
          <t>Delivered</t>
        </is>
      </c>
      <c r="D23" s="1" t="inlineStr">
        <is>
          <t>FARCAST</t>
        </is>
      </c>
      <c r="E23" s="1" t="inlineStr">
        <is>
          <t>Bluedart</t>
        </is>
      </c>
      <c r="F23" s="1" t="inlineStr">
        <is>
          <t>Tuesday</t>
        </is>
      </c>
      <c r="G23" s="2" t="n"/>
      <c r="H23" s="1" t="n"/>
    </row>
    <row r="24">
      <c r="A24" s="2" t="n">
        <v>45832</v>
      </c>
      <c r="B24" s="1" t="n">
        <v>58152370496</v>
      </c>
      <c r="C24" s="1" t="inlineStr">
        <is>
          <t>Delivered</t>
        </is>
      </c>
      <c r="D24" s="1" t="inlineStr">
        <is>
          <t>Micro Vapi</t>
        </is>
      </c>
      <c r="E24" s="1" t="inlineStr">
        <is>
          <t>Bluedart</t>
        </is>
      </c>
      <c r="F24" s="1" t="inlineStr">
        <is>
          <t>Tuesday</t>
        </is>
      </c>
      <c r="G24" s="2" t="n"/>
      <c r="H24" s="1" t="n"/>
    </row>
    <row r="25">
      <c r="A25" s="2" t="n">
        <v>45832</v>
      </c>
      <c r="B25" s="1" t="n">
        <v>58152370916</v>
      </c>
      <c r="C25" s="1" t="inlineStr">
        <is>
          <t>Delivered</t>
        </is>
      </c>
      <c r="D25" s="1" t="inlineStr">
        <is>
          <t>MANIPAL</t>
        </is>
      </c>
      <c r="E25" s="1" t="inlineStr">
        <is>
          <t>Bluedart</t>
        </is>
      </c>
      <c r="F25" s="1" t="inlineStr">
        <is>
          <t>Tuesday</t>
        </is>
      </c>
      <c r="G25" s="2" t="n"/>
      <c r="H25" s="1" t="n"/>
    </row>
    <row r="26">
      <c r="A26" s="2" t="n">
        <v>45832</v>
      </c>
      <c r="B26" s="1" t="n">
        <v>58152371351</v>
      </c>
      <c r="C26" s="1" t="inlineStr">
        <is>
          <t>Delivered</t>
        </is>
      </c>
      <c r="D26" s="1" t="inlineStr">
        <is>
          <t>MANIPAL</t>
        </is>
      </c>
      <c r="E26" s="1" t="inlineStr">
        <is>
          <t>Bluedart</t>
        </is>
      </c>
      <c r="F26" s="1" t="inlineStr">
        <is>
          <t>Tuesday</t>
        </is>
      </c>
      <c r="G26" s="2" t="n"/>
      <c r="H26" s="1" t="n"/>
    </row>
    <row r="27">
      <c r="A27" s="2" t="n">
        <v>45832</v>
      </c>
      <c r="B27" s="1" t="n">
        <v>58152373274</v>
      </c>
      <c r="C27" s="1" t="inlineStr">
        <is>
          <t>Delivered</t>
        </is>
      </c>
      <c r="D27" s="1" t="inlineStr">
        <is>
          <t>Aurigine Service</t>
        </is>
      </c>
      <c r="E27" s="1" t="inlineStr">
        <is>
          <t>Bluedart</t>
        </is>
      </c>
      <c r="F27" s="1" t="inlineStr">
        <is>
          <t>Tuesday</t>
        </is>
      </c>
      <c r="G27" s="2" t="n"/>
      <c r="H27" s="1" t="n"/>
    </row>
    <row r="28">
      <c r="A28" s="2" t="n">
        <v>45832</v>
      </c>
      <c r="B28" s="1" t="n">
        <v>58152373871</v>
      </c>
      <c r="C28" s="1" t="inlineStr">
        <is>
          <t>Delivered</t>
        </is>
      </c>
      <c r="D28" s="1" t="inlineStr">
        <is>
          <t>HELIX</t>
        </is>
      </c>
      <c r="E28" s="1" t="inlineStr">
        <is>
          <t>Bluedart</t>
        </is>
      </c>
      <c r="F28" s="1" t="inlineStr">
        <is>
          <t>Tuesday</t>
        </is>
      </c>
      <c r="G28" s="2" t="n"/>
      <c r="H28" s="1" t="n"/>
    </row>
    <row r="29">
      <c r="A29" s="2" t="n">
        <v>45832</v>
      </c>
      <c r="B29" s="1" t="n">
        <v>58152374722</v>
      </c>
      <c r="C29" s="1" t="inlineStr">
        <is>
          <t>Delivered</t>
        </is>
      </c>
      <c r="D29" s="1" t="inlineStr">
        <is>
          <t>ACTREC</t>
        </is>
      </c>
      <c r="E29" s="1" t="inlineStr">
        <is>
          <t>Bluedart</t>
        </is>
      </c>
      <c r="F29" s="1" t="inlineStr">
        <is>
          <t>Tuesday</t>
        </is>
      </c>
      <c r="G29" s="2" t="n"/>
      <c r="H29" s="1" t="n"/>
    </row>
    <row r="30">
      <c r="A30" s="2" t="n">
        <v>45836</v>
      </c>
      <c r="B30" s="1" t="n">
        <v>58152574561</v>
      </c>
      <c r="C30" s="1" t="inlineStr">
        <is>
          <t>Delivered</t>
        </is>
      </c>
      <c r="D30" s="1" t="inlineStr">
        <is>
          <t>Aurigine Service</t>
        </is>
      </c>
      <c r="E30" s="1" t="inlineStr">
        <is>
          <t>Bluedart</t>
        </is>
      </c>
      <c r="F30" s="1" t="inlineStr">
        <is>
          <t>Saturday</t>
        </is>
      </c>
      <c r="G30" s="2" t="n"/>
      <c r="H30" s="1" t="n"/>
    </row>
    <row r="31">
      <c r="A31" s="2" t="n">
        <v>45836</v>
      </c>
      <c r="B31" s="1" t="n">
        <v>58152577136</v>
      </c>
      <c r="C31" s="1" t="inlineStr">
        <is>
          <t>Delivered</t>
        </is>
      </c>
      <c r="D31" s="1" t="inlineStr">
        <is>
          <t>BIO SOLUTION</t>
        </is>
      </c>
      <c r="E31" s="1" t="inlineStr">
        <is>
          <t>Bluedart</t>
        </is>
      </c>
      <c r="F31" s="1" t="inlineStr">
        <is>
          <t>Saturday</t>
        </is>
      </c>
      <c r="G31" s="2" t="n"/>
      <c r="H31" s="1" t="n"/>
    </row>
    <row r="32">
      <c r="A32" s="2" t="n">
        <v>45836</v>
      </c>
      <c r="B32" s="1" t="n">
        <v>58152577280</v>
      </c>
      <c r="C32" s="1" t="inlineStr">
        <is>
          <t>Delivered</t>
        </is>
      </c>
      <c r="D32" s="1" t="inlineStr">
        <is>
          <t>PI HEALTH</t>
        </is>
      </c>
      <c r="E32" s="1" t="inlineStr">
        <is>
          <t>Bluedart</t>
        </is>
      </c>
      <c r="F32" s="1" t="inlineStr">
        <is>
          <t>Saturday</t>
        </is>
      </c>
      <c r="G32" s="2" t="n"/>
      <c r="H32" s="1" t="n"/>
    </row>
    <row r="33">
      <c r="A33" s="2" t="n">
        <v>45836</v>
      </c>
      <c r="B33" s="1" t="n">
        <v>58152577475</v>
      </c>
      <c r="C33" s="1" t="inlineStr">
        <is>
          <t>Delivered</t>
        </is>
      </c>
      <c r="D33" s="1" t="inlineStr">
        <is>
          <t>ILS</t>
        </is>
      </c>
      <c r="E33" s="1" t="inlineStr">
        <is>
          <t>Bluedart</t>
        </is>
      </c>
      <c r="F33" s="1" t="inlineStr">
        <is>
          <t>Saturday</t>
        </is>
      </c>
      <c r="G33" s="2" t="n"/>
      <c r="H33" s="1" t="n"/>
    </row>
    <row r="34">
      <c r="A34" s="2" t="n">
        <v>45836</v>
      </c>
      <c r="B34" s="1" t="n">
        <v>58152577722</v>
      </c>
      <c r="C34" s="1" t="inlineStr">
        <is>
          <t>Delivered</t>
        </is>
      </c>
      <c r="D34" s="1" t="inlineStr">
        <is>
          <t>immuneel</t>
        </is>
      </c>
      <c r="E34" s="1" t="inlineStr">
        <is>
          <t>Bluedart</t>
        </is>
      </c>
      <c r="F34" s="1" t="inlineStr">
        <is>
          <t>Saturday</t>
        </is>
      </c>
      <c r="G34" s="2" t="n"/>
      <c r="H34" s="1" t="n"/>
    </row>
    <row r="35">
      <c r="A35" s="2" t="n">
        <v>45836</v>
      </c>
      <c r="B35" s="1" t="n">
        <v>58152577943</v>
      </c>
      <c r="C35" s="1" t="inlineStr">
        <is>
          <t>Delivered</t>
        </is>
      </c>
      <c r="D35" s="1" t="inlineStr">
        <is>
          <t>NCBS</t>
        </is>
      </c>
      <c r="E35" s="1" t="inlineStr">
        <is>
          <t>Bluedart</t>
        </is>
      </c>
      <c r="F35" s="1" t="inlineStr">
        <is>
          <t>Saturday</t>
        </is>
      </c>
      <c r="G35" s="2" t="n"/>
      <c r="H35" s="1" t="n"/>
    </row>
    <row r="36">
      <c r="A36" s="2" t="n">
        <v>45836</v>
      </c>
      <c r="B36" s="1" t="n">
        <v>58152578385</v>
      </c>
      <c r="C36" s="1" t="inlineStr">
        <is>
          <t>Delivered</t>
        </is>
      </c>
      <c r="D36" s="1" t="inlineStr">
        <is>
          <t>Sai Life</t>
        </is>
      </c>
      <c r="E36" s="1" t="inlineStr">
        <is>
          <t>Bluedart</t>
        </is>
      </c>
      <c r="F36" s="1" t="inlineStr">
        <is>
          <t>Saturday</t>
        </is>
      </c>
      <c r="G36" s="2" t="n"/>
      <c r="H36" s="1" t="n"/>
    </row>
    <row r="37">
      <c r="A37" s="2" t="n">
        <v>45836</v>
      </c>
      <c r="B37" s="1" t="n">
        <v>58152578643</v>
      </c>
      <c r="C37" s="1" t="inlineStr">
        <is>
          <t>Delivered</t>
        </is>
      </c>
      <c r="D37" s="1" t="inlineStr">
        <is>
          <t>ACTREC</t>
        </is>
      </c>
      <c r="E37" s="1" t="inlineStr">
        <is>
          <t>Bluedart</t>
        </is>
      </c>
      <c r="F37" s="1" t="inlineStr">
        <is>
          <t>Saturday</t>
        </is>
      </c>
      <c r="G37" s="2" t="n"/>
      <c r="H37" s="1" t="n"/>
    </row>
    <row r="38">
      <c r="A38" s="2" t="n">
        <v>45836</v>
      </c>
      <c r="B38" s="1" t="n">
        <v>58152579251</v>
      </c>
      <c r="C38" s="1" t="inlineStr">
        <is>
          <t>Delivered</t>
        </is>
      </c>
      <c r="D38" s="1" t="inlineStr">
        <is>
          <t>GK BIO</t>
        </is>
      </c>
      <c r="E38" s="1" t="inlineStr">
        <is>
          <t>Bluedart</t>
        </is>
      </c>
      <c r="F38" s="1" t="inlineStr">
        <is>
          <t>Saturday</t>
        </is>
      </c>
      <c r="G38" s="2" t="n"/>
      <c r="H38" s="1" t="n"/>
    </row>
    <row r="39">
      <c r="A39" s="2" t="n">
        <v>45836</v>
      </c>
      <c r="B39" s="1" t="n">
        <v>58152579634</v>
      </c>
      <c r="C39" s="1" t="inlineStr">
        <is>
          <t>Delivered</t>
        </is>
      </c>
      <c r="D39" s="1" t="inlineStr">
        <is>
          <t>NIRRCH</t>
        </is>
      </c>
      <c r="E39" s="1" t="inlineStr">
        <is>
          <t>Bluedart</t>
        </is>
      </c>
      <c r="F39" s="1" t="inlineStr">
        <is>
          <t>Saturday</t>
        </is>
      </c>
      <c r="G39" s="2" t="n"/>
      <c r="H39" s="1" t="n"/>
    </row>
    <row r="40">
      <c r="A40" s="2" t="n">
        <v>45836</v>
      </c>
      <c r="B40" s="1" t="n">
        <v>58152580183</v>
      </c>
      <c r="C40" s="1" t="inlineStr">
        <is>
          <t>Delivered</t>
        </is>
      </c>
      <c r="D40" s="1" t="inlineStr">
        <is>
          <t>SUN PHARMA</t>
        </is>
      </c>
      <c r="E40" s="1" t="inlineStr">
        <is>
          <t>Bluedart</t>
        </is>
      </c>
      <c r="F40" s="1" t="inlineStr">
        <is>
          <t>Saturday</t>
        </is>
      </c>
      <c r="G40" s="2" t="n"/>
      <c r="H40" s="1" t="n"/>
    </row>
    <row r="41">
      <c r="A41" s="2" t="n">
        <v>45836</v>
      </c>
      <c r="B41" s="1" t="n">
        <v>58152580474</v>
      </c>
      <c r="C41" s="1" t="inlineStr">
        <is>
          <t>Delivered</t>
        </is>
      </c>
      <c r="D41" s="1" t="inlineStr">
        <is>
          <t>Aurigine Onco</t>
        </is>
      </c>
      <c r="E41" s="1" t="inlineStr">
        <is>
          <t>Bluedart</t>
        </is>
      </c>
      <c r="F41" s="1" t="inlineStr">
        <is>
          <t>Saturday</t>
        </is>
      </c>
      <c r="G41" s="2" t="n"/>
      <c r="H41" s="1" t="n"/>
    </row>
    <row r="42">
      <c r="A42" s="2" t="n">
        <v>45836</v>
      </c>
      <c r="B42" s="1" t="n">
        <v>58152580813</v>
      </c>
      <c r="C42" s="1" t="inlineStr">
        <is>
          <t>Delivered</t>
        </is>
      </c>
      <c r="D42" s="1" t="inlineStr">
        <is>
          <t>NEXGENE</t>
        </is>
      </c>
      <c r="E42" s="1" t="inlineStr">
        <is>
          <t>Bluedart</t>
        </is>
      </c>
      <c r="F42" s="1" t="inlineStr">
        <is>
          <t>Saturday</t>
        </is>
      </c>
      <c r="G42" s="2" t="n"/>
      <c r="H42" s="1" t="n"/>
    </row>
    <row r="43">
      <c r="A43" s="2" t="n">
        <v>45836</v>
      </c>
      <c r="B43" s="1" t="n">
        <v>58152581163</v>
      </c>
      <c r="C43" s="1" t="inlineStr">
        <is>
          <t>Delivered</t>
        </is>
      </c>
      <c r="D43" s="1" t="inlineStr">
        <is>
          <t>HOMI BABA</t>
        </is>
      </c>
      <c r="E43" s="1" t="inlineStr">
        <is>
          <t>Bluedart</t>
        </is>
      </c>
      <c r="F43" s="1" t="inlineStr">
        <is>
          <t>Saturday</t>
        </is>
      </c>
      <c r="G43" s="2" t="n"/>
      <c r="H43" s="1" t="n"/>
    </row>
    <row r="44">
      <c r="A44" s="2" t="n">
        <v>45836</v>
      </c>
      <c r="B44" s="1" t="n">
        <v>58152581384</v>
      </c>
      <c r="C44" s="1" t="inlineStr">
        <is>
          <t>Delivered</t>
        </is>
      </c>
      <c r="D44" s="1" t="inlineStr">
        <is>
          <t>Micro Vapi</t>
        </is>
      </c>
      <c r="E44" s="1" t="inlineStr">
        <is>
          <t>Bluedart</t>
        </is>
      </c>
      <c r="F44" s="1" t="inlineStr">
        <is>
          <t>Saturday</t>
        </is>
      </c>
      <c r="G44" s="2" t="n"/>
      <c r="H44" s="1" t="n"/>
    </row>
    <row r="45">
      <c r="A45" s="2" t="n">
        <v>45838</v>
      </c>
      <c r="B45" s="1" t="n">
        <v>58152615043</v>
      </c>
      <c r="C45" s="1" t="inlineStr">
        <is>
          <t>Delivered</t>
        </is>
      </c>
      <c r="D45" s="1" t="inlineStr">
        <is>
          <t>BIONOVA</t>
        </is>
      </c>
      <c r="E45" s="1" t="inlineStr">
        <is>
          <t>Bluedart</t>
        </is>
      </c>
      <c r="F45" s="1" t="inlineStr">
        <is>
          <t>Monday</t>
        </is>
      </c>
      <c r="G45" s="2" t="n"/>
      <c r="H45" s="1" t="n"/>
    </row>
    <row r="46">
      <c r="A46" s="2" t="n">
        <v>45838</v>
      </c>
      <c r="B46" s="1" t="n">
        <v>58152615533</v>
      </c>
      <c r="C46" s="1" t="inlineStr">
        <is>
          <t>Delivered</t>
        </is>
      </c>
      <c r="D46" s="1" t="inlineStr">
        <is>
          <t>TECHWEST</t>
        </is>
      </c>
      <c r="E46" s="1" t="inlineStr">
        <is>
          <t>Bluedart</t>
        </is>
      </c>
      <c r="F46" s="1" t="inlineStr">
        <is>
          <t>Monday</t>
        </is>
      </c>
      <c r="G46" s="2" t="n"/>
      <c r="H46" s="1" t="n"/>
    </row>
    <row r="47">
      <c r="A47" s="2" t="n">
        <v>45838</v>
      </c>
      <c r="B47" s="1" t="n">
        <v>58152615754</v>
      </c>
      <c r="C47" s="1" t="inlineStr">
        <is>
          <t>Delivered</t>
        </is>
      </c>
      <c r="D47" s="1" t="inlineStr">
        <is>
          <t>ALLIED SCIENTIFIC</t>
        </is>
      </c>
      <c r="E47" s="1" t="inlineStr">
        <is>
          <t>Bluedart</t>
        </is>
      </c>
      <c r="F47" s="1" t="inlineStr">
        <is>
          <t>Monday</t>
        </is>
      </c>
      <c r="G47" s="2" t="n"/>
      <c r="H47" s="1" t="n"/>
    </row>
    <row r="48">
      <c r="A48" s="2" t="n">
        <v>45838</v>
      </c>
      <c r="B48" s="1" t="n">
        <v>58152615894</v>
      </c>
      <c r="C48" s="1" t="inlineStr">
        <is>
          <t>Delivered</t>
        </is>
      </c>
      <c r="D48" s="1" t="inlineStr">
        <is>
          <t>CELLIN</t>
        </is>
      </c>
      <c r="E48" s="1" t="inlineStr">
        <is>
          <t>Bluedart</t>
        </is>
      </c>
      <c r="F48" s="1" t="inlineStr">
        <is>
          <t>Monday</t>
        </is>
      </c>
      <c r="G48" s="2" t="n"/>
      <c r="H48" s="1" t="n"/>
    </row>
    <row r="49">
      <c r="A49" s="2" t="n">
        <v>45838</v>
      </c>
      <c r="B49" s="1" t="n">
        <v>58152616082</v>
      </c>
      <c r="C49" s="1" t="inlineStr">
        <is>
          <t>Delivered</t>
        </is>
      </c>
      <c r="D49" s="1" t="inlineStr">
        <is>
          <t>HELIX</t>
        </is>
      </c>
      <c r="E49" s="1" t="inlineStr">
        <is>
          <t>Bluedart</t>
        </is>
      </c>
      <c r="F49" s="1" t="inlineStr">
        <is>
          <t>Monday</t>
        </is>
      </c>
      <c r="G49" s="2" t="n"/>
      <c r="H49" s="1" t="n"/>
    </row>
    <row r="50">
      <c r="A50" s="2" t="n">
        <v>45838</v>
      </c>
      <c r="B50" s="1" t="n">
        <v>58152616174</v>
      </c>
      <c r="C50" s="1" t="inlineStr">
        <is>
          <t>Delivered</t>
        </is>
      </c>
      <c r="D50" s="1" t="inlineStr">
        <is>
          <t>VIRION</t>
        </is>
      </c>
      <c r="E50" s="1" t="inlineStr">
        <is>
          <t>Bluedart</t>
        </is>
      </c>
      <c r="F50" s="1" t="inlineStr">
        <is>
          <t>Monday</t>
        </is>
      </c>
      <c r="G50" s="2" t="n"/>
      <c r="H50" s="1" t="n"/>
    </row>
    <row r="51">
      <c r="A51" s="2" t="n">
        <v>45838</v>
      </c>
      <c r="B51" s="1" t="n">
        <v>58152616292</v>
      </c>
      <c r="C51" s="1" t="inlineStr">
        <is>
          <t>Delivered</t>
        </is>
      </c>
      <c r="D51" s="1" t="inlineStr">
        <is>
          <t>M BIOTECH</t>
        </is>
      </c>
      <c r="E51" s="1" t="inlineStr">
        <is>
          <t>Bluedart</t>
        </is>
      </c>
      <c r="F51" s="1" t="inlineStr">
        <is>
          <t>Monday</t>
        </is>
      </c>
      <c r="G51" s="2" t="n"/>
      <c r="H51" s="1" t="n"/>
    </row>
    <row r="52">
      <c r="A52" s="2" t="n">
        <v>45838</v>
      </c>
      <c r="B52" s="1" t="n">
        <v>58152616546</v>
      </c>
      <c r="C52" s="1" t="inlineStr">
        <is>
          <t>Delivered</t>
        </is>
      </c>
      <c r="D52" s="1" t="inlineStr">
        <is>
          <t>RELIANCE</t>
        </is>
      </c>
      <c r="E52" s="1" t="inlineStr">
        <is>
          <t>Bluedart</t>
        </is>
      </c>
      <c r="F52" s="1" t="inlineStr">
        <is>
          <t>Monday</t>
        </is>
      </c>
      <c r="G52" s="2" t="n"/>
      <c r="H52" s="1" t="n"/>
    </row>
    <row r="53">
      <c r="A53" s="2" t="n">
        <v>45838</v>
      </c>
      <c r="B53" s="1" t="n">
        <v>58152616686</v>
      </c>
      <c r="C53" s="1" t="inlineStr">
        <is>
          <t>Delivered</t>
        </is>
      </c>
      <c r="D53" s="1" t="inlineStr">
        <is>
          <t>SSCMP</t>
        </is>
      </c>
      <c r="E53" s="1" t="inlineStr">
        <is>
          <t>Bluedart</t>
        </is>
      </c>
      <c r="F53" s="1" t="inlineStr">
        <is>
          <t>Monday</t>
        </is>
      </c>
      <c r="G53" s="2" t="n"/>
      <c r="H53" s="1" t="n"/>
    </row>
    <row r="54">
      <c r="A54" s="2" t="n">
        <v>45838</v>
      </c>
      <c r="B54" s="1" t="n">
        <v>58152616782</v>
      </c>
      <c r="C54" s="1" t="inlineStr">
        <is>
          <t>Delivered</t>
        </is>
      </c>
      <c r="D54" s="1" t="inlineStr">
        <is>
          <t>POPVAX</t>
        </is>
      </c>
      <c r="E54" s="1" t="inlineStr">
        <is>
          <t>Bluedart</t>
        </is>
      </c>
      <c r="F54" s="1" t="inlineStr">
        <is>
          <t>Monday</t>
        </is>
      </c>
      <c r="G54" s="2" t="n"/>
      <c r="H54" s="1" t="n"/>
    </row>
    <row r="55">
      <c r="A55" s="2" t="n">
        <v>45838</v>
      </c>
      <c r="B55" s="1" t="n">
        <v>58152616966</v>
      </c>
      <c r="C55" s="1" t="inlineStr">
        <is>
          <t>Delivered</t>
        </is>
      </c>
      <c r="D55" s="1" t="inlineStr">
        <is>
          <t>RG SONS</t>
        </is>
      </c>
      <c r="E55" s="1" t="inlineStr">
        <is>
          <t>Bluedart</t>
        </is>
      </c>
      <c r="F55" s="1" t="inlineStr">
        <is>
          <t>Monday</t>
        </is>
      </c>
      <c r="G55" s="2" t="n"/>
      <c r="H55" s="1" t="n"/>
    </row>
    <row r="56">
      <c r="A56" s="2" t="n">
        <v>45840</v>
      </c>
      <c r="B56" s="1" t="n">
        <v>58152715250</v>
      </c>
      <c r="C56" s="1" t="inlineStr">
        <is>
          <t>Delivered</t>
        </is>
      </c>
      <c r="D56" s="1" t="inlineStr">
        <is>
          <t>SEEMA</t>
        </is>
      </c>
      <c r="E56" s="1" t="inlineStr">
        <is>
          <t>Bluedart</t>
        </is>
      </c>
      <c r="F56" s="1" t="inlineStr">
        <is>
          <t>Wednesday</t>
        </is>
      </c>
      <c r="G56" s="2" t="n"/>
      <c r="H56" s="1" t="n"/>
    </row>
    <row r="57">
      <c r="A57" s="2" t="n">
        <v>45840</v>
      </c>
      <c r="B57" s="1" t="n">
        <v>58152715692</v>
      </c>
      <c r="C57" s="1" t="inlineStr">
        <is>
          <t>Delivered</t>
        </is>
      </c>
      <c r="D57" s="1" t="inlineStr">
        <is>
          <t>Aurigine Onco</t>
        </is>
      </c>
      <c r="E57" s="1" t="inlineStr">
        <is>
          <t>Bluedart</t>
        </is>
      </c>
      <c r="F57" s="1" t="inlineStr">
        <is>
          <t>Wednesday</t>
        </is>
      </c>
      <c r="G57" s="2" t="n"/>
      <c r="H57" s="1" t="n"/>
    </row>
    <row r="58">
      <c r="A58" s="2" t="n">
        <v>45840</v>
      </c>
      <c r="B58" s="1" t="n">
        <v>58152716042</v>
      </c>
      <c r="C58" s="1" t="inlineStr">
        <is>
          <t>Delivered</t>
        </is>
      </c>
      <c r="D58" s="1" t="inlineStr">
        <is>
          <t>IIT-Kharagpur</t>
        </is>
      </c>
      <c r="E58" s="1" t="inlineStr">
        <is>
          <t>Bluedart</t>
        </is>
      </c>
      <c r="F58" s="1" t="inlineStr">
        <is>
          <t>Wednesday</t>
        </is>
      </c>
      <c r="G58" s="2" t="n"/>
      <c r="H58" s="1" t="n"/>
    </row>
    <row r="59">
      <c r="A59" s="2" t="n">
        <v>45840</v>
      </c>
      <c r="B59" s="1" t="n">
        <v>58152716510</v>
      </c>
      <c r="C59" s="1" t="inlineStr">
        <is>
          <t>Delivered</t>
        </is>
      </c>
      <c r="D59" s="1" t="inlineStr">
        <is>
          <t>Bio Solution</t>
        </is>
      </c>
      <c r="E59" s="1" t="inlineStr">
        <is>
          <t>Bluedart</t>
        </is>
      </c>
      <c r="F59" s="1" t="inlineStr">
        <is>
          <t>Wednesday</t>
        </is>
      </c>
      <c r="G59" s="2" t="n"/>
      <c r="H59" s="1" t="n"/>
    </row>
    <row r="60">
      <c r="A60" s="2" t="n">
        <v>45843</v>
      </c>
      <c r="B60" s="1" t="n">
        <v>58152845796</v>
      </c>
      <c r="C60" s="1" t="inlineStr">
        <is>
          <t>Delivered</t>
        </is>
      </c>
      <c r="D60" s="1" t="inlineStr">
        <is>
          <t>ACTREC</t>
        </is>
      </c>
      <c r="E60" s="1" t="inlineStr">
        <is>
          <t>Bluedart</t>
        </is>
      </c>
      <c r="F60" s="1" t="inlineStr">
        <is>
          <t>Saturday</t>
        </is>
      </c>
      <c r="G60" s="2" t="n"/>
      <c r="H60" s="1" t="n"/>
    </row>
    <row r="61">
      <c r="A61" s="2" t="n">
        <v>45843</v>
      </c>
      <c r="B61" s="1" t="n">
        <v>58152846356</v>
      </c>
      <c r="C61" s="1" t="inlineStr">
        <is>
          <t>Delivered</t>
        </is>
      </c>
      <c r="D61" s="1" t="inlineStr">
        <is>
          <t>Syngene</t>
        </is>
      </c>
      <c r="E61" s="1" t="inlineStr">
        <is>
          <t>Bluedart</t>
        </is>
      </c>
      <c r="F61" s="1" t="inlineStr">
        <is>
          <t>Saturday</t>
        </is>
      </c>
      <c r="G61" s="2" t="n"/>
      <c r="H61" s="1" t="n"/>
    </row>
    <row r="62">
      <c r="A62" s="2" t="n">
        <v>45846</v>
      </c>
      <c r="B62" s="1" t="n">
        <v>58152919786</v>
      </c>
      <c r="C62" s="1" t="inlineStr">
        <is>
          <t>Delivered</t>
        </is>
      </c>
      <c r="D62" s="1" t="inlineStr">
        <is>
          <t>ROOP RAJAT</t>
        </is>
      </c>
      <c r="E62" s="1" t="inlineStr">
        <is>
          <t>Bluedart</t>
        </is>
      </c>
      <c r="F62" s="1" t="inlineStr">
        <is>
          <t>Tuesday</t>
        </is>
      </c>
      <c r="G62" s="2" t="n"/>
      <c r="H62" s="1" t="n"/>
    </row>
    <row r="63">
      <c r="A63" s="2" t="n">
        <v>45846</v>
      </c>
      <c r="B63" s="1" t="n">
        <v>58152919996</v>
      </c>
      <c r="C63" s="1" t="inlineStr">
        <is>
          <t>Delivered</t>
        </is>
      </c>
      <c r="D63" s="1" t="inlineStr">
        <is>
          <t>I LABKART</t>
        </is>
      </c>
      <c r="E63" s="1" t="inlineStr">
        <is>
          <t>Bluedart</t>
        </is>
      </c>
      <c r="F63" s="1" t="inlineStr">
        <is>
          <t>Tuesday</t>
        </is>
      </c>
      <c r="G63" s="2" t="n"/>
      <c r="H63" s="1" t="n"/>
    </row>
    <row r="64">
      <c r="A64" s="2" t="n">
        <v>45846</v>
      </c>
      <c r="B64" s="1" t="n">
        <v>58152920136</v>
      </c>
      <c r="C64" s="1" t="inlineStr">
        <is>
          <t>Delivered</t>
        </is>
      </c>
      <c r="D64" s="1" t="inlineStr">
        <is>
          <t>RELIENCE</t>
        </is>
      </c>
      <c r="E64" s="1" t="inlineStr">
        <is>
          <t>Bluedart</t>
        </is>
      </c>
      <c r="F64" s="1" t="inlineStr">
        <is>
          <t>Tuesday</t>
        </is>
      </c>
      <c r="G64" s="2" t="n"/>
      <c r="H64" s="1" t="n"/>
    </row>
    <row r="65">
      <c r="A65" s="2" t="n">
        <v>45846</v>
      </c>
      <c r="B65" s="1" t="n">
        <v>58152920302</v>
      </c>
      <c r="C65" s="1" t="inlineStr">
        <is>
          <t>Delivered</t>
        </is>
      </c>
      <c r="D65" s="1" t="inlineStr">
        <is>
          <t>POPVAX</t>
        </is>
      </c>
      <c r="E65" s="1" t="inlineStr">
        <is>
          <t>Bluedart</t>
        </is>
      </c>
      <c r="F65" s="1" t="inlineStr">
        <is>
          <t>Tuesday</t>
        </is>
      </c>
      <c r="G65" s="2" t="n"/>
      <c r="H65" s="1" t="n"/>
    </row>
    <row r="66">
      <c r="A66" s="2" t="n">
        <v>45846</v>
      </c>
      <c r="B66" s="1" t="n">
        <v>58152921024</v>
      </c>
      <c r="C66" s="1" t="inlineStr">
        <is>
          <t>Delivered</t>
        </is>
      </c>
      <c r="D66" s="1" t="inlineStr">
        <is>
          <t>CRYON</t>
        </is>
      </c>
      <c r="E66" s="1" t="inlineStr">
        <is>
          <t>Bluedart</t>
        </is>
      </c>
      <c r="F66" s="1" t="inlineStr">
        <is>
          <t>Tuesday</t>
        </is>
      </c>
      <c r="G66" s="2" t="n"/>
      <c r="H66" s="1" t="n"/>
    </row>
    <row r="67">
      <c r="A67" s="2" t="n">
        <v>45846</v>
      </c>
      <c r="B67" s="1" t="n">
        <v>58152921083</v>
      </c>
      <c r="C67" s="1" t="inlineStr">
        <is>
          <t>Delivered</t>
        </is>
      </c>
      <c r="D67" s="1" t="inlineStr">
        <is>
          <t>PI HEALTH</t>
        </is>
      </c>
      <c r="E67" s="1" t="inlineStr">
        <is>
          <t>Bluedart</t>
        </is>
      </c>
      <c r="F67" s="1" t="inlineStr">
        <is>
          <t>Tuesday</t>
        </is>
      </c>
      <c r="G67" s="2" t="n"/>
      <c r="H67" s="1" t="n"/>
    </row>
    <row r="68">
      <c r="A68" s="2" t="n">
        <v>45846</v>
      </c>
      <c r="B68" s="1" t="n">
        <v>58152921212</v>
      </c>
      <c r="C68" s="1" t="inlineStr">
        <is>
          <t>Delivered</t>
        </is>
      </c>
      <c r="D68" s="1" t="inlineStr">
        <is>
          <t>Farcast</t>
        </is>
      </c>
      <c r="E68" s="1" t="inlineStr">
        <is>
          <t>Bluedart</t>
        </is>
      </c>
      <c r="F68" s="1" t="inlineStr">
        <is>
          <t>Tuesday</t>
        </is>
      </c>
      <c r="G68" s="2" t="n"/>
      <c r="H68" s="1" t="n"/>
    </row>
    <row r="69">
      <c r="A69" s="2" t="n">
        <v>45846</v>
      </c>
      <c r="B69" s="1" t="n">
        <v>58152921293</v>
      </c>
      <c r="C69" s="1" t="inlineStr">
        <is>
          <t>Delivered</t>
        </is>
      </c>
      <c r="D69" s="1" t="inlineStr">
        <is>
          <t>IMMUNEEL</t>
        </is>
      </c>
      <c r="E69" s="1" t="inlineStr">
        <is>
          <t>Bluedart</t>
        </is>
      </c>
      <c r="F69" s="1" t="inlineStr">
        <is>
          <t>Tuesday</t>
        </is>
      </c>
      <c r="G69" s="2" t="n"/>
      <c r="H69" s="1" t="n"/>
    </row>
    <row r="70">
      <c r="A70" s="2" t="n">
        <v>45846</v>
      </c>
      <c r="B70" s="1" t="n">
        <v>58152921341</v>
      </c>
      <c r="C70" s="1" t="inlineStr">
        <is>
          <t>Delivered</t>
        </is>
      </c>
      <c r="D70" s="1" t="inlineStr">
        <is>
          <t>HELIX</t>
        </is>
      </c>
      <c r="E70" s="1" t="inlineStr">
        <is>
          <t>Bluedart</t>
        </is>
      </c>
      <c r="F70" s="1" t="inlineStr">
        <is>
          <t>Tuesday</t>
        </is>
      </c>
      <c r="G70" s="2" t="n"/>
      <c r="H70" s="1" t="n"/>
    </row>
    <row r="71">
      <c r="A71" s="2" t="n">
        <v>45846</v>
      </c>
      <c r="B71" s="1" t="n">
        <v>58152921433</v>
      </c>
      <c r="C71" s="1" t="inlineStr">
        <is>
          <t>Delivered</t>
        </is>
      </c>
      <c r="D71" s="1" t="inlineStr">
        <is>
          <t>M BIOTECH</t>
        </is>
      </c>
      <c r="E71" s="1" t="inlineStr">
        <is>
          <t>Bluedart</t>
        </is>
      </c>
      <c r="F71" s="1" t="inlineStr">
        <is>
          <t>Tuesday</t>
        </is>
      </c>
      <c r="G71" s="2" t="n"/>
      <c r="H71" s="1" t="n"/>
    </row>
    <row r="72">
      <c r="A72" s="2" t="n">
        <v>45846</v>
      </c>
      <c r="B72" s="1" t="n">
        <v>58152921665</v>
      </c>
      <c r="C72" s="1" t="inlineStr">
        <is>
          <t>Delivered</t>
        </is>
      </c>
      <c r="D72" s="1" t="inlineStr">
        <is>
          <t>NIBMG</t>
        </is>
      </c>
      <c r="E72" s="1" t="inlineStr">
        <is>
          <t>Bluedart</t>
        </is>
      </c>
      <c r="F72" s="1" t="inlineStr">
        <is>
          <t>Tuesday</t>
        </is>
      </c>
      <c r="G72" s="2" t="n"/>
      <c r="H72" s="1" t="n"/>
    </row>
    <row r="73">
      <c r="A73" s="2" t="n">
        <v>45846</v>
      </c>
      <c r="B73" s="1" t="n">
        <v>58152921794</v>
      </c>
      <c r="C73" s="1" t="inlineStr">
        <is>
          <t>Delivered</t>
        </is>
      </c>
      <c r="D73" s="1" t="inlineStr">
        <is>
          <t>DR REDDY</t>
        </is>
      </c>
      <c r="E73" s="1" t="inlineStr">
        <is>
          <t>Bluedart</t>
        </is>
      </c>
      <c r="F73" s="1" t="inlineStr">
        <is>
          <t>Tuesday</t>
        </is>
      </c>
      <c r="G73" s="2" t="n"/>
      <c r="H73" s="1" t="n"/>
    </row>
    <row r="74">
      <c r="A74" s="2" t="n">
        <v>45846</v>
      </c>
      <c r="B74" s="1" t="n">
        <v>58152921956</v>
      </c>
      <c r="C74" s="1" t="inlineStr">
        <is>
          <t>Delivered</t>
        </is>
      </c>
      <c r="D74" s="1" t="inlineStr">
        <is>
          <t>IPGMER</t>
        </is>
      </c>
      <c r="E74" s="1" t="inlineStr">
        <is>
          <t>Bluedart</t>
        </is>
      </c>
      <c r="F74" s="1" t="inlineStr">
        <is>
          <t>Tuesday</t>
        </is>
      </c>
      <c r="G74" s="2" t="n"/>
      <c r="H74" s="1" t="n"/>
    </row>
    <row r="75">
      <c r="A75" s="2" t="n">
        <v>45847</v>
      </c>
      <c r="B75" s="1" t="n">
        <v>58152970761</v>
      </c>
      <c r="C75" s="1" t="inlineStr">
        <is>
          <t>Delivered</t>
        </is>
      </c>
      <c r="D75" s="1" t="inlineStr">
        <is>
          <t>LUPEX</t>
        </is>
      </c>
      <c r="E75" s="1" t="inlineStr">
        <is>
          <t>Bluedart</t>
        </is>
      </c>
      <c r="F75" s="1" t="inlineStr">
        <is>
          <t>Wednesday</t>
        </is>
      </c>
      <c r="G75" s="2" t="n"/>
      <c r="H75" s="1" t="n"/>
    </row>
    <row r="76">
      <c r="A76" s="2" t="n">
        <v>45847</v>
      </c>
      <c r="B76" s="1" t="n">
        <v>58152970934</v>
      </c>
      <c r="C76" s="1" t="inlineStr">
        <is>
          <t>Delivered</t>
        </is>
      </c>
      <c r="D76" s="1" t="inlineStr">
        <is>
          <t>NCCS</t>
        </is>
      </c>
      <c r="E76" s="1" t="inlineStr">
        <is>
          <t>Bluedart</t>
        </is>
      </c>
      <c r="F76" s="1" t="inlineStr">
        <is>
          <t>Wednesday</t>
        </is>
      </c>
      <c r="G76" s="2" t="n"/>
      <c r="H76" s="1" t="n"/>
    </row>
    <row r="77">
      <c r="A77" s="2" t="n">
        <v>45847</v>
      </c>
      <c r="B77" s="1" t="n">
        <v>58152971203</v>
      </c>
      <c r="C77" s="1" t="inlineStr">
        <is>
          <t>Delivered</t>
        </is>
      </c>
      <c r="D77" s="1" t="inlineStr">
        <is>
          <t>Aurigine Service</t>
        </is>
      </c>
      <c r="E77" s="1" t="inlineStr">
        <is>
          <t>Bluedart</t>
        </is>
      </c>
      <c r="F77" s="1" t="inlineStr">
        <is>
          <t>Wednesday</t>
        </is>
      </c>
      <c r="G77" s="2" t="n"/>
      <c r="H77" s="1" t="n"/>
    </row>
    <row r="78">
      <c r="A78" s="2" t="n">
        <v>45847</v>
      </c>
      <c r="B78" s="1" t="n">
        <v>58152971424</v>
      </c>
      <c r="C78" s="1" t="inlineStr">
        <is>
          <t>Delivered</t>
        </is>
      </c>
      <c r="D78" s="1" t="inlineStr">
        <is>
          <t>NEXGENE</t>
        </is>
      </c>
      <c r="E78" s="1" t="inlineStr">
        <is>
          <t>Bluedart</t>
        </is>
      </c>
      <c r="F78" s="1" t="inlineStr">
        <is>
          <t>Wednesday</t>
        </is>
      </c>
      <c r="G78" s="2" t="n"/>
      <c r="H78" s="1" t="n"/>
    </row>
    <row r="79">
      <c r="A79" s="2" t="n">
        <v>45847</v>
      </c>
      <c r="B79" s="1" t="n">
        <v>58152971612</v>
      </c>
      <c r="C79" s="1" t="inlineStr">
        <is>
          <t>Delivered</t>
        </is>
      </c>
      <c r="D79" s="1" t="inlineStr">
        <is>
          <t>JUBILANT</t>
        </is>
      </c>
      <c r="E79" s="1" t="inlineStr">
        <is>
          <t>Bluedart</t>
        </is>
      </c>
      <c r="F79" s="1" t="inlineStr">
        <is>
          <t>Wednesday</t>
        </is>
      </c>
      <c r="G79" s="2" t="n"/>
      <c r="H79" s="1" t="n"/>
    </row>
    <row r="80">
      <c r="A80" s="2" t="n">
        <v>45847</v>
      </c>
      <c r="B80" s="1" t="n">
        <v>58152971881</v>
      </c>
      <c r="C80" s="1" t="inlineStr">
        <is>
          <t>Delivered</t>
        </is>
      </c>
      <c r="D80" s="1" t="inlineStr">
        <is>
          <t>YASH ENTERPRISES</t>
        </is>
      </c>
      <c r="E80" s="1" t="inlineStr">
        <is>
          <t>Bluedart</t>
        </is>
      </c>
      <c r="F80" s="1" t="inlineStr">
        <is>
          <t>Wednesday</t>
        </is>
      </c>
      <c r="G80" s="2" t="n"/>
      <c r="H80" s="1" t="n"/>
    </row>
    <row r="81">
      <c r="A81" s="2" t="n">
        <v>45847</v>
      </c>
      <c r="B81" s="1" t="n">
        <v>58152971995</v>
      </c>
      <c r="C81" s="1" t="inlineStr">
        <is>
          <t>Delivered</t>
        </is>
      </c>
      <c r="D81" s="1" t="inlineStr">
        <is>
          <t>WBSU</t>
        </is>
      </c>
      <c r="E81" s="1" t="inlineStr">
        <is>
          <t>Bluedart</t>
        </is>
      </c>
      <c r="F81" s="1" t="inlineStr">
        <is>
          <t>Wednesday</t>
        </is>
      </c>
      <c r="G81" s="2" t="n"/>
      <c r="H81" s="1" t="n"/>
    </row>
    <row r="82">
      <c r="A82" s="2" t="n">
        <v>45847</v>
      </c>
      <c r="B82" s="1" t="n">
        <v>58152972161</v>
      </c>
      <c r="C82" s="1" t="inlineStr">
        <is>
          <t>Delivered</t>
        </is>
      </c>
      <c r="D82" s="1" t="inlineStr">
        <is>
          <t>BIO SOLUTION</t>
        </is>
      </c>
      <c r="E82" s="1" t="inlineStr">
        <is>
          <t>Bluedart</t>
        </is>
      </c>
      <c r="F82" s="1" t="inlineStr">
        <is>
          <t>Wednesday</t>
        </is>
      </c>
      <c r="G82" s="2" t="n"/>
      <c r="H82" s="1" t="n"/>
    </row>
    <row r="83">
      <c r="A83" s="2" t="n">
        <v>45847</v>
      </c>
      <c r="B83" s="1" t="n">
        <v>58152972415</v>
      </c>
      <c r="C83" s="1" t="inlineStr">
        <is>
          <t>Delivered</t>
        </is>
      </c>
      <c r="D83" s="1" t="inlineStr">
        <is>
          <t>ACTREC</t>
        </is>
      </c>
      <c r="E83" s="1" t="inlineStr">
        <is>
          <t>Bluedart</t>
        </is>
      </c>
      <c r="F83" s="1" t="inlineStr">
        <is>
          <t>Wednesday</t>
        </is>
      </c>
      <c r="G83" s="2" t="n"/>
      <c r="H83" s="1" t="n"/>
    </row>
    <row r="84">
      <c r="A84" s="2" t="n">
        <v>45847</v>
      </c>
      <c r="B84" s="1" t="n">
        <v>58152972625</v>
      </c>
      <c r="C84" s="1" t="inlineStr">
        <is>
          <t>Delivered</t>
        </is>
      </c>
      <c r="D84" s="1" t="inlineStr">
        <is>
          <t>ABHI BIO</t>
        </is>
      </c>
      <c r="E84" s="1" t="inlineStr">
        <is>
          <t>Bluedart</t>
        </is>
      </c>
      <c r="F84" s="1" t="inlineStr">
        <is>
          <t>Wednesday</t>
        </is>
      </c>
      <c r="G84" s="2" t="n"/>
      <c r="H84" s="1" t="n"/>
    </row>
    <row r="85">
      <c r="A85" s="2" t="n">
        <v>45847</v>
      </c>
      <c r="B85" s="1" t="n">
        <v>58152973045</v>
      </c>
      <c r="C85" s="1" t="inlineStr">
        <is>
          <t>Delivered</t>
        </is>
      </c>
      <c r="D85" s="1" t="inlineStr">
        <is>
          <t>Aurigine Onco</t>
        </is>
      </c>
      <c r="E85" s="1" t="inlineStr">
        <is>
          <t>Bluedart</t>
        </is>
      </c>
      <c r="F85" s="1" t="inlineStr">
        <is>
          <t>Wednesday</t>
        </is>
      </c>
      <c r="G85" s="2" t="n"/>
      <c r="H85" s="1" t="n"/>
    </row>
    <row r="86">
      <c r="A86" s="2" t="n">
        <v>45847</v>
      </c>
      <c r="B86" s="1" t="n">
        <v>58152973196</v>
      </c>
      <c r="C86" s="1" t="inlineStr">
        <is>
          <t>Delivered</t>
        </is>
      </c>
      <c r="D86" s="1" t="inlineStr">
        <is>
          <t>GK BIO</t>
        </is>
      </c>
      <c r="E86" s="1" t="inlineStr">
        <is>
          <t>Bluedart</t>
        </is>
      </c>
      <c r="F86" s="1" t="inlineStr">
        <is>
          <t>Wednesday</t>
        </is>
      </c>
      <c r="G86" s="2" t="n"/>
      <c r="H86" s="1" t="n"/>
    </row>
    <row r="87">
      <c r="A87" s="2" t="n">
        <v>45847</v>
      </c>
      <c r="B87" s="1" t="n">
        <v>58152973480</v>
      </c>
      <c r="C87" s="1" t="inlineStr">
        <is>
          <t>Delivered</t>
        </is>
      </c>
      <c r="D87" s="1" t="inlineStr">
        <is>
          <t>SSC</t>
        </is>
      </c>
      <c r="E87" s="1" t="inlineStr">
        <is>
          <t>Bluedart</t>
        </is>
      </c>
      <c r="F87" s="1" t="inlineStr">
        <is>
          <t>Wednesday</t>
        </is>
      </c>
      <c r="G87" s="2" t="n"/>
      <c r="H87" s="1" t="n"/>
    </row>
    <row r="88">
      <c r="A88" s="2" t="n">
        <v>45850</v>
      </c>
      <c r="B88" s="1" t="n">
        <v>58153113502</v>
      </c>
      <c r="C88" s="1" t="inlineStr">
        <is>
          <t>Delivered</t>
        </is>
      </c>
      <c r="D88" s="1" t="inlineStr">
        <is>
          <t>GENOMID (FOC)</t>
        </is>
      </c>
      <c r="E88" s="1" t="inlineStr">
        <is>
          <t>Bluedart</t>
        </is>
      </c>
      <c r="F88" s="1" t="inlineStr">
        <is>
          <t>Saturday</t>
        </is>
      </c>
      <c r="G88" s="2" t="n"/>
      <c r="H88" s="1" t="n"/>
    </row>
    <row r="89">
      <c r="A89" s="2" t="n">
        <v>45850</v>
      </c>
      <c r="B89" s="1" t="n">
        <v>58153113550</v>
      </c>
      <c r="C89" s="1" t="inlineStr">
        <is>
          <t>Delivered</t>
        </is>
      </c>
      <c r="D89" s="1" t="inlineStr">
        <is>
          <t>NIAB</t>
        </is>
      </c>
      <c r="E89" s="1" t="inlineStr">
        <is>
          <t>Bluedart</t>
        </is>
      </c>
      <c r="F89" s="1" t="inlineStr">
        <is>
          <t>Saturday</t>
        </is>
      </c>
      <c r="G89" s="2" t="n"/>
      <c r="H89" s="1" t="n"/>
    </row>
    <row r="90">
      <c r="A90" s="2" t="n">
        <v>45850</v>
      </c>
      <c r="B90" s="1" t="n">
        <v>58153113653</v>
      </c>
      <c r="C90" s="1" t="inlineStr">
        <is>
          <t>Delivered</t>
        </is>
      </c>
      <c r="D90" s="1" t="inlineStr">
        <is>
          <t>Scientific Jammu</t>
        </is>
      </c>
      <c r="E90" s="1" t="inlineStr">
        <is>
          <t>Bluedart</t>
        </is>
      </c>
      <c r="F90" s="1" t="inlineStr">
        <is>
          <t>Saturday</t>
        </is>
      </c>
      <c r="G90" s="2" t="n"/>
      <c r="H90" s="1" t="n"/>
    </row>
    <row r="91">
      <c r="A91" s="2" t="n">
        <v>45850</v>
      </c>
      <c r="B91" s="1" t="n">
        <v>58153113745</v>
      </c>
      <c r="C91" s="1" t="inlineStr">
        <is>
          <t>Delivered</t>
        </is>
      </c>
      <c r="D91" s="1" t="inlineStr">
        <is>
          <t>NCCS</t>
        </is>
      </c>
      <c r="E91" s="1" t="inlineStr">
        <is>
          <t>Bluedart</t>
        </is>
      </c>
      <c r="F91" s="1" t="inlineStr">
        <is>
          <t>Saturday</t>
        </is>
      </c>
      <c r="G91" s="2" t="n"/>
      <c r="H91" s="1" t="n"/>
    </row>
    <row r="92">
      <c r="A92" s="2" t="n">
        <v>45850</v>
      </c>
      <c r="B92" s="1" t="n">
        <v>58153113955</v>
      </c>
      <c r="C92" s="1" t="inlineStr">
        <is>
          <t>Delivered</t>
        </is>
      </c>
      <c r="D92" s="1" t="inlineStr">
        <is>
          <t>CDRI</t>
        </is>
      </c>
      <c r="E92" s="1" t="inlineStr">
        <is>
          <t>Bluedart</t>
        </is>
      </c>
      <c r="F92" s="1" t="inlineStr">
        <is>
          <t>Saturday</t>
        </is>
      </c>
      <c r="G92" s="2" t="n"/>
      <c r="H92" s="1" t="n"/>
    </row>
    <row r="93">
      <c r="A93" s="2" t="n">
        <v>45850</v>
      </c>
      <c r="B93" s="1" t="n">
        <v>58153114084</v>
      </c>
      <c r="C93" s="1" t="inlineStr">
        <is>
          <t>Delivered</t>
        </is>
      </c>
      <c r="D93" s="1" t="inlineStr">
        <is>
          <t>SEEMA</t>
        </is>
      </c>
      <c r="E93" s="1" t="inlineStr">
        <is>
          <t>Bluedart</t>
        </is>
      </c>
      <c r="F93" s="1" t="inlineStr">
        <is>
          <t>Saturday</t>
        </is>
      </c>
      <c r="G93" s="2" t="n"/>
      <c r="H93" s="1" t="n"/>
    </row>
    <row r="94">
      <c r="A94" s="2" t="n">
        <v>45850</v>
      </c>
      <c r="B94" s="1" t="n">
        <v>58153114191</v>
      </c>
      <c r="C94" s="1" t="inlineStr">
        <is>
          <t>Delivered</t>
        </is>
      </c>
      <c r="D94" s="1" t="inlineStr">
        <is>
          <t>NIMHANS</t>
        </is>
      </c>
      <c r="E94" s="1" t="inlineStr">
        <is>
          <t>Bluedart</t>
        </is>
      </c>
      <c r="F94" s="1" t="inlineStr">
        <is>
          <t>Saturday</t>
        </is>
      </c>
      <c r="G94" s="2" t="n"/>
      <c r="H94" s="1" t="n"/>
    </row>
    <row r="95">
      <c r="A95" s="2" t="n">
        <v>45850</v>
      </c>
      <c r="B95" s="1" t="n">
        <v>58153114386</v>
      </c>
      <c r="C95" s="1" t="inlineStr">
        <is>
          <t>Delivered</t>
        </is>
      </c>
      <c r="D95" s="1" t="inlineStr">
        <is>
          <t>RG SONS</t>
        </is>
      </c>
      <c r="E95" s="1" t="inlineStr">
        <is>
          <t>Bluedart</t>
        </is>
      </c>
      <c r="F95" s="1" t="inlineStr">
        <is>
          <t>Saturday</t>
        </is>
      </c>
      <c r="G95" s="2" t="n"/>
      <c r="H95" s="1" t="n"/>
    </row>
    <row r="96">
      <c r="A96" s="2" t="n">
        <v>45850</v>
      </c>
      <c r="B96" s="1" t="n">
        <v>58153114460</v>
      </c>
      <c r="C96" s="1" t="inlineStr">
        <is>
          <t>Delivered</t>
        </is>
      </c>
      <c r="D96" s="1" t="inlineStr">
        <is>
          <t>NCCS</t>
        </is>
      </c>
      <c r="E96" s="1" t="inlineStr">
        <is>
          <t>Bluedart</t>
        </is>
      </c>
      <c r="F96" s="1" t="inlineStr">
        <is>
          <t>Saturday</t>
        </is>
      </c>
      <c r="G96" s="2" t="n"/>
      <c r="H96" s="1" t="n"/>
    </row>
    <row r="97">
      <c r="A97" s="2" t="n">
        <v>45850</v>
      </c>
      <c r="B97" s="1" t="n">
        <v>58153114541</v>
      </c>
      <c r="C97" s="1" t="inlineStr">
        <is>
          <t>Delivered</t>
        </is>
      </c>
      <c r="D97" s="1" t="inlineStr">
        <is>
          <t>M BIOTECH</t>
        </is>
      </c>
      <c r="E97" s="1" t="inlineStr">
        <is>
          <t>Bluedart</t>
        </is>
      </c>
      <c r="F97" s="1" t="inlineStr">
        <is>
          <t>Saturday</t>
        </is>
      </c>
      <c r="G97" s="2" t="n"/>
      <c r="H97" s="1" t="n"/>
    </row>
    <row r="98">
      <c r="A98" s="2" t="n">
        <v>45850</v>
      </c>
      <c r="B98" s="1" t="n">
        <v>58153114622</v>
      </c>
      <c r="C98" s="1" t="inlineStr">
        <is>
          <t>Delivered</t>
        </is>
      </c>
      <c r="D98" s="1" t="inlineStr">
        <is>
          <t>Viganahar</t>
        </is>
      </c>
      <c r="E98" s="1" t="inlineStr">
        <is>
          <t>Bluedart</t>
        </is>
      </c>
      <c r="F98" s="1" t="inlineStr">
        <is>
          <t>Saturday</t>
        </is>
      </c>
      <c r="G98" s="2" t="n"/>
      <c r="H98" s="1" t="n"/>
    </row>
    <row r="99">
      <c r="A99" s="2" t="n">
        <v>45850</v>
      </c>
      <c r="B99" s="1" t="n">
        <v>58153114902</v>
      </c>
      <c r="C99" s="1" t="inlineStr">
        <is>
          <t>Delivered</t>
        </is>
      </c>
      <c r="D99" s="1" t="inlineStr">
        <is>
          <t>KIDNEY</t>
        </is>
      </c>
      <c r="E99" s="1" t="inlineStr">
        <is>
          <t>Bluedart</t>
        </is>
      </c>
      <c r="F99" s="1" t="inlineStr">
        <is>
          <t>Saturday</t>
        </is>
      </c>
      <c r="G99" s="2" t="n"/>
      <c r="H99" s="1" t="n"/>
    </row>
    <row r="100">
      <c r="A100" s="2" t="n">
        <v>45850</v>
      </c>
      <c r="B100" s="1" t="n">
        <v>58153115042</v>
      </c>
      <c r="C100" s="1" t="inlineStr">
        <is>
          <t>Delivered</t>
        </is>
      </c>
      <c r="D100" s="1" t="inlineStr">
        <is>
          <t>BOSE</t>
        </is>
      </c>
      <c r="E100" s="1" t="inlineStr">
        <is>
          <t>Bluedart</t>
        </is>
      </c>
      <c r="F100" s="1" t="inlineStr">
        <is>
          <t>Saturday</t>
        </is>
      </c>
      <c r="G100" s="2" t="n"/>
      <c r="H100" s="1" t="n"/>
    </row>
    <row r="101">
      <c r="A101" s="2" t="n">
        <v>45850</v>
      </c>
      <c r="B101" s="1" t="n">
        <v>58153118424</v>
      </c>
      <c r="C101" s="1" t="inlineStr">
        <is>
          <t>Delivered</t>
        </is>
      </c>
      <c r="D101" s="1" t="inlineStr">
        <is>
          <t>SYNGENE</t>
        </is>
      </c>
      <c r="E101" s="1" t="inlineStr">
        <is>
          <t>Bluedart</t>
        </is>
      </c>
      <c r="F101" s="1" t="inlineStr">
        <is>
          <t>Saturday</t>
        </is>
      </c>
      <c r="G101" s="2" t="n"/>
      <c r="H101" s="1" t="n"/>
    </row>
    <row r="102">
      <c r="A102" s="2" t="n">
        <v>45850</v>
      </c>
      <c r="B102" s="1" t="n">
        <v>58153120303</v>
      </c>
      <c r="C102" s="1" t="inlineStr">
        <is>
          <t>Delivered</t>
        </is>
      </c>
      <c r="D102" s="1" t="inlineStr">
        <is>
          <t>NNF</t>
        </is>
      </c>
      <c r="E102" s="1" t="inlineStr">
        <is>
          <t>Bluedart</t>
        </is>
      </c>
      <c r="F102" s="1" t="inlineStr">
        <is>
          <t>Saturday</t>
        </is>
      </c>
      <c r="G102" s="2" t="n"/>
      <c r="H102" s="1" t="n"/>
    </row>
    <row r="103">
      <c r="A103" s="2" t="n">
        <v>45850</v>
      </c>
      <c r="B103" s="1" t="n">
        <v>58153120546</v>
      </c>
      <c r="C103" s="1" t="inlineStr">
        <is>
          <t>Delivered</t>
        </is>
      </c>
      <c r="D103" s="1" t="inlineStr">
        <is>
          <t>KOKILA</t>
        </is>
      </c>
      <c r="E103" s="1" t="inlineStr">
        <is>
          <t>Bluedart</t>
        </is>
      </c>
      <c r="F103" s="1" t="inlineStr">
        <is>
          <t>Saturday</t>
        </is>
      </c>
      <c r="G103" s="2" t="n"/>
      <c r="H103" s="1" t="n"/>
    </row>
    <row r="104">
      <c r="A104" s="2" t="n">
        <v>45850</v>
      </c>
      <c r="B104" s="1" t="n">
        <v>58153120675</v>
      </c>
      <c r="C104" s="1" t="inlineStr">
        <is>
          <t>Delivered</t>
        </is>
      </c>
      <c r="D104" s="1" t="inlineStr">
        <is>
          <t>FARCAST</t>
        </is>
      </c>
      <c r="E104" s="1" t="inlineStr">
        <is>
          <t>Bluedart</t>
        </is>
      </c>
      <c r="F104" s="1" t="inlineStr">
        <is>
          <t>Saturday</t>
        </is>
      </c>
      <c r="G104" s="2" t="n"/>
      <c r="H104" s="1" t="n"/>
    </row>
    <row r="105">
      <c r="A105" s="2" t="n">
        <v>45850</v>
      </c>
      <c r="B105" s="1" t="n">
        <v>58153121121</v>
      </c>
      <c r="C105" s="1" t="inlineStr">
        <is>
          <t>Delivered</t>
        </is>
      </c>
      <c r="D105" s="1" t="inlineStr">
        <is>
          <t>ILS</t>
        </is>
      </c>
      <c r="E105" s="1" t="inlineStr">
        <is>
          <t>Bluedart</t>
        </is>
      </c>
      <c r="F105" s="1" t="inlineStr">
        <is>
          <t>Saturday</t>
        </is>
      </c>
      <c r="G105" s="2" t="n"/>
      <c r="H105" s="1" t="n"/>
    </row>
    <row r="106">
      <c r="A106" s="2" t="n">
        <v>45853</v>
      </c>
      <c r="B106" s="1" t="n">
        <v>58153220145</v>
      </c>
      <c r="C106" s="1" t="inlineStr">
        <is>
          <t>Delivered</t>
        </is>
      </c>
      <c r="D106" s="1" t="inlineStr">
        <is>
          <t>ZYDUS</t>
        </is>
      </c>
      <c r="E106" s="1" t="inlineStr">
        <is>
          <t>Bluedart</t>
        </is>
      </c>
      <c r="F106" s="1" t="inlineStr">
        <is>
          <t>Tuesday</t>
        </is>
      </c>
      <c r="G106" s="2" t="n"/>
      <c r="H106" s="1" t="n"/>
    </row>
    <row r="107">
      <c r="A107" s="2" t="n">
        <v>45853</v>
      </c>
      <c r="B107" s="1" t="n">
        <v>58153220370</v>
      </c>
      <c r="C107" s="1" t="inlineStr">
        <is>
          <t>Delivered</t>
        </is>
      </c>
      <c r="D107" s="1" t="inlineStr">
        <is>
          <t>NEXGENE</t>
        </is>
      </c>
      <c r="E107" s="1" t="inlineStr">
        <is>
          <t>Bluedart</t>
        </is>
      </c>
      <c r="F107" s="1" t="inlineStr">
        <is>
          <t>Tuesday</t>
        </is>
      </c>
      <c r="G107" s="2" t="n"/>
      <c r="H107" s="1" t="n"/>
    </row>
    <row r="108">
      <c r="A108" s="2" t="n">
        <v>45853</v>
      </c>
      <c r="B108" s="1" t="n">
        <v>58153220742</v>
      </c>
      <c r="C108" s="1" t="inlineStr">
        <is>
          <t>Delivered</t>
        </is>
      </c>
      <c r="D108" s="1" t="inlineStr">
        <is>
          <t>IISER BHOPAL</t>
        </is>
      </c>
      <c r="E108" s="1" t="inlineStr">
        <is>
          <t>Bluedart</t>
        </is>
      </c>
      <c r="F108" s="1" t="inlineStr">
        <is>
          <t>Tuesday</t>
        </is>
      </c>
      <c r="G108" s="2" t="n"/>
      <c r="H108" s="1" t="n"/>
    </row>
    <row r="109">
      <c r="A109" s="2" t="n">
        <v>45857</v>
      </c>
      <c r="B109" s="1" t="n">
        <v>58153394832</v>
      </c>
      <c r="C109" s="1" t="inlineStr">
        <is>
          <t>Delivered</t>
        </is>
      </c>
      <c r="D109" s="1" t="inlineStr">
        <is>
          <t>The BioArt</t>
        </is>
      </c>
      <c r="E109" s="1" t="inlineStr">
        <is>
          <t>Bluedart</t>
        </is>
      </c>
      <c r="F109" s="1" t="inlineStr">
        <is>
          <t>Saturday</t>
        </is>
      </c>
      <c r="G109" s="2" t="n"/>
      <c r="H109" s="1" t="n"/>
    </row>
    <row r="110">
      <c r="A110" s="2" t="n">
        <v>45857</v>
      </c>
      <c r="B110" s="1" t="n">
        <v>58153395145</v>
      </c>
      <c r="C110" s="1" t="inlineStr">
        <is>
          <t>Delivered</t>
        </is>
      </c>
      <c r="D110" s="1" t="inlineStr">
        <is>
          <t>LABPRO</t>
        </is>
      </c>
      <c r="E110" s="1" t="inlineStr">
        <is>
          <t>Bluedart</t>
        </is>
      </c>
      <c r="F110" s="1" t="inlineStr">
        <is>
          <t>Saturday</t>
        </is>
      </c>
      <c r="G110" s="2" t="n"/>
      <c r="H110" s="1" t="n"/>
    </row>
    <row r="111">
      <c r="A111" s="2" t="n">
        <v>45857</v>
      </c>
      <c r="B111" s="1" t="n">
        <v>58153395355</v>
      </c>
      <c r="C111" s="1" t="inlineStr">
        <is>
          <t>Delivered</t>
        </is>
      </c>
      <c r="D111" s="1" t="inlineStr">
        <is>
          <t>RGCB</t>
        </is>
      </c>
      <c r="E111" s="1" t="inlineStr">
        <is>
          <t>Bluedart</t>
        </is>
      </c>
      <c r="F111" s="1" t="inlineStr">
        <is>
          <t>Saturday</t>
        </is>
      </c>
      <c r="G111" s="2" t="n"/>
      <c r="H111" s="1" t="n"/>
    </row>
    <row r="112">
      <c r="A112" s="2" t="n">
        <v>45857</v>
      </c>
      <c r="B112" s="1" t="n">
        <v>58153395624</v>
      </c>
      <c r="C112" s="1" t="inlineStr">
        <is>
          <t>Delivered</t>
        </is>
      </c>
      <c r="D112" s="1" t="inlineStr">
        <is>
          <t>TECHWEST</t>
        </is>
      </c>
      <c r="E112" s="1" t="inlineStr">
        <is>
          <t>Bluedart</t>
        </is>
      </c>
      <c r="F112" s="1" t="inlineStr">
        <is>
          <t>Saturday</t>
        </is>
      </c>
      <c r="G112" s="2" t="n"/>
      <c r="H112" s="1" t="n"/>
    </row>
    <row r="113">
      <c r="A113" s="2" t="n">
        <v>45857</v>
      </c>
      <c r="B113" s="1" t="n">
        <v>58153395974</v>
      </c>
      <c r="C113" s="1" t="inlineStr">
        <is>
          <t>Delivered</t>
        </is>
      </c>
      <c r="D113" s="1" t="inlineStr">
        <is>
          <t>Aurigine Onco</t>
        </is>
      </c>
      <c r="E113" s="1" t="inlineStr">
        <is>
          <t>Bluedart</t>
        </is>
      </c>
      <c r="F113" s="1" t="inlineStr">
        <is>
          <t>Saturday</t>
        </is>
      </c>
      <c r="G113" s="2" t="n"/>
      <c r="H113" s="1" t="n"/>
    </row>
    <row r="114">
      <c r="A114" s="2" t="n">
        <v>45857</v>
      </c>
      <c r="B114" s="1" t="n">
        <v>58153396302</v>
      </c>
      <c r="C114" s="1" t="inlineStr">
        <is>
          <t>Delivered</t>
        </is>
      </c>
      <c r="D114" s="1" t="inlineStr">
        <is>
          <t>ALLIED SCIENTIFIC</t>
        </is>
      </c>
      <c r="E114" s="1" t="inlineStr">
        <is>
          <t>Bluedart</t>
        </is>
      </c>
      <c r="F114" s="1" t="inlineStr">
        <is>
          <t>Saturday</t>
        </is>
      </c>
      <c r="G114" s="2" t="n"/>
      <c r="H114" s="1" t="n"/>
    </row>
    <row r="115">
      <c r="A115" s="2" t="n">
        <v>45859</v>
      </c>
      <c r="B115" s="1" t="n">
        <v>58153426936</v>
      </c>
      <c r="C115" s="1" t="inlineStr">
        <is>
          <t>Delivered</t>
        </is>
      </c>
      <c r="D115" s="1" t="inlineStr">
        <is>
          <t>Helix</t>
        </is>
      </c>
      <c r="E115" s="1" t="inlineStr">
        <is>
          <t>Bluedart</t>
        </is>
      </c>
      <c r="F115" s="1" t="inlineStr">
        <is>
          <t>Monday</t>
        </is>
      </c>
      <c r="G115" s="2" t="n"/>
      <c r="H115" s="1" t="n"/>
    </row>
    <row r="116">
      <c r="A116" s="2" t="n">
        <v>45859</v>
      </c>
      <c r="B116" s="1" t="n">
        <v>58153427216</v>
      </c>
      <c r="C116" s="1" t="inlineStr">
        <is>
          <t>Delivered</t>
        </is>
      </c>
      <c r="D116" s="1" t="inlineStr">
        <is>
          <t>Farcast</t>
        </is>
      </c>
      <c r="E116" s="1" t="inlineStr">
        <is>
          <t>Bluedart</t>
        </is>
      </c>
      <c r="F116" s="1" t="inlineStr">
        <is>
          <t>Monday</t>
        </is>
      </c>
      <c r="G116" s="2" t="n"/>
      <c r="H116" s="1" t="n"/>
    </row>
    <row r="117">
      <c r="A117" s="2" t="n">
        <v>45859</v>
      </c>
      <c r="B117" s="1" t="n">
        <v>58153427323</v>
      </c>
      <c r="C117" s="1" t="inlineStr">
        <is>
          <t>Delivered</t>
        </is>
      </c>
      <c r="D117" s="1" t="inlineStr">
        <is>
          <t>Immuneel</t>
        </is>
      </c>
      <c r="E117" s="1" t="inlineStr">
        <is>
          <t>Bluedart</t>
        </is>
      </c>
      <c r="F117" s="1" t="inlineStr">
        <is>
          <t>Monday</t>
        </is>
      </c>
      <c r="G117" s="2" t="n"/>
      <c r="H117" s="1" t="n"/>
    </row>
    <row r="118">
      <c r="A118" s="2" t="n">
        <v>45859</v>
      </c>
      <c r="B118" s="1" t="n">
        <v>58153427496</v>
      </c>
      <c r="C118" s="1" t="inlineStr">
        <is>
          <t>Delivered</t>
        </is>
      </c>
      <c r="D118" s="1" t="inlineStr">
        <is>
          <t>Synergy</t>
        </is>
      </c>
      <c r="E118" s="1" t="inlineStr">
        <is>
          <t>Bluedart</t>
        </is>
      </c>
      <c r="F118" s="1" t="inlineStr">
        <is>
          <t>Monday</t>
        </is>
      </c>
      <c r="G118" s="2" t="n"/>
      <c r="H118" s="1" t="n"/>
    </row>
    <row r="119">
      <c r="A119" s="2" t="n">
        <v>45859</v>
      </c>
      <c r="B119" s="1" t="n">
        <v>58153427802</v>
      </c>
      <c r="C119" s="1" t="inlineStr">
        <is>
          <t>Delivered</t>
        </is>
      </c>
      <c r="D119" s="1" t="inlineStr">
        <is>
          <t>NNF</t>
        </is>
      </c>
      <c r="E119" s="1" t="inlineStr">
        <is>
          <t>Bluedart</t>
        </is>
      </c>
      <c r="F119" s="1" t="inlineStr">
        <is>
          <t>Monday</t>
        </is>
      </c>
      <c r="G119" s="2" t="n"/>
      <c r="H119" s="1" t="n"/>
    </row>
    <row r="120">
      <c r="A120" s="2" t="n">
        <v>45859</v>
      </c>
      <c r="B120" s="1" t="n">
        <v>58153429681</v>
      </c>
      <c r="C120" s="1" t="inlineStr">
        <is>
          <t>Delivered</t>
        </is>
      </c>
      <c r="D120" s="1" t="inlineStr">
        <is>
          <t>RG Sons</t>
        </is>
      </c>
      <c r="E120" s="1" t="inlineStr">
        <is>
          <t>Bluedart</t>
        </is>
      </c>
      <c r="F120" s="1" t="inlineStr">
        <is>
          <t>Monday</t>
        </is>
      </c>
      <c r="G120" s="2" t="n"/>
      <c r="H120" s="1" t="n"/>
    </row>
    <row r="121">
      <c r="A121" s="2" t="n">
        <v>45859</v>
      </c>
      <c r="B121" s="1" t="n">
        <v>58153430226</v>
      </c>
      <c r="C121" s="1" t="inlineStr">
        <is>
          <t>Delivered</t>
        </is>
      </c>
      <c r="D121" s="1" t="inlineStr">
        <is>
          <t>Micro Vapi</t>
        </is>
      </c>
      <c r="E121" s="1" t="inlineStr">
        <is>
          <t>Bluedart</t>
        </is>
      </c>
      <c r="F121" s="1" t="inlineStr">
        <is>
          <t>Monday</t>
        </is>
      </c>
      <c r="G121" s="2" t="n"/>
      <c r="H121" s="1" t="n"/>
    </row>
    <row r="122">
      <c r="A122" s="2" t="n">
        <v>45859</v>
      </c>
      <c r="B122" s="1" t="n">
        <v>58153432562</v>
      </c>
      <c r="C122" s="1" t="inlineStr">
        <is>
          <t>Delivered</t>
        </is>
      </c>
      <c r="D122" s="1" t="inlineStr">
        <is>
          <t>Actrec</t>
        </is>
      </c>
      <c r="E122" s="1" t="inlineStr">
        <is>
          <t>Bluedart</t>
        </is>
      </c>
      <c r="F122" s="1" t="inlineStr">
        <is>
          <t>Monday</t>
        </is>
      </c>
      <c r="G122" s="2" t="n"/>
      <c r="H122" s="1" t="n"/>
    </row>
    <row r="123">
      <c r="A123" s="2" t="n">
        <v>45859</v>
      </c>
      <c r="B123" s="1" t="n">
        <v>58153433030</v>
      </c>
      <c r="C123" s="1" t="inlineStr">
        <is>
          <t>Delivered</t>
        </is>
      </c>
      <c r="D123" s="1" t="inlineStr">
        <is>
          <t>M BIOTECH</t>
        </is>
      </c>
      <c r="E123" s="1" t="inlineStr">
        <is>
          <t>Bluedart</t>
        </is>
      </c>
      <c r="F123" s="1" t="inlineStr">
        <is>
          <t>Monday</t>
        </is>
      </c>
      <c r="G123" s="2" t="n"/>
      <c r="H123" s="1" t="n"/>
    </row>
    <row r="124">
      <c r="A124" s="2" t="n">
        <v>45860</v>
      </c>
      <c r="B124" s="1" t="n">
        <v>58153476533</v>
      </c>
      <c r="C124" s="1" t="inlineStr">
        <is>
          <t>Delivered</t>
        </is>
      </c>
      <c r="D124" s="1" t="inlineStr">
        <is>
          <t>Aurigine Service</t>
        </is>
      </c>
      <c r="E124" s="1" t="inlineStr">
        <is>
          <t>Bluedart</t>
        </is>
      </c>
      <c r="F124" s="1" t="inlineStr">
        <is>
          <t>Tuesday</t>
        </is>
      </c>
      <c r="G124" s="2" t="n"/>
      <c r="H124" s="1" t="n"/>
    </row>
    <row r="125">
      <c r="A125" s="2" t="n">
        <v>45860</v>
      </c>
      <c r="B125" s="1" t="n">
        <v>58153476765</v>
      </c>
      <c r="C125" s="1" t="inlineStr">
        <is>
          <t>Delivered</t>
        </is>
      </c>
      <c r="D125" s="1" t="inlineStr">
        <is>
          <t>IISC</t>
        </is>
      </c>
      <c r="E125" s="1" t="inlineStr">
        <is>
          <t>Bluedart</t>
        </is>
      </c>
      <c r="F125" s="1" t="inlineStr">
        <is>
          <t>Tuesday</t>
        </is>
      </c>
      <c r="G125" s="2" t="n"/>
      <c r="H125" s="1" t="n"/>
    </row>
    <row r="126">
      <c r="A126" s="2" t="n">
        <v>45860</v>
      </c>
      <c r="B126" s="1" t="n">
        <v>58153477126</v>
      </c>
      <c r="C126" s="1" t="inlineStr">
        <is>
          <t>Delivered</t>
        </is>
      </c>
      <c r="D126" s="1" t="inlineStr">
        <is>
          <t>Sai Life</t>
        </is>
      </c>
      <c r="E126" s="1" t="inlineStr">
        <is>
          <t>Bluedart</t>
        </is>
      </c>
      <c r="F126" s="1" t="inlineStr">
        <is>
          <t>Tuesday</t>
        </is>
      </c>
      <c r="G126" s="2" t="n"/>
      <c r="H126" s="1" t="n"/>
    </row>
    <row r="127">
      <c r="A127" s="2" t="n">
        <v>45860</v>
      </c>
      <c r="B127" s="1" t="n">
        <v>58153477303</v>
      </c>
      <c r="C127" s="1" t="inlineStr">
        <is>
          <t>Delivered</t>
        </is>
      </c>
      <c r="D127" s="1" t="inlineStr">
        <is>
          <t>Allianz</t>
        </is>
      </c>
      <c r="E127" s="1" t="inlineStr">
        <is>
          <t>Bluedart</t>
        </is>
      </c>
      <c r="F127" s="1" t="inlineStr">
        <is>
          <t>Tuesday</t>
        </is>
      </c>
      <c r="G127" s="2" t="n"/>
      <c r="H127" s="1" t="n"/>
    </row>
    <row r="128">
      <c r="A128" s="2" t="n">
        <v>45860</v>
      </c>
      <c r="B128" s="1" t="n">
        <v>58153477454</v>
      </c>
      <c r="C128" s="1" t="inlineStr">
        <is>
          <t>Delivered</t>
        </is>
      </c>
      <c r="D128" s="1" t="inlineStr">
        <is>
          <t>BioNova</t>
        </is>
      </c>
      <c r="E128" s="1" t="inlineStr">
        <is>
          <t>Bluedart</t>
        </is>
      </c>
      <c r="F128" s="1" t="inlineStr">
        <is>
          <t>Tuesday</t>
        </is>
      </c>
      <c r="G128" s="2" t="n"/>
      <c r="H128" s="1" t="n"/>
    </row>
    <row r="129">
      <c r="A129" s="2" t="n">
        <v>45860</v>
      </c>
      <c r="B129" s="1" t="n">
        <v>58153479053</v>
      </c>
      <c r="C129" s="1" t="inlineStr">
        <is>
          <t>Delivered</t>
        </is>
      </c>
      <c r="D129" s="1" t="inlineStr">
        <is>
          <t>NIAB</t>
        </is>
      </c>
      <c r="E129" s="1" t="inlineStr">
        <is>
          <t>Bluedart</t>
        </is>
      </c>
      <c r="F129" s="1" t="inlineStr">
        <is>
          <t>Tuesday</t>
        </is>
      </c>
      <c r="G129" s="2" t="n"/>
      <c r="H129" s="1" t="n"/>
    </row>
    <row r="130">
      <c r="A130" s="2" t="n">
        <v>45861</v>
      </c>
      <c r="B130" s="1" t="n">
        <v>58153552645</v>
      </c>
      <c r="C130" s="1" t="inlineStr">
        <is>
          <t>Delivered</t>
        </is>
      </c>
      <c r="D130" s="1" t="inlineStr">
        <is>
          <t>BIO SOLUTION</t>
        </is>
      </c>
      <c r="E130" s="1" t="inlineStr">
        <is>
          <t>Bluedart</t>
        </is>
      </c>
      <c r="F130" s="1" t="inlineStr">
        <is>
          <t>Wednesday</t>
        </is>
      </c>
      <c r="G130" s="2" t="n"/>
      <c r="H130" s="1" t="n"/>
    </row>
    <row r="131">
      <c r="A131" s="2" t="n">
        <v>45861</v>
      </c>
      <c r="B131" s="1" t="n">
        <v>58153552995</v>
      </c>
      <c r="C131" s="1" t="inlineStr">
        <is>
          <t>Delivered</t>
        </is>
      </c>
      <c r="D131" s="1" t="inlineStr">
        <is>
          <t>BARC</t>
        </is>
      </c>
      <c r="E131" s="1" t="inlineStr">
        <is>
          <t>Bluedart</t>
        </is>
      </c>
      <c r="F131" s="1" t="inlineStr">
        <is>
          <t>Wednesday</t>
        </is>
      </c>
      <c r="G131" s="2" t="n"/>
      <c r="H131" s="1" t="n"/>
    </row>
    <row r="132">
      <c r="A132" s="2" t="n">
        <v>45861</v>
      </c>
      <c r="B132" s="1" t="n">
        <v>58153553415</v>
      </c>
      <c r="C132" s="1" t="inlineStr">
        <is>
          <t>Delivered</t>
        </is>
      </c>
      <c r="D132" s="1" t="inlineStr">
        <is>
          <t>JSS SCIENTIFIC</t>
        </is>
      </c>
      <c r="E132" s="1" t="inlineStr">
        <is>
          <t>Bluedart</t>
        </is>
      </c>
      <c r="F132" s="1" t="inlineStr">
        <is>
          <t>Wednesday</t>
        </is>
      </c>
      <c r="G132" s="2" t="n"/>
      <c r="H132" s="1" t="n"/>
    </row>
    <row r="133">
      <c r="A133" s="2" t="n">
        <v>45861</v>
      </c>
      <c r="B133" s="1" t="n">
        <v>58153553625</v>
      </c>
      <c r="C133" s="1" t="inlineStr">
        <is>
          <t>Delivered</t>
        </is>
      </c>
      <c r="D133" s="1" t="inlineStr">
        <is>
          <t>M BIOTECH</t>
        </is>
      </c>
      <c r="E133" s="1" t="inlineStr">
        <is>
          <t>Bluedart</t>
        </is>
      </c>
      <c r="F133" s="1" t="inlineStr">
        <is>
          <t>Wednesday</t>
        </is>
      </c>
      <c r="G133" s="2" t="n"/>
      <c r="H133" s="1" t="n"/>
    </row>
    <row r="134">
      <c r="A134" s="2" t="n">
        <v>45861</v>
      </c>
      <c r="B134" s="1" t="n">
        <v>58153553894</v>
      </c>
      <c r="C134" s="1" t="inlineStr">
        <is>
          <t>Delivered</t>
        </is>
      </c>
      <c r="D134" s="1" t="inlineStr">
        <is>
          <t>IISC</t>
        </is>
      </c>
      <c r="E134" s="1" t="inlineStr">
        <is>
          <t>Bluedart</t>
        </is>
      </c>
      <c r="F134" s="1" t="inlineStr">
        <is>
          <t>Wednesday</t>
        </is>
      </c>
      <c r="G134" s="2" t="n"/>
      <c r="H134" s="1" t="n"/>
    </row>
    <row r="135">
      <c r="A135" s="2" t="n">
        <v>45861</v>
      </c>
      <c r="B135" s="1" t="n">
        <v>58153554480</v>
      </c>
      <c r="C135" s="1" t="inlineStr">
        <is>
          <t>Delivered</t>
        </is>
      </c>
      <c r="D135" s="1" t="inlineStr">
        <is>
          <t>ATHENESE-DX</t>
        </is>
      </c>
      <c r="E135" s="1" t="inlineStr">
        <is>
          <t>Bluedart</t>
        </is>
      </c>
      <c r="F135" s="1" t="inlineStr">
        <is>
          <t>Wednesday</t>
        </is>
      </c>
      <c r="G135" s="2" t="n"/>
      <c r="H135" s="1" t="n"/>
    </row>
    <row r="136">
      <c r="A136" s="2" t="n">
        <v>45861</v>
      </c>
      <c r="B136" s="1" t="n">
        <v>58153554723</v>
      </c>
      <c r="C136" s="1" t="inlineStr">
        <is>
          <t>Delivered</t>
        </is>
      </c>
      <c r="D136" s="1" t="inlineStr">
        <is>
          <t>ABHI BIO</t>
        </is>
      </c>
      <c r="E136" s="1" t="inlineStr">
        <is>
          <t>Bluedart</t>
        </is>
      </c>
      <c r="F136" s="1" t="inlineStr">
        <is>
          <t>Wednesday</t>
        </is>
      </c>
      <c r="G136" s="2" t="n"/>
      <c r="H136" s="1" t="n"/>
    </row>
    <row r="137">
      <c r="A137" s="2" t="n">
        <v>45864</v>
      </c>
      <c r="B137" s="1" t="n">
        <v>58153688482</v>
      </c>
      <c r="C137" s="1" t="inlineStr">
        <is>
          <t>Delivered</t>
        </is>
      </c>
      <c r="D137" s="1" t="inlineStr">
        <is>
          <t>SYNGENE</t>
        </is>
      </c>
      <c r="E137" s="1" t="inlineStr">
        <is>
          <t>Bluedart</t>
        </is>
      </c>
      <c r="F137" s="1" t="inlineStr">
        <is>
          <t>Saturday</t>
        </is>
      </c>
      <c r="G137" s="2" t="n"/>
      <c r="H137" s="1" t="n"/>
    </row>
    <row r="138">
      <c r="A138" s="2" t="n">
        <v>45864</v>
      </c>
      <c r="B138" s="1" t="n">
        <v>58153688563</v>
      </c>
      <c r="C138" s="1" t="inlineStr">
        <is>
          <t>Delivered</t>
        </is>
      </c>
      <c r="D138" s="1" t="inlineStr">
        <is>
          <t>Helix</t>
        </is>
      </c>
      <c r="E138" s="1" t="inlineStr">
        <is>
          <t>Bluedart</t>
        </is>
      </c>
      <c r="F138" s="1" t="inlineStr">
        <is>
          <t>Saturday</t>
        </is>
      </c>
      <c r="G138" s="2" t="n"/>
      <c r="H138" s="1" t="n"/>
    </row>
    <row r="139">
      <c r="A139" s="2" t="n">
        <v>45864</v>
      </c>
      <c r="B139" s="1" t="n">
        <v>58153688736</v>
      </c>
      <c r="C139" s="1" t="inlineStr">
        <is>
          <t>Delivered</t>
        </is>
      </c>
      <c r="D139" s="1" t="inlineStr">
        <is>
          <t>ILS</t>
        </is>
      </c>
      <c r="E139" s="1" t="inlineStr">
        <is>
          <t>Bluedart</t>
        </is>
      </c>
      <c r="F139" s="1" t="inlineStr">
        <is>
          <t>Saturday</t>
        </is>
      </c>
      <c r="G139" s="2" t="n"/>
      <c r="H139" s="1" t="n"/>
    </row>
    <row r="140">
      <c r="A140" s="2" t="n">
        <v>45864</v>
      </c>
      <c r="B140" s="1" t="n">
        <v>58153688891</v>
      </c>
      <c r="C140" s="1" t="inlineStr">
        <is>
          <t>Delivered</t>
        </is>
      </c>
      <c r="D140" s="1" t="inlineStr">
        <is>
          <t>NIBMG</t>
        </is>
      </c>
      <c r="E140" s="1" t="inlineStr">
        <is>
          <t>Bluedart</t>
        </is>
      </c>
      <c r="F140" s="1" t="inlineStr">
        <is>
          <t>Saturday</t>
        </is>
      </c>
      <c r="G140" s="2" t="n"/>
      <c r="H140" s="1" t="n"/>
    </row>
    <row r="141">
      <c r="A141" s="2" t="n">
        <v>45866</v>
      </c>
      <c r="B141" s="1" t="n">
        <v>58153726050</v>
      </c>
      <c r="C141" s="1" t="inlineStr">
        <is>
          <t>Delivered</t>
        </is>
      </c>
      <c r="D141" s="1" t="inlineStr">
        <is>
          <t>FARCAST</t>
        </is>
      </c>
      <c r="E141" s="1" t="inlineStr">
        <is>
          <t>Bluedart</t>
        </is>
      </c>
      <c r="F141" s="1" t="inlineStr">
        <is>
          <t>Monday</t>
        </is>
      </c>
      <c r="G141" s="2" t="n"/>
      <c r="H141" s="1" t="n"/>
    </row>
    <row r="142">
      <c r="A142" s="2" t="n">
        <v>45866</v>
      </c>
      <c r="B142" s="1" t="n">
        <v>58153726212</v>
      </c>
      <c r="C142" s="1" t="inlineStr">
        <is>
          <t>Delivered</t>
        </is>
      </c>
      <c r="D142" s="1" t="inlineStr">
        <is>
          <t>IISC</t>
        </is>
      </c>
      <c r="E142" s="1" t="inlineStr">
        <is>
          <t>Bluedart</t>
        </is>
      </c>
      <c r="F142" s="1" t="inlineStr">
        <is>
          <t>Monday</t>
        </is>
      </c>
      <c r="G142" s="2" t="n"/>
      <c r="H142" s="1" t="n"/>
    </row>
    <row r="143">
      <c r="A143" s="2" t="n">
        <v>45866</v>
      </c>
      <c r="B143" s="1" t="n">
        <v>58153726466</v>
      </c>
      <c r="C143" s="1" t="inlineStr">
        <is>
          <t>Delivered</t>
        </is>
      </c>
      <c r="D143" s="1" t="inlineStr">
        <is>
          <t>ACTREC</t>
        </is>
      </c>
      <c r="E143" s="1" t="inlineStr">
        <is>
          <t>Bluedart</t>
        </is>
      </c>
      <c r="F143" s="1" t="inlineStr">
        <is>
          <t>Monday</t>
        </is>
      </c>
      <c r="G143" s="2" t="n"/>
      <c r="H143" s="1" t="n"/>
    </row>
    <row r="144">
      <c r="A144" s="2" t="n">
        <v>45866</v>
      </c>
      <c r="B144" s="1" t="n">
        <v>58153726595</v>
      </c>
      <c r="C144" s="1" t="inlineStr">
        <is>
          <t>Delivered</t>
        </is>
      </c>
      <c r="D144" s="1" t="inlineStr">
        <is>
          <t>SAI LIFE</t>
        </is>
      </c>
      <c r="E144" s="1" t="inlineStr">
        <is>
          <t>Bluedart</t>
        </is>
      </c>
      <c r="F144" s="1" t="inlineStr">
        <is>
          <t>Monday</t>
        </is>
      </c>
      <c r="G144" s="2" t="n"/>
      <c r="H144" s="1" t="n"/>
    </row>
    <row r="145">
      <c r="A145" s="2" t="n">
        <v>45866</v>
      </c>
      <c r="B145" s="1" t="n">
        <v>58153726956</v>
      </c>
      <c r="C145" s="1" t="inlineStr">
        <is>
          <t>Delivered</t>
        </is>
      </c>
      <c r="D145" s="1" t="inlineStr">
        <is>
          <t>PI HEALTH</t>
        </is>
      </c>
      <c r="E145" s="1" t="inlineStr">
        <is>
          <t>Bluedart</t>
        </is>
      </c>
      <c r="F145" s="1" t="inlineStr">
        <is>
          <t>Monday</t>
        </is>
      </c>
      <c r="G145" s="2" t="n"/>
      <c r="H145" s="1" t="n"/>
    </row>
    <row r="146">
      <c r="A146" s="2" t="n">
        <v>45866</v>
      </c>
      <c r="B146" s="1" t="n">
        <v>58153727203</v>
      </c>
      <c r="C146" s="1" t="inlineStr">
        <is>
          <t>Delivered</t>
        </is>
      </c>
      <c r="D146" s="1" t="inlineStr">
        <is>
          <t>MICRO VAPI</t>
        </is>
      </c>
      <c r="E146" s="1" t="inlineStr">
        <is>
          <t>Bluedart</t>
        </is>
      </c>
      <c r="F146" s="1" t="inlineStr">
        <is>
          <t>Monday</t>
        </is>
      </c>
      <c r="G146" s="2" t="n"/>
      <c r="H146" s="1" t="n"/>
    </row>
    <row r="147">
      <c r="A147" s="2" t="n">
        <v>45866</v>
      </c>
      <c r="B147" s="1" t="n">
        <v>58153727494</v>
      </c>
      <c r="C147" s="1" t="inlineStr">
        <is>
          <t>Delivered</t>
        </is>
      </c>
      <c r="D147" s="1" t="inlineStr">
        <is>
          <t>AURIGINE SERVICE</t>
        </is>
      </c>
      <c r="E147" s="1" t="inlineStr">
        <is>
          <t>Bluedart</t>
        </is>
      </c>
      <c r="F147" s="1" t="inlineStr">
        <is>
          <t>Monday</t>
        </is>
      </c>
      <c r="G147" s="2" t="n"/>
      <c r="H147" s="1" t="n"/>
    </row>
    <row r="148">
      <c r="A148" s="2" t="n">
        <v>45866</v>
      </c>
      <c r="B148" s="1" t="n">
        <v>58153727671</v>
      </c>
      <c r="C148" s="1" t="inlineStr">
        <is>
          <t>Delivered</t>
        </is>
      </c>
      <c r="D148" s="1" t="inlineStr">
        <is>
          <t>MANIPAL</t>
        </is>
      </c>
      <c r="E148" s="1" t="inlineStr">
        <is>
          <t>Bluedart</t>
        </is>
      </c>
      <c r="F148" s="1" t="inlineStr">
        <is>
          <t>Monday</t>
        </is>
      </c>
      <c r="G148" s="2" t="n"/>
      <c r="H148" s="1" t="n"/>
    </row>
    <row r="149">
      <c r="A149" s="2" t="n">
        <v>45866</v>
      </c>
      <c r="B149" s="1" t="n">
        <v>58153728301</v>
      </c>
      <c r="C149" s="1" t="inlineStr">
        <is>
          <t>Delivered</t>
        </is>
      </c>
      <c r="D149" s="1" t="inlineStr">
        <is>
          <t>Aurigine Onco</t>
        </is>
      </c>
      <c r="E149" s="1" t="inlineStr">
        <is>
          <t>Bluedart</t>
        </is>
      </c>
      <c r="F149" s="1" t="inlineStr">
        <is>
          <t>Monday</t>
        </is>
      </c>
      <c r="G149" s="2" t="n"/>
      <c r="H149" s="1" t="n"/>
    </row>
    <row r="150">
      <c r="A150" s="2" t="n">
        <v>45866</v>
      </c>
      <c r="B150" s="1" t="n">
        <v>58153729395</v>
      </c>
      <c r="C150" s="1" t="inlineStr">
        <is>
          <t>Delivered</t>
        </is>
      </c>
      <c r="D150" s="1" t="inlineStr">
        <is>
          <t>NEUBERG</t>
        </is>
      </c>
      <c r="E150" s="1" t="inlineStr">
        <is>
          <t>Bluedart</t>
        </is>
      </c>
      <c r="F150" s="1" t="inlineStr">
        <is>
          <t>Monday</t>
        </is>
      </c>
      <c r="G150" s="2" t="n"/>
      <c r="H150" s="1" t="n"/>
    </row>
    <row r="151">
      <c r="A151" s="2" t="n">
        <v>45867</v>
      </c>
      <c r="B151" s="1" t="n">
        <v>58153772681</v>
      </c>
      <c r="C151" s="1" t="inlineStr">
        <is>
          <t>Delivered</t>
        </is>
      </c>
      <c r="D151" s="1" t="inlineStr">
        <is>
          <t>VIROCAN</t>
        </is>
      </c>
      <c r="E151" s="1" t="inlineStr">
        <is>
          <t>Bluedart</t>
        </is>
      </c>
      <c r="F151" s="1" t="inlineStr">
        <is>
          <t>Tuesday</t>
        </is>
      </c>
      <c r="G151" s="2" t="n"/>
      <c r="H151" s="1" t="n"/>
    </row>
    <row r="152">
      <c r="A152" s="2" t="n">
        <v>45867</v>
      </c>
      <c r="B152" s="1" t="n">
        <v>58153772773</v>
      </c>
      <c r="C152" s="1" t="inlineStr">
        <is>
          <t>Delivered</t>
        </is>
      </c>
      <c r="D152" s="1" t="inlineStr">
        <is>
          <t>IMMUNEEL</t>
        </is>
      </c>
      <c r="E152" s="1" t="inlineStr">
        <is>
          <t>Bluedart</t>
        </is>
      </c>
      <c r="F152" s="1" t="inlineStr">
        <is>
          <t>Tuesday</t>
        </is>
      </c>
      <c r="G152" s="2" t="n"/>
      <c r="H152" s="1" t="n"/>
    </row>
    <row r="153">
      <c r="A153" s="2" t="n">
        <v>45867</v>
      </c>
      <c r="B153" s="1" t="n">
        <v>58153776855</v>
      </c>
      <c r="C153" s="1" t="inlineStr">
        <is>
          <t>Delivered</t>
        </is>
      </c>
      <c r="D153" s="1" t="inlineStr">
        <is>
          <t>ABHI BIO</t>
        </is>
      </c>
      <c r="E153" s="1" t="inlineStr">
        <is>
          <t>Bluedart</t>
        </is>
      </c>
      <c r="F153" s="1" t="inlineStr">
        <is>
          <t>Tuesday</t>
        </is>
      </c>
      <c r="G153" s="2" t="n"/>
      <c r="H153" s="1" t="n"/>
    </row>
    <row r="154">
      <c r="A154" s="2" t="n">
        <v>45867</v>
      </c>
      <c r="B154" s="1" t="n">
        <v>58153777275</v>
      </c>
      <c r="C154" s="1" t="inlineStr">
        <is>
          <t>Delivered</t>
        </is>
      </c>
      <c r="D154" s="1" t="inlineStr">
        <is>
          <t>ARAGEN</t>
        </is>
      </c>
      <c r="E154" s="1" t="inlineStr">
        <is>
          <t>Bluedart</t>
        </is>
      </c>
      <c r="F154" s="1" t="inlineStr">
        <is>
          <t>Tuesday</t>
        </is>
      </c>
      <c r="G154" s="2" t="n"/>
      <c r="H154" s="1" t="n"/>
    </row>
    <row r="155">
      <c r="A155" s="2" t="n">
        <v>45867</v>
      </c>
      <c r="B155" s="1" t="n">
        <v>58153777684</v>
      </c>
      <c r="C155" s="1" t="inlineStr">
        <is>
          <t>Delivered</t>
        </is>
      </c>
      <c r="D155" s="1" t="inlineStr">
        <is>
          <t>BIO SOLUTION</t>
        </is>
      </c>
      <c r="E155" s="1" t="inlineStr">
        <is>
          <t>Bluedart</t>
        </is>
      </c>
      <c r="F155" s="1" t="inlineStr">
        <is>
          <t>Tuesday</t>
        </is>
      </c>
      <c r="G155" s="2" t="n"/>
      <c r="H155" s="1" t="n"/>
    </row>
    <row r="156">
      <c r="A156" s="2" t="n">
        <v>45867</v>
      </c>
      <c r="B156" s="1" t="n">
        <v>58153777802</v>
      </c>
      <c r="C156" s="1" t="inlineStr">
        <is>
          <t>Delivered</t>
        </is>
      </c>
      <c r="D156" s="1" t="inlineStr">
        <is>
          <t>RG SONS</t>
        </is>
      </c>
      <c r="E156" s="1" t="inlineStr">
        <is>
          <t>Bluedart</t>
        </is>
      </c>
      <c r="F156" s="1" t="inlineStr">
        <is>
          <t>Tuesday</t>
        </is>
      </c>
      <c r="G156" s="2" t="n"/>
      <c r="H156" s="1" t="n"/>
    </row>
    <row r="157">
      <c r="A157" s="2" t="n">
        <v>45867</v>
      </c>
      <c r="B157" s="1" t="n">
        <v>58153777916</v>
      </c>
      <c r="C157" s="1" t="inlineStr">
        <is>
          <t>Delivered</t>
        </is>
      </c>
      <c r="D157" s="1" t="inlineStr">
        <is>
          <t>TECHWEST</t>
        </is>
      </c>
      <c r="E157" s="1" t="inlineStr">
        <is>
          <t>Bluedart</t>
        </is>
      </c>
      <c r="F157" s="1" t="inlineStr">
        <is>
          <t>Tuesday</t>
        </is>
      </c>
      <c r="G157" s="2" t="n"/>
      <c r="H157" s="1" t="n"/>
    </row>
    <row r="158">
      <c r="A158" s="2" t="n">
        <v>45867</v>
      </c>
      <c r="B158" s="1" t="n">
        <v>58153777964</v>
      </c>
      <c r="C158" s="1" t="inlineStr">
        <is>
          <t>Delivered</t>
        </is>
      </c>
      <c r="D158" s="1" t="inlineStr">
        <is>
          <t>M BIOtech</t>
        </is>
      </c>
      <c r="E158" s="1" t="inlineStr">
        <is>
          <t>Bluedart</t>
        </is>
      </c>
      <c r="F158" s="1" t="inlineStr">
        <is>
          <t>Tuesday</t>
        </is>
      </c>
      <c r="G158" s="2" t="n"/>
      <c r="H158" s="1" t="n"/>
    </row>
    <row r="159">
      <c r="A159" s="2" t="n">
        <v>45867</v>
      </c>
      <c r="B159" s="1" t="n">
        <v>58153779283</v>
      </c>
      <c r="C159" s="1" t="inlineStr">
        <is>
          <t>Delivered</t>
        </is>
      </c>
      <c r="D159" s="1" t="inlineStr">
        <is>
          <t>SUN PHARMA</t>
        </is>
      </c>
      <c r="E159" s="1" t="inlineStr">
        <is>
          <t>Bluedart</t>
        </is>
      </c>
      <c r="F159" s="1" t="inlineStr">
        <is>
          <t>Tuesday</t>
        </is>
      </c>
      <c r="G159" s="2" t="n"/>
      <c r="H159" s="1" t="n"/>
    </row>
    <row r="160">
      <c r="A160" s="2" t="n">
        <v>45867</v>
      </c>
      <c r="B160" s="1" t="n">
        <v>58153779821</v>
      </c>
      <c r="C160" s="1" t="inlineStr">
        <is>
          <t>Delivered</t>
        </is>
      </c>
      <c r="D160" s="1" t="inlineStr">
        <is>
          <t>SAI LIFE</t>
        </is>
      </c>
      <c r="E160" s="1" t="inlineStr">
        <is>
          <t>Bluedart</t>
        </is>
      </c>
      <c r="F160" s="1" t="inlineStr">
        <is>
          <t>Tuesday</t>
        </is>
      </c>
      <c r="G160" s="2" t="n"/>
      <c r="H160" s="1" t="n"/>
    </row>
    <row r="161">
      <c r="A161" s="2" t="n">
        <v>45868</v>
      </c>
      <c r="B161" s="1" t="n">
        <v>58153856773</v>
      </c>
      <c r="C161" s="1" t="inlineStr">
        <is>
          <t>Delivered</t>
        </is>
      </c>
      <c r="D161" s="1" t="inlineStr">
        <is>
          <t>PATEL CHEM</t>
        </is>
      </c>
      <c r="E161" s="1" t="inlineStr">
        <is>
          <t>Bluedart</t>
        </is>
      </c>
      <c r="F161" s="1" t="inlineStr">
        <is>
          <t>Wednesday</t>
        </is>
      </c>
      <c r="G161" s="2" t="n"/>
      <c r="H161" s="1" t="n"/>
    </row>
    <row r="162">
      <c r="A162" s="2" t="n">
        <v>45871</v>
      </c>
      <c r="B162" s="1" t="n">
        <v>58153982375</v>
      </c>
      <c r="C162" s="1" t="inlineStr">
        <is>
          <t>Delivered</t>
        </is>
      </c>
      <c r="D162" s="1" t="inlineStr">
        <is>
          <t>BIOCON</t>
        </is>
      </c>
      <c r="E162" s="1" t="inlineStr">
        <is>
          <t>Bluedart</t>
        </is>
      </c>
      <c r="F162" s="1" t="inlineStr">
        <is>
          <t>Saturday</t>
        </is>
      </c>
      <c r="G162" s="2" t="n"/>
      <c r="H162" s="1" t="n"/>
    </row>
    <row r="163">
      <c r="A163" s="2" t="n">
        <v>45871</v>
      </c>
      <c r="B163" s="1" t="n">
        <v>58153982574</v>
      </c>
      <c r="C163" s="1" t="inlineStr">
        <is>
          <t>Delivered</t>
        </is>
      </c>
      <c r="D163" s="1" t="inlineStr">
        <is>
          <t>HELIX</t>
        </is>
      </c>
      <c r="E163" s="1" t="inlineStr">
        <is>
          <t>Bluedart</t>
        </is>
      </c>
      <c r="F163" s="1" t="inlineStr">
        <is>
          <t>Saturday</t>
        </is>
      </c>
      <c r="G163" s="2" t="n"/>
      <c r="H163" s="1" t="n"/>
    </row>
    <row r="164">
      <c r="A164" s="2" t="n">
        <v>45871</v>
      </c>
      <c r="B164" s="1" t="n">
        <v>58153982773</v>
      </c>
      <c r="C164" s="1" t="inlineStr">
        <is>
          <t>Delivered</t>
        </is>
      </c>
      <c r="D164" s="1" t="inlineStr">
        <is>
          <t>HKP</t>
        </is>
      </c>
      <c r="E164" s="1" t="inlineStr">
        <is>
          <t>Bluedart</t>
        </is>
      </c>
      <c r="F164" s="1" t="inlineStr">
        <is>
          <t>Saturday</t>
        </is>
      </c>
      <c r="G164" s="2" t="n"/>
      <c r="H164" s="1" t="n"/>
    </row>
    <row r="165">
      <c r="A165" s="2" t="n">
        <v>45871</v>
      </c>
      <c r="B165" s="1" t="n">
        <v>58153982821</v>
      </c>
      <c r="C165" s="1" t="inlineStr">
        <is>
          <t>Delivered</t>
        </is>
      </c>
      <c r="D165" s="1" t="inlineStr">
        <is>
          <t>M BIOTECH</t>
        </is>
      </c>
      <c r="E165" s="1" t="inlineStr">
        <is>
          <t>Bluedart</t>
        </is>
      </c>
      <c r="F165" s="1" t="inlineStr">
        <is>
          <t>Saturday</t>
        </is>
      </c>
      <c r="G165" s="2" t="n"/>
      <c r="H165" s="1" t="n"/>
    </row>
    <row r="166">
      <c r="A166" s="2" t="n">
        <v>45871</v>
      </c>
      <c r="B166" s="1" t="n">
        <v>58153982865</v>
      </c>
      <c r="C166" s="1" t="inlineStr">
        <is>
          <t>Delivered</t>
        </is>
      </c>
      <c r="D166" s="1" t="inlineStr">
        <is>
          <t>NIAB</t>
        </is>
      </c>
      <c r="E166" s="1" t="inlineStr">
        <is>
          <t>Bluedart</t>
        </is>
      </c>
      <c r="F166" s="1" t="inlineStr">
        <is>
          <t>Saturday</t>
        </is>
      </c>
      <c r="G166" s="2" t="n"/>
      <c r="H166" s="1" t="n"/>
    </row>
    <row r="167">
      <c r="A167" s="2" t="n">
        <v>45871</v>
      </c>
      <c r="B167" s="1" t="n">
        <v>58153983042</v>
      </c>
      <c r="C167" s="1" t="inlineStr">
        <is>
          <t>Delivered</t>
        </is>
      </c>
      <c r="D167" s="1" t="inlineStr">
        <is>
          <t>AURIGINE SERVICE</t>
        </is>
      </c>
      <c r="E167" s="1" t="inlineStr">
        <is>
          <t>Bluedart</t>
        </is>
      </c>
      <c r="F167" s="1" t="inlineStr">
        <is>
          <t>Saturday</t>
        </is>
      </c>
      <c r="G167" s="2" t="n"/>
      <c r="H167" s="1" t="n"/>
    </row>
    <row r="168">
      <c r="A168" s="2" t="n">
        <v>45871</v>
      </c>
      <c r="B168" s="1" t="n">
        <v>58153983241</v>
      </c>
      <c r="C168" s="1" t="inlineStr">
        <is>
          <t>Delivered</t>
        </is>
      </c>
      <c r="D168" s="1" t="inlineStr">
        <is>
          <t>FARCAST</t>
        </is>
      </c>
      <c r="E168" s="1" t="inlineStr">
        <is>
          <t>Bluedart</t>
        </is>
      </c>
      <c r="F168" s="1" t="inlineStr">
        <is>
          <t>Saturday</t>
        </is>
      </c>
      <c r="G168" s="2" t="n"/>
      <c r="H168" s="1" t="n"/>
    </row>
    <row r="169">
      <c r="A169" s="2" t="n">
        <v>45871</v>
      </c>
      <c r="B169" s="1" t="n">
        <v>58153983484</v>
      </c>
      <c r="C169" s="1" t="inlineStr">
        <is>
          <t>Delivered</t>
        </is>
      </c>
      <c r="D169" s="1" t="inlineStr">
        <is>
          <t>SAI LIFE</t>
        </is>
      </c>
      <c r="E169" s="1" t="inlineStr">
        <is>
          <t>Bluedart</t>
        </is>
      </c>
      <c r="F169" s="1" t="inlineStr">
        <is>
          <t>Saturday</t>
        </is>
      </c>
      <c r="G169" s="2" t="n"/>
      <c r="H169" s="1" t="n"/>
    </row>
    <row r="170">
      <c r="A170" s="2" t="n">
        <v>45871</v>
      </c>
      <c r="B170" s="1" t="n">
        <v>58153983650</v>
      </c>
      <c r="C170" s="1" t="inlineStr">
        <is>
          <t>Delivered</t>
        </is>
      </c>
      <c r="D170" s="1" t="inlineStr">
        <is>
          <t>AURIGINE ONCO</t>
        </is>
      </c>
      <c r="E170" s="1" t="inlineStr">
        <is>
          <t>Bluedart</t>
        </is>
      </c>
      <c r="F170" s="1" t="inlineStr">
        <is>
          <t>Saturday</t>
        </is>
      </c>
      <c r="G170" s="2" t="n"/>
      <c r="H170" s="1" t="n"/>
    </row>
    <row r="171">
      <c r="A171" s="2" t="n">
        <v>45871</v>
      </c>
      <c r="B171" s="1" t="n">
        <v>58153983764</v>
      </c>
      <c r="C171" s="1" t="inlineStr">
        <is>
          <t>Delivered</t>
        </is>
      </c>
      <c r="D171" s="1" t="inlineStr">
        <is>
          <t>HYDERABAD UNIVERSITY</t>
        </is>
      </c>
      <c r="E171" s="1" t="inlineStr">
        <is>
          <t>Bluedart</t>
        </is>
      </c>
      <c r="F171" s="1" t="inlineStr">
        <is>
          <t>Saturday</t>
        </is>
      </c>
      <c r="G171" s="2" t="n"/>
      <c r="H171" s="1" t="n"/>
    </row>
    <row r="172">
      <c r="A172" s="2" t="n">
        <v>45871</v>
      </c>
      <c r="B172" s="1" t="n">
        <v>58153983904</v>
      </c>
      <c r="C172" s="1" t="inlineStr">
        <is>
          <t>Delivered</t>
        </is>
      </c>
      <c r="D172" s="1" t="inlineStr">
        <is>
          <t>JUBILANT</t>
        </is>
      </c>
      <c r="E172" s="1" t="inlineStr">
        <is>
          <t>Bluedart</t>
        </is>
      </c>
      <c r="F172" s="1" t="inlineStr">
        <is>
          <t>Saturday</t>
        </is>
      </c>
      <c r="G172" s="2" t="n"/>
      <c r="H172" s="1" t="n"/>
    </row>
    <row r="173">
      <c r="A173" s="2" t="n">
        <v>45871</v>
      </c>
      <c r="B173" s="1" t="n">
        <v>58153984151</v>
      </c>
      <c r="C173" s="1" t="inlineStr">
        <is>
          <t>Delivered</t>
        </is>
      </c>
      <c r="D173" s="1" t="inlineStr">
        <is>
          <t>BIO SOLUTION</t>
        </is>
      </c>
      <c r="E173" s="1" t="inlineStr">
        <is>
          <t>Bluedart</t>
        </is>
      </c>
      <c r="F173" s="1" t="inlineStr">
        <is>
          <t>Saturday</t>
        </is>
      </c>
      <c r="G173" s="2" t="n"/>
      <c r="H173" s="1" t="n"/>
    </row>
    <row r="174">
      <c r="A174" s="2" t="n">
        <v>45871</v>
      </c>
      <c r="B174" s="1" t="n">
        <v>58153984346</v>
      </c>
      <c r="C174" s="1" t="inlineStr">
        <is>
          <t>Delivered</t>
        </is>
      </c>
      <c r="D174" s="1" t="inlineStr">
        <is>
          <t>ACTREC</t>
        </is>
      </c>
      <c r="E174" s="1" t="inlineStr">
        <is>
          <t>Bluedart</t>
        </is>
      </c>
      <c r="F174" s="1" t="inlineStr">
        <is>
          <t>Saturday</t>
        </is>
      </c>
      <c r="G174" s="2" t="n"/>
      <c r="H174" s="1" t="n"/>
    </row>
    <row r="175">
      <c r="A175" s="2" t="n">
        <v>45871</v>
      </c>
      <c r="B175" s="1" t="n">
        <v>58153984534</v>
      </c>
      <c r="C175" s="1" t="inlineStr">
        <is>
          <t>Delivered</t>
        </is>
      </c>
      <c r="D175" s="1" t="inlineStr">
        <is>
          <t>Immuneel</t>
        </is>
      </c>
      <c r="E175" s="1" t="inlineStr">
        <is>
          <t>Bluedart</t>
        </is>
      </c>
      <c r="F175" s="1" t="inlineStr">
        <is>
          <t>Saturday</t>
        </is>
      </c>
      <c r="G175" s="2" t="n"/>
      <c r="H175" s="1" t="n"/>
    </row>
    <row r="176">
      <c r="A176" s="2" t="n">
        <v>45873</v>
      </c>
      <c r="B176" s="1" t="n">
        <v>58154040011</v>
      </c>
      <c r="C176" s="1" t="inlineStr">
        <is>
          <t>Delivered</t>
        </is>
      </c>
      <c r="D176" s="1" t="inlineStr">
        <is>
          <t>LAURUS BIO</t>
        </is>
      </c>
      <c r="E176" s="1" t="inlineStr">
        <is>
          <t>Bluedart</t>
        </is>
      </c>
      <c r="F176" s="1" t="inlineStr">
        <is>
          <t>Monday</t>
        </is>
      </c>
      <c r="G176" s="2" t="n"/>
      <c r="H176" s="1" t="n"/>
    </row>
    <row r="177">
      <c r="A177" s="2" t="n">
        <v>45873</v>
      </c>
      <c r="B177" s="1" t="n">
        <v>58154040324</v>
      </c>
      <c r="C177" s="1" t="inlineStr">
        <is>
          <t>Delivered</t>
        </is>
      </c>
      <c r="D177" s="1" t="inlineStr">
        <is>
          <t>IISC</t>
        </is>
      </c>
      <c r="E177" s="1" t="inlineStr">
        <is>
          <t>Bluedart</t>
        </is>
      </c>
      <c r="F177" s="1" t="inlineStr">
        <is>
          <t>Monday</t>
        </is>
      </c>
      <c r="G177" s="2" t="n"/>
      <c r="H177" s="1" t="n"/>
    </row>
    <row r="178">
      <c r="A178" s="2" t="n">
        <v>45873</v>
      </c>
      <c r="B178" s="1" t="n">
        <v>58154040733</v>
      </c>
      <c r="C178" s="1" t="inlineStr">
        <is>
          <t>Delivered</t>
        </is>
      </c>
      <c r="D178" s="1" t="inlineStr">
        <is>
          <t>RG SONS</t>
        </is>
      </c>
      <c r="E178" s="1" t="inlineStr">
        <is>
          <t>Bluedart</t>
        </is>
      </c>
      <c r="F178" s="1" t="inlineStr">
        <is>
          <t>Monday</t>
        </is>
      </c>
      <c r="G178" s="2" t="n"/>
      <c r="H178" s="1" t="n"/>
    </row>
    <row r="179">
      <c r="A179" s="2" t="n">
        <v>45873</v>
      </c>
      <c r="B179" s="1" t="n">
        <v>58154041120</v>
      </c>
      <c r="C179" s="1" t="inlineStr">
        <is>
          <t>Delivered</t>
        </is>
      </c>
      <c r="D179" s="1" t="inlineStr">
        <is>
          <t>BIO SOLUTION</t>
        </is>
      </c>
      <c r="E179" s="1" t="inlineStr">
        <is>
          <t>Bluedart</t>
        </is>
      </c>
      <c r="F179" s="1" t="inlineStr">
        <is>
          <t>Monday</t>
        </is>
      </c>
      <c r="G179" s="2" t="n"/>
      <c r="H179" s="1" t="n"/>
    </row>
    <row r="180">
      <c r="A180" s="2" t="n">
        <v>45873</v>
      </c>
      <c r="B180" s="1" t="n">
        <v>58154046182</v>
      </c>
      <c r="C180" s="1" t="inlineStr">
        <is>
          <t>Delivered</t>
        </is>
      </c>
      <c r="D180" s="1" t="inlineStr">
        <is>
          <t>UTKARSH</t>
        </is>
      </c>
      <c r="E180" s="1" t="inlineStr">
        <is>
          <t>Bluedart</t>
        </is>
      </c>
      <c r="F180" s="1" t="inlineStr">
        <is>
          <t>Monday</t>
        </is>
      </c>
      <c r="G180" s="2" t="n"/>
      <c r="H180" s="1" t="n"/>
    </row>
    <row r="181">
      <c r="A181" s="2" t="n">
        <v>45875</v>
      </c>
      <c r="B181" s="1" t="n">
        <v>58154114605</v>
      </c>
      <c r="C181" s="1" t="inlineStr">
        <is>
          <t>Delivered</t>
        </is>
      </c>
      <c r="D181" s="1" t="inlineStr">
        <is>
          <t>General Trading Company</t>
        </is>
      </c>
      <c r="E181" s="1" t="inlineStr">
        <is>
          <t>Bluedart</t>
        </is>
      </c>
      <c r="F181" s="1" t="inlineStr">
        <is>
          <t>Wednesday</t>
        </is>
      </c>
      <c r="G181" s="2" t="n"/>
      <c r="H181" s="1" t="n"/>
    </row>
    <row r="182">
      <c r="A182" s="2" t="n">
        <v>45875</v>
      </c>
      <c r="B182" s="1" t="n">
        <v>58154114981</v>
      </c>
      <c r="C182" s="1" t="inlineStr">
        <is>
          <t>Delivered</t>
        </is>
      </c>
      <c r="D182" s="1" t="inlineStr">
        <is>
          <t>Excell</t>
        </is>
      </c>
      <c r="E182" s="1" t="inlineStr">
        <is>
          <t>Bluedart</t>
        </is>
      </c>
      <c r="F182" s="1" t="inlineStr">
        <is>
          <t>Wednesday</t>
        </is>
      </c>
      <c r="G182" s="2" t="n"/>
      <c r="H182" s="1" t="n"/>
    </row>
    <row r="183">
      <c r="A183" s="2" t="n">
        <v>45875</v>
      </c>
      <c r="B183" s="1" t="n">
        <v>58154115353</v>
      </c>
      <c r="C183" s="1" t="inlineStr">
        <is>
          <t>Delivered</t>
        </is>
      </c>
      <c r="D183" s="1" t="inlineStr">
        <is>
          <t>Amrita</t>
        </is>
      </c>
      <c r="E183" s="1" t="inlineStr">
        <is>
          <t>Bluedart</t>
        </is>
      </c>
      <c r="F183" s="1" t="inlineStr">
        <is>
          <t>Wednesday</t>
        </is>
      </c>
      <c r="G183" s="2" t="n"/>
      <c r="H183" s="1" t="n"/>
    </row>
    <row r="184">
      <c r="A184" s="2" t="n">
        <v>45875</v>
      </c>
      <c r="B184" s="1" t="n">
        <v>58154115703</v>
      </c>
      <c r="C184" s="1" t="inlineStr">
        <is>
          <t>Delivered</t>
        </is>
      </c>
      <c r="D184" s="1" t="inlineStr">
        <is>
          <t>Cellin Bio</t>
        </is>
      </c>
      <c r="E184" s="1" t="inlineStr">
        <is>
          <t>Bluedart</t>
        </is>
      </c>
      <c r="F184" s="1" t="inlineStr">
        <is>
          <t>Wednesday</t>
        </is>
      </c>
      <c r="G184" s="2" t="n"/>
      <c r="H184" s="1" t="n"/>
    </row>
    <row r="185">
      <c r="A185" s="2" t="n">
        <v>45875</v>
      </c>
      <c r="B185" s="1" t="n">
        <v>58154116112</v>
      </c>
      <c r="C185" s="1" t="inlineStr">
        <is>
          <t>Delivered</t>
        </is>
      </c>
      <c r="D185" s="1" t="inlineStr">
        <is>
          <t>SAI LIFE</t>
        </is>
      </c>
      <c r="E185" s="1" t="inlineStr">
        <is>
          <t>Bluedart</t>
        </is>
      </c>
      <c r="F185" s="1" t="inlineStr">
        <is>
          <t>Wednesday</t>
        </is>
      </c>
      <c r="G185" s="2" t="n"/>
      <c r="H185" s="1" t="n"/>
    </row>
    <row r="186">
      <c r="A186" s="2" t="n">
        <v>45875</v>
      </c>
      <c r="B186" s="1" t="n">
        <v>58154116845</v>
      </c>
      <c r="C186" s="1" t="inlineStr">
        <is>
          <t>Delivered</t>
        </is>
      </c>
      <c r="D186" s="1" t="inlineStr">
        <is>
          <t>SYNGENE</t>
        </is>
      </c>
      <c r="E186" s="1" t="inlineStr">
        <is>
          <t>Bluedart</t>
        </is>
      </c>
      <c r="F186" s="1" t="inlineStr">
        <is>
          <t>Wednesday</t>
        </is>
      </c>
      <c r="G186" s="2" t="n"/>
      <c r="H186" s="1" t="n"/>
    </row>
    <row r="187">
      <c r="A187" s="2" t="n">
        <v>45875</v>
      </c>
      <c r="B187" s="1" t="n">
        <v>58154117162</v>
      </c>
      <c r="C187" s="1" t="inlineStr">
        <is>
          <t>Delivered</t>
        </is>
      </c>
      <c r="D187" s="1" t="inlineStr">
        <is>
          <t>SYNGENE</t>
        </is>
      </c>
      <c r="E187" s="1" t="inlineStr">
        <is>
          <t>Bluedart</t>
        </is>
      </c>
      <c r="F187" s="1" t="inlineStr">
        <is>
          <t>Wednesday</t>
        </is>
      </c>
      <c r="G187" s="2" t="n"/>
      <c r="H187" s="1" t="n"/>
    </row>
    <row r="188">
      <c r="A188" s="2" t="n">
        <v>45880</v>
      </c>
      <c r="B188" s="1" t="n">
        <v>58154305241</v>
      </c>
      <c r="C188" s="1" t="inlineStr">
        <is>
          <t>Delivered</t>
        </is>
      </c>
      <c r="D188" s="1" t="inlineStr">
        <is>
          <t>SYNGENE</t>
        </is>
      </c>
      <c r="E188" s="1" t="inlineStr">
        <is>
          <t>Bluedart</t>
        </is>
      </c>
      <c r="F188" s="1" t="inlineStr">
        <is>
          <t>Monday</t>
        </is>
      </c>
      <c r="G188" s="2" t="n"/>
      <c r="H188" s="1" t="n"/>
    </row>
    <row r="189">
      <c r="A189" s="2" t="n">
        <v>45880</v>
      </c>
      <c r="B189" s="1" t="n">
        <v>58154305451</v>
      </c>
      <c r="C189" s="1" t="inlineStr">
        <is>
          <t>Delivered</t>
        </is>
      </c>
      <c r="D189" s="1" t="inlineStr">
        <is>
          <t>BIONOVA</t>
        </is>
      </c>
      <c r="E189" s="1" t="inlineStr">
        <is>
          <t>Bluedart</t>
        </is>
      </c>
      <c r="F189" s="1" t="inlineStr">
        <is>
          <t>Monday</t>
        </is>
      </c>
      <c r="G189" s="2" t="n"/>
      <c r="H189" s="1" t="n"/>
    </row>
    <row r="190">
      <c r="A190" s="2" t="n">
        <v>45880</v>
      </c>
      <c r="B190" s="1" t="n">
        <v>58154305565</v>
      </c>
      <c r="C190" s="1" t="inlineStr">
        <is>
          <t>Delivered</t>
        </is>
      </c>
      <c r="D190" s="1" t="inlineStr">
        <is>
          <t>NCCS</t>
        </is>
      </c>
      <c r="E190" s="1" t="inlineStr">
        <is>
          <t>Bluedart</t>
        </is>
      </c>
      <c r="F190" s="1" t="inlineStr">
        <is>
          <t>Monday</t>
        </is>
      </c>
      <c r="G190" s="2" t="n"/>
      <c r="H190" s="1" t="n"/>
    </row>
    <row r="191">
      <c r="A191" s="2" t="n">
        <v>45880</v>
      </c>
      <c r="B191" s="1" t="n">
        <v>58154305893</v>
      </c>
      <c r="C191" s="1" t="inlineStr">
        <is>
          <t>Delivered</t>
        </is>
      </c>
      <c r="D191" s="1" t="inlineStr">
        <is>
          <t>GENOMID</t>
        </is>
      </c>
      <c r="E191" s="1" t="inlineStr">
        <is>
          <t>Bluedart</t>
        </is>
      </c>
      <c r="F191" s="1" t="inlineStr">
        <is>
          <t>Monday</t>
        </is>
      </c>
      <c r="G191" s="2" t="n"/>
      <c r="H191" s="1" t="n"/>
    </row>
    <row r="192">
      <c r="A192" s="2" t="n">
        <v>45880</v>
      </c>
      <c r="B192" s="1" t="n">
        <v>58154306114</v>
      </c>
      <c r="C192" s="1" t="inlineStr">
        <is>
          <t>Delivered</t>
        </is>
      </c>
      <c r="D192" s="1" t="inlineStr">
        <is>
          <t>HELIX</t>
        </is>
      </c>
      <c r="E192" s="1" t="inlineStr">
        <is>
          <t>Bluedart</t>
        </is>
      </c>
      <c r="F192" s="1" t="inlineStr">
        <is>
          <t>Monday</t>
        </is>
      </c>
      <c r="G192" s="2" t="n"/>
      <c r="H192" s="1" t="n"/>
    </row>
    <row r="193">
      <c r="A193" s="2" t="n">
        <v>45880</v>
      </c>
      <c r="B193" s="1" t="n">
        <v>58154306641</v>
      </c>
      <c r="C193" s="1" t="inlineStr">
        <is>
          <t>Delivered</t>
        </is>
      </c>
      <c r="D193" s="1" t="inlineStr">
        <is>
          <t>MILTENEY</t>
        </is>
      </c>
      <c r="E193" s="1" t="inlineStr">
        <is>
          <t>Bluedart</t>
        </is>
      </c>
      <c r="F193" s="1" t="inlineStr">
        <is>
          <t>Monday</t>
        </is>
      </c>
      <c r="G193" s="2" t="n"/>
      <c r="H193" s="1" t="n"/>
    </row>
    <row r="194">
      <c r="A194" s="2" t="n">
        <v>45880</v>
      </c>
      <c r="B194" s="1" t="n">
        <v>58154306766</v>
      </c>
      <c r="C194" s="1" t="inlineStr">
        <is>
          <t>Delivered</t>
        </is>
      </c>
      <c r="D194" s="1" t="inlineStr">
        <is>
          <t>JUBILANT</t>
        </is>
      </c>
      <c r="E194" s="1" t="inlineStr">
        <is>
          <t>Bluedart</t>
        </is>
      </c>
      <c r="F194" s="1" t="inlineStr">
        <is>
          <t>Monday</t>
        </is>
      </c>
      <c r="G194" s="2" t="n"/>
      <c r="H194" s="1" t="n"/>
    </row>
    <row r="195">
      <c r="A195" s="2" t="n">
        <v>45880</v>
      </c>
      <c r="B195" s="1" t="n">
        <v>58154307046</v>
      </c>
      <c r="C195" s="1" t="inlineStr">
        <is>
          <t>Delivered</t>
        </is>
      </c>
      <c r="D195" s="1" t="inlineStr">
        <is>
          <t>SYMBIOSIS</t>
        </is>
      </c>
      <c r="E195" s="1" t="inlineStr">
        <is>
          <t>Bluedart</t>
        </is>
      </c>
      <c r="F195" s="1" t="inlineStr">
        <is>
          <t>Monday</t>
        </is>
      </c>
      <c r="G195" s="2" t="n"/>
      <c r="H195" s="1" t="n"/>
    </row>
    <row r="196">
      <c r="A196" s="2" t="n">
        <v>45880</v>
      </c>
      <c r="B196" s="1" t="n">
        <v>58154307190</v>
      </c>
      <c r="C196" s="1" t="inlineStr">
        <is>
          <t>Delivered</t>
        </is>
      </c>
      <c r="D196" s="1" t="inlineStr">
        <is>
          <t>IMMUNEEL</t>
        </is>
      </c>
      <c r="E196" s="1" t="inlineStr">
        <is>
          <t>Bluedart</t>
        </is>
      </c>
      <c r="F196" s="1" t="inlineStr">
        <is>
          <t>Monday</t>
        </is>
      </c>
      <c r="G196" s="2" t="n"/>
      <c r="H196" s="1" t="n"/>
    </row>
    <row r="197">
      <c r="A197" s="2" t="n">
        <v>45880</v>
      </c>
      <c r="B197" s="1" t="n">
        <v>58154307422</v>
      </c>
      <c r="C197" s="1" t="inlineStr">
        <is>
          <t>Delivered</t>
        </is>
      </c>
      <c r="D197" s="1" t="inlineStr">
        <is>
          <t>IIT-Kharagpur</t>
        </is>
      </c>
      <c r="E197" s="1" t="inlineStr">
        <is>
          <t>Bluedart</t>
        </is>
      </c>
      <c r="F197" s="1" t="inlineStr">
        <is>
          <t>Monday</t>
        </is>
      </c>
      <c r="G197" s="2" t="n"/>
      <c r="H197" s="1" t="n"/>
    </row>
    <row r="198">
      <c r="A198" s="2" t="n">
        <v>45880</v>
      </c>
      <c r="B198" s="1" t="n">
        <v>58154307621</v>
      </c>
      <c r="C198" s="1" t="inlineStr">
        <is>
          <t>Delivered</t>
        </is>
      </c>
      <c r="D198" s="1" t="inlineStr">
        <is>
          <t>ACTREC</t>
        </is>
      </c>
      <c r="E198" s="1" t="inlineStr">
        <is>
          <t>Bluedart</t>
        </is>
      </c>
      <c r="F198" s="1" t="inlineStr">
        <is>
          <t>Monday</t>
        </is>
      </c>
      <c r="G198" s="2" t="n"/>
      <c r="H198" s="1" t="n"/>
    </row>
    <row r="199">
      <c r="A199" s="2" t="n">
        <v>45880</v>
      </c>
      <c r="B199" s="1" t="n">
        <v>58154307783</v>
      </c>
      <c r="C199" s="1" t="inlineStr">
        <is>
          <t>Delivered</t>
        </is>
      </c>
      <c r="D199" s="1" t="inlineStr">
        <is>
          <t>INTAS</t>
        </is>
      </c>
      <c r="E199" s="1" t="inlineStr">
        <is>
          <t>Bluedart</t>
        </is>
      </c>
      <c r="F199" s="1" t="inlineStr">
        <is>
          <t>Monday</t>
        </is>
      </c>
      <c r="G199" s="2" t="n"/>
      <c r="H199" s="1" t="n"/>
    </row>
    <row r="200">
      <c r="A200" s="2" t="n">
        <v>45880</v>
      </c>
      <c r="B200" s="1" t="n">
        <v>58154308424</v>
      </c>
      <c r="C200" s="1" t="inlineStr">
        <is>
          <t>Delivered</t>
        </is>
      </c>
      <c r="D200" s="1" t="inlineStr">
        <is>
          <t>AURIGINE SERVICE</t>
        </is>
      </c>
      <c r="E200" s="1" t="inlineStr">
        <is>
          <t>Bluedart</t>
        </is>
      </c>
      <c r="F200" s="1" t="inlineStr">
        <is>
          <t>Monday</t>
        </is>
      </c>
      <c r="G200" s="2" t="n"/>
      <c r="H200" s="1" t="n"/>
    </row>
    <row r="201">
      <c r="A201" s="2" t="n">
        <v>45880</v>
      </c>
      <c r="B201" s="1" t="n">
        <v>58154309220</v>
      </c>
      <c r="C201" s="1" t="inlineStr">
        <is>
          <t>Delivered</t>
        </is>
      </c>
      <c r="D201" s="1" t="inlineStr">
        <is>
          <t>BIO SOLUTION</t>
        </is>
      </c>
      <c r="E201" s="1" t="inlineStr">
        <is>
          <t>Bluedart</t>
        </is>
      </c>
      <c r="F201" s="1" t="inlineStr">
        <is>
          <t>Monday</t>
        </is>
      </c>
      <c r="G201" s="2" t="n"/>
      <c r="H201" s="1" t="n"/>
    </row>
    <row r="202">
      <c r="A202" s="2" t="n">
        <v>45880</v>
      </c>
      <c r="B202" s="1" t="n">
        <v>58154309356</v>
      </c>
      <c r="C202" s="1" t="inlineStr">
        <is>
          <t>Delivered</t>
        </is>
      </c>
      <c r="D202" s="1" t="inlineStr">
        <is>
          <t>AURIGINE ONCO</t>
        </is>
      </c>
      <c r="E202" s="1" t="inlineStr">
        <is>
          <t>Bluedart</t>
        </is>
      </c>
      <c r="F202" s="1" t="inlineStr">
        <is>
          <t>Monday</t>
        </is>
      </c>
      <c r="G202" s="2" t="n"/>
      <c r="H202" s="1" t="n"/>
    </row>
    <row r="203">
      <c r="A203" s="2" t="n">
        <v>45880</v>
      </c>
      <c r="B203" s="1" t="n">
        <v>58154309533</v>
      </c>
      <c r="C203" s="1" t="inlineStr">
        <is>
          <t>Delivered</t>
        </is>
      </c>
      <c r="D203" s="1" t="inlineStr">
        <is>
          <t>ILS</t>
        </is>
      </c>
      <c r="E203" s="1" t="inlineStr">
        <is>
          <t>Bluedart</t>
        </is>
      </c>
      <c r="F203" s="1" t="inlineStr">
        <is>
          <t>Monday</t>
        </is>
      </c>
      <c r="G203" s="2" t="n"/>
      <c r="H203" s="1" t="n"/>
    </row>
    <row r="204">
      <c r="A204" s="2" t="n">
        <v>45880</v>
      </c>
      <c r="B204" s="1" t="n">
        <v>58154309883</v>
      </c>
      <c r="C204" s="1" t="inlineStr">
        <is>
          <t>Delivered</t>
        </is>
      </c>
      <c r="D204" s="1" t="inlineStr">
        <is>
          <t>ABHI BIO</t>
        </is>
      </c>
      <c r="E204" s="1" t="inlineStr">
        <is>
          <t>Bluedart</t>
        </is>
      </c>
      <c r="F204" s="1" t="inlineStr">
        <is>
          <t>Monday</t>
        </is>
      </c>
      <c r="G204" s="2" t="n"/>
      <c r="H204" s="1" t="n"/>
    </row>
    <row r="205">
      <c r="A205" s="2" t="n">
        <v>45880</v>
      </c>
      <c r="B205" s="1" t="n">
        <v>58154310270</v>
      </c>
      <c r="C205" s="1" t="inlineStr">
        <is>
          <t>Delivered</t>
        </is>
      </c>
      <c r="D205" s="1" t="inlineStr">
        <is>
          <t>SAI LIFE</t>
        </is>
      </c>
      <c r="E205" s="1" t="inlineStr">
        <is>
          <t>Bluedart</t>
        </is>
      </c>
      <c r="F205" s="1" t="inlineStr">
        <is>
          <t>Monday</t>
        </is>
      </c>
      <c r="G205" s="2" t="n"/>
      <c r="H205" s="1" t="n"/>
    </row>
    <row r="206">
      <c r="A206" s="2" t="n">
        <v>45881</v>
      </c>
      <c r="B206" s="1" t="n">
        <v>58154351205</v>
      </c>
      <c r="C206" s="1" t="inlineStr">
        <is>
          <t>Delivered</t>
        </is>
      </c>
      <c r="D206" s="1" t="inlineStr">
        <is>
          <t>FARCAST</t>
        </is>
      </c>
      <c r="E206" s="1" t="inlineStr">
        <is>
          <t>Bluedart</t>
        </is>
      </c>
      <c r="F206" s="1" t="inlineStr">
        <is>
          <t>Tuesday</t>
        </is>
      </c>
      <c r="G206" s="2" t="n"/>
      <c r="H206" s="1" t="n"/>
    </row>
    <row r="207">
      <c r="A207" s="2" t="n">
        <v>45887</v>
      </c>
      <c r="B207" s="1" t="n">
        <v>58154515156</v>
      </c>
      <c r="C207" s="1" t="inlineStr">
        <is>
          <t>Delivered</t>
        </is>
      </c>
      <c r="D207" s="1" t="inlineStr">
        <is>
          <t>SYNGENE</t>
        </is>
      </c>
      <c r="E207" s="1" t="inlineStr">
        <is>
          <t>Bluedart</t>
        </is>
      </c>
      <c r="F207" s="1" t="inlineStr">
        <is>
          <t>Monday</t>
        </is>
      </c>
      <c r="G207" s="2" t="n"/>
      <c r="H207" s="1" t="n"/>
    </row>
    <row r="208">
      <c r="A208" s="2" t="n">
        <v>45887</v>
      </c>
      <c r="B208" s="1" t="n">
        <v>58154515366</v>
      </c>
      <c r="C208" s="1" t="inlineStr">
        <is>
          <t>Delivered</t>
        </is>
      </c>
      <c r="D208" s="1" t="inlineStr">
        <is>
          <t>SAI LIFE</t>
        </is>
      </c>
      <c r="E208" s="1" t="inlineStr">
        <is>
          <t>Bluedart</t>
        </is>
      </c>
      <c r="F208" s="1" t="inlineStr">
        <is>
          <t>Monday</t>
        </is>
      </c>
      <c r="G208" s="2" t="n"/>
      <c r="H208" s="1" t="n"/>
    </row>
    <row r="209">
      <c r="A209" s="2" t="n">
        <v>45887</v>
      </c>
      <c r="B209" s="1" t="n">
        <v>58154515554</v>
      </c>
      <c r="C209" s="1" t="inlineStr">
        <is>
          <t>Delivered</t>
        </is>
      </c>
      <c r="D209" s="1" t="inlineStr">
        <is>
          <t>TIFR</t>
        </is>
      </c>
      <c r="E209" s="1" t="inlineStr">
        <is>
          <t>Bluedart</t>
        </is>
      </c>
      <c r="F209" s="1" t="inlineStr">
        <is>
          <t>Monday</t>
        </is>
      </c>
      <c r="G209" s="2" t="n"/>
      <c r="H209" s="1" t="n"/>
    </row>
    <row r="210">
      <c r="A210" s="2" t="n">
        <v>45887</v>
      </c>
      <c r="B210" s="1" t="n">
        <v>58154515775</v>
      </c>
      <c r="C210" s="1" t="inlineStr">
        <is>
          <t>Delivered</t>
        </is>
      </c>
      <c r="D210" s="1" t="inlineStr">
        <is>
          <t>FORTUNE BIOSERVICES</t>
        </is>
      </c>
      <c r="E210" s="1" t="inlineStr">
        <is>
          <t>Bluedart</t>
        </is>
      </c>
      <c r="F210" s="1" t="inlineStr">
        <is>
          <t>Monday</t>
        </is>
      </c>
      <c r="G210" s="2" t="n"/>
      <c r="H210" s="1" t="n"/>
    </row>
    <row r="211">
      <c r="A211" s="2" t="n">
        <v>45887</v>
      </c>
      <c r="B211" s="1" t="n">
        <v>58154515952</v>
      </c>
      <c r="C211" s="1" t="inlineStr">
        <is>
          <t>Delivered</t>
        </is>
      </c>
      <c r="D211" s="1" t="inlineStr">
        <is>
          <t>JUBILANT</t>
        </is>
      </c>
      <c r="E211" s="1" t="inlineStr">
        <is>
          <t>Bluedart</t>
        </is>
      </c>
      <c r="F211" s="1" t="inlineStr">
        <is>
          <t>Monday</t>
        </is>
      </c>
      <c r="G211" s="2" t="n"/>
      <c r="H211" s="1" t="n"/>
    </row>
    <row r="212">
      <c r="A212" s="2" t="n">
        <v>45887</v>
      </c>
      <c r="B212" s="1" t="n">
        <v>58154517212</v>
      </c>
      <c r="C212" s="1" t="inlineStr">
        <is>
          <t>Delivered</t>
        </is>
      </c>
      <c r="D212" s="1" t="inlineStr">
        <is>
          <t>NIBMG</t>
        </is>
      </c>
      <c r="E212" s="1" t="inlineStr">
        <is>
          <t>Bluedart</t>
        </is>
      </c>
      <c r="F212" s="1" t="inlineStr">
        <is>
          <t>Monday</t>
        </is>
      </c>
      <c r="G212" s="2" t="n"/>
      <c r="H212" s="1" t="n"/>
    </row>
    <row r="213">
      <c r="A213" s="2" t="n">
        <v>45887</v>
      </c>
      <c r="B213" s="1" t="n">
        <v>58154518030</v>
      </c>
      <c r="C213" s="1" t="inlineStr">
        <is>
          <t>Delivered</t>
        </is>
      </c>
      <c r="D213" s="1" t="inlineStr">
        <is>
          <t>AURIGINE ONCO</t>
        </is>
      </c>
      <c r="E213" s="1" t="inlineStr">
        <is>
          <t>Bluedart</t>
        </is>
      </c>
      <c r="F213" s="1" t="inlineStr">
        <is>
          <t>Monday</t>
        </is>
      </c>
      <c r="G213" s="2" t="n"/>
      <c r="H213" s="1" t="n"/>
    </row>
    <row r="214">
      <c r="A214" s="2" t="n">
        <v>45887</v>
      </c>
      <c r="B214" s="1" t="n">
        <v>58154518203</v>
      </c>
      <c r="C214" s="1" t="inlineStr">
        <is>
          <t>Delivered</t>
        </is>
      </c>
      <c r="D214" s="1" t="inlineStr">
        <is>
          <t>POPVAX</t>
        </is>
      </c>
      <c r="E214" s="1" t="inlineStr">
        <is>
          <t>Bluedart</t>
        </is>
      </c>
      <c r="F214" s="1" t="inlineStr">
        <is>
          <t>Monday</t>
        </is>
      </c>
      <c r="G214" s="2" t="n"/>
      <c r="H214" s="1" t="n"/>
    </row>
    <row r="215">
      <c r="A215" s="2" t="n">
        <v>45887</v>
      </c>
      <c r="B215" s="1" t="n">
        <v>58154518310</v>
      </c>
      <c r="C215" s="1" t="inlineStr">
        <is>
          <t>Delivered</t>
        </is>
      </c>
      <c r="D215" s="1" t="inlineStr">
        <is>
          <t>RG SONS</t>
        </is>
      </c>
      <c r="E215" s="1" t="inlineStr">
        <is>
          <t>Bluedart</t>
        </is>
      </c>
      <c r="F215" s="1" t="inlineStr">
        <is>
          <t>Monday</t>
        </is>
      </c>
      <c r="G215" s="2" t="n"/>
      <c r="H215" s="1" t="n"/>
    </row>
    <row r="216">
      <c r="A216" s="2" t="n">
        <v>45887</v>
      </c>
      <c r="B216" s="1" t="n">
        <v>58154518704</v>
      </c>
      <c r="C216" s="1" t="inlineStr">
        <is>
          <t>Delivered</t>
        </is>
      </c>
      <c r="D216" s="1" t="inlineStr">
        <is>
          <t>ACTREC</t>
        </is>
      </c>
      <c r="E216" s="1" t="inlineStr">
        <is>
          <t>Bluedart</t>
        </is>
      </c>
      <c r="F216" s="1" t="inlineStr">
        <is>
          <t>Monday</t>
        </is>
      </c>
      <c r="G216" s="2" t="n"/>
      <c r="H216" s="1" t="n"/>
    </row>
    <row r="217">
      <c r="A217" s="2" t="n">
        <v>45887</v>
      </c>
      <c r="B217" s="1" t="n">
        <v>58154518892</v>
      </c>
      <c r="C217" s="1" t="inlineStr">
        <is>
          <t>Delivered</t>
        </is>
      </c>
      <c r="D217" s="1" t="inlineStr">
        <is>
          <t>GENOMID</t>
        </is>
      </c>
      <c r="E217" s="1" t="inlineStr">
        <is>
          <t>Bluedart</t>
        </is>
      </c>
      <c r="F217" s="1" t="inlineStr">
        <is>
          <t>Monday</t>
        </is>
      </c>
      <c r="G217" s="2" t="n"/>
      <c r="H217" s="1" t="n"/>
    </row>
    <row r="218">
      <c r="A218" s="2" t="n">
        <v>45887</v>
      </c>
      <c r="B218" s="1" t="n">
        <v>58154519253</v>
      </c>
      <c r="C218" s="1" t="inlineStr">
        <is>
          <t>Delivered</t>
        </is>
      </c>
      <c r="D218" s="1" t="inlineStr">
        <is>
          <t>NIMHANS</t>
        </is>
      </c>
      <c r="E218" s="1" t="inlineStr">
        <is>
          <t>Bluedart</t>
        </is>
      </c>
      <c r="F218" s="1" t="inlineStr">
        <is>
          <t>Monday</t>
        </is>
      </c>
      <c r="G218" s="2" t="n"/>
      <c r="H218" s="1" t="n"/>
    </row>
    <row r="219">
      <c r="A219" s="2" t="n">
        <v>45887</v>
      </c>
      <c r="B219" s="1" t="n">
        <v>58154519640</v>
      </c>
      <c r="C219" s="1" t="inlineStr">
        <is>
          <t>Delivered</t>
        </is>
      </c>
      <c r="D219" s="1" t="inlineStr">
        <is>
          <t>BIO SOLUTION</t>
        </is>
      </c>
      <c r="E219" s="1" t="inlineStr">
        <is>
          <t>Bluedart</t>
        </is>
      </c>
      <c r="F219" s="1" t="inlineStr">
        <is>
          <t>Monday</t>
        </is>
      </c>
      <c r="G219" s="2" t="n"/>
      <c r="H219" s="1" t="n"/>
    </row>
    <row r="220">
      <c r="A220" s="2" t="n">
        <v>45887</v>
      </c>
      <c r="B220" s="1" t="n">
        <v>58154519743</v>
      </c>
      <c r="C220" s="1" t="inlineStr">
        <is>
          <t>Delivered</t>
        </is>
      </c>
      <c r="D220" s="1" t="inlineStr">
        <is>
          <t>EXCELL BIO</t>
        </is>
      </c>
      <c r="E220" s="1" t="inlineStr">
        <is>
          <t>Bluedart</t>
        </is>
      </c>
      <c r="F220" s="1" t="inlineStr">
        <is>
          <t>Monday</t>
        </is>
      </c>
      <c r="G220" s="2" t="n"/>
      <c r="H220" s="1" t="n"/>
    </row>
    <row r="221">
      <c r="A221" s="2" t="n">
        <v>45887</v>
      </c>
      <c r="B221" s="1" t="n">
        <v>58154521795</v>
      </c>
      <c r="C221" s="1" t="inlineStr">
        <is>
          <t>Delivered</t>
        </is>
      </c>
      <c r="D221" s="1" t="inlineStr">
        <is>
          <t>Biogene Scientific</t>
        </is>
      </c>
      <c r="E221" s="1" t="inlineStr">
        <is>
          <t>Bluedart</t>
        </is>
      </c>
      <c r="F221" s="1" t="inlineStr">
        <is>
          <t>Monday</t>
        </is>
      </c>
      <c r="G221" s="2" t="n"/>
      <c r="H221" s="1" t="n"/>
    </row>
    <row r="222">
      <c r="A222" s="2" t="n">
        <v>45887</v>
      </c>
      <c r="B222" s="1" t="n">
        <v>58154522090</v>
      </c>
      <c r="C222" s="1" t="inlineStr">
        <is>
          <t>Delivered</t>
        </is>
      </c>
      <c r="D222" s="1" t="inlineStr">
        <is>
          <t>NNF</t>
        </is>
      </c>
      <c r="E222" s="1" t="inlineStr">
        <is>
          <t>Bluedart</t>
        </is>
      </c>
      <c r="F222" s="1" t="inlineStr">
        <is>
          <t>Monday</t>
        </is>
      </c>
      <c r="G222" s="2" t="n"/>
      <c r="H222" s="1" t="n"/>
    </row>
    <row r="223">
      <c r="A223" s="2" t="n">
        <v>45887</v>
      </c>
      <c r="B223" s="1" t="n">
        <v>58154523350</v>
      </c>
      <c r="C223" s="1" t="inlineStr">
        <is>
          <t>Delivered</t>
        </is>
      </c>
      <c r="D223" s="1" t="inlineStr">
        <is>
          <t>NIAB</t>
        </is>
      </c>
      <c r="E223" s="1" t="inlineStr">
        <is>
          <t>Bluedart</t>
        </is>
      </c>
      <c r="F223" s="1" t="inlineStr">
        <is>
          <t>Monday</t>
        </is>
      </c>
      <c r="G223" s="2" t="n"/>
      <c r="H223" s="1" t="n"/>
    </row>
    <row r="224">
      <c r="A224" s="2" t="n">
        <v>45888</v>
      </c>
      <c r="B224" s="1" t="n">
        <v>58154567973</v>
      </c>
      <c r="C224" s="1" t="inlineStr">
        <is>
          <t>Delivered</t>
        </is>
      </c>
      <c r="D224" s="1" t="inlineStr">
        <is>
          <t>VIT</t>
        </is>
      </c>
      <c r="E224" s="1" t="inlineStr">
        <is>
          <t>Bluedart</t>
        </is>
      </c>
      <c r="F224" s="1" t="inlineStr">
        <is>
          <t>Tuesday</t>
        </is>
      </c>
      <c r="G224" s="2" t="n"/>
      <c r="H224" s="1" t="n"/>
    </row>
    <row r="225">
      <c r="A225" s="2" t="n">
        <v>45888</v>
      </c>
      <c r="B225" s="1" t="n">
        <v>58154568194</v>
      </c>
      <c r="C225" s="1" t="inlineStr">
        <is>
          <t>Delivered</t>
        </is>
      </c>
      <c r="D225" s="1" t="inlineStr">
        <is>
          <t>ILS</t>
        </is>
      </c>
      <c r="E225" s="1" t="inlineStr">
        <is>
          <t>Bluedart</t>
        </is>
      </c>
      <c r="F225" s="1" t="inlineStr">
        <is>
          <t>Tuesday</t>
        </is>
      </c>
      <c r="G225" s="2" t="n"/>
      <c r="H225" s="1" t="n"/>
    </row>
    <row r="226">
      <c r="A226" s="2" t="n">
        <v>45888</v>
      </c>
      <c r="B226" s="1" t="n">
        <v>58154568275</v>
      </c>
      <c r="C226" s="1" t="inlineStr">
        <is>
          <t>Delivered</t>
        </is>
      </c>
      <c r="D226" s="1" t="inlineStr">
        <is>
          <t>BIO SOLUTION</t>
        </is>
      </c>
      <c r="E226" s="1" t="inlineStr">
        <is>
          <t>Bluedart</t>
        </is>
      </c>
      <c r="F226" s="1" t="inlineStr">
        <is>
          <t>Tuesday</t>
        </is>
      </c>
      <c r="G226" s="2" t="n"/>
      <c r="H226" s="1" t="n"/>
    </row>
    <row r="227">
      <c r="A227" s="2" t="n">
        <v>45888</v>
      </c>
      <c r="B227" s="1" t="n">
        <v>58154568846</v>
      </c>
      <c r="C227" s="1" t="inlineStr">
        <is>
          <t>Delivered</t>
        </is>
      </c>
      <c r="D227" s="1" t="inlineStr">
        <is>
          <t>OMNI PROTECT</t>
        </is>
      </c>
      <c r="E227" s="1" t="inlineStr">
        <is>
          <t>Bluedart</t>
        </is>
      </c>
      <c r="F227" s="1" t="inlineStr">
        <is>
          <t>Tuesday</t>
        </is>
      </c>
      <c r="G227" s="2" t="n"/>
      <c r="H227" s="1" t="n"/>
    </row>
    <row r="228">
      <c r="A228" s="2" t="n">
        <v>45888</v>
      </c>
      <c r="B228" s="1" t="n">
        <v>58154568953</v>
      </c>
      <c r="C228" s="1" t="inlineStr">
        <is>
          <t>Delivered</t>
        </is>
      </c>
      <c r="D228" s="1" t="inlineStr">
        <is>
          <t>NIV</t>
        </is>
      </c>
      <c r="E228" s="1" t="inlineStr">
        <is>
          <t>Bluedart</t>
        </is>
      </c>
      <c r="F228" s="1" t="inlineStr">
        <is>
          <t>Tuesday</t>
        </is>
      </c>
      <c r="G228" s="2" t="n"/>
      <c r="H228" s="1" t="n"/>
    </row>
    <row r="229">
      <c r="A229" s="2" t="n">
        <v>45888</v>
      </c>
      <c r="B229" s="1" t="n">
        <v>58154569045</v>
      </c>
      <c r="C229" s="1" t="inlineStr">
        <is>
          <t>Delivered</t>
        </is>
      </c>
      <c r="D229" s="1" t="inlineStr">
        <is>
          <t>PATEL CHEM</t>
        </is>
      </c>
      <c r="E229" s="1" t="inlineStr">
        <is>
          <t>Bluedart</t>
        </is>
      </c>
      <c r="F229" s="1" t="inlineStr">
        <is>
          <t>Tuesday</t>
        </is>
      </c>
      <c r="G229" s="2" t="n"/>
      <c r="H229" s="1" t="n"/>
    </row>
    <row r="230">
      <c r="A230" s="2" t="n">
        <v>45888</v>
      </c>
      <c r="B230" s="1" t="n">
        <v>58154569104</v>
      </c>
      <c r="C230" s="1" t="inlineStr">
        <is>
          <t>Delivered</t>
        </is>
      </c>
      <c r="D230" s="1" t="inlineStr">
        <is>
          <t>Cellin Bio</t>
        </is>
      </c>
      <c r="E230" s="1" t="inlineStr">
        <is>
          <t>Bluedart</t>
        </is>
      </c>
      <c r="F230" s="1" t="inlineStr">
        <is>
          <t>Tuesday</t>
        </is>
      </c>
      <c r="G230" s="2" t="n"/>
      <c r="H230" s="1" t="n"/>
    </row>
    <row r="231">
      <c r="A231" s="2" t="n">
        <v>45888</v>
      </c>
      <c r="B231" s="1" t="n">
        <v>58154593442</v>
      </c>
      <c r="C231" s="1" t="inlineStr">
        <is>
          <t>Delivered</t>
        </is>
      </c>
      <c r="D231" s="1" t="inlineStr">
        <is>
          <t>Helix</t>
        </is>
      </c>
      <c r="E231" s="1" t="inlineStr">
        <is>
          <t>Bluedart</t>
        </is>
      </c>
      <c r="F231" s="1" t="inlineStr">
        <is>
          <t>Tuesday</t>
        </is>
      </c>
      <c r="G231" s="2" t="n"/>
      <c r="H231" s="1" t="n"/>
    </row>
    <row r="232">
      <c r="A232" s="2" t="n">
        <v>45888</v>
      </c>
      <c r="B232" s="1" t="n">
        <v>58154594131</v>
      </c>
      <c r="C232" s="1" t="inlineStr">
        <is>
          <t>Delivered</t>
        </is>
      </c>
      <c r="D232" s="1" t="inlineStr">
        <is>
          <t>Sun Pharma</t>
        </is>
      </c>
      <c r="E232" s="1" t="inlineStr">
        <is>
          <t>Bluedart</t>
        </is>
      </c>
      <c r="F232" s="1" t="inlineStr">
        <is>
          <t>Tuesday</t>
        </is>
      </c>
      <c r="G232" s="2" t="n"/>
      <c r="H232" s="1" t="n"/>
    </row>
    <row r="233">
      <c r="A233" s="2" t="n">
        <v>45892</v>
      </c>
      <c r="B233" s="1" t="n">
        <v>58154746893</v>
      </c>
      <c r="C233" s="1" t="inlineStr">
        <is>
          <t>Delivered</t>
        </is>
      </c>
      <c r="D233" s="1" t="inlineStr">
        <is>
          <t>Aurigine Service</t>
        </is>
      </c>
      <c r="E233" s="1" t="inlineStr">
        <is>
          <t>Bluedart</t>
        </is>
      </c>
      <c r="F233" s="1" t="inlineStr">
        <is>
          <t>Saturday</t>
        </is>
      </c>
      <c r="G233" s="2" t="n"/>
      <c r="H233" s="1" t="n"/>
    </row>
    <row r="234">
      <c r="A234" s="2" t="n">
        <v>45892</v>
      </c>
      <c r="B234" s="1" t="n">
        <v>58154747405</v>
      </c>
      <c r="C234" s="1" t="inlineStr">
        <is>
          <t>Delivered</t>
        </is>
      </c>
      <c r="D234" s="1" t="inlineStr">
        <is>
          <t>Aurigine Onco</t>
        </is>
      </c>
      <c r="E234" s="1" t="inlineStr">
        <is>
          <t>Bluedart</t>
        </is>
      </c>
      <c r="F234" s="1" t="inlineStr">
        <is>
          <t>Saturday</t>
        </is>
      </c>
      <c r="G234" s="2" t="n"/>
      <c r="H234" s="1" t="n"/>
    </row>
    <row r="235">
      <c r="A235" s="2" t="n">
        <v>45892</v>
      </c>
      <c r="B235" s="1" t="n">
        <v>58154747490</v>
      </c>
      <c r="C235" s="1" t="inlineStr">
        <is>
          <t>Delivered</t>
        </is>
      </c>
      <c r="D235" s="1" t="inlineStr">
        <is>
          <t>GENOMID</t>
        </is>
      </c>
      <c r="E235" s="1" t="inlineStr">
        <is>
          <t>Bluedart</t>
        </is>
      </c>
      <c r="F235" s="1" t="inlineStr">
        <is>
          <t>Saturday</t>
        </is>
      </c>
      <c r="G235" s="2" t="n"/>
      <c r="H235" s="1" t="n"/>
    </row>
    <row r="236">
      <c r="A236" s="2" t="n">
        <v>45892</v>
      </c>
      <c r="B236" s="1" t="n">
        <v>58154747722</v>
      </c>
      <c r="C236" s="1" t="inlineStr">
        <is>
          <t>Delivered</t>
        </is>
      </c>
      <c r="D236" s="1" t="inlineStr">
        <is>
          <t>APOLLO CHENNAI</t>
        </is>
      </c>
      <c r="E236" s="1" t="inlineStr">
        <is>
          <t>Bluedart</t>
        </is>
      </c>
      <c r="F236" s="1" t="inlineStr">
        <is>
          <t>Saturday</t>
        </is>
      </c>
      <c r="G236" s="2" t="n"/>
      <c r="H236" s="1" t="n"/>
    </row>
    <row r="237">
      <c r="A237" s="2" t="n">
        <v>45892</v>
      </c>
      <c r="B237" s="1" t="n">
        <v>58154747921</v>
      </c>
      <c r="C237" s="1" t="inlineStr">
        <is>
          <t>Delivered</t>
        </is>
      </c>
      <c r="D237" s="1" t="inlineStr">
        <is>
          <t>IISER PUNE</t>
        </is>
      </c>
      <c r="E237" s="1" t="inlineStr">
        <is>
          <t>Bluedart</t>
        </is>
      </c>
      <c r="F237" s="1" t="inlineStr">
        <is>
          <t>Saturday</t>
        </is>
      </c>
      <c r="G237" s="2" t="n"/>
      <c r="H237" s="1" t="n"/>
    </row>
    <row r="238">
      <c r="A238" s="2" t="n">
        <v>45892</v>
      </c>
      <c r="B238" s="1" t="n">
        <v>58154748164</v>
      </c>
      <c r="C238" s="1" t="inlineStr">
        <is>
          <t>Delivered</t>
        </is>
      </c>
      <c r="D238" s="1" t="inlineStr">
        <is>
          <t>Abhi Bio</t>
        </is>
      </c>
      <c r="E238" s="1" t="inlineStr">
        <is>
          <t>Bluedart</t>
        </is>
      </c>
      <c r="F238" s="1" t="inlineStr">
        <is>
          <t>Saturday</t>
        </is>
      </c>
      <c r="G238" s="2" t="n"/>
      <c r="H238" s="1" t="n"/>
    </row>
    <row r="239">
      <c r="A239" s="2" t="n">
        <v>45892</v>
      </c>
      <c r="B239" s="1" t="n">
        <v>58154748341</v>
      </c>
      <c r="C239" s="1" t="inlineStr">
        <is>
          <t>Delivered</t>
        </is>
      </c>
      <c r="D239" s="1" t="inlineStr">
        <is>
          <t>NIBMG</t>
        </is>
      </c>
      <c r="E239" s="1" t="inlineStr">
        <is>
          <t>Bluedart</t>
        </is>
      </c>
      <c r="F239" s="1" t="inlineStr">
        <is>
          <t>Saturday</t>
        </is>
      </c>
      <c r="G239" s="2" t="n"/>
      <c r="H239" s="1" t="n"/>
    </row>
    <row r="240">
      <c r="A240" s="2" t="n">
        <v>45892</v>
      </c>
      <c r="B240" s="1" t="n">
        <v>58154748525</v>
      </c>
      <c r="C240" s="1" t="inlineStr">
        <is>
          <t>Delivered</t>
        </is>
      </c>
      <c r="D240" s="1" t="inlineStr">
        <is>
          <t>Nimhans</t>
        </is>
      </c>
      <c r="E240" s="1" t="inlineStr">
        <is>
          <t>Bluedart</t>
        </is>
      </c>
      <c r="F240" s="1" t="inlineStr">
        <is>
          <t>Saturday</t>
        </is>
      </c>
      <c r="G240" s="2" t="n"/>
      <c r="H240" s="1" t="n"/>
    </row>
    <row r="241">
      <c r="A241" s="2" t="n">
        <v>45892</v>
      </c>
      <c r="B241" s="1" t="n">
        <v>58154748691</v>
      </c>
      <c r="C241" s="1" t="inlineStr">
        <is>
          <t>Delivered</t>
        </is>
      </c>
      <c r="D241" s="1" t="inlineStr">
        <is>
          <t>RG SONS</t>
        </is>
      </c>
      <c r="E241" s="1" t="inlineStr">
        <is>
          <t>Bluedart</t>
        </is>
      </c>
      <c r="F241" s="1" t="inlineStr">
        <is>
          <t>Saturday</t>
        </is>
      </c>
      <c r="G241" s="2" t="n"/>
      <c r="H241" s="1" t="n"/>
    </row>
    <row r="242">
      <c r="A242" s="2" t="n">
        <v>45892</v>
      </c>
      <c r="B242" s="1" t="n">
        <v>58154748783</v>
      </c>
      <c r="C242" s="1" t="inlineStr">
        <is>
          <t>Delivered</t>
        </is>
      </c>
      <c r="D242" s="1" t="inlineStr">
        <is>
          <t>TIGS</t>
        </is>
      </c>
      <c r="E242" s="1" t="inlineStr">
        <is>
          <t>Bluedart</t>
        </is>
      </c>
      <c r="F242" s="1" t="inlineStr">
        <is>
          <t>Saturday</t>
        </is>
      </c>
      <c r="G242" s="2" t="n"/>
      <c r="H242" s="1" t="n"/>
    </row>
    <row r="243">
      <c r="A243" s="2" t="n">
        <v>45892</v>
      </c>
      <c r="B243" s="1" t="n">
        <v>58154749166</v>
      </c>
      <c r="C243" s="1" t="inlineStr">
        <is>
          <t>Delivered</t>
        </is>
      </c>
      <c r="D243" s="1" t="inlineStr">
        <is>
          <t>IPGMER</t>
        </is>
      </c>
      <c r="E243" s="1" t="inlineStr">
        <is>
          <t>Bluedart</t>
        </is>
      </c>
      <c r="F243" s="1" t="inlineStr">
        <is>
          <t>Saturday</t>
        </is>
      </c>
      <c r="G243" s="2" t="n"/>
      <c r="H243" s="1" t="n"/>
    </row>
    <row r="244">
      <c r="A244" s="2" t="n">
        <v>45892</v>
      </c>
      <c r="B244" s="1" t="n">
        <v>58154749321</v>
      </c>
      <c r="C244" s="1" t="inlineStr">
        <is>
          <t>Delivered</t>
        </is>
      </c>
      <c r="D244" s="1" t="inlineStr">
        <is>
          <t>ADGYL</t>
        </is>
      </c>
      <c r="E244" s="1" t="inlineStr">
        <is>
          <t>Bluedart</t>
        </is>
      </c>
      <c r="F244" s="1" t="inlineStr">
        <is>
          <t>Saturday</t>
        </is>
      </c>
      <c r="G244" s="2" t="n"/>
      <c r="H244" s="1" t="n"/>
    </row>
    <row r="245">
      <c r="A245" s="2" t="n">
        <v>45892</v>
      </c>
      <c r="B245" s="1" t="n">
        <v>58154749483</v>
      </c>
      <c r="C245" s="1" t="inlineStr">
        <is>
          <t>Delivered</t>
        </is>
      </c>
      <c r="D245" s="1" t="inlineStr">
        <is>
          <t>IISER BHOPAL</t>
        </is>
      </c>
      <c r="E245" s="1" t="inlineStr">
        <is>
          <t>Bluedart</t>
        </is>
      </c>
      <c r="F245" s="1" t="inlineStr">
        <is>
          <t>Saturday</t>
        </is>
      </c>
      <c r="G245" s="2" t="n"/>
      <c r="H245" s="1" t="n"/>
    </row>
    <row r="246">
      <c r="A246" s="2" t="n">
        <v>45892</v>
      </c>
      <c r="B246" s="1" t="n">
        <v>58154749645</v>
      </c>
      <c r="C246" s="1" t="inlineStr">
        <is>
          <t>Delivered</t>
        </is>
      </c>
      <c r="D246" s="1" t="inlineStr">
        <is>
          <t>Agharkar</t>
        </is>
      </c>
      <c r="E246" s="1" t="inlineStr">
        <is>
          <t>Bluedart</t>
        </is>
      </c>
      <c r="F246" s="1" t="inlineStr">
        <is>
          <t>Saturday</t>
        </is>
      </c>
      <c r="G246" s="2" t="n"/>
      <c r="H246" s="1" t="n"/>
    </row>
    <row r="247">
      <c r="A247" s="2" t="n">
        <v>45892</v>
      </c>
      <c r="B247" s="1" t="n">
        <v>58154749881</v>
      </c>
      <c r="C247" s="1" t="inlineStr">
        <is>
          <t>Delivered</t>
        </is>
      </c>
      <c r="D247" s="1" t="inlineStr">
        <is>
          <t>nnf</t>
        </is>
      </c>
      <c r="E247" s="1" t="inlineStr">
        <is>
          <t>Bluedart</t>
        </is>
      </c>
      <c r="F247" s="1" t="inlineStr">
        <is>
          <t>Saturday</t>
        </is>
      </c>
      <c r="G247" s="2" t="n"/>
      <c r="H247" s="1" t="n"/>
    </row>
    <row r="248">
      <c r="A248" s="2" t="n">
        <v>45892</v>
      </c>
      <c r="B248" s="1" t="n">
        <v>58154750172</v>
      </c>
      <c r="C248" s="1" t="inlineStr">
        <is>
          <t>Delivered</t>
        </is>
      </c>
      <c r="D248" s="1" t="inlineStr">
        <is>
          <t>TCG</t>
        </is>
      </c>
      <c r="E248" s="1" t="inlineStr">
        <is>
          <t>Bluedart</t>
        </is>
      </c>
      <c r="F248" s="1" t="inlineStr">
        <is>
          <t>Saturday</t>
        </is>
      </c>
      <c r="G248" s="2" t="n"/>
      <c r="H248" s="1" t="n"/>
    </row>
    <row r="249">
      <c r="A249" s="2" t="n">
        <v>45892</v>
      </c>
      <c r="B249" s="1" t="n">
        <v>58154750205</v>
      </c>
      <c r="C249" s="1" t="inlineStr">
        <is>
          <t>Delivered</t>
        </is>
      </c>
      <c r="D249" s="1" t="inlineStr">
        <is>
          <t>CELLIN BIO</t>
        </is>
      </c>
      <c r="E249" s="1" t="inlineStr">
        <is>
          <t>Bluedart</t>
        </is>
      </c>
      <c r="F249" s="1" t="inlineStr">
        <is>
          <t>Saturday</t>
        </is>
      </c>
      <c r="G249" s="2" t="n"/>
      <c r="H249" s="1" t="n"/>
    </row>
    <row r="250">
      <c r="A250" s="2" t="n">
        <v>45892</v>
      </c>
      <c r="B250" s="1" t="n">
        <v>58154750345</v>
      </c>
      <c r="C250" s="1" t="inlineStr">
        <is>
          <t>Delivered</t>
        </is>
      </c>
      <c r="D250" s="1" t="inlineStr">
        <is>
          <t>sun pharma</t>
        </is>
      </c>
      <c r="E250" s="1" t="inlineStr">
        <is>
          <t>Bluedart</t>
        </is>
      </c>
      <c r="F250" s="1" t="inlineStr">
        <is>
          <t>Saturday</t>
        </is>
      </c>
      <c r="G250" s="2" t="n"/>
      <c r="H250" s="1" t="n"/>
    </row>
    <row r="251">
      <c r="A251" s="2" t="n">
        <v>45892</v>
      </c>
      <c r="B251" s="1" t="n">
        <v>58154750441</v>
      </c>
      <c r="C251" s="1" t="inlineStr">
        <is>
          <t>Delivered</t>
        </is>
      </c>
      <c r="D251" s="1" t="inlineStr">
        <is>
          <t>Farcast</t>
        </is>
      </c>
      <c r="E251" s="1" t="inlineStr">
        <is>
          <t>Bluedart</t>
        </is>
      </c>
      <c r="F251" s="1" t="inlineStr">
        <is>
          <t>Saturday</t>
        </is>
      </c>
      <c r="G251" s="2" t="n"/>
      <c r="H251" s="1" t="n"/>
    </row>
    <row r="252">
      <c r="A252" s="2" t="n">
        <v>45892</v>
      </c>
      <c r="B252" s="1" t="n">
        <v>58154750500</v>
      </c>
      <c r="C252" s="1" t="inlineStr">
        <is>
          <t>Delivered</t>
        </is>
      </c>
      <c r="D252" s="1" t="inlineStr">
        <is>
          <t>VIRION</t>
        </is>
      </c>
      <c r="E252" s="1" t="inlineStr">
        <is>
          <t>Bluedart</t>
        </is>
      </c>
      <c r="F252" s="1" t="inlineStr">
        <is>
          <t>Saturday</t>
        </is>
      </c>
      <c r="G252" s="2" t="n"/>
      <c r="H252" s="1" t="n"/>
    </row>
    <row r="253">
      <c r="A253" s="2" t="n">
        <v>45892</v>
      </c>
      <c r="B253" s="1" t="n">
        <v>58154750695</v>
      </c>
      <c r="C253" s="1" t="inlineStr">
        <is>
          <t>Delivered</t>
        </is>
      </c>
      <c r="D253" s="1" t="inlineStr">
        <is>
          <t>M Biotech</t>
        </is>
      </c>
      <c r="E253" s="1" t="inlineStr">
        <is>
          <t>Bluedart</t>
        </is>
      </c>
      <c r="F253" s="1" t="inlineStr">
        <is>
          <t>Saturday</t>
        </is>
      </c>
      <c r="G253" s="2" t="n"/>
      <c r="H253" s="1" t="n"/>
    </row>
    <row r="254">
      <c r="A254" s="2" t="n">
        <v>45892</v>
      </c>
      <c r="B254" s="1" t="n">
        <v>58154751395</v>
      </c>
      <c r="C254" s="1" t="inlineStr">
        <is>
          <t>Delivered</t>
        </is>
      </c>
      <c r="D254" s="1" t="inlineStr">
        <is>
          <t>actrec</t>
        </is>
      </c>
      <c r="E254" s="1" t="inlineStr">
        <is>
          <t>Bluedart</t>
        </is>
      </c>
      <c r="F254" s="1" t="inlineStr">
        <is>
          <t>Saturday</t>
        </is>
      </c>
      <c r="G254" s="2" t="n"/>
      <c r="H254" s="1" t="n"/>
    </row>
    <row r="255">
      <c r="A255" s="2" t="n">
        <v>45892</v>
      </c>
      <c r="B255" s="1" t="n">
        <v>58154756881</v>
      </c>
      <c r="C255" s="1" t="inlineStr">
        <is>
          <t>Delivered</t>
        </is>
      </c>
      <c r="D255" s="1" t="inlineStr">
        <is>
          <t>Biocon</t>
        </is>
      </c>
      <c r="E255" s="1" t="inlineStr">
        <is>
          <t>Bluedart</t>
        </is>
      </c>
      <c r="F255" s="1" t="inlineStr">
        <is>
          <t>Saturday</t>
        </is>
      </c>
      <c r="G255" s="2" t="n"/>
      <c r="H255" s="1" t="n"/>
    </row>
    <row r="256">
      <c r="A256" s="2" t="n">
        <v>45892</v>
      </c>
      <c r="B256" s="1" t="n">
        <v>58154757570</v>
      </c>
      <c r="C256" s="1" t="inlineStr">
        <is>
          <t>Delivered</t>
        </is>
      </c>
      <c r="D256" s="1" t="inlineStr">
        <is>
          <t>SYNGENE</t>
        </is>
      </c>
      <c r="E256" s="1" t="inlineStr">
        <is>
          <t>Bluedart</t>
        </is>
      </c>
      <c r="F256" s="1" t="inlineStr">
        <is>
          <t>Saturday</t>
        </is>
      </c>
      <c r="G256" s="2" t="n"/>
      <c r="H256" s="1" t="n"/>
    </row>
    <row r="257">
      <c r="A257" s="2" t="n">
        <v>45895</v>
      </c>
      <c r="B257" s="1" t="n">
        <v>58154870631</v>
      </c>
      <c r="C257" s="1" t="inlineStr">
        <is>
          <t>Delivered</t>
        </is>
      </c>
      <c r="D257" s="1" t="inlineStr">
        <is>
          <t>SYNGENE</t>
        </is>
      </c>
      <c r="E257" s="1" t="inlineStr">
        <is>
          <t>Bluedart</t>
        </is>
      </c>
      <c r="F257" s="1" t="inlineStr">
        <is>
          <t>Tuesday</t>
        </is>
      </c>
      <c r="G257" s="2" t="n"/>
      <c r="H257" s="1" t="n"/>
    </row>
    <row r="258">
      <c r="A258" s="2" t="n">
        <v>45895</v>
      </c>
      <c r="B258" s="1" t="n">
        <v>58154871143</v>
      </c>
      <c r="C258" s="1" t="inlineStr">
        <is>
          <t>Delivered</t>
        </is>
      </c>
      <c r="D258" s="1" t="inlineStr">
        <is>
          <t>Abhi Bio</t>
        </is>
      </c>
      <c r="E258" s="1" t="inlineStr">
        <is>
          <t>Bluedart</t>
        </is>
      </c>
      <c r="F258" s="1" t="inlineStr">
        <is>
          <t>Tuesday</t>
        </is>
      </c>
      <c r="G258" s="2" t="n"/>
      <c r="H258" s="1" t="n"/>
    </row>
    <row r="259">
      <c r="A259" s="2" t="n">
        <v>45895</v>
      </c>
      <c r="B259" s="1" t="n">
        <v>58154874831</v>
      </c>
      <c r="C259" s="1" t="inlineStr">
        <is>
          <t>Delivered</t>
        </is>
      </c>
      <c r="D259" s="1" t="inlineStr">
        <is>
          <t>actrec</t>
        </is>
      </c>
      <c r="E259" s="1" t="inlineStr">
        <is>
          <t>Bluedart</t>
        </is>
      </c>
      <c r="F259" s="1" t="inlineStr">
        <is>
          <t>Tuesday</t>
        </is>
      </c>
      <c r="G259" s="2" t="n"/>
      <c r="H259" s="1" t="n"/>
    </row>
    <row r="260">
      <c r="A260" s="2" t="n">
        <v>45895</v>
      </c>
      <c r="B260" s="1" t="n">
        <v>58154875284</v>
      </c>
      <c r="C260" s="1" t="inlineStr">
        <is>
          <t>Delivered</t>
        </is>
      </c>
      <c r="D260" s="1" t="inlineStr">
        <is>
          <t>SAMBHAV</t>
        </is>
      </c>
      <c r="E260" s="1" t="inlineStr">
        <is>
          <t>Bluedart</t>
        </is>
      </c>
      <c r="F260" s="1" t="inlineStr">
        <is>
          <t>Tuesday</t>
        </is>
      </c>
      <c r="G260" s="2" t="n"/>
      <c r="H260" s="1" t="n"/>
    </row>
    <row r="261">
      <c r="A261" s="2" t="n">
        <v>45896</v>
      </c>
      <c r="B261" s="1" t="n">
        <v>58154916606</v>
      </c>
      <c r="C261" s="1" t="inlineStr">
        <is>
          <t>Delivered</t>
        </is>
      </c>
      <c r="D261" s="1" t="inlineStr">
        <is>
          <t>NCCS</t>
        </is>
      </c>
      <c r="E261" s="1" t="inlineStr">
        <is>
          <t>Bluedart</t>
        </is>
      </c>
      <c r="F261" s="1" t="inlineStr">
        <is>
          <t>Wednesday</t>
        </is>
      </c>
      <c r="G261" s="2" t="n"/>
      <c r="H261" s="1" t="n"/>
    </row>
    <row r="262">
      <c r="A262" s="2" t="n">
        <v>45899</v>
      </c>
      <c r="B262" s="1" t="n">
        <v>58155031992</v>
      </c>
      <c r="C262" s="1" t="inlineStr">
        <is>
          <t>Delivered</t>
        </is>
      </c>
      <c r="D262" s="1" t="inlineStr">
        <is>
          <t>SAI LIFE</t>
        </is>
      </c>
      <c r="E262" s="1" t="inlineStr">
        <is>
          <t>Bluedart</t>
        </is>
      </c>
      <c r="F262" s="1" t="inlineStr">
        <is>
          <t>Saturday</t>
        </is>
      </c>
      <c r="G262" s="2" t="n"/>
      <c r="H262" s="1" t="n"/>
    </row>
    <row r="263">
      <c r="A263" s="2" t="n">
        <v>45899</v>
      </c>
      <c r="B263" s="1" t="n">
        <v>58155032191</v>
      </c>
      <c r="C263" s="1" t="inlineStr">
        <is>
          <t>Delivered</t>
        </is>
      </c>
      <c r="D263" s="1" t="inlineStr">
        <is>
          <t>NIAB</t>
        </is>
      </c>
      <c r="E263" s="1" t="inlineStr">
        <is>
          <t>Bluedart</t>
        </is>
      </c>
      <c r="F263" s="1" t="inlineStr">
        <is>
          <t>Saturday</t>
        </is>
      </c>
      <c r="G263" s="2" t="n"/>
      <c r="H263" s="1" t="n"/>
    </row>
    <row r="264">
      <c r="A264" s="2" t="n">
        <v>45899</v>
      </c>
      <c r="B264" s="1" t="n">
        <v>58155037286</v>
      </c>
      <c r="C264" s="1" t="inlineStr">
        <is>
          <t>Delivered</t>
        </is>
      </c>
      <c r="D264" s="1" t="inlineStr">
        <is>
          <t>IMMUNEEL</t>
        </is>
      </c>
      <c r="E264" s="1" t="inlineStr">
        <is>
          <t>Bluedart</t>
        </is>
      </c>
      <c r="F264" s="1" t="inlineStr">
        <is>
          <t>Saturday</t>
        </is>
      </c>
      <c r="G264" s="2" t="n"/>
      <c r="H264" s="1" t="n"/>
    </row>
    <row r="265">
      <c r="A265" s="2" t="n">
        <v>45899</v>
      </c>
      <c r="B265" s="1" t="n">
        <v>58155037496</v>
      </c>
      <c r="C265" s="1" t="inlineStr">
        <is>
          <t>Delivered</t>
        </is>
      </c>
      <c r="D265" s="1" t="inlineStr">
        <is>
          <t>POPVAX</t>
        </is>
      </c>
      <c r="E265" s="1" t="inlineStr">
        <is>
          <t>Bluedart</t>
        </is>
      </c>
      <c r="F265" s="1" t="inlineStr">
        <is>
          <t>Saturday</t>
        </is>
      </c>
      <c r="G265" s="2" t="n"/>
      <c r="H265" s="1" t="n"/>
    </row>
    <row r="266">
      <c r="A266" s="2" t="n">
        <v>45899</v>
      </c>
      <c r="B266" s="1" t="n">
        <v>58155038233</v>
      </c>
      <c r="C266" s="1" t="inlineStr">
        <is>
          <t>Delivered</t>
        </is>
      </c>
      <c r="D266" s="1" t="inlineStr">
        <is>
          <t>RG SONS</t>
        </is>
      </c>
      <c r="E266" s="1" t="inlineStr">
        <is>
          <t>Bluedart</t>
        </is>
      </c>
      <c r="F266" s="1" t="inlineStr">
        <is>
          <t>Saturday</t>
        </is>
      </c>
      <c r="G266" s="2" t="n"/>
      <c r="H266" s="1" t="n"/>
    </row>
    <row r="267">
      <c r="A267" s="2" t="n">
        <v>45899</v>
      </c>
      <c r="B267" s="1" t="n">
        <v>58155038421</v>
      </c>
      <c r="C267" s="1" t="inlineStr">
        <is>
          <t>Delivered</t>
        </is>
      </c>
      <c r="D267" s="1" t="inlineStr">
        <is>
          <t>BIONOVA</t>
        </is>
      </c>
      <c r="E267" s="1" t="inlineStr">
        <is>
          <t>Bluedart</t>
        </is>
      </c>
      <c r="F267" s="1" t="inlineStr">
        <is>
          <t>Saturday</t>
        </is>
      </c>
      <c r="G267" s="2" t="n"/>
      <c r="H267" s="1" t="n"/>
    </row>
    <row r="268">
      <c r="A268" s="2" t="n">
        <v>45899</v>
      </c>
      <c r="B268" s="1" t="n">
        <v>58155038594</v>
      </c>
      <c r="C268" s="1" t="inlineStr">
        <is>
          <t>Delivered</t>
        </is>
      </c>
      <c r="D268" s="1" t="inlineStr">
        <is>
          <t>Seema</t>
        </is>
      </c>
      <c r="E268" s="1" t="inlineStr">
        <is>
          <t>Bluedart</t>
        </is>
      </c>
      <c r="F268" s="1" t="inlineStr">
        <is>
          <t>Saturday</t>
        </is>
      </c>
      <c r="G268" s="2" t="n"/>
      <c r="H268" s="1" t="n"/>
    </row>
    <row r="269">
      <c r="A269" s="2" t="n">
        <v>45902</v>
      </c>
      <c r="B269" s="1" t="n">
        <v>58155186213</v>
      </c>
      <c r="C269" s="1" t="inlineStr">
        <is>
          <t>Delivered</t>
        </is>
      </c>
      <c r="D269" s="1" t="inlineStr">
        <is>
          <t>Nkure Therapeutic CCAMP</t>
        </is>
      </c>
      <c r="E269" s="1" t="inlineStr">
        <is>
          <t>Bluedart</t>
        </is>
      </c>
      <c r="F269" s="1" t="inlineStr">
        <is>
          <t>Tuesday</t>
        </is>
      </c>
      <c r="G269" s="2" t="n"/>
      <c r="H269" s="1" t="n"/>
    </row>
    <row r="270">
      <c r="A270" s="2" t="n">
        <v>45902</v>
      </c>
      <c r="B270" s="1" t="n">
        <v>58155186375</v>
      </c>
      <c r="C270" s="1" t="inlineStr">
        <is>
          <t>Delivered</t>
        </is>
      </c>
      <c r="D270" s="1" t="inlineStr">
        <is>
          <t>PATEL CHEM</t>
        </is>
      </c>
      <c r="E270" s="1" t="inlineStr">
        <is>
          <t>Bluedart</t>
        </is>
      </c>
      <c r="F270" s="1" t="inlineStr">
        <is>
          <t>Tuesday</t>
        </is>
      </c>
      <c r="G270" s="2" t="n"/>
      <c r="H270" s="1" t="n"/>
    </row>
    <row r="271">
      <c r="A271" s="2" t="n">
        <v>45903</v>
      </c>
      <c r="B271" s="1" t="n">
        <v>58155187042</v>
      </c>
      <c r="C271" s="1" t="inlineStr">
        <is>
          <t>Delivered</t>
        </is>
      </c>
      <c r="D271" s="1" t="inlineStr">
        <is>
          <t>SYNGENE</t>
        </is>
      </c>
      <c r="E271" s="1" t="inlineStr">
        <is>
          <t>Bluedart</t>
        </is>
      </c>
      <c r="F271" s="1" t="inlineStr">
        <is>
          <t>Wednesday</t>
        </is>
      </c>
      <c r="G271" s="2" t="n"/>
      <c r="H271" s="1" t="n"/>
    </row>
    <row r="272">
      <c r="A272" s="2" t="n">
        <v>45903</v>
      </c>
      <c r="B272" s="1" t="n">
        <v>58155187355</v>
      </c>
      <c r="C272" s="1" t="inlineStr">
        <is>
          <t>Delivered</t>
        </is>
      </c>
      <c r="D272" s="1" t="inlineStr">
        <is>
          <t>SUN PHARMA</t>
        </is>
      </c>
      <c r="E272" s="1" t="inlineStr">
        <is>
          <t>Bluedart</t>
        </is>
      </c>
      <c r="F272" s="1" t="inlineStr">
        <is>
          <t>Wednesday</t>
        </is>
      </c>
      <c r="G272" s="2" t="n"/>
      <c r="H272" s="1" t="n"/>
    </row>
    <row r="273">
      <c r="A273" s="2" t="n">
        <v>45903</v>
      </c>
      <c r="B273" s="1" t="n">
        <v>58155187565</v>
      </c>
      <c r="C273" s="1" t="inlineStr">
        <is>
          <t>Delivered</t>
        </is>
      </c>
      <c r="D273" s="1" t="inlineStr">
        <is>
          <t>RG SONS</t>
        </is>
      </c>
      <c r="E273" s="1" t="inlineStr">
        <is>
          <t>Bluedart</t>
        </is>
      </c>
      <c r="F273" s="1" t="inlineStr">
        <is>
          <t>Wednesday</t>
        </is>
      </c>
      <c r="G273" s="2" t="n"/>
      <c r="H273" s="1" t="n"/>
    </row>
    <row r="274">
      <c r="A274" s="2" t="n">
        <v>45903</v>
      </c>
      <c r="B274" s="1" t="n">
        <v>58155187661</v>
      </c>
      <c r="C274" s="1" t="inlineStr">
        <is>
          <t>Delivered</t>
        </is>
      </c>
      <c r="D274" s="1" t="inlineStr">
        <is>
          <t>Bio Solution</t>
        </is>
      </c>
      <c r="E274" s="1" t="inlineStr">
        <is>
          <t>Bluedart</t>
        </is>
      </c>
      <c r="F274" s="1" t="inlineStr">
        <is>
          <t>Wednesday</t>
        </is>
      </c>
      <c r="G274" s="2" t="n"/>
      <c r="H274" s="1" t="n"/>
    </row>
    <row r="275">
      <c r="A275" s="2" t="n">
        <v>45906</v>
      </c>
      <c r="B275" s="1" t="n">
        <v>58155319913</v>
      </c>
      <c r="C275" s="1" t="inlineStr">
        <is>
          <t>Delivered</t>
        </is>
      </c>
      <c r="D275" s="1" t="inlineStr">
        <is>
          <t>SYNGENE</t>
        </is>
      </c>
      <c r="E275" s="1" t="inlineStr">
        <is>
          <t>Bluedart</t>
        </is>
      </c>
      <c r="F275" s="1" t="inlineStr">
        <is>
          <t>Saturday</t>
        </is>
      </c>
      <c r="G275" s="2" t="n"/>
      <c r="H275" s="1" t="n"/>
    </row>
    <row r="276">
      <c r="A276" s="2" t="n">
        <v>45906</v>
      </c>
      <c r="B276" s="1" t="n">
        <v>58155320086</v>
      </c>
      <c r="C276" s="1" t="inlineStr">
        <is>
          <t>Delivered</t>
        </is>
      </c>
      <c r="D276" s="1" t="inlineStr">
        <is>
          <t>MANIPAL</t>
        </is>
      </c>
      <c r="E276" s="1" t="inlineStr">
        <is>
          <t>Bluedart</t>
        </is>
      </c>
      <c r="F276" s="1" t="inlineStr">
        <is>
          <t>Saturday</t>
        </is>
      </c>
      <c r="G276" s="2" t="n"/>
      <c r="H276" s="1" t="n"/>
    </row>
    <row r="277">
      <c r="A277" s="2" t="n">
        <v>45906</v>
      </c>
      <c r="B277" s="1" t="n">
        <v>58155320355</v>
      </c>
      <c r="C277" s="1" t="inlineStr">
        <is>
          <t>Delivered</t>
        </is>
      </c>
      <c r="D277" s="1" t="inlineStr">
        <is>
          <t>Bio Solution</t>
        </is>
      </c>
      <c r="E277" s="1" t="inlineStr">
        <is>
          <t>Bluedart</t>
        </is>
      </c>
      <c r="F277" s="1" t="inlineStr">
        <is>
          <t>Saturday</t>
        </is>
      </c>
      <c r="G277" s="2" t="n"/>
      <c r="H277" s="1" t="n"/>
    </row>
    <row r="278">
      <c r="A278" s="2" t="n">
        <v>45906</v>
      </c>
      <c r="B278" s="1" t="n">
        <v>58155321011</v>
      </c>
      <c r="C278" s="1" t="inlineStr">
        <is>
          <t>Delivered</t>
        </is>
      </c>
      <c r="D278" s="1" t="inlineStr">
        <is>
          <t>SAI LIFE</t>
        </is>
      </c>
      <c r="E278" s="1" t="inlineStr">
        <is>
          <t>Bluedart</t>
        </is>
      </c>
      <c r="F278" s="1" t="inlineStr">
        <is>
          <t>Saturday</t>
        </is>
      </c>
      <c r="G278" s="2" t="n"/>
      <c r="H278" s="1" t="n"/>
    </row>
    <row r="279">
      <c r="A279" s="2" t="n">
        <v>45906</v>
      </c>
      <c r="B279" s="1" t="n">
        <v>58155321195</v>
      </c>
      <c r="C279" s="1" t="inlineStr">
        <is>
          <t>Delivered</t>
        </is>
      </c>
      <c r="D279" s="1" t="inlineStr">
        <is>
          <t>BHARAT BIOTECH</t>
        </is>
      </c>
      <c r="E279" s="1" t="inlineStr">
        <is>
          <t>Bluedart</t>
        </is>
      </c>
      <c r="F279" s="1" t="inlineStr">
        <is>
          <t>Saturday</t>
        </is>
      </c>
      <c r="G279" s="2" t="n"/>
      <c r="H279" s="1" t="n"/>
    </row>
    <row r="280">
      <c r="A280" s="2" t="n">
        <v>45906</v>
      </c>
      <c r="B280" s="1" t="n">
        <v>58155321394</v>
      </c>
      <c r="C280" s="1" t="inlineStr">
        <is>
          <t>Delivered</t>
        </is>
      </c>
      <c r="D280" s="1" t="inlineStr">
        <is>
          <t>HELIX</t>
        </is>
      </c>
      <c r="E280" s="1" t="inlineStr">
        <is>
          <t>Bluedart</t>
        </is>
      </c>
      <c r="F280" s="1" t="inlineStr">
        <is>
          <t>Saturday</t>
        </is>
      </c>
      <c r="G280" s="2" t="n"/>
      <c r="H280" s="1" t="n"/>
    </row>
    <row r="281">
      <c r="A281" s="2" t="n">
        <v>45906</v>
      </c>
      <c r="B281" s="1" t="n">
        <v>58155321674</v>
      </c>
      <c r="C281" s="1" t="inlineStr">
        <is>
          <t>Delivered</t>
        </is>
      </c>
      <c r="D281" s="1" t="inlineStr">
        <is>
          <t>ACTREC</t>
        </is>
      </c>
      <c r="E281" s="1" t="inlineStr">
        <is>
          <t>Bluedart</t>
        </is>
      </c>
      <c r="F281" s="1" t="inlineStr">
        <is>
          <t>Saturday</t>
        </is>
      </c>
      <c r="G281" s="2" t="n"/>
      <c r="H281" s="1" t="n"/>
    </row>
    <row r="282">
      <c r="A282" s="2" t="n">
        <v>45906</v>
      </c>
      <c r="B282" s="1" t="n">
        <v>58155321965</v>
      </c>
      <c r="C282" s="1" t="inlineStr">
        <is>
          <t>Delivered</t>
        </is>
      </c>
      <c r="D282" s="1" t="inlineStr">
        <is>
          <t>GENOMID</t>
        </is>
      </c>
      <c r="E282" s="1" t="inlineStr">
        <is>
          <t>Bluedart</t>
        </is>
      </c>
      <c r="F282" s="1" t="inlineStr">
        <is>
          <t>Saturday</t>
        </is>
      </c>
      <c r="G282" s="2" t="n"/>
      <c r="H282" s="1" t="n"/>
    </row>
    <row r="283">
      <c r="A283" s="2" t="n">
        <v>45906</v>
      </c>
      <c r="B283" s="1" t="n">
        <v>58155322444</v>
      </c>
      <c r="C283" s="1" t="inlineStr">
        <is>
          <t>Delivered</t>
        </is>
      </c>
      <c r="D283" s="1" t="inlineStr">
        <is>
          <t>IMMUNEEL</t>
        </is>
      </c>
      <c r="E283" s="1" t="inlineStr">
        <is>
          <t>Bluedart</t>
        </is>
      </c>
      <c r="F283" s="1" t="inlineStr">
        <is>
          <t>Saturday</t>
        </is>
      </c>
      <c r="G283" s="2" t="n"/>
      <c r="H283" s="1" t="n"/>
    </row>
    <row r="284">
      <c r="A284" s="2" t="n">
        <v>45906</v>
      </c>
      <c r="B284" s="1" t="n">
        <v>58155323144</v>
      </c>
      <c r="C284" s="1" t="inlineStr">
        <is>
          <t>Delivered</t>
        </is>
      </c>
      <c r="D284" s="1" t="inlineStr">
        <is>
          <t>BHU</t>
        </is>
      </c>
      <c r="E284" s="1" t="inlineStr">
        <is>
          <t>Bluedart</t>
        </is>
      </c>
      <c r="F284" s="1" t="inlineStr">
        <is>
          <t>Saturday</t>
        </is>
      </c>
      <c r="G284" s="2" t="n"/>
      <c r="H284" s="1" t="n"/>
    </row>
    <row r="285">
      <c r="A285" s="2" t="n">
        <v>45906</v>
      </c>
      <c r="B285" s="1" t="n">
        <v>58155323306</v>
      </c>
      <c r="C285" s="1" t="inlineStr">
        <is>
          <t>Delivered</t>
        </is>
      </c>
      <c r="D285" s="1" t="inlineStr">
        <is>
          <t>AURIGINE SERVICE</t>
        </is>
      </c>
      <c r="E285" s="1" t="inlineStr">
        <is>
          <t>Bluedart</t>
        </is>
      </c>
      <c r="F285" s="1" t="inlineStr">
        <is>
          <t>Saturday</t>
        </is>
      </c>
      <c r="G285" s="2" t="n"/>
      <c r="H285" s="1" t="n"/>
    </row>
    <row r="286">
      <c r="A286" s="2" t="n">
        <v>45906</v>
      </c>
      <c r="B286" s="1" t="n">
        <v>58155323424</v>
      </c>
      <c r="C286" s="1" t="inlineStr">
        <is>
          <t>Delivered</t>
        </is>
      </c>
      <c r="D286" s="1" t="inlineStr">
        <is>
          <t>SYNERGY</t>
        </is>
      </c>
      <c r="E286" s="1" t="inlineStr">
        <is>
          <t>Bluedart</t>
        </is>
      </c>
      <c r="F286" s="1" t="inlineStr">
        <is>
          <t>Saturday</t>
        </is>
      </c>
      <c r="G286" s="2" t="n"/>
      <c r="H286" s="1" t="n"/>
    </row>
    <row r="287">
      <c r="A287" s="2" t="n">
        <v>45906</v>
      </c>
      <c r="B287" s="1" t="n">
        <v>58155323656</v>
      </c>
      <c r="C287" s="1" t="inlineStr">
        <is>
          <t>Delivered</t>
        </is>
      </c>
      <c r="D287" s="1" t="inlineStr">
        <is>
          <t>SCI FI</t>
        </is>
      </c>
      <c r="E287" s="1" t="inlineStr">
        <is>
          <t>Bluedart</t>
        </is>
      </c>
      <c r="F287" s="1" t="inlineStr">
        <is>
          <t>Saturday</t>
        </is>
      </c>
      <c r="G287" s="2" t="n"/>
      <c r="H287" s="1" t="n"/>
    </row>
    <row r="288">
      <c r="A288" s="2" t="n">
        <v>45906</v>
      </c>
      <c r="B288" s="1" t="n">
        <v>58155323855</v>
      </c>
      <c r="C288" s="1" t="inlineStr">
        <is>
          <t>Delivered</t>
        </is>
      </c>
      <c r="D288" s="1" t="inlineStr">
        <is>
          <t>FARCAST</t>
        </is>
      </c>
      <c r="E288" s="1" t="inlineStr">
        <is>
          <t>Bluedart</t>
        </is>
      </c>
      <c r="F288" s="1" t="inlineStr">
        <is>
          <t>Saturday</t>
        </is>
      </c>
      <c r="G288" s="2" t="n"/>
      <c r="H288" s="1" t="n"/>
    </row>
    <row r="289">
      <c r="A289" s="2" t="n">
        <v>45906</v>
      </c>
      <c r="B289" s="1" t="n">
        <v>58155323925</v>
      </c>
      <c r="C289" s="1" t="inlineStr">
        <is>
          <t>Delivered</t>
        </is>
      </c>
      <c r="D289" s="1" t="inlineStr">
        <is>
          <t>ABHI BIO</t>
        </is>
      </c>
      <c r="E289" s="1" t="inlineStr">
        <is>
          <t>Bluedart</t>
        </is>
      </c>
      <c r="F289" s="1" t="inlineStr">
        <is>
          <t>Saturday</t>
        </is>
      </c>
      <c r="G289" s="2" t="n"/>
      <c r="H289" s="1" t="n"/>
    </row>
    <row r="290">
      <c r="A290" s="2" t="n">
        <v>45906</v>
      </c>
      <c r="B290" s="1" t="n">
        <v>58155324010</v>
      </c>
      <c r="C290" s="1" t="inlineStr">
        <is>
          <t>Delivered</t>
        </is>
      </c>
      <c r="D290" s="1" t="inlineStr">
        <is>
          <t>PATEL CHEM</t>
        </is>
      </c>
      <c r="E290" s="1" t="inlineStr">
        <is>
          <t>Bluedart</t>
        </is>
      </c>
      <c r="F290" s="1" t="inlineStr">
        <is>
          <t>Saturday</t>
        </is>
      </c>
      <c r="G290" s="2" t="n"/>
      <c r="H290" s="1" t="n"/>
    </row>
    <row r="291">
      <c r="A291" s="2" t="n">
        <v>45906</v>
      </c>
      <c r="B291" s="1" t="n">
        <v>58155324172</v>
      </c>
      <c r="C291" s="1" t="inlineStr">
        <is>
          <t>Delivered</t>
        </is>
      </c>
      <c r="D291" s="1" t="inlineStr">
        <is>
          <t>NIMHANS</t>
        </is>
      </c>
      <c r="E291" s="1" t="inlineStr">
        <is>
          <t>Bluedart</t>
        </is>
      </c>
      <c r="F291" s="1" t="inlineStr">
        <is>
          <t>Saturday</t>
        </is>
      </c>
      <c r="G291" s="2" t="n"/>
      <c r="H291" s="1" t="n"/>
    </row>
    <row r="292">
      <c r="A292" s="2" t="n">
        <v>45906</v>
      </c>
      <c r="B292" s="1" t="n">
        <v>58155324426</v>
      </c>
      <c r="C292" s="1" t="inlineStr">
        <is>
          <t>Delivered</t>
        </is>
      </c>
      <c r="D292" s="1" t="inlineStr">
        <is>
          <t>RGCB</t>
        </is>
      </c>
      <c r="E292" s="1" t="inlineStr">
        <is>
          <t>Bluedart</t>
        </is>
      </c>
      <c r="F292" s="1" t="inlineStr">
        <is>
          <t>Saturday</t>
        </is>
      </c>
      <c r="G292" s="2" t="n"/>
      <c r="H292" s="1" t="n"/>
    </row>
    <row r="293">
      <c r="A293" s="2" t="n">
        <v>45906</v>
      </c>
      <c r="B293" s="1" t="n">
        <v>58155324614</v>
      </c>
      <c r="C293" s="1" t="inlineStr">
        <is>
          <t>Delivered</t>
        </is>
      </c>
      <c r="D293" s="1" t="inlineStr">
        <is>
          <t>BIONOVA</t>
        </is>
      </c>
      <c r="E293" s="1" t="inlineStr">
        <is>
          <t>Bluedart</t>
        </is>
      </c>
      <c r="F293" s="1" t="inlineStr">
        <is>
          <t>Saturday</t>
        </is>
      </c>
      <c r="G293" s="2" t="n"/>
      <c r="H293" s="1" t="n"/>
    </row>
    <row r="294">
      <c r="A294" s="2" t="n">
        <v>45906</v>
      </c>
      <c r="B294" s="1" t="n">
        <v>58155324894</v>
      </c>
      <c r="C294" s="1" t="inlineStr">
        <is>
          <t>Delivered</t>
        </is>
      </c>
      <c r="D294" s="1" t="inlineStr">
        <is>
          <t>Allianz</t>
        </is>
      </c>
      <c r="E294" s="1" t="inlineStr">
        <is>
          <t>Bluedart</t>
        </is>
      </c>
      <c r="F294" s="1" t="inlineStr">
        <is>
          <t>Saturday</t>
        </is>
      </c>
      <c r="G294" s="2" t="n"/>
      <c r="H294" s="1" t="n"/>
    </row>
    <row r="295">
      <c r="A295" s="2" t="n">
        <v>45906</v>
      </c>
      <c r="B295" s="1" t="n">
        <v>58155325373</v>
      </c>
      <c r="C295" s="1" t="inlineStr">
        <is>
          <t>Delivered</t>
        </is>
      </c>
      <c r="D295" s="1" t="inlineStr">
        <is>
          <t>AURIGINE ONCO</t>
        </is>
      </c>
      <c r="E295" s="1" t="inlineStr">
        <is>
          <t>Bluedart</t>
        </is>
      </c>
      <c r="F295" s="1" t="inlineStr">
        <is>
          <t>Saturday</t>
        </is>
      </c>
      <c r="G295" s="2" t="n"/>
      <c r="H295" s="1" t="n"/>
    </row>
    <row r="296">
      <c r="A296" s="2" t="n">
        <v>45908</v>
      </c>
      <c r="B296" s="1" t="n">
        <v>58155354633</v>
      </c>
      <c r="C296" s="1" t="inlineStr">
        <is>
          <t>Delivered</t>
        </is>
      </c>
      <c r="D296" s="1" t="inlineStr">
        <is>
          <t>INTAS</t>
        </is>
      </c>
      <c r="E296" s="1" t="inlineStr">
        <is>
          <t>Bluedart</t>
        </is>
      </c>
      <c r="F296" s="1" t="inlineStr">
        <is>
          <t>Monday</t>
        </is>
      </c>
      <c r="G296" s="2" t="n"/>
      <c r="H296" s="1" t="n"/>
    </row>
    <row r="297">
      <c r="A297" s="2" t="n">
        <v>45908</v>
      </c>
      <c r="B297" s="1" t="n">
        <v>58155354773</v>
      </c>
      <c r="C297" s="1" t="inlineStr">
        <is>
          <t>Delivered</t>
        </is>
      </c>
      <c r="D297" s="1" t="inlineStr">
        <is>
          <t>Biogene Scientific</t>
        </is>
      </c>
      <c r="E297" s="1" t="inlineStr">
        <is>
          <t>Bluedart</t>
        </is>
      </c>
      <c r="F297" s="1" t="inlineStr">
        <is>
          <t>Monday</t>
        </is>
      </c>
      <c r="G297" s="2" t="n"/>
      <c r="H297" s="1" t="n"/>
    </row>
    <row r="298">
      <c r="A298" s="2" t="n">
        <v>45908</v>
      </c>
      <c r="B298" s="1" t="n">
        <v>58155354832</v>
      </c>
      <c r="C298" s="1" t="inlineStr">
        <is>
          <t>Delivered</t>
        </is>
      </c>
      <c r="D298" s="1" t="inlineStr">
        <is>
          <t>CELLIN BIO</t>
        </is>
      </c>
      <c r="E298" s="1" t="inlineStr">
        <is>
          <t>Bluedart</t>
        </is>
      </c>
      <c r="F298" s="1" t="inlineStr">
        <is>
          <t>Monday</t>
        </is>
      </c>
      <c r="G298" s="2" t="n"/>
      <c r="H298" s="1" t="n"/>
    </row>
    <row r="299">
      <c r="A299" s="2" t="n">
        <v>45908</v>
      </c>
      <c r="B299" s="1" t="n">
        <v>58155354983</v>
      </c>
      <c r="C299" s="1" t="inlineStr">
        <is>
          <t>Delivered</t>
        </is>
      </c>
      <c r="D299" s="1" t="inlineStr">
        <is>
          <t>KPK</t>
        </is>
      </c>
      <c r="E299" s="1" t="inlineStr">
        <is>
          <t>Bluedart</t>
        </is>
      </c>
      <c r="F299" s="1" t="inlineStr">
        <is>
          <t>Monday</t>
        </is>
      </c>
      <c r="G299" s="2" t="n"/>
      <c r="H299" s="1" t="n"/>
    </row>
    <row r="300">
      <c r="A300" s="2" t="n">
        <v>45908</v>
      </c>
      <c r="B300" s="1" t="n">
        <v>58155355355</v>
      </c>
      <c r="C300" s="1" t="inlineStr">
        <is>
          <t>Delivered</t>
        </is>
      </c>
      <c r="D300" s="1" t="inlineStr">
        <is>
          <t>RELIENCE</t>
        </is>
      </c>
      <c r="E300" s="1" t="inlineStr">
        <is>
          <t>Bluedart</t>
        </is>
      </c>
      <c r="F300" s="1" t="inlineStr">
        <is>
          <t>Monday</t>
        </is>
      </c>
      <c r="G300" s="2" t="n"/>
      <c r="H300" s="1" t="n"/>
    </row>
    <row r="301">
      <c r="A301" s="2" t="n">
        <v>45908</v>
      </c>
      <c r="B301" s="1" t="n">
        <v>58155355554</v>
      </c>
      <c r="C301" s="1" t="inlineStr">
        <is>
          <t>Delivered</t>
        </is>
      </c>
      <c r="D301" s="1" t="inlineStr">
        <is>
          <t>ILS</t>
        </is>
      </c>
      <c r="E301" s="1" t="inlineStr">
        <is>
          <t>Bluedart</t>
        </is>
      </c>
      <c r="F301" s="1" t="inlineStr">
        <is>
          <t>Monday</t>
        </is>
      </c>
      <c r="G301" s="2" t="n"/>
      <c r="H301" s="1" t="n"/>
    </row>
    <row r="302">
      <c r="A302" s="2" t="n">
        <v>45908</v>
      </c>
      <c r="B302" s="1" t="n">
        <v>58155355834</v>
      </c>
      <c r="C302" s="1" t="inlineStr">
        <is>
          <t>Delivered</t>
        </is>
      </c>
      <c r="D302" s="1" t="inlineStr">
        <is>
          <t>M BIOTECH</t>
        </is>
      </c>
      <c r="E302" s="1" t="inlineStr">
        <is>
          <t>Bluedart</t>
        </is>
      </c>
      <c r="F302" s="1" t="inlineStr">
        <is>
          <t>Monday</t>
        </is>
      </c>
      <c r="G302" s="2" t="n"/>
      <c r="H302" s="1" t="n"/>
    </row>
    <row r="303">
      <c r="A303" s="2" t="n">
        <v>45908</v>
      </c>
      <c r="B303" s="1" t="n">
        <v>58155356346</v>
      </c>
      <c r="C303" s="1" t="inlineStr">
        <is>
          <t>Delivered</t>
        </is>
      </c>
      <c r="D303" s="1" t="inlineStr">
        <is>
          <t>SYNGENE</t>
        </is>
      </c>
      <c r="E303" s="1" t="inlineStr">
        <is>
          <t>Bluedart</t>
        </is>
      </c>
      <c r="F303" s="1" t="inlineStr">
        <is>
          <t>Monday</t>
        </is>
      </c>
      <c r="G303" s="2" t="n"/>
      <c r="H303" s="1" t="n"/>
    </row>
    <row r="304">
      <c r="A304" s="2" t="n">
        <v>45911</v>
      </c>
      <c r="B304" s="1" t="n">
        <v>58155546610</v>
      </c>
      <c r="C304" s="1" t="inlineStr">
        <is>
          <t>Delivered</t>
        </is>
      </c>
      <c r="D304" s="1" t="inlineStr">
        <is>
          <t>INSTEM</t>
        </is>
      </c>
      <c r="E304" s="1" t="inlineStr">
        <is>
          <t>Bluedart</t>
        </is>
      </c>
      <c r="F304" s="1" t="inlineStr">
        <is>
          <t>Thursday</t>
        </is>
      </c>
      <c r="G304" s="2" t="n"/>
      <c r="H304" s="1" t="n"/>
    </row>
    <row r="305">
      <c r="A305" s="2" t="n">
        <v>45913</v>
      </c>
      <c r="B305" s="1" t="n">
        <v>58155613880</v>
      </c>
      <c r="C305" s="1" t="inlineStr">
        <is>
          <t>Delivered</t>
        </is>
      </c>
      <c r="D305" s="1" t="inlineStr">
        <is>
          <t>BIONOVA</t>
        </is>
      </c>
      <c r="E305" s="1" t="inlineStr">
        <is>
          <t>Bluedart</t>
        </is>
      </c>
      <c r="F305" s="1" t="inlineStr">
        <is>
          <t>Saturday</t>
        </is>
      </c>
      <c r="G305" s="2" t="n"/>
      <c r="H305" s="1" t="n"/>
    </row>
    <row r="306">
      <c r="A306" s="2" t="n">
        <v>45913</v>
      </c>
      <c r="B306" s="1" t="n">
        <v>58155614005</v>
      </c>
      <c r="C306" s="1" t="inlineStr">
        <is>
          <t>Delivered</t>
        </is>
      </c>
      <c r="D306" s="1" t="inlineStr">
        <is>
          <t>Helix</t>
        </is>
      </c>
      <c r="E306" s="1" t="inlineStr">
        <is>
          <t>Bluedart</t>
        </is>
      </c>
      <c r="F306" s="1" t="inlineStr">
        <is>
          <t>Saturday</t>
        </is>
      </c>
      <c r="G306" s="2" t="n"/>
      <c r="H306" s="1" t="n"/>
    </row>
    <row r="307">
      <c r="A307" s="2" t="n">
        <v>45913</v>
      </c>
      <c r="B307" s="1" t="n">
        <v>58155614370</v>
      </c>
      <c r="C307" s="1" t="inlineStr">
        <is>
          <t>Delivered</t>
        </is>
      </c>
      <c r="D307" s="1" t="inlineStr">
        <is>
          <t>SOMAIYA</t>
        </is>
      </c>
      <c r="E307" s="1" t="inlineStr">
        <is>
          <t>Bluedart</t>
        </is>
      </c>
      <c r="F307" s="1" t="inlineStr">
        <is>
          <t>Saturday</t>
        </is>
      </c>
      <c r="G307" s="2" t="n"/>
      <c r="H307" s="1" t="n"/>
    </row>
    <row r="308">
      <c r="A308" s="2" t="n">
        <v>45913</v>
      </c>
      <c r="B308" s="1" t="n">
        <v>58155614985</v>
      </c>
      <c r="C308" s="1" t="inlineStr">
        <is>
          <t>Delivered</t>
        </is>
      </c>
      <c r="D308" s="1" t="inlineStr">
        <is>
          <t>HKP</t>
        </is>
      </c>
      <c r="E308" s="1" t="inlineStr">
        <is>
          <t>Bluedart</t>
        </is>
      </c>
      <c r="F308" s="1" t="inlineStr">
        <is>
          <t>Saturday</t>
        </is>
      </c>
      <c r="G308" s="2" t="n"/>
      <c r="H308" s="1" t="n"/>
    </row>
    <row r="309">
      <c r="A309" s="2" t="n">
        <v>45913</v>
      </c>
      <c r="B309" s="1" t="n">
        <v>58155615103</v>
      </c>
      <c r="C309" s="1" t="inlineStr">
        <is>
          <t>Delivered</t>
        </is>
      </c>
      <c r="D309" s="1" t="inlineStr">
        <is>
          <t>ACTREC</t>
        </is>
      </c>
      <c r="E309" s="1" t="inlineStr">
        <is>
          <t>Bluedart</t>
        </is>
      </c>
      <c r="F309" s="1" t="inlineStr">
        <is>
          <t>Saturday</t>
        </is>
      </c>
      <c r="G309" s="2" t="n"/>
      <c r="H309" s="1" t="n"/>
    </row>
    <row r="310">
      <c r="A310" s="2" t="n">
        <v>45913</v>
      </c>
      <c r="B310" s="1" t="n">
        <v>58155615291</v>
      </c>
      <c r="C310" s="1" t="inlineStr">
        <is>
          <t>Delivered</t>
        </is>
      </c>
      <c r="D310" s="1" t="inlineStr">
        <is>
          <t>JNCSAR</t>
        </is>
      </c>
      <c r="E310" s="1" t="inlineStr">
        <is>
          <t>Bluedart</t>
        </is>
      </c>
      <c r="F310" s="1" t="inlineStr">
        <is>
          <t>Saturday</t>
        </is>
      </c>
      <c r="G310" s="2" t="n"/>
      <c r="H310" s="1" t="n"/>
    </row>
    <row r="311">
      <c r="A311" s="2" t="n">
        <v>45913</v>
      </c>
      <c r="B311" s="1" t="n">
        <v>58155615501</v>
      </c>
      <c r="C311" s="1" t="inlineStr">
        <is>
          <t>Delivered</t>
        </is>
      </c>
      <c r="D311" s="1" t="inlineStr">
        <is>
          <t>NCCS</t>
        </is>
      </c>
      <c r="E311" s="1" t="inlineStr">
        <is>
          <t>Bluedart</t>
        </is>
      </c>
      <c r="F311" s="1" t="inlineStr">
        <is>
          <t>Saturday</t>
        </is>
      </c>
      <c r="G311" s="2" t="n"/>
      <c r="H311" s="1" t="n"/>
    </row>
    <row r="312">
      <c r="A312" s="2" t="n">
        <v>45913</v>
      </c>
      <c r="B312" s="1" t="n">
        <v>58155617516</v>
      </c>
      <c r="C312" s="1" t="inlineStr">
        <is>
          <t>Delivered</t>
        </is>
      </c>
      <c r="D312" s="1" t="inlineStr">
        <is>
          <t>AURIGINE SERVICE</t>
        </is>
      </c>
      <c r="E312" s="1" t="inlineStr">
        <is>
          <t>Bluedart</t>
        </is>
      </c>
      <c r="F312" s="1" t="inlineStr">
        <is>
          <t>Saturday</t>
        </is>
      </c>
      <c r="G312" s="2" t="n"/>
      <c r="H312" s="1" t="n"/>
    </row>
    <row r="313">
      <c r="A313" s="2" t="n">
        <v>45913</v>
      </c>
      <c r="B313" s="1" t="n">
        <v>58155618231</v>
      </c>
      <c r="C313" s="1" t="inlineStr">
        <is>
          <t>Delivered</t>
        </is>
      </c>
      <c r="D313" s="1" t="inlineStr">
        <is>
          <t>AURIGINE ONCO</t>
        </is>
      </c>
      <c r="E313" s="1" t="inlineStr">
        <is>
          <t>Bluedart</t>
        </is>
      </c>
      <c r="F313" s="1" t="inlineStr">
        <is>
          <t>Saturday</t>
        </is>
      </c>
      <c r="G313" s="2" t="n"/>
      <c r="H313" s="1" t="n"/>
    </row>
    <row r="314">
      <c r="A314" s="2" t="n">
        <v>45913</v>
      </c>
      <c r="B314" s="1" t="n">
        <v>58155619712</v>
      </c>
      <c r="C314" s="1" t="inlineStr">
        <is>
          <t>Delivered</t>
        </is>
      </c>
      <c r="D314" s="1" t="inlineStr">
        <is>
          <t>TECHWEST</t>
        </is>
      </c>
      <c r="E314" s="1" t="inlineStr">
        <is>
          <t>Bluedart</t>
        </is>
      </c>
      <c r="F314" s="1" t="inlineStr">
        <is>
          <t>Saturday</t>
        </is>
      </c>
      <c r="G314" s="2" t="n"/>
      <c r="H314" s="1" t="n"/>
    </row>
    <row r="315">
      <c r="A315" s="2" t="n">
        <v>45913</v>
      </c>
      <c r="B315" s="1" t="n">
        <v>58155620121</v>
      </c>
      <c r="C315" s="1" t="inlineStr">
        <is>
          <t>Delivered</t>
        </is>
      </c>
      <c r="D315" s="1" t="inlineStr">
        <is>
          <t>Bio Solution</t>
        </is>
      </c>
      <c r="E315" s="1" t="inlineStr">
        <is>
          <t>Bluedart</t>
        </is>
      </c>
      <c r="F315" s="1" t="inlineStr">
        <is>
          <t>Saturday</t>
        </is>
      </c>
      <c r="G315" s="2" t="n"/>
      <c r="H315" s="1" t="n"/>
    </row>
    <row r="316">
      <c r="A316" s="2" t="n">
        <v>45913</v>
      </c>
      <c r="B316" s="1" t="n">
        <v>58155620725</v>
      </c>
      <c r="C316" s="1" t="inlineStr">
        <is>
          <t>Delivered</t>
        </is>
      </c>
      <c r="D316" s="1" t="inlineStr">
        <is>
          <t>ILS</t>
        </is>
      </c>
      <c r="E316" s="1" t="inlineStr">
        <is>
          <t>Bluedart</t>
        </is>
      </c>
      <c r="F316" s="1" t="inlineStr">
        <is>
          <t>Saturday</t>
        </is>
      </c>
      <c r="G316" s="2" t="n"/>
      <c r="H316" s="1" t="n"/>
    </row>
    <row r="317">
      <c r="A317" s="2" t="n">
        <v>45913</v>
      </c>
      <c r="B317" s="1" t="n">
        <v>58155620762</v>
      </c>
      <c r="C317" s="1" t="inlineStr">
        <is>
          <t>Delivered</t>
        </is>
      </c>
      <c r="D317" s="1" t="inlineStr">
        <is>
          <t>IMMUNEEL</t>
        </is>
      </c>
      <c r="E317" s="1" t="inlineStr">
        <is>
          <t>Bluedart</t>
        </is>
      </c>
      <c r="F317" s="1" t="inlineStr">
        <is>
          <t>Saturday</t>
        </is>
      </c>
      <c r="G317" s="2" t="n"/>
      <c r="H317" s="1" t="n"/>
    </row>
    <row r="318">
      <c r="A318" s="2" t="n">
        <v>45913</v>
      </c>
      <c r="B318" s="1" t="n">
        <v>58155620983</v>
      </c>
      <c r="C318" s="1" t="inlineStr">
        <is>
          <t>Delivered</t>
        </is>
      </c>
      <c r="D318" s="1" t="inlineStr">
        <is>
          <t>POPVAX</t>
        </is>
      </c>
      <c r="E318" s="1" t="inlineStr">
        <is>
          <t>Bluedart</t>
        </is>
      </c>
      <c r="F318" s="1" t="inlineStr">
        <is>
          <t>Saturday</t>
        </is>
      </c>
      <c r="G318" s="2" t="n"/>
      <c r="H318" s="1" t="n"/>
    </row>
    <row r="319">
      <c r="A319" s="2" t="n">
        <v>45913</v>
      </c>
      <c r="B319" s="1" t="n">
        <v>58155621156</v>
      </c>
      <c r="C319" s="1" t="inlineStr">
        <is>
          <t>Delivered</t>
        </is>
      </c>
      <c r="D319" s="1" t="inlineStr">
        <is>
          <t>BIOCON</t>
        </is>
      </c>
      <c r="E319" s="1" t="inlineStr">
        <is>
          <t>Bluedart</t>
        </is>
      </c>
      <c r="F319" s="1" t="inlineStr">
        <is>
          <t>Saturday</t>
        </is>
      </c>
      <c r="G319" s="2" t="n"/>
      <c r="H319" s="1" t="n"/>
    </row>
    <row r="320">
      <c r="A320" s="2" t="n">
        <v>45915</v>
      </c>
      <c r="B320" s="1" t="n">
        <v>58155667113</v>
      </c>
      <c r="C320" s="1" t="inlineStr">
        <is>
          <t>Delivered</t>
        </is>
      </c>
      <c r="D320" s="1" t="inlineStr">
        <is>
          <t>NCBS</t>
        </is>
      </c>
      <c r="E320" s="1" t="inlineStr">
        <is>
          <t>Bluedart</t>
        </is>
      </c>
      <c r="F320" s="1" t="inlineStr">
        <is>
          <t>Monday</t>
        </is>
      </c>
      <c r="G320" s="2" t="n"/>
      <c r="H320" s="1" t="n"/>
    </row>
    <row r="321">
      <c r="A321" s="2" t="n">
        <v>45915</v>
      </c>
      <c r="B321" s="1" t="n">
        <v>58155667533</v>
      </c>
      <c r="C321" s="1" t="inlineStr">
        <is>
          <t>Delivered</t>
        </is>
      </c>
      <c r="D321" s="1" t="inlineStr">
        <is>
          <t>SAI LIFE</t>
        </is>
      </c>
      <c r="E321" s="1" t="inlineStr">
        <is>
          <t>Bluedart</t>
        </is>
      </c>
      <c r="F321" s="1" t="inlineStr">
        <is>
          <t>Monday</t>
        </is>
      </c>
      <c r="G321" s="2" t="n"/>
      <c r="H321" s="1" t="n"/>
    </row>
    <row r="322">
      <c r="A322" s="2" t="n">
        <v>45915</v>
      </c>
      <c r="B322" s="1" t="n">
        <v>58155667743</v>
      </c>
      <c r="C322" s="1" t="inlineStr">
        <is>
          <t>Delivered</t>
        </is>
      </c>
      <c r="D322" s="1" t="inlineStr">
        <is>
          <t>Pioneer</t>
        </is>
      </c>
      <c r="E322" s="1" t="inlineStr">
        <is>
          <t>Bluedart</t>
        </is>
      </c>
      <c r="F322" s="1" t="inlineStr">
        <is>
          <t>Monday</t>
        </is>
      </c>
      <c r="G322" s="2" t="n"/>
      <c r="H322" s="1" t="n"/>
    </row>
    <row r="323">
      <c r="A323" s="2" t="n">
        <v>45915</v>
      </c>
      <c r="B323" s="1" t="n">
        <v>58155668325</v>
      </c>
      <c r="C323" s="1" t="inlineStr">
        <is>
          <t>Delivered</t>
        </is>
      </c>
      <c r="D323" s="1" t="inlineStr">
        <is>
          <t>IISER PUNE</t>
        </is>
      </c>
      <c r="E323" s="1" t="inlineStr">
        <is>
          <t>Bluedart</t>
        </is>
      </c>
      <c r="F323" s="1" t="inlineStr">
        <is>
          <t>Monday</t>
        </is>
      </c>
      <c r="G323" s="2" t="n"/>
      <c r="H323" s="1" t="n"/>
    </row>
    <row r="324">
      <c r="A324" s="2" t="n">
        <v>45915</v>
      </c>
      <c r="B324" s="1" t="n">
        <v>58155693046</v>
      </c>
      <c r="C324" s="1" t="inlineStr">
        <is>
          <t>Delivered</t>
        </is>
      </c>
      <c r="D324" s="1" t="inlineStr">
        <is>
          <t>IIT KANPUR</t>
        </is>
      </c>
      <c r="E324" s="1" t="inlineStr">
        <is>
          <t>Bluedart</t>
        </is>
      </c>
      <c r="F324" s="1" t="inlineStr">
        <is>
          <t>Monday</t>
        </is>
      </c>
      <c r="G324" s="2" t="n"/>
      <c r="H324" s="1" t="n"/>
    </row>
    <row r="325">
      <c r="A325" s="2" t="n">
        <v>45915</v>
      </c>
      <c r="B325" s="1" t="n">
        <v>58155694612</v>
      </c>
      <c r="C325" s="1" t="inlineStr">
        <is>
          <t>Delivered</t>
        </is>
      </c>
      <c r="D325" s="1" t="inlineStr">
        <is>
          <t>BARC</t>
        </is>
      </c>
      <c r="E325" s="1" t="inlineStr">
        <is>
          <t>Bluedart</t>
        </is>
      </c>
      <c r="F325" s="1" t="inlineStr">
        <is>
          <t>Monday</t>
        </is>
      </c>
      <c r="G325" s="2" t="n"/>
      <c r="H325" s="1" t="n"/>
    </row>
    <row r="326">
      <c r="A326" s="2" t="n">
        <v>45920</v>
      </c>
      <c r="B326" s="1" t="n">
        <v>58155918542</v>
      </c>
      <c r="C326" s="1" t="inlineStr">
        <is>
          <t>Delivered</t>
        </is>
      </c>
      <c r="D326" s="1" t="inlineStr">
        <is>
          <t>BIO SOLUTION</t>
        </is>
      </c>
      <c r="E326" s="1" t="inlineStr">
        <is>
          <t>Bluedart</t>
        </is>
      </c>
      <c r="F326" s="1" t="inlineStr">
        <is>
          <t>Saturday</t>
        </is>
      </c>
      <c r="G326" s="2" t="n"/>
      <c r="H326" s="1" t="n"/>
    </row>
    <row r="327">
      <c r="A327" s="2" t="n">
        <v>45920</v>
      </c>
      <c r="B327" s="1" t="n">
        <v>58155918612</v>
      </c>
      <c r="C327" s="1" t="inlineStr">
        <is>
          <t>Delivered</t>
        </is>
      </c>
      <c r="D327" s="1" t="inlineStr">
        <is>
          <t>TECHWEST</t>
        </is>
      </c>
      <c r="E327" s="1" t="inlineStr">
        <is>
          <t>Bluedart</t>
        </is>
      </c>
      <c r="F327" s="1" t="inlineStr">
        <is>
          <t>Saturday</t>
        </is>
      </c>
      <c r="G327" s="2" t="n"/>
      <c r="H327" s="1" t="n"/>
    </row>
    <row r="328">
      <c r="A328" s="2" t="n">
        <v>45920</v>
      </c>
      <c r="B328" s="1" t="n">
        <v>58155918682</v>
      </c>
      <c r="C328" s="1" t="inlineStr">
        <is>
          <t>Delivered</t>
        </is>
      </c>
      <c r="D328" s="1" t="inlineStr">
        <is>
          <t>AURIGINE ONCO</t>
        </is>
      </c>
      <c r="E328" s="1" t="inlineStr">
        <is>
          <t>Bluedart</t>
        </is>
      </c>
      <c r="F328" s="1" t="inlineStr">
        <is>
          <t>Saturday</t>
        </is>
      </c>
      <c r="G328" s="2" t="n"/>
      <c r="H328" s="1" t="n"/>
    </row>
    <row r="329">
      <c r="A329" s="2" t="n">
        <v>45920</v>
      </c>
      <c r="B329" s="1" t="n">
        <v>58155918774</v>
      </c>
      <c r="C329" s="1" t="inlineStr">
        <is>
          <t>Delivered</t>
        </is>
      </c>
      <c r="D329" s="1" t="inlineStr">
        <is>
          <t>NIIH</t>
        </is>
      </c>
      <c r="E329" s="1" t="inlineStr">
        <is>
          <t>Bluedart</t>
        </is>
      </c>
      <c r="F329" s="1" t="inlineStr">
        <is>
          <t>Saturday</t>
        </is>
      </c>
      <c r="G329" s="2" t="n"/>
      <c r="H329" s="1" t="n"/>
    </row>
    <row r="330">
      <c r="A330" s="2" t="n">
        <v>45920</v>
      </c>
      <c r="B330" s="1" t="n">
        <v>58155919286</v>
      </c>
      <c r="C330" s="1" t="inlineStr">
        <is>
          <t>Delivered</t>
        </is>
      </c>
      <c r="D330" s="1" t="inlineStr">
        <is>
          <t>IMMUNEEL</t>
        </is>
      </c>
      <c r="E330" s="1" t="inlineStr">
        <is>
          <t>Bluedart</t>
        </is>
      </c>
      <c r="F330" s="1" t="inlineStr">
        <is>
          <t>Saturday</t>
        </is>
      </c>
      <c r="G330" s="2" t="n"/>
      <c r="H330" s="1" t="n"/>
    </row>
    <row r="331">
      <c r="A331" s="2" t="n">
        <v>45920</v>
      </c>
      <c r="B331" s="1" t="n">
        <v>58155919651</v>
      </c>
      <c r="C331" s="1" t="inlineStr">
        <is>
          <t>Delivered</t>
        </is>
      </c>
      <c r="D331" s="1" t="inlineStr">
        <is>
          <t>POPVAX</t>
        </is>
      </c>
      <c r="E331" s="1" t="inlineStr">
        <is>
          <t>Bluedart</t>
        </is>
      </c>
      <c r="F331" s="1" t="inlineStr">
        <is>
          <t>Saturday</t>
        </is>
      </c>
      <c r="G331" s="2" t="n"/>
      <c r="H331" s="1" t="n"/>
    </row>
    <row r="332">
      <c r="A332" s="2" t="n">
        <v>45920</v>
      </c>
      <c r="B332" s="1" t="n">
        <v>58155919916</v>
      </c>
      <c r="C332" s="1" t="inlineStr">
        <is>
          <t>Delivered</t>
        </is>
      </c>
      <c r="D332" s="1" t="inlineStr">
        <is>
          <t>viganahar</t>
        </is>
      </c>
      <c r="E332" s="1" t="inlineStr">
        <is>
          <t>Bluedart</t>
        </is>
      </c>
      <c r="F332" s="1" t="inlineStr">
        <is>
          <t>Saturday</t>
        </is>
      </c>
      <c r="G332" s="2" t="n"/>
      <c r="H332" s="1" t="n"/>
    </row>
    <row r="333">
      <c r="A333" s="2" t="n">
        <v>45920</v>
      </c>
      <c r="B333" s="1" t="n">
        <v>58155920056</v>
      </c>
      <c r="C333" s="1" t="inlineStr">
        <is>
          <t>Delivered</t>
        </is>
      </c>
      <c r="D333" s="1" t="inlineStr">
        <is>
          <t>SAI LIFE</t>
        </is>
      </c>
      <c r="E333" s="1" t="inlineStr">
        <is>
          <t>Bluedart</t>
        </is>
      </c>
      <c r="F333" s="1" t="inlineStr">
        <is>
          <t>Saturday</t>
        </is>
      </c>
      <c r="G333" s="2" t="n"/>
      <c r="H333" s="1" t="n"/>
    </row>
    <row r="334">
      <c r="A334" s="2" t="n">
        <v>45920</v>
      </c>
      <c r="B334" s="1" t="n">
        <v>58155920130</v>
      </c>
      <c r="C334" s="1" t="inlineStr">
        <is>
          <t>Delivered</t>
        </is>
      </c>
      <c r="D334" s="1" t="inlineStr">
        <is>
          <t>RG SONS</t>
        </is>
      </c>
      <c r="E334" s="1" t="inlineStr">
        <is>
          <t>Bluedart</t>
        </is>
      </c>
      <c r="F334" s="1" t="inlineStr">
        <is>
          <t>Saturday</t>
        </is>
      </c>
      <c r="G334" s="2" t="n"/>
      <c r="H334" s="1" t="n"/>
    </row>
    <row r="335">
      <c r="A335" s="2" t="n">
        <v>45920</v>
      </c>
      <c r="B335" s="1" t="n">
        <v>58155920362</v>
      </c>
      <c r="C335" s="1" t="inlineStr">
        <is>
          <t>Delivered</t>
        </is>
      </c>
      <c r="D335" s="1" t="inlineStr">
        <is>
          <t>Goldlake</t>
        </is>
      </c>
      <c r="E335" s="1" t="inlineStr">
        <is>
          <t>Bluedart</t>
        </is>
      </c>
      <c r="F335" s="1" t="inlineStr">
        <is>
          <t>Saturday</t>
        </is>
      </c>
      <c r="G335" s="2" t="n"/>
      <c r="H335" s="1" t="n"/>
    </row>
    <row r="336">
      <c r="A336" s="2" t="n">
        <v>45920</v>
      </c>
      <c r="B336" s="1" t="n">
        <v>58155920465</v>
      </c>
      <c r="C336" s="1" t="inlineStr">
        <is>
          <t>Delivered</t>
        </is>
      </c>
      <c r="D336" s="1" t="inlineStr">
        <is>
          <t>ACTREC</t>
        </is>
      </c>
      <c r="E336" s="1" t="inlineStr">
        <is>
          <t>Bluedart</t>
        </is>
      </c>
      <c r="F336" s="1" t="inlineStr">
        <is>
          <t>Saturday</t>
        </is>
      </c>
      <c r="G336" s="2" t="n"/>
      <c r="H336" s="1" t="n"/>
    </row>
    <row r="337">
      <c r="A337" s="2" t="n">
        <v>45920</v>
      </c>
      <c r="B337" s="1" t="n">
        <v>58155920745</v>
      </c>
      <c r="C337" s="1" t="inlineStr">
        <is>
          <t>Delivered</t>
        </is>
      </c>
      <c r="D337" s="1" t="inlineStr">
        <is>
          <t>BIO AID</t>
        </is>
      </c>
      <c r="E337" s="1" t="inlineStr">
        <is>
          <t>Bluedart</t>
        </is>
      </c>
      <c r="F337" s="1" t="inlineStr">
        <is>
          <t>Saturday</t>
        </is>
      </c>
      <c r="G337" s="2" t="n"/>
      <c r="H337" s="1" t="n"/>
    </row>
    <row r="338">
      <c r="A338" s="2" t="n">
        <v>45920</v>
      </c>
      <c r="B338" s="1" t="n">
        <v>58155921154</v>
      </c>
      <c r="C338" s="1" t="inlineStr">
        <is>
          <t>Delivered</t>
        </is>
      </c>
      <c r="D338" s="1" t="inlineStr">
        <is>
          <t>INTAS</t>
        </is>
      </c>
      <c r="E338" s="1" t="inlineStr">
        <is>
          <t>Bluedart</t>
        </is>
      </c>
      <c r="F338" s="1" t="inlineStr">
        <is>
          <t>Saturday</t>
        </is>
      </c>
      <c r="G338" s="2" t="n"/>
      <c r="H338" s="1" t="n"/>
    </row>
    <row r="339">
      <c r="A339" s="2" t="n">
        <v>45920</v>
      </c>
      <c r="B339" s="1" t="n">
        <v>58155921386</v>
      </c>
      <c r="C339" s="1" t="inlineStr">
        <is>
          <t>Delivered</t>
        </is>
      </c>
      <c r="D339" s="1" t="inlineStr">
        <is>
          <t>NIMHANS</t>
        </is>
      </c>
      <c r="E339" s="1" t="inlineStr">
        <is>
          <t>Bluedart</t>
        </is>
      </c>
      <c r="F339" s="1" t="inlineStr">
        <is>
          <t>Saturday</t>
        </is>
      </c>
      <c r="G339" s="2" t="n"/>
      <c r="H339" s="1" t="n"/>
    </row>
    <row r="340">
      <c r="A340" s="2" t="n">
        <v>45920</v>
      </c>
      <c r="B340" s="1" t="n">
        <v>58155921924</v>
      </c>
      <c r="C340" s="1" t="inlineStr">
        <is>
          <t>Delivered</t>
        </is>
      </c>
      <c r="D340" s="1" t="inlineStr">
        <is>
          <t>NIRRCH</t>
        </is>
      </c>
      <c r="E340" s="1" t="inlineStr">
        <is>
          <t>Bluedart</t>
        </is>
      </c>
      <c r="F340" s="1" t="inlineStr">
        <is>
          <t>Saturday</t>
        </is>
      </c>
      <c r="G340" s="2" t="n"/>
      <c r="H340" s="1" t="n"/>
    </row>
    <row r="341">
      <c r="A341" s="2" t="n">
        <v>45920</v>
      </c>
      <c r="B341" s="1" t="n">
        <v>58155922370</v>
      </c>
      <c r="C341" s="1" t="inlineStr">
        <is>
          <t>Delivered</t>
        </is>
      </c>
      <c r="D341" s="1" t="inlineStr">
        <is>
          <t>BIONIFY</t>
        </is>
      </c>
      <c r="E341" s="1" t="inlineStr">
        <is>
          <t>Bluedart</t>
        </is>
      </c>
      <c r="F341" s="1" t="inlineStr">
        <is>
          <t>Saturday</t>
        </is>
      </c>
      <c r="G341" s="2" t="n"/>
      <c r="H341" s="1" t="n"/>
    </row>
    <row r="342">
      <c r="A342" s="2" t="n">
        <v>45920</v>
      </c>
      <c r="B342" s="1" t="n">
        <v>58155922436</v>
      </c>
      <c r="C342" s="1" t="inlineStr">
        <is>
          <t>Delivered</t>
        </is>
      </c>
      <c r="D342" s="1" t="inlineStr">
        <is>
          <t>APOLLO CHENNAI</t>
        </is>
      </c>
      <c r="E342" s="1" t="inlineStr">
        <is>
          <t>Bluedart</t>
        </is>
      </c>
      <c r="F342" s="1" t="inlineStr">
        <is>
          <t>Saturday</t>
        </is>
      </c>
      <c r="G342" s="2" t="n"/>
      <c r="H342" s="1" t="n"/>
    </row>
    <row r="343">
      <c r="A343" s="2" t="n">
        <v>45920</v>
      </c>
      <c r="B343" s="1" t="n">
        <v>58155922554</v>
      </c>
      <c r="C343" s="1" t="inlineStr">
        <is>
          <t>Delivered</t>
        </is>
      </c>
      <c r="D343" s="1" t="inlineStr">
        <is>
          <t>HELIX</t>
        </is>
      </c>
      <c r="E343" s="1" t="inlineStr">
        <is>
          <t>Bluedart</t>
        </is>
      </c>
      <c r="F343" s="1" t="inlineStr">
        <is>
          <t>Saturday</t>
        </is>
      </c>
      <c r="G343" s="2" t="n"/>
      <c r="H343" s="1" t="n"/>
    </row>
    <row r="344">
      <c r="A344" s="2" t="n">
        <v>45920</v>
      </c>
      <c r="B344" s="1" t="n">
        <v>58155922742</v>
      </c>
      <c r="C344" s="1" t="inlineStr">
        <is>
          <t>Delivered</t>
        </is>
      </c>
      <c r="D344" s="1" t="inlineStr">
        <is>
          <t>IIT KHARAGPUR</t>
        </is>
      </c>
      <c r="E344" s="1" t="inlineStr">
        <is>
          <t>Bluedart</t>
        </is>
      </c>
      <c r="F344" s="1" t="inlineStr">
        <is>
          <t>Saturday</t>
        </is>
      </c>
      <c r="G344" s="2" t="n"/>
      <c r="H344" s="1" t="n"/>
    </row>
    <row r="345">
      <c r="A345" s="2" t="n">
        <v>45920</v>
      </c>
      <c r="B345" s="1" t="n">
        <v>58155923000</v>
      </c>
      <c r="C345" s="1" t="inlineStr">
        <is>
          <t>Delivered</t>
        </is>
      </c>
      <c r="D345" s="1" t="inlineStr">
        <is>
          <t>Shubh Sales</t>
        </is>
      </c>
      <c r="E345" s="1" t="inlineStr">
        <is>
          <t>Bluedart</t>
        </is>
      </c>
      <c r="F345" s="1" t="inlineStr">
        <is>
          <t>Saturday</t>
        </is>
      </c>
      <c r="G345" s="2" t="n"/>
      <c r="H345" s="1" t="n"/>
    </row>
    <row r="346">
      <c r="A346" s="2" t="n">
        <v>45920</v>
      </c>
      <c r="B346" s="1" t="n">
        <v>58155923210</v>
      </c>
      <c r="C346" s="1" t="inlineStr">
        <is>
          <t>Delivered</t>
        </is>
      </c>
      <c r="D346" s="1" t="inlineStr">
        <is>
          <t>GK Bio</t>
        </is>
      </c>
      <c r="E346" s="1" t="inlineStr">
        <is>
          <t>Bluedart</t>
        </is>
      </c>
      <c r="F346" s="1" t="inlineStr">
        <is>
          <t>Saturday</t>
        </is>
      </c>
      <c r="G346" s="2" t="n"/>
      <c r="H346" s="1" t="n"/>
    </row>
    <row r="347">
      <c r="A347" s="2" t="n">
        <v>45920</v>
      </c>
      <c r="B347" s="1" t="n">
        <v>58155927303</v>
      </c>
      <c r="C347" s="1" t="inlineStr">
        <is>
          <t>Delivered</t>
        </is>
      </c>
      <c r="D347" s="1" t="inlineStr">
        <is>
          <t>NCCS</t>
        </is>
      </c>
      <c r="E347" s="1" t="inlineStr">
        <is>
          <t>Bluedart</t>
        </is>
      </c>
      <c r="F347" s="1" t="inlineStr">
        <is>
          <t>Saturday</t>
        </is>
      </c>
      <c r="G347" s="2" t="n"/>
      <c r="H347" s="1" t="n"/>
    </row>
    <row r="348">
      <c r="A348" s="2" t="n">
        <v>45920</v>
      </c>
      <c r="B348" s="1" t="n">
        <v>58155927432</v>
      </c>
      <c r="C348" s="1" t="inlineStr">
        <is>
          <t>Delivered</t>
        </is>
      </c>
      <c r="D348" s="1" t="inlineStr">
        <is>
          <t>Sun Pharma</t>
        </is>
      </c>
      <c r="E348" s="1" t="inlineStr">
        <is>
          <t>Bluedart</t>
        </is>
      </c>
      <c r="F348" s="1" t="inlineStr">
        <is>
          <t>Saturday</t>
        </is>
      </c>
      <c r="G348" s="2" t="n"/>
      <c r="H348" s="1" t="n"/>
    </row>
    <row r="349">
      <c r="A349" s="2" t="n">
        <v>45920</v>
      </c>
      <c r="B349" s="1" t="n">
        <v>58155927664</v>
      </c>
      <c r="C349" s="1" t="inlineStr">
        <is>
          <t>Delivered</t>
        </is>
      </c>
      <c r="D349" s="1" t="inlineStr">
        <is>
          <t>NIAB</t>
        </is>
      </c>
      <c r="E349" s="1" t="inlineStr">
        <is>
          <t>Bluedart</t>
        </is>
      </c>
      <c r="F349" s="1" t="inlineStr">
        <is>
          <t>Saturday</t>
        </is>
      </c>
      <c r="G349" s="2" t="n"/>
      <c r="H349" s="1" t="n"/>
    </row>
    <row r="350">
      <c r="A350" s="2" t="n">
        <v>45920</v>
      </c>
      <c r="B350" s="1" t="n">
        <v>58155927841</v>
      </c>
      <c r="C350" s="1" t="inlineStr">
        <is>
          <t>Delivered</t>
        </is>
      </c>
      <c r="D350" s="1" t="inlineStr">
        <is>
          <t>Sun Pharma</t>
        </is>
      </c>
      <c r="E350" s="1" t="inlineStr">
        <is>
          <t>Bluedart</t>
        </is>
      </c>
      <c r="F350" s="1" t="inlineStr">
        <is>
          <t>Saturday</t>
        </is>
      </c>
      <c r="G350" s="2" t="n"/>
      <c r="H350" s="1" t="n"/>
    </row>
    <row r="351">
      <c r="A351" s="2" t="n">
        <v>45920</v>
      </c>
      <c r="B351" s="1" t="n">
        <v>58155928084</v>
      </c>
      <c r="C351" s="1" t="inlineStr">
        <is>
          <t>Delivered</t>
        </is>
      </c>
      <c r="D351" s="1" t="inlineStr">
        <is>
          <t>ARVIND MEDICAL</t>
        </is>
      </c>
      <c r="E351" s="1" t="inlineStr">
        <is>
          <t>Bluedart</t>
        </is>
      </c>
      <c r="F351" s="1" t="inlineStr">
        <is>
          <t>Saturday</t>
        </is>
      </c>
      <c r="G351" s="2" t="n"/>
      <c r="H351" s="1" t="n"/>
    </row>
    <row r="352">
      <c r="A352" s="2" t="n">
        <v>45920</v>
      </c>
      <c r="B352" s="1" t="n">
        <v>58155928261</v>
      </c>
      <c r="C352" s="1" t="inlineStr">
        <is>
          <t>Delivered</t>
        </is>
      </c>
      <c r="D352" s="1" t="inlineStr">
        <is>
          <t>AURIGINE SERVICE</t>
        </is>
      </c>
      <c r="E352" s="1" t="inlineStr">
        <is>
          <t>Bluedart</t>
        </is>
      </c>
      <c r="F352" s="1" t="inlineStr">
        <is>
          <t>Saturday</t>
        </is>
      </c>
      <c r="G352" s="2" t="n"/>
      <c r="H352" s="1" t="n"/>
    </row>
    <row r="353">
      <c r="A353" s="2" t="n">
        <v>45920</v>
      </c>
      <c r="B353" s="1" t="n">
        <v>58155928736</v>
      </c>
      <c r="C353" s="1" t="inlineStr">
        <is>
          <t>Delivered</t>
        </is>
      </c>
      <c r="D353" s="1" t="inlineStr">
        <is>
          <t>MANIPAL</t>
        </is>
      </c>
      <c r="E353" s="1" t="inlineStr">
        <is>
          <t>Bluedart</t>
        </is>
      </c>
      <c r="F353" s="1" t="inlineStr">
        <is>
          <t>Saturday</t>
        </is>
      </c>
      <c r="G353" s="2" t="n"/>
      <c r="H353" s="1" t="n"/>
    </row>
    <row r="354">
      <c r="A354" s="2" t="n">
        <v>45920</v>
      </c>
      <c r="B354" s="1" t="n">
        <v>58155928950</v>
      </c>
      <c r="C354" s="1" t="inlineStr">
        <is>
          <t>Delivered</t>
        </is>
      </c>
      <c r="D354" s="1" t="inlineStr">
        <is>
          <t>SYNGENE</t>
        </is>
      </c>
      <c r="E354" s="1" t="inlineStr">
        <is>
          <t>Bluedart</t>
        </is>
      </c>
      <c r="F354" s="1" t="inlineStr">
        <is>
          <t>Saturday</t>
        </is>
      </c>
      <c r="G354" s="2" t="n"/>
      <c r="H354" s="1" t="n"/>
    </row>
    <row r="355">
      <c r="A355" s="2" t="n">
        <v>45920</v>
      </c>
      <c r="B355" s="1" t="n">
        <v>58155939203</v>
      </c>
      <c r="C355" s="1" t="inlineStr">
        <is>
          <t>Delivered</t>
        </is>
      </c>
      <c r="D355" s="1" t="inlineStr">
        <is>
          <t>Sun Pharma</t>
        </is>
      </c>
      <c r="E355" s="1" t="inlineStr">
        <is>
          <t>Bluedart</t>
        </is>
      </c>
      <c r="F355" s="1" t="inlineStr">
        <is>
          <t>Saturday</t>
        </is>
      </c>
      <c r="G355" s="2" t="n"/>
      <c r="H355" s="1" t="n"/>
    </row>
    <row r="356">
      <c r="A356" s="2" t="n">
        <v>45923</v>
      </c>
      <c r="B356" s="1" t="n">
        <v>58156038765</v>
      </c>
      <c r="C356" s="1" t="inlineStr">
        <is>
          <t>Delivered</t>
        </is>
      </c>
      <c r="D356" s="1" t="inlineStr">
        <is>
          <t>Scimax</t>
        </is>
      </c>
      <c r="E356" s="1" t="inlineStr">
        <is>
          <t>Bluedart</t>
        </is>
      </c>
      <c r="F356" s="1" t="inlineStr">
        <is>
          <t>Tuesday</t>
        </is>
      </c>
      <c r="G356" s="2" t="n"/>
      <c r="H356" s="1" t="n"/>
    </row>
    <row r="357">
      <c r="A357" s="2" t="n">
        <v>45923</v>
      </c>
      <c r="B357" s="1" t="n">
        <v>58156038916</v>
      </c>
      <c r="C357" s="1" t="inlineStr">
        <is>
          <t>Delivered</t>
        </is>
      </c>
      <c r="D357" s="1" t="inlineStr">
        <is>
          <t>RG SONS</t>
        </is>
      </c>
      <c r="E357" s="1" t="inlineStr">
        <is>
          <t>Bluedart</t>
        </is>
      </c>
      <c r="F357" s="1" t="inlineStr">
        <is>
          <t>Tuesday</t>
        </is>
      </c>
      <c r="G357" s="2" t="n"/>
      <c r="H357" s="1" t="n"/>
    </row>
    <row r="358">
      <c r="A358" s="2" t="n">
        <v>45923</v>
      </c>
      <c r="B358" s="1" t="n">
        <v>58156039233</v>
      </c>
      <c r="C358" s="1" t="inlineStr">
        <is>
          <t>Delivered</t>
        </is>
      </c>
      <c r="D358" s="1" t="inlineStr">
        <is>
          <t>AURIGINE ONCO</t>
        </is>
      </c>
      <c r="E358" s="1" t="inlineStr">
        <is>
          <t>Bluedart</t>
        </is>
      </c>
      <c r="F358" s="1" t="inlineStr">
        <is>
          <t>Tuesday</t>
        </is>
      </c>
      <c r="G358" s="2" t="n"/>
      <c r="H358" s="1" t="n"/>
    </row>
    <row r="359">
      <c r="A359" s="2" t="n">
        <v>45924</v>
      </c>
      <c r="B359" s="1" t="n">
        <v>58156097705</v>
      </c>
      <c r="C359" s="1" t="inlineStr">
        <is>
          <t>Delivered</t>
        </is>
      </c>
      <c r="D359" s="1" t="inlineStr">
        <is>
          <t>ANTHEM</t>
        </is>
      </c>
      <c r="E359" s="1" t="inlineStr">
        <is>
          <t>Bluedart</t>
        </is>
      </c>
      <c r="F359" s="1" t="inlineStr">
        <is>
          <t>Wednesday</t>
        </is>
      </c>
      <c r="G359" s="2" t="n"/>
      <c r="H359" s="1" t="n"/>
    </row>
    <row r="360">
      <c r="A360" s="2" t="n">
        <v>45927</v>
      </c>
      <c r="B360" s="1" t="n">
        <v>58156225400</v>
      </c>
      <c r="C360" s="1" t="inlineStr">
        <is>
          <t>Delivered</t>
        </is>
      </c>
      <c r="D360" s="1" t="inlineStr">
        <is>
          <t>DR REDDY</t>
        </is>
      </c>
      <c r="E360" s="1" t="inlineStr">
        <is>
          <t>Bluedart</t>
        </is>
      </c>
      <c r="F360" s="1" t="inlineStr">
        <is>
          <t>Saturday</t>
        </is>
      </c>
      <c r="G360" s="2" t="n"/>
      <c r="H360" s="1" t="n"/>
    </row>
    <row r="361">
      <c r="A361" s="2" t="n">
        <v>45927</v>
      </c>
      <c r="B361" s="1" t="n">
        <v>58156225665</v>
      </c>
      <c r="C361" s="1" t="inlineStr">
        <is>
          <t>Delivered</t>
        </is>
      </c>
      <c r="D361" s="1" t="inlineStr">
        <is>
          <t>AURIGINE SERVICE</t>
        </is>
      </c>
      <c r="E361" s="1" t="inlineStr">
        <is>
          <t>Bluedart</t>
        </is>
      </c>
      <c r="F361" s="1" t="inlineStr">
        <is>
          <t>Saturday</t>
        </is>
      </c>
      <c r="G361" s="2" t="n"/>
      <c r="H361" s="1" t="n"/>
    </row>
    <row r="362">
      <c r="A362" s="2" t="n">
        <v>45927</v>
      </c>
      <c r="B362" s="1" t="n">
        <v>58156226041</v>
      </c>
      <c r="C362" s="1" t="inlineStr">
        <is>
          <t>Delivered</t>
        </is>
      </c>
      <c r="D362" s="1" t="inlineStr">
        <is>
          <t>AURIGINE ONCO</t>
        </is>
      </c>
      <c r="E362" s="1" t="inlineStr">
        <is>
          <t>Bluedart</t>
        </is>
      </c>
      <c r="F362" s="1" t="inlineStr">
        <is>
          <t>Saturday</t>
        </is>
      </c>
      <c r="G362" s="2" t="n"/>
      <c r="H362" s="1" t="n"/>
    </row>
    <row r="363">
      <c r="A363" s="2" t="n">
        <v>45927</v>
      </c>
      <c r="B363" s="1" t="n">
        <v>58156226575</v>
      </c>
      <c r="C363" s="1" t="inlineStr">
        <is>
          <t>Delivered</t>
        </is>
      </c>
      <c r="D363" s="1" t="inlineStr">
        <is>
          <t>IMMUNEEL</t>
        </is>
      </c>
      <c r="E363" s="1" t="inlineStr">
        <is>
          <t>Bluedart</t>
        </is>
      </c>
      <c r="F363" s="1" t="inlineStr">
        <is>
          <t>Saturday</t>
        </is>
      </c>
      <c r="G363" s="2" t="n"/>
      <c r="H363" s="1" t="n"/>
    </row>
    <row r="364">
      <c r="A364" s="2" t="n">
        <v>45927</v>
      </c>
      <c r="B364" s="1" t="n">
        <v>58156227076</v>
      </c>
      <c r="C364" s="1" t="inlineStr">
        <is>
          <t>Delivered</t>
        </is>
      </c>
      <c r="D364" s="1" t="inlineStr">
        <is>
          <t>BIO SOLUTION</t>
        </is>
      </c>
      <c r="E364" s="1" t="inlineStr">
        <is>
          <t>Bluedart</t>
        </is>
      </c>
      <c r="F364" s="1" t="inlineStr">
        <is>
          <t>Saturday</t>
        </is>
      </c>
      <c r="G364" s="2" t="n"/>
      <c r="H364" s="1" t="n"/>
    </row>
    <row r="365">
      <c r="A365" s="2" t="n">
        <v>45927</v>
      </c>
      <c r="B365" s="1" t="n">
        <v>58156227345</v>
      </c>
      <c r="C365" s="1" t="inlineStr">
        <is>
          <t>Delivered</t>
        </is>
      </c>
      <c r="D365" s="1" t="inlineStr">
        <is>
          <t>SAI LIFE</t>
        </is>
      </c>
      <c r="E365" s="1" t="inlineStr">
        <is>
          <t>Bluedart</t>
        </is>
      </c>
      <c r="F365" s="1" t="inlineStr">
        <is>
          <t>Saturday</t>
        </is>
      </c>
      <c r="G365" s="2" t="n"/>
      <c r="H365" s="1" t="n"/>
    </row>
    <row r="366">
      <c r="A366" s="2" t="n">
        <v>45927</v>
      </c>
      <c r="B366" s="1" t="n">
        <v>58156228163</v>
      </c>
      <c r="C366" s="1" t="inlineStr">
        <is>
          <t>Delivered</t>
        </is>
      </c>
      <c r="D366" s="1" t="inlineStr">
        <is>
          <t>NNF</t>
        </is>
      </c>
      <c r="E366" s="1" t="inlineStr">
        <is>
          <t>Bluedart</t>
        </is>
      </c>
      <c r="F366" s="1" t="inlineStr">
        <is>
          <t>Saturday</t>
        </is>
      </c>
      <c r="G366" s="2" t="n"/>
      <c r="H366" s="1" t="n"/>
    </row>
    <row r="367">
      <c r="A367" s="2" t="n">
        <v>45927</v>
      </c>
      <c r="B367" s="1" t="n">
        <v>58156228314</v>
      </c>
      <c r="C367" s="1" t="inlineStr">
        <is>
          <t>Delivered</t>
        </is>
      </c>
      <c r="D367" s="1" t="inlineStr">
        <is>
          <t>TECHWEST</t>
        </is>
      </c>
      <c r="E367" s="1" t="inlineStr">
        <is>
          <t>Bluedart</t>
        </is>
      </c>
      <c r="F367" s="1" t="inlineStr">
        <is>
          <t>Saturday</t>
        </is>
      </c>
      <c r="G367" s="2" t="n"/>
      <c r="H367" s="1" t="n"/>
    </row>
    <row r="368">
      <c r="A368" s="2" t="n">
        <v>45927</v>
      </c>
      <c r="B368" s="1" t="n">
        <v>58156228491</v>
      </c>
      <c r="C368" s="1" t="inlineStr">
        <is>
          <t>Delivered</t>
        </is>
      </c>
      <c r="D368" s="1" t="inlineStr">
        <is>
          <t>POPVAX</t>
        </is>
      </c>
      <c r="E368" s="1" t="inlineStr">
        <is>
          <t>Bluedart</t>
        </is>
      </c>
      <c r="F368" s="1" t="inlineStr">
        <is>
          <t>Saturday</t>
        </is>
      </c>
      <c r="G368" s="2" t="n"/>
      <c r="H368" s="1" t="n"/>
    </row>
    <row r="369">
      <c r="A369" s="2" t="n">
        <v>45927</v>
      </c>
      <c r="B369" s="1" t="n">
        <v>58156228675</v>
      </c>
      <c r="C369" s="1" t="inlineStr">
        <is>
          <t>Delivered</t>
        </is>
      </c>
      <c r="D369" s="1" t="inlineStr">
        <is>
          <t>CELLIN BIO</t>
        </is>
      </c>
      <c r="E369" s="1" t="inlineStr">
        <is>
          <t>Bluedart</t>
        </is>
      </c>
      <c r="F369" s="1" t="inlineStr">
        <is>
          <t>Saturday</t>
        </is>
      </c>
      <c r="G369" s="2" t="n"/>
      <c r="H369" s="1" t="n"/>
    </row>
    <row r="370">
      <c r="A370" s="2" t="n">
        <v>45927</v>
      </c>
      <c r="B370" s="1" t="n">
        <v>58156228815</v>
      </c>
      <c r="C370" s="1" t="inlineStr">
        <is>
          <t>Delivered</t>
        </is>
      </c>
      <c r="D370" s="1" t="inlineStr">
        <is>
          <t>NCCS</t>
        </is>
      </c>
      <c r="E370" s="1" t="inlineStr">
        <is>
          <t>Bluedart</t>
        </is>
      </c>
      <c r="F370" s="1" t="inlineStr">
        <is>
          <t>Saturday</t>
        </is>
      </c>
      <c r="G370" s="2" t="n"/>
      <c r="H370" s="1" t="n"/>
    </row>
    <row r="371">
      <c r="A371" s="2" t="n">
        <v>45927</v>
      </c>
      <c r="B371" s="1" t="n">
        <v>58156228885</v>
      </c>
      <c r="C371" s="1" t="inlineStr">
        <is>
          <t>Delivered</t>
        </is>
      </c>
      <c r="D371" s="1" t="inlineStr">
        <is>
          <t>Helix</t>
        </is>
      </c>
      <c r="E371" s="1" t="inlineStr">
        <is>
          <t>Bluedart</t>
        </is>
      </c>
      <c r="F371" s="1" t="inlineStr">
        <is>
          <t>Saturday</t>
        </is>
      </c>
      <c r="G371" s="2" t="n"/>
      <c r="H371" s="1" t="n"/>
    </row>
    <row r="372">
      <c r="A372" s="2" t="n">
        <v>45927</v>
      </c>
      <c r="B372" s="1" t="n">
        <v>58156229014</v>
      </c>
      <c r="C372" s="1" t="inlineStr">
        <is>
          <t>Delivered</t>
        </is>
      </c>
      <c r="D372" s="1" t="inlineStr">
        <is>
          <t>Cellcure</t>
        </is>
      </c>
      <c r="E372" s="1" t="inlineStr">
        <is>
          <t>Bluedart</t>
        </is>
      </c>
      <c r="F372" s="1" t="inlineStr">
        <is>
          <t>Saturday</t>
        </is>
      </c>
      <c r="G372" s="2" t="n"/>
      <c r="H372" s="1" t="n"/>
    </row>
    <row r="373">
      <c r="A373" s="2" t="n">
        <v>45927</v>
      </c>
      <c r="B373" s="1" t="n">
        <v>58156229110</v>
      </c>
      <c r="C373" s="1" t="inlineStr">
        <is>
          <t>Delivered</t>
        </is>
      </c>
      <c r="D373" s="1" t="inlineStr">
        <is>
          <t>NEXGENE</t>
        </is>
      </c>
      <c r="E373" s="1" t="inlineStr">
        <is>
          <t>Bluedart</t>
        </is>
      </c>
      <c r="F373" s="1" t="inlineStr">
        <is>
          <t>Saturday</t>
        </is>
      </c>
      <c r="G373" s="2" t="n"/>
      <c r="H373" s="1" t="n"/>
    </row>
    <row r="374">
      <c r="A374" s="2" t="n">
        <v>45927</v>
      </c>
      <c r="B374" s="1" t="n">
        <v>58156229353</v>
      </c>
      <c r="C374" s="1" t="inlineStr">
        <is>
          <t>Delivered</t>
        </is>
      </c>
      <c r="D374" s="1" t="inlineStr">
        <is>
          <t>RG SONS</t>
        </is>
      </c>
      <c r="E374" s="1" t="inlineStr">
        <is>
          <t>Bluedart</t>
        </is>
      </c>
      <c r="F374" s="1" t="inlineStr">
        <is>
          <t>Saturday</t>
        </is>
      </c>
      <c r="G374" s="2" t="n"/>
      <c r="H374" s="1" t="n"/>
    </row>
    <row r="375">
      <c r="A375" s="2" t="n">
        <v>45927</v>
      </c>
      <c r="B375" s="1" t="n">
        <v>58156233800</v>
      </c>
      <c r="C375" s="1" t="inlineStr">
        <is>
          <t>Delivered</t>
        </is>
      </c>
      <c r="D375" s="1" t="inlineStr">
        <is>
          <t>ACTREC</t>
        </is>
      </c>
      <c r="E375" s="1" t="inlineStr">
        <is>
          <t>Bluedart</t>
        </is>
      </c>
      <c r="F375" s="1" t="inlineStr">
        <is>
          <t>Saturday</t>
        </is>
      </c>
      <c r="G375" s="2" t="n"/>
      <c r="H375" s="1" t="n"/>
    </row>
    <row r="376">
      <c r="A376" s="2" t="n">
        <v>45927</v>
      </c>
      <c r="B376" s="1" t="n">
        <v>58156233936</v>
      </c>
      <c r="C376" s="1" t="inlineStr">
        <is>
          <t>Delivered</t>
        </is>
      </c>
      <c r="D376" s="1" t="inlineStr">
        <is>
          <t>Shubh Sales</t>
        </is>
      </c>
      <c r="E376" s="1" t="inlineStr">
        <is>
          <t>Bluedart</t>
        </is>
      </c>
      <c r="F376" s="1" t="inlineStr">
        <is>
          <t>Saturday</t>
        </is>
      </c>
      <c r="G376" s="2" t="n"/>
      <c r="H376" s="1" t="n"/>
    </row>
    <row r="377">
      <c r="A377" s="2" t="n">
        <v>45934</v>
      </c>
      <c r="B377" s="1" t="n">
        <v>58156475322</v>
      </c>
      <c r="C377" s="1" t="inlineStr">
        <is>
          <t>Delivered</t>
        </is>
      </c>
      <c r="D377" s="1" t="inlineStr">
        <is>
          <t>Mishu Pharma</t>
        </is>
      </c>
      <c r="E377" s="1" t="inlineStr">
        <is>
          <t>Bluedart</t>
        </is>
      </c>
      <c r="F377" s="1" t="inlineStr">
        <is>
          <t>Saturday</t>
        </is>
      </c>
      <c r="G377" s="2" t="n"/>
      <c r="H377" s="1" t="n"/>
    </row>
    <row r="378">
      <c r="A378" s="2" t="n">
        <v>45934</v>
      </c>
      <c r="B378" s="1" t="n">
        <v>58156475764</v>
      </c>
      <c r="C378" s="1" t="inlineStr">
        <is>
          <t>Delivered</t>
        </is>
      </c>
      <c r="D378" s="1" t="inlineStr">
        <is>
          <t>RG SONS</t>
        </is>
      </c>
      <c r="E378" s="1" t="inlineStr">
        <is>
          <t>Bluedart</t>
        </is>
      </c>
      <c r="F378" s="1" t="inlineStr">
        <is>
          <t>Saturday</t>
        </is>
      </c>
      <c r="G378" s="2" t="n"/>
      <c r="H378" s="1" t="n"/>
    </row>
    <row r="379">
      <c r="A379" s="2" t="n">
        <v>45934</v>
      </c>
      <c r="B379" s="1" t="n">
        <v>58156477724</v>
      </c>
      <c r="C379" s="1" t="inlineStr">
        <is>
          <t>Delivered</t>
        </is>
      </c>
      <c r="D379" s="1" t="inlineStr">
        <is>
          <t>Hinduja</t>
        </is>
      </c>
      <c r="E379" s="1" t="inlineStr">
        <is>
          <t>Bluedart</t>
        </is>
      </c>
      <c r="F379" s="1" t="inlineStr">
        <is>
          <t>Saturday</t>
        </is>
      </c>
      <c r="G379" s="2" t="n"/>
      <c r="H379" s="1" t="n"/>
    </row>
    <row r="380">
      <c r="A380" s="2" t="n">
        <v>45934</v>
      </c>
      <c r="B380" s="1" t="n">
        <v>58156478682</v>
      </c>
      <c r="C380" s="1" t="inlineStr">
        <is>
          <t>Delivered</t>
        </is>
      </c>
      <c r="D380" s="1" t="inlineStr">
        <is>
          <t>SSCMP</t>
        </is>
      </c>
      <c r="E380" s="1" t="inlineStr">
        <is>
          <t>Bluedart</t>
        </is>
      </c>
      <c r="F380" s="1" t="inlineStr">
        <is>
          <t>Saturday</t>
        </is>
      </c>
      <c r="G380" s="2" t="n"/>
      <c r="H380" s="1" t="n"/>
    </row>
    <row r="381">
      <c r="A381" s="2" t="n">
        <v>45936</v>
      </c>
      <c r="B381" s="1" t="n">
        <v>58156534575</v>
      </c>
      <c r="C381" s="1" t="inlineStr">
        <is>
          <t>Delivered</t>
        </is>
      </c>
      <c r="D381" s="1" t="inlineStr">
        <is>
          <t>ILS</t>
        </is>
      </c>
      <c r="E381" s="1" t="inlineStr">
        <is>
          <t>Bluedart</t>
        </is>
      </c>
      <c r="F381" s="1" t="inlineStr">
        <is>
          <t>Monday</t>
        </is>
      </c>
      <c r="G381" s="2" t="n"/>
      <c r="H381" s="1" t="n"/>
    </row>
    <row r="382">
      <c r="A382" s="2" t="n">
        <v>45936</v>
      </c>
      <c r="B382" s="1" t="n">
        <v>58156535312</v>
      </c>
      <c r="C382" s="1" t="inlineStr">
        <is>
          <t>Delivered</t>
        </is>
      </c>
      <c r="D382" s="1" t="inlineStr">
        <is>
          <t>XAVIERS</t>
        </is>
      </c>
      <c r="E382" s="1" t="inlineStr">
        <is>
          <t>Bluedart</t>
        </is>
      </c>
      <c r="F382" s="1" t="inlineStr">
        <is>
          <t>Monday</t>
        </is>
      </c>
      <c r="G382" s="2" t="n"/>
      <c r="H382" s="1" t="n"/>
    </row>
    <row r="383">
      <c r="A383" s="2" t="n">
        <v>45936</v>
      </c>
      <c r="B383" s="1" t="n">
        <v>58156536115</v>
      </c>
      <c r="C383" s="1" t="inlineStr">
        <is>
          <t>Delivered</t>
        </is>
      </c>
      <c r="D383" s="1" t="inlineStr">
        <is>
          <t>ABHI BIO</t>
        </is>
      </c>
      <c r="E383" s="1" t="inlineStr">
        <is>
          <t>Bluedart</t>
        </is>
      </c>
      <c r="F383" s="1" t="inlineStr">
        <is>
          <t>Monday</t>
        </is>
      </c>
      <c r="G383" s="2" t="n"/>
      <c r="H383" s="1" t="n"/>
    </row>
    <row r="384">
      <c r="A384" s="2" t="n">
        <v>45937</v>
      </c>
      <c r="B384" s="1" t="n">
        <v>58156564491</v>
      </c>
      <c r="C384" s="1" t="inlineStr">
        <is>
          <t>Delivered</t>
        </is>
      </c>
      <c r="D384" s="1" t="inlineStr">
        <is>
          <t>TECHWEST</t>
        </is>
      </c>
      <c r="E384" s="1" t="inlineStr">
        <is>
          <t>Bluedart</t>
        </is>
      </c>
      <c r="F384" s="1" t="inlineStr">
        <is>
          <t>Tuesday</t>
        </is>
      </c>
      <c r="G384" s="2" t="n"/>
      <c r="H384" s="1" t="n"/>
    </row>
    <row r="385">
      <c r="A385" s="2" t="n">
        <v>45937</v>
      </c>
      <c r="B385" s="1" t="n">
        <v>58156564841</v>
      </c>
      <c r="C385" s="1" t="inlineStr">
        <is>
          <t>Delivered</t>
        </is>
      </c>
      <c r="D385" s="1" t="inlineStr">
        <is>
          <t>BECKMAN</t>
        </is>
      </c>
      <c r="E385" s="1" t="inlineStr">
        <is>
          <t>Bluedart</t>
        </is>
      </c>
      <c r="F385" s="1" t="inlineStr">
        <is>
          <t>Tuesday</t>
        </is>
      </c>
      <c r="G385" s="2" t="n"/>
      <c r="H385" s="1" t="n"/>
    </row>
    <row r="386">
      <c r="A386" s="2" t="n">
        <v>45937</v>
      </c>
      <c r="B386" s="1" t="n">
        <v>58156565795</v>
      </c>
      <c r="C386" s="1" t="inlineStr">
        <is>
          <t>Delivered</t>
        </is>
      </c>
      <c r="D386" s="1" t="inlineStr">
        <is>
          <t>NCCS</t>
        </is>
      </c>
      <c r="E386" s="1" t="inlineStr">
        <is>
          <t>Bluedart</t>
        </is>
      </c>
      <c r="F386" s="1" t="inlineStr">
        <is>
          <t>Tuesday</t>
        </is>
      </c>
      <c r="G386" s="2" t="n"/>
      <c r="H386" s="1" t="n"/>
    </row>
    <row r="387">
      <c r="A387" s="2" t="n">
        <v>45937</v>
      </c>
      <c r="B387" s="1" t="n">
        <v>58156565891</v>
      </c>
      <c r="C387" s="1" t="inlineStr">
        <is>
          <t>Delivered</t>
        </is>
      </c>
      <c r="D387" s="1" t="inlineStr">
        <is>
          <t>BIO AID</t>
        </is>
      </c>
      <c r="E387" s="1" t="inlineStr">
        <is>
          <t>Bluedart</t>
        </is>
      </c>
      <c r="F387" s="1" t="inlineStr">
        <is>
          <t>Tuesday</t>
        </is>
      </c>
      <c r="G387" s="2" t="n"/>
      <c r="H387" s="1" t="n"/>
    </row>
    <row r="388">
      <c r="A388" s="2" t="n">
        <v>45937</v>
      </c>
      <c r="B388" s="1" t="n">
        <v>58156566646</v>
      </c>
      <c r="C388" s="1" t="inlineStr">
        <is>
          <t>Delivered</t>
        </is>
      </c>
      <c r="D388" s="1" t="inlineStr">
        <is>
          <t>NEUBERG</t>
        </is>
      </c>
      <c r="E388" s="1" t="inlineStr">
        <is>
          <t>Bluedart</t>
        </is>
      </c>
      <c r="F388" s="1" t="inlineStr">
        <is>
          <t>Tuesday</t>
        </is>
      </c>
      <c r="G388" s="2" t="n"/>
      <c r="H388" s="1" t="n"/>
    </row>
    <row r="389">
      <c r="A389" s="2" t="n">
        <v>45937</v>
      </c>
      <c r="B389" s="1" t="n">
        <v>58156567033</v>
      </c>
      <c r="C389" s="1" t="inlineStr">
        <is>
          <t>Delivered</t>
        </is>
      </c>
      <c r="D389" s="1" t="inlineStr">
        <is>
          <t>FARCAST</t>
        </is>
      </c>
      <c r="E389" s="1" t="inlineStr">
        <is>
          <t>Bluedart</t>
        </is>
      </c>
      <c r="F389" s="1" t="inlineStr">
        <is>
          <t>Tuesday</t>
        </is>
      </c>
      <c r="G389" s="2" t="n"/>
      <c r="H389" s="1" t="n"/>
    </row>
    <row r="390">
      <c r="A390" s="2" t="n">
        <v>45937</v>
      </c>
      <c r="B390" s="1" t="n">
        <v>58156567490</v>
      </c>
      <c r="C390" s="1" t="inlineStr">
        <is>
          <t>Delivered</t>
        </is>
      </c>
      <c r="D390" s="1" t="inlineStr">
        <is>
          <t>Symbiosis</t>
        </is>
      </c>
      <c r="E390" s="1" t="inlineStr">
        <is>
          <t>Bluedart</t>
        </is>
      </c>
      <c r="F390" s="1" t="inlineStr">
        <is>
          <t>Tuesday</t>
        </is>
      </c>
      <c r="G390" s="2" t="n"/>
      <c r="H390" s="1" t="n"/>
    </row>
    <row r="391">
      <c r="A391" s="2" t="n">
        <v>45937</v>
      </c>
      <c r="B391" s="1" t="n">
        <v>58156567700</v>
      </c>
      <c r="C391" s="1" t="inlineStr">
        <is>
          <t>Delivered</t>
        </is>
      </c>
      <c r="D391" s="1" t="inlineStr">
        <is>
          <t>KOKILA</t>
        </is>
      </c>
      <c r="E391" s="1" t="inlineStr">
        <is>
          <t>Bluedart</t>
        </is>
      </c>
      <c r="F391" s="1" t="inlineStr">
        <is>
          <t>Tuesday</t>
        </is>
      </c>
      <c r="G391" s="2" t="n"/>
      <c r="H391" s="1" t="n"/>
    </row>
    <row r="392">
      <c r="A392" s="2" t="n">
        <v>45937</v>
      </c>
      <c r="B392" s="1" t="n">
        <v>58156568142</v>
      </c>
      <c r="C392" s="1" t="inlineStr">
        <is>
          <t>Delivered</t>
        </is>
      </c>
      <c r="D392" s="1" t="inlineStr">
        <is>
          <t>ICT</t>
        </is>
      </c>
      <c r="E392" s="1" t="inlineStr">
        <is>
          <t>Bluedart</t>
        </is>
      </c>
      <c r="F392" s="1" t="inlineStr">
        <is>
          <t>Tuesday</t>
        </is>
      </c>
      <c r="G392" s="2" t="n"/>
      <c r="H392" s="1" t="n"/>
    </row>
    <row r="393">
      <c r="A393" s="2" t="n">
        <v>45937</v>
      </c>
      <c r="B393" s="1" t="n">
        <v>58156568330</v>
      </c>
      <c r="C393" s="1" t="inlineStr">
        <is>
          <t>Delivered</t>
        </is>
      </c>
      <c r="D393" s="1" t="inlineStr">
        <is>
          <t>BHARAT biotech</t>
        </is>
      </c>
      <c r="E393" s="1" t="inlineStr">
        <is>
          <t>Bluedart</t>
        </is>
      </c>
      <c r="F393" s="1" t="inlineStr">
        <is>
          <t>Tuesday</t>
        </is>
      </c>
      <c r="G393" s="2" t="n"/>
      <c r="H393" s="1" t="n"/>
    </row>
    <row r="394">
      <c r="A394" s="2" t="n">
        <v>45937</v>
      </c>
      <c r="B394" s="1" t="n">
        <v>58156568676</v>
      </c>
      <c r="C394" s="1" t="inlineStr">
        <is>
          <t>Delivered</t>
        </is>
      </c>
      <c r="D394" s="1" t="inlineStr">
        <is>
          <t>CELLIN BIO</t>
        </is>
      </c>
      <c r="E394" s="1" t="inlineStr">
        <is>
          <t>Bluedart</t>
        </is>
      </c>
      <c r="F394" s="1" t="inlineStr">
        <is>
          <t>Tuesday</t>
        </is>
      </c>
      <c r="G394" s="2" t="n"/>
      <c r="H394" s="1" t="n"/>
    </row>
    <row r="395">
      <c r="A395" s="2" t="n">
        <v>45937</v>
      </c>
      <c r="B395" s="1" t="n">
        <v>58156569435</v>
      </c>
      <c r="C395" s="1" t="inlineStr">
        <is>
          <t>Delivered</t>
        </is>
      </c>
      <c r="D395" s="1" t="inlineStr">
        <is>
          <t>ACTREC</t>
        </is>
      </c>
      <c r="E395" s="1" t="inlineStr">
        <is>
          <t>Bluedart</t>
        </is>
      </c>
      <c r="F395" s="1" t="inlineStr">
        <is>
          <t>Tuesday</t>
        </is>
      </c>
      <c r="G395" s="2" t="n"/>
      <c r="H395" s="1" t="n"/>
    </row>
    <row r="396">
      <c r="A396" s="2" t="n">
        <v>45937</v>
      </c>
      <c r="B396" s="1" t="n">
        <v>58156569730</v>
      </c>
      <c r="C396" s="1" t="inlineStr">
        <is>
          <t>Delivered</t>
        </is>
      </c>
      <c r="D396" s="1" t="inlineStr">
        <is>
          <t>BIO SOLUTION</t>
        </is>
      </c>
      <c r="E396" s="1" t="inlineStr">
        <is>
          <t>Bluedart</t>
        </is>
      </c>
      <c r="F396" s="1" t="inlineStr">
        <is>
          <t>Tuesday</t>
        </is>
      </c>
      <c r="G396" s="2" t="n"/>
      <c r="H396" s="1" t="n"/>
    </row>
    <row r="397">
      <c r="A397" s="2" t="n">
        <v>45937</v>
      </c>
      <c r="B397" s="1" t="n">
        <v>58156570021</v>
      </c>
      <c r="C397" s="1" t="inlineStr">
        <is>
          <t>Delivered</t>
        </is>
      </c>
      <c r="D397" s="1" t="inlineStr">
        <is>
          <t>ILABKART</t>
        </is>
      </c>
      <c r="E397" s="1" t="inlineStr">
        <is>
          <t>Bluedart</t>
        </is>
      </c>
      <c r="F397" s="1" t="inlineStr">
        <is>
          <t>Tuesday</t>
        </is>
      </c>
      <c r="G397" s="2" t="n"/>
      <c r="H397" s="1" t="n"/>
    </row>
    <row r="398">
      <c r="A398" s="2" t="n">
        <v>45937</v>
      </c>
      <c r="B398" s="1" t="n">
        <v>58156571163</v>
      </c>
      <c r="C398" s="1" t="inlineStr">
        <is>
          <t>Delivered</t>
        </is>
      </c>
      <c r="D398" s="1" t="inlineStr">
        <is>
          <t>M BIOTECH</t>
        </is>
      </c>
      <c r="E398" s="1" t="inlineStr">
        <is>
          <t>Bluedart</t>
        </is>
      </c>
      <c r="F398" s="1" t="inlineStr">
        <is>
          <t>Tuesday</t>
        </is>
      </c>
      <c r="G398" s="2" t="n"/>
      <c r="H398" s="1" t="n"/>
    </row>
    <row r="399">
      <c r="A399" s="2" t="n">
        <v>45937</v>
      </c>
      <c r="B399" s="1" t="n">
        <v>58156571594</v>
      </c>
      <c r="C399" s="1" t="inlineStr">
        <is>
          <t>Delivered</t>
        </is>
      </c>
      <c r="D399" s="1" t="inlineStr">
        <is>
          <t>SUN PHARMA</t>
        </is>
      </c>
      <c r="E399" s="1" t="inlineStr">
        <is>
          <t>Bluedart</t>
        </is>
      </c>
      <c r="F399" s="1" t="inlineStr">
        <is>
          <t>Tuesday</t>
        </is>
      </c>
      <c r="G399" s="2" t="n"/>
      <c r="H399" s="1" t="n"/>
    </row>
    <row r="400">
      <c r="A400" s="2" t="n">
        <v>45937</v>
      </c>
      <c r="B400" s="1" t="n">
        <v>58156571955</v>
      </c>
      <c r="C400" s="1" t="inlineStr">
        <is>
          <t>Delivered</t>
        </is>
      </c>
      <c r="D400" s="1" t="inlineStr">
        <is>
          <t>AURIGINE ONCO</t>
        </is>
      </c>
      <c r="E400" s="1" t="inlineStr">
        <is>
          <t>Bluedart</t>
        </is>
      </c>
      <c r="F400" s="1" t="inlineStr">
        <is>
          <t>Tuesday</t>
        </is>
      </c>
      <c r="G400" s="2" t="n"/>
      <c r="H400" s="1" t="n"/>
    </row>
    <row r="401">
      <c r="A401" s="2" t="n">
        <v>45937</v>
      </c>
      <c r="B401" s="1" t="n">
        <v>58156572773</v>
      </c>
      <c r="C401" s="1" t="inlineStr">
        <is>
          <t>Delivered</t>
        </is>
      </c>
      <c r="D401" s="1" t="inlineStr">
        <is>
          <t>HELIX</t>
        </is>
      </c>
      <c r="E401" s="1" t="inlineStr">
        <is>
          <t>Bluedart</t>
        </is>
      </c>
      <c r="F401" s="1" t="inlineStr">
        <is>
          <t>Tuesday</t>
        </is>
      </c>
      <c r="G401" s="2" t="n"/>
      <c r="H401" s="1" t="n"/>
    </row>
    <row r="402">
      <c r="A402" s="2" t="n">
        <v>45937</v>
      </c>
      <c r="B402" s="1" t="n">
        <v>58156573160</v>
      </c>
      <c r="C402" s="1" t="inlineStr">
        <is>
          <t>Delivered</t>
        </is>
      </c>
      <c r="D402" s="1" t="inlineStr">
        <is>
          <t>IIT KANPUR</t>
        </is>
      </c>
      <c r="E402" s="1" t="inlineStr">
        <is>
          <t>Bluedart</t>
        </is>
      </c>
      <c r="F402" s="1" t="inlineStr">
        <is>
          <t>Tuesday</t>
        </is>
      </c>
      <c r="G402" s="2" t="n"/>
      <c r="H402" s="1" t="n"/>
    </row>
    <row r="403">
      <c r="A403" s="2" t="n">
        <v>45937</v>
      </c>
      <c r="B403" s="1" t="n">
        <v>58156573495</v>
      </c>
      <c r="C403" s="1" t="inlineStr">
        <is>
          <t>Delivered</t>
        </is>
      </c>
      <c r="D403" s="1" t="inlineStr">
        <is>
          <t>MICRO VAPI</t>
        </is>
      </c>
      <c r="E403" s="1" t="inlineStr">
        <is>
          <t>Bluedart</t>
        </is>
      </c>
      <c r="F403" s="1" t="inlineStr">
        <is>
          <t>Tuesday</t>
        </is>
      </c>
      <c r="G403" s="2" t="n"/>
      <c r="H403" s="1" t="n"/>
    </row>
    <row r="404">
      <c r="A404" s="2" t="n">
        <v>45937</v>
      </c>
      <c r="B404" s="1" t="n">
        <v>58156574066</v>
      </c>
      <c r="C404" s="1" t="inlineStr">
        <is>
          <t>Delivered</t>
        </is>
      </c>
      <c r="D404" s="1" t="inlineStr">
        <is>
          <t>TIGS</t>
        </is>
      </c>
      <c r="E404" s="1" t="inlineStr">
        <is>
          <t>Bluedart</t>
        </is>
      </c>
      <c r="F404" s="1" t="inlineStr">
        <is>
          <t>Tuesday</t>
        </is>
      </c>
      <c r="G404" s="2" t="n"/>
      <c r="H404" s="1" t="n"/>
    </row>
    <row r="405">
      <c r="A405" s="2" t="n">
        <v>45937</v>
      </c>
      <c r="B405" s="1" t="n">
        <v>58156574420</v>
      </c>
      <c r="C405" s="1" t="inlineStr">
        <is>
          <t>Delivered</t>
        </is>
      </c>
      <c r="D405" s="1" t="inlineStr">
        <is>
          <t>BITS PILANI</t>
        </is>
      </c>
      <c r="E405" s="1" t="inlineStr">
        <is>
          <t>Bluedart</t>
        </is>
      </c>
      <c r="F405" s="1" t="inlineStr">
        <is>
          <t>Tuesday</t>
        </is>
      </c>
      <c r="G405" s="2" t="n"/>
      <c r="H405" s="1" t="n"/>
    </row>
    <row r="406">
      <c r="A406" s="2" t="n">
        <v>45937</v>
      </c>
      <c r="B406" s="1" t="n">
        <v>58156578664</v>
      </c>
      <c r="C406" s="1" t="inlineStr">
        <is>
          <t>Delivered</t>
        </is>
      </c>
      <c r="D406" s="1" t="inlineStr">
        <is>
          <t>ILS</t>
        </is>
      </c>
      <c r="E406" s="1" t="inlineStr">
        <is>
          <t>Bluedart</t>
        </is>
      </c>
      <c r="F406" s="1" t="inlineStr">
        <is>
          <t>Tuesday</t>
        </is>
      </c>
      <c r="G406" s="2" t="n"/>
      <c r="H406" s="1" t="n"/>
    </row>
    <row r="407">
      <c r="A407" s="2" t="n">
        <v>45937</v>
      </c>
      <c r="B407" s="1" t="n">
        <v>58156579261</v>
      </c>
      <c r="C407" s="1" t="inlineStr">
        <is>
          <t>Delivered</t>
        </is>
      </c>
      <c r="D407" s="1" t="inlineStr">
        <is>
          <t>IISER BHOPAL</t>
        </is>
      </c>
      <c r="E407" s="1" t="inlineStr">
        <is>
          <t>Bluedart</t>
        </is>
      </c>
      <c r="F407" s="1" t="inlineStr">
        <is>
          <t>Tuesday</t>
        </is>
      </c>
      <c r="G407" s="2" t="n"/>
      <c r="H407" s="1" t="n"/>
    </row>
    <row r="408">
      <c r="A408" s="2" t="n">
        <v>45937</v>
      </c>
      <c r="B408" s="1" t="n">
        <v>58156584054</v>
      </c>
      <c r="C408" s="1" t="inlineStr">
        <is>
          <t>Delivered</t>
        </is>
      </c>
      <c r="D408" s="1" t="inlineStr">
        <is>
          <t>TCG</t>
        </is>
      </c>
      <c r="E408" s="1" t="inlineStr">
        <is>
          <t>Bluedart</t>
        </is>
      </c>
      <c r="F408" s="1" t="inlineStr">
        <is>
          <t>Tuesday</t>
        </is>
      </c>
      <c r="G408" s="2" t="n"/>
      <c r="H408" s="1" t="n"/>
    </row>
    <row r="409">
      <c r="A409" s="2" t="n">
        <v>45938</v>
      </c>
      <c r="B409" s="1" t="n">
        <v>58156648572</v>
      </c>
      <c r="C409" s="1" t="inlineStr">
        <is>
          <t>Delivered</t>
        </is>
      </c>
      <c r="D409" s="1" t="inlineStr">
        <is>
          <t>KEMWELL</t>
        </is>
      </c>
      <c r="E409" s="1" t="inlineStr">
        <is>
          <t>Bluedart</t>
        </is>
      </c>
      <c r="F409" s="1" t="inlineStr">
        <is>
          <t>Wednesday</t>
        </is>
      </c>
      <c r="G409" s="2" t="n"/>
      <c r="H409" s="1" t="n"/>
    </row>
    <row r="410">
      <c r="A410" s="2" t="n">
        <v>45938</v>
      </c>
      <c r="B410" s="1" t="n">
        <v>58156650086</v>
      </c>
      <c r="C410" s="1" t="inlineStr">
        <is>
          <t>Delivered</t>
        </is>
      </c>
      <c r="D410" s="1" t="inlineStr">
        <is>
          <t>Allianz</t>
        </is>
      </c>
      <c r="E410" s="1" t="inlineStr">
        <is>
          <t>Bluedart</t>
        </is>
      </c>
      <c r="F410" s="1" t="inlineStr">
        <is>
          <t>Wednesday</t>
        </is>
      </c>
      <c r="G410" s="2" t="n"/>
      <c r="H410" s="1" t="n"/>
    </row>
    <row r="411">
      <c r="A411" s="2" t="n">
        <v>45939</v>
      </c>
      <c r="B411" s="1" t="n">
        <v>58156706370</v>
      </c>
      <c r="C411" s="1" t="inlineStr">
        <is>
          <t>Delivered</t>
        </is>
      </c>
      <c r="D411" s="1" t="inlineStr">
        <is>
          <t>IKESIA</t>
        </is>
      </c>
      <c r="E411" s="1" t="inlineStr">
        <is>
          <t>Bluedart</t>
        </is>
      </c>
      <c r="F411" s="1" t="inlineStr">
        <is>
          <t>Thursday</t>
        </is>
      </c>
      <c r="G411" s="2" t="n"/>
      <c r="H411" s="1" t="n"/>
    </row>
    <row r="412">
      <c r="A412" s="2" t="n">
        <v>45941</v>
      </c>
      <c r="B412" s="1" t="n">
        <v>58156808990</v>
      </c>
      <c r="C412" s="1" t="inlineStr">
        <is>
          <t>Delivered</t>
        </is>
      </c>
      <c r="D412" s="1" t="inlineStr">
        <is>
          <t>SUPRV</t>
        </is>
      </c>
      <c r="E412" s="1" t="inlineStr">
        <is>
          <t>Bluedart</t>
        </is>
      </c>
      <c r="F412" s="1" t="inlineStr">
        <is>
          <t>Saturday</t>
        </is>
      </c>
      <c r="G412" s="2" t="n"/>
      <c r="H412" s="1" t="n"/>
    </row>
    <row r="413">
      <c r="A413" s="2" t="n">
        <v>45941</v>
      </c>
      <c r="B413" s="1" t="n">
        <v>58156809782</v>
      </c>
      <c r="C413" s="1" t="inlineStr">
        <is>
          <t>Delivered</t>
        </is>
      </c>
      <c r="D413" s="1" t="inlineStr">
        <is>
          <t>BIO SOLUTION</t>
        </is>
      </c>
      <c r="E413" s="1" t="inlineStr">
        <is>
          <t>Bluedart</t>
        </is>
      </c>
      <c r="F413" s="1" t="inlineStr">
        <is>
          <t>Saturday</t>
        </is>
      </c>
      <c r="G413" s="2" t="n"/>
      <c r="H413" s="1" t="n"/>
    </row>
    <row r="414">
      <c r="A414" s="2" t="n">
        <v>45941</v>
      </c>
      <c r="B414" s="1" t="n">
        <v>58156810375</v>
      </c>
      <c r="C414" s="1" t="inlineStr">
        <is>
          <t>Delivered</t>
        </is>
      </c>
      <c r="D414" s="1" t="inlineStr">
        <is>
          <t>RG SONS</t>
        </is>
      </c>
      <c r="E414" s="1" t="inlineStr">
        <is>
          <t>Bluedart</t>
        </is>
      </c>
      <c r="F414" s="1" t="inlineStr">
        <is>
          <t>Saturday</t>
        </is>
      </c>
      <c r="G414" s="2" t="n"/>
      <c r="H414" s="1" t="n"/>
    </row>
    <row r="415">
      <c r="A415" s="2" t="n">
        <v>45941</v>
      </c>
      <c r="B415" s="1" t="n">
        <v>58156810622</v>
      </c>
      <c r="C415" s="1" t="inlineStr">
        <is>
          <t>Delivered</t>
        </is>
      </c>
      <c r="D415" s="1" t="inlineStr">
        <is>
          <t>MANIPAL</t>
        </is>
      </c>
      <c r="E415" s="1" t="inlineStr">
        <is>
          <t>Bluedart</t>
        </is>
      </c>
      <c r="F415" s="1" t="inlineStr">
        <is>
          <t>Saturday</t>
        </is>
      </c>
      <c r="G415" s="2" t="n"/>
      <c r="H415" s="1" t="n"/>
    </row>
    <row r="416">
      <c r="A416" s="2" t="n">
        <v>45941</v>
      </c>
      <c r="B416" s="1" t="n">
        <v>58156810762</v>
      </c>
      <c r="C416" s="1" t="inlineStr">
        <is>
          <t>Delivered</t>
        </is>
      </c>
      <c r="D416" s="1" t="inlineStr">
        <is>
          <t>JUBILANT</t>
        </is>
      </c>
      <c r="E416" s="1" t="inlineStr">
        <is>
          <t>Bluedart</t>
        </is>
      </c>
      <c r="F416" s="1" t="inlineStr">
        <is>
          <t>Saturday</t>
        </is>
      </c>
      <c r="G416" s="2" t="n"/>
      <c r="H416" s="1" t="n"/>
    </row>
    <row r="417">
      <c r="A417" s="2" t="n">
        <v>45941</v>
      </c>
      <c r="B417" s="1" t="n">
        <v>58156810935</v>
      </c>
      <c r="C417" s="1" t="inlineStr">
        <is>
          <t>Delivered</t>
        </is>
      </c>
      <c r="D417" s="1" t="inlineStr">
        <is>
          <t>SUN PHARMA</t>
        </is>
      </c>
      <c r="E417" s="1" t="inlineStr">
        <is>
          <t>Bluedart</t>
        </is>
      </c>
      <c r="F417" s="1" t="inlineStr">
        <is>
          <t>Saturday</t>
        </is>
      </c>
      <c r="G417" s="2" t="n"/>
      <c r="H417" s="1" t="n"/>
    </row>
    <row r="418">
      <c r="A418" s="2" t="n">
        <v>45941</v>
      </c>
      <c r="B418" s="1" t="n">
        <v>58156811112</v>
      </c>
      <c r="C418" s="1" t="inlineStr">
        <is>
          <t>Delivered</t>
        </is>
      </c>
      <c r="D418" s="1" t="inlineStr">
        <is>
          <t>SAI LIFE</t>
        </is>
      </c>
      <c r="E418" s="1" t="inlineStr">
        <is>
          <t>Bluedart</t>
        </is>
      </c>
      <c r="F418" s="1" t="inlineStr">
        <is>
          <t>Saturday</t>
        </is>
      </c>
      <c r="G418" s="2" t="n"/>
      <c r="H418" s="1" t="n"/>
    </row>
    <row r="419">
      <c r="A419" s="2" t="n">
        <v>45941</v>
      </c>
      <c r="B419" s="1" t="n">
        <v>58156812302</v>
      </c>
      <c r="C419" s="1" t="inlineStr">
        <is>
          <t>Delivered</t>
        </is>
      </c>
      <c r="D419" s="1" t="inlineStr">
        <is>
          <t>IISER PUNE</t>
        </is>
      </c>
      <c r="E419" s="1" t="inlineStr">
        <is>
          <t>Bluedart</t>
        </is>
      </c>
      <c r="F419" s="1" t="inlineStr">
        <is>
          <t>Saturday</t>
        </is>
      </c>
      <c r="G419" s="2" t="n"/>
      <c r="H419" s="1" t="n"/>
    </row>
    <row r="420">
      <c r="A420" s="6" t="n">
        <v>45941</v>
      </c>
      <c r="B420" t="n">
        <v>58156812453</v>
      </c>
      <c r="C420" t="inlineStr">
        <is>
          <t>Delivered</t>
        </is>
      </c>
      <c r="D420" t="inlineStr">
        <is>
          <t>HELIX</t>
        </is>
      </c>
      <c r="E420" t="inlineStr">
        <is>
          <t>Bluedart</t>
        </is>
      </c>
      <c r="F420" t="inlineStr">
        <is>
          <t>Saturday</t>
        </is>
      </c>
    </row>
    <row r="421">
      <c r="A421" s="6" t="n">
        <v>45941</v>
      </c>
      <c r="B421" t="n">
        <v>58156812615</v>
      </c>
      <c r="C421" t="inlineStr">
        <is>
          <t>Delivered</t>
        </is>
      </c>
      <c r="D421" t="inlineStr">
        <is>
          <t>POPVAX</t>
        </is>
      </c>
      <c r="E421" t="inlineStr">
        <is>
          <t>Bluedart</t>
        </is>
      </c>
      <c r="F421" t="inlineStr">
        <is>
          <t>Saturday</t>
        </is>
      </c>
    </row>
    <row r="422">
      <c r="A422" s="6" t="n">
        <v>45941</v>
      </c>
      <c r="B422" t="n">
        <v>58156812770</v>
      </c>
      <c r="C422" t="inlineStr">
        <is>
          <t>Delivered</t>
        </is>
      </c>
      <c r="D422" t="inlineStr">
        <is>
          <t>BHARAT BIOTECH</t>
        </is>
      </c>
      <c r="E422" t="inlineStr">
        <is>
          <t>Bluedart</t>
        </is>
      </c>
      <c r="F422" t="inlineStr">
        <is>
          <t>Saturday</t>
        </is>
      </c>
    </row>
    <row r="423">
      <c r="A423" s="6" t="n">
        <v>45941</v>
      </c>
      <c r="B423" t="n">
        <v>58156812906</v>
      </c>
      <c r="C423" t="inlineStr">
        <is>
          <t>Delivered</t>
        </is>
      </c>
      <c r="D423" t="inlineStr">
        <is>
          <t>BIONOVA</t>
        </is>
      </c>
      <c r="E423" t="inlineStr">
        <is>
          <t>Bluedart</t>
        </is>
      </c>
      <c r="F423" t="inlineStr">
        <is>
          <t>Saturday</t>
        </is>
      </c>
    </row>
    <row r="424">
      <c r="A424" s="6" t="n">
        <v>45941</v>
      </c>
      <c r="B424" t="n">
        <v>58156813050</v>
      </c>
      <c r="C424" t="inlineStr">
        <is>
          <t>Delivered</t>
        </is>
      </c>
      <c r="D424" t="inlineStr">
        <is>
          <t>AURIGINE ONCO</t>
        </is>
      </c>
      <c r="E424" t="inlineStr">
        <is>
          <t>Bluedart</t>
        </is>
      </c>
      <c r="F424" t="inlineStr">
        <is>
          <t>Saturday</t>
        </is>
      </c>
    </row>
    <row r="425">
      <c r="A425" s="6" t="n">
        <v>45941</v>
      </c>
      <c r="B425" t="n">
        <v>58156813326</v>
      </c>
      <c r="C425" t="inlineStr">
        <is>
          <t>Delivered</t>
        </is>
      </c>
      <c r="D425" t="inlineStr">
        <is>
          <t>IMMUNEEL</t>
        </is>
      </c>
      <c r="E425" t="inlineStr">
        <is>
          <t>Bluedart</t>
        </is>
      </c>
      <c r="F425" t="inlineStr">
        <is>
          <t>Saturday</t>
        </is>
      </c>
    </row>
    <row r="426">
      <c r="A426" s="6" t="n">
        <v>45941</v>
      </c>
      <c r="B426" t="n">
        <v>58156813610</v>
      </c>
      <c r="C426" t="inlineStr">
        <is>
          <t>Delivered</t>
        </is>
      </c>
      <c r="D426" t="inlineStr">
        <is>
          <t>IIT BOMBAY</t>
        </is>
      </c>
      <c r="E426" t="inlineStr">
        <is>
          <t>Bluedart</t>
        </is>
      </c>
      <c r="F426" t="inlineStr">
        <is>
          <t>Saturday</t>
        </is>
      </c>
    </row>
    <row r="427">
      <c r="A427" s="6" t="n">
        <v>45941</v>
      </c>
      <c r="B427" t="n">
        <v>58156838364</v>
      </c>
      <c r="C427" t="inlineStr">
        <is>
          <t>Delivered</t>
        </is>
      </c>
      <c r="D427" t="inlineStr">
        <is>
          <t>MANIPAL</t>
        </is>
      </c>
      <c r="E427" t="inlineStr">
        <is>
          <t>Bluedart</t>
        </is>
      </c>
      <c r="F427" t="inlineStr">
        <is>
          <t>Saturday</t>
        </is>
      </c>
    </row>
    <row r="428">
      <c r="A428" s="6" t="n">
        <v>45941</v>
      </c>
      <c r="B428" t="n">
        <v>58156838563</v>
      </c>
      <c r="C428" t="inlineStr">
        <is>
          <t>Delivered</t>
        </is>
      </c>
      <c r="D428" t="inlineStr">
        <is>
          <t>ACTREC</t>
        </is>
      </c>
      <c r="E428" t="inlineStr">
        <is>
          <t>Bluedart</t>
        </is>
      </c>
      <c r="F428" t="inlineStr">
        <is>
          <t>Saturday</t>
        </is>
      </c>
    </row>
    <row r="429">
      <c r="A429" s="6" t="n">
        <v>45941</v>
      </c>
      <c r="B429" t="n">
        <v>58156839753</v>
      </c>
      <c r="C429" t="inlineStr">
        <is>
          <t>Delivered</t>
        </is>
      </c>
      <c r="D429" t="inlineStr">
        <is>
          <t>ILS</t>
        </is>
      </c>
      <c r="E429" t="inlineStr">
        <is>
          <t>Bluedart</t>
        </is>
      </c>
      <c r="F429" t="inlineStr">
        <is>
          <t>Saturday</t>
        </is>
      </c>
    </row>
    <row r="430">
      <c r="A430" s="6" t="n">
        <v>45941</v>
      </c>
      <c r="B430" t="n">
        <v>58156840210</v>
      </c>
      <c r="C430" t="inlineStr">
        <is>
          <t>Delivered</t>
        </is>
      </c>
      <c r="D430" t="inlineStr">
        <is>
          <t>SUN PHARMACEUTICALS</t>
        </is>
      </c>
      <c r="E430" t="inlineStr">
        <is>
          <t>Bluedart</t>
        </is>
      </c>
      <c r="F430" t="inlineStr">
        <is>
          <t>Saturday</t>
        </is>
      </c>
    </row>
    <row r="431">
      <c r="A431" s="6" t="n">
        <v>45941</v>
      </c>
      <c r="B431" t="n">
        <v>58156842866</v>
      </c>
      <c r="C431" t="inlineStr">
        <is>
          <t>Delivered</t>
        </is>
      </c>
      <c r="D431" t="inlineStr">
        <is>
          <t>MICRO VAPI</t>
        </is>
      </c>
      <c r="E431" t="inlineStr">
        <is>
          <t>Bluedart</t>
        </is>
      </c>
      <c r="F431" t="inlineStr">
        <is>
          <t>Saturday</t>
        </is>
      </c>
    </row>
    <row r="432">
      <c r="A432" s="6" t="n">
        <v>45943</v>
      </c>
      <c r="B432" t="n">
        <v>58156922110</v>
      </c>
      <c r="C432" t="inlineStr">
        <is>
          <t>Delivered</t>
        </is>
      </c>
      <c r="D432" t="inlineStr">
        <is>
          <t>LIFESENZ</t>
        </is>
      </c>
      <c r="E432" t="inlineStr">
        <is>
          <t>Bluedart</t>
        </is>
      </c>
      <c r="F432" t="inlineStr">
        <is>
          <t>Monday</t>
        </is>
      </c>
    </row>
    <row r="433">
      <c r="A433" s="6" t="n">
        <v>45943</v>
      </c>
      <c r="B433" t="n">
        <v>58156922342</v>
      </c>
      <c r="C433" t="inlineStr">
        <is>
          <t>Delivered</t>
        </is>
      </c>
      <c r="D433" t="inlineStr">
        <is>
          <t>Biogenics Lifecare</t>
        </is>
      </c>
      <c r="E433" t="inlineStr">
        <is>
          <t>Bluedart</t>
        </is>
      </c>
      <c r="F433" t="inlineStr">
        <is>
          <t>Monday</t>
        </is>
      </c>
    </row>
    <row r="434">
      <c r="A434" s="6" t="n">
        <v>45943</v>
      </c>
      <c r="B434" t="n">
        <v>58156922471</v>
      </c>
      <c r="C434" t="inlineStr">
        <is>
          <t>Delivered</t>
        </is>
      </c>
      <c r="D434" t="inlineStr">
        <is>
          <t>BARC</t>
        </is>
      </c>
      <c r="E434" t="inlineStr">
        <is>
          <t>Bluedart</t>
        </is>
      </c>
      <c r="F434" t="inlineStr">
        <is>
          <t>Monday</t>
        </is>
      </c>
    </row>
    <row r="435">
      <c r="A435" s="6" t="n">
        <v>45944</v>
      </c>
      <c r="B435" t="n">
        <v>58156994700</v>
      </c>
      <c r="C435" t="inlineStr">
        <is>
          <t>Delivered</t>
        </is>
      </c>
      <c r="D435" t="inlineStr">
        <is>
          <t>RG SONS</t>
        </is>
      </c>
      <c r="E435" t="inlineStr">
        <is>
          <t>Bluedart</t>
        </is>
      </c>
      <c r="F435" t="inlineStr">
        <is>
          <t>Tuesday</t>
        </is>
      </c>
    </row>
    <row r="436">
      <c r="A436" s="6" t="n">
        <v>45944</v>
      </c>
      <c r="B436" t="n">
        <v>58156995444</v>
      </c>
      <c r="C436" t="inlineStr">
        <is>
          <t>Delivered</t>
        </is>
      </c>
      <c r="D436" t="inlineStr">
        <is>
          <t>Vector</t>
        </is>
      </c>
      <c r="E436" t="inlineStr">
        <is>
          <t>Bluedart</t>
        </is>
      </c>
      <c r="F436" t="inlineStr">
        <is>
          <t>Tuesday</t>
        </is>
      </c>
    </row>
    <row r="437">
      <c r="A437" s="6" t="n">
        <v>45945</v>
      </c>
      <c r="B437" t="n">
        <v>58157075771</v>
      </c>
      <c r="C437" t="inlineStr">
        <is>
          <t>Delivered</t>
        </is>
      </c>
      <c r="D437" t="inlineStr">
        <is>
          <t>Biocon</t>
        </is>
      </c>
      <c r="E437" t="inlineStr">
        <is>
          <t>Bluedart</t>
        </is>
      </c>
      <c r="F437" t="inlineStr">
        <is>
          <t>Wednesday</t>
        </is>
      </c>
    </row>
    <row r="438">
      <c r="A438" s="6" t="n">
        <v>45945</v>
      </c>
      <c r="B438" t="n">
        <v>58157077506</v>
      </c>
      <c r="C438" t="inlineStr">
        <is>
          <t>Delivered</t>
        </is>
      </c>
      <c r="D438" t="inlineStr">
        <is>
          <t>SAI LIFE</t>
        </is>
      </c>
      <c r="E438" t="inlineStr">
        <is>
          <t>Bluedart</t>
        </is>
      </c>
      <c r="F438" t="inlineStr">
        <is>
          <t>Wednesday</t>
        </is>
      </c>
    </row>
    <row r="439">
      <c r="A439" s="6" t="n">
        <v>45945</v>
      </c>
      <c r="B439" t="n">
        <v>58157077930</v>
      </c>
      <c r="C439" t="inlineStr">
        <is>
          <t>Delivered</t>
        </is>
      </c>
      <c r="D439" t="inlineStr">
        <is>
          <t>Beckman</t>
        </is>
      </c>
      <c r="E439" t="inlineStr">
        <is>
          <t>Bluedart</t>
        </is>
      </c>
      <c r="F439" t="inlineStr">
        <is>
          <t>Wednesday</t>
        </is>
      </c>
    </row>
    <row r="440">
      <c r="A440" s="6" t="n">
        <v>45948</v>
      </c>
      <c r="B440" t="n">
        <v>58157242791</v>
      </c>
      <c r="C440" t="n">
        <v>0</v>
      </c>
      <c r="D440" t="inlineStr">
        <is>
          <t>IKESIA</t>
        </is>
      </c>
      <c r="E440" t="inlineStr">
        <is>
          <t>Bluedart</t>
        </is>
      </c>
      <c r="F440" t="inlineStr">
        <is>
          <t>Saturday</t>
        </is>
      </c>
    </row>
    <row r="441">
      <c r="A441" s="6" t="inlineStr">
        <is>
          <t>Dispatch Date</t>
        </is>
      </c>
      <c r="B441" t="inlineStr">
        <is>
          <t>Awb Number</t>
        </is>
      </c>
      <c r="C441" t="inlineStr">
        <is>
          <t>Docket Status</t>
        </is>
      </c>
      <c r="D441" t="inlineStr">
        <is>
          <t>Customer name</t>
        </is>
      </c>
      <c r="E441" t="inlineStr">
        <is>
          <t>Other</t>
        </is>
      </c>
      <c r="F441" t="inlineStr">
        <is>
          <t>Dispatch Date</t>
        </is>
      </c>
    </row>
    <row r="442">
      <c r="A442" s="6" t="n">
        <v>45812</v>
      </c>
      <c r="B442" t="inlineStr">
        <is>
          <t>BY HAND</t>
        </is>
      </c>
      <c r="C442" t="inlineStr">
        <is>
          <t>PRIYANKA MADAM</t>
        </is>
      </c>
      <c r="D442" t="inlineStr">
        <is>
          <t>ICGEB</t>
        </is>
      </c>
      <c r="E442" t="inlineStr">
        <is>
          <t>Other</t>
        </is>
      </c>
      <c r="F442" t="inlineStr">
        <is>
          <t>Wednesday</t>
        </is>
      </c>
    </row>
    <row r="443">
      <c r="A443" s="6" t="n">
        <v>45840</v>
      </c>
      <c r="B443" t="inlineStr">
        <is>
          <t>BY PORTER</t>
        </is>
      </c>
      <c r="C443" t="inlineStr">
        <is>
          <t>BY PORTER</t>
        </is>
      </c>
      <c r="D443" t="inlineStr">
        <is>
          <t>NDTL</t>
        </is>
      </c>
      <c r="E443" t="inlineStr">
        <is>
          <t>Other</t>
        </is>
      </c>
      <c r="F443" t="inlineStr">
        <is>
          <t>Wednesday</t>
        </is>
      </c>
    </row>
    <row r="444">
      <c r="A444" s="6" t="n">
        <v>45894</v>
      </c>
      <c r="B444" t="inlineStr">
        <is>
          <t>D3001955194</t>
        </is>
      </c>
      <c r="C444" t="inlineStr">
        <is>
          <t>Delivered</t>
        </is>
      </c>
      <c r="D444" t="inlineStr">
        <is>
          <t>IISER MOHALI</t>
        </is>
      </c>
      <c r="E444" t="inlineStr">
        <is>
          <t>DTDC</t>
        </is>
      </c>
      <c r="F444" t="inlineStr">
        <is>
          <t>Monday</t>
        </is>
      </c>
    </row>
    <row r="445">
      <c r="A445" s="6" t="n">
        <v>45846</v>
      </c>
      <c r="B445" t="inlineStr">
        <is>
          <t>D3001996933</t>
        </is>
      </c>
      <c r="C445" t="inlineStr">
        <is>
          <t>Delivered</t>
        </is>
      </c>
      <c r="D445" t="inlineStr">
        <is>
          <t>VECTOR</t>
        </is>
      </c>
      <c r="E445" t="inlineStr">
        <is>
          <t>DTDC</t>
        </is>
      </c>
      <c r="F445" t="inlineStr">
        <is>
          <t>Tuesday</t>
        </is>
      </c>
    </row>
    <row r="446">
      <c r="A446" s="6" t="n">
        <v>45846</v>
      </c>
      <c r="B446" t="inlineStr">
        <is>
          <t>D3001996934</t>
        </is>
      </c>
      <c r="C446" t="inlineStr">
        <is>
          <t>Delivered</t>
        </is>
      </c>
      <c r="D446" t="inlineStr">
        <is>
          <t>BIO SYSTEMS</t>
        </is>
      </c>
      <c r="E446" t="inlineStr">
        <is>
          <t>DTDC</t>
        </is>
      </c>
      <c r="F446" t="inlineStr">
        <is>
          <t>Tuesday</t>
        </is>
      </c>
    </row>
    <row r="447">
      <c r="A447" s="6" t="n">
        <v>45846</v>
      </c>
      <c r="B447" t="inlineStr">
        <is>
          <t>D3001996935</t>
        </is>
      </c>
      <c r="C447" t="inlineStr">
        <is>
          <t>Delivered</t>
        </is>
      </c>
      <c r="D447" t="inlineStr">
        <is>
          <t>Medlife</t>
        </is>
      </c>
      <c r="E447" t="inlineStr">
        <is>
          <t>DTDC</t>
        </is>
      </c>
      <c r="F447" t="inlineStr">
        <is>
          <t>Tuesday</t>
        </is>
      </c>
    </row>
    <row r="448">
      <c r="A448" s="6" t="n">
        <v>45880</v>
      </c>
      <c r="B448" t="inlineStr">
        <is>
          <t>D3001997013</t>
        </is>
      </c>
      <c r="C448" t="inlineStr">
        <is>
          <t>Delivered</t>
        </is>
      </c>
      <c r="D448" t="inlineStr">
        <is>
          <t>RESEARCH WORLD</t>
        </is>
      </c>
      <c r="E448" t="inlineStr">
        <is>
          <t>DTDC</t>
        </is>
      </c>
      <c r="F448" t="inlineStr">
        <is>
          <t>Monday</t>
        </is>
      </c>
    </row>
    <row r="449">
      <c r="A449" s="6" t="n">
        <v>45880</v>
      </c>
      <c r="B449" t="inlineStr">
        <is>
          <t>D3001997014</t>
        </is>
      </c>
      <c r="C449" t="inlineStr">
        <is>
          <t>Delivered</t>
        </is>
      </c>
      <c r="D449" t="inlineStr">
        <is>
          <t>IMTECH</t>
        </is>
      </c>
      <c r="E449" t="inlineStr">
        <is>
          <t>DTDC</t>
        </is>
      </c>
      <c r="F449" t="inlineStr">
        <is>
          <t>Monday</t>
        </is>
      </c>
    </row>
    <row r="450">
      <c r="A450" s="6" t="n">
        <v>45880</v>
      </c>
      <c r="B450" t="inlineStr">
        <is>
          <t>D3001997015</t>
        </is>
      </c>
      <c r="C450" t="inlineStr">
        <is>
          <t>Delivered</t>
        </is>
      </c>
      <c r="D450" t="inlineStr">
        <is>
          <t>IIT-ROORKE</t>
        </is>
      </c>
      <c r="E450" t="inlineStr">
        <is>
          <t>DTDC</t>
        </is>
      </c>
      <c r="F450" t="inlineStr">
        <is>
          <t>Monday</t>
        </is>
      </c>
    </row>
    <row r="451">
      <c r="A451" s="6" t="n">
        <v>45887</v>
      </c>
      <c r="B451" t="inlineStr">
        <is>
          <t>D3001997017</t>
        </is>
      </c>
      <c r="C451" t="inlineStr">
        <is>
          <t>Delivered</t>
        </is>
      </c>
      <c r="D451" t="inlineStr">
        <is>
          <t>Essence</t>
        </is>
      </c>
      <c r="E451" t="inlineStr">
        <is>
          <t>DTDC</t>
        </is>
      </c>
      <c r="F451" t="inlineStr">
        <is>
          <t>Monday</t>
        </is>
      </c>
    </row>
    <row r="452">
      <c r="A452" s="6" t="n">
        <v>45887</v>
      </c>
      <c r="B452" t="inlineStr">
        <is>
          <t>D3001997018</t>
        </is>
      </c>
      <c r="C452" t="inlineStr">
        <is>
          <t>Delivered</t>
        </is>
      </c>
      <c r="D452" t="inlineStr">
        <is>
          <t>MEDLIFE</t>
        </is>
      </c>
      <c r="E452" t="inlineStr">
        <is>
          <t>DTDC</t>
        </is>
      </c>
      <c r="F452" t="inlineStr">
        <is>
          <t>Monday</t>
        </is>
      </c>
    </row>
    <row r="453">
      <c r="A453" s="6" t="n">
        <v>45836</v>
      </c>
      <c r="B453" t="inlineStr">
        <is>
          <t>D3002213696</t>
        </is>
      </c>
      <c r="C453" t="inlineStr">
        <is>
          <t>Delivered</t>
        </is>
      </c>
      <c r="D453" t="inlineStr">
        <is>
          <t>SOHST</t>
        </is>
      </c>
      <c r="E453" t="inlineStr">
        <is>
          <t>DTDC</t>
        </is>
      </c>
      <c r="F453" t="inlineStr">
        <is>
          <t>Saturday</t>
        </is>
      </c>
    </row>
    <row r="454">
      <c r="A454" s="6" t="n">
        <v>45846</v>
      </c>
      <c r="B454" t="inlineStr">
        <is>
          <t>D3002213697</t>
        </is>
      </c>
      <c r="C454" t="inlineStr">
        <is>
          <t>Delivered</t>
        </is>
      </c>
      <c r="D454" t="inlineStr">
        <is>
          <t>RESEARCH</t>
        </is>
      </c>
      <c r="E454" t="inlineStr">
        <is>
          <t>DTDC</t>
        </is>
      </c>
      <c r="F454" t="inlineStr">
        <is>
          <t>Tuesday</t>
        </is>
      </c>
    </row>
    <row r="455">
      <c r="A455" s="6" t="n">
        <v>45832</v>
      </c>
      <c r="B455" t="inlineStr">
        <is>
          <t>D3002213704</t>
        </is>
      </c>
      <c r="C455" t="inlineStr">
        <is>
          <t>Delivered</t>
        </is>
      </c>
      <c r="D455" t="inlineStr">
        <is>
          <t>MEDLIFE</t>
        </is>
      </c>
      <c r="E455" t="inlineStr">
        <is>
          <t>DTDC</t>
        </is>
      </c>
      <c r="F455" t="inlineStr">
        <is>
          <t>Tuesday</t>
        </is>
      </c>
    </row>
    <row r="456">
      <c r="A456" s="6" t="n">
        <v>45829</v>
      </c>
      <c r="B456" t="inlineStr">
        <is>
          <t>D3002213705</t>
        </is>
      </c>
      <c r="C456" t="inlineStr">
        <is>
          <t>Delivered</t>
        </is>
      </c>
      <c r="D456" t="inlineStr">
        <is>
          <t>Imtech</t>
        </is>
      </c>
      <c r="E456" t="inlineStr">
        <is>
          <t>DTDC</t>
        </is>
      </c>
      <c r="F456" t="inlineStr">
        <is>
          <t>Saturday</t>
        </is>
      </c>
    </row>
    <row r="457">
      <c r="A457" s="6" t="n">
        <v>45867</v>
      </c>
      <c r="B457" t="inlineStr">
        <is>
          <t>D3002709220</t>
        </is>
      </c>
      <c r="C457" t="inlineStr">
        <is>
          <t>Delivered</t>
        </is>
      </c>
      <c r="D457" t="inlineStr">
        <is>
          <t>IMTECH</t>
        </is>
      </c>
      <c r="E457" t="inlineStr">
        <is>
          <t>DTDC</t>
        </is>
      </c>
      <c r="F457" t="inlineStr">
        <is>
          <t>Tuesday</t>
        </is>
      </c>
    </row>
    <row r="458">
      <c r="A458" s="6" t="n">
        <v>45852</v>
      </c>
      <c r="B458" t="inlineStr">
        <is>
          <t>D3002709675</t>
        </is>
      </c>
      <c r="C458" t="inlineStr">
        <is>
          <t>Delivered</t>
        </is>
      </c>
      <c r="D458" t="inlineStr">
        <is>
          <t>Medlife</t>
        </is>
      </c>
      <c r="E458" t="inlineStr">
        <is>
          <t>DTDC</t>
        </is>
      </c>
      <c r="F458" t="inlineStr">
        <is>
          <t>Monday</t>
        </is>
      </c>
    </row>
    <row r="459">
      <c r="A459" s="6" t="n">
        <v>45852</v>
      </c>
      <c r="B459" t="inlineStr">
        <is>
          <t>D3002709676</t>
        </is>
      </c>
      <c r="C459" t="inlineStr">
        <is>
          <t>Delivered</t>
        </is>
      </c>
      <c r="D459" t="inlineStr">
        <is>
          <t>IMTECH</t>
        </is>
      </c>
      <c r="E459" t="inlineStr">
        <is>
          <t>DTDC</t>
        </is>
      </c>
      <c r="F459" t="inlineStr">
        <is>
          <t>Monday</t>
        </is>
      </c>
    </row>
    <row r="460">
      <c r="A460" s="6" t="n">
        <v>45860</v>
      </c>
      <c r="B460" t="inlineStr">
        <is>
          <t>D3002709684</t>
        </is>
      </c>
      <c r="C460" t="inlineStr">
        <is>
          <t>Delivered</t>
        </is>
      </c>
      <c r="D460" t="inlineStr">
        <is>
          <t>IMTECH</t>
        </is>
      </c>
      <c r="E460" t="inlineStr">
        <is>
          <t>DTDC</t>
        </is>
      </c>
      <c r="F460" t="inlineStr">
        <is>
          <t>Tuesday</t>
        </is>
      </c>
    </row>
    <row r="461">
      <c r="A461" s="6" t="n">
        <v>45860</v>
      </c>
      <c r="B461" t="inlineStr">
        <is>
          <t>D3002709685</t>
        </is>
      </c>
      <c r="C461" t="inlineStr">
        <is>
          <t>Delivered</t>
        </is>
      </c>
      <c r="D461" t="inlineStr">
        <is>
          <t>Essence</t>
        </is>
      </c>
      <c r="E461" t="inlineStr">
        <is>
          <t>DTDC</t>
        </is>
      </c>
      <c r="F461" t="inlineStr">
        <is>
          <t>Tuesday</t>
        </is>
      </c>
    </row>
    <row r="462">
      <c r="A462" s="6" t="n">
        <v>45867</v>
      </c>
      <c r="B462" t="inlineStr">
        <is>
          <t>D3002864036</t>
        </is>
      </c>
      <c r="C462" t="inlineStr">
        <is>
          <t>Delivered</t>
        </is>
      </c>
      <c r="D462" t="inlineStr">
        <is>
          <t>MEDLIFE</t>
        </is>
      </c>
      <c r="E462" t="inlineStr">
        <is>
          <t>DTDC</t>
        </is>
      </c>
      <c r="F462" t="inlineStr">
        <is>
          <t>Tuesday</t>
        </is>
      </c>
    </row>
    <row r="463">
      <c r="A463" s="6" t="n">
        <v>45867</v>
      </c>
      <c r="B463" t="inlineStr">
        <is>
          <t>D3002864037</t>
        </is>
      </c>
      <c r="C463" t="inlineStr">
        <is>
          <t>Delivered</t>
        </is>
      </c>
      <c r="D463" t="inlineStr">
        <is>
          <t>IMTECH</t>
        </is>
      </c>
      <c r="E463" t="inlineStr">
        <is>
          <t>DTDC</t>
        </is>
      </c>
      <c r="F463" t="inlineStr">
        <is>
          <t>Tuesday</t>
        </is>
      </c>
    </row>
    <row r="464">
      <c r="A464" s="6" t="n">
        <v>45873</v>
      </c>
      <c r="B464" t="inlineStr">
        <is>
          <t>D3002864041</t>
        </is>
      </c>
      <c r="C464" t="inlineStr">
        <is>
          <t>Delivered</t>
        </is>
      </c>
      <c r="D464" t="inlineStr">
        <is>
          <t>POOJA TRADERS</t>
        </is>
      </c>
      <c r="E464" t="inlineStr">
        <is>
          <t>DTDC</t>
        </is>
      </c>
      <c r="F464" t="inlineStr">
        <is>
          <t>Monday</t>
        </is>
      </c>
    </row>
    <row r="465">
      <c r="A465" s="6" t="n">
        <v>45871</v>
      </c>
      <c r="B465" t="inlineStr">
        <is>
          <t>D3002864042</t>
        </is>
      </c>
      <c r="C465" t="inlineStr">
        <is>
          <t>Delivered</t>
        </is>
      </c>
      <c r="D465" t="inlineStr">
        <is>
          <t>Medlife</t>
        </is>
      </c>
      <c r="E465" t="inlineStr">
        <is>
          <t>DTDC</t>
        </is>
      </c>
      <c r="F465" t="inlineStr">
        <is>
          <t>Saturday</t>
        </is>
      </c>
    </row>
    <row r="466">
      <c r="A466" s="6" t="n">
        <v>45875</v>
      </c>
      <c r="B466" t="inlineStr">
        <is>
          <t>D3002864046</t>
        </is>
      </c>
      <c r="C466" t="inlineStr">
        <is>
          <t>Delivered</t>
        </is>
      </c>
      <c r="D466" t="inlineStr">
        <is>
          <t>MEDLIFE</t>
        </is>
      </c>
      <c r="E466" t="inlineStr">
        <is>
          <t>DTDC</t>
        </is>
      </c>
      <c r="F466" t="inlineStr">
        <is>
          <t>Wednesday</t>
        </is>
      </c>
    </row>
    <row r="467">
      <c r="A467" s="6" t="n">
        <v>45901</v>
      </c>
      <c r="B467" t="inlineStr">
        <is>
          <t>D3002950334</t>
        </is>
      </c>
      <c r="C467" t="inlineStr">
        <is>
          <t>Delivered</t>
        </is>
      </c>
      <c r="D467" t="inlineStr">
        <is>
          <t>IISER MOHALI</t>
        </is>
      </c>
      <c r="E467" t="inlineStr">
        <is>
          <t>DTDC</t>
        </is>
      </c>
      <c r="F467" t="inlineStr">
        <is>
          <t>Monday</t>
        </is>
      </c>
    </row>
    <row r="468">
      <c r="A468" s="6" t="n">
        <v>45908</v>
      </c>
      <c r="B468" t="inlineStr">
        <is>
          <t>D3002950414</t>
        </is>
      </c>
      <c r="C468" t="inlineStr">
        <is>
          <t>Delivered</t>
        </is>
      </c>
      <c r="D468" t="inlineStr">
        <is>
          <t>RESEARCH</t>
        </is>
      </c>
      <c r="E468" t="inlineStr">
        <is>
          <t>DTDC</t>
        </is>
      </c>
      <c r="F468" t="inlineStr">
        <is>
          <t>Monday</t>
        </is>
      </c>
    </row>
    <row r="469">
      <c r="A469" s="6" t="n">
        <v>45908</v>
      </c>
      <c r="B469" t="inlineStr">
        <is>
          <t>D3002950415</t>
        </is>
      </c>
      <c r="C469" t="inlineStr">
        <is>
          <t>Delivered</t>
        </is>
      </c>
      <c r="D469" t="inlineStr">
        <is>
          <t>IISER MOHALI</t>
        </is>
      </c>
      <c r="E469" t="inlineStr">
        <is>
          <t>DTDC</t>
        </is>
      </c>
      <c r="F469" t="inlineStr">
        <is>
          <t>Monday</t>
        </is>
      </c>
    </row>
    <row r="470">
      <c r="A470" s="6" t="n">
        <v>45908</v>
      </c>
      <c r="B470" t="inlineStr">
        <is>
          <t>D3002950416</t>
        </is>
      </c>
      <c r="C470" t="inlineStr">
        <is>
          <t>Delivered</t>
        </is>
      </c>
      <c r="D470" t="inlineStr">
        <is>
          <t>VECTOR</t>
        </is>
      </c>
      <c r="E470" t="inlineStr">
        <is>
          <t>DTDC</t>
        </is>
      </c>
      <c r="F470" t="inlineStr">
        <is>
          <t>Monday</t>
        </is>
      </c>
    </row>
    <row r="471">
      <c r="A471" s="6" t="n">
        <v>45908</v>
      </c>
      <c r="B471" t="inlineStr">
        <is>
          <t>D3002950417</t>
        </is>
      </c>
      <c r="C471" t="inlineStr">
        <is>
          <t>Delivered</t>
        </is>
      </c>
      <c r="D471" t="inlineStr">
        <is>
          <t>ESSENCE</t>
        </is>
      </c>
      <c r="E471" t="inlineStr">
        <is>
          <t>DTDC</t>
        </is>
      </c>
      <c r="F471" t="inlineStr">
        <is>
          <t>Monday</t>
        </is>
      </c>
    </row>
    <row r="472">
      <c r="A472" s="6" t="n">
        <v>45913</v>
      </c>
      <c r="B472" t="inlineStr">
        <is>
          <t>D3003568451</t>
        </is>
      </c>
      <c r="C472" t="inlineStr">
        <is>
          <t>Delivered</t>
        </is>
      </c>
      <c r="D472" t="inlineStr">
        <is>
          <t>MEDLIFE</t>
        </is>
      </c>
      <c r="E472" t="inlineStr">
        <is>
          <t>DTDC</t>
        </is>
      </c>
      <c r="F472" t="inlineStr">
        <is>
          <t>Saturday</t>
        </is>
      </c>
    </row>
    <row r="473">
      <c r="A473" s="6" t="n">
        <v>45915</v>
      </c>
      <c r="B473" t="inlineStr">
        <is>
          <t>D3003568486</t>
        </is>
      </c>
      <c r="C473" t="inlineStr">
        <is>
          <t>Delivered</t>
        </is>
      </c>
      <c r="D473" t="inlineStr">
        <is>
          <t>IMTECH</t>
        </is>
      </c>
      <c r="E473" t="inlineStr">
        <is>
          <t>DTDC</t>
        </is>
      </c>
      <c r="F473" t="inlineStr">
        <is>
          <t>Monday</t>
        </is>
      </c>
    </row>
    <row r="474">
      <c r="A474" s="6" t="n">
        <v>45915</v>
      </c>
      <c r="B474" t="inlineStr">
        <is>
          <t>D3003568487</t>
        </is>
      </c>
      <c r="C474" t="inlineStr">
        <is>
          <t>Delivered</t>
        </is>
      </c>
      <c r="D474" t="inlineStr">
        <is>
          <t>RESEARCH</t>
        </is>
      </c>
      <c r="E474" t="inlineStr">
        <is>
          <t>DTDC</t>
        </is>
      </c>
      <c r="F474" t="inlineStr">
        <is>
          <t>Monday</t>
        </is>
      </c>
    </row>
    <row r="475">
      <c r="A475" s="6" t="n">
        <v>45915</v>
      </c>
      <c r="B475" t="inlineStr">
        <is>
          <t>D3003568488</t>
        </is>
      </c>
      <c r="C475" t="inlineStr">
        <is>
          <t>Delivered</t>
        </is>
      </c>
      <c r="D475" t="inlineStr">
        <is>
          <t>VECTOR</t>
        </is>
      </c>
      <c r="E475" t="inlineStr">
        <is>
          <t>DTDC</t>
        </is>
      </c>
      <c r="F475" t="inlineStr">
        <is>
          <t>Monday</t>
        </is>
      </c>
    </row>
    <row r="476">
      <c r="A476" s="6" t="n">
        <v>45927</v>
      </c>
      <c r="B476" t="inlineStr">
        <is>
          <t>D3003710005</t>
        </is>
      </c>
      <c r="C476" t="inlineStr">
        <is>
          <t>Delivered</t>
        </is>
      </c>
      <c r="D476" t="inlineStr">
        <is>
          <t>INFINITY</t>
        </is>
      </c>
      <c r="E476" t="inlineStr">
        <is>
          <t>DTDC</t>
        </is>
      </c>
      <c r="F476" t="inlineStr">
        <is>
          <t>Saturday</t>
        </is>
      </c>
    </row>
    <row r="477">
      <c r="A477" s="6" t="n">
        <v>45927</v>
      </c>
      <c r="B477" t="inlineStr">
        <is>
          <t>D3003710006</t>
        </is>
      </c>
      <c r="C477" t="inlineStr">
        <is>
          <t>Delivered</t>
        </is>
      </c>
      <c r="D477" t="inlineStr">
        <is>
          <t>MEDLIFE</t>
        </is>
      </c>
      <c r="E477" t="inlineStr">
        <is>
          <t>DTDC</t>
        </is>
      </c>
      <c r="F477" t="inlineStr">
        <is>
          <t>Saturday</t>
        </is>
      </c>
    </row>
    <row r="478">
      <c r="A478" s="6" t="n">
        <v>45934</v>
      </c>
      <c r="B478" t="inlineStr">
        <is>
          <t>D3003710010</t>
        </is>
      </c>
      <c r="C478" t="inlineStr">
        <is>
          <t>Delivered</t>
        </is>
      </c>
      <c r="D478" t="inlineStr">
        <is>
          <t>Vector</t>
        </is>
      </c>
      <c r="E478" t="inlineStr">
        <is>
          <t>DTDC</t>
        </is>
      </c>
      <c r="F478" t="inlineStr">
        <is>
          <t>Saturday</t>
        </is>
      </c>
    </row>
    <row r="479">
      <c r="A479" s="6" t="n">
        <v>45937</v>
      </c>
      <c r="B479" t="inlineStr">
        <is>
          <t>D3003710012</t>
        </is>
      </c>
      <c r="C479" t="inlineStr">
        <is>
          <t>Delivered</t>
        </is>
      </c>
      <c r="D479" t="inlineStr">
        <is>
          <t>PATANJALI</t>
        </is>
      </c>
      <c r="E479" t="inlineStr">
        <is>
          <t>DTDC</t>
        </is>
      </c>
      <c r="F479" t="inlineStr">
        <is>
          <t>Tuesday</t>
        </is>
      </c>
    </row>
    <row r="480">
      <c r="A480" s="6" t="n">
        <v>45937</v>
      </c>
      <c r="B480" t="inlineStr">
        <is>
          <t>D3003710013</t>
        </is>
      </c>
      <c r="C480" t="inlineStr">
        <is>
          <t>Delivered</t>
        </is>
      </c>
      <c r="D480" t="inlineStr">
        <is>
          <t>MEDLIFE</t>
        </is>
      </c>
      <c r="E480" t="inlineStr">
        <is>
          <t>DTDC</t>
        </is>
      </c>
      <c r="F480" t="inlineStr">
        <is>
          <t>Tuesday</t>
        </is>
      </c>
    </row>
    <row r="481">
      <c r="A481" s="6" t="n">
        <v>45936</v>
      </c>
      <c r="B481" t="inlineStr">
        <is>
          <t>D3003710017</t>
        </is>
      </c>
      <c r="C481" t="inlineStr">
        <is>
          <t>Delivered</t>
        </is>
      </c>
      <c r="D481" t="inlineStr">
        <is>
          <t>IISER MOHALI</t>
        </is>
      </c>
      <c r="E481" t="inlineStr">
        <is>
          <t>DTDC</t>
        </is>
      </c>
      <c r="F481" t="inlineStr">
        <is>
          <t>Monday</t>
        </is>
      </c>
    </row>
    <row r="482">
      <c r="A482" s="6" t="n">
        <v>45933</v>
      </c>
      <c r="B482" t="inlineStr">
        <is>
          <t>D3003710018</t>
        </is>
      </c>
      <c r="C482" t="inlineStr">
        <is>
          <t>Delivered</t>
        </is>
      </c>
      <c r="D482" t="inlineStr">
        <is>
          <t>Aiims Bhatinda</t>
        </is>
      </c>
      <c r="E482" t="inlineStr">
        <is>
          <t>DTDC</t>
        </is>
      </c>
      <c r="F482" t="inlineStr">
        <is>
          <t>Friday</t>
        </is>
      </c>
    </row>
    <row r="483">
      <c r="A483" s="6" t="n">
        <v>0</v>
      </c>
      <c r="B483" t="inlineStr">
        <is>
          <t>Expired</t>
        </is>
      </c>
      <c r="C483" t="n">
        <v>0</v>
      </c>
      <c r="D483" t="n">
        <v>0</v>
      </c>
      <c r="E483" t="n">
        <v>0</v>
      </c>
      <c r="F483" t="n">
        <v>0</v>
      </c>
    </row>
    <row r="484">
      <c r="A484" s="6" t="n">
        <v>0</v>
      </c>
      <c r="B484" t="inlineStr">
        <is>
          <t>PORTER</t>
        </is>
      </c>
      <c r="C484" t="n">
        <v>0</v>
      </c>
      <c r="D484" t="n">
        <v>0</v>
      </c>
      <c r="E484" t="n">
        <v>0</v>
      </c>
      <c r="F484" t="n">
        <v>0</v>
      </c>
    </row>
    <row r="485">
      <c r="A485" s="6" t="n">
        <v>0</v>
      </c>
      <c r="B485" t="inlineStr">
        <is>
          <t>WILL BE BILLED</t>
        </is>
      </c>
      <c r="C485" t="n">
        <v>0</v>
      </c>
      <c r="D485" t="n">
        <v>0</v>
      </c>
      <c r="E485" t="n">
        <v>0</v>
      </c>
      <c r="F485" t="n">
        <v>0</v>
      </c>
    </row>
    <row r="486">
      <c r="A486" s="6" t="n">
        <v>0</v>
      </c>
      <c r="B486" t="inlineStr">
        <is>
          <t>with M Bio</t>
        </is>
      </c>
      <c r="C486" t="n">
        <v>0</v>
      </c>
      <c r="D486" t="n">
        <v>0</v>
      </c>
      <c r="E486" t="n">
        <v>0</v>
      </c>
      <c r="F486" t="n">
        <v>0</v>
      </c>
    </row>
    <row r="487">
      <c r="A487" s="6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</row>
    <row r="488">
      <c r="A488" s="6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TEST</dc:creator>
  <dcterms:created xsi:type="dcterms:W3CDTF">2015-06-05T18:17:20Z</dcterms:created>
  <dcterms:modified xsi:type="dcterms:W3CDTF">2025-10-22T05:10:30Z</dcterms:modified>
  <cp:lastModifiedBy>Mohit Sharma</cp:lastModifiedBy>
  <cp:lastPrinted>2025-09-10T12:30:37Z</cp:lastPrinted>
</cp:coreProperties>
</file>